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Weekly" sheetId="2" state="visible" r:id="rId4"/>
    <sheet name="Monthly" sheetId="3" state="visible" r:id="rId5"/>
    <sheet name="By location &amp; type" sheetId="4" state="visible" r:id="rId6"/>
    <sheet name="Campaigns" sheetId="5" state="visible" r:id="rId7"/>
    <sheet name="Agency reports" sheetId="6" state="visible" r:id="rId8"/>
    <sheet name="Settings" sheetId="7" state="visible" r:id="rId9"/>
    <sheet name="How to update" sheetId="8" state="visible" r:id="rId10"/>
    <sheet name="Meta data" sheetId="9" state="visible" r:id="rId11"/>
    <sheet name="Google data" sheetId="10" state="visible" r:id="rId12"/>
    <sheet name="ChatGPT data" sheetId="11" state="visible" r:id="rId13"/>
    <sheet name="LinkedIn data" sheetId="12" state="visible" r:id="rId14"/>
    <sheet name="Calc" sheetId="13" state="visible" r:id="rId15"/>
  </sheets>
  <definedNames>
    <definedName function="false" hidden="false" localSheetId="0" name="_xlnm.Print_Area" vbProcedure="false">Dashboard!$A$1:$N$74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<sst xmlns="http://schemas.openxmlformats.org/spreadsheetml/2006/main" count="20750" uniqueCount="588">
  <si>
    <t xml:space="preserve">Helper cells for formatting – don't edit</t>
  </si>
  <si>
    <t xml:space="preserve">BUDGET CHECK</t>
  </si>
  <si>
    <t xml:space="preserve">Measure</t>
  </si>
  <si>
    <t xml:space="preserve">Amount</t>
  </si>
  <si>
    <t xml:space="preserve">Spent so far</t>
  </si>
  <si>
    <t xml:space="preserve">Left</t>
  </si>
  <si>
    <t xml:space="preserve">% used</t>
  </si>
  <si>
    <t xml:space="preserve">Status at the current pace</t>
  </si>
  <si>
    <t xml:space="preserve">Budget</t>
  </si>
  <si>
    <t xml:space="preserve">Maximum (ideally not more)</t>
  </si>
  <si>
    <t xml:space="preserve">SPEND BY CHANNEL</t>
  </si>
  <si>
    <t xml:space="preserve">Channel</t>
  </si>
  <si>
    <t xml:space="preserve">Share</t>
  </si>
  <si>
    <t xml:space="preserve">Last full month</t>
  </si>
  <si>
    <t xml:space="preserve">Last 3 full months</t>
  </si>
  <si>
    <t xml:space="preserve">Last full week</t>
  </si>
  <si>
    <t xml:space="preserve">Counts toward budget?</t>
  </si>
  <si>
    <t xml:space="preserve">Billing currency</t>
  </si>
  <si>
    <t xml:space="preserve">Note</t>
  </si>
  <si>
    <t xml:space="preserve">Meta</t>
  </si>
  <si>
    <t xml:space="preserve">Google Ads</t>
  </si>
  <si>
    <t xml:space="preserve">ChatGPT Ads</t>
  </si>
  <si>
    <t xml:space="preserve">LinkedIn Ads</t>
  </si>
  <si>
    <t xml:space="preserve">Total – all channels</t>
  </si>
  <si>
    <t xml:space="preserve">SPEND BY MONTH AND CHANNEL vs. PLAN</t>
  </si>
  <si>
    <t xml:space="preserve">SPEND SO FAR vs. PLAN AND MAXIMUM (CUMULATIVE)</t>
  </si>
  <si>
    <t xml:space="preserve">QUARTER BY QUARTER</t>
  </si>
  <si>
    <t xml:space="preserve">Quarter</t>
  </si>
  <si>
    <t xml:space="preserve">Counts toward budget</t>
  </si>
  <si>
    <t xml:space="preserve">Plan</t>
  </si>
  <si>
    <t xml:space="preserve">Status</t>
  </si>
  <si>
    <t xml:space="preserve">Total</t>
  </si>
  <si>
    <t xml:space="preserve">YEAR-END OUTLOOK (budget channels)</t>
  </si>
  <si>
    <t xml:space="preserve">If we spend from now on at…</t>
  </si>
  <si>
    <t xml:space="preserve">Year-end total</t>
  </si>
  <si>
    <t xml:space="preserve">vs. budget</t>
  </si>
  <si>
    <t xml:space="preserve">vs. maximum</t>
  </si>
  <si>
    <t xml:space="preserve">What it means</t>
  </si>
  <si>
    <t xml:space="preserve">WHERE THE MONEY WENT – BY REGION</t>
  </si>
  <si>
    <t xml:space="preserve">TOP MARKETS (year to date)</t>
  </si>
  <si>
    <t xml:space="preserve">Region and market come from the location code in each campaign name – see the 'By location &amp; type' and 'Campaigns' tabs. Sources, exchange rate and how to update: 'How to update' tab.</t>
  </si>
  <si>
    <t xml:space="preserve">Weekly spend</t>
  </si>
  <si>
    <t xml:space="preserve">Data up to:</t>
  </si>
  <si>
    <t xml:space="preserve">Last full week ends:</t>
  </si>
  <si>
    <t xml:space="preserve">Spend comes from the daily platform exports. Notes marked 'Agency:' summarise the agency's weekly reports (until W/C 5 Oct).</t>
  </si>
  <si>
    <t xml:space="preserve">Week</t>
  </si>
  <si>
    <t xml:space="preserve">Starts (Mon)</t>
  </si>
  <si>
    <t xml:space="preserve">Ends (Sun)</t>
  </si>
  <si>
    <t xml:space="preserve">Plan (budget spread evenly by day)</t>
  </si>
  <si>
    <t xml:space="preserve">Over (+) / under (−) plan</t>
  </si>
  <si>
    <t xml:space="preserve">Meta conversions</t>
  </si>
  <si>
    <t xml:space="preserve">Meta cost per conversion</t>
  </si>
  <si>
    <t xml:space="preserve">Google conversions</t>
  </si>
  <si>
    <t xml:space="preserve">Google cost per conversion</t>
  </si>
  <si>
    <t xml:space="preserve">MQLs – paid social (HubSpot, optional)</t>
  </si>
  <si>
    <t xml:space="preserve">MQLs – paid search (HubSpot, optional)</t>
  </si>
  <si>
    <t xml:space="preserve">Notes – what happened this week</t>
  </si>
  <si>
    <t xml:space="preserve">Chart label</t>
  </si>
  <si>
    <t xml:space="preserve">Agency: Paused the Health ad set on Meta EMEA. Next: prepare the location strategy, launch a Meta retargeting campaign for job-application (JTP) conversions, build a PMax asset group from the Quantum ad.</t>
  </si>
  <si>
    <t xml:space="preserve">Agency: Added Meta JTP retargeting campaigns, which pushed CPL up. Google EMEA non-brand dropped while PMax and Brand rose. Plan: agree and start the new geo structure.</t>
  </si>
  <si>
    <t xml:space="preserve">Agency: New Google structure live; EMEA location campaigns had no leads yet. Meta being restructured for the geo strategy. Paused the Health push in USCA.</t>
  </si>
  <si>
    <t xml:space="preserve">Agency: Spend down 15% WoW due to the new structure. Splitting California out of USCA hurt Meta. Google pushed new locations: more spend, no extra leads.</t>
  </si>
  <si>
    <t xml:space="preserve">Agency: Google CPL rose as spend moved from PMax to Search. NY, NJ, AZ, IN and Washington had no leads. Quantum was the top Meta ad.</t>
  </si>
  <si>
    <t xml:space="preserve">Agency: Google clicks up 188% but CR fell; US campaigns underperformed. Meta Spanish Grid ads lowered CPL. Plan: increase spend in all regions.</t>
  </si>
  <si>
    <t xml:space="preserve">Agency: Meta location campaigns launched Thursday; spend jumped. Broader Google keywords added; some locations underspending (may move to Max Clicks).</t>
  </si>
  <si>
    <t xml:space="preserve">Agency: Both Google Global search campaigns budget-limited; agency asks to move budget "even if out of plan". Indiana the worst Meta location.</t>
  </si>
  <si>
    <t xml:space="preserve">Agency: Google YouTube campaigns ended. Search improved but Global still budget-limited. Meta CPM rose across campaigns.</t>
  </si>
  <si>
    <t xml:space="preserve">Agency: Tightened Google targets in some locations; added broad keywords in UK, France, Texas. Agency asks to use HubSpot as Google's conversion source.</t>
  </si>
  <si>
    <t xml:space="preserve">Agency: Google spend raised after better in-platform results. Large Google vs HubSpot gap flagged. NY, NJ and AZ Meta campaigns worsening.</t>
  </si>
  <si>
    <t xml:space="preserve">Agency: Google Global EMEA at 0 leads despite a 60% spend cut; under review. Demand Gen running in Texas and Florida. Meta "All" campaigns refresh planned.</t>
  </si>
  <si>
    <t xml:space="preserve">Agency: Meta spend pulled back 32%. Google keeps losing leads while it expands search terms.</t>
  </si>
  <si>
    <t xml:space="preserve">Agency: Meta spend down 20.6%. Google CPL improved after keyword expansion and new negatives.</t>
  </si>
  <si>
    <t xml:space="preserve">Agency: Added the keywords provided to Search, no impact yet. Flags two HubSpot reports disagreeing (6 vs 28 April contacts). Plan: force regional budget split, expand keywords, manual-bid and AI Max experiments.</t>
  </si>
  <si>
    <t xml:space="preserve">Agency: Gap to HubSpot narrowed after an access issue was fixed. Google better in EMEA than USCA.</t>
  </si>
  <si>
    <t xml:space="preserve">Agency: Meta leads fell after spend adjustments. Google CPL spiked (California, Global US, PMax stopped converting). Plan: cap California and Global US, review tracking, cap Quantum.</t>
  </si>
  <si>
    <t xml:space="preserve">Agency: HubSpot shows 143 Google leads vs 20 tracked; report asks a colleague whether tracking changed. Plan: review Google tracking, launch a JTP PMax, deep-dive US Meta structure.</t>
  </si>
  <si>
    <t xml:space="preserve">Agency: Cut California Google spend and narrowed keywords. Meta spend reduced due to rising CPMs. Zero-lead areas noted (NY, TX, FL).</t>
  </si>
  <si>
    <t xml:space="preserve">Agency: In-platform results efficient, but HubSpot shows 16 Paid Search contacts vs 27 the week before.</t>
  </si>
  <si>
    <t xml:space="preserve">Agency: UK Google at 0 conversions despite more spend. Meta AICOI ad takes a large share of spend at high CPL.</t>
  </si>
  <si>
    <t xml:space="preserve">Agency: Launched two top-of-funnel YouTube campaigns (EMEA, US), inflating impressions. Meta drop in US, California, EMEA prospecting. Monitoring France.</t>
  </si>
  <si>
    <t xml:space="preserve">Agency: Meta CPL down 25.3%; Google leads doubled. A Meta restructure proposal (CBO vs value rules) sits under this report.</t>
  </si>
  <si>
    <t xml:space="preserve">Agency: Meta spend cut 15.1%. HubSpot tables missing that week.</t>
  </si>
  <si>
    <t xml:space="preserve">Agency: Major Meta restructure into US region CBOs (16–17 Jun) plus job-title expansion. Google search-term clean-ups paused 189 then 60 keywords. New USCA PMax at $20/day.</t>
  </si>
  <si>
    <t xml:space="preserve">Agency: Meta CPL +70% after a drop on 23 Jun. US-East-Coast and US-South-Central Search each spent over $500 with little or no lead generation.</t>
  </si>
  <si>
    <t xml:space="preserve">Agency: Google volume dropped, mainly US-CA PMax. Meta leads roughly doubled. Plan: consolidate EMEA into three regions, update PMax asset groups.</t>
  </si>
  <si>
    <t xml:space="preserve">Agency: Google CPL spiked as budget went to non-converting YouTube video-view campaigns. New videos good for clicks.</t>
  </si>
  <si>
    <t xml:space="preserve">Agency: New Meta merged campaign (9 Jul) and new ads. Google conversions fell 4th week; reverting the keyword clean-up. Italy flagged ($465 for 1 lead).</t>
  </si>
  <si>
    <t xml:space="preserve">Agency: Welcome conversion event stopped recording on both channels. Traffic campaign relaunched 23 Jul. Google weeks restated upward. Plan (urgent): fix tracking, add HubSpot event tracking.</t>
  </si>
  <si>
    <t xml:space="preserve">Agency: Tracking still limited. Proposes rebuilding Google: aggregated Search, revived PMax by region, YouTube revamp.</t>
  </si>
  <si>
    <t xml:space="preserve">Agency: Meta pulled back with no tracking; Feb EMEA ABO switched off. Google restructure set for 11 Aug. Top priority: client web team to fix welcome landing-page templates.</t>
  </si>
  <si>
    <t xml:space="preserve">Agency: Tracking recovered 11 Aug. Google restructured 13 Aug into two non-brand Search campaigns at €147.40/day each. Budgets for PP-345 halved, PP-324 cut 70%.</t>
  </si>
  <si>
    <t xml:space="preserve">Agency: Best lead week. Google spend cut 41.9% on purpose. YouTube flagged as branding inside the lead-gen budget.</t>
  </si>
  <si>
    <t xml:space="preserve">Agency: HubSpot shows fewer Paid Search contacts; agency to check Google tracking. 51% of Google spend has no country label (raise with Windsor).</t>
  </si>
  <si>
    <t xml:space="preserve">Agency: Meta CPL $11.91 vs $10 North Star. Plan: launch AI Max, review the Saudi Search campaign.</t>
  </si>
  <si>
    <t xml:space="preserve">Agency: NA non-brand Search collapsed. PMax paused for review. PP-257 the main lead driver. Plan: budget management.</t>
  </si>
  <si>
    <t xml:space="preserve">Agency: Meta spend dropped in the last 3 days; cause being checked. Google goal switched to HubSpot qualified leads only. Target CPA removed on NA Search; spend jumped until budgets cut 19 Sep.</t>
  </si>
  <si>
    <t xml:space="preserve">Agency: Agreed budget cut: Meta $310/day to $160/day (from 18 Sep); Google cut 19 and 21 Sep. Plan: launch new YouTube campaign, pause PP-266.</t>
  </si>
  <si>
    <t xml:space="preserve">Agency: Meta budgets held at $160/day. Both Google Search campaigns heavily budget-limited.</t>
  </si>
  <si>
    <t xml:space="preserve">Agency: Google CPL fell to €27.75. Plan: check channel vs HubSpot discrepancy, pause PP-266, judge case-study statics launched 8 Oct.</t>
  </si>
  <si>
    <t xml:space="preserve">Week 1 includes the last days of the previous year. Over/under plan is shown for complete weeks with data. Notes marked 'Agency:' are summarised from the agency's weekly reports.</t>
  </si>
  <si>
    <t xml:space="preserve">WEEKLY SPEND BY CHANNEL (platform data)</t>
  </si>
  <si>
    <t xml:space="preserve">Monthly spend</t>
  </si>
  <si>
    <t xml:space="preserve">Data up to</t>
  </si>
  <si>
    <t xml:space="preserve">Month</t>
  </si>
  <si>
    <t xml:space="preserve">Cumulative spend (budget channels)</t>
  </si>
  <si>
    <t xml:space="preserve">Cumulative plan</t>
  </si>
  <si>
    <t xml:space="preserve">Maximum</t>
  </si>
  <si>
    <t xml:space="preserve">% of budget used</t>
  </si>
  <si>
    <t xml:space="preserve">Meta as billed (USD)</t>
  </si>
  <si>
    <t xml:space="preserve">Google as billed (EUR)</t>
  </si>
  <si>
    <t xml:space="preserve">EUR → USD rate used</t>
  </si>
  <si>
    <t xml:space="preserve">Over/under plan is shown for complete months only. The plan spreads the annual budget evenly over the days of the year.</t>
  </si>
  <si>
    <t xml:space="preserve">CLICKS, CONVERSIONS AND COSTS – as reported by each platform</t>
  </si>
  <si>
    <t xml:space="preserve">Clicks</t>
  </si>
  <si>
    <t xml:space="preserve">Conversions</t>
  </si>
  <si>
    <t xml:space="preserve">Cost per click</t>
  </si>
  <si>
    <t xml:space="preserve">Cost per conversion</t>
  </si>
  <si>
    <t xml:space="preserve">Conversions use each platform's own definition: Meta = 'Website registrations completed'; Google Ads = 'Conversions' (its primary conversion actions, which the agency changed during the year). Compare each channel with itself, not with each other.</t>
  </si>
  <si>
    <t xml:space="preserve">Spend by region, market and campaign type</t>
  </si>
  <si>
    <t xml:space="preserve">BY REGION</t>
  </si>
  <si>
    <t xml:space="preserve">Region</t>
  </si>
  <si>
    <t xml:space="preserve">Share of spend</t>
  </si>
  <si>
    <t xml:space="preserve">EMEA</t>
  </si>
  <si>
    <t xml:space="preserve">Americas</t>
  </si>
  <si>
    <t xml:space="preserve">Global</t>
  </si>
  <si>
    <t xml:space="preserve">Not specified</t>
  </si>
  <si>
    <t xml:space="preserve">Other / not listed above</t>
  </si>
  <si>
    <t xml:space="preserve">BY MARKET</t>
  </si>
  <si>
    <t xml:space="preserve">Market</t>
  </si>
  <si>
    <t xml:space="preserve">EMEA – multi-country</t>
  </si>
  <si>
    <t xml:space="preserve">California</t>
  </si>
  <si>
    <t xml:space="preserve">US &amp; Canada</t>
  </si>
  <si>
    <t xml:space="preserve">US East Coast</t>
  </si>
  <si>
    <t xml:space="preserve">US – national</t>
  </si>
  <si>
    <t xml:space="preserve">Worldwide</t>
  </si>
  <si>
    <t xml:space="preserve">US South &amp; Central</t>
  </si>
  <si>
    <t xml:space="preserve">France</t>
  </si>
  <si>
    <t xml:space="preserve">UK</t>
  </si>
  <si>
    <t xml:space="preserve">Florida</t>
  </si>
  <si>
    <t xml:space="preserve">Middle East</t>
  </si>
  <si>
    <t xml:space="preserve">Texas</t>
  </si>
  <si>
    <t xml:space="preserve">New York</t>
  </si>
  <si>
    <t xml:space="preserve">Italy</t>
  </si>
  <si>
    <t xml:space="preserve">Western Europe – multi-country</t>
  </si>
  <si>
    <t xml:space="preserve">New Jersey</t>
  </si>
  <si>
    <t xml:space="preserve">Arizona</t>
  </si>
  <si>
    <t xml:space="preserve">BY CAMPAIGN TYPE</t>
  </si>
  <si>
    <t xml:space="preserve">Campaign type</t>
  </si>
  <si>
    <t xml:space="preserve">Meta – lead ads, prospecting</t>
  </si>
  <si>
    <t xml:space="preserve">Google – Search, non-brand</t>
  </si>
  <si>
    <t xml:space="preserve">Meta – lead ads, retargeting</t>
  </si>
  <si>
    <t xml:space="preserve">Google – YouTube video</t>
  </si>
  <si>
    <t xml:space="preserve">Google – Performance Max</t>
  </si>
  <si>
    <t xml:space="preserve">Meta – traffic</t>
  </si>
  <si>
    <t xml:space="preserve">Meta – other</t>
  </si>
  <si>
    <t xml:space="preserve">Google – Demand Gen / YouTube reach</t>
  </si>
  <si>
    <t xml:space="preserve">Google – Search, coworking</t>
  </si>
  <si>
    <t xml:space="preserve">Google – Search, brand</t>
  </si>
  <si>
    <t xml:space="preserve">ChatGPT – test</t>
  </si>
  <si>
    <t xml:space="preserve">Campaigns – market, region, type and spend by month</t>
  </si>
  <si>
    <t xml:space="preserve">Every campaign in the data tabs needs a row here. Yellow = typed by you: add new campaigns at the bottom, and set Status to 'Ended' when a campaign stops for good (it then drops out of the current pace).</t>
  </si>
  <si>
    <t xml:space="preserve">Check – spend in the data tabs that is missing from this list:</t>
  </si>
  <si>
    <t xml:space="preserve">Campaign</t>
  </si>
  <si>
    <t xml:space="preserve">Type</t>
  </si>
  <si>
    <t xml:space="preserve">Last 3 full weeks</t>
  </si>
  <si>
    <t xml:space="preserve">Total – all campaigns listed</t>
  </si>
  <si>
    <t xml:space="preserve">Geo:EMEA_Objective:lead_Type:prospecting_Budget:abo_Date:20260210</t>
  </si>
  <si>
    <t xml:space="preserve">Geo:EMEA_Objective:lead_Type:prospecting-test_Budget:cbo_Date:20251010</t>
  </si>
  <si>
    <t xml:space="preserve">Geo:US-EastCoast_Objective:lead_Type:prospecting_Budget:cbo_Date:20260409</t>
  </si>
  <si>
    <t xml:space="preserve">Geo:WW_Objective:lead_Type:retargeting_Budget:cbo_Date:20260612</t>
  </si>
  <si>
    <t xml:space="preserve">Geo:USCA_Objective:lead_Type:prospecting_Budget:cbo_Date:20251010</t>
  </si>
  <si>
    <t xml:space="preserve">Geo:California_Objective:lead_Type:prospecting-test_Budget:cbo_Date:20260115</t>
  </si>
  <si>
    <t xml:space="preserve">Geo:US-California_Objective:lead_Type:prospecting_Budget:cbo_Date:20260602</t>
  </si>
  <si>
    <t xml:space="preserve">Geo:US-East-Coast_Objective:lead_Type:prospecting_Budget:cbo_Date:20260617</t>
  </si>
  <si>
    <t xml:space="preserve">FR_Alibaba Campaign</t>
  </si>
  <si>
    <t xml:space="preserve">Ended</t>
  </si>
  <si>
    <t xml:space="preserve">Geo:USCA_Objective:lead_Type:prospecting_Budget:cbo_Date:20260617</t>
  </si>
  <si>
    <t xml:space="preserve">Geo:EMEA_Objective:lead_Type:prospecting_Budget:cbo_Date:20260712</t>
  </si>
  <si>
    <t xml:space="preserve">Geo:US-Middle-South_Objective:lead_Type:prospecting_Budget:cbo_Date:20260617</t>
  </si>
  <si>
    <t xml:space="preserve">Geo:EMEA_Objective:lead_Type:retargeting_Budget:cbo_Date:20260109</t>
  </si>
  <si>
    <t xml:space="preserve">Geo:Middle-East_Objective:lead_Type:prospecting_Budget:cbo_Date:20260709</t>
  </si>
  <si>
    <t xml:space="preserve">Geo:Western-Europe_Objective:lead_Type:prospecting_Budget:cbo_Date:20260709</t>
  </si>
  <si>
    <t xml:space="preserve">CFA | Amazon US batch 1</t>
  </si>
  <si>
    <t xml:space="preserve">Geo:All_Objective:welcome_Type:ABO_Date:20251010</t>
  </si>
  <si>
    <t xml:space="preserve">Geo:USCA_Objective:traffic_Type:cold_Budget:abo_Date:20260716</t>
  </si>
  <si>
    <t xml:space="preserve">Geo:EMEA_Network:search_Type:non-brand_Objective:conversion_Channel:Google_Date:20251125</t>
  </si>
  <si>
    <t xml:space="preserve">Geo:US_Network:search_Type:non-brand_Objective:conversion_Channel:Google_Date:20251008</t>
  </si>
  <si>
    <t xml:space="preserve">Geo:US-CA_Network:search_Type:non-brand_Objective:conversion_Channel:Google_Date:20260114</t>
  </si>
  <si>
    <t xml:space="preserve">Geo:US-South-Central_Network:search_Type:non-brand_Objective:unknown_Channel:Google_Date:20260115</t>
  </si>
  <si>
    <t xml:space="preserve">Geo:NA_Channel:GoogleAds_Network:search_Type:non-brand_Goal:leads_Date:20260813</t>
  </si>
  <si>
    <t xml:space="preserve">Geo:US-East-Coast_Network:search_Type:non-brand_Objective:unknown_Channel:Google_Date:20260114</t>
  </si>
  <si>
    <t xml:space="preserve">Geo:FR_Network:search_Type:non-brand_Objective:conversion_Channel:Google_Date:20260114</t>
  </si>
  <si>
    <t xml:space="preserve">Geo:UK_Network:search_Type:non-brand_Objective:conversion_Channel:Google_Date:20260114</t>
  </si>
  <si>
    <t xml:space="preserve">Geo:EMEA_Channel:GoogleAds_Network:search_Type:non-brand_Goal:leads_Date:20260813</t>
  </si>
  <si>
    <t xml:space="preserve">New York_EN_Search_Conversions</t>
  </si>
  <si>
    <t xml:space="preserve">Florida_EN_Search_Conversions</t>
  </si>
  <si>
    <t xml:space="preserve">Geo:NA_Network:pmax_Objective:conversion_Channel:Google_Date:20260608</t>
  </si>
  <si>
    <t xml:space="preserve">PNP_EMEA_YouTubeVideo_VideoViews</t>
  </si>
  <si>
    <t xml:space="preserve">PNP_US_YouTubeVideo_VideoViews</t>
  </si>
  <si>
    <t xml:space="preserve">Texas_EN_Search_Conversions</t>
  </si>
  <si>
    <t xml:space="preserve">Geo:IT_Network:search_Type:non-brand_Objective:conversion_Channel:Google_Date:20260114</t>
  </si>
  <si>
    <t xml:space="preserve">New Jersey_EN_Search_Conversions</t>
  </si>
  <si>
    <t xml:space="preserve">Geo:SA_Network:search_Type:non-brand_Objective:conversion_Channel:Google_Date:20260114</t>
  </si>
  <si>
    <t xml:space="preserve">Arizona_EN_Search_Conversions</t>
  </si>
  <si>
    <t xml:space="preserve">Geo:US-SV_Network:search_Type:coworking-startup_Objective:lead_Channel:Google_Date:20230530</t>
  </si>
  <si>
    <t xml:space="preserve">EMEA_EN_DC_PMax_Quiz</t>
  </si>
  <si>
    <t xml:space="preserve">US_EN_DC_PMax_Quiz</t>
  </si>
  <si>
    <t xml:space="preserve">EMEA_EN_YouTubeVideo_VideoViews</t>
  </si>
  <si>
    <t xml:space="preserve">USCA_EN_YouTubeVideo_VideoViews</t>
  </si>
  <si>
    <t xml:space="preserve">YT | PSS | US | Pepsi Campaign</t>
  </si>
  <si>
    <t xml:space="preserve">USCA_EN_Search_Brand</t>
  </si>
  <si>
    <t xml:space="preserve">TX_EN_YouTubeVideo_McKinney Success Story</t>
  </si>
  <si>
    <t xml:space="preserve">FL_EN_YouTubeVideo_Lake Nova</t>
  </si>
  <si>
    <t xml:space="preserve">TX_EN_DemandGen_YouTubeVideo_JTP</t>
  </si>
  <si>
    <t xml:space="preserve">EMEA_EN_Search_Brand</t>
  </si>
  <si>
    <t xml:space="preserve">Global US_EN_YT</t>
  </si>
  <si>
    <t xml:space="preserve">FL_EN_DemandGen_YouTubeVideo_JTP</t>
  </si>
  <si>
    <t xml:space="preserve">US_YT_Universities</t>
  </si>
  <si>
    <t xml:space="preserve">Global EMEA_EN_YT</t>
  </si>
  <si>
    <t xml:space="preserve">EMEA_YT_Universities</t>
  </si>
  <si>
    <t xml:space="preserve">Geo:EMEA_Network:pmax_Objective:lead_Date:20260819</t>
  </si>
  <si>
    <t xml:space="preserve">Geo:US-UK-FR-IT_Channel:YouTube_Network:YouTube_Objective:views_Date:20260928</t>
  </si>
  <si>
    <t xml:space="preserve">Test 1</t>
  </si>
  <si>
    <t xml:space="preserve">How market and region were set: from the location code in the campaign name (e.g. 'Geo:EMEA', 'Geo:FR', 'Texas_EN_…'). Geo:SA = Middle East (Saudi Arabia), as in the 2026/09 location file; Geo:NA = US &amp; Canada; 'Geo:US-UK-FR-IT', 'WW' and 'All' = Worldwide. 'Test 1' (ChatGPT) has no location in its name.</t>
  </si>
  <si>
    <t xml:space="preserve">Agency weekly reports (Notion) – as written, checked against the platforms</t>
  </si>
  <si>
    <t xml:space="preserve">Source: the agency's weekly reports in Notion, read on 13 Oct 2026 (nothing edited). Spend, leads and CPL are copied as the agency wrote them; lead definitions change over the year, so leads and CPL are not comparable week to week. The official spend numbers are the platform exports.</t>
  </si>
  <si>
    <t xml:space="preserve">WEEK BY WEEK</t>
  </si>
  <si>
    <t xml:space="preserve">Week starts</t>
  </si>
  <si>
    <t xml:space="preserve">Week ends</t>
  </si>
  <si>
    <t xml:space="preserve">Meta spend (agency, $)</t>
  </si>
  <si>
    <t xml:space="preserve">Meta leads (agency)</t>
  </si>
  <si>
    <t xml:space="preserve">Meta lead definition</t>
  </si>
  <si>
    <t xml:space="preserve">Meta CPL (agency)</t>
  </si>
  <si>
    <t xml:space="preserve">Google spend (agency, as written)</t>
  </si>
  <si>
    <t xml:space="preserve">Google currency (as written)</t>
  </si>
  <si>
    <t xml:space="preserve">Google leads (agency)</t>
  </si>
  <si>
    <t xml:space="preserve">Google CPL (agency)</t>
  </si>
  <si>
    <t xml:space="preserve">Issues found</t>
  </si>
  <si>
    <t xml:space="preserve">What the agency did or recommended</t>
  </si>
  <si>
    <t xml:space="preserve">Meta – platform (USD)</t>
  </si>
  <si>
    <t xml:space="preserve">Meta – platform excl. FR_Alibaba (USD)</t>
  </si>
  <si>
    <t xml:space="preserve">Meta: agency − platform excl. FR_Alibaba</t>
  </si>
  <si>
    <t xml:space="preserve">Google – platform (EUR)</t>
  </si>
  <si>
    <t xml:space="preserve">Google: agency ÷ platform</t>
  </si>
  <si>
    <t xml:space="preserve">What the Google difference looks like</t>
  </si>
  <si>
    <t xml:space="preserve">Numbers only in chart images (CPL readable, spend not).</t>
  </si>
  <si>
    <t xml:space="preserve">Paused the Health ad set on Meta EMEA. Next: prepare the location strategy, launch a Meta retargeting campaign for job-application (JTP) conversions, build a PMax asset group from the Quantum ad.</t>
  </si>
  <si>
    <t xml:space="preserve">Added Meta JTP retargeting campaigns, which pushed CPL up. Google EMEA non-brand dropped while PMax and Brand rose. Plan: agree and start the new geo structure.</t>
  </si>
  <si>
    <t xml:space="preserve">New Google structure live; EMEA location campaigns had no leads yet. Meta being restructured for the geo strategy. Paused the Health push in USCA.</t>
  </si>
  <si>
    <t xml:space="preserve">Spend down 15% WoW due to the new structure. Splitting California out of USCA hurt Meta. Google pushed new locations: more spend, no extra leads.</t>
  </si>
  <si>
    <t xml:space="preserve">Google CPL rose as spend moved from PMax to Search. NY, NJ, AZ, IN and Washington had no leads. Quantum was the top Meta ad.</t>
  </si>
  <si>
    <t xml:space="preserve">$</t>
  </si>
  <si>
    <t xml:space="preserve">$102</t>
  </si>
  <si>
    <t xml:space="preserve">Google clicks up 188% but CR fell; US campaigns underperformed. Meta Spanish Grid ads lowered CPL. Plan: increase spend in all regions.</t>
  </si>
  <si>
    <t xml:space="preserve">leads</t>
  </si>
  <si>
    <t xml:space="preserve">$16.52</t>
  </si>
  <si>
    <t xml:space="preserve">$70</t>
  </si>
  <si>
    <t xml:space="preserve">Meta spend only given as "$7k" in the text.</t>
  </si>
  <si>
    <t xml:space="preserve">Meta location campaigns launched Thursday; spend jumped. Broader Google keywords added; some locations underspending (may move to Max Clicks).</t>
  </si>
  <si>
    <t xml:space="preserve">Leads</t>
  </si>
  <si>
    <t xml:space="preserve">$20.70</t>
  </si>
  <si>
    <t xml:space="preserve">$85.33</t>
  </si>
  <si>
    <t xml:space="preserve">Both Google Global search campaigns budget-limited; agency asks to move budget "even if out of plan". Indiana the worst Meta location.</t>
  </si>
  <si>
    <t xml:space="preserve">$25.61</t>
  </si>
  <si>
    <t xml:space="preserve">$66.65</t>
  </si>
  <si>
    <t xml:space="preserve">Google YouTube campaigns ended. Search improved but Global still budget-limited. Meta CPM rose across campaigns.</t>
  </si>
  <si>
    <t xml:space="preserve">$23.06</t>
  </si>
  <si>
    <t xml:space="preserve">$49.63</t>
  </si>
  <si>
    <t xml:space="preserve">Own report has no spend; figures as restated in the W/C 23 Mar report.</t>
  </si>
  <si>
    <t xml:space="preserve">Tightened Google targets in some locations; added broad keywords in UK, France, Texas. Agency asks to use HubSpot as Google's conversion source.</t>
  </si>
  <si>
    <t xml:space="preserve">$27.52</t>
  </si>
  <si>
    <t xml:space="preserve">$50.27</t>
  </si>
  <si>
    <t xml:space="preserve">Google spend raised after better in-platform results. Large Google vs HubSpot gap flagged. NY, NJ and AZ Meta campaigns worsening.</t>
  </si>
  <si>
    <t xml:space="preserve">$28.05</t>
  </si>
  <si>
    <t xml:space="preserve">$106.63</t>
  </si>
  <si>
    <t xml:space="preserve">Own report has no spend. Google restated twice: $2,696.09 / 25 leads (W/C 23 Mar report) and $4,681.38 / 50.57 (W/C 6 Apr report).</t>
  </si>
  <si>
    <t xml:space="preserve">Google Global EMEA at 0 leads despite a 60% spend cut; under review. Demand Gen running in Texas and Florida. Meta "All" campaigns refresh planned.</t>
  </si>
  <si>
    <t xml:space="preserve">$22.87</t>
  </si>
  <si>
    <t xml:space="preserve">$121.75</t>
  </si>
  <si>
    <t xml:space="preserve">Meta spend pulled back 32%. Google keeps losing leads while it expands search terms.</t>
  </si>
  <si>
    <t xml:space="preserve">$23.83</t>
  </si>
  <si>
    <t xml:space="preserve">$109.76</t>
  </si>
  <si>
    <t xml:space="preserve">Meta spend down 20.6%. Google CPL improved after keyword expansion and new negatives.</t>
  </si>
  <si>
    <t xml:space="preserve">Welcome Conversions</t>
  </si>
  <si>
    <t xml:space="preserve">$25.16 (Cost Per Welcome)</t>
  </si>
  <si>
    <t xml:space="preserve">$93.96 (CPA)</t>
  </si>
  <si>
    <t xml:space="preserve">Google looks doubled: the W/C 13 Apr report shows $1,923.09 for this week.</t>
  </si>
  <si>
    <t xml:space="preserve">Added the keywords provided to Search, no impact yet. Flags two HubSpot reports disagreeing (6 vs 28 April contacts). Plan: force regional budget split, expand keywords, manual-bid and AI Max experiments.</t>
  </si>
  <si>
    <t xml:space="preserve">Welcome Conv</t>
  </si>
  <si>
    <t xml:space="preserve">$25.55 (Cost/Welcome)</t>
  </si>
  <si>
    <t xml:space="preserve">$43.12</t>
  </si>
  <si>
    <t xml:space="preserve">Gap to HubSpot narrowed after an access issue was fixed. Google better in EMEA than USCA.</t>
  </si>
  <si>
    <t xml:space="preserve">$29.30</t>
  </si>
  <si>
    <t xml:space="preserve">$95.81</t>
  </si>
  <si>
    <t xml:space="preserve">Report is labelled 21 Apr (a Tuesday); exact window unclear.</t>
  </si>
  <si>
    <t xml:space="preserve">Meta leads fell after spend adjustments. Google CPL spiked (California, Global US, PMax stopped converting). Plan: cap California and Global US, review tracking, cap Quantum.</t>
  </si>
  <si>
    <t xml:space="preserve">$31.98</t>
  </si>
  <si>
    <t xml:space="preserve">$119.79</t>
  </si>
  <si>
    <t xml:space="preserve">HubSpot shows 143 Google leads vs 20 tracked; report asks a colleague whether tracking changed. Plan: review Google tracking, launch a JTP PMax, deep-dive US Meta structure.</t>
  </si>
  <si>
    <t xml:space="preserve">$34.59</t>
  </si>
  <si>
    <t xml:space="preserve">$68.99</t>
  </si>
  <si>
    <t xml:space="preserve">Cut California Google spend and narrowed keywords. Meta spend reduced due to rising CPMs. Zero-lead areas noted (NY, TX, FL).</t>
  </si>
  <si>
    <t xml:space="preserve">Leads (actions_lead)</t>
  </si>
  <si>
    <t xml:space="preserve">38.01</t>
  </si>
  <si>
    <t xml:space="preserve">none shown</t>
  </si>
  <si>
    <t xml:space="preserve">39.78</t>
  </si>
  <si>
    <t xml:space="preserve">Google spend, impressions and clicks look doubled (about 2× what later reports show). No currency symbol shown.</t>
  </si>
  <si>
    <t xml:space="preserve">In-platform results efficient, but HubSpot shows 16 Paid Search contacts vs 27 the week before.</t>
  </si>
  <si>
    <t xml:space="preserve">Welcome Convs</t>
  </si>
  <si>
    <t xml:space="preserve">$37.95</t>
  </si>
  <si>
    <t xml:space="preserve">$66.50</t>
  </si>
  <si>
    <t xml:space="preserve">UK Google at 0 conversions despite more spend. Meta AICOI ad takes a large share of spend at high CPL.</t>
  </si>
  <si>
    <t xml:space="preserve">49.65</t>
  </si>
  <si>
    <t xml:space="preserve">144.11</t>
  </si>
  <si>
    <t xml:space="preserve">Google spend, impressions and clicks look doubled (about 2× what later reports show).</t>
  </si>
  <si>
    <t xml:space="preserve">Launched two top-of-funnel YouTube campaigns (EMEA, US), inflating impressions. Meta drop in US, California, EMEA prospecting. Monitoring France.</t>
  </si>
  <si>
    <t xml:space="preserve">$34.76</t>
  </si>
  <si>
    <t xml:space="preserve">$110.63</t>
  </si>
  <si>
    <t xml:space="preserve">Meta CPL down 25.3%; Google leads doubled. A Meta restructure proposal (CBO vs value rules) sits under this report.</t>
  </si>
  <si>
    <t xml:space="preserve">$36.30</t>
  </si>
  <si>
    <t xml:space="preserve">$79.79</t>
  </si>
  <si>
    <t xml:space="preserve">Meta spend cut 15.1%. HubSpot tables missing that week.</t>
  </si>
  <si>
    <t xml:space="preserve">Leads (welcome conv.)</t>
  </si>
  <si>
    <t xml:space="preserve">$29.69</t>
  </si>
  <si>
    <t xml:space="preserve">$78.82</t>
  </si>
  <si>
    <t xml:space="preserve">Major Meta restructure into US region CBOs (16–17 Jun) plus job-title expansion. Google search-term clean-ups paused 189 then 60 keywords. New USCA PMax at $20/day.</t>
  </si>
  <si>
    <t xml:space="preserve">$50.49</t>
  </si>
  <si>
    <t xml:space="preserve">$77.72</t>
  </si>
  <si>
    <t xml:space="preserve">Meta CPL +70% after a drop on 23 Jun. US-East-Coast and US-South-Central Search each spent over $500 with little or no lead generation.</t>
  </si>
  <si>
    <t xml:space="preserve">$28.35</t>
  </si>
  <si>
    <t xml:space="preserve">$87.10</t>
  </si>
  <si>
    <t xml:space="preserve">Google volume dropped, mainly US-CA PMax. Meta leads roughly doubled. Plan: consolidate EMEA into three regions, update PMax asset groups.</t>
  </si>
  <si>
    <t xml:space="preserve">(not shown)</t>
  </si>
  <si>
    <t xml:space="preserve">$166.87 (summary text)</t>
  </si>
  <si>
    <t xml:space="preserve">Google split in the report: Search/Other $1,985.63 + YouTube $517.43.</t>
  </si>
  <si>
    <t xml:space="preserve">Google CPL spiked as budget went to non-converting YouTube video-view campaigns. New videos good for clicks.</t>
  </si>
  <si>
    <t xml:space="preserve">Leads (welcome conversions per summary)</t>
  </si>
  <si>
    <t xml:space="preserve">$37.08</t>
  </si>
  <si>
    <t xml:space="preserve">$199.09</t>
  </si>
  <si>
    <t xml:space="preserve">New Meta merged campaign (9 Jul) and new ads. Google conversions fell 4th week; reverting the keyword clean-up. Italy flagged ($465 for 1 lead).</t>
  </si>
  <si>
    <t xml:space="preserve">Leads (welcome event not recording)</t>
  </si>
  <si>
    <t xml:space="preserve">— ⚠</t>
  </si>
  <si>
    <t xml:space="preserve">$345.84 ⚠</t>
  </si>
  <si>
    <t xml:space="preserve">Report says its figures are USD converted from EUR at ≈1.14. Welcome event not recording: leads unreliable.</t>
  </si>
  <si>
    <t xml:space="preserve">Welcome conversion event stopped recording on both channels. Traffic campaign relaunched 23 Jul. Google weeks restated upward. Plan (urgent): fix tracking, add HubSpot event tracking.</t>
  </si>
  <si>
    <t xml:space="preserve">$70.00</t>
  </si>
  <si>
    <t xml:space="preserve">$436.24</t>
  </si>
  <si>
    <t xml:space="preserve">Google figure restated in later reports ($2,951.33 / $2,951).</t>
  </si>
  <si>
    <t xml:space="preserve">Tracking still limited. Proposes rebuilding Google: aggregated Search, revived PMax by region, YouTube revamp.</t>
  </si>
  <si>
    <t xml:space="preserve">Leads (proxy – standard Lead event)</t>
  </si>
  <si>
    <t xml:space="preserve">$47.68</t>
  </si>
  <si>
    <t xml:space="preserve">$164.65</t>
  </si>
  <si>
    <t xml:space="preserve">Meta pulled back with no tracking; Feb EMEA ABO switched off. Google restructure set for 11 Aug. Top priority: client web team to fix welcome landing-page templates.</t>
  </si>
  <si>
    <t xml:space="preserve">Welcome conversions</t>
  </si>
  <si>
    <t xml:space="preserve">$25.86 (Cost per welcome)</t>
  </si>
  <si>
    <t xml:space="preserve">$137.60 (Cost per welcome)</t>
  </si>
  <si>
    <t xml:space="preserve">Google figure restated in a later report ($2,151.76).</t>
  </si>
  <si>
    <t xml:space="preserve">Tracking recovered 11 Aug. Google restructured 13 Aug into two non-brand Search campaigns at €147.40/day each. Budgets for PP-345 halved, PP-324 cut 70%.</t>
  </si>
  <si>
    <t xml:space="preserve">$12.13</t>
  </si>
  <si>
    <t xml:space="preserve">$35.08</t>
  </si>
  <si>
    <t xml:space="preserve">Best lead week. Google spend cut 41.9% on purpose. YouTube flagged as branding inside the lead-gen budget.</t>
  </si>
  <si>
    <t xml:space="preserve">Leads (welcome conversions)</t>
  </si>
  <si>
    <t xml:space="preserve">$12.99</t>
  </si>
  <si>
    <t xml:space="preserve">$17.46</t>
  </si>
  <si>
    <t xml:space="preserve">HubSpot shows fewer Paid Search contacts; agency to check Google tracking. 51% of Google spend has no country label (raise with Windsor).</t>
  </si>
  <si>
    <t xml:space="preserve">$11.91</t>
  </si>
  <si>
    <t xml:space="preserve">$20.25</t>
  </si>
  <si>
    <t xml:space="preserve">Meta CPL $11.91 vs $10 North Star. Plan: launch AI Max, review the Saudi Search campaign.</t>
  </si>
  <si>
    <t xml:space="preserve">$12.09</t>
  </si>
  <si>
    <t xml:space="preserve">$25.59</t>
  </si>
  <si>
    <t xml:space="preserve">Meta figure excludes FR_Alibaba (run by PnP's internal team).</t>
  </si>
  <si>
    <t xml:space="preserve">NA non-brand Search collapsed. PMax paused for review. PP-257 the main lead driver. Plan: budget management.</t>
  </si>
  <si>
    <t xml:space="preserve">$11.71</t>
  </si>
  <si>
    <t xml:space="preserve">$127.13</t>
  </si>
  <si>
    <t xml:space="preserve">Meta excludes FR_Alibaba. Later reports show the Google figure as €1,907.</t>
  </si>
  <si>
    <t xml:space="preserve">Meta spend dropped in the last 3 days; cause being checked. Google goal switched to HubSpot qualified leads only. Target CPA removed on NA Search; spend jumped until budgets cut 19 Sep.</t>
  </si>
  <si>
    <t xml:space="preserve">$10.79</t>
  </si>
  <si>
    <t xml:space="preserve">€</t>
  </si>
  <si>
    <t xml:space="preserve">€76.81</t>
  </si>
  <si>
    <t xml:space="preserve">Meta excludes FR_Alibaba. Google now explicitly in € (account currency).</t>
  </si>
  <si>
    <t xml:space="preserve">Agreed budget cut: Meta $310/day to $160/day (from 18 Sep); Google cut 19 and 21 Sep. Plan: launch new YouTube campaign, pause PP-266.</t>
  </si>
  <si>
    <t xml:space="preserve">$12.85</t>
  </si>
  <si>
    <t xml:space="preserve">€46.50</t>
  </si>
  <si>
    <t xml:space="preserve">Meta excludes FR_Alibaba.</t>
  </si>
  <si>
    <t xml:space="preserve">Meta budgets held at $160/day. Both Google Search campaigns heavily budget-limited.</t>
  </si>
  <si>
    <t xml:space="preserve">€27.75</t>
  </si>
  <si>
    <t xml:space="preserve">Google CPL fell to €27.75. Plan: check channel vs HubSpot discrepancy, pause PP-266, judge case-study statics launched 8 Oct.</t>
  </si>
  <si>
    <t xml:space="preserve">Platform columns use the daily rows in the data tabs. From W/C 7 Sep the agency left FR_Alibaba out of its Meta figures, so compare the agency's Meta figure with the 'excl. FR_Alibaba' column.</t>
  </si>
  <si>
    <t xml:space="preserve">WHAT THE AGENCY SAID IN TOTAL vs. THE PLATFORM EXPORTS</t>
  </si>
  <si>
    <t xml:space="preserve">Period</t>
  </si>
  <si>
    <t xml:space="preserve">What the agency wrote</t>
  </si>
  <si>
    <t xml:space="preserve">Agency figure ($)</t>
  </si>
  <si>
    <t xml:space="preserve">Platform – Meta (USD)</t>
  </si>
  <si>
    <t xml:space="preserve">Platform – Google (EUR)</t>
  </si>
  <si>
    <t xml:space="preserve">Agency − platform</t>
  </si>
  <si>
    <t xml:space="preserve">Difference</t>
  </si>
  <si>
    <t xml:space="preserve">February 2026</t>
  </si>
  <si>
    <t xml:space="preserve">"We've spent $38,762 last month" (2026 February monthly)</t>
  </si>
  <si>
    <t xml:space="preserve">Close to the platforms, but not equal.</t>
  </si>
  <si>
    <t xml:space="preserve">April 2026 – Meta</t>
  </si>
  <si>
    <t xml:space="preserve">Meta spend $24,586.06 (July monthly report, April–June comparison)</t>
  </si>
  <si>
    <t xml:space="preserve">Higher than Meta's own figure for April.</t>
  </si>
  <si>
    <t xml:space="preserve">April 2026 – Google</t>
  </si>
  <si>
    <t xml:space="preserve">Google $11,420.33 (July monthly report)</t>
  </si>
  <si>
    <t xml:space="preserve">Equals Google's euros × 1.28 (a £→$ rate).</t>
  </si>
  <si>
    <t xml:space="preserve">May 2026 – Meta</t>
  </si>
  <si>
    <t xml:space="preserve">Meta spend $22,276.50 (July monthly report)</t>
  </si>
  <si>
    <t xml:space="preserve">Matches Meta.</t>
  </si>
  <si>
    <t xml:space="preserve">May 2026 – Google</t>
  </si>
  <si>
    <t xml:space="preserve">Google $13,815.37 (July monthly report)</t>
  </si>
  <si>
    <t xml:space="preserve">Equals Google's euros × 1.28.</t>
  </si>
  <si>
    <t xml:space="preserve">June 2026 – Meta</t>
  </si>
  <si>
    <t xml:space="preserve">Meta spend $17,453.29 (July monthly report)</t>
  </si>
  <si>
    <t xml:space="preserve">June 2026 – Google</t>
  </si>
  <si>
    <t xml:space="preserve">Google $15,982.98 (July monthly report)</t>
  </si>
  <si>
    <t xml:space="preserve">July 2026 – total</t>
  </si>
  <si>
    <t xml:space="preserve">"Total Spend: $34,014.08" (Meta $18,956.66, Google $15,057.42) – July monthly report</t>
  </si>
  <si>
    <t xml:space="preserve">Meta matches; Google = euros × 1.28.</t>
  </si>
  <si>
    <t xml:space="preserve">H1 2026 (Jan–Jun)</t>
  </si>
  <si>
    <t xml:space="preserve">"invested a total of $182,515.62" against a $175,000 H1 target ($350,000 annual) – Client H1 2026 Report</t>
  </si>
  <si>
    <t xml:space="preserve">A second H1 page says $96,486.65, with data only to 24 Mar.</t>
  </si>
  <si>
    <t xml:space="preserve">Platform totals: Meta in USD as billed; Google in EUR as billed and converted with the Settings rate. The agency's July report converted Google with "£1 = $1.28" although the Google Ads account is in euros.</t>
  </si>
  <si>
    <t xml:space="preserve">GOOGLE ADS: WHAT THE AGENCY REPORTED vs. THE PLATFORM, WEEK BY WEEK</t>
  </si>
  <si>
    <t xml:space="preserve">Bars that match = the agency's figure was the platform's euros (often labelled $). ×2 = doubled week; ≈ ×1.15 = converted to dollars; shorter orange bars = lower than the platform.</t>
  </si>
  <si>
    <t xml:space="preserve">Settings</t>
  </si>
  <si>
    <t xml:space="preserve">Yellow cells are the only ones to change. The rest of the workbook updates from them.</t>
  </si>
  <si>
    <t xml:space="preserve">REPORT</t>
  </si>
  <si>
    <t xml:space="preserve">Platform data up to (last day included)</t>
  </si>
  <si>
    <t xml:space="preserve">The last day you pasted platform data for (usually last Sunday).</t>
  </si>
  <si>
    <t xml:space="preserve">Show amounts in</t>
  </si>
  <si>
    <t xml:space="preserve">USD</t>
  </si>
  <si>
    <t xml:space="preserve">USD (how PnP talks about budget) or EUR. Every tab switches.</t>
  </si>
  <si>
    <t xml:space="preserve">BUDGET 2026</t>
  </si>
  <si>
    <t xml:space="preserve">Budget status</t>
  </si>
  <si>
    <t xml:space="preserve">Confirmed by Tereza on 13 Oct 2026: $300k for 2026 (originally $350k). We can go up to $320k, ideally not more.</t>
  </si>
  <si>
    <t xml:space="preserve">Budget period starts</t>
  </si>
  <si>
    <t xml:space="preserve">Budget period ends</t>
  </si>
  <si>
    <t xml:space="preserve">Year (calculated)</t>
  </si>
  <si>
    <t xml:space="preserve">Week 1 starts on (calculated)</t>
  </si>
  <si>
    <t xml:space="preserve">Weeks run Monday to Sunday.</t>
  </si>
  <si>
    <t xml:space="preserve">Budget line</t>
  </si>
  <si>
    <t xml:space="preserve">Currency</t>
  </si>
  <si>
    <t xml:space="preserve">In report currency</t>
  </si>
  <si>
    <t xml:space="preserve">Annual budget</t>
  </si>
  <si>
    <t xml:space="preserve">Confirmed by Tereza, 13 Oct 2026.</t>
  </si>
  <si>
    <t xml:space="preserve">"We can spend up to 320k this year, ideally not more."</t>
  </si>
  <si>
    <t xml:space="preserve">Original budget</t>
  </si>
  <si>
    <t xml:space="preserve">Reduced because performance wasn't good enough (Tereza).</t>
  </si>
  <si>
    <t xml:space="preserve">CHANNELS</t>
  </si>
  <si>
    <t xml:space="preserve">Counts toward the budget?</t>
  </si>
  <si>
    <t xml:space="preserve">Yes</t>
  </si>
  <si>
    <t xml:space="preserve">Includes FR_Alibaba (run by PnP's internal team) – confirm it belongs in this budget.</t>
  </si>
  <si>
    <t xml:space="preserve">EUR</t>
  </si>
  <si>
    <t xml:space="preserve">To confirm with Tereza.</t>
  </si>
  <si>
    <t xml:space="preserve">No spend in 2026. Billing currency to check.</t>
  </si>
  <si>
    <t xml:space="preserve">EXCHANGE RATE – EUR TO USD</t>
  </si>
  <si>
    <t xml:space="preserve">1 EUR = ? USD</t>
  </si>
  <si>
    <t xml:space="preserve">Source</t>
  </si>
  <si>
    <t xml:space="preserve">Live rate on 13 Oct 2026 (from Felipe). Replace with Finance's monthly rates if they use them.</t>
  </si>
  <si>
    <t xml:space="preserve">Same as above</t>
  </si>
  <si>
    <t xml:space="preserve">Average</t>
  </si>
  <si>
    <t xml:space="preserve">The 90k (Google) and 180k (Meta) figures Raúl mentioned were what had been spent so far this year, not budgets (Tereza, 13 Oct 2026). Google was €89.7k and Meta $178.1k at 30 Sep.</t>
  </si>
  <si>
    <t xml:space="preserve">Each spend row is converted with the rate of its month. Budget lines in another currency use the average rate.</t>
  </si>
  <si>
    <t xml:space="preserve">How to update this tracker</t>
  </si>
  <si>
    <t xml:space="preserve">EVERY MONDAY (about 15 minutes)</t>
  </si>
  <si>
    <t xml:space="preserve">1</t>
  </si>
  <si>
    <t xml:space="preserve">Google Ads → Reports → open the saved report 'PnP spend tracker' (Campaign, Day, Currency code, Cost, Impr., Clicks, Conversions). Date range: last week (Mon–Sun). Download, open the file and copy the data rows (not the two title lines or the header).</t>
  </si>
  <si>
    <t xml:space="preserve">2</t>
  </si>
  <si>
    <t xml:space="preserve">Paste them in the 'Google data' tab at the first empty row, column A. Columns H–J fill in by themselves.</t>
  </si>
  <si>
    <t xml:space="preserve">3</t>
  </si>
  <si>
    <t xml:space="preserve">Meta Ads Manager → Campaigns → same date range → Breakdown: By time → Day → the same columns as the 13 Oct export (19 columns, 'Reporting starts' … 'Results (initial) indicator') → Export table data (CSV). Paste the rows (not the header) in the 'Meta data' tab at the first empty row, column A.</t>
  </si>
  <si>
    <t xml:space="preserve">4</t>
  </si>
  <si>
    <t xml:space="preserve">If ChatGPT Ads or LinkedIn Ads ran, add their rows to their tabs (columns A–F).</t>
  </si>
  <si>
    <t xml:space="preserve">5</t>
  </si>
  <si>
    <t xml:space="preserve">Settings tab → change 'Platform data up to' to last Sunday.</t>
  </si>
  <si>
    <t xml:space="preserve">6</t>
  </si>
  <si>
    <t xml:space="preserve">Check the 'In campaign list?' column in the data tabs: ✓ or '– no spend' is fine. '⚠ add to Campaigns tab' means a new campaign: add it at the bottom of the Campaigns tab with its channel, market, region and type.</t>
  </si>
  <si>
    <t xml:space="preserve">7</t>
  </si>
  <si>
    <t xml:space="preserve">Campaigns tab → if a campaign has stopped for good, set its Status to 'Ended' so it drops out of the current pace.</t>
  </si>
  <si>
    <t xml:space="preserve">8</t>
  </si>
  <si>
    <t xml:space="preserve">Weekly tab → write 1–2 lines in 'Notes' for the week (launches, pauses, budget changes, anything unusual). Optional: add MQLs by channel from HubSpot.</t>
  </si>
  <si>
    <t xml:space="preserve">9</t>
  </si>
  <si>
    <t xml:space="preserve">Dashboard → check the budget check rows and the forecast. Flag anything red to Raúl.</t>
  </si>
  <si>
    <t xml:space="preserve">ONCE A MONTH (first Monday)</t>
  </si>
  <si>
    <t xml:space="preserve">10</t>
  </si>
  <si>
    <t xml:space="preserve">Check last month's totals on the Monthly tab (columns 'Meta as billed' and 'Google as billed') against the billing pages (Meta: Billing &amp; payments; Google Ads: Billing → Summary).</t>
  </si>
  <si>
    <t xml:space="preserve">11</t>
  </si>
  <si>
    <t xml:space="preserve">If Finance gives monthly EUR→USD rates, put them in the exchange-rate table on the Settings tab.</t>
  </si>
  <si>
    <t xml:space="preserve">RULES OF THE WORKBOOK</t>
  </si>
  <si>
    <t xml:space="preserve">•</t>
  </si>
  <si>
    <t xml:space="preserve">Yellow cells = typed by you. White cells = formulas; don't type over them.</t>
  </si>
  <si>
    <t xml:space="preserve">Paste spend exactly as each platform bills it (Meta in USD, Google Ads and ChatGPT Ads in EUR). The workbook converts.</t>
  </si>
  <si>
    <t xml:space="preserve">Never paste the same week twice. If you need to redo a week, delete its rows in the data tab first.</t>
  </si>
  <si>
    <t xml:space="preserve">SOURCES AND NOTES</t>
  </si>
  <si>
    <t xml:space="preserve">Platform data: Meta Ads Manager export ('Plug and Play Tech Center – Dollars' ad account, USD) and Google Ads report (EUR), campaign × day, 1 Jan – 12 Oct 2026, exported 13 Oct 2026. For Jan–Sep they match the earlier monthly exports (Meta to the cent; Google within €0.43 of rounding).</t>
  </si>
  <si>
    <t xml:space="preserve">ChatGPT Ads: 'Test 1', 23 Sep – 2 Oct 2026, €229.56 in total, kept as one total row on its start date (Row type 'Month total').</t>
  </si>
  <si>
    <t xml:space="preserve">FR_Alibaba (run by PnP's internal team, last spend 5 Oct) and ChatGPT 'Test 1' (ended 2 Oct) are marked Ended on the Campaigns tab, so they are left out of the current pace.</t>
  </si>
  <si>
    <t xml:space="preserve">Agency figures: the agency's weekly reports in Notion (W/C 29 Dec 2025 – 5 Oct 2026), read with Claude in Chrome on 13 Oct 2026, copied as written.</t>
  </si>
  <si>
    <t xml:space="preserve">Budget: Tereza, 13 Oct 2026 – $300k for 2026 (originally $350k), up to $320k at most. Exchange rate: 1 EUR = 1.1177 USD (live rate on 13 Oct 2026).</t>
  </si>
  <si>
    <t xml:space="preserve">Meta – daily spend by campaign, as billed (USD). Paste the Meta Ads Manager export as it comes (19 columns, 'Reporting starts' … 'Results (initial) indicator'), campaign × day, from column A. Columns T–V are filled in by the sheet.</t>
  </si>
  <si>
    <t xml:space="preserve">Reporting starts</t>
  </si>
  <si>
    <t xml:space="preserve">Reporting ends</t>
  </si>
  <si>
    <t xml:space="preserve">Campaign name</t>
  </si>
  <si>
    <t xml:space="preserve">Campaign delivery</t>
  </si>
  <si>
    <t xml:space="preserve">Attribution setting</t>
  </si>
  <si>
    <t xml:space="preserve">Results</t>
  </si>
  <si>
    <t xml:space="preserve">Result indicator</t>
  </si>
  <si>
    <t xml:space="preserve">Cost per results</t>
  </si>
  <si>
    <t xml:space="preserve">Ad set budget</t>
  </si>
  <si>
    <t xml:space="preserve">Ad set budget type</t>
  </si>
  <si>
    <t xml:space="preserve">Amount spent (USD)</t>
  </si>
  <si>
    <t xml:space="preserve">Impressions</t>
  </si>
  <si>
    <t xml:space="preserve">Reach</t>
  </si>
  <si>
    <t xml:space="preserve">Frequency</t>
  </si>
  <si>
    <t xml:space="preserve">Unique link clicks</t>
  </si>
  <si>
    <t xml:space="preserve">Website registrations completed</t>
  </si>
  <si>
    <t xml:space="preserve">Ends</t>
  </si>
  <si>
    <t xml:space="preserve">Results (initial)</t>
  </si>
  <si>
    <t xml:space="preserve">Results (initial) indicator</t>
  </si>
  <si>
    <t xml:space="preserve">Row type</t>
  </si>
  <si>
    <t xml:space="preserve">In campaign list?</t>
  </si>
  <si>
    <t xml:space="preserve">Row type: leave empty. 'Month total' marks a row that is a total, not a single day (weekly figures skip it).</t>
  </si>
  <si>
    <t xml:space="preserve">inactive</t>
  </si>
  <si>
    <t xml:space="preserve">Multiple attribution settings</t>
  </si>
  <si>
    <t xml:space="preserve">actions:offsite_conversion.custom.1759876678043283</t>
  </si>
  <si>
    <t xml:space="preserve">Using ad set budget</t>
  </si>
  <si>
    <t xml:space="preserve">0</t>
  </si>
  <si>
    <t xml:space="preserve">Ongoing</t>
  </si>
  <si>
    <t xml:space="preserve">Daily</t>
  </si>
  <si>
    <t xml:space="preserve">7-day click, 1-day view or 1-day engaged view</t>
  </si>
  <si>
    <t xml:space="preserve">active</t>
  </si>
  <si>
    <t xml:space="preserve">actions:offsite_conversion.fb_pixel_complete_registration</t>
  </si>
  <si>
    <t xml:space="preserve">7-day click or 1-day view</t>
  </si>
  <si>
    <t xml:space="preserve">actions:omni_landing_page_view</t>
  </si>
  <si>
    <t xml:space="preserve">conversions:offsite_conversion.fb_pixel_custom.welcome_conversion</t>
  </si>
  <si>
    <t xml:space="preserve">actions:link_click</t>
  </si>
  <si>
    <t xml:space="preserve">completed</t>
  </si>
  <si>
    <t xml:space="preserve">2026-10-05</t>
  </si>
  <si>
    <t xml:space="preserve">Google Ads – daily spend by campaign, as billed (EUR). Paste the Google Ads report 'PnP spend tracker' as it comes (Campaign, Day, Currency code, Cost, Impr., Clicks, Conversions), from column A. Skip its two title lines and header. Columns H–J are filled in by the sheet.</t>
  </si>
  <si>
    <t xml:space="preserve">Day</t>
  </si>
  <si>
    <t xml:space="preserve">Currency code</t>
  </si>
  <si>
    <t xml:space="preserve">Cost</t>
  </si>
  <si>
    <t xml:space="preserve">Impr.</t>
  </si>
  <si>
    <t xml:space="preserve">ChatGPT Ads – daily spend by campaign, as billed (EUR). Columns A–F: date · campaign_name · spend · impressions · clicks · conversions (one row per campaign per day). Columns G–I are filled in by the sheet.</t>
  </si>
  <si>
    <t xml:space="preserve">Date</t>
  </si>
  <si>
    <t xml:space="preserve">Spend</t>
  </si>
  <si>
    <t xml:space="preserve">Month total</t>
  </si>
  <si>
    <t xml:space="preserve">LinkedIn Ads – daily spend by campaign, as billed (USD). Columns A–F: date · campaign name · total spent · impressions · clicks · conversions (one row per campaign per day). Columns G–I are filled in by the sheet.</t>
  </si>
  <si>
    <t xml:space="preserve">Calculations used by the Dashboard – don't edit</t>
  </si>
  <si>
    <t xml:space="preserve">Shown so every Dashboard number can be checked.</t>
  </si>
  <si>
    <t xml:space="preserve">Platform data up to</t>
  </si>
  <si>
    <t xml:space="preserve">Days in budget period</t>
  </si>
  <si>
    <t xml:space="preserve">Days gone (up to the data date)</t>
  </si>
  <si>
    <t xml:space="preserve">Days left</t>
  </si>
  <si>
    <t xml:space="preserve">Share of the period gone</t>
  </si>
  <si>
    <t xml:space="preserve">Last full month ends</t>
  </si>
  <si>
    <t xml:space="preserve">Last full month starts</t>
  </si>
  <si>
    <t xml:space="preserve">Last 3 full months start</t>
  </si>
  <si>
    <t xml:space="preserve">Last full week ends (Sunday)</t>
  </si>
  <si>
    <t xml:space="preserve">Last full week starts (Monday)</t>
  </si>
  <si>
    <t xml:space="preserve">Last 3 full weeks start</t>
  </si>
  <si>
    <t xml:space="preserve">Weeks left</t>
  </si>
  <si>
    <t xml:space="preserve">Days in last full month</t>
  </si>
  <si>
    <t xml:space="preserve">Spent to date</t>
  </si>
  <si>
    <t xml:space="preserve">Spent last full month</t>
  </si>
  <si>
    <t xml:space="preserve">Spent last 3 full months</t>
  </si>
  <si>
    <t xml:space="preserve">Spent last full week (daily rows)</t>
  </si>
  <si>
    <t xml:space="preserve">Spent last 3 full weeks (daily rows)</t>
  </si>
  <si>
    <t xml:space="preserve">Total – counts toward budget</t>
  </si>
  <si>
    <t xml:space="preserve">Spent to date (budget channels)</t>
  </si>
  <si>
    <t xml:space="preserve">Left in the budget</t>
  </si>
  <si>
    <t xml:space="preserve">Left up to the maximum</t>
  </si>
  <si>
    <t xml:space="preserve">% of maximum used</t>
  </si>
  <si>
    <t xml:space="preserve">Should have spent by now (budget spread evenly by day)</t>
  </si>
  <si>
    <t xml:space="preserve">Ahead (+) / behind (−) that even pace</t>
  </si>
  <si>
    <t xml:space="preserve">Weekly pace – platforms, last 3 full weeks, campaigns not marked Ended</t>
  </si>
  <si>
    <t xml:space="preserve">Weekly pace – agency reports, last 3 clean weeks</t>
  </si>
  <si>
    <t xml:space="preserve">Current weekly pace used</t>
  </si>
  <si>
    <t xml:space="preserve">Source of the current pace</t>
  </si>
  <si>
    <t xml:space="preserve">Agency weeks used</t>
  </si>
  <si>
    <t xml:space="preserve">Forecast year-end at the current pace</t>
  </si>
  <si>
    <t xml:space="preserve">Allowed per week to land on the budget</t>
  </si>
  <si>
    <t xml:space="preserve">Allowed per week to land on the maximum</t>
  </si>
  <si>
    <t xml:space="preserve">Last full month (budget channels)</t>
  </si>
  <si>
    <t xml:space="preserve">All spend in the data tabs (any date)</t>
  </si>
  <si>
    <t xml:space="preserve">Forecast year-end at last month's pace</t>
  </si>
  <si>
    <t xml:space="preserve">Last full week, budget channels (daily rows)</t>
  </si>
  <si>
    <t xml:space="preserve">Left out of the pace: last 3 full weeks of campaigns marked Ended</t>
  </si>
</sst>
</file>

<file path=xl/styles.xml><?xml version="1.0" encoding="utf-8"?>
<styleSheet xmlns="http://schemas.openxmlformats.org/spreadsheetml/2006/main">
  <numFmts count="17">
    <numFmt numFmtId="164" formatCode="General"/>
    <numFmt numFmtId="165" formatCode="0.0%"/>
    <numFmt numFmtId="166" formatCode="#,##0;\-#,##0;\–"/>
    <numFmt numFmtId="167" formatCode="0%;\-0%;\–"/>
    <numFmt numFmtId="168" formatCode="#,##0"/>
    <numFmt numFmtId="169" formatCode="d\ mmm\ yyyy"/>
    <numFmt numFmtId="170" formatCode="0"/>
    <numFmt numFmtId="171" formatCode="ddd\ d\ mmm"/>
    <numFmt numFmtId="172" formatCode="#,##0.00;\-#,##0.00;\–"/>
    <numFmt numFmtId="173" formatCode="mmm\ yyyy"/>
    <numFmt numFmtId="174" formatCode="0.0000"/>
    <numFmt numFmtId="175" formatCode="d\ mmm"/>
    <numFmt numFmtId="176" formatCode="#,##0.##"/>
    <numFmt numFmtId="177" formatCode="0.00"/>
    <numFmt numFmtId="178" formatCode="\+0%;\-0%;0%"/>
    <numFmt numFmtId="179" formatCode="yyyy\-mm\-dd"/>
    <numFmt numFmtId="180" formatCode="#,##0.00"/>
  </numFmts>
  <fonts count="28">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8"/>
      <color rgb="FF898781"/>
      <name val="Arial"/>
      <family val="0"/>
      <charset val="1"/>
    </font>
    <font>
      <i val="true"/>
      <sz val="9"/>
      <color rgb="FF52514E"/>
      <name val="Arial"/>
      <family val="0"/>
      <charset val="1"/>
    </font>
    <font>
      <b val="true"/>
      <sz val="9"/>
      <color rgb="FF1F3864"/>
      <name val="Arial"/>
      <family val="0"/>
      <charset val="1"/>
    </font>
    <font>
      <b val="true"/>
      <sz val="8"/>
      <color rgb="FF52514E"/>
      <name val="Arial"/>
      <family val="0"/>
      <charset val="1"/>
    </font>
    <font>
      <b val="true"/>
      <sz val="18"/>
      <color rgb="FF0B0B0B"/>
      <name val="Arial"/>
      <family val="0"/>
      <charset val="1"/>
    </font>
    <font>
      <sz val="8"/>
      <color rgb="FF52514E"/>
      <name val="Arial"/>
      <family val="0"/>
      <charset val="1"/>
    </font>
    <font>
      <b val="true"/>
      <sz val="11"/>
      <color rgb="FF1F3864"/>
      <name val="Arial"/>
      <family val="0"/>
      <charset val="1"/>
    </font>
    <font>
      <b val="true"/>
      <sz val="9"/>
      <color rgb="FFFFFFFF"/>
      <name val="Arial"/>
      <family val="0"/>
      <charset val="1"/>
    </font>
    <font>
      <b val="true"/>
      <sz val="10"/>
      <color rgb="FF0B0B0B"/>
      <name val="Arial"/>
      <family val="0"/>
      <charset val="1"/>
    </font>
    <font>
      <sz val="10"/>
      <color rgb="FF0B0B0B"/>
      <name val="Arial"/>
      <family val="0"/>
      <charset val="1"/>
    </font>
    <font>
      <b val="true"/>
      <sz val="9"/>
      <color rgb="FF0B0B0B"/>
      <name val="Arial"/>
      <family val="0"/>
      <charset val="1"/>
    </font>
    <font>
      <sz val="8"/>
      <color rgb="FF0B0B0B"/>
      <name val="Arial"/>
      <family val="0"/>
      <charset val="1"/>
    </font>
    <font>
      <sz val="9"/>
      <color rgb="FF0B0B0B"/>
      <name val="Arial"/>
      <family val="0"/>
      <charset val="1"/>
    </font>
    <font>
      <sz val="10"/>
      <color rgb="FF000000"/>
      <name val="Calibri"/>
      <family val="2"/>
    </font>
    <font>
      <b val="true"/>
      <sz val="16"/>
      <color rgb="FF1F3864"/>
      <name val="Arial"/>
      <family val="0"/>
      <charset val="1"/>
    </font>
    <font>
      <sz val="10"/>
      <color rgb="FF0000FF"/>
      <name val="Arial"/>
      <family val="0"/>
      <charset val="1"/>
    </font>
    <font>
      <sz val="8"/>
      <color rgb="FF0000FF"/>
      <name val="Arial"/>
      <family val="0"/>
      <charset val="1"/>
    </font>
    <font>
      <sz val="10"/>
      <color rgb="FF52514E"/>
      <name val="Arial"/>
      <family val="0"/>
      <charset val="1"/>
    </font>
    <font>
      <b val="true"/>
      <sz val="10"/>
      <color rgb="FFFFFFFF"/>
      <name val="Arial"/>
      <family val="0"/>
      <charset val="1"/>
    </font>
    <font>
      <i val="true"/>
      <sz val="10"/>
      <color rgb="FF0B0B0B"/>
      <name val="Arial"/>
      <family val="0"/>
      <charset val="1"/>
    </font>
    <font>
      <sz val="8"/>
      <color rgb="FFD03B3B"/>
      <name val="Arial"/>
      <family val="0"/>
      <charset val="1"/>
    </font>
    <font>
      <sz val="9"/>
      <color rgb="FF52514E"/>
      <name val="Arial"/>
      <family val="0"/>
      <charset val="1"/>
    </font>
    <font>
      <b val="true"/>
      <sz val="10"/>
      <color rgb="FF1F3864"/>
      <name val="Arial"/>
      <family val="0"/>
      <charset val="1"/>
    </font>
  </fonts>
  <fills count="6">
    <fill>
      <patternFill patternType="none"/>
    </fill>
    <fill>
      <patternFill patternType="gray125"/>
    </fill>
    <fill>
      <patternFill patternType="solid">
        <fgColor rgb="FFE8EEF7"/>
        <bgColor rgb="FFF5F7FA"/>
      </patternFill>
    </fill>
    <fill>
      <patternFill patternType="solid">
        <fgColor rgb="FFF5F7FA"/>
        <bgColor rgb="FFFFFFFF"/>
      </patternFill>
    </fill>
    <fill>
      <patternFill patternType="solid">
        <fgColor rgb="FF1F3864"/>
        <bgColor rgb="FF333399"/>
      </patternFill>
    </fill>
    <fill>
      <patternFill patternType="solid">
        <fgColor rgb="FFFFF2CC"/>
        <bgColor rgb="FFF5F7FA"/>
      </patternFill>
    </fill>
  </fills>
  <borders count="4">
    <border diagonalUp="false" diagonalDown="false">
      <left/>
      <right/>
      <top/>
      <bottom/>
      <diagonal/>
    </border>
    <border diagonalUp="false" diagonalDown="false">
      <left/>
      <right/>
      <top/>
      <bottom style="medium">
        <color rgb="FF1F3864"/>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D9D9D9"/>
      </left>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true" applyAlignment="true" applyProtection="false">
      <alignment horizontal="general" vertical="center" textRotation="0" wrapText="false" indent="0" shrinkToFit="false"/>
      <protection locked="true" hidden="false"/>
    </xf>
    <xf numFmtId="165" fontId="5" fillId="0"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true" applyAlignment="true" applyProtection="false">
      <alignment horizontal="general" vertical="center" textRotation="0" wrapText="false" indent="0" shrinkToFit="false"/>
      <protection locked="true" hidden="false"/>
    </xf>
    <xf numFmtId="166" fontId="5" fillId="0"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true" applyAlignment="true" applyProtection="false">
      <alignment horizontal="left" vertical="center" textRotation="0" wrapText="false" indent="0" shrinkToFit="false"/>
      <protection locked="true" hidden="false"/>
    </xf>
    <xf numFmtId="164" fontId="9" fillId="3" borderId="0" xfId="0" applyFont="true" applyBorder="true" applyAlignment="true" applyProtection="false">
      <alignment horizontal="left" vertical="center" textRotation="0" wrapText="false" indent="0" shrinkToFit="false"/>
      <protection locked="true" hidden="false"/>
    </xf>
    <xf numFmtId="164" fontId="10" fillId="3" borderId="0" xfId="0" applyFont="true" applyBorder="true" applyAlignment="true" applyProtection="false">
      <alignment horizontal="left" vertical="center" textRotation="0" wrapText="true" indent="0" shrinkToFit="false"/>
      <protection locked="true" hidden="false"/>
    </xf>
    <xf numFmtId="164" fontId="11" fillId="0" borderId="1" xfId="0" applyFont="true" applyBorder="true" applyAlignment="true" applyProtection="false">
      <alignment horizontal="general"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2" fillId="4" borderId="2" xfId="0" applyFont="true" applyBorder="true" applyAlignment="true" applyProtection="false">
      <alignment horizontal="center" vertical="center" textRotation="0" wrapText="true" indent="0" shrinkToFit="false"/>
      <protection locked="true" hidden="false"/>
    </xf>
    <xf numFmtId="164" fontId="13" fillId="0" borderId="2" xfId="0" applyFont="true" applyBorder="true" applyAlignment="true" applyProtection="false">
      <alignment horizontal="general" vertical="center" textRotation="0" wrapText="false" indent="0" shrinkToFit="false"/>
      <protection locked="true" hidden="false"/>
    </xf>
    <xf numFmtId="166" fontId="14" fillId="0" borderId="2" xfId="0" applyFont="true" applyBorder="true" applyAlignment="true" applyProtection="false">
      <alignment horizontal="general" vertical="center" textRotation="0" wrapText="false" indent="0" shrinkToFit="false"/>
      <protection locked="true" hidden="false"/>
    </xf>
    <xf numFmtId="166" fontId="13" fillId="0" borderId="2" xfId="0" applyFont="true" applyBorder="true" applyAlignment="true" applyProtection="false">
      <alignment horizontal="general" vertical="center" textRotation="0" wrapText="false" indent="0" shrinkToFit="false"/>
      <protection locked="true" hidden="false"/>
    </xf>
    <xf numFmtId="167" fontId="13" fillId="0" borderId="2" xfId="0" applyFont="true" applyBorder="true" applyAlignment="true" applyProtection="false">
      <alignment horizontal="center" vertical="center" textRotation="0" wrapText="false" indent="0" shrinkToFit="false"/>
      <protection locked="true" hidden="false"/>
    </xf>
    <xf numFmtId="164" fontId="10" fillId="0" borderId="2" xfId="0" applyFont="true" applyBorder="true" applyAlignment="true" applyProtection="false">
      <alignment horizontal="general" vertical="center" textRotation="0" wrapText="false" indent="0" shrinkToFit="false"/>
      <protection locked="true" hidden="false"/>
    </xf>
    <xf numFmtId="164" fontId="15" fillId="0" borderId="2"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true" applyAlignment="true" applyProtection="false">
      <alignment horizontal="general" vertical="center" textRotation="0" wrapText="true" indent="0" shrinkToFit="false"/>
      <protection locked="true" hidden="false"/>
    </xf>
    <xf numFmtId="167" fontId="14" fillId="0" borderId="2" xfId="0" applyFont="true" applyBorder="true" applyAlignment="true" applyProtection="false">
      <alignment horizontal="center" vertical="center" textRotation="0" wrapText="false" indent="0" shrinkToFit="false"/>
      <protection locked="true" hidden="false"/>
    </xf>
    <xf numFmtId="166" fontId="14" fillId="0" borderId="2" xfId="0" applyFont="true" applyBorder="true" applyAlignment="true" applyProtection="false">
      <alignment horizontal="right" vertical="center" textRotation="0" wrapText="false" indent="0" shrinkToFit="false"/>
      <protection locked="true" hidden="false"/>
    </xf>
    <xf numFmtId="164" fontId="14" fillId="0" borderId="2"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general" vertical="center" textRotation="0" wrapText="true" indent="0" shrinkToFit="false"/>
      <protection locked="true" hidden="false"/>
    </xf>
    <xf numFmtId="164" fontId="13" fillId="2" borderId="2" xfId="0" applyFont="true" applyBorder="true" applyAlignment="true" applyProtection="false">
      <alignment horizontal="general" vertical="center" textRotation="0" wrapText="false" indent="0" shrinkToFit="false"/>
      <protection locked="true" hidden="false"/>
    </xf>
    <xf numFmtId="166" fontId="13" fillId="2" borderId="2" xfId="0" applyFont="true" applyBorder="true" applyAlignment="true" applyProtection="false">
      <alignment horizontal="right" vertical="center" textRotation="0" wrapText="false" indent="0" shrinkToFit="false"/>
      <protection locked="true" hidden="false"/>
    </xf>
    <xf numFmtId="167" fontId="13" fillId="2" borderId="2" xfId="0" applyFont="true" applyBorder="true" applyAlignment="true" applyProtection="false">
      <alignment horizontal="center" vertical="center" textRotation="0" wrapText="false" indent="0" shrinkToFit="false"/>
      <protection locked="true" hidden="false"/>
    </xf>
    <xf numFmtId="164" fontId="14" fillId="2" borderId="2" xfId="0" applyFont="true" applyBorder="true" applyAlignment="true" applyProtection="false">
      <alignment horizontal="general" vertical="center" textRotation="0" wrapText="false" indent="0" shrinkToFit="false"/>
      <protection locked="true" hidden="false"/>
    </xf>
    <xf numFmtId="164" fontId="17" fillId="0" borderId="2" xfId="0" applyFont="true" applyBorder="true" applyAlignment="true" applyProtection="false">
      <alignment horizontal="center" vertical="center" textRotation="0" wrapText="false" indent="0" shrinkToFit="false"/>
      <protection locked="true" hidden="false"/>
    </xf>
    <xf numFmtId="166" fontId="13" fillId="2" borderId="2"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9" fontId="5" fillId="0" borderId="0" xfId="0" applyFont="true" applyBorder="false" applyAlignment="true" applyProtection="false">
      <alignment horizontal="general" vertical="center" textRotation="0" wrapText="false" indent="0" shrinkToFit="false"/>
      <protection locked="true" hidden="false"/>
    </xf>
    <xf numFmtId="164" fontId="15" fillId="5" borderId="2" xfId="0" applyFont="true" applyBorder="true" applyAlignment="true" applyProtection="false">
      <alignment horizontal="center" vertical="center" textRotation="0" wrapText="true" indent="0" shrinkToFit="false"/>
      <protection locked="true" hidden="false"/>
    </xf>
    <xf numFmtId="170" fontId="13" fillId="0" borderId="2" xfId="0" applyFont="true" applyBorder="true" applyAlignment="true" applyProtection="false">
      <alignment horizontal="center" vertical="center" textRotation="0" wrapText="false" indent="0" shrinkToFit="false"/>
      <protection locked="true" hidden="false"/>
    </xf>
    <xf numFmtId="171" fontId="14" fillId="0" borderId="2" xfId="0" applyFont="true" applyBorder="true" applyAlignment="true" applyProtection="false">
      <alignment horizontal="general" vertical="center" textRotation="0" wrapText="false" indent="0" shrinkToFit="false"/>
      <protection locked="true" hidden="false"/>
    </xf>
    <xf numFmtId="168" fontId="14" fillId="0" borderId="2" xfId="0" applyFont="true" applyBorder="true" applyAlignment="true" applyProtection="false">
      <alignment horizontal="general" vertical="center" textRotation="0" wrapText="false" indent="0" shrinkToFit="false"/>
      <protection locked="true" hidden="false"/>
    </xf>
    <xf numFmtId="172" fontId="14" fillId="0" borderId="2" xfId="0" applyFont="true" applyBorder="true" applyAlignment="true" applyProtection="false">
      <alignment horizontal="general" vertical="center" textRotation="0" wrapText="false" indent="0" shrinkToFit="false"/>
      <protection locked="true" hidden="false"/>
    </xf>
    <xf numFmtId="168" fontId="20" fillId="5" borderId="2" xfId="0" applyFont="true" applyBorder="true" applyAlignment="true" applyProtection="false">
      <alignment horizontal="general" vertical="center" textRotation="0" wrapText="false" indent="0" shrinkToFit="false"/>
      <protection locked="true" hidden="false"/>
    </xf>
    <xf numFmtId="164" fontId="21" fillId="5" borderId="2" xfId="0" applyFont="true" applyBorder="true" applyAlignment="true" applyProtection="false">
      <alignment horizontal="general" vertical="center" textRotation="0" wrapText="true" indent="0" shrinkToFit="false"/>
      <protection locked="true" hidden="false"/>
    </xf>
    <xf numFmtId="164" fontId="5" fillId="0" borderId="2"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right" vertical="center" textRotation="0" wrapText="false" indent="0" shrinkToFit="false"/>
      <protection locked="true" hidden="false"/>
    </xf>
    <xf numFmtId="173" fontId="13" fillId="0" borderId="2" xfId="0" applyFont="true" applyBorder="true" applyAlignment="true" applyProtection="false">
      <alignment horizontal="general" vertical="center" textRotation="0" wrapText="false" indent="0" shrinkToFit="false"/>
      <protection locked="true" hidden="false"/>
    </xf>
    <xf numFmtId="166" fontId="22" fillId="0" borderId="2" xfId="0" applyFont="true" applyBorder="true" applyAlignment="true" applyProtection="false">
      <alignment horizontal="general" vertical="center" textRotation="0" wrapText="false" indent="0" shrinkToFit="false"/>
      <protection locked="true" hidden="false"/>
    </xf>
    <xf numFmtId="174" fontId="17" fillId="0" borderId="2" xfId="0" applyFont="true" applyBorder="true" applyAlignment="true" applyProtection="false">
      <alignment horizontal="center" vertical="center" textRotation="0" wrapText="false" indent="0" shrinkToFit="false"/>
      <protection locked="true" hidden="false"/>
    </xf>
    <xf numFmtId="164" fontId="14" fillId="4" borderId="2" xfId="0" applyFont="true" applyBorder="true" applyAlignment="true" applyProtection="false">
      <alignment horizontal="general" vertical="center" textRotation="0" wrapText="false" indent="0" shrinkToFit="false"/>
      <protection locked="true" hidden="false"/>
    </xf>
    <xf numFmtId="164" fontId="23" fillId="4" borderId="3" xfId="0" applyFont="true" applyBorder="true" applyAlignment="true" applyProtection="false">
      <alignment horizontal="center" vertical="center" textRotation="0" wrapText="false" indent="0" shrinkToFit="false"/>
      <protection locked="true" hidden="false"/>
    </xf>
    <xf numFmtId="164" fontId="23" fillId="4" borderId="2" xfId="0" applyFont="true" applyBorder="true" applyAlignment="true" applyProtection="false">
      <alignment horizontal="center" vertical="center" textRotation="0" wrapText="false" indent="0" shrinkToFit="false"/>
      <protection locked="true" hidden="false"/>
    </xf>
    <xf numFmtId="168" fontId="13" fillId="2" borderId="2" xfId="0" applyFont="true" applyBorder="true" applyAlignment="true" applyProtection="false">
      <alignment horizontal="general" vertical="center" textRotation="0" wrapText="false" indent="0" shrinkToFit="false"/>
      <protection locked="true" hidden="false"/>
    </xf>
    <xf numFmtId="172" fontId="13" fillId="2" borderId="2" xfId="0" applyFont="true" applyBorder="true" applyAlignment="true" applyProtection="false">
      <alignment horizontal="general" vertical="center" textRotation="0" wrapText="false" indent="0" shrinkToFit="false"/>
      <protection locked="true" hidden="false"/>
    </xf>
    <xf numFmtId="164" fontId="24" fillId="0" borderId="2" xfId="0" applyFont="true" applyBorder="true" applyAlignment="true" applyProtection="false">
      <alignment horizontal="general" vertical="center" textRotation="0" wrapText="false" indent="0" shrinkToFit="false"/>
      <protection locked="true" hidden="false"/>
    </xf>
    <xf numFmtId="167" fontId="14" fillId="2" borderId="2" xfId="0" applyFont="true" applyBorder="true" applyAlignment="true" applyProtection="false">
      <alignment horizontal="center" vertical="center" textRotation="0" wrapText="false" indent="0" shrinkToFit="false"/>
      <protection locked="true" hidden="false"/>
    </xf>
    <xf numFmtId="164" fontId="10" fillId="2" borderId="2" xfId="0" applyFont="true" applyBorder="true" applyAlignment="true" applyProtection="false">
      <alignment horizontal="general" vertical="center" textRotation="0" wrapText="false" indent="0" shrinkToFit="false"/>
      <protection locked="true" hidden="false"/>
    </xf>
    <xf numFmtId="164" fontId="14" fillId="0" borderId="2"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6" fontId="13" fillId="0" borderId="0" xfId="0" applyFont="true" applyBorder="false" applyAlignment="true" applyProtection="false">
      <alignment horizontal="general" vertical="center" textRotation="0" wrapText="false" indent="0" shrinkToFit="false"/>
      <protection locked="true" hidden="false"/>
    </xf>
    <xf numFmtId="175" fontId="5" fillId="0" borderId="0" xfId="0" applyFont="true" applyBorder="false" applyAlignment="true" applyProtection="false">
      <alignment horizontal="center" vertical="center" textRotation="0" wrapText="false" indent="0" shrinkToFit="false"/>
      <protection locked="true" hidden="false"/>
    </xf>
    <xf numFmtId="164" fontId="20" fillId="5" borderId="2" xfId="0" applyFont="true" applyBorder="true" applyAlignment="true" applyProtection="false">
      <alignment horizontal="general" vertical="center" textRotation="0" wrapText="false" indent="0" shrinkToFit="false"/>
      <protection locked="true" hidden="false"/>
    </xf>
    <xf numFmtId="164" fontId="20" fillId="5" borderId="2" xfId="0" applyFont="true" applyBorder="true" applyAlignment="true" applyProtection="false">
      <alignment horizontal="center" vertical="center" textRotation="0" wrapText="false" indent="0" shrinkToFit="false"/>
      <protection locked="true" hidden="false"/>
    </xf>
    <xf numFmtId="164" fontId="14" fillId="5" borderId="2" xfId="0" applyFont="true" applyBorder="true" applyAlignment="true" applyProtection="false">
      <alignment horizontal="general" vertical="center" textRotation="0" wrapText="false" indent="0" shrinkToFit="false"/>
      <protection locked="true" hidden="false"/>
    </xf>
    <xf numFmtId="169" fontId="14" fillId="0" borderId="2" xfId="0" applyFont="true" applyBorder="true" applyAlignment="true" applyProtection="false">
      <alignment horizontal="general" vertical="center" textRotation="0" wrapText="false" indent="0" shrinkToFit="false"/>
      <protection locked="true" hidden="false"/>
    </xf>
    <xf numFmtId="172" fontId="20" fillId="0" borderId="2" xfId="0" applyFont="true" applyBorder="true" applyAlignment="true" applyProtection="false">
      <alignment horizontal="general" vertical="center" textRotation="0" wrapText="false" indent="0" shrinkToFit="false"/>
      <protection locked="true" hidden="false"/>
    </xf>
    <xf numFmtId="176" fontId="14" fillId="0" borderId="2" xfId="0" applyFont="true" applyBorder="true" applyAlignment="true" applyProtection="false">
      <alignment horizontal="general" vertical="center" textRotation="0" wrapText="false" indent="0" shrinkToFit="false"/>
      <protection locked="true" hidden="false"/>
    </xf>
    <xf numFmtId="164" fontId="17" fillId="0" borderId="2" xfId="0" applyFont="true" applyBorder="true" applyAlignment="true" applyProtection="false">
      <alignment horizontal="right" vertical="center" textRotation="0" wrapText="false" indent="0" shrinkToFit="false"/>
      <protection locked="true" hidden="false"/>
    </xf>
    <xf numFmtId="164" fontId="25" fillId="0" borderId="2" xfId="0" applyFont="true" applyBorder="true" applyAlignment="true" applyProtection="false">
      <alignment horizontal="general" vertical="center" textRotation="0" wrapText="true" indent="0" shrinkToFit="false"/>
      <protection locked="true" hidden="false"/>
    </xf>
    <xf numFmtId="177" fontId="14" fillId="0" borderId="2" xfId="0" applyFont="true" applyBorder="true" applyAlignment="true" applyProtection="false">
      <alignment horizontal="center" vertical="center" textRotation="0" wrapText="false" indent="0" shrinkToFit="false"/>
      <protection locked="true" hidden="false"/>
    </xf>
    <xf numFmtId="172" fontId="13" fillId="0" borderId="2" xfId="0" applyFont="true" applyBorder="true" applyAlignment="true" applyProtection="false">
      <alignment horizontal="general" vertical="center" textRotation="0" wrapText="false" indent="0" shrinkToFit="false"/>
      <protection locked="true" hidden="false"/>
    </xf>
    <xf numFmtId="178" fontId="17" fillId="0" borderId="2" xfId="0" applyFont="true" applyBorder="true" applyAlignment="true" applyProtection="false">
      <alignment horizontal="center" vertical="center" textRotation="0" wrapText="false" indent="0" shrinkToFit="false"/>
      <protection locked="true" hidden="false"/>
    </xf>
    <xf numFmtId="169" fontId="20" fillId="5" borderId="2" xfId="0" applyFont="true" applyBorder="true" applyAlignment="true" applyProtection="false">
      <alignment horizontal="center" vertical="center" textRotation="0" wrapText="false" indent="0" shrinkToFit="false"/>
      <protection locked="true" hidden="false"/>
    </xf>
    <xf numFmtId="164" fontId="20" fillId="5" borderId="2" xfId="0" applyFont="true" applyBorder="true" applyAlignment="true" applyProtection="false">
      <alignment horizontal="general" vertical="center" textRotation="0" wrapText="true" indent="0" shrinkToFit="false"/>
      <protection locked="true" hidden="false"/>
    </xf>
    <xf numFmtId="170" fontId="14" fillId="0" borderId="2" xfId="0" applyFont="true" applyBorder="true" applyAlignment="true" applyProtection="false">
      <alignment horizontal="center" vertical="center" textRotation="0" wrapText="false" indent="0" shrinkToFit="false"/>
      <protection locked="true" hidden="false"/>
    </xf>
    <xf numFmtId="169" fontId="14" fillId="0" borderId="2" xfId="0" applyFont="true" applyBorder="true" applyAlignment="true" applyProtection="false">
      <alignment horizontal="center" vertical="center" textRotation="0" wrapText="false" indent="0" shrinkToFit="false"/>
      <protection locked="true" hidden="false"/>
    </xf>
    <xf numFmtId="166" fontId="20" fillId="5" borderId="2" xfId="0" applyFont="true" applyBorder="true" applyAlignment="true" applyProtection="false">
      <alignment horizontal="general" vertical="center" textRotation="0" wrapText="false" indent="0" shrinkToFit="false"/>
      <protection locked="true" hidden="false"/>
    </xf>
    <xf numFmtId="164" fontId="26" fillId="0" borderId="2" xfId="0" applyFont="true" applyBorder="true" applyAlignment="true" applyProtection="false">
      <alignment horizontal="general" vertical="center" textRotation="0" wrapText="true" indent="0" shrinkToFit="false"/>
      <protection locked="true" hidden="false"/>
    </xf>
    <xf numFmtId="174" fontId="20" fillId="5" borderId="2" xfId="0" applyFont="true" applyBorder="true" applyAlignment="true" applyProtection="false">
      <alignment horizontal="center" vertical="center" textRotation="0" wrapText="false" indent="0" shrinkToFit="false"/>
      <protection locked="true" hidden="false"/>
    </xf>
    <xf numFmtId="164" fontId="10" fillId="5" borderId="2" xfId="0" applyFont="true" applyBorder="true" applyAlignment="true" applyProtection="false">
      <alignment horizontal="general" vertical="center" textRotation="0" wrapText="false" indent="0" shrinkToFit="false"/>
      <protection locked="true" hidden="false"/>
    </xf>
    <xf numFmtId="174" fontId="13" fillId="2" borderId="2"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center" textRotation="0" wrapText="true" indent="0" shrinkToFit="false"/>
      <protection locked="true" hidden="false"/>
    </xf>
    <xf numFmtId="164" fontId="26" fillId="0" borderId="0" xfId="0" applyFont="true" applyBorder="false" applyAlignment="true" applyProtection="false">
      <alignment horizontal="general" vertical="center" textRotation="0" wrapText="true" indent="0" shrinkToFit="false"/>
      <protection locked="true" hidden="false"/>
    </xf>
    <xf numFmtId="164" fontId="27" fillId="0" borderId="0" xfId="0" applyFont="true" applyBorder="true" applyAlignment="true" applyProtection="false">
      <alignment horizontal="general" vertical="center" textRotation="0" wrapText="false" indent="0" shrinkToFit="false"/>
      <protection locked="true" hidden="false"/>
    </xf>
    <xf numFmtId="179"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80" fontId="0" fillId="0" borderId="0" xfId="0" applyFont="false" applyBorder="false" applyAlignment="false" applyProtection="false">
      <alignment horizontal="general" vertical="bottom" textRotation="0" wrapText="false" indent="0" shrinkToFit="false"/>
      <protection locked="true" hidden="false"/>
    </xf>
    <xf numFmtId="165" fontId="14" fillId="0" borderId="2" xfId="0" applyFont="true" applyBorder="true" applyAlignment="true" applyProtection="false">
      <alignment horizontal="center" vertical="center" textRotation="0" wrapText="false" indent="0" shrinkToFit="false"/>
      <protection locked="true" hidden="false"/>
    </xf>
    <xf numFmtId="165" fontId="14" fillId="0" borderId="2" xfId="0" applyFont="true" applyBorder="true" applyAlignment="true" applyProtection="false">
      <alignment horizontal="general" vertical="center" textRotation="0" wrapText="false" indent="0" shrinkToFit="false"/>
      <protection locked="true" hidden="false"/>
    </xf>
    <xf numFmtId="165" fontId="14" fillId="2" borderId="2" xfId="0" applyFont="true" applyBorder="tru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ont>
        <name val="Arial"/>
        <charset val="1"/>
        <family val="0"/>
        <b val="1"/>
        <color rgb="FFD03B3B"/>
        <sz val="8"/>
      </font>
    </dxf>
    <dxf>
      <font>
        <name val="Arial"/>
        <charset val="1"/>
        <family val="0"/>
        <b val="1"/>
        <color rgb="FFD03B3B"/>
        <sz val="18"/>
      </font>
    </dxf>
    <dxf>
      <font>
        <name val="Arial"/>
        <charset val="1"/>
        <family val="0"/>
        <b val="1"/>
        <color rgb="FFD03B3B"/>
        <sz val="9"/>
      </font>
    </dxf>
    <dxf>
      <font>
        <name val="Arial"/>
        <charset val="1"/>
        <family val="0"/>
        <b val="1"/>
        <color rgb="FF006300"/>
        <sz val="9"/>
      </font>
    </dxf>
    <dxf>
      <font>
        <name val="Arial"/>
        <charset val="1"/>
        <family val="0"/>
        <color rgb="FFD03B3B"/>
        <sz val="8"/>
      </font>
    </dxf>
    <dxf>
      <font>
        <name val="Arial"/>
        <charset val="1"/>
        <family val="0"/>
        <color rgb="FF9A6700"/>
        <sz val="8"/>
      </font>
    </dxf>
    <dxf>
      <fill>
        <patternFill>
          <bgColor rgb="FFE2EFDA"/>
        </patternFill>
      </fill>
    </dxf>
    <dxf>
      <font>
        <name val="Arial"/>
        <charset val="1"/>
        <family val="0"/>
        <b val="1"/>
        <color rgb="FFD03B3B"/>
        <sz val="10"/>
      </font>
    </dxf>
    <dxf>
      <font>
        <name val="Arial"/>
        <charset val="1"/>
        <family val="0"/>
        <color rgb="FF898781"/>
        <sz val="10"/>
      </font>
    </dxf>
    <dxf>
      <font>
        <name val="Arial"/>
        <charset val="1"/>
        <family val="0"/>
        <b val="1"/>
        <color rgb="FF0B0B0B"/>
        <sz val="10"/>
      </font>
      <fill>
        <patternFill>
          <bgColor rgb="FFE2EFDA"/>
        </patternFill>
      </fill>
    </dxf>
  </dxfs>
  <colors>
    <indexedColors>
      <rgbColor rgb="FF000000"/>
      <rgbColor rgb="FFFFFFFF"/>
      <rgbColor rgb="FFFF0000"/>
      <rgbColor rgb="FF00FF00"/>
      <rgbColor rgb="FF0000FF"/>
      <rgbColor rgb="FFFFFF00"/>
      <rgbColor rgb="FFFF00FF"/>
      <rgbColor rgb="FF00FFFF"/>
      <rgbColor rgb="FF800000"/>
      <rgbColor rgb="FF006300"/>
      <rgbColor rgb="FF000080"/>
      <rgbColor rgb="FF9A6700"/>
      <rgbColor rgb="FF800080"/>
      <rgbColor rgb="FF008080"/>
      <rgbColor rgb="FFC3C2B7"/>
      <rgbColor rgb="FF7F7F7F"/>
      <rgbColor rgb="FF9999FF"/>
      <rgbColor rgb="FFD03B3B"/>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5F7FA"/>
      <rgbColor rgb="FFE2EFDA"/>
      <rgbColor rgb="FFFFFF99"/>
      <rgbColor rgb="FF99CCFF"/>
      <rgbColor rgb="FFFF99CC"/>
      <rgbColor rgb="FFCC99FF"/>
      <rgbColor rgb="FFE1E0D9"/>
      <rgbColor rgb="FF2A78D6"/>
      <rgbColor rgb="FF33CCCC"/>
      <rgbColor rgb="FFBF9000"/>
      <rgbColor rgb="FFFFCC00"/>
      <rgbColor rgb="FFEDA100"/>
      <rgbColor rgb="FFEB6834"/>
      <rgbColor rgb="FF6B7A8F"/>
      <rgbColor rgb="FF898781"/>
      <rgbColor rgb="FF1F3864"/>
      <rgbColor rgb="FF1BAF7A"/>
      <rgbColor rgb="FF0B0B0B"/>
      <rgbColor rgb="FF333300"/>
      <rgbColor rgb="FF993300"/>
      <rgbColor rgb="FF993366"/>
      <rgbColor rgb="FF333399"/>
      <rgbColor rgb="FF5251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Monthly!C4</c:f>
              <c:strCache>
                <c:ptCount val="1"/>
                <c:pt idx="0">
                  <c:v>Meta</c:v>
                </c:pt>
              </c:strCache>
            </c:strRef>
          </c:tx>
          <c:spPr>
            <a:solidFill>
              <a:srgbClr val="2a78d6"/>
            </a:solidFill>
            <a:ln w="1260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Monthly!$S$5:$S$16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Monthly!$C$5:$C$16</c:f>
              <c:numCache>
                <c:formatCode>#,##0;\-#,##0;\–</c:formatCode>
                <c:ptCount val="12"/>
                <c:pt idx="0">
                  <c:v>8092.51</c:v>
                </c:pt>
                <c:pt idx="1">
                  <c:v>28952.75</c:v>
                </c:pt>
                <c:pt idx="2">
                  <c:v>38386.84</c:v>
                </c:pt>
                <c:pt idx="3">
                  <c:v>22241.56</c:v>
                </c:pt>
                <c:pt idx="4">
                  <c:v>22276.5</c:v>
                </c:pt>
                <c:pt idx="5">
                  <c:v>17453.29</c:v>
                </c:pt>
                <c:pt idx="6">
                  <c:v>18956.66</c:v>
                </c:pt>
                <c:pt idx="7">
                  <c:v>10643.94</c:v>
                </c:pt>
                <c:pt idx="8">
                  <c:v>11062.98</c:v>
                </c:pt>
                <c:pt idx="9">
                  <c:v>2700.32</c:v>
                </c:pt>
                <c:pt idx="10">
                  <c:v>0</c:v>
                </c:pt>
                <c:pt idx="11">
                  <c:v>0</c:v>
                </c:pt>
              </c:numCache>
            </c:numRef>
          </c:val>
        </c:ser>
        <c:ser>
          <c:idx val="1"/>
          <c:order val="1"/>
          <c:tx>
            <c:strRef>
              <c:f>Monthly!D4</c:f>
              <c:strCache>
                <c:ptCount val="1"/>
                <c:pt idx="0">
                  <c:v>Google Ads</c:v>
                </c:pt>
              </c:strCache>
            </c:strRef>
          </c:tx>
          <c:spPr>
            <a:solidFill>
              <a:srgbClr val="eb6834"/>
            </a:solidFill>
            <a:ln w="1260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Monthly!$S$5:$S$16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Monthly!$D$5:$D$16</c:f>
              <c:numCache>
                <c:formatCode>#,##0;\-#,##0;\–</c:formatCode>
                <c:ptCount val="12"/>
                <c:pt idx="0">
                  <c:v>10838.716918</c:v>
                </c:pt>
                <c:pt idx="1">
                  <c:v>11084.443263</c:v>
                </c:pt>
                <c:pt idx="2">
                  <c:v>10113.329618</c:v>
                </c:pt>
                <c:pt idx="3">
                  <c:v>9972.320586</c:v>
                </c:pt>
                <c:pt idx="4">
                  <c:v>12063.682587</c:v>
                </c:pt>
                <c:pt idx="5">
                  <c:v>13956.462829</c:v>
                </c:pt>
                <c:pt idx="6">
                  <c:v>13148.332198</c:v>
                </c:pt>
                <c:pt idx="7">
                  <c:v>12246.661254</c:v>
                </c:pt>
                <c:pt idx="8">
                  <c:v>6854.261719</c:v>
                </c:pt>
                <c:pt idx="9">
                  <c:v>1221.545507</c:v>
                </c:pt>
                <c:pt idx="10">
                  <c:v>0</c:v>
                </c:pt>
                <c:pt idx="11">
                  <c:v>0</c:v>
                </c:pt>
              </c:numCache>
            </c:numRef>
          </c:val>
        </c:ser>
        <c:ser>
          <c:idx val="2"/>
          <c:order val="2"/>
          <c:tx>
            <c:strRef>
              <c:f>Monthly!E4</c:f>
              <c:strCache>
                <c:ptCount val="1"/>
                <c:pt idx="0">
                  <c:v>ChatGPT Ads</c:v>
                </c:pt>
              </c:strCache>
            </c:strRef>
          </c:tx>
          <c:spPr>
            <a:solidFill>
              <a:srgbClr val="1baf7a"/>
            </a:solidFill>
            <a:ln w="1260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Monthly!$S$5:$S$16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Monthly!$E$5:$E$16</c:f>
              <c:numCache>
                <c:formatCode>#,##0;\-#,##0;\–</c:formatCode>
                <c:ptCount val="12"/>
                <c:pt idx="0">
                  <c:v>0</c:v>
                </c:pt>
                <c:pt idx="1">
                  <c:v>0</c:v>
                </c:pt>
                <c:pt idx="2">
                  <c:v>0</c:v>
                </c:pt>
                <c:pt idx="3">
                  <c:v>0</c:v>
                </c:pt>
                <c:pt idx="4">
                  <c:v>0</c:v>
                </c:pt>
                <c:pt idx="5">
                  <c:v>0</c:v>
                </c:pt>
                <c:pt idx="6">
                  <c:v>0</c:v>
                </c:pt>
                <c:pt idx="7">
                  <c:v>0</c:v>
                </c:pt>
                <c:pt idx="8">
                  <c:v>256.579212</c:v>
                </c:pt>
                <c:pt idx="9">
                  <c:v>0</c:v>
                </c:pt>
                <c:pt idx="10">
                  <c:v>0</c:v>
                </c:pt>
                <c:pt idx="11">
                  <c:v>0</c:v>
                </c:pt>
              </c:numCache>
            </c:numRef>
          </c:val>
        </c:ser>
        <c:ser>
          <c:idx val="3"/>
          <c:order val="3"/>
          <c:tx>
            <c:strRef>
              <c:f>Monthly!F4</c:f>
              <c:strCache>
                <c:ptCount val="1"/>
                <c:pt idx="0">
                  <c:v>LinkedIn Ads</c:v>
                </c:pt>
              </c:strCache>
            </c:strRef>
          </c:tx>
          <c:spPr>
            <a:solidFill>
              <a:srgbClr val="eda100"/>
            </a:solidFill>
            <a:ln w="1260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Monthly!$S$5:$S$16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Monthly!$F$5:$F$16</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60"/>
        <c:overlap val="100"/>
        <c:axId val="77628347"/>
        <c:axId val="2385558"/>
      </c:barChart>
      <c:lineChart>
        <c:grouping val="stacked"/>
        <c:varyColors val="0"/>
        <c:ser>
          <c:idx val="4"/>
          <c:order val="4"/>
          <c:tx>
            <c:strRef>
              <c:f>Monthly!I4</c:f>
              <c:strCache>
                <c:ptCount val="1"/>
                <c:pt idx="0">
                  <c:v>Plan (budget spread evenly by day)</c:v>
                </c:pt>
              </c:strCache>
            </c:strRef>
          </c:tx>
          <c:spPr>
            <a:solidFill>
              <a:srgbClr val="52514e"/>
            </a:solidFill>
            <a:ln w="22320">
              <a:solidFill>
                <a:srgbClr val="52514e"/>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Monthly!$S$5:$S$16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Monthly!$I$5:$I$16</c:f>
              <c:numCache>
                <c:formatCode>#,##0;\-#,##0;\–</c:formatCode>
                <c:ptCount val="12"/>
                <c:pt idx="0">
                  <c:v>25479.4520547945</c:v>
                </c:pt>
                <c:pt idx="1">
                  <c:v>23013.698630137</c:v>
                </c:pt>
                <c:pt idx="2">
                  <c:v>25479.4520547945</c:v>
                </c:pt>
                <c:pt idx="3">
                  <c:v>24657.5342465753</c:v>
                </c:pt>
                <c:pt idx="4">
                  <c:v>25479.4520547945</c:v>
                </c:pt>
                <c:pt idx="5">
                  <c:v>24657.5342465753</c:v>
                </c:pt>
                <c:pt idx="6">
                  <c:v>25479.4520547945</c:v>
                </c:pt>
                <c:pt idx="7">
                  <c:v>25479.4520547945</c:v>
                </c:pt>
                <c:pt idx="8">
                  <c:v>24657.5342465753</c:v>
                </c:pt>
                <c:pt idx="9">
                  <c:v>25479.4520547945</c:v>
                </c:pt>
                <c:pt idx="10">
                  <c:v>24657.5342465753</c:v>
                </c:pt>
                <c:pt idx="11">
                  <c:v>25479.4520547945</c:v>
                </c:pt>
              </c:numCache>
            </c:numRef>
          </c:val>
          <c:smooth val="0"/>
        </c:ser>
        <c:hiLowLines>
          <c:spPr>
            <a:ln w="0">
              <a:noFill/>
            </a:ln>
          </c:spPr>
        </c:hiLowLines>
        <c:marker val="0"/>
        <c:axId val="77628347"/>
        <c:axId val="2385558"/>
      </c:lineChart>
      <c:catAx>
        <c:axId val="77628347"/>
        <c:scaling>
          <c:orientation val="minMax"/>
        </c:scaling>
        <c:delete val="0"/>
        <c:axPos val="b"/>
        <c:numFmt formatCode="General" sourceLinked="1"/>
        <c:majorTickMark val="none"/>
        <c:minorTickMark val="none"/>
        <c:tickLblPos val="nextTo"/>
        <c:spPr>
          <a:ln w="9360">
            <a:solidFill>
              <a:srgbClr val="c3c2b7"/>
            </a:solidFill>
            <a:round/>
          </a:ln>
        </c:spPr>
        <c:txPr>
          <a:bodyPr/>
          <a:lstStyle/>
          <a:p>
            <a:pPr>
              <a:defRPr b="0" sz="1000" spc="-1" strike="noStrike">
                <a:solidFill>
                  <a:srgbClr val="000000"/>
                </a:solidFill>
                <a:latin typeface="Calibri"/>
              </a:defRPr>
            </a:pPr>
          </a:p>
        </c:txPr>
        <c:crossAx val="2385558"/>
        <c:crosses val="autoZero"/>
        <c:auto val="1"/>
        <c:lblAlgn val="ctr"/>
        <c:lblOffset val="100"/>
        <c:noMultiLvlLbl val="0"/>
      </c:catAx>
      <c:valAx>
        <c:axId val="2385558"/>
        <c:scaling>
          <c:orientation val="minMax"/>
        </c:scaling>
        <c:delete val="0"/>
        <c:axPos val="l"/>
        <c:majorGridlines>
          <c:spPr>
            <a:ln w="6480">
              <a:solidFill>
                <a:srgbClr val="e1e0d9"/>
              </a:solidFill>
              <a:round/>
            </a:ln>
          </c:spPr>
        </c:majorGridlines>
        <c:numFmt formatCode="#,##0" sourceLinked="0"/>
        <c:majorTickMark val="none"/>
        <c:minorTickMark val="none"/>
        <c:tickLblPos val="nextTo"/>
        <c:spPr>
          <a:ln w="9360">
            <a:noFill/>
          </a:ln>
        </c:spPr>
        <c:txPr>
          <a:bodyPr/>
          <a:lstStyle/>
          <a:p>
            <a:pPr>
              <a:defRPr b="0" sz="1000" spc="-1" strike="noStrike">
                <a:solidFill>
                  <a:srgbClr val="000000"/>
                </a:solidFill>
                <a:latin typeface="Calibri"/>
              </a:defRPr>
            </a:pPr>
          </a:p>
        </c:txPr>
        <c:crossAx val="7762834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Monthly!K4</c:f>
              <c:strCache>
                <c:ptCount val="1"/>
                <c:pt idx="0">
                  <c:v>Cumulative spend (budget channels)</c:v>
                </c:pt>
              </c:strCache>
            </c:strRef>
          </c:tx>
          <c:spPr>
            <a:solidFill>
              <a:srgbClr val="1f3864"/>
            </a:solidFill>
            <a:ln w="1260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Monthly!$S$5:$S$16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Monthly!$K$5:$K$16</c:f>
              <c:numCache>
                <c:formatCode>#,##0;\-#,##0;\–</c:formatCode>
                <c:ptCount val="12"/>
                <c:pt idx="0">
                  <c:v>18931.226918</c:v>
                </c:pt>
                <c:pt idx="1">
                  <c:v>58968.420181</c:v>
                </c:pt>
                <c:pt idx="2">
                  <c:v>107468.589799</c:v>
                </c:pt>
                <c:pt idx="3">
                  <c:v>139682.470385</c:v>
                </c:pt>
                <c:pt idx="4">
                  <c:v>174022.652972</c:v>
                </c:pt>
                <c:pt idx="5">
                  <c:v>205432.405801</c:v>
                </c:pt>
                <c:pt idx="6">
                  <c:v>237537.397999</c:v>
                </c:pt>
                <c:pt idx="7">
                  <c:v>260427.999253</c:v>
                </c:pt>
                <c:pt idx="8">
                  <c:v>278601.820184</c:v>
                </c:pt>
                <c:pt idx="9">
                  <c:v>282523.685691</c:v>
                </c:pt>
              </c:numCache>
            </c:numRef>
          </c:val>
        </c:ser>
        <c:gapWidth val="60"/>
        <c:overlap val="0"/>
        <c:axId val="22250016"/>
        <c:axId val="72150991"/>
      </c:barChart>
      <c:lineChart>
        <c:grouping val="standard"/>
        <c:varyColors val="0"/>
        <c:ser>
          <c:idx val="1"/>
          <c:order val="1"/>
          <c:tx>
            <c:strRef>
              <c:f>Monthly!L4</c:f>
              <c:strCache>
                <c:ptCount val="1"/>
                <c:pt idx="0">
                  <c:v>Cumulative plan</c:v>
                </c:pt>
              </c:strCache>
            </c:strRef>
          </c:tx>
          <c:spPr>
            <a:solidFill>
              <a:srgbClr val="52514e"/>
            </a:solidFill>
            <a:ln w="22320">
              <a:solidFill>
                <a:srgbClr val="52514e"/>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Monthly!$S$5:$S$16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Monthly!$L$5:$L$16</c:f>
              <c:numCache>
                <c:formatCode>#,##0;\-#,##0;\–</c:formatCode>
                <c:ptCount val="12"/>
                <c:pt idx="0">
                  <c:v>25479.4520547945</c:v>
                </c:pt>
                <c:pt idx="1">
                  <c:v>48493.1506849315</c:v>
                </c:pt>
                <c:pt idx="2">
                  <c:v>73972.602739726</c:v>
                </c:pt>
                <c:pt idx="3">
                  <c:v>98630.1369863014</c:v>
                </c:pt>
                <c:pt idx="4">
                  <c:v>124109.589041096</c:v>
                </c:pt>
                <c:pt idx="5">
                  <c:v>148767.123287671</c:v>
                </c:pt>
                <c:pt idx="6">
                  <c:v>174246.575342466</c:v>
                </c:pt>
                <c:pt idx="7">
                  <c:v>199726.02739726</c:v>
                </c:pt>
                <c:pt idx="8">
                  <c:v>224383.561643836</c:v>
                </c:pt>
                <c:pt idx="9">
                  <c:v>249863.01369863</c:v>
                </c:pt>
                <c:pt idx="10">
                  <c:v>274520.547945206</c:v>
                </c:pt>
                <c:pt idx="11">
                  <c:v>300000</c:v>
                </c:pt>
              </c:numCache>
            </c:numRef>
          </c:val>
          <c:smooth val="0"/>
        </c:ser>
        <c:ser>
          <c:idx val="2"/>
          <c:order val="2"/>
          <c:tx>
            <c:strRef>
              <c:f>Monthly!M4</c:f>
              <c:strCache>
                <c:ptCount val="1"/>
                <c:pt idx="0">
                  <c:v>Maximum</c:v>
                </c:pt>
              </c:strCache>
            </c:strRef>
          </c:tx>
          <c:spPr>
            <a:solidFill>
              <a:srgbClr val="d03b3b"/>
            </a:solidFill>
            <a:ln w="19080">
              <a:solidFill>
                <a:srgbClr val="d03b3b"/>
              </a:solidFill>
              <a:prstDash val="sysDot"/>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Monthly!$S$5:$S$16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Monthly!$M$5:$M$16</c:f>
              <c:numCache>
                <c:formatCode>#,##0;\-#,##0;\–</c:formatCode>
                <c:ptCount val="12"/>
                <c:pt idx="0">
                  <c:v>320000</c:v>
                </c:pt>
                <c:pt idx="1">
                  <c:v>320000</c:v>
                </c:pt>
                <c:pt idx="2">
                  <c:v>320000</c:v>
                </c:pt>
                <c:pt idx="3">
                  <c:v>320000</c:v>
                </c:pt>
                <c:pt idx="4">
                  <c:v>320000</c:v>
                </c:pt>
                <c:pt idx="5">
                  <c:v>320000</c:v>
                </c:pt>
                <c:pt idx="6">
                  <c:v>320000</c:v>
                </c:pt>
                <c:pt idx="7">
                  <c:v>320000</c:v>
                </c:pt>
                <c:pt idx="8">
                  <c:v>320000</c:v>
                </c:pt>
                <c:pt idx="9">
                  <c:v>320000</c:v>
                </c:pt>
                <c:pt idx="10">
                  <c:v>320000</c:v>
                </c:pt>
                <c:pt idx="11">
                  <c:v>320000</c:v>
                </c:pt>
              </c:numCache>
            </c:numRef>
          </c:val>
          <c:smooth val="0"/>
        </c:ser>
        <c:hiLowLines>
          <c:spPr>
            <a:ln w="0">
              <a:noFill/>
            </a:ln>
          </c:spPr>
        </c:hiLowLines>
        <c:marker val="0"/>
        <c:axId val="22250016"/>
        <c:axId val="72150991"/>
      </c:lineChart>
      <c:catAx>
        <c:axId val="22250016"/>
        <c:scaling>
          <c:orientation val="minMax"/>
        </c:scaling>
        <c:delete val="0"/>
        <c:axPos val="b"/>
        <c:numFmt formatCode="General" sourceLinked="1"/>
        <c:majorTickMark val="none"/>
        <c:minorTickMark val="none"/>
        <c:tickLblPos val="nextTo"/>
        <c:spPr>
          <a:ln w="9360">
            <a:solidFill>
              <a:srgbClr val="c3c2b7"/>
            </a:solidFill>
            <a:round/>
          </a:ln>
        </c:spPr>
        <c:txPr>
          <a:bodyPr/>
          <a:lstStyle/>
          <a:p>
            <a:pPr>
              <a:defRPr b="0" sz="1000" spc="-1" strike="noStrike">
                <a:solidFill>
                  <a:srgbClr val="000000"/>
                </a:solidFill>
                <a:latin typeface="Calibri"/>
              </a:defRPr>
            </a:pPr>
          </a:p>
        </c:txPr>
        <c:crossAx val="72150991"/>
        <c:crosses val="autoZero"/>
        <c:auto val="1"/>
        <c:lblAlgn val="ctr"/>
        <c:lblOffset val="100"/>
        <c:noMultiLvlLbl val="0"/>
      </c:catAx>
      <c:valAx>
        <c:axId val="72150991"/>
        <c:scaling>
          <c:orientation val="minMax"/>
        </c:scaling>
        <c:delete val="0"/>
        <c:axPos val="l"/>
        <c:majorGridlines>
          <c:spPr>
            <a:ln w="6480">
              <a:solidFill>
                <a:srgbClr val="e1e0d9"/>
              </a:solidFill>
              <a:round/>
            </a:ln>
          </c:spPr>
        </c:majorGridlines>
        <c:numFmt formatCode="#,##0" sourceLinked="0"/>
        <c:majorTickMark val="none"/>
        <c:minorTickMark val="none"/>
        <c:tickLblPos val="nextTo"/>
        <c:spPr>
          <a:ln w="9360">
            <a:noFill/>
          </a:ln>
        </c:spPr>
        <c:txPr>
          <a:bodyPr/>
          <a:lstStyle/>
          <a:p>
            <a:pPr>
              <a:defRPr b="0" sz="1000" spc="-1" strike="noStrike">
                <a:solidFill>
                  <a:srgbClr val="000000"/>
                </a:solidFill>
                <a:latin typeface="Calibri"/>
              </a:defRPr>
            </a:pPr>
          </a:p>
        </c:txPr>
        <c:crossAx val="2225001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6b7a8f"/>
            </a:solidFill>
            <a:ln w="12600">
              <a:solidFill>
                <a:srgbClr val="ffffff"/>
              </a:solidFill>
              <a:round/>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'By location &amp; type'!$A$6:$A$9</c:f>
              <c:strCache>
                <c:ptCount val="4"/>
                <c:pt idx="0">
                  <c:v>EMEA</c:v>
                </c:pt>
                <c:pt idx="1">
                  <c:v>Americas</c:v>
                </c:pt>
                <c:pt idx="2">
                  <c:v>Global</c:v>
                </c:pt>
                <c:pt idx="3">
                  <c:v>Not specified</c:v>
                </c:pt>
              </c:strCache>
            </c:strRef>
          </c:cat>
          <c:val>
            <c:numRef>
              <c:f>'By location &amp; type'!$N$6:$N$9</c:f>
              <c:numCache>
                <c:formatCode>#,##0;\-#,##0;\–</c:formatCode>
                <c:ptCount val="4"/>
                <c:pt idx="0">
                  <c:v>141048.929761</c:v>
                </c:pt>
                <c:pt idx="1">
                  <c:v>127616.354656</c:v>
                </c:pt>
                <c:pt idx="2">
                  <c:v>13601.822062</c:v>
                </c:pt>
                <c:pt idx="3">
                  <c:v>256.579212</c:v>
                </c:pt>
              </c:numCache>
            </c:numRef>
          </c:val>
        </c:ser>
        <c:gapWidth val="50"/>
        <c:overlap val="0"/>
        <c:axId val="60794277"/>
        <c:axId val="32563306"/>
      </c:barChart>
      <c:catAx>
        <c:axId val="60794277"/>
        <c:scaling>
          <c:orientation val="maxMin"/>
        </c:scaling>
        <c:delete val="0"/>
        <c:axPos val="b"/>
        <c:numFmt formatCode="General" sourceLinked="1"/>
        <c:majorTickMark val="none"/>
        <c:minorTickMark val="none"/>
        <c:tickLblPos val="nextTo"/>
        <c:spPr>
          <a:ln w="9360">
            <a:solidFill>
              <a:srgbClr val="c3c2b7"/>
            </a:solidFill>
            <a:round/>
          </a:ln>
        </c:spPr>
        <c:txPr>
          <a:bodyPr/>
          <a:lstStyle/>
          <a:p>
            <a:pPr>
              <a:defRPr b="0" sz="1000" spc="-1" strike="noStrike">
                <a:solidFill>
                  <a:srgbClr val="000000"/>
                </a:solidFill>
                <a:latin typeface="Calibri"/>
              </a:defRPr>
            </a:pPr>
          </a:p>
        </c:txPr>
        <c:crossAx val="32563306"/>
        <c:crosses val="autoZero"/>
        <c:auto val="1"/>
        <c:lblAlgn val="ctr"/>
        <c:lblOffset val="100"/>
        <c:noMultiLvlLbl val="0"/>
      </c:catAx>
      <c:valAx>
        <c:axId val="32563306"/>
        <c:scaling>
          <c:orientation val="minMax"/>
        </c:scaling>
        <c:delete val="0"/>
        <c:axPos val="l"/>
        <c:majorGridlines>
          <c:spPr>
            <a:ln w="6480">
              <a:solidFill>
                <a:srgbClr val="e1e0d9"/>
              </a:solidFill>
              <a:round/>
            </a:ln>
          </c:spPr>
        </c:majorGridlines>
        <c:numFmt formatCode="#,##0" sourceLinked="0"/>
        <c:majorTickMark val="none"/>
        <c:minorTickMark val="none"/>
        <c:tickLblPos val="nextTo"/>
        <c:spPr>
          <a:ln w="9360">
            <a:noFill/>
          </a:ln>
        </c:spPr>
        <c:txPr>
          <a:bodyPr/>
          <a:lstStyle/>
          <a:p>
            <a:pPr>
              <a:defRPr b="0" sz="1000" spc="-1" strike="noStrike">
                <a:solidFill>
                  <a:srgbClr val="000000"/>
                </a:solidFill>
                <a:latin typeface="Calibri"/>
              </a:defRPr>
            </a:pPr>
          </a:p>
        </c:txPr>
        <c:crossAx val="6079427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6b7a8f"/>
            </a:solidFill>
            <a:ln w="12600">
              <a:solidFill>
                <a:srgbClr val="ffffff"/>
              </a:solidFill>
              <a:round/>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'By location &amp; type'!$A$16:$A$25</c:f>
              <c:strCache>
                <c:ptCount val="10"/>
                <c:pt idx="0">
                  <c:v>EMEA – multi-country</c:v>
                </c:pt>
                <c:pt idx="1">
                  <c:v>California</c:v>
                </c:pt>
                <c:pt idx="2">
                  <c:v>US &amp; Canada</c:v>
                </c:pt>
                <c:pt idx="3">
                  <c:v>US East Coast</c:v>
                </c:pt>
                <c:pt idx="4">
                  <c:v>US – national</c:v>
                </c:pt>
                <c:pt idx="5">
                  <c:v>Worldwide</c:v>
                </c:pt>
                <c:pt idx="6">
                  <c:v>US South &amp; Central</c:v>
                </c:pt>
                <c:pt idx="7">
                  <c:v>France</c:v>
                </c:pt>
                <c:pt idx="8">
                  <c:v>UK</c:v>
                </c:pt>
                <c:pt idx="9">
                  <c:v>Florida</c:v>
                </c:pt>
              </c:strCache>
            </c:strRef>
          </c:cat>
          <c:val>
            <c:numRef>
              <c:f>'By location &amp; type'!$O$16:$O$25</c:f>
              <c:numCache>
                <c:formatCode>#,##0;\-#,##0;\–</c:formatCode>
                <c:ptCount val="10"/>
                <c:pt idx="0">
                  <c:v>117198.06463</c:v>
                </c:pt>
                <c:pt idx="1">
                  <c:v>29068.042343</c:v>
                </c:pt>
                <c:pt idx="2">
                  <c:v>27297.805471</c:v>
                </c:pt>
                <c:pt idx="3">
                  <c:v>26665.98381</c:v>
                </c:pt>
                <c:pt idx="4">
                  <c:v>17804.392649</c:v>
                </c:pt>
                <c:pt idx="5">
                  <c:v>13601.822062</c:v>
                </c:pt>
                <c:pt idx="6">
                  <c:v>10347.82793</c:v>
                </c:pt>
                <c:pt idx="7">
                  <c:v>9426.53966</c:v>
                </c:pt>
                <c:pt idx="8">
                  <c:v>4932.07479</c:v>
                </c:pt>
                <c:pt idx="9">
                  <c:v>4449.22839</c:v>
                </c:pt>
              </c:numCache>
            </c:numRef>
          </c:val>
        </c:ser>
        <c:gapWidth val="40"/>
        <c:overlap val="0"/>
        <c:axId val="99953821"/>
        <c:axId val="25403382"/>
      </c:barChart>
      <c:catAx>
        <c:axId val="99953821"/>
        <c:scaling>
          <c:orientation val="maxMin"/>
        </c:scaling>
        <c:delete val="0"/>
        <c:axPos val="b"/>
        <c:numFmt formatCode="General" sourceLinked="1"/>
        <c:majorTickMark val="none"/>
        <c:minorTickMark val="none"/>
        <c:tickLblPos val="nextTo"/>
        <c:spPr>
          <a:ln w="9360">
            <a:solidFill>
              <a:srgbClr val="c3c2b7"/>
            </a:solidFill>
            <a:round/>
          </a:ln>
        </c:spPr>
        <c:txPr>
          <a:bodyPr/>
          <a:lstStyle/>
          <a:p>
            <a:pPr>
              <a:defRPr b="0" sz="1000" spc="-1" strike="noStrike">
                <a:solidFill>
                  <a:srgbClr val="000000"/>
                </a:solidFill>
                <a:latin typeface="Calibri"/>
              </a:defRPr>
            </a:pPr>
          </a:p>
        </c:txPr>
        <c:crossAx val="25403382"/>
        <c:crosses val="autoZero"/>
        <c:auto val="1"/>
        <c:lblAlgn val="ctr"/>
        <c:lblOffset val="100"/>
        <c:noMultiLvlLbl val="0"/>
      </c:catAx>
      <c:valAx>
        <c:axId val="25403382"/>
        <c:scaling>
          <c:orientation val="minMax"/>
        </c:scaling>
        <c:delete val="0"/>
        <c:axPos val="l"/>
        <c:majorGridlines>
          <c:spPr>
            <a:ln w="6480">
              <a:solidFill>
                <a:srgbClr val="e1e0d9"/>
              </a:solidFill>
              <a:round/>
            </a:ln>
          </c:spPr>
        </c:majorGridlines>
        <c:numFmt formatCode="#,##0" sourceLinked="0"/>
        <c:majorTickMark val="none"/>
        <c:minorTickMark val="none"/>
        <c:tickLblPos val="nextTo"/>
        <c:spPr>
          <a:ln w="9360">
            <a:noFill/>
          </a:ln>
        </c:spPr>
        <c:txPr>
          <a:bodyPr/>
          <a:lstStyle/>
          <a:p>
            <a:pPr>
              <a:defRPr b="0" sz="1000" spc="-1" strike="noStrike">
                <a:solidFill>
                  <a:srgbClr val="000000"/>
                </a:solidFill>
                <a:latin typeface="Calibri"/>
              </a:defRPr>
            </a:pPr>
          </a:p>
        </c:txPr>
        <c:crossAx val="9995382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Weekly!D4</c:f>
              <c:strCache>
                <c:ptCount val="1"/>
                <c:pt idx="0">
                  <c:v>Meta</c:v>
                </c:pt>
              </c:strCache>
            </c:strRef>
          </c:tx>
          <c:spPr>
            <a:solidFill>
              <a:srgbClr val="2a78d6"/>
            </a:solidFill>
            <a:ln w="1260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Weekly!$S$5:$S$57</c:f>
              <c:strCache>
                <c:ptCount val="53"/>
                <c:pt idx="0">
                  <c:v>29 Dec</c:v>
                </c:pt>
                <c:pt idx="1">
                  <c:v>5 Jan</c:v>
                </c:pt>
                <c:pt idx="2">
                  <c:v>12 Jan</c:v>
                </c:pt>
                <c:pt idx="3">
                  <c:v>19 Jan</c:v>
                </c:pt>
                <c:pt idx="4">
                  <c:v>26 Jan</c:v>
                </c:pt>
                <c:pt idx="5">
                  <c:v>2 Feb</c:v>
                </c:pt>
                <c:pt idx="6">
                  <c:v>9 Feb</c:v>
                </c:pt>
                <c:pt idx="7">
                  <c:v>16 Feb</c:v>
                </c:pt>
                <c:pt idx="8">
                  <c:v>23 Feb</c:v>
                </c:pt>
                <c:pt idx="9">
                  <c:v>2 Mar</c:v>
                </c:pt>
                <c:pt idx="10">
                  <c:v>9 Mar</c:v>
                </c:pt>
                <c:pt idx="11">
                  <c:v>16 Mar</c:v>
                </c:pt>
                <c:pt idx="12">
                  <c:v>23 Mar</c:v>
                </c:pt>
                <c:pt idx="13">
                  <c:v>30 Mar</c:v>
                </c:pt>
                <c:pt idx="14">
                  <c:v>6 Apr</c:v>
                </c:pt>
                <c:pt idx="15">
                  <c:v>13 Apr</c:v>
                </c:pt>
                <c:pt idx="16">
                  <c:v>20 Apr</c:v>
                </c:pt>
                <c:pt idx="17">
                  <c:v>27 Apr</c:v>
                </c:pt>
                <c:pt idx="18">
                  <c:v>4 May</c:v>
                </c:pt>
                <c:pt idx="19">
                  <c:v>11 May</c:v>
                </c:pt>
                <c:pt idx="20">
                  <c:v>18 May</c:v>
                </c:pt>
                <c:pt idx="21">
                  <c:v>25 May</c:v>
                </c:pt>
                <c:pt idx="22">
                  <c:v>1 Jun</c:v>
                </c:pt>
                <c:pt idx="23">
                  <c:v>8 Jun</c:v>
                </c:pt>
                <c:pt idx="24">
                  <c:v>15 Jun</c:v>
                </c:pt>
                <c:pt idx="25">
                  <c:v>22 Jun</c:v>
                </c:pt>
                <c:pt idx="26">
                  <c:v>29 Jun</c:v>
                </c:pt>
                <c:pt idx="27">
                  <c:v>6 Jul</c:v>
                </c:pt>
                <c:pt idx="28">
                  <c:v>13 Jul</c:v>
                </c:pt>
                <c:pt idx="29">
                  <c:v>20 Jul</c:v>
                </c:pt>
                <c:pt idx="30">
                  <c:v>27 Jul</c:v>
                </c:pt>
                <c:pt idx="31">
                  <c:v>3 Aug</c:v>
                </c:pt>
                <c:pt idx="32">
                  <c:v>10 Aug</c:v>
                </c:pt>
                <c:pt idx="33">
                  <c:v>17 Aug</c:v>
                </c:pt>
                <c:pt idx="34">
                  <c:v>24 Aug</c:v>
                </c:pt>
                <c:pt idx="35">
                  <c:v>31 Aug</c:v>
                </c:pt>
                <c:pt idx="36">
                  <c:v>7 Sep</c:v>
                </c:pt>
                <c:pt idx="37">
                  <c:v>14 Sep</c:v>
                </c:pt>
                <c:pt idx="38">
                  <c:v>21 Sep</c:v>
                </c:pt>
                <c:pt idx="39">
                  <c:v>28 Sep</c:v>
                </c:pt>
                <c:pt idx="40">
                  <c:v>5 Oct</c:v>
                </c:pt>
                <c:pt idx="41">
                  <c:v>12 Oct</c:v>
                </c:pt>
                <c:pt idx="42">
                  <c:v>19 Oct</c:v>
                </c:pt>
                <c:pt idx="43">
                  <c:v>26 Oct</c:v>
                </c:pt>
                <c:pt idx="44">
                  <c:v>2 Nov</c:v>
                </c:pt>
                <c:pt idx="45">
                  <c:v>9 Nov</c:v>
                </c:pt>
                <c:pt idx="46">
                  <c:v>16 Nov</c:v>
                </c:pt>
                <c:pt idx="47">
                  <c:v>23 Nov</c:v>
                </c:pt>
                <c:pt idx="48">
                  <c:v>30 Nov</c:v>
                </c:pt>
                <c:pt idx="49">
                  <c:v>7 Dec</c:v>
                </c:pt>
                <c:pt idx="50">
                  <c:v>14 Dec</c:v>
                </c:pt>
                <c:pt idx="51">
                  <c:v>21 Dec</c:v>
                </c:pt>
                <c:pt idx="52">
                  <c:v>28 Dec</c:v>
                </c:pt>
              </c:strCache>
            </c:strRef>
          </c:cat>
          <c:val>
            <c:numRef>
              <c:f>Weekly!$D$5:$D$57</c:f>
              <c:numCache>
                <c:formatCode>#,##0;\-#,##0;\–</c:formatCode>
                <c:ptCount val="53"/>
                <c:pt idx="0">
                  <c:v>959.7</c:v>
                </c:pt>
                <c:pt idx="1">
                  <c:v>1871.68</c:v>
                </c:pt>
                <c:pt idx="2">
                  <c:v>1877.25</c:v>
                </c:pt>
                <c:pt idx="3">
                  <c:v>1592.97</c:v>
                </c:pt>
                <c:pt idx="4">
                  <c:v>2099.95</c:v>
                </c:pt>
                <c:pt idx="5">
                  <c:v>2052.07</c:v>
                </c:pt>
                <c:pt idx="6">
                  <c:v>7075.62</c:v>
                </c:pt>
                <c:pt idx="7">
                  <c:v>10951.32</c:v>
                </c:pt>
                <c:pt idx="8">
                  <c:v>10120.99</c:v>
                </c:pt>
                <c:pt idx="9">
                  <c:v>9524.35</c:v>
                </c:pt>
                <c:pt idx="10">
                  <c:v>9576.3</c:v>
                </c:pt>
                <c:pt idx="11">
                  <c:v>9620.3</c:v>
                </c:pt>
                <c:pt idx="12">
                  <c:v>6544.39</c:v>
                </c:pt>
                <c:pt idx="13">
                  <c:v>5197.14</c:v>
                </c:pt>
                <c:pt idx="14">
                  <c:v>5285.94</c:v>
                </c:pt>
                <c:pt idx="15">
                  <c:v>5138.19</c:v>
                </c:pt>
                <c:pt idx="16">
                  <c:v>5184.31</c:v>
                </c:pt>
                <c:pt idx="17">
                  <c:v>5342.21</c:v>
                </c:pt>
                <c:pt idx="18">
                  <c:v>5087.05</c:v>
                </c:pt>
                <c:pt idx="19">
                  <c:v>4599.6</c:v>
                </c:pt>
                <c:pt idx="20">
                  <c:v>5084.88</c:v>
                </c:pt>
                <c:pt idx="21">
                  <c:v>5163.95</c:v>
                </c:pt>
                <c:pt idx="22">
                  <c:v>4659.49</c:v>
                </c:pt>
                <c:pt idx="23">
                  <c:v>3957.2</c:v>
                </c:pt>
                <c:pt idx="24">
                  <c:v>3861.38</c:v>
                </c:pt>
                <c:pt idx="25">
                  <c:v>3787.83</c:v>
                </c:pt>
                <c:pt idx="26">
                  <c:v>4139.3</c:v>
                </c:pt>
                <c:pt idx="27">
                  <c:v>3651.71</c:v>
                </c:pt>
                <c:pt idx="28">
                  <c:v>4672.37</c:v>
                </c:pt>
                <c:pt idx="29">
                  <c:v>4982.93</c:v>
                </c:pt>
                <c:pt idx="30">
                  <c:v>3642.95</c:v>
                </c:pt>
                <c:pt idx="31">
                  <c:v>3052.1</c:v>
                </c:pt>
                <c:pt idx="32">
                  <c:v>2017.88</c:v>
                </c:pt>
                <c:pt idx="33">
                  <c:v>2148.26</c:v>
                </c:pt>
                <c:pt idx="34">
                  <c:v>2144.8</c:v>
                </c:pt>
                <c:pt idx="35">
                  <c:v>2167.23</c:v>
                </c:pt>
                <c:pt idx="36">
                  <c:v>2798.79</c:v>
                </c:pt>
                <c:pt idx="37">
                  <c:v>3048.19</c:v>
                </c:pt>
                <c:pt idx="38">
                  <c:v>2325.43</c:v>
                </c:pt>
                <c:pt idx="39">
                  <c:v>2407.58</c:v>
                </c:pt>
                <c:pt idx="40">
                  <c:v>1174.12</c:v>
                </c:pt>
                <c:pt idx="41">
                  <c:v>177.65</c:v>
                </c:pt>
                <c:pt idx="42">
                  <c:v>0</c:v>
                </c:pt>
                <c:pt idx="43">
                  <c:v>0</c:v>
                </c:pt>
                <c:pt idx="44">
                  <c:v>0</c:v>
                </c:pt>
                <c:pt idx="45">
                  <c:v>0</c:v>
                </c:pt>
                <c:pt idx="46">
                  <c:v>0</c:v>
                </c:pt>
                <c:pt idx="47">
                  <c:v>0</c:v>
                </c:pt>
                <c:pt idx="48">
                  <c:v>0</c:v>
                </c:pt>
                <c:pt idx="49">
                  <c:v>0</c:v>
                </c:pt>
                <c:pt idx="50">
                  <c:v>0</c:v>
                </c:pt>
                <c:pt idx="51">
                  <c:v>0</c:v>
                </c:pt>
                <c:pt idx="52">
                  <c:v>0</c:v>
                </c:pt>
              </c:numCache>
            </c:numRef>
          </c:val>
        </c:ser>
        <c:ser>
          <c:idx val="1"/>
          <c:order val="1"/>
          <c:tx>
            <c:strRef>
              <c:f>Weekly!E4</c:f>
              <c:strCache>
                <c:ptCount val="1"/>
                <c:pt idx="0">
                  <c:v>Google Ads</c:v>
                </c:pt>
              </c:strCache>
            </c:strRef>
          </c:tx>
          <c:spPr>
            <a:solidFill>
              <a:srgbClr val="eb6834"/>
            </a:solidFill>
            <a:ln w="1260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Weekly!$S$5:$S$57</c:f>
              <c:strCache>
                <c:ptCount val="53"/>
                <c:pt idx="0">
                  <c:v>29 Dec</c:v>
                </c:pt>
                <c:pt idx="1">
                  <c:v>5 Jan</c:v>
                </c:pt>
                <c:pt idx="2">
                  <c:v>12 Jan</c:v>
                </c:pt>
                <c:pt idx="3">
                  <c:v>19 Jan</c:v>
                </c:pt>
                <c:pt idx="4">
                  <c:v>26 Jan</c:v>
                </c:pt>
                <c:pt idx="5">
                  <c:v>2 Feb</c:v>
                </c:pt>
                <c:pt idx="6">
                  <c:v>9 Feb</c:v>
                </c:pt>
                <c:pt idx="7">
                  <c:v>16 Feb</c:v>
                </c:pt>
                <c:pt idx="8">
                  <c:v>23 Feb</c:v>
                </c:pt>
                <c:pt idx="9">
                  <c:v>2 Mar</c:v>
                </c:pt>
                <c:pt idx="10">
                  <c:v>9 Mar</c:v>
                </c:pt>
                <c:pt idx="11">
                  <c:v>16 Mar</c:v>
                </c:pt>
                <c:pt idx="12">
                  <c:v>23 Mar</c:v>
                </c:pt>
                <c:pt idx="13">
                  <c:v>30 Mar</c:v>
                </c:pt>
                <c:pt idx="14">
                  <c:v>6 Apr</c:v>
                </c:pt>
                <c:pt idx="15">
                  <c:v>13 Apr</c:v>
                </c:pt>
                <c:pt idx="16">
                  <c:v>20 Apr</c:v>
                </c:pt>
                <c:pt idx="17">
                  <c:v>27 Apr</c:v>
                </c:pt>
                <c:pt idx="18">
                  <c:v>4 May</c:v>
                </c:pt>
                <c:pt idx="19">
                  <c:v>11 May</c:v>
                </c:pt>
                <c:pt idx="20">
                  <c:v>18 May</c:v>
                </c:pt>
                <c:pt idx="21">
                  <c:v>25 May</c:v>
                </c:pt>
                <c:pt idx="22">
                  <c:v>1 Jun</c:v>
                </c:pt>
                <c:pt idx="23">
                  <c:v>8 Jun</c:v>
                </c:pt>
                <c:pt idx="24">
                  <c:v>15 Jun</c:v>
                </c:pt>
                <c:pt idx="25">
                  <c:v>22 Jun</c:v>
                </c:pt>
                <c:pt idx="26">
                  <c:v>29 Jun</c:v>
                </c:pt>
                <c:pt idx="27">
                  <c:v>6 Jul</c:v>
                </c:pt>
                <c:pt idx="28">
                  <c:v>13 Jul</c:v>
                </c:pt>
                <c:pt idx="29">
                  <c:v>20 Jul</c:v>
                </c:pt>
                <c:pt idx="30">
                  <c:v>27 Jul</c:v>
                </c:pt>
                <c:pt idx="31">
                  <c:v>3 Aug</c:v>
                </c:pt>
                <c:pt idx="32">
                  <c:v>10 Aug</c:v>
                </c:pt>
                <c:pt idx="33">
                  <c:v>17 Aug</c:v>
                </c:pt>
                <c:pt idx="34">
                  <c:v>24 Aug</c:v>
                </c:pt>
                <c:pt idx="35">
                  <c:v>31 Aug</c:v>
                </c:pt>
                <c:pt idx="36">
                  <c:v>7 Sep</c:v>
                </c:pt>
                <c:pt idx="37">
                  <c:v>14 Sep</c:v>
                </c:pt>
                <c:pt idx="38">
                  <c:v>21 Sep</c:v>
                </c:pt>
                <c:pt idx="39">
                  <c:v>28 Sep</c:v>
                </c:pt>
                <c:pt idx="40">
                  <c:v>5 Oct</c:v>
                </c:pt>
                <c:pt idx="41">
                  <c:v>12 Oct</c:v>
                </c:pt>
                <c:pt idx="42">
                  <c:v>19 Oct</c:v>
                </c:pt>
                <c:pt idx="43">
                  <c:v>26 Oct</c:v>
                </c:pt>
                <c:pt idx="44">
                  <c:v>2 Nov</c:v>
                </c:pt>
                <c:pt idx="45">
                  <c:v>9 Nov</c:v>
                </c:pt>
                <c:pt idx="46">
                  <c:v>16 Nov</c:v>
                </c:pt>
                <c:pt idx="47">
                  <c:v>23 Nov</c:v>
                </c:pt>
                <c:pt idx="48">
                  <c:v>30 Nov</c:v>
                </c:pt>
                <c:pt idx="49">
                  <c:v>7 Dec</c:v>
                </c:pt>
                <c:pt idx="50">
                  <c:v>14 Dec</c:v>
                </c:pt>
                <c:pt idx="51">
                  <c:v>21 Dec</c:v>
                </c:pt>
                <c:pt idx="52">
                  <c:v>28 Dec</c:v>
                </c:pt>
              </c:strCache>
            </c:strRef>
          </c:cat>
          <c:val>
            <c:numRef>
              <c:f>Weekly!$E$5:$E$57</c:f>
              <c:numCache>
                <c:formatCode>#,##0;\-#,##0;\–</c:formatCode>
                <c:ptCount val="53"/>
                <c:pt idx="0">
                  <c:v>1222.171419</c:v>
                </c:pt>
                <c:pt idx="1">
                  <c:v>2459.409434</c:v>
                </c:pt>
                <c:pt idx="2">
                  <c:v>2610.857784</c:v>
                </c:pt>
                <c:pt idx="3">
                  <c:v>2511.013643</c:v>
                </c:pt>
                <c:pt idx="4">
                  <c:v>2345.661105</c:v>
                </c:pt>
                <c:pt idx="5">
                  <c:v>2900.621509</c:v>
                </c:pt>
                <c:pt idx="6">
                  <c:v>2730.440507</c:v>
                </c:pt>
                <c:pt idx="7">
                  <c:v>2959.412529</c:v>
                </c:pt>
                <c:pt idx="8">
                  <c:v>2375.526049</c:v>
                </c:pt>
                <c:pt idx="9">
                  <c:v>1908.215679</c:v>
                </c:pt>
                <c:pt idx="10">
                  <c:v>2202.494912</c:v>
                </c:pt>
                <c:pt idx="11">
                  <c:v>2616.222744</c:v>
                </c:pt>
                <c:pt idx="12">
                  <c:v>2477.639121</c:v>
                </c:pt>
                <c:pt idx="13">
                  <c:v>2240.932615</c:v>
                </c:pt>
                <c:pt idx="14">
                  <c:v>2149.426516</c:v>
                </c:pt>
                <c:pt idx="15">
                  <c:v>1730.959636</c:v>
                </c:pt>
                <c:pt idx="16">
                  <c:v>2747.75368</c:v>
                </c:pt>
                <c:pt idx="17">
                  <c:v>2677.863899</c:v>
                </c:pt>
                <c:pt idx="18">
                  <c:v>2853.052197</c:v>
                </c:pt>
                <c:pt idx="19">
                  <c:v>2600.932608</c:v>
                </c:pt>
                <c:pt idx="20">
                  <c:v>2656.158165</c:v>
                </c:pt>
                <c:pt idx="21">
                  <c:v>3095.727221</c:v>
                </c:pt>
                <c:pt idx="22">
                  <c:v>3239.42991</c:v>
                </c:pt>
                <c:pt idx="23">
                  <c:v>3036.276758</c:v>
                </c:pt>
                <c:pt idx="24">
                  <c:v>3247.086155</c:v>
                </c:pt>
                <c:pt idx="25">
                  <c:v>3486.821628</c:v>
                </c:pt>
                <c:pt idx="26">
                  <c:v>2745.74182</c:v>
                </c:pt>
                <c:pt idx="27">
                  <c:v>3401.909959</c:v>
                </c:pt>
                <c:pt idx="28">
                  <c:v>2994.43007</c:v>
                </c:pt>
                <c:pt idx="29">
                  <c:v>2687.833783</c:v>
                </c:pt>
                <c:pt idx="30">
                  <c:v>2886.773206</c:v>
                </c:pt>
                <c:pt idx="31">
                  <c:v>2871.248353</c:v>
                </c:pt>
                <c:pt idx="32">
                  <c:v>3471.307952</c:v>
                </c:pt>
                <c:pt idx="33">
                  <c:v>2769.224697</c:v>
                </c:pt>
                <c:pt idx="34">
                  <c:v>2160.279383</c:v>
                </c:pt>
                <c:pt idx="35">
                  <c:v>1969.409754</c:v>
                </c:pt>
                <c:pt idx="36">
                  <c:v>1957.517426</c:v>
                </c:pt>
                <c:pt idx="37">
                  <c:v>2130.950935</c:v>
                </c:pt>
                <c:pt idx="38">
                  <c:v>772.66601</c:v>
                </c:pt>
                <c:pt idx="39">
                  <c:v>778.612174</c:v>
                </c:pt>
                <c:pt idx="40">
                  <c:v>713.148485</c:v>
                </c:pt>
                <c:pt idx="41">
                  <c:v>106.595049</c:v>
                </c:pt>
                <c:pt idx="42">
                  <c:v>0</c:v>
                </c:pt>
                <c:pt idx="43">
                  <c:v>0</c:v>
                </c:pt>
                <c:pt idx="44">
                  <c:v>0</c:v>
                </c:pt>
                <c:pt idx="45">
                  <c:v>0</c:v>
                </c:pt>
                <c:pt idx="46">
                  <c:v>0</c:v>
                </c:pt>
                <c:pt idx="47">
                  <c:v>0</c:v>
                </c:pt>
                <c:pt idx="48">
                  <c:v>0</c:v>
                </c:pt>
                <c:pt idx="49">
                  <c:v>0</c:v>
                </c:pt>
                <c:pt idx="50">
                  <c:v>0</c:v>
                </c:pt>
                <c:pt idx="51">
                  <c:v>0</c:v>
                </c:pt>
                <c:pt idx="52">
                  <c:v>0</c:v>
                </c:pt>
              </c:numCache>
            </c:numRef>
          </c:val>
        </c:ser>
        <c:ser>
          <c:idx val="2"/>
          <c:order val="2"/>
          <c:tx>
            <c:strRef>
              <c:f>Weekly!F4</c:f>
              <c:strCache>
                <c:ptCount val="1"/>
                <c:pt idx="0">
                  <c:v>ChatGPT Ads</c:v>
                </c:pt>
              </c:strCache>
            </c:strRef>
          </c:tx>
          <c:spPr>
            <a:solidFill>
              <a:srgbClr val="1baf7a"/>
            </a:solidFill>
            <a:ln w="1260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Weekly!$S$5:$S$57</c:f>
              <c:strCache>
                <c:ptCount val="53"/>
                <c:pt idx="0">
                  <c:v>29 Dec</c:v>
                </c:pt>
                <c:pt idx="1">
                  <c:v>5 Jan</c:v>
                </c:pt>
                <c:pt idx="2">
                  <c:v>12 Jan</c:v>
                </c:pt>
                <c:pt idx="3">
                  <c:v>19 Jan</c:v>
                </c:pt>
                <c:pt idx="4">
                  <c:v>26 Jan</c:v>
                </c:pt>
                <c:pt idx="5">
                  <c:v>2 Feb</c:v>
                </c:pt>
                <c:pt idx="6">
                  <c:v>9 Feb</c:v>
                </c:pt>
                <c:pt idx="7">
                  <c:v>16 Feb</c:v>
                </c:pt>
                <c:pt idx="8">
                  <c:v>23 Feb</c:v>
                </c:pt>
                <c:pt idx="9">
                  <c:v>2 Mar</c:v>
                </c:pt>
                <c:pt idx="10">
                  <c:v>9 Mar</c:v>
                </c:pt>
                <c:pt idx="11">
                  <c:v>16 Mar</c:v>
                </c:pt>
                <c:pt idx="12">
                  <c:v>23 Mar</c:v>
                </c:pt>
                <c:pt idx="13">
                  <c:v>30 Mar</c:v>
                </c:pt>
                <c:pt idx="14">
                  <c:v>6 Apr</c:v>
                </c:pt>
                <c:pt idx="15">
                  <c:v>13 Apr</c:v>
                </c:pt>
                <c:pt idx="16">
                  <c:v>20 Apr</c:v>
                </c:pt>
                <c:pt idx="17">
                  <c:v>27 Apr</c:v>
                </c:pt>
                <c:pt idx="18">
                  <c:v>4 May</c:v>
                </c:pt>
                <c:pt idx="19">
                  <c:v>11 May</c:v>
                </c:pt>
                <c:pt idx="20">
                  <c:v>18 May</c:v>
                </c:pt>
                <c:pt idx="21">
                  <c:v>25 May</c:v>
                </c:pt>
                <c:pt idx="22">
                  <c:v>1 Jun</c:v>
                </c:pt>
                <c:pt idx="23">
                  <c:v>8 Jun</c:v>
                </c:pt>
                <c:pt idx="24">
                  <c:v>15 Jun</c:v>
                </c:pt>
                <c:pt idx="25">
                  <c:v>22 Jun</c:v>
                </c:pt>
                <c:pt idx="26">
                  <c:v>29 Jun</c:v>
                </c:pt>
                <c:pt idx="27">
                  <c:v>6 Jul</c:v>
                </c:pt>
                <c:pt idx="28">
                  <c:v>13 Jul</c:v>
                </c:pt>
                <c:pt idx="29">
                  <c:v>20 Jul</c:v>
                </c:pt>
                <c:pt idx="30">
                  <c:v>27 Jul</c:v>
                </c:pt>
                <c:pt idx="31">
                  <c:v>3 Aug</c:v>
                </c:pt>
                <c:pt idx="32">
                  <c:v>10 Aug</c:v>
                </c:pt>
                <c:pt idx="33">
                  <c:v>17 Aug</c:v>
                </c:pt>
                <c:pt idx="34">
                  <c:v>24 Aug</c:v>
                </c:pt>
                <c:pt idx="35">
                  <c:v>31 Aug</c:v>
                </c:pt>
                <c:pt idx="36">
                  <c:v>7 Sep</c:v>
                </c:pt>
                <c:pt idx="37">
                  <c:v>14 Sep</c:v>
                </c:pt>
                <c:pt idx="38">
                  <c:v>21 Sep</c:v>
                </c:pt>
                <c:pt idx="39">
                  <c:v>28 Sep</c:v>
                </c:pt>
                <c:pt idx="40">
                  <c:v>5 Oct</c:v>
                </c:pt>
                <c:pt idx="41">
                  <c:v>12 Oct</c:v>
                </c:pt>
                <c:pt idx="42">
                  <c:v>19 Oct</c:v>
                </c:pt>
                <c:pt idx="43">
                  <c:v>26 Oct</c:v>
                </c:pt>
                <c:pt idx="44">
                  <c:v>2 Nov</c:v>
                </c:pt>
                <c:pt idx="45">
                  <c:v>9 Nov</c:v>
                </c:pt>
                <c:pt idx="46">
                  <c:v>16 Nov</c:v>
                </c:pt>
                <c:pt idx="47">
                  <c:v>23 Nov</c:v>
                </c:pt>
                <c:pt idx="48">
                  <c:v>30 Nov</c:v>
                </c:pt>
                <c:pt idx="49">
                  <c:v>7 Dec</c:v>
                </c:pt>
                <c:pt idx="50">
                  <c:v>14 Dec</c:v>
                </c:pt>
                <c:pt idx="51">
                  <c:v>21 Dec</c:v>
                </c:pt>
                <c:pt idx="52">
                  <c:v>28 Dec</c:v>
                </c:pt>
              </c:strCache>
            </c:strRef>
          </c:cat>
          <c:val>
            <c:numRef>
              <c:f>Weekly!$F$5:$F$57</c:f>
              <c:numCache>
                <c:formatCode>#,##0;\-#,##0;\–</c:formatCode>
                <c:ptCount val="5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numCache>
            </c:numRef>
          </c:val>
        </c:ser>
        <c:ser>
          <c:idx val="3"/>
          <c:order val="3"/>
          <c:tx>
            <c:strRef>
              <c:f>Weekly!G4</c:f>
              <c:strCache>
                <c:ptCount val="1"/>
                <c:pt idx="0">
                  <c:v>LinkedIn Ads</c:v>
                </c:pt>
              </c:strCache>
            </c:strRef>
          </c:tx>
          <c:spPr>
            <a:solidFill>
              <a:srgbClr val="eda100"/>
            </a:solidFill>
            <a:ln w="1260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Weekly!$S$5:$S$57</c:f>
              <c:strCache>
                <c:ptCount val="53"/>
                <c:pt idx="0">
                  <c:v>29 Dec</c:v>
                </c:pt>
                <c:pt idx="1">
                  <c:v>5 Jan</c:v>
                </c:pt>
                <c:pt idx="2">
                  <c:v>12 Jan</c:v>
                </c:pt>
                <c:pt idx="3">
                  <c:v>19 Jan</c:v>
                </c:pt>
                <c:pt idx="4">
                  <c:v>26 Jan</c:v>
                </c:pt>
                <c:pt idx="5">
                  <c:v>2 Feb</c:v>
                </c:pt>
                <c:pt idx="6">
                  <c:v>9 Feb</c:v>
                </c:pt>
                <c:pt idx="7">
                  <c:v>16 Feb</c:v>
                </c:pt>
                <c:pt idx="8">
                  <c:v>23 Feb</c:v>
                </c:pt>
                <c:pt idx="9">
                  <c:v>2 Mar</c:v>
                </c:pt>
                <c:pt idx="10">
                  <c:v>9 Mar</c:v>
                </c:pt>
                <c:pt idx="11">
                  <c:v>16 Mar</c:v>
                </c:pt>
                <c:pt idx="12">
                  <c:v>23 Mar</c:v>
                </c:pt>
                <c:pt idx="13">
                  <c:v>30 Mar</c:v>
                </c:pt>
                <c:pt idx="14">
                  <c:v>6 Apr</c:v>
                </c:pt>
                <c:pt idx="15">
                  <c:v>13 Apr</c:v>
                </c:pt>
                <c:pt idx="16">
                  <c:v>20 Apr</c:v>
                </c:pt>
                <c:pt idx="17">
                  <c:v>27 Apr</c:v>
                </c:pt>
                <c:pt idx="18">
                  <c:v>4 May</c:v>
                </c:pt>
                <c:pt idx="19">
                  <c:v>11 May</c:v>
                </c:pt>
                <c:pt idx="20">
                  <c:v>18 May</c:v>
                </c:pt>
                <c:pt idx="21">
                  <c:v>25 May</c:v>
                </c:pt>
                <c:pt idx="22">
                  <c:v>1 Jun</c:v>
                </c:pt>
                <c:pt idx="23">
                  <c:v>8 Jun</c:v>
                </c:pt>
                <c:pt idx="24">
                  <c:v>15 Jun</c:v>
                </c:pt>
                <c:pt idx="25">
                  <c:v>22 Jun</c:v>
                </c:pt>
                <c:pt idx="26">
                  <c:v>29 Jun</c:v>
                </c:pt>
                <c:pt idx="27">
                  <c:v>6 Jul</c:v>
                </c:pt>
                <c:pt idx="28">
                  <c:v>13 Jul</c:v>
                </c:pt>
                <c:pt idx="29">
                  <c:v>20 Jul</c:v>
                </c:pt>
                <c:pt idx="30">
                  <c:v>27 Jul</c:v>
                </c:pt>
                <c:pt idx="31">
                  <c:v>3 Aug</c:v>
                </c:pt>
                <c:pt idx="32">
                  <c:v>10 Aug</c:v>
                </c:pt>
                <c:pt idx="33">
                  <c:v>17 Aug</c:v>
                </c:pt>
                <c:pt idx="34">
                  <c:v>24 Aug</c:v>
                </c:pt>
                <c:pt idx="35">
                  <c:v>31 Aug</c:v>
                </c:pt>
                <c:pt idx="36">
                  <c:v>7 Sep</c:v>
                </c:pt>
                <c:pt idx="37">
                  <c:v>14 Sep</c:v>
                </c:pt>
                <c:pt idx="38">
                  <c:v>21 Sep</c:v>
                </c:pt>
                <c:pt idx="39">
                  <c:v>28 Sep</c:v>
                </c:pt>
                <c:pt idx="40">
                  <c:v>5 Oct</c:v>
                </c:pt>
                <c:pt idx="41">
                  <c:v>12 Oct</c:v>
                </c:pt>
                <c:pt idx="42">
                  <c:v>19 Oct</c:v>
                </c:pt>
                <c:pt idx="43">
                  <c:v>26 Oct</c:v>
                </c:pt>
                <c:pt idx="44">
                  <c:v>2 Nov</c:v>
                </c:pt>
                <c:pt idx="45">
                  <c:v>9 Nov</c:v>
                </c:pt>
                <c:pt idx="46">
                  <c:v>16 Nov</c:v>
                </c:pt>
                <c:pt idx="47">
                  <c:v>23 Nov</c:v>
                </c:pt>
                <c:pt idx="48">
                  <c:v>30 Nov</c:v>
                </c:pt>
                <c:pt idx="49">
                  <c:v>7 Dec</c:v>
                </c:pt>
                <c:pt idx="50">
                  <c:v>14 Dec</c:v>
                </c:pt>
                <c:pt idx="51">
                  <c:v>21 Dec</c:v>
                </c:pt>
                <c:pt idx="52">
                  <c:v>28 Dec</c:v>
                </c:pt>
              </c:strCache>
            </c:strRef>
          </c:cat>
          <c:val>
            <c:numRef>
              <c:f>Weekly!$G$5:$G$57</c:f>
              <c:numCache>
                <c:formatCode>#,##0;\-#,##0;\–</c:formatCode>
                <c:ptCount val="5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numCache>
            </c:numRef>
          </c:val>
        </c:ser>
        <c:gapWidth val="40"/>
        <c:overlap val="100"/>
        <c:axId val="35356843"/>
        <c:axId val="1297853"/>
      </c:barChart>
      <c:catAx>
        <c:axId val="35356843"/>
        <c:scaling>
          <c:orientation val="minMax"/>
        </c:scaling>
        <c:delete val="0"/>
        <c:axPos val="b"/>
        <c:numFmt formatCode="General" sourceLinked="1"/>
        <c:majorTickMark val="none"/>
        <c:minorTickMark val="none"/>
        <c:tickLblPos val="nextTo"/>
        <c:spPr>
          <a:ln w="9360">
            <a:solidFill>
              <a:srgbClr val="c3c2b7"/>
            </a:solidFill>
            <a:round/>
          </a:ln>
        </c:spPr>
        <c:txPr>
          <a:bodyPr/>
          <a:lstStyle/>
          <a:p>
            <a:pPr>
              <a:defRPr b="0" sz="1000" spc="-1" strike="noStrike">
                <a:solidFill>
                  <a:srgbClr val="000000"/>
                </a:solidFill>
                <a:latin typeface="Calibri"/>
              </a:defRPr>
            </a:pPr>
          </a:p>
        </c:txPr>
        <c:crossAx val="1297853"/>
        <c:crosses val="autoZero"/>
        <c:auto val="1"/>
        <c:lblAlgn val="ctr"/>
        <c:lblOffset val="100"/>
        <c:noMultiLvlLbl val="0"/>
      </c:catAx>
      <c:valAx>
        <c:axId val="1297853"/>
        <c:scaling>
          <c:orientation val="minMax"/>
        </c:scaling>
        <c:delete val="0"/>
        <c:axPos val="l"/>
        <c:majorGridlines>
          <c:spPr>
            <a:ln w="6480">
              <a:solidFill>
                <a:srgbClr val="e1e0d9"/>
              </a:solidFill>
              <a:round/>
            </a:ln>
          </c:spPr>
        </c:majorGridlines>
        <c:numFmt formatCode="#,##0" sourceLinked="0"/>
        <c:majorTickMark val="none"/>
        <c:minorTickMark val="none"/>
        <c:tickLblPos val="nextTo"/>
        <c:spPr>
          <a:ln w="9360">
            <a:noFill/>
          </a:ln>
        </c:spPr>
        <c:txPr>
          <a:bodyPr/>
          <a:lstStyle/>
          <a:p>
            <a:pPr>
              <a:defRPr b="0" sz="1000" spc="-1" strike="noStrike">
                <a:solidFill>
                  <a:srgbClr val="000000"/>
                </a:solidFill>
                <a:latin typeface="Calibri"/>
              </a:defRPr>
            </a:pPr>
          </a:p>
        </c:txPr>
        <c:crossAx val="3535684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'Agency reports'!G5</c:f>
              <c:strCache>
                <c:ptCount val="1"/>
                <c:pt idx="0">
                  <c:v>Google spend (agency, as written)</c:v>
                </c:pt>
              </c:strCache>
            </c:strRef>
          </c:tx>
          <c:spPr>
            <a:solidFill>
              <a:srgbClr val="eb6834"/>
            </a:solidFill>
            <a:ln w="1260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'Agency reports'!$S$6:$S$46</c:f>
              <c:strCache>
                <c:ptCount val="41"/>
                <c:pt idx="0">
                  <c:v>29 Dec</c:v>
                </c:pt>
                <c:pt idx="1">
                  <c:v>5 Jan</c:v>
                </c:pt>
                <c:pt idx="2">
                  <c:v>12 Jan</c:v>
                </c:pt>
                <c:pt idx="3">
                  <c:v>19 Jan</c:v>
                </c:pt>
                <c:pt idx="4">
                  <c:v>26 Jan</c:v>
                </c:pt>
                <c:pt idx="5">
                  <c:v>2 Feb</c:v>
                </c:pt>
                <c:pt idx="6">
                  <c:v>9 Feb</c:v>
                </c:pt>
                <c:pt idx="7">
                  <c:v>16 Feb</c:v>
                </c:pt>
                <c:pt idx="8">
                  <c:v>23 Feb</c:v>
                </c:pt>
                <c:pt idx="9">
                  <c:v>2 Mar</c:v>
                </c:pt>
                <c:pt idx="10">
                  <c:v>9 Mar</c:v>
                </c:pt>
                <c:pt idx="11">
                  <c:v>16 Mar</c:v>
                </c:pt>
                <c:pt idx="12">
                  <c:v>23 Mar</c:v>
                </c:pt>
                <c:pt idx="13">
                  <c:v>30 Mar</c:v>
                </c:pt>
                <c:pt idx="14">
                  <c:v>6 Apr</c:v>
                </c:pt>
                <c:pt idx="15">
                  <c:v>13 Apr</c:v>
                </c:pt>
                <c:pt idx="16">
                  <c:v>20 Apr</c:v>
                </c:pt>
                <c:pt idx="17">
                  <c:v>27 Apr</c:v>
                </c:pt>
                <c:pt idx="18">
                  <c:v>4 May</c:v>
                </c:pt>
                <c:pt idx="19">
                  <c:v>11 May</c:v>
                </c:pt>
                <c:pt idx="20">
                  <c:v>18 May</c:v>
                </c:pt>
                <c:pt idx="21">
                  <c:v>25 May</c:v>
                </c:pt>
                <c:pt idx="22">
                  <c:v>1 Jun</c:v>
                </c:pt>
                <c:pt idx="23">
                  <c:v>8 Jun</c:v>
                </c:pt>
                <c:pt idx="24">
                  <c:v>15 Jun</c:v>
                </c:pt>
                <c:pt idx="25">
                  <c:v>22 Jun</c:v>
                </c:pt>
                <c:pt idx="26">
                  <c:v>29 Jun</c:v>
                </c:pt>
                <c:pt idx="27">
                  <c:v>6 Jul</c:v>
                </c:pt>
                <c:pt idx="28">
                  <c:v>13 Jul</c:v>
                </c:pt>
                <c:pt idx="29">
                  <c:v>20 Jul</c:v>
                </c:pt>
                <c:pt idx="30">
                  <c:v>27 Jul</c:v>
                </c:pt>
                <c:pt idx="31">
                  <c:v>3 Aug</c:v>
                </c:pt>
                <c:pt idx="32">
                  <c:v>10 Aug</c:v>
                </c:pt>
                <c:pt idx="33">
                  <c:v>17 Aug</c:v>
                </c:pt>
                <c:pt idx="34">
                  <c:v>24 Aug</c:v>
                </c:pt>
                <c:pt idx="35">
                  <c:v>31 Aug</c:v>
                </c:pt>
                <c:pt idx="36">
                  <c:v>7 Sep</c:v>
                </c:pt>
                <c:pt idx="37">
                  <c:v>14 Sep</c:v>
                </c:pt>
                <c:pt idx="38">
                  <c:v>21 Sep</c:v>
                </c:pt>
                <c:pt idx="39">
                  <c:v>28 Sep</c:v>
                </c:pt>
                <c:pt idx="40">
                  <c:v>5 Oct</c:v>
                </c:pt>
              </c:strCache>
            </c:strRef>
          </c:cat>
          <c:val>
            <c:numRef>
              <c:f>'Agency reports'!$G$6:$G$46</c:f>
              <c:numCache>
                <c:formatCode>#,##0.00;\-#,##0.00;\–</c:formatCode>
                <c:ptCount val="41"/>
                <c:pt idx="9">
                  <c:v>2001.72</c:v>
                </c:pt>
                <c:pt idx="10">
                  <c:v>2281.74</c:v>
                </c:pt>
                <c:pt idx="11">
                  <c:v>2696.09</c:v>
                </c:pt>
                <c:pt idx="12">
                  <c:v>2563.26</c:v>
                </c:pt>
                <c:pt idx="13">
                  <c:v>2314.85</c:v>
                </c:pt>
                <c:pt idx="14">
                  <c:v>3850.45</c:v>
                </c:pt>
                <c:pt idx="15">
                  <c:v>1548.87</c:v>
                </c:pt>
                <c:pt idx="16">
                  <c:v>2107.74</c:v>
                </c:pt>
                <c:pt idx="17">
                  <c:v>2395.86</c:v>
                </c:pt>
                <c:pt idx="18">
                  <c:v>2552.59</c:v>
                </c:pt>
                <c:pt idx="19">
                  <c:v>4653.95</c:v>
                </c:pt>
                <c:pt idx="20">
                  <c:v>2376.49</c:v>
                </c:pt>
                <c:pt idx="21">
                  <c:v>5539.58</c:v>
                </c:pt>
                <c:pt idx="22">
                  <c:v>2898.53</c:v>
                </c:pt>
                <c:pt idx="23">
                  <c:v>2313.79</c:v>
                </c:pt>
                <c:pt idx="24">
                  <c:v>2388</c:v>
                </c:pt>
                <c:pt idx="25">
                  <c:v>3572.29</c:v>
                </c:pt>
                <c:pt idx="26">
                  <c:v>1933.83</c:v>
                </c:pt>
                <c:pt idx="27">
                  <c:v>2503.06</c:v>
                </c:pt>
                <c:pt idx="28">
                  <c:v>3062.98</c:v>
                </c:pt>
                <c:pt idx="29">
                  <c:v>2766.71</c:v>
                </c:pt>
                <c:pt idx="30">
                  <c:v>2151.54</c:v>
                </c:pt>
                <c:pt idx="31">
                  <c:v>2964</c:v>
                </c:pt>
                <c:pt idx="32">
                  <c:v>3586.65</c:v>
                </c:pt>
                <c:pt idx="33">
                  <c:v>1250.87</c:v>
                </c:pt>
                <c:pt idx="34">
                  <c:v>1386</c:v>
                </c:pt>
                <c:pt idx="35">
                  <c:v>1763</c:v>
                </c:pt>
                <c:pt idx="36">
                  <c:v>1751</c:v>
                </c:pt>
                <c:pt idx="37">
                  <c:v>1907</c:v>
                </c:pt>
                <c:pt idx="38">
                  <c:v>691</c:v>
                </c:pt>
                <c:pt idx="39">
                  <c:v>698</c:v>
                </c:pt>
                <c:pt idx="40">
                  <c:v>638</c:v>
                </c:pt>
              </c:numCache>
            </c:numRef>
          </c:val>
        </c:ser>
        <c:ser>
          <c:idx val="1"/>
          <c:order val="1"/>
          <c:tx>
            <c:strRef>
              <c:f>'Agency reports'!P5</c:f>
              <c:strCache>
                <c:ptCount val="1"/>
                <c:pt idx="0">
                  <c:v>Google – platform (EUR)</c:v>
                </c:pt>
              </c:strCache>
            </c:strRef>
          </c:tx>
          <c:spPr>
            <a:solidFill>
              <a:srgbClr val="6b7a8f"/>
            </a:solidFill>
            <a:ln w="1260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'Agency reports'!$S$6:$S$46</c:f>
              <c:strCache>
                <c:ptCount val="41"/>
                <c:pt idx="0">
                  <c:v>29 Dec</c:v>
                </c:pt>
                <c:pt idx="1">
                  <c:v>5 Jan</c:v>
                </c:pt>
                <c:pt idx="2">
                  <c:v>12 Jan</c:v>
                </c:pt>
                <c:pt idx="3">
                  <c:v>19 Jan</c:v>
                </c:pt>
                <c:pt idx="4">
                  <c:v>26 Jan</c:v>
                </c:pt>
                <c:pt idx="5">
                  <c:v>2 Feb</c:v>
                </c:pt>
                <c:pt idx="6">
                  <c:v>9 Feb</c:v>
                </c:pt>
                <c:pt idx="7">
                  <c:v>16 Feb</c:v>
                </c:pt>
                <c:pt idx="8">
                  <c:v>23 Feb</c:v>
                </c:pt>
                <c:pt idx="9">
                  <c:v>2 Mar</c:v>
                </c:pt>
                <c:pt idx="10">
                  <c:v>9 Mar</c:v>
                </c:pt>
                <c:pt idx="11">
                  <c:v>16 Mar</c:v>
                </c:pt>
                <c:pt idx="12">
                  <c:v>23 Mar</c:v>
                </c:pt>
                <c:pt idx="13">
                  <c:v>30 Mar</c:v>
                </c:pt>
                <c:pt idx="14">
                  <c:v>6 Apr</c:v>
                </c:pt>
                <c:pt idx="15">
                  <c:v>13 Apr</c:v>
                </c:pt>
                <c:pt idx="16">
                  <c:v>20 Apr</c:v>
                </c:pt>
                <c:pt idx="17">
                  <c:v>27 Apr</c:v>
                </c:pt>
                <c:pt idx="18">
                  <c:v>4 May</c:v>
                </c:pt>
                <c:pt idx="19">
                  <c:v>11 May</c:v>
                </c:pt>
                <c:pt idx="20">
                  <c:v>18 May</c:v>
                </c:pt>
                <c:pt idx="21">
                  <c:v>25 May</c:v>
                </c:pt>
                <c:pt idx="22">
                  <c:v>1 Jun</c:v>
                </c:pt>
                <c:pt idx="23">
                  <c:v>8 Jun</c:v>
                </c:pt>
                <c:pt idx="24">
                  <c:v>15 Jun</c:v>
                </c:pt>
                <c:pt idx="25">
                  <c:v>22 Jun</c:v>
                </c:pt>
                <c:pt idx="26">
                  <c:v>29 Jun</c:v>
                </c:pt>
                <c:pt idx="27">
                  <c:v>6 Jul</c:v>
                </c:pt>
                <c:pt idx="28">
                  <c:v>13 Jul</c:v>
                </c:pt>
                <c:pt idx="29">
                  <c:v>20 Jul</c:v>
                </c:pt>
                <c:pt idx="30">
                  <c:v>27 Jul</c:v>
                </c:pt>
                <c:pt idx="31">
                  <c:v>3 Aug</c:v>
                </c:pt>
                <c:pt idx="32">
                  <c:v>10 Aug</c:v>
                </c:pt>
                <c:pt idx="33">
                  <c:v>17 Aug</c:v>
                </c:pt>
                <c:pt idx="34">
                  <c:v>24 Aug</c:v>
                </c:pt>
                <c:pt idx="35">
                  <c:v>31 Aug</c:v>
                </c:pt>
                <c:pt idx="36">
                  <c:v>7 Sep</c:v>
                </c:pt>
                <c:pt idx="37">
                  <c:v>14 Sep</c:v>
                </c:pt>
                <c:pt idx="38">
                  <c:v>21 Sep</c:v>
                </c:pt>
                <c:pt idx="39">
                  <c:v>28 Sep</c:v>
                </c:pt>
                <c:pt idx="40">
                  <c:v>5 Oct</c:v>
                </c:pt>
              </c:strCache>
            </c:strRef>
          </c:cat>
          <c:val>
            <c:numRef>
              <c:f>'Agency reports'!$P$6:$P$46</c:f>
              <c:numCache>
                <c:formatCode>#,##0.00;\-#,##0.00;\–</c:formatCode>
                <c:ptCount val="41"/>
                <c:pt idx="0">
                  <c:v>1093.47</c:v>
                </c:pt>
                <c:pt idx="1">
                  <c:v>2200.42</c:v>
                </c:pt>
                <c:pt idx="2">
                  <c:v>2335.92</c:v>
                </c:pt>
                <c:pt idx="3">
                  <c:v>2246.59</c:v>
                </c:pt>
                <c:pt idx="4">
                  <c:v>2098.65</c:v>
                </c:pt>
                <c:pt idx="5">
                  <c:v>2595.17</c:v>
                </c:pt>
                <c:pt idx="6">
                  <c:v>2442.91</c:v>
                </c:pt>
                <c:pt idx="7">
                  <c:v>2647.77</c:v>
                </c:pt>
                <c:pt idx="8">
                  <c:v>2125.37</c:v>
                </c:pt>
                <c:pt idx="9">
                  <c:v>1707.27</c:v>
                </c:pt>
                <c:pt idx="10">
                  <c:v>1970.56</c:v>
                </c:pt>
                <c:pt idx="11">
                  <c:v>2340.72</c:v>
                </c:pt>
                <c:pt idx="12">
                  <c:v>2216.73</c:v>
                </c:pt>
                <c:pt idx="13">
                  <c:v>2004.95</c:v>
                </c:pt>
                <c:pt idx="14">
                  <c:v>1923.08</c:v>
                </c:pt>
                <c:pt idx="15">
                  <c:v>1548.68</c:v>
                </c:pt>
                <c:pt idx="16">
                  <c:v>2458.4</c:v>
                </c:pt>
                <c:pt idx="17">
                  <c:v>2395.87</c:v>
                </c:pt>
                <c:pt idx="18">
                  <c:v>2552.61</c:v>
                </c:pt>
                <c:pt idx="19">
                  <c:v>2327.04</c:v>
                </c:pt>
                <c:pt idx="20">
                  <c:v>2376.45</c:v>
                </c:pt>
                <c:pt idx="21">
                  <c:v>2769.73</c:v>
                </c:pt>
                <c:pt idx="22">
                  <c:v>2898.3</c:v>
                </c:pt>
                <c:pt idx="23">
                  <c:v>2716.54</c:v>
                </c:pt>
                <c:pt idx="24">
                  <c:v>2905.15</c:v>
                </c:pt>
                <c:pt idx="25">
                  <c:v>3119.64</c:v>
                </c:pt>
                <c:pt idx="26">
                  <c:v>2456.6</c:v>
                </c:pt>
                <c:pt idx="27">
                  <c:v>3043.67</c:v>
                </c:pt>
                <c:pt idx="28">
                  <c:v>2679.1</c:v>
                </c:pt>
                <c:pt idx="29">
                  <c:v>2404.79</c:v>
                </c:pt>
                <c:pt idx="30">
                  <c:v>2582.78</c:v>
                </c:pt>
                <c:pt idx="31">
                  <c:v>2568.89</c:v>
                </c:pt>
                <c:pt idx="32">
                  <c:v>3105.76</c:v>
                </c:pt>
                <c:pt idx="33">
                  <c:v>2477.61</c:v>
                </c:pt>
                <c:pt idx="34">
                  <c:v>1932.79</c:v>
                </c:pt>
                <c:pt idx="35">
                  <c:v>1762.02</c:v>
                </c:pt>
                <c:pt idx="36">
                  <c:v>1751.38</c:v>
                </c:pt>
                <c:pt idx="37">
                  <c:v>1906.55</c:v>
                </c:pt>
                <c:pt idx="38">
                  <c:v>691.3</c:v>
                </c:pt>
                <c:pt idx="39">
                  <c:v>696.62</c:v>
                </c:pt>
                <c:pt idx="40">
                  <c:v>638.05</c:v>
                </c:pt>
              </c:numCache>
            </c:numRef>
          </c:val>
        </c:ser>
        <c:gapWidth val="40"/>
        <c:overlap val="0"/>
        <c:axId val="7391624"/>
        <c:axId val="11648582"/>
      </c:barChart>
      <c:catAx>
        <c:axId val="7391624"/>
        <c:scaling>
          <c:orientation val="minMax"/>
        </c:scaling>
        <c:delete val="0"/>
        <c:axPos val="b"/>
        <c:numFmt formatCode="General" sourceLinked="1"/>
        <c:majorTickMark val="none"/>
        <c:minorTickMark val="none"/>
        <c:tickLblPos val="nextTo"/>
        <c:spPr>
          <a:ln w="9360">
            <a:solidFill>
              <a:srgbClr val="c3c2b7"/>
            </a:solidFill>
            <a:round/>
          </a:ln>
        </c:spPr>
        <c:txPr>
          <a:bodyPr/>
          <a:lstStyle/>
          <a:p>
            <a:pPr>
              <a:defRPr b="0" sz="1000" spc="-1" strike="noStrike">
                <a:solidFill>
                  <a:srgbClr val="000000"/>
                </a:solidFill>
                <a:latin typeface="Calibri"/>
              </a:defRPr>
            </a:pPr>
          </a:p>
        </c:txPr>
        <c:crossAx val="11648582"/>
        <c:crosses val="autoZero"/>
        <c:auto val="1"/>
        <c:lblAlgn val="ctr"/>
        <c:lblOffset val="100"/>
        <c:noMultiLvlLbl val="0"/>
      </c:catAx>
      <c:valAx>
        <c:axId val="11648582"/>
        <c:scaling>
          <c:orientation val="minMax"/>
        </c:scaling>
        <c:delete val="0"/>
        <c:axPos val="l"/>
        <c:majorGridlines>
          <c:spPr>
            <a:ln w="6480">
              <a:solidFill>
                <a:srgbClr val="e1e0d9"/>
              </a:solidFill>
              <a:round/>
            </a:ln>
          </c:spPr>
        </c:majorGridlines>
        <c:numFmt formatCode="#,##0" sourceLinked="0"/>
        <c:majorTickMark val="none"/>
        <c:minorTickMark val="none"/>
        <c:tickLblPos val="nextTo"/>
        <c:spPr>
          <a:ln w="9360">
            <a:noFill/>
          </a:ln>
        </c:spPr>
        <c:txPr>
          <a:bodyPr/>
          <a:lstStyle/>
          <a:p>
            <a:pPr>
              <a:defRPr b="0" sz="1000" spc="-1" strike="noStrike">
                <a:solidFill>
                  <a:srgbClr val="000000"/>
                </a:solidFill>
                <a:latin typeface="Calibri"/>
              </a:defRPr>
            </a:pPr>
          </a:p>
        </c:txPr>
        <c:crossAx val="739162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_rels/drawing3.xml.rels><?xml version="1.0" encoding="UTF-8"?>
<Relationships xmlns="http://schemas.openxmlformats.org/package/2006/relationships"><Relationship Id="rId1"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24</xdr:row>
      <xdr:rowOff>0</xdr:rowOff>
    </xdr:from>
    <xdr:to>
      <xdr:col>7</xdr:col>
      <xdr:colOff>543600</xdr:colOff>
      <xdr:row>39</xdr:row>
      <xdr:rowOff>93960</xdr:rowOff>
    </xdr:to>
    <xdr:graphicFrame>
      <xdr:nvGraphicFramePr>
        <xdr:cNvPr id="0" name="Chart 1"/>
        <xdr:cNvGraphicFramePr/>
      </xdr:nvGraphicFramePr>
      <xdr:xfrm>
        <a:off x="141120" y="5991120"/>
        <a:ext cx="5831640" cy="2951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24</xdr:row>
      <xdr:rowOff>0</xdr:rowOff>
    </xdr:from>
    <xdr:to>
      <xdr:col>14</xdr:col>
      <xdr:colOff>402120</xdr:colOff>
      <xdr:row>39</xdr:row>
      <xdr:rowOff>93960</xdr:rowOff>
    </xdr:to>
    <xdr:graphicFrame>
      <xdr:nvGraphicFramePr>
        <xdr:cNvPr id="1" name="Chart 2"/>
        <xdr:cNvGraphicFramePr/>
      </xdr:nvGraphicFramePr>
      <xdr:xfrm>
        <a:off x="5429160" y="5991120"/>
        <a:ext cx="5831640" cy="2951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57</xdr:row>
      <xdr:rowOff>0</xdr:rowOff>
    </xdr:from>
    <xdr:to>
      <xdr:col>7</xdr:col>
      <xdr:colOff>543600</xdr:colOff>
      <xdr:row>70</xdr:row>
      <xdr:rowOff>43200</xdr:rowOff>
    </xdr:to>
    <xdr:graphicFrame>
      <xdr:nvGraphicFramePr>
        <xdr:cNvPr id="2" name="Chart 3"/>
        <xdr:cNvGraphicFramePr/>
      </xdr:nvGraphicFramePr>
      <xdr:xfrm>
        <a:off x="141120" y="12715920"/>
        <a:ext cx="5831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57</xdr:row>
      <xdr:rowOff>0</xdr:rowOff>
    </xdr:from>
    <xdr:to>
      <xdr:col>14</xdr:col>
      <xdr:colOff>402120</xdr:colOff>
      <xdr:row>70</xdr:row>
      <xdr:rowOff>43200</xdr:rowOff>
    </xdr:to>
    <xdr:graphicFrame>
      <xdr:nvGraphicFramePr>
        <xdr:cNvPr id="3" name="Chart 4"/>
        <xdr:cNvGraphicFramePr/>
      </xdr:nvGraphicFramePr>
      <xdr:xfrm>
        <a:off x="5429160" y="12715920"/>
        <a:ext cx="5831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60</xdr:row>
      <xdr:rowOff>130680</xdr:rowOff>
    </xdr:from>
    <xdr:to>
      <xdr:col>14</xdr:col>
      <xdr:colOff>297360</xdr:colOff>
      <xdr:row>77</xdr:row>
      <xdr:rowOff>131760</xdr:rowOff>
    </xdr:to>
    <xdr:graphicFrame>
      <xdr:nvGraphicFramePr>
        <xdr:cNvPr id="4" name="Chart 1"/>
        <xdr:cNvGraphicFramePr/>
      </xdr:nvGraphicFramePr>
      <xdr:xfrm>
        <a:off x="0" y="23050440"/>
        <a:ext cx="107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62</xdr:row>
      <xdr:rowOff>131040</xdr:rowOff>
    </xdr:from>
    <xdr:to>
      <xdr:col>10</xdr:col>
      <xdr:colOff>2270880</xdr:colOff>
      <xdr:row>79</xdr:row>
      <xdr:rowOff>132120</xdr:rowOff>
    </xdr:to>
    <xdr:graphicFrame>
      <xdr:nvGraphicFramePr>
        <xdr:cNvPr id="5" name="Chart 1"/>
        <xdr:cNvGraphicFramePr/>
      </xdr:nvGraphicFramePr>
      <xdr:xfrm>
        <a:off x="0" y="36156960"/>
        <a:ext cx="107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P7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3" min="2" style="0" width="12.5"/>
    <col collapsed="false" customWidth="true" hidden="false" outlineLevel="0" max="14" min="14" style="0" width="2"/>
    <col collapsed="false" customWidth="true" hidden="true" outlineLevel="0" max="16" min="16" style="0" width="13"/>
  </cols>
  <sheetData>
    <row r="1" customFormat="false" ht="30" hidden="false" customHeight="true" outlineLevel="0" collapsed="false">
      <c r="B1" s="1" t="str">
        <f aca="false">"Paid Media Spend "&amp;Settings!$C$12&amp;" – Year Overview"</f>
        <v>Paid Media Spend 2026 – Year Overview</v>
      </c>
      <c r="C1" s="1"/>
      <c r="D1" s="1"/>
      <c r="E1" s="1"/>
      <c r="F1" s="1"/>
      <c r="G1" s="1"/>
      <c r="H1" s="1"/>
      <c r="I1" s="1"/>
      <c r="J1" s="1"/>
      <c r="K1" s="1"/>
      <c r="L1" s="1"/>
      <c r="M1" s="1"/>
      <c r="P1" s="2" t="s">
        <v>0</v>
      </c>
    </row>
    <row r="2" customFormat="false" ht="15" hidden="false" customHeight="false" outlineLevel="0" collapsed="false">
      <c r="B2" s="3" t="str">
        <f aca="false">"Platform data up to "&amp;TEXT(Settings!$C$5,"d mmm yyyy")&amp;" · amounts in "&amp;Settings!$C$6&amp;" · Google converted from EUR at "&amp;TEXT(Settings!$B$41,"0.0000")&amp;" · Meta, Google Ads and ChatGPT Ads"</f>
        <v>Platform data up to 12 Oct 2026 · amounts in USD · Google converted from EUR at 1.1177 · Meta, Google Ads and ChatGPT Ads</v>
      </c>
      <c r="C2" s="3"/>
      <c r="D2" s="3"/>
      <c r="E2" s="3"/>
      <c r="F2" s="3"/>
      <c r="G2" s="3"/>
      <c r="H2" s="3"/>
      <c r="I2" s="3"/>
      <c r="J2" s="3"/>
      <c r="K2" s="3"/>
      <c r="L2" s="3"/>
      <c r="M2" s="3"/>
      <c r="P2" s="4" t="n">
        <f aca="false">Calc!C9</f>
        <v>0.780821917808219</v>
      </c>
    </row>
    <row r="3" customFormat="false" ht="19.5" hidden="false" customHeight="true" outlineLevel="0" collapsed="false">
      <c r="B3" s="5" t="str">
        <f aca="false">"Budget: "&amp;Settings!$C$9</f>
        <v>Budget: Confirmed by Tereza on 13 Oct 2026: $300k for 2026 (originally $350k). We can go up to $320k, ideally not more.</v>
      </c>
      <c r="C3" s="5"/>
      <c r="D3" s="5"/>
      <c r="E3" s="5"/>
      <c r="F3" s="5"/>
      <c r="G3" s="5"/>
      <c r="H3" s="5"/>
      <c r="I3" s="5"/>
      <c r="J3" s="5"/>
      <c r="K3" s="5"/>
      <c r="L3" s="5"/>
      <c r="M3" s="5"/>
      <c r="P3" s="6" t="n">
        <f aca="false">Calc!C42-Calc!C27</f>
        <v>3789.42538242857</v>
      </c>
    </row>
    <row r="5" customFormat="false" ht="18" hidden="false" customHeight="true" outlineLevel="0" collapsed="false">
      <c r="B5" s="7" t="str">
        <f aca="false">"BUDGET "&amp;Settings!$C$12</f>
        <v>BUDGET 2026</v>
      </c>
      <c r="C5" s="7"/>
      <c r="D5" s="7" t="str">
        <f aca="false">"SPENT SO FAR"</f>
        <v>SPENT SO FAR</v>
      </c>
      <c r="E5" s="7"/>
      <c r="F5" s="7" t="str">
        <f aca="false">"LEFT IN THE BUDGET"</f>
        <v>LEFT IN THE BUDGET</v>
      </c>
      <c r="G5" s="7"/>
      <c r="H5" s="7" t="str">
        <f aca="false">"LEFT UP TO THE MAXIMUM"</f>
        <v>LEFT UP TO THE MAXIMUM</v>
      </c>
      <c r="I5" s="7"/>
      <c r="J5" s="7" t="str">
        <f aca="false">"CURRENT PACE PER WEEK"</f>
        <v>CURRENT PACE PER WEEK</v>
      </c>
      <c r="K5" s="7"/>
      <c r="L5" s="7" t="str">
        <f aca="false">"FORECAST YEAR-END"</f>
        <v>FORECAST YEAR-END</v>
      </c>
      <c r="M5" s="7"/>
    </row>
    <row r="6" customFormat="false" ht="30" hidden="false" customHeight="true" outlineLevel="0" collapsed="false">
      <c r="B6" s="8" t="str">
        <f aca="false">IF(Settings!$C$6="USD","$","€")&amp;TEXT(Calc!C27,"#,##0")</f>
        <v>$300,000</v>
      </c>
      <c r="C6" s="8"/>
      <c r="D6" s="8" t="str">
        <f aca="false">IF(Settings!$C$6="USD","$","€")&amp;TEXT(Calc!C30,"#,##0")</f>
        <v>$282,524</v>
      </c>
      <c r="E6" s="8"/>
      <c r="F6" s="8" t="str">
        <f aca="false">IF(Calc!C31&lt;0,"–"&amp;IF(Settings!$C$6="USD","$","€")&amp;TEXT(-Calc!C31,"#,##0"),IF(Settings!$C$6="USD","$","€")&amp;TEXT(Calc!C31,"#,##0"))</f>
        <v>$17,476</v>
      </c>
      <c r="G6" s="8"/>
      <c r="H6" s="8" t="str">
        <f aca="false">IF(Calc!C32&lt;0,"–"&amp;IF(Settings!$C$6="USD","$","€")&amp;TEXT(-Calc!C32,"#,##0"),IF(Settings!$C$6="USD","$","€")&amp;TEXT(Calc!C32,"#,##0"))</f>
        <v>$37,476</v>
      </c>
      <c r="I6" s="8"/>
      <c r="J6" s="8" t="str">
        <f aca="false">IF(Settings!$C$6="USD","$","€")&amp;TEXT(Calc!C39,"#,##0")</f>
        <v>$1,861</v>
      </c>
      <c r="K6" s="8"/>
      <c r="L6" s="8" t="str">
        <f aca="false">IF(Settings!$C$6="USD","$","€")&amp;TEXT(Calc!C42,"#,##0")</f>
        <v>$303,789</v>
      </c>
      <c r="M6" s="8"/>
    </row>
    <row r="7" customFormat="false" ht="30" hidden="false" customHeight="true" outlineLevel="0" collapsed="false">
      <c r="B7" s="9" t="str">
        <f aca="false">"Maximum "&amp;IF(Settings!$C$6="USD","$","€")&amp;TEXT(Calc!C28,"#,##0")&amp;" · originally "&amp;IF(Settings!$C$6="USD","$","€")&amp;TEXT(Calc!C29,"#,##0")</f>
        <v>Maximum $320,000 · originally $350,000</v>
      </c>
      <c r="C7" s="9"/>
      <c r="D7" s="9" t="str">
        <f aca="false">TEXT(Calc!C33,"0%")&amp;" of budget · "&amp;TEXT(Calc!C9,"0%")&amp;" of the year gone"</f>
        <v>94% of budget · 78% of the year gone</v>
      </c>
      <c r="E7" s="9"/>
      <c r="F7" s="9" t="str">
        <f aca="false">IF(Calc!C31&lt;0,"Budget already used up","≈ "&amp;IF(Settings!$C$6="USD","$","€")&amp;TEXT(Calc!C43,"#,##0")&amp;" a week until "&amp;TEXT(Calc!C5,"d mmm"))</f>
        <v>≈ $1,529 a week until 31 Dec</v>
      </c>
      <c r="G7" s="9"/>
      <c r="H7" s="9" t="str">
        <f aca="false">IF(Calc!C32&lt;0,"Maximum already passed","≈ "&amp;IF(Settings!$C$6="USD","$","€")&amp;TEXT(Calc!C44,"#,##0")&amp;" a week until "&amp;TEXT(Calc!C5,"d mmm"))</f>
        <v>≈ $3,279 a week until 31 Dec</v>
      </c>
      <c r="I7" s="9"/>
      <c r="J7" s="9" t="str">
        <f aca="false">IF(Calc!C37&gt;0,"Last 3 full weeks ("&amp;TEXT(Calc!C15,"d mmm")&amp;" – "&amp;TEXT(Calc!C13,"d mmm")&amp;"), campaigns still running","Agency reports, last 3 weeks (after the cuts)")</f>
        <v>Last 3 full weeks (21 Sep – 11 Oct), campaigns still running</v>
      </c>
      <c r="K7" s="9"/>
      <c r="L7" s="9" t="str">
        <f aca="false">IF(Calc!C42&gt;Calc!C27,"▲ "&amp;IF(Settings!$C$6="USD","$","€")&amp;TEXT(Calc!C42-Calc!C27,"#,##0")&amp;" over budget","▼ "&amp;IF(Settings!$C$6="USD","$","€")&amp;TEXT(Calc!C27-Calc!C42,"#,##0")&amp;" under budget")&amp;" · "&amp;IF(Calc!C42&gt;Calc!C28,"over","within")&amp;" the maximum"</f>
        <v>▲ $3,789 over budget · within the maximum</v>
      </c>
      <c r="M7" s="9"/>
    </row>
    <row r="9" customFormat="false" ht="15" hidden="false" customHeight="false" outlineLevel="0" collapsed="false">
      <c r="B9" s="10" t="s">
        <v>1</v>
      </c>
      <c r="C9" s="11"/>
      <c r="D9" s="11"/>
      <c r="E9" s="11"/>
      <c r="F9" s="11"/>
      <c r="G9" s="11"/>
      <c r="H9" s="11"/>
      <c r="I9" s="11"/>
      <c r="J9" s="11"/>
      <c r="K9" s="11"/>
      <c r="L9" s="11"/>
      <c r="M9" s="11"/>
    </row>
    <row r="10" customFormat="false" ht="25.5" hidden="false" customHeight="true" outlineLevel="0" collapsed="false">
      <c r="B10" s="12" t="s">
        <v>2</v>
      </c>
      <c r="C10" s="12"/>
      <c r="D10" s="12" t="s">
        <v>3</v>
      </c>
      <c r="E10" s="12" t="s">
        <v>4</v>
      </c>
      <c r="F10" s="12" t="s">
        <v>5</v>
      </c>
      <c r="G10" s="12" t="s">
        <v>6</v>
      </c>
      <c r="H10" s="12" t="str">
        <f aca="false">"Progress  (year gone: "&amp;TEXT(Calc!C9,"0%")&amp;")"</f>
        <v>Progress  (year gone: 78%)</v>
      </c>
      <c r="I10" s="12"/>
      <c r="J10" s="12"/>
      <c r="K10" s="12" t="s">
        <v>7</v>
      </c>
      <c r="L10" s="12"/>
      <c r="M10" s="12"/>
    </row>
    <row r="11" customFormat="false" ht="15" hidden="false" customHeight="false" outlineLevel="0" collapsed="false">
      <c r="B11" s="13" t="s">
        <v>8</v>
      </c>
      <c r="C11" s="13"/>
      <c r="D11" s="14" t="n">
        <f aca="false">Calc!C27</f>
        <v>300000</v>
      </c>
      <c r="E11" s="15" t="n">
        <f aca="false">Calc!C30</f>
        <v>282523.685691</v>
      </c>
      <c r="F11" s="14" t="n">
        <f aca="false">Calc!C31</f>
        <v>17476.314309</v>
      </c>
      <c r="G11" s="16" t="n">
        <f aca="false">Calc!C33</f>
        <v>0.94174561897</v>
      </c>
      <c r="H11" s="17" t="str">
        <f aca="false">REPT("█",ROUND(MIN(G11,1)*26,0))&amp;REPT("░",26-ROUND(MIN(G11,1)*26,0))</f>
        <v>████████████████████████░░</v>
      </c>
      <c r="I11" s="17"/>
      <c r="J11" s="17"/>
      <c r="K11" s="18" t="str">
        <f aca="false">IF(Calc!C30&gt;=Calc!C27,"▲ Budget used up",IF(Calc!C42&gt;Calc!C27,"▲ Ends ≈ "&amp;IF(Settings!$C$6="USD","$","€")&amp;TEXT(Calc!C42-Calc!C27,"#,##0")&amp;" over budget","● Ends within budget"))</f>
        <v>▲ Ends ≈ $3,789 over budget</v>
      </c>
      <c r="L11" s="18"/>
      <c r="M11" s="18"/>
    </row>
    <row r="12" customFormat="false" ht="15" hidden="false" customHeight="false" outlineLevel="0" collapsed="false">
      <c r="B12" s="13" t="s">
        <v>9</v>
      </c>
      <c r="C12" s="13"/>
      <c r="D12" s="14" t="n">
        <f aca="false">Calc!C28</f>
        <v>320000</v>
      </c>
      <c r="E12" s="15" t="n">
        <f aca="false">Calc!C30</f>
        <v>282523.685691</v>
      </c>
      <c r="F12" s="14" t="n">
        <f aca="false">Calc!C32</f>
        <v>37476.314309</v>
      </c>
      <c r="G12" s="16" t="n">
        <f aca="false">Calc!C34</f>
        <v>0.882886517784375</v>
      </c>
      <c r="H12" s="17" t="str">
        <f aca="false">REPT("█",ROUND(MIN(G12,1)*26,0))&amp;REPT("░",26-ROUND(MIN(G12,1)*26,0))</f>
        <v>███████████████████████░░░</v>
      </c>
      <c r="I12" s="17"/>
      <c r="J12" s="17"/>
      <c r="K12" s="18" t="str">
        <f aca="false">IF(Calc!C30&gt;=Calc!C28,"▲ Maximum passed",IF(Calc!C42&gt;Calc!C28,"▲ Ends ≈ "&amp;IF(Settings!$C$6="USD","$","€")&amp;TEXT(Calc!C42-Calc!C28,"#,##0")&amp;" over the maximum","● Ends ≈ "&amp;IF(Settings!$C$6="USD","$","€")&amp;TEXT(Calc!C28-Calc!C42,"#,##0")&amp;" under the maximum"))</f>
        <v>● Ends ≈ $16,211 under the maximum</v>
      </c>
      <c r="L12" s="18"/>
      <c r="M12" s="18"/>
    </row>
    <row r="13" customFormat="false" ht="25.5" hidden="false" customHeight="true" outlineLevel="0" collapsed="false">
      <c r="B13" s="19" t="str">
        <f aca="false">"By "&amp;TEXT(Calc!C3,"d mmm")&amp;", "&amp;IF(Settings!$C$6="USD","$","€")&amp;TEXT(Calc!C30,"#,##0")&amp;" was spent: "&amp;IF(Settings!$C$6="USD","$","€")&amp;TEXT(ABS(Calc!C36),"#,##0")&amp;IF(Calc!C36&gt;=0," more"," less")&amp;" than an even pace through the year ("&amp;IF(Settings!$C$6="USD","$","€")&amp;TEXT(Calc!C35,"#,##0")&amp;"). Current pace from "&amp;Calc!C40&amp;"."</f>
        <v>By 12 Oct, $282,524 was spent: $48,277 more than an even pace through the year ($234,247). Current pace from the platform exports: last 3 full weeks (21 Sep – 11 Oct), campaigns still running.</v>
      </c>
      <c r="C13" s="19"/>
      <c r="D13" s="19"/>
      <c r="E13" s="19"/>
      <c r="F13" s="19"/>
      <c r="G13" s="19"/>
      <c r="H13" s="19"/>
      <c r="I13" s="19"/>
      <c r="J13" s="19"/>
      <c r="K13" s="19"/>
      <c r="L13" s="19"/>
      <c r="M13" s="19"/>
    </row>
    <row r="15" customFormat="false" ht="15" hidden="false" customHeight="false" outlineLevel="0" collapsed="false">
      <c r="B15" s="10" t="s">
        <v>10</v>
      </c>
      <c r="C15" s="11"/>
      <c r="D15" s="11"/>
      <c r="E15" s="11"/>
      <c r="F15" s="11"/>
      <c r="G15" s="11"/>
      <c r="H15" s="11"/>
      <c r="I15" s="11"/>
      <c r="J15" s="11"/>
      <c r="K15" s="11"/>
      <c r="L15" s="11"/>
      <c r="M15" s="11"/>
    </row>
    <row r="16" customFormat="false" ht="25.5" hidden="false" customHeight="true" outlineLevel="0" collapsed="false">
      <c r="B16" s="12" t="s">
        <v>11</v>
      </c>
      <c r="C16" s="12"/>
      <c r="D16" s="12" t="str">
        <f aca="false">"Spent ("&amp;Settings!$C$6&amp;")"</f>
        <v>Spent (USD)</v>
      </c>
      <c r="E16" s="12" t="s">
        <v>12</v>
      </c>
      <c r="F16" s="12" t="s">
        <v>13</v>
      </c>
      <c r="G16" s="12" t="s">
        <v>14</v>
      </c>
      <c r="H16" s="12" t="s">
        <v>15</v>
      </c>
      <c r="I16" s="12" t="s">
        <v>16</v>
      </c>
      <c r="J16" s="12" t="s">
        <v>17</v>
      </c>
      <c r="K16" s="12" t="s">
        <v>18</v>
      </c>
      <c r="L16" s="12"/>
      <c r="M16" s="12"/>
    </row>
    <row r="17" customFormat="false" ht="24" hidden="false" customHeight="true" outlineLevel="0" collapsed="false">
      <c r="B17" s="13" t="s">
        <v>19</v>
      </c>
      <c r="C17" s="13"/>
      <c r="D17" s="14" t="n">
        <f aca="false">Calc!D20</f>
        <v>180767.35</v>
      </c>
      <c r="E17" s="20" t="n">
        <f aca="false">Calc!I20</f>
        <v>0.639830779348206</v>
      </c>
      <c r="F17" s="14" t="n">
        <f aca="false">Calc!E20</f>
        <v>11062.98</v>
      </c>
      <c r="G17" s="14" t="n">
        <f aca="false">Calc!F20</f>
        <v>40663.58</v>
      </c>
      <c r="H17" s="21" t="n">
        <f aca="false">IF(Calc!G20=0,"–",Calc!G20)</f>
        <v>1174.12</v>
      </c>
      <c r="I17" s="22" t="str">
        <f aca="false">Settings!C22</f>
        <v>Yes</v>
      </c>
      <c r="J17" s="22" t="str">
        <f aca="false">Settings!B22</f>
        <v>USD</v>
      </c>
      <c r="K17" s="23" t="str">
        <f aca="false">IF(Settings!E22="","",Settings!E22)</f>
        <v>Includes FR_Alibaba (run by PnP's internal team) – confirm it belongs in this budget.</v>
      </c>
      <c r="L17" s="23"/>
      <c r="M17" s="23"/>
    </row>
    <row r="18" customFormat="false" ht="15.75" hidden="false" customHeight="true" outlineLevel="0" collapsed="false">
      <c r="B18" s="13" t="s">
        <v>20</v>
      </c>
      <c r="C18" s="13"/>
      <c r="D18" s="14" t="n">
        <f aca="false">Calc!D21</f>
        <v>101499.756479</v>
      </c>
      <c r="E18" s="20" t="n">
        <f aca="false">Calc!I21</f>
        <v>0.359261051797305</v>
      </c>
      <c r="F18" s="14" t="n">
        <f aca="false">Calc!E21</f>
        <v>6854.261719</v>
      </c>
      <c r="G18" s="14" t="n">
        <f aca="false">Calc!F21</f>
        <v>32249.255171</v>
      </c>
      <c r="H18" s="21" t="n">
        <f aca="false">IF(Calc!G21=0,"–",Calc!G21)</f>
        <v>713.148485</v>
      </c>
      <c r="I18" s="22" t="str">
        <f aca="false">Settings!C23</f>
        <v>Yes</v>
      </c>
      <c r="J18" s="22" t="str">
        <f aca="false">Settings!B23</f>
        <v>EUR</v>
      </c>
      <c r="K18" s="23" t="str">
        <f aca="false">IF(Settings!E23="","",Settings!E23)</f>
        <v/>
      </c>
      <c r="L18" s="23"/>
      <c r="M18" s="23"/>
    </row>
    <row r="19" customFormat="false" ht="24" hidden="false" customHeight="true" outlineLevel="0" collapsed="false">
      <c r="B19" s="13" t="s">
        <v>21</v>
      </c>
      <c r="C19" s="13"/>
      <c r="D19" s="14" t="n">
        <f aca="false">Calc!D22</f>
        <v>256.579212</v>
      </c>
      <c r="E19" s="20" t="n">
        <f aca="false">Calc!I22</f>
        <v>0.00090816885448898</v>
      </c>
      <c r="F19" s="14" t="n">
        <f aca="false">Calc!E22</f>
        <v>256.579212</v>
      </c>
      <c r="G19" s="14" t="n">
        <f aca="false">Calc!F22</f>
        <v>256.579212</v>
      </c>
      <c r="H19" s="21" t="str">
        <f aca="false">IF(Calc!G22=0,"–",Calc!G22)</f>
        <v>–</v>
      </c>
      <c r="I19" s="22" t="str">
        <f aca="false">Settings!C24</f>
        <v>Yes</v>
      </c>
      <c r="J19" s="22" t="str">
        <f aca="false">Settings!B24</f>
        <v>EUR</v>
      </c>
      <c r="K19" s="23" t="str">
        <f aca="false">IF(Settings!E24="","",Settings!E24)</f>
        <v>To confirm with Tereza.</v>
      </c>
      <c r="L19" s="23"/>
      <c r="M19" s="23"/>
    </row>
    <row r="20" customFormat="false" ht="24" hidden="false" customHeight="true" outlineLevel="0" collapsed="false">
      <c r="B20" s="13" t="s">
        <v>22</v>
      </c>
      <c r="C20" s="13"/>
      <c r="D20" s="14" t="n">
        <f aca="false">Calc!D23</f>
        <v>0</v>
      </c>
      <c r="E20" s="20" t="n">
        <f aca="false">Calc!I23</f>
        <v>0</v>
      </c>
      <c r="F20" s="14" t="n">
        <f aca="false">Calc!E23</f>
        <v>0</v>
      </c>
      <c r="G20" s="14" t="n">
        <f aca="false">Calc!F23</f>
        <v>0</v>
      </c>
      <c r="H20" s="21" t="str">
        <f aca="false">IF(Calc!G23=0,"–",Calc!G23)</f>
        <v>–</v>
      </c>
      <c r="I20" s="22" t="str">
        <f aca="false">Settings!C25</f>
        <v>Yes</v>
      </c>
      <c r="J20" s="22" t="str">
        <f aca="false">Settings!B25</f>
        <v>USD</v>
      </c>
      <c r="K20" s="23" t="str">
        <f aca="false">IF(Settings!E25="","",Settings!E25)</f>
        <v>No spend in 2026. Billing currency to check.</v>
      </c>
      <c r="L20" s="23"/>
      <c r="M20" s="23"/>
    </row>
    <row r="21" customFormat="false" ht="15" hidden="false" customHeight="false" outlineLevel="0" collapsed="false">
      <c r="B21" s="24" t="s">
        <v>23</v>
      </c>
      <c r="C21" s="24"/>
      <c r="D21" s="25" t="n">
        <f aca="false">Calc!D25</f>
        <v>282523.685691</v>
      </c>
      <c r="E21" s="26" t="n">
        <f aca="false">IF(Calc!D25=0,"",1)</f>
        <v>1</v>
      </c>
      <c r="F21" s="25" t="n">
        <f aca="false">Calc!E25</f>
        <v>18173.820931</v>
      </c>
      <c r="G21" s="25" t="n">
        <f aca="false">Calc!F25</f>
        <v>73169.414383</v>
      </c>
      <c r="H21" s="25" t="n">
        <f aca="false">IF(Calc!G25=0,"–",Calc!G25)</f>
        <v>1887.268485</v>
      </c>
      <c r="I21" s="27"/>
      <c r="J21" s="27"/>
      <c r="K21" s="27"/>
      <c r="L21" s="27"/>
      <c r="M21" s="27"/>
    </row>
    <row r="22" customFormat="false" ht="15" hidden="false" customHeight="false" outlineLevel="0" collapsed="false">
      <c r="B22" s="3" t="str">
        <f aca="false">"Last full week = "&amp;TEXT(Calc!C14,"d mmm")&amp;" – "&amp;TEXT(Calc!C13,"d mmm")&amp;". Left out of the current pace: "&amp;IF(Settings!$C$6="USD","$","€")&amp;TEXT(Calc!C49,"#,##0")&amp;" spent in the last 3 full weeks by campaigns marked Ended on the Campaigns tab."</f>
        <v>Last full week = 5 Oct – 11 Oct. Left out of the current pace: $2,589 spent in the last 3 full weeks by campaigns marked Ended on the Campaigns tab.</v>
      </c>
      <c r="C22" s="3"/>
      <c r="D22" s="3"/>
      <c r="E22" s="3"/>
      <c r="F22" s="3"/>
      <c r="G22" s="3"/>
      <c r="H22" s="3"/>
      <c r="I22" s="3"/>
      <c r="J22" s="3"/>
      <c r="K22" s="3"/>
      <c r="L22" s="3"/>
      <c r="M22" s="3"/>
    </row>
    <row r="24" customFormat="false" ht="15" hidden="false" customHeight="false" outlineLevel="0" collapsed="false">
      <c r="B24" s="10" t="s">
        <v>24</v>
      </c>
      <c r="C24" s="11"/>
      <c r="D24" s="11"/>
      <c r="E24" s="11"/>
      <c r="F24" s="11"/>
      <c r="G24" s="11"/>
      <c r="H24" s="10" t="s">
        <v>25</v>
      </c>
      <c r="I24" s="11"/>
      <c r="J24" s="11"/>
      <c r="K24" s="11"/>
      <c r="L24" s="11"/>
      <c r="M24" s="11"/>
    </row>
    <row r="42" customFormat="false" ht="15" hidden="false" customHeight="false" outlineLevel="0" collapsed="false">
      <c r="B42" s="10" t="s">
        <v>26</v>
      </c>
      <c r="C42" s="11"/>
      <c r="D42" s="11"/>
      <c r="E42" s="11"/>
      <c r="F42" s="11"/>
      <c r="G42" s="11"/>
      <c r="H42" s="11"/>
      <c r="I42" s="11"/>
      <c r="J42" s="11"/>
      <c r="K42" s="11"/>
      <c r="L42" s="11"/>
      <c r="M42" s="11"/>
    </row>
    <row r="43" customFormat="false" ht="27.75" hidden="false" customHeight="true" outlineLevel="0" collapsed="false">
      <c r="B43" s="12" t="s">
        <v>27</v>
      </c>
      <c r="C43" s="12"/>
      <c r="D43" s="12" t="s">
        <v>19</v>
      </c>
      <c r="E43" s="12" t="s">
        <v>20</v>
      </c>
      <c r="F43" s="12" t="s">
        <v>21</v>
      </c>
      <c r="G43" s="12" t="s">
        <v>22</v>
      </c>
      <c r="H43" s="12" t="s">
        <v>23</v>
      </c>
      <c r="I43" s="12" t="s">
        <v>28</v>
      </c>
      <c r="J43" s="12" t="s">
        <v>29</v>
      </c>
      <c r="K43" s="12" t="s">
        <v>30</v>
      </c>
      <c r="L43" s="12"/>
      <c r="M43" s="12"/>
    </row>
    <row r="44" customFormat="false" ht="15" hidden="false" customHeight="false" outlineLevel="0" collapsed="false">
      <c r="B44" s="13" t="str">
        <f aca="false">"Q1  ("&amp;TEXT(Monthly!A5,"mmm")&amp;"–"&amp;TEXT(Monthly!A7,"mmm")&amp;")"</f>
        <v>Q1  (Jan–Mar)</v>
      </c>
      <c r="C44" s="13"/>
      <c r="D44" s="14" t="n">
        <f aca="false">SUM(Monthly!C5:C7)</f>
        <v>75432.1</v>
      </c>
      <c r="E44" s="14" t="n">
        <f aca="false">SUM(Monthly!D5:D7)</f>
        <v>32036.489799</v>
      </c>
      <c r="F44" s="14" t="n">
        <f aca="false">SUM(Monthly!E5:E7)</f>
        <v>0</v>
      </c>
      <c r="G44" s="14" t="n">
        <f aca="false">SUM(Monthly!F5:F7)</f>
        <v>0</v>
      </c>
      <c r="H44" s="15" t="n">
        <f aca="false">SUM(D44:G44)</f>
        <v>107468.589799</v>
      </c>
      <c r="I44" s="14" t="n">
        <f aca="false">SUM(Monthly!H5:H7)</f>
        <v>107468.589799</v>
      </c>
      <c r="J44" s="14" t="n">
        <f aca="false">SUM(Monthly!I5:I7)</f>
        <v>73972.602739726</v>
      </c>
      <c r="K44" s="28" t="str">
        <f aca="false">IF(Settings!$C$5&gt;=EOMONTH(Monthly!A7,0),IF(Settings!$C$5&lt;EOMONTH(Monthly!A10,0),"Complete · last quarter","Complete"),IF(Settings!$C$5&gt;=Monthly!A5,"In progress","Not started"))</f>
        <v>Complete</v>
      </c>
      <c r="L44" s="28"/>
      <c r="M44" s="28"/>
    </row>
    <row r="45" customFormat="false" ht="15" hidden="false" customHeight="false" outlineLevel="0" collapsed="false">
      <c r="B45" s="13" t="str">
        <f aca="false">"Q2  ("&amp;TEXT(Monthly!A8,"mmm")&amp;"–"&amp;TEXT(Monthly!A10,"mmm")&amp;")"</f>
        <v>Q2  (Apr–Jun)</v>
      </c>
      <c r="C45" s="13"/>
      <c r="D45" s="14" t="n">
        <f aca="false">SUM(Monthly!C8:C10)</f>
        <v>61971.35</v>
      </c>
      <c r="E45" s="14" t="n">
        <f aca="false">SUM(Monthly!D8:D10)</f>
        <v>35992.466002</v>
      </c>
      <c r="F45" s="14" t="n">
        <f aca="false">SUM(Monthly!E8:E10)</f>
        <v>0</v>
      </c>
      <c r="G45" s="14" t="n">
        <f aca="false">SUM(Monthly!F8:F10)</f>
        <v>0</v>
      </c>
      <c r="H45" s="15" t="n">
        <f aca="false">SUM(D45:G45)</f>
        <v>97963.816002</v>
      </c>
      <c r="I45" s="14" t="n">
        <f aca="false">SUM(Monthly!H8:H10)</f>
        <v>97963.816002</v>
      </c>
      <c r="J45" s="14" t="n">
        <f aca="false">SUM(Monthly!I8:I10)</f>
        <v>74794.5205479452</v>
      </c>
      <c r="K45" s="28" t="str">
        <f aca="false">IF(Settings!$C$5&gt;=EOMONTH(Monthly!A10,0),IF(Settings!$C$5&lt;EOMONTH(Monthly!A13,0),"Complete · last quarter","Complete"),IF(Settings!$C$5&gt;=Monthly!A8,"In progress","Not started"))</f>
        <v>Complete</v>
      </c>
      <c r="L45" s="28"/>
      <c r="M45" s="28"/>
    </row>
    <row r="46" customFormat="false" ht="15" hidden="false" customHeight="false" outlineLevel="0" collapsed="false">
      <c r="B46" s="13" t="str">
        <f aca="false">"Q3  ("&amp;TEXT(Monthly!A11,"mmm")&amp;"–"&amp;TEXT(Monthly!A13,"mmm")&amp;")"</f>
        <v>Q3  (Jul–Sep)</v>
      </c>
      <c r="C46" s="13"/>
      <c r="D46" s="14" t="n">
        <f aca="false">SUM(Monthly!C11:C13)</f>
        <v>40663.58</v>
      </c>
      <c r="E46" s="14" t="n">
        <f aca="false">SUM(Monthly!D11:D13)</f>
        <v>32249.255171</v>
      </c>
      <c r="F46" s="14" t="n">
        <f aca="false">SUM(Monthly!E11:E13)</f>
        <v>256.579212</v>
      </c>
      <c r="G46" s="14" t="n">
        <f aca="false">SUM(Monthly!F11:F13)</f>
        <v>0</v>
      </c>
      <c r="H46" s="15" t="n">
        <f aca="false">SUM(D46:G46)</f>
        <v>73169.414383</v>
      </c>
      <c r="I46" s="14" t="n">
        <f aca="false">SUM(Monthly!H11:H13)</f>
        <v>73169.414383</v>
      </c>
      <c r="J46" s="14" t="n">
        <f aca="false">SUM(Monthly!I11:I13)</f>
        <v>75616.4383561644</v>
      </c>
      <c r="K46" s="28" t="str">
        <f aca="false">IF(Settings!$C$5&gt;=EOMONTH(Monthly!A13,0),IF(Settings!$C$5&lt;EOMONTH(Monthly!A16,0),"Complete · last quarter","Complete"),IF(Settings!$C$5&gt;=Monthly!A11,"In progress","Not started"))</f>
        <v>Complete · last quarter</v>
      </c>
      <c r="L46" s="28"/>
      <c r="M46" s="28"/>
    </row>
    <row r="47" customFormat="false" ht="15" hidden="false" customHeight="false" outlineLevel="0" collapsed="false">
      <c r="B47" s="13" t="str">
        <f aca="false">"Q4  ("&amp;TEXT(Monthly!A14,"mmm")&amp;"–"&amp;TEXT(Monthly!A16,"mmm")&amp;")"</f>
        <v>Q4  (Oct–Dec)</v>
      </c>
      <c r="C47" s="13"/>
      <c r="D47" s="14" t="n">
        <f aca="false">SUM(Monthly!C14:C16)</f>
        <v>2700.32</v>
      </c>
      <c r="E47" s="14" t="n">
        <f aca="false">SUM(Monthly!D14:D16)</f>
        <v>1221.545507</v>
      </c>
      <c r="F47" s="14" t="n">
        <f aca="false">SUM(Monthly!E14:E16)</f>
        <v>0</v>
      </c>
      <c r="G47" s="14" t="n">
        <f aca="false">SUM(Monthly!F14:F16)</f>
        <v>0</v>
      </c>
      <c r="H47" s="15" t="n">
        <f aca="false">SUM(D47:G47)</f>
        <v>3921.865507</v>
      </c>
      <c r="I47" s="14" t="n">
        <f aca="false">SUM(Monthly!H14:H16)</f>
        <v>3921.865507</v>
      </c>
      <c r="J47" s="14" t="n">
        <f aca="false">SUM(Monthly!I14:I16)</f>
        <v>75616.4383561644</v>
      </c>
      <c r="K47" s="28" t="str">
        <f aca="false">IF(Settings!$C$5&gt;=EOMONTH(Monthly!A16,0),"Complete",IF(Settings!$C$5&gt;=Monthly!A14,"In progress","Not started"))</f>
        <v>In progress</v>
      </c>
      <c r="L47" s="28"/>
      <c r="M47" s="28"/>
    </row>
    <row r="48" customFormat="false" ht="15" hidden="false" customHeight="false" outlineLevel="0" collapsed="false">
      <c r="B48" s="24" t="s">
        <v>31</v>
      </c>
      <c r="C48" s="24"/>
      <c r="D48" s="29" t="n">
        <f aca="false">SUM(D44:D47)</f>
        <v>180767.35</v>
      </c>
      <c r="E48" s="29" t="n">
        <f aca="false">SUM(E44:E47)</f>
        <v>101499.756479</v>
      </c>
      <c r="F48" s="29" t="n">
        <f aca="false">SUM(F44:F47)</f>
        <v>256.579212</v>
      </c>
      <c r="G48" s="29" t="n">
        <f aca="false">SUM(G44:G47)</f>
        <v>0</v>
      </c>
      <c r="H48" s="29" t="n">
        <f aca="false">SUM(H44:H47)</f>
        <v>282523.685691</v>
      </c>
      <c r="I48" s="29" t="n">
        <f aca="false">SUM(I44:I47)</f>
        <v>282523.685691</v>
      </c>
      <c r="J48" s="29" t="n">
        <f aca="false">SUM(J44:J47)</f>
        <v>300000</v>
      </c>
      <c r="K48" s="27"/>
      <c r="L48" s="27"/>
      <c r="M48" s="27"/>
    </row>
    <row r="50" customFormat="false" ht="15" hidden="false" customHeight="false" outlineLevel="0" collapsed="false">
      <c r="B50" s="10" t="s">
        <v>32</v>
      </c>
      <c r="C50" s="11"/>
      <c r="D50" s="11"/>
      <c r="E50" s="11"/>
      <c r="F50" s="11"/>
      <c r="G50" s="11"/>
      <c r="H50" s="11"/>
      <c r="I50" s="11"/>
      <c r="J50" s="11"/>
      <c r="K50" s="11"/>
      <c r="L50" s="11"/>
      <c r="M50" s="11"/>
    </row>
    <row r="51" customFormat="false" ht="24" hidden="false" customHeight="true" outlineLevel="0" collapsed="false">
      <c r="B51" s="12" t="s">
        <v>33</v>
      </c>
      <c r="C51" s="12"/>
      <c r="D51" s="12"/>
      <c r="E51" s="12"/>
      <c r="F51" s="12" t="str">
        <f aca="false">"Per week ("&amp;Settings!$C$6&amp;")"</f>
        <v>Per week (USD)</v>
      </c>
      <c r="G51" s="12" t="s">
        <v>34</v>
      </c>
      <c r="H51" s="12" t="s">
        <v>35</v>
      </c>
      <c r="I51" s="12" t="s">
        <v>36</v>
      </c>
      <c r="J51" s="12" t="s">
        <v>37</v>
      </c>
      <c r="K51" s="12"/>
      <c r="L51" s="12"/>
      <c r="M51" s="12"/>
    </row>
    <row r="52" customFormat="false" ht="25.5" hidden="false" customHeight="true" outlineLevel="0" collapsed="false">
      <c r="B52" s="13" t="str">
        <f aca="false">"…the current pace"</f>
        <v>…the current pace</v>
      </c>
      <c r="C52" s="13"/>
      <c r="D52" s="13"/>
      <c r="E52" s="13"/>
      <c r="F52" s="14" t="n">
        <f aca="false">Calc!C39</f>
        <v>1860.752223</v>
      </c>
      <c r="G52" s="15" t="n">
        <f aca="false">Calc!C42</f>
        <v>303789.425382429</v>
      </c>
      <c r="H52" s="14" t="n">
        <f aca="false">G52-Calc!$C$27</f>
        <v>3789.42538242857</v>
      </c>
      <c r="I52" s="14" t="n">
        <f aca="false">G52-Calc!$C$28</f>
        <v>-16210.5746175714</v>
      </c>
      <c r="J52" s="23" t="str">
        <f aca="false">"Source: "&amp;Calc!C40</f>
        <v>Source: the platform exports: last 3 full weeks (21 Sep – 11 Oct), campaigns still running</v>
      </c>
      <c r="K52" s="23"/>
      <c r="L52" s="23"/>
      <c r="M52" s="23"/>
    </row>
    <row r="53" customFormat="false" ht="15.75" hidden="false" customHeight="true" outlineLevel="0" collapsed="false">
      <c r="B53" s="13" t="str">
        <f aca="false">"…a pace that lands exactly on the budget"</f>
        <v>…a pace that lands exactly on the budget</v>
      </c>
      <c r="C53" s="13"/>
      <c r="D53" s="13"/>
      <c r="E53" s="13"/>
      <c r="F53" s="14" t="n">
        <f aca="false">MAX(0,Calc!C43)</f>
        <v>1529.1775020375</v>
      </c>
      <c r="G53" s="15" t="n">
        <f aca="false">Calc!C27</f>
        <v>300000</v>
      </c>
      <c r="H53" s="14" t="n">
        <f aca="false">G53-Calc!$C$27</f>
        <v>0</v>
      </c>
      <c r="I53" s="14" t="n">
        <f aca="false">G53-Calc!$C$28</f>
        <v>-20000</v>
      </c>
      <c r="J53" s="23" t="str">
        <f aca="false">IF(Calc!C31&lt;=0,"The budget is already used up",IF(Calc!C39=0,"",IF(Calc!C43&lt;Calc!C39,TEXT(1-Calc!C43/Calc!C39,"0%")&amp;" less per week than the current pace",TEXT(Calc!C43/Calc!C39-1,"0%")&amp;" more per week than the current pace")))</f>
        <v>18% less per week than the current pace</v>
      </c>
      <c r="K53" s="23"/>
      <c r="L53" s="23"/>
      <c r="M53" s="23"/>
    </row>
    <row r="54" customFormat="false" ht="15.75" hidden="false" customHeight="true" outlineLevel="0" collapsed="false">
      <c r="B54" s="13" t="str">
        <f aca="false">"…a pace that uses the maximum"</f>
        <v>…a pace that uses the maximum</v>
      </c>
      <c r="C54" s="13"/>
      <c r="D54" s="13"/>
      <c r="E54" s="13"/>
      <c r="F54" s="14" t="n">
        <f aca="false">MAX(0,Calc!C44)</f>
        <v>3279.1775020375</v>
      </c>
      <c r="G54" s="15" t="n">
        <f aca="false">Calc!C28</f>
        <v>320000</v>
      </c>
      <c r="H54" s="14" t="n">
        <f aca="false">G54-Calc!$C$27</f>
        <v>20000</v>
      </c>
      <c r="I54" s="14" t="n">
        <f aca="false">G54-Calc!$C$28</f>
        <v>0</v>
      </c>
      <c r="J54" s="23" t="str">
        <f aca="false">IF(Calc!C32&lt;=0,"The maximum is already passed",IF(Calc!C39=0,"",IF(Calc!C44&lt;Calc!C39,TEXT(1-Calc!C44/Calc!C39,"0%")&amp;" less per week than the current pace",TEXT(Calc!C44/Calc!C39-1,"0%")&amp;" more per week than the current pace")))</f>
        <v>76% more per week than the current pace</v>
      </c>
      <c r="K54" s="23"/>
      <c r="L54" s="23"/>
      <c r="M54" s="23"/>
    </row>
    <row r="55" customFormat="false" ht="15.75" hidden="false" customHeight="true" outlineLevel="0" collapsed="false">
      <c r="B55" s="13" t="str">
        <f aca="false">"…last month's pace ("&amp;TEXT(Calc!C11,"mmmm")&amp;", before the cuts)"</f>
        <v>…last month's pace (September, before the cuts)</v>
      </c>
      <c r="C55" s="13"/>
      <c r="D55" s="13"/>
      <c r="E55" s="13"/>
      <c r="F55" s="14" t="n">
        <f aca="false">Calc!C45/Calc!C17*7</f>
        <v>4240.55821723333</v>
      </c>
      <c r="G55" s="15" t="n">
        <f aca="false">Calc!C47</f>
        <v>330987.208173667</v>
      </c>
      <c r="H55" s="14" t="n">
        <f aca="false">G55-Calc!$C$27</f>
        <v>30987.2081736667</v>
      </c>
      <c r="I55" s="14" t="n">
        <f aca="false">G55-Calc!$C$28</f>
        <v>10987.2081736667</v>
      </c>
      <c r="J55" s="23" t="str">
        <f aca="false">"For reference"</f>
        <v>For reference</v>
      </c>
      <c r="K55" s="23"/>
      <c r="L55" s="23"/>
      <c r="M55" s="23"/>
    </row>
    <row r="57" customFormat="false" ht="15" hidden="false" customHeight="false" outlineLevel="0" collapsed="false">
      <c r="B57" s="10" t="s">
        <v>38</v>
      </c>
      <c r="C57" s="11"/>
      <c r="D57" s="11"/>
      <c r="E57" s="11"/>
      <c r="F57" s="11"/>
      <c r="G57" s="11"/>
      <c r="H57" s="10" t="s">
        <v>39</v>
      </c>
      <c r="I57" s="11"/>
      <c r="J57" s="11"/>
      <c r="K57" s="11"/>
      <c r="L57" s="11"/>
      <c r="M57" s="11"/>
    </row>
    <row r="73" customFormat="false" ht="15" hidden="false" customHeight="false" outlineLevel="0" collapsed="false">
      <c r="B73" s="30" t="s">
        <v>40</v>
      </c>
    </row>
  </sheetData>
  <mergeCells count="66">
    <mergeCell ref="B1:M1"/>
    <mergeCell ref="B2:M2"/>
    <mergeCell ref="B3:M3"/>
    <mergeCell ref="B5:C5"/>
    <mergeCell ref="D5:E5"/>
    <mergeCell ref="F5:G5"/>
    <mergeCell ref="H5:I5"/>
    <mergeCell ref="J5:K5"/>
    <mergeCell ref="L5:M5"/>
    <mergeCell ref="B6:C6"/>
    <mergeCell ref="D6:E6"/>
    <mergeCell ref="F6:G6"/>
    <mergeCell ref="H6:I6"/>
    <mergeCell ref="J6:K6"/>
    <mergeCell ref="L6:M6"/>
    <mergeCell ref="B7:C7"/>
    <mergeCell ref="D7:E7"/>
    <mergeCell ref="F7:G7"/>
    <mergeCell ref="H7:I7"/>
    <mergeCell ref="J7:K7"/>
    <mergeCell ref="L7:M7"/>
    <mergeCell ref="B10:C10"/>
    <mergeCell ref="H10:J10"/>
    <mergeCell ref="K10:M10"/>
    <mergeCell ref="B11:C11"/>
    <mergeCell ref="H11:J11"/>
    <mergeCell ref="K11:M11"/>
    <mergeCell ref="B12:C12"/>
    <mergeCell ref="H12:J12"/>
    <mergeCell ref="K12:M12"/>
    <mergeCell ref="B13:M13"/>
    <mergeCell ref="B16:C16"/>
    <mergeCell ref="K16:M16"/>
    <mergeCell ref="B17:C17"/>
    <mergeCell ref="K17:M17"/>
    <mergeCell ref="B18:C18"/>
    <mergeCell ref="K18:M18"/>
    <mergeCell ref="B19:C19"/>
    <mergeCell ref="K19:M19"/>
    <mergeCell ref="B20:C20"/>
    <mergeCell ref="K20:M20"/>
    <mergeCell ref="B21:C21"/>
    <mergeCell ref="K21:M21"/>
    <mergeCell ref="B22:M22"/>
    <mergeCell ref="B43:C43"/>
    <mergeCell ref="K43:M43"/>
    <mergeCell ref="B44:C44"/>
    <mergeCell ref="K44:M44"/>
    <mergeCell ref="B45:C45"/>
    <mergeCell ref="K45:M45"/>
    <mergeCell ref="B46:C46"/>
    <mergeCell ref="K46:M46"/>
    <mergeCell ref="B47:C47"/>
    <mergeCell ref="K47:M47"/>
    <mergeCell ref="B48:C48"/>
    <mergeCell ref="K48:M48"/>
    <mergeCell ref="B51:E51"/>
    <mergeCell ref="J51:M51"/>
    <mergeCell ref="B52:E52"/>
    <mergeCell ref="J52:M52"/>
    <mergeCell ref="B53:E53"/>
    <mergeCell ref="J53:M53"/>
    <mergeCell ref="B54:E54"/>
    <mergeCell ref="J54:M54"/>
    <mergeCell ref="B55:E55"/>
    <mergeCell ref="J55:M55"/>
  </mergeCells>
  <conditionalFormatting sqref="L7">
    <cfRule type="expression" priority="2" aboveAverage="0" equalAverage="0" bottom="0" percent="0" rank="0" text="" dxfId="0">
      <formula>$P$3&gt;0</formula>
    </cfRule>
  </conditionalFormatting>
  <conditionalFormatting sqref="F6">
    <cfRule type="expression" priority="3" aboveAverage="0" equalAverage="0" bottom="0" percent="0" rank="0" text="" dxfId="1">
      <formula>LEFT(F6,1)="–"</formula>
    </cfRule>
  </conditionalFormatting>
  <conditionalFormatting sqref="K11:K12">
    <cfRule type="expression" priority="4" aboveAverage="0" equalAverage="0" bottom="0" percent="0" rank="0" text="" dxfId="2">
      <formula>LEFT(K11,1)="▲"</formula>
    </cfRule>
    <cfRule type="expression" priority="5" aboveAverage="0" equalAverage="0" bottom="0" percent="0" rank="0" text="" dxfId="3">
      <formula>LEFT(K11,1)="●"</formula>
    </cfRule>
  </conditionalFormatting>
  <conditionalFormatting sqref="H11:H12">
    <cfRule type="expression" priority="6" aboveAverage="0" equalAverage="0" bottom="0" percent="0" rank="0" text="" dxfId="4">
      <formula>G11&gt;=1</formula>
    </cfRule>
    <cfRule type="expression" priority="7" aboveAverage="0" equalAverage="0" bottom="0" percent="0" rank="0" text="" dxfId="5">
      <formula>AND(G11&lt;1,G11&gt;$P$2+0.05)</formula>
    </cfRule>
  </conditionalFormatting>
  <conditionalFormatting sqref="B44:M47">
    <cfRule type="expression" priority="8" aboveAverage="0" equalAverage="0" bottom="0" percent="0" rank="0" text="" dxfId="6">
      <formula>ISNUMBER(SEARCH("last quarter",$K44))</formula>
    </cfRule>
  </conditionalFormatting>
  <conditionalFormatting sqref="H52:I55">
    <cfRule type="expression" priority="9" aboveAverage="0" equalAverage="0" bottom="0" percent="0" rank="0" text="" dxfId="7">
      <formula>H52&gt;0.5</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false"/>
  </sheetPr>
  <dimension ref="A1:S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15" min="2" style="0" width="11"/>
    <col collapsed="false" customWidth="true" hidden="false" outlineLevel="0" max="17" min="16" style="0" width="12"/>
    <col collapsed="false" customWidth="true" hidden="false" outlineLevel="0" max="18" min="18" style="0" width="70"/>
    <col collapsed="false" customWidth="true" hidden="false" outlineLevel="0" max="19" min="19" style="0" width="8"/>
  </cols>
  <sheetData>
    <row r="1" customFormat="false" ht="19.7" hidden="false" customHeight="false" outlineLevel="0" collapsed="false">
      <c r="A1" s="31" t="s">
        <v>41</v>
      </c>
    </row>
    <row r="2" customFormat="false" ht="15" hidden="false" customHeight="false" outlineLevel="0" collapsed="false">
      <c r="A2" s="30" t="str">
        <f aca="false">"Weeks run Monday to Sunday · amounts in "&amp;Settings!$C$6&amp;" · from the daily platform exports. Yellow columns are typed by you."</f>
        <v>Weeks run Monday to Sunday · amounts in USD · from the daily platform exports. Yellow columns are typed by you.</v>
      </c>
    </row>
    <row r="3" customFormat="false" ht="15" hidden="false" customHeight="false" outlineLevel="0" collapsed="false">
      <c r="A3" s="2" t="s">
        <v>42</v>
      </c>
      <c r="C3" s="32" t="n">
        <f aca="false">Settings!$C$5</f>
        <v>46307</v>
      </c>
      <c r="D3" s="2" t="s">
        <v>43</v>
      </c>
      <c r="F3" s="32" t="n">
        <f aca="false">Calc!C13</f>
        <v>46306</v>
      </c>
      <c r="H3" s="30" t="s">
        <v>44</v>
      </c>
    </row>
    <row r="4" customFormat="false" ht="54" hidden="false" customHeight="true" outlineLevel="0" collapsed="false">
      <c r="A4" s="12" t="s">
        <v>45</v>
      </c>
      <c r="B4" s="12" t="s">
        <v>46</v>
      </c>
      <c r="C4" s="12" t="s">
        <v>47</v>
      </c>
      <c r="D4" s="12" t="s">
        <v>19</v>
      </c>
      <c r="E4" s="12" t="s">
        <v>20</v>
      </c>
      <c r="F4" s="12" t="s">
        <v>21</v>
      </c>
      <c r="G4" s="12" t="s">
        <v>22</v>
      </c>
      <c r="H4" s="12" t="s">
        <v>23</v>
      </c>
      <c r="I4" s="12" t="s">
        <v>28</v>
      </c>
      <c r="J4" s="12" t="s">
        <v>48</v>
      </c>
      <c r="K4" s="12" t="s">
        <v>49</v>
      </c>
      <c r="L4" s="12" t="s">
        <v>50</v>
      </c>
      <c r="M4" s="12" t="s">
        <v>51</v>
      </c>
      <c r="N4" s="12" t="s">
        <v>52</v>
      </c>
      <c r="O4" s="12" t="s">
        <v>53</v>
      </c>
      <c r="P4" s="33" t="s">
        <v>54</v>
      </c>
      <c r="Q4" s="33" t="s">
        <v>55</v>
      </c>
      <c r="R4" s="33" t="s">
        <v>56</v>
      </c>
      <c r="S4" s="12" t="s">
        <v>57</v>
      </c>
    </row>
    <row r="5" customFormat="false" ht="36" hidden="false" customHeight="true" outlineLevel="0" collapsed="false">
      <c r="A5" s="34" t="n">
        <v>1</v>
      </c>
      <c r="B5" s="35" t="n">
        <f aca="false">Settings!$C$13+7*(A5-1)</f>
        <v>46020</v>
      </c>
      <c r="C5" s="35" t="n">
        <f aca="false">B5+6</f>
        <v>46026</v>
      </c>
      <c r="D5" s="14" t="n">
        <f aca="false">SUMIFS('Meta data'!$V$3:$V$20000,'Meta data'!$A$3:$A$20000,"&gt;="&amp;$B5,'Meta data'!$A$3:$A$20000,"&lt;="&amp;$C5,'Meta data'!$T$3:$T$20000,"&lt;&gt;Month total")</f>
        <v>959.7</v>
      </c>
      <c r="E5" s="14" t="n">
        <f aca="false">SUMIFS('Google data'!$J$3:$J$20000,'Google data'!$B$3:$B$20000,"&gt;="&amp;$B5,'Google data'!$B$3:$B$20000,"&lt;="&amp;$C5,'Google data'!$H$3:$H$20000,"&lt;&gt;Month total")</f>
        <v>1222.171419</v>
      </c>
      <c r="F5" s="14" t="n">
        <f aca="false">SUMIFS('ChatGPT data'!$I$3:$I$20000,'ChatGPT data'!$A$3:$A$20000,"&gt;="&amp;$B5,'ChatGPT data'!$A$3:$A$20000,"&lt;="&amp;$C5,'ChatGPT data'!$G$3:$G$20000,"&lt;&gt;Month total")</f>
        <v>0</v>
      </c>
      <c r="G5" s="14" t="n">
        <f aca="false">SUMIFS('LinkedIn data'!$I$3:$I$20000,'LinkedIn data'!$A$3:$A$20000,"&gt;="&amp;$B5,'LinkedIn data'!$A$3:$A$20000,"&lt;="&amp;$C5,'LinkedIn data'!$G$3:$G$20000,"&lt;&gt;Month total")</f>
        <v>0</v>
      </c>
      <c r="H5" s="15" t="n">
        <f aca="false">SUM(D5:G5)</f>
        <v>2181.871419</v>
      </c>
      <c r="I5" s="14" t="n">
        <f aca="false">D5*(Settings!$C$22="Yes")+E5*(Settings!$C$23="Yes")+F5*(Settings!$C$24="Yes")+G5*(Settings!$C$25="Yes")</f>
        <v>2181.871419</v>
      </c>
      <c r="J5" s="14" t="n">
        <f aca="false">Settings!$D$16*MAX(0,MIN(C5,Settings!$C$11)-MAX(B5,Settings!$C$10)+1)/(Settings!$C$11-Settings!$C$10+1)</f>
        <v>3287.67123287671</v>
      </c>
      <c r="K5" s="14" t="n">
        <f aca="false">IF(OR(C5&gt;$C$3,I5=0),"",I5-J5)</f>
        <v>-1105.79981387671</v>
      </c>
      <c r="L5" s="36" t="n">
        <f aca="false">SUMIFS('Meta data'!$P$3:$P$20000,'Meta data'!$A$3:$A$20000,"&gt;="&amp;$B5,'Meta data'!$A$3:$A$20000,"&lt;="&amp;$C5,'Meta data'!$T$3:$T$20000,"&lt;&gt;Month total")</f>
        <v>104</v>
      </c>
      <c r="M5" s="37" t="n">
        <f aca="false">IF(L5=0,"",D5/L5)</f>
        <v>9.22788461538461</v>
      </c>
      <c r="N5" s="36" t="n">
        <f aca="false">SUMIFS('Google data'!$G$3:$G$20000,'Google data'!$B$3:$B$20000,"&gt;="&amp;$B5,'Google data'!$B$3:$B$20000,"&lt;="&amp;$C5,'Google data'!$H$3:$H$20000,"&lt;&gt;Month total")</f>
        <v>21.86</v>
      </c>
      <c r="O5" s="37" t="n">
        <f aca="false">IF(N5=0,"",E5/N5)</f>
        <v>55.9090310612992</v>
      </c>
      <c r="P5" s="38"/>
      <c r="Q5" s="38"/>
      <c r="R5" s="39" t="s">
        <v>58</v>
      </c>
      <c r="S5" s="40" t="str">
        <f aca="false">TEXT(B5,"d mmm")</f>
        <v>29 Dec</v>
      </c>
    </row>
    <row r="6" customFormat="false" ht="36" hidden="false" customHeight="true" outlineLevel="0" collapsed="false">
      <c r="A6" s="34" t="n">
        <v>2</v>
      </c>
      <c r="B6" s="35" t="n">
        <f aca="false">Settings!$C$13+7*(A6-1)</f>
        <v>46027</v>
      </c>
      <c r="C6" s="35" t="n">
        <f aca="false">B6+6</f>
        <v>46033</v>
      </c>
      <c r="D6" s="14" t="n">
        <f aca="false">SUMIFS('Meta data'!$V$3:$V$20000,'Meta data'!$A$3:$A$20000,"&gt;="&amp;$B6,'Meta data'!$A$3:$A$20000,"&lt;="&amp;$C6,'Meta data'!$T$3:$T$20000,"&lt;&gt;Month total")</f>
        <v>1871.68</v>
      </c>
      <c r="E6" s="14" t="n">
        <f aca="false">SUMIFS('Google data'!$J$3:$J$20000,'Google data'!$B$3:$B$20000,"&gt;="&amp;$B6,'Google data'!$B$3:$B$20000,"&lt;="&amp;$C6,'Google data'!$H$3:$H$20000,"&lt;&gt;Month total")</f>
        <v>2459.409434</v>
      </c>
      <c r="F6" s="14" t="n">
        <f aca="false">SUMIFS('ChatGPT data'!$I$3:$I$20000,'ChatGPT data'!$A$3:$A$20000,"&gt;="&amp;$B6,'ChatGPT data'!$A$3:$A$20000,"&lt;="&amp;$C6,'ChatGPT data'!$G$3:$G$20000,"&lt;&gt;Month total")</f>
        <v>0</v>
      </c>
      <c r="G6" s="14" t="n">
        <f aca="false">SUMIFS('LinkedIn data'!$I$3:$I$20000,'LinkedIn data'!$A$3:$A$20000,"&gt;="&amp;$B6,'LinkedIn data'!$A$3:$A$20000,"&lt;="&amp;$C6,'LinkedIn data'!$G$3:$G$20000,"&lt;&gt;Month total")</f>
        <v>0</v>
      </c>
      <c r="H6" s="15" t="n">
        <f aca="false">SUM(D6:G6)</f>
        <v>4331.089434</v>
      </c>
      <c r="I6" s="14" t="n">
        <f aca="false">D6*(Settings!$C$22="Yes")+E6*(Settings!$C$23="Yes")+F6*(Settings!$C$24="Yes")+G6*(Settings!$C$25="Yes")</f>
        <v>4331.089434</v>
      </c>
      <c r="J6" s="14" t="n">
        <f aca="false">Settings!$D$16*MAX(0,MIN(C6,Settings!$C$11)-MAX(B6,Settings!$C$10)+1)/(Settings!$C$11-Settings!$C$10+1)</f>
        <v>5753.42465753425</v>
      </c>
      <c r="K6" s="14" t="n">
        <f aca="false">IF(OR(C6&gt;$C$3,I6=0),"",I6-J6)</f>
        <v>-1422.33522353425</v>
      </c>
      <c r="L6" s="36" t="n">
        <f aca="false">SUMIFS('Meta data'!$P$3:$P$20000,'Meta data'!$A$3:$A$20000,"&gt;="&amp;$B6,'Meta data'!$A$3:$A$20000,"&lt;="&amp;$C6,'Meta data'!$T$3:$T$20000,"&lt;&gt;Month total")</f>
        <v>161</v>
      </c>
      <c r="M6" s="37" t="n">
        <f aca="false">IF(L6=0,"",D6/L6)</f>
        <v>11.6253416149068</v>
      </c>
      <c r="N6" s="36" t="n">
        <f aca="false">SUMIFS('Google data'!$G$3:$G$20000,'Google data'!$B$3:$B$20000,"&gt;="&amp;$B6,'Google data'!$B$3:$B$20000,"&lt;="&amp;$C6,'Google data'!$H$3:$H$20000,"&lt;&gt;Month total")</f>
        <v>54.76</v>
      </c>
      <c r="O6" s="37" t="n">
        <f aca="false">IF(N6=0,"",E6/N6)</f>
        <v>44.9125170562454</v>
      </c>
      <c r="P6" s="38"/>
      <c r="Q6" s="38"/>
      <c r="R6" s="39" t="s">
        <v>59</v>
      </c>
      <c r="S6" s="40" t="str">
        <f aca="false">TEXT(B6,"d mmm")</f>
        <v>5 Jan</v>
      </c>
    </row>
    <row r="7" customFormat="false" ht="36" hidden="false" customHeight="true" outlineLevel="0" collapsed="false">
      <c r="A7" s="34" t="n">
        <v>3</v>
      </c>
      <c r="B7" s="35" t="n">
        <f aca="false">Settings!$C$13+7*(A7-1)</f>
        <v>46034</v>
      </c>
      <c r="C7" s="35" t="n">
        <f aca="false">B7+6</f>
        <v>46040</v>
      </c>
      <c r="D7" s="14" t="n">
        <f aca="false">SUMIFS('Meta data'!$V$3:$V$20000,'Meta data'!$A$3:$A$20000,"&gt;="&amp;$B7,'Meta data'!$A$3:$A$20000,"&lt;="&amp;$C7,'Meta data'!$T$3:$T$20000,"&lt;&gt;Month total")</f>
        <v>1877.25</v>
      </c>
      <c r="E7" s="14" t="n">
        <f aca="false">SUMIFS('Google data'!$J$3:$J$20000,'Google data'!$B$3:$B$20000,"&gt;="&amp;$B7,'Google data'!$B$3:$B$20000,"&lt;="&amp;$C7,'Google data'!$H$3:$H$20000,"&lt;&gt;Month total")</f>
        <v>2610.857784</v>
      </c>
      <c r="F7" s="14" t="n">
        <f aca="false">SUMIFS('ChatGPT data'!$I$3:$I$20000,'ChatGPT data'!$A$3:$A$20000,"&gt;="&amp;$B7,'ChatGPT data'!$A$3:$A$20000,"&lt;="&amp;$C7,'ChatGPT data'!$G$3:$G$20000,"&lt;&gt;Month total")</f>
        <v>0</v>
      </c>
      <c r="G7" s="14" t="n">
        <f aca="false">SUMIFS('LinkedIn data'!$I$3:$I$20000,'LinkedIn data'!$A$3:$A$20000,"&gt;="&amp;$B7,'LinkedIn data'!$A$3:$A$20000,"&lt;="&amp;$C7,'LinkedIn data'!$G$3:$G$20000,"&lt;&gt;Month total")</f>
        <v>0</v>
      </c>
      <c r="H7" s="15" t="n">
        <f aca="false">SUM(D7:G7)</f>
        <v>4488.107784</v>
      </c>
      <c r="I7" s="14" t="n">
        <f aca="false">D7*(Settings!$C$22="Yes")+E7*(Settings!$C$23="Yes")+F7*(Settings!$C$24="Yes")+G7*(Settings!$C$25="Yes")</f>
        <v>4488.107784</v>
      </c>
      <c r="J7" s="14" t="n">
        <f aca="false">Settings!$D$16*MAX(0,MIN(C7,Settings!$C$11)-MAX(B7,Settings!$C$10)+1)/(Settings!$C$11-Settings!$C$10+1)</f>
        <v>5753.42465753425</v>
      </c>
      <c r="K7" s="14" t="n">
        <f aca="false">IF(OR(C7&gt;$C$3,I7=0),"",I7-J7)</f>
        <v>-1265.31687353425</v>
      </c>
      <c r="L7" s="36" t="n">
        <f aca="false">SUMIFS('Meta data'!$P$3:$P$20000,'Meta data'!$A$3:$A$20000,"&gt;="&amp;$B7,'Meta data'!$A$3:$A$20000,"&lt;="&amp;$C7,'Meta data'!$T$3:$T$20000,"&lt;&gt;Month total")</f>
        <v>199</v>
      </c>
      <c r="M7" s="37" t="n">
        <f aca="false">IF(L7=0,"",D7/L7)</f>
        <v>9.43341708542714</v>
      </c>
      <c r="N7" s="36" t="n">
        <f aca="false">SUMIFS('Google data'!$G$3:$G$20000,'Google data'!$B$3:$B$20000,"&gt;="&amp;$B7,'Google data'!$B$3:$B$20000,"&lt;="&amp;$C7,'Google data'!$H$3:$H$20000,"&lt;&gt;Month total")</f>
        <v>60.04</v>
      </c>
      <c r="O7" s="37" t="n">
        <f aca="false">IF(N7=0,"",E7/N7)</f>
        <v>43.4853061958694</v>
      </c>
      <c r="P7" s="38"/>
      <c r="Q7" s="38"/>
      <c r="R7" s="39" t="s">
        <v>60</v>
      </c>
      <c r="S7" s="40" t="str">
        <f aca="false">TEXT(B7,"d mmm")</f>
        <v>12 Jan</v>
      </c>
    </row>
    <row r="8" customFormat="false" ht="36" hidden="false" customHeight="true" outlineLevel="0" collapsed="false">
      <c r="A8" s="34" t="n">
        <v>4</v>
      </c>
      <c r="B8" s="35" t="n">
        <f aca="false">Settings!$C$13+7*(A8-1)</f>
        <v>46041</v>
      </c>
      <c r="C8" s="35" t="n">
        <f aca="false">B8+6</f>
        <v>46047</v>
      </c>
      <c r="D8" s="14" t="n">
        <f aca="false">SUMIFS('Meta data'!$V$3:$V$20000,'Meta data'!$A$3:$A$20000,"&gt;="&amp;$B8,'Meta data'!$A$3:$A$20000,"&lt;="&amp;$C8,'Meta data'!$T$3:$T$20000,"&lt;&gt;Month total")</f>
        <v>1592.97</v>
      </c>
      <c r="E8" s="14" t="n">
        <f aca="false">SUMIFS('Google data'!$J$3:$J$20000,'Google data'!$B$3:$B$20000,"&gt;="&amp;$B8,'Google data'!$B$3:$B$20000,"&lt;="&amp;$C8,'Google data'!$H$3:$H$20000,"&lt;&gt;Month total")</f>
        <v>2511.013643</v>
      </c>
      <c r="F8" s="14" t="n">
        <f aca="false">SUMIFS('ChatGPT data'!$I$3:$I$20000,'ChatGPT data'!$A$3:$A$20000,"&gt;="&amp;$B8,'ChatGPT data'!$A$3:$A$20000,"&lt;="&amp;$C8,'ChatGPT data'!$G$3:$G$20000,"&lt;&gt;Month total")</f>
        <v>0</v>
      </c>
      <c r="G8" s="14" t="n">
        <f aca="false">SUMIFS('LinkedIn data'!$I$3:$I$20000,'LinkedIn data'!$A$3:$A$20000,"&gt;="&amp;$B8,'LinkedIn data'!$A$3:$A$20000,"&lt;="&amp;$C8,'LinkedIn data'!$G$3:$G$20000,"&lt;&gt;Month total")</f>
        <v>0</v>
      </c>
      <c r="H8" s="15" t="n">
        <f aca="false">SUM(D8:G8)</f>
        <v>4103.983643</v>
      </c>
      <c r="I8" s="14" t="n">
        <f aca="false">D8*(Settings!$C$22="Yes")+E8*(Settings!$C$23="Yes")+F8*(Settings!$C$24="Yes")+G8*(Settings!$C$25="Yes")</f>
        <v>4103.983643</v>
      </c>
      <c r="J8" s="14" t="n">
        <f aca="false">Settings!$D$16*MAX(0,MIN(C8,Settings!$C$11)-MAX(B8,Settings!$C$10)+1)/(Settings!$C$11-Settings!$C$10+1)</f>
        <v>5753.42465753425</v>
      </c>
      <c r="K8" s="14" t="n">
        <f aca="false">IF(OR(C8&gt;$C$3,I8=0),"",I8-J8)</f>
        <v>-1649.44101453425</v>
      </c>
      <c r="L8" s="36" t="n">
        <f aca="false">SUMIFS('Meta data'!$P$3:$P$20000,'Meta data'!$A$3:$A$20000,"&gt;="&amp;$B8,'Meta data'!$A$3:$A$20000,"&lt;="&amp;$C8,'Meta data'!$T$3:$T$20000,"&lt;&gt;Month total")</f>
        <v>120</v>
      </c>
      <c r="M8" s="37" t="n">
        <f aca="false">IF(L8=0,"",D8/L8)</f>
        <v>13.27475</v>
      </c>
      <c r="N8" s="36" t="n">
        <f aca="false">SUMIFS('Google data'!$G$3:$G$20000,'Google data'!$B$3:$B$20000,"&gt;="&amp;$B8,'Google data'!$B$3:$B$20000,"&lt;="&amp;$C8,'Google data'!$H$3:$H$20000,"&lt;&gt;Month total")</f>
        <v>54.95</v>
      </c>
      <c r="O8" s="37" t="n">
        <f aca="false">IF(N8=0,"",E8/N8)</f>
        <v>45.6963356323931</v>
      </c>
      <c r="P8" s="38"/>
      <c r="Q8" s="38"/>
      <c r="R8" s="39" t="s">
        <v>61</v>
      </c>
      <c r="S8" s="40" t="str">
        <f aca="false">TEXT(B8,"d mmm")</f>
        <v>19 Jan</v>
      </c>
    </row>
    <row r="9" customFormat="false" ht="36" hidden="false" customHeight="true" outlineLevel="0" collapsed="false">
      <c r="A9" s="34" t="n">
        <v>5</v>
      </c>
      <c r="B9" s="35" t="n">
        <f aca="false">Settings!$C$13+7*(A9-1)</f>
        <v>46048</v>
      </c>
      <c r="C9" s="35" t="n">
        <f aca="false">B9+6</f>
        <v>46054</v>
      </c>
      <c r="D9" s="14" t="n">
        <f aca="false">SUMIFS('Meta data'!$V$3:$V$20000,'Meta data'!$A$3:$A$20000,"&gt;="&amp;$B9,'Meta data'!$A$3:$A$20000,"&lt;="&amp;$C9,'Meta data'!$T$3:$T$20000,"&lt;&gt;Month total")</f>
        <v>2099.95</v>
      </c>
      <c r="E9" s="14" t="n">
        <f aca="false">SUMIFS('Google data'!$J$3:$J$20000,'Google data'!$B$3:$B$20000,"&gt;="&amp;$B9,'Google data'!$B$3:$B$20000,"&lt;="&amp;$C9,'Google data'!$H$3:$H$20000,"&lt;&gt;Month total")</f>
        <v>2345.661105</v>
      </c>
      <c r="F9" s="14" t="n">
        <f aca="false">SUMIFS('ChatGPT data'!$I$3:$I$20000,'ChatGPT data'!$A$3:$A$20000,"&gt;="&amp;$B9,'ChatGPT data'!$A$3:$A$20000,"&lt;="&amp;$C9,'ChatGPT data'!$G$3:$G$20000,"&lt;&gt;Month total")</f>
        <v>0</v>
      </c>
      <c r="G9" s="14" t="n">
        <f aca="false">SUMIFS('LinkedIn data'!$I$3:$I$20000,'LinkedIn data'!$A$3:$A$20000,"&gt;="&amp;$B9,'LinkedIn data'!$A$3:$A$20000,"&lt;="&amp;$C9,'LinkedIn data'!$G$3:$G$20000,"&lt;&gt;Month total")</f>
        <v>0</v>
      </c>
      <c r="H9" s="15" t="n">
        <f aca="false">SUM(D9:G9)</f>
        <v>4445.611105</v>
      </c>
      <c r="I9" s="14" t="n">
        <f aca="false">D9*(Settings!$C$22="Yes")+E9*(Settings!$C$23="Yes")+F9*(Settings!$C$24="Yes")+G9*(Settings!$C$25="Yes")</f>
        <v>4445.611105</v>
      </c>
      <c r="J9" s="14" t="n">
        <f aca="false">Settings!$D$16*MAX(0,MIN(C9,Settings!$C$11)-MAX(B9,Settings!$C$10)+1)/(Settings!$C$11-Settings!$C$10+1)</f>
        <v>5753.42465753425</v>
      </c>
      <c r="K9" s="14" t="n">
        <f aca="false">IF(OR(C9&gt;$C$3,I9=0),"",I9-J9)</f>
        <v>-1307.81355253425</v>
      </c>
      <c r="L9" s="36" t="n">
        <f aca="false">SUMIFS('Meta data'!$P$3:$P$20000,'Meta data'!$A$3:$A$20000,"&gt;="&amp;$B9,'Meta data'!$A$3:$A$20000,"&lt;="&amp;$C9,'Meta data'!$T$3:$T$20000,"&lt;&gt;Month total")</f>
        <v>172</v>
      </c>
      <c r="M9" s="37" t="n">
        <f aca="false">IF(L9=0,"",D9/L9)</f>
        <v>12.209011627907</v>
      </c>
      <c r="N9" s="36" t="n">
        <f aca="false">SUMIFS('Google data'!$G$3:$G$20000,'Google data'!$B$3:$B$20000,"&gt;="&amp;$B9,'Google data'!$B$3:$B$20000,"&lt;="&amp;$C9,'Google data'!$H$3:$H$20000,"&lt;&gt;Month total")</f>
        <v>43.49</v>
      </c>
      <c r="O9" s="37" t="n">
        <f aca="false">IF(N9=0,"",E9/N9)</f>
        <v>53.9356427914463</v>
      </c>
      <c r="P9" s="38"/>
      <c r="Q9" s="38"/>
      <c r="R9" s="39" t="s">
        <v>62</v>
      </c>
      <c r="S9" s="40" t="str">
        <f aca="false">TEXT(B9,"d mmm")</f>
        <v>26 Jan</v>
      </c>
    </row>
    <row r="10" customFormat="false" ht="36" hidden="false" customHeight="true" outlineLevel="0" collapsed="false">
      <c r="A10" s="34" t="n">
        <v>6</v>
      </c>
      <c r="B10" s="35" t="n">
        <f aca="false">Settings!$C$13+7*(A10-1)</f>
        <v>46055</v>
      </c>
      <c r="C10" s="35" t="n">
        <f aca="false">B10+6</f>
        <v>46061</v>
      </c>
      <c r="D10" s="14" t="n">
        <f aca="false">SUMIFS('Meta data'!$V$3:$V$20000,'Meta data'!$A$3:$A$20000,"&gt;="&amp;$B10,'Meta data'!$A$3:$A$20000,"&lt;="&amp;$C10,'Meta data'!$T$3:$T$20000,"&lt;&gt;Month total")</f>
        <v>2052.07</v>
      </c>
      <c r="E10" s="14" t="n">
        <f aca="false">SUMIFS('Google data'!$J$3:$J$20000,'Google data'!$B$3:$B$20000,"&gt;="&amp;$B10,'Google data'!$B$3:$B$20000,"&lt;="&amp;$C10,'Google data'!$H$3:$H$20000,"&lt;&gt;Month total")</f>
        <v>2900.621509</v>
      </c>
      <c r="F10" s="14" t="n">
        <f aca="false">SUMIFS('ChatGPT data'!$I$3:$I$20000,'ChatGPT data'!$A$3:$A$20000,"&gt;="&amp;$B10,'ChatGPT data'!$A$3:$A$20000,"&lt;="&amp;$C10,'ChatGPT data'!$G$3:$G$20000,"&lt;&gt;Month total")</f>
        <v>0</v>
      </c>
      <c r="G10" s="14" t="n">
        <f aca="false">SUMIFS('LinkedIn data'!$I$3:$I$20000,'LinkedIn data'!$A$3:$A$20000,"&gt;="&amp;$B10,'LinkedIn data'!$A$3:$A$20000,"&lt;="&amp;$C10,'LinkedIn data'!$G$3:$G$20000,"&lt;&gt;Month total")</f>
        <v>0</v>
      </c>
      <c r="H10" s="15" t="n">
        <f aca="false">SUM(D10:G10)</f>
        <v>4952.691509</v>
      </c>
      <c r="I10" s="14" t="n">
        <f aca="false">D10*(Settings!$C$22="Yes")+E10*(Settings!$C$23="Yes")+F10*(Settings!$C$24="Yes")+G10*(Settings!$C$25="Yes")</f>
        <v>4952.691509</v>
      </c>
      <c r="J10" s="14" t="n">
        <f aca="false">Settings!$D$16*MAX(0,MIN(C10,Settings!$C$11)-MAX(B10,Settings!$C$10)+1)/(Settings!$C$11-Settings!$C$10+1)</f>
        <v>5753.42465753425</v>
      </c>
      <c r="K10" s="14" t="n">
        <f aca="false">IF(OR(C10&gt;$C$3,I10=0),"",I10-J10)</f>
        <v>-800.733148534247</v>
      </c>
      <c r="L10" s="36" t="n">
        <f aca="false">SUMIFS('Meta data'!$P$3:$P$20000,'Meta data'!$A$3:$A$20000,"&gt;="&amp;$B10,'Meta data'!$A$3:$A$20000,"&lt;="&amp;$C10,'Meta data'!$T$3:$T$20000,"&lt;&gt;Month total")</f>
        <v>208</v>
      </c>
      <c r="M10" s="37" t="n">
        <f aca="false">IF(L10=0,"",D10/L10)</f>
        <v>9.86572115384615</v>
      </c>
      <c r="N10" s="36" t="n">
        <f aca="false">SUMIFS('Google data'!$G$3:$G$20000,'Google data'!$B$3:$B$20000,"&gt;="&amp;$B10,'Google data'!$B$3:$B$20000,"&lt;="&amp;$C10,'Google data'!$H$3:$H$20000,"&lt;&gt;Month total")</f>
        <v>31.53</v>
      </c>
      <c r="O10" s="37" t="n">
        <f aca="false">IF(N10=0,"",E10/N10)</f>
        <v>91.9956076435141</v>
      </c>
      <c r="P10" s="38"/>
      <c r="Q10" s="38"/>
      <c r="R10" s="39" t="s">
        <v>63</v>
      </c>
      <c r="S10" s="40" t="str">
        <f aca="false">TEXT(B10,"d mmm")</f>
        <v>2 Feb</v>
      </c>
    </row>
    <row r="11" customFormat="false" ht="36" hidden="false" customHeight="true" outlineLevel="0" collapsed="false">
      <c r="A11" s="34" t="n">
        <v>7</v>
      </c>
      <c r="B11" s="35" t="n">
        <f aca="false">Settings!$C$13+7*(A11-1)</f>
        <v>46062</v>
      </c>
      <c r="C11" s="35" t="n">
        <f aca="false">B11+6</f>
        <v>46068</v>
      </c>
      <c r="D11" s="14" t="n">
        <f aca="false">SUMIFS('Meta data'!$V$3:$V$20000,'Meta data'!$A$3:$A$20000,"&gt;="&amp;$B11,'Meta data'!$A$3:$A$20000,"&lt;="&amp;$C11,'Meta data'!$T$3:$T$20000,"&lt;&gt;Month total")</f>
        <v>7075.62</v>
      </c>
      <c r="E11" s="14" t="n">
        <f aca="false">SUMIFS('Google data'!$J$3:$J$20000,'Google data'!$B$3:$B$20000,"&gt;="&amp;$B11,'Google data'!$B$3:$B$20000,"&lt;="&amp;$C11,'Google data'!$H$3:$H$20000,"&lt;&gt;Month total")</f>
        <v>2730.440507</v>
      </c>
      <c r="F11" s="14" t="n">
        <f aca="false">SUMIFS('ChatGPT data'!$I$3:$I$20000,'ChatGPT data'!$A$3:$A$20000,"&gt;="&amp;$B11,'ChatGPT data'!$A$3:$A$20000,"&lt;="&amp;$C11,'ChatGPT data'!$G$3:$G$20000,"&lt;&gt;Month total")</f>
        <v>0</v>
      </c>
      <c r="G11" s="14" t="n">
        <f aca="false">SUMIFS('LinkedIn data'!$I$3:$I$20000,'LinkedIn data'!$A$3:$A$20000,"&gt;="&amp;$B11,'LinkedIn data'!$A$3:$A$20000,"&lt;="&amp;$C11,'LinkedIn data'!$G$3:$G$20000,"&lt;&gt;Month total")</f>
        <v>0</v>
      </c>
      <c r="H11" s="15" t="n">
        <f aca="false">SUM(D11:G11)</f>
        <v>9806.060507</v>
      </c>
      <c r="I11" s="14" t="n">
        <f aca="false">D11*(Settings!$C$22="Yes")+E11*(Settings!$C$23="Yes")+F11*(Settings!$C$24="Yes")+G11*(Settings!$C$25="Yes")</f>
        <v>9806.060507</v>
      </c>
      <c r="J11" s="14" t="n">
        <f aca="false">Settings!$D$16*MAX(0,MIN(C11,Settings!$C$11)-MAX(B11,Settings!$C$10)+1)/(Settings!$C$11-Settings!$C$10+1)</f>
        <v>5753.42465753425</v>
      </c>
      <c r="K11" s="14" t="n">
        <f aca="false">IF(OR(C11&gt;$C$3,I11=0),"",I11-J11)</f>
        <v>4052.63584946575</v>
      </c>
      <c r="L11" s="36" t="n">
        <f aca="false">SUMIFS('Meta data'!$P$3:$P$20000,'Meta data'!$A$3:$A$20000,"&gt;="&amp;$B11,'Meta data'!$A$3:$A$20000,"&lt;="&amp;$C11,'Meta data'!$T$3:$T$20000,"&lt;&gt;Month total")</f>
        <v>425</v>
      </c>
      <c r="M11" s="37" t="n">
        <f aca="false">IF(L11=0,"",D11/L11)</f>
        <v>16.6485176470588</v>
      </c>
      <c r="N11" s="36" t="n">
        <f aca="false">SUMIFS('Google data'!$G$3:$G$20000,'Google data'!$B$3:$B$20000,"&gt;="&amp;$B11,'Google data'!$B$3:$B$20000,"&lt;="&amp;$C11,'Google data'!$H$3:$H$20000,"&lt;&gt;Month total")</f>
        <v>40.08</v>
      </c>
      <c r="O11" s="37" t="n">
        <f aca="false">IF(N11=0,"",E11/N11)</f>
        <v>68.1247631487026</v>
      </c>
      <c r="P11" s="38"/>
      <c r="Q11" s="38"/>
      <c r="R11" s="39" t="s">
        <v>64</v>
      </c>
      <c r="S11" s="40" t="str">
        <f aca="false">TEXT(B11,"d mmm")</f>
        <v>9 Feb</v>
      </c>
    </row>
    <row r="12" customFormat="false" ht="36" hidden="false" customHeight="true" outlineLevel="0" collapsed="false">
      <c r="A12" s="34" t="n">
        <v>8</v>
      </c>
      <c r="B12" s="35" t="n">
        <f aca="false">Settings!$C$13+7*(A12-1)</f>
        <v>46069</v>
      </c>
      <c r="C12" s="35" t="n">
        <f aca="false">B12+6</f>
        <v>46075</v>
      </c>
      <c r="D12" s="14" t="n">
        <f aca="false">SUMIFS('Meta data'!$V$3:$V$20000,'Meta data'!$A$3:$A$20000,"&gt;="&amp;$B12,'Meta data'!$A$3:$A$20000,"&lt;="&amp;$C12,'Meta data'!$T$3:$T$20000,"&lt;&gt;Month total")</f>
        <v>10951.32</v>
      </c>
      <c r="E12" s="14" t="n">
        <f aca="false">SUMIFS('Google data'!$J$3:$J$20000,'Google data'!$B$3:$B$20000,"&gt;="&amp;$B12,'Google data'!$B$3:$B$20000,"&lt;="&amp;$C12,'Google data'!$H$3:$H$20000,"&lt;&gt;Month total")</f>
        <v>2959.412529</v>
      </c>
      <c r="F12" s="14" t="n">
        <f aca="false">SUMIFS('ChatGPT data'!$I$3:$I$20000,'ChatGPT data'!$A$3:$A$20000,"&gt;="&amp;$B12,'ChatGPT data'!$A$3:$A$20000,"&lt;="&amp;$C12,'ChatGPT data'!$G$3:$G$20000,"&lt;&gt;Month total")</f>
        <v>0</v>
      </c>
      <c r="G12" s="14" t="n">
        <f aca="false">SUMIFS('LinkedIn data'!$I$3:$I$20000,'LinkedIn data'!$A$3:$A$20000,"&gt;="&amp;$B12,'LinkedIn data'!$A$3:$A$20000,"&lt;="&amp;$C12,'LinkedIn data'!$G$3:$G$20000,"&lt;&gt;Month total")</f>
        <v>0</v>
      </c>
      <c r="H12" s="15" t="n">
        <f aca="false">SUM(D12:G12)</f>
        <v>13910.732529</v>
      </c>
      <c r="I12" s="14" t="n">
        <f aca="false">D12*(Settings!$C$22="Yes")+E12*(Settings!$C$23="Yes")+F12*(Settings!$C$24="Yes")+G12*(Settings!$C$25="Yes")</f>
        <v>13910.732529</v>
      </c>
      <c r="J12" s="14" t="n">
        <f aca="false">Settings!$D$16*MAX(0,MIN(C12,Settings!$C$11)-MAX(B12,Settings!$C$10)+1)/(Settings!$C$11-Settings!$C$10+1)</f>
        <v>5753.42465753425</v>
      </c>
      <c r="K12" s="14" t="n">
        <f aca="false">IF(OR(C12&gt;$C$3,I12=0),"",I12-J12)</f>
        <v>8157.30787146575</v>
      </c>
      <c r="L12" s="36" t="n">
        <f aca="false">SUMIFS('Meta data'!$P$3:$P$20000,'Meta data'!$A$3:$A$20000,"&gt;="&amp;$B12,'Meta data'!$A$3:$A$20000,"&lt;="&amp;$C12,'Meta data'!$T$3:$T$20000,"&lt;&gt;Month total")</f>
        <v>536</v>
      </c>
      <c r="M12" s="37" t="n">
        <f aca="false">IF(L12=0,"",D12/L12)</f>
        <v>20.4315671641791</v>
      </c>
      <c r="N12" s="36" t="n">
        <f aca="false">SUMIFS('Google data'!$G$3:$G$20000,'Google data'!$B$3:$B$20000,"&gt;="&amp;$B12,'Google data'!$B$3:$B$20000,"&lt;="&amp;$C12,'Google data'!$H$3:$H$20000,"&lt;&gt;Month total")</f>
        <v>35.58</v>
      </c>
      <c r="O12" s="37" t="n">
        <f aca="false">IF(N12=0,"",E12/N12)</f>
        <v>83.1762936762226</v>
      </c>
      <c r="P12" s="38"/>
      <c r="Q12" s="38"/>
      <c r="R12" s="39" t="s">
        <v>65</v>
      </c>
      <c r="S12" s="40" t="str">
        <f aca="false">TEXT(B12,"d mmm")</f>
        <v>16 Feb</v>
      </c>
    </row>
    <row r="13" customFormat="false" ht="36" hidden="false" customHeight="true" outlineLevel="0" collapsed="false">
      <c r="A13" s="34" t="n">
        <v>9</v>
      </c>
      <c r="B13" s="35" t="n">
        <f aca="false">Settings!$C$13+7*(A13-1)</f>
        <v>46076</v>
      </c>
      <c r="C13" s="35" t="n">
        <f aca="false">B13+6</f>
        <v>46082</v>
      </c>
      <c r="D13" s="14" t="n">
        <f aca="false">SUMIFS('Meta data'!$V$3:$V$20000,'Meta data'!$A$3:$A$20000,"&gt;="&amp;$B13,'Meta data'!$A$3:$A$20000,"&lt;="&amp;$C13,'Meta data'!$T$3:$T$20000,"&lt;&gt;Month total")</f>
        <v>10120.99</v>
      </c>
      <c r="E13" s="14" t="n">
        <f aca="false">SUMIFS('Google data'!$J$3:$J$20000,'Google data'!$B$3:$B$20000,"&gt;="&amp;$B13,'Google data'!$B$3:$B$20000,"&lt;="&amp;$C13,'Google data'!$H$3:$H$20000,"&lt;&gt;Month total")</f>
        <v>2375.526049</v>
      </c>
      <c r="F13" s="14" t="n">
        <f aca="false">SUMIFS('ChatGPT data'!$I$3:$I$20000,'ChatGPT data'!$A$3:$A$20000,"&gt;="&amp;$B13,'ChatGPT data'!$A$3:$A$20000,"&lt;="&amp;$C13,'ChatGPT data'!$G$3:$G$20000,"&lt;&gt;Month total")</f>
        <v>0</v>
      </c>
      <c r="G13" s="14" t="n">
        <f aca="false">SUMIFS('LinkedIn data'!$I$3:$I$20000,'LinkedIn data'!$A$3:$A$20000,"&gt;="&amp;$B13,'LinkedIn data'!$A$3:$A$20000,"&lt;="&amp;$C13,'LinkedIn data'!$G$3:$G$20000,"&lt;&gt;Month total")</f>
        <v>0</v>
      </c>
      <c r="H13" s="15" t="n">
        <f aca="false">SUM(D13:G13)</f>
        <v>12496.516049</v>
      </c>
      <c r="I13" s="14" t="n">
        <f aca="false">D13*(Settings!$C$22="Yes")+E13*(Settings!$C$23="Yes")+F13*(Settings!$C$24="Yes")+G13*(Settings!$C$25="Yes")</f>
        <v>12496.516049</v>
      </c>
      <c r="J13" s="14" t="n">
        <f aca="false">Settings!$D$16*MAX(0,MIN(C13,Settings!$C$11)-MAX(B13,Settings!$C$10)+1)/(Settings!$C$11-Settings!$C$10+1)</f>
        <v>5753.42465753425</v>
      </c>
      <c r="K13" s="14" t="n">
        <f aca="false">IF(OR(C13&gt;$C$3,I13=0),"",I13-J13)</f>
        <v>6743.09139146575</v>
      </c>
      <c r="L13" s="36" t="n">
        <f aca="false">SUMIFS('Meta data'!$P$3:$P$20000,'Meta data'!$A$3:$A$20000,"&gt;="&amp;$B13,'Meta data'!$A$3:$A$20000,"&lt;="&amp;$C13,'Meta data'!$T$3:$T$20000,"&lt;&gt;Month total")</f>
        <v>407</v>
      </c>
      <c r="M13" s="37" t="n">
        <f aca="false">IF(L13=0,"",D13/L13)</f>
        <v>24.8672972972973</v>
      </c>
      <c r="N13" s="36" t="n">
        <f aca="false">SUMIFS('Google data'!$G$3:$G$20000,'Google data'!$B$3:$B$20000,"&gt;="&amp;$B13,'Google data'!$B$3:$B$20000,"&lt;="&amp;$C13,'Google data'!$H$3:$H$20000,"&lt;&gt;Month total")</f>
        <v>38.02</v>
      </c>
      <c r="O13" s="37" t="n">
        <f aca="false">IF(N13=0,"",E13/N13)</f>
        <v>62.4809586796423</v>
      </c>
      <c r="P13" s="38"/>
      <c r="Q13" s="38"/>
      <c r="R13" s="39" t="s">
        <v>66</v>
      </c>
      <c r="S13" s="40" t="str">
        <f aca="false">TEXT(B13,"d mmm")</f>
        <v>23 Feb</v>
      </c>
    </row>
    <row r="14" customFormat="false" ht="36" hidden="false" customHeight="true" outlineLevel="0" collapsed="false">
      <c r="A14" s="34" t="n">
        <v>10</v>
      </c>
      <c r="B14" s="35" t="n">
        <f aca="false">Settings!$C$13+7*(A14-1)</f>
        <v>46083</v>
      </c>
      <c r="C14" s="35" t="n">
        <f aca="false">B14+6</f>
        <v>46089</v>
      </c>
      <c r="D14" s="14" t="n">
        <f aca="false">SUMIFS('Meta data'!$V$3:$V$20000,'Meta data'!$A$3:$A$20000,"&gt;="&amp;$B14,'Meta data'!$A$3:$A$20000,"&lt;="&amp;$C14,'Meta data'!$T$3:$T$20000,"&lt;&gt;Month total")</f>
        <v>9524.35</v>
      </c>
      <c r="E14" s="14" t="n">
        <f aca="false">SUMIFS('Google data'!$J$3:$J$20000,'Google data'!$B$3:$B$20000,"&gt;="&amp;$B14,'Google data'!$B$3:$B$20000,"&lt;="&amp;$C14,'Google data'!$H$3:$H$20000,"&lt;&gt;Month total")</f>
        <v>1908.215679</v>
      </c>
      <c r="F14" s="14" t="n">
        <f aca="false">SUMIFS('ChatGPT data'!$I$3:$I$20000,'ChatGPT data'!$A$3:$A$20000,"&gt;="&amp;$B14,'ChatGPT data'!$A$3:$A$20000,"&lt;="&amp;$C14,'ChatGPT data'!$G$3:$G$20000,"&lt;&gt;Month total")</f>
        <v>0</v>
      </c>
      <c r="G14" s="14" t="n">
        <f aca="false">SUMIFS('LinkedIn data'!$I$3:$I$20000,'LinkedIn data'!$A$3:$A$20000,"&gt;="&amp;$B14,'LinkedIn data'!$A$3:$A$20000,"&lt;="&amp;$C14,'LinkedIn data'!$G$3:$G$20000,"&lt;&gt;Month total")</f>
        <v>0</v>
      </c>
      <c r="H14" s="15" t="n">
        <f aca="false">SUM(D14:G14)</f>
        <v>11432.565679</v>
      </c>
      <c r="I14" s="14" t="n">
        <f aca="false">D14*(Settings!$C$22="Yes")+E14*(Settings!$C$23="Yes")+F14*(Settings!$C$24="Yes")+G14*(Settings!$C$25="Yes")</f>
        <v>11432.565679</v>
      </c>
      <c r="J14" s="14" t="n">
        <f aca="false">Settings!$D$16*MAX(0,MIN(C14,Settings!$C$11)-MAX(B14,Settings!$C$10)+1)/(Settings!$C$11-Settings!$C$10+1)</f>
        <v>5753.42465753425</v>
      </c>
      <c r="K14" s="14" t="n">
        <f aca="false">IF(OR(C14&gt;$C$3,I14=0),"",I14-J14)</f>
        <v>5679.14102146575</v>
      </c>
      <c r="L14" s="36" t="n">
        <f aca="false">SUMIFS('Meta data'!$P$3:$P$20000,'Meta data'!$A$3:$A$20000,"&gt;="&amp;$B14,'Meta data'!$A$3:$A$20000,"&lt;="&amp;$C14,'Meta data'!$T$3:$T$20000,"&lt;&gt;Month total")</f>
        <v>413</v>
      </c>
      <c r="M14" s="37" t="n">
        <f aca="false">IF(L14=0,"",D14/L14)</f>
        <v>23.0613801452785</v>
      </c>
      <c r="N14" s="36" t="n">
        <f aca="false">SUMIFS('Google data'!$G$3:$G$20000,'Google data'!$B$3:$B$20000,"&gt;="&amp;$B14,'Google data'!$B$3:$B$20000,"&lt;="&amp;$C14,'Google data'!$H$3:$H$20000,"&lt;&gt;Month total")</f>
        <v>44.35</v>
      </c>
      <c r="O14" s="37" t="n">
        <f aca="false">IF(N14=0,"",E14/N14)</f>
        <v>43.0262836302142</v>
      </c>
      <c r="P14" s="38"/>
      <c r="Q14" s="38"/>
      <c r="R14" s="39" t="s">
        <v>67</v>
      </c>
      <c r="S14" s="40" t="str">
        <f aca="false">TEXT(B14,"d mmm")</f>
        <v>2 Mar</v>
      </c>
    </row>
    <row r="15" customFormat="false" ht="36" hidden="false" customHeight="true" outlineLevel="0" collapsed="false">
      <c r="A15" s="34" t="n">
        <v>11</v>
      </c>
      <c r="B15" s="35" t="n">
        <f aca="false">Settings!$C$13+7*(A15-1)</f>
        <v>46090</v>
      </c>
      <c r="C15" s="35" t="n">
        <f aca="false">B15+6</f>
        <v>46096</v>
      </c>
      <c r="D15" s="14" t="n">
        <f aca="false">SUMIFS('Meta data'!$V$3:$V$20000,'Meta data'!$A$3:$A$20000,"&gt;="&amp;$B15,'Meta data'!$A$3:$A$20000,"&lt;="&amp;$C15,'Meta data'!$T$3:$T$20000,"&lt;&gt;Month total")</f>
        <v>9576.3</v>
      </c>
      <c r="E15" s="14" t="n">
        <f aca="false">SUMIFS('Google data'!$J$3:$J$20000,'Google data'!$B$3:$B$20000,"&gt;="&amp;$B15,'Google data'!$B$3:$B$20000,"&lt;="&amp;$C15,'Google data'!$H$3:$H$20000,"&lt;&gt;Month total")</f>
        <v>2202.494912</v>
      </c>
      <c r="F15" s="14" t="n">
        <f aca="false">SUMIFS('ChatGPT data'!$I$3:$I$20000,'ChatGPT data'!$A$3:$A$20000,"&gt;="&amp;$B15,'ChatGPT data'!$A$3:$A$20000,"&lt;="&amp;$C15,'ChatGPT data'!$G$3:$G$20000,"&lt;&gt;Month total")</f>
        <v>0</v>
      </c>
      <c r="G15" s="14" t="n">
        <f aca="false">SUMIFS('LinkedIn data'!$I$3:$I$20000,'LinkedIn data'!$A$3:$A$20000,"&gt;="&amp;$B15,'LinkedIn data'!$A$3:$A$20000,"&lt;="&amp;$C15,'LinkedIn data'!$G$3:$G$20000,"&lt;&gt;Month total")</f>
        <v>0</v>
      </c>
      <c r="H15" s="15" t="n">
        <f aca="false">SUM(D15:G15)</f>
        <v>11778.794912</v>
      </c>
      <c r="I15" s="14" t="n">
        <f aca="false">D15*(Settings!$C$22="Yes")+E15*(Settings!$C$23="Yes")+F15*(Settings!$C$24="Yes")+G15*(Settings!$C$25="Yes")</f>
        <v>11778.794912</v>
      </c>
      <c r="J15" s="14" t="n">
        <f aca="false">Settings!$D$16*MAX(0,MIN(C15,Settings!$C$11)-MAX(B15,Settings!$C$10)+1)/(Settings!$C$11-Settings!$C$10+1)</f>
        <v>5753.42465753425</v>
      </c>
      <c r="K15" s="14" t="n">
        <f aca="false">IF(OR(C15&gt;$C$3,I15=0),"",I15-J15)</f>
        <v>6025.37025446575</v>
      </c>
      <c r="L15" s="36" t="n">
        <f aca="false">SUMIFS('Meta data'!$P$3:$P$20000,'Meta data'!$A$3:$A$20000,"&gt;="&amp;$B15,'Meta data'!$A$3:$A$20000,"&lt;="&amp;$C15,'Meta data'!$T$3:$T$20000,"&lt;&gt;Month total")</f>
        <v>348</v>
      </c>
      <c r="M15" s="37" t="n">
        <f aca="false">IF(L15=0,"",D15/L15)</f>
        <v>27.5181034482759</v>
      </c>
      <c r="N15" s="36" t="n">
        <f aca="false">SUMIFS('Google data'!$G$3:$G$20000,'Google data'!$B$3:$B$20000,"&gt;="&amp;$B15,'Google data'!$B$3:$B$20000,"&lt;="&amp;$C15,'Google data'!$H$3:$H$20000,"&lt;&gt;Month total")</f>
        <v>45.39</v>
      </c>
      <c r="O15" s="37" t="n">
        <f aca="false">IF(N15=0,"",E15/N15)</f>
        <v>48.5237918484248</v>
      </c>
      <c r="P15" s="38"/>
      <c r="Q15" s="38"/>
      <c r="R15" s="39" t="s">
        <v>68</v>
      </c>
      <c r="S15" s="40" t="str">
        <f aca="false">TEXT(B15,"d mmm")</f>
        <v>9 Mar</v>
      </c>
    </row>
    <row r="16" customFormat="false" ht="36" hidden="false" customHeight="true" outlineLevel="0" collapsed="false">
      <c r="A16" s="34" t="n">
        <v>12</v>
      </c>
      <c r="B16" s="35" t="n">
        <f aca="false">Settings!$C$13+7*(A16-1)</f>
        <v>46097</v>
      </c>
      <c r="C16" s="35" t="n">
        <f aca="false">B16+6</f>
        <v>46103</v>
      </c>
      <c r="D16" s="14" t="n">
        <f aca="false">SUMIFS('Meta data'!$V$3:$V$20000,'Meta data'!$A$3:$A$20000,"&gt;="&amp;$B16,'Meta data'!$A$3:$A$20000,"&lt;="&amp;$C16,'Meta data'!$T$3:$T$20000,"&lt;&gt;Month total")</f>
        <v>9620.3</v>
      </c>
      <c r="E16" s="14" t="n">
        <f aca="false">SUMIFS('Google data'!$J$3:$J$20000,'Google data'!$B$3:$B$20000,"&gt;="&amp;$B16,'Google data'!$B$3:$B$20000,"&lt;="&amp;$C16,'Google data'!$H$3:$H$20000,"&lt;&gt;Month total")</f>
        <v>2616.222744</v>
      </c>
      <c r="F16" s="14" t="n">
        <f aca="false">SUMIFS('ChatGPT data'!$I$3:$I$20000,'ChatGPT data'!$A$3:$A$20000,"&gt;="&amp;$B16,'ChatGPT data'!$A$3:$A$20000,"&lt;="&amp;$C16,'ChatGPT data'!$G$3:$G$20000,"&lt;&gt;Month total")</f>
        <v>0</v>
      </c>
      <c r="G16" s="14" t="n">
        <f aca="false">SUMIFS('LinkedIn data'!$I$3:$I$20000,'LinkedIn data'!$A$3:$A$20000,"&gt;="&amp;$B16,'LinkedIn data'!$A$3:$A$20000,"&lt;="&amp;$C16,'LinkedIn data'!$G$3:$G$20000,"&lt;&gt;Month total")</f>
        <v>0</v>
      </c>
      <c r="H16" s="15" t="n">
        <f aca="false">SUM(D16:G16)</f>
        <v>12236.522744</v>
      </c>
      <c r="I16" s="14" t="n">
        <f aca="false">D16*(Settings!$C$22="Yes")+E16*(Settings!$C$23="Yes")+F16*(Settings!$C$24="Yes")+G16*(Settings!$C$25="Yes")</f>
        <v>12236.522744</v>
      </c>
      <c r="J16" s="14" t="n">
        <f aca="false">Settings!$D$16*MAX(0,MIN(C16,Settings!$C$11)-MAX(B16,Settings!$C$10)+1)/(Settings!$C$11-Settings!$C$10+1)</f>
        <v>5753.42465753425</v>
      </c>
      <c r="K16" s="14" t="n">
        <f aca="false">IF(OR(C16&gt;$C$3,I16=0),"",I16-J16)</f>
        <v>6483.09808646575</v>
      </c>
      <c r="L16" s="36" t="n">
        <f aca="false">SUMIFS('Meta data'!$P$3:$P$20000,'Meta data'!$A$3:$A$20000,"&gt;="&amp;$B16,'Meta data'!$A$3:$A$20000,"&lt;="&amp;$C16,'Meta data'!$T$3:$T$20000,"&lt;&gt;Month total")</f>
        <v>343</v>
      </c>
      <c r="M16" s="37" t="n">
        <f aca="false">IF(L16=0,"",D16/L16)</f>
        <v>28.0475218658892</v>
      </c>
      <c r="N16" s="36" t="n">
        <f aca="false">SUMIFS('Google data'!$G$3:$G$20000,'Google data'!$B$3:$B$20000,"&gt;="&amp;$B16,'Google data'!$B$3:$B$20000,"&lt;="&amp;$C16,'Google data'!$H$3:$H$20000,"&lt;&gt;Month total")</f>
        <v>25.28</v>
      </c>
      <c r="O16" s="37" t="n">
        <f aca="false">IF(N16=0,"",E16/N16)</f>
        <v>103.489823734177</v>
      </c>
      <c r="P16" s="38"/>
      <c r="Q16" s="38"/>
      <c r="R16" s="39" t="s">
        <v>69</v>
      </c>
      <c r="S16" s="40" t="str">
        <f aca="false">TEXT(B16,"d mmm")</f>
        <v>16 Mar</v>
      </c>
    </row>
    <row r="17" customFormat="false" ht="36" hidden="false" customHeight="true" outlineLevel="0" collapsed="false">
      <c r="A17" s="34" t="n">
        <v>13</v>
      </c>
      <c r="B17" s="35" t="n">
        <f aca="false">Settings!$C$13+7*(A17-1)</f>
        <v>46104</v>
      </c>
      <c r="C17" s="35" t="n">
        <f aca="false">B17+6</f>
        <v>46110</v>
      </c>
      <c r="D17" s="14" t="n">
        <f aca="false">SUMIFS('Meta data'!$V$3:$V$20000,'Meta data'!$A$3:$A$20000,"&gt;="&amp;$B17,'Meta data'!$A$3:$A$20000,"&lt;="&amp;$C17,'Meta data'!$T$3:$T$20000,"&lt;&gt;Month total")</f>
        <v>6544.39</v>
      </c>
      <c r="E17" s="14" t="n">
        <f aca="false">SUMIFS('Google data'!$J$3:$J$20000,'Google data'!$B$3:$B$20000,"&gt;="&amp;$B17,'Google data'!$B$3:$B$20000,"&lt;="&amp;$C17,'Google data'!$H$3:$H$20000,"&lt;&gt;Month total")</f>
        <v>2477.639121</v>
      </c>
      <c r="F17" s="14" t="n">
        <f aca="false">SUMIFS('ChatGPT data'!$I$3:$I$20000,'ChatGPT data'!$A$3:$A$20000,"&gt;="&amp;$B17,'ChatGPT data'!$A$3:$A$20000,"&lt;="&amp;$C17,'ChatGPT data'!$G$3:$G$20000,"&lt;&gt;Month total")</f>
        <v>0</v>
      </c>
      <c r="G17" s="14" t="n">
        <f aca="false">SUMIFS('LinkedIn data'!$I$3:$I$20000,'LinkedIn data'!$A$3:$A$20000,"&gt;="&amp;$B17,'LinkedIn data'!$A$3:$A$20000,"&lt;="&amp;$C17,'LinkedIn data'!$G$3:$G$20000,"&lt;&gt;Month total")</f>
        <v>0</v>
      </c>
      <c r="H17" s="15" t="n">
        <f aca="false">SUM(D17:G17)</f>
        <v>9022.029121</v>
      </c>
      <c r="I17" s="14" t="n">
        <f aca="false">D17*(Settings!$C$22="Yes")+E17*(Settings!$C$23="Yes")+F17*(Settings!$C$24="Yes")+G17*(Settings!$C$25="Yes")</f>
        <v>9022.029121</v>
      </c>
      <c r="J17" s="14" t="n">
        <f aca="false">Settings!$D$16*MAX(0,MIN(C17,Settings!$C$11)-MAX(B17,Settings!$C$10)+1)/(Settings!$C$11-Settings!$C$10+1)</f>
        <v>5753.42465753425</v>
      </c>
      <c r="K17" s="14" t="n">
        <f aca="false">IF(OR(C17&gt;$C$3,I17=0),"",I17-J17)</f>
        <v>3268.60446346575</v>
      </c>
      <c r="L17" s="36" t="n">
        <f aca="false">SUMIFS('Meta data'!$P$3:$P$20000,'Meta data'!$A$3:$A$20000,"&gt;="&amp;$B17,'Meta data'!$A$3:$A$20000,"&lt;="&amp;$C17,'Meta data'!$T$3:$T$20000,"&lt;&gt;Month total")</f>
        <v>286</v>
      </c>
      <c r="M17" s="37" t="n">
        <f aca="false">IF(L17=0,"",D17/L17)</f>
        <v>22.8824825174825</v>
      </c>
      <c r="N17" s="36" t="n">
        <f aca="false">SUMIFS('Google data'!$G$3:$G$20000,'Google data'!$B$3:$B$20000,"&gt;="&amp;$B17,'Google data'!$B$3:$B$20000,"&lt;="&amp;$C17,'Google data'!$H$3:$H$20000,"&lt;&gt;Month total")</f>
        <v>25.23</v>
      </c>
      <c r="O17" s="37" t="n">
        <f aca="false">IF(N17=0,"",E17/N17)</f>
        <v>98.2021054696789</v>
      </c>
      <c r="P17" s="38"/>
      <c r="Q17" s="38"/>
      <c r="R17" s="39" t="s">
        <v>70</v>
      </c>
      <c r="S17" s="40" t="str">
        <f aca="false">TEXT(B17,"d mmm")</f>
        <v>23 Mar</v>
      </c>
    </row>
    <row r="18" customFormat="false" ht="36" hidden="false" customHeight="true" outlineLevel="0" collapsed="false">
      <c r="A18" s="34" t="n">
        <v>14</v>
      </c>
      <c r="B18" s="35" t="n">
        <f aca="false">Settings!$C$13+7*(A18-1)</f>
        <v>46111</v>
      </c>
      <c r="C18" s="35" t="n">
        <f aca="false">B18+6</f>
        <v>46117</v>
      </c>
      <c r="D18" s="14" t="n">
        <f aca="false">SUMIFS('Meta data'!$V$3:$V$20000,'Meta data'!$A$3:$A$20000,"&gt;="&amp;$B18,'Meta data'!$A$3:$A$20000,"&lt;="&amp;$C18,'Meta data'!$T$3:$T$20000,"&lt;&gt;Month total")</f>
        <v>5197.14</v>
      </c>
      <c r="E18" s="14" t="n">
        <f aca="false">SUMIFS('Google data'!$J$3:$J$20000,'Google data'!$B$3:$B$20000,"&gt;="&amp;$B18,'Google data'!$B$3:$B$20000,"&lt;="&amp;$C18,'Google data'!$H$3:$H$20000,"&lt;&gt;Month total")</f>
        <v>2240.932615</v>
      </c>
      <c r="F18" s="14" t="n">
        <f aca="false">SUMIFS('ChatGPT data'!$I$3:$I$20000,'ChatGPT data'!$A$3:$A$20000,"&gt;="&amp;$B18,'ChatGPT data'!$A$3:$A$20000,"&lt;="&amp;$C18,'ChatGPT data'!$G$3:$G$20000,"&lt;&gt;Month total")</f>
        <v>0</v>
      </c>
      <c r="G18" s="14" t="n">
        <f aca="false">SUMIFS('LinkedIn data'!$I$3:$I$20000,'LinkedIn data'!$A$3:$A$20000,"&gt;="&amp;$B18,'LinkedIn data'!$A$3:$A$20000,"&lt;="&amp;$C18,'LinkedIn data'!$G$3:$G$20000,"&lt;&gt;Month total")</f>
        <v>0</v>
      </c>
      <c r="H18" s="15" t="n">
        <f aca="false">SUM(D18:G18)</f>
        <v>7438.072615</v>
      </c>
      <c r="I18" s="14" t="n">
        <f aca="false">D18*(Settings!$C$22="Yes")+E18*(Settings!$C$23="Yes")+F18*(Settings!$C$24="Yes")+G18*(Settings!$C$25="Yes")</f>
        <v>7438.072615</v>
      </c>
      <c r="J18" s="14" t="n">
        <f aca="false">Settings!$D$16*MAX(0,MIN(C18,Settings!$C$11)-MAX(B18,Settings!$C$10)+1)/(Settings!$C$11-Settings!$C$10+1)</f>
        <v>5753.42465753425</v>
      </c>
      <c r="K18" s="14" t="n">
        <f aca="false">IF(OR(C18&gt;$C$3,I18=0),"",I18-J18)</f>
        <v>1684.64795746575</v>
      </c>
      <c r="L18" s="36" t="n">
        <f aca="false">SUMIFS('Meta data'!$P$3:$P$20000,'Meta data'!$A$3:$A$20000,"&gt;="&amp;$B18,'Meta data'!$A$3:$A$20000,"&lt;="&amp;$C18,'Meta data'!$T$3:$T$20000,"&lt;&gt;Month total")</f>
        <v>218</v>
      </c>
      <c r="M18" s="37" t="n">
        <f aca="false">IF(L18=0,"",D18/L18)</f>
        <v>23.8400917431193</v>
      </c>
      <c r="N18" s="36" t="n">
        <f aca="false">SUMIFS('Google data'!$G$3:$G$20000,'Google data'!$B$3:$B$20000,"&gt;="&amp;$B18,'Google data'!$B$3:$B$20000,"&lt;="&amp;$C18,'Google data'!$H$3:$H$20000,"&lt;&gt;Month total")</f>
        <v>22.09</v>
      </c>
      <c r="O18" s="37" t="n">
        <f aca="false">IF(N18=0,"",E18/N18)</f>
        <v>101.445568809416</v>
      </c>
      <c r="P18" s="38"/>
      <c r="Q18" s="38"/>
      <c r="R18" s="39" t="s">
        <v>71</v>
      </c>
      <c r="S18" s="40" t="str">
        <f aca="false">TEXT(B18,"d mmm")</f>
        <v>30 Mar</v>
      </c>
    </row>
    <row r="19" customFormat="false" ht="36" hidden="false" customHeight="true" outlineLevel="0" collapsed="false">
      <c r="A19" s="34" t="n">
        <v>15</v>
      </c>
      <c r="B19" s="35" t="n">
        <f aca="false">Settings!$C$13+7*(A19-1)</f>
        <v>46118</v>
      </c>
      <c r="C19" s="35" t="n">
        <f aca="false">B19+6</f>
        <v>46124</v>
      </c>
      <c r="D19" s="14" t="n">
        <f aca="false">SUMIFS('Meta data'!$V$3:$V$20000,'Meta data'!$A$3:$A$20000,"&gt;="&amp;$B19,'Meta data'!$A$3:$A$20000,"&lt;="&amp;$C19,'Meta data'!$T$3:$T$20000,"&lt;&gt;Month total")</f>
        <v>5285.94</v>
      </c>
      <c r="E19" s="14" t="n">
        <f aca="false">SUMIFS('Google data'!$J$3:$J$20000,'Google data'!$B$3:$B$20000,"&gt;="&amp;$B19,'Google data'!$B$3:$B$20000,"&lt;="&amp;$C19,'Google data'!$H$3:$H$20000,"&lt;&gt;Month total")</f>
        <v>2149.426516</v>
      </c>
      <c r="F19" s="14" t="n">
        <f aca="false">SUMIFS('ChatGPT data'!$I$3:$I$20000,'ChatGPT data'!$A$3:$A$20000,"&gt;="&amp;$B19,'ChatGPT data'!$A$3:$A$20000,"&lt;="&amp;$C19,'ChatGPT data'!$G$3:$G$20000,"&lt;&gt;Month total")</f>
        <v>0</v>
      </c>
      <c r="G19" s="14" t="n">
        <f aca="false">SUMIFS('LinkedIn data'!$I$3:$I$20000,'LinkedIn data'!$A$3:$A$20000,"&gt;="&amp;$B19,'LinkedIn data'!$A$3:$A$20000,"&lt;="&amp;$C19,'LinkedIn data'!$G$3:$G$20000,"&lt;&gt;Month total")</f>
        <v>0</v>
      </c>
      <c r="H19" s="15" t="n">
        <f aca="false">SUM(D19:G19)</f>
        <v>7435.366516</v>
      </c>
      <c r="I19" s="14" t="n">
        <f aca="false">D19*(Settings!$C$22="Yes")+E19*(Settings!$C$23="Yes")+F19*(Settings!$C$24="Yes")+G19*(Settings!$C$25="Yes")</f>
        <v>7435.366516</v>
      </c>
      <c r="J19" s="14" t="n">
        <f aca="false">Settings!$D$16*MAX(0,MIN(C19,Settings!$C$11)-MAX(B19,Settings!$C$10)+1)/(Settings!$C$11-Settings!$C$10+1)</f>
        <v>5753.42465753425</v>
      </c>
      <c r="K19" s="14" t="n">
        <f aca="false">IF(OR(C19&gt;$C$3,I19=0),"",I19-J19)</f>
        <v>1681.94185846575</v>
      </c>
      <c r="L19" s="36" t="n">
        <f aca="false">SUMIFS('Meta data'!$P$3:$P$20000,'Meta data'!$A$3:$A$20000,"&gt;="&amp;$B19,'Meta data'!$A$3:$A$20000,"&lt;="&amp;$C19,'Meta data'!$T$3:$T$20000,"&lt;&gt;Month total")</f>
        <v>223</v>
      </c>
      <c r="M19" s="37" t="n">
        <f aca="false">IF(L19=0,"",D19/L19)</f>
        <v>23.7037668161435</v>
      </c>
      <c r="N19" s="36" t="n">
        <f aca="false">SUMIFS('Google data'!$G$3:$G$20000,'Google data'!$B$3:$B$20000,"&gt;="&amp;$B19,'Google data'!$B$3:$B$20000,"&lt;="&amp;$C19,'Google data'!$H$3:$H$20000,"&lt;&gt;Month total")</f>
        <v>25.52</v>
      </c>
      <c r="O19" s="37" t="n">
        <f aca="false">IF(N19=0,"",E19/N19)</f>
        <v>84.2251769592477</v>
      </c>
      <c r="P19" s="38"/>
      <c r="Q19" s="38"/>
      <c r="R19" s="39" t="s">
        <v>72</v>
      </c>
      <c r="S19" s="40" t="str">
        <f aca="false">TEXT(B19,"d mmm")</f>
        <v>6 Apr</v>
      </c>
    </row>
    <row r="20" customFormat="false" ht="36" hidden="false" customHeight="true" outlineLevel="0" collapsed="false">
      <c r="A20" s="34" t="n">
        <v>16</v>
      </c>
      <c r="B20" s="35" t="n">
        <f aca="false">Settings!$C$13+7*(A20-1)</f>
        <v>46125</v>
      </c>
      <c r="C20" s="35" t="n">
        <f aca="false">B20+6</f>
        <v>46131</v>
      </c>
      <c r="D20" s="14" t="n">
        <f aca="false">SUMIFS('Meta data'!$V$3:$V$20000,'Meta data'!$A$3:$A$20000,"&gt;="&amp;$B20,'Meta data'!$A$3:$A$20000,"&lt;="&amp;$C20,'Meta data'!$T$3:$T$20000,"&lt;&gt;Month total")</f>
        <v>5138.19</v>
      </c>
      <c r="E20" s="14" t="n">
        <f aca="false">SUMIFS('Google data'!$J$3:$J$20000,'Google data'!$B$3:$B$20000,"&gt;="&amp;$B20,'Google data'!$B$3:$B$20000,"&lt;="&amp;$C20,'Google data'!$H$3:$H$20000,"&lt;&gt;Month total")</f>
        <v>1730.959636</v>
      </c>
      <c r="F20" s="14" t="n">
        <f aca="false">SUMIFS('ChatGPT data'!$I$3:$I$20000,'ChatGPT data'!$A$3:$A$20000,"&gt;="&amp;$B20,'ChatGPT data'!$A$3:$A$20000,"&lt;="&amp;$C20,'ChatGPT data'!$G$3:$G$20000,"&lt;&gt;Month total")</f>
        <v>0</v>
      </c>
      <c r="G20" s="14" t="n">
        <f aca="false">SUMIFS('LinkedIn data'!$I$3:$I$20000,'LinkedIn data'!$A$3:$A$20000,"&gt;="&amp;$B20,'LinkedIn data'!$A$3:$A$20000,"&lt;="&amp;$C20,'LinkedIn data'!$G$3:$G$20000,"&lt;&gt;Month total")</f>
        <v>0</v>
      </c>
      <c r="H20" s="15" t="n">
        <f aca="false">SUM(D20:G20)</f>
        <v>6869.149636</v>
      </c>
      <c r="I20" s="14" t="n">
        <f aca="false">D20*(Settings!$C$22="Yes")+E20*(Settings!$C$23="Yes")+F20*(Settings!$C$24="Yes")+G20*(Settings!$C$25="Yes")</f>
        <v>6869.149636</v>
      </c>
      <c r="J20" s="14" t="n">
        <f aca="false">Settings!$D$16*MAX(0,MIN(C20,Settings!$C$11)-MAX(B20,Settings!$C$10)+1)/(Settings!$C$11-Settings!$C$10+1)</f>
        <v>5753.42465753425</v>
      </c>
      <c r="K20" s="14" t="n">
        <f aca="false">IF(OR(C20&gt;$C$3,I20=0),"",I20-J20)</f>
        <v>1115.72497846575</v>
      </c>
      <c r="L20" s="36" t="n">
        <f aca="false">SUMIFS('Meta data'!$P$3:$P$20000,'Meta data'!$A$3:$A$20000,"&gt;="&amp;$B20,'Meta data'!$A$3:$A$20000,"&lt;="&amp;$C20,'Meta data'!$T$3:$T$20000,"&lt;&gt;Month total")</f>
        <v>217</v>
      </c>
      <c r="M20" s="37" t="n">
        <f aca="false">IF(L20=0,"",D20/L20)</f>
        <v>23.6782949308756</v>
      </c>
      <c r="N20" s="36" t="n">
        <f aca="false">SUMIFS('Google data'!$G$3:$G$20000,'Google data'!$B$3:$B$20000,"&gt;="&amp;$B20,'Google data'!$B$3:$B$20000,"&lt;="&amp;$C20,'Google data'!$H$3:$H$20000,"&lt;&gt;Month total")</f>
        <v>36.92</v>
      </c>
      <c r="O20" s="37" t="n">
        <f aca="false">IF(N20=0,"",E20/N20)</f>
        <v>46.8840638136511</v>
      </c>
      <c r="P20" s="38"/>
      <c r="Q20" s="38"/>
      <c r="R20" s="39" t="s">
        <v>73</v>
      </c>
      <c r="S20" s="40" t="str">
        <f aca="false">TEXT(B20,"d mmm")</f>
        <v>13 Apr</v>
      </c>
    </row>
    <row r="21" customFormat="false" ht="36" hidden="false" customHeight="true" outlineLevel="0" collapsed="false">
      <c r="A21" s="34" t="n">
        <v>17</v>
      </c>
      <c r="B21" s="35" t="n">
        <f aca="false">Settings!$C$13+7*(A21-1)</f>
        <v>46132</v>
      </c>
      <c r="C21" s="35" t="n">
        <f aca="false">B21+6</f>
        <v>46138</v>
      </c>
      <c r="D21" s="14" t="n">
        <f aca="false">SUMIFS('Meta data'!$V$3:$V$20000,'Meta data'!$A$3:$A$20000,"&gt;="&amp;$B21,'Meta data'!$A$3:$A$20000,"&lt;="&amp;$C21,'Meta data'!$T$3:$T$20000,"&lt;&gt;Month total")</f>
        <v>5184.31</v>
      </c>
      <c r="E21" s="14" t="n">
        <f aca="false">SUMIFS('Google data'!$J$3:$J$20000,'Google data'!$B$3:$B$20000,"&gt;="&amp;$B21,'Google data'!$B$3:$B$20000,"&lt;="&amp;$C21,'Google data'!$H$3:$H$20000,"&lt;&gt;Month total")</f>
        <v>2747.75368</v>
      </c>
      <c r="F21" s="14" t="n">
        <f aca="false">SUMIFS('ChatGPT data'!$I$3:$I$20000,'ChatGPT data'!$A$3:$A$20000,"&gt;="&amp;$B21,'ChatGPT data'!$A$3:$A$20000,"&lt;="&amp;$C21,'ChatGPT data'!$G$3:$G$20000,"&lt;&gt;Month total")</f>
        <v>0</v>
      </c>
      <c r="G21" s="14" t="n">
        <f aca="false">SUMIFS('LinkedIn data'!$I$3:$I$20000,'LinkedIn data'!$A$3:$A$20000,"&gt;="&amp;$B21,'LinkedIn data'!$A$3:$A$20000,"&lt;="&amp;$C21,'LinkedIn data'!$G$3:$G$20000,"&lt;&gt;Month total")</f>
        <v>0</v>
      </c>
      <c r="H21" s="15" t="n">
        <f aca="false">SUM(D21:G21)</f>
        <v>7932.06368</v>
      </c>
      <c r="I21" s="14" t="n">
        <f aca="false">D21*(Settings!$C$22="Yes")+E21*(Settings!$C$23="Yes")+F21*(Settings!$C$24="Yes")+G21*(Settings!$C$25="Yes")</f>
        <v>7932.06368</v>
      </c>
      <c r="J21" s="14" t="n">
        <f aca="false">Settings!$D$16*MAX(0,MIN(C21,Settings!$C$11)-MAX(B21,Settings!$C$10)+1)/(Settings!$C$11-Settings!$C$10+1)</f>
        <v>5753.42465753425</v>
      </c>
      <c r="K21" s="14" t="n">
        <f aca="false">IF(OR(C21&gt;$C$3,I21=0),"",I21-J21)</f>
        <v>2178.63902246575</v>
      </c>
      <c r="L21" s="36" t="n">
        <f aca="false">SUMIFS('Meta data'!$P$3:$P$20000,'Meta data'!$A$3:$A$20000,"&gt;="&amp;$B21,'Meta data'!$A$3:$A$20000,"&lt;="&amp;$C21,'Meta data'!$T$3:$T$20000,"&lt;&gt;Month total")</f>
        <v>175</v>
      </c>
      <c r="M21" s="37" t="n">
        <f aca="false">IF(L21=0,"",D21/L21)</f>
        <v>29.6246285714286</v>
      </c>
      <c r="N21" s="36" t="n">
        <f aca="false">SUMIFS('Google data'!$G$3:$G$20000,'Google data'!$B$3:$B$20000,"&gt;="&amp;$B21,'Google data'!$B$3:$B$20000,"&lt;="&amp;$C21,'Google data'!$H$3:$H$20000,"&lt;&gt;Month total")</f>
        <v>26</v>
      </c>
      <c r="O21" s="37" t="n">
        <f aca="false">IF(N21=0,"",E21/N21)</f>
        <v>105.682833846154</v>
      </c>
      <c r="P21" s="38"/>
      <c r="Q21" s="38"/>
      <c r="R21" s="39" t="s">
        <v>74</v>
      </c>
      <c r="S21" s="40" t="str">
        <f aca="false">TEXT(B21,"d mmm")</f>
        <v>20 Apr</v>
      </c>
    </row>
    <row r="22" customFormat="false" ht="36" hidden="false" customHeight="true" outlineLevel="0" collapsed="false">
      <c r="A22" s="34" t="n">
        <v>18</v>
      </c>
      <c r="B22" s="35" t="n">
        <f aca="false">Settings!$C$13+7*(A22-1)</f>
        <v>46139</v>
      </c>
      <c r="C22" s="35" t="n">
        <f aca="false">B22+6</f>
        <v>46145</v>
      </c>
      <c r="D22" s="14" t="n">
        <f aca="false">SUMIFS('Meta data'!$V$3:$V$20000,'Meta data'!$A$3:$A$20000,"&gt;="&amp;$B22,'Meta data'!$A$3:$A$20000,"&lt;="&amp;$C22,'Meta data'!$T$3:$T$20000,"&lt;&gt;Month total")</f>
        <v>5342.21</v>
      </c>
      <c r="E22" s="14" t="n">
        <f aca="false">SUMIFS('Google data'!$J$3:$J$20000,'Google data'!$B$3:$B$20000,"&gt;="&amp;$B22,'Google data'!$B$3:$B$20000,"&lt;="&amp;$C22,'Google data'!$H$3:$H$20000,"&lt;&gt;Month total")</f>
        <v>2677.863899</v>
      </c>
      <c r="F22" s="14" t="n">
        <f aca="false">SUMIFS('ChatGPT data'!$I$3:$I$20000,'ChatGPT data'!$A$3:$A$20000,"&gt;="&amp;$B22,'ChatGPT data'!$A$3:$A$20000,"&lt;="&amp;$C22,'ChatGPT data'!$G$3:$G$20000,"&lt;&gt;Month total")</f>
        <v>0</v>
      </c>
      <c r="G22" s="14" t="n">
        <f aca="false">SUMIFS('LinkedIn data'!$I$3:$I$20000,'LinkedIn data'!$A$3:$A$20000,"&gt;="&amp;$B22,'LinkedIn data'!$A$3:$A$20000,"&lt;="&amp;$C22,'LinkedIn data'!$G$3:$G$20000,"&lt;&gt;Month total")</f>
        <v>0</v>
      </c>
      <c r="H22" s="15" t="n">
        <f aca="false">SUM(D22:G22)</f>
        <v>8020.073899</v>
      </c>
      <c r="I22" s="14" t="n">
        <f aca="false">D22*(Settings!$C$22="Yes")+E22*(Settings!$C$23="Yes")+F22*(Settings!$C$24="Yes")+G22*(Settings!$C$25="Yes")</f>
        <v>8020.073899</v>
      </c>
      <c r="J22" s="14" t="n">
        <f aca="false">Settings!$D$16*MAX(0,MIN(C22,Settings!$C$11)-MAX(B22,Settings!$C$10)+1)/(Settings!$C$11-Settings!$C$10+1)</f>
        <v>5753.42465753425</v>
      </c>
      <c r="K22" s="14" t="n">
        <f aca="false">IF(OR(C22&gt;$C$3,I22=0),"",I22-J22)</f>
        <v>2266.64924146575</v>
      </c>
      <c r="L22" s="36" t="n">
        <f aca="false">SUMIFS('Meta data'!$P$3:$P$20000,'Meta data'!$A$3:$A$20000,"&gt;="&amp;$B22,'Meta data'!$A$3:$A$20000,"&lt;="&amp;$C22,'Meta data'!$T$3:$T$20000,"&lt;&gt;Month total")</f>
        <v>181</v>
      </c>
      <c r="M22" s="37" t="n">
        <f aca="false">IF(L22=0,"",D22/L22)</f>
        <v>29.5149723756906</v>
      </c>
      <c r="N22" s="36" t="n">
        <f aca="false">SUMIFS('Google data'!$G$3:$G$20000,'Google data'!$B$3:$B$20000,"&gt;="&amp;$B22,'Google data'!$B$3:$B$20000,"&lt;="&amp;$C22,'Google data'!$H$3:$H$20000,"&lt;&gt;Month total")</f>
        <v>21.05</v>
      </c>
      <c r="O22" s="37" t="n">
        <f aca="false">IF(N22=0,"",E22/N22)</f>
        <v>127.214437007126</v>
      </c>
      <c r="P22" s="38"/>
      <c r="Q22" s="38"/>
      <c r="R22" s="39" t="s">
        <v>75</v>
      </c>
      <c r="S22" s="40" t="str">
        <f aca="false">TEXT(B22,"d mmm")</f>
        <v>27 Apr</v>
      </c>
    </row>
    <row r="23" customFormat="false" ht="36" hidden="false" customHeight="true" outlineLevel="0" collapsed="false">
      <c r="A23" s="34" t="n">
        <v>19</v>
      </c>
      <c r="B23" s="35" t="n">
        <f aca="false">Settings!$C$13+7*(A23-1)</f>
        <v>46146</v>
      </c>
      <c r="C23" s="35" t="n">
        <f aca="false">B23+6</f>
        <v>46152</v>
      </c>
      <c r="D23" s="14" t="n">
        <f aca="false">SUMIFS('Meta data'!$V$3:$V$20000,'Meta data'!$A$3:$A$20000,"&gt;="&amp;$B23,'Meta data'!$A$3:$A$20000,"&lt;="&amp;$C23,'Meta data'!$T$3:$T$20000,"&lt;&gt;Month total")</f>
        <v>5087.05</v>
      </c>
      <c r="E23" s="14" t="n">
        <f aca="false">SUMIFS('Google data'!$J$3:$J$20000,'Google data'!$B$3:$B$20000,"&gt;="&amp;$B23,'Google data'!$B$3:$B$20000,"&lt;="&amp;$C23,'Google data'!$H$3:$H$20000,"&lt;&gt;Month total")</f>
        <v>2853.052197</v>
      </c>
      <c r="F23" s="14" t="n">
        <f aca="false">SUMIFS('ChatGPT data'!$I$3:$I$20000,'ChatGPT data'!$A$3:$A$20000,"&gt;="&amp;$B23,'ChatGPT data'!$A$3:$A$20000,"&lt;="&amp;$C23,'ChatGPT data'!$G$3:$G$20000,"&lt;&gt;Month total")</f>
        <v>0</v>
      </c>
      <c r="G23" s="14" t="n">
        <f aca="false">SUMIFS('LinkedIn data'!$I$3:$I$20000,'LinkedIn data'!$A$3:$A$20000,"&gt;="&amp;$B23,'LinkedIn data'!$A$3:$A$20000,"&lt;="&amp;$C23,'LinkedIn data'!$G$3:$G$20000,"&lt;&gt;Month total")</f>
        <v>0</v>
      </c>
      <c r="H23" s="15" t="n">
        <f aca="false">SUM(D23:G23)</f>
        <v>7940.102197</v>
      </c>
      <c r="I23" s="14" t="n">
        <f aca="false">D23*(Settings!$C$22="Yes")+E23*(Settings!$C$23="Yes")+F23*(Settings!$C$24="Yes")+G23*(Settings!$C$25="Yes")</f>
        <v>7940.102197</v>
      </c>
      <c r="J23" s="14" t="n">
        <f aca="false">Settings!$D$16*MAX(0,MIN(C23,Settings!$C$11)-MAX(B23,Settings!$C$10)+1)/(Settings!$C$11-Settings!$C$10+1)</f>
        <v>5753.42465753425</v>
      </c>
      <c r="K23" s="14" t="n">
        <f aca="false">IF(OR(C23&gt;$C$3,I23=0),"",I23-J23)</f>
        <v>2186.67753946575</v>
      </c>
      <c r="L23" s="36" t="n">
        <f aca="false">SUMIFS('Meta data'!$P$3:$P$20000,'Meta data'!$A$3:$A$20000,"&gt;="&amp;$B23,'Meta data'!$A$3:$A$20000,"&lt;="&amp;$C23,'Meta data'!$T$3:$T$20000,"&lt;&gt;Month total")</f>
        <v>159</v>
      </c>
      <c r="M23" s="37" t="n">
        <f aca="false">IF(L23=0,"",D23/L23)</f>
        <v>31.9940251572327</v>
      </c>
      <c r="N23" s="36" t="n">
        <f aca="false">SUMIFS('Google data'!$G$3:$G$20000,'Google data'!$B$3:$B$20000,"&gt;="&amp;$B23,'Google data'!$B$3:$B$20000,"&lt;="&amp;$C23,'Google data'!$H$3:$H$20000,"&lt;&gt;Month total")</f>
        <v>37.95</v>
      </c>
      <c r="O23" s="37" t="n">
        <f aca="false">IF(N23=0,"",E23/N23)</f>
        <v>75.179241027668</v>
      </c>
      <c r="P23" s="38"/>
      <c r="Q23" s="38"/>
      <c r="R23" s="39" t="s">
        <v>76</v>
      </c>
      <c r="S23" s="40" t="str">
        <f aca="false">TEXT(B23,"d mmm")</f>
        <v>4 May</v>
      </c>
    </row>
    <row r="24" customFormat="false" ht="36" hidden="false" customHeight="true" outlineLevel="0" collapsed="false">
      <c r="A24" s="34" t="n">
        <v>20</v>
      </c>
      <c r="B24" s="35" t="n">
        <f aca="false">Settings!$C$13+7*(A24-1)</f>
        <v>46153</v>
      </c>
      <c r="C24" s="35" t="n">
        <f aca="false">B24+6</f>
        <v>46159</v>
      </c>
      <c r="D24" s="14" t="n">
        <f aca="false">SUMIFS('Meta data'!$V$3:$V$20000,'Meta data'!$A$3:$A$20000,"&gt;="&amp;$B24,'Meta data'!$A$3:$A$20000,"&lt;="&amp;$C24,'Meta data'!$T$3:$T$20000,"&lt;&gt;Month total")</f>
        <v>4599.6</v>
      </c>
      <c r="E24" s="14" t="n">
        <f aca="false">SUMIFS('Google data'!$J$3:$J$20000,'Google data'!$B$3:$B$20000,"&gt;="&amp;$B24,'Google data'!$B$3:$B$20000,"&lt;="&amp;$C24,'Google data'!$H$3:$H$20000,"&lt;&gt;Month total")</f>
        <v>2600.932608</v>
      </c>
      <c r="F24" s="14" t="n">
        <f aca="false">SUMIFS('ChatGPT data'!$I$3:$I$20000,'ChatGPT data'!$A$3:$A$20000,"&gt;="&amp;$B24,'ChatGPT data'!$A$3:$A$20000,"&lt;="&amp;$C24,'ChatGPT data'!$G$3:$G$20000,"&lt;&gt;Month total")</f>
        <v>0</v>
      </c>
      <c r="G24" s="14" t="n">
        <f aca="false">SUMIFS('LinkedIn data'!$I$3:$I$20000,'LinkedIn data'!$A$3:$A$20000,"&gt;="&amp;$B24,'LinkedIn data'!$A$3:$A$20000,"&lt;="&amp;$C24,'LinkedIn data'!$G$3:$G$20000,"&lt;&gt;Month total")</f>
        <v>0</v>
      </c>
      <c r="H24" s="15" t="n">
        <f aca="false">SUM(D24:G24)</f>
        <v>7200.532608</v>
      </c>
      <c r="I24" s="14" t="n">
        <f aca="false">D24*(Settings!$C$22="Yes")+E24*(Settings!$C$23="Yes")+F24*(Settings!$C$24="Yes")+G24*(Settings!$C$25="Yes")</f>
        <v>7200.532608</v>
      </c>
      <c r="J24" s="14" t="n">
        <f aca="false">Settings!$D$16*MAX(0,MIN(C24,Settings!$C$11)-MAX(B24,Settings!$C$10)+1)/(Settings!$C$11-Settings!$C$10+1)</f>
        <v>5753.42465753425</v>
      </c>
      <c r="K24" s="14" t="n">
        <f aca="false">IF(OR(C24&gt;$C$3,I24=0),"",I24-J24)</f>
        <v>1447.10795046575</v>
      </c>
      <c r="L24" s="36" t="n">
        <f aca="false">SUMIFS('Meta data'!$P$3:$P$20000,'Meta data'!$A$3:$A$20000,"&gt;="&amp;$B24,'Meta data'!$A$3:$A$20000,"&lt;="&amp;$C24,'Meta data'!$T$3:$T$20000,"&lt;&gt;Month total")</f>
        <v>155</v>
      </c>
      <c r="M24" s="37" t="n">
        <f aca="false">IF(L24=0,"",D24/L24)</f>
        <v>29.6748387096774</v>
      </c>
      <c r="N24" s="36" t="n">
        <f aca="false">SUMIFS('Google data'!$G$3:$G$20000,'Google data'!$B$3:$B$20000,"&gt;="&amp;$B24,'Google data'!$B$3:$B$20000,"&lt;="&amp;$C24,'Google data'!$H$3:$H$20000,"&lt;&gt;Month total")</f>
        <v>43.6</v>
      </c>
      <c r="O24" s="37" t="n">
        <f aca="false">IF(N24=0,"",E24/N24)</f>
        <v>59.6544176146789</v>
      </c>
      <c r="P24" s="38"/>
      <c r="Q24" s="38"/>
      <c r="R24" s="39" t="s">
        <v>77</v>
      </c>
      <c r="S24" s="40" t="str">
        <f aca="false">TEXT(B24,"d mmm")</f>
        <v>11 May</v>
      </c>
    </row>
    <row r="25" customFormat="false" ht="36" hidden="false" customHeight="true" outlineLevel="0" collapsed="false">
      <c r="A25" s="34" t="n">
        <v>21</v>
      </c>
      <c r="B25" s="35" t="n">
        <f aca="false">Settings!$C$13+7*(A25-1)</f>
        <v>46160</v>
      </c>
      <c r="C25" s="35" t="n">
        <f aca="false">B25+6</f>
        <v>46166</v>
      </c>
      <c r="D25" s="14" t="n">
        <f aca="false">SUMIFS('Meta data'!$V$3:$V$20000,'Meta data'!$A$3:$A$20000,"&gt;="&amp;$B25,'Meta data'!$A$3:$A$20000,"&lt;="&amp;$C25,'Meta data'!$T$3:$T$20000,"&lt;&gt;Month total")</f>
        <v>5084.88</v>
      </c>
      <c r="E25" s="14" t="n">
        <f aca="false">SUMIFS('Google data'!$J$3:$J$20000,'Google data'!$B$3:$B$20000,"&gt;="&amp;$B25,'Google data'!$B$3:$B$20000,"&lt;="&amp;$C25,'Google data'!$H$3:$H$20000,"&lt;&gt;Month total")</f>
        <v>2656.158165</v>
      </c>
      <c r="F25" s="14" t="n">
        <f aca="false">SUMIFS('ChatGPT data'!$I$3:$I$20000,'ChatGPT data'!$A$3:$A$20000,"&gt;="&amp;$B25,'ChatGPT data'!$A$3:$A$20000,"&lt;="&amp;$C25,'ChatGPT data'!$G$3:$G$20000,"&lt;&gt;Month total")</f>
        <v>0</v>
      </c>
      <c r="G25" s="14" t="n">
        <f aca="false">SUMIFS('LinkedIn data'!$I$3:$I$20000,'LinkedIn data'!$A$3:$A$20000,"&gt;="&amp;$B25,'LinkedIn data'!$A$3:$A$20000,"&lt;="&amp;$C25,'LinkedIn data'!$G$3:$G$20000,"&lt;&gt;Month total")</f>
        <v>0</v>
      </c>
      <c r="H25" s="15" t="n">
        <f aca="false">SUM(D25:G25)</f>
        <v>7741.038165</v>
      </c>
      <c r="I25" s="14" t="n">
        <f aca="false">D25*(Settings!$C$22="Yes")+E25*(Settings!$C$23="Yes")+F25*(Settings!$C$24="Yes")+G25*(Settings!$C$25="Yes")</f>
        <v>7741.038165</v>
      </c>
      <c r="J25" s="14" t="n">
        <f aca="false">Settings!$D$16*MAX(0,MIN(C25,Settings!$C$11)-MAX(B25,Settings!$C$10)+1)/(Settings!$C$11-Settings!$C$10+1)</f>
        <v>5753.42465753425</v>
      </c>
      <c r="K25" s="14" t="n">
        <f aca="false">IF(OR(C25&gt;$C$3,I25=0),"",I25-J25)</f>
        <v>1987.61350746575</v>
      </c>
      <c r="L25" s="36" t="n">
        <f aca="false">SUMIFS('Meta data'!$P$3:$P$20000,'Meta data'!$A$3:$A$20000,"&gt;="&amp;$B25,'Meta data'!$A$3:$A$20000,"&lt;="&amp;$C25,'Meta data'!$T$3:$T$20000,"&lt;&gt;Month total")</f>
        <v>138</v>
      </c>
      <c r="M25" s="37" t="n">
        <f aca="false">IF(L25=0,"",D25/L25)</f>
        <v>36.8469565217391</v>
      </c>
      <c r="N25" s="36" t="n">
        <f aca="false">SUMIFS('Google data'!$G$3:$G$20000,'Google data'!$B$3:$B$20000,"&gt;="&amp;$B25,'Google data'!$B$3:$B$20000,"&lt;="&amp;$C25,'Google data'!$H$3:$H$20000,"&lt;&gt;Month total")</f>
        <v>36.74</v>
      </c>
      <c r="O25" s="37" t="n">
        <f aca="false">IF(N25=0,"",E25/N25)</f>
        <v>72.2960850571584</v>
      </c>
      <c r="P25" s="38"/>
      <c r="Q25" s="38"/>
      <c r="R25" s="39" t="s">
        <v>78</v>
      </c>
      <c r="S25" s="40" t="str">
        <f aca="false">TEXT(B25,"d mmm")</f>
        <v>18 May</v>
      </c>
    </row>
    <row r="26" customFormat="false" ht="36" hidden="false" customHeight="true" outlineLevel="0" collapsed="false">
      <c r="A26" s="34" t="n">
        <v>22</v>
      </c>
      <c r="B26" s="35" t="n">
        <f aca="false">Settings!$C$13+7*(A26-1)</f>
        <v>46167</v>
      </c>
      <c r="C26" s="35" t="n">
        <f aca="false">B26+6</f>
        <v>46173</v>
      </c>
      <c r="D26" s="14" t="n">
        <f aca="false">SUMIFS('Meta data'!$V$3:$V$20000,'Meta data'!$A$3:$A$20000,"&gt;="&amp;$B26,'Meta data'!$A$3:$A$20000,"&lt;="&amp;$C26,'Meta data'!$T$3:$T$20000,"&lt;&gt;Month total")</f>
        <v>5163.95</v>
      </c>
      <c r="E26" s="14" t="n">
        <f aca="false">SUMIFS('Google data'!$J$3:$J$20000,'Google data'!$B$3:$B$20000,"&gt;="&amp;$B26,'Google data'!$B$3:$B$20000,"&lt;="&amp;$C26,'Google data'!$H$3:$H$20000,"&lt;&gt;Month total")</f>
        <v>3095.727221</v>
      </c>
      <c r="F26" s="14" t="n">
        <f aca="false">SUMIFS('ChatGPT data'!$I$3:$I$20000,'ChatGPT data'!$A$3:$A$20000,"&gt;="&amp;$B26,'ChatGPT data'!$A$3:$A$20000,"&lt;="&amp;$C26,'ChatGPT data'!$G$3:$G$20000,"&lt;&gt;Month total")</f>
        <v>0</v>
      </c>
      <c r="G26" s="14" t="n">
        <f aca="false">SUMIFS('LinkedIn data'!$I$3:$I$20000,'LinkedIn data'!$A$3:$A$20000,"&gt;="&amp;$B26,'LinkedIn data'!$A$3:$A$20000,"&lt;="&amp;$C26,'LinkedIn data'!$G$3:$G$20000,"&lt;&gt;Month total")</f>
        <v>0</v>
      </c>
      <c r="H26" s="15" t="n">
        <f aca="false">SUM(D26:G26)</f>
        <v>8259.677221</v>
      </c>
      <c r="I26" s="14" t="n">
        <f aca="false">D26*(Settings!$C$22="Yes")+E26*(Settings!$C$23="Yes")+F26*(Settings!$C$24="Yes")+G26*(Settings!$C$25="Yes")</f>
        <v>8259.677221</v>
      </c>
      <c r="J26" s="14" t="n">
        <f aca="false">Settings!$D$16*MAX(0,MIN(C26,Settings!$C$11)-MAX(B26,Settings!$C$10)+1)/(Settings!$C$11-Settings!$C$10+1)</f>
        <v>5753.42465753425</v>
      </c>
      <c r="K26" s="14" t="n">
        <f aca="false">IF(OR(C26&gt;$C$3,I26=0),"",I26-J26)</f>
        <v>2506.25256346575</v>
      </c>
      <c r="L26" s="36" t="n">
        <f aca="false">SUMIFS('Meta data'!$P$3:$P$20000,'Meta data'!$A$3:$A$20000,"&gt;="&amp;$B26,'Meta data'!$A$3:$A$20000,"&lt;="&amp;$C26,'Meta data'!$T$3:$T$20000,"&lt;&gt;Month total")</f>
        <v>111</v>
      </c>
      <c r="M26" s="37" t="n">
        <f aca="false">IF(L26=0,"",D26/L26)</f>
        <v>46.5220720720721</v>
      </c>
      <c r="N26" s="36" t="n">
        <f aca="false">SUMIFS('Google data'!$G$3:$G$20000,'Google data'!$B$3:$B$20000,"&gt;="&amp;$B26,'Google data'!$B$3:$B$20000,"&lt;="&amp;$C26,'Google data'!$H$3:$H$20000,"&lt;&gt;Month total")</f>
        <v>15.82</v>
      </c>
      <c r="O26" s="37" t="n">
        <f aca="false">IF(N26=0,"",E26/N26)</f>
        <v>195.684400821745</v>
      </c>
      <c r="P26" s="38"/>
      <c r="Q26" s="38"/>
      <c r="R26" s="39" t="s">
        <v>79</v>
      </c>
      <c r="S26" s="40" t="str">
        <f aca="false">TEXT(B26,"d mmm")</f>
        <v>25 May</v>
      </c>
    </row>
    <row r="27" customFormat="false" ht="36" hidden="false" customHeight="true" outlineLevel="0" collapsed="false">
      <c r="A27" s="34" t="n">
        <v>23</v>
      </c>
      <c r="B27" s="35" t="n">
        <f aca="false">Settings!$C$13+7*(A27-1)</f>
        <v>46174</v>
      </c>
      <c r="C27" s="35" t="n">
        <f aca="false">B27+6</f>
        <v>46180</v>
      </c>
      <c r="D27" s="14" t="n">
        <f aca="false">SUMIFS('Meta data'!$V$3:$V$20000,'Meta data'!$A$3:$A$20000,"&gt;="&amp;$B27,'Meta data'!$A$3:$A$20000,"&lt;="&amp;$C27,'Meta data'!$T$3:$T$20000,"&lt;&gt;Month total")</f>
        <v>4659.49</v>
      </c>
      <c r="E27" s="14" t="n">
        <f aca="false">SUMIFS('Google data'!$J$3:$J$20000,'Google data'!$B$3:$B$20000,"&gt;="&amp;$B27,'Google data'!$B$3:$B$20000,"&lt;="&amp;$C27,'Google data'!$H$3:$H$20000,"&lt;&gt;Month total")</f>
        <v>3239.42991</v>
      </c>
      <c r="F27" s="14" t="n">
        <f aca="false">SUMIFS('ChatGPT data'!$I$3:$I$20000,'ChatGPT data'!$A$3:$A$20000,"&gt;="&amp;$B27,'ChatGPT data'!$A$3:$A$20000,"&lt;="&amp;$C27,'ChatGPT data'!$G$3:$G$20000,"&lt;&gt;Month total")</f>
        <v>0</v>
      </c>
      <c r="G27" s="14" t="n">
        <f aca="false">SUMIFS('LinkedIn data'!$I$3:$I$20000,'LinkedIn data'!$A$3:$A$20000,"&gt;="&amp;$B27,'LinkedIn data'!$A$3:$A$20000,"&lt;="&amp;$C27,'LinkedIn data'!$G$3:$G$20000,"&lt;&gt;Month total")</f>
        <v>0</v>
      </c>
      <c r="H27" s="15" t="n">
        <f aca="false">SUM(D27:G27)</f>
        <v>7898.91991</v>
      </c>
      <c r="I27" s="14" t="n">
        <f aca="false">D27*(Settings!$C$22="Yes")+E27*(Settings!$C$23="Yes")+F27*(Settings!$C$24="Yes")+G27*(Settings!$C$25="Yes")</f>
        <v>7898.91991</v>
      </c>
      <c r="J27" s="14" t="n">
        <f aca="false">Settings!$D$16*MAX(0,MIN(C27,Settings!$C$11)-MAX(B27,Settings!$C$10)+1)/(Settings!$C$11-Settings!$C$10+1)</f>
        <v>5753.42465753425</v>
      </c>
      <c r="K27" s="14" t="n">
        <f aca="false">IF(OR(C27&gt;$C$3,I27=0),"",I27-J27)</f>
        <v>2145.49525246575</v>
      </c>
      <c r="L27" s="36" t="n">
        <f aca="false">SUMIFS('Meta data'!$P$3:$P$20000,'Meta data'!$A$3:$A$20000,"&gt;="&amp;$B27,'Meta data'!$A$3:$A$20000,"&lt;="&amp;$C27,'Meta data'!$T$3:$T$20000,"&lt;&gt;Month total")</f>
        <v>134</v>
      </c>
      <c r="M27" s="37" t="n">
        <f aca="false">IF(L27=0,"",D27/L27)</f>
        <v>34.7723134328358</v>
      </c>
      <c r="N27" s="36" t="n">
        <f aca="false">SUMIFS('Google data'!$G$3:$G$20000,'Google data'!$B$3:$B$20000,"&gt;="&amp;$B27,'Google data'!$B$3:$B$20000,"&lt;="&amp;$C27,'Google data'!$H$3:$H$20000,"&lt;&gt;Month total")</f>
        <v>29.25</v>
      </c>
      <c r="O27" s="37" t="n">
        <f aca="false">IF(N27=0,"",E27/N27)</f>
        <v>110.749740512821</v>
      </c>
      <c r="P27" s="38"/>
      <c r="Q27" s="38"/>
      <c r="R27" s="39" t="s">
        <v>80</v>
      </c>
      <c r="S27" s="40" t="str">
        <f aca="false">TEXT(B27,"d mmm")</f>
        <v>1 Jun</v>
      </c>
    </row>
    <row r="28" customFormat="false" ht="36" hidden="false" customHeight="true" outlineLevel="0" collapsed="false">
      <c r="A28" s="34" t="n">
        <v>24</v>
      </c>
      <c r="B28" s="35" t="n">
        <f aca="false">Settings!$C$13+7*(A28-1)</f>
        <v>46181</v>
      </c>
      <c r="C28" s="35" t="n">
        <f aca="false">B28+6</f>
        <v>46187</v>
      </c>
      <c r="D28" s="14" t="n">
        <f aca="false">SUMIFS('Meta data'!$V$3:$V$20000,'Meta data'!$A$3:$A$20000,"&gt;="&amp;$B28,'Meta data'!$A$3:$A$20000,"&lt;="&amp;$C28,'Meta data'!$T$3:$T$20000,"&lt;&gt;Month total")</f>
        <v>3957.2</v>
      </c>
      <c r="E28" s="14" t="n">
        <f aca="false">SUMIFS('Google data'!$J$3:$J$20000,'Google data'!$B$3:$B$20000,"&gt;="&amp;$B28,'Google data'!$B$3:$B$20000,"&lt;="&amp;$C28,'Google data'!$H$3:$H$20000,"&lt;&gt;Month total")</f>
        <v>3036.276758</v>
      </c>
      <c r="F28" s="14" t="n">
        <f aca="false">SUMIFS('ChatGPT data'!$I$3:$I$20000,'ChatGPT data'!$A$3:$A$20000,"&gt;="&amp;$B28,'ChatGPT data'!$A$3:$A$20000,"&lt;="&amp;$C28,'ChatGPT data'!$G$3:$G$20000,"&lt;&gt;Month total")</f>
        <v>0</v>
      </c>
      <c r="G28" s="14" t="n">
        <f aca="false">SUMIFS('LinkedIn data'!$I$3:$I$20000,'LinkedIn data'!$A$3:$A$20000,"&gt;="&amp;$B28,'LinkedIn data'!$A$3:$A$20000,"&lt;="&amp;$C28,'LinkedIn data'!$G$3:$G$20000,"&lt;&gt;Month total")</f>
        <v>0</v>
      </c>
      <c r="H28" s="15" t="n">
        <f aca="false">SUM(D28:G28)</f>
        <v>6993.476758</v>
      </c>
      <c r="I28" s="14" t="n">
        <f aca="false">D28*(Settings!$C$22="Yes")+E28*(Settings!$C$23="Yes")+F28*(Settings!$C$24="Yes")+G28*(Settings!$C$25="Yes")</f>
        <v>6993.476758</v>
      </c>
      <c r="J28" s="14" t="n">
        <f aca="false">Settings!$D$16*MAX(0,MIN(C28,Settings!$C$11)-MAX(B28,Settings!$C$10)+1)/(Settings!$C$11-Settings!$C$10+1)</f>
        <v>5753.42465753425</v>
      </c>
      <c r="K28" s="14" t="n">
        <f aca="false">IF(OR(C28&gt;$C$3,I28=0),"",I28-J28)</f>
        <v>1240.05210046575</v>
      </c>
      <c r="L28" s="36" t="n">
        <f aca="false">SUMIFS('Meta data'!$P$3:$P$20000,'Meta data'!$A$3:$A$20000,"&gt;="&amp;$B28,'Meta data'!$A$3:$A$20000,"&lt;="&amp;$C28,'Meta data'!$T$3:$T$20000,"&lt;&gt;Month total")</f>
        <v>109</v>
      </c>
      <c r="M28" s="37" t="n">
        <f aca="false">IF(L28=0,"",D28/L28)</f>
        <v>36.3045871559633</v>
      </c>
      <c r="N28" s="36" t="n">
        <f aca="false">SUMIFS('Google data'!$G$3:$G$20000,'Google data'!$B$3:$B$20000,"&gt;="&amp;$B28,'Google data'!$B$3:$B$20000,"&lt;="&amp;$C28,'Google data'!$H$3:$H$20000,"&lt;&gt;Month total")</f>
        <v>34.93</v>
      </c>
      <c r="O28" s="37" t="n">
        <f aca="false">IF(N28=0,"",E28/N28)</f>
        <v>86.9246137417692</v>
      </c>
      <c r="P28" s="38"/>
      <c r="Q28" s="38"/>
      <c r="R28" s="39" t="s">
        <v>81</v>
      </c>
      <c r="S28" s="40" t="str">
        <f aca="false">TEXT(B28,"d mmm")</f>
        <v>8 Jun</v>
      </c>
    </row>
    <row r="29" customFormat="false" ht="36" hidden="false" customHeight="true" outlineLevel="0" collapsed="false">
      <c r="A29" s="34" t="n">
        <v>25</v>
      </c>
      <c r="B29" s="35" t="n">
        <f aca="false">Settings!$C$13+7*(A29-1)</f>
        <v>46188</v>
      </c>
      <c r="C29" s="35" t="n">
        <f aca="false">B29+6</f>
        <v>46194</v>
      </c>
      <c r="D29" s="14" t="n">
        <f aca="false">SUMIFS('Meta data'!$V$3:$V$20000,'Meta data'!$A$3:$A$20000,"&gt;="&amp;$B29,'Meta data'!$A$3:$A$20000,"&lt;="&amp;$C29,'Meta data'!$T$3:$T$20000,"&lt;&gt;Month total")</f>
        <v>3861.38</v>
      </c>
      <c r="E29" s="14" t="n">
        <f aca="false">SUMIFS('Google data'!$J$3:$J$20000,'Google data'!$B$3:$B$20000,"&gt;="&amp;$B29,'Google data'!$B$3:$B$20000,"&lt;="&amp;$C29,'Google data'!$H$3:$H$20000,"&lt;&gt;Month total")</f>
        <v>3247.086155</v>
      </c>
      <c r="F29" s="14" t="n">
        <f aca="false">SUMIFS('ChatGPT data'!$I$3:$I$20000,'ChatGPT data'!$A$3:$A$20000,"&gt;="&amp;$B29,'ChatGPT data'!$A$3:$A$20000,"&lt;="&amp;$C29,'ChatGPT data'!$G$3:$G$20000,"&lt;&gt;Month total")</f>
        <v>0</v>
      </c>
      <c r="G29" s="14" t="n">
        <f aca="false">SUMIFS('LinkedIn data'!$I$3:$I$20000,'LinkedIn data'!$A$3:$A$20000,"&gt;="&amp;$B29,'LinkedIn data'!$A$3:$A$20000,"&lt;="&amp;$C29,'LinkedIn data'!$G$3:$G$20000,"&lt;&gt;Month total")</f>
        <v>0</v>
      </c>
      <c r="H29" s="15" t="n">
        <f aca="false">SUM(D29:G29)</f>
        <v>7108.466155</v>
      </c>
      <c r="I29" s="14" t="n">
        <f aca="false">D29*(Settings!$C$22="Yes")+E29*(Settings!$C$23="Yes")+F29*(Settings!$C$24="Yes")+G29*(Settings!$C$25="Yes")</f>
        <v>7108.466155</v>
      </c>
      <c r="J29" s="14" t="n">
        <f aca="false">Settings!$D$16*MAX(0,MIN(C29,Settings!$C$11)-MAX(B29,Settings!$C$10)+1)/(Settings!$C$11-Settings!$C$10+1)</f>
        <v>5753.42465753425</v>
      </c>
      <c r="K29" s="14" t="n">
        <f aca="false">IF(OR(C29&gt;$C$3,I29=0),"",I29-J29)</f>
        <v>1355.04149746575</v>
      </c>
      <c r="L29" s="36" t="n">
        <f aca="false">SUMIFS('Meta data'!$P$3:$P$20000,'Meta data'!$A$3:$A$20000,"&gt;="&amp;$B29,'Meta data'!$A$3:$A$20000,"&lt;="&amp;$C29,'Meta data'!$T$3:$T$20000,"&lt;&gt;Month total")</f>
        <v>130</v>
      </c>
      <c r="M29" s="37" t="n">
        <f aca="false">IF(L29=0,"",D29/L29)</f>
        <v>29.7029230769231</v>
      </c>
      <c r="N29" s="36" t="n">
        <f aca="false">SUMIFS('Google data'!$G$3:$G$20000,'Google data'!$B$3:$B$20000,"&gt;="&amp;$B29,'Google data'!$B$3:$B$20000,"&lt;="&amp;$C29,'Google data'!$H$3:$H$20000,"&lt;&gt;Month total")</f>
        <v>38.47</v>
      </c>
      <c r="O29" s="37" t="n">
        <f aca="false">IF(N29=0,"",E29/N29)</f>
        <v>84.4056707824279</v>
      </c>
      <c r="P29" s="38"/>
      <c r="Q29" s="38"/>
      <c r="R29" s="39" t="s">
        <v>82</v>
      </c>
      <c r="S29" s="40" t="str">
        <f aca="false">TEXT(B29,"d mmm")</f>
        <v>15 Jun</v>
      </c>
    </row>
    <row r="30" customFormat="false" ht="36" hidden="false" customHeight="true" outlineLevel="0" collapsed="false">
      <c r="A30" s="34" t="n">
        <v>26</v>
      </c>
      <c r="B30" s="35" t="n">
        <f aca="false">Settings!$C$13+7*(A30-1)</f>
        <v>46195</v>
      </c>
      <c r="C30" s="35" t="n">
        <f aca="false">B30+6</f>
        <v>46201</v>
      </c>
      <c r="D30" s="14" t="n">
        <f aca="false">SUMIFS('Meta data'!$V$3:$V$20000,'Meta data'!$A$3:$A$20000,"&gt;="&amp;$B30,'Meta data'!$A$3:$A$20000,"&lt;="&amp;$C30,'Meta data'!$T$3:$T$20000,"&lt;&gt;Month total")</f>
        <v>3787.83</v>
      </c>
      <c r="E30" s="14" t="n">
        <f aca="false">SUMIFS('Google data'!$J$3:$J$20000,'Google data'!$B$3:$B$20000,"&gt;="&amp;$B30,'Google data'!$B$3:$B$20000,"&lt;="&amp;$C30,'Google data'!$H$3:$H$20000,"&lt;&gt;Month total")</f>
        <v>3486.821628</v>
      </c>
      <c r="F30" s="14" t="n">
        <f aca="false">SUMIFS('ChatGPT data'!$I$3:$I$20000,'ChatGPT data'!$A$3:$A$20000,"&gt;="&amp;$B30,'ChatGPT data'!$A$3:$A$20000,"&lt;="&amp;$C30,'ChatGPT data'!$G$3:$G$20000,"&lt;&gt;Month total")</f>
        <v>0</v>
      </c>
      <c r="G30" s="14" t="n">
        <f aca="false">SUMIFS('LinkedIn data'!$I$3:$I$20000,'LinkedIn data'!$A$3:$A$20000,"&gt;="&amp;$B30,'LinkedIn data'!$A$3:$A$20000,"&lt;="&amp;$C30,'LinkedIn data'!$G$3:$G$20000,"&lt;&gt;Month total")</f>
        <v>0</v>
      </c>
      <c r="H30" s="15" t="n">
        <f aca="false">SUM(D30:G30)</f>
        <v>7274.651628</v>
      </c>
      <c r="I30" s="14" t="n">
        <f aca="false">D30*(Settings!$C$22="Yes")+E30*(Settings!$C$23="Yes")+F30*(Settings!$C$24="Yes")+G30*(Settings!$C$25="Yes")</f>
        <v>7274.651628</v>
      </c>
      <c r="J30" s="14" t="n">
        <f aca="false">Settings!$D$16*MAX(0,MIN(C30,Settings!$C$11)-MAX(B30,Settings!$C$10)+1)/(Settings!$C$11-Settings!$C$10+1)</f>
        <v>5753.42465753425</v>
      </c>
      <c r="K30" s="14" t="n">
        <f aca="false">IF(OR(C30&gt;$C$3,I30=0),"",I30-J30)</f>
        <v>1521.22697046575</v>
      </c>
      <c r="L30" s="36" t="n">
        <f aca="false">SUMIFS('Meta data'!$P$3:$P$20000,'Meta data'!$A$3:$A$20000,"&gt;="&amp;$B30,'Meta data'!$A$3:$A$20000,"&lt;="&amp;$C30,'Meta data'!$T$3:$T$20000,"&lt;&gt;Month total")</f>
        <v>75</v>
      </c>
      <c r="M30" s="37" t="n">
        <f aca="false">IF(L30=0,"",D30/L30)</f>
        <v>50.5044</v>
      </c>
      <c r="N30" s="36" t="n">
        <f aca="false">SUMIFS('Google data'!$G$3:$G$20000,'Google data'!$B$3:$B$20000,"&gt;="&amp;$B30,'Google data'!$B$3:$B$20000,"&lt;="&amp;$C30,'Google data'!$H$3:$H$20000,"&lt;&gt;Month total")</f>
        <v>46.97</v>
      </c>
      <c r="O30" s="37" t="n">
        <f aca="false">IF(N30=0,"",E30/N30)</f>
        <v>74.2350783053013</v>
      </c>
      <c r="P30" s="38"/>
      <c r="Q30" s="38"/>
      <c r="R30" s="39" t="s">
        <v>83</v>
      </c>
      <c r="S30" s="40" t="str">
        <f aca="false">TEXT(B30,"d mmm")</f>
        <v>22 Jun</v>
      </c>
    </row>
    <row r="31" customFormat="false" ht="36" hidden="false" customHeight="true" outlineLevel="0" collapsed="false">
      <c r="A31" s="34" t="n">
        <v>27</v>
      </c>
      <c r="B31" s="35" t="n">
        <f aca="false">Settings!$C$13+7*(A31-1)</f>
        <v>46202</v>
      </c>
      <c r="C31" s="35" t="n">
        <f aca="false">B31+6</f>
        <v>46208</v>
      </c>
      <c r="D31" s="14" t="n">
        <f aca="false">SUMIFS('Meta data'!$V$3:$V$20000,'Meta data'!$A$3:$A$20000,"&gt;="&amp;$B31,'Meta data'!$A$3:$A$20000,"&lt;="&amp;$C31,'Meta data'!$T$3:$T$20000,"&lt;&gt;Month total")</f>
        <v>4139.3</v>
      </c>
      <c r="E31" s="14" t="n">
        <f aca="false">SUMIFS('Google data'!$J$3:$J$20000,'Google data'!$B$3:$B$20000,"&gt;="&amp;$B31,'Google data'!$B$3:$B$20000,"&lt;="&amp;$C31,'Google data'!$H$3:$H$20000,"&lt;&gt;Month total")</f>
        <v>2745.74182</v>
      </c>
      <c r="F31" s="14" t="n">
        <f aca="false">SUMIFS('ChatGPT data'!$I$3:$I$20000,'ChatGPT data'!$A$3:$A$20000,"&gt;="&amp;$B31,'ChatGPT data'!$A$3:$A$20000,"&lt;="&amp;$C31,'ChatGPT data'!$G$3:$G$20000,"&lt;&gt;Month total")</f>
        <v>0</v>
      </c>
      <c r="G31" s="14" t="n">
        <f aca="false">SUMIFS('LinkedIn data'!$I$3:$I$20000,'LinkedIn data'!$A$3:$A$20000,"&gt;="&amp;$B31,'LinkedIn data'!$A$3:$A$20000,"&lt;="&amp;$C31,'LinkedIn data'!$G$3:$G$20000,"&lt;&gt;Month total")</f>
        <v>0</v>
      </c>
      <c r="H31" s="15" t="n">
        <f aca="false">SUM(D31:G31)</f>
        <v>6885.04182</v>
      </c>
      <c r="I31" s="14" t="n">
        <f aca="false">D31*(Settings!$C$22="Yes")+E31*(Settings!$C$23="Yes")+F31*(Settings!$C$24="Yes")+G31*(Settings!$C$25="Yes")</f>
        <v>6885.04182</v>
      </c>
      <c r="J31" s="14" t="n">
        <f aca="false">Settings!$D$16*MAX(0,MIN(C31,Settings!$C$11)-MAX(B31,Settings!$C$10)+1)/(Settings!$C$11-Settings!$C$10+1)</f>
        <v>5753.42465753425</v>
      </c>
      <c r="K31" s="14" t="n">
        <f aca="false">IF(OR(C31&gt;$C$3,I31=0),"",I31-J31)</f>
        <v>1131.61716246575</v>
      </c>
      <c r="L31" s="36" t="n">
        <f aca="false">SUMIFS('Meta data'!$P$3:$P$20000,'Meta data'!$A$3:$A$20000,"&gt;="&amp;$B31,'Meta data'!$A$3:$A$20000,"&lt;="&amp;$C31,'Meta data'!$T$3:$T$20000,"&lt;&gt;Month total")</f>
        <v>146</v>
      </c>
      <c r="M31" s="37" t="n">
        <f aca="false">IF(L31=0,"",D31/L31)</f>
        <v>28.3513698630137</v>
      </c>
      <c r="N31" s="36" t="n">
        <f aca="false">SUMIFS('Google data'!$G$3:$G$20000,'Google data'!$B$3:$B$20000,"&gt;="&amp;$B31,'Google data'!$B$3:$B$20000,"&lt;="&amp;$C31,'Google data'!$H$3:$H$20000,"&lt;&gt;Month total")</f>
        <v>27.5</v>
      </c>
      <c r="O31" s="37" t="n">
        <f aca="false">IF(N31=0,"",E31/N31)</f>
        <v>99.8451570909091</v>
      </c>
      <c r="P31" s="38"/>
      <c r="Q31" s="38"/>
      <c r="R31" s="39" t="s">
        <v>84</v>
      </c>
      <c r="S31" s="40" t="str">
        <f aca="false">TEXT(B31,"d mmm")</f>
        <v>29 Jun</v>
      </c>
    </row>
    <row r="32" customFormat="false" ht="36" hidden="false" customHeight="true" outlineLevel="0" collapsed="false">
      <c r="A32" s="34" t="n">
        <v>28</v>
      </c>
      <c r="B32" s="35" t="n">
        <f aca="false">Settings!$C$13+7*(A32-1)</f>
        <v>46209</v>
      </c>
      <c r="C32" s="35" t="n">
        <f aca="false">B32+6</f>
        <v>46215</v>
      </c>
      <c r="D32" s="14" t="n">
        <f aca="false">SUMIFS('Meta data'!$V$3:$V$20000,'Meta data'!$A$3:$A$20000,"&gt;="&amp;$B32,'Meta data'!$A$3:$A$20000,"&lt;="&amp;$C32,'Meta data'!$T$3:$T$20000,"&lt;&gt;Month total")</f>
        <v>3651.71</v>
      </c>
      <c r="E32" s="14" t="n">
        <f aca="false">SUMIFS('Google data'!$J$3:$J$20000,'Google data'!$B$3:$B$20000,"&gt;="&amp;$B32,'Google data'!$B$3:$B$20000,"&lt;="&amp;$C32,'Google data'!$H$3:$H$20000,"&lt;&gt;Month total")</f>
        <v>3401.909959</v>
      </c>
      <c r="F32" s="14" t="n">
        <f aca="false">SUMIFS('ChatGPT data'!$I$3:$I$20000,'ChatGPT data'!$A$3:$A$20000,"&gt;="&amp;$B32,'ChatGPT data'!$A$3:$A$20000,"&lt;="&amp;$C32,'ChatGPT data'!$G$3:$G$20000,"&lt;&gt;Month total")</f>
        <v>0</v>
      </c>
      <c r="G32" s="14" t="n">
        <f aca="false">SUMIFS('LinkedIn data'!$I$3:$I$20000,'LinkedIn data'!$A$3:$A$20000,"&gt;="&amp;$B32,'LinkedIn data'!$A$3:$A$20000,"&lt;="&amp;$C32,'LinkedIn data'!$G$3:$G$20000,"&lt;&gt;Month total")</f>
        <v>0</v>
      </c>
      <c r="H32" s="15" t="n">
        <f aca="false">SUM(D32:G32)</f>
        <v>7053.619959</v>
      </c>
      <c r="I32" s="14" t="n">
        <f aca="false">D32*(Settings!$C$22="Yes")+E32*(Settings!$C$23="Yes")+F32*(Settings!$C$24="Yes")+G32*(Settings!$C$25="Yes")</f>
        <v>7053.619959</v>
      </c>
      <c r="J32" s="14" t="n">
        <f aca="false">Settings!$D$16*MAX(0,MIN(C32,Settings!$C$11)-MAX(B32,Settings!$C$10)+1)/(Settings!$C$11-Settings!$C$10+1)</f>
        <v>5753.42465753425</v>
      </c>
      <c r="K32" s="14" t="n">
        <f aca="false">IF(OR(C32&gt;$C$3,I32=0),"",I32-J32)</f>
        <v>1300.19530146575</v>
      </c>
      <c r="L32" s="36" t="n">
        <f aca="false">SUMIFS('Meta data'!$P$3:$P$20000,'Meta data'!$A$3:$A$20000,"&gt;="&amp;$B32,'Meta data'!$A$3:$A$20000,"&lt;="&amp;$C32,'Meta data'!$T$3:$T$20000,"&lt;&gt;Month total")</f>
        <v>33</v>
      </c>
      <c r="M32" s="37" t="n">
        <f aca="false">IF(L32=0,"",D32/L32)</f>
        <v>110.657878787879</v>
      </c>
      <c r="N32" s="36" t="n">
        <f aca="false">SUMIFS('Google data'!$G$3:$G$20000,'Google data'!$B$3:$B$20000,"&gt;="&amp;$B32,'Google data'!$B$3:$B$20000,"&lt;="&amp;$C32,'Google data'!$H$3:$H$20000,"&lt;&gt;Month total")</f>
        <v>20</v>
      </c>
      <c r="O32" s="37" t="n">
        <f aca="false">IF(N32=0,"",E32/N32)</f>
        <v>170.09549795</v>
      </c>
      <c r="P32" s="38"/>
      <c r="Q32" s="38"/>
      <c r="R32" s="39" t="s">
        <v>85</v>
      </c>
      <c r="S32" s="40" t="str">
        <f aca="false">TEXT(B32,"d mmm")</f>
        <v>6 Jul</v>
      </c>
    </row>
    <row r="33" customFormat="false" ht="36" hidden="false" customHeight="true" outlineLevel="0" collapsed="false">
      <c r="A33" s="34" t="n">
        <v>29</v>
      </c>
      <c r="B33" s="35" t="n">
        <f aca="false">Settings!$C$13+7*(A33-1)</f>
        <v>46216</v>
      </c>
      <c r="C33" s="35" t="n">
        <f aca="false">B33+6</f>
        <v>46222</v>
      </c>
      <c r="D33" s="14" t="n">
        <f aca="false">SUMIFS('Meta data'!$V$3:$V$20000,'Meta data'!$A$3:$A$20000,"&gt;="&amp;$B33,'Meta data'!$A$3:$A$20000,"&lt;="&amp;$C33,'Meta data'!$T$3:$T$20000,"&lt;&gt;Month total")</f>
        <v>4672.37</v>
      </c>
      <c r="E33" s="14" t="n">
        <f aca="false">SUMIFS('Google data'!$J$3:$J$20000,'Google data'!$B$3:$B$20000,"&gt;="&amp;$B33,'Google data'!$B$3:$B$20000,"&lt;="&amp;$C33,'Google data'!$H$3:$H$20000,"&lt;&gt;Month total")</f>
        <v>2994.43007</v>
      </c>
      <c r="F33" s="14" t="n">
        <f aca="false">SUMIFS('ChatGPT data'!$I$3:$I$20000,'ChatGPT data'!$A$3:$A$20000,"&gt;="&amp;$B33,'ChatGPT data'!$A$3:$A$20000,"&lt;="&amp;$C33,'ChatGPT data'!$G$3:$G$20000,"&lt;&gt;Month total")</f>
        <v>0</v>
      </c>
      <c r="G33" s="14" t="n">
        <f aca="false">SUMIFS('LinkedIn data'!$I$3:$I$20000,'LinkedIn data'!$A$3:$A$20000,"&gt;="&amp;$B33,'LinkedIn data'!$A$3:$A$20000,"&lt;="&amp;$C33,'LinkedIn data'!$G$3:$G$20000,"&lt;&gt;Month total")</f>
        <v>0</v>
      </c>
      <c r="H33" s="15" t="n">
        <f aca="false">SUM(D33:G33)</f>
        <v>7666.80007</v>
      </c>
      <c r="I33" s="14" t="n">
        <f aca="false">D33*(Settings!$C$22="Yes")+E33*(Settings!$C$23="Yes")+F33*(Settings!$C$24="Yes")+G33*(Settings!$C$25="Yes")</f>
        <v>7666.80007</v>
      </c>
      <c r="J33" s="14" t="n">
        <f aca="false">Settings!$D$16*MAX(0,MIN(C33,Settings!$C$11)-MAX(B33,Settings!$C$10)+1)/(Settings!$C$11-Settings!$C$10+1)</f>
        <v>5753.42465753425</v>
      </c>
      <c r="K33" s="14" t="n">
        <f aca="false">IF(OR(C33&gt;$C$3,I33=0),"",I33-J33)</f>
        <v>1913.37541246575</v>
      </c>
      <c r="L33" s="36" t="n">
        <f aca="false">SUMIFS('Meta data'!$P$3:$P$20000,'Meta data'!$A$3:$A$20000,"&gt;="&amp;$B33,'Meta data'!$A$3:$A$20000,"&lt;="&amp;$C33,'Meta data'!$T$3:$T$20000,"&lt;&gt;Month total")</f>
        <v>126</v>
      </c>
      <c r="M33" s="37" t="n">
        <f aca="false">IF(L33=0,"",D33/L33)</f>
        <v>37.0823015873016</v>
      </c>
      <c r="N33" s="36" t="n">
        <f aca="false">SUMIFS('Google data'!$G$3:$G$20000,'Google data'!$B$3:$B$20000,"&gt;="&amp;$B33,'Google data'!$B$3:$B$20000,"&lt;="&amp;$C33,'Google data'!$H$3:$H$20000,"&lt;&gt;Month total")</f>
        <v>16.38</v>
      </c>
      <c r="O33" s="37" t="n">
        <f aca="false">IF(N33=0,"",E33/N33)</f>
        <v>182.810138583639</v>
      </c>
      <c r="P33" s="38"/>
      <c r="Q33" s="38"/>
      <c r="R33" s="39" t="s">
        <v>86</v>
      </c>
      <c r="S33" s="40" t="str">
        <f aca="false">TEXT(B33,"d mmm")</f>
        <v>13 Jul</v>
      </c>
    </row>
    <row r="34" customFormat="false" ht="36" hidden="false" customHeight="true" outlineLevel="0" collapsed="false">
      <c r="A34" s="34" t="n">
        <v>30</v>
      </c>
      <c r="B34" s="35" t="n">
        <f aca="false">Settings!$C$13+7*(A34-1)</f>
        <v>46223</v>
      </c>
      <c r="C34" s="35" t="n">
        <f aca="false">B34+6</f>
        <v>46229</v>
      </c>
      <c r="D34" s="14" t="n">
        <f aca="false">SUMIFS('Meta data'!$V$3:$V$20000,'Meta data'!$A$3:$A$20000,"&gt;="&amp;$B34,'Meta data'!$A$3:$A$20000,"&lt;="&amp;$C34,'Meta data'!$T$3:$T$20000,"&lt;&gt;Month total")</f>
        <v>4982.93</v>
      </c>
      <c r="E34" s="14" t="n">
        <f aca="false">SUMIFS('Google data'!$J$3:$J$20000,'Google data'!$B$3:$B$20000,"&gt;="&amp;$B34,'Google data'!$B$3:$B$20000,"&lt;="&amp;$C34,'Google data'!$H$3:$H$20000,"&lt;&gt;Month total")</f>
        <v>2687.833783</v>
      </c>
      <c r="F34" s="14" t="n">
        <f aca="false">SUMIFS('ChatGPT data'!$I$3:$I$20000,'ChatGPT data'!$A$3:$A$20000,"&gt;="&amp;$B34,'ChatGPT data'!$A$3:$A$20000,"&lt;="&amp;$C34,'ChatGPT data'!$G$3:$G$20000,"&lt;&gt;Month total")</f>
        <v>0</v>
      </c>
      <c r="G34" s="14" t="n">
        <f aca="false">SUMIFS('LinkedIn data'!$I$3:$I$20000,'LinkedIn data'!$A$3:$A$20000,"&gt;="&amp;$B34,'LinkedIn data'!$A$3:$A$20000,"&lt;="&amp;$C34,'LinkedIn data'!$G$3:$G$20000,"&lt;&gt;Month total")</f>
        <v>0</v>
      </c>
      <c r="H34" s="15" t="n">
        <f aca="false">SUM(D34:G34)</f>
        <v>7670.763783</v>
      </c>
      <c r="I34" s="14" t="n">
        <f aca="false">D34*(Settings!$C$22="Yes")+E34*(Settings!$C$23="Yes")+F34*(Settings!$C$24="Yes")+G34*(Settings!$C$25="Yes")</f>
        <v>7670.763783</v>
      </c>
      <c r="J34" s="14" t="n">
        <f aca="false">Settings!$D$16*MAX(0,MIN(C34,Settings!$C$11)-MAX(B34,Settings!$C$10)+1)/(Settings!$C$11-Settings!$C$10+1)</f>
        <v>5753.42465753425</v>
      </c>
      <c r="K34" s="14" t="n">
        <f aca="false">IF(OR(C34&gt;$C$3,I34=0),"",I34-J34)</f>
        <v>1917.33912546575</v>
      </c>
      <c r="L34" s="36" t="n">
        <f aca="false">SUMIFS('Meta data'!$P$3:$P$20000,'Meta data'!$A$3:$A$20000,"&gt;="&amp;$B34,'Meta data'!$A$3:$A$20000,"&lt;="&amp;$C34,'Meta data'!$T$3:$T$20000,"&lt;&gt;Month total")</f>
        <v>6</v>
      </c>
      <c r="M34" s="37" t="n">
        <f aca="false">IF(L34=0,"",D34/L34)</f>
        <v>830.488333333333</v>
      </c>
      <c r="N34" s="36" t="n">
        <f aca="false">SUMIFS('Google data'!$G$3:$G$20000,'Google data'!$B$3:$B$20000,"&gt;="&amp;$B34,'Google data'!$B$3:$B$20000,"&lt;="&amp;$C34,'Google data'!$H$3:$H$20000,"&lt;&gt;Month total")</f>
        <v>6</v>
      </c>
      <c r="O34" s="37" t="n">
        <f aca="false">IF(N34=0,"",E34/N34)</f>
        <v>447.972297166667</v>
      </c>
      <c r="P34" s="38"/>
      <c r="Q34" s="38"/>
      <c r="R34" s="39" t="s">
        <v>87</v>
      </c>
      <c r="S34" s="40" t="str">
        <f aca="false">TEXT(B34,"d mmm")</f>
        <v>20 Jul</v>
      </c>
    </row>
    <row r="35" customFormat="false" ht="36" hidden="false" customHeight="true" outlineLevel="0" collapsed="false">
      <c r="A35" s="34" t="n">
        <v>31</v>
      </c>
      <c r="B35" s="35" t="n">
        <f aca="false">Settings!$C$13+7*(A35-1)</f>
        <v>46230</v>
      </c>
      <c r="C35" s="35" t="n">
        <f aca="false">B35+6</f>
        <v>46236</v>
      </c>
      <c r="D35" s="14" t="n">
        <f aca="false">SUMIFS('Meta data'!$V$3:$V$20000,'Meta data'!$A$3:$A$20000,"&gt;="&amp;$B35,'Meta data'!$A$3:$A$20000,"&lt;="&amp;$C35,'Meta data'!$T$3:$T$20000,"&lt;&gt;Month total")</f>
        <v>3642.95</v>
      </c>
      <c r="E35" s="14" t="n">
        <f aca="false">SUMIFS('Google data'!$J$3:$J$20000,'Google data'!$B$3:$B$20000,"&gt;="&amp;$B35,'Google data'!$B$3:$B$20000,"&lt;="&amp;$C35,'Google data'!$H$3:$H$20000,"&lt;&gt;Month total")</f>
        <v>2886.773206</v>
      </c>
      <c r="F35" s="14" t="n">
        <f aca="false">SUMIFS('ChatGPT data'!$I$3:$I$20000,'ChatGPT data'!$A$3:$A$20000,"&gt;="&amp;$B35,'ChatGPT data'!$A$3:$A$20000,"&lt;="&amp;$C35,'ChatGPT data'!$G$3:$G$20000,"&lt;&gt;Month total")</f>
        <v>0</v>
      </c>
      <c r="G35" s="14" t="n">
        <f aca="false">SUMIFS('LinkedIn data'!$I$3:$I$20000,'LinkedIn data'!$A$3:$A$20000,"&gt;="&amp;$B35,'LinkedIn data'!$A$3:$A$20000,"&lt;="&amp;$C35,'LinkedIn data'!$G$3:$G$20000,"&lt;&gt;Month total")</f>
        <v>0</v>
      </c>
      <c r="H35" s="15" t="n">
        <f aca="false">SUM(D35:G35)</f>
        <v>6529.723206</v>
      </c>
      <c r="I35" s="14" t="n">
        <f aca="false">D35*(Settings!$C$22="Yes")+E35*(Settings!$C$23="Yes")+F35*(Settings!$C$24="Yes")+G35*(Settings!$C$25="Yes")</f>
        <v>6529.723206</v>
      </c>
      <c r="J35" s="14" t="n">
        <f aca="false">Settings!$D$16*MAX(0,MIN(C35,Settings!$C$11)-MAX(B35,Settings!$C$10)+1)/(Settings!$C$11-Settings!$C$10+1)</f>
        <v>5753.42465753425</v>
      </c>
      <c r="K35" s="14" t="n">
        <f aca="false">IF(OR(C35&gt;$C$3,I35=0),"",I35-J35)</f>
        <v>776.298548465753</v>
      </c>
      <c r="L35" s="36" t="n">
        <f aca="false">SUMIFS('Meta data'!$P$3:$P$20000,'Meta data'!$A$3:$A$20000,"&gt;="&amp;$B35,'Meta data'!$A$3:$A$20000,"&lt;="&amp;$C35,'Meta data'!$T$3:$T$20000,"&lt;&gt;Month total")</f>
        <v>14</v>
      </c>
      <c r="M35" s="37" t="n">
        <f aca="false">IF(L35=0,"",D35/L35)</f>
        <v>260.210714285714</v>
      </c>
      <c r="N35" s="36" t="n">
        <f aca="false">SUMIFS('Google data'!$G$3:$G$20000,'Google data'!$B$3:$B$20000,"&gt;="&amp;$B35,'Google data'!$B$3:$B$20000,"&lt;="&amp;$C35,'Google data'!$H$3:$H$20000,"&lt;&gt;Month total")</f>
        <v>8.93</v>
      </c>
      <c r="O35" s="37" t="n">
        <f aca="false">IF(N35=0,"",E35/N35)</f>
        <v>323.266876371781</v>
      </c>
      <c r="P35" s="38"/>
      <c r="Q35" s="38"/>
      <c r="R35" s="39" t="s">
        <v>88</v>
      </c>
      <c r="S35" s="40" t="str">
        <f aca="false">TEXT(B35,"d mmm")</f>
        <v>27 Jul</v>
      </c>
    </row>
    <row r="36" customFormat="false" ht="36" hidden="false" customHeight="true" outlineLevel="0" collapsed="false">
      <c r="A36" s="34" t="n">
        <v>32</v>
      </c>
      <c r="B36" s="35" t="n">
        <f aca="false">Settings!$C$13+7*(A36-1)</f>
        <v>46237</v>
      </c>
      <c r="C36" s="35" t="n">
        <f aca="false">B36+6</f>
        <v>46243</v>
      </c>
      <c r="D36" s="14" t="n">
        <f aca="false">SUMIFS('Meta data'!$V$3:$V$20000,'Meta data'!$A$3:$A$20000,"&gt;="&amp;$B36,'Meta data'!$A$3:$A$20000,"&lt;="&amp;$C36,'Meta data'!$T$3:$T$20000,"&lt;&gt;Month total")</f>
        <v>3052.1</v>
      </c>
      <c r="E36" s="14" t="n">
        <f aca="false">SUMIFS('Google data'!$J$3:$J$20000,'Google data'!$B$3:$B$20000,"&gt;="&amp;$B36,'Google data'!$B$3:$B$20000,"&lt;="&amp;$C36,'Google data'!$H$3:$H$20000,"&lt;&gt;Month total")</f>
        <v>2871.248353</v>
      </c>
      <c r="F36" s="14" t="n">
        <f aca="false">SUMIFS('ChatGPT data'!$I$3:$I$20000,'ChatGPT data'!$A$3:$A$20000,"&gt;="&amp;$B36,'ChatGPT data'!$A$3:$A$20000,"&lt;="&amp;$C36,'ChatGPT data'!$G$3:$G$20000,"&lt;&gt;Month total")</f>
        <v>0</v>
      </c>
      <c r="G36" s="14" t="n">
        <f aca="false">SUMIFS('LinkedIn data'!$I$3:$I$20000,'LinkedIn data'!$A$3:$A$20000,"&gt;="&amp;$B36,'LinkedIn data'!$A$3:$A$20000,"&lt;="&amp;$C36,'LinkedIn data'!$G$3:$G$20000,"&lt;&gt;Month total")</f>
        <v>0</v>
      </c>
      <c r="H36" s="15" t="n">
        <f aca="false">SUM(D36:G36)</f>
        <v>5923.348353</v>
      </c>
      <c r="I36" s="14" t="n">
        <f aca="false">D36*(Settings!$C$22="Yes")+E36*(Settings!$C$23="Yes")+F36*(Settings!$C$24="Yes")+G36*(Settings!$C$25="Yes")</f>
        <v>5923.348353</v>
      </c>
      <c r="J36" s="14" t="n">
        <f aca="false">Settings!$D$16*MAX(0,MIN(C36,Settings!$C$11)-MAX(B36,Settings!$C$10)+1)/(Settings!$C$11-Settings!$C$10+1)</f>
        <v>5753.42465753425</v>
      </c>
      <c r="K36" s="14" t="n">
        <f aca="false">IF(OR(C36&gt;$C$3,I36=0),"",I36-J36)</f>
        <v>169.923695465753</v>
      </c>
      <c r="L36" s="36" t="n">
        <f aca="false">SUMIFS('Meta data'!$P$3:$P$20000,'Meta data'!$A$3:$A$20000,"&gt;="&amp;$B36,'Meta data'!$A$3:$A$20000,"&lt;="&amp;$C36,'Meta data'!$T$3:$T$20000,"&lt;&gt;Month total")</f>
        <v>4</v>
      </c>
      <c r="M36" s="37" t="n">
        <f aca="false">IF(L36=0,"",D36/L36)</f>
        <v>763.025</v>
      </c>
      <c r="N36" s="36" t="n">
        <f aca="false">SUMIFS('Google data'!$G$3:$G$20000,'Google data'!$B$3:$B$20000,"&gt;="&amp;$B36,'Google data'!$B$3:$B$20000,"&lt;="&amp;$C36,'Google data'!$H$3:$H$20000,"&lt;&gt;Month total")</f>
        <v>10</v>
      </c>
      <c r="O36" s="37" t="n">
        <f aca="false">IF(N36=0,"",E36/N36)</f>
        <v>287.1248353</v>
      </c>
      <c r="P36" s="38"/>
      <c r="Q36" s="38"/>
      <c r="R36" s="39" t="s">
        <v>89</v>
      </c>
      <c r="S36" s="40" t="str">
        <f aca="false">TEXT(B36,"d mmm")</f>
        <v>3 Aug</v>
      </c>
    </row>
    <row r="37" customFormat="false" ht="36" hidden="false" customHeight="true" outlineLevel="0" collapsed="false">
      <c r="A37" s="34" t="n">
        <v>33</v>
      </c>
      <c r="B37" s="35" t="n">
        <f aca="false">Settings!$C$13+7*(A37-1)</f>
        <v>46244</v>
      </c>
      <c r="C37" s="35" t="n">
        <f aca="false">B37+6</f>
        <v>46250</v>
      </c>
      <c r="D37" s="14" t="n">
        <f aca="false">SUMIFS('Meta data'!$V$3:$V$20000,'Meta data'!$A$3:$A$20000,"&gt;="&amp;$B37,'Meta data'!$A$3:$A$20000,"&lt;="&amp;$C37,'Meta data'!$T$3:$T$20000,"&lt;&gt;Month total")</f>
        <v>2017.88</v>
      </c>
      <c r="E37" s="14" t="n">
        <f aca="false">SUMIFS('Google data'!$J$3:$J$20000,'Google data'!$B$3:$B$20000,"&gt;="&amp;$B37,'Google data'!$B$3:$B$20000,"&lt;="&amp;$C37,'Google data'!$H$3:$H$20000,"&lt;&gt;Month total")</f>
        <v>3471.307952</v>
      </c>
      <c r="F37" s="14" t="n">
        <f aca="false">SUMIFS('ChatGPT data'!$I$3:$I$20000,'ChatGPT data'!$A$3:$A$20000,"&gt;="&amp;$B37,'ChatGPT data'!$A$3:$A$20000,"&lt;="&amp;$C37,'ChatGPT data'!$G$3:$G$20000,"&lt;&gt;Month total")</f>
        <v>0</v>
      </c>
      <c r="G37" s="14" t="n">
        <f aca="false">SUMIFS('LinkedIn data'!$I$3:$I$20000,'LinkedIn data'!$A$3:$A$20000,"&gt;="&amp;$B37,'LinkedIn data'!$A$3:$A$20000,"&lt;="&amp;$C37,'LinkedIn data'!$G$3:$G$20000,"&lt;&gt;Month total")</f>
        <v>0</v>
      </c>
      <c r="H37" s="15" t="n">
        <f aca="false">SUM(D37:G37)</f>
        <v>5489.187952</v>
      </c>
      <c r="I37" s="14" t="n">
        <f aca="false">D37*(Settings!$C$22="Yes")+E37*(Settings!$C$23="Yes")+F37*(Settings!$C$24="Yes")+G37*(Settings!$C$25="Yes")</f>
        <v>5489.187952</v>
      </c>
      <c r="J37" s="14" t="n">
        <f aca="false">Settings!$D$16*MAX(0,MIN(C37,Settings!$C$11)-MAX(B37,Settings!$C$10)+1)/(Settings!$C$11-Settings!$C$10+1)</f>
        <v>5753.42465753425</v>
      </c>
      <c r="K37" s="14" t="n">
        <f aca="false">IF(OR(C37&gt;$C$3,I37=0),"",I37-J37)</f>
        <v>-264.236705534247</v>
      </c>
      <c r="L37" s="36" t="n">
        <f aca="false">SUMIFS('Meta data'!$P$3:$P$20000,'Meta data'!$A$3:$A$20000,"&gt;="&amp;$B37,'Meta data'!$A$3:$A$20000,"&lt;="&amp;$C37,'Meta data'!$T$3:$T$20000,"&lt;&gt;Month total")</f>
        <v>84</v>
      </c>
      <c r="M37" s="37" t="n">
        <f aca="false">IF(L37=0,"",D37/L37)</f>
        <v>24.022380952381</v>
      </c>
      <c r="N37" s="36" t="n">
        <f aca="false">SUMIFS('Google data'!$G$3:$G$20000,'Google data'!$B$3:$B$20000,"&gt;="&amp;$B37,'Google data'!$B$3:$B$20000,"&lt;="&amp;$C37,'Google data'!$H$3:$H$20000,"&lt;&gt;Month total")</f>
        <v>79.73</v>
      </c>
      <c r="O37" s="37" t="n">
        <f aca="false">IF(N37=0,"",E37/N37)</f>
        <v>43.5382911325724</v>
      </c>
      <c r="P37" s="38"/>
      <c r="Q37" s="38"/>
      <c r="R37" s="39" t="s">
        <v>90</v>
      </c>
      <c r="S37" s="40" t="str">
        <f aca="false">TEXT(B37,"d mmm")</f>
        <v>10 Aug</v>
      </c>
    </row>
    <row r="38" customFormat="false" ht="36" hidden="false" customHeight="true" outlineLevel="0" collapsed="false">
      <c r="A38" s="34" t="n">
        <v>34</v>
      </c>
      <c r="B38" s="35" t="n">
        <f aca="false">Settings!$C$13+7*(A38-1)</f>
        <v>46251</v>
      </c>
      <c r="C38" s="35" t="n">
        <f aca="false">B38+6</f>
        <v>46257</v>
      </c>
      <c r="D38" s="14" t="n">
        <f aca="false">SUMIFS('Meta data'!$V$3:$V$20000,'Meta data'!$A$3:$A$20000,"&gt;="&amp;$B38,'Meta data'!$A$3:$A$20000,"&lt;="&amp;$C38,'Meta data'!$T$3:$T$20000,"&lt;&gt;Month total")</f>
        <v>2148.26</v>
      </c>
      <c r="E38" s="14" t="n">
        <f aca="false">SUMIFS('Google data'!$J$3:$J$20000,'Google data'!$B$3:$B$20000,"&gt;="&amp;$B38,'Google data'!$B$3:$B$20000,"&lt;="&amp;$C38,'Google data'!$H$3:$H$20000,"&lt;&gt;Month total")</f>
        <v>2769.224697</v>
      </c>
      <c r="F38" s="14" t="n">
        <f aca="false">SUMIFS('ChatGPT data'!$I$3:$I$20000,'ChatGPT data'!$A$3:$A$20000,"&gt;="&amp;$B38,'ChatGPT data'!$A$3:$A$20000,"&lt;="&amp;$C38,'ChatGPT data'!$G$3:$G$20000,"&lt;&gt;Month total")</f>
        <v>0</v>
      </c>
      <c r="G38" s="14" t="n">
        <f aca="false">SUMIFS('LinkedIn data'!$I$3:$I$20000,'LinkedIn data'!$A$3:$A$20000,"&gt;="&amp;$B38,'LinkedIn data'!$A$3:$A$20000,"&lt;="&amp;$C38,'LinkedIn data'!$G$3:$G$20000,"&lt;&gt;Month total")</f>
        <v>0</v>
      </c>
      <c r="H38" s="15" t="n">
        <f aca="false">SUM(D38:G38)</f>
        <v>4917.484697</v>
      </c>
      <c r="I38" s="14" t="n">
        <f aca="false">D38*(Settings!$C$22="Yes")+E38*(Settings!$C$23="Yes")+F38*(Settings!$C$24="Yes")+G38*(Settings!$C$25="Yes")</f>
        <v>4917.484697</v>
      </c>
      <c r="J38" s="14" t="n">
        <f aca="false">Settings!$D$16*MAX(0,MIN(C38,Settings!$C$11)-MAX(B38,Settings!$C$10)+1)/(Settings!$C$11-Settings!$C$10+1)</f>
        <v>5753.42465753425</v>
      </c>
      <c r="K38" s="14" t="n">
        <f aca="false">IF(OR(C38&gt;$C$3,I38=0),"",I38-J38)</f>
        <v>-835.939960534247</v>
      </c>
      <c r="L38" s="36" t="n">
        <f aca="false">SUMIFS('Meta data'!$P$3:$P$20000,'Meta data'!$A$3:$A$20000,"&gt;="&amp;$B38,'Meta data'!$A$3:$A$20000,"&lt;="&amp;$C38,'Meta data'!$T$3:$T$20000,"&lt;&gt;Month total")</f>
        <v>177</v>
      </c>
      <c r="M38" s="37" t="n">
        <f aca="false">IF(L38=0,"",D38/L38)</f>
        <v>12.1370621468927</v>
      </c>
      <c r="N38" s="36" t="n">
        <f aca="false">SUMIFS('Google data'!$G$3:$G$20000,'Google data'!$B$3:$B$20000,"&gt;="&amp;$B38,'Google data'!$B$3:$B$20000,"&lt;="&amp;$C38,'Google data'!$H$3:$H$20000,"&lt;&gt;Month total")</f>
        <v>64.72</v>
      </c>
      <c r="O38" s="37" t="n">
        <f aca="false">IF(N38=0,"",E38/N38)</f>
        <v>42.7877734394314</v>
      </c>
      <c r="P38" s="38"/>
      <c r="Q38" s="38"/>
      <c r="R38" s="39" t="s">
        <v>91</v>
      </c>
      <c r="S38" s="40" t="str">
        <f aca="false">TEXT(B38,"d mmm")</f>
        <v>17 Aug</v>
      </c>
    </row>
    <row r="39" customFormat="false" ht="36" hidden="false" customHeight="true" outlineLevel="0" collapsed="false">
      <c r="A39" s="34" t="n">
        <v>35</v>
      </c>
      <c r="B39" s="35" t="n">
        <f aca="false">Settings!$C$13+7*(A39-1)</f>
        <v>46258</v>
      </c>
      <c r="C39" s="35" t="n">
        <f aca="false">B39+6</f>
        <v>46264</v>
      </c>
      <c r="D39" s="14" t="n">
        <f aca="false">SUMIFS('Meta data'!$V$3:$V$20000,'Meta data'!$A$3:$A$20000,"&gt;="&amp;$B39,'Meta data'!$A$3:$A$20000,"&lt;="&amp;$C39,'Meta data'!$T$3:$T$20000,"&lt;&gt;Month total")</f>
        <v>2144.8</v>
      </c>
      <c r="E39" s="14" t="n">
        <f aca="false">SUMIFS('Google data'!$J$3:$J$20000,'Google data'!$B$3:$B$20000,"&gt;="&amp;$B39,'Google data'!$B$3:$B$20000,"&lt;="&amp;$C39,'Google data'!$H$3:$H$20000,"&lt;&gt;Month total")</f>
        <v>2160.279383</v>
      </c>
      <c r="F39" s="14" t="n">
        <f aca="false">SUMIFS('ChatGPT data'!$I$3:$I$20000,'ChatGPT data'!$A$3:$A$20000,"&gt;="&amp;$B39,'ChatGPT data'!$A$3:$A$20000,"&lt;="&amp;$C39,'ChatGPT data'!$G$3:$G$20000,"&lt;&gt;Month total")</f>
        <v>0</v>
      </c>
      <c r="G39" s="14" t="n">
        <f aca="false">SUMIFS('LinkedIn data'!$I$3:$I$20000,'LinkedIn data'!$A$3:$A$20000,"&gt;="&amp;$B39,'LinkedIn data'!$A$3:$A$20000,"&lt;="&amp;$C39,'LinkedIn data'!$G$3:$G$20000,"&lt;&gt;Month total")</f>
        <v>0</v>
      </c>
      <c r="H39" s="15" t="n">
        <f aca="false">SUM(D39:G39)</f>
        <v>4305.079383</v>
      </c>
      <c r="I39" s="14" t="n">
        <f aca="false">D39*(Settings!$C$22="Yes")+E39*(Settings!$C$23="Yes")+F39*(Settings!$C$24="Yes")+G39*(Settings!$C$25="Yes")</f>
        <v>4305.079383</v>
      </c>
      <c r="J39" s="14" t="n">
        <f aca="false">Settings!$D$16*MAX(0,MIN(C39,Settings!$C$11)-MAX(B39,Settings!$C$10)+1)/(Settings!$C$11-Settings!$C$10+1)</f>
        <v>5753.42465753425</v>
      </c>
      <c r="K39" s="14" t="n">
        <f aca="false">IF(OR(C39&gt;$C$3,I39=0),"",I39-J39)</f>
        <v>-1448.34527453425</v>
      </c>
      <c r="L39" s="36" t="n">
        <f aca="false">SUMIFS('Meta data'!$P$3:$P$20000,'Meta data'!$A$3:$A$20000,"&gt;="&amp;$B39,'Meta data'!$A$3:$A$20000,"&lt;="&amp;$C39,'Meta data'!$T$3:$T$20000,"&lt;&gt;Month total")</f>
        <v>185</v>
      </c>
      <c r="M39" s="37" t="n">
        <f aca="false">IF(L39=0,"",D39/L39)</f>
        <v>11.5935135135135</v>
      </c>
      <c r="N39" s="36" t="n">
        <f aca="false">SUMIFS('Google data'!$G$3:$G$20000,'Google data'!$B$3:$B$20000,"&gt;="&amp;$B39,'Google data'!$B$3:$B$20000,"&lt;="&amp;$C39,'Google data'!$H$3:$H$20000,"&lt;&gt;Month total")</f>
        <v>95.41</v>
      </c>
      <c r="O39" s="37" t="n">
        <f aca="false">IF(N39=0,"",E39/N39)</f>
        <v>22.6420645949062</v>
      </c>
      <c r="P39" s="38"/>
      <c r="Q39" s="38"/>
      <c r="R39" s="39" t="s">
        <v>92</v>
      </c>
      <c r="S39" s="40" t="str">
        <f aca="false">TEXT(B39,"d mmm")</f>
        <v>24 Aug</v>
      </c>
    </row>
    <row r="40" customFormat="false" ht="36" hidden="false" customHeight="true" outlineLevel="0" collapsed="false">
      <c r="A40" s="34" t="n">
        <v>36</v>
      </c>
      <c r="B40" s="35" t="n">
        <f aca="false">Settings!$C$13+7*(A40-1)</f>
        <v>46265</v>
      </c>
      <c r="C40" s="35" t="n">
        <f aca="false">B40+6</f>
        <v>46271</v>
      </c>
      <c r="D40" s="14" t="n">
        <f aca="false">SUMIFS('Meta data'!$V$3:$V$20000,'Meta data'!$A$3:$A$20000,"&gt;="&amp;$B40,'Meta data'!$A$3:$A$20000,"&lt;="&amp;$C40,'Meta data'!$T$3:$T$20000,"&lt;&gt;Month total")</f>
        <v>2167.23</v>
      </c>
      <c r="E40" s="14" t="n">
        <f aca="false">SUMIFS('Google data'!$J$3:$J$20000,'Google data'!$B$3:$B$20000,"&gt;="&amp;$B40,'Google data'!$B$3:$B$20000,"&lt;="&amp;$C40,'Google data'!$H$3:$H$20000,"&lt;&gt;Month total")</f>
        <v>1969.409754</v>
      </c>
      <c r="F40" s="14" t="n">
        <f aca="false">SUMIFS('ChatGPT data'!$I$3:$I$20000,'ChatGPT data'!$A$3:$A$20000,"&gt;="&amp;$B40,'ChatGPT data'!$A$3:$A$20000,"&lt;="&amp;$C40,'ChatGPT data'!$G$3:$G$20000,"&lt;&gt;Month total")</f>
        <v>0</v>
      </c>
      <c r="G40" s="14" t="n">
        <f aca="false">SUMIFS('LinkedIn data'!$I$3:$I$20000,'LinkedIn data'!$A$3:$A$20000,"&gt;="&amp;$B40,'LinkedIn data'!$A$3:$A$20000,"&lt;="&amp;$C40,'LinkedIn data'!$G$3:$G$20000,"&lt;&gt;Month total")</f>
        <v>0</v>
      </c>
      <c r="H40" s="15" t="n">
        <f aca="false">SUM(D40:G40)</f>
        <v>4136.639754</v>
      </c>
      <c r="I40" s="14" t="n">
        <f aca="false">D40*(Settings!$C$22="Yes")+E40*(Settings!$C$23="Yes")+F40*(Settings!$C$24="Yes")+G40*(Settings!$C$25="Yes")</f>
        <v>4136.639754</v>
      </c>
      <c r="J40" s="14" t="n">
        <f aca="false">Settings!$D$16*MAX(0,MIN(C40,Settings!$C$11)-MAX(B40,Settings!$C$10)+1)/(Settings!$C$11-Settings!$C$10+1)</f>
        <v>5753.42465753425</v>
      </c>
      <c r="K40" s="14" t="n">
        <f aca="false">IF(OR(C40&gt;$C$3,I40=0),"",I40-J40)</f>
        <v>-1616.78490353425</v>
      </c>
      <c r="L40" s="36" t="n">
        <f aca="false">SUMIFS('Meta data'!$P$3:$P$20000,'Meta data'!$A$3:$A$20000,"&gt;="&amp;$B40,'Meta data'!$A$3:$A$20000,"&lt;="&amp;$C40,'Meta data'!$T$3:$T$20000,"&lt;&gt;Month total")</f>
        <v>194</v>
      </c>
      <c r="M40" s="37" t="n">
        <f aca="false">IF(L40=0,"",D40/L40)</f>
        <v>11.1712886597938</v>
      </c>
      <c r="N40" s="36" t="n">
        <f aca="false">SUMIFS('Google data'!$G$3:$G$20000,'Google data'!$B$3:$B$20000,"&gt;="&amp;$B40,'Google data'!$B$3:$B$20000,"&lt;="&amp;$C40,'Google data'!$H$3:$H$20000,"&lt;&gt;Month total")</f>
        <v>90.07</v>
      </c>
      <c r="O40" s="37" t="n">
        <f aca="false">IF(N40=0,"",E40/N40)</f>
        <v>21.8653242367048</v>
      </c>
      <c r="P40" s="38"/>
      <c r="Q40" s="38"/>
      <c r="R40" s="39" t="s">
        <v>93</v>
      </c>
      <c r="S40" s="40" t="str">
        <f aca="false">TEXT(B40,"d mmm")</f>
        <v>31 Aug</v>
      </c>
    </row>
    <row r="41" customFormat="false" ht="36" hidden="false" customHeight="true" outlineLevel="0" collapsed="false">
      <c r="A41" s="34" t="n">
        <v>37</v>
      </c>
      <c r="B41" s="35" t="n">
        <f aca="false">Settings!$C$13+7*(A41-1)</f>
        <v>46272</v>
      </c>
      <c r="C41" s="35" t="n">
        <f aca="false">B41+6</f>
        <v>46278</v>
      </c>
      <c r="D41" s="14" t="n">
        <f aca="false">SUMIFS('Meta data'!$V$3:$V$20000,'Meta data'!$A$3:$A$20000,"&gt;="&amp;$B41,'Meta data'!$A$3:$A$20000,"&lt;="&amp;$C41,'Meta data'!$T$3:$T$20000,"&lt;&gt;Month total")</f>
        <v>2798.79</v>
      </c>
      <c r="E41" s="14" t="n">
        <f aca="false">SUMIFS('Google data'!$J$3:$J$20000,'Google data'!$B$3:$B$20000,"&gt;="&amp;$B41,'Google data'!$B$3:$B$20000,"&lt;="&amp;$C41,'Google data'!$H$3:$H$20000,"&lt;&gt;Month total")</f>
        <v>1957.517426</v>
      </c>
      <c r="F41" s="14" t="n">
        <f aca="false">SUMIFS('ChatGPT data'!$I$3:$I$20000,'ChatGPT data'!$A$3:$A$20000,"&gt;="&amp;$B41,'ChatGPT data'!$A$3:$A$20000,"&lt;="&amp;$C41,'ChatGPT data'!$G$3:$G$20000,"&lt;&gt;Month total")</f>
        <v>0</v>
      </c>
      <c r="G41" s="14" t="n">
        <f aca="false">SUMIFS('LinkedIn data'!$I$3:$I$20000,'LinkedIn data'!$A$3:$A$20000,"&gt;="&amp;$B41,'LinkedIn data'!$A$3:$A$20000,"&lt;="&amp;$C41,'LinkedIn data'!$G$3:$G$20000,"&lt;&gt;Month total")</f>
        <v>0</v>
      </c>
      <c r="H41" s="15" t="n">
        <f aca="false">SUM(D41:G41)</f>
        <v>4756.307426</v>
      </c>
      <c r="I41" s="14" t="n">
        <f aca="false">D41*(Settings!$C$22="Yes")+E41*(Settings!$C$23="Yes")+F41*(Settings!$C$24="Yes")+G41*(Settings!$C$25="Yes")</f>
        <v>4756.307426</v>
      </c>
      <c r="J41" s="14" t="n">
        <f aca="false">Settings!$D$16*MAX(0,MIN(C41,Settings!$C$11)-MAX(B41,Settings!$C$10)+1)/(Settings!$C$11-Settings!$C$10+1)</f>
        <v>5753.42465753425</v>
      </c>
      <c r="K41" s="14" t="n">
        <f aca="false">IF(OR(C41&gt;$C$3,I41=0),"",I41-J41)</f>
        <v>-997.117231534247</v>
      </c>
      <c r="L41" s="36" t="n">
        <f aca="false">SUMIFS('Meta data'!$P$3:$P$20000,'Meta data'!$A$3:$A$20000,"&gt;="&amp;$B41,'Meta data'!$A$3:$A$20000,"&lt;="&amp;$C41,'Meta data'!$T$3:$T$20000,"&lt;&gt;Month total")</f>
        <v>184</v>
      </c>
      <c r="M41" s="37" t="n">
        <f aca="false">IF(L41=0,"",D41/L41)</f>
        <v>15.2108152173913</v>
      </c>
      <c r="N41" s="36" t="n">
        <f aca="false">SUMIFS('Google data'!$G$3:$G$20000,'Google data'!$B$3:$B$20000,"&gt;="&amp;$B41,'Google data'!$B$3:$B$20000,"&lt;="&amp;$C41,'Google data'!$H$3:$H$20000,"&lt;&gt;Month total")</f>
        <v>70.4</v>
      </c>
      <c r="O41" s="37" t="n">
        <f aca="false">IF(N41=0,"",E41/N41)</f>
        <v>27.8056452556818</v>
      </c>
      <c r="P41" s="38"/>
      <c r="Q41" s="38"/>
      <c r="R41" s="39" t="s">
        <v>94</v>
      </c>
      <c r="S41" s="40" t="str">
        <f aca="false">TEXT(B41,"d mmm")</f>
        <v>7 Sep</v>
      </c>
    </row>
    <row r="42" customFormat="false" ht="36" hidden="false" customHeight="true" outlineLevel="0" collapsed="false">
      <c r="A42" s="34" t="n">
        <v>38</v>
      </c>
      <c r="B42" s="35" t="n">
        <f aca="false">Settings!$C$13+7*(A42-1)</f>
        <v>46279</v>
      </c>
      <c r="C42" s="35" t="n">
        <f aca="false">B42+6</f>
        <v>46285</v>
      </c>
      <c r="D42" s="14" t="n">
        <f aca="false">SUMIFS('Meta data'!$V$3:$V$20000,'Meta data'!$A$3:$A$20000,"&gt;="&amp;$B42,'Meta data'!$A$3:$A$20000,"&lt;="&amp;$C42,'Meta data'!$T$3:$T$20000,"&lt;&gt;Month total")</f>
        <v>3048.19</v>
      </c>
      <c r="E42" s="14" t="n">
        <f aca="false">SUMIFS('Google data'!$J$3:$J$20000,'Google data'!$B$3:$B$20000,"&gt;="&amp;$B42,'Google data'!$B$3:$B$20000,"&lt;="&amp;$C42,'Google data'!$H$3:$H$20000,"&lt;&gt;Month total")</f>
        <v>2130.950935</v>
      </c>
      <c r="F42" s="14" t="n">
        <f aca="false">SUMIFS('ChatGPT data'!$I$3:$I$20000,'ChatGPT data'!$A$3:$A$20000,"&gt;="&amp;$B42,'ChatGPT data'!$A$3:$A$20000,"&lt;="&amp;$C42,'ChatGPT data'!$G$3:$G$20000,"&lt;&gt;Month total")</f>
        <v>0</v>
      </c>
      <c r="G42" s="14" t="n">
        <f aca="false">SUMIFS('LinkedIn data'!$I$3:$I$20000,'LinkedIn data'!$A$3:$A$20000,"&gt;="&amp;$B42,'LinkedIn data'!$A$3:$A$20000,"&lt;="&amp;$C42,'LinkedIn data'!$G$3:$G$20000,"&lt;&gt;Month total")</f>
        <v>0</v>
      </c>
      <c r="H42" s="15" t="n">
        <f aca="false">SUM(D42:G42)</f>
        <v>5179.140935</v>
      </c>
      <c r="I42" s="14" t="n">
        <f aca="false">D42*(Settings!$C$22="Yes")+E42*(Settings!$C$23="Yes")+F42*(Settings!$C$24="Yes")+G42*(Settings!$C$25="Yes")</f>
        <v>5179.140935</v>
      </c>
      <c r="J42" s="14" t="n">
        <f aca="false">Settings!$D$16*MAX(0,MIN(C42,Settings!$C$11)-MAX(B42,Settings!$C$10)+1)/(Settings!$C$11-Settings!$C$10+1)</f>
        <v>5753.42465753425</v>
      </c>
      <c r="K42" s="14" t="n">
        <f aca="false">IF(OR(C42&gt;$C$3,I42=0),"",I42-J42)</f>
        <v>-574.283722534247</v>
      </c>
      <c r="L42" s="36" t="n">
        <f aca="false">SUMIFS('Meta data'!$P$3:$P$20000,'Meta data'!$A$3:$A$20000,"&gt;="&amp;$B42,'Meta data'!$A$3:$A$20000,"&lt;="&amp;$C42,'Meta data'!$T$3:$T$20000,"&lt;&gt;Month total")</f>
        <v>164</v>
      </c>
      <c r="M42" s="37" t="n">
        <f aca="false">IF(L42=0,"",D42/L42)</f>
        <v>18.5865243902439</v>
      </c>
      <c r="N42" s="36" t="n">
        <f aca="false">SUMIFS('Google data'!$G$3:$G$20000,'Google data'!$B$3:$B$20000,"&gt;="&amp;$B42,'Google data'!$B$3:$B$20000,"&lt;="&amp;$C42,'Google data'!$H$3:$H$20000,"&lt;&gt;Month total")</f>
        <v>16</v>
      </c>
      <c r="O42" s="37" t="n">
        <f aca="false">IF(N42=0,"",E42/N42)</f>
        <v>133.1844334375</v>
      </c>
      <c r="P42" s="38"/>
      <c r="Q42" s="38"/>
      <c r="R42" s="39" t="s">
        <v>95</v>
      </c>
      <c r="S42" s="40" t="str">
        <f aca="false">TEXT(B42,"d mmm")</f>
        <v>14 Sep</v>
      </c>
    </row>
    <row r="43" customFormat="false" ht="36" hidden="false" customHeight="true" outlineLevel="0" collapsed="false">
      <c r="A43" s="34" t="n">
        <v>39</v>
      </c>
      <c r="B43" s="35" t="n">
        <f aca="false">Settings!$C$13+7*(A43-1)</f>
        <v>46286</v>
      </c>
      <c r="C43" s="35" t="n">
        <f aca="false">B43+6</f>
        <v>46292</v>
      </c>
      <c r="D43" s="14" t="n">
        <f aca="false">SUMIFS('Meta data'!$V$3:$V$20000,'Meta data'!$A$3:$A$20000,"&gt;="&amp;$B43,'Meta data'!$A$3:$A$20000,"&lt;="&amp;$C43,'Meta data'!$T$3:$T$20000,"&lt;&gt;Month total")</f>
        <v>2325.43</v>
      </c>
      <c r="E43" s="14" t="n">
        <f aca="false">SUMIFS('Google data'!$J$3:$J$20000,'Google data'!$B$3:$B$20000,"&gt;="&amp;$B43,'Google data'!$B$3:$B$20000,"&lt;="&amp;$C43,'Google data'!$H$3:$H$20000,"&lt;&gt;Month total")</f>
        <v>772.66601</v>
      </c>
      <c r="F43" s="14" t="n">
        <f aca="false">SUMIFS('ChatGPT data'!$I$3:$I$20000,'ChatGPT data'!$A$3:$A$20000,"&gt;="&amp;$B43,'ChatGPT data'!$A$3:$A$20000,"&lt;="&amp;$C43,'ChatGPT data'!$G$3:$G$20000,"&lt;&gt;Month total")</f>
        <v>0</v>
      </c>
      <c r="G43" s="14" t="n">
        <f aca="false">SUMIFS('LinkedIn data'!$I$3:$I$20000,'LinkedIn data'!$A$3:$A$20000,"&gt;="&amp;$B43,'LinkedIn data'!$A$3:$A$20000,"&lt;="&amp;$C43,'LinkedIn data'!$G$3:$G$20000,"&lt;&gt;Month total")</f>
        <v>0</v>
      </c>
      <c r="H43" s="15" t="n">
        <f aca="false">SUM(D43:G43)</f>
        <v>3098.09601</v>
      </c>
      <c r="I43" s="14" t="n">
        <f aca="false">D43*(Settings!$C$22="Yes")+E43*(Settings!$C$23="Yes")+F43*(Settings!$C$24="Yes")+G43*(Settings!$C$25="Yes")</f>
        <v>3098.09601</v>
      </c>
      <c r="J43" s="14" t="n">
        <f aca="false">Settings!$D$16*MAX(0,MIN(C43,Settings!$C$11)-MAX(B43,Settings!$C$10)+1)/(Settings!$C$11-Settings!$C$10+1)</f>
        <v>5753.42465753425</v>
      </c>
      <c r="K43" s="14" t="n">
        <f aca="false">IF(OR(C43&gt;$C$3,I43=0),"",I43-J43)</f>
        <v>-2655.32864753425</v>
      </c>
      <c r="L43" s="36" t="n">
        <f aca="false">SUMIFS('Meta data'!$P$3:$P$20000,'Meta data'!$A$3:$A$20000,"&gt;="&amp;$B43,'Meta data'!$A$3:$A$20000,"&lt;="&amp;$C43,'Meta data'!$T$3:$T$20000,"&lt;&gt;Month total")</f>
        <v>109</v>
      </c>
      <c r="M43" s="37" t="n">
        <f aca="false">IF(L43=0,"",D43/L43)</f>
        <v>21.3342201834862</v>
      </c>
      <c r="N43" s="36" t="n">
        <f aca="false">SUMIFS('Google data'!$G$3:$G$20000,'Google data'!$B$3:$B$20000,"&gt;="&amp;$B43,'Google data'!$B$3:$B$20000,"&lt;="&amp;$C43,'Google data'!$H$3:$H$20000,"&lt;&gt;Month total")</f>
        <v>3</v>
      </c>
      <c r="O43" s="37" t="n">
        <f aca="false">IF(N43=0,"",E43/N43)</f>
        <v>257.555336666667</v>
      </c>
      <c r="P43" s="38"/>
      <c r="Q43" s="38"/>
      <c r="R43" s="39" t="s">
        <v>96</v>
      </c>
      <c r="S43" s="40" t="str">
        <f aca="false">TEXT(B43,"d mmm")</f>
        <v>21 Sep</v>
      </c>
    </row>
    <row r="44" customFormat="false" ht="36" hidden="false" customHeight="true" outlineLevel="0" collapsed="false">
      <c r="A44" s="34" t="n">
        <v>40</v>
      </c>
      <c r="B44" s="35" t="n">
        <f aca="false">Settings!$C$13+7*(A44-1)</f>
        <v>46293</v>
      </c>
      <c r="C44" s="35" t="n">
        <f aca="false">B44+6</f>
        <v>46299</v>
      </c>
      <c r="D44" s="14" t="n">
        <f aca="false">SUMIFS('Meta data'!$V$3:$V$20000,'Meta data'!$A$3:$A$20000,"&gt;="&amp;$B44,'Meta data'!$A$3:$A$20000,"&lt;="&amp;$C44,'Meta data'!$T$3:$T$20000,"&lt;&gt;Month total")</f>
        <v>2407.58</v>
      </c>
      <c r="E44" s="14" t="n">
        <f aca="false">SUMIFS('Google data'!$J$3:$J$20000,'Google data'!$B$3:$B$20000,"&gt;="&amp;$B44,'Google data'!$B$3:$B$20000,"&lt;="&amp;$C44,'Google data'!$H$3:$H$20000,"&lt;&gt;Month total")</f>
        <v>778.612174</v>
      </c>
      <c r="F44" s="14" t="n">
        <f aca="false">SUMIFS('ChatGPT data'!$I$3:$I$20000,'ChatGPT data'!$A$3:$A$20000,"&gt;="&amp;$B44,'ChatGPT data'!$A$3:$A$20000,"&lt;="&amp;$C44,'ChatGPT data'!$G$3:$G$20000,"&lt;&gt;Month total")</f>
        <v>0</v>
      </c>
      <c r="G44" s="14" t="n">
        <f aca="false">SUMIFS('LinkedIn data'!$I$3:$I$20000,'LinkedIn data'!$A$3:$A$20000,"&gt;="&amp;$B44,'LinkedIn data'!$A$3:$A$20000,"&lt;="&amp;$C44,'LinkedIn data'!$G$3:$G$20000,"&lt;&gt;Month total")</f>
        <v>0</v>
      </c>
      <c r="H44" s="15" t="n">
        <f aca="false">SUM(D44:G44)</f>
        <v>3186.192174</v>
      </c>
      <c r="I44" s="14" t="n">
        <f aca="false">D44*(Settings!$C$22="Yes")+E44*(Settings!$C$23="Yes")+F44*(Settings!$C$24="Yes")+G44*(Settings!$C$25="Yes")</f>
        <v>3186.192174</v>
      </c>
      <c r="J44" s="14" t="n">
        <f aca="false">Settings!$D$16*MAX(0,MIN(C44,Settings!$C$11)-MAX(B44,Settings!$C$10)+1)/(Settings!$C$11-Settings!$C$10+1)</f>
        <v>5753.42465753425</v>
      </c>
      <c r="K44" s="14" t="n">
        <f aca="false">IF(OR(C44&gt;$C$3,I44=0),"",I44-J44)</f>
        <v>-2567.23248353425</v>
      </c>
      <c r="L44" s="36" t="n">
        <f aca="false">SUMIFS('Meta data'!$P$3:$P$20000,'Meta data'!$A$3:$A$20000,"&gt;="&amp;$B44,'Meta data'!$A$3:$A$20000,"&lt;="&amp;$C44,'Meta data'!$T$3:$T$20000,"&lt;&gt;Month total")</f>
        <v>93</v>
      </c>
      <c r="M44" s="37" t="n">
        <f aca="false">IF(L44=0,"",D44/L44)</f>
        <v>25.8879569892473</v>
      </c>
      <c r="N44" s="36" t="n">
        <f aca="false">SUMIFS('Google data'!$G$3:$G$20000,'Google data'!$B$3:$B$20000,"&gt;="&amp;$B44,'Google data'!$B$3:$B$20000,"&lt;="&amp;$C44,'Google data'!$H$3:$H$20000,"&lt;&gt;Month total")</f>
        <v>18</v>
      </c>
      <c r="O44" s="37" t="n">
        <f aca="false">IF(N44=0,"",E44/N44)</f>
        <v>43.2562318888889</v>
      </c>
      <c r="P44" s="38"/>
      <c r="Q44" s="38"/>
      <c r="R44" s="39" t="s">
        <v>97</v>
      </c>
      <c r="S44" s="40" t="str">
        <f aca="false">TEXT(B44,"d mmm")</f>
        <v>28 Sep</v>
      </c>
    </row>
    <row r="45" customFormat="false" ht="36" hidden="false" customHeight="true" outlineLevel="0" collapsed="false">
      <c r="A45" s="34" t="n">
        <v>41</v>
      </c>
      <c r="B45" s="35" t="n">
        <f aca="false">Settings!$C$13+7*(A45-1)</f>
        <v>46300</v>
      </c>
      <c r="C45" s="35" t="n">
        <f aca="false">B45+6</f>
        <v>46306</v>
      </c>
      <c r="D45" s="14" t="n">
        <f aca="false">SUMIFS('Meta data'!$V$3:$V$20000,'Meta data'!$A$3:$A$20000,"&gt;="&amp;$B45,'Meta data'!$A$3:$A$20000,"&lt;="&amp;$C45,'Meta data'!$T$3:$T$20000,"&lt;&gt;Month total")</f>
        <v>1174.12</v>
      </c>
      <c r="E45" s="14" t="n">
        <f aca="false">SUMIFS('Google data'!$J$3:$J$20000,'Google data'!$B$3:$B$20000,"&gt;="&amp;$B45,'Google data'!$B$3:$B$20000,"&lt;="&amp;$C45,'Google data'!$H$3:$H$20000,"&lt;&gt;Month total")</f>
        <v>713.148485</v>
      </c>
      <c r="F45" s="14" t="n">
        <f aca="false">SUMIFS('ChatGPT data'!$I$3:$I$20000,'ChatGPT data'!$A$3:$A$20000,"&gt;="&amp;$B45,'ChatGPT data'!$A$3:$A$20000,"&lt;="&amp;$C45,'ChatGPT data'!$G$3:$G$20000,"&lt;&gt;Month total")</f>
        <v>0</v>
      </c>
      <c r="G45" s="14" t="n">
        <f aca="false">SUMIFS('LinkedIn data'!$I$3:$I$20000,'LinkedIn data'!$A$3:$A$20000,"&gt;="&amp;$B45,'LinkedIn data'!$A$3:$A$20000,"&lt;="&amp;$C45,'LinkedIn data'!$G$3:$G$20000,"&lt;&gt;Month total")</f>
        <v>0</v>
      </c>
      <c r="H45" s="15" t="n">
        <f aca="false">SUM(D45:G45)</f>
        <v>1887.268485</v>
      </c>
      <c r="I45" s="14" t="n">
        <f aca="false">D45*(Settings!$C$22="Yes")+E45*(Settings!$C$23="Yes")+F45*(Settings!$C$24="Yes")+G45*(Settings!$C$25="Yes")</f>
        <v>1887.268485</v>
      </c>
      <c r="J45" s="14" t="n">
        <f aca="false">Settings!$D$16*MAX(0,MIN(C45,Settings!$C$11)-MAX(B45,Settings!$C$10)+1)/(Settings!$C$11-Settings!$C$10+1)</f>
        <v>5753.42465753425</v>
      </c>
      <c r="K45" s="14" t="n">
        <f aca="false">IF(OR(C45&gt;$C$3,I45=0),"",I45-J45)</f>
        <v>-3866.15617253425</v>
      </c>
      <c r="L45" s="36" t="n">
        <f aca="false">SUMIFS('Meta data'!$P$3:$P$20000,'Meta data'!$A$3:$A$20000,"&gt;="&amp;$B45,'Meta data'!$A$3:$A$20000,"&lt;="&amp;$C45,'Meta data'!$T$3:$T$20000,"&lt;&gt;Month total")</f>
        <v>101</v>
      </c>
      <c r="M45" s="37" t="n">
        <f aca="false">IF(L45=0,"",D45/L45)</f>
        <v>11.6249504950495</v>
      </c>
      <c r="N45" s="36" t="n">
        <f aca="false">SUMIFS('Google data'!$G$3:$G$20000,'Google data'!$B$3:$B$20000,"&gt;="&amp;$B45,'Google data'!$B$3:$B$20000,"&lt;="&amp;$C45,'Google data'!$H$3:$H$20000,"&lt;&gt;Month total")</f>
        <v>27</v>
      </c>
      <c r="O45" s="37" t="n">
        <f aca="false">IF(N45=0,"",E45/N45)</f>
        <v>26.4129068518519</v>
      </c>
      <c r="P45" s="38"/>
      <c r="Q45" s="38"/>
      <c r="R45" s="39" t="s">
        <v>98</v>
      </c>
      <c r="S45" s="40" t="str">
        <f aca="false">TEXT(B45,"d mmm")</f>
        <v>5 Oct</v>
      </c>
    </row>
    <row r="46" customFormat="false" ht="15" hidden="false" customHeight="true" outlineLevel="0" collapsed="false">
      <c r="A46" s="34" t="n">
        <v>42</v>
      </c>
      <c r="B46" s="35" t="n">
        <f aca="false">Settings!$C$13+7*(A46-1)</f>
        <v>46307</v>
      </c>
      <c r="C46" s="35" t="n">
        <f aca="false">B46+6</f>
        <v>46313</v>
      </c>
      <c r="D46" s="14" t="n">
        <f aca="false">SUMIFS('Meta data'!$V$3:$V$20000,'Meta data'!$A$3:$A$20000,"&gt;="&amp;$B46,'Meta data'!$A$3:$A$20000,"&lt;="&amp;$C46,'Meta data'!$T$3:$T$20000,"&lt;&gt;Month total")</f>
        <v>177.65</v>
      </c>
      <c r="E46" s="14" t="n">
        <f aca="false">SUMIFS('Google data'!$J$3:$J$20000,'Google data'!$B$3:$B$20000,"&gt;="&amp;$B46,'Google data'!$B$3:$B$20000,"&lt;="&amp;$C46,'Google data'!$H$3:$H$20000,"&lt;&gt;Month total")</f>
        <v>106.595049</v>
      </c>
      <c r="F46" s="14" t="n">
        <f aca="false">SUMIFS('ChatGPT data'!$I$3:$I$20000,'ChatGPT data'!$A$3:$A$20000,"&gt;="&amp;$B46,'ChatGPT data'!$A$3:$A$20000,"&lt;="&amp;$C46,'ChatGPT data'!$G$3:$G$20000,"&lt;&gt;Month total")</f>
        <v>0</v>
      </c>
      <c r="G46" s="14" t="n">
        <f aca="false">SUMIFS('LinkedIn data'!$I$3:$I$20000,'LinkedIn data'!$A$3:$A$20000,"&gt;="&amp;$B46,'LinkedIn data'!$A$3:$A$20000,"&lt;="&amp;$C46,'LinkedIn data'!$G$3:$G$20000,"&lt;&gt;Month total")</f>
        <v>0</v>
      </c>
      <c r="H46" s="15" t="n">
        <f aca="false">SUM(D46:G46)</f>
        <v>284.245049</v>
      </c>
      <c r="I46" s="14" t="n">
        <f aca="false">D46*(Settings!$C$22="Yes")+E46*(Settings!$C$23="Yes")+F46*(Settings!$C$24="Yes")+G46*(Settings!$C$25="Yes")</f>
        <v>284.245049</v>
      </c>
      <c r="J46" s="14" t="n">
        <f aca="false">Settings!$D$16*MAX(0,MIN(C46,Settings!$C$11)-MAX(B46,Settings!$C$10)+1)/(Settings!$C$11-Settings!$C$10+1)</f>
        <v>5753.42465753425</v>
      </c>
      <c r="K46" s="14" t="str">
        <f aca="false">IF(OR(C46&gt;$C$3,I46=0),"",I46-J46)</f>
        <v/>
      </c>
      <c r="L46" s="36" t="n">
        <f aca="false">SUMIFS('Meta data'!$P$3:$P$20000,'Meta data'!$A$3:$A$20000,"&gt;="&amp;$B46,'Meta data'!$A$3:$A$20000,"&lt;="&amp;$C46,'Meta data'!$T$3:$T$20000,"&lt;&gt;Month total")</f>
        <v>19</v>
      </c>
      <c r="M46" s="37" t="n">
        <f aca="false">IF(L46=0,"",D46/L46)</f>
        <v>9.35</v>
      </c>
      <c r="N46" s="36" t="n">
        <f aca="false">SUMIFS('Google data'!$G$3:$G$20000,'Google data'!$B$3:$B$20000,"&gt;="&amp;$B46,'Google data'!$B$3:$B$20000,"&lt;="&amp;$C46,'Google data'!$H$3:$H$20000,"&lt;&gt;Month total")</f>
        <v>2</v>
      </c>
      <c r="O46" s="37" t="n">
        <f aca="false">IF(N46=0,"",E46/N46)</f>
        <v>53.2975245</v>
      </c>
      <c r="P46" s="38"/>
      <c r="Q46" s="38"/>
      <c r="R46" s="39"/>
      <c r="S46" s="40" t="str">
        <f aca="false">TEXT(B46,"d mmm")</f>
        <v>12 Oct</v>
      </c>
    </row>
    <row r="47" customFormat="false" ht="15" hidden="false" customHeight="true" outlineLevel="0" collapsed="false">
      <c r="A47" s="34" t="n">
        <v>43</v>
      </c>
      <c r="B47" s="35" t="n">
        <f aca="false">Settings!$C$13+7*(A47-1)</f>
        <v>46314</v>
      </c>
      <c r="C47" s="35" t="n">
        <f aca="false">B47+6</f>
        <v>46320</v>
      </c>
      <c r="D47" s="14" t="n">
        <f aca="false">SUMIFS('Meta data'!$V$3:$V$20000,'Meta data'!$A$3:$A$20000,"&gt;="&amp;$B47,'Meta data'!$A$3:$A$20000,"&lt;="&amp;$C47,'Meta data'!$T$3:$T$20000,"&lt;&gt;Month total")</f>
        <v>0</v>
      </c>
      <c r="E47" s="14" t="n">
        <f aca="false">SUMIFS('Google data'!$J$3:$J$20000,'Google data'!$B$3:$B$20000,"&gt;="&amp;$B47,'Google data'!$B$3:$B$20000,"&lt;="&amp;$C47,'Google data'!$H$3:$H$20000,"&lt;&gt;Month total")</f>
        <v>0</v>
      </c>
      <c r="F47" s="14" t="n">
        <f aca="false">SUMIFS('ChatGPT data'!$I$3:$I$20000,'ChatGPT data'!$A$3:$A$20000,"&gt;="&amp;$B47,'ChatGPT data'!$A$3:$A$20000,"&lt;="&amp;$C47,'ChatGPT data'!$G$3:$G$20000,"&lt;&gt;Month total")</f>
        <v>0</v>
      </c>
      <c r="G47" s="14" t="n">
        <f aca="false">SUMIFS('LinkedIn data'!$I$3:$I$20000,'LinkedIn data'!$A$3:$A$20000,"&gt;="&amp;$B47,'LinkedIn data'!$A$3:$A$20000,"&lt;="&amp;$C47,'LinkedIn data'!$G$3:$G$20000,"&lt;&gt;Month total")</f>
        <v>0</v>
      </c>
      <c r="H47" s="15" t="n">
        <f aca="false">SUM(D47:G47)</f>
        <v>0</v>
      </c>
      <c r="I47" s="14" t="n">
        <f aca="false">D47*(Settings!$C$22="Yes")+E47*(Settings!$C$23="Yes")+F47*(Settings!$C$24="Yes")+G47*(Settings!$C$25="Yes")</f>
        <v>0</v>
      </c>
      <c r="J47" s="14" t="n">
        <f aca="false">Settings!$D$16*MAX(0,MIN(C47,Settings!$C$11)-MAX(B47,Settings!$C$10)+1)/(Settings!$C$11-Settings!$C$10+1)</f>
        <v>5753.42465753425</v>
      </c>
      <c r="K47" s="14" t="str">
        <f aca="false">IF(OR(C47&gt;$C$3,I47=0),"",I47-J47)</f>
        <v/>
      </c>
      <c r="L47" s="36" t="n">
        <f aca="false">SUMIFS('Meta data'!$P$3:$P$20000,'Meta data'!$A$3:$A$20000,"&gt;="&amp;$B47,'Meta data'!$A$3:$A$20000,"&lt;="&amp;$C47,'Meta data'!$T$3:$T$20000,"&lt;&gt;Month total")</f>
        <v>0</v>
      </c>
      <c r="M47" s="37" t="str">
        <f aca="false">IF(L47=0,"",D47/L47)</f>
        <v/>
      </c>
      <c r="N47" s="36" t="n">
        <f aca="false">SUMIFS('Google data'!$G$3:$G$20000,'Google data'!$B$3:$B$20000,"&gt;="&amp;$B47,'Google data'!$B$3:$B$20000,"&lt;="&amp;$C47,'Google data'!$H$3:$H$20000,"&lt;&gt;Month total")</f>
        <v>0</v>
      </c>
      <c r="O47" s="37" t="str">
        <f aca="false">IF(N47=0,"",E47/N47)</f>
        <v/>
      </c>
      <c r="P47" s="38"/>
      <c r="Q47" s="38"/>
      <c r="R47" s="39"/>
      <c r="S47" s="40" t="str">
        <f aca="false">TEXT(B47,"d mmm")</f>
        <v>19 Oct</v>
      </c>
    </row>
    <row r="48" customFormat="false" ht="15" hidden="false" customHeight="true" outlineLevel="0" collapsed="false">
      <c r="A48" s="34" t="n">
        <v>44</v>
      </c>
      <c r="B48" s="35" t="n">
        <f aca="false">Settings!$C$13+7*(A48-1)</f>
        <v>46321</v>
      </c>
      <c r="C48" s="35" t="n">
        <f aca="false">B48+6</f>
        <v>46327</v>
      </c>
      <c r="D48" s="14" t="n">
        <f aca="false">SUMIFS('Meta data'!$V$3:$V$20000,'Meta data'!$A$3:$A$20000,"&gt;="&amp;$B48,'Meta data'!$A$3:$A$20000,"&lt;="&amp;$C48,'Meta data'!$T$3:$T$20000,"&lt;&gt;Month total")</f>
        <v>0</v>
      </c>
      <c r="E48" s="14" t="n">
        <f aca="false">SUMIFS('Google data'!$J$3:$J$20000,'Google data'!$B$3:$B$20000,"&gt;="&amp;$B48,'Google data'!$B$3:$B$20000,"&lt;="&amp;$C48,'Google data'!$H$3:$H$20000,"&lt;&gt;Month total")</f>
        <v>0</v>
      </c>
      <c r="F48" s="14" t="n">
        <f aca="false">SUMIFS('ChatGPT data'!$I$3:$I$20000,'ChatGPT data'!$A$3:$A$20000,"&gt;="&amp;$B48,'ChatGPT data'!$A$3:$A$20000,"&lt;="&amp;$C48,'ChatGPT data'!$G$3:$G$20000,"&lt;&gt;Month total")</f>
        <v>0</v>
      </c>
      <c r="G48" s="14" t="n">
        <f aca="false">SUMIFS('LinkedIn data'!$I$3:$I$20000,'LinkedIn data'!$A$3:$A$20000,"&gt;="&amp;$B48,'LinkedIn data'!$A$3:$A$20000,"&lt;="&amp;$C48,'LinkedIn data'!$G$3:$G$20000,"&lt;&gt;Month total")</f>
        <v>0</v>
      </c>
      <c r="H48" s="15" t="n">
        <f aca="false">SUM(D48:G48)</f>
        <v>0</v>
      </c>
      <c r="I48" s="14" t="n">
        <f aca="false">D48*(Settings!$C$22="Yes")+E48*(Settings!$C$23="Yes")+F48*(Settings!$C$24="Yes")+G48*(Settings!$C$25="Yes")</f>
        <v>0</v>
      </c>
      <c r="J48" s="14" t="n">
        <f aca="false">Settings!$D$16*MAX(0,MIN(C48,Settings!$C$11)-MAX(B48,Settings!$C$10)+1)/(Settings!$C$11-Settings!$C$10+1)</f>
        <v>5753.42465753425</v>
      </c>
      <c r="K48" s="14" t="str">
        <f aca="false">IF(OR(C48&gt;$C$3,I48=0),"",I48-J48)</f>
        <v/>
      </c>
      <c r="L48" s="36" t="n">
        <f aca="false">SUMIFS('Meta data'!$P$3:$P$20000,'Meta data'!$A$3:$A$20000,"&gt;="&amp;$B48,'Meta data'!$A$3:$A$20000,"&lt;="&amp;$C48,'Meta data'!$T$3:$T$20000,"&lt;&gt;Month total")</f>
        <v>0</v>
      </c>
      <c r="M48" s="37" t="str">
        <f aca="false">IF(L48=0,"",D48/L48)</f>
        <v/>
      </c>
      <c r="N48" s="36" t="n">
        <f aca="false">SUMIFS('Google data'!$G$3:$G$20000,'Google data'!$B$3:$B$20000,"&gt;="&amp;$B48,'Google data'!$B$3:$B$20000,"&lt;="&amp;$C48,'Google data'!$H$3:$H$20000,"&lt;&gt;Month total")</f>
        <v>0</v>
      </c>
      <c r="O48" s="37" t="str">
        <f aca="false">IF(N48=0,"",E48/N48)</f>
        <v/>
      </c>
      <c r="P48" s="38"/>
      <c r="Q48" s="38"/>
      <c r="R48" s="39"/>
      <c r="S48" s="40" t="str">
        <f aca="false">TEXT(B48,"d mmm")</f>
        <v>26 Oct</v>
      </c>
    </row>
    <row r="49" customFormat="false" ht="15" hidden="false" customHeight="true" outlineLevel="0" collapsed="false">
      <c r="A49" s="34" t="n">
        <v>45</v>
      </c>
      <c r="B49" s="35" t="n">
        <f aca="false">Settings!$C$13+7*(A49-1)</f>
        <v>46328</v>
      </c>
      <c r="C49" s="35" t="n">
        <f aca="false">B49+6</f>
        <v>46334</v>
      </c>
      <c r="D49" s="14" t="n">
        <f aca="false">SUMIFS('Meta data'!$V$3:$V$20000,'Meta data'!$A$3:$A$20000,"&gt;="&amp;$B49,'Meta data'!$A$3:$A$20000,"&lt;="&amp;$C49,'Meta data'!$T$3:$T$20000,"&lt;&gt;Month total")</f>
        <v>0</v>
      </c>
      <c r="E49" s="14" t="n">
        <f aca="false">SUMIFS('Google data'!$J$3:$J$20000,'Google data'!$B$3:$B$20000,"&gt;="&amp;$B49,'Google data'!$B$3:$B$20000,"&lt;="&amp;$C49,'Google data'!$H$3:$H$20000,"&lt;&gt;Month total")</f>
        <v>0</v>
      </c>
      <c r="F49" s="14" t="n">
        <f aca="false">SUMIFS('ChatGPT data'!$I$3:$I$20000,'ChatGPT data'!$A$3:$A$20000,"&gt;="&amp;$B49,'ChatGPT data'!$A$3:$A$20000,"&lt;="&amp;$C49,'ChatGPT data'!$G$3:$G$20000,"&lt;&gt;Month total")</f>
        <v>0</v>
      </c>
      <c r="G49" s="14" t="n">
        <f aca="false">SUMIFS('LinkedIn data'!$I$3:$I$20000,'LinkedIn data'!$A$3:$A$20000,"&gt;="&amp;$B49,'LinkedIn data'!$A$3:$A$20000,"&lt;="&amp;$C49,'LinkedIn data'!$G$3:$G$20000,"&lt;&gt;Month total")</f>
        <v>0</v>
      </c>
      <c r="H49" s="15" t="n">
        <f aca="false">SUM(D49:G49)</f>
        <v>0</v>
      </c>
      <c r="I49" s="14" t="n">
        <f aca="false">D49*(Settings!$C$22="Yes")+E49*(Settings!$C$23="Yes")+F49*(Settings!$C$24="Yes")+G49*(Settings!$C$25="Yes")</f>
        <v>0</v>
      </c>
      <c r="J49" s="14" t="n">
        <f aca="false">Settings!$D$16*MAX(0,MIN(C49,Settings!$C$11)-MAX(B49,Settings!$C$10)+1)/(Settings!$C$11-Settings!$C$10+1)</f>
        <v>5753.42465753425</v>
      </c>
      <c r="K49" s="14" t="str">
        <f aca="false">IF(OR(C49&gt;$C$3,I49=0),"",I49-J49)</f>
        <v/>
      </c>
      <c r="L49" s="36" t="n">
        <f aca="false">SUMIFS('Meta data'!$P$3:$P$20000,'Meta data'!$A$3:$A$20000,"&gt;="&amp;$B49,'Meta data'!$A$3:$A$20000,"&lt;="&amp;$C49,'Meta data'!$T$3:$T$20000,"&lt;&gt;Month total")</f>
        <v>0</v>
      </c>
      <c r="M49" s="37" t="str">
        <f aca="false">IF(L49=0,"",D49/L49)</f>
        <v/>
      </c>
      <c r="N49" s="36" t="n">
        <f aca="false">SUMIFS('Google data'!$G$3:$G$20000,'Google data'!$B$3:$B$20000,"&gt;="&amp;$B49,'Google data'!$B$3:$B$20000,"&lt;="&amp;$C49,'Google data'!$H$3:$H$20000,"&lt;&gt;Month total")</f>
        <v>0</v>
      </c>
      <c r="O49" s="37" t="str">
        <f aca="false">IF(N49=0,"",E49/N49)</f>
        <v/>
      </c>
      <c r="P49" s="38"/>
      <c r="Q49" s="38"/>
      <c r="R49" s="39"/>
      <c r="S49" s="40" t="str">
        <f aca="false">TEXT(B49,"d mmm")</f>
        <v>2 Nov</v>
      </c>
    </row>
    <row r="50" customFormat="false" ht="15" hidden="false" customHeight="true" outlineLevel="0" collapsed="false">
      <c r="A50" s="34" t="n">
        <v>46</v>
      </c>
      <c r="B50" s="35" t="n">
        <f aca="false">Settings!$C$13+7*(A50-1)</f>
        <v>46335</v>
      </c>
      <c r="C50" s="35" t="n">
        <f aca="false">B50+6</f>
        <v>46341</v>
      </c>
      <c r="D50" s="14" t="n">
        <f aca="false">SUMIFS('Meta data'!$V$3:$V$20000,'Meta data'!$A$3:$A$20000,"&gt;="&amp;$B50,'Meta data'!$A$3:$A$20000,"&lt;="&amp;$C50,'Meta data'!$T$3:$T$20000,"&lt;&gt;Month total")</f>
        <v>0</v>
      </c>
      <c r="E50" s="14" t="n">
        <f aca="false">SUMIFS('Google data'!$J$3:$J$20000,'Google data'!$B$3:$B$20000,"&gt;="&amp;$B50,'Google data'!$B$3:$B$20000,"&lt;="&amp;$C50,'Google data'!$H$3:$H$20000,"&lt;&gt;Month total")</f>
        <v>0</v>
      </c>
      <c r="F50" s="14" t="n">
        <f aca="false">SUMIFS('ChatGPT data'!$I$3:$I$20000,'ChatGPT data'!$A$3:$A$20000,"&gt;="&amp;$B50,'ChatGPT data'!$A$3:$A$20000,"&lt;="&amp;$C50,'ChatGPT data'!$G$3:$G$20000,"&lt;&gt;Month total")</f>
        <v>0</v>
      </c>
      <c r="G50" s="14" t="n">
        <f aca="false">SUMIFS('LinkedIn data'!$I$3:$I$20000,'LinkedIn data'!$A$3:$A$20000,"&gt;="&amp;$B50,'LinkedIn data'!$A$3:$A$20000,"&lt;="&amp;$C50,'LinkedIn data'!$G$3:$G$20000,"&lt;&gt;Month total")</f>
        <v>0</v>
      </c>
      <c r="H50" s="15" t="n">
        <f aca="false">SUM(D50:G50)</f>
        <v>0</v>
      </c>
      <c r="I50" s="14" t="n">
        <f aca="false">D50*(Settings!$C$22="Yes")+E50*(Settings!$C$23="Yes")+F50*(Settings!$C$24="Yes")+G50*(Settings!$C$25="Yes")</f>
        <v>0</v>
      </c>
      <c r="J50" s="14" t="n">
        <f aca="false">Settings!$D$16*MAX(0,MIN(C50,Settings!$C$11)-MAX(B50,Settings!$C$10)+1)/(Settings!$C$11-Settings!$C$10+1)</f>
        <v>5753.42465753425</v>
      </c>
      <c r="K50" s="14" t="str">
        <f aca="false">IF(OR(C50&gt;$C$3,I50=0),"",I50-J50)</f>
        <v/>
      </c>
      <c r="L50" s="36" t="n">
        <f aca="false">SUMIFS('Meta data'!$P$3:$P$20000,'Meta data'!$A$3:$A$20000,"&gt;="&amp;$B50,'Meta data'!$A$3:$A$20000,"&lt;="&amp;$C50,'Meta data'!$T$3:$T$20000,"&lt;&gt;Month total")</f>
        <v>0</v>
      </c>
      <c r="M50" s="37" t="str">
        <f aca="false">IF(L50=0,"",D50/L50)</f>
        <v/>
      </c>
      <c r="N50" s="36" t="n">
        <f aca="false">SUMIFS('Google data'!$G$3:$G$20000,'Google data'!$B$3:$B$20000,"&gt;="&amp;$B50,'Google data'!$B$3:$B$20000,"&lt;="&amp;$C50,'Google data'!$H$3:$H$20000,"&lt;&gt;Month total")</f>
        <v>0</v>
      </c>
      <c r="O50" s="37" t="str">
        <f aca="false">IF(N50=0,"",E50/N50)</f>
        <v/>
      </c>
      <c r="P50" s="38"/>
      <c r="Q50" s="38"/>
      <c r="R50" s="39"/>
      <c r="S50" s="40" t="str">
        <f aca="false">TEXT(B50,"d mmm")</f>
        <v>9 Nov</v>
      </c>
    </row>
    <row r="51" customFormat="false" ht="15" hidden="false" customHeight="true" outlineLevel="0" collapsed="false">
      <c r="A51" s="34" t="n">
        <v>47</v>
      </c>
      <c r="B51" s="35" t="n">
        <f aca="false">Settings!$C$13+7*(A51-1)</f>
        <v>46342</v>
      </c>
      <c r="C51" s="35" t="n">
        <f aca="false">B51+6</f>
        <v>46348</v>
      </c>
      <c r="D51" s="14" t="n">
        <f aca="false">SUMIFS('Meta data'!$V$3:$V$20000,'Meta data'!$A$3:$A$20000,"&gt;="&amp;$B51,'Meta data'!$A$3:$A$20000,"&lt;="&amp;$C51,'Meta data'!$T$3:$T$20000,"&lt;&gt;Month total")</f>
        <v>0</v>
      </c>
      <c r="E51" s="14" t="n">
        <f aca="false">SUMIFS('Google data'!$J$3:$J$20000,'Google data'!$B$3:$B$20000,"&gt;="&amp;$B51,'Google data'!$B$3:$B$20000,"&lt;="&amp;$C51,'Google data'!$H$3:$H$20000,"&lt;&gt;Month total")</f>
        <v>0</v>
      </c>
      <c r="F51" s="14" t="n">
        <f aca="false">SUMIFS('ChatGPT data'!$I$3:$I$20000,'ChatGPT data'!$A$3:$A$20000,"&gt;="&amp;$B51,'ChatGPT data'!$A$3:$A$20000,"&lt;="&amp;$C51,'ChatGPT data'!$G$3:$G$20000,"&lt;&gt;Month total")</f>
        <v>0</v>
      </c>
      <c r="G51" s="14" t="n">
        <f aca="false">SUMIFS('LinkedIn data'!$I$3:$I$20000,'LinkedIn data'!$A$3:$A$20000,"&gt;="&amp;$B51,'LinkedIn data'!$A$3:$A$20000,"&lt;="&amp;$C51,'LinkedIn data'!$G$3:$G$20000,"&lt;&gt;Month total")</f>
        <v>0</v>
      </c>
      <c r="H51" s="15" t="n">
        <f aca="false">SUM(D51:G51)</f>
        <v>0</v>
      </c>
      <c r="I51" s="14" t="n">
        <f aca="false">D51*(Settings!$C$22="Yes")+E51*(Settings!$C$23="Yes")+F51*(Settings!$C$24="Yes")+G51*(Settings!$C$25="Yes")</f>
        <v>0</v>
      </c>
      <c r="J51" s="14" t="n">
        <f aca="false">Settings!$D$16*MAX(0,MIN(C51,Settings!$C$11)-MAX(B51,Settings!$C$10)+1)/(Settings!$C$11-Settings!$C$10+1)</f>
        <v>5753.42465753425</v>
      </c>
      <c r="K51" s="14" t="str">
        <f aca="false">IF(OR(C51&gt;$C$3,I51=0),"",I51-J51)</f>
        <v/>
      </c>
      <c r="L51" s="36" t="n">
        <f aca="false">SUMIFS('Meta data'!$P$3:$P$20000,'Meta data'!$A$3:$A$20000,"&gt;="&amp;$B51,'Meta data'!$A$3:$A$20000,"&lt;="&amp;$C51,'Meta data'!$T$3:$T$20000,"&lt;&gt;Month total")</f>
        <v>0</v>
      </c>
      <c r="M51" s="37" t="str">
        <f aca="false">IF(L51=0,"",D51/L51)</f>
        <v/>
      </c>
      <c r="N51" s="36" t="n">
        <f aca="false">SUMIFS('Google data'!$G$3:$G$20000,'Google data'!$B$3:$B$20000,"&gt;="&amp;$B51,'Google data'!$B$3:$B$20000,"&lt;="&amp;$C51,'Google data'!$H$3:$H$20000,"&lt;&gt;Month total")</f>
        <v>0</v>
      </c>
      <c r="O51" s="37" t="str">
        <f aca="false">IF(N51=0,"",E51/N51)</f>
        <v/>
      </c>
      <c r="P51" s="38"/>
      <c r="Q51" s="38"/>
      <c r="R51" s="39"/>
      <c r="S51" s="40" t="str">
        <f aca="false">TEXT(B51,"d mmm")</f>
        <v>16 Nov</v>
      </c>
    </row>
    <row r="52" customFormat="false" ht="15" hidden="false" customHeight="true" outlineLevel="0" collapsed="false">
      <c r="A52" s="34" t="n">
        <v>48</v>
      </c>
      <c r="B52" s="35" t="n">
        <f aca="false">Settings!$C$13+7*(A52-1)</f>
        <v>46349</v>
      </c>
      <c r="C52" s="35" t="n">
        <f aca="false">B52+6</f>
        <v>46355</v>
      </c>
      <c r="D52" s="14" t="n">
        <f aca="false">SUMIFS('Meta data'!$V$3:$V$20000,'Meta data'!$A$3:$A$20000,"&gt;="&amp;$B52,'Meta data'!$A$3:$A$20000,"&lt;="&amp;$C52,'Meta data'!$T$3:$T$20000,"&lt;&gt;Month total")</f>
        <v>0</v>
      </c>
      <c r="E52" s="14" t="n">
        <f aca="false">SUMIFS('Google data'!$J$3:$J$20000,'Google data'!$B$3:$B$20000,"&gt;="&amp;$B52,'Google data'!$B$3:$B$20000,"&lt;="&amp;$C52,'Google data'!$H$3:$H$20000,"&lt;&gt;Month total")</f>
        <v>0</v>
      </c>
      <c r="F52" s="14" t="n">
        <f aca="false">SUMIFS('ChatGPT data'!$I$3:$I$20000,'ChatGPT data'!$A$3:$A$20000,"&gt;="&amp;$B52,'ChatGPT data'!$A$3:$A$20000,"&lt;="&amp;$C52,'ChatGPT data'!$G$3:$G$20000,"&lt;&gt;Month total")</f>
        <v>0</v>
      </c>
      <c r="G52" s="14" t="n">
        <f aca="false">SUMIFS('LinkedIn data'!$I$3:$I$20000,'LinkedIn data'!$A$3:$A$20000,"&gt;="&amp;$B52,'LinkedIn data'!$A$3:$A$20000,"&lt;="&amp;$C52,'LinkedIn data'!$G$3:$G$20000,"&lt;&gt;Month total")</f>
        <v>0</v>
      </c>
      <c r="H52" s="15" t="n">
        <f aca="false">SUM(D52:G52)</f>
        <v>0</v>
      </c>
      <c r="I52" s="14" t="n">
        <f aca="false">D52*(Settings!$C$22="Yes")+E52*(Settings!$C$23="Yes")+F52*(Settings!$C$24="Yes")+G52*(Settings!$C$25="Yes")</f>
        <v>0</v>
      </c>
      <c r="J52" s="14" t="n">
        <f aca="false">Settings!$D$16*MAX(0,MIN(C52,Settings!$C$11)-MAX(B52,Settings!$C$10)+1)/(Settings!$C$11-Settings!$C$10+1)</f>
        <v>5753.42465753425</v>
      </c>
      <c r="K52" s="14" t="str">
        <f aca="false">IF(OR(C52&gt;$C$3,I52=0),"",I52-J52)</f>
        <v/>
      </c>
      <c r="L52" s="36" t="n">
        <f aca="false">SUMIFS('Meta data'!$P$3:$P$20000,'Meta data'!$A$3:$A$20000,"&gt;="&amp;$B52,'Meta data'!$A$3:$A$20000,"&lt;="&amp;$C52,'Meta data'!$T$3:$T$20000,"&lt;&gt;Month total")</f>
        <v>0</v>
      </c>
      <c r="M52" s="37" t="str">
        <f aca="false">IF(L52=0,"",D52/L52)</f>
        <v/>
      </c>
      <c r="N52" s="36" t="n">
        <f aca="false">SUMIFS('Google data'!$G$3:$G$20000,'Google data'!$B$3:$B$20000,"&gt;="&amp;$B52,'Google data'!$B$3:$B$20000,"&lt;="&amp;$C52,'Google data'!$H$3:$H$20000,"&lt;&gt;Month total")</f>
        <v>0</v>
      </c>
      <c r="O52" s="37" t="str">
        <f aca="false">IF(N52=0,"",E52/N52)</f>
        <v/>
      </c>
      <c r="P52" s="38"/>
      <c r="Q52" s="38"/>
      <c r="R52" s="39"/>
      <c r="S52" s="40" t="str">
        <f aca="false">TEXT(B52,"d mmm")</f>
        <v>23 Nov</v>
      </c>
    </row>
    <row r="53" customFormat="false" ht="15" hidden="false" customHeight="true" outlineLevel="0" collapsed="false">
      <c r="A53" s="34" t="n">
        <v>49</v>
      </c>
      <c r="B53" s="35" t="n">
        <f aca="false">Settings!$C$13+7*(A53-1)</f>
        <v>46356</v>
      </c>
      <c r="C53" s="35" t="n">
        <f aca="false">B53+6</f>
        <v>46362</v>
      </c>
      <c r="D53" s="14" t="n">
        <f aca="false">SUMIFS('Meta data'!$V$3:$V$20000,'Meta data'!$A$3:$A$20000,"&gt;="&amp;$B53,'Meta data'!$A$3:$A$20000,"&lt;="&amp;$C53,'Meta data'!$T$3:$T$20000,"&lt;&gt;Month total")</f>
        <v>0</v>
      </c>
      <c r="E53" s="14" t="n">
        <f aca="false">SUMIFS('Google data'!$J$3:$J$20000,'Google data'!$B$3:$B$20000,"&gt;="&amp;$B53,'Google data'!$B$3:$B$20000,"&lt;="&amp;$C53,'Google data'!$H$3:$H$20000,"&lt;&gt;Month total")</f>
        <v>0</v>
      </c>
      <c r="F53" s="14" t="n">
        <f aca="false">SUMIFS('ChatGPT data'!$I$3:$I$20000,'ChatGPT data'!$A$3:$A$20000,"&gt;="&amp;$B53,'ChatGPT data'!$A$3:$A$20000,"&lt;="&amp;$C53,'ChatGPT data'!$G$3:$G$20000,"&lt;&gt;Month total")</f>
        <v>0</v>
      </c>
      <c r="G53" s="14" t="n">
        <f aca="false">SUMIFS('LinkedIn data'!$I$3:$I$20000,'LinkedIn data'!$A$3:$A$20000,"&gt;="&amp;$B53,'LinkedIn data'!$A$3:$A$20000,"&lt;="&amp;$C53,'LinkedIn data'!$G$3:$G$20000,"&lt;&gt;Month total")</f>
        <v>0</v>
      </c>
      <c r="H53" s="15" t="n">
        <f aca="false">SUM(D53:G53)</f>
        <v>0</v>
      </c>
      <c r="I53" s="14" t="n">
        <f aca="false">D53*(Settings!$C$22="Yes")+E53*(Settings!$C$23="Yes")+F53*(Settings!$C$24="Yes")+G53*(Settings!$C$25="Yes")</f>
        <v>0</v>
      </c>
      <c r="J53" s="14" t="n">
        <f aca="false">Settings!$D$16*MAX(0,MIN(C53,Settings!$C$11)-MAX(B53,Settings!$C$10)+1)/(Settings!$C$11-Settings!$C$10+1)</f>
        <v>5753.42465753425</v>
      </c>
      <c r="K53" s="14" t="str">
        <f aca="false">IF(OR(C53&gt;$C$3,I53=0),"",I53-J53)</f>
        <v/>
      </c>
      <c r="L53" s="36" t="n">
        <f aca="false">SUMIFS('Meta data'!$P$3:$P$20000,'Meta data'!$A$3:$A$20000,"&gt;="&amp;$B53,'Meta data'!$A$3:$A$20000,"&lt;="&amp;$C53,'Meta data'!$T$3:$T$20000,"&lt;&gt;Month total")</f>
        <v>0</v>
      </c>
      <c r="M53" s="37" t="str">
        <f aca="false">IF(L53=0,"",D53/L53)</f>
        <v/>
      </c>
      <c r="N53" s="36" t="n">
        <f aca="false">SUMIFS('Google data'!$G$3:$G$20000,'Google data'!$B$3:$B$20000,"&gt;="&amp;$B53,'Google data'!$B$3:$B$20000,"&lt;="&amp;$C53,'Google data'!$H$3:$H$20000,"&lt;&gt;Month total")</f>
        <v>0</v>
      </c>
      <c r="O53" s="37" t="str">
        <f aca="false">IF(N53=0,"",E53/N53)</f>
        <v/>
      </c>
      <c r="P53" s="38"/>
      <c r="Q53" s="38"/>
      <c r="R53" s="39"/>
      <c r="S53" s="40" t="str">
        <f aca="false">TEXT(B53,"d mmm")</f>
        <v>30 Nov</v>
      </c>
    </row>
    <row r="54" customFormat="false" ht="15" hidden="false" customHeight="true" outlineLevel="0" collapsed="false">
      <c r="A54" s="34" t="n">
        <v>50</v>
      </c>
      <c r="B54" s="35" t="n">
        <f aca="false">Settings!$C$13+7*(A54-1)</f>
        <v>46363</v>
      </c>
      <c r="C54" s="35" t="n">
        <f aca="false">B54+6</f>
        <v>46369</v>
      </c>
      <c r="D54" s="14" t="n">
        <f aca="false">SUMIFS('Meta data'!$V$3:$V$20000,'Meta data'!$A$3:$A$20000,"&gt;="&amp;$B54,'Meta data'!$A$3:$A$20000,"&lt;="&amp;$C54,'Meta data'!$T$3:$T$20000,"&lt;&gt;Month total")</f>
        <v>0</v>
      </c>
      <c r="E54" s="14" t="n">
        <f aca="false">SUMIFS('Google data'!$J$3:$J$20000,'Google data'!$B$3:$B$20000,"&gt;="&amp;$B54,'Google data'!$B$3:$B$20000,"&lt;="&amp;$C54,'Google data'!$H$3:$H$20000,"&lt;&gt;Month total")</f>
        <v>0</v>
      </c>
      <c r="F54" s="14" t="n">
        <f aca="false">SUMIFS('ChatGPT data'!$I$3:$I$20000,'ChatGPT data'!$A$3:$A$20000,"&gt;="&amp;$B54,'ChatGPT data'!$A$3:$A$20000,"&lt;="&amp;$C54,'ChatGPT data'!$G$3:$G$20000,"&lt;&gt;Month total")</f>
        <v>0</v>
      </c>
      <c r="G54" s="14" t="n">
        <f aca="false">SUMIFS('LinkedIn data'!$I$3:$I$20000,'LinkedIn data'!$A$3:$A$20000,"&gt;="&amp;$B54,'LinkedIn data'!$A$3:$A$20000,"&lt;="&amp;$C54,'LinkedIn data'!$G$3:$G$20000,"&lt;&gt;Month total")</f>
        <v>0</v>
      </c>
      <c r="H54" s="15" t="n">
        <f aca="false">SUM(D54:G54)</f>
        <v>0</v>
      </c>
      <c r="I54" s="14" t="n">
        <f aca="false">D54*(Settings!$C$22="Yes")+E54*(Settings!$C$23="Yes")+F54*(Settings!$C$24="Yes")+G54*(Settings!$C$25="Yes")</f>
        <v>0</v>
      </c>
      <c r="J54" s="14" t="n">
        <f aca="false">Settings!$D$16*MAX(0,MIN(C54,Settings!$C$11)-MAX(B54,Settings!$C$10)+1)/(Settings!$C$11-Settings!$C$10+1)</f>
        <v>5753.42465753425</v>
      </c>
      <c r="K54" s="14" t="str">
        <f aca="false">IF(OR(C54&gt;$C$3,I54=0),"",I54-J54)</f>
        <v/>
      </c>
      <c r="L54" s="36" t="n">
        <f aca="false">SUMIFS('Meta data'!$P$3:$P$20000,'Meta data'!$A$3:$A$20000,"&gt;="&amp;$B54,'Meta data'!$A$3:$A$20000,"&lt;="&amp;$C54,'Meta data'!$T$3:$T$20000,"&lt;&gt;Month total")</f>
        <v>0</v>
      </c>
      <c r="M54" s="37" t="str">
        <f aca="false">IF(L54=0,"",D54/L54)</f>
        <v/>
      </c>
      <c r="N54" s="36" t="n">
        <f aca="false">SUMIFS('Google data'!$G$3:$G$20000,'Google data'!$B$3:$B$20000,"&gt;="&amp;$B54,'Google data'!$B$3:$B$20000,"&lt;="&amp;$C54,'Google data'!$H$3:$H$20000,"&lt;&gt;Month total")</f>
        <v>0</v>
      </c>
      <c r="O54" s="37" t="str">
        <f aca="false">IF(N54=0,"",E54/N54)</f>
        <v/>
      </c>
      <c r="P54" s="38"/>
      <c r="Q54" s="38"/>
      <c r="R54" s="39"/>
      <c r="S54" s="40" t="str">
        <f aca="false">TEXT(B54,"d mmm")</f>
        <v>7 Dec</v>
      </c>
    </row>
    <row r="55" customFormat="false" ht="15" hidden="false" customHeight="true" outlineLevel="0" collapsed="false">
      <c r="A55" s="34" t="n">
        <v>51</v>
      </c>
      <c r="B55" s="35" t="n">
        <f aca="false">Settings!$C$13+7*(A55-1)</f>
        <v>46370</v>
      </c>
      <c r="C55" s="35" t="n">
        <f aca="false">B55+6</f>
        <v>46376</v>
      </c>
      <c r="D55" s="14" t="n">
        <f aca="false">SUMIFS('Meta data'!$V$3:$V$20000,'Meta data'!$A$3:$A$20000,"&gt;="&amp;$B55,'Meta data'!$A$3:$A$20000,"&lt;="&amp;$C55,'Meta data'!$T$3:$T$20000,"&lt;&gt;Month total")</f>
        <v>0</v>
      </c>
      <c r="E55" s="14" t="n">
        <f aca="false">SUMIFS('Google data'!$J$3:$J$20000,'Google data'!$B$3:$B$20000,"&gt;="&amp;$B55,'Google data'!$B$3:$B$20000,"&lt;="&amp;$C55,'Google data'!$H$3:$H$20000,"&lt;&gt;Month total")</f>
        <v>0</v>
      </c>
      <c r="F55" s="14" t="n">
        <f aca="false">SUMIFS('ChatGPT data'!$I$3:$I$20000,'ChatGPT data'!$A$3:$A$20000,"&gt;="&amp;$B55,'ChatGPT data'!$A$3:$A$20000,"&lt;="&amp;$C55,'ChatGPT data'!$G$3:$G$20000,"&lt;&gt;Month total")</f>
        <v>0</v>
      </c>
      <c r="G55" s="14" t="n">
        <f aca="false">SUMIFS('LinkedIn data'!$I$3:$I$20000,'LinkedIn data'!$A$3:$A$20000,"&gt;="&amp;$B55,'LinkedIn data'!$A$3:$A$20000,"&lt;="&amp;$C55,'LinkedIn data'!$G$3:$G$20000,"&lt;&gt;Month total")</f>
        <v>0</v>
      </c>
      <c r="H55" s="15" t="n">
        <f aca="false">SUM(D55:G55)</f>
        <v>0</v>
      </c>
      <c r="I55" s="14" t="n">
        <f aca="false">D55*(Settings!$C$22="Yes")+E55*(Settings!$C$23="Yes")+F55*(Settings!$C$24="Yes")+G55*(Settings!$C$25="Yes")</f>
        <v>0</v>
      </c>
      <c r="J55" s="14" t="n">
        <f aca="false">Settings!$D$16*MAX(0,MIN(C55,Settings!$C$11)-MAX(B55,Settings!$C$10)+1)/(Settings!$C$11-Settings!$C$10+1)</f>
        <v>5753.42465753425</v>
      </c>
      <c r="K55" s="14" t="str">
        <f aca="false">IF(OR(C55&gt;$C$3,I55=0),"",I55-J55)</f>
        <v/>
      </c>
      <c r="L55" s="36" t="n">
        <f aca="false">SUMIFS('Meta data'!$P$3:$P$20000,'Meta data'!$A$3:$A$20000,"&gt;="&amp;$B55,'Meta data'!$A$3:$A$20000,"&lt;="&amp;$C55,'Meta data'!$T$3:$T$20000,"&lt;&gt;Month total")</f>
        <v>0</v>
      </c>
      <c r="M55" s="37" t="str">
        <f aca="false">IF(L55=0,"",D55/L55)</f>
        <v/>
      </c>
      <c r="N55" s="36" t="n">
        <f aca="false">SUMIFS('Google data'!$G$3:$G$20000,'Google data'!$B$3:$B$20000,"&gt;="&amp;$B55,'Google data'!$B$3:$B$20000,"&lt;="&amp;$C55,'Google data'!$H$3:$H$20000,"&lt;&gt;Month total")</f>
        <v>0</v>
      </c>
      <c r="O55" s="37" t="str">
        <f aca="false">IF(N55=0,"",E55/N55)</f>
        <v/>
      </c>
      <c r="P55" s="38"/>
      <c r="Q55" s="38"/>
      <c r="R55" s="39"/>
      <c r="S55" s="40" t="str">
        <f aca="false">TEXT(B55,"d mmm")</f>
        <v>14 Dec</v>
      </c>
    </row>
    <row r="56" customFormat="false" ht="15" hidden="false" customHeight="true" outlineLevel="0" collapsed="false">
      <c r="A56" s="34" t="n">
        <v>52</v>
      </c>
      <c r="B56" s="35" t="n">
        <f aca="false">Settings!$C$13+7*(A56-1)</f>
        <v>46377</v>
      </c>
      <c r="C56" s="35" t="n">
        <f aca="false">B56+6</f>
        <v>46383</v>
      </c>
      <c r="D56" s="14" t="n">
        <f aca="false">SUMIFS('Meta data'!$V$3:$V$20000,'Meta data'!$A$3:$A$20000,"&gt;="&amp;$B56,'Meta data'!$A$3:$A$20000,"&lt;="&amp;$C56,'Meta data'!$T$3:$T$20000,"&lt;&gt;Month total")</f>
        <v>0</v>
      </c>
      <c r="E56" s="14" t="n">
        <f aca="false">SUMIFS('Google data'!$J$3:$J$20000,'Google data'!$B$3:$B$20000,"&gt;="&amp;$B56,'Google data'!$B$3:$B$20000,"&lt;="&amp;$C56,'Google data'!$H$3:$H$20000,"&lt;&gt;Month total")</f>
        <v>0</v>
      </c>
      <c r="F56" s="14" t="n">
        <f aca="false">SUMIFS('ChatGPT data'!$I$3:$I$20000,'ChatGPT data'!$A$3:$A$20000,"&gt;="&amp;$B56,'ChatGPT data'!$A$3:$A$20000,"&lt;="&amp;$C56,'ChatGPT data'!$G$3:$G$20000,"&lt;&gt;Month total")</f>
        <v>0</v>
      </c>
      <c r="G56" s="14" t="n">
        <f aca="false">SUMIFS('LinkedIn data'!$I$3:$I$20000,'LinkedIn data'!$A$3:$A$20000,"&gt;="&amp;$B56,'LinkedIn data'!$A$3:$A$20000,"&lt;="&amp;$C56,'LinkedIn data'!$G$3:$G$20000,"&lt;&gt;Month total")</f>
        <v>0</v>
      </c>
      <c r="H56" s="15" t="n">
        <f aca="false">SUM(D56:G56)</f>
        <v>0</v>
      </c>
      <c r="I56" s="14" t="n">
        <f aca="false">D56*(Settings!$C$22="Yes")+E56*(Settings!$C$23="Yes")+F56*(Settings!$C$24="Yes")+G56*(Settings!$C$25="Yes")</f>
        <v>0</v>
      </c>
      <c r="J56" s="14" t="n">
        <f aca="false">Settings!$D$16*MAX(0,MIN(C56,Settings!$C$11)-MAX(B56,Settings!$C$10)+1)/(Settings!$C$11-Settings!$C$10+1)</f>
        <v>5753.42465753425</v>
      </c>
      <c r="K56" s="14" t="str">
        <f aca="false">IF(OR(C56&gt;$C$3,I56=0),"",I56-J56)</f>
        <v/>
      </c>
      <c r="L56" s="36" t="n">
        <f aca="false">SUMIFS('Meta data'!$P$3:$P$20000,'Meta data'!$A$3:$A$20000,"&gt;="&amp;$B56,'Meta data'!$A$3:$A$20000,"&lt;="&amp;$C56,'Meta data'!$T$3:$T$20000,"&lt;&gt;Month total")</f>
        <v>0</v>
      </c>
      <c r="M56" s="37" t="str">
        <f aca="false">IF(L56=0,"",D56/L56)</f>
        <v/>
      </c>
      <c r="N56" s="36" t="n">
        <f aca="false">SUMIFS('Google data'!$G$3:$G$20000,'Google data'!$B$3:$B$20000,"&gt;="&amp;$B56,'Google data'!$B$3:$B$20000,"&lt;="&amp;$C56,'Google data'!$H$3:$H$20000,"&lt;&gt;Month total")</f>
        <v>0</v>
      </c>
      <c r="O56" s="37" t="str">
        <f aca="false">IF(N56=0,"",E56/N56)</f>
        <v/>
      </c>
      <c r="P56" s="38"/>
      <c r="Q56" s="38"/>
      <c r="R56" s="39"/>
      <c r="S56" s="40" t="str">
        <f aca="false">TEXT(B56,"d mmm")</f>
        <v>21 Dec</v>
      </c>
    </row>
    <row r="57" customFormat="false" ht="15" hidden="false" customHeight="true" outlineLevel="0" collapsed="false">
      <c r="A57" s="34" t="n">
        <v>53</v>
      </c>
      <c r="B57" s="35" t="n">
        <f aca="false">Settings!$C$13+7*(A57-1)</f>
        <v>46384</v>
      </c>
      <c r="C57" s="35" t="n">
        <f aca="false">B57+6</f>
        <v>46390</v>
      </c>
      <c r="D57" s="14" t="n">
        <f aca="false">SUMIFS('Meta data'!$V$3:$V$20000,'Meta data'!$A$3:$A$20000,"&gt;="&amp;$B57,'Meta data'!$A$3:$A$20000,"&lt;="&amp;$C57,'Meta data'!$T$3:$T$20000,"&lt;&gt;Month total")</f>
        <v>0</v>
      </c>
      <c r="E57" s="14" t="n">
        <f aca="false">SUMIFS('Google data'!$J$3:$J$20000,'Google data'!$B$3:$B$20000,"&gt;="&amp;$B57,'Google data'!$B$3:$B$20000,"&lt;="&amp;$C57,'Google data'!$H$3:$H$20000,"&lt;&gt;Month total")</f>
        <v>0</v>
      </c>
      <c r="F57" s="14" t="n">
        <f aca="false">SUMIFS('ChatGPT data'!$I$3:$I$20000,'ChatGPT data'!$A$3:$A$20000,"&gt;="&amp;$B57,'ChatGPT data'!$A$3:$A$20000,"&lt;="&amp;$C57,'ChatGPT data'!$G$3:$G$20000,"&lt;&gt;Month total")</f>
        <v>0</v>
      </c>
      <c r="G57" s="14" t="n">
        <f aca="false">SUMIFS('LinkedIn data'!$I$3:$I$20000,'LinkedIn data'!$A$3:$A$20000,"&gt;="&amp;$B57,'LinkedIn data'!$A$3:$A$20000,"&lt;="&amp;$C57,'LinkedIn data'!$G$3:$G$20000,"&lt;&gt;Month total")</f>
        <v>0</v>
      </c>
      <c r="H57" s="15" t="n">
        <f aca="false">SUM(D57:G57)</f>
        <v>0</v>
      </c>
      <c r="I57" s="14" t="n">
        <f aca="false">D57*(Settings!$C$22="Yes")+E57*(Settings!$C$23="Yes")+F57*(Settings!$C$24="Yes")+G57*(Settings!$C$25="Yes")</f>
        <v>0</v>
      </c>
      <c r="J57" s="14" t="n">
        <f aca="false">Settings!$D$16*MAX(0,MIN(C57,Settings!$C$11)-MAX(B57,Settings!$C$10)+1)/(Settings!$C$11-Settings!$C$10+1)</f>
        <v>3287.67123287671</v>
      </c>
      <c r="K57" s="14" t="str">
        <f aca="false">IF(OR(C57&gt;$C$3,I57=0),"",I57-J57)</f>
        <v/>
      </c>
      <c r="L57" s="36" t="n">
        <f aca="false">SUMIFS('Meta data'!$P$3:$P$20000,'Meta data'!$A$3:$A$20000,"&gt;="&amp;$B57,'Meta data'!$A$3:$A$20000,"&lt;="&amp;$C57,'Meta data'!$T$3:$T$20000,"&lt;&gt;Month total")</f>
        <v>0</v>
      </c>
      <c r="M57" s="37" t="str">
        <f aca="false">IF(L57=0,"",D57/L57)</f>
        <v/>
      </c>
      <c r="N57" s="36" t="n">
        <f aca="false">SUMIFS('Google data'!$G$3:$G$20000,'Google data'!$B$3:$B$20000,"&gt;="&amp;$B57,'Google data'!$B$3:$B$20000,"&lt;="&amp;$C57,'Google data'!$H$3:$H$20000,"&lt;&gt;Month total")</f>
        <v>0</v>
      </c>
      <c r="O57" s="37" t="str">
        <f aca="false">IF(N57=0,"",E57/N57)</f>
        <v/>
      </c>
      <c r="P57" s="38"/>
      <c r="Q57" s="38"/>
      <c r="R57" s="39"/>
      <c r="S57" s="40" t="str">
        <f aca="false">TEXT(B57,"d mmm")</f>
        <v>28 Dec</v>
      </c>
    </row>
    <row r="59" customFormat="false" ht="15" hidden="false" customHeight="false" outlineLevel="0" collapsed="false">
      <c r="A59" s="30" t="s">
        <v>99</v>
      </c>
    </row>
    <row r="61" customFormat="false" ht="15" hidden="false" customHeight="false" outlineLevel="0" collapsed="false">
      <c r="A61" s="10" t="s">
        <v>100</v>
      </c>
      <c r="B61" s="11"/>
      <c r="C61" s="11"/>
      <c r="D61" s="11"/>
      <c r="E61" s="11"/>
      <c r="F61" s="11"/>
      <c r="G61" s="11"/>
      <c r="H61" s="11"/>
      <c r="I61" s="11"/>
      <c r="J61" s="11"/>
    </row>
  </sheetData>
  <conditionalFormatting sqref="A5:Q57">
    <cfRule type="expression" priority="2" aboveAverage="0" equalAverage="0" bottom="0" percent="0" rank="0" text="" dxfId="8">
      <formula>$B5&gt;$C$3</formula>
    </cfRule>
    <cfRule type="expression" priority="3" aboveAverage="0" equalAverage="0" bottom="0" percent="0" rank="0" text="" dxfId="9">
      <formula>$C5=$F$3</formula>
    </cfRule>
  </conditionalFormatting>
  <conditionalFormatting sqref="K5:K57">
    <cfRule type="expression" priority="4" aboveAverage="0" equalAverage="0" bottom="0" percent="0" rank="0" text="" dxfId="7">
      <formula>AND(ISNUMBER(K5),K5&gt;0)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false"/>
  </sheetPr>
  <dimension ref="A1:U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17" min="3" style="0" width="12"/>
    <col collapsed="false" customWidth="true" hidden="false" outlineLevel="0" max="18" min="18" style="0" width="10"/>
    <col collapsed="false" customWidth="true" hidden="false" outlineLevel="0" max="19" min="19" style="0" width="8"/>
    <col collapsed="false" customWidth="true" hidden="false" outlineLevel="0" max="20" min="20" style="0" width="10"/>
    <col collapsed="false" customWidth="true" hidden="false" outlineLevel="0" max="21" min="21" style="0" width="12"/>
  </cols>
  <sheetData>
    <row r="1" customFormat="false" ht="19.7" hidden="false" customHeight="false" outlineLevel="0" collapsed="false">
      <c r="A1" s="31" t="s">
        <v>101</v>
      </c>
    </row>
    <row r="2" customFormat="false" ht="15" hidden="false" customHeight="false" outlineLevel="0" collapsed="false">
      <c r="A2" s="30" t="str">
        <f aca="false">"Amounts in "&amp;Settings!$C$6&amp;" · Google converted from EUR with the Settings rates · platform data up to "&amp;TEXT(Settings!$C$5,"d mmm yyyy")</f>
        <v>Amounts in USD · Google converted from EUR with the Settings rates · platform data up to 12 Oct 2026</v>
      </c>
      <c r="T2" s="41" t="s">
        <v>102</v>
      </c>
      <c r="U2" s="32" t="n">
        <f aca="false">Settings!$C$5</f>
        <v>46307</v>
      </c>
    </row>
    <row r="4" customFormat="false" ht="42" hidden="false" customHeight="true" outlineLevel="0" collapsed="false">
      <c r="A4" s="12" t="s">
        <v>103</v>
      </c>
      <c r="B4" s="12" t="s">
        <v>27</v>
      </c>
      <c r="C4" s="12" t="s">
        <v>19</v>
      </c>
      <c r="D4" s="12" t="s">
        <v>20</v>
      </c>
      <c r="E4" s="12" t="s">
        <v>21</v>
      </c>
      <c r="F4" s="12" t="s">
        <v>22</v>
      </c>
      <c r="G4" s="12" t="s">
        <v>23</v>
      </c>
      <c r="H4" s="12" t="s">
        <v>28</v>
      </c>
      <c r="I4" s="12" t="s">
        <v>48</v>
      </c>
      <c r="J4" s="12" t="s">
        <v>49</v>
      </c>
      <c r="K4" s="12" t="s">
        <v>104</v>
      </c>
      <c r="L4" s="12" t="s">
        <v>105</v>
      </c>
      <c r="M4" s="12" t="s">
        <v>106</v>
      </c>
      <c r="N4" s="12" t="s">
        <v>107</v>
      </c>
      <c r="O4" s="12" t="s">
        <v>30</v>
      </c>
      <c r="P4" s="12" t="s">
        <v>108</v>
      </c>
      <c r="Q4" s="12" t="s">
        <v>109</v>
      </c>
      <c r="R4" s="12" t="s">
        <v>110</v>
      </c>
      <c r="S4" s="12" t="s">
        <v>57</v>
      </c>
    </row>
    <row r="5" customFormat="false" ht="15" hidden="false" customHeight="false" outlineLevel="0" collapsed="false">
      <c r="A5" s="42" t="n">
        <f aca="false">DATE(Settings!$C$12,1,1)</f>
        <v>46023</v>
      </c>
      <c r="B5" s="22" t="str">
        <f aca="false">"Q"&amp;ROUNDUP(MONTH(A5)/3,0)</f>
        <v>Q1</v>
      </c>
      <c r="C5" s="14" t="n">
        <f aca="false">SUMIFS('Meta data'!$V$3:$V$20000,'Meta data'!$A$3:$A$20000,"&gt;="&amp;$A5,'Meta data'!$A$3:$A$20000,"&lt;="&amp;EOMONTH($A5,0))</f>
        <v>8092.51</v>
      </c>
      <c r="D5" s="14" t="n">
        <f aca="false">SUMIFS('Google data'!$J$3:$J$20000,'Google data'!$B$3:$B$20000,"&gt;="&amp;$A5,'Google data'!$B$3:$B$20000,"&lt;="&amp;EOMONTH($A5,0))</f>
        <v>10838.716918</v>
      </c>
      <c r="E5" s="14" t="n">
        <f aca="false">SUMIFS('ChatGPT data'!$I$3:$I$20000,'ChatGPT data'!$A$3:$A$20000,"&gt;="&amp;$A5,'ChatGPT data'!$A$3:$A$20000,"&lt;="&amp;EOMONTH($A5,0))</f>
        <v>0</v>
      </c>
      <c r="F5" s="14" t="n">
        <f aca="false">SUMIFS('LinkedIn data'!$I$3:$I$20000,'LinkedIn data'!$A$3:$A$20000,"&gt;="&amp;$A5,'LinkedIn data'!$A$3:$A$20000,"&lt;="&amp;EOMONTH($A5,0))</f>
        <v>0</v>
      </c>
      <c r="G5" s="15" t="n">
        <f aca="false">SUM(C5:F5)</f>
        <v>18931.226918</v>
      </c>
      <c r="H5" s="14" t="n">
        <f aca="false">C5*(Settings!$C$22="Yes")+D5*(Settings!$C$23="Yes")+E5*(Settings!$C$24="Yes")+F5*(Settings!$C$25="Yes")</f>
        <v>18931.226918</v>
      </c>
      <c r="I5" s="14" t="n">
        <f aca="false">Settings!$D$16*MAX(0,MIN(EOMONTH($A5,0),Settings!$C$11)-MAX($A5,Settings!$C$10)+1)/(Settings!$C$11-Settings!$C$10+1)</f>
        <v>25479.4520547945</v>
      </c>
      <c r="J5" s="14" t="n">
        <f aca="false">IF(EOMONTH($A5,0)&gt;Settings!$C$5,"",H5-I5)</f>
        <v>-6548.22513679452</v>
      </c>
      <c r="K5" s="14" t="n">
        <f aca="false">IF($A5&gt;Settings!$C$5,"",SUM($H$5:H5))</f>
        <v>18931.226918</v>
      </c>
      <c r="L5" s="14" t="n">
        <f aca="false">SUM($I$5:I5)</f>
        <v>25479.4520547945</v>
      </c>
      <c r="M5" s="43" t="n">
        <f aca="false">Settings!$D$17</f>
        <v>320000</v>
      </c>
      <c r="N5" s="20" t="n">
        <f aca="false">IF(OR(K5="",Settings!$D$16=0),"",K5/Settings!$D$16)</f>
        <v>0.0631040897266667</v>
      </c>
      <c r="O5" s="28" t="str">
        <f aca="false">IF(EOMONTH($A5,0)&lt;=Settings!$C$5,"Complete",IF($A5&lt;=Settings!$C$5,"In progress","Not started"))</f>
        <v>Complete</v>
      </c>
      <c r="P5" s="14" t="n">
        <f aca="false">SUMIFS('Meta data'!$K$3:$K$20000,'Meta data'!$A$3:$A$20000,"&gt;="&amp;$A5,'Meta data'!$A$3:$A$20000,"&lt;="&amp;EOMONTH($A5,0))</f>
        <v>8092.51</v>
      </c>
      <c r="Q5" s="14" t="n">
        <f aca="false">SUMIFS('Google data'!$D$3:$D$20000,'Google data'!$B$3:$B$20000,"&gt;="&amp;$A5,'Google data'!$B$3:$B$20000,"&lt;="&amp;EOMONTH($A5,0))</f>
        <v>9697.34</v>
      </c>
      <c r="R5" s="44" t="n">
        <f aca="false">INDEX(Settings!$B$29:$B$40,MONTH(A5))</f>
        <v>1.1177</v>
      </c>
      <c r="S5" s="40" t="str">
        <f aca="false">TEXT(A5,"mmm")</f>
        <v>Jan</v>
      </c>
    </row>
    <row r="6" customFormat="false" ht="15" hidden="false" customHeight="false" outlineLevel="0" collapsed="false">
      <c r="A6" s="42" t="n">
        <f aca="false">DATE(Settings!$C$12,2,1)</f>
        <v>46054</v>
      </c>
      <c r="B6" s="22" t="str">
        <f aca="false">"Q"&amp;ROUNDUP(MONTH(A6)/3,0)</f>
        <v>Q1</v>
      </c>
      <c r="C6" s="14" t="n">
        <f aca="false">SUMIFS('Meta data'!$V$3:$V$20000,'Meta data'!$A$3:$A$20000,"&gt;="&amp;$A6,'Meta data'!$A$3:$A$20000,"&lt;="&amp;EOMONTH($A6,0))</f>
        <v>28952.75</v>
      </c>
      <c r="D6" s="14" t="n">
        <f aca="false">SUMIFS('Google data'!$J$3:$J$20000,'Google data'!$B$3:$B$20000,"&gt;="&amp;$A6,'Google data'!$B$3:$B$20000,"&lt;="&amp;EOMONTH($A6,0))</f>
        <v>11084.443263</v>
      </c>
      <c r="E6" s="14" t="n">
        <f aca="false">SUMIFS('ChatGPT data'!$I$3:$I$20000,'ChatGPT data'!$A$3:$A$20000,"&gt;="&amp;$A6,'ChatGPT data'!$A$3:$A$20000,"&lt;="&amp;EOMONTH($A6,0))</f>
        <v>0</v>
      </c>
      <c r="F6" s="14" t="n">
        <f aca="false">SUMIFS('LinkedIn data'!$I$3:$I$20000,'LinkedIn data'!$A$3:$A$20000,"&gt;="&amp;$A6,'LinkedIn data'!$A$3:$A$20000,"&lt;="&amp;EOMONTH($A6,0))</f>
        <v>0</v>
      </c>
      <c r="G6" s="15" t="n">
        <f aca="false">SUM(C6:F6)</f>
        <v>40037.193263</v>
      </c>
      <c r="H6" s="14" t="n">
        <f aca="false">C6*(Settings!$C$22="Yes")+D6*(Settings!$C$23="Yes")+E6*(Settings!$C$24="Yes")+F6*(Settings!$C$25="Yes")</f>
        <v>40037.193263</v>
      </c>
      <c r="I6" s="14" t="n">
        <f aca="false">Settings!$D$16*MAX(0,MIN(EOMONTH($A6,0),Settings!$C$11)-MAX($A6,Settings!$C$10)+1)/(Settings!$C$11-Settings!$C$10+1)</f>
        <v>23013.698630137</v>
      </c>
      <c r="J6" s="14" t="n">
        <f aca="false">IF(EOMONTH($A6,0)&gt;Settings!$C$5,"",H6-I6)</f>
        <v>17023.494632863</v>
      </c>
      <c r="K6" s="14" t="n">
        <f aca="false">IF($A6&gt;Settings!$C$5,"",SUM($H$5:H6))</f>
        <v>58968.420181</v>
      </c>
      <c r="L6" s="14" t="n">
        <f aca="false">SUM($I$5:I6)</f>
        <v>48493.1506849315</v>
      </c>
      <c r="M6" s="43" t="n">
        <f aca="false">Settings!$D$17</f>
        <v>320000</v>
      </c>
      <c r="N6" s="20" t="n">
        <f aca="false">IF(OR(K6="",Settings!$D$16=0),"",K6/Settings!$D$16)</f>
        <v>0.196561400603333</v>
      </c>
      <c r="O6" s="28" t="str">
        <f aca="false">IF(EOMONTH($A6,0)&lt;=Settings!$C$5,"Complete",IF($A6&lt;=Settings!$C$5,"In progress","Not started"))</f>
        <v>Complete</v>
      </c>
      <c r="P6" s="14" t="n">
        <f aca="false">SUMIFS('Meta data'!$K$3:$K$20000,'Meta data'!$A$3:$A$20000,"&gt;="&amp;$A6,'Meta data'!$A$3:$A$20000,"&lt;="&amp;EOMONTH($A6,0))</f>
        <v>28952.75</v>
      </c>
      <c r="Q6" s="14" t="n">
        <f aca="false">SUMIFS('Google data'!$D$3:$D$20000,'Google data'!$B$3:$B$20000,"&gt;="&amp;$A6,'Google data'!$B$3:$B$20000,"&lt;="&amp;EOMONTH($A6,0))</f>
        <v>9917.19</v>
      </c>
      <c r="R6" s="44" t="n">
        <f aca="false">INDEX(Settings!$B$29:$B$40,MONTH(A6))</f>
        <v>1.1177</v>
      </c>
      <c r="S6" s="40" t="str">
        <f aca="false">TEXT(A6,"mmm")</f>
        <v>Feb</v>
      </c>
    </row>
    <row r="7" customFormat="false" ht="15" hidden="false" customHeight="false" outlineLevel="0" collapsed="false">
      <c r="A7" s="42" t="n">
        <f aca="false">DATE(Settings!$C$12,3,1)</f>
        <v>46082</v>
      </c>
      <c r="B7" s="22" t="str">
        <f aca="false">"Q"&amp;ROUNDUP(MONTH(A7)/3,0)</f>
        <v>Q1</v>
      </c>
      <c r="C7" s="14" t="n">
        <f aca="false">SUMIFS('Meta data'!$V$3:$V$20000,'Meta data'!$A$3:$A$20000,"&gt;="&amp;$A7,'Meta data'!$A$3:$A$20000,"&lt;="&amp;EOMONTH($A7,0))</f>
        <v>38386.84</v>
      </c>
      <c r="D7" s="14" t="n">
        <f aca="false">SUMIFS('Google data'!$J$3:$J$20000,'Google data'!$B$3:$B$20000,"&gt;="&amp;$A7,'Google data'!$B$3:$B$20000,"&lt;="&amp;EOMONTH($A7,0))</f>
        <v>10113.329618</v>
      </c>
      <c r="E7" s="14" t="n">
        <f aca="false">SUMIFS('ChatGPT data'!$I$3:$I$20000,'ChatGPT data'!$A$3:$A$20000,"&gt;="&amp;$A7,'ChatGPT data'!$A$3:$A$20000,"&lt;="&amp;EOMONTH($A7,0))</f>
        <v>0</v>
      </c>
      <c r="F7" s="14" t="n">
        <f aca="false">SUMIFS('LinkedIn data'!$I$3:$I$20000,'LinkedIn data'!$A$3:$A$20000,"&gt;="&amp;$A7,'LinkedIn data'!$A$3:$A$20000,"&lt;="&amp;EOMONTH($A7,0))</f>
        <v>0</v>
      </c>
      <c r="G7" s="15" t="n">
        <f aca="false">SUM(C7:F7)</f>
        <v>48500.169618</v>
      </c>
      <c r="H7" s="14" t="n">
        <f aca="false">C7*(Settings!$C$22="Yes")+D7*(Settings!$C$23="Yes")+E7*(Settings!$C$24="Yes")+F7*(Settings!$C$25="Yes")</f>
        <v>48500.169618</v>
      </c>
      <c r="I7" s="14" t="n">
        <f aca="false">Settings!$D$16*MAX(0,MIN(EOMONTH($A7,0),Settings!$C$11)-MAX($A7,Settings!$C$10)+1)/(Settings!$C$11-Settings!$C$10+1)</f>
        <v>25479.4520547945</v>
      </c>
      <c r="J7" s="14" t="n">
        <f aca="false">IF(EOMONTH($A7,0)&gt;Settings!$C$5,"",H7-I7)</f>
        <v>23020.7175632055</v>
      </c>
      <c r="K7" s="14" t="n">
        <f aca="false">IF($A7&gt;Settings!$C$5,"",SUM($H$5:H7))</f>
        <v>107468.589799</v>
      </c>
      <c r="L7" s="14" t="n">
        <f aca="false">SUM($I$5:I7)</f>
        <v>73972.602739726</v>
      </c>
      <c r="M7" s="43" t="n">
        <f aca="false">Settings!$D$17</f>
        <v>320000</v>
      </c>
      <c r="N7" s="20" t="n">
        <f aca="false">IF(OR(K7="",Settings!$D$16=0),"",K7/Settings!$D$16)</f>
        <v>0.358228632663333</v>
      </c>
      <c r="O7" s="28" t="str">
        <f aca="false">IF(EOMONTH($A7,0)&lt;=Settings!$C$5,"Complete",IF($A7&lt;=Settings!$C$5,"In progress","Not started"))</f>
        <v>Complete</v>
      </c>
      <c r="P7" s="14" t="n">
        <f aca="false">SUMIFS('Meta data'!$K$3:$K$20000,'Meta data'!$A$3:$A$20000,"&gt;="&amp;$A7,'Meta data'!$A$3:$A$20000,"&lt;="&amp;EOMONTH($A7,0))</f>
        <v>38386.84</v>
      </c>
      <c r="Q7" s="14" t="n">
        <f aca="false">SUMIFS('Google data'!$D$3:$D$20000,'Google data'!$B$3:$B$20000,"&gt;="&amp;$A7,'Google data'!$B$3:$B$20000,"&lt;="&amp;EOMONTH($A7,0))</f>
        <v>9048.34</v>
      </c>
      <c r="R7" s="44" t="n">
        <f aca="false">INDEX(Settings!$B$29:$B$40,MONTH(A7))</f>
        <v>1.1177</v>
      </c>
      <c r="S7" s="40" t="str">
        <f aca="false">TEXT(A7,"mmm")</f>
        <v>Mar</v>
      </c>
    </row>
    <row r="8" customFormat="false" ht="15" hidden="false" customHeight="false" outlineLevel="0" collapsed="false">
      <c r="A8" s="42" t="n">
        <f aca="false">DATE(Settings!$C$12,4,1)</f>
        <v>46113</v>
      </c>
      <c r="B8" s="22" t="str">
        <f aca="false">"Q"&amp;ROUNDUP(MONTH(A8)/3,0)</f>
        <v>Q2</v>
      </c>
      <c r="C8" s="14" t="n">
        <f aca="false">SUMIFS('Meta data'!$V$3:$V$20000,'Meta data'!$A$3:$A$20000,"&gt;="&amp;$A8,'Meta data'!$A$3:$A$20000,"&lt;="&amp;EOMONTH($A8,0))</f>
        <v>22241.56</v>
      </c>
      <c r="D8" s="14" t="n">
        <f aca="false">SUMIFS('Google data'!$J$3:$J$20000,'Google data'!$B$3:$B$20000,"&gt;="&amp;$A8,'Google data'!$B$3:$B$20000,"&lt;="&amp;EOMONTH($A8,0))</f>
        <v>9972.320586</v>
      </c>
      <c r="E8" s="14" t="n">
        <f aca="false">SUMIFS('ChatGPT data'!$I$3:$I$20000,'ChatGPT data'!$A$3:$A$20000,"&gt;="&amp;$A8,'ChatGPT data'!$A$3:$A$20000,"&lt;="&amp;EOMONTH($A8,0))</f>
        <v>0</v>
      </c>
      <c r="F8" s="14" t="n">
        <f aca="false">SUMIFS('LinkedIn data'!$I$3:$I$20000,'LinkedIn data'!$A$3:$A$20000,"&gt;="&amp;$A8,'LinkedIn data'!$A$3:$A$20000,"&lt;="&amp;EOMONTH($A8,0))</f>
        <v>0</v>
      </c>
      <c r="G8" s="15" t="n">
        <f aca="false">SUM(C8:F8)</f>
        <v>32213.880586</v>
      </c>
      <c r="H8" s="14" t="n">
        <f aca="false">C8*(Settings!$C$22="Yes")+D8*(Settings!$C$23="Yes")+E8*(Settings!$C$24="Yes")+F8*(Settings!$C$25="Yes")</f>
        <v>32213.880586</v>
      </c>
      <c r="I8" s="14" t="n">
        <f aca="false">Settings!$D$16*MAX(0,MIN(EOMONTH($A8,0),Settings!$C$11)-MAX($A8,Settings!$C$10)+1)/(Settings!$C$11-Settings!$C$10+1)</f>
        <v>24657.5342465753</v>
      </c>
      <c r="J8" s="14" t="n">
        <f aca="false">IF(EOMONTH($A8,0)&gt;Settings!$C$5,"",H8-I8)</f>
        <v>7556.34633942466</v>
      </c>
      <c r="K8" s="14" t="n">
        <f aca="false">IF($A8&gt;Settings!$C$5,"",SUM($H$5:H8))</f>
        <v>139682.470385</v>
      </c>
      <c r="L8" s="14" t="n">
        <f aca="false">SUM($I$5:I8)</f>
        <v>98630.1369863014</v>
      </c>
      <c r="M8" s="43" t="n">
        <f aca="false">Settings!$D$17</f>
        <v>320000</v>
      </c>
      <c r="N8" s="20" t="n">
        <f aca="false">IF(OR(K8="",Settings!$D$16=0),"",K8/Settings!$D$16)</f>
        <v>0.465608234616667</v>
      </c>
      <c r="O8" s="28" t="str">
        <f aca="false">IF(EOMONTH($A8,0)&lt;=Settings!$C$5,"Complete",IF($A8&lt;=Settings!$C$5,"In progress","Not started"))</f>
        <v>Complete</v>
      </c>
      <c r="P8" s="14" t="n">
        <f aca="false">SUMIFS('Meta data'!$K$3:$K$20000,'Meta data'!$A$3:$A$20000,"&gt;="&amp;$A8,'Meta data'!$A$3:$A$20000,"&lt;="&amp;EOMONTH($A8,0))</f>
        <v>22241.56</v>
      </c>
      <c r="Q8" s="14" t="n">
        <f aca="false">SUMIFS('Google data'!$D$3:$D$20000,'Google data'!$B$3:$B$20000,"&gt;="&amp;$A8,'Google data'!$B$3:$B$20000,"&lt;="&amp;EOMONTH($A8,0))</f>
        <v>8922.18</v>
      </c>
      <c r="R8" s="44" t="n">
        <f aca="false">INDEX(Settings!$B$29:$B$40,MONTH(A8))</f>
        <v>1.1177</v>
      </c>
      <c r="S8" s="40" t="str">
        <f aca="false">TEXT(A8,"mmm")</f>
        <v>Apr</v>
      </c>
    </row>
    <row r="9" customFormat="false" ht="15" hidden="false" customHeight="false" outlineLevel="0" collapsed="false">
      <c r="A9" s="42" t="n">
        <f aca="false">DATE(Settings!$C$12,5,1)</f>
        <v>46143</v>
      </c>
      <c r="B9" s="22" t="str">
        <f aca="false">"Q"&amp;ROUNDUP(MONTH(A9)/3,0)</f>
        <v>Q2</v>
      </c>
      <c r="C9" s="14" t="n">
        <f aca="false">SUMIFS('Meta data'!$V$3:$V$20000,'Meta data'!$A$3:$A$20000,"&gt;="&amp;$A9,'Meta data'!$A$3:$A$20000,"&lt;="&amp;EOMONTH($A9,0))</f>
        <v>22276.5</v>
      </c>
      <c r="D9" s="14" t="n">
        <f aca="false">SUMIFS('Google data'!$J$3:$J$20000,'Google data'!$B$3:$B$20000,"&gt;="&amp;$A9,'Google data'!$B$3:$B$20000,"&lt;="&amp;EOMONTH($A9,0))</f>
        <v>12063.682587</v>
      </c>
      <c r="E9" s="14" t="n">
        <f aca="false">SUMIFS('ChatGPT data'!$I$3:$I$20000,'ChatGPT data'!$A$3:$A$20000,"&gt;="&amp;$A9,'ChatGPT data'!$A$3:$A$20000,"&lt;="&amp;EOMONTH($A9,0))</f>
        <v>0</v>
      </c>
      <c r="F9" s="14" t="n">
        <f aca="false">SUMIFS('LinkedIn data'!$I$3:$I$20000,'LinkedIn data'!$A$3:$A$20000,"&gt;="&amp;$A9,'LinkedIn data'!$A$3:$A$20000,"&lt;="&amp;EOMONTH($A9,0))</f>
        <v>0</v>
      </c>
      <c r="G9" s="15" t="n">
        <f aca="false">SUM(C9:F9)</f>
        <v>34340.182587</v>
      </c>
      <c r="H9" s="14" t="n">
        <f aca="false">C9*(Settings!$C$22="Yes")+D9*(Settings!$C$23="Yes")+E9*(Settings!$C$24="Yes")+F9*(Settings!$C$25="Yes")</f>
        <v>34340.182587</v>
      </c>
      <c r="I9" s="14" t="n">
        <f aca="false">Settings!$D$16*MAX(0,MIN(EOMONTH($A9,0),Settings!$C$11)-MAX($A9,Settings!$C$10)+1)/(Settings!$C$11-Settings!$C$10+1)</f>
        <v>25479.4520547945</v>
      </c>
      <c r="J9" s="14" t="n">
        <f aca="false">IF(EOMONTH($A9,0)&gt;Settings!$C$5,"",H9-I9)</f>
        <v>8860.73053220548</v>
      </c>
      <c r="K9" s="14" t="n">
        <f aca="false">IF($A9&gt;Settings!$C$5,"",SUM($H$5:H9))</f>
        <v>174022.652972</v>
      </c>
      <c r="L9" s="14" t="n">
        <f aca="false">SUM($I$5:I9)</f>
        <v>124109.589041096</v>
      </c>
      <c r="M9" s="43" t="n">
        <f aca="false">Settings!$D$17</f>
        <v>320000</v>
      </c>
      <c r="N9" s="20" t="n">
        <f aca="false">IF(OR(K9="",Settings!$D$16=0),"",K9/Settings!$D$16)</f>
        <v>0.580075509906667</v>
      </c>
      <c r="O9" s="28" t="str">
        <f aca="false">IF(EOMONTH($A9,0)&lt;=Settings!$C$5,"Complete",IF($A9&lt;=Settings!$C$5,"In progress","Not started"))</f>
        <v>Complete</v>
      </c>
      <c r="P9" s="14" t="n">
        <f aca="false">SUMIFS('Meta data'!$K$3:$K$20000,'Meta data'!$A$3:$A$20000,"&gt;="&amp;$A9,'Meta data'!$A$3:$A$20000,"&lt;="&amp;EOMONTH($A9,0))</f>
        <v>22276.5</v>
      </c>
      <c r="Q9" s="14" t="n">
        <f aca="false">SUMIFS('Google data'!$D$3:$D$20000,'Google data'!$B$3:$B$20000,"&gt;="&amp;$A9,'Google data'!$B$3:$B$20000,"&lt;="&amp;EOMONTH($A9,0))</f>
        <v>10793.31</v>
      </c>
      <c r="R9" s="44" t="n">
        <f aca="false">INDEX(Settings!$B$29:$B$40,MONTH(A9))</f>
        <v>1.1177</v>
      </c>
      <c r="S9" s="40" t="str">
        <f aca="false">TEXT(A9,"mmm")</f>
        <v>May</v>
      </c>
    </row>
    <row r="10" customFormat="false" ht="15" hidden="false" customHeight="false" outlineLevel="0" collapsed="false">
      <c r="A10" s="42" t="n">
        <f aca="false">DATE(Settings!$C$12,6,1)</f>
        <v>46174</v>
      </c>
      <c r="B10" s="22" t="str">
        <f aca="false">"Q"&amp;ROUNDUP(MONTH(A10)/3,0)</f>
        <v>Q2</v>
      </c>
      <c r="C10" s="14" t="n">
        <f aca="false">SUMIFS('Meta data'!$V$3:$V$20000,'Meta data'!$A$3:$A$20000,"&gt;="&amp;$A10,'Meta data'!$A$3:$A$20000,"&lt;="&amp;EOMONTH($A10,0))</f>
        <v>17453.29</v>
      </c>
      <c r="D10" s="14" t="n">
        <f aca="false">SUMIFS('Google data'!$J$3:$J$20000,'Google data'!$B$3:$B$20000,"&gt;="&amp;$A10,'Google data'!$B$3:$B$20000,"&lt;="&amp;EOMONTH($A10,0))</f>
        <v>13956.462829</v>
      </c>
      <c r="E10" s="14" t="n">
        <f aca="false">SUMIFS('ChatGPT data'!$I$3:$I$20000,'ChatGPT data'!$A$3:$A$20000,"&gt;="&amp;$A10,'ChatGPT data'!$A$3:$A$20000,"&lt;="&amp;EOMONTH($A10,0))</f>
        <v>0</v>
      </c>
      <c r="F10" s="14" t="n">
        <f aca="false">SUMIFS('LinkedIn data'!$I$3:$I$20000,'LinkedIn data'!$A$3:$A$20000,"&gt;="&amp;$A10,'LinkedIn data'!$A$3:$A$20000,"&lt;="&amp;EOMONTH($A10,0))</f>
        <v>0</v>
      </c>
      <c r="G10" s="15" t="n">
        <f aca="false">SUM(C10:F10)</f>
        <v>31409.752829</v>
      </c>
      <c r="H10" s="14" t="n">
        <f aca="false">C10*(Settings!$C$22="Yes")+D10*(Settings!$C$23="Yes")+E10*(Settings!$C$24="Yes")+F10*(Settings!$C$25="Yes")</f>
        <v>31409.752829</v>
      </c>
      <c r="I10" s="14" t="n">
        <f aca="false">Settings!$D$16*MAX(0,MIN(EOMONTH($A10,0),Settings!$C$11)-MAX($A10,Settings!$C$10)+1)/(Settings!$C$11-Settings!$C$10+1)</f>
        <v>24657.5342465753</v>
      </c>
      <c r="J10" s="14" t="n">
        <f aca="false">IF(EOMONTH($A10,0)&gt;Settings!$C$5,"",H10-I10)</f>
        <v>6752.21858242466</v>
      </c>
      <c r="K10" s="14" t="n">
        <f aca="false">IF($A10&gt;Settings!$C$5,"",SUM($H$5:H10))</f>
        <v>205432.405801</v>
      </c>
      <c r="L10" s="14" t="n">
        <f aca="false">SUM($I$5:I10)</f>
        <v>148767.123287671</v>
      </c>
      <c r="M10" s="43" t="n">
        <f aca="false">Settings!$D$17</f>
        <v>320000</v>
      </c>
      <c r="N10" s="20" t="n">
        <f aca="false">IF(OR(K10="",Settings!$D$16=0),"",K10/Settings!$D$16)</f>
        <v>0.684774686003333</v>
      </c>
      <c r="O10" s="28" t="str">
        <f aca="false">IF(EOMONTH($A10,0)&lt;=Settings!$C$5,"Complete",IF($A10&lt;=Settings!$C$5,"In progress","Not started"))</f>
        <v>Complete</v>
      </c>
      <c r="P10" s="14" t="n">
        <f aca="false">SUMIFS('Meta data'!$K$3:$K$20000,'Meta data'!$A$3:$A$20000,"&gt;="&amp;$A10,'Meta data'!$A$3:$A$20000,"&lt;="&amp;EOMONTH($A10,0))</f>
        <v>17453.29</v>
      </c>
      <c r="Q10" s="14" t="n">
        <f aca="false">SUMIFS('Google data'!$D$3:$D$20000,'Google data'!$B$3:$B$20000,"&gt;="&amp;$A10,'Google data'!$B$3:$B$20000,"&lt;="&amp;EOMONTH($A10,0))</f>
        <v>12486.77</v>
      </c>
      <c r="R10" s="44" t="n">
        <f aca="false">INDEX(Settings!$B$29:$B$40,MONTH(A10))</f>
        <v>1.1177</v>
      </c>
      <c r="S10" s="40" t="str">
        <f aca="false">TEXT(A10,"mmm")</f>
        <v>Jun</v>
      </c>
    </row>
    <row r="11" customFormat="false" ht="15" hidden="false" customHeight="false" outlineLevel="0" collapsed="false">
      <c r="A11" s="42" t="n">
        <f aca="false">DATE(Settings!$C$12,7,1)</f>
        <v>46204</v>
      </c>
      <c r="B11" s="22" t="str">
        <f aca="false">"Q"&amp;ROUNDUP(MONTH(A11)/3,0)</f>
        <v>Q3</v>
      </c>
      <c r="C11" s="14" t="n">
        <f aca="false">SUMIFS('Meta data'!$V$3:$V$20000,'Meta data'!$A$3:$A$20000,"&gt;="&amp;$A11,'Meta data'!$A$3:$A$20000,"&lt;="&amp;EOMONTH($A11,0))</f>
        <v>18956.66</v>
      </c>
      <c r="D11" s="14" t="n">
        <f aca="false">SUMIFS('Google data'!$J$3:$J$20000,'Google data'!$B$3:$B$20000,"&gt;="&amp;$A11,'Google data'!$B$3:$B$20000,"&lt;="&amp;EOMONTH($A11,0))</f>
        <v>13148.332198</v>
      </c>
      <c r="E11" s="14" t="n">
        <f aca="false">SUMIFS('ChatGPT data'!$I$3:$I$20000,'ChatGPT data'!$A$3:$A$20000,"&gt;="&amp;$A11,'ChatGPT data'!$A$3:$A$20000,"&lt;="&amp;EOMONTH($A11,0))</f>
        <v>0</v>
      </c>
      <c r="F11" s="14" t="n">
        <f aca="false">SUMIFS('LinkedIn data'!$I$3:$I$20000,'LinkedIn data'!$A$3:$A$20000,"&gt;="&amp;$A11,'LinkedIn data'!$A$3:$A$20000,"&lt;="&amp;EOMONTH($A11,0))</f>
        <v>0</v>
      </c>
      <c r="G11" s="15" t="n">
        <f aca="false">SUM(C11:F11)</f>
        <v>32104.992198</v>
      </c>
      <c r="H11" s="14" t="n">
        <f aca="false">C11*(Settings!$C$22="Yes")+D11*(Settings!$C$23="Yes")+E11*(Settings!$C$24="Yes")+F11*(Settings!$C$25="Yes")</f>
        <v>32104.992198</v>
      </c>
      <c r="I11" s="14" t="n">
        <f aca="false">Settings!$D$16*MAX(0,MIN(EOMONTH($A11,0),Settings!$C$11)-MAX($A11,Settings!$C$10)+1)/(Settings!$C$11-Settings!$C$10+1)</f>
        <v>25479.4520547945</v>
      </c>
      <c r="J11" s="14" t="n">
        <f aca="false">IF(EOMONTH($A11,0)&gt;Settings!$C$5,"",H11-I11)</f>
        <v>6625.54014320548</v>
      </c>
      <c r="K11" s="14" t="n">
        <f aca="false">IF($A11&gt;Settings!$C$5,"",SUM($H$5:H11))</f>
        <v>237537.397999</v>
      </c>
      <c r="L11" s="14" t="n">
        <f aca="false">SUM($I$5:I11)</f>
        <v>174246.575342466</v>
      </c>
      <c r="M11" s="43" t="n">
        <f aca="false">Settings!$D$17</f>
        <v>320000</v>
      </c>
      <c r="N11" s="20" t="n">
        <f aca="false">IF(OR(K11="",Settings!$D$16=0),"",K11/Settings!$D$16)</f>
        <v>0.791791326663333</v>
      </c>
      <c r="O11" s="28" t="str">
        <f aca="false">IF(EOMONTH($A11,0)&lt;=Settings!$C$5,"Complete",IF($A11&lt;=Settings!$C$5,"In progress","Not started"))</f>
        <v>Complete</v>
      </c>
      <c r="P11" s="14" t="n">
        <f aca="false">SUMIFS('Meta data'!$K$3:$K$20000,'Meta data'!$A$3:$A$20000,"&gt;="&amp;$A11,'Meta data'!$A$3:$A$20000,"&lt;="&amp;EOMONTH($A11,0))</f>
        <v>18956.66</v>
      </c>
      <c r="Q11" s="14" t="n">
        <f aca="false">SUMIFS('Google data'!$D$3:$D$20000,'Google data'!$B$3:$B$20000,"&gt;="&amp;$A11,'Google data'!$B$3:$B$20000,"&lt;="&amp;EOMONTH($A11,0))</f>
        <v>11763.74</v>
      </c>
      <c r="R11" s="44" t="n">
        <f aca="false">INDEX(Settings!$B$29:$B$40,MONTH(A11))</f>
        <v>1.1177</v>
      </c>
      <c r="S11" s="40" t="str">
        <f aca="false">TEXT(A11,"mmm")</f>
        <v>Jul</v>
      </c>
    </row>
    <row r="12" customFormat="false" ht="15" hidden="false" customHeight="false" outlineLevel="0" collapsed="false">
      <c r="A12" s="42" t="n">
        <f aca="false">DATE(Settings!$C$12,8,1)</f>
        <v>46235</v>
      </c>
      <c r="B12" s="22" t="str">
        <f aca="false">"Q"&amp;ROUNDUP(MONTH(A12)/3,0)</f>
        <v>Q3</v>
      </c>
      <c r="C12" s="14" t="n">
        <f aca="false">SUMIFS('Meta data'!$V$3:$V$20000,'Meta data'!$A$3:$A$20000,"&gt;="&amp;$A12,'Meta data'!$A$3:$A$20000,"&lt;="&amp;EOMONTH($A12,0))</f>
        <v>10643.94</v>
      </c>
      <c r="D12" s="14" t="n">
        <f aca="false">SUMIFS('Google data'!$J$3:$J$20000,'Google data'!$B$3:$B$20000,"&gt;="&amp;$A12,'Google data'!$B$3:$B$20000,"&lt;="&amp;EOMONTH($A12,0))</f>
        <v>12246.661254</v>
      </c>
      <c r="E12" s="14" t="n">
        <f aca="false">SUMIFS('ChatGPT data'!$I$3:$I$20000,'ChatGPT data'!$A$3:$A$20000,"&gt;="&amp;$A12,'ChatGPT data'!$A$3:$A$20000,"&lt;="&amp;EOMONTH($A12,0))</f>
        <v>0</v>
      </c>
      <c r="F12" s="14" t="n">
        <f aca="false">SUMIFS('LinkedIn data'!$I$3:$I$20000,'LinkedIn data'!$A$3:$A$20000,"&gt;="&amp;$A12,'LinkedIn data'!$A$3:$A$20000,"&lt;="&amp;EOMONTH($A12,0))</f>
        <v>0</v>
      </c>
      <c r="G12" s="15" t="n">
        <f aca="false">SUM(C12:F12)</f>
        <v>22890.601254</v>
      </c>
      <c r="H12" s="14" t="n">
        <f aca="false">C12*(Settings!$C$22="Yes")+D12*(Settings!$C$23="Yes")+E12*(Settings!$C$24="Yes")+F12*(Settings!$C$25="Yes")</f>
        <v>22890.601254</v>
      </c>
      <c r="I12" s="14" t="n">
        <f aca="false">Settings!$D$16*MAX(0,MIN(EOMONTH($A12,0),Settings!$C$11)-MAX($A12,Settings!$C$10)+1)/(Settings!$C$11-Settings!$C$10+1)</f>
        <v>25479.4520547945</v>
      </c>
      <c r="J12" s="14" t="n">
        <f aca="false">IF(EOMONTH($A12,0)&gt;Settings!$C$5,"",H12-I12)</f>
        <v>-2588.85080079452</v>
      </c>
      <c r="K12" s="14" t="n">
        <f aca="false">IF($A12&gt;Settings!$C$5,"",SUM($H$5:H12))</f>
        <v>260427.999253</v>
      </c>
      <c r="L12" s="14" t="n">
        <f aca="false">SUM($I$5:I12)</f>
        <v>199726.02739726</v>
      </c>
      <c r="M12" s="43" t="n">
        <f aca="false">Settings!$D$17</f>
        <v>320000</v>
      </c>
      <c r="N12" s="20" t="n">
        <f aca="false">IF(OR(K12="",Settings!$D$16=0),"",K12/Settings!$D$16)</f>
        <v>0.868093330843333</v>
      </c>
      <c r="O12" s="28" t="str">
        <f aca="false">IF(EOMONTH($A12,0)&lt;=Settings!$C$5,"Complete",IF($A12&lt;=Settings!$C$5,"In progress","Not started"))</f>
        <v>Complete</v>
      </c>
      <c r="P12" s="14" t="n">
        <f aca="false">SUMIFS('Meta data'!$K$3:$K$20000,'Meta data'!$A$3:$A$20000,"&gt;="&amp;$A12,'Meta data'!$A$3:$A$20000,"&lt;="&amp;EOMONTH($A12,0))</f>
        <v>10643.94</v>
      </c>
      <c r="Q12" s="14" t="n">
        <f aca="false">SUMIFS('Google data'!$D$3:$D$20000,'Google data'!$B$3:$B$20000,"&gt;="&amp;$A12,'Google data'!$B$3:$B$20000,"&lt;="&amp;EOMONTH($A12,0))</f>
        <v>10957.02</v>
      </c>
      <c r="R12" s="44" t="n">
        <f aca="false">INDEX(Settings!$B$29:$B$40,MONTH(A12))</f>
        <v>1.1177</v>
      </c>
      <c r="S12" s="40" t="str">
        <f aca="false">TEXT(A12,"mmm")</f>
        <v>Aug</v>
      </c>
    </row>
    <row r="13" customFormat="false" ht="15" hidden="false" customHeight="false" outlineLevel="0" collapsed="false">
      <c r="A13" s="42" t="n">
        <f aca="false">DATE(Settings!$C$12,9,1)</f>
        <v>46266</v>
      </c>
      <c r="B13" s="22" t="str">
        <f aca="false">"Q"&amp;ROUNDUP(MONTH(A13)/3,0)</f>
        <v>Q3</v>
      </c>
      <c r="C13" s="14" t="n">
        <f aca="false">SUMIFS('Meta data'!$V$3:$V$20000,'Meta data'!$A$3:$A$20000,"&gt;="&amp;$A13,'Meta data'!$A$3:$A$20000,"&lt;="&amp;EOMONTH($A13,0))</f>
        <v>11062.98</v>
      </c>
      <c r="D13" s="14" t="n">
        <f aca="false">SUMIFS('Google data'!$J$3:$J$20000,'Google data'!$B$3:$B$20000,"&gt;="&amp;$A13,'Google data'!$B$3:$B$20000,"&lt;="&amp;EOMONTH($A13,0))</f>
        <v>6854.261719</v>
      </c>
      <c r="E13" s="14" t="n">
        <f aca="false">SUMIFS('ChatGPT data'!$I$3:$I$20000,'ChatGPT data'!$A$3:$A$20000,"&gt;="&amp;$A13,'ChatGPT data'!$A$3:$A$20000,"&lt;="&amp;EOMONTH($A13,0))</f>
        <v>256.579212</v>
      </c>
      <c r="F13" s="14" t="n">
        <f aca="false">SUMIFS('LinkedIn data'!$I$3:$I$20000,'LinkedIn data'!$A$3:$A$20000,"&gt;="&amp;$A13,'LinkedIn data'!$A$3:$A$20000,"&lt;="&amp;EOMONTH($A13,0))</f>
        <v>0</v>
      </c>
      <c r="G13" s="15" t="n">
        <f aca="false">SUM(C13:F13)</f>
        <v>18173.820931</v>
      </c>
      <c r="H13" s="14" t="n">
        <f aca="false">C13*(Settings!$C$22="Yes")+D13*(Settings!$C$23="Yes")+E13*(Settings!$C$24="Yes")+F13*(Settings!$C$25="Yes")</f>
        <v>18173.820931</v>
      </c>
      <c r="I13" s="14" t="n">
        <f aca="false">Settings!$D$16*MAX(0,MIN(EOMONTH($A13,0),Settings!$C$11)-MAX($A13,Settings!$C$10)+1)/(Settings!$C$11-Settings!$C$10+1)</f>
        <v>24657.5342465753</v>
      </c>
      <c r="J13" s="14" t="n">
        <f aca="false">IF(EOMONTH($A13,0)&gt;Settings!$C$5,"",H13-I13)</f>
        <v>-6483.71331557534</v>
      </c>
      <c r="K13" s="14" t="n">
        <f aca="false">IF($A13&gt;Settings!$C$5,"",SUM($H$5:H13))</f>
        <v>278601.820184</v>
      </c>
      <c r="L13" s="14" t="n">
        <f aca="false">SUM($I$5:I13)</f>
        <v>224383.561643836</v>
      </c>
      <c r="M13" s="43" t="n">
        <f aca="false">Settings!$D$17</f>
        <v>320000</v>
      </c>
      <c r="N13" s="20" t="n">
        <f aca="false">IF(OR(K13="",Settings!$D$16=0),"",K13/Settings!$D$16)</f>
        <v>0.928672733946667</v>
      </c>
      <c r="O13" s="28" t="str">
        <f aca="false">IF(EOMONTH($A13,0)&lt;=Settings!$C$5,"Complete",IF($A13&lt;=Settings!$C$5,"In progress","Not started"))</f>
        <v>Complete</v>
      </c>
      <c r="P13" s="14" t="n">
        <f aca="false">SUMIFS('Meta data'!$K$3:$K$20000,'Meta data'!$A$3:$A$20000,"&gt;="&amp;$A13,'Meta data'!$A$3:$A$20000,"&lt;="&amp;EOMONTH($A13,0))</f>
        <v>11062.98</v>
      </c>
      <c r="Q13" s="14" t="n">
        <f aca="false">SUMIFS('Google data'!$D$3:$D$20000,'Google data'!$B$3:$B$20000,"&gt;="&amp;$A13,'Google data'!$B$3:$B$20000,"&lt;="&amp;EOMONTH($A13,0))</f>
        <v>6132.47</v>
      </c>
      <c r="R13" s="44" t="n">
        <f aca="false">INDEX(Settings!$B$29:$B$40,MONTH(A13))</f>
        <v>1.1177</v>
      </c>
      <c r="S13" s="40" t="str">
        <f aca="false">TEXT(A13,"mmm")</f>
        <v>Sep</v>
      </c>
    </row>
    <row r="14" customFormat="false" ht="15" hidden="false" customHeight="false" outlineLevel="0" collapsed="false">
      <c r="A14" s="42" t="n">
        <f aca="false">DATE(Settings!$C$12,10,1)</f>
        <v>46296</v>
      </c>
      <c r="B14" s="22" t="str">
        <f aca="false">"Q"&amp;ROUNDUP(MONTH(A14)/3,0)</f>
        <v>Q4</v>
      </c>
      <c r="C14" s="14" t="n">
        <f aca="false">SUMIFS('Meta data'!$V$3:$V$20000,'Meta data'!$A$3:$A$20000,"&gt;="&amp;$A14,'Meta data'!$A$3:$A$20000,"&lt;="&amp;EOMONTH($A14,0))</f>
        <v>2700.32</v>
      </c>
      <c r="D14" s="14" t="n">
        <f aca="false">SUMIFS('Google data'!$J$3:$J$20000,'Google data'!$B$3:$B$20000,"&gt;="&amp;$A14,'Google data'!$B$3:$B$20000,"&lt;="&amp;EOMONTH($A14,0))</f>
        <v>1221.545507</v>
      </c>
      <c r="E14" s="14" t="n">
        <f aca="false">SUMIFS('ChatGPT data'!$I$3:$I$20000,'ChatGPT data'!$A$3:$A$20000,"&gt;="&amp;$A14,'ChatGPT data'!$A$3:$A$20000,"&lt;="&amp;EOMONTH($A14,0))</f>
        <v>0</v>
      </c>
      <c r="F14" s="14" t="n">
        <f aca="false">SUMIFS('LinkedIn data'!$I$3:$I$20000,'LinkedIn data'!$A$3:$A$20000,"&gt;="&amp;$A14,'LinkedIn data'!$A$3:$A$20000,"&lt;="&amp;EOMONTH($A14,0))</f>
        <v>0</v>
      </c>
      <c r="G14" s="15" t="n">
        <f aca="false">SUM(C14:F14)</f>
        <v>3921.865507</v>
      </c>
      <c r="H14" s="14" t="n">
        <f aca="false">C14*(Settings!$C$22="Yes")+D14*(Settings!$C$23="Yes")+E14*(Settings!$C$24="Yes")+F14*(Settings!$C$25="Yes")</f>
        <v>3921.865507</v>
      </c>
      <c r="I14" s="14" t="n">
        <f aca="false">Settings!$D$16*MAX(0,MIN(EOMONTH($A14,0),Settings!$C$11)-MAX($A14,Settings!$C$10)+1)/(Settings!$C$11-Settings!$C$10+1)</f>
        <v>25479.4520547945</v>
      </c>
      <c r="J14" s="14" t="str">
        <f aca="false">IF(EOMONTH($A14,0)&gt;Settings!$C$5,"",H14-I14)</f>
        <v/>
      </c>
      <c r="K14" s="14" t="n">
        <f aca="false">IF($A14&gt;Settings!$C$5,"",SUM($H$5:H14))</f>
        <v>282523.685691</v>
      </c>
      <c r="L14" s="14" t="n">
        <f aca="false">SUM($I$5:I14)</f>
        <v>249863.01369863</v>
      </c>
      <c r="M14" s="43" t="n">
        <f aca="false">Settings!$D$17</f>
        <v>320000</v>
      </c>
      <c r="N14" s="20" t="n">
        <f aca="false">IF(OR(K14="",Settings!$D$16=0),"",K14/Settings!$D$16)</f>
        <v>0.94174561897</v>
      </c>
      <c r="O14" s="28" t="str">
        <f aca="false">IF(EOMONTH($A14,0)&lt;=Settings!$C$5,"Complete",IF($A14&lt;=Settings!$C$5,"In progress","Not started"))</f>
        <v>In progress</v>
      </c>
      <c r="P14" s="14" t="n">
        <f aca="false">SUMIFS('Meta data'!$K$3:$K$20000,'Meta data'!$A$3:$A$20000,"&gt;="&amp;$A14,'Meta data'!$A$3:$A$20000,"&lt;="&amp;EOMONTH($A14,0))</f>
        <v>2700.32</v>
      </c>
      <c r="Q14" s="14" t="n">
        <f aca="false">SUMIFS('Google data'!$D$3:$D$20000,'Google data'!$B$3:$B$20000,"&gt;="&amp;$A14,'Google data'!$B$3:$B$20000,"&lt;="&amp;EOMONTH($A14,0))</f>
        <v>1092.91</v>
      </c>
      <c r="R14" s="44" t="n">
        <f aca="false">INDEX(Settings!$B$29:$B$40,MONTH(A14))</f>
        <v>1.1177</v>
      </c>
      <c r="S14" s="40" t="str">
        <f aca="false">TEXT(A14,"mmm")</f>
        <v>Oct</v>
      </c>
    </row>
    <row r="15" customFormat="false" ht="15" hidden="false" customHeight="false" outlineLevel="0" collapsed="false">
      <c r="A15" s="42" t="n">
        <f aca="false">DATE(Settings!$C$12,11,1)</f>
        <v>46327</v>
      </c>
      <c r="B15" s="22" t="str">
        <f aca="false">"Q"&amp;ROUNDUP(MONTH(A15)/3,0)</f>
        <v>Q4</v>
      </c>
      <c r="C15" s="14" t="n">
        <f aca="false">SUMIFS('Meta data'!$V$3:$V$20000,'Meta data'!$A$3:$A$20000,"&gt;="&amp;$A15,'Meta data'!$A$3:$A$20000,"&lt;="&amp;EOMONTH($A15,0))</f>
        <v>0</v>
      </c>
      <c r="D15" s="14" t="n">
        <f aca="false">SUMIFS('Google data'!$J$3:$J$20000,'Google data'!$B$3:$B$20000,"&gt;="&amp;$A15,'Google data'!$B$3:$B$20000,"&lt;="&amp;EOMONTH($A15,0))</f>
        <v>0</v>
      </c>
      <c r="E15" s="14" t="n">
        <f aca="false">SUMIFS('ChatGPT data'!$I$3:$I$20000,'ChatGPT data'!$A$3:$A$20000,"&gt;="&amp;$A15,'ChatGPT data'!$A$3:$A$20000,"&lt;="&amp;EOMONTH($A15,0))</f>
        <v>0</v>
      </c>
      <c r="F15" s="14" t="n">
        <f aca="false">SUMIFS('LinkedIn data'!$I$3:$I$20000,'LinkedIn data'!$A$3:$A$20000,"&gt;="&amp;$A15,'LinkedIn data'!$A$3:$A$20000,"&lt;="&amp;EOMONTH($A15,0))</f>
        <v>0</v>
      </c>
      <c r="G15" s="15" t="n">
        <f aca="false">SUM(C15:F15)</f>
        <v>0</v>
      </c>
      <c r="H15" s="14" t="n">
        <f aca="false">C15*(Settings!$C$22="Yes")+D15*(Settings!$C$23="Yes")+E15*(Settings!$C$24="Yes")+F15*(Settings!$C$25="Yes")</f>
        <v>0</v>
      </c>
      <c r="I15" s="14" t="n">
        <f aca="false">Settings!$D$16*MAX(0,MIN(EOMONTH($A15,0),Settings!$C$11)-MAX($A15,Settings!$C$10)+1)/(Settings!$C$11-Settings!$C$10+1)</f>
        <v>24657.5342465753</v>
      </c>
      <c r="J15" s="14" t="str">
        <f aca="false">IF(EOMONTH($A15,0)&gt;Settings!$C$5,"",H15-I15)</f>
        <v/>
      </c>
      <c r="K15" s="14" t="str">
        <f aca="false">IF($A15&gt;Settings!$C$5,"",SUM($H$5:H15))</f>
        <v/>
      </c>
      <c r="L15" s="14" t="n">
        <f aca="false">SUM($I$5:I15)</f>
        <v>274520.547945206</v>
      </c>
      <c r="M15" s="43" t="n">
        <f aca="false">Settings!$D$17</f>
        <v>320000</v>
      </c>
      <c r="N15" s="20" t="str">
        <f aca="false">IF(OR(K15="",Settings!$D$16=0),"",K15/Settings!$D$16)</f>
        <v/>
      </c>
      <c r="O15" s="28" t="str">
        <f aca="false">IF(EOMONTH($A15,0)&lt;=Settings!$C$5,"Complete",IF($A15&lt;=Settings!$C$5,"In progress","Not started"))</f>
        <v>Not started</v>
      </c>
      <c r="P15" s="14" t="n">
        <f aca="false">SUMIFS('Meta data'!$K$3:$K$20000,'Meta data'!$A$3:$A$20000,"&gt;="&amp;$A15,'Meta data'!$A$3:$A$20000,"&lt;="&amp;EOMONTH($A15,0))</f>
        <v>0</v>
      </c>
      <c r="Q15" s="14" t="n">
        <f aca="false">SUMIFS('Google data'!$D$3:$D$20000,'Google data'!$B$3:$B$20000,"&gt;="&amp;$A15,'Google data'!$B$3:$B$20000,"&lt;="&amp;EOMONTH($A15,0))</f>
        <v>0</v>
      </c>
      <c r="R15" s="44" t="n">
        <f aca="false">INDEX(Settings!$B$29:$B$40,MONTH(A15))</f>
        <v>1.1177</v>
      </c>
      <c r="S15" s="40" t="str">
        <f aca="false">TEXT(A15,"mmm")</f>
        <v>Nov</v>
      </c>
    </row>
    <row r="16" customFormat="false" ht="15" hidden="false" customHeight="false" outlineLevel="0" collapsed="false">
      <c r="A16" s="42" t="n">
        <f aca="false">DATE(Settings!$C$12,12,1)</f>
        <v>46357</v>
      </c>
      <c r="B16" s="22" t="str">
        <f aca="false">"Q"&amp;ROUNDUP(MONTH(A16)/3,0)</f>
        <v>Q4</v>
      </c>
      <c r="C16" s="14" t="n">
        <f aca="false">SUMIFS('Meta data'!$V$3:$V$20000,'Meta data'!$A$3:$A$20000,"&gt;="&amp;$A16,'Meta data'!$A$3:$A$20000,"&lt;="&amp;EOMONTH($A16,0))</f>
        <v>0</v>
      </c>
      <c r="D16" s="14" t="n">
        <f aca="false">SUMIFS('Google data'!$J$3:$J$20000,'Google data'!$B$3:$B$20000,"&gt;="&amp;$A16,'Google data'!$B$3:$B$20000,"&lt;="&amp;EOMONTH($A16,0))</f>
        <v>0</v>
      </c>
      <c r="E16" s="14" t="n">
        <f aca="false">SUMIFS('ChatGPT data'!$I$3:$I$20000,'ChatGPT data'!$A$3:$A$20000,"&gt;="&amp;$A16,'ChatGPT data'!$A$3:$A$20000,"&lt;="&amp;EOMONTH($A16,0))</f>
        <v>0</v>
      </c>
      <c r="F16" s="14" t="n">
        <f aca="false">SUMIFS('LinkedIn data'!$I$3:$I$20000,'LinkedIn data'!$A$3:$A$20000,"&gt;="&amp;$A16,'LinkedIn data'!$A$3:$A$20000,"&lt;="&amp;EOMONTH($A16,0))</f>
        <v>0</v>
      </c>
      <c r="G16" s="15" t="n">
        <f aca="false">SUM(C16:F16)</f>
        <v>0</v>
      </c>
      <c r="H16" s="14" t="n">
        <f aca="false">C16*(Settings!$C$22="Yes")+D16*(Settings!$C$23="Yes")+E16*(Settings!$C$24="Yes")+F16*(Settings!$C$25="Yes")</f>
        <v>0</v>
      </c>
      <c r="I16" s="14" t="n">
        <f aca="false">Settings!$D$16*MAX(0,MIN(EOMONTH($A16,0),Settings!$C$11)-MAX($A16,Settings!$C$10)+1)/(Settings!$C$11-Settings!$C$10+1)</f>
        <v>25479.4520547945</v>
      </c>
      <c r="J16" s="14" t="str">
        <f aca="false">IF(EOMONTH($A16,0)&gt;Settings!$C$5,"",H16-I16)</f>
        <v/>
      </c>
      <c r="K16" s="14" t="str">
        <f aca="false">IF($A16&gt;Settings!$C$5,"",SUM($H$5:H16))</f>
        <v/>
      </c>
      <c r="L16" s="14" t="n">
        <f aca="false">SUM($I$5:I16)</f>
        <v>300000</v>
      </c>
      <c r="M16" s="43" t="n">
        <f aca="false">Settings!$D$17</f>
        <v>320000</v>
      </c>
      <c r="N16" s="20" t="str">
        <f aca="false">IF(OR(K16="",Settings!$D$16=0),"",K16/Settings!$D$16)</f>
        <v/>
      </c>
      <c r="O16" s="28" t="str">
        <f aca="false">IF(EOMONTH($A16,0)&lt;=Settings!$C$5,"Complete",IF($A16&lt;=Settings!$C$5,"In progress","Not started"))</f>
        <v>Not started</v>
      </c>
      <c r="P16" s="14" t="n">
        <f aca="false">SUMIFS('Meta data'!$K$3:$K$20000,'Meta data'!$A$3:$A$20000,"&gt;="&amp;$A16,'Meta data'!$A$3:$A$20000,"&lt;="&amp;EOMONTH($A16,0))</f>
        <v>0</v>
      </c>
      <c r="Q16" s="14" t="n">
        <f aca="false">SUMIFS('Google data'!$D$3:$D$20000,'Google data'!$B$3:$B$20000,"&gt;="&amp;$A16,'Google data'!$B$3:$B$20000,"&lt;="&amp;EOMONTH($A16,0))</f>
        <v>0</v>
      </c>
      <c r="R16" s="44" t="n">
        <f aca="false">INDEX(Settings!$B$29:$B$40,MONTH(A16))</f>
        <v>1.1177</v>
      </c>
      <c r="S16" s="40" t="str">
        <f aca="false">TEXT(A16,"mmm")</f>
        <v>Dec</v>
      </c>
    </row>
    <row r="17" customFormat="false" ht="15" hidden="false" customHeight="false" outlineLevel="0" collapsed="false">
      <c r="A17" s="24" t="s">
        <v>31</v>
      </c>
      <c r="B17" s="27"/>
      <c r="C17" s="29" t="n">
        <f aca="false">SUM(C5:C16)</f>
        <v>180767.35</v>
      </c>
      <c r="D17" s="29" t="n">
        <f aca="false">SUM(D5:D16)</f>
        <v>101499.756479</v>
      </c>
      <c r="E17" s="29" t="n">
        <f aca="false">SUM(E5:E16)</f>
        <v>256.579212</v>
      </c>
      <c r="F17" s="29" t="n">
        <f aca="false">SUM(F5:F16)</f>
        <v>0</v>
      </c>
      <c r="G17" s="29" t="n">
        <f aca="false">SUM(G5:G16)</f>
        <v>282523.685691</v>
      </c>
      <c r="H17" s="29" t="n">
        <f aca="false">SUM(H5:H16)</f>
        <v>282523.685691</v>
      </c>
      <c r="I17" s="29" t="n">
        <f aca="false">SUM(I5:I16)</f>
        <v>300000</v>
      </c>
      <c r="J17" s="29" t="n">
        <f aca="false">SUM(J5:J16)</f>
        <v>54218.2585401644</v>
      </c>
      <c r="K17" s="27"/>
      <c r="L17" s="27"/>
      <c r="M17" s="27"/>
      <c r="N17" s="27"/>
      <c r="O17" s="27"/>
      <c r="P17" s="29" t="n">
        <f aca="false">SUM(P5:P16)</f>
        <v>180767.35</v>
      </c>
      <c r="Q17" s="29" t="n">
        <f aca="false">SUM(Q5:Q16)</f>
        <v>90811.27</v>
      </c>
      <c r="R17" s="27"/>
      <c r="S17" s="27"/>
    </row>
    <row r="18" customFormat="false" ht="15" hidden="false" customHeight="false" outlineLevel="0" collapsed="false">
      <c r="A18" s="30" t="s">
        <v>111</v>
      </c>
    </row>
    <row r="21" customFormat="false" ht="15" hidden="false" customHeight="false" outlineLevel="0" collapsed="false">
      <c r="A21" s="10" t="s">
        <v>112</v>
      </c>
      <c r="B21" s="11"/>
      <c r="C21" s="11"/>
      <c r="D21" s="11"/>
      <c r="E21" s="11"/>
      <c r="F21" s="11"/>
      <c r="G21" s="11"/>
      <c r="H21" s="11"/>
      <c r="I21" s="11"/>
      <c r="J21" s="11"/>
      <c r="K21" s="11"/>
      <c r="L21" s="11"/>
      <c r="M21" s="11"/>
      <c r="N21" s="11"/>
      <c r="O21" s="11"/>
    </row>
    <row r="22" customFormat="false" ht="15" hidden="false" customHeight="false" outlineLevel="0" collapsed="false">
      <c r="A22" s="45"/>
      <c r="B22" s="46" t="s">
        <v>19</v>
      </c>
      <c r="C22" s="46"/>
      <c r="D22" s="46"/>
      <c r="E22" s="46"/>
      <c r="F22" s="46" t="s">
        <v>20</v>
      </c>
      <c r="G22" s="46"/>
      <c r="H22" s="46"/>
      <c r="I22" s="46"/>
      <c r="J22" s="46" t="s">
        <v>21</v>
      </c>
      <c r="K22" s="46"/>
      <c r="L22" s="46"/>
      <c r="M22" s="46"/>
    </row>
    <row r="23" customFormat="false" ht="30" hidden="false" customHeight="true" outlineLevel="0" collapsed="false">
      <c r="A23" s="47" t="s">
        <v>103</v>
      </c>
      <c r="B23" s="12" t="s">
        <v>113</v>
      </c>
      <c r="C23" s="12" t="s">
        <v>114</v>
      </c>
      <c r="D23" s="12" t="s">
        <v>115</v>
      </c>
      <c r="E23" s="12" t="s">
        <v>116</v>
      </c>
      <c r="F23" s="12" t="s">
        <v>113</v>
      </c>
      <c r="G23" s="12" t="s">
        <v>114</v>
      </c>
      <c r="H23" s="12" t="s">
        <v>115</v>
      </c>
      <c r="I23" s="12" t="s">
        <v>116</v>
      </c>
      <c r="J23" s="12" t="s">
        <v>113</v>
      </c>
      <c r="K23" s="12" t="s">
        <v>114</v>
      </c>
      <c r="L23" s="12" t="s">
        <v>115</v>
      </c>
      <c r="M23" s="12" t="s">
        <v>116</v>
      </c>
    </row>
    <row r="24" customFormat="false" ht="15" hidden="false" customHeight="false" outlineLevel="0" collapsed="false">
      <c r="A24" s="42" t="n">
        <f aca="false">A5</f>
        <v>46023</v>
      </c>
      <c r="B24" s="36" t="n">
        <f aca="false">SUMIFS('Meta data'!$O$3:$O$20000,'Meta data'!$A$3:$A$20000,"&gt;="&amp;$A24,'Meta data'!$A$3:$A$20000,"&lt;="&amp;EOMONTH($A24,0))</f>
        <v>8296</v>
      </c>
      <c r="C24" s="36" t="n">
        <f aca="false">SUMIFS('Meta data'!$P$3:$P$20000,'Meta data'!$A$3:$A$20000,"&gt;="&amp;$A24,'Meta data'!$A$3:$A$20000,"&lt;="&amp;EOMONTH($A24,0))</f>
        <v>718</v>
      </c>
      <c r="D24" s="37" t="n">
        <f aca="false">IF(B24=0,"",C5/B24)</f>
        <v>0.97547131147541</v>
      </c>
      <c r="E24" s="37" t="n">
        <f aca="false">IF(C24=0,"",C5/C24)</f>
        <v>11.2709052924791</v>
      </c>
      <c r="F24" s="36" t="n">
        <f aca="false">SUMIFS('Google data'!$F$3:$F$20000,'Google data'!$B$3:$B$20000,"&gt;="&amp;$A24,'Google data'!$B$3:$B$20000,"&lt;="&amp;EOMONTH($A24,0))</f>
        <v>49631</v>
      </c>
      <c r="G24" s="36" t="n">
        <f aca="false">SUMIFS('Google data'!$G$3:$G$20000,'Google data'!$B$3:$B$20000,"&gt;="&amp;$A24,'Google data'!$B$3:$B$20000,"&lt;="&amp;EOMONTH($A24,0))</f>
        <v>224.09</v>
      </c>
      <c r="H24" s="37" t="n">
        <f aca="false">IF(F24=0,"",D5/F24)</f>
        <v>0.218386027241039</v>
      </c>
      <c r="I24" s="37" t="n">
        <f aca="false">IF(G24=0,"",D5/G24)</f>
        <v>48.3676956490696</v>
      </c>
      <c r="J24" s="36" t="n">
        <f aca="false">SUMIFS('ChatGPT data'!$E$3:$E$20000,'ChatGPT data'!$A$3:$A$20000,"&gt;="&amp;$A24,'ChatGPT data'!$A$3:$A$20000,"&lt;="&amp;EOMONTH($A24,0))</f>
        <v>0</v>
      </c>
      <c r="K24" s="36" t="n">
        <f aca="false">SUMIFS('ChatGPT data'!$F$3:$F$20000,'ChatGPT data'!$A$3:$A$20000,"&gt;="&amp;$A24,'ChatGPT data'!$A$3:$A$20000,"&lt;="&amp;EOMONTH($A24,0))</f>
        <v>0</v>
      </c>
      <c r="L24" s="37" t="str">
        <f aca="false">IF(J24=0,"",E5/J24)</f>
        <v/>
      </c>
      <c r="M24" s="37" t="str">
        <f aca="false">IF(K24=0,"",E5/K24)</f>
        <v/>
      </c>
    </row>
    <row r="25" customFormat="false" ht="15" hidden="false" customHeight="false" outlineLevel="0" collapsed="false">
      <c r="A25" s="42" t="n">
        <f aca="false">A6</f>
        <v>46054</v>
      </c>
      <c r="B25" s="36" t="n">
        <f aca="false">SUMIFS('Meta data'!$O$3:$O$20000,'Meta data'!$A$3:$A$20000,"&gt;="&amp;$A25,'Meta data'!$A$3:$A$20000,"&lt;="&amp;EOMONTH($A25,0))</f>
        <v>25241</v>
      </c>
      <c r="C25" s="36" t="n">
        <f aca="false">SUMIFS('Meta data'!$P$3:$P$20000,'Meta data'!$A$3:$A$20000,"&gt;="&amp;$A25,'Meta data'!$A$3:$A$20000,"&lt;="&amp;EOMONTH($A25,0))</f>
        <v>1557</v>
      </c>
      <c r="D25" s="37" t="n">
        <f aca="false">IF(B25=0,"",C6/B25)</f>
        <v>1.14705241472208</v>
      </c>
      <c r="E25" s="37" t="n">
        <f aca="false">IF(C25=0,"",C6/C25)</f>
        <v>18.5952151573539</v>
      </c>
      <c r="F25" s="36" t="n">
        <f aca="false">SUMIFS('Google data'!$F$3:$F$20000,'Google data'!$B$3:$B$20000,"&gt;="&amp;$A25,'Google data'!$B$3:$B$20000,"&lt;="&amp;EOMONTH($A25,0))</f>
        <v>9835</v>
      </c>
      <c r="G25" s="36" t="n">
        <f aca="false">SUMIFS('Google data'!$G$3:$G$20000,'Google data'!$B$3:$B$20000,"&gt;="&amp;$A25,'Google data'!$B$3:$B$20000,"&lt;="&amp;EOMONTH($A25,0))</f>
        <v>151.22</v>
      </c>
      <c r="H25" s="37" t="n">
        <f aca="false">IF(F25=0,"",D6/F25)</f>
        <v>1.12704049445857</v>
      </c>
      <c r="I25" s="37" t="n">
        <f aca="false">IF(G25=0,"",D6/G25)</f>
        <v>73.3001141581801</v>
      </c>
      <c r="J25" s="36" t="n">
        <f aca="false">SUMIFS('ChatGPT data'!$E$3:$E$20000,'ChatGPT data'!$A$3:$A$20000,"&gt;="&amp;$A25,'ChatGPT data'!$A$3:$A$20000,"&lt;="&amp;EOMONTH($A25,0))</f>
        <v>0</v>
      </c>
      <c r="K25" s="36" t="n">
        <f aca="false">SUMIFS('ChatGPT data'!$F$3:$F$20000,'ChatGPT data'!$A$3:$A$20000,"&gt;="&amp;$A25,'ChatGPT data'!$A$3:$A$20000,"&lt;="&amp;EOMONTH($A25,0))</f>
        <v>0</v>
      </c>
      <c r="L25" s="37" t="str">
        <f aca="false">IF(J25=0,"",E6/J25)</f>
        <v/>
      </c>
      <c r="M25" s="37" t="str">
        <f aca="false">IF(K25=0,"",E6/K25)</f>
        <v/>
      </c>
    </row>
    <row r="26" customFormat="false" ht="15" hidden="false" customHeight="false" outlineLevel="0" collapsed="false">
      <c r="A26" s="42" t="n">
        <f aca="false">A7</f>
        <v>46082</v>
      </c>
      <c r="B26" s="36" t="n">
        <f aca="false">SUMIFS('Meta data'!$O$3:$O$20000,'Meta data'!$A$3:$A$20000,"&gt;="&amp;$A26,'Meta data'!$A$3:$A$20000,"&lt;="&amp;EOMONTH($A26,0))</f>
        <v>22701</v>
      </c>
      <c r="C26" s="36" t="n">
        <f aca="false">SUMIFS('Meta data'!$P$3:$P$20000,'Meta data'!$A$3:$A$20000,"&gt;="&amp;$A26,'Meta data'!$A$3:$A$20000,"&lt;="&amp;EOMONTH($A26,0))</f>
        <v>1516</v>
      </c>
      <c r="D26" s="37" t="n">
        <f aca="false">IF(B26=0,"",C7/B26)</f>
        <v>1.6909757279415</v>
      </c>
      <c r="E26" s="37" t="n">
        <f aca="false">IF(C26=0,"",C7/C26)</f>
        <v>25.3211345646438</v>
      </c>
      <c r="F26" s="36" t="n">
        <f aca="false">SUMIFS('Google data'!$F$3:$F$20000,'Google data'!$B$3:$B$20000,"&gt;="&amp;$A26,'Google data'!$B$3:$B$20000,"&lt;="&amp;EOMONTH($A26,0))</f>
        <v>3244</v>
      </c>
      <c r="G26" s="36" t="n">
        <f aca="false">SUMIFS('Google data'!$G$3:$G$20000,'Google data'!$B$3:$B$20000,"&gt;="&amp;$A26,'Google data'!$B$3:$B$20000,"&lt;="&amp;EOMONTH($A26,0))</f>
        <v>150.25</v>
      </c>
      <c r="H26" s="37" t="n">
        <f aca="false">IF(F26=0,"",D7/F26)</f>
        <v>3.11754920406905</v>
      </c>
      <c r="I26" s="37" t="n">
        <f aca="false">IF(G26=0,"",D7/G26)</f>
        <v>67.3100140965058</v>
      </c>
      <c r="J26" s="36" t="n">
        <f aca="false">SUMIFS('ChatGPT data'!$E$3:$E$20000,'ChatGPT data'!$A$3:$A$20000,"&gt;="&amp;$A26,'ChatGPT data'!$A$3:$A$20000,"&lt;="&amp;EOMONTH($A26,0))</f>
        <v>0</v>
      </c>
      <c r="K26" s="36" t="n">
        <f aca="false">SUMIFS('ChatGPT data'!$F$3:$F$20000,'ChatGPT data'!$A$3:$A$20000,"&gt;="&amp;$A26,'ChatGPT data'!$A$3:$A$20000,"&lt;="&amp;EOMONTH($A26,0))</f>
        <v>0</v>
      </c>
      <c r="L26" s="37" t="str">
        <f aca="false">IF(J26=0,"",E7/J26)</f>
        <v/>
      </c>
      <c r="M26" s="37" t="str">
        <f aca="false">IF(K26=0,"",E7/K26)</f>
        <v/>
      </c>
    </row>
    <row r="27" customFormat="false" ht="15" hidden="false" customHeight="false" outlineLevel="0" collapsed="false">
      <c r="A27" s="42" t="n">
        <f aca="false">A8</f>
        <v>46113</v>
      </c>
      <c r="B27" s="36" t="n">
        <f aca="false">SUMIFS('Meta data'!$O$3:$O$20000,'Meta data'!$A$3:$A$20000,"&gt;="&amp;$A27,'Meta data'!$A$3:$A$20000,"&lt;="&amp;EOMONTH($A27,0))</f>
        <v>12466</v>
      </c>
      <c r="C27" s="36" t="n">
        <f aca="false">SUMIFS('Meta data'!$P$3:$P$20000,'Meta data'!$A$3:$A$20000,"&gt;="&amp;$A27,'Meta data'!$A$3:$A$20000,"&lt;="&amp;EOMONTH($A27,0))</f>
        <v>876</v>
      </c>
      <c r="D27" s="37" t="n">
        <f aca="false">IF(B27=0,"",C8/B27)</f>
        <v>1.78417776351677</v>
      </c>
      <c r="E27" s="37" t="n">
        <f aca="false">IF(C27=0,"",C8/C27)</f>
        <v>25.3899086757991</v>
      </c>
      <c r="F27" s="36" t="n">
        <f aca="false">SUMIFS('Google data'!$F$3:$F$20000,'Google data'!$B$3:$B$20000,"&gt;="&amp;$A27,'Google data'!$B$3:$B$20000,"&lt;="&amp;EOMONTH($A27,0))</f>
        <v>2903</v>
      </c>
      <c r="G27" s="36" t="n">
        <f aca="false">SUMIFS('Google data'!$G$3:$G$20000,'Google data'!$B$3:$B$20000,"&gt;="&amp;$A27,'Google data'!$B$3:$B$20000,"&lt;="&amp;EOMONTH($A27,0))</f>
        <v>118.58</v>
      </c>
      <c r="H27" s="37" t="n">
        <f aca="false">IF(F27=0,"",D8/F27)</f>
        <v>3.43517760454702</v>
      </c>
      <c r="I27" s="37" t="n">
        <f aca="false">IF(G27=0,"",D8/G27)</f>
        <v>84.0978291954799</v>
      </c>
      <c r="J27" s="36" t="n">
        <f aca="false">SUMIFS('ChatGPT data'!$E$3:$E$20000,'ChatGPT data'!$A$3:$A$20000,"&gt;="&amp;$A27,'ChatGPT data'!$A$3:$A$20000,"&lt;="&amp;EOMONTH($A27,0))</f>
        <v>0</v>
      </c>
      <c r="K27" s="36" t="n">
        <f aca="false">SUMIFS('ChatGPT data'!$F$3:$F$20000,'ChatGPT data'!$A$3:$A$20000,"&gt;="&amp;$A27,'ChatGPT data'!$A$3:$A$20000,"&lt;="&amp;EOMONTH($A27,0))</f>
        <v>0</v>
      </c>
      <c r="L27" s="37" t="str">
        <f aca="false">IF(J27=0,"",E8/J27)</f>
        <v/>
      </c>
      <c r="M27" s="37" t="str">
        <f aca="false">IF(K27=0,"",E8/K27)</f>
        <v/>
      </c>
    </row>
    <row r="28" customFormat="false" ht="15" hidden="false" customHeight="false" outlineLevel="0" collapsed="false">
      <c r="A28" s="42" t="n">
        <f aca="false">A9</f>
        <v>46143</v>
      </c>
      <c r="B28" s="36" t="n">
        <f aca="false">SUMIFS('Meta data'!$O$3:$O$20000,'Meta data'!$A$3:$A$20000,"&gt;="&amp;$A28,'Meta data'!$A$3:$A$20000,"&lt;="&amp;EOMONTH($A28,0))</f>
        <v>9548</v>
      </c>
      <c r="C28" s="36" t="n">
        <f aca="false">SUMIFS('Meta data'!$P$3:$P$20000,'Meta data'!$A$3:$A$20000,"&gt;="&amp;$A28,'Meta data'!$A$3:$A$20000,"&lt;="&amp;EOMONTH($A28,0))</f>
        <v>632</v>
      </c>
      <c r="D28" s="37" t="n">
        <f aca="false">IF(B28=0,"",C9/B28)</f>
        <v>2.33310640971931</v>
      </c>
      <c r="E28" s="37" t="n">
        <f aca="false">IF(C28=0,"",C9/C28)</f>
        <v>35.2476265822785</v>
      </c>
      <c r="F28" s="36" t="n">
        <f aca="false">SUMIFS('Google data'!$F$3:$F$20000,'Google data'!$B$3:$B$20000,"&gt;="&amp;$A28,'Google data'!$B$3:$B$20000,"&lt;="&amp;EOMONTH($A28,0))</f>
        <v>2889</v>
      </c>
      <c r="G28" s="36" t="n">
        <f aca="false">SUMIFS('Google data'!$G$3:$G$20000,'Google data'!$B$3:$B$20000,"&gt;="&amp;$A28,'Google data'!$B$3:$B$20000,"&lt;="&amp;EOMONTH($A28,0))</f>
        <v>142.11</v>
      </c>
      <c r="H28" s="37" t="n">
        <f aca="false">IF(F28=0,"",D9/F28)</f>
        <v>4.17572952128764</v>
      </c>
      <c r="I28" s="37" t="n">
        <f aca="false">IF(G28=0,"",D9/G28)</f>
        <v>84.8897515093941</v>
      </c>
      <c r="J28" s="36" t="n">
        <f aca="false">SUMIFS('ChatGPT data'!$E$3:$E$20000,'ChatGPT data'!$A$3:$A$20000,"&gt;="&amp;$A28,'ChatGPT data'!$A$3:$A$20000,"&lt;="&amp;EOMONTH($A28,0))</f>
        <v>0</v>
      </c>
      <c r="K28" s="36" t="n">
        <f aca="false">SUMIFS('ChatGPT data'!$F$3:$F$20000,'ChatGPT data'!$A$3:$A$20000,"&gt;="&amp;$A28,'ChatGPT data'!$A$3:$A$20000,"&lt;="&amp;EOMONTH($A28,0))</f>
        <v>0</v>
      </c>
      <c r="L28" s="37" t="str">
        <f aca="false">IF(J28=0,"",E9/J28)</f>
        <v/>
      </c>
      <c r="M28" s="37" t="str">
        <f aca="false">IF(K28=0,"",E9/K28)</f>
        <v/>
      </c>
    </row>
    <row r="29" customFormat="false" ht="15" hidden="false" customHeight="false" outlineLevel="0" collapsed="false">
      <c r="A29" s="42" t="n">
        <f aca="false">A10</f>
        <v>46174</v>
      </c>
      <c r="B29" s="36" t="n">
        <f aca="false">SUMIFS('Meta data'!$O$3:$O$20000,'Meta data'!$A$3:$A$20000,"&gt;="&amp;$A29,'Meta data'!$A$3:$A$20000,"&lt;="&amp;EOMONTH($A29,0))</f>
        <v>7367</v>
      </c>
      <c r="C29" s="36" t="n">
        <f aca="false">SUMIFS('Meta data'!$P$3:$P$20000,'Meta data'!$A$3:$A$20000,"&gt;="&amp;$A29,'Meta data'!$A$3:$A$20000,"&lt;="&amp;EOMONTH($A29,0))</f>
        <v>485</v>
      </c>
      <c r="D29" s="37" t="n">
        <f aca="false">IF(B29=0,"",C10/B29)</f>
        <v>2.36911768698249</v>
      </c>
      <c r="E29" s="37" t="n">
        <f aca="false">IF(C29=0,"",C10/C29)</f>
        <v>35.9861649484536</v>
      </c>
      <c r="F29" s="36" t="n">
        <f aca="false">SUMIFS('Google data'!$F$3:$F$20000,'Google data'!$B$3:$B$20000,"&gt;="&amp;$A29,'Google data'!$B$3:$B$20000,"&lt;="&amp;EOMONTH($A29,0))</f>
        <v>4356</v>
      </c>
      <c r="G29" s="36" t="n">
        <f aca="false">SUMIFS('Google data'!$G$3:$G$20000,'Google data'!$B$3:$B$20000,"&gt;="&amp;$A29,'Google data'!$B$3:$B$20000,"&lt;="&amp;EOMONTH($A29,0))</f>
        <v>156.87</v>
      </c>
      <c r="H29" s="37" t="n">
        <f aca="false">IF(F29=0,"",D10/F29)</f>
        <v>3.20396300022957</v>
      </c>
      <c r="I29" s="37" t="n">
        <f aca="false">IF(G29=0,"",D10/G29)</f>
        <v>88.9683357493466</v>
      </c>
      <c r="J29" s="36" t="n">
        <f aca="false">SUMIFS('ChatGPT data'!$E$3:$E$20000,'ChatGPT data'!$A$3:$A$20000,"&gt;="&amp;$A29,'ChatGPT data'!$A$3:$A$20000,"&lt;="&amp;EOMONTH($A29,0))</f>
        <v>0</v>
      </c>
      <c r="K29" s="36" t="n">
        <f aca="false">SUMIFS('ChatGPT data'!$F$3:$F$20000,'ChatGPT data'!$A$3:$A$20000,"&gt;="&amp;$A29,'ChatGPT data'!$A$3:$A$20000,"&lt;="&amp;EOMONTH($A29,0))</f>
        <v>0</v>
      </c>
      <c r="L29" s="37" t="str">
        <f aca="false">IF(J29=0,"",E10/J29)</f>
        <v/>
      </c>
      <c r="M29" s="37" t="str">
        <f aca="false">IF(K29=0,"",E10/K29)</f>
        <v/>
      </c>
    </row>
    <row r="30" customFormat="false" ht="15" hidden="false" customHeight="false" outlineLevel="0" collapsed="false">
      <c r="A30" s="42" t="n">
        <f aca="false">A11</f>
        <v>46204</v>
      </c>
      <c r="B30" s="36" t="n">
        <f aca="false">SUMIFS('Meta data'!$O$3:$O$20000,'Meta data'!$A$3:$A$20000,"&gt;="&amp;$A30,'Meta data'!$A$3:$A$20000,"&lt;="&amp;EOMONTH($A30,0))</f>
        <v>12486</v>
      </c>
      <c r="C30" s="36" t="n">
        <f aca="false">SUMIFS('Meta data'!$P$3:$P$20000,'Meta data'!$A$3:$A$20000,"&gt;="&amp;$A30,'Meta data'!$A$3:$A$20000,"&lt;="&amp;EOMONTH($A30,0))</f>
        <v>284</v>
      </c>
      <c r="D30" s="37" t="n">
        <f aca="false">IF(B30=0,"",C11/B30)</f>
        <v>1.51823322120775</v>
      </c>
      <c r="E30" s="37" t="n">
        <f aca="false">IF(C30=0,"",C11/C30)</f>
        <v>66.7488028169014</v>
      </c>
      <c r="F30" s="36" t="n">
        <f aca="false">SUMIFS('Google data'!$F$3:$F$20000,'Google data'!$B$3:$B$20000,"&gt;="&amp;$A30,'Google data'!$B$3:$B$20000,"&lt;="&amp;EOMONTH($A30,0))</f>
        <v>4963</v>
      </c>
      <c r="G30" s="36" t="n">
        <f aca="false">SUMIFS('Google data'!$G$3:$G$20000,'Google data'!$B$3:$B$20000,"&gt;="&amp;$A30,'Google data'!$B$3:$B$20000,"&lt;="&amp;EOMONTH($A30,0))</f>
        <v>68.56</v>
      </c>
      <c r="H30" s="37" t="n">
        <f aca="false">IF(F30=0,"",D11/F30)</f>
        <v>2.64927104533548</v>
      </c>
      <c r="I30" s="37" t="n">
        <f aca="false">IF(G30=0,"",D11/G30)</f>
        <v>191.778474299883</v>
      </c>
      <c r="J30" s="36" t="n">
        <f aca="false">SUMIFS('ChatGPT data'!$E$3:$E$20000,'ChatGPT data'!$A$3:$A$20000,"&gt;="&amp;$A30,'ChatGPT data'!$A$3:$A$20000,"&lt;="&amp;EOMONTH($A30,0))</f>
        <v>0</v>
      </c>
      <c r="K30" s="36" t="n">
        <f aca="false">SUMIFS('ChatGPT data'!$F$3:$F$20000,'ChatGPT data'!$A$3:$A$20000,"&gt;="&amp;$A30,'ChatGPT data'!$A$3:$A$20000,"&lt;="&amp;EOMONTH($A30,0))</f>
        <v>0</v>
      </c>
      <c r="L30" s="37" t="str">
        <f aca="false">IF(J30=0,"",E11/J30)</f>
        <v/>
      </c>
      <c r="M30" s="37" t="str">
        <f aca="false">IF(K30=0,"",E11/K30)</f>
        <v/>
      </c>
    </row>
    <row r="31" customFormat="false" ht="15" hidden="false" customHeight="false" outlineLevel="0" collapsed="false">
      <c r="A31" s="42" t="n">
        <f aca="false">A12</f>
        <v>46235</v>
      </c>
      <c r="B31" s="36" t="n">
        <f aca="false">SUMIFS('Meta data'!$O$3:$O$20000,'Meta data'!$A$3:$A$20000,"&gt;="&amp;$A31,'Meta data'!$A$3:$A$20000,"&lt;="&amp;EOMONTH($A31,0))</f>
        <v>16872</v>
      </c>
      <c r="C31" s="36" t="n">
        <f aca="false">SUMIFS('Meta data'!$P$3:$P$20000,'Meta data'!$A$3:$A$20000,"&gt;="&amp;$A31,'Meta data'!$A$3:$A$20000,"&lt;="&amp;EOMONTH($A31,0))</f>
        <v>489</v>
      </c>
      <c r="D31" s="37" t="n">
        <f aca="false">IF(B31=0,"",C12/B31)</f>
        <v>0.630864153627312</v>
      </c>
      <c r="E31" s="37" t="n">
        <f aca="false">IF(C31=0,"",C12/C31)</f>
        <v>21.7667484662577</v>
      </c>
      <c r="F31" s="36" t="n">
        <f aca="false">SUMIFS('Google data'!$F$3:$F$20000,'Google data'!$B$3:$B$20000,"&gt;="&amp;$A31,'Google data'!$B$3:$B$20000,"&lt;="&amp;EOMONTH($A31,0))</f>
        <v>8114</v>
      </c>
      <c r="G31" s="36" t="n">
        <f aca="false">SUMIFS('Google data'!$G$3:$G$20000,'Google data'!$B$3:$B$20000,"&gt;="&amp;$A31,'Google data'!$B$3:$B$20000,"&lt;="&amp;EOMONTH($A31,0))</f>
        <v>272.86</v>
      </c>
      <c r="H31" s="37" t="n">
        <f aca="false">IF(F31=0,"",D12/F31)</f>
        <v>1.50932477865418</v>
      </c>
      <c r="I31" s="37" t="n">
        <f aca="false">IF(G31=0,"",D12/G31)</f>
        <v>44.8825817415524</v>
      </c>
      <c r="J31" s="36" t="n">
        <f aca="false">SUMIFS('ChatGPT data'!$E$3:$E$20000,'ChatGPT data'!$A$3:$A$20000,"&gt;="&amp;$A31,'ChatGPT data'!$A$3:$A$20000,"&lt;="&amp;EOMONTH($A31,0))</f>
        <v>0</v>
      </c>
      <c r="K31" s="36" t="n">
        <f aca="false">SUMIFS('ChatGPT data'!$F$3:$F$20000,'ChatGPT data'!$A$3:$A$20000,"&gt;="&amp;$A31,'ChatGPT data'!$A$3:$A$20000,"&lt;="&amp;EOMONTH($A31,0))</f>
        <v>0</v>
      </c>
      <c r="L31" s="37" t="str">
        <f aca="false">IF(J31=0,"",E12/J31)</f>
        <v/>
      </c>
      <c r="M31" s="37" t="str">
        <f aca="false">IF(K31=0,"",E12/K31)</f>
        <v/>
      </c>
    </row>
    <row r="32" customFormat="false" ht="15" hidden="false" customHeight="false" outlineLevel="0" collapsed="false">
      <c r="A32" s="42" t="n">
        <f aca="false">A13</f>
        <v>46266</v>
      </c>
      <c r="B32" s="36" t="n">
        <f aca="false">SUMIFS('Meta data'!$O$3:$O$20000,'Meta data'!$A$3:$A$20000,"&gt;="&amp;$A32,'Meta data'!$A$3:$A$20000,"&lt;="&amp;EOMONTH($A32,0))</f>
        <v>108018</v>
      </c>
      <c r="C32" s="36" t="n">
        <f aca="false">SUMIFS('Meta data'!$P$3:$P$20000,'Meta data'!$A$3:$A$20000,"&gt;="&amp;$A32,'Meta data'!$A$3:$A$20000,"&lt;="&amp;EOMONTH($A32,0))</f>
        <v>655</v>
      </c>
      <c r="D32" s="37" t="n">
        <f aca="false">IF(B32=0,"",C13/B32)</f>
        <v>0.102417930344943</v>
      </c>
      <c r="E32" s="37" t="n">
        <f aca="false">IF(C32=0,"",C13/C32)</f>
        <v>16.8900458015267</v>
      </c>
      <c r="F32" s="36" t="n">
        <f aca="false">SUMIFS('Google data'!$F$3:$F$20000,'Google data'!$B$3:$B$20000,"&gt;="&amp;$A32,'Google data'!$B$3:$B$20000,"&lt;="&amp;EOMONTH($A32,0))</f>
        <v>3923</v>
      </c>
      <c r="G32" s="36" t="n">
        <f aca="false">SUMIFS('Google data'!$G$3:$G$20000,'Google data'!$B$3:$B$20000,"&gt;="&amp;$A32,'Google data'!$B$3:$B$20000,"&lt;="&amp;EOMONTH($A32,0))</f>
        <v>165.47</v>
      </c>
      <c r="H32" s="37" t="n">
        <f aca="false">IF(F32=0,"",D13/F32)</f>
        <v>1.74719901070609</v>
      </c>
      <c r="I32" s="37" t="n">
        <f aca="false">IF(G32=0,"",D13/G32)</f>
        <v>41.4229873632683</v>
      </c>
      <c r="J32" s="36" t="n">
        <f aca="false">SUMIFS('ChatGPT data'!$E$3:$E$20000,'ChatGPT data'!$A$3:$A$20000,"&gt;="&amp;$A32,'ChatGPT data'!$A$3:$A$20000,"&lt;="&amp;EOMONTH($A32,0))</f>
        <v>43</v>
      </c>
      <c r="K32" s="36" t="n">
        <f aca="false">SUMIFS('ChatGPT data'!$F$3:$F$20000,'ChatGPT data'!$A$3:$A$20000,"&gt;="&amp;$A32,'ChatGPT data'!$A$3:$A$20000,"&lt;="&amp;EOMONTH($A32,0))</f>
        <v>0</v>
      </c>
      <c r="L32" s="37" t="n">
        <f aca="false">IF(J32=0,"",E13/J32)</f>
        <v>5.96695841860465</v>
      </c>
      <c r="M32" s="37" t="str">
        <f aca="false">IF(K32=0,"",E13/K32)</f>
        <v/>
      </c>
    </row>
    <row r="33" customFormat="false" ht="15" hidden="false" customHeight="false" outlineLevel="0" collapsed="false">
      <c r="A33" s="42" t="n">
        <f aca="false">A14</f>
        <v>46296</v>
      </c>
      <c r="B33" s="36" t="n">
        <f aca="false">SUMIFS('Meta data'!$O$3:$O$20000,'Meta data'!$A$3:$A$20000,"&gt;="&amp;$A33,'Meta data'!$A$3:$A$20000,"&lt;="&amp;EOMONTH($A33,0))</f>
        <v>27367</v>
      </c>
      <c r="C33" s="36" t="n">
        <f aca="false">SUMIFS('Meta data'!$P$3:$P$20000,'Meta data'!$A$3:$A$20000,"&gt;="&amp;$A33,'Meta data'!$A$3:$A$20000,"&lt;="&amp;EOMONTH($A33,0))</f>
        <v>174</v>
      </c>
      <c r="D33" s="37" t="n">
        <f aca="false">IF(B33=0,"",C14/B33)</f>
        <v>0.0986706617458984</v>
      </c>
      <c r="E33" s="37" t="n">
        <f aca="false">IF(C33=0,"",C14/C33)</f>
        <v>15.5190804597701</v>
      </c>
      <c r="F33" s="36" t="n">
        <f aca="false">SUMIFS('Google data'!$F$3:$F$20000,'Google data'!$B$3:$B$20000,"&gt;="&amp;$A33,'Google data'!$B$3:$B$20000,"&lt;="&amp;EOMONTH($A33,0))</f>
        <v>704</v>
      </c>
      <c r="G33" s="36" t="n">
        <f aca="false">SUMIFS('Google data'!$G$3:$G$20000,'Google data'!$B$3:$B$20000,"&gt;="&amp;$A33,'Google data'!$B$3:$B$20000,"&lt;="&amp;EOMONTH($A33,0))</f>
        <v>41</v>
      </c>
      <c r="H33" s="37" t="n">
        <f aca="false">IF(F33=0,"",D14/F33)</f>
        <v>1.73514986789773</v>
      </c>
      <c r="I33" s="37" t="n">
        <f aca="false">IF(G33=0,"",D14/G33)</f>
        <v>29.7937928536585</v>
      </c>
      <c r="J33" s="36" t="n">
        <f aca="false">SUMIFS('ChatGPT data'!$E$3:$E$20000,'ChatGPT data'!$A$3:$A$20000,"&gt;="&amp;$A33,'ChatGPT data'!$A$3:$A$20000,"&lt;="&amp;EOMONTH($A33,0))</f>
        <v>0</v>
      </c>
      <c r="K33" s="36" t="n">
        <f aca="false">SUMIFS('ChatGPT data'!$F$3:$F$20000,'ChatGPT data'!$A$3:$A$20000,"&gt;="&amp;$A33,'ChatGPT data'!$A$3:$A$20000,"&lt;="&amp;EOMONTH($A33,0))</f>
        <v>0</v>
      </c>
      <c r="L33" s="37" t="str">
        <f aca="false">IF(J33=0,"",E14/J33)</f>
        <v/>
      </c>
      <c r="M33" s="37" t="str">
        <f aca="false">IF(K33=0,"",E14/K33)</f>
        <v/>
      </c>
    </row>
    <row r="34" customFormat="false" ht="15" hidden="false" customHeight="false" outlineLevel="0" collapsed="false">
      <c r="A34" s="42" t="n">
        <f aca="false">A15</f>
        <v>46327</v>
      </c>
      <c r="B34" s="36" t="n">
        <f aca="false">SUMIFS('Meta data'!$O$3:$O$20000,'Meta data'!$A$3:$A$20000,"&gt;="&amp;$A34,'Meta data'!$A$3:$A$20000,"&lt;="&amp;EOMONTH($A34,0))</f>
        <v>0</v>
      </c>
      <c r="C34" s="36" t="n">
        <f aca="false">SUMIFS('Meta data'!$P$3:$P$20000,'Meta data'!$A$3:$A$20000,"&gt;="&amp;$A34,'Meta data'!$A$3:$A$20000,"&lt;="&amp;EOMONTH($A34,0))</f>
        <v>0</v>
      </c>
      <c r="D34" s="37" t="str">
        <f aca="false">IF(B34=0,"",C15/B34)</f>
        <v/>
      </c>
      <c r="E34" s="37" t="str">
        <f aca="false">IF(C34=0,"",C15/C34)</f>
        <v/>
      </c>
      <c r="F34" s="36" t="n">
        <f aca="false">SUMIFS('Google data'!$F$3:$F$20000,'Google data'!$B$3:$B$20000,"&gt;="&amp;$A34,'Google data'!$B$3:$B$20000,"&lt;="&amp;EOMONTH($A34,0))</f>
        <v>0</v>
      </c>
      <c r="G34" s="36" t="n">
        <f aca="false">SUMIFS('Google data'!$G$3:$G$20000,'Google data'!$B$3:$B$20000,"&gt;="&amp;$A34,'Google data'!$B$3:$B$20000,"&lt;="&amp;EOMONTH($A34,0))</f>
        <v>0</v>
      </c>
      <c r="H34" s="37" t="str">
        <f aca="false">IF(F34=0,"",D15/F34)</f>
        <v/>
      </c>
      <c r="I34" s="37" t="str">
        <f aca="false">IF(G34=0,"",D15/G34)</f>
        <v/>
      </c>
      <c r="J34" s="36" t="n">
        <f aca="false">SUMIFS('ChatGPT data'!$E$3:$E$20000,'ChatGPT data'!$A$3:$A$20000,"&gt;="&amp;$A34,'ChatGPT data'!$A$3:$A$20000,"&lt;="&amp;EOMONTH($A34,0))</f>
        <v>0</v>
      </c>
      <c r="K34" s="36" t="n">
        <f aca="false">SUMIFS('ChatGPT data'!$F$3:$F$20000,'ChatGPT data'!$A$3:$A$20000,"&gt;="&amp;$A34,'ChatGPT data'!$A$3:$A$20000,"&lt;="&amp;EOMONTH($A34,0))</f>
        <v>0</v>
      </c>
      <c r="L34" s="37" t="str">
        <f aca="false">IF(J34=0,"",E15/J34)</f>
        <v/>
      </c>
      <c r="M34" s="37" t="str">
        <f aca="false">IF(K34=0,"",E15/K34)</f>
        <v/>
      </c>
    </row>
    <row r="35" customFormat="false" ht="15" hidden="false" customHeight="false" outlineLevel="0" collapsed="false">
      <c r="A35" s="42" t="n">
        <f aca="false">A16</f>
        <v>46357</v>
      </c>
      <c r="B35" s="36" t="n">
        <f aca="false">SUMIFS('Meta data'!$O$3:$O$20000,'Meta data'!$A$3:$A$20000,"&gt;="&amp;$A35,'Meta data'!$A$3:$A$20000,"&lt;="&amp;EOMONTH($A35,0))</f>
        <v>0</v>
      </c>
      <c r="C35" s="36" t="n">
        <f aca="false">SUMIFS('Meta data'!$P$3:$P$20000,'Meta data'!$A$3:$A$20000,"&gt;="&amp;$A35,'Meta data'!$A$3:$A$20000,"&lt;="&amp;EOMONTH($A35,0))</f>
        <v>0</v>
      </c>
      <c r="D35" s="37" t="str">
        <f aca="false">IF(B35=0,"",C16/B35)</f>
        <v/>
      </c>
      <c r="E35" s="37" t="str">
        <f aca="false">IF(C35=0,"",C16/C35)</f>
        <v/>
      </c>
      <c r="F35" s="36" t="n">
        <f aca="false">SUMIFS('Google data'!$F$3:$F$20000,'Google data'!$B$3:$B$20000,"&gt;="&amp;$A35,'Google data'!$B$3:$B$20000,"&lt;="&amp;EOMONTH($A35,0))</f>
        <v>0</v>
      </c>
      <c r="G35" s="36" t="n">
        <f aca="false">SUMIFS('Google data'!$G$3:$G$20000,'Google data'!$B$3:$B$20000,"&gt;="&amp;$A35,'Google data'!$B$3:$B$20000,"&lt;="&amp;EOMONTH($A35,0))</f>
        <v>0</v>
      </c>
      <c r="H35" s="37" t="str">
        <f aca="false">IF(F35=0,"",D16/F35)</f>
        <v/>
      </c>
      <c r="I35" s="37" t="str">
        <f aca="false">IF(G35=0,"",D16/G35)</f>
        <v/>
      </c>
      <c r="J35" s="36" t="n">
        <f aca="false">SUMIFS('ChatGPT data'!$E$3:$E$20000,'ChatGPT data'!$A$3:$A$20000,"&gt;="&amp;$A35,'ChatGPT data'!$A$3:$A$20000,"&lt;="&amp;EOMONTH($A35,0))</f>
        <v>0</v>
      </c>
      <c r="K35" s="36" t="n">
        <f aca="false">SUMIFS('ChatGPT data'!$F$3:$F$20000,'ChatGPT data'!$A$3:$A$20000,"&gt;="&amp;$A35,'ChatGPT data'!$A$3:$A$20000,"&lt;="&amp;EOMONTH($A35,0))</f>
        <v>0</v>
      </c>
      <c r="L35" s="37" t="str">
        <f aca="false">IF(J35=0,"",E16/J35)</f>
        <v/>
      </c>
      <c r="M35" s="37" t="str">
        <f aca="false">IF(K35=0,"",E16/K35)</f>
        <v/>
      </c>
    </row>
    <row r="36" customFormat="false" ht="15" hidden="false" customHeight="false" outlineLevel="0" collapsed="false">
      <c r="A36" s="24" t="s">
        <v>31</v>
      </c>
      <c r="B36" s="48" t="n">
        <f aca="false">SUM(B24:B35)</f>
        <v>250362</v>
      </c>
      <c r="C36" s="48" t="n">
        <f aca="false">SUM(C24:C35)</f>
        <v>7386</v>
      </c>
      <c r="D36" s="49" t="n">
        <f aca="false">IF(B36=0,"",C17/B36)</f>
        <v>0.722023909379219</v>
      </c>
      <c r="E36" s="49" t="n">
        <f aca="false">IF(C36=0,"",C17/C36)</f>
        <v>24.474323043596</v>
      </c>
      <c r="F36" s="48" t="n">
        <f aca="false">SUM(F24:F35)</f>
        <v>90562</v>
      </c>
      <c r="G36" s="48" t="n">
        <f aca="false">SUM(G24:G35)</f>
        <v>1491.01</v>
      </c>
      <c r="H36" s="49" t="n">
        <f aca="false">IF(F36=0,"",D17/F36)</f>
        <v>1.12077644573883</v>
      </c>
      <c r="I36" s="49" t="n">
        <f aca="false">IF(G36=0,"",D17/G36)</f>
        <v>68.0744974741953</v>
      </c>
      <c r="J36" s="48" t="n">
        <f aca="false">SUM(J24:J35)</f>
        <v>43</v>
      </c>
      <c r="K36" s="48" t="n">
        <f aca="false">SUM(K24:K35)</f>
        <v>0</v>
      </c>
      <c r="L36" s="49" t="n">
        <f aca="false">IF(J36=0,"",E17/J36)</f>
        <v>5.96695841860465</v>
      </c>
      <c r="M36" s="49" t="str">
        <f aca="false">IF(K36=0,"",E17/K36)</f>
        <v/>
      </c>
    </row>
    <row r="37" customFormat="false" ht="15" hidden="false" customHeight="false" outlineLevel="0" collapsed="false">
      <c r="A37" s="30" t="s">
        <v>117</v>
      </c>
    </row>
  </sheetData>
  <mergeCells count="3">
    <mergeCell ref="B22:E22"/>
    <mergeCell ref="F22:I22"/>
    <mergeCell ref="J22:M22"/>
  </mergeCells>
  <conditionalFormatting sqref="J5:J17">
    <cfRule type="expression" priority="2" aboveAverage="0" equalAverage="0" bottom="0" percent="0" rank="0" text="" dxfId="7">
      <formula>AND(ISNUMBER(J5),J5&gt;0)</formula>
    </cfRule>
  </conditionalFormatting>
  <conditionalFormatting sqref="A5:R16">
    <cfRule type="expression" priority="3" aboveAverage="0" equalAverage="0" bottom="0" percent="0" rank="0" text="" dxfId="8">
      <formula>$A5&gt;$U$2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false"/>
  </sheetPr>
  <dimension ref="A1:Q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2"/>
    <col collapsed="false" customWidth="true" hidden="false" outlineLevel="0" max="14" min="3" style="0" width="9.51"/>
    <col collapsed="false" customWidth="true" hidden="false" outlineLevel="0" max="16" min="15" style="0" width="11"/>
    <col collapsed="false" customWidth="true" hidden="false" outlineLevel="0" max="17" min="17" style="0" width="9"/>
    <col collapsed="false" customWidth="true" hidden="false" outlineLevel="0" max="18" min="18" style="0" width="30"/>
  </cols>
  <sheetData>
    <row r="1" customFormat="false" ht="19.7" hidden="false" customHeight="false" outlineLevel="0" collapsed="false">
      <c r="A1" s="31" t="s">
        <v>118</v>
      </c>
    </row>
    <row r="2" customFormat="false" ht="15" hidden="false" customHeight="false" outlineLevel="0" collapsed="false">
      <c r="A2" s="30" t="str">
        <f aca="false">"Amounts in "&amp;Settings!$C$6&amp;" · location and type come from the Campaigns tab (based on the campaign names) · platform data up to "&amp;TEXT(Settings!$C$5,"d mmm yyyy")</f>
        <v>Amounts in USD · location and type come from the Campaigns tab (based on the campaign names) · platform data up to 12 Oct 2026</v>
      </c>
    </row>
    <row r="4" customFormat="false" ht="15" hidden="false" customHeight="false" outlineLevel="0" collapsed="false">
      <c r="A4" s="10" t="s">
        <v>119</v>
      </c>
      <c r="B4" s="11"/>
      <c r="C4" s="11"/>
      <c r="D4" s="11"/>
      <c r="E4" s="11"/>
      <c r="F4" s="11"/>
      <c r="G4" s="11"/>
      <c r="H4" s="11"/>
      <c r="I4" s="11"/>
      <c r="J4" s="11"/>
      <c r="K4" s="11"/>
      <c r="L4" s="11"/>
      <c r="M4" s="11"/>
      <c r="N4" s="11"/>
      <c r="O4" s="11"/>
      <c r="P4" s="11"/>
      <c r="Q4" s="11"/>
    </row>
    <row r="5" customFormat="false" ht="30" hidden="false" customHeight="true" outlineLevel="0" collapsed="false">
      <c r="A5" s="12" t="s">
        <v>120</v>
      </c>
      <c r="B5" s="12" t="str">
        <f aca="false">TEXT(Campaigns!F3,"mmm")</f>
        <v>Jan</v>
      </c>
      <c r="C5" s="12" t="str">
        <f aca="false">TEXT(Campaigns!G3,"mmm")</f>
        <v>Feb</v>
      </c>
      <c r="D5" s="12" t="str">
        <f aca="false">TEXT(Campaigns!H3,"mmm")</f>
        <v>Mar</v>
      </c>
      <c r="E5" s="12" t="str">
        <f aca="false">TEXT(Campaigns!I3,"mmm")</f>
        <v>Apr</v>
      </c>
      <c r="F5" s="12" t="str">
        <f aca="false">TEXT(Campaigns!J3,"mmm")</f>
        <v>May</v>
      </c>
      <c r="G5" s="12" t="str">
        <f aca="false">TEXT(Campaigns!K3,"mmm")</f>
        <v>Jun</v>
      </c>
      <c r="H5" s="12" t="str">
        <f aca="false">TEXT(Campaigns!L3,"mmm")</f>
        <v>Jul</v>
      </c>
      <c r="I5" s="12" t="str">
        <f aca="false">TEXT(Campaigns!M3,"mmm")</f>
        <v>Aug</v>
      </c>
      <c r="J5" s="12" t="str">
        <f aca="false">TEXT(Campaigns!N3,"mmm")</f>
        <v>Sep</v>
      </c>
      <c r="K5" s="12" t="str">
        <f aca="false">TEXT(Campaigns!O3,"mmm")</f>
        <v>Oct</v>
      </c>
      <c r="L5" s="12" t="str">
        <f aca="false">TEXT(Campaigns!P3,"mmm")</f>
        <v>Nov</v>
      </c>
      <c r="M5" s="12" t="str">
        <f aca="false">TEXT(Campaigns!Q3,"mmm")</f>
        <v>Dec</v>
      </c>
      <c r="N5" s="12" t="s">
        <v>31</v>
      </c>
      <c r="O5" s="12" t="s">
        <v>12</v>
      </c>
      <c r="P5" s="12" t="s">
        <v>121</v>
      </c>
    </row>
    <row r="6" customFormat="false" ht="15" hidden="false" customHeight="false" outlineLevel="0" collapsed="false">
      <c r="A6" s="13" t="s">
        <v>122</v>
      </c>
      <c r="B6" s="14" t="n">
        <f aca="false">SUMIFS(Campaigns!F$7:F$300,Campaigns!D$7:D$300,$A6)</f>
        <v>7126.353248</v>
      </c>
      <c r="C6" s="14" t="n">
        <f aca="false">SUMIFS(Campaigns!G$7:G$300,Campaigns!D$7:D$300,$A6)</f>
        <v>25908.552571</v>
      </c>
      <c r="D6" s="14" t="n">
        <f aca="false">SUMIFS(Campaigns!H$7:H$300,Campaigns!D$7:D$300,$A6)</f>
        <v>35880.096254</v>
      </c>
      <c r="E6" s="14" t="n">
        <f aca="false">SUMIFS(Campaigns!I$7:I$300,Campaigns!D$7:D$300,$A6)</f>
        <v>14545.727088</v>
      </c>
      <c r="F6" s="14" t="n">
        <f aca="false">SUMIFS(Campaigns!J$7:J$300,Campaigns!D$7:D$300,$A6)</f>
        <v>13085.656754</v>
      </c>
      <c r="G6" s="14" t="n">
        <f aca="false">SUMIFS(Campaigns!K$7:K$300,Campaigns!D$7:D$300,$A6)</f>
        <v>12652.128045</v>
      </c>
      <c r="H6" s="14" t="n">
        <f aca="false">SUMIFS(Campaigns!L$7:L$300,Campaigns!D$7:D$300,$A6)</f>
        <v>14192.144513</v>
      </c>
      <c r="I6" s="14" t="n">
        <f aca="false">SUMIFS(Campaigns!M$7:M$300,Campaigns!D$7:D$300,$A6)</f>
        <v>7742.225202</v>
      </c>
      <c r="J6" s="14" t="n">
        <f aca="false">SUMIFS(Campaigns!N$7:N$300,Campaigns!D$7:D$300,$A6)</f>
        <v>8054.04816</v>
      </c>
      <c r="K6" s="14" t="n">
        <f aca="false">SUMIFS(Campaigns!O$7:O$300,Campaigns!D$7:D$300,$A6)</f>
        <v>1861.997926</v>
      </c>
      <c r="L6" s="14" t="n">
        <f aca="false">SUMIFS(Campaigns!P$7:P$300,Campaigns!D$7:D$300,$A6)</f>
        <v>0</v>
      </c>
      <c r="M6" s="14" t="n">
        <f aca="false">SUMIFS(Campaigns!Q$7:Q$300,Campaigns!D$7:D$300,$A6)</f>
        <v>0</v>
      </c>
      <c r="N6" s="15" t="n">
        <f aca="false">SUM(B6:M6)</f>
        <v>141048.929761</v>
      </c>
      <c r="O6" s="20" t="n">
        <f aca="false">IF($N$11=0,"",N6/$N$11)</f>
        <v>0.499246388549763</v>
      </c>
      <c r="P6" s="17" t="str">
        <f aca="false">IF(O6="","",REPT("█",ROUND(O6*40,0)))</f>
        <v>████████████████████</v>
      </c>
    </row>
    <row r="7" customFormat="false" ht="15" hidden="false" customHeight="false" outlineLevel="0" collapsed="false">
      <c r="A7" s="13" t="s">
        <v>123</v>
      </c>
      <c r="B7" s="14" t="n">
        <f aca="false">SUMIFS(Campaigns!F$7:F$300,Campaigns!D$7:D$300,$A7)</f>
        <v>9759.66367</v>
      </c>
      <c r="C7" s="14" t="n">
        <f aca="false">SUMIFS(Campaigns!G$7:G$300,Campaigns!D$7:D$300,$A7)</f>
        <v>13572.140692</v>
      </c>
      <c r="D7" s="14" t="n">
        <f aca="false">SUMIFS(Campaigns!H$7:H$300,Campaigns!D$7:D$300,$A7)</f>
        <v>11985.903364</v>
      </c>
      <c r="E7" s="14" t="n">
        <f aca="false">SUMIFS(Campaigns!I$7:I$300,Campaigns!D$7:D$300,$A7)</f>
        <v>17089.063498</v>
      </c>
      <c r="F7" s="14" t="n">
        <f aca="false">SUMIFS(Campaigns!J$7:J$300,Campaigns!D$7:D$300,$A7)</f>
        <v>20692.685833</v>
      </c>
      <c r="G7" s="14" t="n">
        <f aca="false">SUMIFS(Campaigns!K$7:K$300,Campaigns!D$7:D$300,$A7)</f>
        <v>17745.404784</v>
      </c>
      <c r="H7" s="14" t="n">
        <f aca="false">SUMIFS(Campaigns!L$7:L$300,Campaigns!D$7:D$300,$A7)</f>
        <v>14865.317685</v>
      </c>
      <c r="I7" s="14" t="n">
        <f aca="false">SUMIFS(Campaigns!M$7:M$300,Campaigns!D$7:D$300,$A7)</f>
        <v>12429.096052</v>
      </c>
      <c r="J7" s="14" t="n">
        <f aca="false">SUMIFS(Campaigns!N$7:N$300,Campaigns!D$7:D$300,$A7)</f>
        <v>7912.141497</v>
      </c>
      <c r="K7" s="14" t="n">
        <f aca="false">SUMIFS(Campaigns!O$7:O$300,Campaigns!D$7:D$300,$A7)</f>
        <v>1564.937581</v>
      </c>
      <c r="L7" s="14" t="n">
        <f aca="false">SUMIFS(Campaigns!P$7:P$300,Campaigns!D$7:D$300,$A7)</f>
        <v>0</v>
      </c>
      <c r="M7" s="14" t="n">
        <f aca="false">SUMIFS(Campaigns!Q$7:Q$300,Campaigns!D$7:D$300,$A7)</f>
        <v>0</v>
      </c>
      <c r="N7" s="15" t="n">
        <f aca="false">SUM(B7:M7)</f>
        <v>127616.354656</v>
      </c>
      <c r="O7" s="20" t="n">
        <f aca="false">IF($N$11=0,"",N7/$N$11)</f>
        <v>0.451701436443724</v>
      </c>
      <c r="P7" s="17" t="str">
        <f aca="false">IF(O7="","",REPT("█",ROUND(O7*40,0)))</f>
        <v>██████████████████</v>
      </c>
    </row>
    <row r="8" customFormat="false" ht="15" hidden="false" customHeight="false" outlineLevel="0" collapsed="false">
      <c r="A8" s="13" t="s">
        <v>124</v>
      </c>
      <c r="B8" s="14" t="n">
        <f aca="false">SUMIFS(Campaigns!F$7:F$300,Campaigns!D$7:D$300,$A8)</f>
        <v>2045.21</v>
      </c>
      <c r="C8" s="14" t="n">
        <f aca="false">SUMIFS(Campaigns!G$7:G$300,Campaigns!D$7:D$300,$A8)</f>
        <v>556.5</v>
      </c>
      <c r="D8" s="14" t="n">
        <f aca="false">SUMIFS(Campaigns!H$7:H$300,Campaigns!D$7:D$300,$A8)</f>
        <v>634.17</v>
      </c>
      <c r="E8" s="14" t="n">
        <f aca="false">SUMIFS(Campaigns!I$7:I$300,Campaigns!D$7:D$300,$A8)</f>
        <v>579.09</v>
      </c>
      <c r="F8" s="14" t="n">
        <f aca="false">SUMIFS(Campaigns!J$7:J$300,Campaigns!D$7:D$300,$A8)</f>
        <v>561.84</v>
      </c>
      <c r="G8" s="14" t="n">
        <f aca="false">SUMIFS(Campaigns!K$7:K$300,Campaigns!D$7:D$300,$A8)</f>
        <v>1012.22</v>
      </c>
      <c r="H8" s="14" t="n">
        <f aca="false">SUMIFS(Campaigns!L$7:L$300,Campaigns!D$7:D$300,$A8)</f>
        <v>3047.53</v>
      </c>
      <c r="I8" s="14" t="n">
        <f aca="false">SUMIFS(Campaigns!M$7:M$300,Campaigns!D$7:D$300,$A8)</f>
        <v>2719.28</v>
      </c>
      <c r="J8" s="14" t="n">
        <f aca="false">SUMIFS(Campaigns!N$7:N$300,Campaigns!D$7:D$300,$A8)</f>
        <v>1951.052062</v>
      </c>
      <c r="K8" s="14" t="n">
        <f aca="false">SUMIFS(Campaigns!O$7:O$300,Campaigns!D$7:D$300,$A8)</f>
        <v>494.93</v>
      </c>
      <c r="L8" s="14" t="n">
        <f aca="false">SUMIFS(Campaigns!P$7:P$300,Campaigns!D$7:D$300,$A8)</f>
        <v>0</v>
      </c>
      <c r="M8" s="14" t="n">
        <f aca="false">SUMIFS(Campaigns!Q$7:Q$300,Campaigns!D$7:D$300,$A8)</f>
        <v>0</v>
      </c>
      <c r="N8" s="15" t="n">
        <f aca="false">SUM(B8:M8)</f>
        <v>13601.822062</v>
      </c>
      <c r="O8" s="20" t="n">
        <f aca="false">IF($N$11=0,"",N8/$N$11)</f>
        <v>0.048144006152024</v>
      </c>
      <c r="P8" s="17" t="str">
        <f aca="false">IF(O8="","",REPT("█",ROUND(O8*40,0)))</f>
        <v>██</v>
      </c>
    </row>
    <row r="9" customFormat="false" ht="15" hidden="false" customHeight="false" outlineLevel="0" collapsed="false">
      <c r="A9" s="13" t="s">
        <v>125</v>
      </c>
      <c r="B9" s="14" t="n">
        <f aca="false">SUMIFS(Campaigns!F$7:F$300,Campaigns!D$7:D$300,$A9)</f>
        <v>0</v>
      </c>
      <c r="C9" s="14" t="n">
        <f aca="false">SUMIFS(Campaigns!G$7:G$300,Campaigns!D$7:D$300,$A9)</f>
        <v>0</v>
      </c>
      <c r="D9" s="14" t="n">
        <f aca="false">SUMIFS(Campaigns!H$7:H$300,Campaigns!D$7:D$300,$A9)</f>
        <v>0</v>
      </c>
      <c r="E9" s="14" t="n">
        <f aca="false">SUMIFS(Campaigns!I$7:I$300,Campaigns!D$7:D$300,$A9)</f>
        <v>0</v>
      </c>
      <c r="F9" s="14" t="n">
        <f aca="false">SUMIFS(Campaigns!J$7:J$300,Campaigns!D$7:D$300,$A9)</f>
        <v>0</v>
      </c>
      <c r="G9" s="14" t="n">
        <f aca="false">SUMIFS(Campaigns!K$7:K$300,Campaigns!D$7:D$300,$A9)</f>
        <v>0</v>
      </c>
      <c r="H9" s="14" t="n">
        <f aca="false">SUMIFS(Campaigns!L$7:L$300,Campaigns!D$7:D$300,$A9)</f>
        <v>0</v>
      </c>
      <c r="I9" s="14" t="n">
        <f aca="false">SUMIFS(Campaigns!M$7:M$300,Campaigns!D$7:D$300,$A9)</f>
        <v>0</v>
      </c>
      <c r="J9" s="14" t="n">
        <f aca="false">SUMIFS(Campaigns!N$7:N$300,Campaigns!D$7:D$300,$A9)</f>
        <v>256.579212</v>
      </c>
      <c r="K9" s="14" t="n">
        <f aca="false">SUMIFS(Campaigns!O$7:O$300,Campaigns!D$7:D$300,$A9)</f>
        <v>0</v>
      </c>
      <c r="L9" s="14" t="n">
        <f aca="false">SUMIFS(Campaigns!P$7:P$300,Campaigns!D$7:D$300,$A9)</f>
        <v>0</v>
      </c>
      <c r="M9" s="14" t="n">
        <f aca="false">SUMIFS(Campaigns!Q$7:Q$300,Campaigns!D$7:D$300,$A9)</f>
        <v>0</v>
      </c>
      <c r="N9" s="15" t="n">
        <f aca="false">SUM(B9:M9)</f>
        <v>256.579212</v>
      </c>
      <c r="O9" s="20" t="n">
        <f aca="false">IF($N$11=0,"",N9/$N$11)</f>
        <v>0.00090816885448898</v>
      </c>
      <c r="P9" s="17" t="str">
        <f aca="false">IF(O9="","",REPT("█",ROUND(O9*40,0)))</f>
        <v/>
      </c>
    </row>
    <row r="10" customFormat="false" ht="15" hidden="false" customHeight="false" outlineLevel="0" collapsed="false">
      <c r="A10" s="50" t="s">
        <v>126</v>
      </c>
      <c r="B10" s="14" t="n">
        <f aca="false">Campaigns!F$6-SUM(B6:B9)</f>
        <v>0</v>
      </c>
      <c r="C10" s="14" t="n">
        <f aca="false">Campaigns!G$6-SUM(C6:C9)</f>
        <v>0</v>
      </c>
      <c r="D10" s="14" t="n">
        <f aca="false">Campaigns!H$6-SUM(D6:D9)</f>
        <v>0</v>
      </c>
      <c r="E10" s="14" t="n">
        <f aca="false">Campaigns!I$6-SUM(E6:E9)</f>
        <v>0</v>
      </c>
      <c r="F10" s="14" t="n">
        <f aca="false">Campaigns!J$6-SUM(F6:F9)</f>
        <v>0</v>
      </c>
      <c r="G10" s="14" t="n">
        <f aca="false">Campaigns!K$6-SUM(G6:G9)</f>
        <v>0</v>
      </c>
      <c r="H10" s="14" t="n">
        <f aca="false">Campaigns!L$6-SUM(H6:H9)</f>
        <v>0</v>
      </c>
      <c r="I10" s="14" t="n">
        <f aca="false">Campaigns!M$6-SUM(I6:I9)</f>
        <v>0</v>
      </c>
      <c r="J10" s="14" t="n">
        <f aca="false">Campaigns!N$6-SUM(J6:J9)</f>
        <v>0</v>
      </c>
      <c r="K10" s="14" t="n">
        <f aca="false">Campaigns!O$6-SUM(K6:K9)</f>
        <v>0</v>
      </c>
      <c r="L10" s="14" t="n">
        <f aca="false">Campaigns!P$6-SUM(L6:L9)</f>
        <v>0</v>
      </c>
      <c r="M10" s="14" t="n">
        <f aca="false">Campaigns!Q$6-SUM(M6:M9)</f>
        <v>0</v>
      </c>
      <c r="N10" s="15" t="n">
        <f aca="false">SUM(B10:M10)</f>
        <v>0</v>
      </c>
      <c r="O10" s="20" t="n">
        <f aca="false">IF($N$11=0,"",N10/$N$11)</f>
        <v>0</v>
      </c>
      <c r="P10" s="17" t="str">
        <f aca="false">IF(O10="","",REPT("█",ROUND(O10*40,0)))</f>
        <v/>
      </c>
    </row>
    <row r="11" customFormat="false" ht="15" hidden="false" customHeight="false" outlineLevel="0" collapsed="false">
      <c r="A11" s="24" t="s">
        <v>31</v>
      </c>
      <c r="B11" s="29" t="n">
        <f aca="false">SUM(B6:B10)</f>
        <v>18931.226918</v>
      </c>
      <c r="C11" s="29" t="n">
        <f aca="false">SUM(C6:C10)</f>
        <v>40037.193263</v>
      </c>
      <c r="D11" s="29" t="n">
        <f aca="false">SUM(D6:D10)</f>
        <v>48500.169618</v>
      </c>
      <c r="E11" s="29" t="n">
        <f aca="false">SUM(E6:E10)</f>
        <v>32213.880586</v>
      </c>
      <c r="F11" s="29" t="n">
        <f aca="false">SUM(F6:F10)</f>
        <v>34340.182587</v>
      </c>
      <c r="G11" s="29" t="n">
        <f aca="false">SUM(G6:G10)</f>
        <v>31409.752829</v>
      </c>
      <c r="H11" s="29" t="n">
        <f aca="false">SUM(H6:H10)</f>
        <v>32104.992198</v>
      </c>
      <c r="I11" s="29" t="n">
        <f aca="false">SUM(I6:I10)</f>
        <v>22890.601254</v>
      </c>
      <c r="J11" s="29" t="n">
        <f aca="false">SUM(J6:J10)</f>
        <v>18173.820931</v>
      </c>
      <c r="K11" s="29" t="n">
        <f aca="false">SUM(K6:K10)</f>
        <v>3921.865507</v>
      </c>
      <c r="L11" s="29" t="n">
        <f aca="false">SUM(L6:L10)</f>
        <v>0</v>
      </c>
      <c r="M11" s="29" t="n">
        <f aca="false">SUM(M6:M10)</f>
        <v>0</v>
      </c>
      <c r="N11" s="29" t="n">
        <f aca="false">SUM(B11:M11)</f>
        <v>282523.685691</v>
      </c>
      <c r="O11" s="51" t="n">
        <f aca="false">IF($N$11=0,"",N11/$N$11)</f>
        <v>1</v>
      </c>
      <c r="P11" s="52"/>
    </row>
    <row r="14" customFormat="false" ht="15" hidden="false" customHeight="false" outlineLevel="0" collapsed="false">
      <c r="A14" s="10" t="s">
        <v>127</v>
      </c>
      <c r="B14" s="11"/>
      <c r="C14" s="11"/>
      <c r="D14" s="11"/>
      <c r="E14" s="11"/>
      <c r="F14" s="11"/>
      <c r="G14" s="11"/>
      <c r="H14" s="11"/>
      <c r="I14" s="11"/>
      <c r="J14" s="11"/>
      <c r="K14" s="11"/>
      <c r="L14" s="11"/>
      <c r="M14" s="11"/>
      <c r="N14" s="11"/>
      <c r="O14" s="11"/>
      <c r="P14" s="11"/>
      <c r="Q14" s="11"/>
    </row>
    <row r="15" customFormat="false" ht="30" hidden="false" customHeight="true" outlineLevel="0" collapsed="false">
      <c r="A15" s="12" t="s">
        <v>128</v>
      </c>
      <c r="B15" s="12" t="s">
        <v>120</v>
      </c>
      <c r="C15" s="12" t="str">
        <f aca="false">TEXT(Campaigns!F3,"mmm")</f>
        <v>Jan</v>
      </c>
      <c r="D15" s="12" t="str">
        <f aca="false">TEXT(Campaigns!G3,"mmm")</f>
        <v>Feb</v>
      </c>
      <c r="E15" s="12" t="str">
        <f aca="false">TEXT(Campaigns!H3,"mmm")</f>
        <v>Mar</v>
      </c>
      <c r="F15" s="12" t="str">
        <f aca="false">TEXT(Campaigns!I3,"mmm")</f>
        <v>Apr</v>
      </c>
      <c r="G15" s="12" t="str">
        <f aca="false">TEXT(Campaigns!J3,"mmm")</f>
        <v>May</v>
      </c>
      <c r="H15" s="12" t="str">
        <f aca="false">TEXT(Campaigns!K3,"mmm")</f>
        <v>Jun</v>
      </c>
      <c r="I15" s="12" t="str">
        <f aca="false">TEXT(Campaigns!L3,"mmm")</f>
        <v>Jul</v>
      </c>
      <c r="J15" s="12" t="str">
        <f aca="false">TEXT(Campaigns!M3,"mmm")</f>
        <v>Aug</v>
      </c>
      <c r="K15" s="12" t="str">
        <f aca="false">TEXT(Campaigns!N3,"mmm")</f>
        <v>Sep</v>
      </c>
      <c r="L15" s="12" t="str">
        <f aca="false">TEXT(Campaigns!O3,"mmm")</f>
        <v>Oct</v>
      </c>
      <c r="M15" s="12" t="str">
        <f aca="false">TEXT(Campaigns!P3,"mmm")</f>
        <v>Nov</v>
      </c>
      <c r="N15" s="12" t="str">
        <f aca="false">TEXT(Campaigns!Q3,"mmm")</f>
        <v>Dec</v>
      </c>
      <c r="O15" s="12" t="s">
        <v>31</v>
      </c>
      <c r="P15" s="12" t="s">
        <v>12</v>
      </c>
      <c r="Q15" s="12" t="s">
        <v>121</v>
      </c>
    </row>
    <row r="16" customFormat="false" ht="15" hidden="false" customHeight="false" outlineLevel="0" collapsed="false">
      <c r="A16" s="13" t="s">
        <v>129</v>
      </c>
      <c r="B16" s="28" t="s">
        <v>122</v>
      </c>
      <c r="C16" s="14" t="n">
        <f aca="false">SUMIFS(Campaigns!F$7:F$300,Campaigns!C$7:C$300,$A16)</f>
        <v>5954.668338</v>
      </c>
      <c r="D16" s="14" t="n">
        <f aca="false">SUMIFS(Campaigns!G$7:G$300,Campaigns!C$7:C$300,$A16)</f>
        <v>23854.667051</v>
      </c>
      <c r="E16" s="14" t="n">
        <f aca="false">SUMIFS(Campaigns!H$7:H$300,Campaigns!C$7:C$300,$A16)</f>
        <v>33746.764618</v>
      </c>
      <c r="F16" s="14" t="n">
        <f aca="false">SUMIFS(Campaigns!I$7:I$300,Campaigns!C$7:C$300,$A16)</f>
        <v>12417.637465</v>
      </c>
      <c r="G16" s="14" t="n">
        <f aca="false">SUMIFS(Campaigns!J$7:J$300,Campaigns!C$7:C$300,$A16)</f>
        <v>10916.648134</v>
      </c>
      <c r="H16" s="14" t="n">
        <f aca="false">SUMIFS(Campaigns!K$7:K$300,Campaigns!C$7:C$300,$A16)</f>
        <v>10700.7915</v>
      </c>
      <c r="I16" s="14" t="n">
        <f aca="false">SUMIFS(Campaigns!L$7:L$300,Campaigns!C$7:C$300,$A16)</f>
        <v>10124.542677</v>
      </c>
      <c r="J16" s="14" t="n">
        <f aca="false">SUMIFS(Campaigns!M$7:M$300,Campaigns!C$7:C$300,$A16)</f>
        <v>5240.338761</v>
      </c>
      <c r="K16" s="14" t="n">
        <f aca="false">SUMIFS(Campaigns!N$7:N$300,Campaigns!C$7:C$300,$A16)</f>
        <v>3416.83816</v>
      </c>
      <c r="L16" s="14" t="n">
        <f aca="false">SUMIFS(Campaigns!O$7:O$300,Campaigns!C$7:C$300,$A16)</f>
        <v>825.167926</v>
      </c>
      <c r="M16" s="14" t="n">
        <f aca="false">SUMIFS(Campaigns!P$7:P$300,Campaigns!C$7:C$300,$A16)</f>
        <v>0</v>
      </c>
      <c r="N16" s="14" t="n">
        <f aca="false">SUMIFS(Campaigns!Q$7:Q$300,Campaigns!C$7:C$300,$A16)</f>
        <v>0</v>
      </c>
      <c r="O16" s="15" t="n">
        <f aca="false">SUM(C16:N16)</f>
        <v>117198.06463</v>
      </c>
      <c r="P16" s="20" t="n">
        <f aca="false">IF($O$35=0,"",O16/$O$35)</f>
        <v>0.414825625481118</v>
      </c>
      <c r="Q16" s="17" t="str">
        <f aca="false">IF(P16="","",REPT("█",ROUND(P16*40,0)))</f>
        <v>█████████████████</v>
      </c>
    </row>
    <row r="17" customFormat="false" ht="15" hidden="false" customHeight="false" outlineLevel="0" collapsed="false">
      <c r="A17" s="13" t="s">
        <v>130</v>
      </c>
      <c r="B17" s="28" t="s">
        <v>123</v>
      </c>
      <c r="C17" s="14" t="n">
        <f aca="false">SUMIFS(Campaigns!F$7:F$300,Campaigns!C$7:C$300,$A17)</f>
        <v>1545.251655</v>
      </c>
      <c r="D17" s="14" t="n">
        <f aca="false">SUMIFS(Campaigns!G$7:G$300,Campaigns!C$7:C$300,$A17)</f>
        <v>3357.053329</v>
      </c>
      <c r="E17" s="14" t="n">
        <f aca="false">SUMIFS(Campaigns!H$7:H$300,Campaigns!C$7:C$300,$A17)</f>
        <v>4056.631448</v>
      </c>
      <c r="F17" s="14" t="n">
        <f aca="false">SUMIFS(Campaigns!I$7:I$300,Campaigns!C$7:C$300,$A17)</f>
        <v>4268.247787</v>
      </c>
      <c r="G17" s="14" t="n">
        <f aca="false">SUMIFS(Campaigns!J$7:J$300,Campaigns!C$7:C$300,$A17)</f>
        <v>4599.502495</v>
      </c>
      <c r="H17" s="14" t="n">
        <f aca="false">SUMIFS(Campaigns!K$7:K$300,Campaigns!C$7:C$300,$A17)</f>
        <v>4415.771498</v>
      </c>
      <c r="I17" s="14" t="n">
        <f aca="false">SUMIFS(Campaigns!L$7:L$300,Campaigns!C$7:C$300,$A17)</f>
        <v>3550.669514</v>
      </c>
      <c r="J17" s="14" t="n">
        <f aca="false">SUMIFS(Campaigns!M$7:M$300,Campaigns!C$7:C$300,$A17)</f>
        <v>1859.136065</v>
      </c>
      <c r="K17" s="14" t="n">
        <f aca="false">SUMIFS(Campaigns!N$7:N$300,Campaigns!C$7:C$300,$A17)</f>
        <v>1096.238474</v>
      </c>
      <c r="L17" s="14" t="n">
        <f aca="false">SUMIFS(Campaigns!O$7:O$300,Campaigns!C$7:C$300,$A17)</f>
        <v>319.540078</v>
      </c>
      <c r="M17" s="14" t="n">
        <f aca="false">SUMIFS(Campaigns!P$7:P$300,Campaigns!C$7:C$300,$A17)</f>
        <v>0</v>
      </c>
      <c r="N17" s="14" t="n">
        <f aca="false">SUMIFS(Campaigns!Q$7:Q$300,Campaigns!C$7:C$300,$A17)</f>
        <v>0</v>
      </c>
      <c r="O17" s="15" t="n">
        <f aca="false">SUM(C17:N17)</f>
        <v>29068.042343</v>
      </c>
      <c r="P17" s="20" t="n">
        <f aca="false">IF($O$35=0,"",O17/$O$35)</f>
        <v>0.102887098729103</v>
      </c>
      <c r="Q17" s="17" t="str">
        <f aca="false">IF(P17="","",REPT("█",ROUND(P17*40,0)))</f>
        <v>████</v>
      </c>
    </row>
    <row r="18" customFormat="false" ht="15" hidden="false" customHeight="false" outlineLevel="0" collapsed="false">
      <c r="A18" s="13" t="s">
        <v>131</v>
      </c>
      <c r="B18" s="28" t="s">
        <v>123</v>
      </c>
      <c r="C18" s="14" t="n">
        <f aca="false">SUMIFS(Campaigns!F$7:F$300,Campaigns!C$7:C$300,$A18)</f>
        <v>2773.291937</v>
      </c>
      <c r="D18" s="14" t="n">
        <f aca="false">SUMIFS(Campaigns!G$7:G$300,Campaigns!C$7:C$300,$A18)</f>
        <v>2786.784425</v>
      </c>
      <c r="E18" s="14" t="n">
        <f aca="false">SUMIFS(Campaigns!H$7:H$300,Campaigns!C$7:C$300,$A18)</f>
        <v>2200.97</v>
      </c>
      <c r="F18" s="14" t="n">
        <f aca="false">SUMIFS(Campaigns!I$7:I$300,Campaigns!C$7:C$300,$A18)</f>
        <v>2116.08</v>
      </c>
      <c r="G18" s="14" t="n">
        <f aca="false">SUMIFS(Campaigns!J$7:J$300,Campaigns!C$7:C$300,$A18)</f>
        <v>2121.95</v>
      </c>
      <c r="H18" s="14" t="n">
        <f aca="false">SUMIFS(Campaigns!K$7:K$300,Campaigns!C$7:C$300,$A18)</f>
        <v>2619.648496</v>
      </c>
      <c r="I18" s="14" t="n">
        <f aca="false">SUMIFS(Campaigns!L$7:L$300,Campaigns!C$7:C$300,$A18)</f>
        <v>2480.511339</v>
      </c>
      <c r="J18" s="14" t="n">
        <f aca="false">SUMIFS(Campaigns!M$7:M$300,Campaigns!C$7:C$300,$A18)</f>
        <v>5222.736566</v>
      </c>
      <c r="K18" s="14" t="n">
        <f aca="false">SUMIFS(Campaigns!N$7:N$300,Campaigns!C$7:C$300,$A18)</f>
        <v>4339.254667</v>
      </c>
      <c r="L18" s="14" t="n">
        <f aca="false">SUMIFS(Campaigns!O$7:O$300,Campaigns!C$7:C$300,$A18)</f>
        <v>636.578041</v>
      </c>
      <c r="M18" s="14" t="n">
        <f aca="false">SUMIFS(Campaigns!P$7:P$300,Campaigns!C$7:C$300,$A18)</f>
        <v>0</v>
      </c>
      <c r="N18" s="14" t="n">
        <f aca="false">SUMIFS(Campaigns!Q$7:Q$300,Campaigns!C$7:C$300,$A18)</f>
        <v>0</v>
      </c>
      <c r="O18" s="15" t="n">
        <f aca="false">SUM(C18:N18)</f>
        <v>27297.805471</v>
      </c>
      <c r="P18" s="20" t="n">
        <f aca="false">IF($O$35=0,"",O18/$O$35)</f>
        <v>0.0966212988629066</v>
      </c>
      <c r="Q18" s="17" t="str">
        <f aca="false">IF(P18="","",REPT("█",ROUND(P18*40,0)))</f>
        <v>████</v>
      </c>
    </row>
    <row r="19" customFormat="false" ht="15" hidden="false" customHeight="false" outlineLevel="0" collapsed="false">
      <c r="A19" s="13" t="s">
        <v>132</v>
      </c>
      <c r="B19" s="28" t="s">
        <v>123</v>
      </c>
      <c r="C19" s="14" t="n">
        <f aca="false">SUMIFS(Campaigns!F$7:F$300,Campaigns!C$7:C$300,$A19)</f>
        <v>71.253375</v>
      </c>
      <c r="D19" s="14" t="n">
        <f aca="false">SUMIFS(Campaigns!G$7:G$300,Campaigns!C$7:C$300,$A19)</f>
        <v>339.031941</v>
      </c>
      <c r="E19" s="14" t="n">
        <f aca="false">SUMIFS(Campaigns!H$7:H$300,Campaigns!C$7:C$300,$A19)</f>
        <v>165.464308</v>
      </c>
      <c r="F19" s="14" t="n">
        <f aca="false">SUMIFS(Campaigns!I$7:I$300,Campaigns!C$7:C$300,$A19)</f>
        <v>5434.087237</v>
      </c>
      <c r="G19" s="14" t="n">
        <f aca="false">SUMIFS(Campaigns!J$7:J$300,Campaigns!C$7:C$300,$A19)</f>
        <v>8466.18082</v>
      </c>
      <c r="H19" s="14" t="n">
        <f aca="false">SUMIFS(Campaigns!K$7:K$300,Campaigns!C$7:C$300,$A19)</f>
        <v>5154.640071</v>
      </c>
      <c r="I19" s="14" t="n">
        <f aca="false">SUMIFS(Campaigns!L$7:L$300,Campaigns!C$7:C$300,$A19)</f>
        <v>3328.583983</v>
      </c>
      <c r="J19" s="14" t="n">
        <f aca="false">SUMIFS(Campaigns!M$7:M$300,Campaigns!C$7:C$300,$A19)</f>
        <v>2222.062075</v>
      </c>
      <c r="K19" s="14" t="n">
        <f aca="false">SUMIFS(Campaigns!N$7:N$300,Campaigns!C$7:C$300,$A19)</f>
        <v>1178.52</v>
      </c>
      <c r="L19" s="14" t="n">
        <f aca="false">SUMIFS(Campaigns!O$7:O$300,Campaigns!C$7:C$300,$A19)</f>
        <v>306.16</v>
      </c>
      <c r="M19" s="14" t="n">
        <f aca="false">SUMIFS(Campaigns!P$7:P$300,Campaigns!C$7:C$300,$A19)</f>
        <v>0</v>
      </c>
      <c r="N19" s="14" t="n">
        <f aca="false">SUMIFS(Campaigns!Q$7:Q$300,Campaigns!C$7:C$300,$A19)</f>
        <v>0</v>
      </c>
      <c r="O19" s="15" t="n">
        <f aca="false">SUM(C19:N19)</f>
        <v>26665.98381</v>
      </c>
      <c r="P19" s="20" t="n">
        <f aca="false">IF($O$35=0,"",O19/$O$35)</f>
        <v>0.0943849495123922</v>
      </c>
      <c r="Q19" s="17" t="str">
        <f aca="false">IF(P19="","",REPT("█",ROUND(P19*40,0)))</f>
        <v>████</v>
      </c>
    </row>
    <row r="20" customFormat="false" ht="15" hidden="false" customHeight="false" outlineLevel="0" collapsed="false">
      <c r="A20" s="13" t="s">
        <v>133</v>
      </c>
      <c r="B20" s="28" t="s">
        <v>123</v>
      </c>
      <c r="C20" s="14" t="n">
        <f aca="false">SUMIFS(Campaigns!F$7:F$300,Campaigns!C$7:C$300,$A20)</f>
        <v>3455.771922</v>
      </c>
      <c r="D20" s="14" t="n">
        <f aca="false">SUMIFS(Campaigns!G$7:G$300,Campaigns!C$7:C$300,$A20)</f>
        <v>3458.2996</v>
      </c>
      <c r="E20" s="14" t="n">
        <f aca="false">SUMIFS(Campaigns!H$7:H$300,Campaigns!C$7:C$300,$A20)</f>
        <v>951.006222</v>
      </c>
      <c r="F20" s="14" t="n">
        <f aca="false">SUMIFS(Campaigns!I$7:I$300,Campaigns!C$7:C$300,$A20)</f>
        <v>780.82522</v>
      </c>
      <c r="G20" s="14" t="n">
        <f aca="false">SUMIFS(Campaigns!J$7:J$300,Campaigns!C$7:C$300,$A20)</f>
        <v>1890.019523</v>
      </c>
      <c r="H20" s="14" t="n">
        <f aca="false">SUMIFS(Campaigns!K$7:K$300,Campaigns!C$7:C$300,$A20)</f>
        <v>2786.180206</v>
      </c>
      <c r="I20" s="14" t="n">
        <f aca="false">SUMIFS(Campaigns!L$7:L$300,Campaigns!C$7:C$300,$A20)</f>
        <v>2436.563646</v>
      </c>
      <c r="J20" s="14" t="n">
        <f aca="false">SUMIFS(Campaigns!M$7:M$300,Campaigns!C$7:C$300,$A20)</f>
        <v>1359.078492</v>
      </c>
      <c r="K20" s="14" t="n">
        <f aca="false">SUMIFS(Campaigns!N$7:N$300,Campaigns!C$7:C$300,$A20)</f>
        <v>561.398356</v>
      </c>
      <c r="L20" s="14" t="n">
        <f aca="false">SUMIFS(Campaigns!O$7:O$300,Campaigns!C$7:C$300,$A20)</f>
        <v>125.249462</v>
      </c>
      <c r="M20" s="14" t="n">
        <f aca="false">SUMIFS(Campaigns!P$7:P$300,Campaigns!C$7:C$300,$A20)</f>
        <v>0</v>
      </c>
      <c r="N20" s="14" t="n">
        <f aca="false">SUMIFS(Campaigns!Q$7:Q$300,Campaigns!C$7:C$300,$A20)</f>
        <v>0</v>
      </c>
      <c r="O20" s="15" t="n">
        <f aca="false">SUM(C20:N20)</f>
        <v>17804.392649</v>
      </c>
      <c r="P20" s="20" t="n">
        <f aca="false">IF($O$35=0,"",O20/$O$35)</f>
        <v>0.0630191150361563</v>
      </c>
      <c r="Q20" s="17" t="str">
        <f aca="false">IF(P20="","",REPT("█",ROUND(P20*40,0)))</f>
        <v>███</v>
      </c>
    </row>
    <row r="21" customFormat="false" ht="15" hidden="false" customHeight="false" outlineLevel="0" collapsed="false">
      <c r="A21" s="13" t="s">
        <v>134</v>
      </c>
      <c r="B21" s="28" t="s">
        <v>124</v>
      </c>
      <c r="C21" s="14" t="n">
        <f aca="false">SUMIFS(Campaigns!F$7:F$300,Campaigns!C$7:C$300,$A21)</f>
        <v>2045.21</v>
      </c>
      <c r="D21" s="14" t="n">
        <f aca="false">SUMIFS(Campaigns!G$7:G$300,Campaigns!C$7:C$300,$A21)</f>
        <v>556.5</v>
      </c>
      <c r="E21" s="14" t="n">
        <f aca="false">SUMIFS(Campaigns!H$7:H$300,Campaigns!C$7:C$300,$A21)</f>
        <v>634.17</v>
      </c>
      <c r="F21" s="14" t="n">
        <f aca="false">SUMIFS(Campaigns!I$7:I$300,Campaigns!C$7:C$300,$A21)</f>
        <v>579.09</v>
      </c>
      <c r="G21" s="14" t="n">
        <f aca="false">SUMIFS(Campaigns!J$7:J$300,Campaigns!C$7:C$300,$A21)</f>
        <v>561.84</v>
      </c>
      <c r="H21" s="14" t="n">
        <f aca="false">SUMIFS(Campaigns!K$7:K$300,Campaigns!C$7:C$300,$A21)</f>
        <v>1012.22</v>
      </c>
      <c r="I21" s="14" t="n">
        <f aca="false">SUMIFS(Campaigns!L$7:L$300,Campaigns!C$7:C$300,$A21)</f>
        <v>3047.53</v>
      </c>
      <c r="J21" s="14" t="n">
        <f aca="false">SUMIFS(Campaigns!M$7:M$300,Campaigns!C$7:C$300,$A21)</f>
        <v>2719.28</v>
      </c>
      <c r="K21" s="14" t="n">
        <f aca="false">SUMIFS(Campaigns!N$7:N$300,Campaigns!C$7:C$300,$A21)</f>
        <v>1951.052062</v>
      </c>
      <c r="L21" s="14" t="n">
        <f aca="false">SUMIFS(Campaigns!O$7:O$300,Campaigns!C$7:C$300,$A21)</f>
        <v>494.93</v>
      </c>
      <c r="M21" s="14" t="n">
        <f aca="false">SUMIFS(Campaigns!P$7:P$300,Campaigns!C$7:C$300,$A21)</f>
        <v>0</v>
      </c>
      <c r="N21" s="14" t="n">
        <f aca="false">SUMIFS(Campaigns!Q$7:Q$300,Campaigns!C$7:C$300,$A21)</f>
        <v>0</v>
      </c>
      <c r="O21" s="15" t="n">
        <f aca="false">SUM(C21:N21)</f>
        <v>13601.822062</v>
      </c>
      <c r="P21" s="20" t="n">
        <f aca="false">IF($O$35=0,"",O21/$O$35)</f>
        <v>0.048144006152024</v>
      </c>
      <c r="Q21" s="17" t="str">
        <f aca="false">IF(P21="","",REPT("█",ROUND(P21*40,0)))</f>
        <v>██</v>
      </c>
    </row>
    <row r="22" customFormat="false" ht="15" hidden="false" customHeight="false" outlineLevel="0" collapsed="false">
      <c r="A22" s="13" t="s">
        <v>135</v>
      </c>
      <c r="B22" s="28" t="s">
        <v>123</v>
      </c>
      <c r="C22" s="14" t="n">
        <f aca="false">SUMIFS(Campaigns!F$7:F$300,Campaigns!C$7:C$300,$A22)</f>
        <v>134.492841</v>
      </c>
      <c r="D22" s="14" t="n">
        <f aca="false">SUMIFS(Campaigns!G$7:G$300,Campaigns!C$7:C$300,$A22)</f>
        <v>336.014151</v>
      </c>
      <c r="E22" s="14" t="n">
        <f aca="false">SUMIFS(Campaigns!H$7:H$300,Campaigns!C$7:C$300,$A22)</f>
        <v>339.646676</v>
      </c>
      <c r="F22" s="14" t="n">
        <f aca="false">SUMIFS(Campaigns!I$7:I$300,Campaigns!C$7:C$300,$A22)</f>
        <v>329.933863</v>
      </c>
      <c r="G22" s="14" t="n">
        <f aca="false">SUMIFS(Campaigns!J$7:J$300,Campaigns!C$7:C$300,$A22)</f>
        <v>689.363829</v>
      </c>
      <c r="H22" s="14" t="n">
        <f aca="false">SUMIFS(Campaigns!K$7:K$300,Campaigns!C$7:C$300,$A22)</f>
        <v>2769.164513</v>
      </c>
      <c r="I22" s="14" t="n">
        <f aca="false">SUMIFS(Campaigns!L$7:L$300,Campaigns!C$7:C$300,$A22)</f>
        <v>3068.989203</v>
      </c>
      <c r="J22" s="14" t="n">
        <f aca="false">SUMIFS(Campaigns!M$7:M$300,Campaigns!C$7:C$300,$A22)</f>
        <v>1766.082854</v>
      </c>
      <c r="K22" s="14" t="n">
        <f aca="false">SUMIFS(Campaigns!N$7:N$300,Campaigns!C$7:C$300,$A22)</f>
        <v>736.73</v>
      </c>
      <c r="L22" s="14" t="n">
        <f aca="false">SUMIFS(Campaigns!O$7:O$300,Campaigns!C$7:C$300,$A22)</f>
        <v>177.41</v>
      </c>
      <c r="M22" s="14" t="n">
        <f aca="false">SUMIFS(Campaigns!P$7:P$300,Campaigns!C$7:C$300,$A22)</f>
        <v>0</v>
      </c>
      <c r="N22" s="14" t="n">
        <f aca="false">SUMIFS(Campaigns!Q$7:Q$300,Campaigns!C$7:C$300,$A22)</f>
        <v>0</v>
      </c>
      <c r="O22" s="15" t="n">
        <f aca="false">SUM(C22:N22)</f>
        <v>10347.82793</v>
      </c>
      <c r="P22" s="20" t="n">
        <f aca="false">IF($O$35=0,"",O22/$O$35)</f>
        <v>0.0366264085246203</v>
      </c>
      <c r="Q22" s="17" t="str">
        <f aca="false">IF(P22="","",REPT("█",ROUND(P22*40,0)))</f>
        <v>█</v>
      </c>
    </row>
    <row r="23" customFormat="false" ht="15" hidden="false" customHeight="false" outlineLevel="0" collapsed="false">
      <c r="A23" s="13" t="s">
        <v>136</v>
      </c>
      <c r="B23" s="28" t="s">
        <v>122</v>
      </c>
      <c r="C23" s="14" t="n">
        <f aca="false">SUMIFS(Campaigns!F$7:F$300,Campaigns!C$7:C$300,$A23)</f>
        <v>422.468246</v>
      </c>
      <c r="D23" s="14" t="n">
        <f aca="false">SUMIFS(Campaigns!G$7:G$300,Campaigns!C$7:C$300,$A23)</f>
        <v>712.936122</v>
      </c>
      <c r="E23" s="14" t="n">
        <f aca="false">SUMIFS(Campaigns!H$7:H$300,Campaigns!C$7:C$300,$A23)</f>
        <v>707.369976</v>
      </c>
      <c r="F23" s="14" t="n">
        <f aca="false">SUMIFS(Campaigns!I$7:I$300,Campaigns!C$7:C$300,$A23)</f>
        <v>714.132061</v>
      </c>
      <c r="G23" s="14" t="n">
        <f aca="false">SUMIFS(Campaigns!J$7:J$300,Campaigns!C$7:C$300,$A23)</f>
        <v>710.622483</v>
      </c>
      <c r="H23" s="14" t="n">
        <f aca="false">SUMIFS(Campaigns!K$7:K$300,Campaigns!C$7:C$300,$A23)</f>
        <v>727.768001</v>
      </c>
      <c r="I23" s="14" t="n">
        <f aca="false">SUMIFS(Campaigns!L$7:L$300,Campaigns!C$7:C$300,$A23)</f>
        <v>676.722642</v>
      </c>
      <c r="J23" s="14" t="n">
        <f aca="false">SUMIFS(Campaigns!M$7:M$300,Campaigns!C$7:C$300,$A23)</f>
        <v>263.520129</v>
      </c>
      <c r="K23" s="14" t="n">
        <f aca="false">SUMIFS(Campaigns!N$7:N$300,Campaigns!C$7:C$300,$A23)</f>
        <v>3692.72</v>
      </c>
      <c r="L23" s="14" t="n">
        <f aca="false">SUMIFS(Campaigns!O$7:O$300,Campaigns!C$7:C$300,$A23)</f>
        <v>798.28</v>
      </c>
      <c r="M23" s="14" t="n">
        <f aca="false">SUMIFS(Campaigns!P$7:P$300,Campaigns!C$7:C$300,$A23)</f>
        <v>0</v>
      </c>
      <c r="N23" s="14" t="n">
        <f aca="false">SUMIFS(Campaigns!Q$7:Q$300,Campaigns!C$7:C$300,$A23)</f>
        <v>0</v>
      </c>
      <c r="O23" s="15" t="n">
        <f aca="false">SUM(C23:N23)</f>
        <v>9426.53966</v>
      </c>
      <c r="P23" s="20" t="n">
        <f aca="false">IF($O$35=0,"",O23/$O$35)</f>
        <v>0.033365484514845</v>
      </c>
      <c r="Q23" s="17" t="str">
        <f aca="false">IF(P23="","",REPT("█",ROUND(P23*40,0)))</f>
        <v>█</v>
      </c>
    </row>
    <row r="24" customFormat="false" ht="15" hidden="false" customHeight="false" outlineLevel="0" collapsed="false">
      <c r="A24" s="13" t="s">
        <v>137</v>
      </c>
      <c r="B24" s="28" t="s">
        <v>122</v>
      </c>
      <c r="C24" s="14" t="n">
        <f aca="false">SUMIFS(Campaigns!F$7:F$300,Campaigns!C$7:C$300,$A24)</f>
        <v>416.533259</v>
      </c>
      <c r="D24" s="14" t="n">
        <f aca="false">SUMIFS(Campaigns!G$7:G$300,Campaigns!C$7:C$300,$A24)</f>
        <v>706.989958</v>
      </c>
      <c r="E24" s="14" t="n">
        <f aca="false">SUMIFS(Campaigns!H$7:H$300,Campaigns!C$7:C$300,$A24)</f>
        <v>713.483795</v>
      </c>
      <c r="F24" s="14" t="n">
        <f aca="false">SUMIFS(Campaigns!I$7:I$300,Campaigns!C$7:C$300,$A24)</f>
        <v>713.707335</v>
      </c>
      <c r="G24" s="14" t="n">
        <f aca="false">SUMIFS(Campaigns!J$7:J$300,Campaigns!C$7:C$300,$A24)</f>
        <v>713.617919</v>
      </c>
      <c r="H24" s="14" t="n">
        <f aca="false">SUMIFS(Campaigns!K$7:K$300,Campaigns!C$7:C$300,$A24)</f>
        <v>715.66331</v>
      </c>
      <c r="I24" s="14" t="n">
        <f aca="false">SUMIFS(Campaigns!L$7:L$300,Campaigns!C$7:C$300,$A24)</f>
        <v>684.36771</v>
      </c>
      <c r="J24" s="14" t="n">
        <f aca="false">SUMIFS(Campaigns!M$7:M$300,Campaigns!C$7:C$300,$A24)</f>
        <v>267.711504</v>
      </c>
      <c r="K24" s="14" t="n">
        <f aca="false">SUMIFS(Campaigns!N$7:N$300,Campaigns!C$7:C$300,$A24)</f>
        <v>0</v>
      </c>
      <c r="L24" s="14" t="n">
        <f aca="false">SUMIFS(Campaigns!O$7:O$300,Campaigns!C$7:C$300,$A24)</f>
        <v>0</v>
      </c>
      <c r="M24" s="14" t="n">
        <f aca="false">SUMIFS(Campaigns!P$7:P$300,Campaigns!C$7:C$300,$A24)</f>
        <v>0</v>
      </c>
      <c r="N24" s="14" t="n">
        <f aca="false">SUMIFS(Campaigns!Q$7:Q$300,Campaigns!C$7:C$300,$A24)</f>
        <v>0</v>
      </c>
      <c r="O24" s="15" t="n">
        <f aca="false">SUM(C24:N24)</f>
        <v>4932.07479</v>
      </c>
      <c r="P24" s="20" t="n">
        <f aca="false">IF($O$35=0,"",O24/$O$35)</f>
        <v>0.0174572081556174</v>
      </c>
      <c r="Q24" s="17" t="str">
        <f aca="false">IF(P24="","",REPT("█",ROUND(P24*40,0)))</f>
        <v>█</v>
      </c>
    </row>
    <row r="25" customFormat="false" ht="15" hidden="false" customHeight="false" outlineLevel="0" collapsed="false">
      <c r="A25" s="13" t="s">
        <v>138</v>
      </c>
      <c r="B25" s="28" t="s">
        <v>123</v>
      </c>
      <c r="C25" s="14" t="n">
        <f aca="false">SUMIFS(Campaigns!F$7:F$300,Campaigns!C$7:C$300,$A25)</f>
        <v>483.125825</v>
      </c>
      <c r="D25" s="14" t="n">
        <f aca="false">SUMIFS(Campaigns!G$7:G$300,Campaigns!C$7:C$300,$A25)</f>
        <v>820.347092</v>
      </c>
      <c r="E25" s="14" t="n">
        <f aca="false">SUMIFS(Campaigns!H$7:H$300,Campaigns!C$7:C$300,$A25)</f>
        <v>1207.160708</v>
      </c>
      <c r="F25" s="14" t="n">
        <f aca="false">SUMIFS(Campaigns!I$7:I$300,Campaigns!C$7:C$300,$A25)</f>
        <v>1230.040027</v>
      </c>
      <c r="G25" s="14" t="n">
        <f aca="false">SUMIFS(Campaigns!J$7:J$300,Campaigns!C$7:C$300,$A25)</f>
        <v>708.554738</v>
      </c>
      <c r="H25" s="14" t="n">
        <f aca="false">SUMIFS(Campaigns!K$7:K$300,Campaigns!C$7:C$300,$A25)</f>
        <v>0</v>
      </c>
      <c r="I25" s="14" t="n">
        <f aca="false">SUMIFS(Campaigns!L$7:L$300,Campaigns!C$7:C$300,$A25)</f>
        <v>0</v>
      </c>
      <c r="J25" s="14" t="n">
        <f aca="false">SUMIFS(Campaigns!M$7:M$300,Campaigns!C$7:C$300,$A25)</f>
        <v>0</v>
      </c>
      <c r="K25" s="14" t="n">
        <f aca="false">SUMIFS(Campaigns!N$7:N$300,Campaigns!C$7:C$300,$A25)</f>
        <v>0</v>
      </c>
      <c r="L25" s="14" t="n">
        <f aca="false">SUMIFS(Campaigns!O$7:O$300,Campaigns!C$7:C$300,$A25)</f>
        <v>0</v>
      </c>
      <c r="M25" s="14" t="n">
        <f aca="false">SUMIFS(Campaigns!P$7:P$300,Campaigns!C$7:C$300,$A25)</f>
        <v>0</v>
      </c>
      <c r="N25" s="14" t="n">
        <f aca="false">SUMIFS(Campaigns!Q$7:Q$300,Campaigns!C$7:C$300,$A25)</f>
        <v>0</v>
      </c>
      <c r="O25" s="15" t="n">
        <f aca="false">SUM(C25:N25)</f>
        <v>4449.22839</v>
      </c>
      <c r="P25" s="20" t="n">
        <f aca="false">IF($O$35=0,"",O25/$O$35)</f>
        <v>0.0157481606510903</v>
      </c>
      <c r="Q25" s="17" t="str">
        <f aca="false">IF(P25="","",REPT("█",ROUND(P25*40,0)))</f>
        <v>█</v>
      </c>
    </row>
    <row r="26" customFormat="false" ht="15" hidden="false" customHeight="false" outlineLevel="0" collapsed="false">
      <c r="A26" s="13" t="s">
        <v>139</v>
      </c>
      <c r="B26" s="28" t="s">
        <v>122</v>
      </c>
      <c r="C26" s="14" t="n">
        <f aca="false">SUMIFS(Campaigns!F$7:F$300,Campaigns!C$7:C$300,$A26)</f>
        <v>79.613771</v>
      </c>
      <c r="D26" s="14" t="n">
        <f aca="false">SUMIFS(Campaigns!G$7:G$300,Campaigns!C$7:C$300,$A26)</f>
        <v>180.117355</v>
      </c>
      <c r="E26" s="14" t="n">
        <f aca="false">SUMIFS(Campaigns!H$7:H$300,Campaigns!C$7:C$300,$A26)</f>
        <v>270.662232</v>
      </c>
      <c r="F26" s="14" t="n">
        <f aca="false">SUMIFS(Campaigns!I$7:I$300,Campaigns!C$7:C$300,$A26)</f>
        <v>264.850192</v>
      </c>
      <c r="G26" s="14" t="n">
        <f aca="false">SUMIFS(Campaigns!J$7:J$300,Campaigns!C$7:C$300,$A26)</f>
        <v>274.406527</v>
      </c>
      <c r="H26" s="14" t="n">
        <f aca="false">SUMIFS(Campaigns!K$7:K$300,Campaigns!C$7:C$300,$A26)</f>
        <v>274.104748</v>
      </c>
      <c r="I26" s="14" t="n">
        <f aca="false">SUMIFS(Campaigns!L$7:L$300,Campaigns!C$7:C$300,$A26)</f>
        <v>1332.584028</v>
      </c>
      <c r="J26" s="14" t="n">
        <f aca="false">SUMIFS(Campaigns!M$7:M$300,Campaigns!C$7:C$300,$A26)</f>
        <v>1024.111185</v>
      </c>
      <c r="K26" s="14" t="n">
        <f aca="false">SUMIFS(Campaigns!N$7:N$300,Campaigns!C$7:C$300,$A26)</f>
        <v>463.94</v>
      </c>
      <c r="L26" s="14" t="n">
        <f aca="false">SUMIFS(Campaigns!O$7:O$300,Campaigns!C$7:C$300,$A26)</f>
        <v>120.45</v>
      </c>
      <c r="M26" s="14" t="n">
        <f aca="false">SUMIFS(Campaigns!P$7:P$300,Campaigns!C$7:C$300,$A26)</f>
        <v>0</v>
      </c>
      <c r="N26" s="14" t="n">
        <f aca="false">SUMIFS(Campaigns!Q$7:Q$300,Campaigns!C$7:C$300,$A26)</f>
        <v>0</v>
      </c>
      <c r="O26" s="15" t="n">
        <f aca="false">SUM(C26:N26)</f>
        <v>4284.840038</v>
      </c>
      <c r="P26" s="20" t="n">
        <f aca="false">IF($O$35=0,"",O26/$O$35)</f>
        <v>0.0151663037650103</v>
      </c>
      <c r="Q26" s="17" t="str">
        <f aca="false">IF(P26="","",REPT("█",ROUND(P26*40,0)))</f>
        <v>█</v>
      </c>
    </row>
    <row r="27" customFormat="false" ht="15" hidden="false" customHeight="false" outlineLevel="0" collapsed="false">
      <c r="A27" s="13" t="s">
        <v>140</v>
      </c>
      <c r="B27" s="28" t="s">
        <v>123</v>
      </c>
      <c r="C27" s="14" t="n">
        <f aca="false">SUMIFS(Campaigns!F$7:F$300,Campaigns!C$7:C$300,$A27)</f>
        <v>384.321145</v>
      </c>
      <c r="D27" s="14" t="n">
        <f aca="false">SUMIFS(Campaigns!G$7:G$300,Campaigns!C$7:C$300,$A27)</f>
        <v>682.858815</v>
      </c>
      <c r="E27" s="14" t="n">
        <f aca="false">SUMIFS(Campaigns!H$7:H$300,Campaigns!C$7:C$300,$A27)</f>
        <v>1217.342955</v>
      </c>
      <c r="F27" s="14" t="n">
        <f aca="false">SUMIFS(Campaigns!I$7:I$300,Campaigns!C$7:C$300,$A27)</f>
        <v>1112.659173</v>
      </c>
      <c r="G27" s="14" t="n">
        <f aca="false">SUMIFS(Campaigns!J$7:J$300,Campaigns!C$7:C$300,$A27)</f>
        <v>650.546108</v>
      </c>
      <c r="H27" s="14" t="n">
        <f aca="false">SUMIFS(Campaigns!K$7:K$300,Campaigns!C$7:C$300,$A27)</f>
        <v>0</v>
      </c>
      <c r="I27" s="14" t="n">
        <f aca="false">SUMIFS(Campaigns!L$7:L$300,Campaigns!C$7:C$300,$A27)</f>
        <v>0</v>
      </c>
      <c r="J27" s="14" t="n">
        <f aca="false">SUMIFS(Campaigns!M$7:M$300,Campaigns!C$7:C$300,$A27)</f>
        <v>0</v>
      </c>
      <c r="K27" s="14" t="n">
        <f aca="false">SUMIFS(Campaigns!N$7:N$300,Campaigns!C$7:C$300,$A27)</f>
        <v>0</v>
      </c>
      <c r="L27" s="14" t="n">
        <f aca="false">SUMIFS(Campaigns!O$7:O$300,Campaigns!C$7:C$300,$A27)</f>
        <v>0</v>
      </c>
      <c r="M27" s="14" t="n">
        <f aca="false">SUMIFS(Campaigns!P$7:P$300,Campaigns!C$7:C$300,$A27)</f>
        <v>0</v>
      </c>
      <c r="N27" s="14" t="n">
        <f aca="false">SUMIFS(Campaigns!Q$7:Q$300,Campaigns!C$7:C$300,$A27)</f>
        <v>0</v>
      </c>
      <c r="O27" s="15" t="n">
        <f aca="false">SUM(C27:N27)</f>
        <v>4047.728196</v>
      </c>
      <c r="P27" s="20" t="n">
        <f aca="false">IF($O$35=0,"",O27/$O$35)</f>
        <v>0.0143270401775342</v>
      </c>
      <c r="Q27" s="17" t="str">
        <f aca="false">IF(P27="","",REPT("█",ROUND(P27*40,0)))</f>
        <v>█</v>
      </c>
    </row>
    <row r="28" customFormat="false" ht="15" hidden="false" customHeight="false" outlineLevel="0" collapsed="false">
      <c r="A28" s="13" t="s">
        <v>141</v>
      </c>
      <c r="B28" s="28" t="s">
        <v>123</v>
      </c>
      <c r="C28" s="14" t="n">
        <f aca="false">SUMIFS(Campaigns!F$7:F$300,Campaigns!C$7:C$300,$A28)</f>
        <v>437.255417</v>
      </c>
      <c r="D28" s="14" t="n">
        <f aca="false">SUMIFS(Campaigns!G$7:G$300,Campaigns!C$7:C$300,$A28)</f>
        <v>850.100266</v>
      </c>
      <c r="E28" s="14" t="n">
        <f aca="false">SUMIFS(Campaigns!H$7:H$300,Campaigns!C$7:C$300,$A28)</f>
        <v>887.4538</v>
      </c>
      <c r="F28" s="14" t="n">
        <f aca="false">SUMIFS(Campaigns!I$7:I$300,Campaigns!C$7:C$300,$A28)</f>
        <v>886.861419</v>
      </c>
      <c r="G28" s="14" t="n">
        <f aca="false">SUMIFS(Campaigns!J$7:J$300,Campaigns!C$7:C$300,$A28)</f>
        <v>826.047362</v>
      </c>
      <c r="H28" s="14" t="n">
        <f aca="false">SUMIFS(Campaigns!K$7:K$300,Campaigns!C$7:C$300,$A28)</f>
        <v>0</v>
      </c>
      <c r="I28" s="14" t="n">
        <f aca="false">SUMIFS(Campaigns!L$7:L$300,Campaigns!C$7:C$300,$A28)</f>
        <v>0</v>
      </c>
      <c r="J28" s="14" t="n">
        <f aca="false">SUMIFS(Campaigns!M$7:M$300,Campaigns!C$7:C$300,$A28)</f>
        <v>0</v>
      </c>
      <c r="K28" s="14" t="n">
        <f aca="false">SUMIFS(Campaigns!N$7:N$300,Campaigns!C$7:C$300,$A28)</f>
        <v>0</v>
      </c>
      <c r="L28" s="14" t="n">
        <f aca="false">SUMIFS(Campaigns!O$7:O$300,Campaigns!C$7:C$300,$A28)</f>
        <v>0</v>
      </c>
      <c r="M28" s="14" t="n">
        <f aca="false">SUMIFS(Campaigns!P$7:P$300,Campaigns!C$7:C$300,$A28)</f>
        <v>0</v>
      </c>
      <c r="N28" s="14" t="n">
        <f aca="false">SUMIFS(Campaigns!Q$7:Q$300,Campaigns!C$7:C$300,$A28)</f>
        <v>0</v>
      </c>
      <c r="O28" s="15" t="n">
        <f aca="false">SUM(C28:N28)</f>
        <v>3887.718264</v>
      </c>
      <c r="P28" s="20" t="n">
        <f aca="false">IF($O$35=0,"",O28/$O$35)</f>
        <v>0.0137606808239506</v>
      </c>
      <c r="Q28" s="17" t="str">
        <f aca="false">IF(P28="","",REPT("█",ROUND(P28*40,0)))</f>
        <v>█</v>
      </c>
    </row>
    <row r="29" customFormat="false" ht="15" hidden="false" customHeight="false" outlineLevel="0" collapsed="false">
      <c r="A29" s="13" t="s">
        <v>142</v>
      </c>
      <c r="B29" s="28" t="s">
        <v>122</v>
      </c>
      <c r="C29" s="14" t="n">
        <f aca="false">SUMIFS(Campaigns!F$7:F$300,Campaigns!C$7:C$300,$A29)</f>
        <v>253.069634</v>
      </c>
      <c r="D29" s="14" t="n">
        <f aca="false">SUMIFS(Campaigns!G$7:G$300,Campaigns!C$7:C$300,$A29)</f>
        <v>453.842085</v>
      </c>
      <c r="E29" s="14" t="n">
        <f aca="false">SUMIFS(Campaigns!H$7:H$300,Campaigns!C$7:C$300,$A29)</f>
        <v>441.815633</v>
      </c>
      <c r="F29" s="14" t="n">
        <f aca="false">SUMIFS(Campaigns!I$7:I$300,Campaigns!C$7:C$300,$A29)</f>
        <v>435.400035</v>
      </c>
      <c r="G29" s="14" t="n">
        <f aca="false">SUMIFS(Campaigns!J$7:J$300,Campaigns!C$7:C$300,$A29)</f>
        <v>470.361691</v>
      </c>
      <c r="H29" s="14" t="n">
        <f aca="false">SUMIFS(Campaigns!K$7:K$300,Campaigns!C$7:C$300,$A29)</f>
        <v>233.800486</v>
      </c>
      <c r="I29" s="14" t="n">
        <f aca="false">SUMIFS(Campaigns!L$7:L$300,Campaigns!C$7:C$300,$A29)</f>
        <v>318.857456</v>
      </c>
      <c r="J29" s="14" t="n">
        <f aca="false">SUMIFS(Campaigns!M$7:M$300,Campaigns!C$7:C$300,$A29)</f>
        <v>26.813623</v>
      </c>
      <c r="K29" s="14" t="n">
        <f aca="false">SUMIFS(Campaigns!N$7:N$300,Campaigns!C$7:C$300,$A29)</f>
        <v>0</v>
      </c>
      <c r="L29" s="14" t="n">
        <f aca="false">SUMIFS(Campaigns!O$7:O$300,Campaigns!C$7:C$300,$A29)</f>
        <v>0</v>
      </c>
      <c r="M29" s="14" t="n">
        <f aca="false">SUMIFS(Campaigns!P$7:P$300,Campaigns!C$7:C$300,$A29)</f>
        <v>0</v>
      </c>
      <c r="N29" s="14" t="n">
        <f aca="false">SUMIFS(Campaigns!Q$7:Q$300,Campaigns!C$7:C$300,$A29)</f>
        <v>0</v>
      </c>
      <c r="O29" s="15" t="n">
        <f aca="false">SUM(C29:N29)</f>
        <v>2633.960643</v>
      </c>
      <c r="P29" s="20" t="n">
        <f aca="false">IF($O$35=0,"",O29/$O$35)</f>
        <v>0.00932297282104977</v>
      </c>
      <c r="Q29" s="17" t="str">
        <f aca="false">IF(P29="","",REPT("█",ROUND(P29*40,0)))</f>
        <v/>
      </c>
    </row>
    <row r="30" customFormat="false" ht="15" hidden="false" customHeight="false" outlineLevel="0" collapsed="false">
      <c r="A30" s="13" t="s">
        <v>143</v>
      </c>
      <c r="B30" s="28" t="s">
        <v>122</v>
      </c>
      <c r="C30" s="14" t="n">
        <f aca="false">SUMIFS(Campaigns!F$7:F$300,Campaigns!C$7:C$300,$A30)</f>
        <v>0</v>
      </c>
      <c r="D30" s="14" t="n">
        <f aca="false">SUMIFS(Campaigns!G$7:G$300,Campaigns!C$7:C$300,$A30)</f>
        <v>0</v>
      </c>
      <c r="E30" s="14" t="n">
        <f aca="false">SUMIFS(Campaigns!H$7:H$300,Campaigns!C$7:C$300,$A30)</f>
        <v>0</v>
      </c>
      <c r="F30" s="14" t="n">
        <f aca="false">SUMIFS(Campaigns!I$7:I$300,Campaigns!C$7:C$300,$A30)</f>
        <v>0</v>
      </c>
      <c r="G30" s="14" t="n">
        <f aca="false">SUMIFS(Campaigns!J$7:J$300,Campaigns!C$7:C$300,$A30)</f>
        <v>0</v>
      </c>
      <c r="H30" s="14" t="n">
        <f aca="false">SUMIFS(Campaigns!K$7:K$300,Campaigns!C$7:C$300,$A30)</f>
        <v>0</v>
      </c>
      <c r="I30" s="14" t="n">
        <f aca="false">SUMIFS(Campaigns!L$7:L$300,Campaigns!C$7:C$300,$A30)</f>
        <v>1055.07</v>
      </c>
      <c r="J30" s="14" t="n">
        <f aca="false">SUMIFS(Campaigns!M$7:M$300,Campaigns!C$7:C$300,$A30)</f>
        <v>919.73</v>
      </c>
      <c r="K30" s="14" t="n">
        <f aca="false">SUMIFS(Campaigns!N$7:N$300,Campaigns!C$7:C$300,$A30)</f>
        <v>480.55</v>
      </c>
      <c r="L30" s="14" t="n">
        <f aca="false">SUMIFS(Campaigns!O$7:O$300,Campaigns!C$7:C$300,$A30)</f>
        <v>118.1</v>
      </c>
      <c r="M30" s="14" t="n">
        <f aca="false">SUMIFS(Campaigns!P$7:P$300,Campaigns!C$7:C$300,$A30)</f>
        <v>0</v>
      </c>
      <c r="N30" s="14" t="n">
        <f aca="false">SUMIFS(Campaigns!Q$7:Q$300,Campaigns!C$7:C$300,$A30)</f>
        <v>0</v>
      </c>
      <c r="O30" s="15" t="n">
        <f aca="false">SUM(C30:N30)</f>
        <v>2573.45</v>
      </c>
      <c r="P30" s="20" t="n">
        <f aca="false">IF($O$35=0,"",O30/$O$35)</f>
        <v>0.00910879381212171</v>
      </c>
      <c r="Q30" s="17" t="str">
        <f aca="false">IF(P30="","",REPT("█",ROUND(P30*40,0)))</f>
        <v/>
      </c>
    </row>
    <row r="31" customFormat="false" ht="15" hidden="false" customHeight="false" outlineLevel="0" collapsed="false">
      <c r="A31" s="13" t="s">
        <v>144</v>
      </c>
      <c r="B31" s="28" t="s">
        <v>123</v>
      </c>
      <c r="C31" s="14" t="n">
        <f aca="false">SUMIFS(Campaigns!F$7:F$300,Campaigns!C$7:C$300,$A31)</f>
        <v>326.021913</v>
      </c>
      <c r="D31" s="14" t="n">
        <f aca="false">SUMIFS(Campaigns!G$7:G$300,Campaigns!C$7:C$300,$A31)</f>
        <v>546.901787</v>
      </c>
      <c r="E31" s="14" t="n">
        <f aca="false">SUMIFS(Campaigns!H$7:H$300,Campaigns!C$7:C$300,$A31)</f>
        <v>549.438966</v>
      </c>
      <c r="F31" s="14" t="n">
        <f aca="false">SUMIFS(Campaigns!I$7:I$300,Campaigns!C$7:C$300,$A31)</f>
        <v>534.640618</v>
      </c>
      <c r="G31" s="14" t="n">
        <f aca="false">SUMIFS(Campaigns!J$7:J$300,Campaigns!C$7:C$300,$A31)</f>
        <v>458.581133</v>
      </c>
      <c r="H31" s="14" t="n">
        <f aca="false">SUMIFS(Campaigns!K$7:K$300,Campaigns!C$7:C$300,$A31)</f>
        <v>0</v>
      </c>
      <c r="I31" s="14" t="n">
        <f aca="false">SUMIFS(Campaigns!L$7:L$300,Campaigns!C$7:C$300,$A31)</f>
        <v>0</v>
      </c>
      <c r="J31" s="14" t="n">
        <f aca="false">SUMIFS(Campaigns!M$7:M$300,Campaigns!C$7:C$300,$A31)</f>
        <v>0</v>
      </c>
      <c r="K31" s="14" t="n">
        <f aca="false">SUMIFS(Campaigns!N$7:N$300,Campaigns!C$7:C$300,$A31)</f>
        <v>0</v>
      </c>
      <c r="L31" s="14" t="n">
        <f aca="false">SUMIFS(Campaigns!O$7:O$300,Campaigns!C$7:C$300,$A31)</f>
        <v>0</v>
      </c>
      <c r="M31" s="14" t="n">
        <f aca="false">SUMIFS(Campaigns!P$7:P$300,Campaigns!C$7:C$300,$A31)</f>
        <v>0</v>
      </c>
      <c r="N31" s="14" t="n">
        <f aca="false">SUMIFS(Campaigns!Q$7:Q$300,Campaigns!C$7:C$300,$A31)</f>
        <v>0</v>
      </c>
      <c r="O31" s="15" t="n">
        <f aca="false">SUM(C31:N31)</f>
        <v>2415.584417</v>
      </c>
      <c r="P31" s="20" t="n">
        <f aca="false">IF($O$35=0,"",O31/$O$35)</f>
        <v>0.00855002443809953</v>
      </c>
      <c r="Q31" s="17" t="str">
        <f aca="false">IF(P31="","",REPT("█",ROUND(P31*40,0)))</f>
        <v/>
      </c>
    </row>
    <row r="32" customFormat="false" ht="15" hidden="false" customHeight="false" outlineLevel="0" collapsed="false">
      <c r="A32" s="13" t="s">
        <v>145</v>
      </c>
      <c r="B32" s="28" t="s">
        <v>123</v>
      </c>
      <c r="C32" s="14" t="n">
        <f aca="false">SUMIFS(Campaigns!F$7:F$300,Campaigns!C$7:C$300,$A32)</f>
        <v>148.87764</v>
      </c>
      <c r="D32" s="14" t="n">
        <f aca="false">SUMIFS(Campaigns!G$7:G$300,Campaigns!C$7:C$300,$A32)</f>
        <v>394.749286</v>
      </c>
      <c r="E32" s="14" t="n">
        <f aca="false">SUMIFS(Campaigns!H$7:H$300,Campaigns!C$7:C$300,$A32)</f>
        <v>410.788281</v>
      </c>
      <c r="F32" s="14" t="n">
        <f aca="false">SUMIFS(Campaigns!I$7:I$300,Campaigns!C$7:C$300,$A32)</f>
        <v>395.688154</v>
      </c>
      <c r="G32" s="14" t="n">
        <f aca="false">SUMIFS(Campaigns!J$7:J$300,Campaigns!C$7:C$300,$A32)</f>
        <v>281.939825</v>
      </c>
      <c r="H32" s="14" t="n">
        <f aca="false">SUMIFS(Campaigns!K$7:K$300,Campaigns!C$7:C$300,$A32)</f>
        <v>0</v>
      </c>
      <c r="I32" s="14" t="n">
        <f aca="false">SUMIFS(Campaigns!L$7:L$300,Campaigns!C$7:C$300,$A32)</f>
        <v>0</v>
      </c>
      <c r="J32" s="14" t="n">
        <f aca="false">SUMIFS(Campaigns!M$7:M$300,Campaigns!C$7:C$300,$A32)</f>
        <v>0</v>
      </c>
      <c r="K32" s="14" t="n">
        <f aca="false">SUMIFS(Campaigns!N$7:N$300,Campaigns!C$7:C$300,$A32)</f>
        <v>0</v>
      </c>
      <c r="L32" s="14" t="n">
        <f aca="false">SUMIFS(Campaigns!O$7:O$300,Campaigns!C$7:C$300,$A32)</f>
        <v>0</v>
      </c>
      <c r="M32" s="14" t="n">
        <f aca="false">SUMIFS(Campaigns!P$7:P$300,Campaigns!C$7:C$300,$A32)</f>
        <v>0</v>
      </c>
      <c r="N32" s="14" t="n">
        <f aca="false">SUMIFS(Campaigns!Q$7:Q$300,Campaigns!C$7:C$300,$A32)</f>
        <v>0</v>
      </c>
      <c r="O32" s="15" t="n">
        <f aca="false">SUM(C32:N32)</f>
        <v>1632.043186</v>
      </c>
      <c r="P32" s="20" t="n">
        <f aca="false">IF($O$35=0,"",O32/$O$35)</f>
        <v>0.00577665968787122</v>
      </c>
      <c r="Q32" s="17" t="str">
        <f aca="false">IF(P32="","",REPT("█",ROUND(P32*40,0)))</f>
        <v/>
      </c>
    </row>
    <row r="33" customFormat="false" ht="15" hidden="false" customHeight="false" outlineLevel="0" collapsed="false">
      <c r="A33" s="13" t="s">
        <v>125</v>
      </c>
      <c r="B33" s="28" t="s">
        <v>125</v>
      </c>
      <c r="C33" s="14" t="n">
        <f aca="false">SUMIFS(Campaigns!F$7:F$300,Campaigns!C$7:C$300,$A33)</f>
        <v>0</v>
      </c>
      <c r="D33" s="14" t="n">
        <f aca="false">SUMIFS(Campaigns!G$7:G$300,Campaigns!C$7:C$300,$A33)</f>
        <v>0</v>
      </c>
      <c r="E33" s="14" t="n">
        <f aca="false">SUMIFS(Campaigns!H$7:H$300,Campaigns!C$7:C$300,$A33)</f>
        <v>0</v>
      </c>
      <c r="F33" s="14" t="n">
        <f aca="false">SUMIFS(Campaigns!I$7:I$300,Campaigns!C$7:C$300,$A33)</f>
        <v>0</v>
      </c>
      <c r="G33" s="14" t="n">
        <f aca="false">SUMIFS(Campaigns!J$7:J$300,Campaigns!C$7:C$300,$A33)</f>
        <v>0</v>
      </c>
      <c r="H33" s="14" t="n">
        <f aca="false">SUMIFS(Campaigns!K$7:K$300,Campaigns!C$7:C$300,$A33)</f>
        <v>0</v>
      </c>
      <c r="I33" s="14" t="n">
        <f aca="false">SUMIFS(Campaigns!L$7:L$300,Campaigns!C$7:C$300,$A33)</f>
        <v>0</v>
      </c>
      <c r="J33" s="14" t="n">
        <f aca="false">SUMIFS(Campaigns!M$7:M$300,Campaigns!C$7:C$300,$A33)</f>
        <v>0</v>
      </c>
      <c r="K33" s="14" t="n">
        <f aca="false">SUMIFS(Campaigns!N$7:N$300,Campaigns!C$7:C$300,$A33)</f>
        <v>256.579212</v>
      </c>
      <c r="L33" s="14" t="n">
        <f aca="false">SUMIFS(Campaigns!O$7:O$300,Campaigns!C$7:C$300,$A33)</f>
        <v>0</v>
      </c>
      <c r="M33" s="14" t="n">
        <f aca="false">SUMIFS(Campaigns!P$7:P$300,Campaigns!C$7:C$300,$A33)</f>
        <v>0</v>
      </c>
      <c r="N33" s="14" t="n">
        <f aca="false">SUMIFS(Campaigns!Q$7:Q$300,Campaigns!C$7:C$300,$A33)</f>
        <v>0</v>
      </c>
      <c r="O33" s="15" t="n">
        <f aca="false">SUM(C33:N33)</f>
        <v>256.579212</v>
      </c>
      <c r="P33" s="20" t="n">
        <f aca="false">IF($O$35=0,"",O33/$O$35)</f>
        <v>0.00090816885448898</v>
      </c>
      <c r="Q33" s="17" t="str">
        <f aca="false">IF(P33="","",REPT("█",ROUND(P33*40,0)))</f>
        <v/>
      </c>
    </row>
    <row r="34" customFormat="false" ht="15" hidden="false" customHeight="false" outlineLevel="0" collapsed="false">
      <c r="A34" s="50" t="s">
        <v>126</v>
      </c>
      <c r="B34" s="53"/>
      <c r="C34" s="14" t="n">
        <f aca="false">Campaigns!F$6-SUM(C16:C33)</f>
        <v>0</v>
      </c>
      <c r="D34" s="14" t="n">
        <f aca="false">Campaigns!G$6-SUM(D16:D33)</f>
        <v>0</v>
      </c>
      <c r="E34" s="14" t="n">
        <f aca="false">Campaigns!H$6-SUM(E16:E33)</f>
        <v>0</v>
      </c>
      <c r="F34" s="14" t="n">
        <f aca="false">Campaigns!I$6-SUM(F16:F33)</f>
        <v>0</v>
      </c>
      <c r="G34" s="14" t="n">
        <f aca="false">Campaigns!J$6-SUM(G16:G33)</f>
        <v>0</v>
      </c>
      <c r="H34" s="14" t="n">
        <f aca="false">Campaigns!K$6-SUM(H16:H33)</f>
        <v>0</v>
      </c>
      <c r="I34" s="14" t="n">
        <f aca="false">Campaigns!L$6-SUM(I16:I33)</f>
        <v>0</v>
      </c>
      <c r="J34" s="14" t="n">
        <f aca="false">Campaigns!M$6-SUM(J16:J33)</f>
        <v>0</v>
      </c>
      <c r="K34" s="14" t="n">
        <f aca="false">Campaigns!N$6-SUM(K16:K33)</f>
        <v>0</v>
      </c>
      <c r="L34" s="14" t="n">
        <f aca="false">Campaigns!O$6-SUM(L16:L33)</f>
        <v>0</v>
      </c>
      <c r="M34" s="14" t="n">
        <f aca="false">Campaigns!P$6-SUM(M16:M33)</f>
        <v>0</v>
      </c>
      <c r="N34" s="14" t="n">
        <f aca="false">Campaigns!Q$6-SUM(N16:N33)</f>
        <v>0</v>
      </c>
      <c r="O34" s="15" t="n">
        <f aca="false">SUM(C34:N34)</f>
        <v>0</v>
      </c>
      <c r="P34" s="20" t="n">
        <f aca="false">IF($O$35=0,"",O34/$O$35)</f>
        <v>0</v>
      </c>
      <c r="Q34" s="17" t="str">
        <f aca="false">IF(P34="","",REPT("█",ROUND(P34*40,0)))</f>
        <v/>
      </c>
    </row>
    <row r="35" customFormat="false" ht="15" hidden="false" customHeight="false" outlineLevel="0" collapsed="false">
      <c r="A35" s="24" t="s">
        <v>31</v>
      </c>
      <c r="B35" s="27"/>
      <c r="C35" s="29" t="n">
        <f aca="false">SUM(C16:C34)</f>
        <v>18931.226918</v>
      </c>
      <c r="D35" s="29" t="n">
        <f aca="false">SUM(D16:D34)</f>
        <v>40037.193263</v>
      </c>
      <c r="E35" s="29" t="n">
        <f aca="false">SUM(E16:E34)</f>
        <v>48500.169618</v>
      </c>
      <c r="F35" s="29" t="n">
        <f aca="false">SUM(F16:F34)</f>
        <v>32213.880586</v>
      </c>
      <c r="G35" s="29" t="n">
        <f aca="false">SUM(G16:G34)</f>
        <v>34340.182587</v>
      </c>
      <c r="H35" s="29" t="n">
        <f aca="false">SUM(H16:H34)</f>
        <v>31409.752829</v>
      </c>
      <c r="I35" s="29" t="n">
        <f aca="false">SUM(I16:I34)</f>
        <v>32104.992198</v>
      </c>
      <c r="J35" s="29" t="n">
        <f aca="false">SUM(J16:J34)</f>
        <v>22890.601254</v>
      </c>
      <c r="K35" s="29" t="n">
        <f aca="false">SUM(K16:K34)</f>
        <v>18173.820931</v>
      </c>
      <c r="L35" s="29" t="n">
        <f aca="false">SUM(L16:L34)</f>
        <v>3921.865507</v>
      </c>
      <c r="M35" s="29" t="n">
        <f aca="false">SUM(M16:M34)</f>
        <v>0</v>
      </c>
      <c r="N35" s="29" t="n">
        <f aca="false">SUM(N16:N34)</f>
        <v>0</v>
      </c>
      <c r="O35" s="29" t="n">
        <f aca="false">SUM(C35:N35)</f>
        <v>282523.685691</v>
      </c>
      <c r="P35" s="51" t="n">
        <f aca="false">IF($O$35=0,"",O35/$O$35)</f>
        <v>1</v>
      </c>
      <c r="Q35" s="52"/>
    </row>
    <row r="38" customFormat="false" ht="15" hidden="false" customHeight="false" outlineLevel="0" collapsed="false">
      <c r="A38" s="10" t="s">
        <v>146</v>
      </c>
      <c r="B38" s="11"/>
      <c r="C38" s="11"/>
      <c r="D38" s="11"/>
      <c r="E38" s="11"/>
      <c r="F38" s="11"/>
      <c r="G38" s="11"/>
      <c r="H38" s="11"/>
      <c r="I38" s="11"/>
      <c r="J38" s="11"/>
      <c r="K38" s="11"/>
      <c r="L38" s="11"/>
      <c r="M38" s="11"/>
      <c r="N38" s="11"/>
      <c r="O38" s="11"/>
      <c r="P38" s="11"/>
      <c r="Q38" s="11"/>
    </row>
    <row r="39" customFormat="false" ht="30" hidden="false" customHeight="true" outlineLevel="0" collapsed="false">
      <c r="A39" s="12" t="s">
        <v>147</v>
      </c>
      <c r="B39" s="12" t="str">
        <f aca="false">TEXT(Campaigns!F3,"mmm")</f>
        <v>Jan</v>
      </c>
      <c r="C39" s="12" t="str">
        <f aca="false">TEXT(Campaigns!G3,"mmm")</f>
        <v>Feb</v>
      </c>
      <c r="D39" s="12" t="str">
        <f aca="false">TEXT(Campaigns!H3,"mmm")</f>
        <v>Mar</v>
      </c>
      <c r="E39" s="12" t="str">
        <f aca="false">TEXT(Campaigns!I3,"mmm")</f>
        <v>Apr</v>
      </c>
      <c r="F39" s="12" t="str">
        <f aca="false">TEXT(Campaigns!J3,"mmm")</f>
        <v>May</v>
      </c>
      <c r="G39" s="12" t="str">
        <f aca="false">TEXT(Campaigns!K3,"mmm")</f>
        <v>Jun</v>
      </c>
      <c r="H39" s="12" t="str">
        <f aca="false">TEXT(Campaigns!L3,"mmm")</f>
        <v>Jul</v>
      </c>
      <c r="I39" s="12" t="str">
        <f aca="false">TEXT(Campaigns!M3,"mmm")</f>
        <v>Aug</v>
      </c>
      <c r="J39" s="12" t="str">
        <f aca="false">TEXT(Campaigns!N3,"mmm")</f>
        <v>Sep</v>
      </c>
      <c r="K39" s="12" t="str">
        <f aca="false">TEXT(Campaigns!O3,"mmm")</f>
        <v>Oct</v>
      </c>
      <c r="L39" s="12" t="str">
        <f aca="false">TEXT(Campaigns!P3,"mmm")</f>
        <v>Nov</v>
      </c>
      <c r="M39" s="12" t="str">
        <f aca="false">TEXT(Campaigns!Q3,"mmm")</f>
        <v>Dec</v>
      </c>
      <c r="N39" s="12" t="s">
        <v>31</v>
      </c>
      <c r="O39" s="12" t="s">
        <v>12</v>
      </c>
      <c r="P39" s="12" t="s">
        <v>121</v>
      </c>
    </row>
    <row r="40" customFormat="false" ht="15" hidden="false" customHeight="false" outlineLevel="0" collapsed="false">
      <c r="A40" s="13" t="s">
        <v>148</v>
      </c>
      <c r="B40" s="14" t="n">
        <f aca="false">SUMIFS(Campaigns!F$7:F$300,Campaigns!E$7:E$300,$A40)</f>
        <v>5559.84</v>
      </c>
      <c r="C40" s="14" t="n">
        <f aca="false">SUMIFS(Campaigns!G$7:G$300,Campaigns!E$7:E$300,$A40)</f>
        <v>25551.01</v>
      </c>
      <c r="D40" s="14" t="n">
        <f aca="false">SUMIFS(Campaigns!H$7:H$300,Campaigns!E$7:E$300,$A40)</f>
        <v>37132.55</v>
      </c>
      <c r="E40" s="14" t="n">
        <f aca="false">SUMIFS(Campaigns!I$7:I$300,Campaigns!E$7:E$300,$A40)</f>
        <v>21058.9</v>
      </c>
      <c r="F40" s="14" t="n">
        <f aca="false">SUMIFS(Campaigns!J$7:J$300,Campaigns!E$7:E$300,$A40)</f>
        <v>21102.96</v>
      </c>
      <c r="G40" s="14" t="n">
        <f aca="false">SUMIFS(Campaigns!K$7:K$300,Campaigns!E$7:E$300,$A40)</f>
        <v>16111.65</v>
      </c>
      <c r="H40" s="14" t="n">
        <f aca="false">SUMIFS(Campaigns!L$7:L$300,Campaigns!E$7:E$300,$A40)</f>
        <v>15788.51</v>
      </c>
      <c r="I40" s="14" t="n">
        <f aca="false">SUMIFS(Campaigns!M$7:M$300,Campaigns!E$7:E$300,$A40)</f>
        <v>7617.86</v>
      </c>
      <c r="J40" s="14" t="n">
        <f aca="false">SUMIFS(Campaigns!N$7:N$300,Campaigns!E$7:E$300,$A40)</f>
        <v>5230.09</v>
      </c>
      <c r="K40" s="14" t="n">
        <f aca="false">SUMIFS(Campaigns!O$7:O$300,Campaigns!E$7:E$300,$A40)</f>
        <v>1342.69</v>
      </c>
      <c r="L40" s="14" t="n">
        <f aca="false">SUMIFS(Campaigns!P$7:P$300,Campaigns!E$7:E$300,$A40)</f>
        <v>0</v>
      </c>
      <c r="M40" s="14" t="n">
        <f aca="false">SUMIFS(Campaigns!Q$7:Q$300,Campaigns!E$7:E$300,$A40)</f>
        <v>0</v>
      </c>
      <c r="N40" s="15" t="n">
        <f aca="false">SUM(B40:M40)</f>
        <v>156496.06</v>
      </c>
      <c r="O40" s="20" t="n">
        <f aca="false">IF($N$52=0,"",N40/$N$52)</f>
        <v>0.553921911422187</v>
      </c>
      <c r="P40" s="17" t="str">
        <f aca="false">IF(O40="","",REPT("█",ROUND(O40*40,0)))</f>
        <v>██████████████████████</v>
      </c>
    </row>
    <row r="41" customFormat="false" ht="15" hidden="false" customHeight="false" outlineLevel="0" collapsed="false">
      <c r="A41" s="13" t="s">
        <v>149</v>
      </c>
      <c r="B41" s="14" t="n">
        <f aca="false">SUMIFS(Campaigns!F$7:F$300,Campaigns!E$7:E$300,$A41)</f>
        <v>6756.16119</v>
      </c>
      <c r="C41" s="14" t="n">
        <f aca="false">SUMIFS(Campaigns!G$7:G$300,Campaigns!E$7:E$300,$A41)</f>
        <v>8956.297755</v>
      </c>
      <c r="D41" s="14" t="n">
        <f aca="false">SUMIFS(Campaigns!H$7:H$300,Campaigns!E$7:E$300,$A41)</f>
        <v>8669.898307</v>
      </c>
      <c r="E41" s="14" t="n">
        <f aca="false">SUMIFS(Campaigns!I$7:I$300,Campaigns!E$7:E$300,$A41)</f>
        <v>8938.414555</v>
      </c>
      <c r="F41" s="14" t="n">
        <f aca="false">SUMIFS(Campaigns!J$7:J$300,Campaigns!E$7:E$300,$A41)</f>
        <v>11559.063391</v>
      </c>
      <c r="G41" s="14" t="n">
        <f aca="false">SUMIFS(Campaigns!K$7:K$300,Campaigns!E$7:E$300,$A41)</f>
        <v>11230.87314</v>
      </c>
      <c r="H41" s="14" t="n">
        <f aca="false">SUMIFS(Campaigns!L$7:L$300,Campaigns!E$7:E$300,$A41)</f>
        <v>10783.971972</v>
      </c>
      <c r="I41" s="14" t="n">
        <f aca="false">SUMIFS(Campaigns!M$7:M$300,Campaigns!E$7:E$300,$A41)</f>
        <v>9481.929711</v>
      </c>
      <c r="J41" s="14" t="n">
        <f aca="false">SUMIFS(Campaigns!N$7:N$300,Campaigns!E$7:E$300,$A41)</f>
        <v>4492.639858</v>
      </c>
      <c r="K41" s="14" t="n">
        <f aca="false">SUMIFS(Campaigns!O$7:O$300,Campaigns!E$7:E$300,$A41)</f>
        <v>883.083593</v>
      </c>
      <c r="L41" s="14" t="n">
        <f aca="false">SUMIFS(Campaigns!P$7:P$300,Campaigns!E$7:E$300,$A41)</f>
        <v>0</v>
      </c>
      <c r="M41" s="14" t="n">
        <f aca="false">SUMIFS(Campaigns!Q$7:Q$300,Campaigns!E$7:E$300,$A41)</f>
        <v>0</v>
      </c>
      <c r="N41" s="15" t="n">
        <f aca="false">SUM(B41:M41)</f>
        <v>81752.333472</v>
      </c>
      <c r="O41" s="20" t="n">
        <f aca="false">IF($N$52=0,"",N41/$N$52)</f>
        <v>0.289364529816497</v>
      </c>
      <c r="P41" s="17" t="str">
        <f aca="false">IF(O41="","",REPT("█",ROUND(O41*40,0)))</f>
        <v>████████████</v>
      </c>
    </row>
    <row r="42" customFormat="false" ht="15" hidden="false" customHeight="false" outlineLevel="0" collapsed="false">
      <c r="A42" s="13" t="s">
        <v>150</v>
      </c>
      <c r="B42" s="14" t="n">
        <f aca="false">SUMIFS(Campaigns!F$7:F$300,Campaigns!E$7:E$300,$A42)</f>
        <v>969.5</v>
      </c>
      <c r="C42" s="14" t="n">
        <f aca="false">SUMIFS(Campaigns!G$7:G$300,Campaigns!E$7:E$300,$A42)</f>
        <v>1114.79</v>
      </c>
      <c r="D42" s="14" t="n">
        <f aca="false">SUMIFS(Campaigns!H$7:H$300,Campaigns!E$7:E$300,$A42)</f>
        <v>1254.29</v>
      </c>
      <c r="E42" s="14" t="n">
        <f aca="false">SUMIFS(Campaigns!I$7:I$300,Campaigns!E$7:E$300,$A42)</f>
        <v>1182.66</v>
      </c>
      <c r="F42" s="14" t="n">
        <f aca="false">SUMIFS(Campaigns!J$7:J$300,Campaigns!E$7:E$300,$A42)</f>
        <v>1173.54</v>
      </c>
      <c r="G42" s="14" t="n">
        <f aca="false">SUMIFS(Campaigns!K$7:K$300,Campaigns!E$7:E$300,$A42)</f>
        <v>1341.64</v>
      </c>
      <c r="H42" s="14" t="n">
        <f aca="false">SUMIFS(Campaigns!L$7:L$300,Campaigns!E$7:E$300,$A42)</f>
        <v>3047.53</v>
      </c>
      <c r="I42" s="14" t="n">
        <f aca="false">SUMIFS(Campaigns!M$7:M$300,Campaigns!E$7:E$300,$A42)</f>
        <v>2719.28</v>
      </c>
      <c r="J42" s="14" t="n">
        <f aca="false">SUMIFS(Campaigns!N$7:N$300,Campaigns!E$7:E$300,$A42)</f>
        <v>1895.1</v>
      </c>
      <c r="K42" s="14" t="n">
        <f aca="false">SUMIFS(Campaigns!O$7:O$300,Campaigns!E$7:E$300,$A42)</f>
        <v>494.93</v>
      </c>
      <c r="L42" s="14" t="n">
        <f aca="false">SUMIFS(Campaigns!P$7:P$300,Campaigns!E$7:E$300,$A42)</f>
        <v>0</v>
      </c>
      <c r="M42" s="14" t="n">
        <f aca="false">SUMIFS(Campaigns!Q$7:Q$300,Campaigns!E$7:E$300,$A42)</f>
        <v>0</v>
      </c>
      <c r="N42" s="15" t="n">
        <f aca="false">SUM(B42:M42)</f>
        <v>15193.26</v>
      </c>
      <c r="O42" s="20" t="n">
        <f aca="false">IF($N$52=0,"",N42/$N$52)</f>
        <v>0.053776942498963</v>
      </c>
      <c r="P42" s="17" t="str">
        <f aca="false">IF(O42="","",REPT("█",ROUND(O42*40,0)))</f>
        <v>██</v>
      </c>
    </row>
    <row r="43" customFormat="false" ht="15" hidden="false" customHeight="false" outlineLevel="0" collapsed="false">
      <c r="A43" s="13" t="s">
        <v>151</v>
      </c>
      <c r="B43" s="14" t="n">
        <f aca="false">SUMIFS(Campaigns!F$7:F$300,Campaigns!E$7:E$300,$A43)</f>
        <v>0</v>
      </c>
      <c r="C43" s="14" t="n">
        <f aca="false">SUMIFS(Campaigns!G$7:G$300,Campaigns!E$7:E$300,$A43)</f>
        <v>1679.824861</v>
      </c>
      <c r="D43" s="14" t="n">
        <f aca="false">SUMIFS(Campaigns!H$7:H$300,Campaigns!E$7:E$300,$A43)</f>
        <v>399.499511</v>
      </c>
      <c r="E43" s="14" t="n">
        <f aca="false">SUMIFS(Campaigns!I$7:I$300,Campaigns!E$7:E$300,$A43)</f>
        <v>717.876356</v>
      </c>
      <c r="F43" s="14" t="n">
        <f aca="false">SUMIFS(Campaigns!J$7:J$300,Campaigns!E$7:E$300,$A43)</f>
        <v>335.298823</v>
      </c>
      <c r="G43" s="14" t="n">
        <f aca="false">SUMIFS(Campaigns!K$7:K$300,Campaigns!E$7:E$300,$A43)</f>
        <v>2040.47312</v>
      </c>
      <c r="H43" s="14" t="n">
        <f aca="false">SUMIFS(Campaigns!L$7:L$300,Campaigns!E$7:E$300,$A43)</f>
        <v>1520.40731</v>
      </c>
      <c r="I43" s="14" t="n">
        <f aca="false">SUMIFS(Campaigns!M$7:M$300,Campaigns!E$7:E$300,$A43)</f>
        <v>1360.375024</v>
      </c>
      <c r="J43" s="14" t="n">
        <f aca="false">SUMIFS(Campaigns!N$7:N$300,Campaigns!E$7:E$300,$A43)</f>
        <v>1185.857346</v>
      </c>
      <c r="K43" s="14" t="n">
        <f aca="false">SUMIFS(Campaigns!O$7:O$300,Campaigns!E$7:E$300,$A43)</f>
        <v>262.301836</v>
      </c>
      <c r="L43" s="14" t="n">
        <f aca="false">SUMIFS(Campaigns!P$7:P$300,Campaigns!E$7:E$300,$A43)</f>
        <v>0</v>
      </c>
      <c r="M43" s="14" t="n">
        <f aca="false">SUMIFS(Campaigns!Q$7:Q$300,Campaigns!E$7:E$300,$A43)</f>
        <v>0</v>
      </c>
      <c r="N43" s="15" t="n">
        <f aca="false">SUM(B43:M43)</f>
        <v>9501.914187</v>
      </c>
      <c r="O43" s="20" t="n">
        <f aca="false">IF($N$52=0,"",N43/$N$52)</f>
        <v>0.033632274631276</v>
      </c>
      <c r="P43" s="17" t="str">
        <f aca="false">IF(O43="","",REPT("█",ROUND(O43*40,0)))</f>
        <v>█</v>
      </c>
    </row>
    <row r="44" customFormat="false" ht="15" hidden="false" customHeight="false" outlineLevel="0" collapsed="false">
      <c r="A44" s="13" t="s">
        <v>152</v>
      </c>
      <c r="B44" s="14" t="n">
        <f aca="false">SUMIFS(Campaigns!F$7:F$300,Campaigns!E$7:E$300,$A44)</f>
        <v>1070.253635</v>
      </c>
      <c r="C44" s="14" t="n">
        <f aca="false">SUMIFS(Campaigns!G$7:G$300,Campaigns!E$7:E$300,$A44)</f>
        <v>377.145511</v>
      </c>
      <c r="D44" s="14" t="n">
        <f aca="false">SUMIFS(Campaigns!H$7:H$300,Campaigns!E$7:E$300,$A44)</f>
        <v>267.756212</v>
      </c>
      <c r="E44" s="14" t="n">
        <f aca="false">SUMIFS(Campaigns!I$7:I$300,Campaigns!E$7:E$300,$A44)</f>
        <v>146.061036</v>
      </c>
      <c r="F44" s="14" t="n">
        <f aca="false">SUMIFS(Campaigns!J$7:J$300,Campaigns!E$7:E$300,$A44)</f>
        <v>0</v>
      </c>
      <c r="G44" s="14" t="n">
        <f aca="false">SUMIFS(Campaigns!K$7:K$300,Campaigns!E$7:E$300,$A44)</f>
        <v>514.678496</v>
      </c>
      <c r="H44" s="14" t="n">
        <f aca="false">SUMIFS(Campaigns!L$7:L$300,Campaigns!E$7:E$300,$A44)</f>
        <v>674.051339</v>
      </c>
      <c r="I44" s="14" t="n">
        <f aca="false">SUMIFS(Campaigns!M$7:M$300,Campaigns!E$7:E$300,$A44)</f>
        <v>1356.306596</v>
      </c>
      <c r="J44" s="14" t="n">
        <f aca="false">SUMIFS(Campaigns!N$7:N$300,Campaigns!E$7:E$300,$A44)</f>
        <v>1046.536041</v>
      </c>
      <c r="K44" s="14" t="n">
        <f aca="false">SUMIFS(Campaigns!O$7:O$300,Campaigns!E$7:E$300,$A44)</f>
        <v>0</v>
      </c>
      <c r="L44" s="14" t="n">
        <f aca="false">SUMIFS(Campaigns!P$7:P$300,Campaigns!E$7:E$300,$A44)</f>
        <v>0</v>
      </c>
      <c r="M44" s="14" t="n">
        <f aca="false">SUMIFS(Campaigns!Q$7:Q$300,Campaigns!E$7:E$300,$A44)</f>
        <v>0</v>
      </c>
      <c r="N44" s="15" t="n">
        <f aca="false">SUM(B44:M44)</f>
        <v>5452.788866</v>
      </c>
      <c r="O44" s="20" t="n">
        <f aca="false">IF($N$52=0,"",N44/$N$52)</f>
        <v>0.0193002892931384</v>
      </c>
      <c r="P44" s="17" t="str">
        <f aca="false">IF(O44="","",REPT("█",ROUND(O44*40,0)))</f>
        <v>█</v>
      </c>
    </row>
    <row r="45" customFormat="false" ht="15" hidden="false" customHeight="false" outlineLevel="0" collapsed="false">
      <c r="A45" s="13" t="s">
        <v>153</v>
      </c>
      <c r="B45" s="14" t="n">
        <f aca="false">SUMIFS(Campaigns!F$7:F$300,Campaigns!E$7:E$300,$A45)</f>
        <v>0</v>
      </c>
      <c r="C45" s="14" t="n">
        <f aca="false">SUMIFS(Campaigns!G$7:G$300,Campaigns!E$7:E$300,$A45)</f>
        <v>0</v>
      </c>
      <c r="D45" s="14" t="n">
        <f aca="false">SUMIFS(Campaigns!H$7:H$300,Campaigns!E$7:E$300,$A45)</f>
        <v>0</v>
      </c>
      <c r="E45" s="14" t="n">
        <f aca="false">SUMIFS(Campaigns!I$7:I$300,Campaigns!E$7:E$300,$A45)</f>
        <v>0</v>
      </c>
      <c r="F45" s="14" t="n">
        <f aca="false">SUMIFS(Campaigns!J$7:J$300,Campaigns!E$7:E$300,$A45)</f>
        <v>0</v>
      </c>
      <c r="G45" s="14" t="n">
        <f aca="false">SUMIFS(Campaigns!K$7:K$300,Campaigns!E$7:E$300,$A45)</f>
        <v>0</v>
      </c>
      <c r="H45" s="14" t="n">
        <f aca="false">SUMIFS(Campaigns!L$7:L$300,Campaigns!E$7:E$300,$A45)</f>
        <v>120.62</v>
      </c>
      <c r="I45" s="14" t="n">
        <f aca="false">SUMIFS(Campaigns!M$7:M$300,Campaigns!E$7:E$300,$A45)</f>
        <v>306.8</v>
      </c>
      <c r="J45" s="14" t="n">
        <f aca="false">SUMIFS(Campaigns!N$7:N$300,Campaigns!E$7:E$300,$A45)</f>
        <v>3937.79</v>
      </c>
      <c r="K45" s="14" t="n">
        <f aca="false">SUMIFS(Campaigns!O$7:O$300,Campaigns!E$7:E$300,$A45)</f>
        <v>862.7</v>
      </c>
      <c r="L45" s="14" t="n">
        <f aca="false">SUMIFS(Campaigns!P$7:P$300,Campaigns!E$7:E$300,$A45)</f>
        <v>0</v>
      </c>
      <c r="M45" s="14" t="n">
        <f aca="false">SUMIFS(Campaigns!Q$7:Q$300,Campaigns!E$7:E$300,$A45)</f>
        <v>0</v>
      </c>
      <c r="N45" s="15" t="n">
        <f aca="false">SUM(B45:M45)</f>
        <v>5227.91</v>
      </c>
      <c r="O45" s="20" t="n">
        <f aca="false">IF($N$52=0,"",N45/$N$52)</f>
        <v>0.0185043246452541</v>
      </c>
      <c r="P45" s="17" t="str">
        <f aca="false">IF(O45="","",REPT("█",ROUND(O45*40,0)))</f>
        <v>█</v>
      </c>
    </row>
    <row r="46" customFormat="false" ht="15" hidden="false" customHeight="false" outlineLevel="0" collapsed="false">
      <c r="A46" s="13" t="s">
        <v>154</v>
      </c>
      <c r="B46" s="14" t="n">
        <f aca="false">SUMIFS(Campaigns!F$7:F$300,Campaigns!E$7:E$300,$A46)</f>
        <v>1563.17</v>
      </c>
      <c r="C46" s="14" t="n">
        <f aca="false">SUMIFS(Campaigns!G$7:G$300,Campaigns!E$7:E$300,$A46)</f>
        <v>2286.95</v>
      </c>
      <c r="D46" s="14" t="n">
        <f aca="false">SUMIFS(Campaigns!H$7:H$300,Campaigns!E$7:E$300,$A46)</f>
        <v>0</v>
      </c>
      <c r="E46" s="14" t="n">
        <f aca="false">SUMIFS(Campaigns!I$7:I$300,Campaigns!E$7:E$300,$A46)</f>
        <v>0</v>
      </c>
      <c r="F46" s="14" t="n">
        <f aca="false">SUMIFS(Campaigns!J$7:J$300,Campaigns!E$7:E$300,$A46)</f>
        <v>0</v>
      </c>
      <c r="G46" s="14" t="n">
        <f aca="false">SUMIFS(Campaigns!K$7:K$300,Campaigns!E$7:E$300,$A46)</f>
        <v>0</v>
      </c>
      <c r="H46" s="14" t="n">
        <f aca="false">SUMIFS(Campaigns!L$7:L$300,Campaigns!E$7:E$300,$A46)</f>
        <v>0</v>
      </c>
      <c r="I46" s="14" t="n">
        <f aca="false">SUMIFS(Campaigns!M$7:M$300,Campaigns!E$7:E$300,$A46)</f>
        <v>0</v>
      </c>
      <c r="J46" s="14" t="n">
        <f aca="false">SUMIFS(Campaigns!N$7:N$300,Campaigns!E$7:E$300,$A46)</f>
        <v>0</v>
      </c>
      <c r="K46" s="14" t="n">
        <f aca="false">SUMIFS(Campaigns!O$7:O$300,Campaigns!E$7:E$300,$A46)</f>
        <v>0</v>
      </c>
      <c r="L46" s="14" t="n">
        <f aca="false">SUMIFS(Campaigns!P$7:P$300,Campaigns!E$7:E$300,$A46)</f>
        <v>0</v>
      </c>
      <c r="M46" s="14" t="n">
        <f aca="false">SUMIFS(Campaigns!Q$7:Q$300,Campaigns!E$7:E$300,$A46)</f>
        <v>0</v>
      </c>
      <c r="N46" s="15" t="n">
        <f aca="false">SUM(B46:M46)</f>
        <v>3850.12</v>
      </c>
      <c r="O46" s="20" t="n">
        <f aca="false">IF($N$52=0,"",N46/$N$52)</f>
        <v>0.0136276007818011</v>
      </c>
      <c r="P46" s="17" t="str">
        <f aca="false">IF(O46="","",REPT("█",ROUND(O46*40,0)))</f>
        <v>█</v>
      </c>
    </row>
    <row r="47" customFormat="false" ht="15" hidden="false" customHeight="false" outlineLevel="0" collapsed="false">
      <c r="A47" s="13" t="s">
        <v>155</v>
      </c>
      <c r="B47" s="14" t="n">
        <f aca="false">SUMIFS(Campaigns!F$7:F$300,Campaigns!E$7:E$300,$A47)</f>
        <v>1963.050041</v>
      </c>
      <c r="C47" s="14" t="n">
        <f aca="false">SUMIFS(Campaigns!G$7:G$300,Campaigns!E$7:E$300,$A47)</f>
        <v>0</v>
      </c>
      <c r="D47" s="14" t="n">
        <f aca="false">SUMIFS(Campaigns!H$7:H$300,Campaigns!E$7:E$300,$A47)</f>
        <v>639.011444</v>
      </c>
      <c r="E47" s="14" t="n">
        <f aca="false">SUMIFS(Campaigns!I$7:I$300,Campaigns!E$7:E$300,$A47)</f>
        <v>0</v>
      </c>
      <c r="F47" s="14" t="n">
        <f aca="false">SUMIFS(Campaigns!J$7:J$300,Campaigns!E$7:E$300,$A47)</f>
        <v>0</v>
      </c>
      <c r="G47" s="14" t="n">
        <f aca="false">SUMIFS(Campaigns!K$7:K$300,Campaigns!E$7:E$300,$A47)</f>
        <v>0</v>
      </c>
      <c r="H47" s="14" t="n">
        <f aca="false">SUMIFS(Campaigns!L$7:L$300,Campaigns!E$7:E$300,$A47)</f>
        <v>0</v>
      </c>
      <c r="I47" s="14" t="n">
        <f aca="false">SUMIFS(Campaigns!M$7:M$300,Campaigns!E$7:E$300,$A47)</f>
        <v>0</v>
      </c>
      <c r="J47" s="14" t="n">
        <f aca="false">SUMIFS(Campaigns!N$7:N$300,Campaigns!E$7:E$300,$A47)</f>
        <v>0</v>
      </c>
      <c r="K47" s="14" t="n">
        <f aca="false">SUMIFS(Campaigns!O$7:O$300,Campaigns!E$7:E$300,$A47)</f>
        <v>0</v>
      </c>
      <c r="L47" s="14" t="n">
        <f aca="false">SUMIFS(Campaigns!P$7:P$300,Campaigns!E$7:E$300,$A47)</f>
        <v>0</v>
      </c>
      <c r="M47" s="14" t="n">
        <f aca="false">SUMIFS(Campaigns!Q$7:Q$300,Campaigns!E$7:E$300,$A47)</f>
        <v>0</v>
      </c>
      <c r="N47" s="15" t="n">
        <f aca="false">SUM(B47:M47)</f>
        <v>2602.061485</v>
      </c>
      <c r="O47" s="20" t="n">
        <f aca="false">IF($N$52=0,"",N47/$N$52)</f>
        <v>0.00921006491415346</v>
      </c>
      <c r="P47" s="17" t="str">
        <f aca="false">IF(O47="","",REPT("█",ROUND(O47*40,0)))</f>
        <v/>
      </c>
    </row>
    <row r="48" customFormat="false" ht="15" hidden="false" customHeight="false" outlineLevel="0" collapsed="false">
      <c r="A48" s="13" t="s">
        <v>156</v>
      </c>
      <c r="B48" s="14" t="n">
        <f aca="false">SUMIFS(Campaigns!F$7:F$300,Campaigns!E$7:E$300,$A48)</f>
        <v>96.781643</v>
      </c>
      <c r="C48" s="14" t="n">
        <f aca="false">SUMIFS(Campaigns!G$7:G$300,Campaigns!E$7:E$300,$A48)</f>
        <v>71.175136</v>
      </c>
      <c r="D48" s="14" t="n">
        <f aca="false">SUMIFS(Campaigns!H$7:H$300,Campaigns!E$7:E$300,$A48)</f>
        <v>137.164144</v>
      </c>
      <c r="E48" s="14" t="n">
        <f aca="false">SUMIFS(Campaigns!I$7:I$300,Campaigns!E$7:E$300,$A48)</f>
        <v>169.968639</v>
      </c>
      <c r="F48" s="14" t="n">
        <f aca="false">SUMIFS(Campaigns!J$7:J$300,Campaigns!E$7:E$300,$A48)</f>
        <v>169.320373</v>
      </c>
      <c r="G48" s="14" t="n">
        <f aca="false">SUMIFS(Campaigns!K$7:K$300,Campaigns!E$7:E$300,$A48)</f>
        <v>170.438073</v>
      </c>
      <c r="H48" s="14" t="n">
        <f aca="false">SUMIFS(Campaigns!L$7:L$300,Campaigns!E$7:E$300,$A48)</f>
        <v>169.901577</v>
      </c>
      <c r="I48" s="14" t="n">
        <f aca="false">SUMIFS(Campaigns!M$7:M$300,Campaigns!E$7:E$300,$A48)</f>
        <v>48.049923</v>
      </c>
      <c r="J48" s="14" t="n">
        <f aca="false">SUMIFS(Campaigns!N$7:N$300,Campaigns!E$7:E$300,$A48)</f>
        <v>129.228474</v>
      </c>
      <c r="K48" s="14" t="n">
        <f aca="false">SUMIFS(Campaigns!O$7:O$300,Campaigns!E$7:E$300,$A48)</f>
        <v>76.160078</v>
      </c>
      <c r="L48" s="14" t="n">
        <f aca="false">SUMIFS(Campaigns!P$7:P$300,Campaigns!E$7:E$300,$A48)</f>
        <v>0</v>
      </c>
      <c r="M48" s="14" t="n">
        <f aca="false">SUMIFS(Campaigns!Q$7:Q$300,Campaigns!E$7:E$300,$A48)</f>
        <v>0</v>
      </c>
      <c r="N48" s="15" t="n">
        <f aca="false">SUM(B48:M48)</f>
        <v>1238.18806</v>
      </c>
      <c r="O48" s="20" t="n">
        <f aca="false">IF($N$52=0,"",N48/$N$52)</f>
        <v>0.00438259913313683</v>
      </c>
      <c r="P48" s="17" t="str">
        <f aca="false">IF(O48="","",REPT("█",ROUND(O48*40,0)))</f>
        <v/>
      </c>
    </row>
    <row r="49" customFormat="false" ht="15" hidden="false" customHeight="false" outlineLevel="0" collapsed="false">
      <c r="A49" s="13" t="s">
        <v>157</v>
      </c>
      <c r="B49" s="14" t="n">
        <f aca="false">SUMIFS(Campaigns!F$7:F$300,Campaigns!E$7:E$300,$A49)</f>
        <v>952.470409</v>
      </c>
      <c r="C49" s="14" t="n">
        <f aca="false">SUMIFS(Campaigns!G$7:G$300,Campaigns!E$7:E$300,$A49)</f>
        <v>0</v>
      </c>
      <c r="D49" s="14" t="n">
        <f aca="false">SUMIFS(Campaigns!H$7:H$300,Campaigns!E$7:E$300,$A49)</f>
        <v>0</v>
      </c>
      <c r="E49" s="14" t="n">
        <f aca="false">SUMIFS(Campaigns!I$7:I$300,Campaigns!E$7:E$300,$A49)</f>
        <v>0</v>
      </c>
      <c r="F49" s="14" t="n">
        <f aca="false">SUMIFS(Campaigns!J$7:J$300,Campaigns!E$7:E$300,$A49)</f>
        <v>0</v>
      </c>
      <c r="G49" s="14" t="n">
        <f aca="false">SUMIFS(Campaigns!K$7:K$300,Campaigns!E$7:E$300,$A49)</f>
        <v>0</v>
      </c>
      <c r="H49" s="14" t="n">
        <f aca="false">SUMIFS(Campaigns!L$7:L$300,Campaigns!E$7:E$300,$A49)</f>
        <v>0</v>
      </c>
      <c r="I49" s="14" t="n">
        <f aca="false">SUMIFS(Campaigns!M$7:M$300,Campaigns!E$7:E$300,$A49)</f>
        <v>0</v>
      </c>
      <c r="J49" s="14" t="n">
        <f aca="false">SUMIFS(Campaigns!N$7:N$300,Campaigns!E$7:E$300,$A49)</f>
        <v>0</v>
      </c>
      <c r="K49" s="14" t="n">
        <f aca="false">SUMIFS(Campaigns!O$7:O$300,Campaigns!E$7:E$300,$A49)</f>
        <v>0</v>
      </c>
      <c r="L49" s="14" t="n">
        <f aca="false">SUMIFS(Campaigns!P$7:P$300,Campaigns!E$7:E$300,$A49)</f>
        <v>0</v>
      </c>
      <c r="M49" s="14" t="n">
        <f aca="false">SUMIFS(Campaigns!Q$7:Q$300,Campaigns!E$7:E$300,$A49)</f>
        <v>0</v>
      </c>
      <c r="N49" s="15" t="n">
        <f aca="false">SUM(B49:M49)</f>
        <v>952.470409</v>
      </c>
      <c r="O49" s="20" t="n">
        <f aca="false">IF($N$52=0,"",N49/$N$52)</f>
        <v>0.00337129400910382</v>
      </c>
      <c r="P49" s="17" t="str">
        <f aca="false">IF(O49="","",REPT("█",ROUND(O49*40,0)))</f>
        <v/>
      </c>
    </row>
    <row r="50" customFormat="false" ht="15" hidden="false" customHeight="false" outlineLevel="0" collapsed="false">
      <c r="A50" s="13" t="s">
        <v>158</v>
      </c>
      <c r="B50" s="14" t="n">
        <f aca="false">SUMIFS(Campaigns!F$7:F$300,Campaigns!E$7:E$300,$A50)</f>
        <v>0</v>
      </c>
      <c r="C50" s="14" t="n">
        <f aca="false">SUMIFS(Campaigns!G$7:G$300,Campaigns!E$7:E$300,$A50)</f>
        <v>0</v>
      </c>
      <c r="D50" s="14" t="n">
        <f aca="false">SUMIFS(Campaigns!H$7:H$300,Campaigns!E$7:E$300,$A50)</f>
        <v>0</v>
      </c>
      <c r="E50" s="14" t="n">
        <f aca="false">SUMIFS(Campaigns!I$7:I$300,Campaigns!E$7:E$300,$A50)</f>
        <v>0</v>
      </c>
      <c r="F50" s="14" t="n">
        <f aca="false">SUMIFS(Campaigns!J$7:J$300,Campaigns!E$7:E$300,$A50)</f>
        <v>0</v>
      </c>
      <c r="G50" s="14" t="n">
        <f aca="false">SUMIFS(Campaigns!K$7:K$300,Campaigns!E$7:E$300,$A50)</f>
        <v>0</v>
      </c>
      <c r="H50" s="14" t="n">
        <f aca="false">SUMIFS(Campaigns!L$7:L$300,Campaigns!E$7:E$300,$A50)</f>
        <v>0</v>
      </c>
      <c r="I50" s="14" t="n">
        <f aca="false">SUMIFS(Campaigns!M$7:M$300,Campaigns!E$7:E$300,$A50)</f>
        <v>0</v>
      </c>
      <c r="J50" s="14" t="n">
        <f aca="false">SUMIFS(Campaigns!N$7:N$300,Campaigns!E$7:E$300,$A50)</f>
        <v>256.579212</v>
      </c>
      <c r="K50" s="14" t="n">
        <f aca="false">SUMIFS(Campaigns!O$7:O$300,Campaigns!E$7:E$300,$A50)</f>
        <v>0</v>
      </c>
      <c r="L50" s="14" t="n">
        <f aca="false">SUMIFS(Campaigns!P$7:P$300,Campaigns!E$7:E$300,$A50)</f>
        <v>0</v>
      </c>
      <c r="M50" s="14" t="n">
        <f aca="false">SUMIFS(Campaigns!Q$7:Q$300,Campaigns!E$7:E$300,$A50)</f>
        <v>0</v>
      </c>
      <c r="N50" s="15" t="n">
        <f aca="false">SUM(B50:M50)</f>
        <v>256.579212</v>
      </c>
      <c r="O50" s="20" t="n">
        <f aca="false">IF($N$52=0,"",N50/$N$52)</f>
        <v>0.00090816885448898</v>
      </c>
      <c r="P50" s="17" t="str">
        <f aca="false">IF(O50="","",REPT("█",ROUND(O50*40,0)))</f>
        <v/>
      </c>
    </row>
    <row r="51" customFormat="false" ht="15" hidden="false" customHeight="false" outlineLevel="0" collapsed="false">
      <c r="A51" s="50" t="s">
        <v>126</v>
      </c>
      <c r="B51" s="14" t="n">
        <f aca="false">Campaigns!F$6-SUM(B40:B50)</f>
        <v>0</v>
      </c>
      <c r="C51" s="14" t="n">
        <f aca="false">Campaigns!G$6-SUM(C40:C50)</f>
        <v>0</v>
      </c>
      <c r="D51" s="14" t="n">
        <f aca="false">Campaigns!H$6-SUM(D40:D50)</f>
        <v>0</v>
      </c>
      <c r="E51" s="14" t="n">
        <f aca="false">Campaigns!I$6-SUM(E40:E50)</f>
        <v>0</v>
      </c>
      <c r="F51" s="14" t="n">
        <f aca="false">Campaigns!J$6-SUM(F40:F50)</f>
        <v>0</v>
      </c>
      <c r="G51" s="14" t="n">
        <f aca="false">Campaigns!K$6-SUM(G40:G50)</f>
        <v>0</v>
      </c>
      <c r="H51" s="14" t="n">
        <f aca="false">Campaigns!L$6-SUM(H40:H50)</f>
        <v>0</v>
      </c>
      <c r="I51" s="14" t="n">
        <f aca="false">Campaigns!M$6-SUM(I40:I50)</f>
        <v>0</v>
      </c>
      <c r="J51" s="14" t="n">
        <f aca="false">Campaigns!N$6-SUM(J40:J50)</f>
        <v>0</v>
      </c>
      <c r="K51" s="14" t="n">
        <f aca="false">Campaigns!O$6-SUM(K40:K50)</f>
        <v>0</v>
      </c>
      <c r="L51" s="14" t="n">
        <f aca="false">Campaigns!P$6-SUM(L40:L50)</f>
        <v>0</v>
      </c>
      <c r="M51" s="14" t="n">
        <f aca="false">Campaigns!Q$6-SUM(M40:M50)</f>
        <v>0</v>
      </c>
      <c r="N51" s="15" t="n">
        <f aca="false">SUM(B51:M51)</f>
        <v>0</v>
      </c>
      <c r="O51" s="20" t="n">
        <f aca="false">IF($N$52=0,"",N51/$N$52)</f>
        <v>0</v>
      </c>
      <c r="P51" s="17" t="str">
        <f aca="false">IF(O51="","",REPT("█",ROUND(O51*40,0)))</f>
        <v/>
      </c>
    </row>
    <row r="52" customFormat="false" ht="15" hidden="false" customHeight="false" outlineLevel="0" collapsed="false">
      <c r="A52" s="24" t="s">
        <v>31</v>
      </c>
      <c r="B52" s="29" t="n">
        <f aca="false">SUM(B40:B51)</f>
        <v>18931.226918</v>
      </c>
      <c r="C52" s="29" t="n">
        <f aca="false">SUM(C40:C51)</f>
        <v>40037.193263</v>
      </c>
      <c r="D52" s="29" t="n">
        <f aca="false">SUM(D40:D51)</f>
        <v>48500.169618</v>
      </c>
      <c r="E52" s="29" t="n">
        <f aca="false">SUM(E40:E51)</f>
        <v>32213.880586</v>
      </c>
      <c r="F52" s="29" t="n">
        <f aca="false">SUM(F40:F51)</f>
        <v>34340.182587</v>
      </c>
      <c r="G52" s="29" t="n">
        <f aca="false">SUM(G40:G51)</f>
        <v>31409.752829</v>
      </c>
      <c r="H52" s="29" t="n">
        <f aca="false">SUM(H40:H51)</f>
        <v>32104.992198</v>
      </c>
      <c r="I52" s="29" t="n">
        <f aca="false">SUM(I40:I51)</f>
        <v>22890.601254</v>
      </c>
      <c r="J52" s="29" t="n">
        <f aca="false">SUM(J40:J51)</f>
        <v>18173.820931</v>
      </c>
      <c r="K52" s="29" t="n">
        <f aca="false">SUM(K40:K51)</f>
        <v>3921.865507</v>
      </c>
      <c r="L52" s="29" t="n">
        <f aca="false">SUM(L40:L51)</f>
        <v>0</v>
      </c>
      <c r="M52" s="29" t="n">
        <f aca="false">SUM(M40:M51)</f>
        <v>0</v>
      </c>
      <c r="N52" s="29" t="n">
        <f aca="false">SUM(B52:M52)</f>
        <v>282523.685691</v>
      </c>
      <c r="O52" s="51" t="n">
        <f aca="false">IF($N$52=0,"",N52/$N$52)</f>
        <v>1</v>
      </c>
      <c r="P52" s="5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9000"/>
    <pageSetUpPr fitToPage="false"/>
  </sheetPr>
  <dimension ref="A1:X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2"/>
    <col collapsed="false" customWidth="true" hidden="false" outlineLevel="0" max="3" min="3" style="0" width="26"/>
    <col collapsed="false" customWidth="true" hidden="false" outlineLevel="0" max="4" min="4" style="0" width="13"/>
    <col collapsed="false" customWidth="true" hidden="false" outlineLevel="0" max="5" min="5" style="0" width="32"/>
    <col collapsed="false" customWidth="true" hidden="false" outlineLevel="0" max="17" min="6" style="0" width="9.51"/>
    <col collapsed="false" customWidth="true" hidden="false" outlineLevel="0" max="18" min="18" style="0" width="12"/>
    <col collapsed="false" customWidth="true" hidden="false" outlineLevel="0" max="19" min="19" style="0" width="10"/>
    <col collapsed="false" customWidth="true" hidden="false" outlineLevel="0" max="21" min="20" style="0" width="12"/>
    <col collapsed="false" customWidth="true" hidden="false" outlineLevel="0" max="22" min="22" style="0" width="10"/>
    <col collapsed="false" customWidth="true" hidden="false" outlineLevel="0" max="24" min="23" style="0" width="12"/>
  </cols>
  <sheetData>
    <row r="1" customFormat="false" ht="19.7" hidden="false" customHeight="false" outlineLevel="0" collapsed="false">
      <c r="A1" s="31" t="s">
        <v>159</v>
      </c>
    </row>
    <row r="2" customFormat="false" ht="15" hidden="false" customHeight="false" outlineLevel="0" collapsed="false">
      <c r="A2" s="30" t="s">
        <v>160</v>
      </c>
    </row>
    <row r="3" customFormat="false" ht="15" hidden="false" customHeight="false" outlineLevel="0" collapsed="false">
      <c r="A3" s="54" t="s">
        <v>161</v>
      </c>
      <c r="D3" s="55" t="n">
        <f aca="false">Calc!C46-R6</f>
        <v>0</v>
      </c>
      <c r="E3" s="54" t="str">
        <f aca="false">IF(ABS(D3)&lt;0.5,"✓ all listed","⚠ add the campaigns flagged in the data tabs")</f>
        <v>✓ all listed</v>
      </c>
      <c r="F3" s="56" t="n">
        <f aca="false">DATE(Settings!$C$12,1,1)</f>
        <v>46023</v>
      </c>
      <c r="G3" s="56" t="n">
        <f aca="false">DATE(Settings!$C$12,2,1)</f>
        <v>46054</v>
      </c>
      <c r="H3" s="56" t="n">
        <f aca="false">DATE(Settings!$C$12,3,1)</f>
        <v>46082</v>
      </c>
      <c r="I3" s="56" t="n">
        <f aca="false">DATE(Settings!$C$12,4,1)</f>
        <v>46113</v>
      </c>
      <c r="J3" s="56" t="n">
        <f aca="false">DATE(Settings!$C$12,5,1)</f>
        <v>46143</v>
      </c>
      <c r="K3" s="56" t="n">
        <f aca="false">DATE(Settings!$C$12,6,1)</f>
        <v>46174</v>
      </c>
      <c r="L3" s="56" t="n">
        <f aca="false">DATE(Settings!$C$12,7,1)</f>
        <v>46204</v>
      </c>
      <c r="M3" s="56" t="n">
        <f aca="false">DATE(Settings!$C$12,8,1)</f>
        <v>46235</v>
      </c>
      <c r="N3" s="56" t="n">
        <f aca="false">DATE(Settings!$C$12,9,1)</f>
        <v>46266</v>
      </c>
      <c r="O3" s="56" t="n">
        <f aca="false">DATE(Settings!$C$12,10,1)</f>
        <v>46296</v>
      </c>
      <c r="P3" s="56" t="n">
        <f aca="false">DATE(Settings!$C$12,11,1)</f>
        <v>46327</v>
      </c>
      <c r="Q3" s="56" t="n">
        <f aca="false">DATE(Settings!$C$12,12,1)</f>
        <v>46357</v>
      </c>
    </row>
    <row r="4" customFormat="false" ht="15" hidden="false" customHeight="false" outlineLevel="0" collapsed="false">
      <c r="F4" s="56" t="n">
        <f aca="false">EOMONTH(F3,0)</f>
        <v>46053</v>
      </c>
      <c r="G4" s="56" t="n">
        <f aca="false">EOMONTH(G3,0)</f>
        <v>46081</v>
      </c>
      <c r="H4" s="56" t="n">
        <f aca="false">EOMONTH(H3,0)</f>
        <v>46112</v>
      </c>
      <c r="I4" s="56" t="n">
        <f aca="false">EOMONTH(I3,0)</f>
        <v>46142</v>
      </c>
      <c r="J4" s="56" t="n">
        <f aca="false">EOMONTH(J3,0)</f>
        <v>46173</v>
      </c>
      <c r="K4" s="56" t="n">
        <f aca="false">EOMONTH(K3,0)</f>
        <v>46203</v>
      </c>
      <c r="L4" s="56" t="n">
        <f aca="false">EOMONTH(L3,0)</f>
        <v>46234</v>
      </c>
      <c r="M4" s="56" t="n">
        <f aca="false">EOMONTH(M3,0)</f>
        <v>46265</v>
      </c>
      <c r="N4" s="56" t="n">
        <f aca="false">EOMONTH(N3,0)</f>
        <v>46295</v>
      </c>
      <c r="O4" s="56" t="n">
        <f aca="false">EOMONTH(O3,0)</f>
        <v>46326</v>
      </c>
      <c r="P4" s="56" t="n">
        <f aca="false">EOMONTH(P3,0)</f>
        <v>46356</v>
      </c>
      <c r="Q4" s="56" t="n">
        <f aca="false">EOMONTH(Q3,0)</f>
        <v>46387</v>
      </c>
    </row>
    <row r="5" customFormat="false" ht="30" hidden="false" customHeight="true" outlineLevel="0" collapsed="false">
      <c r="A5" s="12" t="s">
        <v>162</v>
      </c>
      <c r="B5" s="12" t="s">
        <v>11</v>
      </c>
      <c r="C5" s="12" t="s">
        <v>128</v>
      </c>
      <c r="D5" s="12" t="s">
        <v>120</v>
      </c>
      <c r="E5" s="12" t="s">
        <v>163</v>
      </c>
      <c r="F5" s="12" t="str">
        <f aca="false">TEXT(F3,"mmm")</f>
        <v>Jan</v>
      </c>
      <c r="G5" s="12" t="str">
        <f aca="false">TEXT(G3,"mmm")</f>
        <v>Feb</v>
      </c>
      <c r="H5" s="12" t="str">
        <f aca="false">TEXT(H3,"mmm")</f>
        <v>Mar</v>
      </c>
      <c r="I5" s="12" t="str">
        <f aca="false">TEXT(I3,"mmm")</f>
        <v>Apr</v>
      </c>
      <c r="J5" s="12" t="str">
        <f aca="false">TEXT(J3,"mmm")</f>
        <v>May</v>
      </c>
      <c r="K5" s="12" t="str">
        <f aca="false">TEXT(K3,"mmm")</f>
        <v>Jun</v>
      </c>
      <c r="L5" s="12" t="str">
        <f aca="false">TEXT(L3,"mmm")</f>
        <v>Jul</v>
      </c>
      <c r="M5" s="12" t="str">
        <f aca="false">TEXT(M3,"mmm")</f>
        <v>Aug</v>
      </c>
      <c r="N5" s="12" t="str">
        <f aca="false">TEXT(N3,"mmm")</f>
        <v>Sep</v>
      </c>
      <c r="O5" s="12" t="str">
        <f aca="false">TEXT(O3,"mmm")</f>
        <v>Oct</v>
      </c>
      <c r="P5" s="12" t="str">
        <f aca="false">TEXT(P3,"mmm")</f>
        <v>Nov</v>
      </c>
      <c r="Q5" s="12" t="str">
        <f aca="false">TEXT(Q3,"mmm")</f>
        <v>Dec</v>
      </c>
      <c r="R5" s="12" t="str">
        <f aca="false">"Total ("&amp;Settings!$C$6&amp;")"</f>
        <v>Total (USD)</v>
      </c>
      <c r="S5" s="12" t="s">
        <v>113</v>
      </c>
      <c r="T5" s="12" t="s">
        <v>114</v>
      </c>
      <c r="U5" s="12" t="s">
        <v>116</v>
      </c>
      <c r="V5" s="33" t="s">
        <v>30</v>
      </c>
      <c r="W5" s="12" t="s">
        <v>164</v>
      </c>
      <c r="X5" s="12" t="s">
        <v>15</v>
      </c>
    </row>
    <row r="6" customFormat="false" ht="15" hidden="false" customHeight="false" outlineLevel="0" collapsed="false">
      <c r="A6" s="24" t="s">
        <v>165</v>
      </c>
      <c r="B6" s="27"/>
      <c r="C6" s="27"/>
      <c r="D6" s="27"/>
      <c r="E6" s="27"/>
      <c r="F6" s="29" t="n">
        <f aca="false">SUM(F7:F300)</f>
        <v>18931.226918</v>
      </c>
      <c r="G6" s="29" t="n">
        <f aca="false">SUM(G7:G300)</f>
        <v>40037.193263</v>
      </c>
      <c r="H6" s="29" t="n">
        <f aca="false">SUM(H7:H300)</f>
        <v>48500.169618</v>
      </c>
      <c r="I6" s="29" t="n">
        <f aca="false">SUM(I7:I300)</f>
        <v>32213.880586</v>
      </c>
      <c r="J6" s="29" t="n">
        <f aca="false">SUM(J7:J300)</f>
        <v>34340.182587</v>
      </c>
      <c r="K6" s="29" t="n">
        <f aca="false">SUM(K7:K300)</f>
        <v>31409.752829</v>
      </c>
      <c r="L6" s="29" t="n">
        <f aca="false">SUM(L7:L300)</f>
        <v>32104.992198</v>
      </c>
      <c r="M6" s="29" t="n">
        <f aca="false">SUM(M7:M300)</f>
        <v>22890.601254</v>
      </c>
      <c r="N6" s="29" t="n">
        <f aca="false">SUM(N7:N300)</f>
        <v>18173.820931</v>
      </c>
      <c r="O6" s="29" t="n">
        <f aca="false">SUM(O7:O300)</f>
        <v>3921.865507</v>
      </c>
      <c r="P6" s="29" t="n">
        <f aca="false">SUM(P7:P300)</f>
        <v>0</v>
      </c>
      <c r="Q6" s="29" t="n">
        <f aca="false">SUM(Q7:Q300)</f>
        <v>0</v>
      </c>
      <c r="R6" s="29" t="n">
        <f aca="false">SUM(R7:R300)</f>
        <v>282523.685691</v>
      </c>
      <c r="S6" s="48" t="n">
        <f aca="false">SUM(S7:S300)</f>
        <v>340967</v>
      </c>
      <c r="T6" s="48" t="n">
        <f aca="false">SUM(T7:T300)</f>
        <v>8877.01</v>
      </c>
      <c r="U6" s="49" t="n">
        <f aca="false">IF(T6=0,"",R6/T6)</f>
        <v>31.8264467079568</v>
      </c>
      <c r="V6" s="27"/>
      <c r="W6" s="29" t="n">
        <f aca="false">SUM(W7:W300)</f>
        <v>8171.556669</v>
      </c>
      <c r="X6" s="29" t="n">
        <f aca="false">SUM(X7:X300)</f>
        <v>1887.268485</v>
      </c>
    </row>
    <row r="7" customFormat="false" ht="15" hidden="false" customHeight="false" outlineLevel="0" collapsed="false">
      <c r="A7" s="57" t="s">
        <v>166</v>
      </c>
      <c r="B7" s="57" t="s">
        <v>19</v>
      </c>
      <c r="C7" s="57" t="s">
        <v>129</v>
      </c>
      <c r="D7" s="57" t="s">
        <v>122</v>
      </c>
      <c r="E7" s="57" t="s">
        <v>148</v>
      </c>
      <c r="F7" s="14" t="n">
        <f aca="false">IF($A7="","",IF($B7="Meta",SUMIFS('Meta data'!$V$3:$V$20000,'Meta data'!$A$3:$A$20000,"&gt;="&amp;F$3,'Meta data'!$A$3:$A$20000,"&lt;="&amp;F$4,'Meta data'!$C$3:$C$20000,$A7),IF($B7="Google Ads",SUMIFS('Google data'!$J$3:$J$20000,'Google data'!$B$3:$B$20000,"&gt;="&amp;F$3,'Google data'!$B$3:$B$20000,"&lt;="&amp;F$4,'Google data'!$A$3:$A$20000,$A7),IF($B7="ChatGPT Ads",SUMIFS('ChatGPT data'!$I$3:$I$20000,'ChatGPT data'!$A$3:$A$20000,"&gt;="&amp;F$3,'ChatGPT data'!$A$3:$A$20000,"&lt;="&amp;F$4,'ChatGPT data'!$B$3:$B$20000,$A7),IF($B7="LinkedIn Ads",SUMIFS('LinkedIn data'!$I$3:$I$20000,'LinkedIn data'!$A$3:$A$20000,"&gt;="&amp;F$3,'LinkedIn data'!$A$3:$A$20000,"&lt;="&amp;F$4,'LinkedIn data'!$B$3:$B$20000,$A7),0)))))</f>
        <v>0</v>
      </c>
      <c r="G7" s="14" t="n">
        <f aca="false">IF($A7="","",IF($B7="Meta",SUMIFS('Meta data'!$V$3:$V$20000,'Meta data'!$A$3:$A$20000,"&gt;="&amp;G$3,'Meta data'!$A$3:$A$20000,"&lt;="&amp;G$4,'Meta data'!$C$3:$C$20000,$A7),IF($B7="Google Ads",SUMIFS('Google data'!$J$3:$J$20000,'Google data'!$B$3:$B$20000,"&gt;="&amp;G$3,'Google data'!$B$3:$B$20000,"&lt;="&amp;G$4,'Google data'!$A$3:$A$20000,$A7),IF($B7="ChatGPT Ads",SUMIFS('ChatGPT data'!$I$3:$I$20000,'ChatGPT data'!$A$3:$A$20000,"&gt;="&amp;G$3,'ChatGPT data'!$A$3:$A$20000,"&lt;="&amp;G$4,'ChatGPT data'!$B$3:$B$20000,$A7),IF($B7="LinkedIn Ads",SUMIFS('LinkedIn data'!$I$3:$I$20000,'LinkedIn data'!$A$3:$A$20000,"&gt;="&amp;G$3,'LinkedIn data'!$A$3:$A$20000,"&lt;="&amp;G$4,'LinkedIn data'!$B$3:$B$20000,$A7),0)))))</f>
        <v>18574.2</v>
      </c>
      <c r="H7" s="14" t="n">
        <f aca="false">IF($A7="","",IF($B7="Meta",SUMIFS('Meta data'!$V$3:$V$20000,'Meta data'!$A$3:$A$20000,"&gt;="&amp;H$3,'Meta data'!$A$3:$A$20000,"&lt;="&amp;H$4,'Meta data'!$C$3:$C$20000,$A7),IF($B7="Google Ads",SUMIFS('Google data'!$J$3:$J$20000,'Google data'!$B$3:$B$20000,"&gt;="&amp;H$3,'Google data'!$B$3:$B$20000,"&lt;="&amp;H$4,'Google data'!$A$3:$A$20000,$A7),IF($B7="ChatGPT Ads",SUMIFS('ChatGPT data'!$I$3:$I$20000,'ChatGPT data'!$A$3:$A$20000,"&gt;="&amp;H$3,'ChatGPT data'!$A$3:$A$20000,"&lt;="&amp;H$4,'ChatGPT data'!$B$3:$B$20000,$A7),IF($B7="LinkedIn Ads",SUMIFS('LinkedIn data'!$I$3:$I$20000,'LinkedIn data'!$A$3:$A$20000,"&gt;="&amp;H$3,'LinkedIn data'!$A$3:$A$20000,"&lt;="&amp;H$4,'LinkedIn data'!$B$3:$B$20000,$A7),0)))))</f>
        <v>29346.15</v>
      </c>
      <c r="I7" s="14" t="n">
        <f aca="false">IF($A7="","",IF($B7="Meta",SUMIFS('Meta data'!$V$3:$V$20000,'Meta data'!$A$3:$A$20000,"&gt;="&amp;I$3,'Meta data'!$A$3:$A$20000,"&lt;="&amp;I$4,'Meta data'!$C$3:$C$20000,$A7),IF($B7="Google Ads",SUMIFS('Google data'!$J$3:$J$20000,'Google data'!$B$3:$B$20000,"&gt;="&amp;I$3,'Google data'!$B$3:$B$20000,"&lt;="&amp;I$4,'Google data'!$A$3:$A$20000,$A7),IF($B7="ChatGPT Ads",SUMIFS('ChatGPT data'!$I$3:$I$20000,'ChatGPT data'!$A$3:$A$20000,"&gt;="&amp;I$3,'ChatGPT data'!$A$3:$A$20000,"&lt;="&amp;I$4,'ChatGPT data'!$B$3:$B$20000,$A7),IF($B7="LinkedIn Ads",SUMIFS('LinkedIn data'!$I$3:$I$20000,'LinkedIn data'!$A$3:$A$20000,"&gt;="&amp;I$3,'LinkedIn data'!$A$3:$A$20000,"&lt;="&amp;I$4,'LinkedIn data'!$B$3:$B$20000,$A7),0)))))</f>
        <v>8224.89</v>
      </c>
      <c r="J7" s="14" t="n">
        <f aca="false">IF($A7="","",IF($B7="Meta",SUMIFS('Meta data'!$V$3:$V$20000,'Meta data'!$A$3:$A$20000,"&gt;="&amp;J$3,'Meta data'!$A$3:$A$20000,"&lt;="&amp;J$4,'Meta data'!$C$3:$C$20000,$A7),IF($B7="Google Ads",SUMIFS('Google data'!$J$3:$J$20000,'Google data'!$B$3:$B$20000,"&gt;="&amp;J$3,'Google data'!$B$3:$B$20000,"&lt;="&amp;J$4,'Google data'!$A$3:$A$20000,$A7),IF($B7="ChatGPT Ads",SUMIFS('ChatGPT data'!$I$3:$I$20000,'ChatGPT data'!$A$3:$A$20000,"&gt;="&amp;J$3,'ChatGPT data'!$A$3:$A$20000,"&lt;="&amp;J$4,'ChatGPT data'!$B$3:$B$20000,$A7),IF($B7="LinkedIn Ads",SUMIFS('LinkedIn data'!$I$3:$I$20000,'LinkedIn data'!$A$3:$A$20000,"&gt;="&amp;J$3,'LinkedIn data'!$A$3:$A$20000,"&lt;="&amp;J$4,'LinkedIn data'!$B$3:$B$20000,$A7),0)))))</f>
        <v>5591.42</v>
      </c>
      <c r="K7" s="14" t="n">
        <f aca="false">IF($A7="","",IF($B7="Meta",SUMIFS('Meta data'!$V$3:$V$20000,'Meta data'!$A$3:$A$20000,"&gt;="&amp;K$3,'Meta data'!$A$3:$A$20000,"&lt;="&amp;K$4,'Meta data'!$C$3:$C$20000,$A7),IF($B7="Google Ads",SUMIFS('Google data'!$J$3:$J$20000,'Google data'!$B$3:$B$20000,"&gt;="&amp;K$3,'Google data'!$B$3:$B$20000,"&lt;="&amp;K$4,'Google data'!$A$3:$A$20000,$A7),IF($B7="ChatGPT Ads",SUMIFS('ChatGPT data'!$I$3:$I$20000,'ChatGPT data'!$A$3:$A$20000,"&gt;="&amp;K$3,'ChatGPT data'!$A$3:$A$20000,"&lt;="&amp;K$4,'ChatGPT data'!$B$3:$B$20000,$A7),IF($B7="LinkedIn Ads",SUMIFS('LinkedIn data'!$I$3:$I$20000,'LinkedIn data'!$A$3:$A$20000,"&gt;="&amp;K$3,'LinkedIn data'!$A$3:$A$20000,"&lt;="&amp;K$4,'LinkedIn data'!$B$3:$B$20000,$A7),0)))))</f>
        <v>4885.67</v>
      </c>
      <c r="L7" s="14" t="n">
        <f aca="false">IF($A7="","",IF($B7="Meta",SUMIFS('Meta data'!$V$3:$V$20000,'Meta data'!$A$3:$A$20000,"&gt;="&amp;L$3,'Meta data'!$A$3:$A$20000,"&lt;="&amp;L$4,'Meta data'!$C$3:$C$20000,$A7),IF($B7="Google Ads",SUMIFS('Google data'!$J$3:$J$20000,'Google data'!$B$3:$B$20000,"&gt;="&amp;L$3,'Google data'!$B$3:$B$20000,"&lt;="&amp;L$4,'Google data'!$A$3:$A$20000,$A7),IF($B7="ChatGPT Ads",SUMIFS('ChatGPT data'!$I$3:$I$20000,'ChatGPT data'!$A$3:$A$20000,"&gt;="&amp;L$3,'ChatGPT data'!$A$3:$A$20000,"&lt;="&amp;L$4,'ChatGPT data'!$B$3:$B$20000,$A7),IF($B7="LinkedIn Ads",SUMIFS('LinkedIn data'!$I$3:$I$20000,'LinkedIn data'!$A$3:$A$20000,"&gt;="&amp;L$3,'LinkedIn data'!$A$3:$A$20000,"&lt;="&amp;L$4,'LinkedIn data'!$B$3:$B$20000,$A7),0)))))</f>
        <v>5011.85</v>
      </c>
      <c r="M7" s="14" t="n">
        <f aca="false">IF($A7="","",IF($B7="Meta",SUMIFS('Meta data'!$V$3:$V$20000,'Meta data'!$A$3:$A$20000,"&gt;="&amp;M$3,'Meta data'!$A$3:$A$20000,"&lt;="&amp;M$4,'Meta data'!$C$3:$C$20000,$A7),IF($B7="Google Ads",SUMIFS('Google data'!$J$3:$J$20000,'Google data'!$B$3:$B$20000,"&gt;="&amp;M$3,'Google data'!$B$3:$B$20000,"&lt;="&amp;M$4,'Google data'!$A$3:$A$20000,$A7),IF($B7="ChatGPT Ads",SUMIFS('ChatGPT data'!$I$3:$I$20000,'ChatGPT data'!$A$3:$A$20000,"&gt;="&amp;M$3,'ChatGPT data'!$A$3:$A$20000,"&lt;="&amp;M$4,'ChatGPT data'!$B$3:$B$20000,$A7),IF($B7="LinkedIn Ads",SUMIFS('LinkedIn data'!$I$3:$I$20000,'LinkedIn data'!$A$3:$A$20000,"&gt;="&amp;M$3,'LinkedIn data'!$A$3:$A$20000,"&lt;="&amp;M$4,'LinkedIn data'!$B$3:$B$20000,$A7),0)))))</f>
        <v>0</v>
      </c>
      <c r="N7" s="14" t="n">
        <f aca="false">IF($A7="","",IF($B7="Meta",SUMIFS('Meta data'!$V$3:$V$20000,'Meta data'!$A$3:$A$20000,"&gt;="&amp;N$3,'Meta data'!$A$3:$A$20000,"&lt;="&amp;N$4,'Meta data'!$C$3:$C$20000,$A7),IF($B7="Google Ads",SUMIFS('Google data'!$J$3:$J$20000,'Google data'!$B$3:$B$20000,"&gt;="&amp;N$3,'Google data'!$B$3:$B$20000,"&lt;="&amp;N$4,'Google data'!$A$3:$A$20000,$A7),IF($B7="ChatGPT Ads",SUMIFS('ChatGPT data'!$I$3:$I$20000,'ChatGPT data'!$A$3:$A$20000,"&gt;="&amp;N$3,'ChatGPT data'!$A$3:$A$20000,"&lt;="&amp;N$4,'ChatGPT data'!$B$3:$B$20000,$A7),IF($B7="LinkedIn Ads",SUMIFS('LinkedIn data'!$I$3:$I$20000,'LinkedIn data'!$A$3:$A$20000,"&gt;="&amp;N$3,'LinkedIn data'!$A$3:$A$20000,"&lt;="&amp;N$4,'LinkedIn data'!$B$3:$B$20000,$A7),0)))))</f>
        <v>0</v>
      </c>
      <c r="O7" s="14" t="n">
        <f aca="false">IF($A7="","",IF($B7="Meta",SUMIFS('Meta data'!$V$3:$V$20000,'Meta data'!$A$3:$A$20000,"&gt;="&amp;O$3,'Meta data'!$A$3:$A$20000,"&lt;="&amp;O$4,'Meta data'!$C$3:$C$20000,$A7),IF($B7="Google Ads",SUMIFS('Google data'!$J$3:$J$20000,'Google data'!$B$3:$B$20000,"&gt;="&amp;O$3,'Google data'!$B$3:$B$20000,"&lt;="&amp;O$4,'Google data'!$A$3:$A$20000,$A7),IF($B7="ChatGPT Ads",SUMIFS('ChatGPT data'!$I$3:$I$20000,'ChatGPT data'!$A$3:$A$20000,"&gt;="&amp;O$3,'ChatGPT data'!$A$3:$A$20000,"&lt;="&amp;O$4,'ChatGPT data'!$B$3:$B$20000,$A7),IF($B7="LinkedIn Ads",SUMIFS('LinkedIn data'!$I$3:$I$20000,'LinkedIn data'!$A$3:$A$20000,"&gt;="&amp;O$3,'LinkedIn data'!$A$3:$A$20000,"&lt;="&amp;O$4,'LinkedIn data'!$B$3:$B$20000,$A7),0)))))</f>
        <v>0</v>
      </c>
      <c r="P7" s="14" t="n">
        <f aca="false">IF($A7="","",IF($B7="Meta",SUMIFS('Meta data'!$V$3:$V$20000,'Meta data'!$A$3:$A$20000,"&gt;="&amp;P$3,'Meta data'!$A$3:$A$20000,"&lt;="&amp;P$4,'Meta data'!$C$3:$C$20000,$A7),IF($B7="Google Ads",SUMIFS('Google data'!$J$3:$J$20000,'Google data'!$B$3:$B$20000,"&gt;="&amp;P$3,'Google data'!$B$3:$B$20000,"&lt;="&amp;P$4,'Google data'!$A$3:$A$20000,$A7),IF($B7="ChatGPT Ads",SUMIFS('ChatGPT data'!$I$3:$I$20000,'ChatGPT data'!$A$3:$A$20000,"&gt;="&amp;P$3,'ChatGPT data'!$A$3:$A$20000,"&lt;="&amp;P$4,'ChatGPT data'!$B$3:$B$20000,$A7),IF($B7="LinkedIn Ads",SUMIFS('LinkedIn data'!$I$3:$I$20000,'LinkedIn data'!$A$3:$A$20000,"&gt;="&amp;P$3,'LinkedIn data'!$A$3:$A$20000,"&lt;="&amp;P$4,'LinkedIn data'!$B$3:$B$20000,$A7),0)))))</f>
        <v>0</v>
      </c>
      <c r="Q7" s="14" t="n">
        <f aca="false">IF($A7="","",IF($B7="Meta",SUMIFS('Meta data'!$V$3:$V$20000,'Meta data'!$A$3:$A$20000,"&gt;="&amp;Q$3,'Meta data'!$A$3:$A$20000,"&lt;="&amp;Q$4,'Meta data'!$C$3:$C$20000,$A7),IF($B7="Google Ads",SUMIFS('Google data'!$J$3:$J$20000,'Google data'!$B$3:$B$20000,"&gt;="&amp;Q$3,'Google data'!$B$3:$B$20000,"&lt;="&amp;Q$4,'Google data'!$A$3:$A$20000,$A7),IF($B7="ChatGPT Ads",SUMIFS('ChatGPT data'!$I$3:$I$20000,'ChatGPT data'!$A$3:$A$20000,"&gt;="&amp;Q$3,'ChatGPT data'!$A$3:$A$20000,"&lt;="&amp;Q$4,'ChatGPT data'!$B$3:$B$20000,$A7),IF($B7="LinkedIn Ads",SUMIFS('LinkedIn data'!$I$3:$I$20000,'LinkedIn data'!$A$3:$A$20000,"&gt;="&amp;Q$3,'LinkedIn data'!$A$3:$A$20000,"&lt;="&amp;Q$4,'LinkedIn data'!$B$3:$B$20000,$A7),0)))))</f>
        <v>0</v>
      </c>
      <c r="R7" s="15" t="n">
        <f aca="false">IF($A7="","",SUM(F7:Q7))</f>
        <v>71634.18</v>
      </c>
      <c r="S7" s="36" t="n">
        <f aca="false">IF($A7="","",IF($B7="Meta",SUMIFS('Meta data'!$O$3:$O$20000,'Meta data'!$C$3:$C$20000,$A7),IF($B7="Google Ads",SUMIFS('Google data'!$F$3:$F$20000,'Google data'!$A$3:$A$20000,$A7),IF($B7="ChatGPT Ads",SUMIFS('ChatGPT data'!$E$3:$E$20000,'ChatGPT data'!$B$3:$B$20000,$A7),IF($B7="LinkedIn Ads",SUMIFS('LinkedIn data'!$E$3:$E$20000,'LinkedIn data'!$B$3:$B$20000,$A7),0)))))</f>
        <v>45067</v>
      </c>
      <c r="T7" s="36" t="n">
        <f aca="false">IF($A7="","",IF($B7="Meta",SUMIFS('Meta data'!$P$3:$P$20000,'Meta data'!$C$3:$C$20000,$A7),IF($B7="Google Ads",SUMIFS('Google data'!$G$3:$G$20000,'Google data'!$A$3:$A$20000,$A7),IF($B7="ChatGPT Ads",SUMIFS('ChatGPT data'!$F$3:$F$20000,'ChatGPT data'!$B$3:$B$20000,$A7),IF($B7="LinkedIn Ads",SUMIFS('LinkedIn data'!$F$3:$F$20000,'LinkedIn data'!$B$3:$B$20000,$A7),0)))))</f>
        <v>2238</v>
      </c>
      <c r="U7" s="37" t="n">
        <f aca="false">IF(OR($A7="",T7=0),"",R7/T7)</f>
        <v>32.0081233243968</v>
      </c>
      <c r="V7" s="58"/>
      <c r="W7" s="14" t="n">
        <f aca="false">IF($A7="","",IF($B7="Meta",SUMIFS('Meta data'!$V$3:$V$20000,'Meta data'!$A$3:$A$20000,"&gt;="&amp;Calc!$C$15,'Meta data'!$A$3:$A$20000,"&lt;="&amp;Calc!$C$13,'Meta data'!$C$3:$C$20000,$A7,'Meta data'!$T$3:$T$20000,"&lt;&gt;Month total"),IF($B7="Google Ads",SUMIFS('Google data'!$J$3:$J$20000,'Google data'!$B$3:$B$20000,"&gt;="&amp;Calc!$C$15,'Google data'!$B$3:$B$20000,"&lt;="&amp;Calc!$C$13,'Google data'!$A$3:$A$20000,$A7,'Google data'!$H$3:$H$20000,"&lt;&gt;Month total"),IF($B7="ChatGPT Ads",SUMIFS('ChatGPT data'!$I$3:$I$20000,'ChatGPT data'!$A$3:$A$20000,"&gt;="&amp;Calc!$C$15,'ChatGPT data'!$A$3:$A$20000,"&lt;="&amp;Calc!$C$13,'ChatGPT data'!$B$3:$B$20000,$A7,'ChatGPT data'!$G$3:$G$20000,"&lt;&gt;Month total"),IF($B7="LinkedIn Ads",SUMIFS('LinkedIn data'!$I$3:$I$20000,'LinkedIn data'!$A$3:$A$20000,"&gt;="&amp;Calc!$C$15,'LinkedIn data'!$A$3:$A$20000,"&lt;="&amp;Calc!$C$13,'LinkedIn data'!$B$3:$B$20000,$A7,'LinkedIn data'!$G$3:$G$20000,"&lt;&gt;Month total"),0)))))</f>
        <v>0</v>
      </c>
      <c r="X7" s="14" t="n">
        <f aca="false">IF($A7="","",IF($B7="Meta",SUMIFS('Meta data'!$V$3:$V$20000,'Meta data'!$A$3:$A$20000,"&gt;="&amp;Calc!$C$14,'Meta data'!$A$3:$A$20000,"&lt;="&amp;Calc!$C$13,'Meta data'!$C$3:$C$20000,$A7,'Meta data'!$T$3:$T$20000,"&lt;&gt;Month total"),IF($B7="Google Ads",SUMIFS('Google data'!$J$3:$J$20000,'Google data'!$B$3:$B$20000,"&gt;="&amp;Calc!$C$14,'Google data'!$B$3:$B$20000,"&lt;="&amp;Calc!$C$13,'Google data'!$A$3:$A$20000,$A7,'Google data'!$H$3:$H$20000,"&lt;&gt;Month total"),IF($B7="ChatGPT Ads",SUMIFS('ChatGPT data'!$I$3:$I$20000,'ChatGPT data'!$A$3:$A$20000,"&gt;="&amp;Calc!$C$14,'ChatGPT data'!$A$3:$A$20000,"&lt;="&amp;Calc!$C$13,'ChatGPT data'!$B$3:$B$20000,$A7,'ChatGPT data'!$G$3:$G$20000,"&lt;&gt;Month total"),IF($B7="LinkedIn Ads",SUMIFS('LinkedIn data'!$I$3:$I$20000,'LinkedIn data'!$A$3:$A$20000,"&gt;="&amp;Calc!$C$14,'LinkedIn data'!$A$3:$A$20000,"&lt;="&amp;Calc!$C$13,'LinkedIn data'!$B$3:$B$20000,$A7,'LinkedIn data'!$G$3:$G$20000,"&lt;&gt;Month total"),0)))))</f>
        <v>0</v>
      </c>
    </row>
    <row r="8" customFormat="false" ht="15" hidden="false" customHeight="false" outlineLevel="0" collapsed="false">
      <c r="A8" s="57" t="s">
        <v>167</v>
      </c>
      <c r="B8" s="57" t="s">
        <v>19</v>
      </c>
      <c r="C8" s="57" t="s">
        <v>129</v>
      </c>
      <c r="D8" s="57" t="s">
        <v>122</v>
      </c>
      <c r="E8" s="57" t="s">
        <v>148</v>
      </c>
      <c r="F8" s="14" t="n">
        <f aca="false">IF($A8="","",IF($B8="Meta",SUMIFS('Meta data'!$V$3:$V$20000,'Meta data'!$A$3:$A$20000,"&gt;="&amp;F$3,'Meta data'!$A$3:$A$20000,"&lt;="&amp;F$4,'Meta data'!$C$3:$C$20000,$A8),IF($B8="Google Ads",SUMIFS('Google data'!$J$3:$J$20000,'Google data'!$B$3:$B$20000,"&gt;="&amp;F$3,'Google data'!$B$3:$B$20000,"&lt;="&amp;F$4,'Google data'!$A$3:$A$20000,$A8),IF($B8="ChatGPT Ads",SUMIFS('ChatGPT data'!$I$3:$I$20000,'ChatGPT data'!$A$3:$A$20000,"&gt;="&amp;F$3,'ChatGPT data'!$A$3:$A$20000,"&lt;="&amp;F$4,'ChatGPT data'!$B$3:$B$20000,$A8),IF($B8="LinkedIn Ads",SUMIFS('LinkedIn data'!$I$3:$I$20000,'LinkedIn data'!$A$3:$A$20000,"&gt;="&amp;F$3,'LinkedIn data'!$A$3:$A$20000,"&lt;="&amp;F$4,'LinkedIn data'!$B$3:$B$20000,$A8),0)))))</f>
        <v>2782.56</v>
      </c>
      <c r="G8" s="14" t="n">
        <f aca="false">IF($A8="","",IF($B8="Meta",SUMIFS('Meta data'!$V$3:$V$20000,'Meta data'!$A$3:$A$20000,"&gt;="&amp;G$3,'Meta data'!$A$3:$A$20000,"&lt;="&amp;G$4,'Meta data'!$C$3:$C$20000,$A8),IF($B8="Google Ads",SUMIFS('Google data'!$J$3:$J$20000,'Google data'!$B$3:$B$20000,"&gt;="&amp;G$3,'Google data'!$B$3:$B$20000,"&lt;="&amp;G$4,'Google data'!$A$3:$A$20000,$A8),IF($B8="ChatGPT Ads",SUMIFS('ChatGPT data'!$I$3:$I$20000,'ChatGPT data'!$A$3:$A$20000,"&gt;="&amp;G$3,'ChatGPT data'!$A$3:$A$20000,"&lt;="&amp;G$4,'ChatGPT data'!$B$3:$B$20000,$A8),IF($B8="LinkedIn Ads",SUMIFS('LinkedIn data'!$I$3:$I$20000,'LinkedIn data'!$A$3:$A$20000,"&gt;="&amp;G$3,'LinkedIn data'!$A$3:$A$20000,"&lt;="&amp;G$4,'LinkedIn data'!$B$3:$B$20000,$A8),0)))))</f>
        <v>2511.78</v>
      </c>
      <c r="H8" s="14" t="n">
        <f aca="false">IF($A8="","",IF($B8="Meta",SUMIFS('Meta data'!$V$3:$V$20000,'Meta data'!$A$3:$A$20000,"&gt;="&amp;H$3,'Meta data'!$A$3:$A$20000,"&lt;="&amp;H$4,'Meta data'!$C$3:$C$20000,$A8),IF($B8="Google Ads",SUMIFS('Google data'!$J$3:$J$20000,'Google data'!$B$3:$B$20000,"&gt;="&amp;H$3,'Google data'!$B$3:$B$20000,"&lt;="&amp;H$4,'Google data'!$A$3:$A$20000,$A8),IF($B8="ChatGPT Ads",SUMIFS('ChatGPT data'!$I$3:$I$20000,'ChatGPT data'!$A$3:$A$20000,"&gt;="&amp;H$3,'ChatGPT data'!$A$3:$A$20000,"&lt;="&amp;H$4,'ChatGPT data'!$B$3:$B$20000,$A8),IF($B8="LinkedIn Ads",SUMIFS('LinkedIn data'!$I$3:$I$20000,'LinkedIn data'!$A$3:$A$20000,"&gt;="&amp;H$3,'LinkedIn data'!$A$3:$A$20000,"&lt;="&amp;H$4,'LinkedIn data'!$B$3:$B$20000,$A8),0)))))</f>
        <v>2776.42</v>
      </c>
      <c r="I8" s="14" t="n">
        <f aca="false">IF($A8="","",IF($B8="Meta",SUMIFS('Meta data'!$V$3:$V$20000,'Meta data'!$A$3:$A$20000,"&gt;="&amp;I$3,'Meta data'!$A$3:$A$20000,"&lt;="&amp;I$4,'Meta data'!$C$3:$C$20000,$A8),IF($B8="Google Ads",SUMIFS('Google data'!$J$3:$J$20000,'Google data'!$B$3:$B$20000,"&gt;="&amp;I$3,'Google data'!$B$3:$B$20000,"&lt;="&amp;I$4,'Google data'!$A$3:$A$20000,$A8),IF($B8="ChatGPT Ads",SUMIFS('ChatGPT data'!$I$3:$I$20000,'ChatGPT data'!$A$3:$A$20000,"&gt;="&amp;I$3,'ChatGPT data'!$A$3:$A$20000,"&lt;="&amp;I$4,'ChatGPT data'!$B$3:$B$20000,$A8),IF($B8="LinkedIn Ads",SUMIFS('LinkedIn data'!$I$3:$I$20000,'LinkedIn data'!$A$3:$A$20000,"&gt;="&amp;I$3,'LinkedIn data'!$A$3:$A$20000,"&lt;="&amp;I$4,'LinkedIn data'!$B$3:$B$20000,$A8),0)))))</f>
        <v>2711.28</v>
      </c>
      <c r="J8" s="14" t="n">
        <f aca="false">IF($A8="","",IF($B8="Meta",SUMIFS('Meta data'!$V$3:$V$20000,'Meta data'!$A$3:$A$20000,"&gt;="&amp;J$3,'Meta data'!$A$3:$A$20000,"&lt;="&amp;J$4,'Meta data'!$C$3:$C$20000,$A8),IF($B8="Google Ads",SUMIFS('Google data'!$J$3:$J$20000,'Google data'!$B$3:$B$20000,"&gt;="&amp;J$3,'Google data'!$B$3:$B$20000,"&lt;="&amp;J$4,'Google data'!$A$3:$A$20000,$A8),IF($B8="ChatGPT Ads",SUMIFS('ChatGPT data'!$I$3:$I$20000,'ChatGPT data'!$A$3:$A$20000,"&gt;="&amp;J$3,'ChatGPT data'!$A$3:$A$20000,"&lt;="&amp;J$4,'ChatGPT data'!$B$3:$B$20000,$A8),IF($B8="LinkedIn Ads",SUMIFS('LinkedIn data'!$I$3:$I$20000,'LinkedIn data'!$A$3:$A$20000,"&gt;="&amp;J$3,'LinkedIn data'!$A$3:$A$20000,"&lt;="&amp;J$4,'LinkedIn data'!$B$3:$B$20000,$A8),0)))))</f>
        <v>2778.32</v>
      </c>
      <c r="K8" s="14" t="n">
        <f aca="false">IF($A8="","",IF($B8="Meta",SUMIFS('Meta data'!$V$3:$V$20000,'Meta data'!$A$3:$A$20000,"&gt;="&amp;K$3,'Meta data'!$A$3:$A$20000,"&lt;="&amp;K$4,'Meta data'!$C$3:$C$20000,$A8),IF($B8="Google Ads",SUMIFS('Google data'!$J$3:$J$20000,'Google data'!$B$3:$B$20000,"&gt;="&amp;K$3,'Google data'!$B$3:$B$20000,"&lt;="&amp;K$4,'Google data'!$A$3:$A$20000,$A8),IF($B8="ChatGPT Ads",SUMIFS('ChatGPT data'!$I$3:$I$20000,'ChatGPT data'!$A$3:$A$20000,"&gt;="&amp;K$3,'ChatGPT data'!$A$3:$A$20000,"&lt;="&amp;K$4,'ChatGPT data'!$B$3:$B$20000,$A8),IF($B8="LinkedIn Ads",SUMIFS('LinkedIn data'!$I$3:$I$20000,'LinkedIn data'!$A$3:$A$20000,"&gt;="&amp;K$3,'LinkedIn data'!$A$3:$A$20000,"&lt;="&amp;K$4,'LinkedIn data'!$B$3:$B$20000,$A8),0)))))</f>
        <v>2697.04</v>
      </c>
      <c r="L8" s="14" t="n">
        <f aca="false">IF($A8="","",IF($B8="Meta",SUMIFS('Meta data'!$V$3:$V$20000,'Meta data'!$A$3:$A$20000,"&gt;="&amp;L$3,'Meta data'!$A$3:$A$20000,"&lt;="&amp;L$4,'Meta data'!$C$3:$C$20000,$A8),IF($B8="Google Ads",SUMIFS('Google data'!$J$3:$J$20000,'Google data'!$B$3:$B$20000,"&gt;="&amp;L$3,'Google data'!$B$3:$B$20000,"&lt;="&amp;L$4,'Google data'!$A$3:$A$20000,$A8),IF($B8="ChatGPT Ads",SUMIFS('ChatGPT data'!$I$3:$I$20000,'ChatGPT data'!$A$3:$A$20000,"&gt;="&amp;L$3,'ChatGPT data'!$A$3:$A$20000,"&lt;="&amp;L$4,'ChatGPT data'!$B$3:$B$20000,$A8),IF($B8="LinkedIn Ads",SUMIFS('LinkedIn data'!$I$3:$I$20000,'LinkedIn data'!$A$3:$A$20000,"&gt;="&amp;L$3,'LinkedIn data'!$A$3:$A$20000,"&lt;="&amp;L$4,'LinkedIn data'!$B$3:$B$20000,$A8),0)))))</f>
        <v>1743.28</v>
      </c>
      <c r="M8" s="14" t="n">
        <f aca="false">IF($A8="","",IF($B8="Meta",SUMIFS('Meta data'!$V$3:$V$20000,'Meta data'!$A$3:$A$20000,"&gt;="&amp;M$3,'Meta data'!$A$3:$A$20000,"&lt;="&amp;M$4,'Meta data'!$C$3:$C$20000,$A8),IF($B8="Google Ads",SUMIFS('Google data'!$J$3:$J$20000,'Google data'!$B$3:$B$20000,"&gt;="&amp;M$3,'Google data'!$B$3:$B$20000,"&lt;="&amp;M$4,'Google data'!$A$3:$A$20000,$A8),IF($B8="ChatGPT Ads",SUMIFS('ChatGPT data'!$I$3:$I$20000,'ChatGPT data'!$A$3:$A$20000,"&gt;="&amp;M$3,'ChatGPT data'!$A$3:$A$20000,"&lt;="&amp;M$4,'ChatGPT data'!$B$3:$B$20000,$A8),IF($B8="LinkedIn Ads",SUMIFS('LinkedIn data'!$I$3:$I$20000,'LinkedIn data'!$A$3:$A$20000,"&gt;="&amp;M$3,'LinkedIn data'!$A$3:$A$20000,"&lt;="&amp;M$4,'LinkedIn data'!$B$3:$B$20000,$A8),0)))))</f>
        <v>0</v>
      </c>
      <c r="N8" s="14" t="n">
        <f aca="false">IF($A8="","",IF($B8="Meta",SUMIFS('Meta data'!$V$3:$V$20000,'Meta data'!$A$3:$A$20000,"&gt;="&amp;N$3,'Meta data'!$A$3:$A$20000,"&lt;="&amp;N$4,'Meta data'!$C$3:$C$20000,$A8),IF($B8="Google Ads",SUMIFS('Google data'!$J$3:$J$20000,'Google data'!$B$3:$B$20000,"&gt;="&amp;N$3,'Google data'!$B$3:$B$20000,"&lt;="&amp;N$4,'Google data'!$A$3:$A$20000,$A8),IF($B8="ChatGPT Ads",SUMIFS('ChatGPT data'!$I$3:$I$20000,'ChatGPT data'!$A$3:$A$20000,"&gt;="&amp;N$3,'ChatGPT data'!$A$3:$A$20000,"&lt;="&amp;N$4,'ChatGPT data'!$B$3:$B$20000,$A8),IF($B8="LinkedIn Ads",SUMIFS('LinkedIn data'!$I$3:$I$20000,'LinkedIn data'!$A$3:$A$20000,"&gt;="&amp;N$3,'LinkedIn data'!$A$3:$A$20000,"&lt;="&amp;N$4,'LinkedIn data'!$B$3:$B$20000,$A8),0)))))</f>
        <v>0</v>
      </c>
      <c r="O8" s="14" t="n">
        <f aca="false">IF($A8="","",IF($B8="Meta",SUMIFS('Meta data'!$V$3:$V$20000,'Meta data'!$A$3:$A$20000,"&gt;="&amp;O$3,'Meta data'!$A$3:$A$20000,"&lt;="&amp;O$4,'Meta data'!$C$3:$C$20000,$A8),IF($B8="Google Ads",SUMIFS('Google data'!$J$3:$J$20000,'Google data'!$B$3:$B$20000,"&gt;="&amp;O$3,'Google data'!$B$3:$B$20000,"&lt;="&amp;O$4,'Google data'!$A$3:$A$20000,$A8),IF($B8="ChatGPT Ads",SUMIFS('ChatGPT data'!$I$3:$I$20000,'ChatGPT data'!$A$3:$A$20000,"&gt;="&amp;O$3,'ChatGPT data'!$A$3:$A$20000,"&lt;="&amp;O$4,'ChatGPT data'!$B$3:$B$20000,$A8),IF($B8="LinkedIn Ads",SUMIFS('LinkedIn data'!$I$3:$I$20000,'LinkedIn data'!$A$3:$A$20000,"&gt;="&amp;O$3,'LinkedIn data'!$A$3:$A$20000,"&lt;="&amp;O$4,'LinkedIn data'!$B$3:$B$20000,$A8),0)))))</f>
        <v>0</v>
      </c>
      <c r="P8" s="14" t="n">
        <f aca="false">IF($A8="","",IF($B8="Meta",SUMIFS('Meta data'!$V$3:$V$20000,'Meta data'!$A$3:$A$20000,"&gt;="&amp;P$3,'Meta data'!$A$3:$A$20000,"&lt;="&amp;P$4,'Meta data'!$C$3:$C$20000,$A8),IF($B8="Google Ads",SUMIFS('Google data'!$J$3:$J$20000,'Google data'!$B$3:$B$20000,"&gt;="&amp;P$3,'Google data'!$B$3:$B$20000,"&lt;="&amp;P$4,'Google data'!$A$3:$A$20000,$A8),IF($B8="ChatGPT Ads",SUMIFS('ChatGPT data'!$I$3:$I$20000,'ChatGPT data'!$A$3:$A$20000,"&gt;="&amp;P$3,'ChatGPT data'!$A$3:$A$20000,"&lt;="&amp;P$4,'ChatGPT data'!$B$3:$B$20000,$A8),IF($B8="LinkedIn Ads",SUMIFS('LinkedIn data'!$I$3:$I$20000,'LinkedIn data'!$A$3:$A$20000,"&gt;="&amp;P$3,'LinkedIn data'!$A$3:$A$20000,"&lt;="&amp;P$4,'LinkedIn data'!$B$3:$B$20000,$A8),0)))))</f>
        <v>0</v>
      </c>
      <c r="Q8" s="14" t="n">
        <f aca="false">IF($A8="","",IF($B8="Meta",SUMIFS('Meta data'!$V$3:$V$20000,'Meta data'!$A$3:$A$20000,"&gt;="&amp;Q$3,'Meta data'!$A$3:$A$20000,"&lt;="&amp;Q$4,'Meta data'!$C$3:$C$20000,$A8),IF($B8="Google Ads",SUMIFS('Google data'!$J$3:$J$20000,'Google data'!$B$3:$B$20000,"&gt;="&amp;Q$3,'Google data'!$B$3:$B$20000,"&lt;="&amp;Q$4,'Google data'!$A$3:$A$20000,$A8),IF($B8="ChatGPT Ads",SUMIFS('ChatGPT data'!$I$3:$I$20000,'ChatGPT data'!$A$3:$A$20000,"&gt;="&amp;Q$3,'ChatGPT data'!$A$3:$A$20000,"&lt;="&amp;Q$4,'ChatGPT data'!$B$3:$B$20000,$A8),IF($B8="LinkedIn Ads",SUMIFS('LinkedIn data'!$I$3:$I$20000,'LinkedIn data'!$A$3:$A$20000,"&gt;="&amp;Q$3,'LinkedIn data'!$A$3:$A$20000,"&lt;="&amp;Q$4,'LinkedIn data'!$B$3:$B$20000,$A8),0)))))</f>
        <v>0</v>
      </c>
      <c r="R8" s="15" t="n">
        <f aca="false">IF($A8="","",SUM(F8:Q8))</f>
        <v>18000.68</v>
      </c>
      <c r="S8" s="36" t="n">
        <f aca="false">IF($A8="","",IF($B8="Meta",SUMIFS('Meta data'!$O$3:$O$20000,'Meta data'!$C$3:$C$20000,$A8),IF($B8="Google Ads",SUMIFS('Google data'!$F$3:$F$20000,'Google data'!$A$3:$A$20000,$A8),IF($B8="ChatGPT Ads",SUMIFS('ChatGPT data'!$E$3:$E$20000,'ChatGPT data'!$B$3:$B$20000,$A8),IF($B8="LinkedIn Ads",SUMIFS('LinkedIn data'!$E$3:$E$20000,'LinkedIn data'!$B$3:$B$20000,$A8),0)))))</f>
        <v>20765</v>
      </c>
      <c r="T8" s="36" t="n">
        <f aca="false">IF($A8="","",IF($B8="Meta",SUMIFS('Meta data'!$P$3:$P$20000,'Meta data'!$C$3:$C$20000,$A8),IF($B8="Google Ads",SUMIFS('Google data'!$G$3:$G$20000,'Google data'!$A$3:$A$20000,$A8),IF($B8="ChatGPT Ads",SUMIFS('ChatGPT data'!$F$3:$F$20000,'ChatGPT data'!$B$3:$B$20000,$A8),IF($B8="LinkedIn Ads",SUMIFS('LinkedIn data'!$F$3:$F$20000,'LinkedIn data'!$B$3:$B$20000,$A8),0)))))</f>
        <v>1505</v>
      </c>
      <c r="U8" s="37" t="n">
        <f aca="false">IF(OR($A8="",T8=0),"",R8/T8)</f>
        <v>11.960584717608</v>
      </c>
      <c r="V8" s="58"/>
      <c r="W8" s="14" t="n">
        <f aca="false">IF($A8="","",IF($B8="Meta",SUMIFS('Meta data'!$V$3:$V$20000,'Meta data'!$A$3:$A$20000,"&gt;="&amp;Calc!$C$15,'Meta data'!$A$3:$A$20000,"&lt;="&amp;Calc!$C$13,'Meta data'!$C$3:$C$20000,$A8,'Meta data'!$T$3:$T$20000,"&lt;&gt;Month total"),IF($B8="Google Ads",SUMIFS('Google data'!$J$3:$J$20000,'Google data'!$B$3:$B$20000,"&gt;="&amp;Calc!$C$15,'Google data'!$B$3:$B$20000,"&lt;="&amp;Calc!$C$13,'Google data'!$A$3:$A$20000,$A8,'Google data'!$H$3:$H$20000,"&lt;&gt;Month total"),IF($B8="ChatGPT Ads",SUMIFS('ChatGPT data'!$I$3:$I$20000,'ChatGPT data'!$A$3:$A$20000,"&gt;="&amp;Calc!$C$15,'ChatGPT data'!$A$3:$A$20000,"&lt;="&amp;Calc!$C$13,'ChatGPT data'!$B$3:$B$20000,$A8,'ChatGPT data'!$G$3:$G$20000,"&lt;&gt;Month total"),IF($B8="LinkedIn Ads",SUMIFS('LinkedIn data'!$I$3:$I$20000,'LinkedIn data'!$A$3:$A$20000,"&gt;="&amp;Calc!$C$15,'LinkedIn data'!$A$3:$A$20000,"&lt;="&amp;Calc!$C$13,'LinkedIn data'!$B$3:$B$20000,$A8,'LinkedIn data'!$G$3:$G$20000,"&lt;&gt;Month total"),0)))))</f>
        <v>0</v>
      </c>
      <c r="X8" s="14" t="n">
        <f aca="false">IF($A8="","",IF($B8="Meta",SUMIFS('Meta data'!$V$3:$V$20000,'Meta data'!$A$3:$A$20000,"&gt;="&amp;Calc!$C$14,'Meta data'!$A$3:$A$20000,"&lt;="&amp;Calc!$C$13,'Meta data'!$C$3:$C$20000,$A8,'Meta data'!$T$3:$T$20000,"&lt;&gt;Month total"),IF($B8="Google Ads",SUMIFS('Google data'!$J$3:$J$20000,'Google data'!$B$3:$B$20000,"&gt;="&amp;Calc!$C$14,'Google data'!$B$3:$B$20000,"&lt;="&amp;Calc!$C$13,'Google data'!$A$3:$A$20000,$A8,'Google data'!$H$3:$H$20000,"&lt;&gt;Month total"),IF($B8="ChatGPT Ads",SUMIFS('ChatGPT data'!$I$3:$I$20000,'ChatGPT data'!$A$3:$A$20000,"&gt;="&amp;Calc!$C$14,'ChatGPT data'!$A$3:$A$20000,"&lt;="&amp;Calc!$C$13,'ChatGPT data'!$B$3:$B$20000,$A8,'ChatGPT data'!$G$3:$G$20000,"&lt;&gt;Month total"),IF($B8="LinkedIn Ads",SUMIFS('LinkedIn data'!$I$3:$I$20000,'LinkedIn data'!$A$3:$A$20000,"&gt;="&amp;Calc!$C$14,'LinkedIn data'!$A$3:$A$20000,"&lt;="&amp;Calc!$C$13,'LinkedIn data'!$B$3:$B$20000,$A8,'LinkedIn data'!$G$3:$G$20000,"&lt;&gt;Month total"),0)))))</f>
        <v>0</v>
      </c>
    </row>
    <row r="9" customFormat="false" ht="15" hidden="false" customHeight="false" outlineLevel="0" collapsed="false">
      <c r="A9" s="57" t="s">
        <v>168</v>
      </c>
      <c r="B9" s="57" t="s">
        <v>19</v>
      </c>
      <c r="C9" s="57" t="s">
        <v>132</v>
      </c>
      <c r="D9" s="57" t="s">
        <v>123</v>
      </c>
      <c r="E9" s="57" t="s">
        <v>148</v>
      </c>
      <c r="F9" s="14" t="n">
        <f aca="false">IF($A9="","",IF($B9="Meta",SUMIFS('Meta data'!$V$3:$V$20000,'Meta data'!$A$3:$A$20000,"&gt;="&amp;F$3,'Meta data'!$A$3:$A$20000,"&lt;="&amp;F$4,'Meta data'!$C$3:$C$20000,$A9),IF($B9="Google Ads",SUMIFS('Google data'!$J$3:$J$20000,'Google data'!$B$3:$B$20000,"&gt;="&amp;F$3,'Google data'!$B$3:$B$20000,"&lt;="&amp;F$4,'Google data'!$A$3:$A$20000,$A9),IF($B9="ChatGPT Ads",SUMIFS('ChatGPT data'!$I$3:$I$20000,'ChatGPT data'!$A$3:$A$20000,"&gt;="&amp;F$3,'ChatGPT data'!$A$3:$A$20000,"&lt;="&amp;F$4,'ChatGPT data'!$B$3:$B$20000,$A9),IF($B9="LinkedIn Ads",SUMIFS('LinkedIn data'!$I$3:$I$20000,'LinkedIn data'!$A$3:$A$20000,"&gt;="&amp;F$3,'LinkedIn data'!$A$3:$A$20000,"&lt;="&amp;F$4,'LinkedIn data'!$B$3:$B$20000,$A9),0)))))</f>
        <v>0</v>
      </c>
      <c r="G9" s="14" t="n">
        <f aca="false">IF($A9="","",IF($B9="Meta",SUMIFS('Meta data'!$V$3:$V$20000,'Meta data'!$A$3:$A$20000,"&gt;="&amp;G$3,'Meta data'!$A$3:$A$20000,"&lt;="&amp;G$4,'Meta data'!$C$3:$C$20000,$A9),IF($B9="Google Ads",SUMIFS('Google data'!$J$3:$J$20000,'Google data'!$B$3:$B$20000,"&gt;="&amp;G$3,'Google data'!$B$3:$B$20000,"&lt;="&amp;G$4,'Google data'!$A$3:$A$20000,$A9),IF($B9="ChatGPT Ads",SUMIFS('ChatGPT data'!$I$3:$I$20000,'ChatGPT data'!$A$3:$A$20000,"&gt;="&amp;G$3,'ChatGPT data'!$A$3:$A$20000,"&lt;="&amp;G$4,'ChatGPT data'!$B$3:$B$20000,$A9),IF($B9="LinkedIn Ads",SUMIFS('LinkedIn data'!$I$3:$I$20000,'LinkedIn data'!$A$3:$A$20000,"&gt;="&amp;G$3,'LinkedIn data'!$A$3:$A$20000,"&lt;="&amp;G$4,'LinkedIn data'!$B$3:$B$20000,$A9),0)))))</f>
        <v>0</v>
      </c>
      <c r="H9" s="14" t="n">
        <f aca="false">IF($A9="","",IF($B9="Meta",SUMIFS('Meta data'!$V$3:$V$20000,'Meta data'!$A$3:$A$20000,"&gt;="&amp;H$3,'Meta data'!$A$3:$A$20000,"&lt;="&amp;H$4,'Meta data'!$C$3:$C$20000,$A9),IF($B9="Google Ads",SUMIFS('Google data'!$J$3:$J$20000,'Google data'!$B$3:$B$20000,"&gt;="&amp;H$3,'Google data'!$B$3:$B$20000,"&lt;="&amp;H$4,'Google data'!$A$3:$A$20000,$A9),IF($B9="ChatGPT Ads",SUMIFS('ChatGPT data'!$I$3:$I$20000,'ChatGPT data'!$A$3:$A$20000,"&gt;="&amp;H$3,'ChatGPT data'!$A$3:$A$20000,"&lt;="&amp;H$4,'ChatGPT data'!$B$3:$B$20000,$A9),IF($B9="LinkedIn Ads",SUMIFS('LinkedIn data'!$I$3:$I$20000,'LinkedIn data'!$A$3:$A$20000,"&gt;="&amp;H$3,'LinkedIn data'!$A$3:$A$20000,"&lt;="&amp;H$4,'LinkedIn data'!$B$3:$B$20000,$A9),0)))))</f>
        <v>0</v>
      </c>
      <c r="I9" s="14" t="n">
        <f aca="false">IF($A9="","",IF($B9="Meta",SUMIFS('Meta data'!$V$3:$V$20000,'Meta data'!$A$3:$A$20000,"&gt;="&amp;I$3,'Meta data'!$A$3:$A$20000,"&lt;="&amp;I$4,'Meta data'!$C$3:$C$20000,$A9),IF($B9="Google Ads",SUMIFS('Google data'!$J$3:$J$20000,'Google data'!$B$3:$B$20000,"&gt;="&amp;I$3,'Google data'!$B$3:$B$20000,"&lt;="&amp;I$4,'Google data'!$A$3:$A$20000,$A9),IF($B9="ChatGPT Ads",SUMIFS('ChatGPT data'!$I$3:$I$20000,'ChatGPT data'!$A$3:$A$20000,"&gt;="&amp;I$3,'ChatGPT data'!$A$3:$A$20000,"&lt;="&amp;I$4,'ChatGPT data'!$B$3:$B$20000,$A9),IF($B9="LinkedIn Ads",SUMIFS('LinkedIn data'!$I$3:$I$20000,'LinkedIn data'!$A$3:$A$20000,"&gt;="&amp;I$3,'LinkedIn data'!$A$3:$A$20000,"&lt;="&amp;I$4,'LinkedIn data'!$B$3:$B$20000,$A9),0)))))</f>
        <v>5268.88</v>
      </c>
      <c r="J9" s="14" t="n">
        <f aca="false">IF($A9="","",IF($B9="Meta",SUMIFS('Meta data'!$V$3:$V$20000,'Meta data'!$A$3:$A$20000,"&gt;="&amp;J$3,'Meta data'!$A$3:$A$20000,"&lt;="&amp;J$4,'Meta data'!$C$3:$C$20000,$A9),IF($B9="Google Ads",SUMIFS('Google data'!$J$3:$J$20000,'Google data'!$B$3:$B$20000,"&gt;="&amp;J$3,'Google data'!$B$3:$B$20000,"&lt;="&amp;J$4,'Google data'!$A$3:$A$20000,$A9),IF($B9="ChatGPT Ads",SUMIFS('ChatGPT data'!$I$3:$I$20000,'ChatGPT data'!$A$3:$A$20000,"&gt;="&amp;J$3,'ChatGPT data'!$A$3:$A$20000,"&lt;="&amp;J$4,'ChatGPT data'!$B$3:$B$20000,$A9),IF($B9="LinkedIn Ads",SUMIFS('LinkedIn data'!$I$3:$I$20000,'LinkedIn data'!$A$3:$A$20000,"&gt;="&amp;J$3,'LinkedIn data'!$A$3:$A$20000,"&lt;="&amp;J$4,'LinkedIn data'!$B$3:$B$20000,$A9),0)))))</f>
        <v>7877.6</v>
      </c>
      <c r="K9" s="14" t="n">
        <f aca="false">IF($A9="","",IF($B9="Meta",SUMIFS('Meta data'!$V$3:$V$20000,'Meta data'!$A$3:$A$20000,"&gt;="&amp;K$3,'Meta data'!$A$3:$A$20000,"&lt;="&amp;K$4,'Meta data'!$C$3:$C$20000,$A9),IF($B9="Google Ads",SUMIFS('Google data'!$J$3:$J$20000,'Google data'!$B$3:$B$20000,"&gt;="&amp;K$3,'Google data'!$B$3:$B$20000,"&lt;="&amp;K$4,'Google data'!$A$3:$A$20000,$A9),IF($B9="ChatGPT Ads",SUMIFS('ChatGPT data'!$I$3:$I$20000,'ChatGPT data'!$A$3:$A$20000,"&gt;="&amp;K$3,'ChatGPT data'!$A$3:$A$20000,"&lt;="&amp;K$4,'ChatGPT data'!$B$3:$B$20000,$A9),IF($B9="LinkedIn Ads",SUMIFS('LinkedIn data'!$I$3:$I$20000,'LinkedIn data'!$A$3:$A$20000,"&gt;="&amp;K$3,'LinkedIn data'!$A$3:$A$20000,"&lt;="&amp;K$4,'LinkedIn data'!$B$3:$B$20000,$A9),0)))))</f>
        <v>2560.21</v>
      </c>
      <c r="L9" s="14" t="n">
        <f aca="false">IF($A9="","",IF($B9="Meta",SUMIFS('Meta data'!$V$3:$V$20000,'Meta data'!$A$3:$A$20000,"&gt;="&amp;L$3,'Meta data'!$A$3:$A$20000,"&lt;="&amp;L$4,'Meta data'!$C$3:$C$20000,$A9),IF($B9="Google Ads",SUMIFS('Google data'!$J$3:$J$20000,'Google data'!$B$3:$B$20000,"&gt;="&amp;L$3,'Google data'!$B$3:$B$20000,"&lt;="&amp;L$4,'Google data'!$A$3:$A$20000,$A9),IF($B9="ChatGPT Ads",SUMIFS('ChatGPT data'!$I$3:$I$20000,'ChatGPT data'!$A$3:$A$20000,"&gt;="&amp;L$3,'ChatGPT data'!$A$3:$A$20000,"&lt;="&amp;L$4,'ChatGPT data'!$B$3:$B$20000,$A9),IF($B9="LinkedIn Ads",SUMIFS('LinkedIn data'!$I$3:$I$20000,'LinkedIn data'!$A$3:$A$20000,"&gt;="&amp;L$3,'LinkedIn data'!$A$3:$A$20000,"&lt;="&amp;L$4,'LinkedIn data'!$B$3:$B$20000,$A9),0)))))</f>
        <v>0</v>
      </c>
      <c r="M9" s="14" t="n">
        <f aca="false">IF($A9="","",IF($B9="Meta",SUMIFS('Meta data'!$V$3:$V$20000,'Meta data'!$A$3:$A$20000,"&gt;="&amp;M$3,'Meta data'!$A$3:$A$20000,"&lt;="&amp;M$4,'Meta data'!$C$3:$C$20000,$A9),IF($B9="Google Ads",SUMIFS('Google data'!$J$3:$J$20000,'Google data'!$B$3:$B$20000,"&gt;="&amp;M$3,'Google data'!$B$3:$B$20000,"&lt;="&amp;M$4,'Google data'!$A$3:$A$20000,$A9),IF($B9="ChatGPT Ads",SUMIFS('ChatGPT data'!$I$3:$I$20000,'ChatGPT data'!$A$3:$A$20000,"&gt;="&amp;M$3,'ChatGPT data'!$A$3:$A$20000,"&lt;="&amp;M$4,'ChatGPT data'!$B$3:$B$20000,$A9),IF($B9="LinkedIn Ads",SUMIFS('LinkedIn data'!$I$3:$I$20000,'LinkedIn data'!$A$3:$A$20000,"&gt;="&amp;M$3,'LinkedIn data'!$A$3:$A$20000,"&lt;="&amp;M$4,'LinkedIn data'!$B$3:$B$20000,$A9),0)))))</f>
        <v>0</v>
      </c>
      <c r="N9" s="14" t="n">
        <f aca="false">IF($A9="","",IF($B9="Meta",SUMIFS('Meta data'!$V$3:$V$20000,'Meta data'!$A$3:$A$20000,"&gt;="&amp;N$3,'Meta data'!$A$3:$A$20000,"&lt;="&amp;N$4,'Meta data'!$C$3:$C$20000,$A9),IF($B9="Google Ads",SUMIFS('Google data'!$J$3:$J$20000,'Google data'!$B$3:$B$20000,"&gt;="&amp;N$3,'Google data'!$B$3:$B$20000,"&lt;="&amp;N$4,'Google data'!$A$3:$A$20000,$A9),IF($B9="ChatGPT Ads",SUMIFS('ChatGPT data'!$I$3:$I$20000,'ChatGPT data'!$A$3:$A$20000,"&gt;="&amp;N$3,'ChatGPT data'!$A$3:$A$20000,"&lt;="&amp;N$4,'ChatGPT data'!$B$3:$B$20000,$A9),IF($B9="LinkedIn Ads",SUMIFS('LinkedIn data'!$I$3:$I$20000,'LinkedIn data'!$A$3:$A$20000,"&gt;="&amp;N$3,'LinkedIn data'!$A$3:$A$20000,"&lt;="&amp;N$4,'LinkedIn data'!$B$3:$B$20000,$A9),0)))))</f>
        <v>0</v>
      </c>
      <c r="O9" s="14" t="n">
        <f aca="false">IF($A9="","",IF($B9="Meta",SUMIFS('Meta data'!$V$3:$V$20000,'Meta data'!$A$3:$A$20000,"&gt;="&amp;O$3,'Meta data'!$A$3:$A$20000,"&lt;="&amp;O$4,'Meta data'!$C$3:$C$20000,$A9),IF($B9="Google Ads",SUMIFS('Google data'!$J$3:$J$20000,'Google data'!$B$3:$B$20000,"&gt;="&amp;O$3,'Google data'!$B$3:$B$20000,"&lt;="&amp;O$4,'Google data'!$A$3:$A$20000,$A9),IF($B9="ChatGPT Ads",SUMIFS('ChatGPT data'!$I$3:$I$20000,'ChatGPT data'!$A$3:$A$20000,"&gt;="&amp;O$3,'ChatGPT data'!$A$3:$A$20000,"&lt;="&amp;O$4,'ChatGPT data'!$B$3:$B$20000,$A9),IF($B9="LinkedIn Ads",SUMIFS('LinkedIn data'!$I$3:$I$20000,'LinkedIn data'!$A$3:$A$20000,"&gt;="&amp;O$3,'LinkedIn data'!$A$3:$A$20000,"&lt;="&amp;O$4,'LinkedIn data'!$B$3:$B$20000,$A9),0)))))</f>
        <v>0</v>
      </c>
      <c r="P9" s="14" t="n">
        <f aca="false">IF($A9="","",IF($B9="Meta",SUMIFS('Meta data'!$V$3:$V$20000,'Meta data'!$A$3:$A$20000,"&gt;="&amp;P$3,'Meta data'!$A$3:$A$20000,"&lt;="&amp;P$4,'Meta data'!$C$3:$C$20000,$A9),IF($B9="Google Ads",SUMIFS('Google data'!$J$3:$J$20000,'Google data'!$B$3:$B$20000,"&gt;="&amp;P$3,'Google data'!$B$3:$B$20000,"&lt;="&amp;P$4,'Google data'!$A$3:$A$20000,$A9),IF($B9="ChatGPT Ads",SUMIFS('ChatGPT data'!$I$3:$I$20000,'ChatGPT data'!$A$3:$A$20000,"&gt;="&amp;P$3,'ChatGPT data'!$A$3:$A$20000,"&lt;="&amp;P$4,'ChatGPT data'!$B$3:$B$20000,$A9),IF($B9="LinkedIn Ads",SUMIFS('LinkedIn data'!$I$3:$I$20000,'LinkedIn data'!$A$3:$A$20000,"&gt;="&amp;P$3,'LinkedIn data'!$A$3:$A$20000,"&lt;="&amp;P$4,'LinkedIn data'!$B$3:$B$20000,$A9),0)))))</f>
        <v>0</v>
      </c>
      <c r="Q9" s="14" t="n">
        <f aca="false">IF($A9="","",IF($B9="Meta",SUMIFS('Meta data'!$V$3:$V$20000,'Meta data'!$A$3:$A$20000,"&gt;="&amp;Q$3,'Meta data'!$A$3:$A$20000,"&lt;="&amp;Q$4,'Meta data'!$C$3:$C$20000,$A9),IF($B9="Google Ads",SUMIFS('Google data'!$J$3:$J$20000,'Google data'!$B$3:$B$20000,"&gt;="&amp;Q$3,'Google data'!$B$3:$B$20000,"&lt;="&amp;Q$4,'Google data'!$A$3:$A$20000,$A9),IF($B9="ChatGPT Ads",SUMIFS('ChatGPT data'!$I$3:$I$20000,'ChatGPT data'!$A$3:$A$20000,"&gt;="&amp;Q$3,'ChatGPT data'!$A$3:$A$20000,"&lt;="&amp;Q$4,'ChatGPT data'!$B$3:$B$20000,$A9),IF($B9="LinkedIn Ads",SUMIFS('LinkedIn data'!$I$3:$I$20000,'LinkedIn data'!$A$3:$A$20000,"&gt;="&amp;Q$3,'LinkedIn data'!$A$3:$A$20000,"&lt;="&amp;Q$4,'LinkedIn data'!$B$3:$B$20000,$A9),0)))))</f>
        <v>0</v>
      </c>
      <c r="R9" s="15" t="n">
        <f aca="false">IF($A9="","",SUM(F9:Q9))</f>
        <v>15706.69</v>
      </c>
      <c r="S9" s="36" t="n">
        <f aca="false">IF($A9="","",IF($B9="Meta",SUMIFS('Meta data'!$O$3:$O$20000,'Meta data'!$C$3:$C$20000,$A9),IF($B9="Google Ads",SUMIFS('Google data'!$F$3:$F$20000,'Google data'!$A$3:$A$20000,$A9),IF($B9="ChatGPT Ads",SUMIFS('ChatGPT data'!$E$3:$E$20000,'ChatGPT data'!$B$3:$B$20000,$A9),IF($B9="LinkedIn Ads",SUMIFS('LinkedIn data'!$E$3:$E$20000,'LinkedIn data'!$B$3:$B$20000,$A9),0)))))</f>
        <v>4628</v>
      </c>
      <c r="T9" s="36" t="n">
        <f aca="false">IF($A9="","",IF($B9="Meta",SUMIFS('Meta data'!$P$3:$P$20000,'Meta data'!$C$3:$C$20000,$A9),IF($B9="Google Ads",SUMIFS('Google data'!$G$3:$G$20000,'Google data'!$A$3:$A$20000,$A9),IF($B9="ChatGPT Ads",SUMIFS('ChatGPT data'!$F$3:$F$20000,'ChatGPT data'!$B$3:$B$20000,$A9),IF($B9="LinkedIn Ads",SUMIFS('LinkedIn data'!$F$3:$F$20000,'LinkedIn data'!$B$3:$B$20000,$A9),0)))))</f>
        <v>350</v>
      </c>
      <c r="U9" s="37" t="n">
        <f aca="false">IF(OR($A9="",T9=0),"",R9/T9)</f>
        <v>44.8762571428571</v>
      </c>
      <c r="V9" s="58"/>
      <c r="W9" s="14" t="n">
        <f aca="false">IF($A9="","",IF($B9="Meta",SUMIFS('Meta data'!$V$3:$V$20000,'Meta data'!$A$3:$A$20000,"&gt;="&amp;Calc!$C$15,'Meta data'!$A$3:$A$20000,"&lt;="&amp;Calc!$C$13,'Meta data'!$C$3:$C$20000,$A9,'Meta data'!$T$3:$T$20000,"&lt;&gt;Month total"),IF($B9="Google Ads",SUMIFS('Google data'!$J$3:$J$20000,'Google data'!$B$3:$B$20000,"&gt;="&amp;Calc!$C$15,'Google data'!$B$3:$B$20000,"&lt;="&amp;Calc!$C$13,'Google data'!$A$3:$A$20000,$A9,'Google data'!$H$3:$H$20000,"&lt;&gt;Month total"),IF($B9="ChatGPT Ads",SUMIFS('ChatGPT data'!$I$3:$I$20000,'ChatGPT data'!$A$3:$A$20000,"&gt;="&amp;Calc!$C$15,'ChatGPT data'!$A$3:$A$20000,"&lt;="&amp;Calc!$C$13,'ChatGPT data'!$B$3:$B$20000,$A9,'ChatGPT data'!$G$3:$G$20000,"&lt;&gt;Month total"),IF($B9="LinkedIn Ads",SUMIFS('LinkedIn data'!$I$3:$I$20000,'LinkedIn data'!$A$3:$A$20000,"&gt;="&amp;Calc!$C$15,'LinkedIn data'!$A$3:$A$20000,"&lt;="&amp;Calc!$C$13,'LinkedIn data'!$B$3:$B$20000,$A9,'LinkedIn data'!$G$3:$G$20000,"&lt;&gt;Month total"),0)))))</f>
        <v>0</v>
      </c>
      <c r="X9" s="14" t="n">
        <f aca="false">IF($A9="","",IF($B9="Meta",SUMIFS('Meta data'!$V$3:$V$20000,'Meta data'!$A$3:$A$20000,"&gt;="&amp;Calc!$C$14,'Meta data'!$A$3:$A$20000,"&lt;="&amp;Calc!$C$13,'Meta data'!$C$3:$C$20000,$A9,'Meta data'!$T$3:$T$20000,"&lt;&gt;Month total"),IF($B9="Google Ads",SUMIFS('Google data'!$J$3:$J$20000,'Google data'!$B$3:$B$20000,"&gt;="&amp;Calc!$C$14,'Google data'!$B$3:$B$20000,"&lt;="&amp;Calc!$C$13,'Google data'!$A$3:$A$20000,$A9,'Google data'!$H$3:$H$20000,"&lt;&gt;Month total"),IF($B9="ChatGPT Ads",SUMIFS('ChatGPT data'!$I$3:$I$20000,'ChatGPT data'!$A$3:$A$20000,"&gt;="&amp;Calc!$C$14,'ChatGPT data'!$A$3:$A$20000,"&lt;="&amp;Calc!$C$13,'ChatGPT data'!$B$3:$B$20000,$A9,'ChatGPT data'!$G$3:$G$20000,"&lt;&gt;Month total"),IF($B9="LinkedIn Ads",SUMIFS('LinkedIn data'!$I$3:$I$20000,'LinkedIn data'!$A$3:$A$20000,"&gt;="&amp;Calc!$C$14,'LinkedIn data'!$A$3:$A$20000,"&lt;="&amp;Calc!$C$13,'LinkedIn data'!$B$3:$B$20000,$A9,'LinkedIn data'!$G$3:$G$20000,"&lt;&gt;Month total"),0)))))</f>
        <v>0</v>
      </c>
    </row>
    <row r="10" customFormat="false" ht="15" hidden="false" customHeight="false" outlineLevel="0" collapsed="false">
      <c r="A10" s="57" t="s">
        <v>169</v>
      </c>
      <c r="B10" s="57" t="s">
        <v>19</v>
      </c>
      <c r="C10" s="57" t="s">
        <v>134</v>
      </c>
      <c r="D10" s="57" t="s">
        <v>124</v>
      </c>
      <c r="E10" s="57" t="s">
        <v>150</v>
      </c>
      <c r="F10" s="14" t="n">
        <f aca="false">IF($A10="","",IF($B10="Meta",SUMIFS('Meta data'!$V$3:$V$20000,'Meta data'!$A$3:$A$20000,"&gt;="&amp;F$3,'Meta data'!$A$3:$A$20000,"&lt;="&amp;F$4,'Meta data'!$C$3:$C$20000,$A10),IF($B10="Google Ads",SUMIFS('Google data'!$J$3:$J$20000,'Google data'!$B$3:$B$20000,"&gt;="&amp;F$3,'Google data'!$B$3:$B$20000,"&lt;="&amp;F$4,'Google data'!$A$3:$A$20000,$A10),IF($B10="ChatGPT Ads",SUMIFS('ChatGPT data'!$I$3:$I$20000,'ChatGPT data'!$A$3:$A$20000,"&gt;="&amp;F$3,'ChatGPT data'!$A$3:$A$20000,"&lt;="&amp;F$4,'ChatGPT data'!$B$3:$B$20000,$A10),IF($B10="LinkedIn Ads",SUMIFS('LinkedIn data'!$I$3:$I$20000,'LinkedIn data'!$A$3:$A$20000,"&gt;="&amp;F$3,'LinkedIn data'!$A$3:$A$20000,"&lt;="&amp;F$4,'LinkedIn data'!$B$3:$B$20000,$A10),0)))))</f>
        <v>482.04</v>
      </c>
      <c r="G10" s="14" t="n">
        <f aca="false">IF($A10="","",IF($B10="Meta",SUMIFS('Meta data'!$V$3:$V$20000,'Meta data'!$A$3:$A$20000,"&gt;="&amp;G$3,'Meta data'!$A$3:$A$20000,"&lt;="&amp;G$4,'Meta data'!$C$3:$C$20000,$A10),IF($B10="Google Ads",SUMIFS('Google data'!$J$3:$J$20000,'Google data'!$B$3:$B$20000,"&gt;="&amp;G$3,'Google data'!$B$3:$B$20000,"&lt;="&amp;G$4,'Google data'!$A$3:$A$20000,$A10),IF($B10="ChatGPT Ads",SUMIFS('ChatGPT data'!$I$3:$I$20000,'ChatGPT data'!$A$3:$A$20000,"&gt;="&amp;G$3,'ChatGPT data'!$A$3:$A$20000,"&lt;="&amp;G$4,'ChatGPT data'!$B$3:$B$20000,$A10),IF($B10="LinkedIn Ads",SUMIFS('LinkedIn data'!$I$3:$I$20000,'LinkedIn data'!$A$3:$A$20000,"&gt;="&amp;G$3,'LinkedIn data'!$A$3:$A$20000,"&lt;="&amp;G$4,'LinkedIn data'!$B$3:$B$20000,$A10),0)))))</f>
        <v>556.5</v>
      </c>
      <c r="H10" s="14" t="n">
        <f aca="false">IF($A10="","",IF($B10="Meta",SUMIFS('Meta data'!$V$3:$V$20000,'Meta data'!$A$3:$A$20000,"&gt;="&amp;H$3,'Meta data'!$A$3:$A$20000,"&lt;="&amp;H$4,'Meta data'!$C$3:$C$20000,$A10),IF($B10="Google Ads",SUMIFS('Google data'!$J$3:$J$20000,'Google data'!$B$3:$B$20000,"&gt;="&amp;H$3,'Google data'!$B$3:$B$20000,"&lt;="&amp;H$4,'Google data'!$A$3:$A$20000,$A10),IF($B10="ChatGPT Ads",SUMIFS('ChatGPT data'!$I$3:$I$20000,'ChatGPT data'!$A$3:$A$20000,"&gt;="&amp;H$3,'ChatGPT data'!$A$3:$A$20000,"&lt;="&amp;H$4,'ChatGPT data'!$B$3:$B$20000,$A10),IF($B10="LinkedIn Ads",SUMIFS('LinkedIn data'!$I$3:$I$20000,'LinkedIn data'!$A$3:$A$20000,"&gt;="&amp;H$3,'LinkedIn data'!$A$3:$A$20000,"&lt;="&amp;H$4,'LinkedIn data'!$B$3:$B$20000,$A10),0)))))</f>
        <v>634.17</v>
      </c>
      <c r="I10" s="14" t="n">
        <f aca="false">IF($A10="","",IF($B10="Meta",SUMIFS('Meta data'!$V$3:$V$20000,'Meta data'!$A$3:$A$20000,"&gt;="&amp;I$3,'Meta data'!$A$3:$A$20000,"&lt;="&amp;I$4,'Meta data'!$C$3:$C$20000,$A10),IF($B10="Google Ads",SUMIFS('Google data'!$J$3:$J$20000,'Google data'!$B$3:$B$20000,"&gt;="&amp;I$3,'Google data'!$B$3:$B$20000,"&lt;="&amp;I$4,'Google data'!$A$3:$A$20000,$A10),IF($B10="ChatGPT Ads",SUMIFS('ChatGPT data'!$I$3:$I$20000,'ChatGPT data'!$A$3:$A$20000,"&gt;="&amp;I$3,'ChatGPT data'!$A$3:$A$20000,"&lt;="&amp;I$4,'ChatGPT data'!$B$3:$B$20000,$A10),IF($B10="LinkedIn Ads",SUMIFS('LinkedIn data'!$I$3:$I$20000,'LinkedIn data'!$A$3:$A$20000,"&gt;="&amp;I$3,'LinkedIn data'!$A$3:$A$20000,"&lt;="&amp;I$4,'LinkedIn data'!$B$3:$B$20000,$A10),0)))))</f>
        <v>579.09</v>
      </c>
      <c r="J10" s="14" t="n">
        <f aca="false">IF($A10="","",IF($B10="Meta",SUMIFS('Meta data'!$V$3:$V$20000,'Meta data'!$A$3:$A$20000,"&gt;="&amp;J$3,'Meta data'!$A$3:$A$20000,"&lt;="&amp;J$4,'Meta data'!$C$3:$C$20000,$A10),IF($B10="Google Ads",SUMIFS('Google data'!$J$3:$J$20000,'Google data'!$B$3:$B$20000,"&gt;="&amp;J$3,'Google data'!$B$3:$B$20000,"&lt;="&amp;J$4,'Google data'!$A$3:$A$20000,$A10),IF($B10="ChatGPT Ads",SUMIFS('ChatGPT data'!$I$3:$I$20000,'ChatGPT data'!$A$3:$A$20000,"&gt;="&amp;J$3,'ChatGPT data'!$A$3:$A$20000,"&lt;="&amp;J$4,'ChatGPT data'!$B$3:$B$20000,$A10),IF($B10="LinkedIn Ads",SUMIFS('LinkedIn data'!$I$3:$I$20000,'LinkedIn data'!$A$3:$A$20000,"&gt;="&amp;J$3,'LinkedIn data'!$A$3:$A$20000,"&lt;="&amp;J$4,'LinkedIn data'!$B$3:$B$20000,$A10),0)))))</f>
        <v>561.84</v>
      </c>
      <c r="K10" s="14" t="n">
        <f aca="false">IF($A10="","",IF($B10="Meta",SUMIFS('Meta data'!$V$3:$V$20000,'Meta data'!$A$3:$A$20000,"&gt;="&amp;K$3,'Meta data'!$A$3:$A$20000,"&lt;="&amp;K$4,'Meta data'!$C$3:$C$20000,$A10),IF($B10="Google Ads",SUMIFS('Google data'!$J$3:$J$20000,'Google data'!$B$3:$B$20000,"&gt;="&amp;K$3,'Google data'!$B$3:$B$20000,"&lt;="&amp;K$4,'Google data'!$A$3:$A$20000,$A10),IF($B10="ChatGPT Ads",SUMIFS('ChatGPT data'!$I$3:$I$20000,'ChatGPT data'!$A$3:$A$20000,"&gt;="&amp;K$3,'ChatGPT data'!$A$3:$A$20000,"&lt;="&amp;K$4,'ChatGPT data'!$B$3:$B$20000,$A10),IF($B10="LinkedIn Ads",SUMIFS('LinkedIn data'!$I$3:$I$20000,'LinkedIn data'!$A$3:$A$20000,"&gt;="&amp;K$3,'LinkedIn data'!$A$3:$A$20000,"&lt;="&amp;K$4,'LinkedIn data'!$B$3:$B$20000,$A10),0)))))</f>
        <v>1012.22</v>
      </c>
      <c r="L10" s="14" t="n">
        <f aca="false">IF($A10="","",IF($B10="Meta",SUMIFS('Meta data'!$V$3:$V$20000,'Meta data'!$A$3:$A$20000,"&gt;="&amp;L$3,'Meta data'!$A$3:$A$20000,"&lt;="&amp;L$4,'Meta data'!$C$3:$C$20000,$A10),IF($B10="Google Ads",SUMIFS('Google data'!$J$3:$J$20000,'Google data'!$B$3:$B$20000,"&gt;="&amp;L$3,'Google data'!$B$3:$B$20000,"&lt;="&amp;L$4,'Google data'!$A$3:$A$20000,$A10),IF($B10="ChatGPT Ads",SUMIFS('ChatGPT data'!$I$3:$I$20000,'ChatGPT data'!$A$3:$A$20000,"&gt;="&amp;L$3,'ChatGPT data'!$A$3:$A$20000,"&lt;="&amp;L$4,'ChatGPT data'!$B$3:$B$20000,$A10),IF($B10="LinkedIn Ads",SUMIFS('LinkedIn data'!$I$3:$I$20000,'LinkedIn data'!$A$3:$A$20000,"&gt;="&amp;L$3,'LinkedIn data'!$A$3:$A$20000,"&lt;="&amp;L$4,'LinkedIn data'!$B$3:$B$20000,$A10),0)))))</f>
        <v>3047.53</v>
      </c>
      <c r="M10" s="14" t="n">
        <f aca="false">IF($A10="","",IF($B10="Meta",SUMIFS('Meta data'!$V$3:$V$20000,'Meta data'!$A$3:$A$20000,"&gt;="&amp;M$3,'Meta data'!$A$3:$A$20000,"&lt;="&amp;M$4,'Meta data'!$C$3:$C$20000,$A10),IF($B10="Google Ads",SUMIFS('Google data'!$J$3:$J$20000,'Google data'!$B$3:$B$20000,"&gt;="&amp;M$3,'Google data'!$B$3:$B$20000,"&lt;="&amp;M$4,'Google data'!$A$3:$A$20000,$A10),IF($B10="ChatGPT Ads",SUMIFS('ChatGPT data'!$I$3:$I$20000,'ChatGPT data'!$A$3:$A$20000,"&gt;="&amp;M$3,'ChatGPT data'!$A$3:$A$20000,"&lt;="&amp;M$4,'ChatGPT data'!$B$3:$B$20000,$A10),IF($B10="LinkedIn Ads",SUMIFS('LinkedIn data'!$I$3:$I$20000,'LinkedIn data'!$A$3:$A$20000,"&gt;="&amp;M$3,'LinkedIn data'!$A$3:$A$20000,"&lt;="&amp;M$4,'LinkedIn data'!$B$3:$B$20000,$A10),0)))))</f>
        <v>2719.28</v>
      </c>
      <c r="N10" s="14" t="n">
        <f aca="false">IF($A10="","",IF($B10="Meta",SUMIFS('Meta data'!$V$3:$V$20000,'Meta data'!$A$3:$A$20000,"&gt;="&amp;N$3,'Meta data'!$A$3:$A$20000,"&lt;="&amp;N$4,'Meta data'!$C$3:$C$20000,$A10),IF($B10="Google Ads",SUMIFS('Google data'!$J$3:$J$20000,'Google data'!$B$3:$B$20000,"&gt;="&amp;N$3,'Google data'!$B$3:$B$20000,"&lt;="&amp;N$4,'Google data'!$A$3:$A$20000,$A10),IF($B10="ChatGPT Ads",SUMIFS('ChatGPT data'!$I$3:$I$20000,'ChatGPT data'!$A$3:$A$20000,"&gt;="&amp;N$3,'ChatGPT data'!$A$3:$A$20000,"&lt;="&amp;N$4,'ChatGPT data'!$B$3:$B$20000,$A10),IF($B10="LinkedIn Ads",SUMIFS('LinkedIn data'!$I$3:$I$20000,'LinkedIn data'!$A$3:$A$20000,"&gt;="&amp;N$3,'LinkedIn data'!$A$3:$A$20000,"&lt;="&amp;N$4,'LinkedIn data'!$B$3:$B$20000,$A10),0)))))</f>
        <v>1895.1</v>
      </c>
      <c r="O10" s="14" t="n">
        <f aca="false">IF($A10="","",IF($B10="Meta",SUMIFS('Meta data'!$V$3:$V$20000,'Meta data'!$A$3:$A$20000,"&gt;="&amp;O$3,'Meta data'!$A$3:$A$20000,"&lt;="&amp;O$4,'Meta data'!$C$3:$C$20000,$A10),IF($B10="Google Ads",SUMIFS('Google data'!$J$3:$J$20000,'Google data'!$B$3:$B$20000,"&gt;="&amp;O$3,'Google data'!$B$3:$B$20000,"&lt;="&amp;O$4,'Google data'!$A$3:$A$20000,$A10),IF($B10="ChatGPT Ads",SUMIFS('ChatGPT data'!$I$3:$I$20000,'ChatGPT data'!$A$3:$A$20000,"&gt;="&amp;O$3,'ChatGPT data'!$A$3:$A$20000,"&lt;="&amp;O$4,'ChatGPT data'!$B$3:$B$20000,$A10),IF($B10="LinkedIn Ads",SUMIFS('LinkedIn data'!$I$3:$I$20000,'LinkedIn data'!$A$3:$A$20000,"&gt;="&amp;O$3,'LinkedIn data'!$A$3:$A$20000,"&lt;="&amp;O$4,'LinkedIn data'!$B$3:$B$20000,$A10),0)))))</f>
        <v>494.93</v>
      </c>
      <c r="P10" s="14" t="n">
        <f aca="false">IF($A10="","",IF($B10="Meta",SUMIFS('Meta data'!$V$3:$V$20000,'Meta data'!$A$3:$A$20000,"&gt;="&amp;P$3,'Meta data'!$A$3:$A$20000,"&lt;="&amp;P$4,'Meta data'!$C$3:$C$20000,$A10),IF($B10="Google Ads",SUMIFS('Google data'!$J$3:$J$20000,'Google data'!$B$3:$B$20000,"&gt;="&amp;P$3,'Google data'!$B$3:$B$20000,"&lt;="&amp;P$4,'Google data'!$A$3:$A$20000,$A10),IF($B10="ChatGPT Ads",SUMIFS('ChatGPT data'!$I$3:$I$20000,'ChatGPT data'!$A$3:$A$20000,"&gt;="&amp;P$3,'ChatGPT data'!$A$3:$A$20000,"&lt;="&amp;P$4,'ChatGPT data'!$B$3:$B$20000,$A10),IF($B10="LinkedIn Ads",SUMIFS('LinkedIn data'!$I$3:$I$20000,'LinkedIn data'!$A$3:$A$20000,"&gt;="&amp;P$3,'LinkedIn data'!$A$3:$A$20000,"&lt;="&amp;P$4,'LinkedIn data'!$B$3:$B$20000,$A10),0)))))</f>
        <v>0</v>
      </c>
      <c r="Q10" s="14" t="n">
        <f aca="false">IF($A10="","",IF($B10="Meta",SUMIFS('Meta data'!$V$3:$V$20000,'Meta data'!$A$3:$A$20000,"&gt;="&amp;Q$3,'Meta data'!$A$3:$A$20000,"&lt;="&amp;Q$4,'Meta data'!$C$3:$C$20000,$A10),IF($B10="Google Ads",SUMIFS('Google data'!$J$3:$J$20000,'Google data'!$B$3:$B$20000,"&gt;="&amp;Q$3,'Google data'!$B$3:$B$20000,"&lt;="&amp;Q$4,'Google data'!$A$3:$A$20000,$A10),IF($B10="ChatGPT Ads",SUMIFS('ChatGPT data'!$I$3:$I$20000,'ChatGPT data'!$A$3:$A$20000,"&gt;="&amp;Q$3,'ChatGPT data'!$A$3:$A$20000,"&lt;="&amp;Q$4,'ChatGPT data'!$B$3:$B$20000,$A10),IF($B10="LinkedIn Ads",SUMIFS('LinkedIn data'!$I$3:$I$20000,'LinkedIn data'!$A$3:$A$20000,"&gt;="&amp;Q$3,'LinkedIn data'!$A$3:$A$20000,"&lt;="&amp;Q$4,'LinkedIn data'!$B$3:$B$20000,$A10),0)))))</f>
        <v>0</v>
      </c>
      <c r="R10" s="15" t="n">
        <f aca="false">IF($A10="","",SUM(F10:Q10))</f>
        <v>11982.7</v>
      </c>
      <c r="S10" s="36" t="n">
        <f aca="false">IF($A10="","",IF($B10="Meta",SUMIFS('Meta data'!$O$3:$O$20000,'Meta data'!$C$3:$C$20000,$A10),IF($B10="Google Ads",SUMIFS('Google data'!$F$3:$F$20000,'Google data'!$A$3:$A$20000,$A10),IF($B10="ChatGPT Ads",SUMIFS('ChatGPT data'!$E$3:$E$20000,'ChatGPT data'!$B$3:$B$20000,$A10),IF($B10="LinkedIn Ads",SUMIFS('LinkedIn data'!$E$3:$E$20000,'LinkedIn data'!$B$3:$B$20000,$A10),0)))))</f>
        <v>7276</v>
      </c>
      <c r="T10" s="36" t="n">
        <f aca="false">IF($A10="","",IF($B10="Meta",SUMIFS('Meta data'!$P$3:$P$20000,'Meta data'!$C$3:$C$20000,$A10),IF($B10="Google Ads",SUMIFS('Google data'!$G$3:$G$20000,'Google data'!$A$3:$A$20000,$A10),IF($B10="ChatGPT Ads",SUMIFS('ChatGPT data'!$F$3:$F$20000,'ChatGPT data'!$B$3:$B$20000,$A10),IF($B10="LinkedIn Ads",SUMIFS('LinkedIn data'!$F$3:$F$20000,'LinkedIn data'!$B$3:$B$20000,$A10),0)))))</f>
        <v>507</v>
      </c>
      <c r="U10" s="37" t="n">
        <f aca="false">IF(OR($A10="",T10=0),"",R10/T10)</f>
        <v>23.634516765286</v>
      </c>
      <c r="V10" s="58"/>
      <c r="W10" s="14" t="n">
        <f aca="false">IF($A10="","",IF($B10="Meta",SUMIFS('Meta data'!$V$3:$V$20000,'Meta data'!$A$3:$A$20000,"&gt;="&amp;Calc!$C$15,'Meta data'!$A$3:$A$20000,"&lt;="&amp;Calc!$C$13,'Meta data'!$C$3:$C$20000,$A10,'Meta data'!$T$3:$T$20000,"&lt;&gt;Month total"),IF($B10="Google Ads",SUMIFS('Google data'!$J$3:$J$20000,'Google data'!$B$3:$B$20000,"&gt;="&amp;Calc!$C$15,'Google data'!$B$3:$B$20000,"&lt;="&amp;Calc!$C$13,'Google data'!$A$3:$A$20000,$A10,'Google data'!$H$3:$H$20000,"&lt;&gt;Month total"),IF($B10="ChatGPT Ads",SUMIFS('ChatGPT data'!$I$3:$I$20000,'ChatGPT data'!$A$3:$A$20000,"&gt;="&amp;Calc!$C$15,'ChatGPT data'!$A$3:$A$20000,"&lt;="&amp;Calc!$C$13,'ChatGPT data'!$B$3:$B$20000,$A10,'ChatGPT data'!$G$3:$G$20000,"&lt;&gt;Month total"),IF($B10="LinkedIn Ads",SUMIFS('LinkedIn data'!$I$3:$I$20000,'LinkedIn data'!$A$3:$A$20000,"&gt;="&amp;Calc!$C$15,'LinkedIn data'!$A$3:$A$20000,"&lt;="&amp;Calc!$C$13,'LinkedIn data'!$B$3:$B$20000,$A10,'LinkedIn data'!$G$3:$G$20000,"&lt;&gt;Month total"),0)))))</f>
        <v>867.54</v>
      </c>
      <c r="X10" s="14" t="n">
        <f aca="false">IF($A10="","",IF($B10="Meta",SUMIFS('Meta data'!$V$3:$V$20000,'Meta data'!$A$3:$A$20000,"&gt;="&amp;Calc!$C$14,'Meta data'!$A$3:$A$20000,"&lt;="&amp;Calc!$C$13,'Meta data'!$C$3:$C$20000,$A10,'Meta data'!$T$3:$T$20000,"&lt;&gt;Month total"),IF($B10="Google Ads",SUMIFS('Google data'!$J$3:$J$20000,'Google data'!$B$3:$B$20000,"&gt;="&amp;Calc!$C$14,'Google data'!$B$3:$B$20000,"&lt;="&amp;Calc!$C$13,'Google data'!$A$3:$A$20000,$A10,'Google data'!$H$3:$H$20000,"&lt;&gt;Month total"),IF($B10="ChatGPT Ads",SUMIFS('ChatGPT data'!$I$3:$I$20000,'ChatGPT data'!$A$3:$A$20000,"&gt;="&amp;Calc!$C$14,'ChatGPT data'!$A$3:$A$20000,"&lt;="&amp;Calc!$C$13,'ChatGPT data'!$B$3:$B$20000,$A10,'ChatGPT data'!$G$3:$G$20000,"&lt;&gt;Month total"),IF($B10="LinkedIn Ads",SUMIFS('LinkedIn data'!$I$3:$I$20000,'LinkedIn data'!$A$3:$A$20000,"&gt;="&amp;Calc!$C$14,'LinkedIn data'!$A$3:$A$20000,"&lt;="&amp;Calc!$C$13,'LinkedIn data'!$B$3:$B$20000,$A10,'LinkedIn data'!$G$3:$G$20000,"&lt;&gt;Month total"),0)))))</f>
        <v>289.81</v>
      </c>
    </row>
    <row r="11" customFormat="false" ht="15" hidden="false" customHeight="false" outlineLevel="0" collapsed="false">
      <c r="A11" s="57" t="s">
        <v>170</v>
      </c>
      <c r="B11" s="57" t="s">
        <v>19</v>
      </c>
      <c r="C11" s="57" t="s">
        <v>131</v>
      </c>
      <c r="D11" s="57" t="s">
        <v>123</v>
      </c>
      <c r="E11" s="57" t="s">
        <v>148</v>
      </c>
      <c r="F11" s="14" t="n">
        <f aca="false">IF($A11="","",IF($B11="Meta",SUMIFS('Meta data'!$V$3:$V$20000,'Meta data'!$A$3:$A$20000,"&gt;="&amp;F$3,'Meta data'!$A$3:$A$20000,"&lt;="&amp;F$4,'Meta data'!$C$3:$C$20000,$A11),IF($B11="Google Ads",SUMIFS('Google data'!$J$3:$J$20000,'Google data'!$B$3:$B$20000,"&gt;="&amp;F$3,'Google data'!$B$3:$B$20000,"&lt;="&amp;F$4,'Google data'!$A$3:$A$20000,$A11),IF($B11="ChatGPT Ads",SUMIFS('ChatGPT data'!$I$3:$I$20000,'ChatGPT data'!$A$3:$A$20000,"&gt;="&amp;F$3,'ChatGPT data'!$A$3:$A$20000,"&lt;="&amp;F$4,'ChatGPT data'!$B$3:$B$20000,$A11),IF($B11="LinkedIn Ads",SUMIFS('LinkedIn data'!$I$3:$I$20000,'LinkedIn data'!$A$3:$A$20000,"&gt;="&amp;F$3,'LinkedIn data'!$A$3:$A$20000,"&lt;="&amp;F$4,'LinkedIn data'!$B$3:$B$20000,$A11),0)))))</f>
        <v>2148.71</v>
      </c>
      <c r="G11" s="14" t="n">
        <f aca="false">IF($A11="","",IF($B11="Meta",SUMIFS('Meta data'!$V$3:$V$20000,'Meta data'!$A$3:$A$20000,"&gt;="&amp;G$3,'Meta data'!$A$3:$A$20000,"&lt;="&amp;G$4,'Meta data'!$C$3:$C$20000,$A11),IF($B11="Google Ads",SUMIFS('Google data'!$J$3:$J$20000,'Google data'!$B$3:$B$20000,"&gt;="&amp;G$3,'Google data'!$B$3:$B$20000,"&lt;="&amp;G$4,'Google data'!$A$3:$A$20000,$A11),IF($B11="ChatGPT Ads",SUMIFS('ChatGPT data'!$I$3:$I$20000,'ChatGPT data'!$A$3:$A$20000,"&gt;="&amp;G$3,'ChatGPT data'!$A$3:$A$20000,"&lt;="&amp;G$4,'ChatGPT data'!$B$3:$B$20000,$A11),IF($B11="LinkedIn Ads",SUMIFS('LinkedIn data'!$I$3:$I$20000,'LinkedIn data'!$A$3:$A$20000,"&gt;="&amp;G$3,'LinkedIn data'!$A$3:$A$20000,"&lt;="&amp;G$4,'LinkedIn data'!$B$3:$B$20000,$A11),0)))))</f>
        <v>1948.23</v>
      </c>
      <c r="H11" s="14" t="n">
        <f aca="false">IF($A11="","",IF($B11="Meta",SUMIFS('Meta data'!$V$3:$V$20000,'Meta data'!$A$3:$A$20000,"&gt;="&amp;H$3,'Meta data'!$A$3:$A$20000,"&lt;="&amp;H$4,'Meta data'!$C$3:$C$20000,$A11),IF($B11="Google Ads",SUMIFS('Google data'!$J$3:$J$20000,'Google data'!$B$3:$B$20000,"&gt;="&amp;H$3,'Google data'!$B$3:$B$20000,"&lt;="&amp;H$4,'Google data'!$A$3:$A$20000,$A11),IF($B11="ChatGPT Ads",SUMIFS('ChatGPT data'!$I$3:$I$20000,'ChatGPT data'!$A$3:$A$20000,"&gt;="&amp;H$3,'ChatGPT data'!$A$3:$A$20000,"&lt;="&amp;H$4,'ChatGPT data'!$B$3:$B$20000,$A11),IF($B11="LinkedIn Ads",SUMIFS('LinkedIn data'!$I$3:$I$20000,'LinkedIn data'!$A$3:$A$20000,"&gt;="&amp;H$3,'LinkedIn data'!$A$3:$A$20000,"&lt;="&amp;H$4,'LinkedIn data'!$B$3:$B$20000,$A11),0)))))</f>
        <v>2200.97</v>
      </c>
      <c r="I11" s="14" t="n">
        <f aca="false">IF($A11="","",IF($B11="Meta",SUMIFS('Meta data'!$V$3:$V$20000,'Meta data'!$A$3:$A$20000,"&gt;="&amp;I$3,'Meta data'!$A$3:$A$20000,"&lt;="&amp;I$4,'Meta data'!$C$3:$C$20000,$A11),IF($B11="Google Ads",SUMIFS('Google data'!$J$3:$J$20000,'Google data'!$B$3:$B$20000,"&gt;="&amp;I$3,'Google data'!$B$3:$B$20000,"&lt;="&amp;I$4,'Google data'!$A$3:$A$20000,$A11),IF($B11="ChatGPT Ads",SUMIFS('ChatGPT data'!$I$3:$I$20000,'ChatGPT data'!$A$3:$A$20000,"&gt;="&amp;I$3,'ChatGPT data'!$A$3:$A$20000,"&lt;="&amp;I$4,'ChatGPT data'!$B$3:$B$20000,$A11),IF($B11="LinkedIn Ads",SUMIFS('LinkedIn data'!$I$3:$I$20000,'LinkedIn data'!$A$3:$A$20000,"&gt;="&amp;I$3,'LinkedIn data'!$A$3:$A$20000,"&lt;="&amp;I$4,'LinkedIn data'!$B$3:$B$20000,$A11),0)))))</f>
        <v>2116.08</v>
      </c>
      <c r="J11" s="14" t="n">
        <f aca="false">IF($A11="","",IF($B11="Meta",SUMIFS('Meta data'!$V$3:$V$20000,'Meta data'!$A$3:$A$20000,"&gt;="&amp;J$3,'Meta data'!$A$3:$A$20000,"&lt;="&amp;J$4,'Meta data'!$C$3:$C$20000,$A11),IF($B11="Google Ads",SUMIFS('Google data'!$J$3:$J$20000,'Google data'!$B$3:$B$20000,"&gt;="&amp;J$3,'Google data'!$B$3:$B$20000,"&lt;="&amp;J$4,'Google data'!$A$3:$A$20000,$A11),IF($B11="ChatGPT Ads",SUMIFS('ChatGPT data'!$I$3:$I$20000,'ChatGPT data'!$A$3:$A$20000,"&gt;="&amp;J$3,'ChatGPT data'!$A$3:$A$20000,"&lt;="&amp;J$4,'ChatGPT data'!$B$3:$B$20000,$A11),IF($B11="LinkedIn Ads",SUMIFS('LinkedIn data'!$I$3:$I$20000,'LinkedIn data'!$A$3:$A$20000,"&gt;="&amp;J$3,'LinkedIn data'!$A$3:$A$20000,"&lt;="&amp;J$4,'LinkedIn data'!$B$3:$B$20000,$A11),0)))))</f>
        <v>2121.95</v>
      </c>
      <c r="K11" s="14" t="n">
        <f aca="false">IF($A11="","",IF($B11="Meta",SUMIFS('Meta data'!$V$3:$V$20000,'Meta data'!$A$3:$A$20000,"&gt;="&amp;K$3,'Meta data'!$A$3:$A$20000,"&lt;="&amp;K$4,'Meta data'!$C$3:$C$20000,$A11),IF($B11="Google Ads",SUMIFS('Google data'!$J$3:$J$20000,'Google data'!$B$3:$B$20000,"&gt;="&amp;K$3,'Google data'!$B$3:$B$20000,"&lt;="&amp;K$4,'Google data'!$A$3:$A$20000,$A11),IF($B11="ChatGPT Ads",SUMIFS('ChatGPT data'!$I$3:$I$20000,'ChatGPT data'!$A$3:$A$20000,"&gt;="&amp;K$3,'ChatGPT data'!$A$3:$A$20000,"&lt;="&amp;K$4,'ChatGPT data'!$B$3:$B$20000,$A11),IF($B11="LinkedIn Ads",SUMIFS('LinkedIn data'!$I$3:$I$20000,'LinkedIn data'!$A$3:$A$20000,"&gt;="&amp;K$3,'LinkedIn data'!$A$3:$A$20000,"&lt;="&amp;K$4,'LinkedIn data'!$B$3:$B$20000,$A11),0)))))</f>
        <v>1152.63</v>
      </c>
      <c r="L11" s="14" t="n">
        <f aca="false">IF($A11="","",IF($B11="Meta",SUMIFS('Meta data'!$V$3:$V$20000,'Meta data'!$A$3:$A$20000,"&gt;="&amp;L$3,'Meta data'!$A$3:$A$20000,"&lt;="&amp;L$4,'Meta data'!$C$3:$C$20000,$A11),IF($B11="Google Ads",SUMIFS('Google data'!$J$3:$J$20000,'Google data'!$B$3:$B$20000,"&gt;="&amp;L$3,'Google data'!$B$3:$B$20000,"&lt;="&amp;L$4,'Google data'!$A$3:$A$20000,$A11),IF($B11="ChatGPT Ads",SUMIFS('ChatGPT data'!$I$3:$I$20000,'ChatGPT data'!$A$3:$A$20000,"&gt;="&amp;L$3,'ChatGPT data'!$A$3:$A$20000,"&lt;="&amp;L$4,'ChatGPT data'!$B$3:$B$20000,$A11),IF($B11="LinkedIn Ads",SUMIFS('LinkedIn data'!$I$3:$I$20000,'LinkedIn data'!$A$3:$A$20000,"&gt;="&amp;L$3,'LinkedIn data'!$A$3:$A$20000,"&lt;="&amp;L$4,'LinkedIn data'!$B$3:$B$20000,$A11),0)))))</f>
        <v>0</v>
      </c>
      <c r="M11" s="14" t="n">
        <f aca="false">IF($A11="","",IF($B11="Meta",SUMIFS('Meta data'!$V$3:$V$20000,'Meta data'!$A$3:$A$20000,"&gt;="&amp;M$3,'Meta data'!$A$3:$A$20000,"&lt;="&amp;M$4,'Meta data'!$C$3:$C$20000,$A11),IF($B11="Google Ads",SUMIFS('Google data'!$J$3:$J$20000,'Google data'!$B$3:$B$20000,"&gt;="&amp;M$3,'Google data'!$B$3:$B$20000,"&lt;="&amp;M$4,'Google data'!$A$3:$A$20000,$A11),IF($B11="ChatGPT Ads",SUMIFS('ChatGPT data'!$I$3:$I$20000,'ChatGPT data'!$A$3:$A$20000,"&gt;="&amp;M$3,'ChatGPT data'!$A$3:$A$20000,"&lt;="&amp;M$4,'ChatGPT data'!$B$3:$B$20000,$A11),IF($B11="LinkedIn Ads",SUMIFS('LinkedIn data'!$I$3:$I$20000,'LinkedIn data'!$A$3:$A$20000,"&gt;="&amp;M$3,'LinkedIn data'!$A$3:$A$20000,"&lt;="&amp;M$4,'LinkedIn data'!$B$3:$B$20000,$A11),0)))))</f>
        <v>0</v>
      </c>
      <c r="N11" s="14" t="n">
        <f aca="false">IF($A11="","",IF($B11="Meta",SUMIFS('Meta data'!$V$3:$V$20000,'Meta data'!$A$3:$A$20000,"&gt;="&amp;N$3,'Meta data'!$A$3:$A$20000,"&lt;="&amp;N$4,'Meta data'!$C$3:$C$20000,$A11),IF($B11="Google Ads",SUMIFS('Google data'!$J$3:$J$20000,'Google data'!$B$3:$B$20000,"&gt;="&amp;N$3,'Google data'!$B$3:$B$20000,"&lt;="&amp;N$4,'Google data'!$A$3:$A$20000,$A11),IF($B11="ChatGPT Ads",SUMIFS('ChatGPT data'!$I$3:$I$20000,'ChatGPT data'!$A$3:$A$20000,"&gt;="&amp;N$3,'ChatGPT data'!$A$3:$A$20000,"&lt;="&amp;N$4,'ChatGPT data'!$B$3:$B$20000,$A11),IF($B11="LinkedIn Ads",SUMIFS('LinkedIn data'!$I$3:$I$20000,'LinkedIn data'!$A$3:$A$20000,"&gt;="&amp;N$3,'LinkedIn data'!$A$3:$A$20000,"&lt;="&amp;N$4,'LinkedIn data'!$B$3:$B$20000,$A11),0)))))</f>
        <v>0</v>
      </c>
      <c r="O11" s="14" t="n">
        <f aca="false">IF($A11="","",IF($B11="Meta",SUMIFS('Meta data'!$V$3:$V$20000,'Meta data'!$A$3:$A$20000,"&gt;="&amp;O$3,'Meta data'!$A$3:$A$20000,"&lt;="&amp;O$4,'Meta data'!$C$3:$C$20000,$A11),IF($B11="Google Ads",SUMIFS('Google data'!$J$3:$J$20000,'Google data'!$B$3:$B$20000,"&gt;="&amp;O$3,'Google data'!$B$3:$B$20000,"&lt;="&amp;O$4,'Google data'!$A$3:$A$20000,$A11),IF($B11="ChatGPT Ads",SUMIFS('ChatGPT data'!$I$3:$I$20000,'ChatGPT data'!$A$3:$A$20000,"&gt;="&amp;O$3,'ChatGPT data'!$A$3:$A$20000,"&lt;="&amp;O$4,'ChatGPT data'!$B$3:$B$20000,$A11),IF($B11="LinkedIn Ads",SUMIFS('LinkedIn data'!$I$3:$I$20000,'LinkedIn data'!$A$3:$A$20000,"&gt;="&amp;O$3,'LinkedIn data'!$A$3:$A$20000,"&lt;="&amp;O$4,'LinkedIn data'!$B$3:$B$20000,$A11),0)))))</f>
        <v>0</v>
      </c>
      <c r="P11" s="14" t="n">
        <f aca="false">IF($A11="","",IF($B11="Meta",SUMIFS('Meta data'!$V$3:$V$20000,'Meta data'!$A$3:$A$20000,"&gt;="&amp;P$3,'Meta data'!$A$3:$A$20000,"&lt;="&amp;P$4,'Meta data'!$C$3:$C$20000,$A11),IF($B11="Google Ads",SUMIFS('Google data'!$J$3:$J$20000,'Google data'!$B$3:$B$20000,"&gt;="&amp;P$3,'Google data'!$B$3:$B$20000,"&lt;="&amp;P$4,'Google data'!$A$3:$A$20000,$A11),IF($B11="ChatGPT Ads",SUMIFS('ChatGPT data'!$I$3:$I$20000,'ChatGPT data'!$A$3:$A$20000,"&gt;="&amp;P$3,'ChatGPT data'!$A$3:$A$20000,"&lt;="&amp;P$4,'ChatGPT data'!$B$3:$B$20000,$A11),IF($B11="LinkedIn Ads",SUMIFS('LinkedIn data'!$I$3:$I$20000,'LinkedIn data'!$A$3:$A$20000,"&gt;="&amp;P$3,'LinkedIn data'!$A$3:$A$20000,"&lt;="&amp;P$4,'LinkedIn data'!$B$3:$B$20000,$A11),0)))))</f>
        <v>0</v>
      </c>
      <c r="Q11" s="14" t="n">
        <f aca="false">IF($A11="","",IF($B11="Meta",SUMIFS('Meta data'!$V$3:$V$20000,'Meta data'!$A$3:$A$20000,"&gt;="&amp;Q$3,'Meta data'!$A$3:$A$20000,"&lt;="&amp;Q$4,'Meta data'!$C$3:$C$20000,$A11),IF($B11="Google Ads",SUMIFS('Google data'!$J$3:$J$20000,'Google data'!$B$3:$B$20000,"&gt;="&amp;Q$3,'Google data'!$B$3:$B$20000,"&lt;="&amp;Q$4,'Google data'!$A$3:$A$20000,$A11),IF($B11="ChatGPT Ads",SUMIFS('ChatGPT data'!$I$3:$I$20000,'ChatGPT data'!$A$3:$A$20000,"&gt;="&amp;Q$3,'ChatGPT data'!$A$3:$A$20000,"&lt;="&amp;Q$4,'ChatGPT data'!$B$3:$B$20000,$A11),IF($B11="LinkedIn Ads",SUMIFS('LinkedIn data'!$I$3:$I$20000,'LinkedIn data'!$A$3:$A$20000,"&gt;="&amp;Q$3,'LinkedIn data'!$A$3:$A$20000,"&lt;="&amp;Q$4,'LinkedIn data'!$B$3:$B$20000,$A11),0)))))</f>
        <v>0</v>
      </c>
      <c r="R11" s="15" t="n">
        <f aca="false">IF($A11="","",SUM(F11:Q11))</f>
        <v>11688.57</v>
      </c>
      <c r="S11" s="36" t="n">
        <f aca="false">IF($A11="","",IF($B11="Meta",SUMIFS('Meta data'!$O$3:$O$20000,'Meta data'!$C$3:$C$20000,$A11),IF($B11="Google Ads",SUMIFS('Google data'!$F$3:$F$20000,'Google data'!$A$3:$A$20000,$A11),IF($B11="ChatGPT Ads",SUMIFS('ChatGPT data'!$E$3:$E$20000,'ChatGPT data'!$B$3:$B$20000,$A11),IF($B11="LinkedIn Ads",SUMIFS('LinkedIn data'!$E$3:$E$20000,'LinkedIn data'!$B$3:$B$20000,$A11),0)))))</f>
        <v>4919</v>
      </c>
      <c r="T11" s="36" t="n">
        <f aca="false">IF($A11="","",IF($B11="Meta",SUMIFS('Meta data'!$P$3:$P$20000,'Meta data'!$C$3:$C$20000,$A11),IF($B11="Google Ads",SUMIFS('Google data'!$G$3:$G$20000,'Google data'!$A$3:$A$20000,$A11),IF($B11="ChatGPT Ads",SUMIFS('ChatGPT data'!$F$3:$F$20000,'ChatGPT data'!$B$3:$B$20000,$A11),IF($B11="LinkedIn Ads",SUMIFS('LinkedIn data'!$F$3:$F$20000,'LinkedIn data'!$B$3:$B$20000,$A11),0)))))</f>
        <v>700</v>
      </c>
      <c r="U11" s="37" t="n">
        <f aca="false">IF(OR($A11="",T11=0),"",R11/T11)</f>
        <v>16.6979571428571</v>
      </c>
      <c r="V11" s="58"/>
      <c r="W11" s="14" t="n">
        <f aca="false">IF($A11="","",IF($B11="Meta",SUMIFS('Meta data'!$V$3:$V$20000,'Meta data'!$A$3:$A$20000,"&gt;="&amp;Calc!$C$15,'Meta data'!$A$3:$A$20000,"&lt;="&amp;Calc!$C$13,'Meta data'!$C$3:$C$20000,$A11,'Meta data'!$T$3:$T$20000,"&lt;&gt;Month total"),IF($B11="Google Ads",SUMIFS('Google data'!$J$3:$J$20000,'Google data'!$B$3:$B$20000,"&gt;="&amp;Calc!$C$15,'Google data'!$B$3:$B$20000,"&lt;="&amp;Calc!$C$13,'Google data'!$A$3:$A$20000,$A11,'Google data'!$H$3:$H$20000,"&lt;&gt;Month total"),IF($B11="ChatGPT Ads",SUMIFS('ChatGPT data'!$I$3:$I$20000,'ChatGPT data'!$A$3:$A$20000,"&gt;="&amp;Calc!$C$15,'ChatGPT data'!$A$3:$A$20000,"&lt;="&amp;Calc!$C$13,'ChatGPT data'!$B$3:$B$20000,$A11,'ChatGPT data'!$G$3:$G$20000,"&lt;&gt;Month total"),IF($B11="LinkedIn Ads",SUMIFS('LinkedIn data'!$I$3:$I$20000,'LinkedIn data'!$A$3:$A$20000,"&gt;="&amp;Calc!$C$15,'LinkedIn data'!$A$3:$A$20000,"&lt;="&amp;Calc!$C$13,'LinkedIn data'!$B$3:$B$20000,$A11,'LinkedIn data'!$G$3:$G$20000,"&lt;&gt;Month total"),0)))))</f>
        <v>0</v>
      </c>
      <c r="X11" s="14" t="n">
        <f aca="false">IF($A11="","",IF($B11="Meta",SUMIFS('Meta data'!$V$3:$V$20000,'Meta data'!$A$3:$A$20000,"&gt;="&amp;Calc!$C$14,'Meta data'!$A$3:$A$20000,"&lt;="&amp;Calc!$C$13,'Meta data'!$C$3:$C$20000,$A11,'Meta data'!$T$3:$T$20000,"&lt;&gt;Month total"),IF($B11="Google Ads",SUMIFS('Google data'!$J$3:$J$20000,'Google data'!$B$3:$B$20000,"&gt;="&amp;Calc!$C$14,'Google data'!$B$3:$B$20000,"&lt;="&amp;Calc!$C$13,'Google data'!$A$3:$A$20000,$A11,'Google data'!$H$3:$H$20000,"&lt;&gt;Month total"),IF($B11="ChatGPT Ads",SUMIFS('ChatGPT data'!$I$3:$I$20000,'ChatGPT data'!$A$3:$A$20000,"&gt;="&amp;Calc!$C$14,'ChatGPT data'!$A$3:$A$20000,"&lt;="&amp;Calc!$C$13,'ChatGPT data'!$B$3:$B$20000,$A11,'ChatGPT data'!$G$3:$G$20000,"&lt;&gt;Month total"),IF($B11="LinkedIn Ads",SUMIFS('LinkedIn data'!$I$3:$I$20000,'LinkedIn data'!$A$3:$A$20000,"&gt;="&amp;Calc!$C$14,'LinkedIn data'!$A$3:$A$20000,"&lt;="&amp;Calc!$C$13,'LinkedIn data'!$B$3:$B$20000,$A11,'LinkedIn data'!$G$3:$G$20000,"&lt;&gt;Month total"),0)))))</f>
        <v>0</v>
      </c>
    </row>
    <row r="12" customFormat="false" ht="15" hidden="false" customHeight="false" outlineLevel="0" collapsed="false">
      <c r="A12" s="57" t="s">
        <v>171</v>
      </c>
      <c r="B12" s="57" t="s">
        <v>19</v>
      </c>
      <c r="C12" s="57" t="s">
        <v>130</v>
      </c>
      <c r="D12" s="57" t="s">
        <v>123</v>
      </c>
      <c r="E12" s="57" t="s">
        <v>148</v>
      </c>
      <c r="F12" s="14" t="n">
        <f aca="false">IF($A12="","",IF($B12="Meta",SUMIFS('Meta data'!$V$3:$V$20000,'Meta data'!$A$3:$A$20000,"&gt;="&amp;F$3,'Meta data'!$A$3:$A$20000,"&lt;="&amp;F$4,'Meta data'!$C$3:$C$20000,$A12),IF($B12="Google Ads",SUMIFS('Google data'!$J$3:$J$20000,'Google data'!$B$3:$B$20000,"&gt;="&amp;F$3,'Google data'!$B$3:$B$20000,"&lt;="&amp;F$4,'Google data'!$A$3:$A$20000,$A12),IF($B12="ChatGPT Ads",SUMIFS('ChatGPT data'!$I$3:$I$20000,'ChatGPT data'!$A$3:$A$20000,"&gt;="&amp;F$3,'ChatGPT data'!$A$3:$A$20000,"&lt;="&amp;F$4,'ChatGPT data'!$B$3:$B$20000,$A12),IF($B12="LinkedIn Ads",SUMIFS('LinkedIn data'!$I$3:$I$20000,'LinkedIn data'!$A$3:$A$20000,"&gt;="&amp;F$3,'LinkedIn data'!$A$3:$A$20000,"&lt;="&amp;F$4,'LinkedIn data'!$B$3:$B$20000,$A12),0)))))</f>
        <v>628.57</v>
      </c>
      <c r="G12" s="14" t="n">
        <f aca="false">IF($A12="","",IF($B12="Meta",SUMIFS('Meta data'!$V$3:$V$20000,'Meta data'!$A$3:$A$20000,"&gt;="&amp;G$3,'Meta data'!$A$3:$A$20000,"&lt;="&amp;G$4,'Meta data'!$C$3:$C$20000,$A12),IF($B12="Google Ads",SUMIFS('Google data'!$J$3:$J$20000,'Google data'!$B$3:$B$20000,"&gt;="&amp;G$3,'Google data'!$B$3:$B$20000,"&lt;="&amp;G$4,'Google data'!$A$3:$A$20000,$A12),IF($B12="ChatGPT Ads",SUMIFS('ChatGPT data'!$I$3:$I$20000,'ChatGPT data'!$A$3:$A$20000,"&gt;="&amp;G$3,'ChatGPT data'!$A$3:$A$20000,"&lt;="&amp;G$4,'ChatGPT data'!$B$3:$B$20000,$A12),IF($B12="LinkedIn Ads",SUMIFS('LinkedIn data'!$I$3:$I$20000,'LinkedIn data'!$A$3:$A$20000,"&gt;="&amp;G$3,'LinkedIn data'!$A$3:$A$20000,"&lt;="&amp;G$4,'LinkedIn data'!$B$3:$B$20000,$A12),0)))))</f>
        <v>2516.8</v>
      </c>
      <c r="H12" s="14" t="n">
        <f aca="false">IF($A12="","",IF($B12="Meta",SUMIFS('Meta data'!$V$3:$V$20000,'Meta data'!$A$3:$A$20000,"&gt;="&amp;H$3,'Meta data'!$A$3:$A$20000,"&lt;="&amp;H$4,'Meta data'!$C$3:$C$20000,$A12),IF($B12="Google Ads",SUMIFS('Google data'!$J$3:$J$20000,'Google data'!$B$3:$B$20000,"&gt;="&amp;H$3,'Google data'!$B$3:$B$20000,"&lt;="&amp;H$4,'Google data'!$A$3:$A$20000,$A12),IF($B12="ChatGPT Ads",SUMIFS('ChatGPT data'!$I$3:$I$20000,'ChatGPT data'!$A$3:$A$20000,"&gt;="&amp;H$3,'ChatGPT data'!$A$3:$A$20000,"&lt;="&amp;H$4,'ChatGPT data'!$B$3:$B$20000,$A12),IF($B12="LinkedIn Ads",SUMIFS('LinkedIn data'!$I$3:$I$20000,'LinkedIn data'!$A$3:$A$20000,"&gt;="&amp;H$3,'LinkedIn data'!$A$3:$A$20000,"&lt;="&amp;H$4,'LinkedIn data'!$B$3:$B$20000,$A12),0)))))</f>
        <v>2809.01</v>
      </c>
      <c r="I12" s="14" t="n">
        <f aca="false">IF($A12="","",IF($B12="Meta",SUMIFS('Meta data'!$V$3:$V$20000,'Meta data'!$A$3:$A$20000,"&gt;="&amp;I$3,'Meta data'!$A$3:$A$20000,"&lt;="&amp;I$4,'Meta data'!$C$3:$C$20000,$A12),IF($B12="Google Ads",SUMIFS('Google data'!$J$3:$J$20000,'Google data'!$B$3:$B$20000,"&gt;="&amp;I$3,'Google data'!$B$3:$B$20000,"&lt;="&amp;I$4,'Google data'!$A$3:$A$20000,$A12),IF($B12="ChatGPT Ads",SUMIFS('ChatGPT data'!$I$3:$I$20000,'ChatGPT data'!$A$3:$A$20000,"&gt;="&amp;I$3,'ChatGPT data'!$A$3:$A$20000,"&lt;="&amp;I$4,'ChatGPT data'!$B$3:$B$20000,$A12),IF($B12="LinkedIn Ads",SUMIFS('LinkedIn data'!$I$3:$I$20000,'LinkedIn data'!$A$3:$A$20000,"&gt;="&amp;I$3,'LinkedIn data'!$A$3:$A$20000,"&lt;="&amp;I$4,'LinkedIn data'!$B$3:$B$20000,$A12),0)))))</f>
        <v>2737.77</v>
      </c>
      <c r="J12" s="14" t="n">
        <f aca="false">IF($A12="","",IF($B12="Meta",SUMIFS('Meta data'!$V$3:$V$20000,'Meta data'!$A$3:$A$20000,"&gt;="&amp;J$3,'Meta data'!$A$3:$A$20000,"&lt;="&amp;J$4,'Meta data'!$C$3:$C$20000,$A12),IF($B12="Google Ads",SUMIFS('Google data'!$J$3:$J$20000,'Google data'!$B$3:$B$20000,"&gt;="&amp;J$3,'Google data'!$B$3:$B$20000,"&lt;="&amp;J$4,'Google data'!$A$3:$A$20000,$A12),IF($B12="ChatGPT Ads",SUMIFS('ChatGPT data'!$I$3:$I$20000,'ChatGPT data'!$A$3:$A$20000,"&gt;="&amp;J$3,'ChatGPT data'!$A$3:$A$20000,"&lt;="&amp;J$4,'ChatGPT data'!$B$3:$B$20000,$A12),IF($B12="LinkedIn Ads",SUMIFS('LinkedIn data'!$I$3:$I$20000,'LinkedIn data'!$A$3:$A$20000,"&gt;="&amp;J$3,'LinkedIn data'!$A$3:$A$20000,"&lt;="&amp;J$4,'LinkedIn data'!$B$3:$B$20000,$A12),0)))))</f>
        <v>2733.67</v>
      </c>
      <c r="K12" s="14" t="n">
        <f aca="false">IF($A12="","",IF($B12="Meta",SUMIFS('Meta data'!$V$3:$V$20000,'Meta data'!$A$3:$A$20000,"&gt;="&amp;K$3,'Meta data'!$A$3:$A$20000,"&lt;="&amp;K$4,'Meta data'!$C$3:$C$20000,$A12),IF($B12="Google Ads",SUMIFS('Google data'!$J$3:$J$20000,'Google data'!$B$3:$B$20000,"&gt;="&amp;K$3,'Google data'!$B$3:$B$20000,"&lt;="&amp;K$4,'Google data'!$A$3:$A$20000,$A12),IF($B12="ChatGPT Ads",SUMIFS('ChatGPT data'!$I$3:$I$20000,'ChatGPT data'!$A$3:$A$20000,"&gt;="&amp;K$3,'ChatGPT data'!$A$3:$A$20000,"&lt;="&amp;K$4,'ChatGPT data'!$B$3:$B$20000,$A12),IF($B12="LinkedIn Ads",SUMIFS('LinkedIn data'!$I$3:$I$20000,'LinkedIn data'!$A$3:$A$20000,"&gt;="&amp;K$3,'LinkedIn data'!$A$3:$A$20000,"&lt;="&amp;K$4,'LinkedIn data'!$B$3:$B$20000,$A12),0)))))</f>
        <v>144.2</v>
      </c>
      <c r="L12" s="14" t="n">
        <f aca="false">IF($A12="","",IF($B12="Meta",SUMIFS('Meta data'!$V$3:$V$20000,'Meta data'!$A$3:$A$20000,"&gt;="&amp;L$3,'Meta data'!$A$3:$A$20000,"&lt;="&amp;L$4,'Meta data'!$C$3:$C$20000,$A12),IF($B12="Google Ads",SUMIFS('Google data'!$J$3:$J$20000,'Google data'!$B$3:$B$20000,"&gt;="&amp;L$3,'Google data'!$B$3:$B$20000,"&lt;="&amp;L$4,'Google data'!$A$3:$A$20000,$A12),IF($B12="ChatGPT Ads",SUMIFS('ChatGPT data'!$I$3:$I$20000,'ChatGPT data'!$A$3:$A$20000,"&gt;="&amp;L$3,'ChatGPT data'!$A$3:$A$20000,"&lt;="&amp;L$4,'ChatGPT data'!$B$3:$B$20000,$A12),IF($B12="LinkedIn Ads",SUMIFS('LinkedIn data'!$I$3:$I$20000,'LinkedIn data'!$A$3:$A$20000,"&gt;="&amp;L$3,'LinkedIn data'!$A$3:$A$20000,"&lt;="&amp;L$4,'LinkedIn data'!$B$3:$B$20000,$A12),0)))))</f>
        <v>0</v>
      </c>
      <c r="M12" s="14" t="n">
        <f aca="false">IF($A12="","",IF($B12="Meta",SUMIFS('Meta data'!$V$3:$V$20000,'Meta data'!$A$3:$A$20000,"&gt;="&amp;M$3,'Meta data'!$A$3:$A$20000,"&lt;="&amp;M$4,'Meta data'!$C$3:$C$20000,$A12),IF($B12="Google Ads",SUMIFS('Google data'!$J$3:$J$20000,'Google data'!$B$3:$B$20000,"&gt;="&amp;M$3,'Google data'!$B$3:$B$20000,"&lt;="&amp;M$4,'Google data'!$A$3:$A$20000,$A12),IF($B12="ChatGPT Ads",SUMIFS('ChatGPT data'!$I$3:$I$20000,'ChatGPT data'!$A$3:$A$20000,"&gt;="&amp;M$3,'ChatGPT data'!$A$3:$A$20000,"&lt;="&amp;M$4,'ChatGPT data'!$B$3:$B$20000,$A12),IF($B12="LinkedIn Ads",SUMIFS('LinkedIn data'!$I$3:$I$20000,'LinkedIn data'!$A$3:$A$20000,"&gt;="&amp;M$3,'LinkedIn data'!$A$3:$A$20000,"&lt;="&amp;M$4,'LinkedIn data'!$B$3:$B$20000,$A12),0)))))</f>
        <v>0</v>
      </c>
      <c r="N12" s="14" t="n">
        <f aca="false">IF($A12="","",IF($B12="Meta",SUMIFS('Meta data'!$V$3:$V$20000,'Meta data'!$A$3:$A$20000,"&gt;="&amp;N$3,'Meta data'!$A$3:$A$20000,"&lt;="&amp;N$4,'Meta data'!$C$3:$C$20000,$A12),IF($B12="Google Ads",SUMIFS('Google data'!$J$3:$J$20000,'Google data'!$B$3:$B$20000,"&gt;="&amp;N$3,'Google data'!$B$3:$B$20000,"&lt;="&amp;N$4,'Google data'!$A$3:$A$20000,$A12),IF($B12="ChatGPT Ads",SUMIFS('ChatGPT data'!$I$3:$I$20000,'ChatGPT data'!$A$3:$A$20000,"&gt;="&amp;N$3,'ChatGPT data'!$A$3:$A$20000,"&lt;="&amp;N$4,'ChatGPT data'!$B$3:$B$20000,$A12),IF($B12="LinkedIn Ads",SUMIFS('LinkedIn data'!$I$3:$I$20000,'LinkedIn data'!$A$3:$A$20000,"&gt;="&amp;N$3,'LinkedIn data'!$A$3:$A$20000,"&lt;="&amp;N$4,'LinkedIn data'!$B$3:$B$20000,$A12),0)))))</f>
        <v>0</v>
      </c>
      <c r="O12" s="14" t="n">
        <f aca="false">IF($A12="","",IF($B12="Meta",SUMIFS('Meta data'!$V$3:$V$20000,'Meta data'!$A$3:$A$20000,"&gt;="&amp;O$3,'Meta data'!$A$3:$A$20000,"&lt;="&amp;O$4,'Meta data'!$C$3:$C$20000,$A12),IF($B12="Google Ads",SUMIFS('Google data'!$J$3:$J$20000,'Google data'!$B$3:$B$20000,"&gt;="&amp;O$3,'Google data'!$B$3:$B$20000,"&lt;="&amp;O$4,'Google data'!$A$3:$A$20000,$A12),IF($B12="ChatGPT Ads",SUMIFS('ChatGPT data'!$I$3:$I$20000,'ChatGPT data'!$A$3:$A$20000,"&gt;="&amp;O$3,'ChatGPT data'!$A$3:$A$20000,"&lt;="&amp;O$4,'ChatGPT data'!$B$3:$B$20000,$A12),IF($B12="LinkedIn Ads",SUMIFS('LinkedIn data'!$I$3:$I$20000,'LinkedIn data'!$A$3:$A$20000,"&gt;="&amp;O$3,'LinkedIn data'!$A$3:$A$20000,"&lt;="&amp;O$4,'LinkedIn data'!$B$3:$B$20000,$A12),0)))))</f>
        <v>0</v>
      </c>
      <c r="P12" s="14" t="n">
        <f aca="false">IF($A12="","",IF($B12="Meta",SUMIFS('Meta data'!$V$3:$V$20000,'Meta data'!$A$3:$A$20000,"&gt;="&amp;P$3,'Meta data'!$A$3:$A$20000,"&lt;="&amp;P$4,'Meta data'!$C$3:$C$20000,$A12),IF($B12="Google Ads",SUMIFS('Google data'!$J$3:$J$20000,'Google data'!$B$3:$B$20000,"&gt;="&amp;P$3,'Google data'!$B$3:$B$20000,"&lt;="&amp;P$4,'Google data'!$A$3:$A$20000,$A12),IF($B12="ChatGPT Ads",SUMIFS('ChatGPT data'!$I$3:$I$20000,'ChatGPT data'!$A$3:$A$20000,"&gt;="&amp;P$3,'ChatGPT data'!$A$3:$A$20000,"&lt;="&amp;P$4,'ChatGPT data'!$B$3:$B$20000,$A12),IF($B12="LinkedIn Ads",SUMIFS('LinkedIn data'!$I$3:$I$20000,'LinkedIn data'!$A$3:$A$20000,"&gt;="&amp;P$3,'LinkedIn data'!$A$3:$A$20000,"&lt;="&amp;P$4,'LinkedIn data'!$B$3:$B$20000,$A12),0)))))</f>
        <v>0</v>
      </c>
      <c r="Q12" s="14" t="n">
        <f aca="false">IF($A12="","",IF($B12="Meta",SUMIFS('Meta data'!$V$3:$V$20000,'Meta data'!$A$3:$A$20000,"&gt;="&amp;Q$3,'Meta data'!$A$3:$A$20000,"&lt;="&amp;Q$4,'Meta data'!$C$3:$C$20000,$A12),IF($B12="Google Ads",SUMIFS('Google data'!$J$3:$J$20000,'Google data'!$B$3:$B$20000,"&gt;="&amp;Q$3,'Google data'!$B$3:$B$20000,"&lt;="&amp;Q$4,'Google data'!$A$3:$A$20000,$A12),IF($B12="ChatGPT Ads",SUMIFS('ChatGPT data'!$I$3:$I$20000,'ChatGPT data'!$A$3:$A$20000,"&gt;="&amp;Q$3,'ChatGPT data'!$A$3:$A$20000,"&lt;="&amp;Q$4,'ChatGPT data'!$B$3:$B$20000,$A12),IF($B12="LinkedIn Ads",SUMIFS('LinkedIn data'!$I$3:$I$20000,'LinkedIn data'!$A$3:$A$20000,"&gt;="&amp;Q$3,'LinkedIn data'!$A$3:$A$20000,"&lt;="&amp;Q$4,'LinkedIn data'!$B$3:$B$20000,$A12),0)))))</f>
        <v>0</v>
      </c>
      <c r="R12" s="15" t="n">
        <f aca="false">IF($A12="","",SUM(F12:Q12))</f>
        <v>11570.02</v>
      </c>
      <c r="S12" s="36" t="n">
        <f aca="false">IF($A12="","",IF($B12="Meta",SUMIFS('Meta data'!$O$3:$O$20000,'Meta data'!$C$3:$C$20000,$A12),IF($B12="Google Ads",SUMIFS('Google data'!$F$3:$F$20000,'Google data'!$A$3:$A$20000,$A12),IF($B12="ChatGPT Ads",SUMIFS('ChatGPT data'!$E$3:$E$20000,'ChatGPT data'!$B$3:$B$20000,$A12),IF($B12="LinkedIn Ads",SUMIFS('LinkedIn data'!$E$3:$E$20000,'LinkedIn data'!$B$3:$B$20000,$A12),0)))))</f>
        <v>3532</v>
      </c>
      <c r="T12" s="36" t="n">
        <f aca="false">IF($A12="","",IF($B12="Meta",SUMIFS('Meta data'!$P$3:$P$20000,'Meta data'!$C$3:$C$20000,$A12),IF($B12="Google Ads",SUMIFS('Google data'!$G$3:$G$20000,'Google data'!$A$3:$A$20000,$A12),IF($B12="ChatGPT Ads",SUMIFS('ChatGPT data'!$F$3:$F$20000,'ChatGPT data'!$B$3:$B$20000,$A12),IF($B12="LinkedIn Ads",SUMIFS('LinkedIn data'!$F$3:$F$20000,'LinkedIn data'!$B$3:$B$20000,$A12),0)))))</f>
        <v>473</v>
      </c>
      <c r="U12" s="37" t="n">
        <f aca="false">IF(OR($A12="",T12=0),"",R12/T12)</f>
        <v>24.4609302325581</v>
      </c>
      <c r="V12" s="58"/>
      <c r="W12" s="14" t="n">
        <f aca="false">IF($A12="","",IF($B12="Meta",SUMIFS('Meta data'!$V$3:$V$20000,'Meta data'!$A$3:$A$20000,"&gt;="&amp;Calc!$C$15,'Meta data'!$A$3:$A$20000,"&lt;="&amp;Calc!$C$13,'Meta data'!$C$3:$C$20000,$A12,'Meta data'!$T$3:$T$20000,"&lt;&gt;Month total"),IF($B12="Google Ads",SUMIFS('Google data'!$J$3:$J$20000,'Google data'!$B$3:$B$20000,"&gt;="&amp;Calc!$C$15,'Google data'!$B$3:$B$20000,"&lt;="&amp;Calc!$C$13,'Google data'!$A$3:$A$20000,$A12,'Google data'!$H$3:$H$20000,"&lt;&gt;Month total"),IF($B12="ChatGPT Ads",SUMIFS('ChatGPT data'!$I$3:$I$20000,'ChatGPT data'!$A$3:$A$20000,"&gt;="&amp;Calc!$C$15,'ChatGPT data'!$A$3:$A$20000,"&lt;="&amp;Calc!$C$13,'ChatGPT data'!$B$3:$B$20000,$A12,'ChatGPT data'!$G$3:$G$20000,"&lt;&gt;Month total"),IF($B12="LinkedIn Ads",SUMIFS('LinkedIn data'!$I$3:$I$20000,'LinkedIn data'!$A$3:$A$20000,"&gt;="&amp;Calc!$C$15,'LinkedIn data'!$A$3:$A$20000,"&lt;="&amp;Calc!$C$13,'LinkedIn data'!$B$3:$B$20000,$A12,'LinkedIn data'!$G$3:$G$20000,"&lt;&gt;Month total"),0)))))</f>
        <v>0</v>
      </c>
      <c r="X12" s="14" t="n">
        <f aca="false">IF($A12="","",IF($B12="Meta",SUMIFS('Meta data'!$V$3:$V$20000,'Meta data'!$A$3:$A$20000,"&gt;="&amp;Calc!$C$14,'Meta data'!$A$3:$A$20000,"&lt;="&amp;Calc!$C$13,'Meta data'!$C$3:$C$20000,$A12,'Meta data'!$T$3:$T$20000,"&lt;&gt;Month total"),IF($B12="Google Ads",SUMIFS('Google data'!$J$3:$J$20000,'Google data'!$B$3:$B$20000,"&gt;="&amp;Calc!$C$14,'Google data'!$B$3:$B$20000,"&lt;="&amp;Calc!$C$13,'Google data'!$A$3:$A$20000,$A12,'Google data'!$H$3:$H$20000,"&lt;&gt;Month total"),IF($B12="ChatGPT Ads",SUMIFS('ChatGPT data'!$I$3:$I$20000,'ChatGPT data'!$A$3:$A$20000,"&gt;="&amp;Calc!$C$14,'ChatGPT data'!$A$3:$A$20000,"&lt;="&amp;Calc!$C$13,'ChatGPT data'!$B$3:$B$20000,$A12,'ChatGPT data'!$G$3:$G$20000,"&lt;&gt;Month total"),IF($B12="LinkedIn Ads",SUMIFS('LinkedIn data'!$I$3:$I$20000,'LinkedIn data'!$A$3:$A$20000,"&gt;="&amp;Calc!$C$14,'LinkedIn data'!$A$3:$A$20000,"&lt;="&amp;Calc!$C$13,'LinkedIn data'!$B$3:$B$20000,$A12,'LinkedIn data'!$G$3:$G$20000,"&lt;&gt;Month total"),0)))))</f>
        <v>0</v>
      </c>
    </row>
    <row r="13" customFormat="false" ht="15" hidden="false" customHeight="false" outlineLevel="0" collapsed="false">
      <c r="A13" s="57" t="s">
        <v>172</v>
      </c>
      <c r="B13" s="57" t="s">
        <v>19</v>
      </c>
      <c r="C13" s="57" t="s">
        <v>130</v>
      </c>
      <c r="D13" s="57" t="s">
        <v>123</v>
      </c>
      <c r="E13" s="57" t="s">
        <v>148</v>
      </c>
      <c r="F13" s="14" t="n">
        <f aca="false">IF($A13="","",IF($B13="Meta",SUMIFS('Meta data'!$V$3:$V$20000,'Meta data'!$A$3:$A$20000,"&gt;="&amp;F$3,'Meta data'!$A$3:$A$20000,"&lt;="&amp;F$4,'Meta data'!$C$3:$C$20000,$A13),IF($B13="Google Ads",SUMIFS('Google data'!$J$3:$J$20000,'Google data'!$B$3:$B$20000,"&gt;="&amp;F$3,'Google data'!$B$3:$B$20000,"&lt;="&amp;F$4,'Google data'!$A$3:$A$20000,$A13),IF($B13="ChatGPT Ads",SUMIFS('ChatGPT data'!$I$3:$I$20000,'ChatGPT data'!$A$3:$A$20000,"&gt;="&amp;F$3,'ChatGPT data'!$A$3:$A$20000,"&lt;="&amp;F$4,'ChatGPT data'!$B$3:$B$20000,$A13),IF($B13="LinkedIn Ads",SUMIFS('LinkedIn data'!$I$3:$I$20000,'LinkedIn data'!$A$3:$A$20000,"&gt;="&amp;F$3,'LinkedIn data'!$A$3:$A$20000,"&lt;="&amp;F$4,'LinkedIn data'!$B$3:$B$20000,$A13),0)))))</f>
        <v>0</v>
      </c>
      <c r="G13" s="14" t="n">
        <f aca="false">IF($A13="","",IF($B13="Meta",SUMIFS('Meta data'!$V$3:$V$20000,'Meta data'!$A$3:$A$20000,"&gt;="&amp;G$3,'Meta data'!$A$3:$A$20000,"&lt;="&amp;G$4,'Meta data'!$C$3:$C$20000,$A13),IF($B13="Google Ads",SUMIFS('Google data'!$J$3:$J$20000,'Google data'!$B$3:$B$20000,"&gt;="&amp;G$3,'Google data'!$B$3:$B$20000,"&lt;="&amp;G$4,'Google data'!$A$3:$A$20000,$A13),IF($B13="ChatGPT Ads",SUMIFS('ChatGPT data'!$I$3:$I$20000,'ChatGPT data'!$A$3:$A$20000,"&gt;="&amp;G$3,'ChatGPT data'!$A$3:$A$20000,"&lt;="&amp;G$4,'ChatGPT data'!$B$3:$B$20000,$A13),IF($B13="LinkedIn Ads",SUMIFS('LinkedIn data'!$I$3:$I$20000,'LinkedIn data'!$A$3:$A$20000,"&gt;="&amp;G$3,'LinkedIn data'!$A$3:$A$20000,"&lt;="&amp;G$4,'LinkedIn data'!$B$3:$B$20000,$A13),0)))))</f>
        <v>0</v>
      </c>
      <c r="H13" s="14" t="n">
        <f aca="false">IF($A13="","",IF($B13="Meta",SUMIFS('Meta data'!$V$3:$V$20000,'Meta data'!$A$3:$A$20000,"&gt;="&amp;H$3,'Meta data'!$A$3:$A$20000,"&lt;="&amp;H$4,'Meta data'!$C$3:$C$20000,$A13),IF($B13="Google Ads",SUMIFS('Google data'!$J$3:$J$20000,'Google data'!$B$3:$B$20000,"&gt;="&amp;H$3,'Google data'!$B$3:$B$20000,"&lt;="&amp;H$4,'Google data'!$A$3:$A$20000,$A13),IF($B13="ChatGPT Ads",SUMIFS('ChatGPT data'!$I$3:$I$20000,'ChatGPT data'!$A$3:$A$20000,"&gt;="&amp;H$3,'ChatGPT data'!$A$3:$A$20000,"&lt;="&amp;H$4,'ChatGPT data'!$B$3:$B$20000,$A13),IF($B13="LinkedIn Ads",SUMIFS('LinkedIn data'!$I$3:$I$20000,'LinkedIn data'!$A$3:$A$20000,"&gt;="&amp;H$3,'LinkedIn data'!$A$3:$A$20000,"&lt;="&amp;H$4,'LinkedIn data'!$B$3:$B$20000,$A13),0)))))</f>
        <v>0</v>
      </c>
      <c r="I13" s="14" t="n">
        <f aca="false">IF($A13="","",IF($B13="Meta",SUMIFS('Meta data'!$V$3:$V$20000,'Meta data'!$A$3:$A$20000,"&gt;="&amp;I$3,'Meta data'!$A$3:$A$20000,"&lt;="&amp;I$4,'Meta data'!$C$3:$C$20000,$A13),IF($B13="Google Ads",SUMIFS('Google data'!$J$3:$J$20000,'Google data'!$B$3:$B$20000,"&gt;="&amp;I$3,'Google data'!$B$3:$B$20000,"&lt;="&amp;I$4,'Google data'!$A$3:$A$20000,$A13),IF($B13="ChatGPT Ads",SUMIFS('ChatGPT data'!$I$3:$I$20000,'ChatGPT data'!$A$3:$A$20000,"&gt;="&amp;I$3,'ChatGPT data'!$A$3:$A$20000,"&lt;="&amp;I$4,'ChatGPT data'!$B$3:$B$20000,$A13),IF($B13="LinkedIn Ads",SUMIFS('LinkedIn data'!$I$3:$I$20000,'LinkedIn data'!$A$3:$A$20000,"&gt;="&amp;I$3,'LinkedIn data'!$A$3:$A$20000,"&lt;="&amp;I$4,'LinkedIn data'!$B$3:$B$20000,$A13),0)))))</f>
        <v>0</v>
      </c>
      <c r="J13" s="14" t="n">
        <f aca="false">IF($A13="","",IF($B13="Meta",SUMIFS('Meta data'!$V$3:$V$20000,'Meta data'!$A$3:$A$20000,"&gt;="&amp;J$3,'Meta data'!$A$3:$A$20000,"&lt;="&amp;J$4,'Meta data'!$C$3:$C$20000,$A13),IF($B13="Google Ads",SUMIFS('Google data'!$J$3:$J$20000,'Google data'!$B$3:$B$20000,"&gt;="&amp;J$3,'Google data'!$B$3:$B$20000,"&lt;="&amp;J$4,'Google data'!$A$3:$A$20000,$A13),IF($B13="ChatGPT Ads",SUMIFS('ChatGPT data'!$I$3:$I$20000,'ChatGPT data'!$A$3:$A$20000,"&gt;="&amp;J$3,'ChatGPT data'!$A$3:$A$20000,"&lt;="&amp;J$4,'ChatGPT data'!$B$3:$B$20000,$A13),IF($B13="LinkedIn Ads",SUMIFS('LinkedIn data'!$I$3:$I$20000,'LinkedIn data'!$A$3:$A$20000,"&gt;="&amp;J$3,'LinkedIn data'!$A$3:$A$20000,"&lt;="&amp;J$4,'LinkedIn data'!$B$3:$B$20000,$A13),0)))))</f>
        <v>0</v>
      </c>
      <c r="K13" s="14" t="n">
        <f aca="false">IF($A13="","",IF($B13="Meta",SUMIFS('Meta data'!$V$3:$V$20000,'Meta data'!$A$3:$A$20000,"&gt;="&amp;K$3,'Meta data'!$A$3:$A$20000,"&lt;="&amp;K$4,'Meta data'!$C$3:$C$20000,$A13),IF($B13="Google Ads",SUMIFS('Google data'!$J$3:$J$20000,'Google data'!$B$3:$B$20000,"&gt;="&amp;K$3,'Google data'!$B$3:$B$20000,"&lt;="&amp;K$4,'Google data'!$A$3:$A$20000,$A13),IF($B13="ChatGPT Ads",SUMIFS('ChatGPT data'!$I$3:$I$20000,'ChatGPT data'!$A$3:$A$20000,"&gt;="&amp;K$3,'ChatGPT data'!$A$3:$A$20000,"&lt;="&amp;K$4,'ChatGPT data'!$B$3:$B$20000,$A13),IF($B13="LinkedIn Ads",SUMIFS('LinkedIn data'!$I$3:$I$20000,'LinkedIn data'!$A$3:$A$20000,"&gt;="&amp;K$3,'LinkedIn data'!$A$3:$A$20000,"&lt;="&amp;K$4,'LinkedIn data'!$B$3:$B$20000,$A13),0)))))</f>
        <v>2401.95</v>
      </c>
      <c r="L13" s="14" t="n">
        <f aca="false">IF($A13="","",IF($B13="Meta",SUMIFS('Meta data'!$V$3:$V$20000,'Meta data'!$A$3:$A$20000,"&gt;="&amp;L$3,'Meta data'!$A$3:$A$20000,"&lt;="&amp;L$4,'Meta data'!$C$3:$C$20000,$A13),IF($B13="Google Ads",SUMIFS('Google data'!$J$3:$J$20000,'Google data'!$B$3:$B$20000,"&gt;="&amp;L$3,'Google data'!$B$3:$B$20000,"&lt;="&amp;L$4,'Google data'!$A$3:$A$20000,$A13),IF($B13="ChatGPT Ads",SUMIFS('ChatGPT data'!$I$3:$I$20000,'ChatGPT data'!$A$3:$A$20000,"&gt;="&amp;L$3,'ChatGPT data'!$A$3:$A$20000,"&lt;="&amp;L$4,'ChatGPT data'!$B$3:$B$20000,$A13),IF($B13="LinkedIn Ads",SUMIFS('LinkedIn data'!$I$3:$I$20000,'LinkedIn data'!$A$3:$A$20000,"&gt;="&amp;L$3,'LinkedIn data'!$A$3:$A$20000,"&lt;="&amp;L$4,'LinkedIn data'!$B$3:$B$20000,$A13),0)))))</f>
        <v>1772.61</v>
      </c>
      <c r="M13" s="14" t="n">
        <f aca="false">IF($A13="","",IF($B13="Meta",SUMIFS('Meta data'!$V$3:$V$20000,'Meta data'!$A$3:$A$20000,"&gt;="&amp;M$3,'Meta data'!$A$3:$A$20000,"&lt;="&amp;M$4,'Meta data'!$C$3:$C$20000,$A13),IF($B13="Google Ads",SUMIFS('Google data'!$J$3:$J$20000,'Google data'!$B$3:$B$20000,"&gt;="&amp;M$3,'Google data'!$B$3:$B$20000,"&lt;="&amp;M$4,'Google data'!$A$3:$A$20000,$A13),IF($B13="ChatGPT Ads",SUMIFS('ChatGPT data'!$I$3:$I$20000,'ChatGPT data'!$A$3:$A$20000,"&gt;="&amp;M$3,'ChatGPT data'!$A$3:$A$20000,"&lt;="&amp;M$4,'ChatGPT data'!$B$3:$B$20000,$A13),IF($B13="LinkedIn Ads",SUMIFS('LinkedIn data'!$I$3:$I$20000,'LinkedIn data'!$A$3:$A$20000,"&gt;="&amp;M$3,'LinkedIn data'!$A$3:$A$20000,"&lt;="&amp;M$4,'LinkedIn data'!$B$3:$B$20000,$A13),0)))))</f>
        <v>1184.66</v>
      </c>
      <c r="N13" s="14" t="n">
        <f aca="false">IF($A13="","",IF($B13="Meta",SUMIFS('Meta data'!$V$3:$V$20000,'Meta data'!$A$3:$A$20000,"&gt;="&amp;N$3,'Meta data'!$A$3:$A$20000,"&lt;="&amp;N$4,'Meta data'!$C$3:$C$20000,$A13),IF($B13="Google Ads",SUMIFS('Google data'!$J$3:$J$20000,'Google data'!$B$3:$B$20000,"&gt;="&amp;N$3,'Google data'!$B$3:$B$20000,"&lt;="&amp;N$4,'Google data'!$A$3:$A$20000,$A13),IF($B13="ChatGPT Ads",SUMIFS('ChatGPT data'!$I$3:$I$20000,'ChatGPT data'!$A$3:$A$20000,"&gt;="&amp;N$3,'ChatGPT data'!$A$3:$A$20000,"&lt;="&amp;N$4,'ChatGPT data'!$B$3:$B$20000,$A13),IF($B13="LinkedIn Ads",SUMIFS('LinkedIn data'!$I$3:$I$20000,'LinkedIn data'!$A$3:$A$20000,"&gt;="&amp;N$3,'LinkedIn data'!$A$3:$A$20000,"&lt;="&amp;N$4,'LinkedIn data'!$B$3:$B$20000,$A13),0)))))</f>
        <v>967.01</v>
      </c>
      <c r="O13" s="14" t="n">
        <f aca="false">IF($A13="","",IF($B13="Meta",SUMIFS('Meta data'!$V$3:$V$20000,'Meta data'!$A$3:$A$20000,"&gt;="&amp;O$3,'Meta data'!$A$3:$A$20000,"&lt;="&amp;O$4,'Meta data'!$C$3:$C$20000,$A13),IF($B13="Google Ads",SUMIFS('Google data'!$J$3:$J$20000,'Google data'!$B$3:$B$20000,"&gt;="&amp;O$3,'Google data'!$B$3:$B$20000,"&lt;="&amp;O$4,'Google data'!$A$3:$A$20000,$A13),IF($B13="ChatGPT Ads",SUMIFS('ChatGPT data'!$I$3:$I$20000,'ChatGPT data'!$A$3:$A$20000,"&gt;="&amp;O$3,'ChatGPT data'!$A$3:$A$20000,"&lt;="&amp;O$4,'ChatGPT data'!$B$3:$B$20000,$A13),IF($B13="LinkedIn Ads",SUMIFS('LinkedIn data'!$I$3:$I$20000,'LinkedIn data'!$A$3:$A$20000,"&gt;="&amp;O$3,'LinkedIn data'!$A$3:$A$20000,"&lt;="&amp;O$4,'LinkedIn data'!$B$3:$B$20000,$A13),0)))))</f>
        <v>243.38</v>
      </c>
      <c r="P13" s="14" t="n">
        <f aca="false">IF($A13="","",IF($B13="Meta",SUMIFS('Meta data'!$V$3:$V$20000,'Meta data'!$A$3:$A$20000,"&gt;="&amp;P$3,'Meta data'!$A$3:$A$20000,"&lt;="&amp;P$4,'Meta data'!$C$3:$C$20000,$A13),IF($B13="Google Ads",SUMIFS('Google data'!$J$3:$J$20000,'Google data'!$B$3:$B$20000,"&gt;="&amp;P$3,'Google data'!$B$3:$B$20000,"&lt;="&amp;P$4,'Google data'!$A$3:$A$20000,$A13),IF($B13="ChatGPT Ads",SUMIFS('ChatGPT data'!$I$3:$I$20000,'ChatGPT data'!$A$3:$A$20000,"&gt;="&amp;P$3,'ChatGPT data'!$A$3:$A$20000,"&lt;="&amp;P$4,'ChatGPT data'!$B$3:$B$20000,$A13),IF($B13="LinkedIn Ads",SUMIFS('LinkedIn data'!$I$3:$I$20000,'LinkedIn data'!$A$3:$A$20000,"&gt;="&amp;P$3,'LinkedIn data'!$A$3:$A$20000,"&lt;="&amp;P$4,'LinkedIn data'!$B$3:$B$20000,$A13),0)))))</f>
        <v>0</v>
      </c>
      <c r="Q13" s="14" t="n">
        <f aca="false">IF($A13="","",IF($B13="Meta",SUMIFS('Meta data'!$V$3:$V$20000,'Meta data'!$A$3:$A$20000,"&gt;="&amp;Q$3,'Meta data'!$A$3:$A$20000,"&lt;="&amp;Q$4,'Meta data'!$C$3:$C$20000,$A13),IF($B13="Google Ads",SUMIFS('Google data'!$J$3:$J$20000,'Google data'!$B$3:$B$20000,"&gt;="&amp;Q$3,'Google data'!$B$3:$B$20000,"&lt;="&amp;Q$4,'Google data'!$A$3:$A$20000,$A13),IF($B13="ChatGPT Ads",SUMIFS('ChatGPT data'!$I$3:$I$20000,'ChatGPT data'!$A$3:$A$20000,"&gt;="&amp;Q$3,'ChatGPT data'!$A$3:$A$20000,"&lt;="&amp;Q$4,'ChatGPT data'!$B$3:$B$20000,$A13),IF($B13="LinkedIn Ads",SUMIFS('LinkedIn data'!$I$3:$I$20000,'LinkedIn data'!$A$3:$A$20000,"&gt;="&amp;Q$3,'LinkedIn data'!$A$3:$A$20000,"&lt;="&amp;Q$4,'LinkedIn data'!$B$3:$B$20000,$A13),0)))))</f>
        <v>0</v>
      </c>
      <c r="R13" s="15" t="n">
        <f aca="false">IF($A13="","",SUM(F13:Q13))</f>
        <v>6569.61</v>
      </c>
      <c r="S13" s="36" t="n">
        <f aca="false">IF($A13="","",IF($B13="Meta",SUMIFS('Meta data'!$O$3:$O$20000,'Meta data'!$C$3:$C$20000,$A13),IF($B13="Google Ads",SUMIFS('Google data'!$F$3:$F$20000,'Google data'!$A$3:$A$20000,$A13),IF($B13="ChatGPT Ads",SUMIFS('ChatGPT data'!$E$3:$E$20000,'ChatGPT data'!$B$3:$B$20000,$A13),IF($B13="LinkedIn Ads",SUMIFS('LinkedIn data'!$E$3:$E$20000,'LinkedIn data'!$B$3:$B$20000,$A13),0)))))</f>
        <v>1808</v>
      </c>
      <c r="T13" s="36" t="n">
        <f aca="false">IF($A13="","",IF($B13="Meta",SUMIFS('Meta data'!$P$3:$P$20000,'Meta data'!$C$3:$C$20000,$A13),IF($B13="Google Ads",SUMIFS('Google data'!$G$3:$G$20000,'Google data'!$A$3:$A$20000,$A13),IF($B13="ChatGPT Ads",SUMIFS('ChatGPT data'!$F$3:$F$20000,'ChatGPT data'!$B$3:$B$20000,$A13),IF($B13="LinkedIn Ads",SUMIFS('LinkedIn data'!$F$3:$F$20000,'LinkedIn data'!$B$3:$B$20000,$A13),0)))))</f>
        <v>222</v>
      </c>
      <c r="U13" s="37" t="n">
        <f aca="false">IF(OR($A13="",T13=0),"",R13/T13)</f>
        <v>29.5928378378378</v>
      </c>
      <c r="V13" s="58"/>
      <c r="W13" s="14" t="n">
        <f aca="false">IF($A13="","",IF($B13="Meta",SUMIFS('Meta data'!$V$3:$V$20000,'Meta data'!$A$3:$A$20000,"&gt;="&amp;Calc!$C$15,'Meta data'!$A$3:$A$20000,"&lt;="&amp;Calc!$C$13,'Meta data'!$C$3:$C$20000,$A13,'Meta data'!$T$3:$T$20000,"&lt;&gt;Month total"),IF($B13="Google Ads",SUMIFS('Google data'!$J$3:$J$20000,'Google data'!$B$3:$B$20000,"&gt;="&amp;Calc!$C$15,'Google data'!$B$3:$B$20000,"&lt;="&amp;Calc!$C$13,'Google data'!$A$3:$A$20000,$A13,'Google data'!$H$3:$H$20000,"&lt;&gt;Month total"),IF($B13="ChatGPT Ads",SUMIFS('ChatGPT data'!$I$3:$I$20000,'ChatGPT data'!$A$3:$A$20000,"&gt;="&amp;Calc!$C$15,'ChatGPT data'!$A$3:$A$20000,"&lt;="&amp;Calc!$C$13,'ChatGPT data'!$B$3:$B$20000,$A13,'ChatGPT data'!$G$3:$G$20000,"&lt;&gt;Month total"),IF($B13="LinkedIn Ads",SUMIFS('LinkedIn data'!$I$3:$I$20000,'LinkedIn data'!$A$3:$A$20000,"&gt;="&amp;Calc!$C$15,'LinkedIn data'!$A$3:$A$20000,"&lt;="&amp;Calc!$C$13,'LinkedIn data'!$B$3:$B$20000,$A13,'LinkedIn data'!$G$3:$G$20000,"&lt;&gt;Month total"),0)))))</f>
        <v>424.12</v>
      </c>
      <c r="X13" s="14" t="n">
        <f aca="false">IF($A13="","",IF($B13="Meta",SUMIFS('Meta data'!$V$3:$V$20000,'Meta data'!$A$3:$A$20000,"&gt;="&amp;Calc!$C$14,'Meta data'!$A$3:$A$20000,"&lt;="&amp;Calc!$C$13,'Meta data'!$C$3:$C$20000,$A13,'Meta data'!$T$3:$T$20000,"&lt;&gt;Month total"),IF($B13="Google Ads",SUMIFS('Google data'!$J$3:$J$20000,'Google data'!$B$3:$B$20000,"&gt;="&amp;Calc!$C$14,'Google data'!$B$3:$B$20000,"&lt;="&amp;Calc!$C$13,'Google data'!$A$3:$A$20000,$A13,'Google data'!$H$3:$H$20000,"&lt;&gt;Month total"),IF($B13="ChatGPT Ads",SUMIFS('ChatGPT data'!$I$3:$I$20000,'ChatGPT data'!$A$3:$A$20000,"&gt;="&amp;Calc!$C$14,'ChatGPT data'!$A$3:$A$20000,"&lt;="&amp;Calc!$C$13,'ChatGPT data'!$B$3:$B$20000,$A13,'ChatGPT data'!$G$3:$G$20000,"&lt;&gt;Month total"),IF($B13="LinkedIn Ads",SUMIFS('LinkedIn data'!$I$3:$I$20000,'LinkedIn data'!$A$3:$A$20000,"&gt;="&amp;Calc!$C$14,'LinkedIn data'!$A$3:$A$20000,"&lt;="&amp;Calc!$C$13,'LinkedIn data'!$B$3:$B$20000,$A13,'LinkedIn data'!$G$3:$G$20000,"&lt;&gt;Month total"),0)))))</f>
        <v>140.89</v>
      </c>
    </row>
    <row r="14" customFormat="false" ht="15" hidden="false" customHeight="false" outlineLevel="0" collapsed="false">
      <c r="A14" s="57" t="s">
        <v>173</v>
      </c>
      <c r="B14" s="57" t="s">
        <v>19</v>
      </c>
      <c r="C14" s="57" t="s">
        <v>132</v>
      </c>
      <c r="D14" s="57" t="s">
        <v>123</v>
      </c>
      <c r="E14" s="57" t="s">
        <v>148</v>
      </c>
      <c r="F14" s="14" t="n">
        <f aca="false">IF($A14="","",IF($B14="Meta",SUMIFS('Meta data'!$V$3:$V$20000,'Meta data'!$A$3:$A$20000,"&gt;="&amp;F$3,'Meta data'!$A$3:$A$20000,"&lt;="&amp;F$4,'Meta data'!$C$3:$C$20000,$A14),IF($B14="Google Ads",SUMIFS('Google data'!$J$3:$J$20000,'Google data'!$B$3:$B$20000,"&gt;="&amp;F$3,'Google data'!$B$3:$B$20000,"&lt;="&amp;F$4,'Google data'!$A$3:$A$20000,$A14),IF($B14="ChatGPT Ads",SUMIFS('ChatGPT data'!$I$3:$I$20000,'ChatGPT data'!$A$3:$A$20000,"&gt;="&amp;F$3,'ChatGPT data'!$A$3:$A$20000,"&lt;="&amp;F$4,'ChatGPT data'!$B$3:$B$20000,$A14),IF($B14="LinkedIn Ads",SUMIFS('LinkedIn data'!$I$3:$I$20000,'LinkedIn data'!$A$3:$A$20000,"&gt;="&amp;F$3,'LinkedIn data'!$A$3:$A$20000,"&lt;="&amp;F$4,'LinkedIn data'!$B$3:$B$20000,$A14),0)))))</f>
        <v>0</v>
      </c>
      <c r="G14" s="14" t="n">
        <f aca="false">IF($A14="","",IF($B14="Meta",SUMIFS('Meta data'!$V$3:$V$20000,'Meta data'!$A$3:$A$20000,"&gt;="&amp;G$3,'Meta data'!$A$3:$A$20000,"&lt;="&amp;G$4,'Meta data'!$C$3:$C$20000,$A14),IF($B14="Google Ads",SUMIFS('Google data'!$J$3:$J$20000,'Google data'!$B$3:$B$20000,"&gt;="&amp;G$3,'Google data'!$B$3:$B$20000,"&lt;="&amp;G$4,'Google data'!$A$3:$A$20000,$A14),IF($B14="ChatGPT Ads",SUMIFS('ChatGPT data'!$I$3:$I$20000,'ChatGPT data'!$A$3:$A$20000,"&gt;="&amp;G$3,'ChatGPT data'!$A$3:$A$20000,"&lt;="&amp;G$4,'ChatGPT data'!$B$3:$B$20000,$A14),IF($B14="LinkedIn Ads",SUMIFS('LinkedIn data'!$I$3:$I$20000,'LinkedIn data'!$A$3:$A$20000,"&gt;="&amp;G$3,'LinkedIn data'!$A$3:$A$20000,"&lt;="&amp;G$4,'LinkedIn data'!$B$3:$B$20000,$A14),0)))))</f>
        <v>0</v>
      </c>
      <c r="H14" s="14" t="n">
        <f aca="false">IF($A14="","",IF($B14="Meta",SUMIFS('Meta data'!$V$3:$V$20000,'Meta data'!$A$3:$A$20000,"&gt;="&amp;H$3,'Meta data'!$A$3:$A$20000,"&lt;="&amp;H$4,'Meta data'!$C$3:$C$20000,$A14),IF($B14="Google Ads",SUMIFS('Google data'!$J$3:$J$20000,'Google data'!$B$3:$B$20000,"&gt;="&amp;H$3,'Google data'!$B$3:$B$20000,"&lt;="&amp;H$4,'Google data'!$A$3:$A$20000,$A14),IF($B14="ChatGPT Ads",SUMIFS('ChatGPT data'!$I$3:$I$20000,'ChatGPT data'!$A$3:$A$20000,"&gt;="&amp;H$3,'ChatGPT data'!$A$3:$A$20000,"&lt;="&amp;H$4,'ChatGPT data'!$B$3:$B$20000,$A14),IF($B14="LinkedIn Ads",SUMIFS('LinkedIn data'!$I$3:$I$20000,'LinkedIn data'!$A$3:$A$20000,"&gt;="&amp;H$3,'LinkedIn data'!$A$3:$A$20000,"&lt;="&amp;H$4,'LinkedIn data'!$B$3:$B$20000,$A14),0)))))</f>
        <v>0</v>
      </c>
      <c r="I14" s="14" t="n">
        <f aca="false">IF($A14="","",IF($B14="Meta",SUMIFS('Meta data'!$V$3:$V$20000,'Meta data'!$A$3:$A$20000,"&gt;="&amp;I$3,'Meta data'!$A$3:$A$20000,"&lt;="&amp;I$4,'Meta data'!$C$3:$C$20000,$A14),IF($B14="Google Ads",SUMIFS('Google data'!$J$3:$J$20000,'Google data'!$B$3:$B$20000,"&gt;="&amp;I$3,'Google data'!$B$3:$B$20000,"&lt;="&amp;I$4,'Google data'!$A$3:$A$20000,$A14),IF($B14="ChatGPT Ads",SUMIFS('ChatGPT data'!$I$3:$I$20000,'ChatGPT data'!$A$3:$A$20000,"&gt;="&amp;I$3,'ChatGPT data'!$A$3:$A$20000,"&lt;="&amp;I$4,'ChatGPT data'!$B$3:$B$20000,$A14),IF($B14="LinkedIn Ads",SUMIFS('LinkedIn data'!$I$3:$I$20000,'LinkedIn data'!$A$3:$A$20000,"&gt;="&amp;I$3,'LinkedIn data'!$A$3:$A$20000,"&lt;="&amp;I$4,'LinkedIn data'!$B$3:$B$20000,$A14),0)))))</f>
        <v>0</v>
      </c>
      <c r="J14" s="14" t="n">
        <f aca="false">IF($A14="","",IF($B14="Meta",SUMIFS('Meta data'!$V$3:$V$20000,'Meta data'!$A$3:$A$20000,"&gt;="&amp;J$3,'Meta data'!$A$3:$A$20000,"&lt;="&amp;J$4,'Meta data'!$C$3:$C$20000,$A14),IF($B14="Google Ads",SUMIFS('Google data'!$J$3:$J$20000,'Google data'!$B$3:$B$20000,"&gt;="&amp;J$3,'Google data'!$B$3:$B$20000,"&lt;="&amp;J$4,'Google data'!$A$3:$A$20000,$A14),IF($B14="ChatGPT Ads",SUMIFS('ChatGPT data'!$I$3:$I$20000,'ChatGPT data'!$A$3:$A$20000,"&gt;="&amp;J$3,'ChatGPT data'!$A$3:$A$20000,"&lt;="&amp;J$4,'ChatGPT data'!$B$3:$B$20000,$A14),IF($B14="LinkedIn Ads",SUMIFS('LinkedIn data'!$I$3:$I$20000,'LinkedIn data'!$A$3:$A$20000,"&gt;="&amp;J$3,'LinkedIn data'!$A$3:$A$20000,"&lt;="&amp;J$4,'LinkedIn data'!$B$3:$B$20000,$A14),0)))))</f>
        <v>0</v>
      </c>
      <c r="K14" s="14" t="n">
        <f aca="false">IF($A14="","",IF($B14="Meta",SUMIFS('Meta data'!$V$3:$V$20000,'Meta data'!$A$3:$A$20000,"&gt;="&amp;K$3,'Meta data'!$A$3:$A$20000,"&lt;="&amp;K$4,'Meta data'!$C$3:$C$20000,$A14),IF($B14="Google Ads",SUMIFS('Google data'!$J$3:$J$20000,'Google data'!$B$3:$B$20000,"&gt;="&amp;K$3,'Google data'!$B$3:$B$20000,"&lt;="&amp;K$4,'Google data'!$A$3:$A$20000,$A14),IF($B14="ChatGPT Ads",SUMIFS('ChatGPT data'!$I$3:$I$20000,'ChatGPT data'!$A$3:$A$20000,"&gt;="&amp;K$3,'ChatGPT data'!$A$3:$A$20000,"&lt;="&amp;K$4,'ChatGPT data'!$B$3:$B$20000,$A14),IF($B14="LinkedIn Ads",SUMIFS('LinkedIn data'!$I$3:$I$20000,'LinkedIn data'!$A$3:$A$20000,"&gt;="&amp;K$3,'LinkedIn data'!$A$3:$A$20000,"&lt;="&amp;K$4,'LinkedIn data'!$B$3:$B$20000,$A14),0)))))</f>
        <v>817.03</v>
      </c>
      <c r="L14" s="14" t="n">
        <f aca="false">IF($A14="","",IF($B14="Meta",SUMIFS('Meta data'!$V$3:$V$20000,'Meta data'!$A$3:$A$20000,"&gt;="&amp;L$3,'Meta data'!$A$3:$A$20000,"&lt;="&amp;L$4,'Meta data'!$C$3:$C$20000,$A14),IF($B14="Google Ads",SUMIFS('Google data'!$J$3:$J$20000,'Google data'!$B$3:$B$20000,"&gt;="&amp;L$3,'Google data'!$B$3:$B$20000,"&lt;="&amp;L$4,'Google data'!$A$3:$A$20000,$A14),IF($B14="ChatGPT Ads",SUMIFS('ChatGPT data'!$I$3:$I$20000,'ChatGPT data'!$A$3:$A$20000,"&gt;="&amp;L$3,'ChatGPT data'!$A$3:$A$20000,"&lt;="&amp;L$4,'ChatGPT data'!$B$3:$B$20000,$A14),IF($B14="LinkedIn Ads",SUMIFS('LinkedIn data'!$I$3:$I$20000,'LinkedIn data'!$A$3:$A$20000,"&gt;="&amp;L$3,'LinkedIn data'!$A$3:$A$20000,"&lt;="&amp;L$4,'LinkedIn data'!$B$3:$B$20000,$A14),0)))))</f>
        <v>1617.62</v>
      </c>
      <c r="M14" s="14" t="n">
        <f aca="false">IF($A14="","",IF($B14="Meta",SUMIFS('Meta data'!$V$3:$V$20000,'Meta data'!$A$3:$A$20000,"&gt;="&amp;M$3,'Meta data'!$A$3:$A$20000,"&lt;="&amp;M$4,'Meta data'!$C$3:$C$20000,$A14),IF($B14="Google Ads",SUMIFS('Google data'!$J$3:$J$20000,'Google data'!$B$3:$B$20000,"&gt;="&amp;M$3,'Google data'!$B$3:$B$20000,"&lt;="&amp;M$4,'Google data'!$A$3:$A$20000,$A14),IF($B14="ChatGPT Ads",SUMIFS('ChatGPT data'!$I$3:$I$20000,'ChatGPT data'!$A$3:$A$20000,"&gt;="&amp;M$3,'ChatGPT data'!$A$3:$A$20000,"&lt;="&amp;M$4,'ChatGPT data'!$B$3:$B$20000,$A14),IF($B14="LinkedIn Ads",SUMIFS('LinkedIn data'!$I$3:$I$20000,'LinkedIn data'!$A$3:$A$20000,"&gt;="&amp;M$3,'LinkedIn data'!$A$3:$A$20000,"&lt;="&amp;M$4,'LinkedIn data'!$B$3:$B$20000,$A14),0)))))</f>
        <v>1557.31</v>
      </c>
      <c r="N14" s="14" t="n">
        <f aca="false">IF($A14="","",IF($B14="Meta",SUMIFS('Meta data'!$V$3:$V$20000,'Meta data'!$A$3:$A$20000,"&gt;="&amp;N$3,'Meta data'!$A$3:$A$20000,"&lt;="&amp;N$4,'Meta data'!$C$3:$C$20000,$A14),IF($B14="Google Ads",SUMIFS('Google data'!$J$3:$J$20000,'Google data'!$B$3:$B$20000,"&gt;="&amp;N$3,'Google data'!$B$3:$B$20000,"&lt;="&amp;N$4,'Google data'!$A$3:$A$20000,$A14),IF($B14="ChatGPT Ads",SUMIFS('ChatGPT data'!$I$3:$I$20000,'ChatGPT data'!$A$3:$A$20000,"&gt;="&amp;N$3,'ChatGPT data'!$A$3:$A$20000,"&lt;="&amp;N$4,'ChatGPT data'!$B$3:$B$20000,$A14),IF($B14="LinkedIn Ads",SUMIFS('LinkedIn data'!$I$3:$I$20000,'LinkedIn data'!$A$3:$A$20000,"&gt;="&amp;N$3,'LinkedIn data'!$A$3:$A$20000,"&lt;="&amp;N$4,'LinkedIn data'!$B$3:$B$20000,$A14),0)))))</f>
        <v>1178.52</v>
      </c>
      <c r="O14" s="14" t="n">
        <f aca="false">IF($A14="","",IF($B14="Meta",SUMIFS('Meta data'!$V$3:$V$20000,'Meta data'!$A$3:$A$20000,"&gt;="&amp;O$3,'Meta data'!$A$3:$A$20000,"&lt;="&amp;O$4,'Meta data'!$C$3:$C$20000,$A14),IF($B14="Google Ads",SUMIFS('Google data'!$J$3:$J$20000,'Google data'!$B$3:$B$20000,"&gt;="&amp;O$3,'Google data'!$B$3:$B$20000,"&lt;="&amp;O$4,'Google data'!$A$3:$A$20000,$A14),IF($B14="ChatGPT Ads",SUMIFS('ChatGPT data'!$I$3:$I$20000,'ChatGPT data'!$A$3:$A$20000,"&gt;="&amp;O$3,'ChatGPT data'!$A$3:$A$20000,"&lt;="&amp;O$4,'ChatGPT data'!$B$3:$B$20000,$A14),IF($B14="LinkedIn Ads",SUMIFS('LinkedIn data'!$I$3:$I$20000,'LinkedIn data'!$A$3:$A$20000,"&gt;="&amp;O$3,'LinkedIn data'!$A$3:$A$20000,"&lt;="&amp;O$4,'LinkedIn data'!$B$3:$B$20000,$A14),0)))))</f>
        <v>306.16</v>
      </c>
      <c r="P14" s="14" t="n">
        <f aca="false">IF($A14="","",IF($B14="Meta",SUMIFS('Meta data'!$V$3:$V$20000,'Meta data'!$A$3:$A$20000,"&gt;="&amp;P$3,'Meta data'!$A$3:$A$20000,"&lt;="&amp;P$4,'Meta data'!$C$3:$C$20000,$A14),IF($B14="Google Ads",SUMIFS('Google data'!$J$3:$J$20000,'Google data'!$B$3:$B$20000,"&gt;="&amp;P$3,'Google data'!$B$3:$B$20000,"&lt;="&amp;P$4,'Google data'!$A$3:$A$20000,$A14),IF($B14="ChatGPT Ads",SUMIFS('ChatGPT data'!$I$3:$I$20000,'ChatGPT data'!$A$3:$A$20000,"&gt;="&amp;P$3,'ChatGPT data'!$A$3:$A$20000,"&lt;="&amp;P$4,'ChatGPT data'!$B$3:$B$20000,$A14),IF($B14="LinkedIn Ads",SUMIFS('LinkedIn data'!$I$3:$I$20000,'LinkedIn data'!$A$3:$A$20000,"&gt;="&amp;P$3,'LinkedIn data'!$A$3:$A$20000,"&lt;="&amp;P$4,'LinkedIn data'!$B$3:$B$20000,$A14),0)))))</f>
        <v>0</v>
      </c>
      <c r="Q14" s="14" t="n">
        <f aca="false">IF($A14="","",IF($B14="Meta",SUMIFS('Meta data'!$V$3:$V$20000,'Meta data'!$A$3:$A$20000,"&gt;="&amp;Q$3,'Meta data'!$A$3:$A$20000,"&lt;="&amp;Q$4,'Meta data'!$C$3:$C$20000,$A14),IF($B14="Google Ads",SUMIFS('Google data'!$J$3:$J$20000,'Google data'!$B$3:$B$20000,"&gt;="&amp;Q$3,'Google data'!$B$3:$B$20000,"&lt;="&amp;Q$4,'Google data'!$A$3:$A$20000,$A14),IF($B14="ChatGPT Ads",SUMIFS('ChatGPT data'!$I$3:$I$20000,'ChatGPT data'!$A$3:$A$20000,"&gt;="&amp;Q$3,'ChatGPT data'!$A$3:$A$20000,"&lt;="&amp;Q$4,'ChatGPT data'!$B$3:$B$20000,$A14),IF($B14="LinkedIn Ads",SUMIFS('LinkedIn data'!$I$3:$I$20000,'LinkedIn data'!$A$3:$A$20000,"&gt;="&amp;Q$3,'LinkedIn data'!$A$3:$A$20000,"&lt;="&amp;Q$4,'LinkedIn data'!$B$3:$B$20000,$A14),0)))))</f>
        <v>0</v>
      </c>
      <c r="R14" s="15" t="n">
        <f aca="false">IF($A14="","",SUM(F14:Q14))</f>
        <v>5476.64</v>
      </c>
      <c r="S14" s="36" t="n">
        <f aca="false">IF($A14="","",IF($B14="Meta",SUMIFS('Meta data'!$O$3:$O$20000,'Meta data'!$C$3:$C$20000,$A14),IF($B14="Google Ads",SUMIFS('Google data'!$F$3:$F$20000,'Google data'!$A$3:$A$20000,$A14),IF($B14="ChatGPT Ads",SUMIFS('ChatGPT data'!$E$3:$E$20000,'ChatGPT data'!$B$3:$B$20000,$A14),IF($B14="LinkedIn Ads",SUMIFS('LinkedIn data'!$E$3:$E$20000,'LinkedIn data'!$B$3:$B$20000,$A14),0)))))</f>
        <v>1928</v>
      </c>
      <c r="T14" s="36" t="n">
        <f aca="false">IF($A14="","",IF($B14="Meta",SUMIFS('Meta data'!$P$3:$P$20000,'Meta data'!$C$3:$C$20000,$A14),IF($B14="Google Ads",SUMIFS('Google data'!$G$3:$G$20000,'Google data'!$A$3:$A$20000,$A14),IF($B14="ChatGPT Ads",SUMIFS('ChatGPT data'!$F$3:$F$20000,'ChatGPT data'!$B$3:$B$20000,$A14),IF($B14="LinkedIn Ads",SUMIFS('LinkedIn data'!$F$3:$F$20000,'LinkedIn data'!$B$3:$B$20000,$A14),0)))))</f>
        <v>250</v>
      </c>
      <c r="U14" s="37" t="n">
        <f aca="false">IF(OR($A14="",T14=0),"",R14/T14)</f>
        <v>21.90656</v>
      </c>
      <c r="V14" s="58"/>
      <c r="W14" s="14" t="n">
        <f aca="false">IF($A14="","",IF($B14="Meta",SUMIFS('Meta data'!$V$3:$V$20000,'Meta data'!$A$3:$A$20000,"&gt;="&amp;Calc!$C$15,'Meta data'!$A$3:$A$20000,"&lt;="&amp;Calc!$C$13,'Meta data'!$C$3:$C$20000,$A14,'Meta data'!$T$3:$T$20000,"&lt;&gt;Month total"),IF($B14="Google Ads",SUMIFS('Google data'!$J$3:$J$20000,'Google data'!$B$3:$B$20000,"&gt;="&amp;Calc!$C$15,'Google data'!$B$3:$B$20000,"&lt;="&amp;Calc!$C$13,'Google data'!$A$3:$A$20000,$A14,'Google data'!$H$3:$H$20000,"&lt;&gt;Month total"),IF($B14="ChatGPT Ads",SUMIFS('ChatGPT data'!$I$3:$I$20000,'ChatGPT data'!$A$3:$A$20000,"&gt;="&amp;Calc!$C$15,'ChatGPT data'!$A$3:$A$20000,"&lt;="&amp;Calc!$C$13,'ChatGPT data'!$B$3:$B$20000,$A14,'ChatGPT data'!$G$3:$G$20000,"&lt;&gt;Month total"),IF($B14="LinkedIn Ads",SUMIFS('LinkedIn data'!$I$3:$I$20000,'LinkedIn data'!$A$3:$A$20000,"&gt;="&amp;Calc!$C$15,'LinkedIn data'!$A$3:$A$20000,"&lt;="&amp;Calc!$C$13,'LinkedIn data'!$B$3:$B$20000,$A14,'LinkedIn data'!$G$3:$G$20000,"&lt;&gt;Month total"),0)))))</f>
        <v>535.98</v>
      </c>
      <c r="X14" s="14" t="n">
        <f aca="false">IF($A14="","",IF($B14="Meta",SUMIFS('Meta data'!$V$3:$V$20000,'Meta data'!$A$3:$A$20000,"&gt;="&amp;Calc!$C$14,'Meta data'!$A$3:$A$20000,"&lt;="&amp;Calc!$C$13,'Meta data'!$C$3:$C$20000,$A14,'Meta data'!$T$3:$T$20000,"&lt;&gt;Month total"),IF($B14="Google Ads",SUMIFS('Google data'!$J$3:$J$20000,'Google data'!$B$3:$B$20000,"&gt;="&amp;Calc!$C$14,'Google data'!$B$3:$B$20000,"&lt;="&amp;Calc!$C$13,'Google data'!$A$3:$A$20000,$A14,'Google data'!$H$3:$H$20000,"&lt;&gt;Month total"),IF($B14="ChatGPT Ads",SUMIFS('ChatGPT data'!$I$3:$I$20000,'ChatGPT data'!$A$3:$A$20000,"&gt;="&amp;Calc!$C$14,'ChatGPT data'!$A$3:$A$20000,"&lt;="&amp;Calc!$C$13,'ChatGPT data'!$B$3:$B$20000,$A14,'ChatGPT data'!$G$3:$G$20000,"&lt;&gt;Month total"),IF($B14="LinkedIn Ads",SUMIFS('LinkedIn data'!$I$3:$I$20000,'LinkedIn data'!$A$3:$A$20000,"&gt;="&amp;Calc!$C$14,'LinkedIn data'!$A$3:$A$20000,"&lt;="&amp;Calc!$C$13,'LinkedIn data'!$B$3:$B$20000,$A14,'LinkedIn data'!$G$3:$G$20000,"&lt;&gt;Month total"),0)))))</f>
        <v>179.21</v>
      </c>
    </row>
    <row r="15" customFormat="false" ht="15" hidden="false" customHeight="false" outlineLevel="0" collapsed="false">
      <c r="A15" s="57" t="s">
        <v>174</v>
      </c>
      <c r="B15" s="57" t="s">
        <v>19</v>
      </c>
      <c r="C15" s="57" t="s">
        <v>136</v>
      </c>
      <c r="D15" s="57" t="s">
        <v>122</v>
      </c>
      <c r="E15" s="57" t="s">
        <v>153</v>
      </c>
      <c r="F15" s="14" t="n">
        <f aca="false">IF($A15="","",IF($B15="Meta",SUMIFS('Meta data'!$V$3:$V$20000,'Meta data'!$A$3:$A$20000,"&gt;="&amp;F$3,'Meta data'!$A$3:$A$20000,"&lt;="&amp;F$4,'Meta data'!$C$3:$C$20000,$A15),IF($B15="Google Ads",SUMIFS('Google data'!$J$3:$J$20000,'Google data'!$B$3:$B$20000,"&gt;="&amp;F$3,'Google data'!$B$3:$B$20000,"&lt;="&amp;F$4,'Google data'!$A$3:$A$20000,$A15),IF($B15="ChatGPT Ads",SUMIFS('ChatGPT data'!$I$3:$I$20000,'ChatGPT data'!$A$3:$A$20000,"&gt;="&amp;F$3,'ChatGPT data'!$A$3:$A$20000,"&lt;="&amp;F$4,'ChatGPT data'!$B$3:$B$20000,$A15),IF($B15="LinkedIn Ads",SUMIFS('LinkedIn data'!$I$3:$I$20000,'LinkedIn data'!$A$3:$A$20000,"&gt;="&amp;F$3,'LinkedIn data'!$A$3:$A$20000,"&lt;="&amp;F$4,'LinkedIn data'!$B$3:$B$20000,$A15),0)))))</f>
        <v>0</v>
      </c>
      <c r="G15" s="14" t="n">
        <f aca="false">IF($A15="","",IF($B15="Meta",SUMIFS('Meta data'!$V$3:$V$20000,'Meta data'!$A$3:$A$20000,"&gt;="&amp;G$3,'Meta data'!$A$3:$A$20000,"&lt;="&amp;G$4,'Meta data'!$C$3:$C$20000,$A15),IF($B15="Google Ads",SUMIFS('Google data'!$J$3:$J$20000,'Google data'!$B$3:$B$20000,"&gt;="&amp;G$3,'Google data'!$B$3:$B$20000,"&lt;="&amp;G$4,'Google data'!$A$3:$A$20000,$A15),IF($B15="ChatGPT Ads",SUMIFS('ChatGPT data'!$I$3:$I$20000,'ChatGPT data'!$A$3:$A$20000,"&gt;="&amp;G$3,'ChatGPT data'!$A$3:$A$20000,"&lt;="&amp;G$4,'ChatGPT data'!$B$3:$B$20000,$A15),IF($B15="LinkedIn Ads",SUMIFS('LinkedIn data'!$I$3:$I$20000,'LinkedIn data'!$A$3:$A$20000,"&gt;="&amp;G$3,'LinkedIn data'!$A$3:$A$20000,"&lt;="&amp;G$4,'LinkedIn data'!$B$3:$B$20000,$A15),0)))))</f>
        <v>0</v>
      </c>
      <c r="H15" s="14" t="n">
        <f aca="false">IF($A15="","",IF($B15="Meta",SUMIFS('Meta data'!$V$3:$V$20000,'Meta data'!$A$3:$A$20000,"&gt;="&amp;H$3,'Meta data'!$A$3:$A$20000,"&lt;="&amp;H$4,'Meta data'!$C$3:$C$20000,$A15),IF($B15="Google Ads",SUMIFS('Google data'!$J$3:$J$20000,'Google data'!$B$3:$B$20000,"&gt;="&amp;H$3,'Google data'!$B$3:$B$20000,"&lt;="&amp;H$4,'Google data'!$A$3:$A$20000,$A15),IF($B15="ChatGPT Ads",SUMIFS('ChatGPT data'!$I$3:$I$20000,'ChatGPT data'!$A$3:$A$20000,"&gt;="&amp;H$3,'ChatGPT data'!$A$3:$A$20000,"&lt;="&amp;H$4,'ChatGPT data'!$B$3:$B$20000,$A15),IF($B15="LinkedIn Ads",SUMIFS('LinkedIn data'!$I$3:$I$20000,'LinkedIn data'!$A$3:$A$20000,"&gt;="&amp;H$3,'LinkedIn data'!$A$3:$A$20000,"&lt;="&amp;H$4,'LinkedIn data'!$B$3:$B$20000,$A15),0)))))</f>
        <v>0</v>
      </c>
      <c r="I15" s="14" t="n">
        <f aca="false">IF($A15="","",IF($B15="Meta",SUMIFS('Meta data'!$V$3:$V$20000,'Meta data'!$A$3:$A$20000,"&gt;="&amp;I$3,'Meta data'!$A$3:$A$20000,"&lt;="&amp;I$4,'Meta data'!$C$3:$C$20000,$A15),IF($B15="Google Ads",SUMIFS('Google data'!$J$3:$J$20000,'Google data'!$B$3:$B$20000,"&gt;="&amp;I$3,'Google data'!$B$3:$B$20000,"&lt;="&amp;I$4,'Google data'!$A$3:$A$20000,$A15),IF($B15="ChatGPT Ads",SUMIFS('ChatGPT data'!$I$3:$I$20000,'ChatGPT data'!$A$3:$A$20000,"&gt;="&amp;I$3,'ChatGPT data'!$A$3:$A$20000,"&lt;="&amp;I$4,'ChatGPT data'!$B$3:$B$20000,$A15),IF($B15="LinkedIn Ads",SUMIFS('LinkedIn data'!$I$3:$I$20000,'LinkedIn data'!$A$3:$A$20000,"&gt;="&amp;I$3,'LinkedIn data'!$A$3:$A$20000,"&lt;="&amp;I$4,'LinkedIn data'!$B$3:$B$20000,$A15),0)))))</f>
        <v>0</v>
      </c>
      <c r="J15" s="14" t="n">
        <f aca="false">IF($A15="","",IF($B15="Meta",SUMIFS('Meta data'!$V$3:$V$20000,'Meta data'!$A$3:$A$20000,"&gt;="&amp;J$3,'Meta data'!$A$3:$A$20000,"&lt;="&amp;J$4,'Meta data'!$C$3:$C$20000,$A15),IF($B15="Google Ads",SUMIFS('Google data'!$J$3:$J$20000,'Google data'!$B$3:$B$20000,"&gt;="&amp;J$3,'Google data'!$B$3:$B$20000,"&lt;="&amp;J$4,'Google data'!$A$3:$A$20000,$A15),IF($B15="ChatGPT Ads",SUMIFS('ChatGPT data'!$I$3:$I$20000,'ChatGPT data'!$A$3:$A$20000,"&gt;="&amp;J$3,'ChatGPT data'!$A$3:$A$20000,"&lt;="&amp;J$4,'ChatGPT data'!$B$3:$B$20000,$A15),IF($B15="LinkedIn Ads",SUMIFS('LinkedIn data'!$I$3:$I$20000,'LinkedIn data'!$A$3:$A$20000,"&gt;="&amp;J$3,'LinkedIn data'!$A$3:$A$20000,"&lt;="&amp;J$4,'LinkedIn data'!$B$3:$B$20000,$A15),0)))))</f>
        <v>0</v>
      </c>
      <c r="K15" s="14" t="n">
        <f aca="false">IF($A15="","",IF($B15="Meta",SUMIFS('Meta data'!$V$3:$V$20000,'Meta data'!$A$3:$A$20000,"&gt;="&amp;K$3,'Meta data'!$A$3:$A$20000,"&lt;="&amp;K$4,'Meta data'!$C$3:$C$20000,$A15),IF($B15="Google Ads",SUMIFS('Google data'!$J$3:$J$20000,'Google data'!$B$3:$B$20000,"&gt;="&amp;K$3,'Google data'!$B$3:$B$20000,"&lt;="&amp;K$4,'Google data'!$A$3:$A$20000,$A15),IF($B15="ChatGPT Ads",SUMIFS('ChatGPT data'!$I$3:$I$20000,'ChatGPT data'!$A$3:$A$20000,"&gt;="&amp;K$3,'ChatGPT data'!$A$3:$A$20000,"&lt;="&amp;K$4,'ChatGPT data'!$B$3:$B$20000,$A15),IF($B15="LinkedIn Ads",SUMIFS('LinkedIn data'!$I$3:$I$20000,'LinkedIn data'!$A$3:$A$20000,"&gt;="&amp;K$3,'LinkedIn data'!$A$3:$A$20000,"&lt;="&amp;K$4,'LinkedIn data'!$B$3:$B$20000,$A15),0)))))</f>
        <v>0</v>
      </c>
      <c r="L15" s="14" t="n">
        <f aca="false">IF($A15="","",IF($B15="Meta",SUMIFS('Meta data'!$V$3:$V$20000,'Meta data'!$A$3:$A$20000,"&gt;="&amp;L$3,'Meta data'!$A$3:$A$20000,"&lt;="&amp;L$4,'Meta data'!$C$3:$C$20000,$A15),IF($B15="Google Ads",SUMIFS('Google data'!$J$3:$J$20000,'Google data'!$B$3:$B$20000,"&gt;="&amp;L$3,'Google data'!$B$3:$B$20000,"&lt;="&amp;L$4,'Google data'!$A$3:$A$20000,$A15),IF($B15="ChatGPT Ads",SUMIFS('ChatGPT data'!$I$3:$I$20000,'ChatGPT data'!$A$3:$A$20000,"&gt;="&amp;L$3,'ChatGPT data'!$A$3:$A$20000,"&lt;="&amp;L$4,'ChatGPT data'!$B$3:$B$20000,$A15),IF($B15="LinkedIn Ads",SUMIFS('LinkedIn data'!$I$3:$I$20000,'LinkedIn data'!$A$3:$A$20000,"&gt;="&amp;L$3,'LinkedIn data'!$A$3:$A$20000,"&lt;="&amp;L$4,'LinkedIn data'!$B$3:$B$20000,$A15),0)))))</f>
        <v>0</v>
      </c>
      <c r="M15" s="14" t="n">
        <f aca="false">IF($A15="","",IF($B15="Meta",SUMIFS('Meta data'!$V$3:$V$20000,'Meta data'!$A$3:$A$20000,"&gt;="&amp;M$3,'Meta data'!$A$3:$A$20000,"&lt;="&amp;M$4,'Meta data'!$C$3:$C$20000,$A15),IF($B15="Google Ads",SUMIFS('Google data'!$J$3:$J$20000,'Google data'!$B$3:$B$20000,"&gt;="&amp;M$3,'Google data'!$B$3:$B$20000,"&lt;="&amp;M$4,'Google data'!$A$3:$A$20000,$A15),IF($B15="ChatGPT Ads",SUMIFS('ChatGPT data'!$I$3:$I$20000,'ChatGPT data'!$A$3:$A$20000,"&gt;="&amp;M$3,'ChatGPT data'!$A$3:$A$20000,"&lt;="&amp;M$4,'ChatGPT data'!$B$3:$B$20000,$A15),IF($B15="LinkedIn Ads",SUMIFS('LinkedIn data'!$I$3:$I$20000,'LinkedIn data'!$A$3:$A$20000,"&gt;="&amp;M$3,'LinkedIn data'!$A$3:$A$20000,"&lt;="&amp;M$4,'LinkedIn data'!$B$3:$B$20000,$A15),0)))))</f>
        <v>0</v>
      </c>
      <c r="N15" s="14" t="n">
        <f aca="false">IF($A15="","",IF($B15="Meta",SUMIFS('Meta data'!$V$3:$V$20000,'Meta data'!$A$3:$A$20000,"&gt;="&amp;N$3,'Meta data'!$A$3:$A$20000,"&lt;="&amp;N$4,'Meta data'!$C$3:$C$20000,$A15),IF($B15="Google Ads",SUMIFS('Google data'!$J$3:$J$20000,'Google data'!$B$3:$B$20000,"&gt;="&amp;N$3,'Google data'!$B$3:$B$20000,"&lt;="&amp;N$4,'Google data'!$A$3:$A$20000,$A15),IF($B15="ChatGPT Ads",SUMIFS('ChatGPT data'!$I$3:$I$20000,'ChatGPT data'!$A$3:$A$20000,"&gt;="&amp;N$3,'ChatGPT data'!$A$3:$A$20000,"&lt;="&amp;N$4,'ChatGPT data'!$B$3:$B$20000,$A15),IF($B15="LinkedIn Ads",SUMIFS('LinkedIn data'!$I$3:$I$20000,'LinkedIn data'!$A$3:$A$20000,"&gt;="&amp;N$3,'LinkedIn data'!$A$3:$A$20000,"&lt;="&amp;N$4,'LinkedIn data'!$B$3:$B$20000,$A15),0)))))</f>
        <v>3692.72</v>
      </c>
      <c r="O15" s="14" t="n">
        <f aca="false">IF($A15="","",IF($B15="Meta",SUMIFS('Meta data'!$V$3:$V$20000,'Meta data'!$A$3:$A$20000,"&gt;="&amp;O$3,'Meta data'!$A$3:$A$20000,"&lt;="&amp;O$4,'Meta data'!$C$3:$C$20000,$A15),IF($B15="Google Ads",SUMIFS('Google data'!$J$3:$J$20000,'Google data'!$B$3:$B$20000,"&gt;="&amp;O$3,'Google data'!$B$3:$B$20000,"&lt;="&amp;O$4,'Google data'!$A$3:$A$20000,$A15),IF($B15="ChatGPT Ads",SUMIFS('ChatGPT data'!$I$3:$I$20000,'ChatGPT data'!$A$3:$A$20000,"&gt;="&amp;O$3,'ChatGPT data'!$A$3:$A$20000,"&lt;="&amp;O$4,'ChatGPT data'!$B$3:$B$20000,$A15),IF($B15="LinkedIn Ads",SUMIFS('LinkedIn data'!$I$3:$I$20000,'LinkedIn data'!$A$3:$A$20000,"&gt;="&amp;O$3,'LinkedIn data'!$A$3:$A$20000,"&lt;="&amp;O$4,'LinkedIn data'!$B$3:$B$20000,$A15),0)))))</f>
        <v>798.28</v>
      </c>
      <c r="P15" s="14" t="n">
        <f aca="false">IF($A15="","",IF($B15="Meta",SUMIFS('Meta data'!$V$3:$V$20000,'Meta data'!$A$3:$A$20000,"&gt;="&amp;P$3,'Meta data'!$A$3:$A$20000,"&lt;="&amp;P$4,'Meta data'!$C$3:$C$20000,$A15),IF($B15="Google Ads",SUMIFS('Google data'!$J$3:$J$20000,'Google data'!$B$3:$B$20000,"&gt;="&amp;P$3,'Google data'!$B$3:$B$20000,"&lt;="&amp;P$4,'Google data'!$A$3:$A$20000,$A15),IF($B15="ChatGPT Ads",SUMIFS('ChatGPT data'!$I$3:$I$20000,'ChatGPT data'!$A$3:$A$20000,"&gt;="&amp;P$3,'ChatGPT data'!$A$3:$A$20000,"&lt;="&amp;P$4,'ChatGPT data'!$B$3:$B$20000,$A15),IF($B15="LinkedIn Ads",SUMIFS('LinkedIn data'!$I$3:$I$20000,'LinkedIn data'!$A$3:$A$20000,"&gt;="&amp;P$3,'LinkedIn data'!$A$3:$A$20000,"&lt;="&amp;P$4,'LinkedIn data'!$B$3:$B$20000,$A15),0)))))</f>
        <v>0</v>
      </c>
      <c r="Q15" s="14" t="n">
        <f aca="false">IF($A15="","",IF($B15="Meta",SUMIFS('Meta data'!$V$3:$V$20000,'Meta data'!$A$3:$A$20000,"&gt;="&amp;Q$3,'Meta data'!$A$3:$A$20000,"&lt;="&amp;Q$4,'Meta data'!$C$3:$C$20000,$A15),IF($B15="Google Ads",SUMIFS('Google data'!$J$3:$J$20000,'Google data'!$B$3:$B$20000,"&gt;="&amp;Q$3,'Google data'!$B$3:$B$20000,"&lt;="&amp;Q$4,'Google data'!$A$3:$A$20000,$A15),IF($B15="ChatGPT Ads",SUMIFS('ChatGPT data'!$I$3:$I$20000,'ChatGPT data'!$A$3:$A$20000,"&gt;="&amp;Q$3,'ChatGPT data'!$A$3:$A$20000,"&lt;="&amp;Q$4,'ChatGPT data'!$B$3:$B$20000,$A15),IF($B15="LinkedIn Ads",SUMIFS('LinkedIn data'!$I$3:$I$20000,'LinkedIn data'!$A$3:$A$20000,"&gt;="&amp;Q$3,'LinkedIn data'!$A$3:$A$20000,"&lt;="&amp;Q$4,'LinkedIn data'!$B$3:$B$20000,$A15),0)))))</f>
        <v>0</v>
      </c>
      <c r="R15" s="15" t="n">
        <f aca="false">IF($A15="","",SUM(F15:Q15))</f>
        <v>4491</v>
      </c>
      <c r="S15" s="36" t="n">
        <f aca="false">IF($A15="","",IF($B15="Meta",SUMIFS('Meta data'!$O$3:$O$20000,'Meta data'!$C$3:$C$20000,$A15),IF($B15="Google Ads",SUMIFS('Google data'!$F$3:$F$20000,'Google data'!$A$3:$A$20000,$A15),IF($B15="ChatGPT Ads",SUMIFS('ChatGPT data'!$E$3:$E$20000,'ChatGPT data'!$B$3:$B$20000,$A15),IF($B15="LinkedIn Ads",SUMIFS('LinkedIn data'!$E$3:$E$20000,'LinkedIn data'!$B$3:$B$20000,$A15),0)))))</f>
        <v>127755</v>
      </c>
      <c r="T15" s="36" t="n">
        <f aca="false">IF($A15="","",IF($B15="Meta",SUMIFS('Meta data'!$P$3:$P$20000,'Meta data'!$C$3:$C$20000,$A15),IF($B15="Google Ads",SUMIFS('Google data'!$G$3:$G$20000,'Google data'!$A$3:$A$20000,$A15),IF($B15="ChatGPT Ads",SUMIFS('ChatGPT data'!$F$3:$F$20000,'ChatGPT data'!$B$3:$B$20000,$A15),IF($B15="LinkedIn Ads",SUMIFS('LinkedIn data'!$F$3:$F$20000,'LinkedIn data'!$B$3:$B$20000,$A15),0)))))</f>
        <v>8</v>
      </c>
      <c r="U15" s="37" t="n">
        <f aca="false">IF(OR($A15="",T15=0),"",R15/T15)</f>
        <v>561.375</v>
      </c>
      <c r="V15" s="58" t="s">
        <v>175</v>
      </c>
      <c r="W15" s="14" t="n">
        <f aca="false">IF($A15="","",IF($B15="Meta",SUMIFS('Meta data'!$V$3:$V$20000,'Meta data'!$A$3:$A$20000,"&gt;="&amp;Calc!$C$15,'Meta data'!$A$3:$A$20000,"&lt;="&amp;Calc!$C$13,'Meta data'!$C$3:$C$20000,$A15,'Meta data'!$T$3:$T$20000,"&lt;&gt;Month total"),IF($B15="Google Ads",SUMIFS('Google data'!$J$3:$J$20000,'Google data'!$B$3:$B$20000,"&gt;="&amp;Calc!$C$15,'Google data'!$B$3:$B$20000,"&lt;="&amp;Calc!$C$13,'Google data'!$A$3:$A$20000,$A15,'Google data'!$H$3:$H$20000,"&lt;&gt;Month total"),IF($B15="ChatGPT Ads",SUMIFS('ChatGPT data'!$I$3:$I$20000,'ChatGPT data'!$A$3:$A$20000,"&gt;="&amp;Calc!$C$15,'ChatGPT data'!$A$3:$A$20000,"&lt;="&amp;Calc!$C$13,'ChatGPT data'!$B$3:$B$20000,$A15,'ChatGPT data'!$G$3:$G$20000,"&lt;&gt;Month total"),IF($B15="LinkedIn Ads",SUMIFS('LinkedIn data'!$I$3:$I$20000,'LinkedIn data'!$A$3:$A$20000,"&gt;="&amp;Calc!$C$15,'LinkedIn data'!$A$3:$A$20000,"&lt;="&amp;Calc!$C$13,'LinkedIn data'!$B$3:$B$20000,$A15,'LinkedIn data'!$G$3:$G$20000,"&lt;&gt;Month total"),0)))))</f>
        <v>2589.3</v>
      </c>
      <c r="X15" s="14" t="n">
        <f aca="false">IF($A15="","",IF($B15="Meta",SUMIFS('Meta data'!$V$3:$V$20000,'Meta data'!$A$3:$A$20000,"&gt;="&amp;Calc!$C$14,'Meta data'!$A$3:$A$20000,"&lt;="&amp;Calc!$C$13,'Meta data'!$C$3:$C$20000,$A15,'Meta data'!$T$3:$T$20000,"&lt;&gt;Month total"),IF($B15="Google Ads",SUMIFS('Google data'!$J$3:$J$20000,'Google data'!$B$3:$B$20000,"&gt;="&amp;Calc!$C$14,'Google data'!$B$3:$B$20000,"&lt;="&amp;Calc!$C$13,'Google data'!$A$3:$A$20000,$A15,'Google data'!$H$3:$H$20000,"&lt;&gt;Month total"),IF($B15="ChatGPT Ads",SUMIFS('ChatGPT data'!$I$3:$I$20000,'ChatGPT data'!$A$3:$A$20000,"&gt;="&amp;Calc!$C$14,'ChatGPT data'!$A$3:$A$20000,"&lt;="&amp;Calc!$C$13,'ChatGPT data'!$B$3:$B$20000,$A15,'ChatGPT data'!$G$3:$G$20000,"&lt;&gt;Month total"),IF($B15="LinkedIn Ads",SUMIFS('LinkedIn data'!$I$3:$I$20000,'LinkedIn data'!$A$3:$A$20000,"&gt;="&amp;Calc!$C$14,'LinkedIn data'!$A$3:$A$20000,"&lt;="&amp;Calc!$C$13,'LinkedIn data'!$B$3:$B$20000,$A15,'LinkedIn data'!$G$3:$G$20000,"&lt;&gt;Month total"),0)))))</f>
        <v>66.62</v>
      </c>
    </row>
    <row r="16" customFormat="false" ht="15" hidden="false" customHeight="false" outlineLevel="0" collapsed="false">
      <c r="A16" s="57" t="s">
        <v>176</v>
      </c>
      <c r="B16" s="57" t="s">
        <v>19</v>
      </c>
      <c r="C16" s="57" t="s">
        <v>131</v>
      </c>
      <c r="D16" s="57" t="s">
        <v>123</v>
      </c>
      <c r="E16" s="57" t="s">
        <v>148</v>
      </c>
      <c r="F16" s="14" t="n">
        <f aca="false">IF($A16="","",IF($B16="Meta",SUMIFS('Meta data'!$V$3:$V$20000,'Meta data'!$A$3:$A$20000,"&gt;="&amp;F$3,'Meta data'!$A$3:$A$20000,"&lt;="&amp;F$4,'Meta data'!$C$3:$C$20000,$A16),IF($B16="Google Ads",SUMIFS('Google data'!$J$3:$J$20000,'Google data'!$B$3:$B$20000,"&gt;="&amp;F$3,'Google data'!$B$3:$B$20000,"&lt;="&amp;F$4,'Google data'!$A$3:$A$20000,$A16),IF($B16="ChatGPT Ads",SUMIFS('ChatGPT data'!$I$3:$I$20000,'ChatGPT data'!$A$3:$A$20000,"&gt;="&amp;F$3,'ChatGPT data'!$A$3:$A$20000,"&lt;="&amp;F$4,'ChatGPT data'!$B$3:$B$20000,$A16),IF($B16="LinkedIn Ads",SUMIFS('LinkedIn data'!$I$3:$I$20000,'LinkedIn data'!$A$3:$A$20000,"&gt;="&amp;F$3,'LinkedIn data'!$A$3:$A$20000,"&lt;="&amp;F$4,'LinkedIn data'!$B$3:$B$20000,$A16),0)))))</f>
        <v>0</v>
      </c>
      <c r="G16" s="14" t="n">
        <f aca="false">IF($A16="","",IF($B16="Meta",SUMIFS('Meta data'!$V$3:$V$20000,'Meta data'!$A$3:$A$20000,"&gt;="&amp;G$3,'Meta data'!$A$3:$A$20000,"&lt;="&amp;G$4,'Meta data'!$C$3:$C$20000,$A16),IF($B16="Google Ads",SUMIFS('Google data'!$J$3:$J$20000,'Google data'!$B$3:$B$20000,"&gt;="&amp;G$3,'Google data'!$B$3:$B$20000,"&lt;="&amp;G$4,'Google data'!$A$3:$A$20000,$A16),IF($B16="ChatGPT Ads",SUMIFS('ChatGPT data'!$I$3:$I$20000,'ChatGPT data'!$A$3:$A$20000,"&gt;="&amp;G$3,'ChatGPT data'!$A$3:$A$20000,"&lt;="&amp;G$4,'ChatGPT data'!$B$3:$B$20000,$A16),IF($B16="LinkedIn Ads",SUMIFS('LinkedIn data'!$I$3:$I$20000,'LinkedIn data'!$A$3:$A$20000,"&gt;="&amp;G$3,'LinkedIn data'!$A$3:$A$20000,"&lt;="&amp;G$4,'LinkedIn data'!$B$3:$B$20000,$A16),0)))))</f>
        <v>0</v>
      </c>
      <c r="H16" s="14" t="n">
        <f aca="false">IF($A16="","",IF($B16="Meta",SUMIFS('Meta data'!$V$3:$V$20000,'Meta data'!$A$3:$A$20000,"&gt;="&amp;H$3,'Meta data'!$A$3:$A$20000,"&lt;="&amp;H$4,'Meta data'!$C$3:$C$20000,$A16),IF($B16="Google Ads",SUMIFS('Google data'!$J$3:$J$20000,'Google data'!$B$3:$B$20000,"&gt;="&amp;H$3,'Google data'!$B$3:$B$20000,"&lt;="&amp;H$4,'Google data'!$A$3:$A$20000,$A16),IF($B16="ChatGPT Ads",SUMIFS('ChatGPT data'!$I$3:$I$20000,'ChatGPT data'!$A$3:$A$20000,"&gt;="&amp;H$3,'ChatGPT data'!$A$3:$A$20000,"&lt;="&amp;H$4,'ChatGPT data'!$B$3:$B$20000,$A16),IF($B16="LinkedIn Ads",SUMIFS('LinkedIn data'!$I$3:$I$20000,'LinkedIn data'!$A$3:$A$20000,"&gt;="&amp;H$3,'LinkedIn data'!$A$3:$A$20000,"&lt;="&amp;H$4,'LinkedIn data'!$B$3:$B$20000,$A16),0)))))</f>
        <v>0</v>
      </c>
      <c r="I16" s="14" t="n">
        <f aca="false">IF($A16="","",IF($B16="Meta",SUMIFS('Meta data'!$V$3:$V$20000,'Meta data'!$A$3:$A$20000,"&gt;="&amp;I$3,'Meta data'!$A$3:$A$20000,"&lt;="&amp;I$4,'Meta data'!$C$3:$C$20000,$A16),IF($B16="Google Ads",SUMIFS('Google data'!$J$3:$J$20000,'Google data'!$B$3:$B$20000,"&gt;="&amp;I$3,'Google data'!$B$3:$B$20000,"&lt;="&amp;I$4,'Google data'!$A$3:$A$20000,$A16),IF($B16="ChatGPT Ads",SUMIFS('ChatGPT data'!$I$3:$I$20000,'ChatGPT data'!$A$3:$A$20000,"&gt;="&amp;I$3,'ChatGPT data'!$A$3:$A$20000,"&lt;="&amp;I$4,'ChatGPT data'!$B$3:$B$20000,$A16),IF($B16="LinkedIn Ads",SUMIFS('LinkedIn data'!$I$3:$I$20000,'LinkedIn data'!$A$3:$A$20000,"&gt;="&amp;I$3,'LinkedIn data'!$A$3:$A$20000,"&lt;="&amp;I$4,'LinkedIn data'!$B$3:$B$20000,$A16),0)))))</f>
        <v>0</v>
      </c>
      <c r="J16" s="14" t="n">
        <f aca="false">IF($A16="","",IF($B16="Meta",SUMIFS('Meta data'!$V$3:$V$20000,'Meta data'!$A$3:$A$20000,"&gt;="&amp;J$3,'Meta data'!$A$3:$A$20000,"&lt;="&amp;J$4,'Meta data'!$C$3:$C$20000,$A16),IF($B16="Google Ads",SUMIFS('Google data'!$J$3:$J$20000,'Google data'!$B$3:$B$20000,"&gt;="&amp;J$3,'Google data'!$B$3:$B$20000,"&lt;="&amp;J$4,'Google data'!$A$3:$A$20000,$A16),IF($B16="ChatGPT Ads",SUMIFS('ChatGPT data'!$I$3:$I$20000,'ChatGPT data'!$A$3:$A$20000,"&gt;="&amp;J$3,'ChatGPT data'!$A$3:$A$20000,"&lt;="&amp;J$4,'ChatGPT data'!$B$3:$B$20000,$A16),IF($B16="LinkedIn Ads",SUMIFS('LinkedIn data'!$I$3:$I$20000,'LinkedIn data'!$A$3:$A$20000,"&gt;="&amp;J$3,'LinkedIn data'!$A$3:$A$20000,"&lt;="&amp;J$4,'LinkedIn data'!$B$3:$B$20000,$A16),0)))))</f>
        <v>0</v>
      </c>
      <c r="K16" s="14" t="n">
        <f aca="false">IF($A16="","",IF($B16="Meta",SUMIFS('Meta data'!$V$3:$V$20000,'Meta data'!$A$3:$A$20000,"&gt;="&amp;K$3,'Meta data'!$A$3:$A$20000,"&lt;="&amp;K$4,'Meta data'!$C$3:$C$20000,$A16),IF($B16="Google Ads",SUMIFS('Google data'!$J$3:$J$20000,'Google data'!$B$3:$B$20000,"&gt;="&amp;K$3,'Google data'!$B$3:$B$20000,"&lt;="&amp;K$4,'Google data'!$A$3:$A$20000,$A16),IF($B16="ChatGPT Ads",SUMIFS('ChatGPT data'!$I$3:$I$20000,'ChatGPT data'!$A$3:$A$20000,"&gt;="&amp;K$3,'ChatGPT data'!$A$3:$A$20000,"&lt;="&amp;K$4,'ChatGPT data'!$B$3:$B$20000,$A16),IF($B16="LinkedIn Ads",SUMIFS('LinkedIn data'!$I$3:$I$20000,'LinkedIn data'!$A$3:$A$20000,"&gt;="&amp;K$3,'LinkedIn data'!$A$3:$A$20000,"&lt;="&amp;K$4,'LinkedIn data'!$B$3:$B$20000,$A16),0)))))</f>
        <v>952.34</v>
      </c>
      <c r="L16" s="14" t="n">
        <f aca="false">IF($A16="","",IF($B16="Meta",SUMIFS('Meta data'!$V$3:$V$20000,'Meta data'!$A$3:$A$20000,"&gt;="&amp;L$3,'Meta data'!$A$3:$A$20000,"&lt;="&amp;L$4,'Meta data'!$C$3:$C$20000,$A16),IF($B16="Google Ads",SUMIFS('Google data'!$J$3:$J$20000,'Google data'!$B$3:$B$20000,"&gt;="&amp;L$3,'Google data'!$B$3:$B$20000,"&lt;="&amp;L$4,'Google data'!$A$3:$A$20000,$A16),IF($B16="ChatGPT Ads",SUMIFS('ChatGPT data'!$I$3:$I$20000,'ChatGPT data'!$A$3:$A$20000,"&gt;="&amp;L$3,'ChatGPT data'!$A$3:$A$20000,"&lt;="&amp;L$4,'ChatGPT data'!$B$3:$B$20000,$A16),IF($B16="LinkedIn Ads",SUMIFS('LinkedIn data'!$I$3:$I$20000,'LinkedIn data'!$A$3:$A$20000,"&gt;="&amp;L$3,'LinkedIn data'!$A$3:$A$20000,"&lt;="&amp;L$4,'LinkedIn data'!$B$3:$B$20000,$A16),0)))))</f>
        <v>1685.84</v>
      </c>
      <c r="M16" s="14" t="n">
        <f aca="false">IF($A16="","",IF($B16="Meta",SUMIFS('Meta data'!$V$3:$V$20000,'Meta data'!$A$3:$A$20000,"&gt;="&amp;M$3,'Meta data'!$A$3:$A$20000,"&lt;="&amp;M$4,'Meta data'!$C$3:$C$20000,$A16),IF($B16="Google Ads",SUMIFS('Google data'!$J$3:$J$20000,'Google data'!$B$3:$B$20000,"&gt;="&amp;M$3,'Google data'!$B$3:$B$20000,"&lt;="&amp;M$4,'Google data'!$A$3:$A$20000,$A16),IF($B16="ChatGPT Ads",SUMIFS('ChatGPT data'!$I$3:$I$20000,'ChatGPT data'!$A$3:$A$20000,"&gt;="&amp;M$3,'ChatGPT data'!$A$3:$A$20000,"&lt;="&amp;M$4,'ChatGPT data'!$B$3:$B$20000,$A16),IF($B16="LinkedIn Ads",SUMIFS('LinkedIn data'!$I$3:$I$20000,'LinkedIn data'!$A$3:$A$20000,"&gt;="&amp;M$3,'LinkedIn data'!$A$3:$A$20000,"&lt;="&amp;M$4,'LinkedIn data'!$B$3:$B$20000,$A16),0)))))</f>
        <v>915.04</v>
      </c>
      <c r="N16" s="14" t="n">
        <f aca="false">IF($A16="","",IF($B16="Meta",SUMIFS('Meta data'!$V$3:$V$20000,'Meta data'!$A$3:$A$20000,"&gt;="&amp;N$3,'Meta data'!$A$3:$A$20000,"&lt;="&amp;N$4,'Meta data'!$C$3:$C$20000,$A16),IF($B16="Google Ads",SUMIFS('Google data'!$J$3:$J$20000,'Google data'!$B$3:$B$20000,"&gt;="&amp;N$3,'Google data'!$B$3:$B$20000,"&lt;="&amp;N$4,'Google data'!$A$3:$A$20000,$A16),IF($B16="ChatGPT Ads",SUMIFS('ChatGPT data'!$I$3:$I$20000,'ChatGPT data'!$A$3:$A$20000,"&gt;="&amp;N$3,'ChatGPT data'!$A$3:$A$20000,"&lt;="&amp;N$4,'ChatGPT data'!$B$3:$B$20000,$A16),IF($B16="LinkedIn Ads",SUMIFS('LinkedIn data'!$I$3:$I$20000,'LinkedIn data'!$A$3:$A$20000,"&gt;="&amp;N$3,'LinkedIn data'!$A$3:$A$20000,"&lt;="&amp;N$4,'LinkedIn data'!$B$3:$B$20000,$A16),0)))))</f>
        <v>468.69</v>
      </c>
      <c r="O16" s="14" t="n">
        <f aca="false">IF($A16="","",IF($B16="Meta",SUMIFS('Meta data'!$V$3:$V$20000,'Meta data'!$A$3:$A$20000,"&gt;="&amp;O$3,'Meta data'!$A$3:$A$20000,"&lt;="&amp;O$4,'Meta data'!$C$3:$C$20000,$A16),IF($B16="Google Ads",SUMIFS('Google data'!$J$3:$J$20000,'Google data'!$B$3:$B$20000,"&gt;="&amp;O$3,'Google data'!$B$3:$B$20000,"&lt;="&amp;O$4,'Google data'!$A$3:$A$20000,$A16),IF($B16="ChatGPT Ads",SUMIFS('ChatGPT data'!$I$3:$I$20000,'ChatGPT data'!$A$3:$A$20000,"&gt;="&amp;O$3,'ChatGPT data'!$A$3:$A$20000,"&lt;="&amp;O$4,'ChatGPT data'!$B$3:$B$20000,$A16),IF($B16="LinkedIn Ads",SUMIFS('LinkedIn data'!$I$3:$I$20000,'LinkedIn data'!$A$3:$A$20000,"&gt;="&amp;O$3,'LinkedIn data'!$A$3:$A$20000,"&lt;="&amp;O$4,'LinkedIn data'!$B$3:$B$20000,$A16),0)))))</f>
        <v>129.18</v>
      </c>
      <c r="P16" s="14" t="n">
        <f aca="false">IF($A16="","",IF($B16="Meta",SUMIFS('Meta data'!$V$3:$V$20000,'Meta data'!$A$3:$A$20000,"&gt;="&amp;P$3,'Meta data'!$A$3:$A$20000,"&lt;="&amp;P$4,'Meta data'!$C$3:$C$20000,$A16),IF($B16="Google Ads",SUMIFS('Google data'!$J$3:$J$20000,'Google data'!$B$3:$B$20000,"&gt;="&amp;P$3,'Google data'!$B$3:$B$20000,"&lt;="&amp;P$4,'Google data'!$A$3:$A$20000,$A16),IF($B16="ChatGPT Ads",SUMIFS('ChatGPT data'!$I$3:$I$20000,'ChatGPT data'!$A$3:$A$20000,"&gt;="&amp;P$3,'ChatGPT data'!$A$3:$A$20000,"&lt;="&amp;P$4,'ChatGPT data'!$B$3:$B$20000,$A16),IF($B16="LinkedIn Ads",SUMIFS('LinkedIn data'!$I$3:$I$20000,'LinkedIn data'!$A$3:$A$20000,"&gt;="&amp;P$3,'LinkedIn data'!$A$3:$A$20000,"&lt;="&amp;P$4,'LinkedIn data'!$B$3:$B$20000,$A16),0)))))</f>
        <v>0</v>
      </c>
      <c r="Q16" s="14" t="n">
        <f aca="false">IF($A16="","",IF($B16="Meta",SUMIFS('Meta data'!$V$3:$V$20000,'Meta data'!$A$3:$A$20000,"&gt;="&amp;Q$3,'Meta data'!$A$3:$A$20000,"&lt;="&amp;Q$4,'Meta data'!$C$3:$C$20000,$A16),IF($B16="Google Ads",SUMIFS('Google data'!$J$3:$J$20000,'Google data'!$B$3:$B$20000,"&gt;="&amp;Q$3,'Google data'!$B$3:$B$20000,"&lt;="&amp;Q$4,'Google data'!$A$3:$A$20000,$A16),IF($B16="ChatGPT Ads",SUMIFS('ChatGPT data'!$I$3:$I$20000,'ChatGPT data'!$A$3:$A$20000,"&gt;="&amp;Q$3,'ChatGPT data'!$A$3:$A$20000,"&lt;="&amp;Q$4,'ChatGPT data'!$B$3:$B$20000,$A16),IF($B16="LinkedIn Ads",SUMIFS('LinkedIn data'!$I$3:$I$20000,'LinkedIn data'!$A$3:$A$20000,"&gt;="&amp;Q$3,'LinkedIn data'!$A$3:$A$20000,"&lt;="&amp;Q$4,'LinkedIn data'!$B$3:$B$20000,$A16),0)))))</f>
        <v>0</v>
      </c>
      <c r="R16" s="15" t="n">
        <f aca="false">IF($A16="","",SUM(F16:Q16))</f>
        <v>4151.09</v>
      </c>
      <c r="S16" s="36" t="n">
        <f aca="false">IF($A16="","",IF($B16="Meta",SUMIFS('Meta data'!$O$3:$O$20000,'Meta data'!$C$3:$C$20000,$A16),IF($B16="Google Ads",SUMIFS('Google data'!$F$3:$F$20000,'Google data'!$A$3:$A$20000,$A16),IF($B16="ChatGPT Ads",SUMIFS('ChatGPT data'!$E$3:$E$20000,'ChatGPT data'!$B$3:$B$20000,$A16),IF($B16="LinkedIn Ads",SUMIFS('LinkedIn data'!$E$3:$E$20000,'LinkedIn data'!$B$3:$B$20000,$A16),0)))))</f>
        <v>1426</v>
      </c>
      <c r="T16" s="36" t="n">
        <f aca="false">IF($A16="","",IF($B16="Meta",SUMIFS('Meta data'!$P$3:$P$20000,'Meta data'!$C$3:$C$20000,$A16),IF($B16="Google Ads",SUMIFS('Google data'!$G$3:$G$20000,'Google data'!$A$3:$A$20000,$A16),IF($B16="ChatGPT Ads",SUMIFS('ChatGPT data'!$F$3:$F$20000,'ChatGPT data'!$B$3:$B$20000,$A16),IF($B16="LinkedIn Ads",SUMIFS('LinkedIn data'!$F$3:$F$20000,'LinkedIn data'!$B$3:$B$20000,$A16),0)))))</f>
        <v>143</v>
      </c>
      <c r="U16" s="37" t="n">
        <f aca="false">IF(OR($A16="",T16=0),"",R16/T16)</f>
        <v>29.0286013986014</v>
      </c>
      <c r="V16" s="58"/>
      <c r="W16" s="14" t="n">
        <f aca="false">IF($A16="","",IF($B16="Meta",SUMIFS('Meta data'!$V$3:$V$20000,'Meta data'!$A$3:$A$20000,"&gt;="&amp;Calc!$C$15,'Meta data'!$A$3:$A$20000,"&lt;="&amp;Calc!$C$13,'Meta data'!$C$3:$C$20000,$A16,'Meta data'!$T$3:$T$20000,"&lt;&gt;Month total"),IF($B16="Google Ads",SUMIFS('Google data'!$J$3:$J$20000,'Google data'!$B$3:$B$20000,"&gt;="&amp;Calc!$C$15,'Google data'!$B$3:$B$20000,"&lt;="&amp;Calc!$C$13,'Google data'!$A$3:$A$20000,$A16,'Google data'!$H$3:$H$20000,"&lt;&gt;Month total"),IF($B16="ChatGPT Ads",SUMIFS('ChatGPT data'!$I$3:$I$20000,'ChatGPT data'!$A$3:$A$20000,"&gt;="&amp;Calc!$C$15,'ChatGPT data'!$A$3:$A$20000,"&lt;="&amp;Calc!$C$13,'ChatGPT data'!$B$3:$B$20000,$A16,'ChatGPT data'!$G$3:$G$20000,"&lt;&gt;Month total"),IF($B16="LinkedIn Ads",SUMIFS('LinkedIn data'!$I$3:$I$20000,'LinkedIn data'!$A$3:$A$20000,"&gt;="&amp;Calc!$C$15,'LinkedIn data'!$A$3:$A$20000,"&lt;="&amp;Calc!$C$13,'LinkedIn data'!$B$3:$B$20000,$A16,'LinkedIn data'!$G$3:$G$20000,"&lt;&gt;Month total"),0)))))</f>
        <v>213.61</v>
      </c>
      <c r="X16" s="14" t="n">
        <f aca="false">IF($A16="","",IF($B16="Meta",SUMIFS('Meta data'!$V$3:$V$20000,'Meta data'!$A$3:$A$20000,"&gt;="&amp;Calc!$C$14,'Meta data'!$A$3:$A$20000,"&lt;="&amp;Calc!$C$13,'Meta data'!$C$3:$C$20000,$A16,'Meta data'!$T$3:$T$20000,"&lt;&gt;Month total"),IF($B16="Google Ads",SUMIFS('Google data'!$J$3:$J$20000,'Google data'!$B$3:$B$20000,"&gt;="&amp;Calc!$C$14,'Google data'!$B$3:$B$20000,"&lt;="&amp;Calc!$C$13,'Google data'!$A$3:$A$20000,$A16,'Google data'!$H$3:$H$20000,"&lt;&gt;Month total"),IF($B16="ChatGPT Ads",SUMIFS('ChatGPT data'!$I$3:$I$20000,'ChatGPT data'!$A$3:$A$20000,"&gt;="&amp;Calc!$C$14,'ChatGPT data'!$A$3:$A$20000,"&lt;="&amp;Calc!$C$13,'ChatGPT data'!$B$3:$B$20000,$A16,'ChatGPT data'!$G$3:$G$20000,"&lt;&gt;Month total"),IF($B16="LinkedIn Ads",SUMIFS('LinkedIn data'!$I$3:$I$20000,'LinkedIn data'!$A$3:$A$20000,"&gt;="&amp;Calc!$C$14,'LinkedIn data'!$A$3:$A$20000,"&lt;="&amp;Calc!$C$13,'LinkedIn data'!$B$3:$B$20000,$A16,'LinkedIn data'!$G$3:$G$20000,"&lt;&gt;Month total"),0)))))</f>
        <v>71.93</v>
      </c>
    </row>
    <row r="17" customFormat="false" ht="15" hidden="false" customHeight="false" outlineLevel="0" collapsed="false">
      <c r="A17" s="57" t="s">
        <v>177</v>
      </c>
      <c r="B17" s="57" t="s">
        <v>19</v>
      </c>
      <c r="C17" s="57" t="s">
        <v>129</v>
      </c>
      <c r="D17" s="57" t="s">
        <v>122</v>
      </c>
      <c r="E17" s="57" t="s">
        <v>148</v>
      </c>
      <c r="F17" s="14" t="n">
        <f aca="false">IF($A17="","",IF($B17="Meta",SUMIFS('Meta data'!$V$3:$V$20000,'Meta data'!$A$3:$A$20000,"&gt;="&amp;F$3,'Meta data'!$A$3:$A$20000,"&lt;="&amp;F$4,'Meta data'!$C$3:$C$20000,$A17),IF($B17="Google Ads",SUMIFS('Google data'!$J$3:$J$20000,'Google data'!$B$3:$B$20000,"&gt;="&amp;F$3,'Google data'!$B$3:$B$20000,"&lt;="&amp;F$4,'Google data'!$A$3:$A$20000,$A17),IF($B17="ChatGPT Ads",SUMIFS('ChatGPT data'!$I$3:$I$20000,'ChatGPT data'!$A$3:$A$20000,"&gt;="&amp;F$3,'ChatGPT data'!$A$3:$A$20000,"&lt;="&amp;F$4,'ChatGPT data'!$B$3:$B$20000,$A17),IF($B17="LinkedIn Ads",SUMIFS('LinkedIn data'!$I$3:$I$20000,'LinkedIn data'!$A$3:$A$20000,"&gt;="&amp;F$3,'LinkedIn data'!$A$3:$A$20000,"&lt;="&amp;F$4,'LinkedIn data'!$B$3:$B$20000,$A17),0)))))</f>
        <v>0</v>
      </c>
      <c r="G17" s="14" t="n">
        <f aca="false">IF($A17="","",IF($B17="Meta",SUMIFS('Meta data'!$V$3:$V$20000,'Meta data'!$A$3:$A$20000,"&gt;="&amp;G$3,'Meta data'!$A$3:$A$20000,"&lt;="&amp;G$4,'Meta data'!$C$3:$C$20000,$A17),IF($B17="Google Ads",SUMIFS('Google data'!$J$3:$J$20000,'Google data'!$B$3:$B$20000,"&gt;="&amp;G$3,'Google data'!$B$3:$B$20000,"&lt;="&amp;G$4,'Google data'!$A$3:$A$20000,$A17),IF($B17="ChatGPT Ads",SUMIFS('ChatGPT data'!$I$3:$I$20000,'ChatGPT data'!$A$3:$A$20000,"&gt;="&amp;G$3,'ChatGPT data'!$A$3:$A$20000,"&lt;="&amp;G$4,'ChatGPT data'!$B$3:$B$20000,$A17),IF($B17="LinkedIn Ads",SUMIFS('LinkedIn data'!$I$3:$I$20000,'LinkedIn data'!$A$3:$A$20000,"&gt;="&amp;G$3,'LinkedIn data'!$A$3:$A$20000,"&lt;="&amp;G$4,'LinkedIn data'!$B$3:$B$20000,$A17),0)))))</f>
        <v>0</v>
      </c>
      <c r="H17" s="14" t="n">
        <f aca="false">IF($A17="","",IF($B17="Meta",SUMIFS('Meta data'!$V$3:$V$20000,'Meta data'!$A$3:$A$20000,"&gt;="&amp;H$3,'Meta data'!$A$3:$A$20000,"&lt;="&amp;H$4,'Meta data'!$C$3:$C$20000,$A17),IF($B17="Google Ads",SUMIFS('Google data'!$J$3:$J$20000,'Google data'!$B$3:$B$20000,"&gt;="&amp;H$3,'Google data'!$B$3:$B$20000,"&lt;="&amp;H$4,'Google data'!$A$3:$A$20000,$A17),IF($B17="ChatGPT Ads",SUMIFS('ChatGPT data'!$I$3:$I$20000,'ChatGPT data'!$A$3:$A$20000,"&gt;="&amp;H$3,'ChatGPT data'!$A$3:$A$20000,"&lt;="&amp;H$4,'ChatGPT data'!$B$3:$B$20000,$A17),IF($B17="LinkedIn Ads",SUMIFS('LinkedIn data'!$I$3:$I$20000,'LinkedIn data'!$A$3:$A$20000,"&gt;="&amp;H$3,'LinkedIn data'!$A$3:$A$20000,"&lt;="&amp;H$4,'LinkedIn data'!$B$3:$B$20000,$A17),0)))))</f>
        <v>0</v>
      </c>
      <c r="I17" s="14" t="n">
        <f aca="false">IF($A17="","",IF($B17="Meta",SUMIFS('Meta data'!$V$3:$V$20000,'Meta data'!$A$3:$A$20000,"&gt;="&amp;I$3,'Meta data'!$A$3:$A$20000,"&lt;="&amp;I$4,'Meta data'!$C$3:$C$20000,$A17),IF($B17="Google Ads",SUMIFS('Google data'!$J$3:$J$20000,'Google data'!$B$3:$B$20000,"&gt;="&amp;I$3,'Google data'!$B$3:$B$20000,"&lt;="&amp;I$4,'Google data'!$A$3:$A$20000,$A17),IF($B17="ChatGPT Ads",SUMIFS('ChatGPT data'!$I$3:$I$20000,'ChatGPT data'!$A$3:$A$20000,"&gt;="&amp;I$3,'ChatGPT data'!$A$3:$A$20000,"&lt;="&amp;I$4,'ChatGPT data'!$B$3:$B$20000,$A17),IF($B17="LinkedIn Ads",SUMIFS('LinkedIn data'!$I$3:$I$20000,'LinkedIn data'!$A$3:$A$20000,"&gt;="&amp;I$3,'LinkedIn data'!$A$3:$A$20000,"&lt;="&amp;I$4,'LinkedIn data'!$B$3:$B$20000,$A17),0)))))</f>
        <v>0</v>
      </c>
      <c r="J17" s="14" t="n">
        <f aca="false">IF($A17="","",IF($B17="Meta",SUMIFS('Meta data'!$V$3:$V$20000,'Meta data'!$A$3:$A$20000,"&gt;="&amp;J$3,'Meta data'!$A$3:$A$20000,"&lt;="&amp;J$4,'Meta data'!$C$3:$C$20000,$A17),IF($B17="Google Ads",SUMIFS('Google data'!$J$3:$J$20000,'Google data'!$B$3:$B$20000,"&gt;="&amp;J$3,'Google data'!$B$3:$B$20000,"&lt;="&amp;J$4,'Google data'!$A$3:$A$20000,$A17),IF($B17="ChatGPT Ads",SUMIFS('ChatGPT data'!$I$3:$I$20000,'ChatGPT data'!$A$3:$A$20000,"&gt;="&amp;J$3,'ChatGPT data'!$A$3:$A$20000,"&lt;="&amp;J$4,'ChatGPT data'!$B$3:$B$20000,$A17),IF($B17="LinkedIn Ads",SUMIFS('LinkedIn data'!$I$3:$I$20000,'LinkedIn data'!$A$3:$A$20000,"&gt;="&amp;J$3,'LinkedIn data'!$A$3:$A$20000,"&lt;="&amp;J$4,'LinkedIn data'!$B$3:$B$20000,$A17),0)))))</f>
        <v>0</v>
      </c>
      <c r="K17" s="14" t="n">
        <f aca="false">IF($A17="","",IF($B17="Meta",SUMIFS('Meta data'!$V$3:$V$20000,'Meta data'!$A$3:$A$20000,"&gt;="&amp;K$3,'Meta data'!$A$3:$A$20000,"&lt;="&amp;K$4,'Meta data'!$C$3:$C$20000,$A17),IF($B17="Google Ads",SUMIFS('Google data'!$J$3:$J$20000,'Google data'!$B$3:$B$20000,"&gt;="&amp;K$3,'Google data'!$B$3:$B$20000,"&lt;="&amp;K$4,'Google data'!$A$3:$A$20000,$A17),IF($B17="ChatGPT Ads",SUMIFS('ChatGPT data'!$I$3:$I$20000,'ChatGPT data'!$A$3:$A$20000,"&gt;="&amp;K$3,'ChatGPT data'!$A$3:$A$20000,"&lt;="&amp;K$4,'ChatGPT data'!$B$3:$B$20000,$A17),IF($B17="LinkedIn Ads",SUMIFS('LinkedIn data'!$I$3:$I$20000,'LinkedIn data'!$A$3:$A$20000,"&gt;="&amp;K$3,'LinkedIn data'!$A$3:$A$20000,"&lt;="&amp;K$4,'LinkedIn data'!$B$3:$B$20000,$A17),0)))))</f>
        <v>0</v>
      </c>
      <c r="L17" s="14" t="n">
        <f aca="false">IF($A17="","",IF($B17="Meta",SUMIFS('Meta data'!$V$3:$V$20000,'Meta data'!$A$3:$A$20000,"&gt;="&amp;L$3,'Meta data'!$A$3:$A$20000,"&lt;="&amp;L$4,'Meta data'!$C$3:$C$20000,$A17),IF($B17="Google Ads",SUMIFS('Google data'!$J$3:$J$20000,'Google data'!$B$3:$B$20000,"&gt;="&amp;L$3,'Google data'!$B$3:$B$20000,"&lt;="&amp;L$4,'Google data'!$A$3:$A$20000,$A17),IF($B17="ChatGPT Ads",SUMIFS('ChatGPT data'!$I$3:$I$20000,'ChatGPT data'!$A$3:$A$20000,"&gt;="&amp;L$3,'ChatGPT data'!$A$3:$A$20000,"&lt;="&amp;L$4,'ChatGPT data'!$B$3:$B$20000,$A17),IF($B17="LinkedIn Ads",SUMIFS('LinkedIn data'!$I$3:$I$20000,'LinkedIn data'!$A$3:$A$20000,"&gt;="&amp;L$3,'LinkedIn data'!$A$3:$A$20000,"&lt;="&amp;L$4,'LinkedIn data'!$B$3:$B$20000,$A17),0)))))</f>
        <v>916.05</v>
      </c>
      <c r="M17" s="14" t="n">
        <f aca="false">IF($A17="","",IF($B17="Meta",SUMIFS('Meta data'!$V$3:$V$20000,'Meta data'!$A$3:$A$20000,"&gt;="&amp;M$3,'Meta data'!$A$3:$A$20000,"&lt;="&amp;M$4,'Meta data'!$C$3:$C$20000,$A17),IF($B17="Google Ads",SUMIFS('Google data'!$J$3:$J$20000,'Google data'!$B$3:$B$20000,"&gt;="&amp;M$3,'Google data'!$B$3:$B$20000,"&lt;="&amp;M$4,'Google data'!$A$3:$A$20000,$A17),IF($B17="ChatGPT Ads",SUMIFS('ChatGPT data'!$I$3:$I$20000,'ChatGPT data'!$A$3:$A$20000,"&gt;="&amp;M$3,'ChatGPT data'!$A$3:$A$20000,"&lt;="&amp;M$4,'ChatGPT data'!$B$3:$B$20000,$A17),IF($B17="LinkedIn Ads",SUMIFS('LinkedIn data'!$I$3:$I$20000,'LinkedIn data'!$A$3:$A$20000,"&gt;="&amp;M$3,'LinkedIn data'!$A$3:$A$20000,"&lt;="&amp;M$4,'LinkedIn data'!$B$3:$B$20000,$A17),0)))))</f>
        <v>1205.52</v>
      </c>
      <c r="N17" s="14" t="n">
        <f aca="false">IF($A17="","",IF($B17="Meta",SUMIFS('Meta data'!$V$3:$V$20000,'Meta data'!$A$3:$A$20000,"&gt;="&amp;N$3,'Meta data'!$A$3:$A$20000,"&lt;="&amp;N$4,'Meta data'!$C$3:$C$20000,$A17),IF($B17="Google Ads",SUMIFS('Google data'!$J$3:$J$20000,'Google data'!$B$3:$B$20000,"&gt;="&amp;N$3,'Google data'!$B$3:$B$20000,"&lt;="&amp;N$4,'Google data'!$A$3:$A$20000,$A17),IF($B17="ChatGPT Ads",SUMIFS('ChatGPT data'!$I$3:$I$20000,'ChatGPT data'!$A$3:$A$20000,"&gt;="&amp;N$3,'ChatGPT data'!$A$3:$A$20000,"&lt;="&amp;N$4,'ChatGPT data'!$B$3:$B$20000,$A17),IF($B17="LinkedIn Ads",SUMIFS('LinkedIn data'!$I$3:$I$20000,'LinkedIn data'!$A$3:$A$20000,"&gt;="&amp;N$3,'LinkedIn data'!$A$3:$A$20000,"&lt;="&amp;N$4,'LinkedIn data'!$B$3:$B$20000,$A17),0)))))</f>
        <v>934.65</v>
      </c>
      <c r="O17" s="14" t="n">
        <f aca="false">IF($A17="","",IF($B17="Meta",SUMIFS('Meta data'!$V$3:$V$20000,'Meta data'!$A$3:$A$20000,"&gt;="&amp;O$3,'Meta data'!$A$3:$A$20000,"&lt;="&amp;O$4,'Meta data'!$C$3:$C$20000,$A17),IF($B17="Google Ads",SUMIFS('Google data'!$J$3:$J$20000,'Google data'!$B$3:$B$20000,"&gt;="&amp;O$3,'Google data'!$B$3:$B$20000,"&lt;="&amp;O$4,'Google data'!$A$3:$A$20000,$A17),IF($B17="ChatGPT Ads",SUMIFS('ChatGPT data'!$I$3:$I$20000,'ChatGPT data'!$A$3:$A$20000,"&gt;="&amp;O$3,'ChatGPT data'!$A$3:$A$20000,"&lt;="&amp;O$4,'ChatGPT data'!$B$3:$B$20000,$A17),IF($B17="LinkedIn Ads",SUMIFS('LinkedIn data'!$I$3:$I$20000,'LinkedIn data'!$A$3:$A$20000,"&gt;="&amp;O$3,'LinkedIn data'!$A$3:$A$20000,"&lt;="&amp;O$4,'LinkedIn data'!$B$3:$B$20000,$A17),0)))))</f>
        <v>248.01</v>
      </c>
      <c r="P17" s="14" t="n">
        <f aca="false">IF($A17="","",IF($B17="Meta",SUMIFS('Meta data'!$V$3:$V$20000,'Meta data'!$A$3:$A$20000,"&gt;="&amp;P$3,'Meta data'!$A$3:$A$20000,"&lt;="&amp;P$4,'Meta data'!$C$3:$C$20000,$A17),IF($B17="Google Ads",SUMIFS('Google data'!$J$3:$J$20000,'Google data'!$B$3:$B$20000,"&gt;="&amp;P$3,'Google data'!$B$3:$B$20000,"&lt;="&amp;P$4,'Google data'!$A$3:$A$20000,$A17),IF($B17="ChatGPT Ads",SUMIFS('ChatGPT data'!$I$3:$I$20000,'ChatGPT data'!$A$3:$A$20000,"&gt;="&amp;P$3,'ChatGPT data'!$A$3:$A$20000,"&lt;="&amp;P$4,'ChatGPT data'!$B$3:$B$20000,$A17),IF($B17="LinkedIn Ads",SUMIFS('LinkedIn data'!$I$3:$I$20000,'LinkedIn data'!$A$3:$A$20000,"&gt;="&amp;P$3,'LinkedIn data'!$A$3:$A$20000,"&lt;="&amp;P$4,'LinkedIn data'!$B$3:$B$20000,$A17),0)))))</f>
        <v>0</v>
      </c>
      <c r="Q17" s="14" t="n">
        <f aca="false">IF($A17="","",IF($B17="Meta",SUMIFS('Meta data'!$V$3:$V$20000,'Meta data'!$A$3:$A$20000,"&gt;="&amp;Q$3,'Meta data'!$A$3:$A$20000,"&lt;="&amp;Q$4,'Meta data'!$C$3:$C$20000,$A17),IF($B17="Google Ads",SUMIFS('Google data'!$J$3:$J$20000,'Google data'!$B$3:$B$20000,"&gt;="&amp;Q$3,'Google data'!$B$3:$B$20000,"&lt;="&amp;Q$4,'Google data'!$A$3:$A$20000,$A17),IF($B17="ChatGPT Ads",SUMIFS('ChatGPT data'!$I$3:$I$20000,'ChatGPT data'!$A$3:$A$20000,"&gt;="&amp;Q$3,'ChatGPT data'!$A$3:$A$20000,"&lt;="&amp;Q$4,'ChatGPT data'!$B$3:$B$20000,$A17),IF($B17="LinkedIn Ads",SUMIFS('LinkedIn data'!$I$3:$I$20000,'LinkedIn data'!$A$3:$A$20000,"&gt;="&amp;Q$3,'LinkedIn data'!$A$3:$A$20000,"&lt;="&amp;Q$4,'LinkedIn data'!$B$3:$B$20000,$A17),0)))))</f>
        <v>0</v>
      </c>
      <c r="R17" s="15" t="n">
        <f aca="false">IF($A17="","",SUM(F17:Q17))</f>
        <v>3304.23</v>
      </c>
      <c r="S17" s="36" t="n">
        <f aca="false">IF($A17="","",IF($B17="Meta",SUMIFS('Meta data'!$O$3:$O$20000,'Meta data'!$C$3:$C$20000,$A17),IF($B17="Google Ads",SUMIFS('Google data'!$F$3:$F$20000,'Google data'!$A$3:$A$20000,$A17),IF($B17="ChatGPT Ads",SUMIFS('ChatGPT data'!$E$3:$E$20000,'ChatGPT data'!$B$3:$B$20000,$A17),IF($B17="LinkedIn Ads",SUMIFS('LinkedIn data'!$E$3:$E$20000,'LinkedIn data'!$B$3:$B$20000,$A17),0)))))</f>
        <v>8836</v>
      </c>
      <c r="T17" s="36" t="n">
        <f aca="false">IF($A17="","",IF($B17="Meta",SUMIFS('Meta data'!$P$3:$P$20000,'Meta data'!$C$3:$C$20000,$A17),IF($B17="Google Ads",SUMIFS('Google data'!$G$3:$G$20000,'Google data'!$A$3:$A$20000,$A17),IF($B17="ChatGPT Ads",SUMIFS('ChatGPT data'!$F$3:$F$20000,'ChatGPT data'!$B$3:$B$20000,$A17),IF($B17="LinkedIn Ads",SUMIFS('LinkedIn data'!$F$3:$F$20000,'LinkedIn data'!$B$3:$B$20000,$A17),0)))))</f>
        <v>295</v>
      </c>
      <c r="U17" s="37" t="n">
        <f aca="false">IF(OR($A17="",T17=0),"",R17/T17)</f>
        <v>11.2007796610169</v>
      </c>
      <c r="V17" s="58"/>
      <c r="W17" s="14" t="n">
        <f aca="false">IF($A17="","",IF($B17="Meta",SUMIFS('Meta data'!$V$3:$V$20000,'Meta data'!$A$3:$A$20000,"&gt;="&amp;Calc!$C$15,'Meta data'!$A$3:$A$20000,"&lt;="&amp;Calc!$C$13,'Meta data'!$C$3:$C$20000,$A17,'Meta data'!$T$3:$T$20000,"&lt;&gt;Month total"),IF($B17="Google Ads",SUMIFS('Google data'!$J$3:$J$20000,'Google data'!$B$3:$B$20000,"&gt;="&amp;Calc!$C$15,'Google data'!$B$3:$B$20000,"&lt;="&amp;Calc!$C$13,'Google data'!$A$3:$A$20000,$A17,'Google data'!$H$3:$H$20000,"&lt;&gt;Month total"),IF($B17="ChatGPT Ads",SUMIFS('ChatGPT data'!$I$3:$I$20000,'ChatGPT data'!$A$3:$A$20000,"&gt;="&amp;Calc!$C$15,'ChatGPT data'!$A$3:$A$20000,"&lt;="&amp;Calc!$C$13,'ChatGPT data'!$B$3:$B$20000,$A17,'ChatGPT data'!$G$3:$G$20000,"&lt;&gt;Month total"),IF($B17="LinkedIn Ads",SUMIFS('LinkedIn data'!$I$3:$I$20000,'LinkedIn data'!$A$3:$A$20000,"&gt;="&amp;Calc!$C$15,'LinkedIn data'!$A$3:$A$20000,"&lt;="&amp;Calc!$C$13,'LinkedIn data'!$B$3:$B$20000,$A17,'LinkedIn data'!$G$3:$G$20000,"&lt;&gt;Month total"),0)))))</f>
        <v>429.92</v>
      </c>
      <c r="X17" s="14" t="n">
        <f aca="false">IF($A17="","",IF($B17="Meta",SUMIFS('Meta data'!$V$3:$V$20000,'Meta data'!$A$3:$A$20000,"&gt;="&amp;Calc!$C$14,'Meta data'!$A$3:$A$20000,"&lt;="&amp;Calc!$C$13,'Meta data'!$C$3:$C$20000,$A17,'Meta data'!$T$3:$T$20000,"&lt;&gt;Month total"),IF($B17="Google Ads",SUMIFS('Google data'!$J$3:$J$20000,'Google data'!$B$3:$B$20000,"&gt;="&amp;Calc!$C$14,'Google data'!$B$3:$B$20000,"&lt;="&amp;Calc!$C$13,'Google data'!$A$3:$A$20000,$A17,'Google data'!$H$3:$H$20000,"&lt;&gt;Month total"),IF($B17="ChatGPT Ads",SUMIFS('ChatGPT data'!$I$3:$I$20000,'ChatGPT data'!$A$3:$A$20000,"&gt;="&amp;Calc!$C$14,'ChatGPT data'!$A$3:$A$20000,"&lt;="&amp;Calc!$C$13,'ChatGPT data'!$B$3:$B$20000,$A17,'ChatGPT data'!$G$3:$G$20000,"&lt;&gt;Month total"),IF($B17="LinkedIn Ads",SUMIFS('LinkedIn data'!$I$3:$I$20000,'LinkedIn data'!$A$3:$A$20000,"&gt;="&amp;Calc!$C$14,'LinkedIn data'!$A$3:$A$20000,"&lt;="&amp;Calc!$C$13,'LinkedIn data'!$B$3:$B$20000,$A17,'LinkedIn data'!$G$3:$G$20000,"&lt;&gt;Month total"),0)))))</f>
        <v>142.28</v>
      </c>
    </row>
    <row r="18" customFormat="false" ht="15" hidden="false" customHeight="false" outlineLevel="0" collapsed="false">
      <c r="A18" s="57" t="s">
        <v>178</v>
      </c>
      <c r="B18" s="57" t="s">
        <v>19</v>
      </c>
      <c r="C18" s="57" t="s">
        <v>135</v>
      </c>
      <c r="D18" s="57" t="s">
        <v>123</v>
      </c>
      <c r="E18" s="57" t="s">
        <v>148</v>
      </c>
      <c r="F18" s="14" t="n">
        <f aca="false">IF($A18="","",IF($B18="Meta",SUMIFS('Meta data'!$V$3:$V$20000,'Meta data'!$A$3:$A$20000,"&gt;="&amp;F$3,'Meta data'!$A$3:$A$20000,"&lt;="&amp;F$4,'Meta data'!$C$3:$C$20000,$A18),IF($B18="Google Ads",SUMIFS('Google data'!$J$3:$J$20000,'Google data'!$B$3:$B$20000,"&gt;="&amp;F$3,'Google data'!$B$3:$B$20000,"&lt;="&amp;F$4,'Google data'!$A$3:$A$20000,$A18),IF($B18="ChatGPT Ads",SUMIFS('ChatGPT data'!$I$3:$I$20000,'ChatGPT data'!$A$3:$A$20000,"&gt;="&amp;F$3,'ChatGPT data'!$A$3:$A$20000,"&lt;="&amp;F$4,'ChatGPT data'!$B$3:$B$20000,$A18),IF($B18="LinkedIn Ads",SUMIFS('LinkedIn data'!$I$3:$I$20000,'LinkedIn data'!$A$3:$A$20000,"&gt;="&amp;F$3,'LinkedIn data'!$A$3:$A$20000,"&lt;="&amp;F$4,'LinkedIn data'!$B$3:$B$20000,$A18),0)))))</f>
        <v>0</v>
      </c>
      <c r="G18" s="14" t="n">
        <f aca="false">IF($A18="","",IF($B18="Meta",SUMIFS('Meta data'!$V$3:$V$20000,'Meta data'!$A$3:$A$20000,"&gt;="&amp;G$3,'Meta data'!$A$3:$A$20000,"&lt;="&amp;G$4,'Meta data'!$C$3:$C$20000,$A18),IF($B18="Google Ads",SUMIFS('Google data'!$J$3:$J$20000,'Google data'!$B$3:$B$20000,"&gt;="&amp;G$3,'Google data'!$B$3:$B$20000,"&lt;="&amp;G$4,'Google data'!$A$3:$A$20000,$A18),IF($B18="ChatGPT Ads",SUMIFS('ChatGPT data'!$I$3:$I$20000,'ChatGPT data'!$A$3:$A$20000,"&gt;="&amp;G$3,'ChatGPT data'!$A$3:$A$20000,"&lt;="&amp;G$4,'ChatGPT data'!$B$3:$B$20000,$A18),IF($B18="LinkedIn Ads",SUMIFS('LinkedIn data'!$I$3:$I$20000,'LinkedIn data'!$A$3:$A$20000,"&gt;="&amp;G$3,'LinkedIn data'!$A$3:$A$20000,"&lt;="&amp;G$4,'LinkedIn data'!$B$3:$B$20000,$A18),0)))))</f>
        <v>0</v>
      </c>
      <c r="H18" s="14" t="n">
        <f aca="false">IF($A18="","",IF($B18="Meta",SUMIFS('Meta data'!$V$3:$V$20000,'Meta data'!$A$3:$A$20000,"&gt;="&amp;H$3,'Meta data'!$A$3:$A$20000,"&lt;="&amp;H$4,'Meta data'!$C$3:$C$20000,$A18),IF($B18="Google Ads",SUMIFS('Google data'!$J$3:$J$20000,'Google data'!$B$3:$B$20000,"&gt;="&amp;H$3,'Google data'!$B$3:$B$20000,"&lt;="&amp;H$4,'Google data'!$A$3:$A$20000,$A18),IF($B18="ChatGPT Ads",SUMIFS('ChatGPT data'!$I$3:$I$20000,'ChatGPT data'!$A$3:$A$20000,"&gt;="&amp;H$3,'ChatGPT data'!$A$3:$A$20000,"&lt;="&amp;H$4,'ChatGPT data'!$B$3:$B$20000,$A18),IF($B18="LinkedIn Ads",SUMIFS('LinkedIn data'!$I$3:$I$20000,'LinkedIn data'!$A$3:$A$20000,"&gt;="&amp;H$3,'LinkedIn data'!$A$3:$A$20000,"&lt;="&amp;H$4,'LinkedIn data'!$B$3:$B$20000,$A18),0)))))</f>
        <v>0</v>
      </c>
      <c r="I18" s="14" t="n">
        <f aca="false">IF($A18="","",IF($B18="Meta",SUMIFS('Meta data'!$V$3:$V$20000,'Meta data'!$A$3:$A$20000,"&gt;="&amp;I$3,'Meta data'!$A$3:$A$20000,"&lt;="&amp;I$4,'Meta data'!$C$3:$C$20000,$A18),IF($B18="Google Ads",SUMIFS('Google data'!$J$3:$J$20000,'Google data'!$B$3:$B$20000,"&gt;="&amp;I$3,'Google data'!$B$3:$B$20000,"&lt;="&amp;I$4,'Google data'!$A$3:$A$20000,$A18),IF($B18="ChatGPT Ads",SUMIFS('ChatGPT data'!$I$3:$I$20000,'ChatGPT data'!$A$3:$A$20000,"&gt;="&amp;I$3,'ChatGPT data'!$A$3:$A$20000,"&lt;="&amp;I$4,'ChatGPT data'!$B$3:$B$20000,$A18),IF($B18="LinkedIn Ads",SUMIFS('LinkedIn data'!$I$3:$I$20000,'LinkedIn data'!$A$3:$A$20000,"&gt;="&amp;I$3,'LinkedIn data'!$A$3:$A$20000,"&lt;="&amp;I$4,'LinkedIn data'!$B$3:$B$20000,$A18),0)))))</f>
        <v>0</v>
      </c>
      <c r="J18" s="14" t="n">
        <f aca="false">IF($A18="","",IF($B18="Meta",SUMIFS('Meta data'!$V$3:$V$20000,'Meta data'!$A$3:$A$20000,"&gt;="&amp;J$3,'Meta data'!$A$3:$A$20000,"&lt;="&amp;J$4,'Meta data'!$C$3:$C$20000,$A18),IF($B18="Google Ads",SUMIFS('Google data'!$J$3:$J$20000,'Google data'!$B$3:$B$20000,"&gt;="&amp;J$3,'Google data'!$B$3:$B$20000,"&lt;="&amp;J$4,'Google data'!$A$3:$A$20000,$A18),IF($B18="ChatGPT Ads",SUMIFS('ChatGPT data'!$I$3:$I$20000,'ChatGPT data'!$A$3:$A$20000,"&gt;="&amp;J$3,'ChatGPT data'!$A$3:$A$20000,"&lt;="&amp;J$4,'ChatGPT data'!$B$3:$B$20000,$A18),IF($B18="LinkedIn Ads",SUMIFS('LinkedIn data'!$I$3:$I$20000,'LinkedIn data'!$A$3:$A$20000,"&gt;="&amp;J$3,'LinkedIn data'!$A$3:$A$20000,"&lt;="&amp;J$4,'LinkedIn data'!$B$3:$B$20000,$A18),0)))))</f>
        <v>0</v>
      </c>
      <c r="K18" s="14" t="n">
        <f aca="false">IF($A18="","",IF($B18="Meta",SUMIFS('Meta data'!$V$3:$V$20000,'Meta data'!$A$3:$A$20000,"&gt;="&amp;K$3,'Meta data'!$A$3:$A$20000,"&lt;="&amp;K$4,'Meta data'!$C$3:$C$20000,$A18),IF($B18="Google Ads",SUMIFS('Google data'!$J$3:$J$20000,'Google data'!$B$3:$B$20000,"&gt;="&amp;K$3,'Google data'!$B$3:$B$20000,"&lt;="&amp;K$4,'Google data'!$A$3:$A$20000,$A18),IF($B18="ChatGPT Ads",SUMIFS('ChatGPT data'!$I$3:$I$20000,'ChatGPT data'!$A$3:$A$20000,"&gt;="&amp;K$3,'ChatGPT data'!$A$3:$A$20000,"&lt;="&amp;K$4,'ChatGPT data'!$B$3:$B$20000,$A18),IF($B18="LinkedIn Ads",SUMIFS('LinkedIn data'!$I$3:$I$20000,'LinkedIn data'!$A$3:$A$20000,"&gt;="&amp;K$3,'LinkedIn data'!$A$3:$A$20000,"&lt;="&amp;K$4,'LinkedIn data'!$B$3:$B$20000,$A18),0)))))</f>
        <v>500.58</v>
      </c>
      <c r="L18" s="14" t="n">
        <f aca="false">IF($A18="","",IF($B18="Meta",SUMIFS('Meta data'!$V$3:$V$20000,'Meta data'!$A$3:$A$20000,"&gt;="&amp;L$3,'Meta data'!$A$3:$A$20000,"&lt;="&amp;L$4,'Meta data'!$C$3:$C$20000,$A18),IF($B18="Google Ads",SUMIFS('Google data'!$J$3:$J$20000,'Google data'!$B$3:$B$20000,"&gt;="&amp;L$3,'Google data'!$B$3:$B$20000,"&lt;="&amp;L$4,'Google data'!$A$3:$A$20000,$A18),IF($B18="ChatGPT Ads",SUMIFS('ChatGPT data'!$I$3:$I$20000,'ChatGPT data'!$A$3:$A$20000,"&gt;="&amp;L$3,'ChatGPT data'!$A$3:$A$20000,"&lt;="&amp;L$4,'ChatGPT data'!$B$3:$B$20000,$A18),IF($B18="LinkedIn Ads",SUMIFS('LinkedIn data'!$I$3:$I$20000,'LinkedIn data'!$A$3:$A$20000,"&gt;="&amp;L$3,'LinkedIn data'!$A$3:$A$20000,"&lt;="&amp;L$4,'LinkedIn data'!$B$3:$B$20000,$A18),0)))))</f>
        <v>912.51</v>
      </c>
      <c r="M18" s="14" t="n">
        <f aca="false">IF($A18="","",IF($B18="Meta",SUMIFS('Meta data'!$V$3:$V$20000,'Meta data'!$A$3:$A$20000,"&gt;="&amp;M$3,'Meta data'!$A$3:$A$20000,"&lt;="&amp;M$4,'Meta data'!$C$3:$C$20000,$A18),IF($B18="Google Ads",SUMIFS('Google data'!$J$3:$J$20000,'Google data'!$B$3:$B$20000,"&gt;="&amp;M$3,'Google data'!$B$3:$B$20000,"&lt;="&amp;M$4,'Google data'!$A$3:$A$20000,$A18),IF($B18="ChatGPT Ads",SUMIFS('ChatGPT data'!$I$3:$I$20000,'ChatGPT data'!$A$3:$A$20000,"&gt;="&amp;M$3,'ChatGPT data'!$A$3:$A$20000,"&lt;="&amp;M$4,'ChatGPT data'!$B$3:$B$20000,$A18),IF($B18="LinkedIn Ads",SUMIFS('LinkedIn data'!$I$3:$I$20000,'LinkedIn data'!$A$3:$A$20000,"&gt;="&amp;M$3,'LinkedIn data'!$A$3:$A$20000,"&lt;="&amp;M$4,'LinkedIn data'!$B$3:$B$20000,$A18),0)))))</f>
        <v>911.02</v>
      </c>
      <c r="N18" s="14" t="n">
        <f aca="false">IF($A18="","",IF($B18="Meta",SUMIFS('Meta data'!$V$3:$V$20000,'Meta data'!$A$3:$A$20000,"&gt;="&amp;N$3,'Meta data'!$A$3:$A$20000,"&lt;="&amp;N$4,'Meta data'!$C$3:$C$20000,$A18),IF($B18="Google Ads",SUMIFS('Google data'!$J$3:$J$20000,'Google data'!$B$3:$B$20000,"&gt;="&amp;N$3,'Google data'!$B$3:$B$20000,"&lt;="&amp;N$4,'Google data'!$A$3:$A$20000,$A18),IF($B18="ChatGPT Ads",SUMIFS('ChatGPT data'!$I$3:$I$20000,'ChatGPT data'!$A$3:$A$20000,"&gt;="&amp;N$3,'ChatGPT data'!$A$3:$A$20000,"&lt;="&amp;N$4,'ChatGPT data'!$B$3:$B$20000,$A18),IF($B18="LinkedIn Ads",SUMIFS('LinkedIn data'!$I$3:$I$20000,'LinkedIn data'!$A$3:$A$20000,"&gt;="&amp;N$3,'LinkedIn data'!$A$3:$A$20000,"&lt;="&amp;N$4,'LinkedIn data'!$B$3:$B$20000,$A18),0)))))</f>
        <v>736.73</v>
      </c>
      <c r="O18" s="14" t="n">
        <f aca="false">IF($A18="","",IF($B18="Meta",SUMIFS('Meta data'!$V$3:$V$20000,'Meta data'!$A$3:$A$20000,"&gt;="&amp;O$3,'Meta data'!$A$3:$A$20000,"&lt;="&amp;O$4,'Meta data'!$C$3:$C$20000,$A18),IF($B18="Google Ads",SUMIFS('Google data'!$J$3:$J$20000,'Google data'!$B$3:$B$20000,"&gt;="&amp;O$3,'Google data'!$B$3:$B$20000,"&lt;="&amp;O$4,'Google data'!$A$3:$A$20000,$A18),IF($B18="ChatGPT Ads",SUMIFS('ChatGPT data'!$I$3:$I$20000,'ChatGPT data'!$A$3:$A$20000,"&gt;="&amp;O$3,'ChatGPT data'!$A$3:$A$20000,"&lt;="&amp;O$4,'ChatGPT data'!$B$3:$B$20000,$A18),IF($B18="LinkedIn Ads",SUMIFS('LinkedIn data'!$I$3:$I$20000,'LinkedIn data'!$A$3:$A$20000,"&gt;="&amp;O$3,'LinkedIn data'!$A$3:$A$20000,"&lt;="&amp;O$4,'LinkedIn data'!$B$3:$B$20000,$A18),0)))))</f>
        <v>177.41</v>
      </c>
      <c r="P18" s="14" t="n">
        <f aca="false">IF($A18="","",IF($B18="Meta",SUMIFS('Meta data'!$V$3:$V$20000,'Meta data'!$A$3:$A$20000,"&gt;="&amp;P$3,'Meta data'!$A$3:$A$20000,"&lt;="&amp;P$4,'Meta data'!$C$3:$C$20000,$A18),IF($B18="Google Ads",SUMIFS('Google data'!$J$3:$J$20000,'Google data'!$B$3:$B$20000,"&gt;="&amp;P$3,'Google data'!$B$3:$B$20000,"&lt;="&amp;P$4,'Google data'!$A$3:$A$20000,$A18),IF($B18="ChatGPT Ads",SUMIFS('ChatGPT data'!$I$3:$I$20000,'ChatGPT data'!$A$3:$A$20000,"&gt;="&amp;P$3,'ChatGPT data'!$A$3:$A$20000,"&lt;="&amp;P$4,'ChatGPT data'!$B$3:$B$20000,$A18),IF($B18="LinkedIn Ads",SUMIFS('LinkedIn data'!$I$3:$I$20000,'LinkedIn data'!$A$3:$A$20000,"&gt;="&amp;P$3,'LinkedIn data'!$A$3:$A$20000,"&lt;="&amp;P$4,'LinkedIn data'!$B$3:$B$20000,$A18),0)))))</f>
        <v>0</v>
      </c>
      <c r="Q18" s="14" t="n">
        <f aca="false">IF($A18="","",IF($B18="Meta",SUMIFS('Meta data'!$V$3:$V$20000,'Meta data'!$A$3:$A$20000,"&gt;="&amp;Q$3,'Meta data'!$A$3:$A$20000,"&lt;="&amp;Q$4,'Meta data'!$C$3:$C$20000,$A18),IF($B18="Google Ads",SUMIFS('Google data'!$J$3:$J$20000,'Google data'!$B$3:$B$20000,"&gt;="&amp;Q$3,'Google data'!$B$3:$B$20000,"&lt;="&amp;Q$4,'Google data'!$A$3:$A$20000,$A18),IF($B18="ChatGPT Ads",SUMIFS('ChatGPT data'!$I$3:$I$20000,'ChatGPT data'!$A$3:$A$20000,"&gt;="&amp;Q$3,'ChatGPT data'!$A$3:$A$20000,"&lt;="&amp;Q$4,'ChatGPT data'!$B$3:$B$20000,$A18),IF($B18="LinkedIn Ads",SUMIFS('LinkedIn data'!$I$3:$I$20000,'LinkedIn data'!$A$3:$A$20000,"&gt;="&amp;Q$3,'LinkedIn data'!$A$3:$A$20000,"&lt;="&amp;Q$4,'LinkedIn data'!$B$3:$B$20000,$A18),0)))))</f>
        <v>0</v>
      </c>
      <c r="R18" s="15" t="n">
        <f aca="false">IF($A18="","",SUM(F18:Q18))</f>
        <v>3238.25</v>
      </c>
      <c r="S18" s="36" t="n">
        <f aca="false">IF($A18="","",IF($B18="Meta",SUMIFS('Meta data'!$O$3:$O$20000,'Meta data'!$C$3:$C$20000,$A18),IF($B18="Google Ads",SUMIFS('Google data'!$F$3:$F$20000,'Google data'!$A$3:$A$20000,$A18),IF($B18="ChatGPT Ads",SUMIFS('ChatGPT data'!$E$3:$E$20000,'ChatGPT data'!$B$3:$B$20000,$A18),IF($B18="LinkedIn Ads",SUMIFS('LinkedIn data'!$E$3:$E$20000,'LinkedIn data'!$B$3:$B$20000,$A18),0)))))</f>
        <v>945</v>
      </c>
      <c r="T18" s="36" t="n">
        <f aca="false">IF($A18="","",IF($B18="Meta",SUMIFS('Meta data'!$P$3:$P$20000,'Meta data'!$C$3:$C$20000,$A18),IF($B18="Google Ads",SUMIFS('Google data'!$G$3:$G$20000,'Google data'!$A$3:$A$20000,$A18),IF($B18="ChatGPT Ads",SUMIFS('ChatGPT data'!$F$3:$F$20000,'ChatGPT data'!$B$3:$B$20000,$A18),IF($B18="LinkedIn Ads",SUMIFS('LinkedIn data'!$F$3:$F$20000,'LinkedIn data'!$B$3:$B$20000,$A18),0)))))</f>
        <v>124</v>
      </c>
      <c r="U18" s="37" t="n">
        <f aca="false">IF(OR($A18="",T18=0),"",R18/T18)</f>
        <v>26.1149193548387</v>
      </c>
      <c r="V18" s="58"/>
      <c r="W18" s="14" t="n">
        <f aca="false">IF($A18="","",IF($B18="Meta",SUMIFS('Meta data'!$V$3:$V$20000,'Meta data'!$A$3:$A$20000,"&gt;="&amp;Calc!$C$15,'Meta data'!$A$3:$A$20000,"&lt;="&amp;Calc!$C$13,'Meta data'!$C$3:$C$20000,$A18,'Meta data'!$T$3:$T$20000,"&lt;&gt;Month total"),IF($B18="Google Ads",SUMIFS('Google data'!$J$3:$J$20000,'Google data'!$B$3:$B$20000,"&gt;="&amp;Calc!$C$15,'Google data'!$B$3:$B$20000,"&lt;="&amp;Calc!$C$13,'Google data'!$A$3:$A$20000,$A18,'Google data'!$H$3:$H$20000,"&lt;&gt;Month total"),IF($B18="ChatGPT Ads",SUMIFS('ChatGPT data'!$I$3:$I$20000,'ChatGPT data'!$A$3:$A$20000,"&gt;="&amp;Calc!$C$15,'ChatGPT data'!$A$3:$A$20000,"&lt;="&amp;Calc!$C$13,'ChatGPT data'!$B$3:$B$20000,$A18,'ChatGPT data'!$G$3:$G$20000,"&lt;&gt;Month total"),IF($B18="LinkedIn Ads",SUMIFS('LinkedIn data'!$I$3:$I$20000,'LinkedIn data'!$A$3:$A$20000,"&gt;="&amp;Calc!$C$15,'LinkedIn data'!$A$3:$A$20000,"&lt;="&amp;Calc!$C$13,'LinkedIn data'!$B$3:$B$20000,$A18,'LinkedIn data'!$G$3:$G$20000,"&lt;&gt;Month total"),0)))))</f>
        <v>313.89</v>
      </c>
      <c r="X18" s="14" t="n">
        <f aca="false">IF($A18="","",IF($B18="Meta",SUMIFS('Meta data'!$V$3:$V$20000,'Meta data'!$A$3:$A$20000,"&gt;="&amp;Calc!$C$14,'Meta data'!$A$3:$A$20000,"&lt;="&amp;Calc!$C$13,'Meta data'!$C$3:$C$20000,$A18,'Meta data'!$T$3:$T$20000,"&lt;&gt;Month total"),IF($B18="Google Ads",SUMIFS('Google data'!$J$3:$J$20000,'Google data'!$B$3:$B$20000,"&gt;="&amp;Calc!$C$14,'Google data'!$B$3:$B$20000,"&lt;="&amp;Calc!$C$13,'Google data'!$A$3:$A$20000,$A18,'Google data'!$H$3:$H$20000,"&lt;&gt;Month total"),IF($B18="ChatGPT Ads",SUMIFS('ChatGPT data'!$I$3:$I$20000,'ChatGPT data'!$A$3:$A$20000,"&gt;="&amp;Calc!$C$14,'ChatGPT data'!$A$3:$A$20000,"&lt;="&amp;Calc!$C$13,'ChatGPT data'!$B$3:$B$20000,$A18,'ChatGPT data'!$G$3:$G$20000,"&lt;&gt;Month total"),IF($B18="LinkedIn Ads",SUMIFS('LinkedIn data'!$I$3:$I$20000,'LinkedIn data'!$A$3:$A$20000,"&gt;="&amp;Calc!$C$14,'LinkedIn data'!$A$3:$A$20000,"&lt;="&amp;Calc!$C$13,'LinkedIn data'!$B$3:$B$20000,$A18,'LinkedIn data'!$G$3:$G$20000,"&lt;&gt;Month total"),0)))))</f>
        <v>103.99</v>
      </c>
    </row>
    <row r="19" customFormat="false" ht="15" hidden="false" customHeight="false" outlineLevel="0" collapsed="false">
      <c r="A19" s="57" t="s">
        <v>179</v>
      </c>
      <c r="B19" s="57" t="s">
        <v>19</v>
      </c>
      <c r="C19" s="57" t="s">
        <v>129</v>
      </c>
      <c r="D19" s="57" t="s">
        <v>122</v>
      </c>
      <c r="E19" s="57" t="s">
        <v>150</v>
      </c>
      <c r="F19" s="14" t="n">
        <f aca="false">IF($A19="","",IF($B19="Meta",SUMIFS('Meta data'!$V$3:$V$20000,'Meta data'!$A$3:$A$20000,"&gt;="&amp;F$3,'Meta data'!$A$3:$A$20000,"&lt;="&amp;F$4,'Meta data'!$C$3:$C$20000,$A19),IF($B19="Google Ads",SUMIFS('Google data'!$J$3:$J$20000,'Google data'!$B$3:$B$20000,"&gt;="&amp;F$3,'Google data'!$B$3:$B$20000,"&lt;="&amp;F$4,'Google data'!$A$3:$A$20000,$A19),IF($B19="ChatGPT Ads",SUMIFS('ChatGPT data'!$I$3:$I$20000,'ChatGPT data'!$A$3:$A$20000,"&gt;="&amp;F$3,'ChatGPT data'!$A$3:$A$20000,"&lt;="&amp;F$4,'ChatGPT data'!$B$3:$B$20000,$A19),IF($B19="LinkedIn Ads",SUMIFS('LinkedIn data'!$I$3:$I$20000,'LinkedIn data'!$A$3:$A$20000,"&gt;="&amp;F$3,'LinkedIn data'!$A$3:$A$20000,"&lt;="&amp;F$4,'LinkedIn data'!$B$3:$B$20000,$A19),0)))))</f>
        <v>487.46</v>
      </c>
      <c r="G19" s="14" t="n">
        <f aca="false">IF($A19="","",IF($B19="Meta",SUMIFS('Meta data'!$V$3:$V$20000,'Meta data'!$A$3:$A$20000,"&gt;="&amp;G$3,'Meta data'!$A$3:$A$20000,"&lt;="&amp;G$4,'Meta data'!$C$3:$C$20000,$A19),IF($B19="Google Ads",SUMIFS('Google data'!$J$3:$J$20000,'Google data'!$B$3:$B$20000,"&gt;="&amp;G$3,'Google data'!$B$3:$B$20000,"&lt;="&amp;G$4,'Google data'!$A$3:$A$20000,$A19),IF($B19="ChatGPT Ads",SUMIFS('ChatGPT data'!$I$3:$I$20000,'ChatGPT data'!$A$3:$A$20000,"&gt;="&amp;G$3,'ChatGPT data'!$A$3:$A$20000,"&lt;="&amp;G$4,'ChatGPT data'!$B$3:$B$20000,$A19),IF($B19="LinkedIn Ads",SUMIFS('LinkedIn data'!$I$3:$I$20000,'LinkedIn data'!$A$3:$A$20000,"&gt;="&amp;G$3,'LinkedIn data'!$A$3:$A$20000,"&lt;="&amp;G$4,'LinkedIn data'!$B$3:$B$20000,$A19),0)))))</f>
        <v>558.29</v>
      </c>
      <c r="H19" s="14" t="n">
        <f aca="false">IF($A19="","",IF($B19="Meta",SUMIFS('Meta data'!$V$3:$V$20000,'Meta data'!$A$3:$A$20000,"&gt;="&amp;H$3,'Meta data'!$A$3:$A$20000,"&lt;="&amp;H$4,'Meta data'!$C$3:$C$20000,$A19),IF($B19="Google Ads",SUMIFS('Google data'!$J$3:$J$20000,'Google data'!$B$3:$B$20000,"&gt;="&amp;H$3,'Google data'!$B$3:$B$20000,"&lt;="&amp;H$4,'Google data'!$A$3:$A$20000,$A19),IF($B19="ChatGPT Ads",SUMIFS('ChatGPT data'!$I$3:$I$20000,'ChatGPT data'!$A$3:$A$20000,"&gt;="&amp;H$3,'ChatGPT data'!$A$3:$A$20000,"&lt;="&amp;H$4,'ChatGPT data'!$B$3:$B$20000,$A19),IF($B19="LinkedIn Ads",SUMIFS('LinkedIn data'!$I$3:$I$20000,'LinkedIn data'!$A$3:$A$20000,"&gt;="&amp;H$3,'LinkedIn data'!$A$3:$A$20000,"&lt;="&amp;H$4,'LinkedIn data'!$B$3:$B$20000,$A19),0)))))</f>
        <v>620.12</v>
      </c>
      <c r="I19" s="14" t="n">
        <f aca="false">IF($A19="","",IF($B19="Meta",SUMIFS('Meta data'!$V$3:$V$20000,'Meta data'!$A$3:$A$20000,"&gt;="&amp;I$3,'Meta data'!$A$3:$A$20000,"&lt;="&amp;I$4,'Meta data'!$C$3:$C$20000,$A19),IF($B19="Google Ads",SUMIFS('Google data'!$J$3:$J$20000,'Google data'!$B$3:$B$20000,"&gt;="&amp;I$3,'Google data'!$B$3:$B$20000,"&lt;="&amp;I$4,'Google data'!$A$3:$A$20000,$A19),IF($B19="ChatGPT Ads",SUMIFS('ChatGPT data'!$I$3:$I$20000,'ChatGPT data'!$A$3:$A$20000,"&gt;="&amp;I$3,'ChatGPT data'!$A$3:$A$20000,"&lt;="&amp;I$4,'ChatGPT data'!$B$3:$B$20000,$A19),IF($B19="LinkedIn Ads",SUMIFS('LinkedIn data'!$I$3:$I$20000,'LinkedIn data'!$A$3:$A$20000,"&gt;="&amp;I$3,'LinkedIn data'!$A$3:$A$20000,"&lt;="&amp;I$4,'LinkedIn data'!$B$3:$B$20000,$A19),0)))))</f>
        <v>603.57</v>
      </c>
      <c r="J19" s="14" t="n">
        <f aca="false">IF($A19="","",IF($B19="Meta",SUMIFS('Meta data'!$V$3:$V$20000,'Meta data'!$A$3:$A$20000,"&gt;="&amp;J$3,'Meta data'!$A$3:$A$20000,"&lt;="&amp;J$4,'Meta data'!$C$3:$C$20000,$A19),IF($B19="Google Ads",SUMIFS('Google data'!$J$3:$J$20000,'Google data'!$B$3:$B$20000,"&gt;="&amp;J$3,'Google data'!$B$3:$B$20000,"&lt;="&amp;J$4,'Google data'!$A$3:$A$20000,$A19),IF($B19="ChatGPT Ads",SUMIFS('ChatGPT data'!$I$3:$I$20000,'ChatGPT data'!$A$3:$A$20000,"&gt;="&amp;J$3,'ChatGPT data'!$A$3:$A$20000,"&lt;="&amp;J$4,'ChatGPT data'!$B$3:$B$20000,$A19),IF($B19="LinkedIn Ads",SUMIFS('LinkedIn data'!$I$3:$I$20000,'LinkedIn data'!$A$3:$A$20000,"&gt;="&amp;J$3,'LinkedIn data'!$A$3:$A$20000,"&lt;="&amp;J$4,'LinkedIn data'!$B$3:$B$20000,$A19),0)))))</f>
        <v>611.7</v>
      </c>
      <c r="K19" s="14" t="n">
        <f aca="false">IF($A19="","",IF($B19="Meta",SUMIFS('Meta data'!$V$3:$V$20000,'Meta data'!$A$3:$A$20000,"&gt;="&amp;K$3,'Meta data'!$A$3:$A$20000,"&lt;="&amp;K$4,'Meta data'!$C$3:$C$20000,$A19),IF($B19="Google Ads",SUMIFS('Google data'!$J$3:$J$20000,'Google data'!$B$3:$B$20000,"&gt;="&amp;K$3,'Google data'!$B$3:$B$20000,"&lt;="&amp;K$4,'Google data'!$A$3:$A$20000,$A19),IF($B19="ChatGPT Ads",SUMIFS('ChatGPT data'!$I$3:$I$20000,'ChatGPT data'!$A$3:$A$20000,"&gt;="&amp;K$3,'ChatGPT data'!$A$3:$A$20000,"&lt;="&amp;K$4,'ChatGPT data'!$B$3:$B$20000,$A19),IF($B19="LinkedIn Ads",SUMIFS('LinkedIn data'!$I$3:$I$20000,'LinkedIn data'!$A$3:$A$20000,"&gt;="&amp;K$3,'LinkedIn data'!$A$3:$A$20000,"&lt;="&amp;K$4,'LinkedIn data'!$B$3:$B$20000,$A19),0)))))</f>
        <v>329.42</v>
      </c>
      <c r="L19" s="14" t="n">
        <f aca="false">IF($A19="","",IF($B19="Meta",SUMIFS('Meta data'!$V$3:$V$20000,'Meta data'!$A$3:$A$20000,"&gt;="&amp;L$3,'Meta data'!$A$3:$A$20000,"&lt;="&amp;L$4,'Meta data'!$C$3:$C$20000,$A19),IF($B19="Google Ads",SUMIFS('Google data'!$J$3:$J$20000,'Google data'!$B$3:$B$20000,"&gt;="&amp;L$3,'Google data'!$B$3:$B$20000,"&lt;="&amp;L$4,'Google data'!$A$3:$A$20000,$A19),IF($B19="ChatGPT Ads",SUMIFS('ChatGPT data'!$I$3:$I$20000,'ChatGPT data'!$A$3:$A$20000,"&gt;="&amp;L$3,'ChatGPT data'!$A$3:$A$20000,"&lt;="&amp;L$4,'ChatGPT data'!$B$3:$B$20000,$A19),IF($B19="LinkedIn Ads",SUMIFS('LinkedIn data'!$I$3:$I$20000,'LinkedIn data'!$A$3:$A$20000,"&gt;="&amp;L$3,'LinkedIn data'!$A$3:$A$20000,"&lt;="&amp;L$4,'LinkedIn data'!$B$3:$B$20000,$A19),0)))))</f>
        <v>0</v>
      </c>
      <c r="M19" s="14" t="n">
        <f aca="false">IF($A19="","",IF($B19="Meta",SUMIFS('Meta data'!$V$3:$V$20000,'Meta data'!$A$3:$A$20000,"&gt;="&amp;M$3,'Meta data'!$A$3:$A$20000,"&lt;="&amp;M$4,'Meta data'!$C$3:$C$20000,$A19),IF($B19="Google Ads",SUMIFS('Google data'!$J$3:$J$20000,'Google data'!$B$3:$B$20000,"&gt;="&amp;M$3,'Google data'!$B$3:$B$20000,"&lt;="&amp;M$4,'Google data'!$A$3:$A$20000,$A19),IF($B19="ChatGPT Ads",SUMIFS('ChatGPT data'!$I$3:$I$20000,'ChatGPT data'!$A$3:$A$20000,"&gt;="&amp;M$3,'ChatGPT data'!$A$3:$A$20000,"&lt;="&amp;M$4,'ChatGPT data'!$B$3:$B$20000,$A19),IF($B19="LinkedIn Ads",SUMIFS('LinkedIn data'!$I$3:$I$20000,'LinkedIn data'!$A$3:$A$20000,"&gt;="&amp;M$3,'LinkedIn data'!$A$3:$A$20000,"&lt;="&amp;M$4,'LinkedIn data'!$B$3:$B$20000,$A19),0)))))</f>
        <v>0</v>
      </c>
      <c r="N19" s="14" t="n">
        <f aca="false">IF($A19="","",IF($B19="Meta",SUMIFS('Meta data'!$V$3:$V$20000,'Meta data'!$A$3:$A$20000,"&gt;="&amp;N$3,'Meta data'!$A$3:$A$20000,"&lt;="&amp;N$4,'Meta data'!$C$3:$C$20000,$A19),IF($B19="Google Ads",SUMIFS('Google data'!$J$3:$J$20000,'Google data'!$B$3:$B$20000,"&gt;="&amp;N$3,'Google data'!$B$3:$B$20000,"&lt;="&amp;N$4,'Google data'!$A$3:$A$20000,$A19),IF($B19="ChatGPT Ads",SUMIFS('ChatGPT data'!$I$3:$I$20000,'ChatGPT data'!$A$3:$A$20000,"&gt;="&amp;N$3,'ChatGPT data'!$A$3:$A$20000,"&lt;="&amp;N$4,'ChatGPT data'!$B$3:$B$20000,$A19),IF($B19="LinkedIn Ads",SUMIFS('LinkedIn data'!$I$3:$I$20000,'LinkedIn data'!$A$3:$A$20000,"&gt;="&amp;N$3,'LinkedIn data'!$A$3:$A$20000,"&lt;="&amp;N$4,'LinkedIn data'!$B$3:$B$20000,$A19),0)))))</f>
        <v>0</v>
      </c>
      <c r="O19" s="14" t="n">
        <f aca="false">IF($A19="","",IF($B19="Meta",SUMIFS('Meta data'!$V$3:$V$20000,'Meta data'!$A$3:$A$20000,"&gt;="&amp;O$3,'Meta data'!$A$3:$A$20000,"&lt;="&amp;O$4,'Meta data'!$C$3:$C$20000,$A19),IF($B19="Google Ads",SUMIFS('Google data'!$J$3:$J$20000,'Google data'!$B$3:$B$20000,"&gt;="&amp;O$3,'Google data'!$B$3:$B$20000,"&lt;="&amp;O$4,'Google data'!$A$3:$A$20000,$A19),IF($B19="ChatGPT Ads",SUMIFS('ChatGPT data'!$I$3:$I$20000,'ChatGPT data'!$A$3:$A$20000,"&gt;="&amp;O$3,'ChatGPT data'!$A$3:$A$20000,"&lt;="&amp;O$4,'ChatGPT data'!$B$3:$B$20000,$A19),IF($B19="LinkedIn Ads",SUMIFS('LinkedIn data'!$I$3:$I$20000,'LinkedIn data'!$A$3:$A$20000,"&gt;="&amp;O$3,'LinkedIn data'!$A$3:$A$20000,"&lt;="&amp;O$4,'LinkedIn data'!$B$3:$B$20000,$A19),0)))))</f>
        <v>0</v>
      </c>
      <c r="P19" s="14" t="n">
        <f aca="false">IF($A19="","",IF($B19="Meta",SUMIFS('Meta data'!$V$3:$V$20000,'Meta data'!$A$3:$A$20000,"&gt;="&amp;P$3,'Meta data'!$A$3:$A$20000,"&lt;="&amp;P$4,'Meta data'!$C$3:$C$20000,$A19),IF($B19="Google Ads",SUMIFS('Google data'!$J$3:$J$20000,'Google data'!$B$3:$B$20000,"&gt;="&amp;P$3,'Google data'!$B$3:$B$20000,"&lt;="&amp;P$4,'Google data'!$A$3:$A$20000,$A19),IF($B19="ChatGPT Ads",SUMIFS('ChatGPT data'!$I$3:$I$20000,'ChatGPT data'!$A$3:$A$20000,"&gt;="&amp;P$3,'ChatGPT data'!$A$3:$A$20000,"&lt;="&amp;P$4,'ChatGPT data'!$B$3:$B$20000,$A19),IF($B19="LinkedIn Ads",SUMIFS('LinkedIn data'!$I$3:$I$20000,'LinkedIn data'!$A$3:$A$20000,"&gt;="&amp;P$3,'LinkedIn data'!$A$3:$A$20000,"&lt;="&amp;P$4,'LinkedIn data'!$B$3:$B$20000,$A19),0)))))</f>
        <v>0</v>
      </c>
      <c r="Q19" s="14" t="n">
        <f aca="false">IF($A19="","",IF($B19="Meta",SUMIFS('Meta data'!$V$3:$V$20000,'Meta data'!$A$3:$A$20000,"&gt;="&amp;Q$3,'Meta data'!$A$3:$A$20000,"&lt;="&amp;Q$4,'Meta data'!$C$3:$C$20000,$A19),IF($B19="Google Ads",SUMIFS('Google data'!$J$3:$J$20000,'Google data'!$B$3:$B$20000,"&gt;="&amp;Q$3,'Google data'!$B$3:$B$20000,"&lt;="&amp;Q$4,'Google data'!$A$3:$A$20000,$A19),IF($B19="ChatGPT Ads",SUMIFS('ChatGPT data'!$I$3:$I$20000,'ChatGPT data'!$A$3:$A$20000,"&gt;="&amp;Q$3,'ChatGPT data'!$A$3:$A$20000,"&lt;="&amp;Q$4,'ChatGPT data'!$B$3:$B$20000,$A19),IF($B19="LinkedIn Ads",SUMIFS('LinkedIn data'!$I$3:$I$20000,'LinkedIn data'!$A$3:$A$20000,"&gt;="&amp;Q$3,'LinkedIn data'!$A$3:$A$20000,"&lt;="&amp;Q$4,'LinkedIn data'!$B$3:$B$20000,$A19),0)))))</f>
        <v>0</v>
      </c>
      <c r="R19" s="15" t="n">
        <f aca="false">IF($A19="","",SUM(F19:Q19))</f>
        <v>3210.56</v>
      </c>
      <c r="S19" s="36" t="n">
        <f aca="false">IF($A19="","",IF($B19="Meta",SUMIFS('Meta data'!$O$3:$O$20000,'Meta data'!$C$3:$C$20000,$A19),IF($B19="Google Ads",SUMIFS('Google data'!$F$3:$F$20000,'Google data'!$A$3:$A$20000,$A19),IF($B19="ChatGPT Ads",SUMIFS('ChatGPT data'!$E$3:$E$20000,'ChatGPT data'!$B$3:$B$20000,$A19),IF($B19="LinkedIn Ads",SUMIFS('LinkedIn data'!$E$3:$E$20000,'LinkedIn data'!$B$3:$B$20000,$A19),0)))))</f>
        <v>2903</v>
      </c>
      <c r="T19" s="36" t="n">
        <f aca="false">IF($A19="","",IF($B19="Meta",SUMIFS('Meta data'!$P$3:$P$20000,'Meta data'!$C$3:$C$20000,$A19),IF($B19="Google Ads",SUMIFS('Google data'!$G$3:$G$20000,'Google data'!$A$3:$A$20000,$A19),IF($B19="ChatGPT Ads",SUMIFS('ChatGPT data'!$F$3:$F$20000,'ChatGPT data'!$B$3:$B$20000,$A19),IF($B19="LinkedIn Ads",SUMIFS('LinkedIn data'!$F$3:$F$20000,'LinkedIn data'!$B$3:$B$20000,$A19),0)))))</f>
        <v>200</v>
      </c>
      <c r="U19" s="37" t="n">
        <f aca="false">IF(OR($A19="",T19=0),"",R19/T19)</f>
        <v>16.0528</v>
      </c>
      <c r="V19" s="58"/>
      <c r="W19" s="14" t="n">
        <f aca="false">IF($A19="","",IF($B19="Meta",SUMIFS('Meta data'!$V$3:$V$20000,'Meta data'!$A$3:$A$20000,"&gt;="&amp;Calc!$C$15,'Meta data'!$A$3:$A$20000,"&lt;="&amp;Calc!$C$13,'Meta data'!$C$3:$C$20000,$A19,'Meta data'!$T$3:$T$20000,"&lt;&gt;Month total"),IF($B19="Google Ads",SUMIFS('Google data'!$J$3:$J$20000,'Google data'!$B$3:$B$20000,"&gt;="&amp;Calc!$C$15,'Google data'!$B$3:$B$20000,"&lt;="&amp;Calc!$C$13,'Google data'!$A$3:$A$20000,$A19,'Google data'!$H$3:$H$20000,"&lt;&gt;Month total"),IF($B19="ChatGPT Ads",SUMIFS('ChatGPT data'!$I$3:$I$20000,'ChatGPT data'!$A$3:$A$20000,"&gt;="&amp;Calc!$C$15,'ChatGPT data'!$A$3:$A$20000,"&lt;="&amp;Calc!$C$13,'ChatGPT data'!$B$3:$B$20000,$A19,'ChatGPT data'!$G$3:$G$20000,"&lt;&gt;Month total"),IF($B19="LinkedIn Ads",SUMIFS('LinkedIn data'!$I$3:$I$20000,'LinkedIn data'!$A$3:$A$20000,"&gt;="&amp;Calc!$C$15,'LinkedIn data'!$A$3:$A$20000,"&lt;="&amp;Calc!$C$13,'LinkedIn data'!$B$3:$B$20000,$A19,'LinkedIn data'!$G$3:$G$20000,"&lt;&gt;Month total"),0)))))</f>
        <v>0</v>
      </c>
      <c r="X19" s="14" t="n">
        <f aca="false">IF($A19="","",IF($B19="Meta",SUMIFS('Meta data'!$V$3:$V$20000,'Meta data'!$A$3:$A$20000,"&gt;="&amp;Calc!$C$14,'Meta data'!$A$3:$A$20000,"&lt;="&amp;Calc!$C$13,'Meta data'!$C$3:$C$20000,$A19,'Meta data'!$T$3:$T$20000,"&lt;&gt;Month total"),IF($B19="Google Ads",SUMIFS('Google data'!$J$3:$J$20000,'Google data'!$B$3:$B$20000,"&gt;="&amp;Calc!$C$14,'Google data'!$B$3:$B$20000,"&lt;="&amp;Calc!$C$13,'Google data'!$A$3:$A$20000,$A19,'Google data'!$H$3:$H$20000,"&lt;&gt;Month total"),IF($B19="ChatGPT Ads",SUMIFS('ChatGPT data'!$I$3:$I$20000,'ChatGPT data'!$A$3:$A$20000,"&gt;="&amp;Calc!$C$14,'ChatGPT data'!$A$3:$A$20000,"&lt;="&amp;Calc!$C$13,'ChatGPT data'!$B$3:$B$20000,$A19,'ChatGPT data'!$G$3:$G$20000,"&lt;&gt;Month total"),IF($B19="LinkedIn Ads",SUMIFS('LinkedIn data'!$I$3:$I$20000,'LinkedIn data'!$A$3:$A$20000,"&gt;="&amp;Calc!$C$14,'LinkedIn data'!$A$3:$A$20000,"&lt;="&amp;Calc!$C$13,'LinkedIn data'!$B$3:$B$20000,$A19,'LinkedIn data'!$G$3:$G$20000,"&lt;&gt;Month total"),0)))))</f>
        <v>0</v>
      </c>
    </row>
    <row r="20" customFormat="false" ht="15" hidden="false" customHeight="false" outlineLevel="0" collapsed="false">
      <c r="A20" s="57" t="s">
        <v>180</v>
      </c>
      <c r="B20" s="57" t="s">
        <v>19</v>
      </c>
      <c r="C20" s="57" t="s">
        <v>139</v>
      </c>
      <c r="D20" s="57" t="s">
        <v>122</v>
      </c>
      <c r="E20" s="57" t="s">
        <v>148</v>
      </c>
      <c r="F20" s="14" t="n">
        <f aca="false">IF($A20="","",IF($B20="Meta",SUMIFS('Meta data'!$V$3:$V$20000,'Meta data'!$A$3:$A$20000,"&gt;="&amp;F$3,'Meta data'!$A$3:$A$20000,"&lt;="&amp;F$4,'Meta data'!$C$3:$C$20000,$A20),IF($B20="Google Ads",SUMIFS('Google data'!$J$3:$J$20000,'Google data'!$B$3:$B$20000,"&gt;="&amp;F$3,'Google data'!$B$3:$B$20000,"&lt;="&amp;F$4,'Google data'!$A$3:$A$20000,$A20),IF($B20="ChatGPT Ads",SUMIFS('ChatGPT data'!$I$3:$I$20000,'ChatGPT data'!$A$3:$A$20000,"&gt;="&amp;F$3,'ChatGPT data'!$A$3:$A$20000,"&lt;="&amp;F$4,'ChatGPT data'!$B$3:$B$20000,$A20),IF($B20="LinkedIn Ads",SUMIFS('LinkedIn data'!$I$3:$I$20000,'LinkedIn data'!$A$3:$A$20000,"&gt;="&amp;F$3,'LinkedIn data'!$A$3:$A$20000,"&lt;="&amp;F$4,'LinkedIn data'!$B$3:$B$20000,$A20),0)))))</f>
        <v>0</v>
      </c>
      <c r="G20" s="14" t="n">
        <f aca="false">IF($A20="","",IF($B20="Meta",SUMIFS('Meta data'!$V$3:$V$20000,'Meta data'!$A$3:$A$20000,"&gt;="&amp;G$3,'Meta data'!$A$3:$A$20000,"&lt;="&amp;G$4,'Meta data'!$C$3:$C$20000,$A20),IF($B20="Google Ads",SUMIFS('Google data'!$J$3:$J$20000,'Google data'!$B$3:$B$20000,"&gt;="&amp;G$3,'Google data'!$B$3:$B$20000,"&lt;="&amp;G$4,'Google data'!$A$3:$A$20000,$A20),IF($B20="ChatGPT Ads",SUMIFS('ChatGPT data'!$I$3:$I$20000,'ChatGPT data'!$A$3:$A$20000,"&gt;="&amp;G$3,'ChatGPT data'!$A$3:$A$20000,"&lt;="&amp;G$4,'ChatGPT data'!$B$3:$B$20000,$A20),IF($B20="LinkedIn Ads",SUMIFS('LinkedIn data'!$I$3:$I$20000,'LinkedIn data'!$A$3:$A$20000,"&gt;="&amp;G$3,'LinkedIn data'!$A$3:$A$20000,"&lt;="&amp;G$4,'LinkedIn data'!$B$3:$B$20000,$A20),0)))))</f>
        <v>0</v>
      </c>
      <c r="H20" s="14" t="n">
        <f aca="false">IF($A20="","",IF($B20="Meta",SUMIFS('Meta data'!$V$3:$V$20000,'Meta data'!$A$3:$A$20000,"&gt;="&amp;H$3,'Meta data'!$A$3:$A$20000,"&lt;="&amp;H$4,'Meta data'!$C$3:$C$20000,$A20),IF($B20="Google Ads",SUMIFS('Google data'!$J$3:$J$20000,'Google data'!$B$3:$B$20000,"&gt;="&amp;H$3,'Google data'!$B$3:$B$20000,"&lt;="&amp;H$4,'Google data'!$A$3:$A$20000,$A20),IF($B20="ChatGPT Ads",SUMIFS('ChatGPT data'!$I$3:$I$20000,'ChatGPT data'!$A$3:$A$20000,"&gt;="&amp;H$3,'ChatGPT data'!$A$3:$A$20000,"&lt;="&amp;H$4,'ChatGPT data'!$B$3:$B$20000,$A20),IF($B20="LinkedIn Ads",SUMIFS('LinkedIn data'!$I$3:$I$20000,'LinkedIn data'!$A$3:$A$20000,"&gt;="&amp;H$3,'LinkedIn data'!$A$3:$A$20000,"&lt;="&amp;H$4,'LinkedIn data'!$B$3:$B$20000,$A20),0)))))</f>
        <v>0</v>
      </c>
      <c r="I20" s="14" t="n">
        <f aca="false">IF($A20="","",IF($B20="Meta",SUMIFS('Meta data'!$V$3:$V$20000,'Meta data'!$A$3:$A$20000,"&gt;="&amp;I$3,'Meta data'!$A$3:$A$20000,"&lt;="&amp;I$4,'Meta data'!$C$3:$C$20000,$A20),IF($B20="Google Ads",SUMIFS('Google data'!$J$3:$J$20000,'Google data'!$B$3:$B$20000,"&gt;="&amp;I$3,'Google data'!$B$3:$B$20000,"&lt;="&amp;I$4,'Google data'!$A$3:$A$20000,$A20),IF($B20="ChatGPT Ads",SUMIFS('ChatGPT data'!$I$3:$I$20000,'ChatGPT data'!$A$3:$A$20000,"&gt;="&amp;I$3,'ChatGPT data'!$A$3:$A$20000,"&lt;="&amp;I$4,'ChatGPT data'!$B$3:$B$20000,$A20),IF($B20="LinkedIn Ads",SUMIFS('LinkedIn data'!$I$3:$I$20000,'LinkedIn data'!$A$3:$A$20000,"&gt;="&amp;I$3,'LinkedIn data'!$A$3:$A$20000,"&lt;="&amp;I$4,'LinkedIn data'!$B$3:$B$20000,$A20),0)))))</f>
        <v>0</v>
      </c>
      <c r="J20" s="14" t="n">
        <f aca="false">IF($A20="","",IF($B20="Meta",SUMIFS('Meta data'!$V$3:$V$20000,'Meta data'!$A$3:$A$20000,"&gt;="&amp;J$3,'Meta data'!$A$3:$A$20000,"&lt;="&amp;J$4,'Meta data'!$C$3:$C$20000,$A20),IF($B20="Google Ads",SUMIFS('Google data'!$J$3:$J$20000,'Google data'!$B$3:$B$20000,"&gt;="&amp;J$3,'Google data'!$B$3:$B$20000,"&lt;="&amp;J$4,'Google data'!$A$3:$A$20000,$A20),IF($B20="ChatGPT Ads",SUMIFS('ChatGPT data'!$I$3:$I$20000,'ChatGPT data'!$A$3:$A$20000,"&gt;="&amp;J$3,'ChatGPT data'!$A$3:$A$20000,"&lt;="&amp;J$4,'ChatGPT data'!$B$3:$B$20000,$A20),IF($B20="LinkedIn Ads",SUMIFS('LinkedIn data'!$I$3:$I$20000,'LinkedIn data'!$A$3:$A$20000,"&gt;="&amp;J$3,'LinkedIn data'!$A$3:$A$20000,"&lt;="&amp;J$4,'LinkedIn data'!$B$3:$B$20000,$A20),0)))))</f>
        <v>0</v>
      </c>
      <c r="K20" s="14" t="n">
        <f aca="false">IF($A20="","",IF($B20="Meta",SUMIFS('Meta data'!$V$3:$V$20000,'Meta data'!$A$3:$A$20000,"&gt;="&amp;K$3,'Meta data'!$A$3:$A$20000,"&lt;="&amp;K$4,'Meta data'!$C$3:$C$20000,$A20),IF($B20="Google Ads",SUMIFS('Google data'!$J$3:$J$20000,'Google data'!$B$3:$B$20000,"&gt;="&amp;K$3,'Google data'!$B$3:$B$20000,"&lt;="&amp;K$4,'Google data'!$A$3:$A$20000,$A20),IF($B20="ChatGPT Ads",SUMIFS('ChatGPT data'!$I$3:$I$20000,'ChatGPT data'!$A$3:$A$20000,"&gt;="&amp;K$3,'ChatGPT data'!$A$3:$A$20000,"&lt;="&amp;K$4,'ChatGPT data'!$B$3:$B$20000,$A20),IF($B20="LinkedIn Ads",SUMIFS('LinkedIn data'!$I$3:$I$20000,'LinkedIn data'!$A$3:$A$20000,"&gt;="&amp;K$3,'LinkedIn data'!$A$3:$A$20000,"&lt;="&amp;K$4,'LinkedIn data'!$B$3:$B$20000,$A20),0)))))</f>
        <v>0</v>
      </c>
      <c r="L20" s="14" t="n">
        <f aca="false">IF($A20="","",IF($B20="Meta",SUMIFS('Meta data'!$V$3:$V$20000,'Meta data'!$A$3:$A$20000,"&gt;="&amp;L$3,'Meta data'!$A$3:$A$20000,"&lt;="&amp;L$4,'Meta data'!$C$3:$C$20000,$A20),IF($B20="Google Ads",SUMIFS('Google data'!$J$3:$J$20000,'Google data'!$B$3:$B$20000,"&gt;="&amp;L$3,'Google data'!$B$3:$B$20000,"&lt;="&amp;L$4,'Google data'!$A$3:$A$20000,$A20),IF($B20="ChatGPT Ads",SUMIFS('ChatGPT data'!$I$3:$I$20000,'ChatGPT data'!$A$3:$A$20000,"&gt;="&amp;L$3,'ChatGPT data'!$A$3:$A$20000,"&lt;="&amp;L$4,'ChatGPT data'!$B$3:$B$20000,$A20),IF($B20="LinkedIn Ads",SUMIFS('LinkedIn data'!$I$3:$I$20000,'LinkedIn data'!$A$3:$A$20000,"&gt;="&amp;L$3,'LinkedIn data'!$A$3:$A$20000,"&lt;="&amp;L$4,'LinkedIn data'!$B$3:$B$20000,$A20),0)))))</f>
        <v>1073.68</v>
      </c>
      <c r="M20" s="14" t="n">
        <f aca="false">IF($A20="","",IF($B20="Meta",SUMIFS('Meta data'!$V$3:$V$20000,'Meta data'!$A$3:$A$20000,"&gt;="&amp;M$3,'Meta data'!$A$3:$A$20000,"&lt;="&amp;M$4,'Meta data'!$C$3:$C$20000,$A20),IF($B20="Google Ads",SUMIFS('Google data'!$J$3:$J$20000,'Google data'!$B$3:$B$20000,"&gt;="&amp;M$3,'Google data'!$B$3:$B$20000,"&lt;="&amp;M$4,'Google data'!$A$3:$A$20000,$A20),IF($B20="ChatGPT Ads",SUMIFS('ChatGPT data'!$I$3:$I$20000,'ChatGPT data'!$A$3:$A$20000,"&gt;="&amp;M$3,'ChatGPT data'!$A$3:$A$20000,"&lt;="&amp;M$4,'ChatGPT data'!$B$3:$B$20000,$A20),IF($B20="LinkedIn Ads",SUMIFS('LinkedIn data'!$I$3:$I$20000,'LinkedIn data'!$A$3:$A$20000,"&gt;="&amp;M$3,'LinkedIn data'!$A$3:$A$20000,"&lt;="&amp;M$4,'LinkedIn data'!$B$3:$B$20000,$A20),0)))))</f>
        <v>924.58</v>
      </c>
      <c r="N20" s="14" t="n">
        <f aca="false">IF($A20="","",IF($B20="Meta",SUMIFS('Meta data'!$V$3:$V$20000,'Meta data'!$A$3:$A$20000,"&gt;="&amp;N$3,'Meta data'!$A$3:$A$20000,"&lt;="&amp;N$4,'Meta data'!$C$3:$C$20000,$A20),IF($B20="Google Ads",SUMIFS('Google data'!$J$3:$J$20000,'Google data'!$B$3:$B$20000,"&gt;="&amp;N$3,'Google data'!$B$3:$B$20000,"&lt;="&amp;N$4,'Google data'!$A$3:$A$20000,$A20),IF($B20="ChatGPT Ads",SUMIFS('ChatGPT data'!$I$3:$I$20000,'ChatGPT data'!$A$3:$A$20000,"&gt;="&amp;N$3,'ChatGPT data'!$A$3:$A$20000,"&lt;="&amp;N$4,'ChatGPT data'!$B$3:$B$20000,$A20),IF($B20="LinkedIn Ads",SUMIFS('LinkedIn data'!$I$3:$I$20000,'LinkedIn data'!$A$3:$A$20000,"&gt;="&amp;N$3,'LinkedIn data'!$A$3:$A$20000,"&lt;="&amp;N$4,'LinkedIn data'!$B$3:$B$20000,$A20),0)))))</f>
        <v>463.94</v>
      </c>
      <c r="O20" s="14" t="n">
        <f aca="false">IF($A20="","",IF($B20="Meta",SUMIFS('Meta data'!$V$3:$V$20000,'Meta data'!$A$3:$A$20000,"&gt;="&amp;O$3,'Meta data'!$A$3:$A$20000,"&lt;="&amp;O$4,'Meta data'!$C$3:$C$20000,$A20),IF($B20="Google Ads",SUMIFS('Google data'!$J$3:$J$20000,'Google data'!$B$3:$B$20000,"&gt;="&amp;O$3,'Google data'!$B$3:$B$20000,"&lt;="&amp;O$4,'Google data'!$A$3:$A$20000,$A20),IF($B20="ChatGPT Ads",SUMIFS('ChatGPT data'!$I$3:$I$20000,'ChatGPT data'!$A$3:$A$20000,"&gt;="&amp;O$3,'ChatGPT data'!$A$3:$A$20000,"&lt;="&amp;O$4,'ChatGPT data'!$B$3:$B$20000,$A20),IF($B20="LinkedIn Ads",SUMIFS('LinkedIn data'!$I$3:$I$20000,'LinkedIn data'!$A$3:$A$20000,"&gt;="&amp;O$3,'LinkedIn data'!$A$3:$A$20000,"&lt;="&amp;O$4,'LinkedIn data'!$B$3:$B$20000,$A20),0)))))</f>
        <v>120.45</v>
      </c>
      <c r="P20" s="14" t="n">
        <f aca="false">IF($A20="","",IF($B20="Meta",SUMIFS('Meta data'!$V$3:$V$20000,'Meta data'!$A$3:$A$20000,"&gt;="&amp;P$3,'Meta data'!$A$3:$A$20000,"&lt;="&amp;P$4,'Meta data'!$C$3:$C$20000,$A20),IF($B20="Google Ads",SUMIFS('Google data'!$J$3:$J$20000,'Google data'!$B$3:$B$20000,"&gt;="&amp;P$3,'Google data'!$B$3:$B$20000,"&lt;="&amp;P$4,'Google data'!$A$3:$A$20000,$A20),IF($B20="ChatGPT Ads",SUMIFS('ChatGPT data'!$I$3:$I$20000,'ChatGPT data'!$A$3:$A$20000,"&gt;="&amp;P$3,'ChatGPT data'!$A$3:$A$20000,"&lt;="&amp;P$4,'ChatGPT data'!$B$3:$B$20000,$A20),IF($B20="LinkedIn Ads",SUMIFS('LinkedIn data'!$I$3:$I$20000,'LinkedIn data'!$A$3:$A$20000,"&gt;="&amp;P$3,'LinkedIn data'!$A$3:$A$20000,"&lt;="&amp;P$4,'LinkedIn data'!$B$3:$B$20000,$A20),0)))))</f>
        <v>0</v>
      </c>
      <c r="Q20" s="14" t="n">
        <f aca="false">IF($A20="","",IF($B20="Meta",SUMIFS('Meta data'!$V$3:$V$20000,'Meta data'!$A$3:$A$20000,"&gt;="&amp;Q$3,'Meta data'!$A$3:$A$20000,"&lt;="&amp;Q$4,'Meta data'!$C$3:$C$20000,$A20),IF($B20="Google Ads",SUMIFS('Google data'!$J$3:$J$20000,'Google data'!$B$3:$B$20000,"&gt;="&amp;Q$3,'Google data'!$B$3:$B$20000,"&lt;="&amp;Q$4,'Google data'!$A$3:$A$20000,$A20),IF($B20="ChatGPT Ads",SUMIFS('ChatGPT data'!$I$3:$I$20000,'ChatGPT data'!$A$3:$A$20000,"&gt;="&amp;Q$3,'ChatGPT data'!$A$3:$A$20000,"&lt;="&amp;Q$4,'ChatGPT data'!$B$3:$B$20000,$A20),IF($B20="LinkedIn Ads",SUMIFS('LinkedIn data'!$I$3:$I$20000,'LinkedIn data'!$A$3:$A$20000,"&gt;="&amp;Q$3,'LinkedIn data'!$A$3:$A$20000,"&lt;="&amp;Q$4,'LinkedIn data'!$B$3:$B$20000,$A20),0)))))</f>
        <v>0</v>
      </c>
      <c r="R20" s="15" t="n">
        <f aca="false">IF($A20="","",SUM(F20:Q20))</f>
        <v>2582.65</v>
      </c>
      <c r="S20" s="36" t="n">
        <f aca="false">IF($A20="","",IF($B20="Meta",SUMIFS('Meta data'!$O$3:$O$20000,'Meta data'!$C$3:$C$20000,$A20),IF($B20="Google Ads",SUMIFS('Google data'!$F$3:$F$20000,'Google data'!$A$3:$A$20000,$A20),IF($B20="ChatGPT Ads",SUMIFS('ChatGPT data'!$E$3:$E$20000,'ChatGPT data'!$B$3:$B$20000,$A20),IF($B20="LinkedIn Ads",SUMIFS('LinkedIn data'!$E$3:$E$20000,'LinkedIn data'!$B$3:$B$20000,$A20),0)))))</f>
        <v>7247</v>
      </c>
      <c r="T20" s="36" t="n">
        <f aca="false">IF($A20="","",IF($B20="Meta",SUMIFS('Meta data'!$P$3:$P$20000,'Meta data'!$C$3:$C$20000,$A20),IF($B20="Google Ads",SUMIFS('Google data'!$G$3:$G$20000,'Google data'!$A$3:$A$20000,$A20),IF($B20="ChatGPT Ads",SUMIFS('ChatGPT data'!$F$3:$F$20000,'ChatGPT data'!$B$3:$B$20000,$A20),IF($B20="LinkedIn Ads",SUMIFS('LinkedIn data'!$F$3:$F$20000,'LinkedIn data'!$B$3:$B$20000,$A20),0)))))</f>
        <v>89</v>
      </c>
      <c r="U20" s="37" t="n">
        <f aca="false">IF(OR($A20="",T20=0),"",R20/T20)</f>
        <v>29.0185393258427</v>
      </c>
      <c r="V20" s="58"/>
      <c r="W20" s="14" t="n">
        <f aca="false">IF($A20="","",IF($B20="Meta",SUMIFS('Meta data'!$V$3:$V$20000,'Meta data'!$A$3:$A$20000,"&gt;="&amp;Calc!$C$15,'Meta data'!$A$3:$A$20000,"&lt;="&amp;Calc!$C$13,'Meta data'!$C$3:$C$20000,$A20,'Meta data'!$T$3:$T$20000,"&lt;&gt;Month total"),IF($B20="Google Ads",SUMIFS('Google data'!$J$3:$J$20000,'Google data'!$B$3:$B$20000,"&gt;="&amp;Calc!$C$15,'Google data'!$B$3:$B$20000,"&lt;="&amp;Calc!$C$13,'Google data'!$A$3:$A$20000,$A20,'Google data'!$H$3:$H$20000,"&lt;&gt;Month total"),IF($B20="ChatGPT Ads",SUMIFS('ChatGPT data'!$I$3:$I$20000,'ChatGPT data'!$A$3:$A$20000,"&gt;="&amp;Calc!$C$15,'ChatGPT data'!$A$3:$A$20000,"&lt;="&amp;Calc!$C$13,'ChatGPT data'!$B$3:$B$20000,$A20,'ChatGPT data'!$G$3:$G$20000,"&lt;&gt;Month total"),IF($B20="LinkedIn Ads",SUMIFS('LinkedIn data'!$I$3:$I$20000,'LinkedIn data'!$A$3:$A$20000,"&gt;="&amp;Calc!$C$15,'LinkedIn data'!$A$3:$A$20000,"&lt;="&amp;Calc!$C$13,'LinkedIn data'!$B$3:$B$20000,$A20,'LinkedIn data'!$G$3:$G$20000,"&lt;&gt;Month total"),0)))))</f>
        <v>213.7</v>
      </c>
      <c r="X20" s="14" t="n">
        <f aca="false">IF($A20="","",IF($B20="Meta",SUMIFS('Meta data'!$V$3:$V$20000,'Meta data'!$A$3:$A$20000,"&gt;="&amp;Calc!$C$14,'Meta data'!$A$3:$A$20000,"&lt;="&amp;Calc!$C$13,'Meta data'!$C$3:$C$20000,$A20,'Meta data'!$T$3:$T$20000,"&lt;&gt;Month total"),IF($B20="Google Ads",SUMIFS('Google data'!$J$3:$J$20000,'Google data'!$B$3:$B$20000,"&gt;="&amp;Calc!$C$14,'Google data'!$B$3:$B$20000,"&lt;="&amp;Calc!$C$13,'Google data'!$A$3:$A$20000,$A20,'Google data'!$H$3:$H$20000,"&lt;&gt;Month total"),IF($B20="ChatGPT Ads",SUMIFS('ChatGPT data'!$I$3:$I$20000,'ChatGPT data'!$A$3:$A$20000,"&gt;="&amp;Calc!$C$14,'ChatGPT data'!$A$3:$A$20000,"&lt;="&amp;Calc!$C$13,'ChatGPT data'!$B$3:$B$20000,$A20,'ChatGPT data'!$G$3:$G$20000,"&lt;&gt;Month total"),IF($B20="LinkedIn Ads",SUMIFS('LinkedIn data'!$I$3:$I$20000,'LinkedIn data'!$A$3:$A$20000,"&gt;="&amp;Calc!$C$14,'LinkedIn data'!$A$3:$A$20000,"&lt;="&amp;Calc!$C$13,'LinkedIn data'!$B$3:$B$20000,$A20,'LinkedIn data'!$G$3:$G$20000,"&lt;&gt;Month total"),0)))))</f>
        <v>72.09</v>
      </c>
    </row>
    <row r="21" customFormat="false" ht="15" hidden="false" customHeight="false" outlineLevel="0" collapsed="false">
      <c r="A21" s="57" t="s">
        <v>181</v>
      </c>
      <c r="B21" s="57" t="s">
        <v>19</v>
      </c>
      <c r="C21" s="57" t="s">
        <v>143</v>
      </c>
      <c r="D21" s="57" t="s">
        <v>122</v>
      </c>
      <c r="E21" s="57" t="s">
        <v>148</v>
      </c>
      <c r="F21" s="14" t="n">
        <f aca="false">IF($A21="","",IF($B21="Meta",SUMIFS('Meta data'!$V$3:$V$20000,'Meta data'!$A$3:$A$20000,"&gt;="&amp;F$3,'Meta data'!$A$3:$A$20000,"&lt;="&amp;F$4,'Meta data'!$C$3:$C$20000,$A21),IF($B21="Google Ads",SUMIFS('Google data'!$J$3:$J$20000,'Google data'!$B$3:$B$20000,"&gt;="&amp;F$3,'Google data'!$B$3:$B$20000,"&lt;="&amp;F$4,'Google data'!$A$3:$A$20000,$A21),IF($B21="ChatGPT Ads",SUMIFS('ChatGPT data'!$I$3:$I$20000,'ChatGPT data'!$A$3:$A$20000,"&gt;="&amp;F$3,'ChatGPT data'!$A$3:$A$20000,"&lt;="&amp;F$4,'ChatGPT data'!$B$3:$B$20000,$A21),IF($B21="LinkedIn Ads",SUMIFS('LinkedIn data'!$I$3:$I$20000,'LinkedIn data'!$A$3:$A$20000,"&gt;="&amp;F$3,'LinkedIn data'!$A$3:$A$20000,"&lt;="&amp;F$4,'LinkedIn data'!$B$3:$B$20000,$A21),0)))))</f>
        <v>0</v>
      </c>
      <c r="G21" s="14" t="n">
        <f aca="false">IF($A21="","",IF($B21="Meta",SUMIFS('Meta data'!$V$3:$V$20000,'Meta data'!$A$3:$A$20000,"&gt;="&amp;G$3,'Meta data'!$A$3:$A$20000,"&lt;="&amp;G$4,'Meta data'!$C$3:$C$20000,$A21),IF($B21="Google Ads",SUMIFS('Google data'!$J$3:$J$20000,'Google data'!$B$3:$B$20000,"&gt;="&amp;G$3,'Google data'!$B$3:$B$20000,"&lt;="&amp;G$4,'Google data'!$A$3:$A$20000,$A21),IF($B21="ChatGPT Ads",SUMIFS('ChatGPT data'!$I$3:$I$20000,'ChatGPT data'!$A$3:$A$20000,"&gt;="&amp;G$3,'ChatGPT data'!$A$3:$A$20000,"&lt;="&amp;G$4,'ChatGPT data'!$B$3:$B$20000,$A21),IF($B21="LinkedIn Ads",SUMIFS('LinkedIn data'!$I$3:$I$20000,'LinkedIn data'!$A$3:$A$20000,"&gt;="&amp;G$3,'LinkedIn data'!$A$3:$A$20000,"&lt;="&amp;G$4,'LinkedIn data'!$B$3:$B$20000,$A21),0)))))</f>
        <v>0</v>
      </c>
      <c r="H21" s="14" t="n">
        <f aca="false">IF($A21="","",IF($B21="Meta",SUMIFS('Meta data'!$V$3:$V$20000,'Meta data'!$A$3:$A$20000,"&gt;="&amp;H$3,'Meta data'!$A$3:$A$20000,"&lt;="&amp;H$4,'Meta data'!$C$3:$C$20000,$A21),IF($B21="Google Ads",SUMIFS('Google data'!$J$3:$J$20000,'Google data'!$B$3:$B$20000,"&gt;="&amp;H$3,'Google data'!$B$3:$B$20000,"&lt;="&amp;H$4,'Google data'!$A$3:$A$20000,$A21),IF($B21="ChatGPT Ads",SUMIFS('ChatGPT data'!$I$3:$I$20000,'ChatGPT data'!$A$3:$A$20000,"&gt;="&amp;H$3,'ChatGPT data'!$A$3:$A$20000,"&lt;="&amp;H$4,'ChatGPT data'!$B$3:$B$20000,$A21),IF($B21="LinkedIn Ads",SUMIFS('LinkedIn data'!$I$3:$I$20000,'LinkedIn data'!$A$3:$A$20000,"&gt;="&amp;H$3,'LinkedIn data'!$A$3:$A$20000,"&lt;="&amp;H$4,'LinkedIn data'!$B$3:$B$20000,$A21),0)))))</f>
        <v>0</v>
      </c>
      <c r="I21" s="14" t="n">
        <f aca="false">IF($A21="","",IF($B21="Meta",SUMIFS('Meta data'!$V$3:$V$20000,'Meta data'!$A$3:$A$20000,"&gt;="&amp;I$3,'Meta data'!$A$3:$A$20000,"&lt;="&amp;I$4,'Meta data'!$C$3:$C$20000,$A21),IF($B21="Google Ads",SUMIFS('Google data'!$J$3:$J$20000,'Google data'!$B$3:$B$20000,"&gt;="&amp;I$3,'Google data'!$B$3:$B$20000,"&lt;="&amp;I$4,'Google data'!$A$3:$A$20000,$A21),IF($B21="ChatGPT Ads",SUMIFS('ChatGPT data'!$I$3:$I$20000,'ChatGPT data'!$A$3:$A$20000,"&gt;="&amp;I$3,'ChatGPT data'!$A$3:$A$20000,"&lt;="&amp;I$4,'ChatGPT data'!$B$3:$B$20000,$A21),IF($B21="LinkedIn Ads",SUMIFS('LinkedIn data'!$I$3:$I$20000,'LinkedIn data'!$A$3:$A$20000,"&gt;="&amp;I$3,'LinkedIn data'!$A$3:$A$20000,"&lt;="&amp;I$4,'LinkedIn data'!$B$3:$B$20000,$A21),0)))))</f>
        <v>0</v>
      </c>
      <c r="J21" s="14" t="n">
        <f aca="false">IF($A21="","",IF($B21="Meta",SUMIFS('Meta data'!$V$3:$V$20000,'Meta data'!$A$3:$A$20000,"&gt;="&amp;J$3,'Meta data'!$A$3:$A$20000,"&lt;="&amp;J$4,'Meta data'!$C$3:$C$20000,$A21),IF($B21="Google Ads",SUMIFS('Google data'!$J$3:$J$20000,'Google data'!$B$3:$B$20000,"&gt;="&amp;J$3,'Google data'!$B$3:$B$20000,"&lt;="&amp;J$4,'Google data'!$A$3:$A$20000,$A21),IF($B21="ChatGPT Ads",SUMIFS('ChatGPT data'!$I$3:$I$20000,'ChatGPT data'!$A$3:$A$20000,"&gt;="&amp;J$3,'ChatGPT data'!$A$3:$A$20000,"&lt;="&amp;J$4,'ChatGPT data'!$B$3:$B$20000,$A21),IF($B21="LinkedIn Ads",SUMIFS('LinkedIn data'!$I$3:$I$20000,'LinkedIn data'!$A$3:$A$20000,"&gt;="&amp;J$3,'LinkedIn data'!$A$3:$A$20000,"&lt;="&amp;J$4,'LinkedIn data'!$B$3:$B$20000,$A21),0)))))</f>
        <v>0</v>
      </c>
      <c r="K21" s="14" t="n">
        <f aca="false">IF($A21="","",IF($B21="Meta",SUMIFS('Meta data'!$V$3:$V$20000,'Meta data'!$A$3:$A$20000,"&gt;="&amp;K$3,'Meta data'!$A$3:$A$20000,"&lt;="&amp;K$4,'Meta data'!$C$3:$C$20000,$A21),IF($B21="Google Ads",SUMIFS('Google data'!$J$3:$J$20000,'Google data'!$B$3:$B$20000,"&gt;="&amp;K$3,'Google data'!$B$3:$B$20000,"&lt;="&amp;K$4,'Google data'!$A$3:$A$20000,$A21),IF($B21="ChatGPT Ads",SUMIFS('ChatGPT data'!$I$3:$I$20000,'ChatGPT data'!$A$3:$A$20000,"&gt;="&amp;K$3,'ChatGPT data'!$A$3:$A$20000,"&lt;="&amp;K$4,'ChatGPT data'!$B$3:$B$20000,$A21),IF($B21="LinkedIn Ads",SUMIFS('LinkedIn data'!$I$3:$I$20000,'LinkedIn data'!$A$3:$A$20000,"&gt;="&amp;K$3,'LinkedIn data'!$A$3:$A$20000,"&lt;="&amp;K$4,'LinkedIn data'!$B$3:$B$20000,$A21),0)))))</f>
        <v>0</v>
      </c>
      <c r="L21" s="14" t="n">
        <f aca="false">IF($A21="","",IF($B21="Meta",SUMIFS('Meta data'!$V$3:$V$20000,'Meta data'!$A$3:$A$20000,"&gt;="&amp;L$3,'Meta data'!$A$3:$A$20000,"&lt;="&amp;L$4,'Meta data'!$C$3:$C$20000,$A21),IF($B21="Google Ads",SUMIFS('Google data'!$J$3:$J$20000,'Google data'!$B$3:$B$20000,"&gt;="&amp;L$3,'Google data'!$B$3:$B$20000,"&lt;="&amp;L$4,'Google data'!$A$3:$A$20000,$A21),IF($B21="ChatGPT Ads",SUMIFS('ChatGPT data'!$I$3:$I$20000,'ChatGPT data'!$A$3:$A$20000,"&gt;="&amp;L$3,'ChatGPT data'!$A$3:$A$20000,"&lt;="&amp;L$4,'ChatGPT data'!$B$3:$B$20000,$A21),IF($B21="LinkedIn Ads",SUMIFS('LinkedIn data'!$I$3:$I$20000,'LinkedIn data'!$A$3:$A$20000,"&gt;="&amp;L$3,'LinkedIn data'!$A$3:$A$20000,"&lt;="&amp;L$4,'LinkedIn data'!$B$3:$B$20000,$A21),0)))))</f>
        <v>1055.07</v>
      </c>
      <c r="M21" s="14" t="n">
        <f aca="false">IF($A21="","",IF($B21="Meta",SUMIFS('Meta data'!$V$3:$V$20000,'Meta data'!$A$3:$A$20000,"&gt;="&amp;M$3,'Meta data'!$A$3:$A$20000,"&lt;="&amp;M$4,'Meta data'!$C$3:$C$20000,$A21),IF($B21="Google Ads",SUMIFS('Google data'!$J$3:$J$20000,'Google data'!$B$3:$B$20000,"&gt;="&amp;M$3,'Google data'!$B$3:$B$20000,"&lt;="&amp;M$4,'Google data'!$A$3:$A$20000,$A21),IF($B21="ChatGPT Ads",SUMIFS('ChatGPT data'!$I$3:$I$20000,'ChatGPT data'!$A$3:$A$20000,"&gt;="&amp;M$3,'ChatGPT data'!$A$3:$A$20000,"&lt;="&amp;M$4,'ChatGPT data'!$B$3:$B$20000,$A21),IF($B21="LinkedIn Ads",SUMIFS('LinkedIn data'!$I$3:$I$20000,'LinkedIn data'!$A$3:$A$20000,"&gt;="&amp;M$3,'LinkedIn data'!$A$3:$A$20000,"&lt;="&amp;M$4,'LinkedIn data'!$B$3:$B$20000,$A21),0)))))</f>
        <v>919.73</v>
      </c>
      <c r="N21" s="14" t="n">
        <f aca="false">IF($A21="","",IF($B21="Meta",SUMIFS('Meta data'!$V$3:$V$20000,'Meta data'!$A$3:$A$20000,"&gt;="&amp;N$3,'Meta data'!$A$3:$A$20000,"&lt;="&amp;N$4,'Meta data'!$C$3:$C$20000,$A21),IF($B21="Google Ads",SUMIFS('Google data'!$J$3:$J$20000,'Google data'!$B$3:$B$20000,"&gt;="&amp;N$3,'Google data'!$B$3:$B$20000,"&lt;="&amp;N$4,'Google data'!$A$3:$A$20000,$A21),IF($B21="ChatGPT Ads",SUMIFS('ChatGPT data'!$I$3:$I$20000,'ChatGPT data'!$A$3:$A$20000,"&gt;="&amp;N$3,'ChatGPT data'!$A$3:$A$20000,"&lt;="&amp;N$4,'ChatGPT data'!$B$3:$B$20000,$A21),IF($B21="LinkedIn Ads",SUMIFS('LinkedIn data'!$I$3:$I$20000,'LinkedIn data'!$A$3:$A$20000,"&gt;="&amp;N$3,'LinkedIn data'!$A$3:$A$20000,"&lt;="&amp;N$4,'LinkedIn data'!$B$3:$B$20000,$A21),0)))))</f>
        <v>480.55</v>
      </c>
      <c r="O21" s="14" t="n">
        <f aca="false">IF($A21="","",IF($B21="Meta",SUMIFS('Meta data'!$V$3:$V$20000,'Meta data'!$A$3:$A$20000,"&gt;="&amp;O$3,'Meta data'!$A$3:$A$20000,"&lt;="&amp;O$4,'Meta data'!$C$3:$C$20000,$A21),IF($B21="Google Ads",SUMIFS('Google data'!$J$3:$J$20000,'Google data'!$B$3:$B$20000,"&gt;="&amp;O$3,'Google data'!$B$3:$B$20000,"&lt;="&amp;O$4,'Google data'!$A$3:$A$20000,$A21),IF($B21="ChatGPT Ads",SUMIFS('ChatGPT data'!$I$3:$I$20000,'ChatGPT data'!$A$3:$A$20000,"&gt;="&amp;O$3,'ChatGPT data'!$A$3:$A$20000,"&lt;="&amp;O$4,'ChatGPT data'!$B$3:$B$20000,$A21),IF($B21="LinkedIn Ads",SUMIFS('LinkedIn data'!$I$3:$I$20000,'LinkedIn data'!$A$3:$A$20000,"&gt;="&amp;O$3,'LinkedIn data'!$A$3:$A$20000,"&lt;="&amp;O$4,'LinkedIn data'!$B$3:$B$20000,$A21),0)))))</f>
        <v>118.1</v>
      </c>
      <c r="P21" s="14" t="n">
        <f aca="false">IF($A21="","",IF($B21="Meta",SUMIFS('Meta data'!$V$3:$V$20000,'Meta data'!$A$3:$A$20000,"&gt;="&amp;P$3,'Meta data'!$A$3:$A$20000,"&lt;="&amp;P$4,'Meta data'!$C$3:$C$20000,$A21),IF($B21="Google Ads",SUMIFS('Google data'!$J$3:$J$20000,'Google data'!$B$3:$B$20000,"&gt;="&amp;P$3,'Google data'!$B$3:$B$20000,"&lt;="&amp;P$4,'Google data'!$A$3:$A$20000,$A21),IF($B21="ChatGPT Ads",SUMIFS('ChatGPT data'!$I$3:$I$20000,'ChatGPT data'!$A$3:$A$20000,"&gt;="&amp;P$3,'ChatGPT data'!$A$3:$A$20000,"&lt;="&amp;P$4,'ChatGPT data'!$B$3:$B$20000,$A21),IF($B21="LinkedIn Ads",SUMIFS('LinkedIn data'!$I$3:$I$20000,'LinkedIn data'!$A$3:$A$20000,"&gt;="&amp;P$3,'LinkedIn data'!$A$3:$A$20000,"&lt;="&amp;P$4,'LinkedIn data'!$B$3:$B$20000,$A21),0)))))</f>
        <v>0</v>
      </c>
      <c r="Q21" s="14" t="n">
        <f aca="false">IF($A21="","",IF($B21="Meta",SUMIFS('Meta data'!$V$3:$V$20000,'Meta data'!$A$3:$A$20000,"&gt;="&amp;Q$3,'Meta data'!$A$3:$A$20000,"&lt;="&amp;Q$4,'Meta data'!$C$3:$C$20000,$A21),IF($B21="Google Ads",SUMIFS('Google data'!$J$3:$J$20000,'Google data'!$B$3:$B$20000,"&gt;="&amp;Q$3,'Google data'!$B$3:$B$20000,"&lt;="&amp;Q$4,'Google data'!$A$3:$A$20000,$A21),IF($B21="ChatGPT Ads",SUMIFS('ChatGPT data'!$I$3:$I$20000,'ChatGPT data'!$A$3:$A$20000,"&gt;="&amp;Q$3,'ChatGPT data'!$A$3:$A$20000,"&lt;="&amp;Q$4,'ChatGPT data'!$B$3:$B$20000,$A21),IF($B21="LinkedIn Ads",SUMIFS('LinkedIn data'!$I$3:$I$20000,'LinkedIn data'!$A$3:$A$20000,"&gt;="&amp;Q$3,'LinkedIn data'!$A$3:$A$20000,"&lt;="&amp;Q$4,'LinkedIn data'!$B$3:$B$20000,$A21),0)))))</f>
        <v>0</v>
      </c>
      <c r="R21" s="15" t="n">
        <f aca="false">IF($A21="","",SUM(F21:Q21))</f>
        <v>2573.45</v>
      </c>
      <c r="S21" s="36" t="n">
        <f aca="false">IF($A21="","",IF($B21="Meta",SUMIFS('Meta data'!$O$3:$O$20000,'Meta data'!$C$3:$C$20000,$A21),IF($B21="Google Ads",SUMIFS('Google data'!$F$3:$F$20000,'Google data'!$A$3:$A$20000,$A21),IF($B21="ChatGPT Ads",SUMIFS('ChatGPT data'!$E$3:$E$20000,'ChatGPT data'!$B$3:$B$20000,$A21),IF($B21="LinkedIn Ads",SUMIFS('LinkedIn data'!$E$3:$E$20000,'LinkedIn data'!$B$3:$B$20000,$A21),0)))))</f>
        <v>2641</v>
      </c>
      <c r="T21" s="36" t="n">
        <f aca="false">IF($A21="","",IF($B21="Meta",SUMIFS('Meta data'!$P$3:$P$20000,'Meta data'!$C$3:$C$20000,$A21),IF($B21="Google Ads",SUMIFS('Google data'!$G$3:$G$20000,'Google data'!$A$3:$A$20000,$A21),IF($B21="ChatGPT Ads",SUMIFS('ChatGPT data'!$F$3:$F$20000,'ChatGPT data'!$B$3:$B$20000,$A21),IF($B21="LinkedIn Ads",SUMIFS('LinkedIn data'!$F$3:$F$20000,'LinkedIn data'!$B$3:$B$20000,$A21),0)))))</f>
        <v>120</v>
      </c>
      <c r="U21" s="37" t="n">
        <f aca="false">IF(OR($A21="",T21=0),"",R21/T21)</f>
        <v>21.4454166666667</v>
      </c>
      <c r="V21" s="58"/>
      <c r="W21" s="14" t="n">
        <f aca="false">IF($A21="","",IF($B21="Meta",SUMIFS('Meta data'!$V$3:$V$20000,'Meta data'!$A$3:$A$20000,"&gt;="&amp;Calc!$C$15,'Meta data'!$A$3:$A$20000,"&lt;="&amp;Calc!$C$13,'Meta data'!$C$3:$C$20000,$A21,'Meta data'!$T$3:$T$20000,"&lt;&gt;Month total"),IF($B21="Google Ads",SUMIFS('Google data'!$J$3:$J$20000,'Google data'!$B$3:$B$20000,"&gt;="&amp;Calc!$C$15,'Google data'!$B$3:$B$20000,"&lt;="&amp;Calc!$C$13,'Google data'!$A$3:$A$20000,$A21,'Google data'!$H$3:$H$20000,"&lt;&gt;Month total"),IF($B21="ChatGPT Ads",SUMIFS('ChatGPT data'!$I$3:$I$20000,'ChatGPT data'!$A$3:$A$20000,"&gt;="&amp;Calc!$C$15,'ChatGPT data'!$A$3:$A$20000,"&lt;="&amp;Calc!$C$13,'ChatGPT data'!$B$3:$B$20000,$A21,'ChatGPT data'!$G$3:$G$20000,"&lt;&gt;Month total"),IF($B21="LinkedIn Ads",SUMIFS('LinkedIn data'!$I$3:$I$20000,'LinkedIn data'!$A$3:$A$20000,"&gt;="&amp;Calc!$C$15,'LinkedIn data'!$A$3:$A$20000,"&lt;="&amp;Calc!$C$13,'LinkedIn data'!$B$3:$B$20000,$A21,'LinkedIn data'!$G$3:$G$20000,"&lt;&gt;Month total"),0)))))</f>
        <v>212.09</v>
      </c>
      <c r="X21" s="14" t="n">
        <f aca="false">IF($A21="","",IF($B21="Meta",SUMIFS('Meta data'!$V$3:$V$20000,'Meta data'!$A$3:$A$20000,"&gt;="&amp;Calc!$C$14,'Meta data'!$A$3:$A$20000,"&lt;="&amp;Calc!$C$13,'Meta data'!$C$3:$C$20000,$A21,'Meta data'!$T$3:$T$20000,"&lt;&gt;Month total"),IF($B21="Google Ads",SUMIFS('Google data'!$J$3:$J$20000,'Google data'!$B$3:$B$20000,"&gt;="&amp;Calc!$C$14,'Google data'!$B$3:$B$20000,"&lt;="&amp;Calc!$C$13,'Google data'!$A$3:$A$20000,$A21,'Google data'!$H$3:$H$20000,"&lt;&gt;Month total"),IF($B21="ChatGPT Ads",SUMIFS('ChatGPT data'!$I$3:$I$20000,'ChatGPT data'!$A$3:$A$20000,"&gt;="&amp;Calc!$C$14,'ChatGPT data'!$A$3:$A$20000,"&lt;="&amp;Calc!$C$13,'ChatGPT data'!$B$3:$B$20000,$A21,'ChatGPT data'!$G$3:$G$20000,"&lt;&gt;Month total"),IF($B21="LinkedIn Ads",SUMIFS('LinkedIn data'!$I$3:$I$20000,'LinkedIn data'!$A$3:$A$20000,"&gt;="&amp;Calc!$C$14,'LinkedIn data'!$A$3:$A$20000,"&lt;="&amp;Calc!$C$13,'LinkedIn data'!$B$3:$B$20000,$A21,'LinkedIn data'!$G$3:$G$20000,"&lt;&gt;Month total"),0)))))</f>
        <v>72.26</v>
      </c>
    </row>
    <row r="22" customFormat="false" ht="15" hidden="false" customHeight="false" outlineLevel="0" collapsed="false">
      <c r="A22" s="57" t="s">
        <v>182</v>
      </c>
      <c r="B22" s="57" t="s">
        <v>19</v>
      </c>
      <c r="C22" s="57" t="s">
        <v>133</v>
      </c>
      <c r="D22" s="57" t="s">
        <v>123</v>
      </c>
      <c r="E22" s="57" t="s">
        <v>154</v>
      </c>
      <c r="F22" s="14" t="n">
        <f aca="false">IF($A22="","",IF($B22="Meta",SUMIFS('Meta data'!$V$3:$V$20000,'Meta data'!$A$3:$A$20000,"&gt;="&amp;F$3,'Meta data'!$A$3:$A$20000,"&lt;="&amp;F$4,'Meta data'!$C$3:$C$20000,$A22),IF($B22="Google Ads",SUMIFS('Google data'!$J$3:$J$20000,'Google data'!$B$3:$B$20000,"&gt;="&amp;F$3,'Google data'!$B$3:$B$20000,"&lt;="&amp;F$4,'Google data'!$A$3:$A$20000,$A22),IF($B22="ChatGPT Ads",SUMIFS('ChatGPT data'!$I$3:$I$20000,'ChatGPT data'!$A$3:$A$20000,"&gt;="&amp;F$3,'ChatGPT data'!$A$3:$A$20000,"&lt;="&amp;F$4,'ChatGPT data'!$B$3:$B$20000,$A22),IF($B22="LinkedIn Ads",SUMIFS('LinkedIn data'!$I$3:$I$20000,'LinkedIn data'!$A$3:$A$20000,"&gt;="&amp;F$3,'LinkedIn data'!$A$3:$A$20000,"&lt;="&amp;F$4,'LinkedIn data'!$B$3:$B$20000,$A22),0)))))</f>
        <v>0</v>
      </c>
      <c r="G22" s="14" t="n">
        <f aca="false">IF($A22="","",IF($B22="Meta",SUMIFS('Meta data'!$V$3:$V$20000,'Meta data'!$A$3:$A$20000,"&gt;="&amp;G$3,'Meta data'!$A$3:$A$20000,"&lt;="&amp;G$4,'Meta data'!$C$3:$C$20000,$A22),IF($B22="Google Ads",SUMIFS('Google data'!$J$3:$J$20000,'Google data'!$B$3:$B$20000,"&gt;="&amp;G$3,'Google data'!$B$3:$B$20000,"&lt;="&amp;G$4,'Google data'!$A$3:$A$20000,$A22),IF($B22="ChatGPT Ads",SUMIFS('ChatGPT data'!$I$3:$I$20000,'ChatGPT data'!$A$3:$A$20000,"&gt;="&amp;G$3,'ChatGPT data'!$A$3:$A$20000,"&lt;="&amp;G$4,'ChatGPT data'!$B$3:$B$20000,$A22),IF($B22="LinkedIn Ads",SUMIFS('LinkedIn data'!$I$3:$I$20000,'LinkedIn data'!$A$3:$A$20000,"&gt;="&amp;G$3,'LinkedIn data'!$A$3:$A$20000,"&lt;="&amp;G$4,'LinkedIn data'!$B$3:$B$20000,$A22),0)))))</f>
        <v>2286.95</v>
      </c>
      <c r="H22" s="14" t="n">
        <f aca="false">IF($A22="","",IF($B22="Meta",SUMIFS('Meta data'!$V$3:$V$20000,'Meta data'!$A$3:$A$20000,"&gt;="&amp;H$3,'Meta data'!$A$3:$A$20000,"&lt;="&amp;H$4,'Meta data'!$C$3:$C$20000,$A22),IF($B22="Google Ads",SUMIFS('Google data'!$J$3:$J$20000,'Google data'!$B$3:$B$20000,"&gt;="&amp;H$3,'Google data'!$B$3:$B$20000,"&lt;="&amp;H$4,'Google data'!$A$3:$A$20000,$A22),IF($B22="ChatGPT Ads",SUMIFS('ChatGPT data'!$I$3:$I$20000,'ChatGPT data'!$A$3:$A$20000,"&gt;="&amp;H$3,'ChatGPT data'!$A$3:$A$20000,"&lt;="&amp;H$4,'ChatGPT data'!$B$3:$B$20000,$A22),IF($B22="LinkedIn Ads",SUMIFS('LinkedIn data'!$I$3:$I$20000,'LinkedIn data'!$A$3:$A$20000,"&gt;="&amp;H$3,'LinkedIn data'!$A$3:$A$20000,"&lt;="&amp;H$4,'LinkedIn data'!$B$3:$B$20000,$A22),0)))))</f>
        <v>0</v>
      </c>
      <c r="I22" s="14" t="n">
        <f aca="false">IF($A22="","",IF($B22="Meta",SUMIFS('Meta data'!$V$3:$V$20000,'Meta data'!$A$3:$A$20000,"&gt;="&amp;I$3,'Meta data'!$A$3:$A$20000,"&lt;="&amp;I$4,'Meta data'!$C$3:$C$20000,$A22),IF($B22="Google Ads",SUMIFS('Google data'!$J$3:$J$20000,'Google data'!$B$3:$B$20000,"&gt;="&amp;I$3,'Google data'!$B$3:$B$20000,"&lt;="&amp;I$4,'Google data'!$A$3:$A$20000,$A22),IF($B22="ChatGPT Ads",SUMIFS('ChatGPT data'!$I$3:$I$20000,'ChatGPT data'!$A$3:$A$20000,"&gt;="&amp;I$3,'ChatGPT data'!$A$3:$A$20000,"&lt;="&amp;I$4,'ChatGPT data'!$B$3:$B$20000,$A22),IF($B22="LinkedIn Ads",SUMIFS('LinkedIn data'!$I$3:$I$20000,'LinkedIn data'!$A$3:$A$20000,"&gt;="&amp;I$3,'LinkedIn data'!$A$3:$A$20000,"&lt;="&amp;I$4,'LinkedIn data'!$B$3:$B$20000,$A22),0)))))</f>
        <v>0</v>
      </c>
      <c r="J22" s="14" t="n">
        <f aca="false">IF($A22="","",IF($B22="Meta",SUMIFS('Meta data'!$V$3:$V$20000,'Meta data'!$A$3:$A$20000,"&gt;="&amp;J$3,'Meta data'!$A$3:$A$20000,"&lt;="&amp;J$4,'Meta data'!$C$3:$C$20000,$A22),IF($B22="Google Ads",SUMIFS('Google data'!$J$3:$J$20000,'Google data'!$B$3:$B$20000,"&gt;="&amp;J$3,'Google data'!$B$3:$B$20000,"&lt;="&amp;J$4,'Google data'!$A$3:$A$20000,$A22),IF($B22="ChatGPT Ads",SUMIFS('ChatGPT data'!$I$3:$I$20000,'ChatGPT data'!$A$3:$A$20000,"&gt;="&amp;J$3,'ChatGPT data'!$A$3:$A$20000,"&lt;="&amp;J$4,'ChatGPT data'!$B$3:$B$20000,$A22),IF($B22="LinkedIn Ads",SUMIFS('LinkedIn data'!$I$3:$I$20000,'LinkedIn data'!$A$3:$A$20000,"&gt;="&amp;J$3,'LinkedIn data'!$A$3:$A$20000,"&lt;="&amp;J$4,'LinkedIn data'!$B$3:$B$20000,$A22),0)))))</f>
        <v>0</v>
      </c>
      <c r="K22" s="14" t="n">
        <f aca="false">IF($A22="","",IF($B22="Meta",SUMIFS('Meta data'!$V$3:$V$20000,'Meta data'!$A$3:$A$20000,"&gt;="&amp;K$3,'Meta data'!$A$3:$A$20000,"&lt;="&amp;K$4,'Meta data'!$C$3:$C$20000,$A22),IF($B22="Google Ads",SUMIFS('Google data'!$J$3:$J$20000,'Google data'!$B$3:$B$20000,"&gt;="&amp;K$3,'Google data'!$B$3:$B$20000,"&lt;="&amp;K$4,'Google data'!$A$3:$A$20000,$A22),IF($B22="ChatGPT Ads",SUMIFS('ChatGPT data'!$I$3:$I$20000,'ChatGPT data'!$A$3:$A$20000,"&gt;="&amp;K$3,'ChatGPT data'!$A$3:$A$20000,"&lt;="&amp;K$4,'ChatGPT data'!$B$3:$B$20000,$A22),IF($B22="LinkedIn Ads",SUMIFS('LinkedIn data'!$I$3:$I$20000,'LinkedIn data'!$A$3:$A$20000,"&gt;="&amp;K$3,'LinkedIn data'!$A$3:$A$20000,"&lt;="&amp;K$4,'LinkedIn data'!$B$3:$B$20000,$A22),0)))))</f>
        <v>0</v>
      </c>
      <c r="L22" s="14" t="n">
        <f aca="false">IF($A22="","",IF($B22="Meta",SUMIFS('Meta data'!$V$3:$V$20000,'Meta data'!$A$3:$A$20000,"&gt;="&amp;L$3,'Meta data'!$A$3:$A$20000,"&lt;="&amp;L$4,'Meta data'!$C$3:$C$20000,$A22),IF($B22="Google Ads",SUMIFS('Google data'!$J$3:$J$20000,'Google data'!$B$3:$B$20000,"&gt;="&amp;L$3,'Google data'!$B$3:$B$20000,"&lt;="&amp;L$4,'Google data'!$A$3:$A$20000,$A22),IF($B22="ChatGPT Ads",SUMIFS('ChatGPT data'!$I$3:$I$20000,'ChatGPT data'!$A$3:$A$20000,"&gt;="&amp;L$3,'ChatGPT data'!$A$3:$A$20000,"&lt;="&amp;L$4,'ChatGPT data'!$B$3:$B$20000,$A22),IF($B22="LinkedIn Ads",SUMIFS('LinkedIn data'!$I$3:$I$20000,'LinkedIn data'!$A$3:$A$20000,"&gt;="&amp;L$3,'LinkedIn data'!$A$3:$A$20000,"&lt;="&amp;L$4,'LinkedIn data'!$B$3:$B$20000,$A22),0)))))</f>
        <v>0</v>
      </c>
      <c r="M22" s="14" t="n">
        <f aca="false">IF($A22="","",IF($B22="Meta",SUMIFS('Meta data'!$V$3:$V$20000,'Meta data'!$A$3:$A$20000,"&gt;="&amp;M$3,'Meta data'!$A$3:$A$20000,"&lt;="&amp;M$4,'Meta data'!$C$3:$C$20000,$A22),IF($B22="Google Ads",SUMIFS('Google data'!$J$3:$J$20000,'Google data'!$B$3:$B$20000,"&gt;="&amp;M$3,'Google data'!$B$3:$B$20000,"&lt;="&amp;M$4,'Google data'!$A$3:$A$20000,$A22),IF($B22="ChatGPT Ads",SUMIFS('ChatGPT data'!$I$3:$I$20000,'ChatGPT data'!$A$3:$A$20000,"&gt;="&amp;M$3,'ChatGPT data'!$A$3:$A$20000,"&lt;="&amp;M$4,'ChatGPT data'!$B$3:$B$20000,$A22),IF($B22="LinkedIn Ads",SUMIFS('LinkedIn data'!$I$3:$I$20000,'LinkedIn data'!$A$3:$A$20000,"&gt;="&amp;M$3,'LinkedIn data'!$A$3:$A$20000,"&lt;="&amp;M$4,'LinkedIn data'!$B$3:$B$20000,$A22),0)))))</f>
        <v>0</v>
      </c>
      <c r="N22" s="14" t="n">
        <f aca="false">IF($A22="","",IF($B22="Meta",SUMIFS('Meta data'!$V$3:$V$20000,'Meta data'!$A$3:$A$20000,"&gt;="&amp;N$3,'Meta data'!$A$3:$A$20000,"&lt;="&amp;N$4,'Meta data'!$C$3:$C$20000,$A22),IF($B22="Google Ads",SUMIFS('Google data'!$J$3:$J$20000,'Google data'!$B$3:$B$20000,"&gt;="&amp;N$3,'Google data'!$B$3:$B$20000,"&lt;="&amp;N$4,'Google data'!$A$3:$A$20000,$A22),IF($B22="ChatGPT Ads",SUMIFS('ChatGPT data'!$I$3:$I$20000,'ChatGPT data'!$A$3:$A$20000,"&gt;="&amp;N$3,'ChatGPT data'!$A$3:$A$20000,"&lt;="&amp;N$4,'ChatGPT data'!$B$3:$B$20000,$A22),IF($B22="LinkedIn Ads",SUMIFS('LinkedIn data'!$I$3:$I$20000,'LinkedIn data'!$A$3:$A$20000,"&gt;="&amp;N$3,'LinkedIn data'!$A$3:$A$20000,"&lt;="&amp;N$4,'LinkedIn data'!$B$3:$B$20000,$A22),0)))))</f>
        <v>0</v>
      </c>
      <c r="O22" s="14" t="n">
        <f aca="false">IF($A22="","",IF($B22="Meta",SUMIFS('Meta data'!$V$3:$V$20000,'Meta data'!$A$3:$A$20000,"&gt;="&amp;O$3,'Meta data'!$A$3:$A$20000,"&lt;="&amp;O$4,'Meta data'!$C$3:$C$20000,$A22),IF($B22="Google Ads",SUMIFS('Google data'!$J$3:$J$20000,'Google data'!$B$3:$B$20000,"&gt;="&amp;O$3,'Google data'!$B$3:$B$20000,"&lt;="&amp;O$4,'Google data'!$A$3:$A$20000,$A22),IF($B22="ChatGPT Ads",SUMIFS('ChatGPT data'!$I$3:$I$20000,'ChatGPT data'!$A$3:$A$20000,"&gt;="&amp;O$3,'ChatGPT data'!$A$3:$A$20000,"&lt;="&amp;O$4,'ChatGPT data'!$B$3:$B$20000,$A22),IF($B22="LinkedIn Ads",SUMIFS('LinkedIn data'!$I$3:$I$20000,'LinkedIn data'!$A$3:$A$20000,"&gt;="&amp;O$3,'LinkedIn data'!$A$3:$A$20000,"&lt;="&amp;O$4,'LinkedIn data'!$B$3:$B$20000,$A22),0)))))</f>
        <v>0</v>
      </c>
      <c r="P22" s="14" t="n">
        <f aca="false">IF($A22="","",IF($B22="Meta",SUMIFS('Meta data'!$V$3:$V$20000,'Meta data'!$A$3:$A$20000,"&gt;="&amp;P$3,'Meta data'!$A$3:$A$20000,"&lt;="&amp;P$4,'Meta data'!$C$3:$C$20000,$A22),IF($B22="Google Ads",SUMIFS('Google data'!$J$3:$J$20000,'Google data'!$B$3:$B$20000,"&gt;="&amp;P$3,'Google data'!$B$3:$B$20000,"&lt;="&amp;P$4,'Google data'!$A$3:$A$20000,$A22),IF($B22="ChatGPT Ads",SUMIFS('ChatGPT data'!$I$3:$I$20000,'ChatGPT data'!$A$3:$A$20000,"&gt;="&amp;P$3,'ChatGPT data'!$A$3:$A$20000,"&lt;="&amp;P$4,'ChatGPT data'!$B$3:$B$20000,$A22),IF($B22="LinkedIn Ads",SUMIFS('LinkedIn data'!$I$3:$I$20000,'LinkedIn data'!$A$3:$A$20000,"&gt;="&amp;P$3,'LinkedIn data'!$A$3:$A$20000,"&lt;="&amp;P$4,'LinkedIn data'!$B$3:$B$20000,$A22),0)))))</f>
        <v>0</v>
      </c>
      <c r="Q22" s="14" t="n">
        <f aca="false">IF($A22="","",IF($B22="Meta",SUMIFS('Meta data'!$V$3:$V$20000,'Meta data'!$A$3:$A$20000,"&gt;="&amp;Q$3,'Meta data'!$A$3:$A$20000,"&lt;="&amp;Q$4,'Meta data'!$C$3:$C$20000,$A22),IF($B22="Google Ads",SUMIFS('Google data'!$J$3:$J$20000,'Google data'!$B$3:$B$20000,"&gt;="&amp;Q$3,'Google data'!$B$3:$B$20000,"&lt;="&amp;Q$4,'Google data'!$A$3:$A$20000,$A22),IF($B22="ChatGPT Ads",SUMIFS('ChatGPT data'!$I$3:$I$20000,'ChatGPT data'!$A$3:$A$20000,"&gt;="&amp;Q$3,'ChatGPT data'!$A$3:$A$20000,"&lt;="&amp;Q$4,'ChatGPT data'!$B$3:$B$20000,$A22),IF($B22="LinkedIn Ads",SUMIFS('LinkedIn data'!$I$3:$I$20000,'LinkedIn data'!$A$3:$A$20000,"&gt;="&amp;Q$3,'LinkedIn data'!$A$3:$A$20000,"&lt;="&amp;Q$4,'LinkedIn data'!$B$3:$B$20000,$A22),0)))))</f>
        <v>0</v>
      </c>
      <c r="R22" s="15" t="n">
        <f aca="false">IF($A22="","",SUM(F22:Q22))</f>
        <v>2286.95</v>
      </c>
      <c r="S22" s="36" t="n">
        <f aca="false">IF($A22="","",IF($B22="Meta",SUMIFS('Meta data'!$O$3:$O$20000,'Meta data'!$C$3:$C$20000,$A22),IF($B22="Google Ads",SUMIFS('Google data'!$F$3:$F$20000,'Google data'!$A$3:$A$20000,$A22),IF($B22="ChatGPT Ads",SUMIFS('ChatGPT data'!$E$3:$E$20000,'ChatGPT data'!$B$3:$B$20000,$A22),IF($B22="LinkedIn Ads",SUMIFS('LinkedIn data'!$E$3:$E$20000,'LinkedIn data'!$B$3:$B$20000,$A22),0)))))</f>
        <v>3560</v>
      </c>
      <c r="T22" s="36" t="n">
        <f aca="false">IF($A22="","",IF($B22="Meta",SUMIFS('Meta data'!$P$3:$P$20000,'Meta data'!$C$3:$C$20000,$A22),IF($B22="Google Ads",SUMIFS('Google data'!$G$3:$G$20000,'Google data'!$A$3:$A$20000,$A22),IF($B22="ChatGPT Ads",SUMIFS('ChatGPT data'!$F$3:$F$20000,'ChatGPT data'!$B$3:$B$20000,$A22),IF($B22="LinkedIn Ads",SUMIFS('LinkedIn data'!$F$3:$F$20000,'LinkedIn data'!$B$3:$B$20000,$A22),0)))))</f>
        <v>0</v>
      </c>
      <c r="U22" s="37" t="str">
        <f aca="false">IF(OR($A22="",T22=0),"",R22/T22)</f>
        <v/>
      </c>
      <c r="V22" s="58"/>
      <c r="W22" s="14" t="n">
        <f aca="false">IF($A22="","",IF($B22="Meta",SUMIFS('Meta data'!$V$3:$V$20000,'Meta data'!$A$3:$A$20000,"&gt;="&amp;Calc!$C$15,'Meta data'!$A$3:$A$20000,"&lt;="&amp;Calc!$C$13,'Meta data'!$C$3:$C$20000,$A22,'Meta data'!$T$3:$T$20000,"&lt;&gt;Month total"),IF($B22="Google Ads",SUMIFS('Google data'!$J$3:$J$20000,'Google data'!$B$3:$B$20000,"&gt;="&amp;Calc!$C$15,'Google data'!$B$3:$B$20000,"&lt;="&amp;Calc!$C$13,'Google data'!$A$3:$A$20000,$A22,'Google data'!$H$3:$H$20000,"&lt;&gt;Month total"),IF($B22="ChatGPT Ads",SUMIFS('ChatGPT data'!$I$3:$I$20000,'ChatGPT data'!$A$3:$A$20000,"&gt;="&amp;Calc!$C$15,'ChatGPT data'!$A$3:$A$20000,"&lt;="&amp;Calc!$C$13,'ChatGPT data'!$B$3:$B$20000,$A22,'ChatGPT data'!$G$3:$G$20000,"&lt;&gt;Month total"),IF($B22="LinkedIn Ads",SUMIFS('LinkedIn data'!$I$3:$I$20000,'LinkedIn data'!$A$3:$A$20000,"&gt;="&amp;Calc!$C$15,'LinkedIn data'!$A$3:$A$20000,"&lt;="&amp;Calc!$C$13,'LinkedIn data'!$B$3:$B$20000,$A22,'LinkedIn data'!$G$3:$G$20000,"&lt;&gt;Month total"),0)))))</f>
        <v>0</v>
      </c>
      <c r="X22" s="14" t="n">
        <f aca="false">IF($A22="","",IF($B22="Meta",SUMIFS('Meta data'!$V$3:$V$20000,'Meta data'!$A$3:$A$20000,"&gt;="&amp;Calc!$C$14,'Meta data'!$A$3:$A$20000,"&lt;="&amp;Calc!$C$13,'Meta data'!$C$3:$C$20000,$A22,'Meta data'!$T$3:$T$20000,"&lt;&gt;Month total"),IF($B22="Google Ads",SUMIFS('Google data'!$J$3:$J$20000,'Google data'!$B$3:$B$20000,"&gt;="&amp;Calc!$C$14,'Google data'!$B$3:$B$20000,"&lt;="&amp;Calc!$C$13,'Google data'!$A$3:$A$20000,$A22,'Google data'!$H$3:$H$20000,"&lt;&gt;Month total"),IF($B22="ChatGPT Ads",SUMIFS('ChatGPT data'!$I$3:$I$20000,'ChatGPT data'!$A$3:$A$20000,"&gt;="&amp;Calc!$C$14,'ChatGPT data'!$A$3:$A$20000,"&lt;="&amp;Calc!$C$13,'ChatGPT data'!$B$3:$B$20000,$A22,'ChatGPT data'!$G$3:$G$20000,"&lt;&gt;Month total"),IF($B22="LinkedIn Ads",SUMIFS('LinkedIn data'!$I$3:$I$20000,'LinkedIn data'!$A$3:$A$20000,"&gt;="&amp;Calc!$C$14,'LinkedIn data'!$A$3:$A$20000,"&lt;="&amp;Calc!$C$13,'LinkedIn data'!$B$3:$B$20000,$A22,'LinkedIn data'!$G$3:$G$20000,"&lt;&gt;Month total"),0)))))</f>
        <v>0</v>
      </c>
    </row>
    <row r="23" customFormat="false" ht="15" hidden="false" customHeight="false" outlineLevel="0" collapsed="false">
      <c r="A23" s="57" t="s">
        <v>183</v>
      </c>
      <c r="B23" s="57" t="s">
        <v>19</v>
      </c>
      <c r="C23" s="57" t="s">
        <v>134</v>
      </c>
      <c r="D23" s="57" t="s">
        <v>124</v>
      </c>
      <c r="E23" s="57" t="s">
        <v>154</v>
      </c>
      <c r="F23" s="14" t="n">
        <f aca="false">IF($A23="","",IF($B23="Meta",SUMIFS('Meta data'!$V$3:$V$20000,'Meta data'!$A$3:$A$20000,"&gt;="&amp;F$3,'Meta data'!$A$3:$A$20000,"&lt;="&amp;F$4,'Meta data'!$C$3:$C$20000,$A23),IF($B23="Google Ads",SUMIFS('Google data'!$J$3:$J$20000,'Google data'!$B$3:$B$20000,"&gt;="&amp;F$3,'Google data'!$B$3:$B$20000,"&lt;="&amp;F$4,'Google data'!$A$3:$A$20000,$A23),IF($B23="ChatGPT Ads",SUMIFS('ChatGPT data'!$I$3:$I$20000,'ChatGPT data'!$A$3:$A$20000,"&gt;="&amp;F$3,'ChatGPT data'!$A$3:$A$20000,"&lt;="&amp;F$4,'ChatGPT data'!$B$3:$B$20000,$A23),IF($B23="LinkedIn Ads",SUMIFS('LinkedIn data'!$I$3:$I$20000,'LinkedIn data'!$A$3:$A$20000,"&gt;="&amp;F$3,'LinkedIn data'!$A$3:$A$20000,"&lt;="&amp;F$4,'LinkedIn data'!$B$3:$B$20000,$A23),0)))))</f>
        <v>1563.17</v>
      </c>
      <c r="G23" s="14" t="n">
        <f aca="false">IF($A23="","",IF($B23="Meta",SUMIFS('Meta data'!$V$3:$V$20000,'Meta data'!$A$3:$A$20000,"&gt;="&amp;G$3,'Meta data'!$A$3:$A$20000,"&lt;="&amp;G$4,'Meta data'!$C$3:$C$20000,$A23),IF($B23="Google Ads",SUMIFS('Google data'!$J$3:$J$20000,'Google data'!$B$3:$B$20000,"&gt;="&amp;G$3,'Google data'!$B$3:$B$20000,"&lt;="&amp;G$4,'Google data'!$A$3:$A$20000,$A23),IF($B23="ChatGPT Ads",SUMIFS('ChatGPT data'!$I$3:$I$20000,'ChatGPT data'!$A$3:$A$20000,"&gt;="&amp;G$3,'ChatGPT data'!$A$3:$A$20000,"&lt;="&amp;G$4,'ChatGPT data'!$B$3:$B$20000,$A23),IF($B23="LinkedIn Ads",SUMIFS('LinkedIn data'!$I$3:$I$20000,'LinkedIn data'!$A$3:$A$20000,"&gt;="&amp;G$3,'LinkedIn data'!$A$3:$A$20000,"&lt;="&amp;G$4,'LinkedIn data'!$B$3:$B$20000,$A23),0)))))</f>
        <v>0</v>
      </c>
      <c r="H23" s="14" t="n">
        <f aca="false">IF($A23="","",IF($B23="Meta",SUMIFS('Meta data'!$V$3:$V$20000,'Meta data'!$A$3:$A$20000,"&gt;="&amp;H$3,'Meta data'!$A$3:$A$20000,"&lt;="&amp;H$4,'Meta data'!$C$3:$C$20000,$A23),IF($B23="Google Ads",SUMIFS('Google data'!$J$3:$J$20000,'Google data'!$B$3:$B$20000,"&gt;="&amp;H$3,'Google data'!$B$3:$B$20000,"&lt;="&amp;H$4,'Google data'!$A$3:$A$20000,$A23),IF($B23="ChatGPT Ads",SUMIFS('ChatGPT data'!$I$3:$I$20000,'ChatGPT data'!$A$3:$A$20000,"&gt;="&amp;H$3,'ChatGPT data'!$A$3:$A$20000,"&lt;="&amp;H$4,'ChatGPT data'!$B$3:$B$20000,$A23),IF($B23="LinkedIn Ads",SUMIFS('LinkedIn data'!$I$3:$I$20000,'LinkedIn data'!$A$3:$A$20000,"&gt;="&amp;H$3,'LinkedIn data'!$A$3:$A$20000,"&lt;="&amp;H$4,'LinkedIn data'!$B$3:$B$20000,$A23),0)))))</f>
        <v>0</v>
      </c>
      <c r="I23" s="14" t="n">
        <f aca="false">IF($A23="","",IF($B23="Meta",SUMIFS('Meta data'!$V$3:$V$20000,'Meta data'!$A$3:$A$20000,"&gt;="&amp;I$3,'Meta data'!$A$3:$A$20000,"&lt;="&amp;I$4,'Meta data'!$C$3:$C$20000,$A23),IF($B23="Google Ads",SUMIFS('Google data'!$J$3:$J$20000,'Google data'!$B$3:$B$20000,"&gt;="&amp;I$3,'Google data'!$B$3:$B$20000,"&lt;="&amp;I$4,'Google data'!$A$3:$A$20000,$A23),IF($B23="ChatGPT Ads",SUMIFS('ChatGPT data'!$I$3:$I$20000,'ChatGPT data'!$A$3:$A$20000,"&gt;="&amp;I$3,'ChatGPT data'!$A$3:$A$20000,"&lt;="&amp;I$4,'ChatGPT data'!$B$3:$B$20000,$A23),IF($B23="LinkedIn Ads",SUMIFS('LinkedIn data'!$I$3:$I$20000,'LinkedIn data'!$A$3:$A$20000,"&gt;="&amp;I$3,'LinkedIn data'!$A$3:$A$20000,"&lt;="&amp;I$4,'LinkedIn data'!$B$3:$B$20000,$A23),0)))))</f>
        <v>0</v>
      </c>
      <c r="J23" s="14" t="n">
        <f aca="false">IF($A23="","",IF($B23="Meta",SUMIFS('Meta data'!$V$3:$V$20000,'Meta data'!$A$3:$A$20000,"&gt;="&amp;J$3,'Meta data'!$A$3:$A$20000,"&lt;="&amp;J$4,'Meta data'!$C$3:$C$20000,$A23),IF($B23="Google Ads",SUMIFS('Google data'!$J$3:$J$20000,'Google data'!$B$3:$B$20000,"&gt;="&amp;J$3,'Google data'!$B$3:$B$20000,"&lt;="&amp;J$4,'Google data'!$A$3:$A$20000,$A23),IF($B23="ChatGPT Ads",SUMIFS('ChatGPT data'!$I$3:$I$20000,'ChatGPT data'!$A$3:$A$20000,"&gt;="&amp;J$3,'ChatGPT data'!$A$3:$A$20000,"&lt;="&amp;J$4,'ChatGPT data'!$B$3:$B$20000,$A23),IF($B23="LinkedIn Ads",SUMIFS('LinkedIn data'!$I$3:$I$20000,'LinkedIn data'!$A$3:$A$20000,"&gt;="&amp;J$3,'LinkedIn data'!$A$3:$A$20000,"&lt;="&amp;J$4,'LinkedIn data'!$B$3:$B$20000,$A23),0)))))</f>
        <v>0</v>
      </c>
      <c r="K23" s="14" t="n">
        <f aca="false">IF($A23="","",IF($B23="Meta",SUMIFS('Meta data'!$V$3:$V$20000,'Meta data'!$A$3:$A$20000,"&gt;="&amp;K$3,'Meta data'!$A$3:$A$20000,"&lt;="&amp;K$4,'Meta data'!$C$3:$C$20000,$A23),IF($B23="Google Ads",SUMIFS('Google data'!$J$3:$J$20000,'Google data'!$B$3:$B$20000,"&gt;="&amp;K$3,'Google data'!$B$3:$B$20000,"&lt;="&amp;K$4,'Google data'!$A$3:$A$20000,$A23),IF($B23="ChatGPT Ads",SUMIFS('ChatGPT data'!$I$3:$I$20000,'ChatGPT data'!$A$3:$A$20000,"&gt;="&amp;K$3,'ChatGPT data'!$A$3:$A$20000,"&lt;="&amp;K$4,'ChatGPT data'!$B$3:$B$20000,$A23),IF($B23="LinkedIn Ads",SUMIFS('LinkedIn data'!$I$3:$I$20000,'LinkedIn data'!$A$3:$A$20000,"&gt;="&amp;K$3,'LinkedIn data'!$A$3:$A$20000,"&lt;="&amp;K$4,'LinkedIn data'!$B$3:$B$20000,$A23),0)))))</f>
        <v>0</v>
      </c>
      <c r="L23" s="14" t="n">
        <f aca="false">IF($A23="","",IF($B23="Meta",SUMIFS('Meta data'!$V$3:$V$20000,'Meta data'!$A$3:$A$20000,"&gt;="&amp;L$3,'Meta data'!$A$3:$A$20000,"&lt;="&amp;L$4,'Meta data'!$C$3:$C$20000,$A23),IF($B23="Google Ads",SUMIFS('Google data'!$J$3:$J$20000,'Google data'!$B$3:$B$20000,"&gt;="&amp;L$3,'Google data'!$B$3:$B$20000,"&lt;="&amp;L$4,'Google data'!$A$3:$A$20000,$A23),IF($B23="ChatGPT Ads",SUMIFS('ChatGPT data'!$I$3:$I$20000,'ChatGPT data'!$A$3:$A$20000,"&gt;="&amp;L$3,'ChatGPT data'!$A$3:$A$20000,"&lt;="&amp;L$4,'ChatGPT data'!$B$3:$B$20000,$A23),IF($B23="LinkedIn Ads",SUMIFS('LinkedIn data'!$I$3:$I$20000,'LinkedIn data'!$A$3:$A$20000,"&gt;="&amp;L$3,'LinkedIn data'!$A$3:$A$20000,"&lt;="&amp;L$4,'LinkedIn data'!$B$3:$B$20000,$A23),0)))))</f>
        <v>0</v>
      </c>
      <c r="M23" s="14" t="n">
        <f aca="false">IF($A23="","",IF($B23="Meta",SUMIFS('Meta data'!$V$3:$V$20000,'Meta data'!$A$3:$A$20000,"&gt;="&amp;M$3,'Meta data'!$A$3:$A$20000,"&lt;="&amp;M$4,'Meta data'!$C$3:$C$20000,$A23),IF($B23="Google Ads",SUMIFS('Google data'!$J$3:$J$20000,'Google data'!$B$3:$B$20000,"&gt;="&amp;M$3,'Google data'!$B$3:$B$20000,"&lt;="&amp;M$4,'Google data'!$A$3:$A$20000,$A23),IF($B23="ChatGPT Ads",SUMIFS('ChatGPT data'!$I$3:$I$20000,'ChatGPT data'!$A$3:$A$20000,"&gt;="&amp;M$3,'ChatGPT data'!$A$3:$A$20000,"&lt;="&amp;M$4,'ChatGPT data'!$B$3:$B$20000,$A23),IF($B23="LinkedIn Ads",SUMIFS('LinkedIn data'!$I$3:$I$20000,'LinkedIn data'!$A$3:$A$20000,"&gt;="&amp;M$3,'LinkedIn data'!$A$3:$A$20000,"&lt;="&amp;M$4,'LinkedIn data'!$B$3:$B$20000,$A23),0)))))</f>
        <v>0</v>
      </c>
      <c r="N23" s="14" t="n">
        <f aca="false">IF($A23="","",IF($B23="Meta",SUMIFS('Meta data'!$V$3:$V$20000,'Meta data'!$A$3:$A$20000,"&gt;="&amp;N$3,'Meta data'!$A$3:$A$20000,"&lt;="&amp;N$4,'Meta data'!$C$3:$C$20000,$A23),IF($B23="Google Ads",SUMIFS('Google data'!$J$3:$J$20000,'Google data'!$B$3:$B$20000,"&gt;="&amp;N$3,'Google data'!$B$3:$B$20000,"&lt;="&amp;N$4,'Google data'!$A$3:$A$20000,$A23),IF($B23="ChatGPT Ads",SUMIFS('ChatGPT data'!$I$3:$I$20000,'ChatGPT data'!$A$3:$A$20000,"&gt;="&amp;N$3,'ChatGPT data'!$A$3:$A$20000,"&lt;="&amp;N$4,'ChatGPT data'!$B$3:$B$20000,$A23),IF($B23="LinkedIn Ads",SUMIFS('LinkedIn data'!$I$3:$I$20000,'LinkedIn data'!$A$3:$A$20000,"&gt;="&amp;N$3,'LinkedIn data'!$A$3:$A$20000,"&lt;="&amp;N$4,'LinkedIn data'!$B$3:$B$20000,$A23),0)))))</f>
        <v>0</v>
      </c>
      <c r="O23" s="14" t="n">
        <f aca="false">IF($A23="","",IF($B23="Meta",SUMIFS('Meta data'!$V$3:$V$20000,'Meta data'!$A$3:$A$20000,"&gt;="&amp;O$3,'Meta data'!$A$3:$A$20000,"&lt;="&amp;O$4,'Meta data'!$C$3:$C$20000,$A23),IF($B23="Google Ads",SUMIFS('Google data'!$J$3:$J$20000,'Google data'!$B$3:$B$20000,"&gt;="&amp;O$3,'Google data'!$B$3:$B$20000,"&lt;="&amp;O$4,'Google data'!$A$3:$A$20000,$A23),IF($B23="ChatGPT Ads",SUMIFS('ChatGPT data'!$I$3:$I$20000,'ChatGPT data'!$A$3:$A$20000,"&gt;="&amp;O$3,'ChatGPT data'!$A$3:$A$20000,"&lt;="&amp;O$4,'ChatGPT data'!$B$3:$B$20000,$A23),IF($B23="LinkedIn Ads",SUMIFS('LinkedIn data'!$I$3:$I$20000,'LinkedIn data'!$A$3:$A$20000,"&gt;="&amp;O$3,'LinkedIn data'!$A$3:$A$20000,"&lt;="&amp;O$4,'LinkedIn data'!$B$3:$B$20000,$A23),0)))))</f>
        <v>0</v>
      </c>
      <c r="P23" s="14" t="n">
        <f aca="false">IF($A23="","",IF($B23="Meta",SUMIFS('Meta data'!$V$3:$V$20000,'Meta data'!$A$3:$A$20000,"&gt;="&amp;P$3,'Meta data'!$A$3:$A$20000,"&lt;="&amp;P$4,'Meta data'!$C$3:$C$20000,$A23),IF($B23="Google Ads",SUMIFS('Google data'!$J$3:$J$20000,'Google data'!$B$3:$B$20000,"&gt;="&amp;P$3,'Google data'!$B$3:$B$20000,"&lt;="&amp;P$4,'Google data'!$A$3:$A$20000,$A23),IF($B23="ChatGPT Ads",SUMIFS('ChatGPT data'!$I$3:$I$20000,'ChatGPT data'!$A$3:$A$20000,"&gt;="&amp;P$3,'ChatGPT data'!$A$3:$A$20000,"&lt;="&amp;P$4,'ChatGPT data'!$B$3:$B$20000,$A23),IF($B23="LinkedIn Ads",SUMIFS('LinkedIn data'!$I$3:$I$20000,'LinkedIn data'!$A$3:$A$20000,"&gt;="&amp;P$3,'LinkedIn data'!$A$3:$A$20000,"&lt;="&amp;P$4,'LinkedIn data'!$B$3:$B$20000,$A23),0)))))</f>
        <v>0</v>
      </c>
      <c r="Q23" s="14" t="n">
        <f aca="false">IF($A23="","",IF($B23="Meta",SUMIFS('Meta data'!$V$3:$V$20000,'Meta data'!$A$3:$A$20000,"&gt;="&amp;Q$3,'Meta data'!$A$3:$A$20000,"&lt;="&amp;Q$4,'Meta data'!$C$3:$C$20000,$A23),IF($B23="Google Ads",SUMIFS('Google data'!$J$3:$J$20000,'Google data'!$B$3:$B$20000,"&gt;="&amp;Q$3,'Google data'!$B$3:$B$20000,"&lt;="&amp;Q$4,'Google data'!$A$3:$A$20000,$A23),IF($B23="ChatGPT Ads",SUMIFS('ChatGPT data'!$I$3:$I$20000,'ChatGPT data'!$A$3:$A$20000,"&gt;="&amp;Q$3,'ChatGPT data'!$A$3:$A$20000,"&lt;="&amp;Q$4,'ChatGPT data'!$B$3:$B$20000,$A23),IF($B23="LinkedIn Ads",SUMIFS('LinkedIn data'!$I$3:$I$20000,'LinkedIn data'!$A$3:$A$20000,"&gt;="&amp;Q$3,'LinkedIn data'!$A$3:$A$20000,"&lt;="&amp;Q$4,'LinkedIn data'!$B$3:$B$20000,$A23),0)))))</f>
        <v>0</v>
      </c>
      <c r="R23" s="15" t="n">
        <f aca="false">IF($A23="","",SUM(F23:Q23))</f>
        <v>1563.17</v>
      </c>
      <c r="S23" s="36" t="n">
        <f aca="false">IF($A23="","",IF($B23="Meta",SUMIFS('Meta data'!$O$3:$O$20000,'Meta data'!$C$3:$C$20000,$A23),IF($B23="Google Ads",SUMIFS('Google data'!$F$3:$F$20000,'Google data'!$A$3:$A$20000,$A23),IF($B23="ChatGPT Ads",SUMIFS('ChatGPT data'!$E$3:$E$20000,'ChatGPT data'!$B$3:$B$20000,$A23),IF($B23="LinkedIn Ads",SUMIFS('LinkedIn data'!$E$3:$E$20000,'LinkedIn data'!$B$3:$B$20000,$A23),0)))))</f>
        <v>2237</v>
      </c>
      <c r="T23" s="36" t="n">
        <f aca="false">IF($A23="","",IF($B23="Meta",SUMIFS('Meta data'!$P$3:$P$20000,'Meta data'!$C$3:$C$20000,$A23),IF($B23="Google Ads",SUMIFS('Google data'!$G$3:$G$20000,'Google data'!$A$3:$A$20000,$A23),IF($B23="ChatGPT Ads",SUMIFS('ChatGPT data'!$F$3:$F$20000,'ChatGPT data'!$B$3:$B$20000,$A23),IF($B23="LinkedIn Ads",SUMIFS('LinkedIn data'!$F$3:$F$20000,'LinkedIn data'!$B$3:$B$20000,$A23),0)))))</f>
        <v>159</v>
      </c>
      <c r="U23" s="37" t="n">
        <f aca="false">IF(OR($A23="",T23=0),"",R23/T23)</f>
        <v>9.83125786163522</v>
      </c>
      <c r="V23" s="58"/>
      <c r="W23" s="14" t="n">
        <f aca="false">IF($A23="","",IF($B23="Meta",SUMIFS('Meta data'!$V$3:$V$20000,'Meta data'!$A$3:$A$20000,"&gt;="&amp;Calc!$C$15,'Meta data'!$A$3:$A$20000,"&lt;="&amp;Calc!$C$13,'Meta data'!$C$3:$C$20000,$A23,'Meta data'!$T$3:$T$20000,"&lt;&gt;Month total"),IF($B23="Google Ads",SUMIFS('Google data'!$J$3:$J$20000,'Google data'!$B$3:$B$20000,"&gt;="&amp;Calc!$C$15,'Google data'!$B$3:$B$20000,"&lt;="&amp;Calc!$C$13,'Google data'!$A$3:$A$20000,$A23,'Google data'!$H$3:$H$20000,"&lt;&gt;Month total"),IF($B23="ChatGPT Ads",SUMIFS('ChatGPT data'!$I$3:$I$20000,'ChatGPT data'!$A$3:$A$20000,"&gt;="&amp;Calc!$C$15,'ChatGPT data'!$A$3:$A$20000,"&lt;="&amp;Calc!$C$13,'ChatGPT data'!$B$3:$B$20000,$A23,'ChatGPT data'!$G$3:$G$20000,"&lt;&gt;Month total"),IF($B23="LinkedIn Ads",SUMIFS('LinkedIn data'!$I$3:$I$20000,'LinkedIn data'!$A$3:$A$20000,"&gt;="&amp;Calc!$C$15,'LinkedIn data'!$A$3:$A$20000,"&lt;="&amp;Calc!$C$13,'LinkedIn data'!$B$3:$B$20000,$A23,'LinkedIn data'!$G$3:$G$20000,"&lt;&gt;Month total"),0)))))</f>
        <v>0</v>
      </c>
      <c r="X23" s="14" t="n">
        <f aca="false">IF($A23="","",IF($B23="Meta",SUMIFS('Meta data'!$V$3:$V$20000,'Meta data'!$A$3:$A$20000,"&gt;="&amp;Calc!$C$14,'Meta data'!$A$3:$A$20000,"&lt;="&amp;Calc!$C$13,'Meta data'!$C$3:$C$20000,$A23,'Meta data'!$T$3:$T$20000,"&lt;&gt;Month total"),IF($B23="Google Ads",SUMIFS('Google data'!$J$3:$J$20000,'Google data'!$B$3:$B$20000,"&gt;="&amp;Calc!$C$14,'Google data'!$B$3:$B$20000,"&lt;="&amp;Calc!$C$13,'Google data'!$A$3:$A$20000,$A23,'Google data'!$H$3:$H$20000,"&lt;&gt;Month total"),IF($B23="ChatGPT Ads",SUMIFS('ChatGPT data'!$I$3:$I$20000,'ChatGPT data'!$A$3:$A$20000,"&gt;="&amp;Calc!$C$14,'ChatGPT data'!$A$3:$A$20000,"&lt;="&amp;Calc!$C$13,'ChatGPT data'!$B$3:$B$20000,$A23,'ChatGPT data'!$G$3:$G$20000,"&lt;&gt;Month total"),IF($B23="LinkedIn Ads",SUMIFS('LinkedIn data'!$I$3:$I$20000,'LinkedIn data'!$A$3:$A$20000,"&gt;="&amp;Calc!$C$14,'LinkedIn data'!$A$3:$A$20000,"&lt;="&amp;Calc!$C$13,'LinkedIn data'!$B$3:$B$20000,$A23,'LinkedIn data'!$G$3:$G$20000,"&lt;&gt;Month total"),0)))))</f>
        <v>0</v>
      </c>
    </row>
    <row r="24" customFormat="false" ht="15" hidden="false" customHeight="false" outlineLevel="0" collapsed="false">
      <c r="A24" s="57" t="s">
        <v>184</v>
      </c>
      <c r="B24" s="57" t="s">
        <v>19</v>
      </c>
      <c r="C24" s="57" t="s">
        <v>131</v>
      </c>
      <c r="D24" s="57" t="s">
        <v>123</v>
      </c>
      <c r="E24" s="57" t="s">
        <v>153</v>
      </c>
      <c r="F24" s="14" t="n">
        <f aca="false">IF($A24="","",IF($B24="Meta",SUMIFS('Meta data'!$V$3:$V$20000,'Meta data'!$A$3:$A$20000,"&gt;="&amp;F$3,'Meta data'!$A$3:$A$20000,"&lt;="&amp;F$4,'Meta data'!$C$3:$C$20000,$A24),IF($B24="Google Ads",SUMIFS('Google data'!$J$3:$J$20000,'Google data'!$B$3:$B$20000,"&gt;="&amp;F$3,'Google data'!$B$3:$B$20000,"&lt;="&amp;F$4,'Google data'!$A$3:$A$20000,$A24),IF($B24="ChatGPT Ads",SUMIFS('ChatGPT data'!$I$3:$I$20000,'ChatGPT data'!$A$3:$A$20000,"&gt;="&amp;F$3,'ChatGPT data'!$A$3:$A$20000,"&lt;="&amp;F$4,'ChatGPT data'!$B$3:$B$20000,$A24),IF($B24="LinkedIn Ads",SUMIFS('LinkedIn data'!$I$3:$I$20000,'LinkedIn data'!$A$3:$A$20000,"&gt;="&amp;F$3,'LinkedIn data'!$A$3:$A$20000,"&lt;="&amp;F$4,'LinkedIn data'!$B$3:$B$20000,$A24),0)))))</f>
        <v>0</v>
      </c>
      <c r="G24" s="14" t="n">
        <f aca="false">IF($A24="","",IF($B24="Meta",SUMIFS('Meta data'!$V$3:$V$20000,'Meta data'!$A$3:$A$20000,"&gt;="&amp;G$3,'Meta data'!$A$3:$A$20000,"&lt;="&amp;G$4,'Meta data'!$C$3:$C$20000,$A24),IF($B24="Google Ads",SUMIFS('Google data'!$J$3:$J$20000,'Google data'!$B$3:$B$20000,"&gt;="&amp;G$3,'Google data'!$B$3:$B$20000,"&lt;="&amp;G$4,'Google data'!$A$3:$A$20000,$A24),IF($B24="ChatGPT Ads",SUMIFS('ChatGPT data'!$I$3:$I$20000,'ChatGPT data'!$A$3:$A$20000,"&gt;="&amp;G$3,'ChatGPT data'!$A$3:$A$20000,"&lt;="&amp;G$4,'ChatGPT data'!$B$3:$B$20000,$A24),IF($B24="LinkedIn Ads",SUMIFS('LinkedIn data'!$I$3:$I$20000,'LinkedIn data'!$A$3:$A$20000,"&gt;="&amp;G$3,'LinkedIn data'!$A$3:$A$20000,"&lt;="&amp;G$4,'LinkedIn data'!$B$3:$B$20000,$A24),0)))))</f>
        <v>0</v>
      </c>
      <c r="H24" s="14" t="n">
        <f aca="false">IF($A24="","",IF($B24="Meta",SUMIFS('Meta data'!$V$3:$V$20000,'Meta data'!$A$3:$A$20000,"&gt;="&amp;H$3,'Meta data'!$A$3:$A$20000,"&lt;="&amp;H$4,'Meta data'!$C$3:$C$20000,$A24),IF($B24="Google Ads",SUMIFS('Google data'!$J$3:$J$20000,'Google data'!$B$3:$B$20000,"&gt;="&amp;H$3,'Google data'!$B$3:$B$20000,"&lt;="&amp;H$4,'Google data'!$A$3:$A$20000,$A24),IF($B24="ChatGPT Ads",SUMIFS('ChatGPT data'!$I$3:$I$20000,'ChatGPT data'!$A$3:$A$20000,"&gt;="&amp;H$3,'ChatGPT data'!$A$3:$A$20000,"&lt;="&amp;H$4,'ChatGPT data'!$B$3:$B$20000,$A24),IF($B24="LinkedIn Ads",SUMIFS('LinkedIn data'!$I$3:$I$20000,'LinkedIn data'!$A$3:$A$20000,"&gt;="&amp;H$3,'LinkedIn data'!$A$3:$A$20000,"&lt;="&amp;H$4,'LinkedIn data'!$B$3:$B$20000,$A24),0)))))</f>
        <v>0</v>
      </c>
      <c r="I24" s="14" t="n">
        <f aca="false">IF($A24="","",IF($B24="Meta",SUMIFS('Meta data'!$V$3:$V$20000,'Meta data'!$A$3:$A$20000,"&gt;="&amp;I$3,'Meta data'!$A$3:$A$20000,"&lt;="&amp;I$4,'Meta data'!$C$3:$C$20000,$A24),IF($B24="Google Ads",SUMIFS('Google data'!$J$3:$J$20000,'Google data'!$B$3:$B$20000,"&gt;="&amp;I$3,'Google data'!$B$3:$B$20000,"&lt;="&amp;I$4,'Google data'!$A$3:$A$20000,$A24),IF($B24="ChatGPT Ads",SUMIFS('ChatGPT data'!$I$3:$I$20000,'ChatGPT data'!$A$3:$A$20000,"&gt;="&amp;I$3,'ChatGPT data'!$A$3:$A$20000,"&lt;="&amp;I$4,'ChatGPT data'!$B$3:$B$20000,$A24),IF($B24="LinkedIn Ads",SUMIFS('LinkedIn data'!$I$3:$I$20000,'LinkedIn data'!$A$3:$A$20000,"&gt;="&amp;I$3,'LinkedIn data'!$A$3:$A$20000,"&lt;="&amp;I$4,'LinkedIn data'!$B$3:$B$20000,$A24),0)))))</f>
        <v>0</v>
      </c>
      <c r="J24" s="14" t="n">
        <f aca="false">IF($A24="","",IF($B24="Meta",SUMIFS('Meta data'!$V$3:$V$20000,'Meta data'!$A$3:$A$20000,"&gt;="&amp;J$3,'Meta data'!$A$3:$A$20000,"&lt;="&amp;J$4,'Meta data'!$C$3:$C$20000,$A24),IF($B24="Google Ads",SUMIFS('Google data'!$J$3:$J$20000,'Google data'!$B$3:$B$20000,"&gt;="&amp;J$3,'Google data'!$B$3:$B$20000,"&lt;="&amp;J$4,'Google data'!$A$3:$A$20000,$A24),IF($B24="ChatGPT Ads",SUMIFS('ChatGPT data'!$I$3:$I$20000,'ChatGPT data'!$A$3:$A$20000,"&gt;="&amp;J$3,'ChatGPT data'!$A$3:$A$20000,"&lt;="&amp;J$4,'ChatGPT data'!$B$3:$B$20000,$A24),IF($B24="LinkedIn Ads",SUMIFS('LinkedIn data'!$I$3:$I$20000,'LinkedIn data'!$A$3:$A$20000,"&gt;="&amp;J$3,'LinkedIn data'!$A$3:$A$20000,"&lt;="&amp;J$4,'LinkedIn data'!$B$3:$B$20000,$A24),0)))))</f>
        <v>0</v>
      </c>
      <c r="K24" s="14" t="n">
        <f aca="false">IF($A24="","",IF($B24="Meta",SUMIFS('Meta data'!$V$3:$V$20000,'Meta data'!$A$3:$A$20000,"&gt;="&amp;K$3,'Meta data'!$A$3:$A$20000,"&lt;="&amp;K$4,'Meta data'!$C$3:$C$20000,$A24),IF($B24="Google Ads",SUMIFS('Google data'!$J$3:$J$20000,'Google data'!$B$3:$B$20000,"&gt;="&amp;K$3,'Google data'!$B$3:$B$20000,"&lt;="&amp;K$4,'Google data'!$A$3:$A$20000,$A24),IF($B24="ChatGPT Ads",SUMIFS('ChatGPT data'!$I$3:$I$20000,'ChatGPT data'!$A$3:$A$20000,"&gt;="&amp;K$3,'ChatGPT data'!$A$3:$A$20000,"&lt;="&amp;K$4,'ChatGPT data'!$B$3:$B$20000,$A24),IF($B24="LinkedIn Ads",SUMIFS('LinkedIn data'!$I$3:$I$20000,'LinkedIn data'!$A$3:$A$20000,"&gt;="&amp;K$3,'LinkedIn data'!$A$3:$A$20000,"&lt;="&amp;K$4,'LinkedIn data'!$B$3:$B$20000,$A24),0)))))</f>
        <v>0</v>
      </c>
      <c r="L24" s="14" t="n">
        <f aca="false">IF($A24="","",IF($B24="Meta",SUMIFS('Meta data'!$V$3:$V$20000,'Meta data'!$A$3:$A$20000,"&gt;="&amp;L$3,'Meta data'!$A$3:$A$20000,"&lt;="&amp;L$4,'Meta data'!$C$3:$C$20000,$A24),IF($B24="Google Ads",SUMIFS('Google data'!$J$3:$J$20000,'Google data'!$B$3:$B$20000,"&gt;="&amp;L$3,'Google data'!$B$3:$B$20000,"&lt;="&amp;L$4,'Google data'!$A$3:$A$20000,$A24),IF($B24="ChatGPT Ads",SUMIFS('ChatGPT data'!$I$3:$I$20000,'ChatGPT data'!$A$3:$A$20000,"&gt;="&amp;L$3,'ChatGPT data'!$A$3:$A$20000,"&lt;="&amp;L$4,'ChatGPT data'!$B$3:$B$20000,$A24),IF($B24="LinkedIn Ads",SUMIFS('LinkedIn data'!$I$3:$I$20000,'LinkedIn data'!$A$3:$A$20000,"&gt;="&amp;L$3,'LinkedIn data'!$A$3:$A$20000,"&lt;="&amp;L$4,'LinkedIn data'!$B$3:$B$20000,$A24),0)))))</f>
        <v>120.62</v>
      </c>
      <c r="M24" s="14" t="n">
        <f aca="false">IF($A24="","",IF($B24="Meta",SUMIFS('Meta data'!$V$3:$V$20000,'Meta data'!$A$3:$A$20000,"&gt;="&amp;M$3,'Meta data'!$A$3:$A$20000,"&lt;="&amp;M$4,'Meta data'!$C$3:$C$20000,$A24),IF($B24="Google Ads",SUMIFS('Google data'!$J$3:$J$20000,'Google data'!$B$3:$B$20000,"&gt;="&amp;M$3,'Google data'!$B$3:$B$20000,"&lt;="&amp;M$4,'Google data'!$A$3:$A$20000,$A24),IF($B24="ChatGPT Ads",SUMIFS('ChatGPT data'!$I$3:$I$20000,'ChatGPT data'!$A$3:$A$20000,"&gt;="&amp;M$3,'ChatGPT data'!$A$3:$A$20000,"&lt;="&amp;M$4,'ChatGPT data'!$B$3:$B$20000,$A24),IF($B24="LinkedIn Ads",SUMIFS('LinkedIn data'!$I$3:$I$20000,'LinkedIn data'!$A$3:$A$20000,"&gt;="&amp;M$3,'LinkedIn data'!$A$3:$A$20000,"&lt;="&amp;M$4,'LinkedIn data'!$B$3:$B$20000,$A24),0)))))</f>
        <v>306.8</v>
      </c>
      <c r="N24" s="14" t="n">
        <f aca="false">IF($A24="","",IF($B24="Meta",SUMIFS('Meta data'!$V$3:$V$20000,'Meta data'!$A$3:$A$20000,"&gt;="&amp;N$3,'Meta data'!$A$3:$A$20000,"&lt;="&amp;N$4,'Meta data'!$C$3:$C$20000,$A24),IF($B24="Google Ads",SUMIFS('Google data'!$J$3:$J$20000,'Google data'!$B$3:$B$20000,"&gt;="&amp;N$3,'Google data'!$B$3:$B$20000,"&lt;="&amp;N$4,'Google data'!$A$3:$A$20000,$A24),IF($B24="ChatGPT Ads",SUMIFS('ChatGPT data'!$I$3:$I$20000,'ChatGPT data'!$A$3:$A$20000,"&gt;="&amp;N$3,'ChatGPT data'!$A$3:$A$20000,"&lt;="&amp;N$4,'ChatGPT data'!$B$3:$B$20000,$A24),IF($B24="LinkedIn Ads",SUMIFS('LinkedIn data'!$I$3:$I$20000,'LinkedIn data'!$A$3:$A$20000,"&gt;="&amp;N$3,'LinkedIn data'!$A$3:$A$20000,"&lt;="&amp;N$4,'LinkedIn data'!$B$3:$B$20000,$A24),0)))))</f>
        <v>245.07</v>
      </c>
      <c r="O24" s="14" t="n">
        <f aca="false">IF($A24="","",IF($B24="Meta",SUMIFS('Meta data'!$V$3:$V$20000,'Meta data'!$A$3:$A$20000,"&gt;="&amp;O$3,'Meta data'!$A$3:$A$20000,"&lt;="&amp;O$4,'Meta data'!$C$3:$C$20000,$A24),IF($B24="Google Ads",SUMIFS('Google data'!$J$3:$J$20000,'Google data'!$B$3:$B$20000,"&gt;="&amp;O$3,'Google data'!$B$3:$B$20000,"&lt;="&amp;O$4,'Google data'!$A$3:$A$20000,$A24),IF($B24="ChatGPT Ads",SUMIFS('ChatGPT data'!$I$3:$I$20000,'ChatGPT data'!$A$3:$A$20000,"&gt;="&amp;O$3,'ChatGPT data'!$A$3:$A$20000,"&lt;="&amp;O$4,'ChatGPT data'!$B$3:$B$20000,$A24),IF($B24="LinkedIn Ads",SUMIFS('LinkedIn data'!$I$3:$I$20000,'LinkedIn data'!$A$3:$A$20000,"&gt;="&amp;O$3,'LinkedIn data'!$A$3:$A$20000,"&lt;="&amp;O$4,'LinkedIn data'!$B$3:$B$20000,$A24),0)))))</f>
        <v>64.42</v>
      </c>
      <c r="P24" s="14" t="n">
        <f aca="false">IF($A24="","",IF($B24="Meta",SUMIFS('Meta data'!$V$3:$V$20000,'Meta data'!$A$3:$A$20000,"&gt;="&amp;P$3,'Meta data'!$A$3:$A$20000,"&lt;="&amp;P$4,'Meta data'!$C$3:$C$20000,$A24),IF($B24="Google Ads",SUMIFS('Google data'!$J$3:$J$20000,'Google data'!$B$3:$B$20000,"&gt;="&amp;P$3,'Google data'!$B$3:$B$20000,"&lt;="&amp;P$4,'Google data'!$A$3:$A$20000,$A24),IF($B24="ChatGPT Ads",SUMIFS('ChatGPT data'!$I$3:$I$20000,'ChatGPT data'!$A$3:$A$20000,"&gt;="&amp;P$3,'ChatGPT data'!$A$3:$A$20000,"&lt;="&amp;P$4,'ChatGPT data'!$B$3:$B$20000,$A24),IF($B24="LinkedIn Ads",SUMIFS('LinkedIn data'!$I$3:$I$20000,'LinkedIn data'!$A$3:$A$20000,"&gt;="&amp;P$3,'LinkedIn data'!$A$3:$A$20000,"&lt;="&amp;P$4,'LinkedIn data'!$B$3:$B$20000,$A24),0)))))</f>
        <v>0</v>
      </c>
      <c r="Q24" s="14" t="n">
        <f aca="false">IF($A24="","",IF($B24="Meta",SUMIFS('Meta data'!$V$3:$V$20000,'Meta data'!$A$3:$A$20000,"&gt;="&amp;Q$3,'Meta data'!$A$3:$A$20000,"&lt;="&amp;Q$4,'Meta data'!$C$3:$C$20000,$A24),IF($B24="Google Ads",SUMIFS('Google data'!$J$3:$J$20000,'Google data'!$B$3:$B$20000,"&gt;="&amp;Q$3,'Google data'!$B$3:$B$20000,"&lt;="&amp;Q$4,'Google data'!$A$3:$A$20000,$A24),IF($B24="ChatGPT Ads",SUMIFS('ChatGPT data'!$I$3:$I$20000,'ChatGPT data'!$A$3:$A$20000,"&gt;="&amp;Q$3,'ChatGPT data'!$A$3:$A$20000,"&lt;="&amp;Q$4,'ChatGPT data'!$B$3:$B$20000,$A24),IF($B24="LinkedIn Ads",SUMIFS('LinkedIn data'!$I$3:$I$20000,'LinkedIn data'!$A$3:$A$20000,"&gt;="&amp;Q$3,'LinkedIn data'!$A$3:$A$20000,"&lt;="&amp;Q$4,'LinkedIn data'!$B$3:$B$20000,$A24),0)))))</f>
        <v>0</v>
      </c>
      <c r="R24" s="15" t="n">
        <f aca="false">IF($A24="","",SUM(F24:Q24))</f>
        <v>736.91</v>
      </c>
      <c r="S24" s="36" t="n">
        <f aca="false">IF($A24="","",IF($B24="Meta",SUMIFS('Meta data'!$O$3:$O$20000,'Meta data'!$C$3:$C$20000,$A24),IF($B24="Google Ads",SUMIFS('Google data'!$F$3:$F$20000,'Google data'!$A$3:$A$20000,$A24),IF($B24="ChatGPT Ads",SUMIFS('ChatGPT data'!$E$3:$E$20000,'ChatGPT data'!$B$3:$B$20000,$A24),IF($B24="LinkedIn Ads",SUMIFS('LinkedIn data'!$E$3:$E$20000,'LinkedIn data'!$B$3:$B$20000,$A24),0)))))</f>
        <v>2889</v>
      </c>
      <c r="T24" s="36" t="n">
        <f aca="false">IF($A24="","",IF($B24="Meta",SUMIFS('Meta data'!$P$3:$P$20000,'Meta data'!$C$3:$C$20000,$A24),IF($B24="Google Ads",SUMIFS('Google data'!$G$3:$G$20000,'Google data'!$A$3:$A$20000,$A24),IF($B24="ChatGPT Ads",SUMIFS('ChatGPT data'!$F$3:$F$20000,'ChatGPT data'!$B$3:$B$20000,$A24),IF($B24="LinkedIn Ads",SUMIFS('LinkedIn data'!$F$3:$F$20000,'LinkedIn data'!$B$3:$B$20000,$A24),0)))))</f>
        <v>3</v>
      </c>
      <c r="U24" s="37" t="n">
        <f aca="false">IF(OR($A24="",T24=0),"",R24/T24)</f>
        <v>245.636666666667</v>
      </c>
      <c r="V24" s="58"/>
      <c r="W24" s="14" t="n">
        <f aca="false">IF($A24="","",IF($B24="Meta",SUMIFS('Meta data'!$V$3:$V$20000,'Meta data'!$A$3:$A$20000,"&gt;="&amp;Calc!$C$15,'Meta data'!$A$3:$A$20000,"&lt;="&amp;Calc!$C$13,'Meta data'!$C$3:$C$20000,$A24,'Meta data'!$T$3:$T$20000,"&lt;&gt;Month total"),IF($B24="Google Ads",SUMIFS('Google data'!$J$3:$J$20000,'Google data'!$B$3:$B$20000,"&gt;="&amp;Calc!$C$15,'Google data'!$B$3:$B$20000,"&lt;="&amp;Calc!$C$13,'Google data'!$A$3:$A$20000,$A24,'Google data'!$H$3:$H$20000,"&lt;&gt;Month total"),IF($B24="ChatGPT Ads",SUMIFS('ChatGPT data'!$I$3:$I$20000,'ChatGPT data'!$A$3:$A$20000,"&gt;="&amp;Calc!$C$15,'ChatGPT data'!$A$3:$A$20000,"&lt;="&amp;Calc!$C$13,'ChatGPT data'!$B$3:$B$20000,$A24,'ChatGPT data'!$G$3:$G$20000,"&lt;&gt;Month total"),IF($B24="LinkedIn Ads",SUMIFS('LinkedIn data'!$I$3:$I$20000,'LinkedIn data'!$A$3:$A$20000,"&gt;="&amp;Calc!$C$15,'LinkedIn data'!$A$3:$A$20000,"&lt;="&amp;Calc!$C$13,'LinkedIn data'!$B$3:$B$20000,$A24,'LinkedIn data'!$G$3:$G$20000,"&lt;&gt;Month total"),0)))))</f>
        <v>106.98</v>
      </c>
      <c r="X24" s="14" t="n">
        <f aca="false">IF($A24="","",IF($B24="Meta",SUMIFS('Meta data'!$V$3:$V$20000,'Meta data'!$A$3:$A$20000,"&gt;="&amp;Calc!$C$14,'Meta data'!$A$3:$A$20000,"&lt;="&amp;Calc!$C$13,'Meta data'!$C$3:$C$20000,$A24,'Meta data'!$T$3:$T$20000,"&lt;&gt;Month total"),IF($B24="Google Ads",SUMIFS('Google data'!$J$3:$J$20000,'Google data'!$B$3:$B$20000,"&gt;="&amp;Calc!$C$14,'Google data'!$B$3:$B$20000,"&lt;="&amp;Calc!$C$13,'Google data'!$A$3:$A$20000,$A24,'Google data'!$H$3:$H$20000,"&lt;&gt;Month total"),IF($B24="ChatGPT Ads",SUMIFS('ChatGPT data'!$I$3:$I$20000,'ChatGPT data'!$A$3:$A$20000,"&gt;="&amp;Calc!$C$14,'ChatGPT data'!$A$3:$A$20000,"&lt;="&amp;Calc!$C$13,'ChatGPT data'!$B$3:$B$20000,$A24,'ChatGPT data'!$G$3:$G$20000,"&lt;&gt;Month total"),IF($B24="LinkedIn Ads",SUMIFS('LinkedIn data'!$I$3:$I$20000,'LinkedIn data'!$A$3:$A$20000,"&gt;="&amp;Calc!$C$14,'LinkedIn data'!$A$3:$A$20000,"&lt;="&amp;Calc!$C$13,'LinkedIn data'!$B$3:$B$20000,$A24,'LinkedIn data'!$G$3:$G$20000,"&lt;&gt;Month total"),0)))))</f>
        <v>35.04</v>
      </c>
    </row>
    <row r="25" customFormat="false" ht="15" hidden="false" customHeight="false" outlineLevel="0" collapsed="false">
      <c r="A25" s="57" t="s">
        <v>185</v>
      </c>
      <c r="B25" s="57" t="s">
        <v>20</v>
      </c>
      <c r="C25" s="57" t="s">
        <v>129</v>
      </c>
      <c r="D25" s="57" t="s">
        <v>122</v>
      </c>
      <c r="E25" s="57" t="s">
        <v>149</v>
      </c>
      <c r="F25" s="14" t="n">
        <f aca="false">IF($A25="","",IF($B25="Meta",SUMIFS('Meta data'!$V$3:$V$20000,'Meta data'!$A$3:$A$20000,"&gt;="&amp;F$3,'Meta data'!$A$3:$A$20000,"&lt;="&amp;F$4,'Meta data'!$C$3:$C$20000,$A25),IF($B25="Google Ads",SUMIFS('Google data'!$J$3:$J$20000,'Google data'!$B$3:$B$20000,"&gt;="&amp;F$3,'Google data'!$B$3:$B$20000,"&lt;="&amp;F$4,'Google data'!$A$3:$A$20000,$A25),IF($B25="ChatGPT Ads",SUMIFS('ChatGPT data'!$I$3:$I$20000,'ChatGPT data'!$A$3:$A$20000,"&gt;="&amp;F$3,'ChatGPT data'!$A$3:$A$20000,"&lt;="&amp;F$4,'ChatGPT data'!$B$3:$B$20000,$A25),IF($B25="LinkedIn Ads",SUMIFS('LinkedIn data'!$I$3:$I$20000,'LinkedIn data'!$A$3:$A$20000,"&gt;="&amp;F$3,'LinkedIn data'!$A$3:$A$20000,"&lt;="&amp;F$4,'LinkedIn data'!$B$3:$B$20000,$A25),0)))))</f>
        <v>1384.774415</v>
      </c>
      <c r="G25" s="14" t="n">
        <f aca="false">IF($A25="","",IF($B25="Meta",SUMIFS('Meta data'!$V$3:$V$20000,'Meta data'!$A$3:$A$20000,"&gt;="&amp;G$3,'Meta data'!$A$3:$A$20000,"&lt;="&amp;G$4,'Meta data'!$C$3:$C$20000,$A25),IF($B25="Google Ads",SUMIFS('Google data'!$J$3:$J$20000,'Google data'!$B$3:$B$20000,"&gt;="&amp;G$3,'Google data'!$B$3:$B$20000,"&lt;="&amp;G$4,'Google data'!$A$3:$A$20000,$A25),IF($B25="ChatGPT Ads",SUMIFS('ChatGPT data'!$I$3:$I$20000,'ChatGPT data'!$A$3:$A$20000,"&gt;="&amp;G$3,'ChatGPT data'!$A$3:$A$20000,"&lt;="&amp;G$4,'ChatGPT data'!$B$3:$B$20000,$A25),IF($B25="LinkedIn Ads",SUMIFS('LinkedIn data'!$I$3:$I$20000,'LinkedIn data'!$A$3:$A$20000,"&gt;="&amp;G$3,'LinkedIn data'!$A$3:$A$20000,"&lt;="&amp;G$4,'LinkedIn data'!$B$3:$B$20000,$A25),0)))))</f>
        <v>1087.29856</v>
      </c>
      <c r="H25" s="14" t="n">
        <f aca="false">IF($A25="","",IF($B25="Meta",SUMIFS('Meta data'!$V$3:$V$20000,'Meta data'!$A$3:$A$20000,"&gt;="&amp;H$3,'Meta data'!$A$3:$A$20000,"&lt;="&amp;H$4,'Meta data'!$C$3:$C$20000,$A25),IF($B25="Google Ads",SUMIFS('Google data'!$J$3:$J$20000,'Google data'!$B$3:$B$20000,"&gt;="&amp;H$3,'Google data'!$B$3:$B$20000,"&lt;="&amp;H$4,'Google data'!$A$3:$A$20000,$A25),IF($B25="ChatGPT Ads",SUMIFS('ChatGPT data'!$I$3:$I$20000,'ChatGPT data'!$A$3:$A$20000,"&gt;="&amp;H$3,'ChatGPT data'!$A$3:$A$20000,"&lt;="&amp;H$4,'ChatGPT data'!$B$3:$B$20000,$A25),IF($B25="LinkedIn Ads",SUMIFS('LinkedIn data'!$I$3:$I$20000,'LinkedIn data'!$A$3:$A$20000,"&gt;="&amp;H$3,'LinkedIn data'!$A$3:$A$20000,"&lt;="&amp;H$4,'LinkedIn data'!$B$3:$B$20000,$A25),0)))))</f>
        <v>811.729625</v>
      </c>
      <c r="I25" s="14" t="n">
        <f aca="false">IF($A25="","",IF($B25="Meta",SUMIFS('Meta data'!$V$3:$V$20000,'Meta data'!$A$3:$A$20000,"&gt;="&amp;I$3,'Meta data'!$A$3:$A$20000,"&lt;="&amp;I$4,'Meta data'!$C$3:$C$20000,$A25),IF($B25="Google Ads",SUMIFS('Google data'!$J$3:$J$20000,'Google data'!$B$3:$B$20000,"&gt;="&amp;I$3,'Google data'!$B$3:$B$20000,"&lt;="&amp;I$4,'Google data'!$A$3:$A$20000,$A25),IF($B25="ChatGPT Ads",SUMIFS('ChatGPT data'!$I$3:$I$20000,'ChatGPT data'!$A$3:$A$20000,"&gt;="&amp;I$3,'ChatGPT data'!$A$3:$A$20000,"&lt;="&amp;I$4,'ChatGPT data'!$B$3:$B$20000,$A25),IF($B25="LinkedIn Ads",SUMIFS('LinkedIn data'!$I$3:$I$20000,'LinkedIn data'!$A$3:$A$20000,"&gt;="&amp;I$3,'LinkedIn data'!$A$3:$A$20000,"&lt;="&amp;I$4,'LinkedIn data'!$B$3:$B$20000,$A25),0)))))</f>
        <v>788.693828</v>
      </c>
      <c r="J25" s="14" t="n">
        <f aca="false">IF($A25="","",IF($B25="Meta",SUMIFS('Meta data'!$V$3:$V$20000,'Meta data'!$A$3:$A$20000,"&gt;="&amp;J$3,'Meta data'!$A$3:$A$20000,"&lt;="&amp;J$4,'Meta data'!$C$3:$C$20000,$A25),IF($B25="Google Ads",SUMIFS('Google data'!$J$3:$J$20000,'Google data'!$B$3:$B$20000,"&gt;="&amp;J$3,'Google data'!$B$3:$B$20000,"&lt;="&amp;J$4,'Google data'!$A$3:$A$20000,$A25),IF($B25="ChatGPT Ads",SUMIFS('ChatGPT data'!$I$3:$I$20000,'ChatGPT data'!$A$3:$A$20000,"&gt;="&amp;J$3,'ChatGPT data'!$A$3:$A$20000,"&lt;="&amp;J$4,'ChatGPT data'!$B$3:$B$20000,$A25),IF($B25="LinkedIn Ads",SUMIFS('LinkedIn data'!$I$3:$I$20000,'LinkedIn data'!$A$3:$A$20000,"&gt;="&amp;J$3,'LinkedIn data'!$A$3:$A$20000,"&lt;="&amp;J$4,'LinkedIn data'!$B$3:$B$20000,$A25),0)))))</f>
        <v>1767.497249</v>
      </c>
      <c r="K25" s="14" t="n">
        <f aca="false">IF($A25="","",IF($B25="Meta",SUMIFS('Meta data'!$V$3:$V$20000,'Meta data'!$A$3:$A$20000,"&gt;="&amp;K$3,'Meta data'!$A$3:$A$20000,"&lt;="&amp;K$4,'Meta data'!$C$3:$C$20000,$A25),IF($B25="Google Ads",SUMIFS('Google data'!$J$3:$J$20000,'Google data'!$B$3:$B$20000,"&gt;="&amp;K$3,'Google data'!$B$3:$B$20000,"&lt;="&amp;K$4,'Google data'!$A$3:$A$20000,$A25),IF($B25="ChatGPT Ads",SUMIFS('ChatGPT data'!$I$3:$I$20000,'ChatGPT data'!$A$3:$A$20000,"&gt;="&amp;K$3,'ChatGPT data'!$A$3:$A$20000,"&lt;="&amp;K$4,'ChatGPT data'!$B$3:$B$20000,$A25),IF($B25="LinkedIn Ads",SUMIFS('LinkedIn data'!$I$3:$I$20000,'LinkedIn data'!$A$3:$A$20000,"&gt;="&amp;K$3,'LinkedIn data'!$A$3:$A$20000,"&lt;="&amp;K$4,'LinkedIn data'!$B$3:$B$20000,$A25),0)))))</f>
        <v>1767.776674</v>
      </c>
      <c r="L25" s="14" t="n">
        <f aca="false">IF($A25="","",IF($B25="Meta",SUMIFS('Meta data'!$V$3:$V$20000,'Meta data'!$A$3:$A$20000,"&gt;="&amp;L$3,'Meta data'!$A$3:$A$20000,"&lt;="&amp;L$4,'Meta data'!$C$3:$C$20000,$A25),IF($B25="Google Ads",SUMIFS('Google data'!$J$3:$J$20000,'Google data'!$B$3:$B$20000,"&gt;="&amp;L$3,'Google data'!$B$3:$B$20000,"&lt;="&amp;L$4,'Google data'!$A$3:$A$20000,$A25),IF($B25="ChatGPT Ads",SUMIFS('ChatGPT data'!$I$3:$I$20000,'ChatGPT data'!$A$3:$A$20000,"&gt;="&amp;L$3,'ChatGPT data'!$A$3:$A$20000,"&lt;="&amp;L$4,'ChatGPT data'!$B$3:$B$20000,$A25),IF($B25="LinkedIn Ads",SUMIFS('LinkedIn data'!$I$3:$I$20000,'LinkedIn data'!$A$3:$A$20000,"&gt;="&amp;L$3,'LinkedIn data'!$A$3:$A$20000,"&lt;="&amp;L$4,'LinkedIn data'!$B$3:$B$20000,$A25),0)))))</f>
        <v>1695.919741</v>
      </c>
      <c r="M25" s="14" t="n">
        <f aca="false">IF($A25="","",IF($B25="Meta",SUMIFS('Meta data'!$V$3:$V$20000,'Meta data'!$A$3:$A$20000,"&gt;="&amp;M$3,'Meta data'!$A$3:$A$20000,"&lt;="&amp;M$4,'Meta data'!$C$3:$C$20000,$A25),IF($B25="Google Ads",SUMIFS('Google data'!$J$3:$J$20000,'Google data'!$B$3:$B$20000,"&gt;="&amp;M$3,'Google data'!$B$3:$B$20000,"&lt;="&amp;M$4,'Google data'!$A$3:$A$20000,$A25),IF($B25="ChatGPT Ads",SUMIFS('ChatGPT data'!$I$3:$I$20000,'ChatGPT data'!$A$3:$A$20000,"&gt;="&amp;M$3,'ChatGPT data'!$A$3:$A$20000,"&lt;="&amp;M$4,'ChatGPT data'!$B$3:$B$20000,$A25),IF($B25="LinkedIn Ads",SUMIFS('LinkedIn data'!$I$3:$I$20000,'LinkedIn data'!$A$3:$A$20000,"&gt;="&amp;M$3,'LinkedIn data'!$A$3:$A$20000,"&lt;="&amp;M$4,'LinkedIn data'!$B$3:$B$20000,$A25),0)))))</f>
        <v>695.947082</v>
      </c>
      <c r="N25" s="14" t="n">
        <f aca="false">IF($A25="","",IF($B25="Meta",SUMIFS('Meta data'!$V$3:$V$20000,'Meta data'!$A$3:$A$20000,"&gt;="&amp;N$3,'Meta data'!$A$3:$A$20000,"&lt;="&amp;N$4,'Meta data'!$C$3:$C$20000,$A25),IF($B25="Google Ads",SUMIFS('Google data'!$J$3:$J$20000,'Google data'!$B$3:$B$20000,"&gt;="&amp;N$3,'Google data'!$B$3:$B$20000,"&lt;="&amp;N$4,'Google data'!$A$3:$A$20000,$A25),IF($B25="ChatGPT Ads",SUMIFS('ChatGPT data'!$I$3:$I$20000,'ChatGPT data'!$A$3:$A$20000,"&gt;="&amp;N$3,'ChatGPT data'!$A$3:$A$20000,"&lt;="&amp;N$4,'ChatGPT data'!$B$3:$B$20000,$A25),IF($B25="LinkedIn Ads",SUMIFS('LinkedIn data'!$I$3:$I$20000,'LinkedIn data'!$A$3:$A$20000,"&gt;="&amp;N$3,'LinkedIn data'!$A$3:$A$20000,"&lt;="&amp;N$4,'LinkedIn data'!$B$3:$B$20000,$A25),0)))))</f>
        <v>0</v>
      </c>
      <c r="O25" s="14" t="n">
        <f aca="false">IF($A25="","",IF($B25="Meta",SUMIFS('Meta data'!$V$3:$V$20000,'Meta data'!$A$3:$A$20000,"&gt;="&amp;O$3,'Meta data'!$A$3:$A$20000,"&lt;="&amp;O$4,'Meta data'!$C$3:$C$20000,$A25),IF($B25="Google Ads",SUMIFS('Google data'!$J$3:$J$20000,'Google data'!$B$3:$B$20000,"&gt;="&amp;O$3,'Google data'!$B$3:$B$20000,"&lt;="&amp;O$4,'Google data'!$A$3:$A$20000,$A25),IF($B25="ChatGPT Ads",SUMIFS('ChatGPT data'!$I$3:$I$20000,'ChatGPT data'!$A$3:$A$20000,"&gt;="&amp;O$3,'ChatGPT data'!$A$3:$A$20000,"&lt;="&amp;O$4,'ChatGPT data'!$B$3:$B$20000,$A25),IF($B25="LinkedIn Ads",SUMIFS('LinkedIn data'!$I$3:$I$20000,'LinkedIn data'!$A$3:$A$20000,"&gt;="&amp;O$3,'LinkedIn data'!$A$3:$A$20000,"&lt;="&amp;O$4,'LinkedIn data'!$B$3:$B$20000,$A25),0)))))</f>
        <v>0</v>
      </c>
      <c r="P25" s="14" t="n">
        <f aca="false">IF($A25="","",IF($B25="Meta",SUMIFS('Meta data'!$V$3:$V$20000,'Meta data'!$A$3:$A$20000,"&gt;="&amp;P$3,'Meta data'!$A$3:$A$20000,"&lt;="&amp;P$4,'Meta data'!$C$3:$C$20000,$A25),IF($B25="Google Ads",SUMIFS('Google data'!$J$3:$J$20000,'Google data'!$B$3:$B$20000,"&gt;="&amp;P$3,'Google data'!$B$3:$B$20000,"&lt;="&amp;P$4,'Google data'!$A$3:$A$20000,$A25),IF($B25="ChatGPT Ads",SUMIFS('ChatGPT data'!$I$3:$I$20000,'ChatGPT data'!$A$3:$A$20000,"&gt;="&amp;P$3,'ChatGPT data'!$A$3:$A$20000,"&lt;="&amp;P$4,'ChatGPT data'!$B$3:$B$20000,$A25),IF($B25="LinkedIn Ads",SUMIFS('LinkedIn data'!$I$3:$I$20000,'LinkedIn data'!$A$3:$A$20000,"&gt;="&amp;P$3,'LinkedIn data'!$A$3:$A$20000,"&lt;="&amp;P$4,'LinkedIn data'!$B$3:$B$20000,$A25),0)))))</f>
        <v>0</v>
      </c>
      <c r="Q25" s="14" t="n">
        <f aca="false">IF($A25="","",IF($B25="Meta",SUMIFS('Meta data'!$V$3:$V$20000,'Meta data'!$A$3:$A$20000,"&gt;="&amp;Q$3,'Meta data'!$A$3:$A$20000,"&lt;="&amp;Q$4,'Meta data'!$C$3:$C$20000,$A25),IF($B25="Google Ads",SUMIFS('Google data'!$J$3:$J$20000,'Google data'!$B$3:$B$20000,"&gt;="&amp;Q$3,'Google data'!$B$3:$B$20000,"&lt;="&amp;Q$4,'Google data'!$A$3:$A$20000,$A25),IF($B25="ChatGPT Ads",SUMIFS('ChatGPT data'!$I$3:$I$20000,'ChatGPT data'!$A$3:$A$20000,"&gt;="&amp;Q$3,'ChatGPT data'!$A$3:$A$20000,"&lt;="&amp;Q$4,'ChatGPT data'!$B$3:$B$20000,$A25),IF($B25="LinkedIn Ads",SUMIFS('LinkedIn data'!$I$3:$I$20000,'LinkedIn data'!$A$3:$A$20000,"&gt;="&amp;Q$3,'LinkedIn data'!$A$3:$A$20000,"&lt;="&amp;Q$4,'LinkedIn data'!$B$3:$B$20000,$A25),0)))))</f>
        <v>0</v>
      </c>
      <c r="R25" s="15" t="n">
        <f aca="false">IF($A25="","",SUM(F25:Q25))</f>
        <v>9999.637174</v>
      </c>
      <c r="S25" s="36" t="n">
        <f aca="false">IF($A25="","",IF($B25="Meta",SUMIFS('Meta data'!$O$3:$O$20000,'Meta data'!$C$3:$C$20000,$A25),IF($B25="Google Ads",SUMIFS('Google data'!$F$3:$F$20000,'Google data'!$A$3:$A$20000,$A25),IF($B25="ChatGPT Ads",SUMIFS('ChatGPT data'!$E$3:$E$20000,'ChatGPT data'!$B$3:$B$20000,$A25),IF($B25="LinkedIn Ads",SUMIFS('LinkedIn data'!$E$3:$E$20000,'LinkedIn data'!$B$3:$B$20000,$A25),0)))))</f>
        <v>4387</v>
      </c>
      <c r="T25" s="36" t="n">
        <f aca="false">IF($A25="","",IF($B25="Meta",SUMIFS('Meta data'!$P$3:$P$20000,'Meta data'!$C$3:$C$20000,$A25),IF($B25="Google Ads",SUMIFS('Google data'!$G$3:$G$20000,'Google data'!$A$3:$A$20000,$A25),IF($B25="ChatGPT Ads",SUMIFS('ChatGPT data'!$F$3:$F$20000,'ChatGPT data'!$B$3:$B$20000,$A25),IF($B25="LinkedIn Ads",SUMIFS('LinkedIn data'!$F$3:$F$20000,'LinkedIn data'!$B$3:$B$20000,$A25),0)))))</f>
        <v>165.94</v>
      </c>
      <c r="U25" s="37" t="n">
        <f aca="false">IF(OR($A25="",T25=0),"",R25/T25)</f>
        <v>60.2605590815958</v>
      </c>
      <c r="V25" s="58"/>
      <c r="W25" s="14" t="n">
        <f aca="false">IF($A25="","",IF($B25="Meta",SUMIFS('Meta data'!$V$3:$V$20000,'Meta data'!$A$3:$A$20000,"&gt;="&amp;Calc!$C$15,'Meta data'!$A$3:$A$20000,"&lt;="&amp;Calc!$C$13,'Meta data'!$C$3:$C$20000,$A25,'Meta data'!$T$3:$T$20000,"&lt;&gt;Month total"),IF($B25="Google Ads",SUMIFS('Google data'!$J$3:$J$20000,'Google data'!$B$3:$B$20000,"&gt;="&amp;Calc!$C$15,'Google data'!$B$3:$B$20000,"&lt;="&amp;Calc!$C$13,'Google data'!$A$3:$A$20000,$A25,'Google data'!$H$3:$H$20000,"&lt;&gt;Month total"),IF($B25="ChatGPT Ads",SUMIFS('ChatGPT data'!$I$3:$I$20000,'ChatGPT data'!$A$3:$A$20000,"&gt;="&amp;Calc!$C$15,'ChatGPT data'!$A$3:$A$20000,"&lt;="&amp;Calc!$C$13,'ChatGPT data'!$B$3:$B$20000,$A25,'ChatGPT data'!$G$3:$G$20000,"&lt;&gt;Month total"),IF($B25="LinkedIn Ads",SUMIFS('LinkedIn data'!$I$3:$I$20000,'LinkedIn data'!$A$3:$A$20000,"&gt;="&amp;Calc!$C$15,'LinkedIn data'!$A$3:$A$20000,"&lt;="&amp;Calc!$C$13,'LinkedIn data'!$B$3:$B$20000,$A25,'LinkedIn data'!$G$3:$G$20000,"&lt;&gt;Month total"),0)))))</f>
        <v>0</v>
      </c>
      <c r="X25" s="14" t="n">
        <f aca="false">IF($A25="","",IF($B25="Meta",SUMIFS('Meta data'!$V$3:$V$20000,'Meta data'!$A$3:$A$20000,"&gt;="&amp;Calc!$C$14,'Meta data'!$A$3:$A$20000,"&lt;="&amp;Calc!$C$13,'Meta data'!$C$3:$C$20000,$A25,'Meta data'!$T$3:$T$20000,"&lt;&gt;Month total"),IF($B25="Google Ads",SUMIFS('Google data'!$J$3:$J$20000,'Google data'!$B$3:$B$20000,"&gt;="&amp;Calc!$C$14,'Google data'!$B$3:$B$20000,"&lt;="&amp;Calc!$C$13,'Google data'!$A$3:$A$20000,$A25,'Google data'!$H$3:$H$20000,"&lt;&gt;Month total"),IF($B25="ChatGPT Ads",SUMIFS('ChatGPT data'!$I$3:$I$20000,'ChatGPT data'!$A$3:$A$20000,"&gt;="&amp;Calc!$C$14,'ChatGPT data'!$A$3:$A$20000,"&lt;="&amp;Calc!$C$13,'ChatGPT data'!$B$3:$B$20000,$A25,'ChatGPT data'!$G$3:$G$20000,"&lt;&gt;Month total"),IF($B25="LinkedIn Ads",SUMIFS('LinkedIn data'!$I$3:$I$20000,'LinkedIn data'!$A$3:$A$20000,"&gt;="&amp;Calc!$C$14,'LinkedIn data'!$A$3:$A$20000,"&lt;="&amp;Calc!$C$13,'LinkedIn data'!$B$3:$B$20000,$A25,'LinkedIn data'!$G$3:$G$20000,"&lt;&gt;Month total"),0)))))</f>
        <v>0</v>
      </c>
    </row>
    <row r="26" customFormat="false" ht="15" hidden="false" customHeight="false" outlineLevel="0" collapsed="false">
      <c r="A26" s="57" t="s">
        <v>186</v>
      </c>
      <c r="B26" s="57" t="s">
        <v>20</v>
      </c>
      <c r="C26" s="57" t="s">
        <v>133</v>
      </c>
      <c r="D26" s="57" t="s">
        <v>123</v>
      </c>
      <c r="E26" s="57" t="s">
        <v>149</v>
      </c>
      <c r="F26" s="14" t="n">
        <f aca="false">IF($A26="","",IF($B26="Meta",SUMIFS('Meta data'!$V$3:$V$20000,'Meta data'!$A$3:$A$20000,"&gt;="&amp;F$3,'Meta data'!$A$3:$A$20000,"&lt;="&amp;F$4,'Meta data'!$C$3:$C$20000,$A26),IF($B26="Google Ads",SUMIFS('Google data'!$J$3:$J$20000,'Google data'!$B$3:$B$20000,"&gt;="&amp;F$3,'Google data'!$B$3:$B$20000,"&lt;="&amp;F$4,'Google data'!$A$3:$A$20000,$A26),IF($B26="ChatGPT Ads",SUMIFS('ChatGPT data'!$I$3:$I$20000,'ChatGPT data'!$A$3:$A$20000,"&gt;="&amp;F$3,'ChatGPT data'!$A$3:$A$20000,"&lt;="&amp;F$4,'ChatGPT data'!$B$3:$B$20000,$A26),IF($B26="LinkedIn Ads",SUMIFS('LinkedIn data'!$I$3:$I$20000,'LinkedIn data'!$A$3:$A$20000,"&gt;="&amp;F$3,'LinkedIn data'!$A$3:$A$20000,"&lt;="&amp;F$4,'LinkedIn data'!$B$3:$B$20000,$A26),0)))))</f>
        <v>1394.453697</v>
      </c>
      <c r="G26" s="14" t="n">
        <f aca="false">IF($A26="","",IF($B26="Meta",SUMIFS('Meta data'!$V$3:$V$20000,'Meta data'!$A$3:$A$20000,"&gt;="&amp;G$3,'Meta data'!$A$3:$A$20000,"&lt;="&amp;G$4,'Meta data'!$C$3:$C$20000,$A26),IF($B26="Google Ads",SUMIFS('Google data'!$J$3:$J$20000,'Google data'!$B$3:$B$20000,"&gt;="&amp;G$3,'Google data'!$B$3:$B$20000,"&lt;="&amp;G$4,'Google data'!$A$3:$A$20000,$A26),IF($B26="ChatGPT Ads",SUMIFS('ChatGPT data'!$I$3:$I$20000,'ChatGPT data'!$A$3:$A$20000,"&gt;="&amp;G$3,'ChatGPT data'!$A$3:$A$20000,"&lt;="&amp;G$4,'ChatGPT data'!$B$3:$B$20000,$A26),IF($B26="LinkedIn Ads",SUMIFS('LinkedIn data'!$I$3:$I$20000,'LinkedIn data'!$A$3:$A$20000,"&gt;="&amp;G$3,'LinkedIn data'!$A$3:$A$20000,"&lt;="&amp;G$4,'LinkedIn data'!$B$3:$B$20000,$A26),0)))))</f>
        <v>1076.032144</v>
      </c>
      <c r="H26" s="14" t="n">
        <f aca="false">IF($A26="","",IF($B26="Meta",SUMIFS('Meta data'!$V$3:$V$20000,'Meta data'!$A$3:$A$20000,"&gt;="&amp;H$3,'Meta data'!$A$3:$A$20000,"&lt;="&amp;H$4,'Meta data'!$C$3:$C$20000,$A26),IF($B26="Google Ads",SUMIFS('Google data'!$J$3:$J$20000,'Google data'!$B$3:$B$20000,"&gt;="&amp;H$3,'Google data'!$B$3:$B$20000,"&lt;="&amp;H$4,'Google data'!$A$3:$A$20000,$A26),IF($B26="ChatGPT Ads",SUMIFS('ChatGPT data'!$I$3:$I$20000,'ChatGPT data'!$A$3:$A$20000,"&gt;="&amp;H$3,'ChatGPT data'!$A$3:$A$20000,"&lt;="&amp;H$4,'ChatGPT data'!$B$3:$B$20000,$A26),IF($B26="LinkedIn Ads",SUMIFS('LinkedIn data'!$I$3:$I$20000,'LinkedIn data'!$A$3:$A$20000,"&gt;="&amp;H$3,'LinkedIn data'!$A$3:$A$20000,"&lt;="&amp;H$4,'LinkedIn data'!$B$3:$B$20000,$A26),0)))))</f>
        <v>875.595003</v>
      </c>
      <c r="I26" s="14" t="n">
        <f aca="false">IF($A26="","",IF($B26="Meta",SUMIFS('Meta data'!$V$3:$V$20000,'Meta data'!$A$3:$A$20000,"&gt;="&amp;I$3,'Meta data'!$A$3:$A$20000,"&lt;="&amp;I$4,'Meta data'!$C$3:$C$20000,$A26),IF($B26="Google Ads",SUMIFS('Google data'!$J$3:$J$20000,'Google data'!$B$3:$B$20000,"&gt;="&amp;I$3,'Google data'!$B$3:$B$20000,"&lt;="&amp;I$4,'Google data'!$A$3:$A$20000,$A26),IF($B26="ChatGPT Ads",SUMIFS('ChatGPT data'!$I$3:$I$20000,'ChatGPT data'!$A$3:$A$20000,"&gt;="&amp;I$3,'ChatGPT data'!$A$3:$A$20000,"&lt;="&amp;I$4,'ChatGPT data'!$B$3:$B$20000,$A26),IF($B26="LinkedIn Ads",SUMIFS('LinkedIn data'!$I$3:$I$20000,'LinkedIn data'!$A$3:$A$20000,"&gt;="&amp;I$3,'LinkedIn data'!$A$3:$A$20000,"&lt;="&amp;I$4,'LinkedIn data'!$B$3:$B$20000,$A26),0)))))</f>
        <v>723.967821</v>
      </c>
      <c r="J26" s="14" t="n">
        <f aca="false">IF($A26="","",IF($B26="Meta",SUMIFS('Meta data'!$V$3:$V$20000,'Meta data'!$A$3:$A$20000,"&gt;="&amp;J$3,'Meta data'!$A$3:$A$20000,"&lt;="&amp;J$4,'Meta data'!$C$3:$C$20000,$A26),IF($B26="Google Ads",SUMIFS('Google data'!$J$3:$J$20000,'Google data'!$B$3:$B$20000,"&gt;="&amp;J$3,'Google data'!$B$3:$B$20000,"&lt;="&amp;J$4,'Google data'!$A$3:$A$20000,$A26),IF($B26="ChatGPT Ads",SUMIFS('ChatGPT data'!$I$3:$I$20000,'ChatGPT data'!$A$3:$A$20000,"&gt;="&amp;J$3,'ChatGPT data'!$A$3:$A$20000,"&lt;="&amp;J$4,'ChatGPT data'!$B$3:$B$20000,$A26),IF($B26="LinkedIn Ads",SUMIFS('LinkedIn data'!$I$3:$I$20000,'LinkedIn data'!$A$3:$A$20000,"&gt;="&amp;J$3,'LinkedIn data'!$A$3:$A$20000,"&lt;="&amp;J$4,'LinkedIn data'!$B$3:$B$20000,$A26),0)))))</f>
        <v>1722.431585</v>
      </c>
      <c r="K26" s="14" t="n">
        <f aca="false">IF($A26="","",IF($B26="Meta",SUMIFS('Meta data'!$V$3:$V$20000,'Meta data'!$A$3:$A$20000,"&gt;="&amp;K$3,'Meta data'!$A$3:$A$20000,"&lt;="&amp;K$4,'Meta data'!$C$3:$C$20000,$A26),IF($B26="Google Ads",SUMIFS('Google data'!$J$3:$J$20000,'Google data'!$B$3:$B$20000,"&gt;="&amp;K$3,'Google data'!$B$3:$B$20000,"&lt;="&amp;K$4,'Google data'!$A$3:$A$20000,$A26),IF($B26="ChatGPT Ads",SUMIFS('ChatGPT data'!$I$3:$I$20000,'ChatGPT data'!$A$3:$A$20000,"&gt;="&amp;K$3,'ChatGPT data'!$A$3:$A$20000,"&lt;="&amp;K$4,'ChatGPT data'!$B$3:$B$20000,$A26),IF($B26="LinkedIn Ads",SUMIFS('LinkedIn data'!$I$3:$I$20000,'LinkedIn data'!$A$3:$A$20000,"&gt;="&amp;K$3,'LinkedIn data'!$A$3:$A$20000,"&lt;="&amp;K$4,'LinkedIn data'!$B$3:$B$20000,$A26),0)))))</f>
        <v>1766.591912</v>
      </c>
      <c r="L26" s="14" t="n">
        <f aca="false">IF($A26="","",IF($B26="Meta",SUMIFS('Meta data'!$V$3:$V$20000,'Meta data'!$A$3:$A$20000,"&gt;="&amp;L$3,'Meta data'!$A$3:$A$20000,"&lt;="&amp;L$4,'Meta data'!$C$3:$C$20000,$A26),IF($B26="Google Ads",SUMIFS('Google data'!$J$3:$J$20000,'Google data'!$B$3:$B$20000,"&gt;="&amp;L$3,'Google data'!$B$3:$B$20000,"&lt;="&amp;L$4,'Google data'!$A$3:$A$20000,$A26),IF($B26="ChatGPT Ads",SUMIFS('ChatGPT data'!$I$3:$I$20000,'ChatGPT data'!$A$3:$A$20000,"&gt;="&amp;L$3,'ChatGPT data'!$A$3:$A$20000,"&lt;="&amp;L$4,'ChatGPT data'!$B$3:$B$20000,$A26),IF($B26="LinkedIn Ads",SUMIFS('LinkedIn data'!$I$3:$I$20000,'LinkedIn data'!$A$3:$A$20000,"&gt;="&amp;L$3,'LinkedIn data'!$A$3:$A$20000,"&lt;="&amp;L$4,'LinkedIn data'!$B$3:$B$20000,$A26),0)))))</f>
        <v>1673.599272</v>
      </c>
      <c r="M26" s="14" t="n">
        <f aca="false">IF($A26="","",IF($B26="Meta",SUMIFS('Meta data'!$V$3:$V$20000,'Meta data'!$A$3:$A$20000,"&gt;="&amp;M$3,'Meta data'!$A$3:$A$20000,"&lt;="&amp;M$4,'Meta data'!$C$3:$C$20000,$A26),IF($B26="Google Ads",SUMIFS('Google data'!$J$3:$J$20000,'Google data'!$B$3:$B$20000,"&gt;="&amp;M$3,'Google data'!$B$3:$B$20000,"&lt;="&amp;M$4,'Google data'!$A$3:$A$20000,$A26),IF($B26="ChatGPT Ads",SUMIFS('ChatGPT data'!$I$3:$I$20000,'ChatGPT data'!$A$3:$A$20000,"&gt;="&amp;M$3,'ChatGPT data'!$A$3:$A$20000,"&lt;="&amp;M$4,'ChatGPT data'!$B$3:$B$20000,$A26),IF($B26="LinkedIn Ads",SUMIFS('LinkedIn data'!$I$3:$I$20000,'LinkedIn data'!$A$3:$A$20000,"&gt;="&amp;M$3,'LinkedIn data'!$A$3:$A$20000,"&lt;="&amp;M$4,'LinkedIn data'!$B$3:$B$20000,$A26),0)))))</f>
        <v>679.33806</v>
      </c>
      <c r="N26" s="14" t="n">
        <f aca="false">IF($A26="","",IF($B26="Meta",SUMIFS('Meta data'!$V$3:$V$20000,'Meta data'!$A$3:$A$20000,"&gt;="&amp;N$3,'Meta data'!$A$3:$A$20000,"&lt;="&amp;N$4,'Meta data'!$C$3:$C$20000,$A26),IF($B26="Google Ads",SUMIFS('Google data'!$J$3:$J$20000,'Google data'!$B$3:$B$20000,"&gt;="&amp;N$3,'Google data'!$B$3:$B$20000,"&lt;="&amp;N$4,'Google data'!$A$3:$A$20000,$A26),IF($B26="ChatGPT Ads",SUMIFS('ChatGPT data'!$I$3:$I$20000,'ChatGPT data'!$A$3:$A$20000,"&gt;="&amp;N$3,'ChatGPT data'!$A$3:$A$20000,"&lt;="&amp;N$4,'ChatGPT data'!$B$3:$B$20000,$A26),IF($B26="LinkedIn Ads",SUMIFS('LinkedIn data'!$I$3:$I$20000,'LinkedIn data'!$A$3:$A$20000,"&gt;="&amp;N$3,'LinkedIn data'!$A$3:$A$20000,"&lt;="&amp;N$4,'LinkedIn data'!$B$3:$B$20000,$A26),0)))))</f>
        <v>0</v>
      </c>
      <c r="O26" s="14" t="n">
        <f aca="false">IF($A26="","",IF($B26="Meta",SUMIFS('Meta data'!$V$3:$V$20000,'Meta data'!$A$3:$A$20000,"&gt;="&amp;O$3,'Meta data'!$A$3:$A$20000,"&lt;="&amp;O$4,'Meta data'!$C$3:$C$20000,$A26),IF($B26="Google Ads",SUMIFS('Google data'!$J$3:$J$20000,'Google data'!$B$3:$B$20000,"&gt;="&amp;O$3,'Google data'!$B$3:$B$20000,"&lt;="&amp;O$4,'Google data'!$A$3:$A$20000,$A26),IF($B26="ChatGPT Ads",SUMIFS('ChatGPT data'!$I$3:$I$20000,'ChatGPT data'!$A$3:$A$20000,"&gt;="&amp;O$3,'ChatGPT data'!$A$3:$A$20000,"&lt;="&amp;O$4,'ChatGPT data'!$B$3:$B$20000,$A26),IF($B26="LinkedIn Ads",SUMIFS('LinkedIn data'!$I$3:$I$20000,'LinkedIn data'!$A$3:$A$20000,"&gt;="&amp;O$3,'LinkedIn data'!$A$3:$A$20000,"&lt;="&amp;O$4,'LinkedIn data'!$B$3:$B$20000,$A26),0)))))</f>
        <v>0</v>
      </c>
      <c r="P26" s="14" t="n">
        <f aca="false">IF($A26="","",IF($B26="Meta",SUMIFS('Meta data'!$V$3:$V$20000,'Meta data'!$A$3:$A$20000,"&gt;="&amp;P$3,'Meta data'!$A$3:$A$20000,"&lt;="&amp;P$4,'Meta data'!$C$3:$C$20000,$A26),IF($B26="Google Ads",SUMIFS('Google data'!$J$3:$J$20000,'Google data'!$B$3:$B$20000,"&gt;="&amp;P$3,'Google data'!$B$3:$B$20000,"&lt;="&amp;P$4,'Google data'!$A$3:$A$20000,$A26),IF($B26="ChatGPT Ads",SUMIFS('ChatGPT data'!$I$3:$I$20000,'ChatGPT data'!$A$3:$A$20000,"&gt;="&amp;P$3,'ChatGPT data'!$A$3:$A$20000,"&lt;="&amp;P$4,'ChatGPT data'!$B$3:$B$20000,$A26),IF($B26="LinkedIn Ads",SUMIFS('LinkedIn data'!$I$3:$I$20000,'LinkedIn data'!$A$3:$A$20000,"&gt;="&amp;P$3,'LinkedIn data'!$A$3:$A$20000,"&lt;="&amp;P$4,'LinkedIn data'!$B$3:$B$20000,$A26),0)))))</f>
        <v>0</v>
      </c>
      <c r="Q26" s="14" t="n">
        <f aca="false">IF($A26="","",IF($B26="Meta",SUMIFS('Meta data'!$V$3:$V$20000,'Meta data'!$A$3:$A$20000,"&gt;="&amp;Q$3,'Meta data'!$A$3:$A$20000,"&lt;="&amp;Q$4,'Meta data'!$C$3:$C$20000,$A26),IF($B26="Google Ads",SUMIFS('Google data'!$J$3:$J$20000,'Google data'!$B$3:$B$20000,"&gt;="&amp;Q$3,'Google data'!$B$3:$B$20000,"&lt;="&amp;Q$4,'Google data'!$A$3:$A$20000,$A26),IF($B26="ChatGPT Ads",SUMIFS('ChatGPT data'!$I$3:$I$20000,'ChatGPT data'!$A$3:$A$20000,"&gt;="&amp;Q$3,'ChatGPT data'!$A$3:$A$20000,"&lt;="&amp;Q$4,'ChatGPT data'!$B$3:$B$20000,$A26),IF($B26="LinkedIn Ads",SUMIFS('LinkedIn data'!$I$3:$I$20000,'LinkedIn data'!$A$3:$A$20000,"&gt;="&amp;Q$3,'LinkedIn data'!$A$3:$A$20000,"&lt;="&amp;Q$4,'LinkedIn data'!$B$3:$B$20000,$A26),0)))))</f>
        <v>0</v>
      </c>
      <c r="R26" s="15" t="n">
        <f aca="false">IF($A26="","",SUM(F26:Q26))</f>
        <v>9912.009494</v>
      </c>
      <c r="S26" s="36" t="n">
        <f aca="false">IF($A26="","",IF($B26="Meta",SUMIFS('Meta data'!$O$3:$O$20000,'Meta data'!$C$3:$C$20000,$A26),IF($B26="Google Ads",SUMIFS('Google data'!$F$3:$F$20000,'Google data'!$A$3:$A$20000,$A26),IF($B26="ChatGPT Ads",SUMIFS('ChatGPT data'!$E$3:$E$20000,'ChatGPT data'!$B$3:$B$20000,$A26),IF($B26="LinkedIn Ads",SUMIFS('LinkedIn data'!$E$3:$E$20000,'LinkedIn data'!$B$3:$B$20000,$A26),0)))))</f>
        <v>3478</v>
      </c>
      <c r="T26" s="36" t="n">
        <f aca="false">IF($A26="","",IF($B26="Meta",SUMIFS('Meta data'!$P$3:$P$20000,'Meta data'!$C$3:$C$20000,$A26),IF($B26="Google Ads",SUMIFS('Google data'!$G$3:$G$20000,'Google data'!$A$3:$A$20000,$A26),IF($B26="ChatGPT Ads",SUMIFS('ChatGPT data'!$F$3:$F$20000,'ChatGPT data'!$B$3:$B$20000,$A26),IF($B26="LinkedIn Ads",SUMIFS('LinkedIn data'!$F$3:$F$20000,'LinkedIn data'!$B$3:$B$20000,$A26),0)))))</f>
        <v>133.86</v>
      </c>
      <c r="U26" s="37" t="n">
        <f aca="false">IF(OR($A26="",T26=0),"",R26/T26)</f>
        <v>74.0475832511579</v>
      </c>
      <c r="V26" s="58"/>
      <c r="W26" s="14" t="n">
        <f aca="false">IF($A26="","",IF($B26="Meta",SUMIFS('Meta data'!$V$3:$V$20000,'Meta data'!$A$3:$A$20000,"&gt;="&amp;Calc!$C$15,'Meta data'!$A$3:$A$20000,"&lt;="&amp;Calc!$C$13,'Meta data'!$C$3:$C$20000,$A26,'Meta data'!$T$3:$T$20000,"&lt;&gt;Month total"),IF($B26="Google Ads",SUMIFS('Google data'!$J$3:$J$20000,'Google data'!$B$3:$B$20000,"&gt;="&amp;Calc!$C$15,'Google data'!$B$3:$B$20000,"&lt;="&amp;Calc!$C$13,'Google data'!$A$3:$A$20000,$A26,'Google data'!$H$3:$H$20000,"&lt;&gt;Month total"),IF($B26="ChatGPT Ads",SUMIFS('ChatGPT data'!$I$3:$I$20000,'ChatGPT data'!$A$3:$A$20000,"&gt;="&amp;Calc!$C$15,'ChatGPT data'!$A$3:$A$20000,"&lt;="&amp;Calc!$C$13,'ChatGPT data'!$B$3:$B$20000,$A26,'ChatGPT data'!$G$3:$G$20000,"&lt;&gt;Month total"),IF($B26="LinkedIn Ads",SUMIFS('LinkedIn data'!$I$3:$I$20000,'LinkedIn data'!$A$3:$A$20000,"&gt;="&amp;Calc!$C$15,'LinkedIn data'!$A$3:$A$20000,"&lt;="&amp;Calc!$C$13,'LinkedIn data'!$B$3:$B$20000,$A26,'LinkedIn data'!$G$3:$G$20000,"&lt;&gt;Month total"),0)))))</f>
        <v>0</v>
      </c>
      <c r="X26" s="14" t="n">
        <f aca="false">IF($A26="","",IF($B26="Meta",SUMIFS('Meta data'!$V$3:$V$20000,'Meta data'!$A$3:$A$20000,"&gt;="&amp;Calc!$C$14,'Meta data'!$A$3:$A$20000,"&lt;="&amp;Calc!$C$13,'Meta data'!$C$3:$C$20000,$A26,'Meta data'!$T$3:$T$20000,"&lt;&gt;Month total"),IF($B26="Google Ads",SUMIFS('Google data'!$J$3:$J$20000,'Google data'!$B$3:$B$20000,"&gt;="&amp;Calc!$C$14,'Google data'!$B$3:$B$20000,"&lt;="&amp;Calc!$C$13,'Google data'!$A$3:$A$20000,$A26,'Google data'!$H$3:$H$20000,"&lt;&gt;Month total"),IF($B26="ChatGPT Ads",SUMIFS('ChatGPT data'!$I$3:$I$20000,'ChatGPT data'!$A$3:$A$20000,"&gt;="&amp;Calc!$C$14,'ChatGPT data'!$A$3:$A$20000,"&lt;="&amp;Calc!$C$13,'ChatGPT data'!$B$3:$B$20000,$A26,'ChatGPT data'!$G$3:$G$20000,"&lt;&gt;Month total"),IF($B26="LinkedIn Ads",SUMIFS('LinkedIn data'!$I$3:$I$20000,'LinkedIn data'!$A$3:$A$20000,"&gt;="&amp;Calc!$C$14,'LinkedIn data'!$A$3:$A$20000,"&lt;="&amp;Calc!$C$13,'LinkedIn data'!$B$3:$B$20000,$A26,'LinkedIn data'!$G$3:$G$20000,"&lt;&gt;Month total"),0)))))</f>
        <v>0</v>
      </c>
    </row>
    <row r="27" customFormat="false" ht="15" hidden="false" customHeight="false" outlineLevel="0" collapsed="false">
      <c r="A27" s="57" t="s">
        <v>187</v>
      </c>
      <c r="B27" s="57" t="s">
        <v>20</v>
      </c>
      <c r="C27" s="57" t="s">
        <v>130</v>
      </c>
      <c r="D27" s="57" t="s">
        <v>123</v>
      </c>
      <c r="E27" s="57" t="s">
        <v>149</v>
      </c>
      <c r="F27" s="14" t="n">
        <f aca="false">IF($A27="","",IF($B27="Meta",SUMIFS('Meta data'!$V$3:$V$20000,'Meta data'!$A$3:$A$20000,"&gt;="&amp;F$3,'Meta data'!$A$3:$A$20000,"&lt;="&amp;F$4,'Meta data'!$C$3:$C$20000,$A27),IF($B27="Google Ads",SUMIFS('Google data'!$J$3:$J$20000,'Google data'!$B$3:$B$20000,"&gt;="&amp;F$3,'Google data'!$B$3:$B$20000,"&lt;="&amp;F$4,'Google data'!$A$3:$A$20000,$A27),IF($B27="ChatGPT Ads",SUMIFS('ChatGPT data'!$I$3:$I$20000,'ChatGPT data'!$A$3:$A$20000,"&gt;="&amp;F$3,'ChatGPT data'!$A$3:$A$20000,"&lt;="&amp;F$4,'ChatGPT data'!$B$3:$B$20000,$A27),IF($B27="LinkedIn Ads",SUMIFS('LinkedIn data'!$I$3:$I$20000,'LinkedIn data'!$A$3:$A$20000,"&gt;="&amp;F$3,'LinkedIn data'!$A$3:$A$20000,"&lt;="&amp;F$4,'LinkedIn data'!$B$3:$B$20000,$A27),0)))))</f>
        <v>819.900012</v>
      </c>
      <c r="G27" s="14" t="n">
        <f aca="false">IF($A27="","",IF($B27="Meta",SUMIFS('Meta data'!$V$3:$V$20000,'Meta data'!$A$3:$A$20000,"&gt;="&amp;G$3,'Meta data'!$A$3:$A$20000,"&lt;="&amp;G$4,'Meta data'!$C$3:$C$20000,$A27),IF($B27="Google Ads",SUMIFS('Google data'!$J$3:$J$20000,'Google data'!$B$3:$B$20000,"&gt;="&amp;G$3,'Google data'!$B$3:$B$20000,"&lt;="&amp;G$4,'Google data'!$A$3:$A$20000,$A27),IF($B27="ChatGPT Ads",SUMIFS('ChatGPT data'!$I$3:$I$20000,'ChatGPT data'!$A$3:$A$20000,"&gt;="&amp;G$3,'ChatGPT data'!$A$3:$A$20000,"&lt;="&amp;G$4,'ChatGPT data'!$B$3:$B$20000,$A27),IF($B27="LinkedIn Ads",SUMIFS('LinkedIn data'!$I$3:$I$20000,'LinkedIn data'!$A$3:$A$20000,"&gt;="&amp;G$3,'LinkedIn data'!$A$3:$A$20000,"&lt;="&amp;G$4,'LinkedIn data'!$B$3:$B$20000,$A27),0)))))</f>
        <v>769.078193</v>
      </c>
      <c r="H27" s="14" t="n">
        <f aca="false">IF($A27="","",IF($B27="Meta",SUMIFS('Meta data'!$V$3:$V$20000,'Meta data'!$A$3:$A$20000,"&gt;="&amp;H$3,'Meta data'!$A$3:$A$20000,"&lt;="&amp;H$4,'Meta data'!$C$3:$C$20000,$A27),IF($B27="Google Ads",SUMIFS('Google data'!$J$3:$J$20000,'Google data'!$B$3:$B$20000,"&gt;="&amp;H$3,'Google data'!$B$3:$B$20000,"&lt;="&amp;H$4,'Google data'!$A$3:$A$20000,$A27),IF($B27="ChatGPT Ads",SUMIFS('ChatGPT data'!$I$3:$I$20000,'ChatGPT data'!$A$3:$A$20000,"&gt;="&amp;H$3,'ChatGPT data'!$A$3:$A$20000,"&lt;="&amp;H$4,'ChatGPT data'!$B$3:$B$20000,$A27),IF($B27="LinkedIn Ads",SUMIFS('LinkedIn data'!$I$3:$I$20000,'LinkedIn data'!$A$3:$A$20000,"&gt;="&amp;H$3,'LinkedIn data'!$A$3:$A$20000,"&lt;="&amp;H$4,'LinkedIn data'!$B$3:$B$20000,$A27),0)))))</f>
        <v>1110.457304</v>
      </c>
      <c r="I27" s="14" t="n">
        <f aca="false">IF($A27="","",IF($B27="Meta",SUMIFS('Meta data'!$V$3:$V$20000,'Meta data'!$A$3:$A$20000,"&gt;="&amp;I$3,'Meta data'!$A$3:$A$20000,"&lt;="&amp;I$4,'Meta data'!$C$3:$C$20000,$A27),IF($B27="Google Ads",SUMIFS('Google data'!$J$3:$J$20000,'Google data'!$B$3:$B$20000,"&gt;="&amp;I$3,'Google data'!$B$3:$B$20000,"&lt;="&amp;I$4,'Google data'!$A$3:$A$20000,$A27),IF($B27="ChatGPT Ads",SUMIFS('ChatGPT data'!$I$3:$I$20000,'ChatGPT data'!$A$3:$A$20000,"&gt;="&amp;I$3,'ChatGPT data'!$A$3:$A$20000,"&lt;="&amp;I$4,'ChatGPT data'!$B$3:$B$20000,$A27),IF($B27="LinkedIn Ads",SUMIFS('LinkedIn data'!$I$3:$I$20000,'LinkedIn data'!$A$3:$A$20000,"&gt;="&amp;I$3,'LinkedIn data'!$A$3:$A$20000,"&lt;="&amp;I$4,'LinkedIn data'!$B$3:$B$20000,$A27),0)))))</f>
        <v>1360.509148</v>
      </c>
      <c r="J27" s="14" t="n">
        <f aca="false">IF($A27="","",IF($B27="Meta",SUMIFS('Meta data'!$V$3:$V$20000,'Meta data'!$A$3:$A$20000,"&gt;="&amp;J$3,'Meta data'!$A$3:$A$20000,"&lt;="&amp;J$4,'Meta data'!$C$3:$C$20000,$A27),IF($B27="Google Ads",SUMIFS('Google data'!$J$3:$J$20000,'Google data'!$B$3:$B$20000,"&gt;="&amp;J$3,'Google data'!$B$3:$B$20000,"&lt;="&amp;J$4,'Google data'!$A$3:$A$20000,$A27),IF($B27="ChatGPT Ads",SUMIFS('ChatGPT data'!$I$3:$I$20000,'ChatGPT data'!$A$3:$A$20000,"&gt;="&amp;J$3,'ChatGPT data'!$A$3:$A$20000,"&lt;="&amp;J$4,'ChatGPT data'!$B$3:$B$20000,$A27),IF($B27="LinkedIn Ads",SUMIFS('LinkedIn data'!$I$3:$I$20000,'LinkedIn data'!$A$3:$A$20000,"&gt;="&amp;J$3,'LinkedIn data'!$A$3:$A$20000,"&lt;="&amp;J$4,'LinkedIn data'!$B$3:$B$20000,$A27),0)))))</f>
        <v>1696.512122</v>
      </c>
      <c r="K27" s="14" t="n">
        <f aca="false">IF($A27="","",IF($B27="Meta",SUMIFS('Meta data'!$V$3:$V$20000,'Meta data'!$A$3:$A$20000,"&gt;="&amp;K$3,'Meta data'!$A$3:$A$20000,"&lt;="&amp;K$4,'Meta data'!$C$3:$C$20000,$A27),IF($B27="Google Ads",SUMIFS('Google data'!$J$3:$J$20000,'Google data'!$B$3:$B$20000,"&gt;="&amp;K$3,'Google data'!$B$3:$B$20000,"&lt;="&amp;K$4,'Google data'!$A$3:$A$20000,$A27),IF($B27="ChatGPT Ads",SUMIFS('ChatGPT data'!$I$3:$I$20000,'ChatGPT data'!$A$3:$A$20000,"&gt;="&amp;K$3,'ChatGPT data'!$A$3:$A$20000,"&lt;="&amp;K$4,'ChatGPT data'!$B$3:$B$20000,$A27),IF($B27="LinkedIn Ads",SUMIFS('LinkedIn data'!$I$3:$I$20000,'LinkedIn data'!$A$3:$A$20000,"&gt;="&amp;K$3,'LinkedIn data'!$A$3:$A$20000,"&lt;="&amp;K$4,'LinkedIn data'!$B$3:$B$20000,$A27),0)))))</f>
        <v>1699.183425</v>
      </c>
      <c r="L27" s="14" t="n">
        <f aca="false">IF($A27="","",IF($B27="Meta",SUMIFS('Meta data'!$V$3:$V$20000,'Meta data'!$A$3:$A$20000,"&gt;="&amp;L$3,'Meta data'!$A$3:$A$20000,"&lt;="&amp;L$4,'Meta data'!$C$3:$C$20000,$A27),IF($B27="Google Ads",SUMIFS('Google data'!$J$3:$J$20000,'Google data'!$B$3:$B$20000,"&gt;="&amp;L$3,'Google data'!$B$3:$B$20000,"&lt;="&amp;L$4,'Google data'!$A$3:$A$20000,$A27),IF($B27="ChatGPT Ads",SUMIFS('ChatGPT data'!$I$3:$I$20000,'ChatGPT data'!$A$3:$A$20000,"&gt;="&amp;L$3,'ChatGPT data'!$A$3:$A$20000,"&lt;="&amp;L$4,'ChatGPT data'!$B$3:$B$20000,$A27),IF($B27="LinkedIn Ads",SUMIFS('LinkedIn data'!$I$3:$I$20000,'LinkedIn data'!$A$3:$A$20000,"&gt;="&amp;L$3,'LinkedIn data'!$A$3:$A$20000,"&lt;="&amp;L$4,'LinkedIn data'!$B$3:$B$20000,$A27),0)))))</f>
        <v>1608.157937</v>
      </c>
      <c r="M27" s="14" t="n">
        <f aca="false">IF($A27="","",IF($B27="Meta",SUMIFS('Meta data'!$V$3:$V$20000,'Meta data'!$A$3:$A$20000,"&gt;="&amp;M$3,'Meta data'!$A$3:$A$20000,"&lt;="&amp;M$4,'Meta data'!$C$3:$C$20000,$A27),IF($B27="Google Ads",SUMIFS('Google data'!$J$3:$J$20000,'Google data'!$B$3:$B$20000,"&gt;="&amp;M$3,'Google data'!$B$3:$B$20000,"&lt;="&amp;M$4,'Google data'!$A$3:$A$20000,$A27),IF($B27="ChatGPT Ads",SUMIFS('ChatGPT data'!$I$3:$I$20000,'ChatGPT data'!$A$3:$A$20000,"&gt;="&amp;M$3,'ChatGPT data'!$A$3:$A$20000,"&lt;="&amp;M$4,'ChatGPT data'!$B$3:$B$20000,$A27),IF($B27="LinkedIn Ads",SUMIFS('LinkedIn data'!$I$3:$I$20000,'LinkedIn data'!$A$3:$A$20000,"&gt;="&amp;M$3,'LinkedIn data'!$A$3:$A$20000,"&lt;="&amp;M$4,'LinkedIn data'!$B$3:$B$20000,$A27),0)))))</f>
        <v>626.426142</v>
      </c>
      <c r="N27" s="14" t="n">
        <f aca="false">IF($A27="","",IF($B27="Meta",SUMIFS('Meta data'!$V$3:$V$20000,'Meta data'!$A$3:$A$20000,"&gt;="&amp;N$3,'Meta data'!$A$3:$A$20000,"&lt;="&amp;N$4,'Meta data'!$C$3:$C$20000,$A27),IF($B27="Google Ads",SUMIFS('Google data'!$J$3:$J$20000,'Google data'!$B$3:$B$20000,"&gt;="&amp;N$3,'Google data'!$B$3:$B$20000,"&lt;="&amp;N$4,'Google data'!$A$3:$A$20000,$A27),IF($B27="ChatGPT Ads",SUMIFS('ChatGPT data'!$I$3:$I$20000,'ChatGPT data'!$A$3:$A$20000,"&gt;="&amp;N$3,'ChatGPT data'!$A$3:$A$20000,"&lt;="&amp;N$4,'ChatGPT data'!$B$3:$B$20000,$A27),IF($B27="LinkedIn Ads",SUMIFS('LinkedIn data'!$I$3:$I$20000,'LinkedIn data'!$A$3:$A$20000,"&gt;="&amp;N$3,'LinkedIn data'!$A$3:$A$20000,"&lt;="&amp;N$4,'LinkedIn data'!$B$3:$B$20000,$A27),0)))))</f>
        <v>0</v>
      </c>
      <c r="O27" s="14" t="n">
        <f aca="false">IF($A27="","",IF($B27="Meta",SUMIFS('Meta data'!$V$3:$V$20000,'Meta data'!$A$3:$A$20000,"&gt;="&amp;O$3,'Meta data'!$A$3:$A$20000,"&lt;="&amp;O$4,'Meta data'!$C$3:$C$20000,$A27),IF($B27="Google Ads",SUMIFS('Google data'!$J$3:$J$20000,'Google data'!$B$3:$B$20000,"&gt;="&amp;O$3,'Google data'!$B$3:$B$20000,"&lt;="&amp;O$4,'Google data'!$A$3:$A$20000,$A27),IF($B27="ChatGPT Ads",SUMIFS('ChatGPT data'!$I$3:$I$20000,'ChatGPT data'!$A$3:$A$20000,"&gt;="&amp;O$3,'ChatGPT data'!$A$3:$A$20000,"&lt;="&amp;O$4,'ChatGPT data'!$B$3:$B$20000,$A27),IF($B27="LinkedIn Ads",SUMIFS('LinkedIn data'!$I$3:$I$20000,'LinkedIn data'!$A$3:$A$20000,"&gt;="&amp;O$3,'LinkedIn data'!$A$3:$A$20000,"&lt;="&amp;O$4,'LinkedIn data'!$B$3:$B$20000,$A27),0)))))</f>
        <v>0</v>
      </c>
      <c r="P27" s="14" t="n">
        <f aca="false">IF($A27="","",IF($B27="Meta",SUMIFS('Meta data'!$V$3:$V$20000,'Meta data'!$A$3:$A$20000,"&gt;="&amp;P$3,'Meta data'!$A$3:$A$20000,"&lt;="&amp;P$4,'Meta data'!$C$3:$C$20000,$A27),IF($B27="Google Ads",SUMIFS('Google data'!$J$3:$J$20000,'Google data'!$B$3:$B$20000,"&gt;="&amp;P$3,'Google data'!$B$3:$B$20000,"&lt;="&amp;P$4,'Google data'!$A$3:$A$20000,$A27),IF($B27="ChatGPT Ads",SUMIFS('ChatGPT data'!$I$3:$I$20000,'ChatGPT data'!$A$3:$A$20000,"&gt;="&amp;P$3,'ChatGPT data'!$A$3:$A$20000,"&lt;="&amp;P$4,'ChatGPT data'!$B$3:$B$20000,$A27),IF($B27="LinkedIn Ads",SUMIFS('LinkedIn data'!$I$3:$I$20000,'LinkedIn data'!$A$3:$A$20000,"&gt;="&amp;P$3,'LinkedIn data'!$A$3:$A$20000,"&lt;="&amp;P$4,'LinkedIn data'!$B$3:$B$20000,$A27),0)))))</f>
        <v>0</v>
      </c>
      <c r="Q27" s="14" t="n">
        <f aca="false">IF($A27="","",IF($B27="Meta",SUMIFS('Meta data'!$V$3:$V$20000,'Meta data'!$A$3:$A$20000,"&gt;="&amp;Q$3,'Meta data'!$A$3:$A$20000,"&lt;="&amp;Q$4,'Meta data'!$C$3:$C$20000,$A27),IF($B27="Google Ads",SUMIFS('Google data'!$J$3:$J$20000,'Google data'!$B$3:$B$20000,"&gt;="&amp;Q$3,'Google data'!$B$3:$B$20000,"&lt;="&amp;Q$4,'Google data'!$A$3:$A$20000,$A27),IF($B27="ChatGPT Ads",SUMIFS('ChatGPT data'!$I$3:$I$20000,'ChatGPT data'!$A$3:$A$20000,"&gt;="&amp;Q$3,'ChatGPT data'!$A$3:$A$20000,"&lt;="&amp;Q$4,'ChatGPT data'!$B$3:$B$20000,$A27),IF($B27="LinkedIn Ads",SUMIFS('LinkedIn data'!$I$3:$I$20000,'LinkedIn data'!$A$3:$A$20000,"&gt;="&amp;Q$3,'LinkedIn data'!$A$3:$A$20000,"&lt;="&amp;Q$4,'LinkedIn data'!$B$3:$B$20000,$A27),0)))))</f>
        <v>0</v>
      </c>
      <c r="R27" s="15" t="n">
        <f aca="false">IF($A27="","",SUM(F27:Q27))</f>
        <v>9690.224283</v>
      </c>
      <c r="S27" s="36" t="n">
        <f aca="false">IF($A27="","",IF($B27="Meta",SUMIFS('Meta data'!$O$3:$O$20000,'Meta data'!$C$3:$C$20000,$A27),IF($B27="Google Ads",SUMIFS('Google data'!$F$3:$F$20000,'Google data'!$A$3:$A$20000,$A27),IF($B27="ChatGPT Ads",SUMIFS('ChatGPT data'!$E$3:$E$20000,'ChatGPT data'!$B$3:$B$20000,$A27),IF($B27="LinkedIn Ads",SUMIFS('LinkedIn data'!$E$3:$E$20000,'LinkedIn data'!$B$3:$B$20000,$A27),0)))))</f>
        <v>1899</v>
      </c>
      <c r="T27" s="36" t="n">
        <f aca="false">IF($A27="","",IF($B27="Meta",SUMIFS('Meta data'!$P$3:$P$20000,'Meta data'!$C$3:$C$20000,$A27),IF($B27="Google Ads",SUMIFS('Google data'!$G$3:$G$20000,'Google data'!$A$3:$A$20000,$A27),IF($B27="ChatGPT Ads",SUMIFS('ChatGPT data'!$F$3:$F$20000,'ChatGPT data'!$B$3:$B$20000,$A27),IF($B27="LinkedIn Ads",SUMIFS('LinkedIn data'!$F$3:$F$20000,'LinkedIn data'!$B$3:$B$20000,$A27),0)))))</f>
        <v>84.22</v>
      </c>
      <c r="U27" s="37" t="n">
        <f aca="false">IF(OR($A27="",T27=0),"",R27/T27)</f>
        <v>115.058469282831</v>
      </c>
      <c r="V27" s="58"/>
      <c r="W27" s="14" t="n">
        <f aca="false">IF($A27="","",IF($B27="Meta",SUMIFS('Meta data'!$V$3:$V$20000,'Meta data'!$A$3:$A$20000,"&gt;="&amp;Calc!$C$15,'Meta data'!$A$3:$A$20000,"&lt;="&amp;Calc!$C$13,'Meta data'!$C$3:$C$20000,$A27,'Meta data'!$T$3:$T$20000,"&lt;&gt;Month total"),IF($B27="Google Ads",SUMIFS('Google data'!$J$3:$J$20000,'Google data'!$B$3:$B$20000,"&gt;="&amp;Calc!$C$15,'Google data'!$B$3:$B$20000,"&lt;="&amp;Calc!$C$13,'Google data'!$A$3:$A$20000,$A27,'Google data'!$H$3:$H$20000,"&lt;&gt;Month total"),IF($B27="ChatGPT Ads",SUMIFS('ChatGPT data'!$I$3:$I$20000,'ChatGPT data'!$A$3:$A$20000,"&gt;="&amp;Calc!$C$15,'ChatGPT data'!$A$3:$A$20000,"&lt;="&amp;Calc!$C$13,'ChatGPT data'!$B$3:$B$20000,$A27,'ChatGPT data'!$G$3:$G$20000,"&lt;&gt;Month total"),IF($B27="LinkedIn Ads",SUMIFS('LinkedIn data'!$I$3:$I$20000,'LinkedIn data'!$A$3:$A$20000,"&gt;="&amp;Calc!$C$15,'LinkedIn data'!$A$3:$A$20000,"&lt;="&amp;Calc!$C$13,'LinkedIn data'!$B$3:$B$20000,$A27,'LinkedIn data'!$G$3:$G$20000,"&lt;&gt;Month total"),0)))))</f>
        <v>0</v>
      </c>
      <c r="X27" s="14" t="n">
        <f aca="false">IF($A27="","",IF($B27="Meta",SUMIFS('Meta data'!$V$3:$V$20000,'Meta data'!$A$3:$A$20000,"&gt;="&amp;Calc!$C$14,'Meta data'!$A$3:$A$20000,"&lt;="&amp;Calc!$C$13,'Meta data'!$C$3:$C$20000,$A27,'Meta data'!$T$3:$T$20000,"&lt;&gt;Month total"),IF($B27="Google Ads",SUMIFS('Google data'!$J$3:$J$20000,'Google data'!$B$3:$B$20000,"&gt;="&amp;Calc!$C$14,'Google data'!$B$3:$B$20000,"&lt;="&amp;Calc!$C$13,'Google data'!$A$3:$A$20000,$A27,'Google data'!$H$3:$H$20000,"&lt;&gt;Month total"),IF($B27="ChatGPT Ads",SUMIFS('ChatGPT data'!$I$3:$I$20000,'ChatGPT data'!$A$3:$A$20000,"&gt;="&amp;Calc!$C$14,'ChatGPT data'!$A$3:$A$20000,"&lt;="&amp;Calc!$C$13,'ChatGPT data'!$B$3:$B$20000,$A27,'ChatGPT data'!$G$3:$G$20000,"&lt;&gt;Month total"),IF($B27="LinkedIn Ads",SUMIFS('LinkedIn data'!$I$3:$I$20000,'LinkedIn data'!$A$3:$A$20000,"&gt;="&amp;Calc!$C$14,'LinkedIn data'!$A$3:$A$20000,"&lt;="&amp;Calc!$C$13,'LinkedIn data'!$B$3:$B$20000,$A27,'LinkedIn data'!$G$3:$G$20000,"&lt;&gt;Month total"),0)))))</f>
        <v>0</v>
      </c>
    </row>
    <row r="28" customFormat="false" ht="15" hidden="false" customHeight="false" outlineLevel="0" collapsed="false">
      <c r="A28" s="57" t="s">
        <v>188</v>
      </c>
      <c r="B28" s="57" t="s">
        <v>20</v>
      </c>
      <c r="C28" s="57" t="s">
        <v>135</v>
      </c>
      <c r="D28" s="57" t="s">
        <v>123</v>
      </c>
      <c r="E28" s="57" t="s">
        <v>149</v>
      </c>
      <c r="F28" s="14" t="n">
        <f aca="false">IF($A28="","",IF($B28="Meta",SUMIFS('Meta data'!$V$3:$V$20000,'Meta data'!$A$3:$A$20000,"&gt;="&amp;F$3,'Meta data'!$A$3:$A$20000,"&lt;="&amp;F$4,'Meta data'!$C$3:$C$20000,$A28),IF($B28="Google Ads",SUMIFS('Google data'!$J$3:$J$20000,'Google data'!$B$3:$B$20000,"&gt;="&amp;F$3,'Google data'!$B$3:$B$20000,"&lt;="&amp;F$4,'Google data'!$A$3:$A$20000,$A28),IF($B28="ChatGPT Ads",SUMIFS('ChatGPT data'!$I$3:$I$20000,'ChatGPT data'!$A$3:$A$20000,"&gt;="&amp;F$3,'ChatGPT data'!$A$3:$A$20000,"&lt;="&amp;F$4,'ChatGPT data'!$B$3:$B$20000,$A28),IF($B28="LinkedIn Ads",SUMIFS('LinkedIn data'!$I$3:$I$20000,'LinkedIn data'!$A$3:$A$20000,"&gt;="&amp;F$3,'LinkedIn data'!$A$3:$A$20000,"&lt;="&amp;F$4,'LinkedIn data'!$B$3:$B$20000,$A28),0)))))</f>
        <v>134.492841</v>
      </c>
      <c r="G28" s="14" t="n">
        <f aca="false">IF($A28="","",IF($B28="Meta",SUMIFS('Meta data'!$V$3:$V$20000,'Meta data'!$A$3:$A$20000,"&gt;="&amp;G$3,'Meta data'!$A$3:$A$20000,"&lt;="&amp;G$4,'Meta data'!$C$3:$C$20000,$A28),IF($B28="Google Ads",SUMIFS('Google data'!$J$3:$J$20000,'Google data'!$B$3:$B$20000,"&gt;="&amp;G$3,'Google data'!$B$3:$B$20000,"&lt;="&amp;G$4,'Google data'!$A$3:$A$20000,$A28),IF($B28="ChatGPT Ads",SUMIFS('ChatGPT data'!$I$3:$I$20000,'ChatGPT data'!$A$3:$A$20000,"&gt;="&amp;G$3,'ChatGPT data'!$A$3:$A$20000,"&lt;="&amp;G$4,'ChatGPT data'!$B$3:$B$20000,$A28),IF($B28="LinkedIn Ads",SUMIFS('LinkedIn data'!$I$3:$I$20000,'LinkedIn data'!$A$3:$A$20000,"&gt;="&amp;G$3,'LinkedIn data'!$A$3:$A$20000,"&lt;="&amp;G$4,'LinkedIn data'!$B$3:$B$20000,$A28),0)))))</f>
        <v>336.014151</v>
      </c>
      <c r="H28" s="14" t="n">
        <f aca="false">IF($A28="","",IF($B28="Meta",SUMIFS('Meta data'!$V$3:$V$20000,'Meta data'!$A$3:$A$20000,"&gt;="&amp;H$3,'Meta data'!$A$3:$A$20000,"&lt;="&amp;H$4,'Meta data'!$C$3:$C$20000,$A28),IF($B28="Google Ads",SUMIFS('Google data'!$J$3:$J$20000,'Google data'!$B$3:$B$20000,"&gt;="&amp;H$3,'Google data'!$B$3:$B$20000,"&lt;="&amp;H$4,'Google data'!$A$3:$A$20000,$A28),IF($B28="ChatGPT Ads",SUMIFS('ChatGPT data'!$I$3:$I$20000,'ChatGPT data'!$A$3:$A$20000,"&gt;="&amp;H$3,'ChatGPT data'!$A$3:$A$20000,"&lt;="&amp;H$4,'ChatGPT data'!$B$3:$B$20000,$A28),IF($B28="LinkedIn Ads",SUMIFS('LinkedIn data'!$I$3:$I$20000,'LinkedIn data'!$A$3:$A$20000,"&gt;="&amp;H$3,'LinkedIn data'!$A$3:$A$20000,"&lt;="&amp;H$4,'LinkedIn data'!$B$3:$B$20000,$A28),0)))))</f>
        <v>339.646676</v>
      </c>
      <c r="I28" s="14" t="n">
        <f aca="false">IF($A28="","",IF($B28="Meta",SUMIFS('Meta data'!$V$3:$V$20000,'Meta data'!$A$3:$A$20000,"&gt;="&amp;I$3,'Meta data'!$A$3:$A$20000,"&lt;="&amp;I$4,'Meta data'!$C$3:$C$20000,$A28),IF($B28="Google Ads",SUMIFS('Google data'!$J$3:$J$20000,'Google data'!$B$3:$B$20000,"&gt;="&amp;I$3,'Google data'!$B$3:$B$20000,"&lt;="&amp;I$4,'Google data'!$A$3:$A$20000,$A28),IF($B28="ChatGPT Ads",SUMIFS('ChatGPT data'!$I$3:$I$20000,'ChatGPT data'!$A$3:$A$20000,"&gt;="&amp;I$3,'ChatGPT data'!$A$3:$A$20000,"&lt;="&amp;I$4,'ChatGPT data'!$B$3:$B$20000,$A28),IF($B28="LinkedIn Ads",SUMIFS('LinkedIn data'!$I$3:$I$20000,'LinkedIn data'!$A$3:$A$20000,"&gt;="&amp;I$3,'LinkedIn data'!$A$3:$A$20000,"&lt;="&amp;I$4,'LinkedIn data'!$B$3:$B$20000,$A28),0)))))</f>
        <v>329.933863</v>
      </c>
      <c r="J28" s="14" t="n">
        <f aca="false">IF($A28="","",IF($B28="Meta",SUMIFS('Meta data'!$V$3:$V$20000,'Meta data'!$A$3:$A$20000,"&gt;="&amp;J$3,'Meta data'!$A$3:$A$20000,"&lt;="&amp;J$4,'Meta data'!$C$3:$C$20000,$A28),IF($B28="Google Ads",SUMIFS('Google data'!$J$3:$J$20000,'Google data'!$B$3:$B$20000,"&gt;="&amp;J$3,'Google data'!$B$3:$B$20000,"&lt;="&amp;J$4,'Google data'!$A$3:$A$20000,$A28),IF($B28="ChatGPT Ads",SUMIFS('ChatGPT data'!$I$3:$I$20000,'ChatGPT data'!$A$3:$A$20000,"&gt;="&amp;J$3,'ChatGPT data'!$A$3:$A$20000,"&lt;="&amp;J$4,'ChatGPT data'!$B$3:$B$20000,$A28),IF($B28="LinkedIn Ads",SUMIFS('LinkedIn data'!$I$3:$I$20000,'LinkedIn data'!$A$3:$A$20000,"&gt;="&amp;J$3,'LinkedIn data'!$A$3:$A$20000,"&lt;="&amp;J$4,'LinkedIn data'!$B$3:$B$20000,$A28),0)))))</f>
        <v>689.363829</v>
      </c>
      <c r="K28" s="14" t="n">
        <f aca="false">IF($A28="","",IF($B28="Meta",SUMIFS('Meta data'!$V$3:$V$20000,'Meta data'!$A$3:$A$20000,"&gt;="&amp;K$3,'Meta data'!$A$3:$A$20000,"&lt;="&amp;K$4,'Meta data'!$C$3:$C$20000,$A28),IF($B28="Google Ads",SUMIFS('Google data'!$J$3:$J$20000,'Google data'!$B$3:$B$20000,"&gt;="&amp;K$3,'Google data'!$B$3:$B$20000,"&lt;="&amp;K$4,'Google data'!$A$3:$A$20000,$A28),IF($B28="ChatGPT Ads",SUMIFS('ChatGPT data'!$I$3:$I$20000,'ChatGPT data'!$A$3:$A$20000,"&gt;="&amp;K$3,'ChatGPT data'!$A$3:$A$20000,"&lt;="&amp;K$4,'ChatGPT data'!$B$3:$B$20000,$A28),IF($B28="LinkedIn Ads",SUMIFS('LinkedIn data'!$I$3:$I$20000,'LinkedIn data'!$A$3:$A$20000,"&gt;="&amp;K$3,'LinkedIn data'!$A$3:$A$20000,"&lt;="&amp;K$4,'LinkedIn data'!$B$3:$B$20000,$A28),0)))))</f>
        <v>2268.584513</v>
      </c>
      <c r="L28" s="14" t="n">
        <f aca="false">IF($A28="","",IF($B28="Meta",SUMIFS('Meta data'!$V$3:$V$20000,'Meta data'!$A$3:$A$20000,"&gt;="&amp;L$3,'Meta data'!$A$3:$A$20000,"&lt;="&amp;L$4,'Meta data'!$C$3:$C$20000,$A28),IF($B28="Google Ads",SUMIFS('Google data'!$J$3:$J$20000,'Google data'!$B$3:$B$20000,"&gt;="&amp;L$3,'Google data'!$B$3:$B$20000,"&lt;="&amp;L$4,'Google data'!$A$3:$A$20000,$A28),IF($B28="ChatGPT Ads",SUMIFS('ChatGPT data'!$I$3:$I$20000,'ChatGPT data'!$A$3:$A$20000,"&gt;="&amp;L$3,'ChatGPT data'!$A$3:$A$20000,"&lt;="&amp;L$4,'ChatGPT data'!$B$3:$B$20000,$A28),IF($B28="LinkedIn Ads",SUMIFS('LinkedIn data'!$I$3:$I$20000,'LinkedIn data'!$A$3:$A$20000,"&gt;="&amp;L$3,'LinkedIn data'!$A$3:$A$20000,"&lt;="&amp;L$4,'LinkedIn data'!$B$3:$B$20000,$A28),0)))))</f>
        <v>2156.479203</v>
      </c>
      <c r="M28" s="14" t="n">
        <f aca="false">IF($A28="","",IF($B28="Meta",SUMIFS('Meta data'!$V$3:$V$20000,'Meta data'!$A$3:$A$20000,"&gt;="&amp;M$3,'Meta data'!$A$3:$A$20000,"&lt;="&amp;M$4,'Meta data'!$C$3:$C$20000,$A28),IF($B28="Google Ads",SUMIFS('Google data'!$J$3:$J$20000,'Google data'!$B$3:$B$20000,"&gt;="&amp;M$3,'Google data'!$B$3:$B$20000,"&lt;="&amp;M$4,'Google data'!$A$3:$A$20000,$A28),IF($B28="ChatGPT Ads",SUMIFS('ChatGPT data'!$I$3:$I$20000,'ChatGPT data'!$A$3:$A$20000,"&gt;="&amp;M$3,'ChatGPT data'!$A$3:$A$20000,"&lt;="&amp;M$4,'ChatGPT data'!$B$3:$B$20000,$A28),IF($B28="LinkedIn Ads",SUMIFS('LinkedIn data'!$I$3:$I$20000,'LinkedIn data'!$A$3:$A$20000,"&gt;="&amp;M$3,'LinkedIn data'!$A$3:$A$20000,"&lt;="&amp;M$4,'LinkedIn data'!$B$3:$B$20000,$A28),0)))))</f>
        <v>855.062854</v>
      </c>
      <c r="N28" s="14" t="n">
        <f aca="false">IF($A28="","",IF($B28="Meta",SUMIFS('Meta data'!$V$3:$V$20000,'Meta data'!$A$3:$A$20000,"&gt;="&amp;N$3,'Meta data'!$A$3:$A$20000,"&lt;="&amp;N$4,'Meta data'!$C$3:$C$20000,$A28),IF($B28="Google Ads",SUMIFS('Google data'!$J$3:$J$20000,'Google data'!$B$3:$B$20000,"&gt;="&amp;N$3,'Google data'!$B$3:$B$20000,"&lt;="&amp;N$4,'Google data'!$A$3:$A$20000,$A28),IF($B28="ChatGPT Ads",SUMIFS('ChatGPT data'!$I$3:$I$20000,'ChatGPT data'!$A$3:$A$20000,"&gt;="&amp;N$3,'ChatGPT data'!$A$3:$A$20000,"&lt;="&amp;N$4,'ChatGPT data'!$B$3:$B$20000,$A28),IF($B28="LinkedIn Ads",SUMIFS('LinkedIn data'!$I$3:$I$20000,'LinkedIn data'!$A$3:$A$20000,"&gt;="&amp;N$3,'LinkedIn data'!$A$3:$A$20000,"&lt;="&amp;N$4,'LinkedIn data'!$B$3:$B$20000,$A28),0)))))</f>
        <v>0</v>
      </c>
      <c r="O28" s="14" t="n">
        <f aca="false">IF($A28="","",IF($B28="Meta",SUMIFS('Meta data'!$V$3:$V$20000,'Meta data'!$A$3:$A$20000,"&gt;="&amp;O$3,'Meta data'!$A$3:$A$20000,"&lt;="&amp;O$4,'Meta data'!$C$3:$C$20000,$A28),IF($B28="Google Ads",SUMIFS('Google data'!$J$3:$J$20000,'Google data'!$B$3:$B$20000,"&gt;="&amp;O$3,'Google data'!$B$3:$B$20000,"&lt;="&amp;O$4,'Google data'!$A$3:$A$20000,$A28),IF($B28="ChatGPT Ads",SUMIFS('ChatGPT data'!$I$3:$I$20000,'ChatGPT data'!$A$3:$A$20000,"&gt;="&amp;O$3,'ChatGPT data'!$A$3:$A$20000,"&lt;="&amp;O$4,'ChatGPT data'!$B$3:$B$20000,$A28),IF($B28="LinkedIn Ads",SUMIFS('LinkedIn data'!$I$3:$I$20000,'LinkedIn data'!$A$3:$A$20000,"&gt;="&amp;O$3,'LinkedIn data'!$A$3:$A$20000,"&lt;="&amp;O$4,'LinkedIn data'!$B$3:$B$20000,$A28),0)))))</f>
        <v>0</v>
      </c>
      <c r="P28" s="14" t="n">
        <f aca="false">IF($A28="","",IF($B28="Meta",SUMIFS('Meta data'!$V$3:$V$20000,'Meta data'!$A$3:$A$20000,"&gt;="&amp;P$3,'Meta data'!$A$3:$A$20000,"&lt;="&amp;P$4,'Meta data'!$C$3:$C$20000,$A28),IF($B28="Google Ads",SUMIFS('Google data'!$J$3:$J$20000,'Google data'!$B$3:$B$20000,"&gt;="&amp;P$3,'Google data'!$B$3:$B$20000,"&lt;="&amp;P$4,'Google data'!$A$3:$A$20000,$A28),IF($B28="ChatGPT Ads",SUMIFS('ChatGPT data'!$I$3:$I$20000,'ChatGPT data'!$A$3:$A$20000,"&gt;="&amp;P$3,'ChatGPT data'!$A$3:$A$20000,"&lt;="&amp;P$4,'ChatGPT data'!$B$3:$B$20000,$A28),IF($B28="LinkedIn Ads",SUMIFS('LinkedIn data'!$I$3:$I$20000,'LinkedIn data'!$A$3:$A$20000,"&gt;="&amp;P$3,'LinkedIn data'!$A$3:$A$20000,"&lt;="&amp;P$4,'LinkedIn data'!$B$3:$B$20000,$A28),0)))))</f>
        <v>0</v>
      </c>
      <c r="Q28" s="14" t="n">
        <f aca="false">IF($A28="","",IF($B28="Meta",SUMIFS('Meta data'!$V$3:$V$20000,'Meta data'!$A$3:$A$20000,"&gt;="&amp;Q$3,'Meta data'!$A$3:$A$20000,"&lt;="&amp;Q$4,'Meta data'!$C$3:$C$20000,$A28),IF($B28="Google Ads",SUMIFS('Google data'!$J$3:$J$20000,'Google data'!$B$3:$B$20000,"&gt;="&amp;Q$3,'Google data'!$B$3:$B$20000,"&lt;="&amp;Q$4,'Google data'!$A$3:$A$20000,$A28),IF($B28="ChatGPT Ads",SUMIFS('ChatGPT data'!$I$3:$I$20000,'ChatGPT data'!$A$3:$A$20000,"&gt;="&amp;Q$3,'ChatGPT data'!$A$3:$A$20000,"&lt;="&amp;Q$4,'ChatGPT data'!$B$3:$B$20000,$A28),IF($B28="LinkedIn Ads",SUMIFS('LinkedIn data'!$I$3:$I$20000,'LinkedIn data'!$A$3:$A$20000,"&gt;="&amp;Q$3,'LinkedIn data'!$A$3:$A$20000,"&lt;="&amp;Q$4,'LinkedIn data'!$B$3:$B$20000,$A28),0)))))</f>
        <v>0</v>
      </c>
      <c r="R28" s="15" t="n">
        <f aca="false">IF($A28="","",SUM(F28:Q28))</f>
        <v>7109.57793</v>
      </c>
      <c r="S28" s="36" t="n">
        <f aca="false">IF($A28="","",IF($B28="Meta",SUMIFS('Meta data'!$O$3:$O$20000,'Meta data'!$C$3:$C$20000,$A28),IF($B28="Google Ads",SUMIFS('Google data'!$F$3:$F$20000,'Google data'!$A$3:$A$20000,$A28),IF($B28="ChatGPT Ads",SUMIFS('ChatGPT data'!$E$3:$E$20000,'ChatGPT data'!$B$3:$B$20000,$A28),IF($B28="LinkedIn Ads",SUMIFS('LinkedIn data'!$E$3:$E$20000,'LinkedIn data'!$B$3:$B$20000,$A28),0)))))</f>
        <v>1537</v>
      </c>
      <c r="T28" s="36" t="n">
        <f aca="false">IF($A28="","",IF($B28="Meta",SUMIFS('Meta data'!$P$3:$P$20000,'Meta data'!$C$3:$C$20000,$A28),IF($B28="Google Ads",SUMIFS('Google data'!$G$3:$G$20000,'Google data'!$A$3:$A$20000,$A28),IF($B28="ChatGPT Ads",SUMIFS('ChatGPT data'!$F$3:$F$20000,'ChatGPT data'!$B$3:$B$20000,$A28),IF($B28="LinkedIn Ads",SUMIFS('LinkedIn data'!$F$3:$F$20000,'LinkedIn data'!$B$3:$B$20000,$A28),0)))))</f>
        <v>41.38</v>
      </c>
      <c r="U28" s="37" t="n">
        <f aca="false">IF(OR($A28="",T28=0),"",R28/T28)</f>
        <v>171.811936442726</v>
      </c>
      <c r="V28" s="58"/>
      <c r="W28" s="14" t="n">
        <f aca="false">IF($A28="","",IF($B28="Meta",SUMIFS('Meta data'!$V$3:$V$20000,'Meta data'!$A$3:$A$20000,"&gt;="&amp;Calc!$C$15,'Meta data'!$A$3:$A$20000,"&lt;="&amp;Calc!$C$13,'Meta data'!$C$3:$C$20000,$A28,'Meta data'!$T$3:$T$20000,"&lt;&gt;Month total"),IF($B28="Google Ads",SUMIFS('Google data'!$J$3:$J$20000,'Google data'!$B$3:$B$20000,"&gt;="&amp;Calc!$C$15,'Google data'!$B$3:$B$20000,"&lt;="&amp;Calc!$C$13,'Google data'!$A$3:$A$20000,$A28,'Google data'!$H$3:$H$20000,"&lt;&gt;Month total"),IF($B28="ChatGPT Ads",SUMIFS('ChatGPT data'!$I$3:$I$20000,'ChatGPT data'!$A$3:$A$20000,"&gt;="&amp;Calc!$C$15,'ChatGPT data'!$A$3:$A$20000,"&lt;="&amp;Calc!$C$13,'ChatGPT data'!$B$3:$B$20000,$A28,'ChatGPT data'!$G$3:$G$20000,"&lt;&gt;Month total"),IF($B28="LinkedIn Ads",SUMIFS('LinkedIn data'!$I$3:$I$20000,'LinkedIn data'!$A$3:$A$20000,"&gt;="&amp;Calc!$C$15,'LinkedIn data'!$A$3:$A$20000,"&lt;="&amp;Calc!$C$13,'LinkedIn data'!$B$3:$B$20000,$A28,'LinkedIn data'!$G$3:$G$20000,"&lt;&gt;Month total"),0)))))</f>
        <v>0</v>
      </c>
      <c r="X28" s="14" t="n">
        <f aca="false">IF($A28="","",IF($B28="Meta",SUMIFS('Meta data'!$V$3:$V$20000,'Meta data'!$A$3:$A$20000,"&gt;="&amp;Calc!$C$14,'Meta data'!$A$3:$A$20000,"&lt;="&amp;Calc!$C$13,'Meta data'!$C$3:$C$20000,$A28,'Meta data'!$T$3:$T$20000,"&lt;&gt;Month total"),IF($B28="Google Ads",SUMIFS('Google data'!$J$3:$J$20000,'Google data'!$B$3:$B$20000,"&gt;="&amp;Calc!$C$14,'Google data'!$B$3:$B$20000,"&lt;="&amp;Calc!$C$13,'Google data'!$A$3:$A$20000,$A28,'Google data'!$H$3:$H$20000,"&lt;&gt;Month total"),IF($B28="ChatGPT Ads",SUMIFS('ChatGPT data'!$I$3:$I$20000,'ChatGPT data'!$A$3:$A$20000,"&gt;="&amp;Calc!$C$14,'ChatGPT data'!$A$3:$A$20000,"&lt;="&amp;Calc!$C$13,'ChatGPT data'!$B$3:$B$20000,$A28,'ChatGPT data'!$G$3:$G$20000,"&lt;&gt;Month total"),IF($B28="LinkedIn Ads",SUMIFS('LinkedIn data'!$I$3:$I$20000,'LinkedIn data'!$A$3:$A$20000,"&gt;="&amp;Calc!$C$14,'LinkedIn data'!$A$3:$A$20000,"&lt;="&amp;Calc!$C$13,'LinkedIn data'!$B$3:$B$20000,$A28,'LinkedIn data'!$G$3:$G$20000,"&lt;&gt;Month total"),0)))))</f>
        <v>0</v>
      </c>
    </row>
    <row r="29" customFormat="false" ht="15" hidden="false" customHeight="false" outlineLevel="0" collapsed="false">
      <c r="A29" s="57" t="s">
        <v>189</v>
      </c>
      <c r="B29" s="57" t="s">
        <v>20</v>
      </c>
      <c r="C29" s="57" t="s">
        <v>131</v>
      </c>
      <c r="D29" s="57" t="s">
        <v>123</v>
      </c>
      <c r="E29" s="57" t="s">
        <v>149</v>
      </c>
      <c r="F29" s="14" t="n">
        <f aca="false">IF($A29="","",IF($B29="Meta",SUMIFS('Meta data'!$V$3:$V$20000,'Meta data'!$A$3:$A$20000,"&gt;="&amp;F$3,'Meta data'!$A$3:$A$20000,"&lt;="&amp;F$4,'Meta data'!$C$3:$C$20000,$A29),IF($B29="Google Ads",SUMIFS('Google data'!$J$3:$J$20000,'Google data'!$B$3:$B$20000,"&gt;="&amp;F$3,'Google data'!$B$3:$B$20000,"&lt;="&amp;F$4,'Google data'!$A$3:$A$20000,$A29),IF($B29="ChatGPT Ads",SUMIFS('ChatGPT data'!$I$3:$I$20000,'ChatGPT data'!$A$3:$A$20000,"&gt;="&amp;F$3,'ChatGPT data'!$A$3:$A$20000,"&lt;="&amp;F$4,'ChatGPT data'!$B$3:$B$20000,$A29),IF($B29="LinkedIn Ads",SUMIFS('LinkedIn data'!$I$3:$I$20000,'LinkedIn data'!$A$3:$A$20000,"&gt;="&amp;F$3,'LinkedIn data'!$A$3:$A$20000,"&lt;="&amp;F$4,'LinkedIn data'!$B$3:$B$20000,$A29),0)))))</f>
        <v>0</v>
      </c>
      <c r="G29" s="14" t="n">
        <f aca="false">IF($A29="","",IF($B29="Meta",SUMIFS('Meta data'!$V$3:$V$20000,'Meta data'!$A$3:$A$20000,"&gt;="&amp;G$3,'Meta data'!$A$3:$A$20000,"&lt;="&amp;G$4,'Meta data'!$C$3:$C$20000,$A29),IF($B29="Google Ads",SUMIFS('Google data'!$J$3:$J$20000,'Google data'!$B$3:$B$20000,"&gt;="&amp;G$3,'Google data'!$B$3:$B$20000,"&lt;="&amp;G$4,'Google data'!$A$3:$A$20000,$A29),IF($B29="ChatGPT Ads",SUMIFS('ChatGPT data'!$I$3:$I$20000,'ChatGPT data'!$A$3:$A$20000,"&gt;="&amp;G$3,'ChatGPT data'!$A$3:$A$20000,"&lt;="&amp;G$4,'ChatGPT data'!$B$3:$B$20000,$A29),IF($B29="LinkedIn Ads",SUMIFS('LinkedIn data'!$I$3:$I$20000,'LinkedIn data'!$A$3:$A$20000,"&gt;="&amp;G$3,'LinkedIn data'!$A$3:$A$20000,"&lt;="&amp;G$4,'LinkedIn data'!$B$3:$B$20000,$A29),0)))))</f>
        <v>0</v>
      </c>
      <c r="H29" s="14" t="n">
        <f aca="false">IF($A29="","",IF($B29="Meta",SUMIFS('Meta data'!$V$3:$V$20000,'Meta data'!$A$3:$A$20000,"&gt;="&amp;H$3,'Meta data'!$A$3:$A$20000,"&lt;="&amp;H$4,'Meta data'!$C$3:$C$20000,$A29),IF($B29="Google Ads",SUMIFS('Google data'!$J$3:$J$20000,'Google data'!$B$3:$B$20000,"&gt;="&amp;H$3,'Google data'!$B$3:$B$20000,"&lt;="&amp;H$4,'Google data'!$A$3:$A$20000,$A29),IF($B29="ChatGPT Ads",SUMIFS('ChatGPT data'!$I$3:$I$20000,'ChatGPT data'!$A$3:$A$20000,"&gt;="&amp;H$3,'ChatGPT data'!$A$3:$A$20000,"&lt;="&amp;H$4,'ChatGPT data'!$B$3:$B$20000,$A29),IF($B29="LinkedIn Ads",SUMIFS('LinkedIn data'!$I$3:$I$20000,'LinkedIn data'!$A$3:$A$20000,"&gt;="&amp;H$3,'LinkedIn data'!$A$3:$A$20000,"&lt;="&amp;H$4,'LinkedIn data'!$B$3:$B$20000,$A29),0)))))</f>
        <v>0</v>
      </c>
      <c r="I29" s="14" t="n">
        <f aca="false">IF($A29="","",IF($B29="Meta",SUMIFS('Meta data'!$V$3:$V$20000,'Meta data'!$A$3:$A$20000,"&gt;="&amp;I$3,'Meta data'!$A$3:$A$20000,"&lt;="&amp;I$4,'Meta data'!$C$3:$C$20000,$A29),IF($B29="Google Ads",SUMIFS('Google data'!$J$3:$J$20000,'Google data'!$B$3:$B$20000,"&gt;="&amp;I$3,'Google data'!$B$3:$B$20000,"&lt;="&amp;I$4,'Google data'!$A$3:$A$20000,$A29),IF($B29="ChatGPT Ads",SUMIFS('ChatGPT data'!$I$3:$I$20000,'ChatGPT data'!$A$3:$A$20000,"&gt;="&amp;I$3,'ChatGPT data'!$A$3:$A$20000,"&lt;="&amp;I$4,'ChatGPT data'!$B$3:$B$20000,$A29),IF($B29="LinkedIn Ads",SUMIFS('LinkedIn data'!$I$3:$I$20000,'LinkedIn data'!$A$3:$A$20000,"&gt;="&amp;I$3,'LinkedIn data'!$A$3:$A$20000,"&lt;="&amp;I$4,'LinkedIn data'!$B$3:$B$20000,$A29),0)))))</f>
        <v>0</v>
      </c>
      <c r="J29" s="14" t="n">
        <f aca="false">IF($A29="","",IF($B29="Meta",SUMIFS('Meta data'!$V$3:$V$20000,'Meta data'!$A$3:$A$20000,"&gt;="&amp;J$3,'Meta data'!$A$3:$A$20000,"&lt;="&amp;J$4,'Meta data'!$C$3:$C$20000,$A29),IF($B29="Google Ads",SUMIFS('Google data'!$J$3:$J$20000,'Google data'!$B$3:$B$20000,"&gt;="&amp;J$3,'Google data'!$B$3:$B$20000,"&lt;="&amp;J$4,'Google data'!$A$3:$A$20000,$A29),IF($B29="ChatGPT Ads",SUMIFS('ChatGPT data'!$I$3:$I$20000,'ChatGPT data'!$A$3:$A$20000,"&gt;="&amp;J$3,'ChatGPT data'!$A$3:$A$20000,"&lt;="&amp;J$4,'ChatGPT data'!$B$3:$B$20000,$A29),IF($B29="LinkedIn Ads",SUMIFS('LinkedIn data'!$I$3:$I$20000,'LinkedIn data'!$A$3:$A$20000,"&gt;="&amp;J$3,'LinkedIn data'!$A$3:$A$20000,"&lt;="&amp;J$4,'LinkedIn data'!$B$3:$B$20000,$A29),0)))))</f>
        <v>0</v>
      </c>
      <c r="K29" s="14" t="n">
        <f aca="false">IF($A29="","",IF($B29="Meta",SUMIFS('Meta data'!$V$3:$V$20000,'Meta data'!$A$3:$A$20000,"&gt;="&amp;K$3,'Meta data'!$A$3:$A$20000,"&lt;="&amp;K$4,'Meta data'!$C$3:$C$20000,$A29),IF($B29="Google Ads",SUMIFS('Google data'!$J$3:$J$20000,'Google data'!$B$3:$B$20000,"&gt;="&amp;K$3,'Google data'!$B$3:$B$20000,"&lt;="&amp;K$4,'Google data'!$A$3:$A$20000,$A29),IF($B29="ChatGPT Ads",SUMIFS('ChatGPT data'!$I$3:$I$20000,'ChatGPT data'!$A$3:$A$20000,"&gt;="&amp;K$3,'ChatGPT data'!$A$3:$A$20000,"&lt;="&amp;K$4,'ChatGPT data'!$B$3:$B$20000,$A29),IF($B29="LinkedIn Ads",SUMIFS('LinkedIn data'!$I$3:$I$20000,'LinkedIn data'!$A$3:$A$20000,"&gt;="&amp;K$3,'LinkedIn data'!$A$3:$A$20000,"&lt;="&amp;K$4,'LinkedIn data'!$B$3:$B$20000,$A29),0)))))</f>
        <v>0</v>
      </c>
      <c r="L29" s="14" t="n">
        <f aca="false">IF($A29="","",IF($B29="Meta",SUMIFS('Meta data'!$V$3:$V$20000,'Meta data'!$A$3:$A$20000,"&gt;="&amp;L$3,'Meta data'!$A$3:$A$20000,"&lt;="&amp;L$4,'Meta data'!$C$3:$C$20000,$A29),IF($B29="Google Ads",SUMIFS('Google data'!$J$3:$J$20000,'Google data'!$B$3:$B$20000,"&gt;="&amp;L$3,'Google data'!$B$3:$B$20000,"&lt;="&amp;L$4,'Google data'!$A$3:$A$20000,$A29),IF($B29="ChatGPT Ads",SUMIFS('ChatGPT data'!$I$3:$I$20000,'ChatGPT data'!$A$3:$A$20000,"&gt;="&amp;L$3,'ChatGPT data'!$A$3:$A$20000,"&lt;="&amp;L$4,'ChatGPT data'!$B$3:$B$20000,$A29),IF($B29="LinkedIn Ads",SUMIFS('LinkedIn data'!$I$3:$I$20000,'LinkedIn data'!$A$3:$A$20000,"&gt;="&amp;L$3,'LinkedIn data'!$A$3:$A$20000,"&lt;="&amp;L$4,'LinkedIn data'!$B$3:$B$20000,$A29),0)))))</f>
        <v>0</v>
      </c>
      <c r="M29" s="14" t="n">
        <f aca="false">IF($A29="","",IF($B29="Meta",SUMIFS('Meta data'!$V$3:$V$20000,'Meta data'!$A$3:$A$20000,"&gt;="&amp;M$3,'Meta data'!$A$3:$A$20000,"&lt;="&amp;M$4,'Meta data'!$C$3:$C$20000,$A29),IF($B29="Google Ads",SUMIFS('Google data'!$J$3:$J$20000,'Google data'!$B$3:$B$20000,"&gt;="&amp;M$3,'Google data'!$B$3:$B$20000,"&lt;="&amp;M$4,'Google data'!$A$3:$A$20000,$A29),IF($B29="ChatGPT Ads",SUMIFS('ChatGPT data'!$I$3:$I$20000,'ChatGPT data'!$A$3:$A$20000,"&gt;="&amp;M$3,'ChatGPT data'!$A$3:$A$20000,"&lt;="&amp;M$4,'ChatGPT data'!$B$3:$B$20000,$A29),IF($B29="LinkedIn Ads",SUMIFS('LinkedIn data'!$I$3:$I$20000,'LinkedIn data'!$A$3:$A$20000,"&gt;="&amp;M$3,'LinkedIn data'!$A$3:$A$20000,"&lt;="&amp;M$4,'LinkedIn data'!$B$3:$B$20000,$A29),0)))))</f>
        <v>2818.202311</v>
      </c>
      <c r="N29" s="14" t="n">
        <f aca="false">IF($A29="","",IF($B29="Meta",SUMIFS('Meta data'!$V$3:$V$20000,'Meta data'!$A$3:$A$20000,"&gt;="&amp;N$3,'Meta data'!$A$3:$A$20000,"&lt;="&amp;N$4,'Meta data'!$C$3:$C$20000,$A29),IF($B29="Google Ads",SUMIFS('Google data'!$J$3:$J$20000,'Google data'!$B$3:$B$20000,"&gt;="&amp;N$3,'Google data'!$B$3:$B$20000,"&lt;="&amp;N$4,'Google data'!$A$3:$A$20000,$A29),IF($B29="ChatGPT Ads",SUMIFS('ChatGPT data'!$I$3:$I$20000,'ChatGPT data'!$A$3:$A$20000,"&gt;="&amp;N$3,'ChatGPT data'!$A$3:$A$20000,"&lt;="&amp;N$4,'ChatGPT data'!$B$3:$B$20000,$A29),IF($B29="LinkedIn Ads",SUMIFS('LinkedIn data'!$I$3:$I$20000,'LinkedIn data'!$A$3:$A$20000,"&gt;="&amp;N$3,'LinkedIn data'!$A$3:$A$20000,"&lt;="&amp;N$4,'LinkedIn data'!$B$3:$B$20000,$A29),0)))))</f>
        <v>2578.958626</v>
      </c>
      <c r="O29" s="14" t="n">
        <f aca="false">IF($A29="","",IF($B29="Meta",SUMIFS('Meta data'!$V$3:$V$20000,'Meta data'!$A$3:$A$20000,"&gt;="&amp;O$3,'Meta data'!$A$3:$A$20000,"&lt;="&amp;O$4,'Meta data'!$C$3:$C$20000,$A29),IF($B29="Google Ads",SUMIFS('Google data'!$J$3:$J$20000,'Google data'!$B$3:$B$20000,"&gt;="&amp;O$3,'Google data'!$B$3:$B$20000,"&lt;="&amp;O$4,'Google data'!$A$3:$A$20000,$A29),IF($B29="ChatGPT Ads",SUMIFS('ChatGPT data'!$I$3:$I$20000,'ChatGPT data'!$A$3:$A$20000,"&gt;="&amp;O$3,'ChatGPT data'!$A$3:$A$20000,"&lt;="&amp;O$4,'ChatGPT data'!$B$3:$B$20000,$A29),IF($B29="LinkedIn Ads",SUMIFS('LinkedIn data'!$I$3:$I$20000,'LinkedIn data'!$A$3:$A$20000,"&gt;="&amp;O$3,'LinkedIn data'!$A$3:$A$20000,"&lt;="&amp;O$4,'LinkedIn data'!$B$3:$B$20000,$A29),0)))))</f>
        <v>442.978041</v>
      </c>
      <c r="P29" s="14" t="n">
        <f aca="false">IF($A29="","",IF($B29="Meta",SUMIFS('Meta data'!$V$3:$V$20000,'Meta data'!$A$3:$A$20000,"&gt;="&amp;P$3,'Meta data'!$A$3:$A$20000,"&lt;="&amp;P$4,'Meta data'!$C$3:$C$20000,$A29),IF($B29="Google Ads",SUMIFS('Google data'!$J$3:$J$20000,'Google data'!$B$3:$B$20000,"&gt;="&amp;P$3,'Google data'!$B$3:$B$20000,"&lt;="&amp;P$4,'Google data'!$A$3:$A$20000,$A29),IF($B29="ChatGPT Ads",SUMIFS('ChatGPT data'!$I$3:$I$20000,'ChatGPT data'!$A$3:$A$20000,"&gt;="&amp;P$3,'ChatGPT data'!$A$3:$A$20000,"&lt;="&amp;P$4,'ChatGPT data'!$B$3:$B$20000,$A29),IF($B29="LinkedIn Ads",SUMIFS('LinkedIn data'!$I$3:$I$20000,'LinkedIn data'!$A$3:$A$20000,"&gt;="&amp;P$3,'LinkedIn data'!$A$3:$A$20000,"&lt;="&amp;P$4,'LinkedIn data'!$B$3:$B$20000,$A29),0)))))</f>
        <v>0</v>
      </c>
      <c r="Q29" s="14" t="n">
        <f aca="false">IF($A29="","",IF($B29="Meta",SUMIFS('Meta data'!$V$3:$V$20000,'Meta data'!$A$3:$A$20000,"&gt;="&amp;Q$3,'Meta data'!$A$3:$A$20000,"&lt;="&amp;Q$4,'Meta data'!$C$3:$C$20000,$A29),IF($B29="Google Ads",SUMIFS('Google data'!$J$3:$J$20000,'Google data'!$B$3:$B$20000,"&gt;="&amp;Q$3,'Google data'!$B$3:$B$20000,"&lt;="&amp;Q$4,'Google data'!$A$3:$A$20000,$A29),IF($B29="ChatGPT Ads",SUMIFS('ChatGPT data'!$I$3:$I$20000,'ChatGPT data'!$A$3:$A$20000,"&gt;="&amp;Q$3,'ChatGPT data'!$A$3:$A$20000,"&lt;="&amp;Q$4,'ChatGPT data'!$B$3:$B$20000,$A29),IF($B29="LinkedIn Ads",SUMIFS('LinkedIn data'!$I$3:$I$20000,'LinkedIn data'!$A$3:$A$20000,"&gt;="&amp;Q$3,'LinkedIn data'!$A$3:$A$20000,"&lt;="&amp;Q$4,'LinkedIn data'!$B$3:$B$20000,$A29),0)))))</f>
        <v>0</v>
      </c>
      <c r="R29" s="15" t="n">
        <f aca="false">IF($A29="","",SUM(F29:Q29))</f>
        <v>5840.138978</v>
      </c>
      <c r="S29" s="36" t="n">
        <f aca="false">IF($A29="","",IF($B29="Meta",SUMIFS('Meta data'!$O$3:$O$20000,'Meta data'!$C$3:$C$20000,$A29),IF($B29="Google Ads",SUMIFS('Google data'!$F$3:$F$20000,'Google data'!$A$3:$A$20000,$A29),IF($B29="ChatGPT Ads",SUMIFS('ChatGPT data'!$E$3:$E$20000,'ChatGPT data'!$B$3:$B$20000,$A29),IF($B29="LinkedIn Ads",SUMIFS('LinkedIn data'!$E$3:$E$20000,'LinkedIn data'!$B$3:$B$20000,$A29),0)))))</f>
        <v>2574</v>
      </c>
      <c r="T29" s="36" t="n">
        <f aca="false">IF($A29="","",IF($B29="Meta",SUMIFS('Meta data'!$P$3:$P$20000,'Meta data'!$C$3:$C$20000,$A29),IF($B29="Google Ads",SUMIFS('Google data'!$G$3:$G$20000,'Google data'!$A$3:$A$20000,$A29),IF($B29="ChatGPT Ads",SUMIFS('ChatGPT data'!$F$3:$F$20000,'ChatGPT data'!$B$3:$B$20000,$A29),IF($B29="LinkedIn Ads",SUMIFS('LinkedIn data'!$F$3:$F$20000,'LinkedIn data'!$B$3:$B$20000,$A29),0)))))</f>
        <v>118.83</v>
      </c>
      <c r="U29" s="37" t="n">
        <f aca="false">IF(OR($A29="",T29=0),"",R29/T29)</f>
        <v>49.1470081460911</v>
      </c>
      <c r="V29" s="58"/>
      <c r="W29" s="14" t="n">
        <f aca="false">IF($A29="","",IF($B29="Meta",SUMIFS('Meta data'!$V$3:$V$20000,'Meta data'!$A$3:$A$20000,"&gt;="&amp;Calc!$C$15,'Meta data'!$A$3:$A$20000,"&lt;="&amp;Calc!$C$13,'Meta data'!$C$3:$C$20000,$A29,'Meta data'!$T$3:$T$20000,"&lt;&gt;Month total"),IF($B29="Google Ads",SUMIFS('Google data'!$J$3:$J$20000,'Google data'!$B$3:$B$20000,"&gt;="&amp;Calc!$C$15,'Google data'!$B$3:$B$20000,"&lt;="&amp;Calc!$C$13,'Google data'!$A$3:$A$20000,$A29,'Google data'!$H$3:$H$20000,"&lt;&gt;Month total"),IF($B29="ChatGPT Ads",SUMIFS('ChatGPT data'!$I$3:$I$20000,'ChatGPT data'!$A$3:$A$20000,"&gt;="&amp;Calc!$C$15,'ChatGPT data'!$A$3:$A$20000,"&lt;="&amp;Calc!$C$13,'ChatGPT data'!$B$3:$B$20000,$A29,'ChatGPT data'!$G$3:$G$20000,"&lt;&gt;Month total"),IF($B29="LinkedIn Ads",SUMIFS('LinkedIn data'!$I$3:$I$20000,'LinkedIn data'!$A$3:$A$20000,"&gt;="&amp;Calc!$C$15,'LinkedIn data'!$A$3:$A$20000,"&lt;="&amp;Calc!$C$13,'LinkedIn data'!$B$3:$B$20000,$A29,'LinkedIn data'!$G$3:$G$20000,"&lt;&gt;Month total"),0)))))</f>
        <v>825.656167</v>
      </c>
      <c r="X29" s="14" t="n">
        <f aca="false">IF($A29="","",IF($B29="Meta",SUMIFS('Meta data'!$V$3:$V$20000,'Meta data'!$A$3:$A$20000,"&gt;="&amp;Calc!$C$14,'Meta data'!$A$3:$A$20000,"&lt;="&amp;Calc!$C$13,'Meta data'!$C$3:$C$20000,$A29,'Meta data'!$T$3:$T$20000,"&lt;&gt;Month total"),IF($B29="Google Ads",SUMIFS('Google data'!$J$3:$J$20000,'Google data'!$B$3:$B$20000,"&gt;="&amp;Calc!$C$14,'Google data'!$B$3:$B$20000,"&lt;="&amp;Calc!$C$13,'Google data'!$A$3:$A$20000,$A29,'Google data'!$H$3:$H$20000,"&lt;&gt;Month total"),IF($B29="ChatGPT Ads",SUMIFS('ChatGPT data'!$I$3:$I$20000,'ChatGPT data'!$A$3:$A$20000,"&gt;="&amp;Calc!$C$14,'ChatGPT data'!$A$3:$A$20000,"&lt;="&amp;Calc!$C$13,'ChatGPT data'!$B$3:$B$20000,$A29,'ChatGPT data'!$G$3:$G$20000,"&lt;&gt;Month total"),IF($B29="LinkedIn Ads",SUMIFS('LinkedIn data'!$I$3:$I$20000,'LinkedIn data'!$A$3:$A$20000,"&gt;="&amp;Calc!$C$14,'LinkedIn data'!$A$3:$A$20000,"&lt;="&amp;Calc!$C$13,'LinkedIn data'!$B$3:$B$20000,$A29,'LinkedIn data'!$G$3:$G$20000,"&lt;&gt;Month total"),0)))))</f>
        <v>253.04728</v>
      </c>
    </row>
    <row r="30" customFormat="false" ht="15" hidden="false" customHeight="false" outlineLevel="0" collapsed="false">
      <c r="A30" s="57" t="s">
        <v>190</v>
      </c>
      <c r="B30" s="57" t="s">
        <v>20</v>
      </c>
      <c r="C30" s="57" t="s">
        <v>132</v>
      </c>
      <c r="D30" s="57" t="s">
        <v>123</v>
      </c>
      <c r="E30" s="57" t="s">
        <v>149</v>
      </c>
      <c r="F30" s="14" t="n">
        <f aca="false">IF($A30="","",IF($B30="Meta",SUMIFS('Meta data'!$V$3:$V$20000,'Meta data'!$A$3:$A$20000,"&gt;="&amp;F$3,'Meta data'!$A$3:$A$20000,"&lt;="&amp;F$4,'Meta data'!$C$3:$C$20000,$A30),IF($B30="Google Ads",SUMIFS('Google data'!$J$3:$J$20000,'Google data'!$B$3:$B$20000,"&gt;="&amp;F$3,'Google data'!$B$3:$B$20000,"&lt;="&amp;F$4,'Google data'!$A$3:$A$20000,$A30),IF($B30="ChatGPT Ads",SUMIFS('ChatGPT data'!$I$3:$I$20000,'ChatGPT data'!$A$3:$A$20000,"&gt;="&amp;F$3,'ChatGPT data'!$A$3:$A$20000,"&lt;="&amp;F$4,'ChatGPT data'!$B$3:$B$20000,$A30),IF($B30="LinkedIn Ads",SUMIFS('LinkedIn data'!$I$3:$I$20000,'LinkedIn data'!$A$3:$A$20000,"&gt;="&amp;F$3,'LinkedIn data'!$A$3:$A$20000,"&lt;="&amp;F$4,'LinkedIn data'!$B$3:$B$20000,$A30),0)))))</f>
        <v>71.253375</v>
      </c>
      <c r="G30" s="14" t="n">
        <f aca="false">IF($A30="","",IF($B30="Meta",SUMIFS('Meta data'!$V$3:$V$20000,'Meta data'!$A$3:$A$20000,"&gt;="&amp;G$3,'Meta data'!$A$3:$A$20000,"&lt;="&amp;G$4,'Meta data'!$C$3:$C$20000,$A30),IF($B30="Google Ads",SUMIFS('Google data'!$J$3:$J$20000,'Google data'!$B$3:$B$20000,"&gt;="&amp;G$3,'Google data'!$B$3:$B$20000,"&lt;="&amp;G$4,'Google data'!$A$3:$A$20000,$A30),IF($B30="ChatGPT Ads",SUMIFS('ChatGPT data'!$I$3:$I$20000,'ChatGPT data'!$A$3:$A$20000,"&gt;="&amp;G$3,'ChatGPT data'!$A$3:$A$20000,"&lt;="&amp;G$4,'ChatGPT data'!$B$3:$B$20000,$A30),IF($B30="LinkedIn Ads",SUMIFS('LinkedIn data'!$I$3:$I$20000,'LinkedIn data'!$A$3:$A$20000,"&gt;="&amp;G$3,'LinkedIn data'!$A$3:$A$20000,"&lt;="&amp;G$4,'LinkedIn data'!$B$3:$B$20000,$A30),0)))))</f>
        <v>339.031941</v>
      </c>
      <c r="H30" s="14" t="n">
        <f aca="false">IF($A30="","",IF($B30="Meta",SUMIFS('Meta data'!$V$3:$V$20000,'Meta data'!$A$3:$A$20000,"&gt;="&amp;H$3,'Meta data'!$A$3:$A$20000,"&lt;="&amp;H$4,'Meta data'!$C$3:$C$20000,$A30),IF($B30="Google Ads",SUMIFS('Google data'!$J$3:$J$20000,'Google data'!$B$3:$B$20000,"&gt;="&amp;H$3,'Google data'!$B$3:$B$20000,"&lt;="&amp;H$4,'Google data'!$A$3:$A$20000,$A30),IF($B30="ChatGPT Ads",SUMIFS('ChatGPT data'!$I$3:$I$20000,'ChatGPT data'!$A$3:$A$20000,"&gt;="&amp;H$3,'ChatGPT data'!$A$3:$A$20000,"&lt;="&amp;H$4,'ChatGPT data'!$B$3:$B$20000,$A30),IF($B30="LinkedIn Ads",SUMIFS('LinkedIn data'!$I$3:$I$20000,'LinkedIn data'!$A$3:$A$20000,"&gt;="&amp;H$3,'LinkedIn data'!$A$3:$A$20000,"&lt;="&amp;H$4,'LinkedIn data'!$B$3:$B$20000,$A30),0)))))</f>
        <v>165.464308</v>
      </c>
      <c r="I30" s="14" t="n">
        <f aca="false">IF($A30="","",IF($B30="Meta",SUMIFS('Meta data'!$V$3:$V$20000,'Meta data'!$A$3:$A$20000,"&gt;="&amp;I$3,'Meta data'!$A$3:$A$20000,"&lt;="&amp;I$4,'Meta data'!$C$3:$C$20000,$A30),IF($B30="Google Ads",SUMIFS('Google data'!$J$3:$J$20000,'Google data'!$B$3:$B$20000,"&gt;="&amp;I$3,'Google data'!$B$3:$B$20000,"&lt;="&amp;I$4,'Google data'!$A$3:$A$20000,$A30),IF($B30="ChatGPT Ads",SUMIFS('ChatGPT data'!$I$3:$I$20000,'ChatGPT data'!$A$3:$A$20000,"&gt;="&amp;I$3,'ChatGPT data'!$A$3:$A$20000,"&lt;="&amp;I$4,'ChatGPT data'!$B$3:$B$20000,$A30),IF($B30="LinkedIn Ads",SUMIFS('LinkedIn data'!$I$3:$I$20000,'LinkedIn data'!$A$3:$A$20000,"&gt;="&amp;I$3,'LinkedIn data'!$A$3:$A$20000,"&lt;="&amp;I$4,'LinkedIn data'!$B$3:$B$20000,$A30),0)))))</f>
        <v>165.207237</v>
      </c>
      <c r="J30" s="14" t="n">
        <f aca="false">IF($A30="","",IF($B30="Meta",SUMIFS('Meta data'!$V$3:$V$20000,'Meta data'!$A$3:$A$20000,"&gt;="&amp;J$3,'Meta data'!$A$3:$A$20000,"&lt;="&amp;J$4,'Meta data'!$C$3:$C$20000,$A30),IF($B30="Google Ads",SUMIFS('Google data'!$J$3:$J$20000,'Google data'!$B$3:$B$20000,"&gt;="&amp;J$3,'Google data'!$B$3:$B$20000,"&lt;="&amp;J$4,'Google data'!$A$3:$A$20000,$A30),IF($B30="ChatGPT Ads",SUMIFS('ChatGPT data'!$I$3:$I$20000,'ChatGPT data'!$A$3:$A$20000,"&gt;="&amp;J$3,'ChatGPT data'!$A$3:$A$20000,"&lt;="&amp;J$4,'ChatGPT data'!$B$3:$B$20000,$A30),IF($B30="LinkedIn Ads",SUMIFS('LinkedIn data'!$I$3:$I$20000,'LinkedIn data'!$A$3:$A$20000,"&gt;="&amp;J$3,'LinkedIn data'!$A$3:$A$20000,"&lt;="&amp;J$4,'LinkedIn data'!$B$3:$B$20000,$A30),0)))))</f>
        <v>588.58082</v>
      </c>
      <c r="K30" s="14" t="n">
        <f aca="false">IF($A30="","",IF($B30="Meta",SUMIFS('Meta data'!$V$3:$V$20000,'Meta data'!$A$3:$A$20000,"&gt;="&amp;K$3,'Meta data'!$A$3:$A$20000,"&lt;="&amp;K$4,'Meta data'!$C$3:$C$20000,$A30),IF($B30="Google Ads",SUMIFS('Google data'!$J$3:$J$20000,'Google data'!$B$3:$B$20000,"&gt;="&amp;K$3,'Google data'!$B$3:$B$20000,"&lt;="&amp;K$4,'Google data'!$A$3:$A$20000,$A30),IF($B30="ChatGPT Ads",SUMIFS('ChatGPT data'!$I$3:$I$20000,'ChatGPT data'!$A$3:$A$20000,"&gt;="&amp;K$3,'ChatGPT data'!$A$3:$A$20000,"&lt;="&amp;K$4,'ChatGPT data'!$B$3:$B$20000,$A30),IF($B30="LinkedIn Ads",SUMIFS('LinkedIn data'!$I$3:$I$20000,'LinkedIn data'!$A$3:$A$20000,"&gt;="&amp;K$3,'LinkedIn data'!$A$3:$A$20000,"&lt;="&amp;K$4,'LinkedIn data'!$B$3:$B$20000,$A30),0)))))</f>
        <v>1777.400071</v>
      </c>
      <c r="L30" s="14" t="n">
        <f aca="false">IF($A30="","",IF($B30="Meta",SUMIFS('Meta data'!$V$3:$V$20000,'Meta data'!$A$3:$A$20000,"&gt;="&amp;L$3,'Meta data'!$A$3:$A$20000,"&lt;="&amp;L$4,'Meta data'!$C$3:$C$20000,$A30),IF($B30="Google Ads",SUMIFS('Google data'!$J$3:$J$20000,'Google data'!$B$3:$B$20000,"&gt;="&amp;L$3,'Google data'!$B$3:$B$20000,"&lt;="&amp;L$4,'Google data'!$A$3:$A$20000,$A30),IF($B30="ChatGPT Ads",SUMIFS('ChatGPT data'!$I$3:$I$20000,'ChatGPT data'!$A$3:$A$20000,"&gt;="&amp;L$3,'ChatGPT data'!$A$3:$A$20000,"&lt;="&amp;L$4,'ChatGPT data'!$B$3:$B$20000,$A30),IF($B30="LinkedIn Ads",SUMIFS('LinkedIn data'!$I$3:$I$20000,'LinkedIn data'!$A$3:$A$20000,"&gt;="&amp;L$3,'LinkedIn data'!$A$3:$A$20000,"&lt;="&amp;L$4,'LinkedIn data'!$B$3:$B$20000,$A30),0)))))</f>
        <v>1710.963983</v>
      </c>
      <c r="M30" s="14" t="n">
        <f aca="false">IF($A30="","",IF($B30="Meta",SUMIFS('Meta data'!$V$3:$V$20000,'Meta data'!$A$3:$A$20000,"&gt;="&amp;M$3,'Meta data'!$A$3:$A$20000,"&lt;="&amp;M$4,'Meta data'!$C$3:$C$20000,$A30),IF($B30="Google Ads",SUMIFS('Google data'!$J$3:$J$20000,'Google data'!$B$3:$B$20000,"&gt;="&amp;M$3,'Google data'!$B$3:$B$20000,"&lt;="&amp;M$4,'Google data'!$A$3:$A$20000,$A30),IF($B30="ChatGPT Ads",SUMIFS('ChatGPT data'!$I$3:$I$20000,'ChatGPT data'!$A$3:$A$20000,"&gt;="&amp;M$3,'ChatGPT data'!$A$3:$A$20000,"&lt;="&amp;M$4,'ChatGPT data'!$B$3:$B$20000,$A30),IF($B30="LinkedIn Ads",SUMIFS('LinkedIn data'!$I$3:$I$20000,'LinkedIn data'!$A$3:$A$20000,"&gt;="&amp;M$3,'LinkedIn data'!$A$3:$A$20000,"&lt;="&amp;M$4,'LinkedIn data'!$B$3:$B$20000,$A30),0)))))</f>
        <v>664.752075</v>
      </c>
      <c r="N30" s="14" t="n">
        <f aca="false">IF($A30="","",IF($B30="Meta",SUMIFS('Meta data'!$V$3:$V$20000,'Meta data'!$A$3:$A$20000,"&gt;="&amp;N$3,'Meta data'!$A$3:$A$20000,"&lt;="&amp;N$4,'Meta data'!$C$3:$C$20000,$A30),IF($B30="Google Ads",SUMIFS('Google data'!$J$3:$J$20000,'Google data'!$B$3:$B$20000,"&gt;="&amp;N$3,'Google data'!$B$3:$B$20000,"&lt;="&amp;N$4,'Google data'!$A$3:$A$20000,$A30),IF($B30="ChatGPT Ads",SUMIFS('ChatGPT data'!$I$3:$I$20000,'ChatGPT data'!$A$3:$A$20000,"&gt;="&amp;N$3,'ChatGPT data'!$A$3:$A$20000,"&lt;="&amp;N$4,'ChatGPT data'!$B$3:$B$20000,$A30),IF($B30="LinkedIn Ads",SUMIFS('LinkedIn data'!$I$3:$I$20000,'LinkedIn data'!$A$3:$A$20000,"&gt;="&amp;N$3,'LinkedIn data'!$A$3:$A$20000,"&lt;="&amp;N$4,'LinkedIn data'!$B$3:$B$20000,$A30),0)))))</f>
        <v>0</v>
      </c>
      <c r="O30" s="14" t="n">
        <f aca="false">IF($A30="","",IF($B30="Meta",SUMIFS('Meta data'!$V$3:$V$20000,'Meta data'!$A$3:$A$20000,"&gt;="&amp;O$3,'Meta data'!$A$3:$A$20000,"&lt;="&amp;O$4,'Meta data'!$C$3:$C$20000,$A30),IF($B30="Google Ads",SUMIFS('Google data'!$J$3:$J$20000,'Google data'!$B$3:$B$20000,"&gt;="&amp;O$3,'Google data'!$B$3:$B$20000,"&lt;="&amp;O$4,'Google data'!$A$3:$A$20000,$A30),IF($B30="ChatGPT Ads",SUMIFS('ChatGPT data'!$I$3:$I$20000,'ChatGPT data'!$A$3:$A$20000,"&gt;="&amp;O$3,'ChatGPT data'!$A$3:$A$20000,"&lt;="&amp;O$4,'ChatGPT data'!$B$3:$B$20000,$A30),IF($B30="LinkedIn Ads",SUMIFS('LinkedIn data'!$I$3:$I$20000,'LinkedIn data'!$A$3:$A$20000,"&gt;="&amp;O$3,'LinkedIn data'!$A$3:$A$20000,"&lt;="&amp;O$4,'LinkedIn data'!$B$3:$B$20000,$A30),0)))))</f>
        <v>0</v>
      </c>
      <c r="P30" s="14" t="n">
        <f aca="false">IF($A30="","",IF($B30="Meta",SUMIFS('Meta data'!$V$3:$V$20000,'Meta data'!$A$3:$A$20000,"&gt;="&amp;P$3,'Meta data'!$A$3:$A$20000,"&lt;="&amp;P$4,'Meta data'!$C$3:$C$20000,$A30),IF($B30="Google Ads",SUMIFS('Google data'!$J$3:$J$20000,'Google data'!$B$3:$B$20000,"&gt;="&amp;P$3,'Google data'!$B$3:$B$20000,"&lt;="&amp;P$4,'Google data'!$A$3:$A$20000,$A30),IF($B30="ChatGPT Ads",SUMIFS('ChatGPT data'!$I$3:$I$20000,'ChatGPT data'!$A$3:$A$20000,"&gt;="&amp;P$3,'ChatGPT data'!$A$3:$A$20000,"&lt;="&amp;P$4,'ChatGPT data'!$B$3:$B$20000,$A30),IF($B30="LinkedIn Ads",SUMIFS('LinkedIn data'!$I$3:$I$20000,'LinkedIn data'!$A$3:$A$20000,"&gt;="&amp;P$3,'LinkedIn data'!$A$3:$A$20000,"&lt;="&amp;P$4,'LinkedIn data'!$B$3:$B$20000,$A30),0)))))</f>
        <v>0</v>
      </c>
      <c r="Q30" s="14" t="n">
        <f aca="false">IF($A30="","",IF($B30="Meta",SUMIFS('Meta data'!$V$3:$V$20000,'Meta data'!$A$3:$A$20000,"&gt;="&amp;Q$3,'Meta data'!$A$3:$A$20000,"&lt;="&amp;Q$4,'Meta data'!$C$3:$C$20000,$A30),IF($B30="Google Ads",SUMIFS('Google data'!$J$3:$J$20000,'Google data'!$B$3:$B$20000,"&gt;="&amp;Q$3,'Google data'!$B$3:$B$20000,"&lt;="&amp;Q$4,'Google data'!$A$3:$A$20000,$A30),IF($B30="ChatGPT Ads",SUMIFS('ChatGPT data'!$I$3:$I$20000,'ChatGPT data'!$A$3:$A$20000,"&gt;="&amp;Q$3,'ChatGPT data'!$A$3:$A$20000,"&lt;="&amp;Q$4,'ChatGPT data'!$B$3:$B$20000,$A30),IF($B30="LinkedIn Ads",SUMIFS('LinkedIn data'!$I$3:$I$20000,'LinkedIn data'!$A$3:$A$20000,"&gt;="&amp;Q$3,'LinkedIn data'!$A$3:$A$20000,"&lt;="&amp;Q$4,'LinkedIn data'!$B$3:$B$20000,$A30),0)))))</f>
        <v>0</v>
      </c>
      <c r="R30" s="15" t="n">
        <f aca="false">IF($A30="","",SUM(F30:Q30))</f>
        <v>5482.65381</v>
      </c>
      <c r="S30" s="36" t="n">
        <f aca="false">IF($A30="","",IF($B30="Meta",SUMIFS('Meta data'!$O$3:$O$20000,'Meta data'!$C$3:$C$20000,$A30),IF($B30="Google Ads",SUMIFS('Google data'!$F$3:$F$20000,'Google data'!$A$3:$A$20000,$A30),IF($B30="ChatGPT Ads",SUMIFS('ChatGPT data'!$E$3:$E$20000,'ChatGPT data'!$B$3:$B$20000,$A30),IF($B30="LinkedIn Ads",SUMIFS('LinkedIn data'!$E$3:$E$20000,'LinkedIn data'!$B$3:$B$20000,$A30),0)))))</f>
        <v>260</v>
      </c>
      <c r="T30" s="36" t="n">
        <f aca="false">IF($A30="","",IF($B30="Meta",SUMIFS('Meta data'!$P$3:$P$20000,'Meta data'!$C$3:$C$20000,$A30),IF($B30="Google Ads",SUMIFS('Google data'!$G$3:$G$20000,'Google data'!$A$3:$A$20000,$A30),IF($B30="ChatGPT Ads",SUMIFS('ChatGPT data'!$F$3:$F$20000,'ChatGPT data'!$B$3:$B$20000,$A30),IF($B30="LinkedIn Ads",SUMIFS('LinkedIn data'!$F$3:$F$20000,'LinkedIn data'!$B$3:$B$20000,$A30),0)))))</f>
        <v>15</v>
      </c>
      <c r="U30" s="37" t="n">
        <f aca="false">IF(OR($A30="",T30=0),"",R30/T30)</f>
        <v>365.510254</v>
      </c>
      <c r="V30" s="58"/>
      <c r="W30" s="14" t="n">
        <f aca="false">IF($A30="","",IF($B30="Meta",SUMIFS('Meta data'!$V$3:$V$20000,'Meta data'!$A$3:$A$20000,"&gt;="&amp;Calc!$C$15,'Meta data'!$A$3:$A$20000,"&lt;="&amp;Calc!$C$13,'Meta data'!$C$3:$C$20000,$A30,'Meta data'!$T$3:$T$20000,"&lt;&gt;Month total"),IF($B30="Google Ads",SUMIFS('Google data'!$J$3:$J$20000,'Google data'!$B$3:$B$20000,"&gt;="&amp;Calc!$C$15,'Google data'!$B$3:$B$20000,"&lt;="&amp;Calc!$C$13,'Google data'!$A$3:$A$20000,$A30,'Google data'!$H$3:$H$20000,"&lt;&gt;Month total"),IF($B30="ChatGPT Ads",SUMIFS('ChatGPT data'!$I$3:$I$20000,'ChatGPT data'!$A$3:$A$20000,"&gt;="&amp;Calc!$C$15,'ChatGPT data'!$A$3:$A$20000,"&lt;="&amp;Calc!$C$13,'ChatGPT data'!$B$3:$B$20000,$A30,'ChatGPT data'!$G$3:$G$20000,"&lt;&gt;Month total"),IF($B30="LinkedIn Ads",SUMIFS('LinkedIn data'!$I$3:$I$20000,'LinkedIn data'!$A$3:$A$20000,"&gt;="&amp;Calc!$C$15,'LinkedIn data'!$A$3:$A$20000,"&lt;="&amp;Calc!$C$13,'LinkedIn data'!$B$3:$B$20000,$A30,'LinkedIn data'!$G$3:$G$20000,"&lt;&gt;Month total"),0)))))</f>
        <v>0</v>
      </c>
      <c r="X30" s="14" t="n">
        <f aca="false">IF($A30="","",IF($B30="Meta",SUMIFS('Meta data'!$V$3:$V$20000,'Meta data'!$A$3:$A$20000,"&gt;="&amp;Calc!$C$14,'Meta data'!$A$3:$A$20000,"&lt;="&amp;Calc!$C$13,'Meta data'!$C$3:$C$20000,$A30,'Meta data'!$T$3:$T$20000,"&lt;&gt;Month total"),IF($B30="Google Ads",SUMIFS('Google data'!$J$3:$J$20000,'Google data'!$B$3:$B$20000,"&gt;="&amp;Calc!$C$14,'Google data'!$B$3:$B$20000,"&lt;="&amp;Calc!$C$13,'Google data'!$A$3:$A$20000,$A30,'Google data'!$H$3:$H$20000,"&lt;&gt;Month total"),IF($B30="ChatGPT Ads",SUMIFS('ChatGPT data'!$I$3:$I$20000,'ChatGPT data'!$A$3:$A$20000,"&gt;="&amp;Calc!$C$14,'ChatGPT data'!$A$3:$A$20000,"&lt;="&amp;Calc!$C$13,'ChatGPT data'!$B$3:$B$20000,$A30,'ChatGPT data'!$G$3:$G$20000,"&lt;&gt;Month total"),IF($B30="LinkedIn Ads",SUMIFS('LinkedIn data'!$I$3:$I$20000,'LinkedIn data'!$A$3:$A$20000,"&gt;="&amp;Calc!$C$14,'LinkedIn data'!$A$3:$A$20000,"&lt;="&amp;Calc!$C$13,'LinkedIn data'!$B$3:$B$20000,$A30,'LinkedIn data'!$G$3:$G$20000,"&lt;&gt;Month total"),0)))))</f>
        <v>0</v>
      </c>
    </row>
    <row r="31" customFormat="false" ht="15" hidden="false" customHeight="false" outlineLevel="0" collapsed="false">
      <c r="A31" s="57" t="s">
        <v>191</v>
      </c>
      <c r="B31" s="57" t="s">
        <v>20</v>
      </c>
      <c r="C31" s="57" t="s">
        <v>136</v>
      </c>
      <c r="D31" s="57" t="s">
        <v>122</v>
      </c>
      <c r="E31" s="57" t="s">
        <v>149</v>
      </c>
      <c r="F31" s="14" t="n">
        <f aca="false">IF($A31="","",IF($B31="Meta",SUMIFS('Meta data'!$V$3:$V$20000,'Meta data'!$A$3:$A$20000,"&gt;="&amp;F$3,'Meta data'!$A$3:$A$20000,"&lt;="&amp;F$4,'Meta data'!$C$3:$C$20000,$A31),IF($B31="Google Ads",SUMIFS('Google data'!$J$3:$J$20000,'Google data'!$B$3:$B$20000,"&gt;="&amp;F$3,'Google data'!$B$3:$B$20000,"&lt;="&amp;F$4,'Google data'!$A$3:$A$20000,$A31),IF($B31="ChatGPT Ads",SUMIFS('ChatGPT data'!$I$3:$I$20000,'ChatGPT data'!$A$3:$A$20000,"&gt;="&amp;F$3,'ChatGPT data'!$A$3:$A$20000,"&lt;="&amp;F$4,'ChatGPT data'!$B$3:$B$20000,$A31),IF($B31="LinkedIn Ads",SUMIFS('LinkedIn data'!$I$3:$I$20000,'LinkedIn data'!$A$3:$A$20000,"&gt;="&amp;F$3,'LinkedIn data'!$A$3:$A$20000,"&lt;="&amp;F$4,'LinkedIn data'!$B$3:$B$20000,$A31),0)))))</f>
        <v>422.468246</v>
      </c>
      <c r="G31" s="14" t="n">
        <f aca="false">IF($A31="","",IF($B31="Meta",SUMIFS('Meta data'!$V$3:$V$20000,'Meta data'!$A$3:$A$20000,"&gt;="&amp;G$3,'Meta data'!$A$3:$A$20000,"&lt;="&amp;G$4,'Meta data'!$C$3:$C$20000,$A31),IF($B31="Google Ads",SUMIFS('Google data'!$J$3:$J$20000,'Google data'!$B$3:$B$20000,"&gt;="&amp;G$3,'Google data'!$B$3:$B$20000,"&lt;="&amp;G$4,'Google data'!$A$3:$A$20000,$A31),IF($B31="ChatGPT Ads",SUMIFS('ChatGPT data'!$I$3:$I$20000,'ChatGPT data'!$A$3:$A$20000,"&gt;="&amp;G$3,'ChatGPT data'!$A$3:$A$20000,"&lt;="&amp;G$4,'ChatGPT data'!$B$3:$B$20000,$A31),IF($B31="LinkedIn Ads",SUMIFS('LinkedIn data'!$I$3:$I$20000,'LinkedIn data'!$A$3:$A$20000,"&gt;="&amp;G$3,'LinkedIn data'!$A$3:$A$20000,"&lt;="&amp;G$4,'LinkedIn data'!$B$3:$B$20000,$A31),0)))))</f>
        <v>712.936122</v>
      </c>
      <c r="H31" s="14" t="n">
        <f aca="false">IF($A31="","",IF($B31="Meta",SUMIFS('Meta data'!$V$3:$V$20000,'Meta data'!$A$3:$A$20000,"&gt;="&amp;H$3,'Meta data'!$A$3:$A$20000,"&lt;="&amp;H$4,'Meta data'!$C$3:$C$20000,$A31),IF($B31="Google Ads",SUMIFS('Google data'!$J$3:$J$20000,'Google data'!$B$3:$B$20000,"&gt;="&amp;H$3,'Google data'!$B$3:$B$20000,"&lt;="&amp;H$4,'Google data'!$A$3:$A$20000,$A31),IF($B31="ChatGPT Ads",SUMIFS('ChatGPT data'!$I$3:$I$20000,'ChatGPT data'!$A$3:$A$20000,"&gt;="&amp;H$3,'ChatGPT data'!$A$3:$A$20000,"&lt;="&amp;H$4,'ChatGPT data'!$B$3:$B$20000,$A31),IF($B31="LinkedIn Ads",SUMIFS('LinkedIn data'!$I$3:$I$20000,'LinkedIn data'!$A$3:$A$20000,"&gt;="&amp;H$3,'LinkedIn data'!$A$3:$A$20000,"&lt;="&amp;H$4,'LinkedIn data'!$B$3:$B$20000,$A31),0)))))</f>
        <v>707.369976</v>
      </c>
      <c r="I31" s="14" t="n">
        <f aca="false">IF($A31="","",IF($B31="Meta",SUMIFS('Meta data'!$V$3:$V$20000,'Meta data'!$A$3:$A$20000,"&gt;="&amp;I$3,'Meta data'!$A$3:$A$20000,"&lt;="&amp;I$4,'Meta data'!$C$3:$C$20000,$A31),IF($B31="Google Ads",SUMIFS('Google data'!$J$3:$J$20000,'Google data'!$B$3:$B$20000,"&gt;="&amp;I$3,'Google data'!$B$3:$B$20000,"&lt;="&amp;I$4,'Google data'!$A$3:$A$20000,$A31),IF($B31="ChatGPT Ads",SUMIFS('ChatGPT data'!$I$3:$I$20000,'ChatGPT data'!$A$3:$A$20000,"&gt;="&amp;I$3,'ChatGPT data'!$A$3:$A$20000,"&lt;="&amp;I$4,'ChatGPT data'!$B$3:$B$20000,$A31),IF($B31="LinkedIn Ads",SUMIFS('LinkedIn data'!$I$3:$I$20000,'LinkedIn data'!$A$3:$A$20000,"&gt;="&amp;I$3,'LinkedIn data'!$A$3:$A$20000,"&lt;="&amp;I$4,'LinkedIn data'!$B$3:$B$20000,$A31),0)))))</f>
        <v>714.132061</v>
      </c>
      <c r="J31" s="14" t="n">
        <f aca="false">IF($A31="","",IF($B31="Meta",SUMIFS('Meta data'!$V$3:$V$20000,'Meta data'!$A$3:$A$20000,"&gt;="&amp;J$3,'Meta data'!$A$3:$A$20000,"&lt;="&amp;J$4,'Meta data'!$C$3:$C$20000,$A31),IF($B31="Google Ads",SUMIFS('Google data'!$J$3:$J$20000,'Google data'!$B$3:$B$20000,"&gt;="&amp;J$3,'Google data'!$B$3:$B$20000,"&lt;="&amp;J$4,'Google data'!$A$3:$A$20000,$A31),IF($B31="ChatGPT Ads",SUMIFS('ChatGPT data'!$I$3:$I$20000,'ChatGPT data'!$A$3:$A$20000,"&gt;="&amp;J$3,'ChatGPT data'!$A$3:$A$20000,"&lt;="&amp;J$4,'ChatGPT data'!$B$3:$B$20000,$A31),IF($B31="LinkedIn Ads",SUMIFS('LinkedIn data'!$I$3:$I$20000,'LinkedIn data'!$A$3:$A$20000,"&gt;="&amp;J$3,'LinkedIn data'!$A$3:$A$20000,"&lt;="&amp;J$4,'LinkedIn data'!$B$3:$B$20000,$A31),0)))))</f>
        <v>710.622483</v>
      </c>
      <c r="K31" s="14" t="n">
        <f aca="false">IF($A31="","",IF($B31="Meta",SUMIFS('Meta data'!$V$3:$V$20000,'Meta data'!$A$3:$A$20000,"&gt;="&amp;K$3,'Meta data'!$A$3:$A$20000,"&lt;="&amp;K$4,'Meta data'!$C$3:$C$20000,$A31),IF($B31="Google Ads",SUMIFS('Google data'!$J$3:$J$20000,'Google data'!$B$3:$B$20000,"&gt;="&amp;K$3,'Google data'!$B$3:$B$20000,"&lt;="&amp;K$4,'Google data'!$A$3:$A$20000,$A31),IF($B31="ChatGPT Ads",SUMIFS('ChatGPT data'!$I$3:$I$20000,'ChatGPT data'!$A$3:$A$20000,"&gt;="&amp;K$3,'ChatGPT data'!$A$3:$A$20000,"&lt;="&amp;K$4,'ChatGPT data'!$B$3:$B$20000,$A31),IF($B31="LinkedIn Ads",SUMIFS('LinkedIn data'!$I$3:$I$20000,'LinkedIn data'!$A$3:$A$20000,"&gt;="&amp;K$3,'LinkedIn data'!$A$3:$A$20000,"&lt;="&amp;K$4,'LinkedIn data'!$B$3:$B$20000,$A31),0)))))</f>
        <v>727.768001</v>
      </c>
      <c r="L31" s="14" t="n">
        <f aca="false">IF($A31="","",IF($B31="Meta",SUMIFS('Meta data'!$V$3:$V$20000,'Meta data'!$A$3:$A$20000,"&gt;="&amp;L$3,'Meta data'!$A$3:$A$20000,"&lt;="&amp;L$4,'Meta data'!$C$3:$C$20000,$A31),IF($B31="Google Ads",SUMIFS('Google data'!$J$3:$J$20000,'Google data'!$B$3:$B$20000,"&gt;="&amp;L$3,'Google data'!$B$3:$B$20000,"&lt;="&amp;L$4,'Google data'!$A$3:$A$20000,$A31),IF($B31="ChatGPT Ads",SUMIFS('ChatGPT data'!$I$3:$I$20000,'ChatGPT data'!$A$3:$A$20000,"&gt;="&amp;L$3,'ChatGPT data'!$A$3:$A$20000,"&lt;="&amp;L$4,'ChatGPT data'!$B$3:$B$20000,$A31),IF($B31="LinkedIn Ads",SUMIFS('LinkedIn data'!$I$3:$I$20000,'LinkedIn data'!$A$3:$A$20000,"&gt;="&amp;L$3,'LinkedIn data'!$A$3:$A$20000,"&lt;="&amp;L$4,'LinkedIn data'!$B$3:$B$20000,$A31),0)))))</f>
        <v>676.722642</v>
      </c>
      <c r="M31" s="14" t="n">
        <f aca="false">IF($A31="","",IF($B31="Meta",SUMIFS('Meta data'!$V$3:$V$20000,'Meta data'!$A$3:$A$20000,"&gt;="&amp;M$3,'Meta data'!$A$3:$A$20000,"&lt;="&amp;M$4,'Meta data'!$C$3:$C$20000,$A31),IF($B31="Google Ads",SUMIFS('Google data'!$J$3:$J$20000,'Google data'!$B$3:$B$20000,"&gt;="&amp;M$3,'Google data'!$B$3:$B$20000,"&lt;="&amp;M$4,'Google data'!$A$3:$A$20000,$A31),IF($B31="ChatGPT Ads",SUMIFS('ChatGPT data'!$I$3:$I$20000,'ChatGPT data'!$A$3:$A$20000,"&gt;="&amp;M$3,'ChatGPT data'!$A$3:$A$20000,"&lt;="&amp;M$4,'ChatGPT data'!$B$3:$B$20000,$A31),IF($B31="LinkedIn Ads",SUMIFS('LinkedIn data'!$I$3:$I$20000,'LinkedIn data'!$A$3:$A$20000,"&gt;="&amp;M$3,'LinkedIn data'!$A$3:$A$20000,"&lt;="&amp;M$4,'LinkedIn data'!$B$3:$B$20000,$A31),0)))))</f>
        <v>263.520129</v>
      </c>
      <c r="N31" s="14" t="n">
        <f aca="false">IF($A31="","",IF($B31="Meta",SUMIFS('Meta data'!$V$3:$V$20000,'Meta data'!$A$3:$A$20000,"&gt;="&amp;N$3,'Meta data'!$A$3:$A$20000,"&lt;="&amp;N$4,'Meta data'!$C$3:$C$20000,$A31),IF($B31="Google Ads",SUMIFS('Google data'!$J$3:$J$20000,'Google data'!$B$3:$B$20000,"&gt;="&amp;N$3,'Google data'!$B$3:$B$20000,"&lt;="&amp;N$4,'Google data'!$A$3:$A$20000,$A31),IF($B31="ChatGPT Ads",SUMIFS('ChatGPT data'!$I$3:$I$20000,'ChatGPT data'!$A$3:$A$20000,"&gt;="&amp;N$3,'ChatGPT data'!$A$3:$A$20000,"&lt;="&amp;N$4,'ChatGPT data'!$B$3:$B$20000,$A31),IF($B31="LinkedIn Ads",SUMIFS('LinkedIn data'!$I$3:$I$20000,'LinkedIn data'!$A$3:$A$20000,"&gt;="&amp;N$3,'LinkedIn data'!$A$3:$A$20000,"&lt;="&amp;N$4,'LinkedIn data'!$B$3:$B$20000,$A31),0)))))</f>
        <v>0</v>
      </c>
      <c r="O31" s="14" t="n">
        <f aca="false">IF($A31="","",IF($B31="Meta",SUMIFS('Meta data'!$V$3:$V$20000,'Meta data'!$A$3:$A$20000,"&gt;="&amp;O$3,'Meta data'!$A$3:$A$20000,"&lt;="&amp;O$4,'Meta data'!$C$3:$C$20000,$A31),IF($B31="Google Ads",SUMIFS('Google data'!$J$3:$J$20000,'Google data'!$B$3:$B$20000,"&gt;="&amp;O$3,'Google data'!$B$3:$B$20000,"&lt;="&amp;O$4,'Google data'!$A$3:$A$20000,$A31),IF($B31="ChatGPT Ads",SUMIFS('ChatGPT data'!$I$3:$I$20000,'ChatGPT data'!$A$3:$A$20000,"&gt;="&amp;O$3,'ChatGPT data'!$A$3:$A$20000,"&lt;="&amp;O$4,'ChatGPT data'!$B$3:$B$20000,$A31),IF($B31="LinkedIn Ads",SUMIFS('LinkedIn data'!$I$3:$I$20000,'LinkedIn data'!$A$3:$A$20000,"&gt;="&amp;O$3,'LinkedIn data'!$A$3:$A$20000,"&lt;="&amp;O$4,'LinkedIn data'!$B$3:$B$20000,$A31),0)))))</f>
        <v>0</v>
      </c>
      <c r="P31" s="14" t="n">
        <f aca="false">IF($A31="","",IF($B31="Meta",SUMIFS('Meta data'!$V$3:$V$20000,'Meta data'!$A$3:$A$20000,"&gt;="&amp;P$3,'Meta data'!$A$3:$A$20000,"&lt;="&amp;P$4,'Meta data'!$C$3:$C$20000,$A31),IF($B31="Google Ads",SUMIFS('Google data'!$J$3:$J$20000,'Google data'!$B$3:$B$20000,"&gt;="&amp;P$3,'Google data'!$B$3:$B$20000,"&lt;="&amp;P$4,'Google data'!$A$3:$A$20000,$A31),IF($B31="ChatGPT Ads",SUMIFS('ChatGPT data'!$I$3:$I$20000,'ChatGPT data'!$A$3:$A$20000,"&gt;="&amp;P$3,'ChatGPT data'!$A$3:$A$20000,"&lt;="&amp;P$4,'ChatGPT data'!$B$3:$B$20000,$A31),IF($B31="LinkedIn Ads",SUMIFS('LinkedIn data'!$I$3:$I$20000,'LinkedIn data'!$A$3:$A$20000,"&gt;="&amp;P$3,'LinkedIn data'!$A$3:$A$20000,"&lt;="&amp;P$4,'LinkedIn data'!$B$3:$B$20000,$A31),0)))))</f>
        <v>0</v>
      </c>
      <c r="Q31" s="14" t="n">
        <f aca="false">IF($A31="","",IF($B31="Meta",SUMIFS('Meta data'!$V$3:$V$20000,'Meta data'!$A$3:$A$20000,"&gt;="&amp;Q$3,'Meta data'!$A$3:$A$20000,"&lt;="&amp;Q$4,'Meta data'!$C$3:$C$20000,$A31),IF($B31="Google Ads",SUMIFS('Google data'!$J$3:$J$20000,'Google data'!$B$3:$B$20000,"&gt;="&amp;Q$3,'Google data'!$B$3:$B$20000,"&lt;="&amp;Q$4,'Google data'!$A$3:$A$20000,$A31),IF($B31="ChatGPT Ads",SUMIFS('ChatGPT data'!$I$3:$I$20000,'ChatGPT data'!$A$3:$A$20000,"&gt;="&amp;Q$3,'ChatGPT data'!$A$3:$A$20000,"&lt;="&amp;Q$4,'ChatGPT data'!$B$3:$B$20000,$A31),IF($B31="LinkedIn Ads",SUMIFS('LinkedIn data'!$I$3:$I$20000,'LinkedIn data'!$A$3:$A$20000,"&gt;="&amp;Q$3,'LinkedIn data'!$A$3:$A$20000,"&lt;="&amp;Q$4,'LinkedIn data'!$B$3:$B$20000,$A31),0)))))</f>
        <v>0</v>
      </c>
      <c r="R31" s="15" t="n">
        <f aca="false">IF($A31="","",SUM(F31:Q31))</f>
        <v>4935.53966</v>
      </c>
      <c r="S31" s="36" t="n">
        <f aca="false">IF($A31="","",IF($B31="Meta",SUMIFS('Meta data'!$O$3:$O$20000,'Meta data'!$C$3:$C$20000,$A31),IF($B31="Google Ads",SUMIFS('Google data'!$F$3:$F$20000,'Google data'!$A$3:$A$20000,$A31),IF($B31="ChatGPT Ads",SUMIFS('ChatGPT data'!$E$3:$E$20000,'ChatGPT data'!$B$3:$B$20000,$A31),IF($B31="LinkedIn Ads",SUMIFS('LinkedIn data'!$E$3:$E$20000,'LinkedIn data'!$B$3:$B$20000,$A31),0)))))</f>
        <v>1721</v>
      </c>
      <c r="T31" s="36" t="n">
        <f aca="false">IF($A31="","",IF($B31="Meta",SUMIFS('Meta data'!$P$3:$P$20000,'Meta data'!$C$3:$C$20000,$A31),IF($B31="Google Ads",SUMIFS('Google data'!$G$3:$G$20000,'Google data'!$A$3:$A$20000,$A31),IF($B31="ChatGPT Ads",SUMIFS('ChatGPT data'!$F$3:$F$20000,'ChatGPT data'!$B$3:$B$20000,$A31),IF($B31="LinkedIn Ads",SUMIFS('LinkedIn data'!$F$3:$F$20000,'LinkedIn data'!$B$3:$B$20000,$A31),0)))))</f>
        <v>83.82</v>
      </c>
      <c r="U31" s="37" t="n">
        <f aca="false">IF(OR($A31="",T31=0),"",R31/T31)</f>
        <v>58.8826015270818</v>
      </c>
      <c r="V31" s="58"/>
      <c r="W31" s="14" t="n">
        <f aca="false">IF($A31="","",IF($B31="Meta",SUMIFS('Meta data'!$V$3:$V$20000,'Meta data'!$A$3:$A$20000,"&gt;="&amp;Calc!$C$15,'Meta data'!$A$3:$A$20000,"&lt;="&amp;Calc!$C$13,'Meta data'!$C$3:$C$20000,$A31,'Meta data'!$T$3:$T$20000,"&lt;&gt;Month total"),IF($B31="Google Ads",SUMIFS('Google data'!$J$3:$J$20000,'Google data'!$B$3:$B$20000,"&gt;="&amp;Calc!$C$15,'Google data'!$B$3:$B$20000,"&lt;="&amp;Calc!$C$13,'Google data'!$A$3:$A$20000,$A31,'Google data'!$H$3:$H$20000,"&lt;&gt;Month total"),IF($B31="ChatGPT Ads",SUMIFS('ChatGPT data'!$I$3:$I$20000,'ChatGPT data'!$A$3:$A$20000,"&gt;="&amp;Calc!$C$15,'ChatGPT data'!$A$3:$A$20000,"&lt;="&amp;Calc!$C$13,'ChatGPT data'!$B$3:$B$20000,$A31,'ChatGPT data'!$G$3:$G$20000,"&lt;&gt;Month total"),IF($B31="LinkedIn Ads",SUMIFS('LinkedIn data'!$I$3:$I$20000,'LinkedIn data'!$A$3:$A$20000,"&gt;="&amp;Calc!$C$15,'LinkedIn data'!$A$3:$A$20000,"&lt;="&amp;Calc!$C$13,'LinkedIn data'!$B$3:$B$20000,$A31,'LinkedIn data'!$G$3:$G$20000,"&lt;&gt;Month total"),0)))))</f>
        <v>0</v>
      </c>
      <c r="X31" s="14" t="n">
        <f aca="false">IF($A31="","",IF($B31="Meta",SUMIFS('Meta data'!$V$3:$V$20000,'Meta data'!$A$3:$A$20000,"&gt;="&amp;Calc!$C$14,'Meta data'!$A$3:$A$20000,"&lt;="&amp;Calc!$C$13,'Meta data'!$C$3:$C$20000,$A31,'Meta data'!$T$3:$T$20000,"&lt;&gt;Month total"),IF($B31="Google Ads",SUMIFS('Google data'!$J$3:$J$20000,'Google data'!$B$3:$B$20000,"&gt;="&amp;Calc!$C$14,'Google data'!$B$3:$B$20000,"&lt;="&amp;Calc!$C$13,'Google data'!$A$3:$A$20000,$A31,'Google data'!$H$3:$H$20000,"&lt;&gt;Month total"),IF($B31="ChatGPT Ads",SUMIFS('ChatGPT data'!$I$3:$I$20000,'ChatGPT data'!$A$3:$A$20000,"&gt;="&amp;Calc!$C$14,'ChatGPT data'!$A$3:$A$20000,"&lt;="&amp;Calc!$C$13,'ChatGPT data'!$B$3:$B$20000,$A31,'ChatGPT data'!$G$3:$G$20000,"&lt;&gt;Month total"),IF($B31="LinkedIn Ads",SUMIFS('LinkedIn data'!$I$3:$I$20000,'LinkedIn data'!$A$3:$A$20000,"&gt;="&amp;Calc!$C$14,'LinkedIn data'!$A$3:$A$20000,"&lt;="&amp;Calc!$C$13,'LinkedIn data'!$B$3:$B$20000,$A31,'LinkedIn data'!$G$3:$G$20000,"&lt;&gt;Month total"),0)))))</f>
        <v>0</v>
      </c>
    </row>
    <row r="32" customFormat="false" ht="15" hidden="false" customHeight="false" outlineLevel="0" collapsed="false">
      <c r="A32" s="57" t="s">
        <v>192</v>
      </c>
      <c r="B32" s="57" t="s">
        <v>20</v>
      </c>
      <c r="C32" s="57" t="s">
        <v>137</v>
      </c>
      <c r="D32" s="57" t="s">
        <v>122</v>
      </c>
      <c r="E32" s="57" t="s">
        <v>149</v>
      </c>
      <c r="F32" s="14" t="n">
        <f aca="false">IF($A32="","",IF($B32="Meta",SUMIFS('Meta data'!$V$3:$V$20000,'Meta data'!$A$3:$A$20000,"&gt;="&amp;F$3,'Meta data'!$A$3:$A$20000,"&lt;="&amp;F$4,'Meta data'!$C$3:$C$20000,$A32),IF($B32="Google Ads",SUMIFS('Google data'!$J$3:$J$20000,'Google data'!$B$3:$B$20000,"&gt;="&amp;F$3,'Google data'!$B$3:$B$20000,"&lt;="&amp;F$4,'Google data'!$A$3:$A$20000,$A32),IF($B32="ChatGPT Ads",SUMIFS('ChatGPT data'!$I$3:$I$20000,'ChatGPT data'!$A$3:$A$20000,"&gt;="&amp;F$3,'ChatGPT data'!$A$3:$A$20000,"&lt;="&amp;F$4,'ChatGPT data'!$B$3:$B$20000,$A32),IF($B32="LinkedIn Ads",SUMIFS('LinkedIn data'!$I$3:$I$20000,'LinkedIn data'!$A$3:$A$20000,"&gt;="&amp;F$3,'LinkedIn data'!$A$3:$A$20000,"&lt;="&amp;F$4,'LinkedIn data'!$B$3:$B$20000,$A32),0)))))</f>
        <v>416.533259</v>
      </c>
      <c r="G32" s="14" t="n">
        <f aca="false">IF($A32="","",IF($B32="Meta",SUMIFS('Meta data'!$V$3:$V$20000,'Meta data'!$A$3:$A$20000,"&gt;="&amp;G$3,'Meta data'!$A$3:$A$20000,"&lt;="&amp;G$4,'Meta data'!$C$3:$C$20000,$A32),IF($B32="Google Ads",SUMIFS('Google data'!$J$3:$J$20000,'Google data'!$B$3:$B$20000,"&gt;="&amp;G$3,'Google data'!$B$3:$B$20000,"&lt;="&amp;G$4,'Google data'!$A$3:$A$20000,$A32),IF($B32="ChatGPT Ads",SUMIFS('ChatGPT data'!$I$3:$I$20000,'ChatGPT data'!$A$3:$A$20000,"&gt;="&amp;G$3,'ChatGPT data'!$A$3:$A$20000,"&lt;="&amp;G$4,'ChatGPT data'!$B$3:$B$20000,$A32),IF($B32="LinkedIn Ads",SUMIFS('LinkedIn data'!$I$3:$I$20000,'LinkedIn data'!$A$3:$A$20000,"&gt;="&amp;G$3,'LinkedIn data'!$A$3:$A$20000,"&lt;="&amp;G$4,'LinkedIn data'!$B$3:$B$20000,$A32),0)))))</f>
        <v>706.989958</v>
      </c>
      <c r="H32" s="14" t="n">
        <f aca="false">IF($A32="","",IF($B32="Meta",SUMIFS('Meta data'!$V$3:$V$20000,'Meta data'!$A$3:$A$20000,"&gt;="&amp;H$3,'Meta data'!$A$3:$A$20000,"&lt;="&amp;H$4,'Meta data'!$C$3:$C$20000,$A32),IF($B32="Google Ads",SUMIFS('Google data'!$J$3:$J$20000,'Google data'!$B$3:$B$20000,"&gt;="&amp;H$3,'Google data'!$B$3:$B$20000,"&lt;="&amp;H$4,'Google data'!$A$3:$A$20000,$A32),IF($B32="ChatGPT Ads",SUMIFS('ChatGPT data'!$I$3:$I$20000,'ChatGPT data'!$A$3:$A$20000,"&gt;="&amp;H$3,'ChatGPT data'!$A$3:$A$20000,"&lt;="&amp;H$4,'ChatGPT data'!$B$3:$B$20000,$A32),IF($B32="LinkedIn Ads",SUMIFS('LinkedIn data'!$I$3:$I$20000,'LinkedIn data'!$A$3:$A$20000,"&gt;="&amp;H$3,'LinkedIn data'!$A$3:$A$20000,"&lt;="&amp;H$4,'LinkedIn data'!$B$3:$B$20000,$A32),0)))))</f>
        <v>713.483795</v>
      </c>
      <c r="I32" s="14" t="n">
        <f aca="false">IF($A32="","",IF($B32="Meta",SUMIFS('Meta data'!$V$3:$V$20000,'Meta data'!$A$3:$A$20000,"&gt;="&amp;I$3,'Meta data'!$A$3:$A$20000,"&lt;="&amp;I$4,'Meta data'!$C$3:$C$20000,$A32),IF($B32="Google Ads",SUMIFS('Google data'!$J$3:$J$20000,'Google data'!$B$3:$B$20000,"&gt;="&amp;I$3,'Google data'!$B$3:$B$20000,"&lt;="&amp;I$4,'Google data'!$A$3:$A$20000,$A32),IF($B32="ChatGPT Ads",SUMIFS('ChatGPT data'!$I$3:$I$20000,'ChatGPT data'!$A$3:$A$20000,"&gt;="&amp;I$3,'ChatGPT data'!$A$3:$A$20000,"&lt;="&amp;I$4,'ChatGPT data'!$B$3:$B$20000,$A32),IF($B32="LinkedIn Ads",SUMIFS('LinkedIn data'!$I$3:$I$20000,'LinkedIn data'!$A$3:$A$20000,"&gt;="&amp;I$3,'LinkedIn data'!$A$3:$A$20000,"&lt;="&amp;I$4,'LinkedIn data'!$B$3:$B$20000,$A32),0)))))</f>
        <v>713.707335</v>
      </c>
      <c r="J32" s="14" t="n">
        <f aca="false">IF($A32="","",IF($B32="Meta",SUMIFS('Meta data'!$V$3:$V$20000,'Meta data'!$A$3:$A$20000,"&gt;="&amp;J$3,'Meta data'!$A$3:$A$20000,"&lt;="&amp;J$4,'Meta data'!$C$3:$C$20000,$A32),IF($B32="Google Ads",SUMIFS('Google data'!$J$3:$J$20000,'Google data'!$B$3:$B$20000,"&gt;="&amp;J$3,'Google data'!$B$3:$B$20000,"&lt;="&amp;J$4,'Google data'!$A$3:$A$20000,$A32),IF($B32="ChatGPT Ads",SUMIFS('ChatGPT data'!$I$3:$I$20000,'ChatGPT data'!$A$3:$A$20000,"&gt;="&amp;J$3,'ChatGPT data'!$A$3:$A$20000,"&lt;="&amp;J$4,'ChatGPT data'!$B$3:$B$20000,$A32),IF($B32="LinkedIn Ads",SUMIFS('LinkedIn data'!$I$3:$I$20000,'LinkedIn data'!$A$3:$A$20000,"&gt;="&amp;J$3,'LinkedIn data'!$A$3:$A$20000,"&lt;="&amp;J$4,'LinkedIn data'!$B$3:$B$20000,$A32),0)))))</f>
        <v>713.617919</v>
      </c>
      <c r="K32" s="14" t="n">
        <f aca="false">IF($A32="","",IF($B32="Meta",SUMIFS('Meta data'!$V$3:$V$20000,'Meta data'!$A$3:$A$20000,"&gt;="&amp;K$3,'Meta data'!$A$3:$A$20000,"&lt;="&amp;K$4,'Meta data'!$C$3:$C$20000,$A32),IF($B32="Google Ads",SUMIFS('Google data'!$J$3:$J$20000,'Google data'!$B$3:$B$20000,"&gt;="&amp;K$3,'Google data'!$B$3:$B$20000,"&lt;="&amp;K$4,'Google data'!$A$3:$A$20000,$A32),IF($B32="ChatGPT Ads",SUMIFS('ChatGPT data'!$I$3:$I$20000,'ChatGPT data'!$A$3:$A$20000,"&gt;="&amp;K$3,'ChatGPT data'!$A$3:$A$20000,"&lt;="&amp;K$4,'ChatGPT data'!$B$3:$B$20000,$A32),IF($B32="LinkedIn Ads",SUMIFS('LinkedIn data'!$I$3:$I$20000,'LinkedIn data'!$A$3:$A$20000,"&gt;="&amp;K$3,'LinkedIn data'!$A$3:$A$20000,"&lt;="&amp;K$4,'LinkedIn data'!$B$3:$B$20000,$A32),0)))))</f>
        <v>715.66331</v>
      </c>
      <c r="L32" s="14" t="n">
        <f aca="false">IF($A32="","",IF($B32="Meta",SUMIFS('Meta data'!$V$3:$V$20000,'Meta data'!$A$3:$A$20000,"&gt;="&amp;L$3,'Meta data'!$A$3:$A$20000,"&lt;="&amp;L$4,'Meta data'!$C$3:$C$20000,$A32),IF($B32="Google Ads",SUMIFS('Google data'!$J$3:$J$20000,'Google data'!$B$3:$B$20000,"&gt;="&amp;L$3,'Google data'!$B$3:$B$20000,"&lt;="&amp;L$4,'Google data'!$A$3:$A$20000,$A32),IF($B32="ChatGPT Ads",SUMIFS('ChatGPT data'!$I$3:$I$20000,'ChatGPT data'!$A$3:$A$20000,"&gt;="&amp;L$3,'ChatGPT data'!$A$3:$A$20000,"&lt;="&amp;L$4,'ChatGPT data'!$B$3:$B$20000,$A32),IF($B32="LinkedIn Ads",SUMIFS('LinkedIn data'!$I$3:$I$20000,'LinkedIn data'!$A$3:$A$20000,"&gt;="&amp;L$3,'LinkedIn data'!$A$3:$A$20000,"&lt;="&amp;L$4,'LinkedIn data'!$B$3:$B$20000,$A32),0)))))</f>
        <v>684.36771</v>
      </c>
      <c r="M32" s="14" t="n">
        <f aca="false">IF($A32="","",IF($B32="Meta",SUMIFS('Meta data'!$V$3:$V$20000,'Meta data'!$A$3:$A$20000,"&gt;="&amp;M$3,'Meta data'!$A$3:$A$20000,"&lt;="&amp;M$4,'Meta data'!$C$3:$C$20000,$A32),IF($B32="Google Ads",SUMIFS('Google data'!$J$3:$J$20000,'Google data'!$B$3:$B$20000,"&gt;="&amp;M$3,'Google data'!$B$3:$B$20000,"&lt;="&amp;M$4,'Google data'!$A$3:$A$20000,$A32),IF($B32="ChatGPT Ads",SUMIFS('ChatGPT data'!$I$3:$I$20000,'ChatGPT data'!$A$3:$A$20000,"&gt;="&amp;M$3,'ChatGPT data'!$A$3:$A$20000,"&lt;="&amp;M$4,'ChatGPT data'!$B$3:$B$20000,$A32),IF($B32="LinkedIn Ads",SUMIFS('LinkedIn data'!$I$3:$I$20000,'LinkedIn data'!$A$3:$A$20000,"&gt;="&amp;M$3,'LinkedIn data'!$A$3:$A$20000,"&lt;="&amp;M$4,'LinkedIn data'!$B$3:$B$20000,$A32),0)))))</f>
        <v>267.711504</v>
      </c>
      <c r="N32" s="14" t="n">
        <f aca="false">IF($A32="","",IF($B32="Meta",SUMIFS('Meta data'!$V$3:$V$20000,'Meta data'!$A$3:$A$20000,"&gt;="&amp;N$3,'Meta data'!$A$3:$A$20000,"&lt;="&amp;N$4,'Meta data'!$C$3:$C$20000,$A32),IF($B32="Google Ads",SUMIFS('Google data'!$J$3:$J$20000,'Google data'!$B$3:$B$20000,"&gt;="&amp;N$3,'Google data'!$B$3:$B$20000,"&lt;="&amp;N$4,'Google data'!$A$3:$A$20000,$A32),IF($B32="ChatGPT Ads",SUMIFS('ChatGPT data'!$I$3:$I$20000,'ChatGPT data'!$A$3:$A$20000,"&gt;="&amp;N$3,'ChatGPT data'!$A$3:$A$20000,"&lt;="&amp;N$4,'ChatGPT data'!$B$3:$B$20000,$A32),IF($B32="LinkedIn Ads",SUMIFS('LinkedIn data'!$I$3:$I$20000,'LinkedIn data'!$A$3:$A$20000,"&gt;="&amp;N$3,'LinkedIn data'!$A$3:$A$20000,"&lt;="&amp;N$4,'LinkedIn data'!$B$3:$B$20000,$A32),0)))))</f>
        <v>0</v>
      </c>
      <c r="O32" s="14" t="n">
        <f aca="false">IF($A32="","",IF($B32="Meta",SUMIFS('Meta data'!$V$3:$V$20000,'Meta data'!$A$3:$A$20000,"&gt;="&amp;O$3,'Meta data'!$A$3:$A$20000,"&lt;="&amp;O$4,'Meta data'!$C$3:$C$20000,$A32),IF($B32="Google Ads",SUMIFS('Google data'!$J$3:$J$20000,'Google data'!$B$3:$B$20000,"&gt;="&amp;O$3,'Google data'!$B$3:$B$20000,"&lt;="&amp;O$4,'Google data'!$A$3:$A$20000,$A32),IF($B32="ChatGPT Ads",SUMIFS('ChatGPT data'!$I$3:$I$20000,'ChatGPT data'!$A$3:$A$20000,"&gt;="&amp;O$3,'ChatGPT data'!$A$3:$A$20000,"&lt;="&amp;O$4,'ChatGPT data'!$B$3:$B$20000,$A32),IF($B32="LinkedIn Ads",SUMIFS('LinkedIn data'!$I$3:$I$20000,'LinkedIn data'!$A$3:$A$20000,"&gt;="&amp;O$3,'LinkedIn data'!$A$3:$A$20000,"&lt;="&amp;O$4,'LinkedIn data'!$B$3:$B$20000,$A32),0)))))</f>
        <v>0</v>
      </c>
      <c r="P32" s="14" t="n">
        <f aca="false">IF($A32="","",IF($B32="Meta",SUMIFS('Meta data'!$V$3:$V$20000,'Meta data'!$A$3:$A$20000,"&gt;="&amp;P$3,'Meta data'!$A$3:$A$20000,"&lt;="&amp;P$4,'Meta data'!$C$3:$C$20000,$A32),IF($B32="Google Ads",SUMIFS('Google data'!$J$3:$J$20000,'Google data'!$B$3:$B$20000,"&gt;="&amp;P$3,'Google data'!$B$3:$B$20000,"&lt;="&amp;P$4,'Google data'!$A$3:$A$20000,$A32),IF($B32="ChatGPT Ads",SUMIFS('ChatGPT data'!$I$3:$I$20000,'ChatGPT data'!$A$3:$A$20000,"&gt;="&amp;P$3,'ChatGPT data'!$A$3:$A$20000,"&lt;="&amp;P$4,'ChatGPT data'!$B$3:$B$20000,$A32),IF($B32="LinkedIn Ads",SUMIFS('LinkedIn data'!$I$3:$I$20000,'LinkedIn data'!$A$3:$A$20000,"&gt;="&amp;P$3,'LinkedIn data'!$A$3:$A$20000,"&lt;="&amp;P$4,'LinkedIn data'!$B$3:$B$20000,$A32),0)))))</f>
        <v>0</v>
      </c>
      <c r="Q32" s="14" t="n">
        <f aca="false">IF($A32="","",IF($B32="Meta",SUMIFS('Meta data'!$V$3:$V$20000,'Meta data'!$A$3:$A$20000,"&gt;="&amp;Q$3,'Meta data'!$A$3:$A$20000,"&lt;="&amp;Q$4,'Meta data'!$C$3:$C$20000,$A32),IF($B32="Google Ads",SUMIFS('Google data'!$J$3:$J$20000,'Google data'!$B$3:$B$20000,"&gt;="&amp;Q$3,'Google data'!$B$3:$B$20000,"&lt;="&amp;Q$4,'Google data'!$A$3:$A$20000,$A32),IF($B32="ChatGPT Ads",SUMIFS('ChatGPT data'!$I$3:$I$20000,'ChatGPT data'!$A$3:$A$20000,"&gt;="&amp;Q$3,'ChatGPT data'!$A$3:$A$20000,"&lt;="&amp;Q$4,'ChatGPT data'!$B$3:$B$20000,$A32),IF($B32="LinkedIn Ads",SUMIFS('LinkedIn data'!$I$3:$I$20000,'LinkedIn data'!$A$3:$A$20000,"&gt;="&amp;Q$3,'LinkedIn data'!$A$3:$A$20000,"&lt;="&amp;Q$4,'LinkedIn data'!$B$3:$B$20000,$A32),0)))))</f>
        <v>0</v>
      </c>
      <c r="R32" s="15" t="n">
        <f aca="false">IF($A32="","",SUM(F32:Q32))</f>
        <v>4932.07479</v>
      </c>
      <c r="S32" s="36" t="n">
        <f aca="false">IF($A32="","",IF($B32="Meta",SUMIFS('Meta data'!$O$3:$O$20000,'Meta data'!$C$3:$C$20000,$A32),IF($B32="Google Ads",SUMIFS('Google data'!$F$3:$F$20000,'Google data'!$A$3:$A$20000,$A32),IF($B32="ChatGPT Ads",SUMIFS('ChatGPT data'!$E$3:$E$20000,'ChatGPT data'!$B$3:$B$20000,$A32),IF($B32="LinkedIn Ads",SUMIFS('LinkedIn data'!$E$3:$E$20000,'LinkedIn data'!$B$3:$B$20000,$A32),0)))))</f>
        <v>1503</v>
      </c>
      <c r="T32" s="36" t="n">
        <f aca="false">IF($A32="","",IF($B32="Meta",SUMIFS('Meta data'!$P$3:$P$20000,'Meta data'!$C$3:$C$20000,$A32),IF($B32="Google Ads",SUMIFS('Google data'!$G$3:$G$20000,'Google data'!$A$3:$A$20000,$A32),IF($B32="ChatGPT Ads",SUMIFS('ChatGPT data'!$F$3:$F$20000,'ChatGPT data'!$B$3:$B$20000,$A32),IF($B32="LinkedIn Ads",SUMIFS('LinkedIn data'!$F$3:$F$20000,'LinkedIn data'!$B$3:$B$20000,$A32),0)))))</f>
        <v>42.11</v>
      </c>
      <c r="U32" s="37" t="n">
        <f aca="false">IF(OR($A32="",T32=0),"",R32/T32)</f>
        <v>117.123599857516</v>
      </c>
      <c r="V32" s="58"/>
      <c r="W32" s="14" t="n">
        <f aca="false">IF($A32="","",IF($B32="Meta",SUMIFS('Meta data'!$V$3:$V$20000,'Meta data'!$A$3:$A$20000,"&gt;="&amp;Calc!$C$15,'Meta data'!$A$3:$A$20000,"&lt;="&amp;Calc!$C$13,'Meta data'!$C$3:$C$20000,$A32,'Meta data'!$T$3:$T$20000,"&lt;&gt;Month total"),IF($B32="Google Ads",SUMIFS('Google data'!$J$3:$J$20000,'Google data'!$B$3:$B$20000,"&gt;="&amp;Calc!$C$15,'Google data'!$B$3:$B$20000,"&lt;="&amp;Calc!$C$13,'Google data'!$A$3:$A$20000,$A32,'Google data'!$H$3:$H$20000,"&lt;&gt;Month total"),IF($B32="ChatGPT Ads",SUMIFS('ChatGPT data'!$I$3:$I$20000,'ChatGPT data'!$A$3:$A$20000,"&gt;="&amp;Calc!$C$15,'ChatGPT data'!$A$3:$A$20000,"&lt;="&amp;Calc!$C$13,'ChatGPT data'!$B$3:$B$20000,$A32,'ChatGPT data'!$G$3:$G$20000,"&lt;&gt;Month total"),IF($B32="LinkedIn Ads",SUMIFS('LinkedIn data'!$I$3:$I$20000,'LinkedIn data'!$A$3:$A$20000,"&gt;="&amp;Calc!$C$15,'LinkedIn data'!$A$3:$A$20000,"&lt;="&amp;Calc!$C$13,'LinkedIn data'!$B$3:$B$20000,$A32,'LinkedIn data'!$G$3:$G$20000,"&lt;&gt;Month total"),0)))))</f>
        <v>0</v>
      </c>
      <c r="X32" s="14" t="n">
        <f aca="false">IF($A32="","",IF($B32="Meta",SUMIFS('Meta data'!$V$3:$V$20000,'Meta data'!$A$3:$A$20000,"&gt;="&amp;Calc!$C$14,'Meta data'!$A$3:$A$20000,"&lt;="&amp;Calc!$C$13,'Meta data'!$C$3:$C$20000,$A32,'Meta data'!$T$3:$T$20000,"&lt;&gt;Month total"),IF($B32="Google Ads",SUMIFS('Google data'!$J$3:$J$20000,'Google data'!$B$3:$B$20000,"&gt;="&amp;Calc!$C$14,'Google data'!$B$3:$B$20000,"&lt;="&amp;Calc!$C$13,'Google data'!$A$3:$A$20000,$A32,'Google data'!$H$3:$H$20000,"&lt;&gt;Month total"),IF($B32="ChatGPT Ads",SUMIFS('ChatGPT data'!$I$3:$I$20000,'ChatGPT data'!$A$3:$A$20000,"&gt;="&amp;Calc!$C$14,'ChatGPT data'!$A$3:$A$20000,"&lt;="&amp;Calc!$C$13,'ChatGPT data'!$B$3:$B$20000,$A32,'ChatGPT data'!$G$3:$G$20000,"&lt;&gt;Month total"),IF($B32="LinkedIn Ads",SUMIFS('LinkedIn data'!$I$3:$I$20000,'LinkedIn data'!$A$3:$A$20000,"&gt;="&amp;Calc!$C$14,'LinkedIn data'!$A$3:$A$20000,"&lt;="&amp;Calc!$C$13,'LinkedIn data'!$B$3:$B$20000,$A32,'LinkedIn data'!$G$3:$G$20000,"&lt;&gt;Month total"),0)))))</f>
        <v>0</v>
      </c>
    </row>
    <row r="33" customFormat="false" ht="15" hidden="false" customHeight="false" outlineLevel="0" collapsed="false">
      <c r="A33" s="57" t="s">
        <v>193</v>
      </c>
      <c r="B33" s="57" t="s">
        <v>20</v>
      </c>
      <c r="C33" s="57" t="s">
        <v>129</v>
      </c>
      <c r="D33" s="57" t="s">
        <v>122</v>
      </c>
      <c r="E33" s="57" t="s">
        <v>149</v>
      </c>
      <c r="F33" s="14" t="n">
        <f aca="false">IF($A33="","",IF($B33="Meta",SUMIFS('Meta data'!$V$3:$V$20000,'Meta data'!$A$3:$A$20000,"&gt;="&amp;F$3,'Meta data'!$A$3:$A$20000,"&lt;="&amp;F$4,'Meta data'!$C$3:$C$20000,$A33),IF($B33="Google Ads",SUMIFS('Google data'!$J$3:$J$20000,'Google data'!$B$3:$B$20000,"&gt;="&amp;F$3,'Google data'!$B$3:$B$20000,"&lt;="&amp;F$4,'Google data'!$A$3:$A$20000,$A33),IF($B33="ChatGPT Ads",SUMIFS('ChatGPT data'!$I$3:$I$20000,'ChatGPT data'!$A$3:$A$20000,"&gt;="&amp;F$3,'ChatGPT data'!$A$3:$A$20000,"&lt;="&amp;F$4,'ChatGPT data'!$B$3:$B$20000,$A33),IF($B33="LinkedIn Ads",SUMIFS('LinkedIn data'!$I$3:$I$20000,'LinkedIn data'!$A$3:$A$20000,"&gt;="&amp;F$3,'LinkedIn data'!$A$3:$A$20000,"&lt;="&amp;F$4,'LinkedIn data'!$B$3:$B$20000,$A33),0)))))</f>
        <v>0</v>
      </c>
      <c r="G33" s="14" t="n">
        <f aca="false">IF($A33="","",IF($B33="Meta",SUMIFS('Meta data'!$V$3:$V$20000,'Meta data'!$A$3:$A$20000,"&gt;="&amp;G$3,'Meta data'!$A$3:$A$20000,"&lt;="&amp;G$4,'Meta data'!$C$3:$C$20000,$A33),IF($B33="Google Ads",SUMIFS('Google data'!$J$3:$J$20000,'Google data'!$B$3:$B$20000,"&gt;="&amp;G$3,'Google data'!$B$3:$B$20000,"&lt;="&amp;G$4,'Google data'!$A$3:$A$20000,$A33),IF($B33="ChatGPT Ads",SUMIFS('ChatGPT data'!$I$3:$I$20000,'ChatGPT data'!$A$3:$A$20000,"&gt;="&amp;G$3,'ChatGPT data'!$A$3:$A$20000,"&lt;="&amp;G$4,'ChatGPT data'!$B$3:$B$20000,$A33),IF($B33="LinkedIn Ads",SUMIFS('LinkedIn data'!$I$3:$I$20000,'LinkedIn data'!$A$3:$A$20000,"&gt;="&amp;G$3,'LinkedIn data'!$A$3:$A$20000,"&lt;="&amp;G$4,'LinkedIn data'!$B$3:$B$20000,$A33),0)))))</f>
        <v>0</v>
      </c>
      <c r="H33" s="14" t="n">
        <f aca="false">IF($A33="","",IF($B33="Meta",SUMIFS('Meta data'!$V$3:$V$20000,'Meta data'!$A$3:$A$20000,"&gt;="&amp;H$3,'Meta data'!$A$3:$A$20000,"&lt;="&amp;H$4,'Meta data'!$C$3:$C$20000,$A33),IF($B33="Google Ads",SUMIFS('Google data'!$J$3:$J$20000,'Google data'!$B$3:$B$20000,"&gt;="&amp;H$3,'Google data'!$B$3:$B$20000,"&lt;="&amp;H$4,'Google data'!$A$3:$A$20000,$A33),IF($B33="ChatGPT Ads",SUMIFS('ChatGPT data'!$I$3:$I$20000,'ChatGPT data'!$A$3:$A$20000,"&gt;="&amp;H$3,'ChatGPT data'!$A$3:$A$20000,"&lt;="&amp;H$4,'ChatGPT data'!$B$3:$B$20000,$A33),IF($B33="LinkedIn Ads",SUMIFS('LinkedIn data'!$I$3:$I$20000,'LinkedIn data'!$A$3:$A$20000,"&gt;="&amp;H$3,'LinkedIn data'!$A$3:$A$20000,"&lt;="&amp;H$4,'LinkedIn data'!$B$3:$B$20000,$A33),0)))))</f>
        <v>0</v>
      </c>
      <c r="I33" s="14" t="n">
        <f aca="false">IF($A33="","",IF($B33="Meta",SUMIFS('Meta data'!$V$3:$V$20000,'Meta data'!$A$3:$A$20000,"&gt;="&amp;I$3,'Meta data'!$A$3:$A$20000,"&lt;="&amp;I$4,'Meta data'!$C$3:$C$20000,$A33),IF($B33="Google Ads",SUMIFS('Google data'!$J$3:$J$20000,'Google data'!$B$3:$B$20000,"&gt;="&amp;I$3,'Google data'!$B$3:$B$20000,"&lt;="&amp;I$4,'Google data'!$A$3:$A$20000,$A33),IF($B33="ChatGPT Ads",SUMIFS('ChatGPT data'!$I$3:$I$20000,'ChatGPT data'!$A$3:$A$20000,"&gt;="&amp;I$3,'ChatGPT data'!$A$3:$A$20000,"&lt;="&amp;I$4,'ChatGPT data'!$B$3:$B$20000,$A33),IF($B33="LinkedIn Ads",SUMIFS('LinkedIn data'!$I$3:$I$20000,'LinkedIn data'!$A$3:$A$20000,"&gt;="&amp;I$3,'LinkedIn data'!$A$3:$A$20000,"&lt;="&amp;I$4,'LinkedIn data'!$B$3:$B$20000,$A33),0)))))</f>
        <v>0</v>
      </c>
      <c r="J33" s="14" t="n">
        <f aca="false">IF($A33="","",IF($B33="Meta",SUMIFS('Meta data'!$V$3:$V$20000,'Meta data'!$A$3:$A$20000,"&gt;="&amp;J$3,'Meta data'!$A$3:$A$20000,"&lt;="&amp;J$4,'Meta data'!$C$3:$C$20000,$A33),IF($B33="Google Ads",SUMIFS('Google data'!$J$3:$J$20000,'Google data'!$B$3:$B$20000,"&gt;="&amp;J$3,'Google data'!$B$3:$B$20000,"&lt;="&amp;J$4,'Google data'!$A$3:$A$20000,$A33),IF($B33="ChatGPT Ads",SUMIFS('ChatGPT data'!$I$3:$I$20000,'ChatGPT data'!$A$3:$A$20000,"&gt;="&amp;J$3,'ChatGPT data'!$A$3:$A$20000,"&lt;="&amp;J$4,'ChatGPT data'!$B$3:$B$20000,$A33),IF($B33="LinkedIn Ads",SUMIFS('LinkedIn data'!$I$3:$I$20000,'LinkedIn data'!$A$3:$A$20000,"&gt;="&amp;J$3,'LinkedIn data'!$A$3:$A$20000,"&lt;="&amp;J$4,'LinkedIn data'!$B$3:$B$20000,$A33),0)))))</f>
        <v>0</v>
      </c>
      <c r="K33" s="14" t="n">
        <f aca="false">IF($A33="","",IF($B33="Meta",SUMIFS('Meta data'!$V$3:$V$20000,'Meta data'!$A$3:$A$20000,"&gt;="&amp;K$3,'Meta data'!$A$3:$A$20000,"&lt;="&amp;K$4,'Meta data'!$C$3:$C$20000,$A33),IF($B33="Google Ads",SUMIFS('Google data'!$J$3:$J$20000,'Google data'!$B$3:$B$20000,"&gt;="&amp;K$3,'Google data'!$B$3:$B$20000,"&lt;="&amp;K$4,'Google data'!$A$3:$A$20000,$A33),IF($B33="ChatGPT Ads",SUMIFS('ChatGPT data'!$I$3:$I$20000,'ChatGPT data'!$A$3:$A$20000,"&gt;="&amp;K$3,'ChatGPT data'!$A$3:$A$20000,"&lt;="&amp;K$4,'ChatGPT data'!$B$3:$B$20000,$A33),IF($B33="LinkedIn Ads",SUMIFS('LinkedIn data'!$I$3:$I$20000,'LinkedIn data'!$A$3:$A$20000,"&gt;="&amp;K$3,'LinkedIn data'!$A$3:$A$20000,"&lt;="&amp;K$4,'LinkedIn data'!$B$3:$B$20000,$A33),0)))))</f>
        <v>0</v>
      </c>
      <c r="L33" s="14" t="n">
        <f aca="false">IF($A33="","",IF($B33="Meta",SUMIFS('Meta data'!$V$3:$V$20000,'Meta data'!$A$3:$A$20000,"&gt;="&amp;L$3,'Meta data'!$A$3:$A$20000,"&lt;="&amp;L$4,'Meta data'!$C$3:$C$20000,$A33),IF($B33="Google Ads",SUMIFS('Google data'!$J$3:$J$20000,'Google data'!$B$3:$B$20000,"&gt;="&amp;L$3,'Google data'!$B$3:$B$20000,"&lt;="&amp;L$4,'Google data'!$A$3:$A$20000,$A33),IF($B33="ChatGPT Ads",SUMIFS('ChatGPT data'!$I$3:$I$20000,'ChatGPT data'!$A$3:$A$20000,"&gt;="&amp;L$3,'ChatGPT data'!$A$3:$A$20000,"&lt;="&amp;L$4,'ChatGPT data'!$B$3:$B$20000,$A33),IF($B33="LinkedIn Ads",SUMIFS('LinkedIn data'!$I$3:$I$20000,'LinkedIn data'!$A$3:$A$20000,"&gt;="&amp;L$3,'LinkedIn data'!$A$3:$A$20000,"&lt;="&amp;L$4,'LinkedIn data'!$B$3:$B$20000,$A33),0)))))</f>
        <v>0</v>
      </c>
      <c r="M33" s="14" t="n">
        <f aca="false">IF($A33="","",IF($B33="Meta",SUMIFS('Meta data'!$V$3:$V$20000,'Meta data'!$A$3:$A$20000,"&gt;="&amp;M$3,'Meta data'!$A$3:$A$20000,"&lt;="&amp;M$4,'Meta data'!$C$3:$C$20000,$A33),IF($B33="Google Ads",SUMIFS('Google data'!$J$3:$J$20000,'Google data'!$B$3:$B$20000,"&gt;="&amp;M$3,'Google data'!$B$3:$B$20000,"&lt;="&amp;M$4,'Google data'!$A$3:$A$20000,$A33),IF($B33="ChatGPT Ads",SUMIFS('ChatGPT data'!$I$3:$I$20000,'ChatGPT data'!$A$3:$A$20000,"&gt;="&amp;M$3,'ChatGPT data'!$A$3:$A$20000,"&lt;="&amp;M$4,'ChatGPT data'!$B$3:$B$20000,$A33),IF($B33="LinkedIn Ads",SUMIFS('LinkedIn data'!$I$3:$I$20000,'LinkedIn data'!$A$3:$A$20000,"&gt;="&amp;M$3,'LinkedIn data'!$A$3:$A$20000,"&lt;="&amp;M$4,'LinkedIn data'!$B$3:$B$20000,$A33),0)))))</f>
        <v>2484.624746</v>
      </c>
      <c r="N33" s="14" t="n">
        <f aca="false">IF($A33="","",IF($B33="Meta",SUMIFS('Meta data'!$V$3:$V$20000,'Meta data'!$A$3:$A$20000,"&gt;="&amp;N$3,'Meta data'!$A$3:$A$20000,"&lt;="&amp;N$4,'Meta data'!$C$3:$C$20000,$A33),IF($B33="Google Ads",SUMIFS('Google data'!$J$3:$J$20000,'Google data'!$B$3:$B$20000,"&gt;="&amp;N$3,'Google data'!$B$3:$B$20000,"&lt;="&amp;N$4,'Google data'!$A$3:$A$20000,$A33),IF($B33="ChatGPT Ads",SUMIFS('ChatGPT data'!$I$3:$I$20000,'ChatGPT data'!$A$3:$A$20000,"&gt;="&amp;N$3,'ChatGPT data'!$A$3:$A$20000,"&lt;="&amp;N$4,'ChatGPT data'!$B$3:$B$20000,$A33),IF($B33="LinkedIn Ads",SUMIFS('LinkedIn data'!$I$3:$I$20000,'LinkedIn data'!$A$3:$A$20000,"&gt;="&amp;N$3,'LinkedIn data'!$A$3:$A$20000,"&lt;="&amp;N$4,'LinkedIn data'!$B$3:$B$20000,$A33),0)))))</f>
        <v>1913.681232</v>
      </c>
      <c r="O33" s="14" t="n">
        <f aca="false">IF($A33="","",IF($B33="Meta",SUMIFS('Meta data'!$V$3:$V$20000,'Meta data'!$A$3:$A$20000,"&gt;="&amp;O$3,'Meta data'!$A$3:$A$20000,"&lt;="&amp;O$4,'Meta data'!$C$3:$C$20000,$A33),IF($B33="Google Ads",SUMIFS('Google data'!$J$3:$J$20000,'Google data'!$B$3:$B$20000,"&gt;="&amp;O$3,'Google data'!$B$3:$B$20000,"&lt;="&amp;O$4,'Google data'!$A$3:$A$20000,$A33),IF($B33="ChatGPT Ads",SUMIFS('ChatGPT data'!$I$3:$I$20000,'ChatGPT data'!$A$3:$A$20000,"&gt;="&amp;O$3,'ChatGPT data'!$A$3:$A$20000,"&lt;="&amp;O$4,'ChatGPT data'!$B$3:$B$20000,$A33),IF($B33="LinkedIn Ads",SUMIFS('LinkedIn data'!$I$3:$I$20000,'LinkedIn data'!$A$3:$A$20000,"&gt;="&amp;O$3,'LinkedIn data'!$A$3:$A$20000,"&lt;="&amp;O$4,'LinkedIn data'!$B$3:$B$20000,$A33),0)))))</f>
        <v>440.105552</v>
      </c>
      <c r="P33" s="14" t="n">
        <f aca="false">IF($A33="","",IF($B33="Meta",SUMIFS('Meta data'!$V$3:$V$20000,'Meta data'!$A$3:$A$20000,"&gt;="&amp;P$3,'Meta data'!$A$3:$A$20000,"&lt;="&amp;P$4,'Meta data'!$C$3:$C$20000,$A33),IF($B33="Google Ads",SUMIFS('Google data'!$J$3:$J$20000,'Google data'!$B$3:$B$20000,"&gt;="&amp;P$3,'Google data'!$B$3:$B$20000,"&lt;="&amp;P$4,'Google data'!$A$3:$A$20000,$A33),IF($B33="ChatGPT Ads",SUMIFS('ChatGPT data'!$I$3:$I$20000,'ChatGPT data'!$A$3:$A$20000,"&gt;="&amp;P$3,'ChatGPT data'!$A$3:$A$20000,"&lt;="&amp;P$4,'ChatGPT data'!$B$3:$B$20000,$A33),IF($B33="LinkedIn Ads",SUMIFS('LinkedIn data'!$I$3:$I$20000,'LinkedIn data'!$A$3:$A$20000,"&gt;="&amp;P$3,'LinkedIn data'!$A$3:$A$20000,"&lt;="&amp;P$4,'LinkedIn data'!$B$3:$B$20000,$A33),0)))))</f>
        <v>0</v>
      </c>
      <c r="Q33" s="14" t="n">
        <f aca="false">IF($A33="","",IF($B33="Meta",SUMIFS('Meta data'!$V$3:$V$20000,'Meta data'!$A$3:$A$20000,"&gt;="&amp;Q$3,'Meta data'!$A$3:$A$20000,"&lt;="&amp;Q$4,'Meta data'!$C$3:$C$20000,$A33),IF($B33="Google Ads",SUMIFS('Google data'!$J$3:$J$20000,'Google data'!$B$3:$B$20000,"&gt;="&amp;Q$3,'Google data'!$B$3:$B$20000,"&lt;="&amp;Q$4,'Google data'!$A$3:$A$20000,$A33),IF($B33="ChatGPT Ads",SUMIFS('ChatGPT data'!$I$3:$I$20000,'ChatGPT data'!$A$3:$A$20000,"&gt;="&amp;Q$3,'ChatGPT data'!$A$3:$A$20000,"&lt;="&amp;Q$4,'ChatGPT data'!$B$3:$B$20000,$A33),IF($B33="LinkedIn Ads",SUMIFS('LinkedIn data'!$I$3:$I$20000,'LinkedIn data'!$A$3:$A$20000,"&gt;="&amp;Q$3,'LinkedIn data'!$A$3:$A$20000,"&lt;="&amp;Q$4,'LinkedIn data'!$B$3:$B$20000,$A33),0)))))</f>
        <v>0</v>
      </c>
      <c r="R33" s="15" t="n">
        <f aca="false">IF($A33="","",SUM(F33:Q33))</f>
        <v>4838.41153</v>
      </c>
      <c r="S33" s="36" t="n">
        <f aca="false">IF($A33="","",IF($B33="Meta",SUMIFS('Meta data'!$O$3:$O$20000,'Meta data'!$C$3:$C$20000,$A33),IF($B33="Google Ads",SUMIFS('Google data'!$F$3:$F$20000,'Google data'!$A$3:$A$20000,$A33),IF($B33="ChatGPT Ads",SUMIFS('ChatGPT data'!$E$3:$E$20000,'ChatGPT data'!$B$3:$B$20000,$A33),IF($B33="LinkedIn Ads",SUMIFS('LinkedIn data'!$E$3:$E$20000,'LinkedIn data'!$B$3:$B$20000,$A33),0)))))</f>
        <v>3152</v>
      </c>
      <c r="T33" s="36" t="n">
        <f aca="false">IF($A33="","",IF($B33="Meta",SUMIFS('Meta data'!$P$3:$P$20000,'Meta data'!$C$3:$C$20000,$A33),IF($B33="Google Ads",SUMIFS('Google data'!$G$3:$G$20000,'Google data'!$A$3:$A$20000,$A33),IF($B33="ChatGPT Ads",SUMIFS('ChatGPT data'!$F$3:$F$20000,'ChatGPT data'!$B$3:$B$20000,$A33),IF($B33="LinkedIn Ads",SUMIFS('LinkedIn data'!$F$3:$F$20000,'LinkedIn data'!$B$3:$B$20000,$A33),0)))))</f>
        <v>105.57</v>
      </c>
      <c r="U33" s="37" t="n">
        <f aca="false">IF(OR($A33="",T33=0),"",R33/T33)</f>
        <v>45.8313112626693</v>
      </c>
      <c r="V33" s="58"/>
      <c r="W33" s="14" t="n">
        <f aca="false">IF($A33="","",IF($B33="Meta",SUMIFS('Meta data'!$V$3:$V$20000,'Meta data'!$A$3:$A$20000,"&gt;="&amp;Calc!$C$15,'Meta data'!$A$3:$A$20000,"&lt;="&amp;Calc!$C$13,'Meta data'!$C$3:$C$20000,$A33,'Meta data'!$T$3:$T$20000,"&lt;&gt;Month total"),IF($B33="Google Ads",SUMIFS('Google data'!$J$3:$J$20000,'Google data'!$B$3:$B$20000,"&gt;="&amp;Calc!$C$15,'Google data'!$B$3:$B$20000,"&lt;="&amp;Calc!$C$13,'Google data'!$A$3:$A$20000,$A33,'Google data'!$H$3:$H$20000,"&lt;&gt;Month total"),IF($B33="ChatGPT Ads",SUMIFS('ChatGPT data'!$I$3:$I$20000,'ChatGPT data'!$A$3:$A$20000,"&gt;="&amp;Calc!$C$15,'ChatGPT data'!$A$3:$A$20000,"&lt;="&amp;Calc!$C$13,'ChatGPT data'!$B$3:$B$20000,$A33,'ChatGPT data'!$G$3:$G$20000,"&lt;&gt;Month total"),IF($B33="LinkedIn Ads",SUMIFS('LinkedIn data'!$I$3:$I$20000,'LinkedIn data'!$A$3:$A$20000,"&gt;="&amp;Calc!$C$15,'LinkedIn data'!$A$3:$A$20000,"&lt;="&amp;Calc!$C$13,'LinkedIn data'!$B$3:$B$20000,$A33,'LinkedIn data'!$G$3:$G$20000,"&lt;&gt;Month total"),0)))))</f>
        <v>781.819973</v>
      </c>
      <c r="X33" s="14" t="n">
        <f aca="false">IF($A33="","",IF($B33="Meta",SUMIFS('Meta data'!$V$3:$V$20000,'Meta data'!$A$3:$A$20000,"&gt;="&amp;Calc!$C$14,'Meta data'!$A$3:$A$20000,"&lt;="&amp;Calc!$C$13,'Meta data'!$C$3:$C$20000,$A33,'Meta data'!$T$3:$T$20000,"&lt;&gt;Month total"),IF($B33="Google Ads",SUMIFS('Google data'!$J$3:$J$20000,'Google data'!$B$3:$B$20000,"&gt;="&amp;Calc!$C$14,'Google data'!$B$3:$B$20000,"&lt;="&amp;Calc!$C$13,'Google data'!$A$3:$A$20000,$A33,'Google data'!$H$3:$H$20000,"&lt;&gt;Month total"),IF($B33="ChatGPT Ads",SUMIFS('ChatGPT data'!$I$3:$I$20000,'ChatGPT data'!$A$3:$A$20000,"&gt;="&amp;Calc!$C$14,'ChatGPT data'!$A$3:$A$20000,"&lt;="&amp;Calc!$C$13,'ChatGPT data'!$B$3:$B$20000,$A33,'ChatGPT data'!$G$3:$G$20000,"&lt;&gt;Month total"),IF($B33="LinkedIn Ads",SUMIFS('LinkedIn data'!$I$3:$I$20000,'LinkedIn data'!$A$3:$A$20000,"&gt;="&amp;Calc!$C$14,'LinkedIn data'!$A$3:$A$20000,"&lt;="&amp;Calc!$C$13,'LinkedIn data'!$B$3:$B$20000,$A33,'LinkedIn data'!$G$3:$G$20000,"&lt;&gt;Month total"),0)))))</f>
        <v>258.825789</v>
      </c>
    </row>
    <row r="34" customFormat="false" ht="15" hidden="false" customHeight="false" outlineLevel="0" collapsed="false">
      <c r="A34" s="57" t="s">
        <v>194</v>
      </c>
      <c r="B34" s="57" t="s">
        <v>20</v>
      </c>
      <c r="C34" s="57" t="s">
        <v>141</v>
      </c>
      <c r="D34" s="57" t="s">
        <v>123</v>
      </c>
      <c r="E34" s="57" t="s">
        <v>149</v>
      </c>
      <c r="F34" s="14" t="n">
        <f aca="false">IF($A34="","",IF($B34="Meta",SUMIFS('Meta data'!$V$3:$V$20000,'Meta data'!$A$3:$A$20000,"&gt;="&amp;F$3,'Meta data'!$A$3:$A$20000,"&lt;="&amp;F$4,'Meta data'!$C$3:$C$20000,$A34),IF($B34="Google Ads",SUMIFS('Google data'!$J$3:$J$20000,'Google data'!$B$3:$B$20000,"&gt;="&amp;F$3,'Google data'!$B$3:$B$20000,"&lt;="&amp;F$4,'Google data'!$A$3:$A$20000,$A34),IF($B34="ChatGPT Ads",SUMIFS('ChatGPT data'!$I$3:$I$20000,'ChatGPT data'!$A$3:$A$20000,"&gt;="&amp;F$3,'ChatGPT data'!$A$3:$A$20000,"&lt;="&amp;F$4,'ChatGPT data'!$B$3:$B$20000,$A34),IF($B34="LinkedIn Ads",SUMIFS('LinkedIn data'!$I$3:$I$20000,'LinkedIn data'!$A$3:$A$20000,"&gt;="&amp;F$3,'LinkedIn data'!$A$3:$A$20000,"&lt;="&amp;F$4,'LinkedIn data'!$B$3:$B$20000,$A34),0)))))</f>
        <v>437.255417</v>
      </c>
      <c r="G34" s="14" t="n">
        <f aca="false">IF($A34="","",IF($B34="Meta",SUMIFS('Meta data'!$V$3:$V$20000,'Meta data'!$A$3:$A$20000,"&gt;="&amp;G$3,'Meta data'!$A$3:$A$20000,"&lt;="&amp;G$4,'Meta data'!$C$3:$C$20000,$A34),IF($B34="Google Ads",SUMIFS('Google data'!$J$3:$J$20000,'Google data'!$B$3:$B$20000,"&gt;="&amp;G$3,'Google data'!$B$3:$B$20000,"&lt;="&amp;G$4,'Google data'!$A$3:$A$20000,$A34),IF($B34="ChatGPT Ads",SUMIFS('ChatGPT data'!$I$3:$I$20000,'ChatGPT data'!$A$3:$A$20000,"&gt;="&amp;G$3,'ChatGPT data'!$A$3:$A$20000,"&lt;="&amp;G$4,'ChatGPT data'!$B$3:$B$20000,$A34),IF($B34="LinkedIn Ads",SUMIFS('LinkedIn data'!$I$3:$I$20000,'LinkedIn data'!$A$3:$A$20000,"&gt;="&amp;G$3,'LinkedIn data'!$A$3:$A$20000,"&lt;="&amp;G$4,'LinkedIn data'!$B$3:$B$20000,$A34),0)))))</f>
        <v>850.100266</v>
      </c>
      <c r="H34" s="14" t="n">
        <f aca="false">IF($A34="","",IF($B34="Meta",SUMIFS('Meta data'!$V$3:$V$20000,'Meta data'!$A$3:$A$20000,"&gt;="&amp;H$3,'Meta data'!$A$3:$A$20000,"&lt;="&amp;H$4,'Meta data'!$C$3:$C$20000,$A34),IF($B34="Google Ads",SUMIFS('Google data'!$J$3:$J$20000,'Google data'!$B$3:$B$20000,"&gt;="&amp;H$3,'Google data'!$B$3:$B$20000,"&lt;="&amp;H$4,'Google data'!$A$3:$A$20000,$A34),IF($B34="ChatGPT Ads",SUMIFS('ChatGPT data'!$I$3:$I$20000,'ChatGPT data'!$A$3:$A$20000,"&gt;="&amp;H$3,'ChatGPT data'!$A$3:$A$20000,"&lt;="&amp;H$4,'ChatGPT data'!$B$3:$B$20000,$A34),IF($B34="LinkedIn Ads",SUMIFS('LinkedIn data'!$I$3:$I$20000,'LinkedIn data'!$A$3:$A$20000,"&gt;="&amp;H$3,'LinkedIn data'!$A$3:$A$20000,"&lt;="&amp;H$4,'LinkedIn data'!$B$3:$B$20000,$A34),0)))))</f>
        <v>887.4538</v>
      </c>
      <c r="I34" s="14" t="n">
        <f aca="false">IF($A34="","",IF($B34="Meta",SUMIFS('Meta data'!$V$3:$V$20000,'Meta data'!$A$3:$A$20000,"&gt;="&amp;I$3,'Meta data'!$A$3:$A$20000,"&lt;="&amp;I$4,'Meta data'!$C$3:$C$20000,$A34),IF($B34="Google Ads",SUMIFS('Google data'!$J$3:$J$20000,'Google data'!$B$3:$B$20000,"&gt;="&amp;I$3,'Google data'!$B$3:$B$20000,"&lt;="&amp;I$4,'Google data'!$A$3:$A$20000,$A34),IF($B34="ChatGPT Ads",SUMIFS('ChatGPT data'!$I$3:$I$20000,'ChatGPT data'!$A$3:$A$20000,"&gt;="&amp;I$3,'ChatGPT data'!$A$3:$A$20000,"&lt;="&amp;I$4,'ChatGPT data'!$B$3:$B$20000,$A34),IF($B34="LinkedIn Ads",SUMIFS('LinkedIn data'!$I$3:$I$20000,'LinkedIn data'!$A$3:$A$20000,"&gt;="&amp;I$3,'LinkedIn data'!$A$3:$A$20000,"&lt;="&amp;I$4,'LinkedIn data'!$B$3:$B$20000,$A34),0)))))</f>
        <v>886.861419</v>
      </c>
      <c r="J34" s="14" t="n">
        <f aca="false">IF($A34="","",IF($B34="Meta",SUMIFS('Meta data'!$V$3:$V$20000,'Meta data'!$A$3:$A$20000,"&gt;="&amp;J$3,'Meta data'!$A$3:$A$20000,"&lt;="&amp;J$4,'Meta data'!$C$3:$C$20000,$A34),IF($B34="Google Ads",SUMIFS('Google data'!$J$3:$J$20000,'Google data'!$B$3:$B$20000,"&gt;="&amp;J$3,'Google data'!$B$3:$B$20000,"&lt;="&amp;J$4,'Google data'!$A$3:$A$20000,$A34),IF($B34="ChatGPT Ads",SUMIFS('ChatGPT data'!$I$3:$I$20000,'ChatGPT data'!$A$3:$A$20000,"&gt;="&amp;J$3,'ChatGPT data'!$A$3:$A$20000,"&lt;="&amp;J$4,'ChatGPT data'!$B$3:$B$20000,$A34),IF($B34="LinkedIn Ads",SUMIFS('LinkedIn data'!$I$3:$I$20000,'LinkedIn data'!$A$3:$A$20000,"&gt;="&amp;J$3,'LinkedIn data'!$A$3:$A$20000,"&lt;="&amp;J$4,'LinkedIn data'!$B$3:$B$20000,$A34),0)))))</f>
        <v>826.047362</v>
      </c>
      <c r="K34" s="14" t="n">
        <f aca="false">IF($A34="","",IF($B34="Meta",SUMIFS('Meta data'!$V$3:$V$20000,'Meta data'!$A$3:$A$20000,"&gt;="&amp;K$3,'Meta data'!$A$3:$A$20000,"&lt;="&amp;K$4,'Meta data'!$C$3:$C$20000,$A34),IF($B34="Google Ads",SUMIFS('Google data'!$J$3:$J$20000,'Google data'!$B$3:$B$20000,"&gt;="&amp;K$3,'Google data'!$B$3:$B$20000,"&lt;="&amp;K$4,'Google data'!$A$3:$A$20000,$A34),IF($B34="ChatGPT Ads",SUMIFS('ChatGPT data'!$I$3:$I$20000,'ChatGPT data'!$A$3:$A$20000,"&gt;="&amp;K$3,'ChatGPT data'!$A$3:$A$20000,"&lt;="&amp;K$4,'ChatGPT data'!$B$3:$B$20000,$A34),IF($B34="LinkedIn Ads",SUMIFS('LinkedIn data'!$I$3:$I$20000,'LinkedIn data'!$A$3:$A$20000,"&gt;="&amp;K$3,'LinkedIn data'!$A$3:$A$20000,"&lt;="&amp;K$4,'LinkedIn data'!$B$3:$B$20000,$A34),0)))))</f>
        <v>0</v>
      </c>
      <c r="L34" s="14" t="n">
        <f aca="false">IF($A34="","",IF($B34="Meta",SUMIFS('Meta data'!$V$3:$V$20000,'Meta data'!$A$3:$A$20000,"&gt;="&amp;L$3,'Meta data'!$A$3:$A$20000,"&lt;="&amp;L$4,'Meta data'!$C$3:$C$20000,$A34),IF($B34="Google Ads",SUMIFS('Google data'!$J$3:$J$20000,'Google data'!$B$3:$B$20000,"&gt;="&amp;L$3,'Google data'!$B$3:$B$20000,"&lt;="&amp;L$4,'Google data'!$A$3:$A$20000,$A34),IF($B34="ChatGPT Ads",SUMIFS('ChatGPT data'!$I$3:$I$20000,'ChatGPT data'!$A$3:$A$20000,"&gt;="&amp;L$3,'ChatGPT data'!$A$3:$A$20000,"&lt;="&amp;L$4,'ChatGPT data'!$B$3:$B$20000,$A34),IF($B34="LinkedIn Ads",SUMIFS('LinkedIn data'!$I$3:$I$20000,'LinkedIn data'!$A$3:$A$20000,"&gt;="&amp;L$3,'LinkedIn data'!$A$3:$A$20000,"&lt;="&amp;L$4,'LinkedIn data'!$B$3:$B$20000,$A34),0)))))</f>
        <v>0</v>
      </c>
      <c r="M34" s="14" t="n">
        <f aca="false">IF($A34="","",IF($B34="Meta",SUMIFS('Meta data'!$V$3:$V$20000,'Meta data'!$A$3:$A$20000,"&gt;="&amp;M$3,'Meta data'!$A$3:$A$20000,"&lt;="&amp;M$4,'Meta data'!$C$3:$C$20000,$A34),IF($B34="Google Ads",SUMIFS('Google data'!$J$3:$J$20000,'Google data'!$B$3:$B$20000,"&gt;="&amp;M$3,'Google data'!$B$3:$B$20000,"&lt;="&amp;M$4,'Google data'!$A$3:$A$20000,$A34),IF($B34="ChatGPT Ads",SUMIFS('ChatGPT data'!$I$3:$I$20000,'ChatGPT data'!$A$3:$A$20000,"&gt;="&amp;M$3,'ChatGPT data'!$A$3:$A$20000,"&lt;="&amp;M$4,'ChatGPT data'!$B$3:$B$20000,$A34),IF($B34="LinkedIn Ads",SUMIFS('LinkedIn data'!$I$3:$I$20000,'LinkedIn data'!$A$3:$A$20000,"&gt;="&amp;M$3,'LinkedIn data'!$A$3:$A$20000,"&lt;="&amp;M$4,'LinkedIn data'!$B$3:$B$20000,$A34),0)))))</f>
        <v>0</v>
      </c>
      <c r="N34" s="14" t="n">
        <f aca="false">IF($A34="","",IF($B34="Meta",SUMIFS('Meta data'!$V$3:$V$20000,'Meta data'!$A$3:$A$20000,"&gt;="&amp;N$3,'Meta data'!$A$3:$A$20000,"&lt;="&amp;N$4,'Meta data'!$C$3:$C$20000,$A34),IF($B34="Google Ads",SUMIFS('Google data'!$J$3:$J$20000,'Google data'!$B$3:$B$20000,"&gt;="&amp;N$3,'Google data'!$B$3:$B$20000,"&lt;="&amp;N$4,'Google data'!$A$3:$A$20000,$A34),IF($B34="ChatGPT Ads",SUMIFS('ChatGPT data'!$I$3:$I$20000,'ChatGPT data'!$A$3:$A$20000,"&gt;="&amp;N$3,'ChatGPT data'!$A$3:$A$20000,"&lt;="&amp;N$4,'ChatGPT data'!$B$3:$B$20000,$A34),IF($B34="LinkedIn Ads",SUMIFS('LinkedIn data'!$I$3:$I$20000,'LinkedIn data'!$A$3:$A$20000,"&gt;="&amp;N$3,'LinkedIn data'!$A$3:$A$20000,"&lt;="&amp;N$4,'LinkedIn data'!$B$3:$B$20000,$A34),0)))))</f>
        <v>0</v>
      </c>
      <c r="O34" s="14" t="n">
        <f aca="false">IF($A34="","",IF($B34="Meta",SUMIFS('Meta data'!$V$3:$V$20000,'Meta data'!$A$3:$A$20000,"&gt;="&amp;O$3,'Meta data'!$A$3:$A$20000,"&lt;="&amp;O$4,'Meta data'!$C$3:$C$20000,$A34),IF($B34="Google Ads",SUMIFS('Google data'!$J$3:$J$20000,'Google data'!$B$3:$B$20000,"&gt;="&amp;O$3,'Google data'!$B$3:$B$20000,"&lt;="&amp;O$4,'Google data'!$A$3:$A$20000,$A34),IF($B34="ChatGPT Ads",SUMIFS('ChatGPT data'!$I$3:$I$20000,'ChatGPT data'!$A$3:$A$20000,"&gt;="&amp;O$3,'ChatGPT data'!$A$3:$A$20000,"&lt;="&amp;O$4,'ChatGPT data'!$B$3:$B$20000,$A34),IF($B34="LinkedIn Ads",SUMIFS('LinkedIn data'!$I$3:$I$20000,'LinkedIn data'!$A$3:$A$20000,"&gt;="&amp;O$3,'LinkedIn data'!$A$3:$A$20000,"&lt;="&amp;O$4,'LinkedIn data'!$B$3:$B$20000,$A34),0)))))</f>
        <v>0</v>
      </c>
      <c r="P34" s="14" t="n">
        <f aca="false">IF($A34="","",IF($B34="Meta",SUMIFS('Meta data'!$V$3:$V$20000,'Meta data'!$A$3:$A$20000,"&gt;="&amp;P$3,'Meta data'!$A$3:$A$20000,"&lt;="&amp;P$4,'Meta data'!$C$3:$C$20000,$A34),IF($B34="Google Ads",SUMIFS('Google data'!$J$3:$J$20000,'Google data'!$B$3:$B$20000,"&gt;="&amp;P$3,'Google data'!$B$3:$B$20000,"&lt;="&amp;P$4,'Google data'!$A$3:$A$20000,$A34),IF($B34="ChatGPT Ads",SUMIFS('ChatGPT data'!$I$3:$I$20000,'ChatGPT data'!$A$3:$A$20000,"&gt;="&amp;P$3,'ChatGPT data'!$A$3:$A$20000,"&lt;="&amp;P$4,'ChatGPT data'!$B$3:$B$20000,$A34),IF($B34="LinkedIn Ads",SUMIFS('LinkedIn data'!$I$3:$I$20000,'LinkedIn data'!$A$3:$A$20000,"&gt;="&amp;P$3,'LinkedIn data'!$A$3:$A$20000,"&lt;="&amp;P$4,'LinkedIn data'!$B$3:$B$20000,$A34),0)))))</f>
        <v>0</v>
      </c>
      <c r="Q34" s="14" t="n">
        <f aca="false">IF($A34="","",IF($B34="Meta",SUMIFS('Meta data'!$V$3:$V$20000,'Meta data'!$A$3:$A$20000,"&gt;="&amp;Q$3,'Meta data'!$A$3:$A$20000,"&lt;="&amp;Q$4,'Meta data'!$C$3:$C$20000,$A34),IF($B34="Google Ads",SUMIFS('Google data'!$J$3:$J$20000,'Google data'!$B$3:$B$20000,"&gt;="&amp;Q$3,'Google data'!$B$3:$B$20000,"&lt;="&amp;Q$4,'Google data'!$A$3:$A$20000,$A34),IF($B34="ChatGPT Ads",SUMIFS('ChatGPT data'!$I$3:$I$20000,'ChatGPT data'!$A$3:$A$20000,"&gt;="&amp;Q$3,'ChatGPT data'!$A$3:$A$20000,"&lt;="&amp;Q$4,'ChatGPT data'!$B$3:$B$20000,$A34),IF($B34="LinkedIn Ads",SUMIFS('LinkedIn data'!$I$3:$I$20000,'LinkedIn data'!$A$3:$A$20000,"&gt;="&amp;Q$3,'LinkedIn data'!$A$3:$A$20000,"&lt;="&amp;Q$4,'LinkedIn data'!$B$3:$B$20000,$A34),0)))))</f>
        <v>0</v>
      </c>
      <c r="R34" s="15" t="n">
        <f aca="false">IF($A34="","",SUM(F34:Q34))</f>
        <v>3887.718264</v>
      </c>
      <c r="S34" s="36" t="n">
        <f aca="false">IF($A34="","",IF($B34="Meta",SUMIFS('Meta data'!$O$3:$O$20000,'Meta data'!$C$3:$C$20000,$A34),IF($B34="Google Ads",SUMIFS('Google data'!$F$3:$F$20000,'Google data'!$A$3:$A$20000,$A34),IF($B34="ChatGPT Ads",SUMIFS('ChatGPT data'!$E$3:$E$20000,'ChatGPT data'!$B$3:$B$20000,$A34),IF($B34="LinkedIn Ads",SUMIFS('LinkedIn data'!$E$3:$E$20000,'LinkedIn data'!$B$3:$B$20000,$A34),0)))))</f>
        <v>371</v>
      </c>
      <c r="T34" s="36" t="n">
        <f aca="false">IF($A34="","",IF($B34="Meta",SUMIFS('Meta data'!$P$3:$P$20000,'Meta data'!$C$3:$C$20000,$A34),IF($B34="Google Ads",SUMIFS('Google data'!$G$3:$G$20000,'Google data'!$A$3:$A$20000,$A34),IF($B34="ChatGPT Ads",SUMIFS('ChatGPT data'!$F$3:$F$20000,'ChatGPT data'!$B$3:$B$20000,$A34),IF($B34="LinkedIn Ads",SUMIFS('LinkedIn data'!$F$3:$F$20000,'LinkedIn data'!$B$3:$B$20000,$A34),0)))))</f>
        <v>6.33</v>
      </c>
      <c r="U34" s="37" t="n">
        <f aca="false">IF(OR($A34="",T34=0),"",R34/T34)</f>
        <v>614.173501421801</v>
      </c>
      <c r="V34" s="58"/>
      <c r="W34" s="14" t="n">
        <f aca="false">IF($A34="","",IF($B34="Meta",SUMIFS('Meta data'!$V$3:$V$20000,'Meta data'!$A$3:$A$20000,"&gt;="&amp;Calc!$C$15,'Meta data'!$A$3:$A$20000,"&lt;="&amp;Calc!$C$13,'Meta data'!$C$3:$C$20000,$A34,'Meta data'!$T$3:$T$20000,"&lt;&gt;Month total"),IF($B34="Google Ads",SUMIFS('Google data'!$J$3:$J$20000,'Google data'!$B$3:$B$20000,"&gt;="&amp;Calc!$C$15,'Google data'!$B$3:$B$20000,"&lt;="&amp;Calc!$C$13,'Google data'!$A$3:$A$20000,$A34,'Google data'!$H$3:$H$20000,"&lt;&gt;Month total"),IF($B34="ChatGPT Ads",SUMIFS('ChatGPT data'!$I$3:$I$20000,'ChatGPT data'!$A$3:$A$20000,"&gt;="&amp;Calc!$C$15,'ChatGPT data'!$A$3:$A$20000,"&lt;="&amp;Calc!$C$13,'ChatGPT data'!$B$3:$B$20000,$A34,'ChatGPT data'!$G$3:$G$20000,"&lt;&gt;Month total"),IF($B34="LinkedIn Ads",SUMIFS('LinkedIn data'!$I$3:$I$20000,'LinkedIn data'!$A$3:$A$20000,"&gt;="&amp;Calc!$C$15,'LinkedIn data'!$A$3:$A$20000,"&lt;="&amp;Calc!$C$13,'LinkedIn data'!$B$3:$B$20000,$A34,'LinkedIn data'!$G$3:$G$20000,"&lt;&gt;Month total"),0)))))</f>
        <v>0</v>
      </c>
      <c r="X34" s="14" t="n">
        <f aca="false">IF($A34="","",IF($B34="Meta",SUMIFS('Meta data'!$V$3:$V$20000,'Meta data'!$A$3:$A$20000,"&gt;="&amp;Calc!$C$14,'Meta data'!$A$3:$A$20000,"&lt;="&amp;Calc!$C$13,'Meta data'!$C$3:$C$20000,$A34,'Meta data'!$T$3:$T$20000,"&lt;&gt;Month total"),IF($B34="Google Ads",SUMIFS('Google data'!$J$3:$J$20000,'Google data'!$B$3:$B$20000,"&gt;="&amp;Calc!$C$14,'Google data'!$B$3:$B$20000,"&lt;="&amp;Calc!$C$13,'Google data'!$A$3:$A$20000,$A34,'Google data'!$H$3:$H$20000,"&lt;&gt;Month total"),IF($B34="ChatGPT Ads",SUMIFS('ChatGPT data'!$I$3:$I$20000,'ChatGPT data'!$A$3:$A$20000,"&gt;="&amp;Calc!$C$14,'ChatGPT data'!$A$3:$A$20000,"&lt;="&amp;Calc!$C$13,'ChatGPT data'!$B$3:$B$20000,$A34,'ChatGPT data'!$G$3:$G$20000,"&lt;&gt;Month total"),IF($B34="LinkedIn Ads",SUMIFS('LinkedIn data'!$I$3:$I$20000,'LinkedIn data'!$A$3:$A$20000,"&gt;="&amp;Calc!$C$14,'LinkedIn data'!$A$3:$A$20000,"&lt;="&amp;Calc!$C$13,'LinkedIn data'!$B$3:$B$20000,$A34,'LinkedIn data'!$G$3:$G$20000,"&lt;&gt;Month total"),0)))))</f>
        <v>0</v>
      </c>
    </row>
    <row r="35" customFormat="false" ht="15" hidden="false" customHeight="false" outlineLevel="0" collapsed="false">
      <c r="A35" s="57" t="s">
        <v>195</v>
      </c>
      <c r="B35" s="57" t="s">
        <v>20</v>
      </c>
      <c r="C35" s="57" t="s">
        <v>138</v>
      </c>
      <c r="D35" s="57" t="s">
        <v>123</v>
      </c>
      <c r="E35" s="57" t="s">
        <v>149</v>
      </c>
      <c r="F35" s="14" t="n">
        <f aca="false">IF($A35="","",IF($B35="Meta",SUMIFS('Meta data'!$V$3:$V$20000,'Meta data'!$A$3:$A$20000,"&gt;="&amp;F$3,'Meta data'!$A$3:$A$20000,"&lt;="&amp;F$4,'Meta data'!$C$3:$C$20000,$A35),IF($B35="Google Ads",SUMIFS('Google data'!$J$3:$J$20000,'Google data'!$B$3:$B$20000,"&gt;="&amp;F$3,'Google data'!$B$3:$B$20000,"&lt;="&amp;F$4,'Google data'!$A$3:$A$20000,$A35),IF($B35="ChatGPT Ads",SUMIFS('ChatGPT data'!$I$3:$I$20000,'ChatGPT data'!$A$3:$A$20000,"&gt;="&amp;F$3,'ChatGPT data'!$A$3:$A$20000,"&lt;="&amp;F$4,'ChatGPT data'!$B$3:$B$20000,$A35),IF($B35="LinkedIn Ads",SUMIFS('LinkedIn data'!$I$3:$I$20000,'LinkedIn data'!$A$3:$A$20000,"&gt;="&amp;F$3,'LinkedIn data'!$A$3:$A$20000,"&lt;="&amp;F$4,'LinkedIn data'!$B$3:$B$20000,$A35),0)))))</f>
        <v>483.125825</v>
      </c>
      <c r="G35" s="14" t="n">
        <f aca="false">IF($A35="","",IF($B35="Meta",SUMIFS('Meta data'!$V$3:$V$20000,'Meta data'!$A$3:$A$20000,"&gt;="&amp;G$3,'Meta data'!$A$3:$A$20000,"&lt;="&amp;G$4,'Meta data'!$C$3:$C$20000,$A35),IF($B35="Google Ads",SUMIFS('Google data'!$J$3:$J$20000,'Google data'!$B$3:$B$20000,"&gt;="&amp;G$3,'Google data'!$B$3:$B$20000,"&lt;="&amp;G$4,'Google data'!$A$3:$A$20000,$A35),IF($B35="ChatGPT Ads",SUMIFS('ChatGPT data'!$I$3:$I$20000,'ChatGPT data'!$A$3:$A$20000,"&gt;="&amp;G$3,'ChatGPT data'!$A$3:$A$20000,"&lt;="&amp;G$4,'ChatGPT data'!$B$3:$B$20000,$A35),IF($B35="LinkedIn Ads",SUMIFS('LinkedIn data'!$I$3:$I$20000,'LinkedIn data'!$A$3:$A$20000,"&gt;="&amp;G$3,'LinkedIn data'!$A$3:$A$20000,"&lt;="&amp;G$4,'LinkedIn data'!$B$3:$B$20000,$A35),0)))))</f>
        <v>820.347092</v>
      </c>
      <c r="H35" s="14" t="n">
        <f aca="false">IF($A35="","",IF($B35="Meta",SUMIFS('Meta data'!$V$3:$V$20000,'Meta data'!$A$3:$A$20000,"&gt;="&amp;H$3,'Meta data'!$A$3:$A$20000,"&lt;="&amp;H$4,'Meta data'!$C$3:$C$20000,$A35),IF($B35="Google Ads",SUMIFS('Google data'!$J$3:$J$20000,'Google data'!$B$3:$B$20000,"&gt;="&amp;H$3,'Google data'!$B$3:$B$20000,"&lt;="&amp;H$4,'Google data'!$A$3:$A$20000,$A35),IF($B35="ChatGPT Ads",SUMIFS('ChatGPT data'!$I$3:$I$20000,'ChatGPT data'!$A$3:$A$20000,"&gt;="&amp;H$3,'ChatGPT data'!$A$3:$A$20000,"&lt;="&amp;H$4,'ChatGPT data'!$B$3:$B$20000,$A35),IF($B35="LinkedIn Ads",SUMIFS('LinkedIn data'!$I$3:$I$20000,'LinkedIn data'!$A$3:$A$20000,"&gt;="&amp;H$3,'LinkedIn data'!$A$3:$A$20000,"&lt;="&amp;H$4,'LinkedIn data'!$B$3:$B$20000,$A35),0)))))</f>
        <v>698.372491</v>
      </c>
      <c r="I35" s="14" t="n">
        <f aca="false">IF($A35="","",IF($B35="Meta",SUMIFS('Meta data'!$V$3:$V$20000,'Meta data'!$A$3:$A$20000,"&gt;="&amp;I$3,'Meta data'!$A$3:$A$20000,"&lt;="&amp;I$4,'Meta data'!$C$3:$C$20000,$A35),IF($B35="Google Ads",SUMIFS('Google data'!$J$3:$J$20000,'Google data'!$B$3:$B$20000,"&gt;="&amp;I$3,'Google data'!$B$3:$B$20000,"&lt;="&amp;I$4,'Google data'!$A$3:$A$20000,$A35),IF($B35="ChatGPT Ads",SUMIFS('ChatGPT data'!$I$3:$I$20000,'ChatGPT data'!$A$3:$A$20000,"&gt;="&amp;I$3,'ChatGPT data'!$A$3:$A$20000,"&lt;="&amp;I$4,'ChatGPT data'!$B$3:$B$20000,$A35),IF($B35="LinkedIn Ads",SUMIFS('LinkedIn data'!$I$3:$I$20000,'LinkedIn data'!$A$3:$A$20000,"&gt;="&amp;I$3,'LinkedIn data'!$A$3:$A$20000,"&lt;="&amp;I$4,'LinkedIn data'!$B$3:$B$20000,$A35),0)))))</f>
        <v>871.459513</v>
      </c>
      <c r="J35" s="14" t="n">
        <f aca="false">IF($A35="","",IF($B35="Meta",SUMIFS('Meta data'!$V$3:$V$20000,'Meta data'!$A$3:$A$20000,"&gt;="&amp;J$3,'Meta data'!$A$3:$A$20000,"&lt;="&amp;J$4,'Meta data'!$C$3:$C$20000,$A35),IF($B35="Google Ads",SUMIFS('Google data'!$J$3:$J$20000,'Google data'!$B$3:$B$20000,"&gt;="&amp;J$3,'Google data'!$B$3:$B$20000,"&lt;="&amp;J$4,'Google data'!$A$3:$A$20000,$A35),IF($B35="ChatGPT Ads",SUMIFS('ChatGPT data'!$I$3:$I$20000,'ChatGPT data'!$A$3:$A$20000,"&gt;="&amp;J$3,'ChatGPT data'!$A$3:$A$20000,"&lt;="&amp;J$4,'ChatGPT data'!$B$3:$B$20000,$A35),IF($B35="LinkedIn Ads",SUMIFS('LinkedIn data'!$I$3:$I$20000,'LinkedIn data'!$A$3:$A$20000,"&gt;="&amp;J$3,'LinkedIn data'!$A$3:$A$20000,"&lt;="&amp;J$4,'LinkedIn data'!$B$3:$B$20000,$A35),0)))))</f>
        <v>708.554738</v>
      </c>
      <c r="K35" s="14" t="n">
        <f aca="false">IF($A35="","",IF($B35="Meta",SUMIFS('Meta data'!$V$3:$V$20000,'Meta data'!$A$3:$A$20000,"&gt;="&amp;K$3,'Meta data'!$A$3:$A$20000,"&lt;="&amp;K$4,'Meta data'!$C$3:$C$20000,$A35),IF($B35="Google Ads",SUMIFS('Google data'!$J$3:$J$20000,'Google data'!$B$3:$B$20000,"&gt;="&amp;K$3,'Google data'!$B$3:$B$20000,"&lt;="&amp;K$4,'Google data'!$A$3:$A$20000,$A35),IF($B35="ChatGPT Ads",SUMIFS('ChatGPT data'!$I$3:$I$20000,'ChatGPT data'!$A$3:$A$20000,"&gt;="&amp;K$3,'ChatGPT data'!$A$3:$A$20000,"&lt;="&amp;K$4,'ChatGPT data'!$B$3:$B$20000,$A35),IF($B35="LinkedIn Ads",SUMIFS('LinkedIn data'!$I$3:$I$20000,'LinkedIn data'!$A$3:$A$20000,"&gt;="&amp;K$3,'LinkedIn data'!$A$3:$A$20000,"&lt;="&amp;K$4,'LinkedIn data'!$B$3:$B$20000,$A35),0)))))</f>
        <v>0</v>
      </c>
      <c r="L35" s="14" t="n">
        <f aca="false">IF($A35="","",IF($B35="Meta",SUMIFS('Meta data'!$V$3:$V$20000,'Meta data'!$A$3:$A$20000,"&gt;="&amp;L$3,'Meta data'!$A$3:$A$20000,"&lt;="&amp;L$4,'Meta data'!$C$3:$C$20000,$A35),IF($B35="Google Ads",SUMIFS('Google data'!$J$3:$J$20000,'Google data'!$B$3:$B$20000,"&gt;="&amp;L$3,'Google data'!$B$3:$B$20000,"&lt;="&amp;L$4,'Google data'!$A$3:$A$20000,$A35),IF($B35="ChatGPT Ads",SUMIFS('ChatGPT data'!$I$3:$I$20000,'ChatGPT data'!$A$3:$A$20000,"&gt;="&amp;L$3,'ChatGPT data'!$A$3:$A$20000,"&lt;="&amp;L$4,'ChatGPT data'!$B$3:$B$20000,$A35),IF($B35="LinkedIn Ads",SUMIFS('LinkedIn data'!$I$3:$I$20000,'LinkedIn data'!$A$3:$A$20000,"&gt;="&amp;L$3,'LinkedIn data'!$A$3:$A$20000,"&lt;="&amp;L$4,'LinkedIn data'!$B$3:$B$20000,$A35),0)))))</f>
        <v>0</v>
      </c>
      <c r="M35" s="14" t="n">
        <f aca="false">IF($A35="","",IF($B35="Meta",SUMIFS('Meta data'!$V$3:$V$20000,'Meta data'!$A$3:$A$20000,"&gt;="&amp;M$3,'Meta data'!$A$3:$A$20000,"&lt;="&amp;M$4,'Meta data'!$C$3:$C$20000,$A35),IF($B35="Google Ads",SUMIFS('Google data'!$J$3:$J$20000,'Google data'!$B$3:$B$20000,"&gt;="&amp;M$3,'Google data'!$B$3:$B$20000,"&lt;="&amp;M$4,'Google data'!$A$3:$A$20000,$A35),IF($B35="ChatGPT Ads",SUMIFS('ChatGPT data'!$I$3:$I$20000,'ChatGPT data'!$A$3:$A$20000,"&gt;="&amp;M$3,'ChatGPT data'!$A$3:$A$20000,"&lt;="&amp;M$4,'ChatGPT data'!$B$3:$B$20000,$A35),IF($B35="LinkedIn Ads",SUMIFS('LinkedIn data'!$I$3:$I$20000,'LinkedIn data'!$A$3:$A$20000,"&gt;="&amp;M$3,'LinkedIn data'!$A$3:$A$20000,"&lt;="&amp;M$4,'LinkedIn data'!$B$3:$B$20000,$A35),0)))))</f>
        <v>0</v>
      </c>
      <c r="N35" s="14" t="n">
        <f aca="false">IF($A35="","",IF($B35="Meta",SUMIFS('Meta data'!$V$3:$V$20000,'Meta data'!$A$3:$A$20000,"&gt;="&amp;N$3,'Meta data'!$A$3:$A$20000,"&lt;="&amp;N$4,'Meta data'!$C$3:$C$20000,$A35),IF($B35="Google Ads",SUMIFS('Google data'!$J$3:$J$20000,'Google data'!$B$3:$B$20000,"&gt;="&amp;N$3,'Google data'!$B$3:$B$20000,"&lt;="&amp;N$4,'Google data'!$A$3:$A$20000,$A35),IF($B35="ChatGPT Ads",SUMIFS('ChatGPT data'!$I$3:$I$20000,'ChatGPT data'!$A$3:$A$20000,"&gt;="&amp;N$3,'ChatGPT data'!$A$3:$A$20000,"&lt;="&amp;N$4,'ChatGPT data'!$B$3:$B$20000,$A35),IF($B35="LinkedIn Ads",SUMIFS('LinkedIn data'!$I$3:$I$20000,'LinkedIn data'!$A$3:$A$20000,"&gt;="&amp;N$3,'LinkedIn data'!$A$3:$A$20000,"&lt;="&amp;N$4,'LinkedIn data'!$B$3:$B$20000,$A35),0)))))</f>
        <v>0</v>
      </c>
      <c r="O35" s="14" t="n">
        <f aca="false">IF($A35="","",IF($B35="Meta",SUMIFS('Meta data'!$V$3:$V$20000,'Meta data'!$A$3:$A$20000,"&gt;="&amp;O$3,'Meta data'!$A$3:$A$20000,"&lt;="&amp;O$4,'Meta data'!$C$3:$C$20000,$A35),IF($B35="Google Ads",SUMIFS('Google data'!$J$3:$J$20000,'Google data'!$B$3:$B$20000,"&gt;="&amp;O$3,'Google data'!$B$3:$B$20000,"&lt;="&amp;O$4,'Google data'!$A$3:$A$20000,$A35),IF($B35="ChatGPT Ads",SUMIFS('ChatGPT data'!$I$3:$I$20000,'ChatGPT data'!$A$3:$A$20000,"&gt;="&amp;O$3,'ChatGPT data'!$A$3:$A$20000,"&lt;="&amp;O$4,'ChatGPT data'!$B$3:$B$20000,$A35),IF($B35="LinkedIn Ads",SUMIFS('LinkedIn data'!$I$3:$I$20000,'LinkedIn data'!$A$3:$A$20000,"&gt;="&amp;O$3,'LinkedIn data'!$A$3:$A$20000,"&lt;="&amp;O$4,'LinkedIn data'!$B$3:$B$20000,$A35),0)))))</f>
        <v>0</v>
      </c>
      <c r="P35" s="14" t="n">
        <f aca="false">IF($A35="","",IF($B35="Meta",SUMIFS('Meta data'!$V$3:$V$20000,'Meta data'!$A$3:$A$20000,"&gt;="&amp;P$3,'Meta data'!$A$3:$A$20000,"&lt;="&amp;P$4,'Meta data'!$C$3:$C$20000,$A35),IF($B35="Google Ads",SUMIFS('Google data'!$J$3:$J$20000,'Google data'!$B$3:$B$20000,"&gt;="&amp;P$3,'Google data'!$B$3:$B$20000,"&lt;="&amp;P$4,'Google data'!$A$3:$A$20000,$A35),IF($B35="ChatGPT Ads",SUMIFS('ChatGPT data'!$I$3:$I$20000,'ChatGPT data'!$A$3:$A$20000,"&gt;="&amp;P$3,'ChatGPT data'!$A$3:$A$20000,"&lt;="&amp;P$4,'ChatGPT data'!$B$3:$B$20000,$A35),IF($B35="LinkedIn Ads",SUMIFS('LinkedIn data'!$I$3:$I$20000,'LinkedIn data'!$A$3:$A$20000,"&gt;="&amp;P$3,'LinkedIn data'!$A$3:$A$20000,"&lt;="&amp;P$4,'LinkedIn data'!$B$3:$B$20000,$A35),0)))))</f>
        <v>0</v>
      </c>
      <c r="Q35" s="14" t="n">
        <f aca="false">IF($A35="","",IF($B35="Meta",SUMIFS('Meta data'!$V$3:$V$20000,'Meta data'!$A$3:$A$20000,"&gt;="&amp;Q$3,'Meta data'!$A$3:$A$20000,"&lt;="&amp;Q$4,'Meta data'!$C$3:$C$20000,$A35),IF($B35="Google Ads",SUMIFS('Google data'!$J$3:$J$20000,'Google data'!$B$3:$B$20000,"&gt;="&amp;Q$3,'Google data'!$B$3:$B$20000,"&lt;="&amp;Q$4,'Google data'!$A$3:$A$20000,$A35),IF($B35="ChatGPT Ads",SUMIFS('ChatGPT data'!$I$3:$I$20000,'ChatGPT data'!$A$3:$A$20000,"&gt;="&amp;Q$3,'ChatGPT data'!$A$3:$A$20000,"&lt;="&amp;Q$4,'ChatGPT data'!$B$3:$B$20000,$A35),IF($B35="LinkedIn Ads",SUMIFS('LinkedIn data'!$I$3:$I$20000,'LinkedIn data'!$A$3:$A$20000,"&gt;="&amp;Q$3,'LinkedIn data'!$A$3:$A$20000,"&lt;="&amp;Q$4,'LinkedIn data'!$B$3:$B$20000,$A35),0)))))</f>
        <v>0</v>
      </c>
      <c r="R35" s="15" t="n">
        <f aca="false">IF($A35="","",SUM(F35:Q35))</f>
        <v>3581.859659</v>
      </c>
      <c r="S35" s="36" t="n">
        <f aca="false">IF($A35="","",IF($B35="Meta",SUMIFS('Meta data'!$O$3:$O$20000,'Meta data'!$C$3:$C$20000,$A35),IF($B35="Google Ads",SUMIFS('Google data'!$F$3:$F$20000,'Google data'!$A$3:$A$20000,$A35),IF($B35="ChatGPT Ads",SUMIFS('ChatGPT data'!$E$3:$E$20000,'ChatGPT data'!$B$3:$B$20000,$A35),IF($B35="LinkedIn Ads",SUMIFS('LinkedIn data'!$E$3:$E$20000,'LinkedIn data'!$B$3:$B$20000,$A35),0)))))</f>
        <v>210</v>
      </c>
      <c r="T35" s="36" t="n">
        <f aca="false">IF($A35="","",IF($B35="Meta",SUMIFS('Meta data'!$P$3:$P$20000,'Meta data'!$C$3:$C$20000,$A35),IF($B35="Google Ads",SUMIFS('Google data'!$G$3:$G$20000,'Google data'!$A$3:$A$20000,$A35),IF($B35="ChatGPT Ads",SUMIFS('ChatGPT data'!$F$3:$F$20000,'ChatGPT data'!$B$3:$B$20000,$A35),IF($B35="LinkedIn Ads",SUMIFS('LinkedIn data'!$F$3:$F$20000,'LinkedIn data'!$B$3:$B$20000,$A35),0)))))</f>
        <v>11.13</v>
      </c>
      <c r="U35" s="37" t="n">
        <f aca="false">IF(OR($A35="",T35=0),"",R35/T35)</f>
        <v>321.820274842767</v>
      </c>
      <c r="V35" s="58"/>
      <c r="W35" s="14" t="n">
        <f aca="false">IF($A35="","",IF($B35="Meta",SUMIFS('Meta data'!$V$3:$V$20000,'Meta data'!$A$3:$A$20000,"&gt;="&amp;Calc!$C$15,'Meta data'!$A$3:$A$20000,"&lt;="&amp;Calc!$C$13,'Meta data'!$C$3:$C$20000,$A35,'Meta data'!$T$3:$T$20000,"&lt;&gt;Month total"),IF($B35="Google Ads",SUMIFS('Google data'!$J$3:$J$20000,'Google data'!$B$3:$B$20000,"&gt;="&amp;Calc!$C$15,'Google data'!$B$3:$B$20000,"&lt;="&amp;Calc!$C$13,'Google data'!$A$3:$A$20000,$A35,'Google data'!$H$3:$H$20000,"&lt;&gt;Month total"),IF($B35="ChatGPT Ads",SUMIFS('ChatGPT data'!$I$3:$I$20000,'ChatGPT data'!$A$3:$A$20000,"&gt;="&amp;Calc!$C$15,'ChatGPT data'!$A$3:$A$20000,"&lt;="&amp;Calc!$C$13,'ChatGPT data'!$B$3:$B$20000,$A35,'ChatGPT data'!$G$3:$G$20000,"&lt;&gt;Month total"),IF($B35="LinkedIn Ads",SUMIFS('LinkedIn data'!$I$3:$I$20000,'LinkedIn data'!$A$3:$A$20000,"&gt;="&amp;Calc!$C$15,'LinkedIn data'!$A$3:$A$20000,"&lt;="&amp;Calc!$C$13,'LinkedIn data'!$B$3:$B$20000,$A35,'LinkedIn data'!$G$3:$G$20000,"&lt;&gt;Month total"),0)))))</f>
        <v>0</v>
      </c>
      <c r="X35" s="14" t="n">
        <f aca="false">IF($A35="","",IF($B35="Meta",SUMIFS('Meta data'!$V$3:$V$20000,'Meta data'!$A$3:$A$20000,"&gt;="&amp;Calc!$C$14,'Meta data'!$A$3:$A$20000,"&lt;="&amp;Calc!$C$13,'Meta data'!$C$3:$C$20000,$A35,'Meta data'!$T$3:$T$20000,"&lt;&gt;Month total"),IF($B35="Google Ads",SUMIFS('Google data'!$J$3:$J$20000,'Google data'!$B$3:$B$20000,"&gt;="&amp;Calc!$C$14,'Google data'!$B$3:$B$20000,"&lt;="&amp;Calc!$C$13,'Google data'!$A$3:$A$20000,$A35,'Google data'!$H$3:$H$20000,"&lt;&gt;Month total"),IF($B35="ChatGPT Ads",SUMIFS('ChatGPT data'!$I$3:$I$20000,'ChatGPT data'!$A$3:$A$20000,"&gt;="&amp;Calc!$C$14,'ChatGPT data'!$A$3:$A$20000,"&lt;="&amp;Calc!$C$13,'ChatGPT data'!$B$3:$B$20000,$A35,'ChatGPT data'!$G$3:$G$20000,"&lt;&gt;Month total"),IF($B35="LinkedIn Ads",SUMIFS('LinkedIn data'!$I$3:$I$20000,'LinkedIn data'!$A$3:$A$20000,"&gt;="&amp;Calc!$C$14,'LinkedIn data'!$A$3:$A$20000,"&lt;="&amp;Calc!$C$13,'LinkedIn data'!$B$3:$B$20000,$A35,'LinkedIn data'!$G$3:$G$20000,"&lt;&gt;Month total"),0)))))</f>
        <v>0</v>
      </c>
    </row>
    <row r="36" customFormat="false" ht="15" hidden="false" customHeight="false" outlineLevel="0" collapsed="false">
      <c r="A36" s="57" t="s">
        <v>196</v>
      </c>
      <c r="B36" s="57" t="s">
        <v>20</v>
      </c>
      <c r="C36" s="57" t="s">
        <v>131</v>
      </c>
      <c r="D36" s="57" t="s">
        <v>123</v>
      </c>
      <c r="E36" s="57" t="s">
        <v>152</v>
      </c>
      <c r="F36" s="14" t="n">
        <f aca="false">IF($A36="","",IF($B36="Meta",SUMIFS('Meta data'!$V$3:$V$20000,'Meta data'!$A$3:$A$20000,"&gt;="&amp;F$3,'Meta data'!$A$3:$A$20000,"&lt;="&amp;F$4,'Meta data'!$C$3:$C$20000,$A36),IF($B36="Google Ads",SUMIFS('Google data'!$J$3:$J$20000,'Google data'!$B$3:$B$20000,"&gt;="&amp;F$3,'Google data'!$B$3:$B$20000,"&lt;="&amp;F$4,'Google data'!$A$3:$A$20000,$A36),IF($B36="ChatGPT Ads",SUMIFS('ChatGPT data'!$I$3:$I$20000,'ChatGPT data'!$A$3:$A$20000,"&gt;="&amp;F$3,'ChatGPT data'!$A$3:$A$20000,"&lt;="&amp;F$4,'ChatGPT data'!$B$3:$B$20000,$A36),IF($B36="LinkedIn Ads",SUMIFS('LinkedIn data'!$I$3:$I$20000,'LinkedIn data'!$A$3:$A$20000,"&gt;="&amp;F$3,'LinkedIn data'!$A$3:$A$20000,"&lt;="&amp;F$4,'LinkedIn data'!$B$3:$B$20000,$A36),0)))))</f>
        <v>0</v>
      </c>
      <c r="G36" s="14" t="n">
        <f aca="false">IF($A36="","",IF($B36="Meta",SUMIFS('Meta data'!$V$3:$V$20000,'Meta data'!$A$3:$A$20000,"&gt;="&amp;G$3,'Meta data'!$A$3:$A$20000,"&lt;="&amp;G$4,'Meta data'!$C$3:$C$20000,$A36),IF($B36="Google Ads",SUMIFS('Google data'!$J$3:$J$20000,'Google data'!$B$3:$B$20000,"&gt;="&amp;G$3,'Google data'!$B$3:$B$20000,"&lt;="&amp;G$4,'Google data'!$A$3:$A$20000,$A36),IF($B36="ChatGPT Ads",SUMIFS('ChatGPT data'!$I$3:$I$20000,'ChatGPT data'!$A$3:$A$20000,"&gt;="&amp;G$3,'ChatGPT data'!$A$3:$A$20000,"&lt;="&amp;G$4,'ChatGPT data'!$B$3:$B$20000,$A36),IF($B36="LinkedIn Ads",SUMIFS('LinkedIn data'!$I$3:$I$20000,'LinkedIn data'!$A$3:$A$20000,"&gt;="&amp;G$3,'LinkedIn data'!$A$3:$A$20000,"&lt;="&amp;G$4,'LinkedIn data'!$B$3:$B$20000,$A36),0)))))</f>
        <v>0</v>
      </c>
      <c r="H36" s="14" t="n">
        <f aca="false">IF($A36="","",IF($B36="Meta",SUMIFS('Meta data'!$V$3:$V$20000,'Meta data'!$A$3:$A$20000,"&gt;="&amp;H$3,'Meta data'!$A$3:$A$20000,"&lt;="&amp;H$4,'Meta data'!$C$3:$C$20000,$A36),IF($B36="Google Ads",SUMIFS('Google data'!$J$3:$J$20000,'Google data'!$B$3:$B$20000,"&gt;="&amp;H$3,'Google data'!$B$3:$B$20000,"&lt;="&amp;H$4,'Google data'!$A$3:$A$20000,$A36),IF($B36="ChatGPT Ads",SUMIFS('ChatGPT data'!$I$3:$I$20000,'ChatGPT data'!$A$3:$A$20000,"&gt;="&amp;H$3,'ChatGPT data'!$A$3:$A$20000,"&lt;="&amp;H$4,'ChatGPT data'!$B$3:$B$20000,$A36),IF($B36="LinkedIn Ads",SUMIFS('LinkedIn data'!$I$3:$I$20000,'LinkedIn data'!$A$3:$A$20000,"&gt;="&amp;H$3,'LinkedIn data'!$A$3:$A$20000,"&lt;="&amp;H$4,'LinkedIn data'!$B$3:$B$20000,$A36),0)))))</f>
        <v>0</v>
      </c>
      <c r="I36" s="14" t="n">
        <f aca="false">IF($A36="","",IF($B36="Meta",SUMIFS('Meta data'!$V$3:$V$20000,'Meta data'!$A$3:$A$20000,"&gt;="&amp;I$3,'Meta data'!$A$3:$A$20000,"&lt;="&amp;I$4,'Meta data'!$C$3:$C$20000,$A36),IF($B36="Google Ads",SUMIFS('Google data'!$J$3:$J$20000,'Google data'!$B$3:$B$20000,"&gt;="&amp;I$3,'Google data'!$B$3:$B$20000,"&lt;="&amp;I$4,'Google data'!$A$3:$A$20000,$A36),IF($B36="ChatGPT Ads",SUMIFS('ChatGPT data'!$I$3:$I$20000,'ChatGPT data'!$A$3:$A$20000,"&gt;="&amp;I$3,'ChatGPT data'!$A$3:$A$20000,"&lt;="&amp;I$4,'ChatGPT data'!$B$3:$B$20000,$A36),IF($B36="LinkedIn Ads",SUMIFS('LinkedIn data'!$I$3:$I$20000,'LinkedIn data'!$A$3:$A$20000,"&gt;="&amp;I$3,'LinkedIn data'!$A$3:$A$20000,"&lt;="&amp;I$4,'LinkedIn data'!$B$3:$B$20000,$A36),0)))))</f>
        <v>0</v>
      </c>
      <c r="J36" s="14" t="n">
        <f aca="false">IF($A36="","",IF($B36="Meta",SUMIFS('Meta data'!$V$3:$V$20000,'Meta data'!$A$3:$A$20000,"&gt;="&amp;J$3,'Meta data'!$A$3:$A$20000,"&lt;="&amp;J$4,'Meta data'!$C$3:$C$20000,$A36),IF($B36="Google Ads",SUMIFS('Google data'!$J$3:$J$20000,'Google data'!$B$3:$B$20000,"&gt;="&amp;J$3,'Google data'!$B$3:$B$20000,"&lt;="&amp;J$4,'Google data'!$A$3:$A$20000,$A36),IF($B36="ChatGPT Ads",SUMIFS('ChatGPT data'!$I$3:$I$20000,'ChatGPT data'!$A$3:$A$20000,"&gt;="&amp;J$3,'ChatGPT data'!$A$3:$A$20000,"&lt;="&amp;J$4,'ChatGPT data'!$B$3:$B$20000,$A36),IF($B36="LinkedIn Ads",SUMIFS('LinkedIn data'!$I$3:$I$20000,'LinkedIn data'!$A$3:$A$20000,"&gt;="&amp;J$3,'LinkedIn data'!$A$3:$A$20000,"&lt;="&amp;J$4,'LinkedIn data'!$B$3:$B$20000,$A36),0)))))</f>
        <v>0</v>
      </c>
      <c r="K36" s="14" t="n">
        <f aca="false">IF($A36="","",IF($B36="Meta",SUMIFS('Meta data'!$V$3:$V$20000,'Meta data'!$A$3:$A$20000,"&gt;="&amp;K$3,'Meta data'!$A$3:$A$20000,"&lt;="&amp;K$4,'Meta data'!$C$3:$C$20000,$A36),IF($B36="Google Ads",SUMIFS('Google data'!$J$3:$J$20000,'Google data'!$B$3:$B$20000,"&gt;="&amp;K$3,'Google data'!$B$3:$B$20000,"&lt;="&amp;K$4,'Google data'!$A$3:$A$20000,$A36),IF($B36="ChatGPT Ads",SUMIFS('ChatGPT data'!$I$3:$I$20000,'ChatGPT data'!$A$3:$A$20000,"&gt;="&amp;K$3,'ChatGPT data'!$A$3:$A$20000,"&lt;="&amp;K$4,'ChatGPT data'!$B$3:$B$20000,$A36),IF($B36="LinkedIn Ads",SUMIFS('LinkedIn data'!$I$3:$I$20000,'LinkedIn data'!$A$3:$A$20000,"&gt;="&amp;K$3,'LinkedIn data'!$A$3:$A$20000,"&lt;="&amp;K$4,'LinkedIn data'!$B$3:$B$20000,$A36),0)))))</f>
        <v>514.678496</v>
      </c>
      <c r="L36" s="14" t="n">
        <f aca="false">IF($A36="","",IF($B36="Meta",SUMIFS('Meta data'!$V$3:$V$20000,'Meta data'!$A$3:$A$20000,"&gt;="&amp;L$3,'Meta data'!$A$3:$A$20000,"&lt;="&amp;L$4,'Meta data'!$C$3:$C$20000,$A36),IF($B36="Google Ads",SUMIFS('Google data'!$J$3:$J$20000,'Google data'!$B$3:$B$20000,"&gt;="&amp;L$3,'Google data'!$B$3:$B$20000,"&lt;="&amp;L$4,'Google data'!$A$3:$A$20000,$A36),IF($B36="ChatGPT Ads",SUMIFS('ChatGPT data'!$I$3:$I$20000,'ChatGPT data'!$A$3:$A$20000,"&gt;="&amp;L$3,'ChatGPT data'!$A$3:$A$20000,"&lt;="&amp;L$4,'ChatGPT data'!$B$3:$B$20000,$A36),IF($B36="LinkedIn Ads",SUMIFS('LinkedIn data'!$I$3:$I$20000,'LinkedIn data'!$A$3:$A$20000,"&gt;="&amp;L$3,'LinkedIn data'!$A$3:$A$20000,"&lt;="&amp;L$4,'LinkedIn data'!$B$3:$B$20000,$A36),0)))))</f>
        <v>674.051339</v>
      </c>
      <c r="M36" s="14" t="n">
        <f aca="false">IF($A36="","",IF($B36="Meta",SUMIFS('Meta data'!$V$3:$V$20000,'Meta data'!$A$3:$A$20000,"&gt;="&amp;M$3,'Meta data'!$A$3:$A$20000,"&lt;="&amp;M$4,'Meta data'!$C$3:$C$20000,$A36),IF($B36="Google Ads",SUMIFS('Google data'!$J$3:$J$20000,'Google data'!$B$3:$B$20000,"&gt;="&amp;M$3,'Google data'!$B$3:$B$20000,"&lt;="&amp;M$4,'Google data'!$A$3:$A$20000,$A36),IF($B36="ChatGPT Ads",SUMIFS('ChatGPT data'!$I$3:$I$20000,'ChatGPT data'!$A$3:$A$20000,"&gt;="&amp;M$3,'ChatGPT data'!$A$3:$A$20000,"&lt;="&amp;M$4,'ChatGPT data'!$B$3:$B$20000,$A36),IF($B36="LinkedIn Ads",SUMIFS('LinkedIn data'!$I$3:$I$20000,'LinkedIn data'!$A$3:$A$20000,"&gt;="&amp;M$3,'LinkedIn data'!$A$3:$A$20000,"&lt;="&amp;M$4,'LinkedIn data'!$B$3:$B$20000,$A36),0)))))</f>
        <v>1182.694255</v>
      </c>
      <c r="N36" s="14" t="n">
        <f aca="false">IF($A36="","",IF($B36="Meta",SUMIFS('Meta data'!$V$3:$V$20000,'Meta data'!$A$3:$A$20000,"&gt;="&amp;N$3,'Meta data'!$A$3:$A$20000,"&lt;="&amp;N$4,'Meta data'!$C$3:$C$20000,$A36),IF($B36="Google Ads",SUMIFS('Google data'!$J$3:$J$20000,'Google data'!$B$3:$B$20000,"&gt;="&amp;N$3,'Google data'!$B$3:$B$20000,"&lt;="&amp;N$4,'Google data'!$A$3:$A$20000,$A36),IF($B36="ChatGPT Ads",SUMIFS('ChatGPT data'!$I$3:$I$20000,'ChatGPT data'!$A$3:$A$20000,"&gt;="&amp;N$3,'ChatGPT data'!$A$3:$A$20000,"&lt;="&amp;N$4,'ChatGPT data'!$B$3:$B$20000,$A36),IF($B36="LinkedIn Ads",SUMIFS('LinkedIn data'!$I$3:$I$20000,'LinkedIn data'!$A$3:$A$20000,"&gt;="&amp;N$3,'LinkedIn data'!$A$3:$A$20000,"&lt;="&amp;N$4,'LinkedIn data'!$B$3:$B$20000,$A36),0)))))</f>
        <v>1046.536041</v>
      </c>
      <c r="O36" s="14" t="n">
        <f aca="false">IF($A36="","",IF($B36="Meta",SUMIFS('Meta data'!$V$3:$V$20000,'Meta data'!$A$3:$A$20000,"&gt;="&amp;O$3,'Meta data'!$A$3:$A$20000,"&lt;="&amp;O$4,'Meta data'!$C$3:$C$20000,$A36),IF($B36="Google Ads",SUMIFS('Google data'!$J$3:$J$20000,'Google data'!$B$3:$B$20000,"&gt;="&amp;O$3,'Google data'!$B$3:$B$20000,"&lt;="&amp;O$4,'Google data'!$A$3:$A$20000,$A36),IF($B36="ChatGPT Ads",SUMIFS('ChatGPT data'!$I$3:$I$20000,'ChatGPT data'!$A$3:$A$20000,"&gt;="&amp;O$3,'ChatGPT data'!$A$3:$A$20000,"&lt;="&amp;O$4,'ChatGPT data'!$B$3:$B$20000,$A36),IF($B36="LinkedIn Ads",SUMIFS('LinkedIn data'!$I$3:$I$20000,'LinkedIn data'!$A$3:$A$20000,"&gt;="&amp;O$3,'LinkedIn data'!$A$3:$A$20000,"&lt;="&amp;O$4,'LinkedIn data'!$B$3:$B$20000,$A36),0)))))</f>
        <v>0</v>
      </c>
      <c r="P36" s="14" t="n">
        <f aca="false">IF($A36="","",IF($B36="Meta",SUMIFS('Meta data'!$V$3:$V$20000,'Meta data'!$A$3:$A$20000,"&gt;="&amp;P$3,'Meta data'!$A$3:$A$20000,"&lt;="&amp;P$4,'Meta data'!$C$3:$C$20000,$A36),IF($B36="Google Ads",SUMIFS('Google data'!$J$3:$J$20000,'Google data'!$B$3:$B$20000,"&gt;="&amp;P$3,'Google data'!$B$3:$B$20000,"&lt;="&amp;P$4,'Google data'!$A$3:$A$20000,$A36),IF($B36="ChatGPT Ads",SUMIFS('ChatGPT data'!$I$3:$I$20000,'ChatGPT data'!$A$3:$A$20000,"&gt;="&amp;P$3,'ChatGPT data'!$A$3:$A$20000,"&lt;="&amp;P$4,'ChatGPT data'!$B$3:$B$20000,$A36),IF($B36="LinkedIn Ads",SUMIFS('LinkedIn data'!$I$3:$I$20000,'LinkedIn data'!$A$3:$A$20000,"&gt;="&amp;P$3,'LinkedIn data'!$A$3:$A$20000,"&lt;="&amp;P$4,'LinkedIn data'!$B$3:$B$20000,$A36),0)))))</f>
        <v>0</v>
      </c>
      <c r="Q36" s="14" t="n">
        <f aca="false">IF($A36="","",IF($B36="Meta",SUMIFS('Meta data'!$V$3:$V$20000,'Meta data'!$A$3:$A$20000,"&gt;="&amp;Q$3,'Meta data'!$A$3:$A$20000,"&lt;="&amp;Q$4,'Meta data'!$C$3:$C$20000,$A36),IF($B36="Google Ads",SUMIFS('Google data'!$J$3:$J$20000,'Google data'!$B$3:$B$20000,"&gt;="&amp;Q$3,'Google data'!$B$3:$B$20000,"&lt;="&amp;Q$4,'Google data'!$A$3:$A$20000,$A36),IF($B36="ChatGPT Ads",SUMIFS('ChatGPT data'!$I$3:$I$20000,'ChatGPT data'!$A$3:$A$20000,"&gt;="&amp;Q$3,'ChatGPT data'!$A$3:$A$20000,"&lt;="&amp;Q$4,'ChatGPT data'!$B$3:$B$20000,$A36),IF($B36="LinkedIn Ads",SUMIFS('LinkedIn data'!$I$3:$I$20000,'LinkedIn data'!$A$3:$A$20000,"&gt;="&amp;Q$3,'LinkedIn data'!$A$3:$A$20000,"&lt;="&amp;Q$4,'LinkedIn data'!$B$3:$B$20000,$A36),0)))))</f>
        <v>0</v>
      </c>
      <c r="R36" s="15" t="n">
        <f aca="false">IF($A36="","",SUM(F36:Q36))</f>
        <v>3417.960131</v>
      </c>
      <c r="S36" s="36" t="n">
        <f aca="false">IF($A36="","",IF($B36="Meta",SUMIFS('Meta data'!$O$3:$O$20000,'Meta data'!$C$3:$C$20000,$A36),IF($B36="Google Ads",SUMIFS('Google data'!$F$3:$F$20000,'Google data'!$A$3:$A$20000,$A36),IF($B36="ChatGPT Ads",SUMIFS('ChatGPT data'!$E$3:$E$20000,'ChatGPT data'!$B$3:$B$20000,$A36),IF($B36="LinkedIn Ads",SUMIFS('LinkedIn data'!$E$3:$E$20000,'LinkedIn data'!$B$3:$B$20000,$A36),0)))))</f>
        <v>2685</v>
      </c>
      <c r="T36" s="36" t="n">
        <f aca="false">IF($A36="","",IF($B36="Meta",SUMIFS('Meta data'!$P$3:$P$20000,'Meta data'!$C$3:$C$20000,$A36),IF($B36="Google Ads",SUMIFS('Google data'!$G$3:$G$20000,'Google data'!$A$3:$A$20000,$A36),IF($B36="ChatGPT Ads",SUMIFS('ChatGPT data'!$F$3:$F$20000,'ChatGPT data'!$B$3:$B$20000,$A36),IF($B36="LinkedIn Ads",SUMIFS('LinkedIn data'!$F$3:$F$20000,'LinkedIn data'!$B$3:$B$20000,$A36),0)))))</f>
        <v>287.9</v>
      </c>
      <c r="U36" s="37" t="n">
        <f aca="false">IF(OR($A36="",T36=0),"",R36/T36)</f>
        <v>11.8720393574158</v>
      </c>
      <c r="V36" s="58"/>
      <c r="W36" s="14" t="n">
        <f aca="false">IF($A36="","",IF($B36="Meta",SUMIFS('Meta data'!$V$3:$V$20000,'Meta data'!$A$3:$A$20000,"&gt;="&amp;Calc!$C$15,'Meta data'!$A$3:$A$20000,"&lt;="&amp;Calc!$C$13,'Meta data'!$C$3:$C$20000,$A36,'Meta data'!$T$3:$T$20000,"&lt;&gt;Month total"),IF($B36="Google Ads",SUMIFS('Google data'!$J$3:$J$20000,'Google data'!$B$3:$B$20000,"&gt;="&amp;Calc!$C$15,'Google data'!$B$3:$B$20000,"&lt;="&amp;Calc!$C$13,'Google data'!$A$3:$A$20000,$A36,'Google data'!$H$3:$H$20000,"&lt;&gt;Month total"),IF($B36="ChatGPT Ads",SUMIFS('ChatGPT data'!$I$3:$I$20000,'ChatGPT data'!$A$3:$A$20000,"&gt;="&amp;Calc!$C$15,'ChatGPT data'!$A$3:$A$20000,"&lt;="&amp;Calc!$C$13,'ChatGPT data'!$B$3:$B$20000,$A36,'ChatGPT data'!$G$3:$G$20000,"&lt;&gt;Month total"),IF($B36="LinkedIn Ads",SUMIFS('LinkedIn data'!$I$3:$I$20000,'LinkedIn data'!$A$3:$A$20000,"&gt;="&amp;Calc!$C$15,'LinkedIn data'!$A$3:$A$20000,"&lt;="&amp;Calc!$C$13,'LinkedIn data'!$B$3:$B$20000,$A36,'LinkedIn data'!$G$3:$G$20000,"&lt;&gt;Month total"),0)))))</f>
        <v>0</v>
      </c>
      <c r="X36" s="14" t="n">
        <f aca="false">IF($A36="","",IF($B36="Meta",SUMIFS('Meta data'!$V$3:$V$20000,'Meta data'!$A$3:$A$20000,"&gt;="&amp;Calc!$C$14,'Meta data'!$A$3:$A$20000,"&lt;="&amp;Calc!$C$13,'Meta data'!$C$3:$C$20000,$A36,'Meta data'!$T$3:$T$20000,"&lt;&gt;Month total"),IF($B36="Google Ads",SUMIFS('Google data'!$J$3:$J$20000,'Google data'!$B$3:$B$20000,"&gt;="&amp;Calc!$C$14,'Google data'!$B$3:$B$20000,"&lt;="&amp;Calc!$C$13,'Google data'!$A$3:$A$20000,$A36,'Google data'!$H$3:$H$20000,"&lt;&gt;Month total"),IF($B36="ChatGPT Ads",SUMIFS('ChatGPT data'!$I$3:$I$20000,'ChatGPT data'!$A$3:$A$20000,"&gt;="&amp;Calc!$C$14,'ChatGPT data'!$A$3:$A$20000,"&lt;="&amp;Calc!$C$13,'ChatGPT data'!$B$3:$B$20000,$A36,'ChatGPT data'!$G$3:$G$20000,"&lt;&gt;Month total"),IF($B36="LinkedIn Ads",SUMIFS('LinkedIn data'!$I$3:$I$20000,'LinkedIn data'!$A$3:$A$20000,"&gt;="&amp;Calc!$C$14,'LinkedIn data'!$A$3:$A$20000,"&lt;="&amp;Calc!$C$13,'LinkedIn data'!$B$3:$B$20000,$A36,'LinkedIn data'!$G$3:$G$20000,"&lt;&gt;Month total"),0)))))</f>
        <v>0</v>
      </c>
    </row>
    <row r="37" customFormat="false" ht="15" hidden="false" customHeight="false" outlineLevel="0" collapsed="false">
      <c r="A37" s="57" t="s">
        <v>197</v>
      </c>
      <c r="B37" s="57" t="s">
        <v>20</v>
      </c>
      <c r="C37" s="57" t="s">
        <v>129</v>
      </c>
      <c r="D37" s="57" t="s">
        <v>122</v>
      </c>
      <c r="E37" s="57" t="s">
        <v>151</v>
      </c>
      <c r="F37" s="14" t="n">
        <f aca="false">IF($A37="","",IF($B37="Meta",SUMIFS('Meta data'!$V$3:$V$20000,'Meta data'!$A$3:$A$20000,"&gt;="&amp;F$3,'Meta data'!$A$3:$A$20000,"&lt;="&amp;F$4,'Meta data'!$C$3:$C$20000,$A37),IF($B37="Google Ads",SUMIFS('Google data'!$J$3:$J$20000,'Google data'!$B$3:$B$20000,"&gt;="&amp;F$3,'Google data'!$B$3:$B$20000,"&lt;="&amp;F$4,'Google data'!$A$3:$A$20000,$A37),IF($B37="ChatGPT Ads",SUMIFS('ChatGPT data'!$I$3:$I$20000,'ChatGPT data'!$A$3:$A$20000,"&gt;="&amp;F$3,'ChatGPT data'!$A$3:$A$20000,"&lt;="&amp;F$4,'ChatGPT data'!$B$3:$B$20000,$A37),IF($B37="LinkedIn Ads",SUMIFS('LinkedIn data'!$I$3:$I$20000,'LinkedIn data'!$A$3:$A$20000,"&gt;="&amp;F$3,'LinkedIn data'!$A$3:$A$20000,"&lt;="&amp;F$4,'LinkedIn data'!$B$3:$B$20000,$A37),0)))))</f>
        <v>0</v>
      </c>
      <c r="G37" s="14" t="n">
        <f aca="false">IF($A37="","",IF($B37="Meta",SUMIFS('Meta data'!$V$3:$V$20000,'Meta data'!$A$3:$A$20000,"&gt;="&amp;G$3,'Meta data'!$A$3:$A$20000,"&lt;="&amp;G$4,'Meta data'!$C$3:$C$20000,$A37),IF($B37="Google Ads",SUMIFS('Google data'!$J$3:$J$20000,'Google data'!$B$3:$B$20000,"&gt;="&amp;G$3,'Google data'!$B$3:$B$20000,"&lt;="&amp;G$4,'Google data'!$A$3:$A$20000,$A37),IF($B37="ChatGPT Ads",SUMIFS('ChatGPT data'!$I$3:$I$20000,'ChatGPT data'!$A$3:$A$20000,"&gt;="&amp;G$3,'ChatGPT data'!$A$3:$A$20000,"&lt;="&amp;G$4,'ChatGPT data'!$B$3:$B$20000,$A37),IF($B37="LinkedIn Ads",SUMIFS('LinkedIn data'!$I$3:$I$20000,'LinkedIn data'!$A$3:$A$20000,"&gt;="&amp;G$3,'LinkedIn data'!$A$3:$A$20000,"&lt;="&amp;G$4,'LinkedIn data'!$B$3:$B$20000,$A37),0)))))</f>
        <v>0</v>
      </c>
      <c r="H37" s="14" t="n">
        <f aca="false">IF($A37="","",IF($B37="Meta",SUMIFS('Meta data'!$V$3:$V$20000,'Meta data'!$A$3:$A$20000,"&gt;="&amp;H$3,'Meta data'!$A$3:$A$20000,"&lt;="&amp;H$4,'Meta data'!$C$3:$C$20000,$A37),IF($B37="Google Ads",SUMIFS('Google data'!$J$3:$J$20000,'Google data'!$B$3:$B$20000,"&gt;="&amp;H$3,'Google data'!$B$3:$B$20000,"&lt;="&amp;H$4,'Google data'!$A$3:$A$20000,$A37),IF($B37="ChatGPT Ads",SUMIFS('ChatGPT data'!$I$3:$I$20000,'ChatGPT data'!$A$3:$A$20000,"&gt;="&amp;H$3,'ChatGPT data'!$A$3:$A$20000,"&lt;="&amp;H$4,'ChatGPT data'!$B$3:$B$20000,$A37),IF($B37="LinkedIn Ads",SUMIFS('LinkedIn data'!$I$3:$I$20000,'LinkedIn data'!$A$3:$A$20000,"&gt;="&amp;H$3,'LinkedIn data'!$A$3:$A$20000,"&lt;="&amp;H$4,'LinkedIn data'!$B$3:$B$20000,$A37),0)))))</f>
        <v>0</v>
      </c>
      <c r="I37" s="14" t="n">
        <f aca="false">IF($A37="","",IF($B37="Meta",SUMIFS('Meta data'!$V$3:$V$20000,'Meta data'!$A$3:$A$20000,"&gt;="&amp;I$3,'Meta data'!$A$3:$A$20000,"&lt;="&amp;I$4,'Meta data'!$C$3:$C$20000,$A37),IF($B37="Google Ads",SUMIFS('Google data'!$J$3:$J$20000,'Google data'!$B$3:$B$20000,"&gt;="&amp;I$3,'Google data'!$B$3:$B$20000,"&lt;="&amp;I$4,'Google data'!$A$3:$A$20000,$A37),IF($B37="ChatGPT Ads",SUMIFS('ChatGPT data'!$I$3:$I$20000,'ChatGPT data'!$A$3:$A$20000,"&gt;="&amp;I$3,'ChatGPT data'!$A$3:$A$20000,"&lt;="&amp;I$4,'ChatGPT data'!$B$3:$B$20000,$A37),IF($B37="LinkedIn Ads",SUMIFS('LinkedIn data'!$I$3:$I$20000,'LinkedIn data'!$A$3:$A$20000,"&gt;="&amp;I$3,'LinkedIn data'!$A$3:$A$20000,"&lt;="&amp;I$4,'LinkedIn data'!$B$3:$B$20000,$A37),0)))))</f>
        <v>0</v>
      </c>
      <c r="J37" s="14" t="n">
        <f aca="false">IF($A37="","",IF($B37="Meta",SUMIFS('Meta data'!$V$3:$V$20000,'Meta data'!$A$3:$A$20000,"&gt;="&amp;J$3,'Meta data'!$A$3:$A$20000,"&lt;="&amp;J$4,'Meta data'!$C$3:$C$20000,$A37),IF($B37="Google Ads",SUMIFS('Google data'!$J$3:$J$20000,'Google data'!$B$3:$B$20000,"&gt;="&amp;J$3,'Google data'!$B$3:$B$20000,"&lt;="&amp;J$4,'Google data'!$A$3:$A$20000,$A37),IF($B37="ChatGPT Ads",SUMIFS('ChatGPT data'!$I$3:$I$20000,'ChatGPT data'!$A$3:$A$20000,"&gt;="&amp;J$3,'ChatGPT data'!$A$3:$A$20000,"&lt;="&amp;J$4,'ChatGPT data'!$B$3:$B$20000,$A37),IF($B37="LinkedIn Ads",SUMIFS('LinkedIn data'!$I$3:$I$20000,'LinkedIn data'!$A$3:$A$20000,"&gt;="&amp;J$3,'LinkedIn data'!$A$3:$A$20000,"&lt;="&amp;J$4,'LinkedIn data'!$B$3:$B$20000,$A37),0)))))</f>
        <v>167.710885</v>
      </c>
      <c r="K37" s="14" t="n">
        <f aca="false">IF($A37="","",IF($B37="Meta",SUMIFS('Meta data'!$V$3:$V$20000,'Meta data'!$A$3:$A$20000,"&gt;="&amp;K$3,'Meta data'!$A$3:$A$20000,"&lt;="&amp;K$4,'Meta data'!$C$3:$C$20000,$A37),IF($B37="Google Ads",SUMIFS('Google data'!$J$3:$J$20000,'Google data'!$B$3:$B$20000,"&gt;="&amp;K$3,'Google data'!$B$3:$B$20000,"&lt;="&amp;K$4,'Google data'!$A$3:$A$20000,$A37),IF($B37="ChatGPT Ads",SUMIFS('ChatGPT data'!$I$3:$I$20000,'ChatGPT data'!$A$3:$A$20000,"&gt;="&amp;K$3,'ChatGPT data'!$A$3:$A$20000,"&lt;="&amp;K$4,'ChatGPT data'!$B$3:$B$20000,$A37),IF($B37="LinkedIn Ads",SUMIFS('LinkedIn data'!$I$3:$I$20000,'LinkedIn data'!$A$3:$A$20000,"&gt;="&amp;K$3,'LinkedIn data'!$A$3:$A$20000,"&lt;="&amp;K$4,'LinkedIn data'!$B$3:$B$20000,$A37),0)))))</f>
        <v>1020.884826</v>
      </c>
      <c r="L37" s="14" t="n">
        <f aca="false">IF($A37="","",IF($B37="Meta",SUMIFS('Meta data'!$V$3:$V$20000,'Meta data'!$A$3:$A$20000,"&gt;="&amp;L$3,'Meta data'!$A$3:$A$20000,"&lt;="&amp;L$4,'Meta data'!$C$3:$C$20000,$A37),IF($B37="Google Ads",SUMIFS('Google data'!$J$3:$J$20000,'Google data'!$B$3:$B$20000,"&gt;="&amp;L$3,'Google data'!$B$3:$B$20000,"&lt;="&amp;L$4,'Google data'!$A$3:$A$20000,$A37),IF($B37="ChatGPT Ads",SUMIFS('ChatGPT data'!$I$3:$I$20000,'ChatGPT data'!$A$3:$A$20000,"&gt;="&amp;L$3,'ChatGPT data'!$A$3:$A$20000,"&lt;="&amp;L$4,'ChatGPT data'!$B$3:$B$20000,$A37),IF($B37="LinkedIn Ads",SUMIFS('LinkedIn data'!$I$3:$I$20000,'LinkedIn data'!$A$3:$A$20000,"&gt;="&amp;L$3,'LinkedIn data'!$A$3:$A$20000,"&lt;="&amp;L$4,'LinkedIn data'!$B$3:$B$20000,$A37),0)))))</f>
        <v>757.442936</v>
      </c>
      <c r="M37" s="14" t="n">
        <f aca="false">IF($A37="","",IF($B37="Meta",SUMIFS('Meta data'!$V$3:$V$20000,'Meta data'!$A$3:$A$20000,"&gt;="&amp;M$3,'Meta data'!$A$3:$A$20000,"&lt;="&amp;M$4,'Meta data'!$C$3:$C$20000,$A37),IF($B37="Google Ads",SUMIFS('Google data'!$J$3:$J$20000,'Google data'!$B$3:$B$20000,"&gt;="&amp;M$3,'Google data'!$B$3:$B$20000,"&lt;="&amp;M$4,'Google data'!$A$3:$A$20000,$A37),IF($B37="ChatGPT Ads",SUMIFS('ChatGPT data'!$I$3:$I$20000,'ChatGPT data'!$A$3:$A$20000,"&gt;="&amp;M$3,'ChatGPT data'!$A$3:$A$20000,"&lt;="&amp;M$4,'ChatGPT data'!$B$3:$B$20000,$A37),IF($B37="LinkedIn Ads",SUMIFS('LinkedIn data'!$I$3:$I$20000,'LinkedIn data'!$A$3:$A$20000,"&gt;="&amp;M$3,'LinkedIn data'!$A$3:$A$20000,"&lt;="&amp;M$4,'LinkedIn data'!$B$3:$B$20000,$A37),0)))))</f>
        <v>680.634592</v>
      </c>
      <c r="N37" s="14" t="n">
        <f aca="false">IF($A37="","",IF($B37="Meta",SUMIFS('Meta data'!$V$3:$V$20000,'Meta data'!$A$3:$A$20000,"&gt;="&amp;N$3,'Meta data'!$A$3:$A$20000,"&lt;="&amp;N$4,'Meta data'!$C$3:$C$20000,$A37),IF($B37="Google Ads",SUMIFS('Google data'!$J$3:$J$20000,'Google data'!$B$3:$B$20000,"&gt;="&amp;N$3,'Google data'!$B$3:$B$20000,"&lt;="&amp;N$4,'Google data'!$A$3:$A$20000,$A37),IF($B37="ChatGPT Ads",SUMIFS('ChatGPT data'!$I$3:$I$20000,'ChatGPT data'!$A$3:$A$20000,"&gt;="&amp;N$3,'ChatGPT data'!$A$3:$A$20000,"&lt;="&amp;N$4,'ChatGPT data'!$B$3:$B$20000,$A37),IF($B37="LinkedIn Ads",SUMIFS('LinkedIn data'!$I$3:$I$20000,'LinkedIn data'!$A$3:$A$20000,"&gt;="&amp;N$3,'LinkedIn data'!$A$3:$A$20000,"&lt;="&amp;N$4,'LinkedIn data'!$B$3:$B$20000,$A37),0)))))</f>
        <v>568.506928</v>
      </c>
      <c r="O37" s="14" t="n">
        <f aca="false">IF($A37="","",IF($B37="Meta",SUMIFS('Meta data'!$V$3:$V$20000,'Meta data'!$A$3:$A$20000,"&gt;="&amp;O$3,'Meta data'!$A$3:$A$20000,"&lt;="&amp;O$4,'Meta data'!$C$3:$C$20000,$A37),IF($B37="Google Ads",SUMIFS('Google data'!$J$3:$J$20000,'Google data'!$B$3:$B$20000,"&gt;="&amp;O$3,'Google data'!$B$3:$B$20000,"&lt;="&amp;O$4,'Google data'!$A$3:$A$20000,$A37),IF($B37="ChatGPT Ads",SUMIFS('ChatGPT data'!$I$3:$I$20000,'ChatGPT data'!$A$3:$A$20000,"&gt;="&amp;O$3,'ChatGPT data'!$A$3:$A$20000,"&lt;="&amp;O$4,'ChatGPT data'!$B$3:$B$20000,$A37),IF($B37="LinkedIn Ads",SUMIFS('LinkedIn data'!$I$3:$I$20000,'LinkedIn data'!$A$3:$A$20000,"&gt;="&amp;O$3,'LinkedIn data'!$A$3:$A$20000,"&lt;="&amp;O$4,'LinkedIn data'!$B$3:$B$20000,$A37),0)))))</f>
        <v>137.052374</v>
      </c>
      <c r="P37" s="14" t="n">
        <f aca="false">IF($A37="","",IF($B37="Meta",SUMIFS('Meta data'!$V$3:$V$20000,'Meta data'!$A$3:$A$20000,"&gt;="&amp;P$3,'Meta data'!$A$3:$A$20000,"&lt;="&amp;P$4,'Meta data'!$C$3:$C$20000,$A37),IF($B37="Google Ads",SUMIFS('Google data'!$J$3:$J$20000,'Google data'!$B$3:$B$20000,"&gt;="&amp;P$3,'Google data'!$B$3:$B$20000,"&lt;="&amp;P$4,'Google data'!$A$3:$A$20000,$A37),IF($B37="ChatGPT Ads",SUMIFS('ChatGPT data'!$I$3:$I$20000,'ChatGPT data'!$A$3:$A$20000,"&gt;="&amp;P$3,'ChatGPT data'!$A$3:$A$20000,"&lt;="&amp;P$4,'ChatGPT data'!$B$3:$B$20000,$A37),IF($B37="LinkedIn Ads",SUMIFS('LinkedIn data'!$I$3:$I$20000,'LinkedIn data'!$A$3:$A$20000,"&gt;="&amp;P$3,'LinkedIn data'!$A$3:$A$20000,"&lt;="&amp;P$4,'LinkedIn data'!$B$3:$B$20000,$A37),0)))))</f>
        <v>0</v>
      </c>
      <c r="Q37" s="14" t="n">
        <f aca="false">IF($A37="","",IF($B37="Meta",SUMIFS('Meta data'!$V$3:$V$20000,'Meta data'!$A$3:$A$20000,"&gt;="&amp;Q$3,'Meta data'!$A$3:$A$20000,"&lt;="&amp;Q$4,'Meta data'!$C$3:$C$20000,$A37),IF($B37="Google Ads",SUMIFS('Google data'!$J$3:$J$20000,'Google data'!$B$3:$B$20000,"&gt;="&amp;Q$3,'Google data'!$B$3:$B$20000,"&lt;="&amp;Q$4,'Google data'!$A$3:$A$20000,$A37),IF($B37="ChatGPT Ads",SUMIFS('ChatGPT data'!$I$3:$I$20000,'ChatGPT data'!$A$3:$A$20000,"&gt;="&amp;Q$3,'ChatGPT data'!$A$3:$A$20000,"&lt;="&amp;Q$4,'ChatGPT data'!$B$3:$B$20000,$A37),IF($B37="LinkedIn Ads",SUMIFS('LinkedIn data'!$I$3:$I$20000,'LinkedIn data'!$A$3:$A$20000,"&gt;="&amp;Q$3,'LinkedIn data'!$A$3:$A$20000,"&lt;="&amp;Q$4,'LinkedIn data'!$B$3:$B$20000,$A37),0)))))</f>
        <v>0</v>
      </c>
      <c r="R37" s="15" t="n">
        <f aca="false">IF($A37="","",SUM(F37:Q37))</f>
        <v>3332.232541</v>
      </c>
      <c r="S37" s="36" t="n">
        <f aca="false">IF($A37="","",IF($B37="Meta",SUMIFS('Meta data'!$O$3:$O$20000,'Meta data'!$C$3:$C$20000,$A37),IF($B37="Google Ads",SUMIFS('Google data'!$F$3:$F$20000,'Google data'!$A$3:$A$20000,$A37),IF($B37="ChatGPT Ads",SUMIFS('ChatGPT data'!$E$3:$E$20000,'ChatGPT data'!$B$3:$B$20000,$A37),IF($B37="LinkedIn Ads",SUMIFS('LinkedIn data'!$E$3:$E$20000,'LinkedIn data'!$B$3:$B$20000,$A37),0)))))</f>
        <v>5086</v>
      </c>
      <c r="T37" s="36" t="n">
        <f aca="false">IF($A37="","",IF($B37="Meta",SUMIFS('Meta data'!$P$3:$P$20000,'Meta data'!$C$3:$C$20000,$A37),IF($B37="Google Ads",SUMIFS('Google data'!$G$3:$G$20000,'Google data'!$A$3:$A$20000,$A37),IF($B37="ChatGPT Ads",SUMIFS('ChatGPT data'!$F$3:$F$20000,'ChatGPT data'!$B$3:$B$20000,$A37),IF($B37="LinkedIn Ads",SUMIFS('LinkedIn data'!$F$3:$F$20000,'LinkedIn data'!$B$3:$B$20000,$A37),0)))))</f>
        <v>0.94</v>
      </c>
      <c r="U37" s="37" t="n">
        <f aca="false">IF(OR($A37="",T37=0),"",R37/T37)</f>
        <v>3544.92823510638</v>
      </c>
      <c r="V37" s="58"/>
      <c r="W37" s="14" t="n">
        <f aca="false">IF($A37="","",IF($B37="Meta",SUMIFS('Meta data'!$V$3:$V$20000,'Meta data'!$A$3:$A$20000,"&gt;="&amp;Calc!$C$15,'Meta data'!$A$3:$A$20000,"&lt;="&amp;Calc!$C$13,'Meta data'!$C$3:$C$20000,$A37,'Meta data'!$T$3:$T$20000,"&lt;&gt;Month total"),IF($B37="Google Ads",SUMIFS('Google data'!$J$3:$J$20000,'Google data'!$B$3:$B$20000,"&gt;="&amp;Calc!$C$15,'Google data'!$B$3:$B$20000,"&lt;="&amp;Calc!$C$13,'Google data'!$A$3:$A$20000,$A37,'Google data'!$H$3:$H$20000,"&lt;&gt;Month total"),IF($B37="ChatGPT Ads",SUMIFS('ChatGPT data'!$I$3:$I$20000,'ChatGPT data'!$A$3:$A$20000,"&gt;="&amp;Calc!$C$15,'ChatGPT data'!$A$3:$A$20000,"&lt;="&amp;Calc!$C$13,'ChatGPT data'!$B$3:$B$20000,$A37,'ChatGPT data'!$G$3:$G$20000,"&lt;&gt;Month total"),IF($B37="LinkedIn Ads",SUMIFS('LinkedIn data'!$I$3:$I$20000,'LinkedIn data'!$A$3:$A$20000,"&gt;="&amp;Calc!$C$15,'LinkedIn data'!$A$3:$A$20000,"&lt;="&amp;Calc!$C$13,'LinkedIn data'!$B$3:$B$20000,$A37,'LinkedIn data'!$G$3:$G$20000,"&lt;&gt;Month total"),0)))))</f>
        <v>247.727028</v>
      </c>
      <c r="X37" s="14" t="n">
        <f aca="false">IF($A37="","",IF($B37="Meta",SUMIFS('Meta data'!$V$3:$V$20000,'Meta data'!$A$3:$A$20000,"&gt;="&amp;Calc!$C$14,'Meta data'!$A$3:$A$20000,"&lt;="&amp;Calc!$C$13,'Meta data'!$C$3:$C$20000,$A37,'Meta data'!$T$3:$T$20000,"&lt;&gt;Month total"),IF($B37="Google Ads",SUMIFS('Google data'!$J$3:$J$20000,'Google data'!$B$3:$B$20000,"&gt;="&amp;Calc!$C$14,'Google data'!$B$3:$B$20000,"&lt;="&amp;Calc!$C$13,'Google data'!$A$3:$A$20000,$A37,'Google data'!$H$3:$H$20000,"&lt;&gt;Month total"),IF($B37="ChatGPT Ads",SUMIFS('ChatGPT data'!$I$3:$I$20000,'ChatGPT data'!$A$3:$A$20000,"&gt;="&amp;Calc!$C$14,'ChatGPT data'!$A$3:$A$20000,"&lt;="&amp;Calc!$C$13,'ChatGPT data'!$B$3:$B$20000,$A37,'ChatGPT data'!$G$3:$G$20000,"&lt;&gt;Month total"),IF($B37="LinkedIn Ads",SUMIFS('LinkedIn data'!$I$3:$I$20000,'LinkedIn data'!$A$3:$A$20000,"&gt;="&amp;Calc!$C$14,'LinkedIn data'!$A$3:$A$20000,"&lt;="&amp;Calc!$C$13,'LinkedIn data'!$B$3:$B$20000,$A37,'LinkedIn data'!$G$3:$G$20000,"&lt;&gt;Month total"),0)))))</f>
        <v>80.161444</v>
      </c>
    </row>
    <row r="38" customFormat="false" ht="15" hidden="false" customHeight="false" outlineLevel="0" collapsed="false">
      <c r="A38" s="57" t="s">
        <v>198</v>
      </c>
      <c r="B38" s="57" t="s">
        <v>20</v>
      </c>
      <c r="C38" s="57" t="s">
        <v>133</v>
      </c>
      <c r="D38" s="57" t="s">
        <v>123</v>
      </c>
      <c r="E38" s="57" t="s">
        <v>151</v>
      </c>
      <c r="F38" s="14" t="n">
        <f aca="false">IF($A38="","",IF($B38="Meta",SUMIFS('Meta data'!$V$3:$V$20000,'Meta data'!$A$3:$A$20000,"&gt;="&amp;F$3,'Meta data'!$A$3:$A$20000,"&lt;="&amp;F$4,'Meta data'!$C$3:$C$20000,$A38),IF($B38="Google Ads",SUMIFS('Google data'!$J$3:$J$20000,'Google data'!$B$3:$B$20000,"&gt;="&amp;F$3,'Google data'!$B$3:$B$20000,"&lt;="&amp;F$4,'Google data'!$A$3:$A$20000,$A38),IF($B38="ChatGPT Ads",SUMIFS('ChatGPT data'!$I$3:$I$20000,'ChatGPT data'!$A$3:$A$20000,"&gt;="&amp;F$3,'ChatGPT data'!$A$3:$A$20000,"&lt;="&amp;F$4,'ChatGPT data'!$B$3:$B$20000,$A38),IF($B38="LinkedIn Ads",SUMIFS('LinkedIn data'!$I$3:$I$20000,'LinkedIn data'!$A$3:$A$20000,"&gt;="&amp;F$3,'LinkedIn data'!$A$3:$A$20000,"&lt;="&amp;F$4,'LinkedIn data'!$B$3:$B$20000,$A38),0)))))</f>
        <v>0</v>
      </c>
      <c r="G38" s="14" t="n">
        <f aca="false">IF($A38="","",IF($B38="Meta",SUMIFS('Meta data'!$V$3:$V$20000,'Meta data'!$A$3:$A$20000,"&gt;="&amp;G$3,'Meta data'!$A$3:$A$20000,"&lt;="&amp;G$4,'Meta data'!$C$3:$C$20000,$A38),IF($B38="Google Ads",SUMIFS('Google data'!$J$3:$J$20000,'Google data'!$B$3:$B$20000,"&gt;="&amp;G$3,'Google data'!$B$3:$B$20000,"&lt;="&amp;G$4,'Google data'!$A$3:$A$20000,$A38),IF($B38="ChatGPT Ads",SUMIFS('ChatGPT data'!$I$3:$I$20000,'ChatGPT data'!$A$3:$A$20000,"&gt;="&amp;G$3,'ChatGPT data'!$A$3:$A$20000,"&lt;="&amp;G$4,'ChatGPT data'!$B$3:$B$20000,$A38),IF($B38="LinkedIn Ads",SUMIFS('LinkedIn data'!$I$3:$I$20000,'LinkedIn data'!$A$3:$A$20000,"&gt;="&amp;G$3,'LinkedIn data'!$A$3:$A$20000,"&lt;="&amp;G$4,'LinkedIn data'!$B$3:$B$20000,$A38),0)))))</f>
        <v>0</v>
      </c>
      <c r="H38" s="14" t="n">
        <f aca="false">IF($A38="","",IF($B38="Meta",SUMIFS('Meta data'!$V$3:$V$20000,'Meta data'!$A$3:$A$20000,"&gt;="&amp;H$3,'Meta data'!$A$3:$A$20000,"&lt;="&amp;H$4,'Meta data'!$C$3:$C$20000,$A38),IF($B38="Google Ads",SUMIFS('Google data'!$J$3:$J$20000,'Google data'!$B$3:$B$20000,"&gt;="&amp;H$3,'Google data'!$B$3:$B$20000,"&lt;="&amp;H$4,'Google data'!$A$3:$A$20000,$A38),IF($B38="ChatGPT Ads",SUMIFS('ChatGPT data'!$I$3:$I$20000,'ChatGPT data'!$A$3:$A$20000,"&gt;="&amp;H$3,'ChatGPT data'!$A$3:$A$20000,"&lt;="&amp;H$4,'ChatGPT data'!$B$3:$B$20000,$A38),IF($B38="LinkedIn Ads",SUMIFS('LinkedIn data'!$I$3:$I$20000,'LinkedIn data'!$A$3:$A$20000,"&gt;="&amp;H$3,'LinkedIn data'!$A$3:$A$20000,"&lt;="&amp;H$4,'LinkedIn data'!$B$3:$B$20000,$A38),0)))))</f>
        <v>0</v>
      </c>
      <c r="I38" s="14" t="n">
        <f aca="false">IF($A38="","",IF($B38="Meta",SUMIFS('Meta data'!$V$3:$V$20000,'Meta data'!$A$3:$A$20000,"&gt;="&amp;I$3,'Meta data'!$A$3:$A$20000,"&lt;="&amp;I$4,'Meta data'!$C$3:$C$20000,$A38),IF($B38="Google Ads",SUMIFS('Google data'!$J$3:$J$20000,'Google data'!$B$3:$B$20000,"&gt;="&amp;I$3,'Google data'!$B$3:$B$20000,"&lt;="&amp;I$4,'Google data'!$A$3:$A$20000,$A38),IF($B38="ChatGPT Ads",SUMIFS('ChatGPT data'!$I$3:$I$20000,'ChatGPT data'!$A$3:$A$20000,"&gt;="&amp;I$3,'ChatGPT data'!$A$3:$A$20000,"&lt;="&amp;I$4,'ChatGPT data'!$B$3:$B$20000,$A38),IF($B38="LinkedIn Ads",SUMIFS('LinkedIn data'!$I$3:$I$20000,'LinkedIn data'!$A$3:$A$20000,"&gt;="&amp;I$3,'LinkedIn data'!$A$3:$A$20000,"&lt;="&amp;I$4,'LinkedIn data'!$B$3:$B$20000,$A38),0)))))</f>
        <v>0</v>
      </c>
      <c r="J38" s="14" t="n">
        <f aca="false">IF($A38="","",IF($B38="Meta",SUMIFS('Meta data'!$V$3:$V$20000,'Meta data'!$A$3:$A$20000,"&gt;="&amp;J$3,'Meta data'!$A$3:$A$20000,"&lt;="&amp;J$4,'Meta data'!$C$3:$C$20000,$A38),IF($B38="Google Ads",SUMIFS('Google data'!$J$3:$J$20000,'Google data'!$B$3:$B$20000,"&gt;="&amp;J$3,'Google data'!$B$3:$B$20000,"&lt;="&amp;J$4,'Google data'!$A$3:$A$20000,$A38),IF($B38="ChatGPT Ads",SUMIFS('ChatGPT data'!$I$3:$I$20000,'ChatGPT data'!$A$3:$A$20000,"&gt;="&amp;J$3,'ChatGPT data'!$A$3:$A$20000,"&lt;="&amp;J$4,'ChatGPT data'!$B$3:$B$20000,$A38),IF($B38="LinkedIn Ads",SUMIFS('LinkedIn data'!$I$3:$I$20000,'LinkedIn data'!$A$3:$A$20000,"&gt;="&amp;J$3,'LinkedIn data'!$A$3:$A$20000,"&lt;="&amp;J$4,'LinkedIn data'!$B$3:$B$20000,$A38),0)))))</f>
        <v>167.587938</v>
      </c>
      <c r="K38" s="14" t="n">
        <f aca="false">IF($A38="","",IF($B38="Meta",SUMIFS('Meta data'!$V$3:$V$20000,'Meta data'!$A$3:$A$20000,"&gt;="&amp;K$3,'Meta data'!$A$3:$A$20000,"&lt;="&amp;K$4,'Meta data'!$C$3:$C$20000,$A38),IF($B38="Google Ads",SUMIFS('Google data'!$J$3:$J$20000,'Google data'!$B$3:$B$20000,"&gt;="&amp;K$3,'Google data'!$B$3:$B$20000,"&lt;="&amp;K$4,'Google data'!$A$3:$A$20000,$A38),IF($B38="ChatGPT Ads",SUMIFS('ChatGPT data'!$I$3:$I$20000,'ChatGPT data'!$A$3:$A$20000,"&gt;="&amp;K$3,'ChatGPT data'!$A$3:$A$20000,"&lt;="&amp;K$4,'ChatGPT data'!$B$3:$B$20000,$A38),IF($B38="LinkedIn Ads",SUMIFS('LinkedIn data'!$I$3:$I$20000,'LinkedIn data'!$A$3:$A$20000,"&gt;="&amp;K$3,'LinkedIn data'!$A$3:$A$20000,"&lt;="&amp;K$4,'LinkedIn data'!$B$3:$B$20000,$A38),0)))))</f>
        <v>1019.588294</v>
      </c>
      <c r="L38" s="14" t="n">
        <f aca="false">IF($A38="","",IF($B38="Meta",SUMIFS('Meta data'!$V$3:$V$20000,'Meta data'!$A$3:$A$20000,"&gt;="&amp;L$3,'Meta data'!$A$3:$A$20000,"&lt;="&amp;L$4,'Meta data'!$C$3:$C$20000,$A38),IF($B38="Google Ads",SUMIFS('Google data'!$J$3:$J$20000,'Google data'!$B$3:$B$20000,"&gt;="&amp;L$3,'Google data'!$B$3:$B$20000,"&lt;="&amp;L$4,'Google data'!$A$3:$A$20000,$A38),IF($B38="ChatGPT Ads",SUMIFS('ChatGPT data'!$I$3:$I$20000,'ChatGPT data'!$A$3:$A$20000,"&gt;="&amp;L$3,'ChatGPT data'!$A$3:$A$20000,"&lt;="&amp;L$4,'ChatGPT data'!$B$3:$B$20000,$A38),IF($B38="LinkedIn Ads",SUMIFS('LinkedIn data'!$I$3:$I$20000,'LinkedIn data'!$A$3:$A$20000,"&gt;="&amp;L$3,'LinkedIn data'!$A$3:$A$20000,"&lt;="&amp;L$4,'LinkedIn data'!$B$3:$B$20000,$A38),0)))))</f>
        <v>762.964374</v>
      </c>
      <c r="M38" s="14" t="n">
        <f aca="false">IF($A38="","",IF($B38="Meta",SUMIFS('Meta data'!$V$3:$V$20000,'Meta data'!$A$3:$A$20000,"&gt;="&amp;M$3,'Meta data'!$A$3:$A$20000,"&lt;="&amp;M$4,'Meta data'!$C$3:$C$20000,$A38),IF($B38="Google Ads",SUMIFS('Google data'!$J$3:$J$20000,'Google data'!$B$3:$B$20000,"&gt;="&amp;M$3,'Google data'!$B$3:$B$20000,"&lt;="&amp;M$4,'Google data'!$A$3:$A$20000,$A38),IF($B38="ChatGPT Ads",SUMIFS('ChatGPT data'!$I$3:$I$20000,'ChatGPT data'!$A$3:$A$20000,"&gt;="&amp;M$3,'ChatGPT data'!$A$3:$A$20000,"&lt;="&amp;M$4,'ChatGPT data'!$B$3:$B$20000,$A38),IF($B38="LinkedIn Ads",SUMIFS('LinkedIn data'!$I$3:$I$20000,'LinkedIn data'!$A$3:$A$20000,"&gt;="&amp;M$3,'LinkedIn data'!$A$3:$A$20000,"&lt;="&amp;M$4,'LinkedIn data'!$B$3:$B$20000,$A38),0)))))</f>
        <v>679.740432</v>
      </c>
      <c r="N38" s="14" t="n">
        <f aca="false">IF($A38="","",IF($B38="Meta",SUMIFS('Meta data'!$V$3:$V$20000,'Meta data'!$A$3:$A$20000,"&gt;="&amp;N$3,'Meta data'!$A$3:$A$20000,"&lt;="&amp;N$4,'Meta data'!$C$3:$C$20000,$A38),IF($B38="Google Ads",SUMIFS('Google data'!$J$3:$J$20000,'Google data'!$B$3:$B$20000,"&gt;="&amp;N$3,'Google data'!$B$3:$B$20000,"&lt;="&amp;N$4,'Google data'!$A$3:$A$20000,$A38),IF($B38="ChatGPT Ads",SUMIFS('ChatGPT data'!$I$3:$I$20000,'ChatGPT data'!$A$3:$A$20000,"&gt;="&amp;N$3,'ChatGPT data'!$A$3:$A$20000,"&lt;="&amp;N$4,'ChatGPT data'!$B$3:$B$20000,$A38),IF($B38="LinkedIn Ads",SUMIFS('LinkedIn data'!$I$3:$I$20000,'LinkedIn data'!$A$3:$A$20000,"&gt;="&amp;N$3,'LinkedIn data'!$A$3:$A$20000,"&lt;="&amp;N$4,'LinkedIn data'!$B$3:$B$20000,$A38),0)))))</f>
        <v>561.398356</v>
      </c>
      <c r="O38" s="14" t="n">
        <f aca="false">IF($A38="","",IF($B38="Meta",SUMIFS('Meta data'!$V$3:$V$20000,'Meta data'!$A$3:$A$20000,"&gt;="&amp;O$3,'Meta data'!$A$3:$A$20000,"&lt;="&amp;O$4,'Meta data'!$C$3:$C$20000,$A38),IF($B38="Google Ads",SUMIFS('Google data'!$J$3:$J$20000,'Google data'!$B$3:$B$20000,"&gt;="&amp;O$3,'Google data'!$B$3:$B$20000,"&lt;="&amp;O$4,'Google data'!$A$3:$A$20000,$A38),IF($B38="ChatGPT Ads",SUMIFS('ChatGPT data'!$I$3:$I$20000,'ChatGPT data'!$A$3:$A$20000,"&gt;="&amp;O$3,'ChatGPT data'!$A$3:$A$20000,"&lt;="&amp;O$4,'ChatGPT data'!$B$3:$B$20000,$A38),IF($B38="LinkedIn Ads",SUMIFS('LinkedIn data'!$I$3:$I$20000,'LinkedIn data'!$A$3:$A$20000,"&gt;="&amp;O$3,'LinkedIn data'!$A$3:$A$20000,"&lt;="&amp;O$4,'LinkedIn data'!$B$3:$B$20000,$A38),0)))))</f>
        <v>125.249462</v>
      </c>
      <c r="P38" s="14" t="n">
        <f aca="false">IF($A38="","",IF($B38="Meta",SUMIFS('Meta data'!$V$3:$V$20000,'Meta data'!$A$3:$A$20000,"&gt;="&amp;P$3,'Meta data'!$A$3:$A$20000,"&lt;="&amp;P$4,'Meta data'!$C$3:$C$20000,$A38),IF($B38="Google Ads",SUMIFS('Google data'!$J$3:$J$20000,'Google data'!$B$3:$B$20000,"&gt;="&amp;P$3,'Google data'!$B$3:$B$20000,"&lt;="&amp;P$4,'Google data'!$A$3:$A$20000,$A38),IF($B38="ChatGPT Ads",SUMIFS('ChatGPT data'!$I$3:$I$20000,'ChatGPT data'!$A$3:$A$20000,"&gt;="&amp;P$3,'ChatGPT data'!$A$3:$A$20000,"&lt;="&amp;P$4,'ChatGPT data'!$B$3:$B$20000,$A38),IF($B38="LinkedIn Ads",SUMIFS('LinkedIn data'!$I$3:$I$20000,'LinkedIn data'!$A$3:$A$20000,"&gt;="&amp;P$3,'LinkedIn data'!$A$3:$A$20000,"&lt;="&amp;P$4,'LinkedIn data'!$B$3:$B$20000,$A38),0)))))</f>
        <v>0</v>
      </c>
      <c r="Q38" s="14" t="n">
        <f aca="false">IF($A38="","",IF($B38="Meta",SUMIFS('Meta data'!$V$3:$V$20000,'Meta data'!$A$3:$A$20000,"&gt;="&amp;Q$3,'Meta data'!$A$3:$A$20000,"&lt;="&amp;Q$4,'Meta data'!$C$3:$C$20000,$A38),IF($B38="Google Ads",SUMIFS('Google data'!$J$3:$J$20000,'Google data'!$B$3:$B$20000,"&gt;="&amp;Q$3,'Google data'!$B$3:$B$20000,"&lt;="&amp;Q$4,'Google data'!$A$3:$A$20000,$A38),IF($B38="ChatGPT Ads",SUMIFS('ChatGPT data'!$I$3:$I$20000,'ChatGPT data'!$A$3:$A$20000,"&gt;="&amp;Q$3,'ChatGPT data'!$A$3:$A$20000,"&lt;="&amp;Q$4,'ChatGPT data'!$B$3:$B$20000,$A38),IF($B38="LinkedIn Ads",SUMIFS('LinkedIn data'!$I$3:$I$20000,'LinkedIn data'!$A$3:$A$20000,"&gt;="&amp;Q$3,'LinkedIn data'!$A$3:$A$20000,"&lt;="&amp;Q$4,'LinkedIn data'!$B$3:$B$20000,$A38),0)))))</f>
        <v>0</v>
      </c>
      <c r="R38" s="15" t="n">
        <f aca="false">IF($A38="","",SUM(F38:Q38))</f>
        <v>3316.528856</v>
      </c>
      <c r="S38" s="36" t="n">
        <f aca="false">IF($A38="","",IF($B38="Meta",SUMIFS('Meta data'!$O$3:$O$20000,'Meta data'!$C$3:$C$20000,$A38),IF($B38="Google Ads",SUMIFS('Google data'!$F$3:$F$20000,'Google data'!$A$3:$A$20000,$A38),IF($B38="ChatGPT Ads",SUMIFS('ChatGPT data'!$E$3:$E$20000,'ChatGPT data'!$B$3:$B$20000,$A38),IF($B38="LinkedIn Ads",SUMIFS('LinkedIn data'!$E$3:$E$20000,'LinkedIn data'!$B$3:$B$20000,$A38),0)))))</f>
        <v>769</v>
      </c>
      <c r="T38" s="36" t="n">
        <f aca="false">IF($A38="","",IF($B38="Meta",SUMIFS('Meta data'!$P$3:$P$20000,'Meta data'!$C$3:$C$20000,$A38),IF($B38="Google Ads",SUMIFS('Google data'!$G$3:$G$20000,'Google data'!$A$3:$A$20000,$A38),IF($B38="ChatGPT Ads",SUMIFS('ChatGPT data'!$F$3:$F$20000,'ChatGPT data'!$B$3:$B$20000,$A38),IF($B38="LinkedIn Ads",SUMIFS('LinkedIn data'!$F$3:$F$20000,'LinkedIn data'!$B$3:$B$20000,$A38),0)))))</f>
        <v>0.47</v>
      </c>
      <c r="U38" s="37" t="n">
        <f aca="false">IF(OR($A38="",T38=0),"",R38/T38)</f>
        <v>7056.44437446809</v>
      </c>
      <c r="V38" s="58"/>
      <c r="W38" s="14" t="n">
        <f aca="false">IF($A38="","",IF($B38="Meta",SUMIFS('Meta data'!$V$3:$V$20000,'Meta data'!$A$3:$A$20000,"&gt;="&amp;Calc!$C$15,'Meta data'!$A$3:$A$20000,"&lt;="&amp;Calc!$C$13,'Meta data'!$C$3:$C$20000,$A38,'Meta data'!$T$3:$T$20000,"&lt;&gt;Month total"),IF($B38="Google Ads",SUMIFS('Google data'!$J$3:$J$20000,'Google data'!$B$3:$B$20000,"&gt;="&amp;Calc!$C$15,'Google data'!$B$3:$B$20000,"&lt;="&amp;Calc!$C$13,'Google data'!$A$3:$A$20000,$A38,'Google data'!$H$3:$H$20000,"&lt;&gt;Month total"),IF($B38="ChatGPT Ads",SUMIFS('ChatGPT data'!$I$3:$I$20000,'ChatGPT data'!$A$3:$A$20000,"&gt;="&amp;Calc!$C$15,'ChatGPT data'!$A$3:$A$20000,"&lt;="&amp;Calc!$C$13,'ChatGPT data'!$B$3:$B$20000,$A38,'ChatGPT data'!$G$3:$G$20000,"&lt;&gt;Month total"),IF($B38="LinkedIn Ads",SUMIFS('LinkedIn data'!$I$3:$I$20000,'LinkedIn data'!$A$3:$A$20000,"&gt;="&amp;Calc!$C$15,'LinkedIn data'!$A$3:$A$20000,"&lt;="&amp;Calc!$C$13,'LinkedIn data'!$B$3:$B$20000,$A38,'LinkedIn data'!$G$3:$G$20000,"&lt;&gt;Month total"),0)))))</f>
        <v>234.907009</v>
      </c>
      <c r="X38" s="14" t="n">
        <f aca="false">IF($A38="","",IF($B38="Meta",SUMIFS('Meta data'!$V$3:$V$20000,'Meta data'!$A$3:$A$20000,"&gt;="&amp;Calc!$C$14,'Meta data'!$A$3:$A$20000,"&lt;="&amp;Calc!$C$13,'Meta data'!$C$3:$C$20000,$A38,'Meta data'!$T$3:$T$20000,"&lt;&gt;Month total"),IF($B38="Google Ads",SUMIFS('Google data'!$J$3:$J$20000,'Google data'!$B$3:$B$20000,"&gt;="&amp;Calc!$C$14,'Google data'!$B$3:$B$20000,"&lt;="&amp;Calc!$C$13,'Google data'!$A$3:$A$20000,$A38,'Google data'!$H$3:$H$20000,"&lt;&gt;Month total"),IF($B38="ChatGPT Ads",SUMIFS('ChatGPT data'!$I$3:$I$20000,'ChatGPT data'!$A$3:$A$20000,"&gt;="&amp;Calc!$C$14,'ChatGPT data'!$A$3:$A$20000,"&lt;="&amp;Calc!$C$13,'ChatGPT data'!$B$3:$B$20000,$A38,'ChatGPT data'!$G$3:$G$20000,"&lt;&gt;Month total"),IF($B38="LinkedIn Ads",SUMIFS('LinkedIn data'!$I$3:$I$20000,'LinkedIn data'!$A$3:$A$20000,"&gt;="&amp;Calc!$C$14,'LinkedIn data'!$A$3:$A$20000,"&lt;="&amp;Calc!$C$13,'LinkedIn data'!$B$3:$B$20000,$A38,'LinkedIn data'!$G$3:$G$20000,"&lt;&gt;Month total"),0)))))</f>
        <v>72.482845</v>
      </c>
    </row>
    <row r="39" customFormat="false" ht="15" hidden="false" customHeight="false" outlineLevel="0" collapsed="false">
      <c r="A39" s="57" t="s">
        <v>199</v>
      </c>
      <c r="B39" s="57" t="s">
        <v>20</v>
      </c>
      <c r="C39" s="57" t="s">
        <v>140</v>
      </c>
      <c r="D39" s="57" t="s">
        <v>123</v>
      </c>
      <c r="E39" s="57" t="s">
        <v>149</v>
      </c>
      <c r="F39" s="14" t="n">
        <f aca="false">IF($A39="","",IF($B39="Meta",SUMIFS('Meta data'!$V$3:$V$20000,'Meta data'!$A$3:$A$20000,"&gt;="&amp;F$3,'Meta data'!$A$3:$A$20000,"&lt;="&amp;F$4,'Meta data'!$C$3:$C$20000,$A39),IF($B39="Google Ads",SUMIFS('Google data'!$J$3:$J$20000,'Google data'!$B$3:$B$20000,"&gt;="&amp;F$3,'Google data'!$B$3:$B$20000,"&lt;="&amp;F$4,'Google data'!$A$3:$A$20000,$A39),IF($B39="ChatGPT Ads",SUMIFS('ChatGPT data'!$I$3:$I$20000,'ChatGPT data'!$A$3:$A$20000,"&gt;="&amp;F$3,'ChatGPT data'!$A$3:$A$20000,"&lt;="&amp;F$4,'ChatGPT data'!$B$3:$B$20000,$A39),IF($B39="LinkedIn Ads",SUMIFS('LinkedIn data'!$I$3:$I$20000,'LinkedIn data'!$A$3:$A$20000,"&gt;="&amp;F$3,'LinkedIn data'!$A$3:$A$20000,"&lt;="&amp;F$4,'LinkedIn data'!$B$3:$B$20000,$A39),0)))))</f>
        <v>384.321145</v>
      </c>
      <c r="G39" s="14" t="n">
        <f aca="false">IF($A39="","",IF($B39="Meta",SUMIFS('Meta data'!$V$3:$V$20000,'Meta data'!$A$3:$A$20000,"&gt;="&amp;G$3,'Meta data'!$A$3:$A$20000,"&lt;="&amp;G$4,'Meta data'!$C$3:$C$20000,$A39),IF($B39="Google Ads",SUMIFS('Google data'!$J$3:$J$20000,'Google data'!$B$3:$B$20000,"&gt;="&amp;G$3,'Google data'!$B$3:$B$20000,"&lt;="&amp;G$4,'Google data'!$A$3:$A$20000,$A39),IF($B39="ChatGPT Ads",SUMIFS('ChatGPT data'!$I$3:$I$20000,'ChatGPT data'!$A$3:$A$20000,"&gt;="&amp;G$3,'ChatGPT data'!$A$3:$A$20000,"&lt;="&amp;G$4,'ChatGPT data'!$B$3:$B$20000,$A39),IF($B39="LinkedIn Ads",SUMIFS('LinkedIn data'!$I$3:$I$20000,'LinkedIn data'!$A$3:$A$20000,"&gt;="&amp;G$3,'LinkedIn data'!$A$3:$A$20000,"&lt;="&amp;G$4,'LinkedIn data'!$B$3:$B$20000,$A39),0)))))</f>
        <v>682.858815</v>
      </c>
      <c r="H39" s="14" t="n">
        <f aca="false">IF($A39="","",IF($B39="Meta",SUMIFS('Meta data'!$V$3:$V$20000,'Meta data'!$A$3:$A$20000,"&gt;="&amp;H$3,'Meta data'!$A$3:$A$20000,"&lt;="&amp;H$4,'Meta data'!$C$3:$C$20000,$A39),IF($B39="Google Ads",SUMIFS('Google data'!$J$3:$J$20000,'Google data'!$B$3:$B$20000,"&gt;="&amp;H$3,'Google data'!$B$3:$B$20000,"&lt;="&amp;H$4,'Google data'!$A$3:$A$20000,$A39),IF($B39="ChatGPT Ads",SUMIFS('ChatGPT data'!$I$3:$I$20000,'ChatGPT data'!$A$3:$A$20000,"&gt;="&amp;H$3,'ChatGPT data'!$A$3:$A$20000,"&lt;="&amp;H$4,'ChatGPT data'!$B$3:$B$20000,$A39),IF($B39="LinkedIn Ads",SUMIFS('LinkedIn data'!$I$3:$I$20000,'LinkedIn data'!$A$3:$A$20000,"&gt;="&amp;H$3,'LinkedIn data'!$A$3:$A$20000,"&lt;="&amp;H$4,'LinkedIn data'!$B$3:$B$20000,$A39),0)))))</f>
        <v>687.620217</v>
      </c>
      <c r="I39" s="14" t="n">
        <f aca="false">IF($A39="","",IF($B39="Meta",SUMIFS('Meta data'!$V$3:$V$20000,'Meta data'!$A$3:$A$20000,"&gt;="&amp;I$3,'Meta data'!$A$3:$A$20000,"&lt;="&amp;I$4,'Meta data'!$C$3:$C$20000,$A39),IF($B39="Google Ads",SUMIFS('Google data'!$J$3:$J$20000,'Google data'!$B$3:$B$20000,"&gt;="&amp;I$3,'Google data'!$B$3:$B$20000,"&lt;="&amp;I$4,'Google data'!$A$3:$A$20000,$A39),IF($B39="ChatGPT Ads",SUMIFS('ChatGPT data'!$I$3:$I$20000,'ChatGPT data'!$A$3:$A$20000,"&gt;="&amp;I$3,'ChatGPT data'!$A$3:$A$20000,"&lt;="&amp;I$4,'ChatGPT data'!$B$3:$B$20000,$A39),IF($B39="LinkedIn Ads",SUMIFS('LinkedIn data'!$I$3:$I$20000,'LinkedIn data'!$A$3:$A$20000,"&gt;="&amp;I$3,'LinkedIn data'!$A$3:$A$20000,"&lt;="&amp;I$4,'LinkedIn data'!$B$3:$B$20000,$A39),0)))))</f>
        <v>753.363331</v>
      </c>
      <c r="J39" s="14" t="n">
        <f aca="false">IF($A39="","",IF($B39="Meta",SUMIFS('Meta data'!$V$3:$V$20000,'Meta data'!$A$3:$A$20000,"&gt;="&amp;J$3,'Meta data'!$A$3:$A$20000,"&lt;="&amp;J$4,'Meta data'!$C$3:$C$20000,$A39),IF($B39="Google Ads",SUMIFS('Google data'!$J$3:$J$20000,'Google data'!$B$3:$B$20000,"&gt;="&amp;J$3,'Google data'!$B$3:$B$20000,"&lt;="&amp;J$4,'Google data'!$A$3:$A$20000,$A39),IF($B39="ChatGPT Ads",SUMIFS('ChatGPT data'!$I$3:$I$20000,'ChatGPT data'!$A$3:$A$20000,"&gt;="&amp;J$3,'ChatGPT data'!$A$3:$A$20000,"&lt;="&amp;J$4,'ChatGPT data'!$B$3:$B$20000,$A39),IF($B39="LinkedIn Ads",SUMIFS('LinkedIn data'!$I$3:$I$20000,'LinkedIn data'!$A$3:$A$20000,"&gt;="&amp;J$3,'LinkedIn data'!$A$3:$A$20000,"&lt;="&amp;J$4,'LinkedIn data'!$B$3:$B$20000,$A39),0)))))</f>
        <v>650.546108</v>
      </c>
      <c r="K39" s="14" t="n">
        <f aca="false">IF($A39="","",IF($B39="Meta",SUMIFS('Meta data'!$V$3:$V$20000,'Meta data'!$A$3:$A$20000,"&gt;="&amp;K$3,'Meta data'!$A$3:$A$20000,"&lt;="&amp;K$4,'Meta data'!$C$3:$C$20000,$A39),IF($B39="Google Ads",SUMIFS('Google data'!$J$3:$J$20000,'Google data'!$B$3:$B$20000,"&gt;="&amp;K$3,'Google data'!$B$3:$B$20000,"&lt;="&amp;K$4,'Google data'!$A$3:$A$20000,$A39),IF($B39="ChatGPT Ads",SUMIFS('ChatGPT data'!$I$3:$I$20000,'ChatGPT data'!$A$3:$A$20000,"&gt;="&amp;K$3,'ChatGPT data'!$A$3:$A$20000,"&lt;="&amp;K$4,'ChatGPT data'!$B$3:$B$20000,$A39),IF($B39="LinkedIn Ads",SUMIFS('LinkedIn data'!$I$3:$I$20000,'LinkedIn data'!$A$3:$A$20000,"&gt;="&amp;K$3,'LinkedIn data'!$A$3:$A$20000,"&lt;="&amp;K$4,'LinkedIn data'!$B$3:$B$20000,$A39),0)))))</f>
        <v>0</v>
      </c>
      <c r="L39" s="14" t="n">
        <f aca="false">IF($A39="","",IF($B39="Meta",SUMIFS('Meta data'!$V$3:$V$20000,'Meta data'!$A$3:$A$20000,"&gt;="&amp;L$3,'Meta data'!$A$3:$A$20000,"&lt;="&amp;L$4,'Meta data'!$C$3:$C$20000,$A39),IF($B39="Google Ads",SUMIFS('Google data'!$J$3:$J$20000,'Google data'!$B$3:$B$20000,"&gt;="&amp;L$3,'Google data'!$B$3:$B$20000,"&lt;="&amp;L$4,'Google data'!$A$3:$A$20000,$A39),IF($B39="ChatGPT Ads",SUMIFS('ChatGPT data'!$I$3:$I$20000,'ChatGPT data'!$A$3:$A$20000,"&gt;="&amp;L$3,'ChatGPT data'!$A$3:$A$20000,"&lt;="&amp;L$4,'ChatGPT data'!$B$3:$B$20000,$A39),IF($B39="LinkedIn Ads",SUMIFS('LinkedIn data'!$I$3:$I$20000,'LinkedIn data'!$A$3:$A$20000,"&gt;="&amp;L$3,'LinkedIn data'!$A$3:$A$20000,"&lt;="&amp;L$4,'LinkedIn data'!$B$3:$B$20000,$A39),0)))))</f>
        <v>0</v>
      </c>
      <c r="M39" s="14" t="n">
        <f aca="false">IF($A39="","",IF($B39="Meta",SUMIFS('Meta data'!$V$3:$V$20000,'Meta data'!$A$3:$A$20000,"&gt;="&amp;M$3,'Meta data'!$A$3:$A$20000,"&lt;="&amp;M$4,'Meta data'!$C$3:$C$20000,$A39),IF($B39="Google Ads",SUMIFS('Google data'!$J$3:$J$20000,'Google data'!$B$3:$B$20000,"&gt;="&amp;M$3,'Google data'!$B$3:$B$20000,"&lt;="&amp;M$4,'Google data'!$A$3:$A$20000,$A39),IF($B39="ChatGPT Ads",SUMIFS('ChatGPT data'!$I$3:$I$20000,'ChatGPT data'!$A$3:$A$20000,"&gt;="&amp;M$3,'ChatGPT data'!$A$3:$A$20000,"&lt;="&amp;M$4,'ChatGPT data'!$B$3:$B$20000,$A39),IF($B39="LinkedIn Ads",SUMIFS('LinkedIn data'!$I$3:$I$20000,'LinkedIn data'!$A$3:$A$20000,"&gt;="&amp;M$3,'LinkedIn data'!$A$3:$A$20000,"&lt;="&amp;M$4,'LinkedIn data'!$B$3:$B$20000,$A39),0)))))</f>
        <v>0</v>
      </c>
      <c r="N39" s="14" t="n">
        <f aca="false">IF($A39="","",IF($B39="Meta",SUMIFS('Meta data'!$V$3:$V$20000,'Meta data'!$A$3:$A$20000,"&gt;="&amp;N$3,'Meta data'!$A$3:$A$20000,"&lt;="&amp;N$4,'Meta data'!$C$3:$C$20000,$A39),IF($B39="Google Ads",SUMIFS('Google data'!$J$3:$J$20000,'Google data'!$B$3:$B$20000,"&gt;="&amp;N$3,'Google data'!$B$3:$B$20000,"&lt;="&amp;N$4,'Google data'!$A$3:$A$20000,$A39),IF($B39="ChatGPT Ads",SUMIFS('ChatGPT data'!$I$3:$I$20000,'ChatGPT data'!$A$3:$A$20000,"&gt;="&amp;N$3,'ChatGPT data'!$A$3:$A$20000,"&lt;="&amp;N$4,'ChatGPT data'!$B$3:$B$20000,$A39),IF($B39="LinkedIn Ads",SUMIFS('LinkedIn data'!$I$3:$I$20000,'LinkedIn data'!$A$3:$A$20000,"&gt;="&amp;N$3,'LinkedIn data'!$A$3:$A$20000,"&lt;="&amp;N$4,'LinkedIn data'!$B$3:$B$20000,$A39),0)))))</f>
        <v>0</v>
      </c>
      <c r="O39" s="14" t="n">
        <f aca="false">IF($A39="","",IF($B39="Meta",SUMIFS('Meta data'!$V$3:$V$20000,'Meta data'!$A$3:$A$20000,"&gt;="&amp;O$3,'Meta data'!$A$3:$A$20000,"&lt;="&amp;O$4,'Meta data'!$C$3:$C$20000,$A39),IF($B39="Google Ads",SUMIFS('Google data'!$J$3:$J$20000,'Google data'!$B$3:$B$20000,"&gt;="&amp;O$3,'Google data'!$B$3:$B$20000,"&lt;="&amp;O$4,'Google data'!$A$3:$A$20000,$A39),IF($B39="ChatGPT Ads",SUMIFS('ChatGPT data'!$I$3:$I$20000,'ChatGPT data'!$A$3:$A$20000,"&gt;="&amp;O$3,'ChatGPT data'!$A$3:$A$20000,"&lt;="&amp;O$4,'ChatGPT data'!$B$3:$B$20000,$A39),IF($B39="LinkedIn Ads",SUMIFS('LinkedIn data'!$I$3:$I$20000,'LinkedIn data'!$A$3:$A$20000,"&gt;="&amp;O$3,'LinkedIn data'!$A$3:$A$20000,"&lt;="&amp;O$4,'LinkedIn data'!$B$3:$B$20000,$A39),0)))))</f>
        <v>0</v>
      </c>
      <c r="P39" s="14" t="n">
        <f aca="false">IF($A39="","",IF($B39="Meta",SUMIFS('Meta data'!$V$3:$V$20000,'Meta data'!$A$3:$A$20000,"&gt;="&amp;P$3,'Meta data'!$A$3:$A$20000,"&lt;="&amp;P$4,'Meta data'!$C$3:$C$20000,$A39),IF($B39="Google Ads",SUMIFS('Google data'!$J$3:$J$20000,'Google data'!$B$3:$B$20000,"&gt;="&amp;P$3,'Google data'!$B$3:$B$20000,"&lt;="&amp;P$4,'Google data'!$A$3:$A$20000,$A39),IF($B39="ChatGPT Ads",SUMIFS('ChatGPT data'!$I$3:$I$20000,'ChatGPT data'!$A$3:$A$20000,"&gt;="&amp;P$3,'ChatGPT data'!$A$3:$A$20000,"&lt;="&amp;P$4,'ChatGPT data'!$B$3:$B$20000,$A39),IF($B39="LinkedIn Ads",SUMIFS('LinkedIn data'!$I$3:$I$20000,'LinkedIn data'!$A$3:$A$20000,"&gt;="&amp;P$3,'LinkedIn data'!$A$3:$A$20000,"&lt;="&amp;P$4,'LinkedIn data'!$B$3:$B$20000,$A39),0)))))</f>
        <v>0</v>
      </c>
      <c r="Q39" s="14" t="n">
        <f aca="false">IF($A39="","",IF($B39="Meta",SUMIFS('Meta data'!$V$3:$V$20000,'Meta data'!$A$3:$A$20000,"&gt;="&amp;Q$3,'Meta data'!$A$3:$A$20000,"&lt;="&amp;Q$4,'Meta data'!$C$3:$C$20000,$A39),IF($B39="Google Ads",SUMIFS('Google data'!$J$3:$J$20000,'Google data'!$B$3:$B$20000,"&gt;="&amp;Q$3,'Google data'!$B$3:$B$20000,"&lt;="&amp;Q$4,'Google data'!$A$3:$A$20000,$A39),IF($B39="ChatGPT Ads",SUMIFS('ChatGPT data'!$I$3:$I$20000,'ChatGPT data'!$A$3:$A$20000,"&gt;="&amp;Q$3,'ChatGPT data'!$A$3:$A$20000,"&lt;="&amp;Q$4,'ChatGPT data'!$B$3:$B$20000,$A39),IF($B39="LinkedIn Ads",SUMIFS('LinkedIn data'!$I$3:$I$20000,'LinkedIn data'!$A$3:$A$20000,"&gt;="&amp;Q$3,'LinkedIn data'!$A$3:$A$20000,"&lt;="&amp;Q$4,'LinkedIn data'!$B$3:$B$20000,$A39),0)))))</f>
        <v>0</v>
      </c>
      <c r="R39" s="15" t="n">
        <f aca="false">IF($A39="","",SUM(F39:Q39))</f>
        <v>3158.709616</v>
      </c>
      <c r="S39" s="36" t="n">
        <f aca="false">IF($A39="","",IF($B39="Meta",SUMIFS('Meta data'!$O$3:$O$20000,'Meta data'!$C$3:$C$20000,$A39),IF($B39="Google Ads",SUMIFS('Google data'!$F$3:$F$20000,'Google data'!$A$3:$A$20000,$A39),IF($B39="ChatGPT Ads",SUMIFS('ChatGPT data'!$E$3:$E$20000,'ChatGPT data'!$B$3:$B$20000,$A39),IF($B39="LinkedIn Ads",SUMIFS('LinkedIn data'!$E$3:$E$20000,'LinkedIn data'!$B$3:$B$20000,$A39),0)))))</f>
        <v>238</v>
      </c>
      <c r="T39" s="36" t="n">
        <f aca="false">IF($A39="","",IF($B39="Meta",SUMIFS('Meta data'!$P$3:$P$20000,'Meta data'!$C$3:$C$20000,$A39),IF($B39="Google Ads",SUMIFS('Google data'!$G$3:$G$20000,'Google data'!$A$3:$A$20000,$A39),IF($B39="ChatGPT Ads",SUMIFS('ChatGPT data'!$F$3:$F$20000,'ChatGPT data'!$B$3:$B$20000,$A39),IF($B39="LinkedIn Ads",SUMIFS('LinkedIn data'!$F$3:$F$20000,'LinkedIn data'!$B$3:$B$20000,$A39),0)))))</f>
        <v>10.08</v>
      </c>
      <c r="U39" s="37" t="n">
        <f aca="false">IF(OR($A39="",T39=0),"",R39/T39)</f>
        <v>313.364049206349</v>
      </c>
      <c r="V39" s="58"/>
      <c r="W39" s="14" t="n">
        <f aca="false">IF($A39="","",IF($B39="Meta",SUMIFS('Meta data'!$V$3:$V$20000,'Meta data'!$A$3:$A$20000,"&gt;="&amp;Calc!$C$15,'Meta data'!$A$3:$A$20000,"&lt;="&amp;Calc!$C$13,'Meta data'!$C$3:$C$20000,$A39,'Meta data'!$T$3:$T$20000,"&lt;&gt;Month total"),IF($B39="Google Ads",SUMIFS('Google data'!$J$3:$J$20000,'Google data'!$B$3:$B$20000,"&gt;="&amp;Calc!$C$15,'Google data'!$B$3:$B$20000,"&lt;="&amp;Calc!$C$13,'Google data'!$A$3:$A$20000,$A39,'Google data'!$H$3:$H$20000,"&lt;&gt;Month total"),IF($B39="ChatGPT Ads",SUMIFS('ChatGPT data'!$I$3:$I$20000,'ChatGPT data'!$A$3:$A$20000,"&gt;="&amp;Calc!$C$15,'ChatGPT data'!$A$3:$A$20000,"&lt;="&amp;Calc!$C$13,'ChatGPT data'!$B$3:$B$20000,$A39,'ChatGPT data'!$G$3:$G$20000,"&lt;&gt;Month total"),IF($B39="LinkedIn Ads",SUMIFS('LinkedIn data'!$I$3:$I$20000,'LinkedIn data'!$A$3:$A$20000,"&gt;="&amp;Calc!$C$15,'LinkedIn data'!$A$3:$A$20000,"&lt;="&amp;Calc!$C$13,'LinkedIn data'!$B$3:$B$20000,$A39,'LinkedIn data'!$G$3:$G$20000,"&lt;&gt;Month total"),0)))))</f>
        <v>0</v>
      </c>
      <c r="X39" s="14" t="n">
        <f aca="false">IF($A39="","",IF($B39="Meta",SUMIFS('Meta data'!$V$3:$V$20000,'Meta data'!$A$3:$A$20000,"&gt;="&amp;Calc!$C$14,'Meta data'!$A$3:$A$20000,"&lt;="&amp;Calc!$C$13,'Meta data'!$C$3:$C$20000,$A39,'Meta data'!$T$3:$T$20000,"&lt;&gt;Month total"),IF($B39="Google Ads",SUMIFS('Google data'!$J$3:$J$20000,'Google data'!$B$3:$B$20000,"&gt;="&amp;Calc!$C$14,'Google data'!$B$3:$B$20000,"&lt;="&amp;Calc!$C$13,'Google data'!$A$3:$A$20000,$A39,'Google data'!$H$3:$H$20000,"&lt;&gt;Month total"),IF($B39="ChatGPT Ads",SUMIFS('ChatGPT data'!$I$3:$I$20000,'ChatGPT data'!$A$3:$A$20000,"&gt;="&amp;Calc!$C$14,'ChatGPT data'!$A$3:$A$20000,"&lt;="&amp;Calc!$C$13,'ChatGPT data'!$B$3:$B$20000,$A39,'ChatGPT data'!$G$3:$G$20000,"&lt;&gt;Month total"),IF($B39="LinkedIn Ads",SUMIFS('LinkedIn data'!$I$3:$I$20000,'LinkedIn data'!$A$3:$A$20000,"&gt;="&amp;Calc!$C$14,'LinkedIn data'!$A$3:$A$20000,"&lt;="&amp;Calc!$C$13,'LinkedIn data'!$B$3:$B$20000,$A39,'LinkedIn data'!$G$3:$G$20000,"&lt;&gt;Month total"),0)))))</f>
        <v>0</v>
      </c>
    </row>
    <row r="40" customFormat="false" ht="15" hidden="false" customHeight="false" outlineLevel="0" collapsed="false">
      <c r="A40" s="57" t="s">
        <v>200</v>
      </c>
      <c r="B40" s="57" t="s">
        <v>20</v>
      </c>
      <c r="C40" s="57" t="s">
        <v>142</v>
      </c>
      <c r="D40" s="57" t="s">
        <v>122</v>
      </c>
      <c r="E40" s="57" t="s">
        <v>149</v>
      </c>
      <c r="F40" s="14" t="n">
        <f aca="false">IF($A40="","",IF($B40="Meta",SUMIFS('Meta data'!$V$3:$V$20000,'Meta data'!$A$3:$A$20000,"&gt;="&amp;F$3,'Meta data'!$A$3:$A$20000,"&lt;="&amp;F$4,'Meta data'!$C$3:$C$20000,$A40),IF($B40="Google Ads",SUMIFS('Google data'!$J$3:$J$20000,'Google data'!$B$3:$B$20000,"&gt;="&amp;F$3,'Google data'!$B$3:$B$20000,"&lt;="&amp;F$4,'Google data'!$A$3:$A$20000,$A40),IF($B40="ChatGPT Ads",SUMIFS('ChatGPT data'!$I$3:$I$20000,'ChatGPT data'!$A$3:$A$20000,"&gt;="&amp;F$3,'ChatGPT data'!$A$3:$A$20000,"&lt;="&amp;F$4,'ChatGPT data'!$B$3:$B$20000,$A40),IF($B40="LinkedIn Ads",SUMIFS('LinkedIn data'!$I$3:$I$20000,'LinkedIn data'!$A$3:$A$20000,"&gt;="&amp;F$3,'LinkedIn data'!$A$3:$A$20000,"&lt;="&amp;F$4,'LinkedIn data'!$B$3:$B$20000,$A40),0)))))</f>
        <v>253.069634</v>
      </c>
      <c r="G40" s="14" t="n">
        <f aca="false">IF($A40="","",IF($B40="Meta",SUMIFS('Meta data'!$V$3:$V$20000,'Meta data'!$A$3:$A$20000,"&gt;="&amp;G$3,'Meta data'!$A$3:$A$20000,"&lt;="&amp;G$4,'Meta data'!$C$3:$C$20000,$A40),IF($B40="Google Ads",SUMIFS('Google data'!$J$3:$J$20000,'Google data'!$B$3:$B$20000,"&gt;="&amp;G$3,'Google data'!$B$3:$B$20000,"&lt;="&amp;G$4,'Google data'!$A$3:$A$20000,$A40),IF($B40="ChatGPT Ads",SUMIFS('ChatGPT data'!$I$3:$I$20000,'ChatGPT data'!$A$3:$A$20000,"&gt;="&amp;G$3,'ChatGPT data'!$A$3:$A$20000,"&lt;="&amp;G$4,'ChatGPT data'!$B$3:$B$20000,$A40),IF($B40="LinkedIn Ads",SUMIFS('LinkedIn data'!$I$3:$I$20000,'LinkedIn data'!$A$3:$A$20000,"&gt;="&amp;G$3,'LinkedIn data'!$A$3:$A$20000,"&lt;="&amp;G$4,'LinkedIn data'!$B$3:$B$20000,$A40),0)))))</f>
        <v>453.842085</v>
      </c>
      <c r="H40" s="14" t="n">
        <f aca="false">IF($A40="","",IF($B40="Meta",SUMIFS('Meta data'!$V$3:$V$20000,'Meta data'!$A$3:$A$20000,"&gt;="&amp;H$3,'Meta data'!$A$3:$A$20000,"&lt;="&amp;H$4,'Meta data'!$C$3:$C$20000,$A40),IF($B40="Google Ads",SUMIFS('Google data'!$J$3:$J$20000,'Google data'!$B$3:$B$20000,"&gt;="&amp;H$3,'Google data'!$B$3:$B$20000,"&lt;="&amp;H$4,'Google data'!$A$3:$A$20000,$A40),IF($B40="ChatGPT Ads",SUMIFS('ChatGPT data'!$I$3:$I$20000,'ChatGPT data'!$A$3:$A$20000,"&gt;="&amp;H$3,'ChatGPT data'!$A$3:$A$20000,"&lt;="&amp;H$4,'ChatGPT data'!$B$3:$B$20000,$A40),IF($B40="LinkedIn Ads",SUMIFS('LinkedIn data'!$I$3:$I$20000,'LinkedIn data'!$A$3:$A$20000,"&gt;="&amp;H$3,'LinkedIn data'!$A$3:$A$20000,"&lt;="&amp;H$4,'LinkedIn data'!$B$3:$B$20000,$A40),0)))))</f>
        <v>441.815633</v>
      </c>
      <c r="I40" s="14" t="n">
        <f aca="false">IF($A40="","",IF($B40="Meta",SUMIFS('Meta data'!$V$3:$V$20000,'Meta data'!$A$3:$A$20000,"&gt;="&amp;I$3,'Meta data'!$A$3:$A$20000,"&lt;="&amp;I$4,'Meta data'!$C$3:$C$20000,$A40),IF($B40="Google Ads",SUMIFS('Google data'!$J$3:$J$20000,'Google data'!$B$3:$B$20000,"&gt;="&amp;I$3,'Google data'!$B$3:$B$20000,"&lt;="&amp;I$4,'Google data'!$A$3:$A$20000,$A40),IF($B40="ChatGPT Ads",SUMIFS('ChatGPT data'!$I$3:$I$20000,'ChatGPT data'!$A$3:$A$20000,"&gt;="&amp;I$3,'ChatGPT data'!$A$3:$A$20000,"&lt;="&amp;I$4,'ChatGPT data'!$B$3:$B$20000,$A40),IF($B40="LinkedIn Ads",SUMIFS('LinkedIn data'!$I$3:$I$20000,'LinkedIn data'!$A$3:$A$20000,"&gt;="&amp;I$3,'LinkedIn data'!$A$3:$A$20000,"&lt;="&amp;I$4,'LinkedIn data'!$B$3:$B$20000,$A40),0)))))</f>
        <v>435.400035</v>
      </c>
      <c r="J40" s="14" t="n">
        <f aca="false">IF($A40="","",IF($B40="Meta",SUMIFS('Meta data'!$V$3:$V$20000,'Meta data'!$A$3:$A$20000,"&gt;="&amp;J$3,'Meta data'!$A$3:$A$20000,"&lt;="&amp;J$4,'Meta data'!$C$3:$C$20000,$A40),IF($B40="Google Ads",SUMIFS('Google data'!$J$3:$J$20000,'Google data'!$B$3:$B$20000,"&gt;="&amp;J$3,'Google data'!$B$3:$B$20000,"&lt;="&amp;J$4,'Google data'!$A$3:$A$20000,$A40),IF($B40="ChatGPT Ads",SUMIFS('ChatGPT data'!$I$3:$I$20000,'ChatGPT data'!$A$3:$A$20000,"&gt;="&amp;J$3,'ChatGPT data'!$A$3:$A$20000,"&lt;="&amp;J$4,'ChatGPT data'!$B$3:$B$20000,$A40),IF($B40="LinkedIn Ads",SUMIFS('LinkedIn data'!$I$3:$I$20000,'LinkedIn data'!$A$3:$A$20000,"&gt;="&amp;J$3,'LinkedIn data'!$A$3:$A$20000,"&lt;="&amp;J$4,'LinkedIn data'!$B$3:$B$20000,$A40),0)))))</f>
        <v>470.361691</v>
      </c>
      <c r="K40" s="14" t="n">
        <f aca="false">IF($A40="","",IF($B40="Meta",SUMIFS('Meta data'!$V$3:$V$20000,'Meta data'!$A$3:$A$20000,"&gt;="&amp;K$3,'Meta data'!$A$3:$A$20000,"&lt;="&amp;K$4,'Meta data'!$C$3:$C$20000,$A40),IF($B40="Google Ads",SUMIFS('Google data'!$J$3:$J$20000,'Google data'!$B$3:$B$20000,"&gt;="&amp;K$3,'Google data'!$B$3:$B$20000,"&lt;="&amp;K$4,'Google data'!$A$3:$A$20000,$A40),IF($B40="ChatGPT Ads",SUMIFS('ChatGPT data'!$I$3:$I$20000,'ChatGPT data'!$A$3:$A$20000,"&gt;="&amp;K$3,'ChatGPT data'!$A$3:$A$20000,"&lt;="&amp;K$4,'ChatGPT data'!$B$3:$B$20000,$A40),IF($B40="LinkedIn Ads",SUMIFS('LinkedIn data'!$I$3:$I$20000,'LinkedIn data'!$A$3:$A$20000,"&gt;="&amp;K$3,'LinkedIn data'!$A$3:$A$20000,"&lt;="&amp;K$4,'LinkedIn data'!$B$3:$B$20000,$A40),0)))))</f>
        <v>233.800486</v>
      </c>
      <c r="L40" s="14" t="n">
        <f aca="false">IF($A40="","",IF($B40="Meta",SUMIFS('Meta data'!$V$3:$V$20000,'Meta data'!$A$3:$A$20000,"&gt;="&amp;L$3,'Meta data'!$A$3:$A$20000,"&lt;="&amp;L$4,'Meta data'!$C$3:$C$20000,$A40),IF($B40="Google Ads",SUMIFS('Google data'!$J$3:$J$20000,'Google data'!$B$3:$B$20000,"&gt;="&amp;L$3,'Google data'!$B$3:$B$20000,"&lt;="&amp;L$4,'Google data'!$A$3:$A$20000,$A40),IF($B40="ChatGPT Ads",SUMIFS('ChatGPT data'!$I$3:$I$20000,'ChatGPT data'!$A$3:$A$20000,"&gt;="&amp;L$3,'ChatGPT data'!$A$3:$A$20000,"&lt;="&amp;L$4,'ChatGPT data'!$B$3:$B$20000,$A40),IF($B40="LinkedIn Ads",SUMIFS('LinkedIn data'!$I$3:$I$20000,'LinkedIn data'!$A$3:$A$20000,"&gt;="&amp;L$3,'LinkedIn data'!$A$3:$A$20000,"&lt;="&amp;L$4,'LinkedIn data'!$B$3:$B$20000,$A40),0)))))</f>
        <v>318.857456</v>
      </c>
      <c r="M40" s="14" t="n">
        <f aca="false">IF($A40="","",IF($B40="Meta",SUMIFS('Meta data'!$V$3:$V$20000,'Meta data'!$A$3:$A$20000,"&gt;="&amp;M$3,'Meta data'!$A$3:$A$20000,"&lt;="&amp;M$4,'Meta data'!$C$3:$C$20000,$A40),IF($B40="Google Ads",SUMIFS('Google data'!$J$3:$J$20000,'Google data'!$B$3:$B$20000,"&gt;="&amp;M$3,'Google data'!$B$3:$B$20000,"&lt;="&amp;M$4,'Google data'!$A$3:$A$20000,$A40),IF($B40="ChatGPT Ads",SUMIFS('ChatGPT data'!$I$3:$I$20000,'ChatGPT data'!$A$3:$A$20000,"&gt;="&amp;M$3,'ChatGPT data'!$A$3:$A$20000,"&lt;="&amp;M$4,'ChatGPT data'!$B$3:$B$20000,$A40),IF($B40="LinkedIn Ads",SUMIFS('LinkedIn data'!$I$3:$I$20000,'LinkedIn data'!$A$3:$A$20000,"&gt;="&amp;M$3,'LinkedIn data'!$A$3:$A$20000,"&lt;="&amp;M$4,'LinkedIn data'!$B$3:$B$20000,$A40),0)))))</f>
        <v>26.813623</v>
      </c>
      <c r="N40" s="14" t="n">
        <f aca="false">IF($A40="","",IF($B40="Meta",SUMIFS('Meta data'!$V$3:$V$20000,'Meta data'!$A$3:$A$20000,"&gt;="&amp;N$3,'Meta data'!$A$3:$A$20000,"&lt;="&amp;N$4,'Meta data'!$C$3:$C$20000,$A40),IF($B40="Google Ads",SUMIFS('Google data'!$J$3:$J$20000,'Google data'!$B$3:$B$20000,"&gt;="&amp;N$3,'Google data'!$B$3:$B$20000,"&lt;="&amp;N$4,'Google data'!$A$3:$A$20000,$A40),IF($B40="ChatGPT Ads",SUMIFS('ChatGPT data'!$I$3:$I$20000,'ChatGPT data'!$A$3:$A$20000,"&gt;="&amp;N$3,'ChatGPT data'!$A$3:$A$20000,"&lt;="&amp;N$4,'ChatGPT data'!$B$3:$B$20000,$A40),IF($B40="LinkedIn Ads",SUMIFS('LinkedIn data'!$I$3:$I$20000,'LinkedIn data'!$A$3:$A$20000,"&gt;="&amp;N$3,'LinkedIn data'!$A$3:$A$20000,"&lt;="&amp;N$4,'LinkedIn data'!$B$3:$B$20000,$A40),0)))))</f>
        <v>0</v>
      </c>
      <c r="O40" s="14" t="n">
        <f aca="false">IF($A40="","",IF($B40="Meta",SUMIFS('Meta data'!$V$3:$V$20000,'Meta data'!$A$3:$A$20000,"&gt;="&amp;O$3,'Meta data'!$A$3:$A$20000,"&lt;="&amp;O$4,'Meta data'!$C$3:$C$20000,$A40),IF($B40="Google Ads",SUMIFS('Google data'!$J$3:$J$20000,'Google data'!$B$3:$B$20000,"&gt;="&amp;O$3,'Google data'!$B$3:$B$20000,"&lt;="&amp;O$4,'Google data'!$A$3:$A$20000,$A40),IF($B40="ChatGPT Ads",SUMIFS('ChatGPT data'!$I$3:$I$20000,'ChatGPT data'!$A$3:$A$20000,"&gt;="&amp;O$3,'ChatGPT data'!$A$3:$A$20000,"&lt;="&amp;O$4,'ChatGPT data'!$B$3:$B$20000,$A40),IF($B40="LinkedIn Ads",SUMIFS('LinkedIn data'!$I$3:$I$20000,'LinkedIn data'!$A$3:$A$20000,"&gt;="&amp;O$3,'LinkedIn data'!$A$3:$A$20000,"&lt;="&amp;O$4,'LinkedIn data'!$B$3:$B$20000,$A40),0)))))</f>
        <v>0</v>
      </c>
      <c r="P40" s="14" t="n">
        <f aca="false">IF($A40="","",IF($B40="Meta",SUMIFS('Meta data'!$V$3:$V$20000,'Meta data'!$A$3:$A$20000,"&gt;="&amp;P$3,'Meta data'!$A$3:$A$20000,"&lt;="&amp;P$4,'Meta data'!$C$3:$C$20000,$A40),IF($B40="Google Ads",SUMIFS('Google data'!$J$3:$J$20000,'Google data'!$B$3:$B$20000,"&gt;="&amp;P$3,'Google data'!$B$3:$B$20000,"&lt;="&amp;P$4,'Google data'!$A$3:$A$20000,$A40),IF($B40="ChatGPT Ads",SUMIFS('ChatGPT data'!$I$3:$I$20000,'ChatGPT data'!$A$3:$A$20000,"&gt;="&amp;P$3,'ChatGPT data'!$A$3:$A$20000,"&lt;="&amp;P$4,'ChatGPT data'!$B$3:$B$20000,$A40),IF($B40="LinkedIn Ads",SUMIFS('LinkedIn data'!$I$3:$I$20000,'LinkedIn data'!$A$3:$A$20000,"&gt;="&amp;P$3,'LinkedIn data'!$A$3:$A$20000,"&lt;="&amp;P$4,'LinkedIn data'!$B$3:$B$20000,$A40),0)))))</f>
        <v>0</v>
      </c>
      <c r="Q40" s="14" t="n">
        <f aca="false">IF($A40="","",IF($B40="Meta",SUMIFS('Meta data'!$V$3:$V$20000,'Meta data'!$A$3:$A$20000,"&gt;="&amp;Q$3,'Meta data'!$A$3:$A$20000,"&lt;="&amp;Q$4,'Meta data'!$C$3:$C$20000,$A40),IF($B40="Google Ads",SUMIFS('Google data'!$J$3:$J$20000,'Google data'!$B$3:$B$20000,"&gt;="&amp;Q$3,'Google data'!$B$3:$B$20000,"&lt;="&amp;Q$4,'Google data'!$A$3:$A$20000,$A40),IF($B40="ChatGPT Ads",SUMIFS('ChatGPT data'!$I$3:$I$20000,'ChatGPT data'!$A$3:$A$20000,"&gt;="&amp;Q$3,'ChatGPT data'!$A$3:$A$20000,"&lt;="&amp;Q$4,'ChatGPT data'!$B$3:$B$20000,$A40),IF($B40="LinkedIn Ads",SUMIFS('LinkedIn data'!$I$3:$I$20000,'LinkedIn data'!$A$3:$A$20000,"&gt;="&amp;Q$3,'LinkedIn data'!$A$3:$A$20000,"&lt;="&amp;Q$4,'LinkedIn data'!$B$3:$B$20000,$A40),0)))))</f>
        <v>0</v>
      </c>
      <c r="R40" s="15" t="n">
        <f aca="false">IF($A40="","",SUM(F40:Q40))</f>
        <v>2633.960643</v>
      </c>
      <c r="S40" s="36" t="n">
        <f aca="false">IF($A40="","",IF($B40="Meta",SUMIFS('Meta data'!$O$3:$O$20000,'Meta data'!$C$3:$C$20000,$A40),IF($B40="Google Ads",SUMIFS('Google data'!$F$3:$F$20000,'Google data'!$A$3:$A$20000,$A40),IF($B40="ChatGPT Ads",SUMIFS('ChatGPT data'!$E$3:$E$20000,'ChatGPT data'!$B$3:$B$20000,$A40),IF($B40="LinkedIn Ads",SUMIFS('LinkedIn data'!$E$3:$E$20000,'LinkedIn data'!$B$3:$B$20000,$A40),0)))))</f>
        <v>1132</v>
      </c>
      <c r="T40" s="36" t="n">
        <f aca="false">IF($A40="","",IF($B40="Meta",SUMIFS('Meta data'!$P$3:$P$20000,'Meta data'!$C$3:$C$20000,$A40),IF($B40="Google Ads",SUMIFS('Google data'!$G$3:$G$20000,'Google data'!$A$3:$A$20000,$A40),IF($B40="ChatGPT Ads",SUMIFS('ChatGPT data'!$F$3:$F$20000,'ChatGPT data'!$B$3:$B$20000,$A40),IF($B40="LinkedIn Ads",SUMIFS('LinkedIn data'!$F$3:$F$20000,'LinkedIn data'!$B$3:$B$20000,$A40),0)))))</f>
        <v>77</v>
      </c>
      <c r="U40" s="37" t="n">
        <f aca="false">IF(OR($A40="",T40=0),"",R40/T40)</f>
        <v>34.2072810779221</v>
      </c>
      <c r="V40" s="58"/>
      <c r="W40" s="14" t="n">
        <f aca="false">IF($A40="","",IF($B40="Meta",SUMIFS('Meta data'!$V$3:$V$20000,'Meta data'!$A$3:$A$20000,"&gt;="&amp;Calc!$C$15,'Meta data'!$A$3:$A$20000,"&lt;="&amp;Calc!$C$13,'Meta data'!$C$3:$C$20000,$A40,'Meta data'!$T$3:$T$20000,"&lt;&gt;Month total"),IF($B40="Google Ads",SUMIFS('Google data'!$J$3:$J$20000,'Google data'!$B$3:$B$20000,"&gt;="&amp;Calc!$C$15,'Google data'!$B$3:$B$20000,"&lt;="&amp;Calc!$C$13,'Google data'!$A$3:$A$20000,$A40,'Google data'!$H$3:$H$20000,"&lt;&gt;Month total"),IF($B40="ChatGPT Ads",SUMIFS('ChatGPT data'!$I$3:$I$20000,'ChatGPT data'!$A$3:$A$20000,"&gt;="&amp;Calc!$C$15,'ChatGPT data'!$A$3:$A$20000,"&lt;="&amp;Calc!$C$13,'ChatGPT data'!$B$3:$B$20000,$A40,'ChatGPT data'!$G$3:$G$20000,"&lt;&gt;Month total"),IF($B40="LinkedIn Ads",SUMIFS('LinkedIn data'!$I$3:$I$20000,'LinkedIn data'!$A$3:$A$20000,"&gt;="&amp;Calc!$C$15,'LinkedIn data'!$A$3:$A$20000,"&lt;="&amp;Calc!$C$13,'LinkedIn data'!$B$3:$B$20000,$A40,'LinkedIn data'!$G$3:$G$20000,"&lt;&gt;Month total"),0)))))</f>
        <v>0</v>
      </c>
      <c r="X40" s="14" t="n">
        <f aca="false">IF($A40="","",IF($B40="Meta",SUMIFS('Meta data'!$V$3:$V$20000,'Meta data'!$A$3:$A$20000,"&gt;="&amp;Calc!$C$14,'Meta data'!$A$3:$A$20000,"&lt;="&amp;Calc!$C$13,'Meta data'!$C$3:$C$20000,$A40,'Meta data'!$T$3:$T$20000,"&lt;&gt;Month total"),IF($B40="Google Ads",SUMIFS('Google data'!$J$3:$J$20000,'Google data'!$B$3:$B$20000,"&gt;="&amp;Calc!$C$14,'Google data'!$B$3:$B$20000,"&lt;="&amp;Calc!$C$13,'Google data'!$A$3:$A$20000,$A40,'Google data'!$H$3:$H$20000,"&lt;&gt;Month total"),IF($B40="ChatGPT Ads",SUMIFS('ChatGPT data'!$I$3:$I$20000,'ChatGPT data'!$A$3:$A$20000,"&gt;="&amp;Calc!$C$14,'ChatGPT data'!$A$3:$A$20000,"&lt;="&amp;Calc!$C$13,'ChatGPT data'!$B$3:$B$20000,$A40,'ChatGPT data'!$G$3:$G$20000,"&lt;&gt;Month total"),IF($B40="LinkedIn Ads",SUMIFS('LinkedIn data'!$I$3:$I$20000,'LinkedIn data'!$A$3:$A$20000,"&gt;="&amp;Calc!$C$14,'LinkedIn data'!$A$3:$A$20000,"&lt;="&amp;Calc!$C$13,'LinkedIn data'!$B$3:$B$20000,$A40,'LinkedIn data'!$G$3:$G$20000,"&lt;&gt;Month total"),0)))))</f>
        <v>0</v>
      </c>
    </row>
    <row r="41" customFormat="false" ht="15" hidden="false" customHeight="false" outlineLevel="0" collapsed="false">
      <c r="A41" s="57" t="s">
        <v>201</v>
      </c>
      <c r="B41" s="57" t="s">
        <v>20</v>
      </c>
      <c r="C41" s="57" t="s">
        <v>144</v>
      </c>
      <c r="D41" s="57" t="s">
        <v>123</v>
      </c>
      <c r="E41" s="57" t="s">
        <v>149</v>
      </c>
      <c r="F41" s="14" t="n">
        <f aca="false">IF($A41="","",IF($B41="Meta",SUMIFS('Meta data'!$V$3:$V$20000,'Meta data'!$A$3:$A$20000,"&gt;="&amp;F$3,'Meta data'!$A$3:$A$20000,"&lt;="&amp;F$4,'Meta data'!$C$3:$C$20000,$A41),IF($B41="Google Ads",SUMIFS('Google data'!$J$3:$J$20000,'Google data'!$B$3:$B$20000,"&gt;="&amp;F$3,'Google data'!$B$3:$B$20000,"&lt;="&amp;F$4,'Google data'!$A$3:$A$20000,$A41),IF($B41="ChatGPT Ads",SUMIFS('ChatGPT data'!$I$3:$I$20000,'ChatGPT data'!$A$3:$A$20000,"&gt;="&amp;F$3,'ChatGPT data'!$A$3:$A$20000,"&lt;="&amp;F$4,'ChatGPT data'!$B$3:$B$20000,$A41),IF($B41="LinkedIn Ads",SUMIFS('LinkedIn data'!$I$3:$I$20000,'LinkedIn data'!$A$3:$A$20000,"&gt;="&amp;F$3,'LinkedIn data'!$A$3:$A$20000,"&lt;="&amp;F$4,'LinkedIn data'!$B$3:$B$20000,$A41),0)))))</f>
        <v>326.021913</v>
      </c>
      <c r="G41" s="14" t="n">
        <f aca="false">IF($A41="","",IF($B41="Meta",SUMIFS('Meta data'!$V$3:$V$20000,'Meta data'!$A$3:$A$20000,"&gt;="&amp;G$3,'Meta data'!$A$3:$A$20000,"&lt;="&amp;G$4,'Meta data'!$C$3:$C$20000,$A41),IF($B41="Google Ads",SUMIFS('Google data'!$J$3:$J$20000,'Google data'!$B$3:$B$20000,"&gt;="&amp;G$3,'Google data'!$B$3:$B$20000,"&lt;="&amp;G$4,'Google data'!$A$3:$A$20000,$A41),IF($B41="ChatGPT Ads",SUMIFS('ChatGPT data'!$I$3:$I$20000,'ChatGPT data'!$A$3:$A$20000,"&gt;="&amp;G$3,'ChatGPT data'!$A$3:$A$20000,"&lt;="&amp;G$4,'ChatGPT data'!$B$3:$B$20000,$A41),IF($B41="LinkedIn Ads",SUMIFS('LinkedIn data'!$I$3:$I$20000,'LinkedIn data'!$A$3:$A$20000,"&gt;="&amp;G$3,'LinkedIn data'!$A$3:$A$20000,"&lt;="&amp;G$4,'LinkedIn data'!$B$3:$B$20000,$A41),0)))))</f>
        <v>546.901787</v>
      </c>
      <c r="H41" s="14" t="n">
        <f aca="false">IF($A41="","",IF($B41="Meta",SUMIFS('Meta data'!$V$3:$V$20000,'Meta data'!$A$3:$A$20000,"&gt;="&amp;H$3,'Meta data'!$A$3:$A$20000,"&lt;="&amp;H$4,'Meta data'!$C$3:$C$20000,$A41),IF($B41="Google Ads",SUMIFS('Google data'!$J$3:$J$20000,'Google data'!$B$3:$B$20000,"&gt;="&amp;H$3,'Google data'!$B$3:$B$20000,"&lt;="&amp;H$4,'Google data'!$A$3:$A$20000,$A41),IF($B41="ChatGPT Ads",SUMIFS('ChatGPT data'!$I$3:$I$20000,'ChatGPT data'!$A$3:$A$20000,"&gt;="&amp;H$3,'ChatGPT data'!$A$3:$A$20000,"&lt;="&amp;H$4,'ChatGPT data'!$B$3:$B$20000,$A41),IF($B41="LinkedIn Ads",SUMIFS('LinkedIn data'!$I$3:$I$20000,'LinkedIn data'!$A$3:$A$20000,"&gt;="&amp;H$3,'LinkedIn data'!$A$3:$A$20000,"&lt;="&amp;H$4,'LinkedIn data'!$B$3:$B$20000,$A41),0)))))</f>
        <v>549.438966</v>
      </c>
      <c r="I41" s="14" t="n">
        <f aca="false">IF($A41="","",IF($B41="Meta",SUMIFS('Meta data'!$V$3:$V$20000,'Meta data'!$A$3:$A$20000,"&gt;="&amp;I$3,'Meta data'!$A$3:$A$20000,"&lt;="&amp;I$4,'Meta data'!$C$3:$C$20000,$A41),IF($B41="Google Ads",SUMIFS('Google data'!$J$3:$J$20000,'Google data'!$B$3:$B$20000,"&gt;="&amp;I$3,'Google data'!$B$3:$B$20000,"&lt;="&amp;I$4,'Google data'!$A$3:$A$20000,$A41),IF($B41="ChatGPT Ads",SUMIFS('ChatGPT data'!$I$3:$I$20000,'ChatGPT data'!$A$3:$A$20000,"&gt;="&amp;I$3,'ChatGPT data'!$A$3:$A$20000,"&lt;="&amp;I$4,'ChatGPT data'!$B$3:$B$20000,$A41),IF($B41="LinkedIn Ads",SUMIFS('LinkedIn data'!$I$3:$I$20000,'LinkedIn data'!$A$3:$A$20000,"&gt;="&amp;I$3,'LinkedIn data'!$A$3:$A$20000,"&lt;="&amp;I$4,'LinkedIn data'!$B$3:$B$20000,$A41),0)))))</f>
        <v>534.640618</v>
      </c>
      <c r="J41" s="14" t="n">
        <f aca="false">IF($A41="","",IF($B41="Meta",SUMIFS('Meta data'!$V$3:$V$20000,'Meta data'!$A$3:$A$20000,"&gt;="&amp;J$3,'Meta data'!$A$3:$A$20000,"&lt;="&amp;J$4,'Meta data'!$C$3:$C$20000,$A41),IF($B41="Google Ads",SUMIFS('Google data'!$J$3:$J$20000,'Google data'!$B$3:$B$20000,"&gt;="&amp;J$3,'Google data'!$B$3:$B$20000,"&lt;="&amp;J$4,'Google data'!$A$3:$A$20000,$A41),IF($B41="ChatGPT Ads",SUMIFS('ChatGPT data'!$I$3:$I$20000,'ChatGPT data'!$A$3:$A$20000,"&gt;="&amp;J$3,'ChatGPT data'!$A$3:$A$20000,"&lt;="&amp;J$4,'ChatGPT data'!$B$3:$B$20000,$A41),IF($B41="LinkedIn Ads",SUMIFS('LinkedIn data'!$I$3:$I$20000,'LinkedIn data'!$A$3:$A$20000,"&gt;="&amp;J$3,'LinkedIn data'!$A$3:$A$20000,"&lt;="&amp;J$4,'LinkedIn data'!$B$3:$B$20000,$A41),0)))))</f>
        <v>458.581133</v>
      </c>
      <c r="K41" s="14" t="n">
        <f aca="false">IF($A41="","",IF($B41="Meta",SUMIFS('Meta data'!$V$3:$V$20000,'Meta data'!$A$3:$A$20000,"&gt;="&amp;K$3,'Meta data'!$A$3:$A$20000,"&lt;="&amp;K$4,'Meta data'!$C$3:$C$20000,$A41),IF($B41="Google Ads",SUMIFS('Google data'!$J$3:$J$20000,'Google data'!$B$3:$B$20000,"&gt;="&amp;K$3,'Google data'!$B$3:$B$20000,"&lt;="&amp;K$4,'Google data'!$A$3:$A$20000,$A41),IF($B41="ChatGPT Ads",SUMIFS('ChatGPT data'!$I$3:$I$20000,'ChatGPT data'!$A$3:$A$20000,"&gt;="&amp;K$3,'ChatGPT data'!$A$3:$A$20000,"&lt;="&amp;K$4,'ChatGPT data'!$B$3:$B$20000,$A41),IF($B41="LinkedIn Ads",SUMIFS('LinkedIn data'!$I$3:$I$20000,'LinkedIn data'!$A$3:$A$20000,"&gt;="&amp;K$3,'LinkedIn data'!$A$3:$A$20000,"&lt;="&amp;K$4,'LinkedIn data'!$B$3:$B$20000,$A41),0)))))</f>
        <v>0</v>
      </c>
      <c r="L41" s="14" t="n">
        <f aca="false">IF($A41="","",IF($B41="Meta",SUMIFS('Meta data'!$V$3:$V$20000,'Meta data'!$A$3:$A$20000,"&gt;="&amp;L$3,'Meta data'!$A$3:$A$20000,"&lt;="&amp;L$4,'Meta data'!$C$3:$C$20000,$A41),IF($B41="Google Ads",SUMIFS('Google data'!$J$3:$J$20000,'Google data'!$B$3:$B$20000,"&gt;="&amp;L$3,'Google data'!$B$3:$B$20000,"&lt;="&amp;L$4,'Google data'!$A$3:$A$20000,$A41),IF($B41="ChatGPT Ads",SUMIFS('ChatGPT data'!$I$3:$I$20000,'ChatGPT data'!$A$3:$A$20000,"&gt;="&amp;L$3,'ChatGPT data'!$A$3:$A$20000,"&lt;="&amp;L$4,'ChatGPT data'!$B$3:$B$20000,$A41),IF($B41="LinkedIn Ads",SUMIFS('LinkedIn data'!$I$3:$I$20000,'LinkedIn data'!$A$3:$A$20000,"&gt;="&amp;L$3,'LinkedIn data'!$A$3:$A$20000,"&lt;="&amp;L$4,'LinkedIn data'!$B$3:$B$20000,$A41),0)))))</f>
        <v>0</v>
      </c>
      <c r="M41" s="14" t="n">
        <f aca="false">IF($A41="","",IF($B41="Meta",SUMIFS('Meta data'!$V$3:$V$20000,'Meta data'!$A$3:$A$20000,"&gt;="&amp;M$3,'Meta data'!$A$3:$A$20000,"&lt;="&amp;M$4,'Meta data'!$C$3:$C$20000,$A41),IF($B41="Google Ads",SUMIFS('Google data'!$J$3:$J$20000,'Google data'!$B$3:$B$20000,"&gt;="&amp;M$3,'Google data'!$B$3:$B$20000,"&lt;="&amp;M$4,'Google data'!$A$3:$A$20000,$A41),IF($B41="ChatGPT Ads",SUMIFS('ChatGPT data'!$I$3:$I$20000,'ChatGPT data'!$A$3:$A$20000,"&gt;="&amp;M$3,'ChatGPT data'!$A$3:$A$20000,"&lt;="&amp;M$4,'ChatGPT data'!$B$3:$B$20000,$A41),IF($B41="LinkedIn Ads",SUMIFS('LinkedIn data'!$I$3:$I$20000,'LinkedIn data'!$A$3:$A$20000,"&gt;="&amp;M$3,'LinkedIn data'!$A$3:$A$20000,"&lt;="&amp;M$4,'LinkedIn data'!$B$3:$B$20000,$A41),0)))))</f>
        <v>0</v>
      </c>
      <c r="N41" s="14" t="n">
        <f aca="false">IF($A41="","",IF($B41="Meta",SUMIFS('Meta data'!$V$3:$V$20000,'Meta data'!$A$3:$A$20000,"&gt;="&amp;N$3,'Meta data'!$A$3:$A$20000,"&lt;="&amp;N$4,'Meta data'!$C$3:$C$20000,$A41),IF($B41="Google Ads",SUMIFS('Google data'!$J$3:$J$20000,'Google data'!$B$3:$B$20000,"&gt;="&amp;N$3,'Google data'!$B$3:$B$20000,"&lt;="&amp;N$4,'Google data'!$A$3:$A$20000,$A41),IF($B41="ChatGPT Ads",SUMIFS('ChatGPT data'!$I$3:$I$20000,'ChatGPT data'!$A$3:$A$20000,"&gt;="&amp;N$3,'ChatGPT data'!$A$3:$A$20000,"&lt;="&amp;N$4,'ChatGPT data'!$B$3:$B$20000,$A41),IF($B41="LinkedIn Ads",SUMIFS('LinkedIn data'!$I$3:$I$20000,'LinkedIn data'!$A$3:$A$20000,"&gt;="&amp;N$3,'LinkedIn data'!$A$3:$A$20000,"&lt;="&amp;N$4,'LinkedIn data'!$B$3:$B$20000,$A41),0)))))</f>
        <v>0</v>
      </c>
      <c r="O41" s="14" t="n">
        <f aca="false">IF($A41="","",IF($B41="Meta",SUMIFS('Meta data'!$V$3:$V$20000,'Meta data'!$A$3:$A$20000,"&gt;="&amp;O$3,'Meta data'!$A$3:$A$20000,"&lt;="&amp;O$4,'Meta data'!$C$3:$C$20000,$A41),IF($B41="Google Ads",SUMIFS('Google data'!$J$3:$J$20000,'Google data'!$B$3:$B$20000,"&gt;="&amp;O$3,'Google data'!$B$3:$B$20000,"&lt;="&amp;O$4,'Google data'!$A$3:$A$20000,$A41),IF($B41="ChatGPT Ads",SUMIFS('ChatGPT data'!$I$3:$I$20000,'ChatGPT data'!$A$3:$A$20000,"&gt;="&amp;O$3,'ChatGPT data'!$A$3:$A$20000,"&lt;="&amp;O$4,'ChatGPT data'!$B$3:$B$20000,$A41),IF($B41="LinkedIn Ads",SUMIFS('LinkedIn data'!$I$3:$I$20000,'LinkedIn data'!$A$3:$A$20000,"&gt;="&amp;O$3,'LinkedIn data'!$A$3:$A$20000,"&lt;="&amp;O$4,'LinkedIn data'!$B$3:$B$20000,$A41),0)))))</f>
        <v>0</v>
      </c>
      <c r="P41" s="14" t="n">
        <f aca="false">IF($A41="","",IF($B41="Meta",SUMIFS('Meta data'!$V$3:$V$20000,'Meta data'!$A$3:$A$20000,"&gt;="&amp;P$3,'Meta data'!$A$3:$A$20000,"&lt;="&amp;P$4,'Meta data'!$C$3:$C$20000,$A41),IF($B41="Google Ads",SUMIFS('Google data'!$J$3:$J$20000,'Google data'!$B$3:$B$20000,"&gt;="&amp;P$3,'Google data'!$B$3:$B$20000,"&lt;="&amp;P$4,'Google data'!$A$3:$A$20000,$A41),IF($B41="ChatGPT Ads",SUMIFS('ChatGPT data'!$I$3:$I$20000,'ChatGPT data'!$A$3:$A$20000,"&gt;="&amp;P$3,'ChatGPT data'!$A$3:$A$20000,"&lt;="&amp;P$4,'ChatGPT data'!$B$3:$B$20000,$A41),IF($B41="LinkedIn Ads",SUMIFS('LinkedIn data'!$I$3:$I$20000,'LinkedIn data'!$A$3:$A$20000,"&gt;="&amp;P$3,'LinkedIn data'!$A$3:$A$20000,"&lt;="&amp;P$4,'LinkedIn data'!$B$3:$B$20000,$A41),0)))))</f>
        <v>0</v>
      </c>
      <c r="Q41" s="14" t="n">
        <f aca="false">IF($A41="","",IF($B41="Meta",SUMIFS('Meta data'!$V$3:$V$20000,'Meta data'!$A$3:$A$20000,"&gt;="&amp;Q$3,'Meta data'!$A$3:$A$20000,"&lt;="&amp;Q$4,'Meta data'!$C$3:$C$20000,$A41),IF($B41="Google Ads",SUMIFS('Google data'!$J$3:$J$20000,'Google data'!$B$3:$B$20000,"&gt;="&amp;Q$3,'Google data'!$B$3:$B$20000,"&lt;="&amp;Q$4,'Google data'!$A$3:$A$20000,$A41),IF($B41="ChatGPT Ads",SUMIFS('ChatGPT data'!$I$3:$I$20000,'ChatGPT data'!$A$3:$A$20000,"&gt;="&amp;Q$3,'ChatGPT data'!$A$3:$A$20000,"&lt;="&amp;Q$4,'ChatGPT data'!$B$3:$B$20000,$A41),IF($B41="LinkedIn Ads",SUMIFS('LinkedIn data'!$I$3:$I$20000,'LinkedIn data'!$A$3:$A$20000,"&gt;="&amp;Q$3,'LinkedIn data'!$A$3:$A$20000,"&lt;="&amp;Q$4,'LinkedIn data'!$B$3:$B$20000,$A41),0)))))</f>
        <v>0</v>
      </c>
      <c r="R41" s="15" t="n">
        <f aca="false">IF($A41="","",SUM(F41:Q41))</f>
        <v>2415.584417</v>
      </c>
      <c r="S41" s="36" t="n">
        <f aca="false">IF($A41="","",IF($B41="Meta",SUMIFS('Meta data'!$O$3:$O$20000,'Meta data'!$C$3:$C$20000,$A41),IF($B41="Google Ads",SUMIFS('Google data'!$F$3:$F$20000,'Google data'!$A$3:$A$20000,$A41),IF($B41="ChatGPT Ads",SUMIFS('ChatGPT data'!$E$3:$E$20000,'ChatGPT data'!$B$3:$B$20000,$A41),IF($B41="LinkedIn Ads",SUMIFS('LinkedIn data'!$E$3:$E$20000,'LinkedIn data'!$B$3:$B$20000,$A41),0)))))</f>
        <v>181</v>
      </c>
      <c r="T41" s="36" t="n">
        <f aca="false">IF($A41="","",IF($B41="Meta",SUMIFS('Meta data'!$P$3:$P$20000,'Meta data'!$C$3:$C$20000,$A41),IF($B41="Google Ads",SUMIFS('Google data'!$G$3:$G$20000,'Google data'!$A$3:$A$20000,$A41),IF($B41="ChatGPT Ads",SUMIFS('ChatGPT data'!$F$3:$F$20000,'ChatGPT data'!$B$3:$B$20000,$A41),IF($B41="LinkedIn Ads",SUMIFS('LinkedIn data'!$F$3:$F$20000,'LinkedIn data'!$B$3:$B$20000,$A41),0)))))</f>
        <v>8.67</v>
      </c>
      <c r="U41" s="37" t="n">
        <f aca="false">IF(OR($A41="",T41=0),"",R41/T41)</f>
        <v>278.614119607843</v>
      </c>
      <c r="V41" s="58"/>
      <c r="W41" s="14" t="n">
        <f aca="false">IF($A41="","",IF($B41="Meta",SUMIFS('Meta data'!$V$3:$V$20000,'Meta data'!$A$3:$A$20000,"&gt;="&amp;Calc!$C$15,'Meta data'!$A$3:$A$20000,"&lt;="&amp;Calc!$C$13,'Meta data'!$C$3:$C$20000,$A41,'Meta data'!$T$3:$T$20000,"&lt;&gt;Month total"),IF($B41="Google Ads",SUMIFS('Google data'!$J$3:$J$20000,'Google data'!$B$3:$B$20000,"&gt;="&amp;Calc!$C$15,'Google data'!$B$3:$B$20000,"&lt;="&amp;Calc!$C$13,'Google data'!$A$3:$A$20000,$A41,'Google data'!$H$3:$H$20000,"&lt;&gt;Month total"),IF($B41="ChatGPT Ads",SUMIFS('ChatGPT data'!$I$3:$I$20000,'ChatGPT data'!$A$3:$A$20000,"&gt;="&amp;Calc!$C$15,'ChatGPT data'!$A$3:$A$20000,"&lt;="&amp;Calc!$C$13,'ChatGPT data'!$B$3:$B$20000,$A41,'ChatGPT data'!$G$3:$G$20000,"&lt;&gt;Month total"),IF($B41="LinkedIn Ads",SUMIFS('LinkedIn data'!$I$3:$I$20000,'LinkedIn data'!$A$3:$A$20000,"&gt;="&amp;Calc!$C$15,'LinkedIn data'!$A$3:$A$20000,"&lt;="&amp;Calc!$C$13,'LinkedIn data'!$B$3:$B$20000,$A41,'LinkedIn data'!$G$3:$G$20000,"&lt;&gt;Month total"),0)))))</f>
        <v>0</v>
      </c>
      <c r="X41" s="14" t="n">
        <f aca="false">IF($A41="","",IF($B41="Meta",SUMIFS('Meta data'!$V$3:$V$20000,'Meta data'!$A$3:$A$20000,"&gt;="&amp;Calc!$C$14,'Meta data'!$A$3:$A$20000,"&lt;="&amp;Calc!$C$13,'Meta data'!$C$3:$C$20000,$A41,'Meta data'!$T$3:$T$20000,"&lt;&gt;Month total"),IF($B41="Google Ads",SUMIFS('Google data'!$J$3:$J$20000,'Google data'!$B$3:$B$20000,"&gt;="&amp;Calc!$C$14,'Google data'!$B$3:$B$20000,"&lt;="&amp;Calc!$C$13,'Google data'!$A$3:$A$20000,$A41,'Google data'!$H$3:$H$20000,"&lt;&gt;Month total"),IF($B41="ChatGPT Ads",SUMIFS('ChatGPT data'!$I$3:$I$20000,'ChatGPT data'!$A$3:$A$20000,"&gt;="&amp;Calc!$C$14,'ChatGPT data'!$A$3:$A$20000,"&lt;="&amp;Calc!$C$13,'ChatGPT data'!$B$3:$B$20000,$A41,'ChatGPT data'!$G$3:$G$20000,"&lt;&gt;Month total"),IF($B41="LinkedIn Ads",SUMIFS('LinkedIn data'!$I$3:$I$20000,'LinkedIn data'!$A$3:$A$20000,"&gt;="&amp;Calc!$C$14,'LinkedIn data'!$A$3:$A$20000,"&lt;="&amp;Calc!$C$13,'LinkedIn data'!$B$3:$B$20000,$A41,'LinkedIn data'!$G$3:$G$20000,"&lt;&gt;Month total"),0)))))</f>
        <v>0</v>
      </c>
    </row>
    <row r="42" customFormat="false" ht="15" hidden="false" customHeight="false" outlineLevel="0" collapsed="false">
      <c r="A42" s="57" t="s">
        <v>202</v>
      </c>
      <c r="B42" s="57" t="s">
        <v>20</v>
      </c>
      <c r="C42" s="57" t="s">
        <v>139</v>
      </c>
      <c r="D42" s="57" t="s">
        <v>122</v>
      </c>
      <c r="E42" s="57" t="s">
        <v>149</v>
      </c>
      <c r="F42" s="14" t="n">
        <f aca="false">IF($A42="","",IF($B42="Meta",SUMIFS('Meta data'!$V$3:$V$20000,'Meta data'!$A$3:$A$20000,"&gt;="&amp;F$3,'Meta data'!$A$3:$A$20000,"&lt;="&amp;F$4,'Meta data'!$C$3:$C$20000,$A42),IF($B42="Google Ads",SUMIFS('Google data'!$J$3:$J$20000,'Google data'!$B$3:$B$20000,"&gt;="&amp;F$3,'Google data'!$B$3:$B$20000,"&lt;="&amp;F$4,'Google data'!$A$3:$A$20000,$A42),IF($B42="ChatGPT Ads",SUMIFS('ChatGPT data'!$I$3:$I$20000,'ChatGPT data'!$A$3:$A$20000,"&gt;="&amp;F$3,'ChatGPT data'!$A$3:$A$20000,"&lt;="&amp;F$4,'ChatGPT data'!$B$3:$B$20000,$A42),IF($B42="LinkedIn Ads",SUMIFS('LinkedIn data'!$I$3:$I$20000,'LinkedIn data'!$A$3:$A$20000,"&gt;="&amp;F$3,'LinkedIn data'!$A$3:$A$20000,"&lt;="&amp;F$4,'LinkedIn data'!$B$3:$B$20000,$A42),0)))))</f>
        <v>79.613771</v>
      </c>
      <c r="G42" s="14" t="n">
        <f aca="false">IF($A42="","",IF($B42="Meta",SUMIFS('Meta data'!$V$3:$V$20000,'Meta data'!$A$3:$A$20000,"&gt;="&amp;G$3,'Meta data'!$A$3:$A$20000,"&lt;="&amp;G$4,'Meta data'!$C$3:$C$20000,$A42),IF($B42="Google Ads",SUMIFS('Google data'!$J$3:$J$20000,'Google data'!$B$3:$B$20000,"&gt;="&amp;G$3,'Google data'!$B$3:$B$20000,"&lt;="&amp;G$4,'Google data'!$A$3:$A$20000,$A42),IF($B42="ChatGPT Ads",SUMIFS('ChatGPT data'!$I$3:$I$20000,'ChatGPT data'!$A$3:$A$20000,"&gt;="&amp;G$3,'ChatGPT data'!$A$3:$A$20000,"&lt;="&amp;G$4,'ChatGPT data'!$B$3:$B$20000,$A42),IF($B42="LinkedIn Ads",SUMIFS('LinkedIn data'!$I$3:$I$20000,'LinkedIn data'!$A$3:$A$20000,"&gt;="&amp;G$3,'LinkedIn data'!$A$3:$A$20000,"&lt;="&amp;G$4,'LinkedIn data'!$B$3:$B$20000,$A42),0)))))</f>
        <v>180.117355</v>
      </c>
      <c r="H42" s="14" t="n">
        <f aca="false">IF($A42="","",IF($B42="Meta",SUMIFS('Meta data'!$V$3:$V$20000,'Meta data'!$A$3:$A$20000,"&gt;="&amp;H$3,'Meta data'!$A$3:$A$20000,"&lt;="&amp;H$4,'Meta data'!$C$3:$C$20000,$A42),IF($B42="Google Ads",SUMIFS('Google data'!$J$3:$J$20000,'Google data'!$B$3:$B$20000,"&gt;="&amp;H$3,'Google data'!$B$3:$B$20000,"&lt;="&amp;H$4,'Google data'!$A$3:$A$20000,$A42),IF($B42="ChatGPT Ads",SUMIFS('ChatGPT data'!$I$3:$I$20000,'ChatGPT data'!$A$3:$A$20000,"&gt;="&amp;H$3,'ChatGPT data'!$A$3:$A$20000,"&lt;="&amp;H$4,'ChatGPT data'!$B$3:$B$20000,$A42),IF($B42="LinkedIn Ads",SUMIFS('LinkedIn data'!$I$3:$I$20000,'LinkedIn data'!$A$3:$A$20000,"&gt;="&amp;H$3,'LinkedIn data'!$A$3:$A$20000,"&lt;="&amp;H$4,'LinkedIn data'!$B$3:$B$20000,$A42),0)))))</f>
        <v>270.662232</v>
      </c>
      <c r="I42" s="14" t="n">
        <f aca="false">IF($A42="","",IF($B42="Meta",SUMIFS('Meta data'!$V$3:$V$20000,'Meta data'!$A$3:$A$20000,"&gt;="&amp;I$3,'Meta data'!$A$3:$A$20000,"&lt;="&amp;I$4,'Meta data'!$C$3:$C$20000,$A42),IF($B42="Google Ads",SUMIFS('Google data'!$J$3:$J$20000,'Google data'!$B$3:$B$20000,"&gt;="&amp;I$3,'Google data'!$B$3:$B$20000,"&lt;="&amp;I$4,'Google data'!$A$3:$A$20000,$A42),IF($B42="ChatGPT Ads",SUMIFS('ChatGPT data'!$I$3:$I$20000,'ChatGPT data'!$A$3:$A$20000,"&gt;="&amp;I$3,'ChatGPT data'!$A$3:$A$20000,"&lt;="&amp;I$4,'ChatGPT data'!$B$3:$B$20000,$A42),IF($B42="LinkedIn Ads",SUMIFS('LinkedIn data'!$I$3:$I$20000,'LinkedIn data'!$A$3:$A$20000,"&gt;="&amp;I$3,'LinkedIn data'!$A$3:$A$20000,"&lt;="&amp;I$4,'LinkedIn data'!$B$3:$B$20000,$A42),0)))))</f>
        <v>264.850192</v>
      </c>
      <c r="J42" s="14" t="n">
        <f aca="false">IF($A42="","",IF($B42="Meta",SUMIFS('Meta data'!$V$3:$V$20000,'Meta data'!$A$3:$A$20000,"&gt;="&amp;J$3,'Meta data'!$A$3:$A$20000,"&lt;="&amp;J$4,'Meta data'!$C$3:$C$20000,$A42),IF($B42="Google Ads",SUMIFS('Google data'!$J$3:$J$20000,'Google data'!$B$3:$B$20000,"&gt;="&amp;J$3,'Google data'!$B$3:$B$20000,"&lt;="&amp;J$4,'Google data'!$A$3:$A$20000,$A42),IF($B42="ChatGPT Ads",SUMIFS('ChatGPT data'!$I$3:$I$20000,'ChatGPT data'!$A$3:$A$20000,"&gt;="&amp;J$3,'ChatGPT data'!$A$3:$A$20000,"&lt;="&amp;J$4,'ChatGPT data'!$B$3:$B$20000,$A42),IF($B42="LinkedIn Ads",SUMIFS('LinkedIn data'!$I$3:$I$20000,'LinkedIn data'!$A$3:$A$20000,"&gt;="&amp;J$3,'LinkedIn data'!$A$3:$A$20000,"&lt;="&amp;J$4,'LinkedIn data'!$B$3:$B$20000,$A42),0)))))</f>
        <v>274.406527</v>
      </c>
      <c r="K42" s="14" t="n">
        <f aca="false">IF($A42="","",IF($B42="Meta",SUMIFS('Meta data'!$V$3:$V$20000,'Meta data'!$A$3:$A$20000,"&gt;="&amp;K$3,'Meta data'!$A$3:$A$20000,"&lt;="&amp;K$4,'Meta data'!$C$3:$C$20000,$A42),IF($B42="Google Ads",SUMIFS('Google data'!$J$3:$J$20000,'Google data'!$B$3:$B$20000,"&gt;="&amp;K$3,'Google data'!$B$3:$B$20000,"&lt;="&amp;K$4,'Google data'!$A$3:$A$20000,$A42),IF($B42="ChatGPT Ads",SUMIFS('ChatGPT data'!$I$3:$I$20000,'ChatGPT data'!$A$3:$A$20000,"&gt;="&amp;K$3,'ChatGPT data'!$A$3:$A$20000,"&lt;="&amp;K$4,'ChatGPT data'!$B$3:$B$20000,$A42),IF($B42="LinkedIn Ads",SUMIFS('LinkedIn data'!$I$3:$I$20000,'LinkedIn data'!$A$3:$A$20000,"&gt;="&amp;K$3,'LinkedIn data'!$A$3:$A$20000,"&lt;="&amp;K$4,'LinkedIn data'!$B$3:$B$20000,$A42),0)))))</f>
        <v>274.104748</v>
      </c>
      <c r="L42" s="14" t="n">
        <f aca="false">IF($A42="","",IF($B42="Meta",SUMIFS('Meta data'!$V$3:$V$20000,'Meta data'!$A$3:$A$20000,"&gt;="&amp;L$3,'Meta data'!$A$3:$A$20000,"&lt;="&amp;L$4,'Meta data'!$C$3:$C$20000,$A42),IF($B42="Google Ads",SUMIFS('Google data'!$J$3:$J$20000,'Google data'!$B$3:$B$20000,"&gt;="&amp;L$3,'Google data'!$B$3:$B$20000,"&lt;="&amp;L$4,'Google data'!$A$3:$A$20000,$A42),IF($B42="ChatGPT Ads",SUMIFS('ChatGPT data'!$I$3:$I$20000,'ChatGPT data'!$A$3:$A$20000,"&gt;="&amp;L$3,'ChatGPT data'!$A$3:$A$20000,"&lt;="&amp;L$4,'ChatGPT data'!$B$3:$B$20000,$A42),IF($B42="LinkedIn Ads",SUMIFS('LinkedIn data'!$I$3:$I$20000,'LinkedIn data'!$A$3:$A$20000,"&gt;="&amp;L$3,'LinkedIn data'!$A$3:$A$20000,"&lt;="&amp;L$4,'LinkedIn data'!$B$3:$B$20000,$A42),0)))))</f>
        <v>258.904028</v>
      </c>
      <c r="M42" s="14" t="n">
        <f aca="false">IF($A42="","",IF($B42="Meta",SUMIFS('Meta data'!$V$3:$V$20000,'Meta data'!$A$3:$A$20000,"&gt;="&amp;M$3,'Meta data'!$A$3:$A$20000,"&lt;="&amp;M$4,'Meta data'!$C$3:$C$20000,$A42),IF($B42="Google Ads",SUMIFS('Google data'!$J$3:$J$20000,'Google data'!$B$3:$B$20000,"&gt;="&amp;M$3,'Google data'!$B$3:$B$20000,"&lt;="&amp;M$4,'Google data'!$A$3:$A$20000,$A42),IF($B42="ChatGPT Ads",SUMIFS('ChatGPT data'!$I$3:$I$20000,'ChatGPT data'!$A$3:$A$20000,"&gt;="&amp;M$3,'ChatGPT data'!$A$3:$A$20000,"&lt;="&amp;M$4,'ChatGPT data'!$B$3:$B$20000,$A42),IF($B42="LinkedIn Ads",SUMIFS('LinkedIn data'!$I$3:$I$20000,'LinkedIn data'!$A$3:$A$20000,"&gt;="&amp;M$3,'LinkedIn data'!$A$3:$A$20000,"&lt;="&amp;M$4,'LinkedIn data'!$B$3:$B$20000,$A42),0)))))</f>
        <v>99.531185</v>
      </c>
      <c r="N42" s="14" t="n">
        <f aca="false">IF($A42="","",IF($B42="Meta",SUMIFS('Meta data'!$V$3:$V$20000,'Meta data'!$A$3:$A$20000,"&gt;="&amp;N$3,'Meta data'!$A$3:$A$20000,"&lt;="&amp;N$4,'Meta data'!$C$3:$C$20000,$A42),IF($B42="Google Ads",SUMIFS('Google data'!$J$3:$J$20000,'Google data'!$B$3:$B$20000,"&gt;="&amp;N$3,'Google data'!$B$3:$B$20000,"&lt;="&amp;N$4,'Google data'!$A$3:$A$20000,$A42),IF($B42="ChatGPT Ads",SUMIFS('ChatGPT data'!$I$3:$I$20000,'ChatGPT data'!$A$3:$A$20000,"&gt;="&amp;N$3,'ChatGPT data'!$A$3:$A$20000,"&lt;="&amp;N$4,'ChatGPT data'!$B$3:$B$20000,$A42),IF($B42="LinkedIn Ads",SUMIFS('LinkedIn data'!$I$3:$I$20000,'LinkedIn data'!$A$3:$A$20000,"&gt;="&amp;N$3,'LinkedIn data'!$A$3:$A$20000,"&lt;="&amp;N$4,'LinkedIn data'!$B$3:$B$20000,$A42),0)))))</f>
        <v>0</v>
      </c>
      <c r="O42" s="14" t="n">
        <f aca="false">IF($A42="","",IF($B42="Meta",SUMIFS('Meta data'!$V$3:$V$20000,'Meta data'!$A$3:$A$20000,"&gt;="&amp;O$3,'Meta data'!$A$3:$A$20000,"&lt;="&amp;O$4,'Meta data'!$C$3:$C$20000,$A42),IF($B42="Google Ads",SUMIFS('Google data'!$J$3:$J$20000,'Google data'!$B$3:$B$20000,"&gt;="&amp;O$3,'Google data'!$B$3:$B$20000,"&lt;="&amp;O$4,'Google data'!$A$3:$A$20000,$A42),IF($B42="ChatGPT Ads",SUMIFS('ChatGPT data'!$I$3:$I$20000,'ChatGPT data'!$A$3:$A$20000,"&gt;="&amp;O$3,'ChatGPT data'!$A$3:$A$20000,"&lt;="&amp;O$4,'ChatGPT data'!$B$3:$B$20000,$A42),IF($B42="LinkedIn Ads",SUMIFS('LinkedIn data'!$I$3:$I$20000,'LinkedIn data'!$A$3:$A$20000,"&gt;="&amp;O$3,'LinkedIn data'!$A$3:$A$20000,"&lt;="&amp;O$4,'LinkedIn data'!$B$3:$B$20000,$A42),0)))))</f>
        <v>0</v>
      </c>
      <c r="P42" s="14" t="n">
        <f aca="false">IF($A42="","",IF($B42="Meta",SUMIFS('Meta data'!$V$3:$V$20000,'Meta data'!$A$3:$A$20000,"&gt;="&amp;P$3,'Meta data'!$A$3:$A$20000,"&lt;="&amp;P$4,'Meta data'!$C$3:$C$20000,$A42),IF($B42="Google Ads",SUMIFS('Google data'!$J$3:$J$20000,'Google data'!$B$3:$B$20000,"&gt;="&amp;P$3,'Google data'!$B$3:$B$20000,"&lt;="&amp;P$4,'Google data'!$A$3:$A$20000,$A42),IF($B42="ChatGPT Ads",SUMIFS('ChatGPT data'!$I$3:$I$20000,'ChatGPT data'!$A$3:$A$20000,"&gt;="&amp;P$3,'ChatGPT data'!$A$3:$A$20000,"&lt;="&amp;P$4,'ChatGPT data'!$B$3:$B$20000,$A42),IF($B42="LinkedIn Ads",SUMIFS('LinkedIn data'!$I$3:$I$20000,'LinkedIn data'!$A$3:$A$20000,"&gt;="&amp;P$3,'LinkedIn data'!$A$3:$A$20000,"&lt;="&amp;P$4,'LinkedIn data'!$B$3:$B$20000,$A42),0)))))</f>
        <v>0</v>
      </c>
      <c r="Q42" s="14" t="n">
        <f aca="false">IF($A42="","",IF($B42="Meta",SUMIFS('Meta data'!$V$3:$V$20000,'Meta data'!$A$3:$A$20000,"&gt;="&amp;Q$3,'Meta data'!$A$3:$A$20000,"&lt;="&amp;Q$4,'Meta data'!$C$3:$C$20000,$A42),IF($B42="Google Ads",SUMIFS('Google data'!$J$3:$J$20000,'Google data'!$B$3:$B$20000,"&gt;="&amp;Q$3,'Google data'!$B$3:$B$20000,"&lt;="&amp;Q$4,'Google data'!$A$3:$A$20000,$A42),IF($B42="ChatGPT Ads",SUMIFS('ChatGPT data'!$I$3:$I$20000,'ChatGPT data'!$A$3:$A$20000,"&gt;="&amp;Q$3,'ChatGPT data'!$A$3:$A$20000,"&lt;="&amp;Q$4,'ChatGPT data'!$B$3:$B$20000,$A42),IF($B42="LinkedIn Ads",SUMIFS('LinkedIn data'!$I$3:$I$20000,'LinkedIn data'!$A$3:$A$20000,"&gt;="&amp;Q$3,'LinkedIn data'!$A$3:$A$20000,"&lt;="&amp;Q$4,'LinkedIn data'!$B$3:$B$20000,$A42),0)))))</f>
        <v>0</v>
      </c>
      <c r="R42" s="15" t="n">
        <f aca="false">IF($A42="","",SUM(F42:Q42))</f>
        <v>1702.190038</v>
      </c>
      <c r="S42" s="36" t="n">
        <f aca="false">IF($A42="","",IF($B42="Meta",SUMIFS('Meta data'!$O$3:$O$20000,'Meta data'!$C$3:$C$20000,$A42),IF($B42="Google Ads",SUMIFS('Google data'!$F$3:$F$20000,'Google data'!$A$3:$A$20000,$A42),IF($B42="ChatGPT Ads",SUMIFS('ChatGPT data'!$E$3:$E$20000,'ChatGPT data'!$B$3:$B$20000,$A42),IF($B42="LinkedIn Ads",SUMIFS('LinkedIn data'!$E$3:$E$20000,'LinkedIn data'!$B$3:$B$20000,$A42),0)))))</f>
        <v>1047</v>
      </c>
      <c r="T42" s="36" t="n">
        <f aca="false">IF($A42="","",IF($B42="Meta",SUMIFS('Meta data'!$P$3:$P$20000,'Meta data'!$C$3:$C$20000,$A42),IF($B42="Google Ads",SUMIFS('Google data'!$G$3:$G$20000,'Google data'!$A$3:$A$20000,$A42),IF($B42="ChatGPT Ads",SUMIFS('ChatGPT data'!$F$3:$F$20000,'ChatGPT data'!$B$3:$B$20000,$A42),IF($B42="LinkedIn Ads",SUMIFS('LinkedIn data'!$F$3:$F$20000,'LinkedIn data'!$B$3:$B$20000,$A42),0)))))</f>
        <v>44.96</v>
      </c>
      <c r="U42" s="37" t="n">
        <f aca="false">IF(OR($A42="",T42=0),"",R42/T42)</f>
        <v>37.8600987099644</v>
      </c>
      <c r="V42" s="58"/>
      <c r="W42" s="14" t="n">
        <f aca="false">IF($A42="","",IF($B42="Meta",SUMIFS('Meta data'!$V$3:$V$20000,'Meta data'!$A$3:$A$20000,"&gt;="&amp;Calc!$C$15,'Meta data'!$A$3:$A$20000,"&lt;="&amp;Calc!$C$13,'Meta data'!$C$3:$C$20000,$A42,'Meta data'!$T$3:$T$20000,"&lt;&gt;Month total"),IF($B42="Google Ads",SUMIFS('Google data'!$J$3:$J$20000,'Google data'!$B$3:$B$20000,"&gt;="&amp;Calc!$C$15,'Google data'!$B$3:$B$20000,"&lt;="&amp;Calc!$C$13,'Google data'!$A$3:$A$20000,$A42,'Google data'!$H$3:$H$20000,"&lt;&gt;Month total"),IF($B42="ChatGPT Ads",SUMIFS('ChatGPT data'!$I$3:$I$20000,'ChatGPT data'!$A$3:$A$20000,"&gt;="&amp;Calc!$C$15,'ChatGPT data'!$A$3:$A$20000,"&lt;="&amp;Calc!$C$13,'ChatGPT data'!$B$3:$B$20000,$A42,'ChatGPT data'!$G$3:$G$20000,"&lt;&gt;Month total"),IF($B42="LinkedIn Ads",SUMIFS('LinkedIn data'!$I$3:$I$20000,'LinkedIn data'!$A$3:$A$20000,"&gt;="&amp;Calc!$C$15,'LinkedIn data'!$A$3:$A$20000,"&lt;="&amp;Calc!$C$13,'LinkedIn data'!$B$3:$B$20000,$A42,'LinkedIn data'!$G$3:$G$20000,"&lt;&gt;Month total"),0)))))</f>
        <v>0</v>
      </c>
      <c r="X42" s="14" t="n">
        <f aca="false">IF($A42="","",IF($B42="Meta",SUMIFS('Meta data'!$V$3:$V$20000,'Meta data'!$A$3:$A$20000,"&gt;="&amp;Calc!$C$14,'Meta data'!$A$3:$A$20000,"&lt;="&amp;Calc!$C$13,'Meta data'!$C$3:$C$20000,$A42,'Meta data'!$T$3:$T$20000,"&lt;&gt;Month total"),IF($B42="Google Ads",SUMIFS('Google data'!$J$3:$J$20000,'Google data'!$B$3:$B$20000,"&gt;="&amp;Calc!$C$14,'Google data'!$B$3:$B$20000,"&lt;="&amp;Calc!$C$13,'Google data'!$A$3:$A$20000,$A42,'Google data'!$H$3:$H$20000,"&lt;&gt;Month total"),IF($B42="ChatGPT Ads",SUMIFS('ChatGPT data'!$I$3:$I$20000,'ChatGPT data'!$A$3:$A$20000,"&gt;="&amp;Calc!$C$14,'ChatGPT data'!$A$3:$A$20000,"&lt;="&amp;Calc!$C$13,'ChatGPT data'!$B$3:$B$20000,$A42,'ChatGPT data'!$G$3:$G$20000,"&lt;&gt;Month total"),IF($B42="LinkedIn Ads",SUMIFS('LinkedIn data'!$I$3:$I$20000,'LinkedIn data'!$A$3:$A$20000,"&gt;="&amp;Calc!$C$14,'LinkedIn data'!$A$3:$A$20000,"&lt;="&amp;Calc!$C$13,'LinkedIn data'!$B$3:$B$20000,$A42,'LinkedIn data'!$G$3:$G$20000,"&lt;&gt;Month total"),0)))))</f>
        <v>0</v>
      </c>
    </row>
    <row r="43" customFormat="false" ht="15" hidden="false" customHeight="false" outlineLevel="0" collapsed="false">
      <c r="A43" s="57" t="s">
        <v>203</v>
      </c>
      <c r="B43" s="57" t="s">
        <v>20</v>
      </c>
      <c r="C43" s="57" t="s">
        <v>145</v>
      </c>
      <c r="D43" s="57" t="s">
        <v>123</v>
      </c>
      <c r="E43" s="57" t="s">
        <v>149</v>
      </c>
      <c r="F43" s="14" t="n">
        <f aca="false">IF($A43="","",IF($B43="Meta",SUMIFS('Meta data'!$V$3:$V$20000,'Meta data'!$A$3:$A$20000,"&gt;="&amp;F$3,'Meta data'!$A$3:$A$20000,"&lt;="&amp;F$4,'Meta data'!$C$3:$C$20000,$A43),IF($B43="Google Ads",SUMIFS('Google data'!$J$3:$J$20000,'Google data'!$B$3:$B$20000,"&gt;="&amp;F$3,'Google data'!$B$3:$B$20000,"&lt;="&amp;F$4,'Google data'!$A$3:$A$20000,$A43),IF($B43="ChatGPT Ads",SUMIFS('ChatGPT data'!$I$3:$I$20000,'ChatGPT data'!$A$3:$A$20000,"&gt;="&amp;F$3,'ChatGPT data'!$A$3:$A$20000,"&lt;="&amp;F$4,'ChatGPT data'!$B$3:$B$20000,$A43),IF($B43="LinkedIn Ads",SUMIFS('LinkedIn data'!$I$3:$I$20000,'LinkedIn data'!$A$3:$A$20000,"&gt;="&amp;F$3,'LinkedIn data'!$A$3:$A$20000,"&lt;="&amp;F$4,'LinkedIn data'!$B$3:$B$20000,$A43),0)))))</f>
        <v>148.87764</v>
      </c>
      <c r="G43" s="14" t="n">
        <f aca="false">IF($A43="","",IF($B43="Meta",SUMIFS('Meta data'!$V$3:$V$20000,'Meta data'!$A$3:$A$20000,"&gt;="&amp;G$3,'Meta data'!$A$3:$A$20000,"&lt;="&amp;G$4,'Meta data'!$C$3:$C$20000,$A43),IF($B43="Google Ads",SUMIFS('Google data'!$J$3:$J$20000,'Google data'!$B$3:$B$20000,"&gt;="&amp;G$3,'Google data'!$B$3:$B$20000,"&lt;="&amp;G$4,'Google data'!$A$3:$A$20000,$A43),IF($B43="ChatGPT Ads",SUMIFS('ChatGPT data'!$I$3:$I$20000,'ChatGPT data'!$A$3:$A$20000,"&gt;="&amp;G$3,'ChatGPT data'!$A$3:$A$20000,"&lt;="&amp;G$4,'ChatGPT data'!$B$3:$B$20000,$A43),IF($B43="LinkedIn Ads",SUMIFS('LinkedIn data'!$I$3:$I$20000,'LinkedIn data'!$A$3:$A$20000,"&gt;="&amp;G$3,'LinkedIn data'!$A$3:$A$20000,"&lt;="&amp;G$4,'LinkedIn data'!$B$3:$B$20000,$A43),0)))))</f>
        <v>394.749286</v>
      </c>
      <c r="H43" s="14" t="n">
        <f aca="false">IF($A43="","",IF($B43="Meta",SUMIFS('Meta data'!$V$3:$V$20000,'Meta data'!$A$3:$A$20000,"&gt;="&amp;H$3,'Meta data'!$A$3:$A$20000,"&lt;="&amp;H$4,'Meta data'!$C$3:$C$20000,$A43),IF($B43="Google Ads",SUMIFS('Google data'!$J$3:$J$20000,'Google data'!$B$3:$B$20000,"&gt;="&amp;H$3,'Google data'!$B$3:$B$20000,"&lt;="&amp;H$4,'Google data'!$A$3:$A$20000,$A43),IF($B43="ChatGPT Ads",SUMIFS('ChatGPT data'!$I$3:$I$20000,'ChatGPT data'!$A$3:$A$20000,"&gt;="&amp;H$3,'ChatGPT data'!$A$3:$A$20000,"&lt;="&amp;H$4,'ChatGPT data'!$B$3:$B$20000,$A43),IF($B43="LinkedIn Ads",SUMIFS('LinkedIn data'!$I$3:$I$20000,'LinkedIn data'!$A$3:$A$20000,"&gt;="&amp;H$3,'LinkedIn data'!$A$3:$A$20000,"&lt;="&amp;H$4,'LinkedIn data'!$B$3:$B$20000,$A43),0)))))</f>
        <v>410.788281</v>
      </c>
      <c r="I43" s="14" t="n">
        <f aca="false">IF($A43="","",IF($B43="Meta",SUMIFS('Meta data'!$V$3:$V$20000,'Meta data'!$A$3:$A$20000,"&gt;="&amp;I$3,'Meta data'!$A$3:$A$20000,"&lt;="&amp;I$4,'Meta data'!$C$3:$C$20000,$A43),IF($B43="Google Ads",SUMIFS('Google data'!$J$3:$J$20000,'Google data'!$B$3:$B$20000,"&gt;="&amp;I$3,'Google data'!$B$3:$B$20000,"&lt;="&amp;I$4,'Google data'!$A$3:$A$20000,$A43),IF($B43="ChatGPT Ads",SUMIFS('ChatGPT data'!$I$3:$I$20000,'ChatGPT data'!$A$3:$A$20000,"&gt;="&amp;I$3,'ChatGPT data'!$A$3:$A$20000,"&lt;="&amp;I$4,'ChatGPT data'!$B$3:$B$20000,$A43),IF($B43="LinkedIn Ads",SUMIFS('LinkedIn data'!$I$3:$I$20000,'LinkedIn data'!$A$3:$A$20000,"&gt;="&amp;I$3,'LinkedIn data'!$A$3:$A$20000,"&lt;="&amp;I$4,'LinkedIn data'!$B$3:$B$20000,$A43),0)))))</f>
        <v>395.688154</v>
      </c>
      <c r="J43" s="14" t="n">
        <f aca="false">IF($A43="","",IF($B43="Meta",SUMIFS('Meta data'!$V$3:$V$20000,'Meta data'!$A$3:$A$20000,"&gt;="&amp;J$3,'Meta data'!$A$3:$A$20000,"&lt;="&amp;J$4,'Meta data'!$C$3:$C$20000,$A43),IF($B43="Google Ads",SUMIFS('Google data'!$J$3:$J$20000,'Google data'!$B$3:$B$20000,"&gt;="&amp;J$3,'Google data'!$B$3:$B$20000,"&lt;="&amp;J$4,'Google data'!$A$3:$A$20000,$A43),IF($B43="ChatGPT Ads",SUMIFS('ChatGPT data'!$I$3:$I$20000,'ChatGPT data'!$A$3:$A$20000,"&gt;="&amp;J$3,'ChatGPT data'!$A$3:$A$20000,"&lt;="&amp;J$4,'ChatGPT data'!$B$3:$B$20000,$A43),IF($B43="LinkedIn Ads",SUMIFS('LinkedIn data'!$I$3:$I$20000,'LinkedIn data'!$A$3:$A$20000,"&gt;="&amp;J$3,'LinkedIn data'!$A$3:$A$20000,"&lt;="&amp;J$4,'LinkedIn data'!$B$3:$B$20000,$A43),0)))))</f>
        <v>281.939825</v>
      </c>
      <c r="K43" s="14" t="n">
        <f aca="false">IF($A43="","",IF($B43="Meta",SUMIFS('Meta data'!$V$3:$V$20000,'Meta data'!$A$3:$A$20000,"&gt;="&amp;K$3,'Meta data'!$A$3:$A$20000,"&lt;="&amp;K$4,'Meta data'!$C$3:$C$20000,$A43),IF($B43="Google Ads",SUMIFS('Google data'!$J$3:$J$20000,'Google data'!$B$3:$B$20000,"&gt;="&amp;K$3,'Google data'!$B$3:$B$20000,"&lt;="&amp;K$4,'Google data'!$A$3:$A$20000,$A43),IF($B43="ChatGPT Ads",SUMIFS('ChatGPT data'!$I$3:$I$20000,'ChatGPT data'!$A$3:$A$20000,"&gt;="&amp;K$3,'ChatGPT data'!$A$3:$A$20000,"&lt;="&amp;K$4,'ChatGPT data'!$B$3:$B$20000,$A43),IF($B43="LinkedIn Ads",SUMIFS('LinkedIn data'!$I$3:$I$20000,'LinkedIn data'!$A$3:$A$20000,"&gt;="&amp;K$3,'LinkedIn data'!$A$3:$A$20000,"&lt;="&amp;K$4,'LinkedIn data'!$B$3:$B$20000,$A43),0)))))</f>
        <v>0</v>
      </c>
      <c r="L43" s="14" t="n">
        <f aca="false">IF($A43="","",IF($B43="Meta",SUMIFS('Meta data'!$V$3:$V$20000,'Meta data'!$A$3:$A$20000,"&gt;="&amp;L$3,'Meta data'!$A$3:$A$20000,"&lt;="&amp;L$4,'Meta data'!$C$3:$C$20000,$A43),IF($B43="Google Ads",SUMIFS('Google data'!$J$3:$J$20000,'Google data'!$B$3:$B$20000,"&gt;="&amp;L$3,'Google data'!$B$3:$B$20000,"&lt;="&amp;L$4,'Google data'!$A$3:$A$20000,$A43),IF($B43="ChatGPT Ads",SUMIFS('ChatGPT data'!$I$3:$I$20000,'ChatGPT data'!$A$3:$A$20000,"&gt;="&amp;L$3,'ChatGPT data'!$A$3:$A$20000,"&lt;="&amp;L$4,'ChatGPT data'!$B$3:$B$20000,$A43),IF($B43="LinkedIn Ads",SUMIFS('LinkedIn data'!$I$3:$I$20000,'LinkedIn data'!$A$3:$A$20000,"&gt;="&amp;L$3,'LinkedIn data'!$A$3:$A$20000,"&lt;="&amp;L$4,'LinkedIn data'!$B$3:$B$20000,$A43),0)))))</f>
        <v>0</v>
      </c>
      <c r="M43" s="14" t="n">
        <f aca="false">IF($A43="","",IF($B43="Meta",SUMIFS('Meta data'!$V$3:$V$20000,'Meta data'!$A$3:$A$20000,"&gt;="&amp;M$3,'Meta data'!$A$3:$A$20000,"&lt;="&amp;M$4,'Meta data'!$C$3:$C$20000,$A43),IF($B43="Google Ads",SUMIFS('Google data'!$J$3:$J$20000,'Google data'!$B$3:$B$20000,"&gt;="&amp;M$3,'Google data'!$B$3:$B$20000,"&lt;="&amp;M$4,'Google data'!$A$3:$A$20000,$A43),IF($B43="ChatGPT Ads",SUMIFS('ChatGPT data'!$I$3:$I$20000,'ChatGPT data'!$A$3:$A$20000,"&gt;="&amp;M$3,'ChatGPT data'!$A$3:$A$20000,"&lt;="&amp;M$4,'ChatGPT data'!$B$3:$B$20000,$A43),IF($B43="LinkedIn Ads",SUMIFS('LinkedIn data'!$I$3:$I$20000,'LinkedIn data'!$A$3:$A$20000,"&gt;="&amp;M$3,'LinkedIn data'!$A$3:$A$20000,"&lt;="&amp;M$4,'LinkedIn data'!$B$3:$B$20000,$A43),0)))))</f>
        <v>0</v>
      </c>
      <c r="N43" s="14" t="n">
        <f aca="false">IF($A43="","",IF($B43="Meta",SUMIFS('Meta data'!$V$3:$V$20000,'Meta data'!$A$3:$A$20000,"&gt;="&amp;N$3,'Meta data'!$A$3:$A$20000,"&lt;="&amp;N$4,'Meta data'!$C$3:$C$20000,$A43),IF($B43="Google Ads",SUMIFS('Google data'!$J$3:$J$20000,'Google data'!$B$3:$B$20000,"&gt;="&amp;N$3,'Google data'!$B$3:$B$20000,"&lt;="&amp;N$4,'Google data'!$A$3:$A$20000,$A43),IF($B43="ChatGPT Ads",SUMIFS('ChatGPT data'!$I$3:$I$20000,'ChatGPT data'!$A$3:$A$20000,"&gt;="&amp;N$3,'ChatGPT data'!$A$3:$A$20000,"&lt;="&amp;N$4,'ChatGPT data'!$B$3:$B$20000,$A43),IF($B43="LinkedIn Ads",SUMIFS('LinkedIn data'!$I$3:$I$20000,'LinkedIn data'!$A$3:$A$20000,"&gt;="&amp;N$3,'LinkedIn data'!$A$3:$A$20000,"&lt;="&amp;N$4,'LinkedIn data'!$B$3:$B$20000,$A43),0)))))</f>
        <v>0</v>
      </c>
      <c r="O43" s="14" t="n">
        <f aca="false">IF($A43="","",IF($B43="Meta",SUMIFS('Meta data'!$V$3:$V$20000,'Meta data'!$A$3:$A$20000,"&gt;="&amp;O$3,'Meta data'!$A$3:$A$20000,"&lt;="&amp;O$4,'Meta data'!$C$3:$C$20000,$A43),IF($B43="Google Ads",SUMIFS('Google data'!$J$3:$J$20000,'Google data'!$B$3:$B$20000,"&gt;="&amp;O$3,'Google data'!$B$3:$B$20000,"&lt;="&amp;O$4,'Google data'!$A$3:$A$20000,$A43),IF($B43="ChatGPT Ads",SUMIFS('ChatGPT data'!$I$3:$I$20000,'ChatGPT data'!$A$3:$A$20000,"&gt;="&amp;O$3,'ChatGPT data'!$A$3:$A$20000,"&lt;="&amp;O$4,'ChatGPT data'!$B$3:$B$20000,$A43),IF($B43="LinkedIn Ads",SUMIFS('LinkedIn data'!$I$3:$I$20000,'LinkedIn data'!$A$3:$A$20000,"&gt;="&amp;O$3,'LinkedIn data'!$A$3:$A$20000,"&lt;="&amp;O$4,'LinkedIn data'!$B$3:$B$20000,$A43),0)))))</f>
        <v>0</v>
      </c>
      <c r="P43" s="14" t="n">
        <f aca="false">IF($A43="","",IF($B43="Meta",SUMIFS('Meta data'!$V$3:$V$20000,'Meta data'!$A$3:$A$20000,"&gt;="&amp;P$3,'Meta data'!$A$3:$A$20000,"&lt;="&amp;P$4,'Meta data'!$C$3:$C$20000,$A43),IF($B43="Google Ads",SUMIFS('Google data'!$J$3:$J$20000,'Google data'!$B$3:$B$20000,"&gt;="&amp;P$3,'Google data'!$B$3:$B$20000,"&lt;="&amp;P$4,'Google data'!$A$3:$A$20000,$A43),IF($B43="ChatGPT Ads",SUMIFS('ChatGPT data'!$I$3:$I$20000,'ChatGPT data'!$A$3:$A$20000,"&gt;="&amp;P$3,'ChatGPT data'!$A$3:$A$20000,"&lt;="&amp;P$4,'ChatGPT data'!$B$3:$B$20000,$A43),IF($B43="LinkedIn Ads",SUMIFS('LinkedIn data'!$I$3:$I$20000,'LinkedIn data'!$A$3:$A$20000,"&gt;="&amp;P$3,'LinkedIn data'!$A$3:$A$20000,"&lt;="&amp;P$4,'LinkedIn data'!$B$3:$B$20000,$A43),0)))))</f>
        <v>0</v>
      </c>
      <c r="Q43" s="14" t="n">
        <f aca="false">IF($A43="","",IF($B43="Meta",SUMIFS('Meta data'!$V$3:$V$20000,'Meta data'!$A$3:$A$20000,"&gt;="&amp;Q$3,'Meta data'!$A$3:$A$20000,"&lt;="&amp;Q$4,'Meta data'!$C$3:$C$20000,$A43),IF($B43="Google Ads",SUMIFS('Google data'!$J$3:$J$20000,'Google data'!$B$3:$B$20000,"&gt;="&amp;Q$3,'Google data'!$B$3:$B$20000,"&lt;="&amp;Q$4,'Google data'!$A$3:$A$20000,$A43),IF($B43="ChatGPT Ads",SUMIFS('ChatGPT data'!$I$3:$I$20000,'ChatGPT data'!$A$3:$A$20000,"&gt;="&amp;Q$3,'ChatGPT data'!$A$3:$A$20000,"&lt;="&amp;Q$4,'ChatGPT data'!$B$3:$B$20000,$A43),IF($B43="LinkedIn Ads",SUMIFS('LinkedIn data'!$I$3:$I$20000,'LinkedIn data'!$A$3:$A$20000,"&gt;="&amp;Q$3,'LinkedIn data'!$A$3:$A$20000,"&lt;="&amp;Q$4,'LinkedIn data'!$B$3:$B$20000,$A43),0)))))</f>
        <v>0</v>
      </c>
      <c r="R43" s="15" t="n">
        <f aca="false">IF($A43="","",SUM(F43:Q43))</f>
        <v>1632.043186</v>
      </c>
      <c r="S43" s="36" t="n">
        <f aca="false">IF($A43="","",IF($B43="Meta",SUMIFS('Meta data'!$O$3:$O$20000,'Meta data'!$C$3:$C$20000,$A43),IF($B43="Google Ads",SUMIFS('Google data'!$F$3:$F$20000,'Google data'!$A$3:$A$20000,$A43),IF($B43="ChatGPT Ads",SUMIFS('ChatGPT data'!$E$3:$E$20000,'ChatGPT data'!$B$3:$B$20000,$A43),IF($B43="LinkedIn Ads",SUMIFS('LinkedIn data'!$E$3:$E$20000,'LinkedIn data'!$B$3:$B$20000,$A43),0)))))</f>
        <v>292</v>
      </c>
      <c r="T43" s="36" t="n">
        <f aca="false">IF($A43="","",IF($B43="Meta",SUMIFS('Meta data'!$P$3:$P$20000,'Meta data'!$C$3:$C$20000,$A43),IF($B43="Google Ads",SUMIFS('Google data'!$G$3:$G$20000,'Google data'!$A$3:$A$20000,$A43),IF($B43="ChatGPT Ads",SUMIFS('ChatGPT data'!$F$3:$F$20000,'ChatGPT data'!$B$3:$B$20000,$A43),IF($B43="LinkedIn Ads",SUMIFS('LinkedIn data'!$F$3:$F$20000,'LinkedIn data'!$B$3:$B$20000,$A43),0)))))</f>
        <v>5.75</v>
      </c>
      <c r="U43" s="37" t="n">
        <f aca="false">IF(OR($A43="",T43=0),"",R43/T43)</f>
        <v>283.833597565217</v>
      </c>
      <c r="V43" s="58"/>
      <c r="W43" s="14" t="n">
        <f aca="false">IF($A43="","",IF($B43="Meta",SUMIFS('Meta data'!$V$3:$V$20000,'Meta data'!$A$3:$A$20000,"&gt;="&amp;Calc!$C$15,'Meta data'!$A$3:$A$20000,"&lt;="&amp;Calc!$C$13,'Meta data'!$C$3:$C$20000,$A43,'Meta data'!$T$3:$T$20000,"&lt;&gt;Month total"),IF($B43="Google Ads",SUMIFS('Google data'!$J$3:$J$20000,'Google data'!$B$3:$B$20000,"&gt;="&amp;Calc!$C$15,'Google data'!$B$3:$B$20000,"&lt;="&amp;Calc!$C$13,'Google data'!$A$3:$A$20000,$A43,'Google data'!$H$3:$H$20000,"&lt;&gt;Month total"),IF($B43="ChatGPT Ads",SUMIFS('ChatGPT data'!$I$3:$I$20000,'ChatGPT data'!$A$3:$A$20000,"&gt;="&amp;Calc!$C$15,'ChatGPT data'!$A$3:$A$20000,"&lt;="&amp;Calc!$C$13,'ChatGPT data'!$B$3:$B$20000,$A43,'ChatGPT data'!$G$3:$G$20000,"&lt;&gt;Month total"),IF($B43="LinkedIn Ads",SUMIFS('LinkedIn data'!$I$3:$I$20000,'LinkedIn data'!$A$3:$A$20000,"&gt;="&amp;Calc!$C$15,'LinkedIn data'!$A$3:$A$20000,"&lt;="&amp;Calc!$C$13,'LinkedIn data'!$B$3:$B$20000,$A43,'LinkedIn data'!$G$3:$G$20000,"&lt;&gt;Month total"),0)))))</f>
        <v>0</v>
      </c>
      <c r="X43" s="14" t="n">
        <f aca="false">IF($A43="","",IF($B43="Meta",SUMIFS('Meta data'!$V$3:$V$20000,'Meta data'!$A$3:$A$20000,"&gt;="&amp;Calc!$C$14,'Meta data'!$A$3:$A$20000,"&lt;="&amp;Calc!$C$13,'Meta data'!$C$3:$C$20000,$A43,'Meta data'!$T$3:$T$20000,"&lt;&gt;Month total"),IF($B43="Google Ads",SUMIFS('Google data'!$J$3:$J$20000,'Google data'!$B$3:$B$20000,"&gt;="&amp;Calc!$C$14,'Google data'!$B$3:$B$20000,"&lt;="&amp;Calc!$C$13,'Google data'!$A$3:$A$20000,$A43,'Google data'!$H$3:$H$20000,"&lt;&gt;Month total"),IF($B43="ChatGPT Ads",SUMIFS('ChatGPT data'!$I$3:$I$20000,'ChatGPT data'!$A$3:$A$20000,"&gt;="&amp;Calc!$C$14,'ChatGPT data'!$A$3:$A$20000,"&lt;="&amp;Calc!$C$13,'ChatGPT data'!$B$3:$B$20000,$A43,'ChatGPT data'!$G$3:$G$20000,"&lt;&gt;Month total"),IF($B43="LinkedIn Ads",SUMIFS('LinkedIn data'!$I$3:$I$20000,'LinkedIn data'!$A$3:$A$20000,"&gt;="&amp;Calc!$C$14,'LinkedIn data'!$A$3:$A$20000,"&lt;="&amp;Calc!$C$13,'LinkedIn data'!$B$3:$B$20000,$A43,'LinkedIn data'!$G$3:$G$20000,"&lt;&gt;Month total"),0)))))</f>
        <v>0</v>
      </c>
    </row>
    <row r="44" customFormat="false" ht="15" hidden="false" customHeight="false" outlineLevel="0" collapsed="false">
      <c r="A44" s="57" t="s">
        <v>204</v>
      </c>
      <c r="B44" s="57" t="s">
        <v>20</v>
      </c>
      <c r="C44" s="57" t="s">
        <v>130</v>
      </c>
      <c r="D44" s="57" t="s">
        <v>123</v>
      </c>
      <c r="E44" s="57" t="s">
        <v>156</v>
      </c>
      <c r="F44" s="14" t="n">
        <f aca="false">IF($A44="","",IF($B44="Meta",SUMIFS('Meta data'!$V$3:$V$20000,'Meta data'!$A$3:$A$20000,"&gt;="&amp;F$3,'Meta data'!$A$3:$A$20000,"&lt;="&amp;F$4,'Meta data'!$C$3:$C$20000,$A44),IF($B44="Google Ads",SUMIFS('Google data'!$J$3:$J$20000,'Google data'!$B$3:$B$20000,"&gt;="&amp;F$3,'Google data'!$B$3:$B$20000,"&lt;="&amp;F$4,'Google data'!$A$3:$A$20000,$A44),IF($B44="ChatGPT Ads",SUMIFS('ChatGPT data'!$I$3:$I$20000,'ChatGPT data'!$A$3:$A$20000,"&gt;="&amp;F$3,'ChatGPT data'!$A$3:$A$20000,"&lt;="&amp;F$4,'ChatGPT data'!$B$3:$B$20000,$A44),IF($B44="LinkedIn Ads",SUMIFS('LinkedIn data'!$I$3:$I$20000,'LinkedIn data'!$A$3:$A$20000,"&gt;="&amp;F$3,'LinkedIn data'!$A$3:$A$20000,"&lt;="&amp;F$4,'LinkedIn data'!$B$3:$B$20000,$A44),0)))))</f>
        <v>96.781643</v>
      </c>
      <c r="G44" s="14" t="n">
        <f aca="false">IF($A44="","",IF($B44="Meta",SUMIFS('Meta data'!$V$3:$V$20000,'Meta data'!$A$3:$A$20000,"&gt;="&amp;G$3,'Meta data'!$A$3:$A$20000,"&lt;="&amp;G$4,'Meta data'!$C$3:$C$20000,$A44),IF($B44="Google Ads",SUMIFS('Google data'!$J$3:$J$20000,'Google data'!$B$3:$B$20000,"&gt;="&amp;G$3,'Google data'!$B$3:$B$20000,"&lt;="&amp;G$4,'Google data'!$A$3:$A$20000,$A44),IF($B44="ChatGPT Ads",SUMIFS('ChatGPT data'!$I$3:$I$20000,'ChatGPT data'!$A$3:$A$20000,"&gt;="&amp;G$3,'ChatGPT data'!$A$3:$A$20000,"&lt;="&amp;G$4,'ChatGPT data'!$B$3:$B$20000,$A44),IF($B44="LinkedIn Ads",SUMIFS('LinkedIn data'!$I$3:$I$20000,'LinkedIn data'!$A$3:$A$20000,"&gt;="&amp;G$3,'LinkedIn data'!$A$3:$A$20000,"&lt;="&amp;G$4,'LinkedIn data'!$B$3:$B$20000,$A44),0)))))</f>
        <v>71.175136</v>
      </c>
      <c r="H44" s="14" t="n">
        <f aca="false">IF($A44="","",IF($B44="Meta",SUMIFS('Meta data'!$V$3:$V$20000,'Meta data'!$A$3:$A$20000,"&gt;="&amp;H$3,'Meta data'!$A$3:$A$20000,"&lt;="&amp;H$4,'Meta data'!$C$3:$C$20000,$A44),IF($B44="Google Ads",SUMIFS('Google data'!$J$3:$J$20000,'Google data'!$B$3:$B$20000,"&gt;="&amp;H$3,'Google data'!$B$3:$B$20000,"&lt;="&amp;H$4,'Google data'!$A$3:$A$20000,$A44),IF($B44="ChatGPT Ads",SUMIFS('ChatGPT data'!$I$3:$I$20000,'ChatGPT data'!$A$3:$A$20000,"&gt;="&amp;H$3,'ChatGPT data'!$A$3:$A$20000,"&lt;="&amp;H$4,'ChatGPT data'!$B$3:$B$20000,$A44),IF($B44="LinkedIn Ads",SUMIFS('LinkedIn data'!$I$3:$I$20000,'LinkedIn data'!$A$3:$A$20000,"&gt;="&amp;H$3,'LinkedIn data'!$A$3:$A$20000,"&lt;="&amp;H$4,'LinkedIn data'!$B$3:$B$20000,$A44),0)))))</f>
        <v>137.164144</v>
      </c>
      <c r="I44" s="14" t="n">
        <f aca="false">IF($A44="","",IF($B44="Meta",SUMIFS('Meta data'!$V$3:$V$20000,'Meta data'!$A$3:$A$20000,"&gt;="&amp;I$3,'Meta data'!$A$3:$A$20000,"&lt;="&amp;I$4,'Meta data'!$C$3:$C$20000,$A44),IF($B44="Google Ads",SUMIFS('Google data'!$J$3:$J$20000,'Google data'!$B$3:$B$20000,"&gt;="&amp;I$3,'Google data'!$B$3:$B$20000,"&lt;="&amp;I$4,'Google data'!$A$3:$A$20000,$A44),IF($B44="ChatGPT Ads",SUMIFS('ChatGPT data'!$I$3:$I$20000,'ChatGPT data'!$A$3:$A$20000,"&gt;="&amp;I$3,'ChatGPT data'!$A$3:$A$20000,"&lt;="&amp;I$4,'ChatGPT data'!$B$3:$B$20000,$A44),IF($B44="LinkedIn Ads",SUMIFS('LinkedIn data'!$I$3:$I$20000,'LinkedIn data'!$A$3:$A$20000,"&gt;="&amp;I$3,'LinkedIn data'!$A$3:$A$20000,"&lt;="&amp;I$4,'LinkedIn data'!$B$3:$B$20000,$A44),0)))))</f>
        <v>169.968639</v>
      </c>
      <c r="J44" s="14" t="n">
        <f aca="false">IF($A44="","",IF($B44="Meta",SUMIFS('Meta data'!$V$3:$V$20000,'Meta data'!$A$3:$A$20000,"&gt;="&amp;J$3,'Meta data'!$A$3:$A$20000,"&lt;="&amp;J$4,'Meta data'!$C$3:$C$20000,$A44),IF($B44="Google Ads",SUMIFS('Google data'!$J$3:$J$20000,'Google data'!$B$3:$B$20000,"&gt;="&amp;J$3,'Google data'!$B$3:$B$20000,"&lt;="&amp;J$4,'Google data'!$A$3:$A$20000,$A44),IF($B44="ChatGPT Ads",SUMIFS('ChatGPT data'!$I$3:$I$20000,'ChatGPT data'!$A$3:$A$20000,"&gt;="&amp;J$3,'ChatGPT data'!$A$3:$A$20000,"&lt;="&amp;J$4,'ChatGPT data'!$B$3:$B$20000,$A44),IF($B44="LinkedIn Ads",SUMIFS('LinkedIn data'!$I$3:$I$20000,'LinkedIn data'!$A$3:$A$20000,"&gt;="&amp;J$3,'LinkedIn data'!$A$3:$A$20000,"&lt;="&amp;J$4,'LinkedIn data'!$B$3:$B$20000,$A44),0)))))</f>
        <v>169.320373</v>
      </c>
      <c r="K44" s="14" t="n">
        <f aca="false">IF($A44="","",IF($B44="Meta",SUMIFS('Meta data'!$V$3:$V$20000,'Meta data'!$A$3:$A$20000,"&gt;="&amp;K$3,'Meta data'!$A$3:$A$20000,"&lt;="&amp;K$4,'Meta data'!$C$3:$C$20000,$A44),IF($B44="Google Ads",SUMIFS('Google data'!$J$3:$J$20000,'Google data'!$B$3:$B$20000,"&gt;="&amp;K$3,'Google data'!$B$3:$B$20000,"&lt;="&amp;K$4,'Google data'!$A$3:$A$20000,$A44),IF($B44="ChatGPT Ads",SUMIFS('ChatGPT data'!$I$3:$I$20000,'ChatGPT data'!$A$3:$A$20000,"&gt;="&amp;K$3,'ChatGPT data'!$A$3:$A$20000,"&lt;="&amp;K$4,'ChatGPT data'!$B$3:$B$20000,$A44),IF($B44="LinkedIn Ads",SUMIFS('LinkedIn data'!$I$3:$I$20000,'LinkedIn data'!$A$3:$A$20000,"&gt;="&amp;K$3,'LinkedIn data'!$A$3:$A$20000,"&lt;="&amp;K$4,'LinkedIn data'!$B$3:$B$20000,$A44),0)))))</f>
        <v>170.438073</v>
      </c>
      <c r="L44" s="14" t="n">
        <f aca="false">IF($A44="","",IF($B44="Meta",SUMIFS('Meta data'!$V$3:$V$20000,'Meta data'!$A$3:$A$20000,"&gt;="&amp;L$3,'Meta data'!$A$3:$A$20000,"&lt;="&amp;L$4,'Meta data'!$C$3:$C$20000,$A44),IF($B44="Google Ads",SUMIFS('Google data'!$J$3:$J$20000,'Google data'!$B$3:$B$20000,"&gt;="&amp;L$3,'Google data'!$B$3:$B$20000,"&lt;="&amp;L$4,'Google data'!$A$3:$A$20000,$A44),IF($B44="ChatGPT Ads",SUMIFS('ChatGPT data'!$I$3:$I$20000,'ChatGPT data'!$A$3:$A$20000,"&gt;="&amp;L$3,'ChatGPT data'!$A$3:$A$20000,"&lt;="&amp;L$4,'ChatGPT data'!$B$3:$B$20000,$A44),IF($B44="LinkedIn Ads",SUMIFS('LinkedIn data'!$I$3:$I$20000,'LinkedIn data'!$A$3:$A$20000,"&gt;="&amp;L$3,'LinkedIn data'!$A$3:$A$20000,"&lt;="&amp;L$4,'LinkedIn data'!$B$3:$B$20000,$A44),0)))))</f>
        <v>169.901577</v>
      </c>
      <c r="M44" s="14" t="n">
        <f aca="false">IF($A44="","",IF($B44="Meta",SUMIFS('Meta data'!$V$3:$V$20000,'Meta data'!$A$3:$A$20000,"&gt;="&amp;M$3,'Meta data'!$A$3:$A$20000,"&lt;="&amp;M$4,'Meta data'!$C$3:$C$20000,$A44),IF($B44="Google Ads",SUMIFS('Google data'!$J$3:$J$20000,'Google data'!$B$3:$B$20000,"&gt;="&amp;M$3,'Google data'!$B$3:$B$20000,"&lt;="&amp;M$4,'Google data'!$A$3:$A$20000,$A44),IF($B44="ChatGPT Ads",SUMIFS('ChatGPT data'!$I$3:$I$20000,'ChatGPT data'!$A$3:$A$20000,"&gt;="&amp;M$3,'ChatGPT data'!$A$3:$A$20000,"&lt;="&amp;M$4,'ChatGPT data'!$B$3:$B$20000,$A44),IF($B44="LinkedIn Ads",SUMIFS('LinkedIn data'!$I$3:$I$20000,'LinkedIn data'!$A$3:$A$20000,"&gt;="&amp;M$3,'LinkedIn data'!$A$3:$A$20000,"&lt;="&amp;M$4,'LinkedIn data'!$B$3:$B$20000,$A44),0)))))</f>
        <v>48.049923</v>
      </c>
      <c r="N44" s="14" t="n">
        <f aca="false">IF($A44="","",IF($B44="Meta",SUMIFS('Meta data'!$V$3:$V$20000,'Meta data'!$A$3:$A$20000,"&gt;="&amp;N$3,'Meta data'!$A$3:$A$20000,"&lt;="&amp;N$4,'Meta data'!$C$3:$C$20000,$A44),IF($B44="Google Ads",SUMIFS('Google data'!$J$3:$J$20000,'Google data'!$B$3:$B$20000,"&gt;="&amp;N$3,'Google data'!$B$3:$B$20000,"&lt;="&amp;N$4,'Google data'!$A$3:$A$20000,$A44),IF($B44="ChatGPT Ads",SUMIFS('ChatGPT data'!$I$3:$I$20000,'ChatGPT data'!$A$3:$A$20000,"&gt;="&amp;N$3,'ChatGPT data'!$A$3:$A$20000,"&lt;="&amp;N$4,'ChatGPT data'!$B$3:$B$20000,$A44),IF($B44="LinkedIn Ads",SUMIFS('LinkedIn data'!$I$3:$I$20000,'LinkedIn data'!$A$3:$A$20000,"&gt;="&amp;N$3,'LinkedIn data'!$A$3:$A$20000,"&lt;="&amp;N$4,'LinkedIn data'!$B$3:$B$20000,$A44),0)))))</f>
        <v>129.228474</v>
      </c>
      <c r="O44" s="14" t="n">
        <f aca="false">IF($A44="","",IF($B44="Meta",SUMIFS('Meta data'!$V$3:$V$20000,'Meta data'!$A$3:$A$20000,"&gt;="&amp;O$3,'Meta data'!$A$3:$A$20000,"&lt;="&amp;O$4,'Meta data'!$C$3:$C$20000,$A44),IF($B44="Google Ads",SUMIFS('Google data'!$J$3:$J$20000,'Google data'!$B$3:$B$20000,"&gt;="&amp;O$3,'Google data'!$B$3:$B$20000,"&lt;="&amp;O$4,'Google data'!$A$3:$A$20000,$A44),IF($B44="ChatGPT Ads",SUMIFS('ChatGPT data'!$I$3:$I$20000,'ChatGPT data'!$A$3:$A$20000,"&gt;="&amp;O$3,'ChatGPT data'!$A$3:$A$20000,"&lt;="&amp;O$4,'ChatGPT data'!$B$3:$B$20000,$A44),IF($B44="LinkedIn Ads",SUMIFS('LinkedIn data'!$I$3:$I$20000,'LinkedIn data'!$A$3:$A$20000,"&gt;="&amp;O$3,'LinkedIn data'!$A$3:$A$20000,"&lt;="&amp;O$4,'LinkedIn data'!$B$3:$B$20000,$A44),0)))))</f>
        <v>76.160078</v>
      </c>
      <c r="P44" s="14" t="n">
        <f aca="false">IF($A44="","",IF($B44="Meta",SUMIFS('Meta data'!$V$3:$V$20000,'Meta data'!$A$3:$A$20000,"&gt;="&amp;P$3,'Meta data'!$A$3:$A$20000,"&lt;="&amp;P$4,'Meta data'!$C$3:$C$20000,$A44),IF($B44="Google Ads",SUMIFS('Google data'!$J$3:$J$20000,'Google data'!$B$3:$B$20000,"&gt;="&amp;P$3,'Google data'!$B$3:$B$20000,"&lt;="&amp;P$4,'Google data'!$A$3:$A$20000,$A44),IF($B44="ChatGPT Ads",SUMIFS('ChatGPT data'!$I$3:$I$20000,'ChatGPT data'!$A$3:$A$20000,"&gt;="&amp;P$3,'ChatGPT data'!$A$3:$A$20000,"&lt;="&amp;P$4,'ChatGPT data'!$B$3:$B$20000,$A44),IF($B44="LinkedIn Ads",SUMIFS('LinkedIn data'!$I$3:$I$20000,'LinkedIn data'!$A$3:$A$20000,"&gt;="&amp;P$3,'LinkedIn data'!$A$3:$A$20000,"&lt;="&amp;P$4,'LinkedIn data'!$B$3:$B$20000,$A44),0)))))</f>
        <v>0</v>
      </c>
      <c r="Q44" s="14" t="n">
        <f aca="false">IF($A44="","",IF($B44="Meta",SUMIFS('Meta data'!$V$3:$V$20000,'Meta data'!$A$3:$A$20000,"&gt;="&amp;Q$3,'Meta data'!$A$3:$A$20000,"&lt;="&amp;Q$4,'Meta data'!$C$3:$C$20000,$A44),IF($B44="Google Ads",SUMIFS('Google data'!$J$3:$J$20000,'Google data'!$B$3:$B$20000,"&gt;="&amp;Q$3,'Google data'!$B$3:$B$20000,"&lt;="&amp;Q$4,'Google data'!$A$3:$A$20000,$A44),IF($B44="ChatGPT Ads",SUMIFS('ChatGPT data'!$I$3:$I$20000,'ChatGPT data'!$A$3:$A$20000,"&gt;="&amp;Q$3,'ChatGPT data'!$A$3:$A$20000,"&lt;="&amp;Q$4,'ChatGPT data'!$B$3:$B$20000,$A44),IF($B44="LinkedIn Ads",SUMIFS('LinkedIn data'!$I$3:$I$20000,'LinkedIn data'!$A$3:$A$20000,"&gt;="&amp;Q$3,'LinkedIn data'!$A$3:$A$20000,"&lt;="&amp;Q$4,'LinkedIn data'!$B$3:$B$20000,$A44),0)))))</f>
        <v>0</v>
      </c>
      <c r="R44" s="15" t="n">
        <f aca="false">IF($A44="","",SUM(F44:Q44))</f>
        <v>1238.18806</v>
      </c>
      <c r="S44" s="36" t="n">
        <f aca="false">IF($A44="","",IF($B44="Meta",SUMIFS('Meta data'!$O$3:$O$20000,'Meta data'!$C$3:$C$20000,$A44),IF($B44="Google Ads",SUMIFS('Google data'!$F$3:$F$20000,'Google data'!$A$3:$A$20000,$A44),IF($B44="ChatGPT Ads",SUMIFS('ChatGPT data'!$E$3:$E$20000,'ChatGPT data'!$B$3:$B$20000,$A44),IF($B44="LinkedIn Ads",SUMIFS('LinkedIn data'!$E$3:$E$20000,'LinkedIn data'!$B$3:$B$20000,$A44),0)))))</f>
        <v>559</v>
      </c>
      <c r="T44" s="36" t="n">
        <f aca="false">IF($A44="","",IF($B44="Meta",SUMIFS('Meta data'!$P$3:$P$20000,'Meta data'!$C$3:$C$20000,$A44),IF($B44="Google Ads",SUMIFS('Google data'!$G$3:$G$20000,'Google data'!$A$3:$A$20000,$A44),IF($B44="ChatGPT Ads",SUMIFS('ChatGPT data'!$F$3:$F$20000,'ChatGPT data'!$B$3:$B$20000,$A44),IF($B44="LinkedIn Ads",SUMIFS('LinkedIn data'!$F$3:$F$20000,'LinkedIn data'!$B$3:$B$20000,$A44),0)))))</f>
        <v>44.8</v>
      </c>
      <c r="U44" s="37" t="n">
        <f aca="false">IF(OR($A44="",T44=0),"",R44/T44)</f>
        <v>27.6381263392857</v>
      </c>
      <c r="V44" s="58"/>
      <c r="W44" s="14" t="n">
        <f aca="false">IF($A44="","",IF($B44="Meta",SUMIFS('Meta data'!$V$3:$V$20000,'Meta data'!$A$3:$A$20000,"&gt;="&amp;Calc!$C$15,'Meta data'!$A$3:$A$20000,"&lt;="&amp;Calc!$C$13,'Meta data'!$C$3:$C$20000,$A44,'Meta data'!$T$3:$T$20000,"&lt;&gt;Month total"),IF($B44="Google Ads",SUMIFS('Google data'!$J$3:$J$20000,'Google data'!$B$3:$B$20000,"&gt;="&amp;Calc!$C$15,'Google data'!$B$3:$B$20000,"&lt;="&amp;Calc!$C$13,'Google data'!$A$3:$A$20000,$A44,'Google data'!$H$3:$H$20000,"&lt;&gt;Month total"),IF($B44="ChatGPT Ads",SUMIFS('ChatGPT data'!$I$3:$I$20000,'ChatGPT data'!$A$3:$A$20000,"&gt;="&amp;Calc!$C$15,'ChatGPT data'!$A$3:$A$20000,"&lt;="&amp;Calc!$C$13,'ChatGPT data'!$B$3:$B$20000,$A44,'ChatGPT data'!$G$3:$G$20000,"&lt;&gt;Month total"),IF($B44="LinkedIn Ads",SUMIFS('LinkedIn data'!$I$3:$I$20000,'LinkedIn data'!$A$3:$A$20000,"&gt;="&amp;Calc!$C$15,'LinkedIn data'!$A$3:$A$20000,"&lt;="&amp;Calc!$C$13,'LinkedIn data'!$B$3:$B$20000,$A44,'LinkedIn data'!$G$3:$G$20000,"&lt;&gt;Month total"),0)))))</f>
        <v>118.36443</v>
      </c>
      <c r="X44" s="14" t="n">
        <f aca="false">IF($A44="","",IF($B44="Meta",SUMIFS('Meta data'!$V$3:$V$20000,'Meta data'!$A$3:$A$20000,"&gt;="&amp;Calc!$C$14,'Meta data'!$A$3:$A$20000,"&lt;="&amp;Calc!$C$13,'Meta data'!$C$3:$C$20000,$A44,'Meta data'!$T$3:$T$20000,"&lt;&gt;Month total"),IF($B44="Google Ads",SUMIFS('Google data'!$J$3:$J$20000,'Google data'!$B$3:$B$20000,"&gt;="&amp;Calc!$C$14,'Google data'!$B$3:$B$20000,"&lt;="&amp;Calc!$C$13,'Google data'!$A$3:$A$20000,$A44,'Google data'!$H$3:$H$20000,"&lt;&gt;Month total"),IF($B44="ChatGPT Ads",SUMIFS('ChatGPT data'!$I$3:$I$20000,'ChatGPT data'!$A$3:$A$20000,"&gt;="&amp;Calc!$C$14,'ChatGPT data'!$A$3:$A$20000,"&lt;="&amp;Calc!$C$13,'ChatGPT data'!$B$3:$B$20000,$A44,'ChatGPT data'!$G$3:$G$20000,"&lt;&gt;Month total"),IF($B44="LinkedIn Ads",SUMIFS('LinkedIn data'!$I$3:$I$20000,'LinkedIn data'!$A$3:$A$20000,"&gt;="&amp;Calc!$C$14,'LinkedIn data'!$A$3:$A$20000,"&lt;="&amp;Calc!$C$13,'LinkedIn data'!$B$3:$B$20000,$A44,'LinkedIn data'!$G$3:$G$20000,"&lt;&gt;Month total"),0)))))</f>
        <v>48.631127</v>
      </c>
    </row>
    <row r="45" customFormat="false" ht="15" hidden="false" customHeight="false" outlineLevel="0" collapsed="false">
      <c r="A45" s="57" t="s">
        <v>205</v>
      </c>
      <c r="B45" s="57" t="s">
        <v>20</v>
      </c>
      <c r="C45" s="57" t="s">
        <v>129</v>
      </c>
      <c r="D45" s="57" t="s">
        <v>122</v>
      </c>
      <c r="E45" s="57" t="s">
        <v>152</v>
      </c>
      <c r="F45" s="14" t="n">
        <f aca="false">IF($A45="","",IF($B45="Meta",SUMIFS('Meta data'!$V$3:$V$20000,'Meta data'!$A$3:$A$20000,"&gt;="&amp;F$3,'Meta data'!$A$3:$A$20000,"&lt;="&amp;F$4,'Meta data'!$C$3:$C$20000,$A45),IF($B45="Google Ads",SUMIFS('Google data'!$J$3:$J$20000,'Google data'!$B$3:$B$20000,"&gt;="&amp;F$3,'Google data'!$B$3:$B$20000,"&lt;="&amp;F$4,'Google data'!$A$3:$A$20000,$A45),IF($B45="ChatGPT Ads",SUMIFS('ChatGPT data'!$I$3:$I$20000,'ChatGPT data'!$A$3:$A$20000,"&gt;="&amp;F$3,'ChatGPT data'!$A$3:$A$20000,"&lt;="&amp;F$4,'ChatGPT data'!$B$3:$B$20000,$A45),IF($B45="LinkedIn Ads",SUMIFS('LinkedIn data'!$I$3:$I$20000,'LinkedIn data'!$A$3:$A$20000,"&gt;="&amp;F$3,'LinkedIn data'!$A$3:$A$20000,"&lt;="&amp;F$4,'LinkedIn data'!$B$3:$B$20000,$A45),0)))))</f>
        <v>418.645712</v>
      </c>
      <c r="G45" s="14" t="n">
        <f aca="false">IF($A45="","",IF($B45="Meta",SUMIFS('Meta data'!$V$3:$V$20000,'Meta data'!$A$3:$A$20000,"&gt;="&amp;G$3,'Meta data'!$A$3:$A$20000,"&lt;="&amp;G$4,'Meta data'!$C$3:$C$20000,$A45),IF($B45="Google Ads",SUMIFS('Google data'!$J$3:$J$20000,'Google data'!$B$3:$B$20000,"&gt;="&amp;G$3,'Google data'!$B$3:$B$20000,"&lt;="&amp;G$4,'Google data'!$A$3:$A$20000,$A45),IF($B45="ChatGPT Ads",SUMIFS('ChatGPT data'!$I$3:$I$20000,'ChatGPT data'!$A$3:$A$20000,"&gt;="&amp;G$3,'ChatGPT data'!$A$3:$A$20000,"&lt;="&amp;G$4,'ChatGPT data'!$B$3:$B$20000,$A45),IF($B45="LinkedIn Ads",SUMIFS('LinkedIn data'!$I$3:$I$20000,'LinkedIn data'!$A$3:$A$20000,"&gt;="&amp;G$3,'LinkedIn data'!$A$3:$A$20000,"&lt;="&amp;G$4,'LinkedIn data'!$B$3:$B$20000,$A45),0)))))</f>
        <v>281.828055</v>
      </c>
      <c r="H45" s="14" t="n">
        <f aca="false">IF($A45="","",IF($B45="Meta",SUMIFS('Meta data'!$V$3:$V$20000,'Meta data'!$A$3:$A$20000,"&gt;="&amp;H$3,'Meta data'!$A$3:$A$20000,"&lt;="&amp;H$4,'Meta data'!$C$3:$C$20000,$A45),IF($B45="Google Ads",SUMIFS('Google data'!$J$3:$J$20000,'Google data'!$B$3:$B$20000,"&gt;="&amp;H$3,'Google data'!$B$3:$B$20000,"&lt;="&amp;H$4,'Google data'!$A$3:$A$20000,$A45),IF($B45="ChatGPT Ads",SUMIFS('ChatGPT data'!$I$3:$I$20000,'ChatGPT data'!$A$3:$A$20000,"&gt;="&amp;H$3,'ChatGPT data'!$A$3:$A$20000,"&lt;="&amp;H$4,'ChatGPT data'!$B$3:$B$20000,$A45),IF($B45="LinkedIn Ads",SUMIFS('LinkedIn data'!$I$3:$I$20000,'LinkedIn data'!$A$3:$A$20000,"&gt;="&amp;H$3,'LinkedIn data'!$A$3:$A$20000,"&lt;="&amp;H$4,'LinkedIn data'!$B$3:$B$20000,$A45),0)))))</f>
        <v>192.344993</v>
      </c>
      <c r="I45" s="14" t="n">
        <f aca="false">IF($A45="","",IF($B45="Meta",SUMIFS('Meta data'!$V$3:$V$20000,'Meta data'!$A$3:$A$20000,"&gt;="&amp;I$3,'Meta data'!$A$3:$A$20000,"&lt;="&amp;I$4,'Meta data'!$C$3:$C$20000,$A45),IF($B45="Google Ads",SUMIFS('Google data'!$J$3:$J$20000,'Google data'!$B$3:$B$20000,"&gt;="&amp;I$3,'Google data'!$B$3:$B$20000,"&lt;="&amp;I$4,'Google data'!$A$3:$A$20000,$A45),IF($B45="ChatGPT Ads",SUMIFS('ChatGPT data'!$I$3:$I$20000,'ChatGPT data'!$A$3:$A$20000,"&gt;="&amp;I$3,'ChatGPT data'!$A$3:$A$20000,"&lt;="&amp;I$4,'ChatGPT data'!$B$3:$B$20000,$A45),IF($B45="LinkedIn Ads",SUMIFS('LinkedIn data'!$I$3:$I$20000,'LinkedIn data'!$A$3:$A$20000,"&gt;="&amp;I$3,'LinkedIn data'!$A$3:$A$20000,"&lt;="&amp;I$4,'LinkedIn data'!$B$3:$B$20000,$A45),0)))))</f>
        <v>89.203637</v>
      </c>
      <c r="J45" s="14" t="n">
        <f aca="false">IF($A45="","",IF($B45="Meta",SUMIFS('Meta data'!$V$3:$V$20000,'Meta data'!$A$3:$A$20000,"&gt;="&amp;J$3,'Meta data'!$A$3:$A$20000,"&lt;="&amp;J$4,'Meta data'!$C$3:$C$20000,$A45),IF($B45="Google Ads",SUMIFS('Google data'!$J$3:$J$20000,'Google data'!$B$3:$B$20000,"&gt;="&amp;J$3,'Google data'!$B$3:$B$20000,"&lt;="&amp;J$4,'Google data'!$A$3:$A$20000,$A45),IF($B45="ChatGPT Ads",SUMIFS('ChatGPT data'!$I$3:$I$20000,'ChatGPT data'!$A$3:$A$20000,"&gt;="&amp;J$3,'ChatGPT data'!$A$3:$A$20000,"&lt;="&amp;J$4,'ChatGPT data'!$B$3:$B$20000,$A45),IF($B45="LinkedIn Ads",SUMIFS('LinkedIn data'!$I$3:$I$20000,'LinkedIn data'!$A$3:$A$20000,"&gt;="&amp;J$3,'LinkedIn data'!$A$3:$A$20000,"&lt;="&amp;J$4,'LinkedIn data'!$B$3:$B$20000,$A45),0)))))</f>
        <v>0</v>
      </c>
      <c r="K45" s="14" t="n">
        <f aca="false">IF($A45="","",IF($B45="Meta",SUMIFS('Meta data'!$V$3:$V$20000,'Meta data'!$A$3:$A$20000,"&gt;="&amp;K$3,'Meta data'!$A$3:$A$20000,"&lt;="&amp;K$4,'Meta data'!$C$3:$C$20000,$A45),IF($B45="Google Ads",SUMIFS('Google data'!$J$3:$J$20000,'Google data'!$B$3:$B$20000,"&gt;="&amp;K$3,'Google data'!$B$3:$B$20000,"&lt;="&amp;K$4,'Google data'!$A$3:$A$20000,$A45),IF($B45="ChatGPT Ads",SUMIFS('ChatGPT data'!$I$3:$I$20000,'ChatGPT data'!$A$3:$A$20000,"&gt;="&amp;K$3,'ChatGPT data'!$A$3:$A$20000,"&lt;="&amp;K$4,'ChatGPT data'!$B$3:$B$20000,$A45),IF($B45="LinkedIn Ads",SUMIFS('LinkedIn data'!$I$3:$I$20000,'LinkedIn data'!$A$3:$A$20000,"&gt;="&amp;K$3,'LinkedIn data'!$A$3:$A$20000,"&lt;="&amp;K$4,'LinkedIn data'!$B$3:$B$20000,$A45),0)))))</f>
        <v>0</v>
      </c>
      <c r="L45" s="14" t="n">
        <f aca="false">IF($A45="","",IF($B45="Meta",SUMIFS('Meta data'!$V$3:$V$20000,'Meta data'!$A$3:$A$20000,"&gt;="&amp;L$3,'Meta data'!$A$3:$A$20000,"&lt;="&amp;L$4,'Meta data'!$C$3:$C$20000,$A45),IF($B45="Google Ads",SUMIFS('Google data'!$J$3:$J$20000,'Google data'!$B$3:$B$20000,"&gt;="&amp;L$3,'Google data'!$B$3:$B$20000,"&lt;="&amp;L$4,'Google data'!$A$3:$A$20000,$A45),IF($B45="ChatGPT Ads",SUMIFS('ChatGPT data'!$I$3:$I$20000,'ChatGPT data'!$A$3:$A$20000,"&gt;="&amp;L$3,'ChatGPT data'!$A$3:$A$20000,"&lt;="&amp;L$4,'ChatGPT data'!$B$3:$B$20000,$A45),IF($B45="LinkedIn Ads",SUMIFS('LinkedIn data'!$I$3:$I$20000,'LinkedIn data'!$A$3:$A$20000,"&gt;="&amp;L$3,'LinkedIn data'!$A$3:$A$20000,"&lt;="&amp;L$4,'LinkedIn data'!$B$3:$B$20000,$A45),0)))))</f>
        <v>0</v>
      </c>
      <c r="M45" s="14" t="n">
        <f aca="false">IF($A45="","",IF($B45="Meta",SUMIFS('Meta data'!$V$3:$V$20000,'Meta data'!$A$3:$A$20000,"&gt;="&amp;M$3,'Meta data'!$A$3:$A$20000,"&lt;="&amp;M$4,'Meta data'!$C$3:$C$20000,$A45),IF($B45="Google Ads",SUMIFS('Google data'!$J$3:$J$20000,'Google data'!$B$3:$B$20000,"&gt;="&amp;M$3,'Google data'!$B$3:$B$20000,"&lt;="&amp;M$4,'Google data'!$A$3:$A$20000,$A45),IF($B45="ChatGPT Ads",SUMIFS('ChatGPT data'!$I$3:$I$20000,'ChatGPT data'!$A$3:$A$20000,"&gt;="&amp;M$3,'ChatGPT data'!$A$3:$A$20000,"&lt;="&amp;M$4,'ChatGPT data'!$B$3:$B$20000,$A45),IF($B45="LinkedIn Ads",SUMIFS('LinkedIn data'!$I$3:$I$20000,'LinkedIn data'!$A$3:$A$20000,"&gt;="&amp;M$3,'LinkedIn data'!$A$3:$A$20000,"&lt;="&amp;M$4,'LinkedIn data'!$B$3:$B$20000,$A45),0)))))</f>
        <v>0</v>
      </c>
      <c r="N45" s="14" t="n">
        <f aca="false">IF($A45="","",IF($B45="Meta",SUMIFS('Meta data'!$V$3:$V$20000,'Meta data'!$A$3:$A$20000,"&gt;="&amp;N$3,'Meta data'!$A$3:$A$20000,"&lt;="&amp;N$4,'Meta data'!$C$3:$C$20000,$A45),IF($B45="Google Ads",SUMIFS('Google data'!$J$3:$J$20000,'Google data'!$B$3:$B$20000,"&gt;="&amp;N$3,'Google data'!$B$3:$B$20000,"&lt;="&amp;N$4,'Google data'!$A$3:$A$20000,$A45),IF($B45="ChatGPT Ads",SUMIFS('ChatGPT data'!$I$3:$I$20000,'ChatGPT data'!$A$3:$A$20000,"&gt;="&amp;N$3,'ChatGPT data'!$A$3:$A$20000,"&lt;="&amp;N$4,'ChatGPT data'!$B$3:$B$20000,$A45),IF($B45="LinkedIn Ads",SUMIFS('LinkedIn data'!$I$3:$I$20000,'LinkedIn data'!$A$3:$A$20000,"&gt;="&amp;N$3,'LinkedIn data'!$A$3:$A$20000,"&lt;="&amp;N$4,'LinkedIn data'!$B$3:$B$20000,$A45),0)))))</f>
        <v>0</v>
      </c>
      <c r="O45" s="14" t="n">
        <f aca="false">IF($A45="","",IF($B45="Meta",SUMIFS('Meta data'!$V$3:$V$20000,'Meta data'!$A$3:$A$20000,"&gt;="&amp;O$3,'Meta data'!$A$3:$A$20000,"&lt;="&amp;O$4,'Meta data'!$C$3:$C$20000,$A45),IF($B45="Google Ads",SUMIFS('Google data'!$J$3:$J$20000,'Google data'!$B$3:$B$20000,"&gt;="&amp;O$3,'Google data'!$B$3:$B$20000,"&lt;="&amp;O$4,'Google data'!$A$3:$A$20000,$A45),IF($B45="ChatGPT Ads",SUMIFS('ChatGPT data'!$I$3:$I$20000,'ChatGPT data'!$A$3:$A$20000,"&gt;="&amp;O$3,'ChatGPT data'!$A$3:$A$20000,"&lt;="&amp;O$4,'ChatGPT data'!$B$3:$B$20000,$A45),IF($B45="LinkedIn Ads",SUMIFS('LinkedIn data'!$I$3:$I$20000,'LinkedIn data'!$A$3:$A$20000,"&gt;="&amp;O$3,'LinkedIn data'!$A$3:$A$20000,"&lt;="&amp;O$4,'LinkedIn data'!$B$3:$B$20000,$A45),0)))))</f>
        <v>0</v>
      </c>
      <c r="P45" s="14" t="n">
        <f aca="false">IF($A45="","",IF($B45="Meta",SUMIFS('Meta data'!$V$3:$V$20000,'Meta data'!$A$3:$A$20000,"&gt;="&amp;P$3,'Meta data'!$A$3:$A$20000,"&lt;="&amp;P$4,'Meta data'!$C$3:$C$20000,$A45),IF($B45="Google Ads",SUMIFS('Google data'!$J$3:$J$20000,'Google data'!$B$3:$B$20000,"&gt;="&amp;P$3,'Google data'!$B$3:$B$20000,"&lt;="&amp;P$4,'Google data'!$A$3:$A$20000,$A45),IF($B45="ChatGPT Ads",SUMIFS('ChatGPT data'!$I$3:$I$20000,'ChatGPT data'!$A$3:$A$20000,"&gt;="&amp;P$3,'ChatGPT data'!$A$3:$A$20000,"&lt;="&amp;P$4,'ChatGPT data'!$B$3:$B$20000,$A45),IF($B45="LinkedIn Ads",SUMIFS('LinkedIn data'!$I$3:$I$20000,'LinkedIn data'!$A$3:$A$20000,"&gt;="&amp;P$3,'LinkedIn data'!$A$3:$A$20000,"&lt;="&amp;P$4,'LinkedIn data'!$B$3:$B$20000,$A45),0)))))</f>
        <v>0</v>
      </c>
      <c r="Q45" s="14" t="n">
        <f aca="false">IF($A45="","",IF($B45="Meta",SUMIFS('Meta data'!$V$3:$V$20000,'Meta data'!$A$3:$A$20000,"&gt;="&amp;Q$3,'Meta data'!$A$3:$A$20000,"&lt;="&amp;Q$4,'Meta data'!$C$3:$C$20000,$A45),IF($B45="Google Ads",SUMIFS('Google data'!$J$3:$J$20000,'Google data'!$B$3:$B$20000,"&gt;="&amp;Q$3,'Google data'!$B$3:$B$20000,"&lt;="&amp;Q$4,'Google data'!$A$3:$A$20000,$A45),IF($B45="ChatGPT Ads",SUMIFS('ChatGPT data'!$I$3:$I$20000,'ChatGPT data'!$A$3:$A$20000,"&gt;="&amp;Q$3,'ChatGPT data'!$A$3:$A$20000,"&lt;="&amp;Q$4,'ChatGPT data'!$B$3:$B$20000,$A45),IF($B45="LinkedIn Ads",SUMIFS('LinkedIn data'!$I$3:$I$20000,'LinkedIn data'!$A$3:$A$20000,"&gt;="&amp;Q$3,'LinkedIn data'!$A$3:$A$20000,"&lt;="&amp;Q$4,'LinkedIn data'!$B$3:$B$20000,$A45),0)))))</f>
        <v>0</v>
      </c>
      <c r="R45" s="15" t="n">
        <f aca="false">IF($A45="","",SUM(F45:Q45))</f>
        <v>982.022397</v>
      </c>
      <c r="S45" s="36" t="n">
        <f aca="false">IF($A45="","",IF($B45="Meta",SUMIFS('Meta data'!$O$3:$O$20000,'Meta data'!$C$3:$C$20000,$A45),IF($B45="Google Ads",SUMIFS('Google data'!$F$3:$F$20000,'Google data'!$A$3:$A$20000,$A45),IF($B45="ChatGPT Ads",SUMIFS('ChatGPT data'!$E$3:$E$20000,'ChatGPT data'!$B$3:$B$20000,$A45),IF($B45="LinkedIn Ads",SUMIFS('LinkedIn data'!$E$3:$E$20000,'LinkedIn data'!$B$3:$B$20000,$A45),0)))))</f>
        <v>1601</v>
      </c>
      <c r="T45" s="36" t="n">
        <f aca="false">IF($A45="","",IF($B45="Meta",SUMIFS('Meta data'!$P$3:$P$20000,'Meta data'!$C$3:$C$20000,$A45),IF($B45="Google Ads",SUMIFS('Google data'!$G$3:$G$20000,'Google data'!$A$3:$A$20000,$A45),IF($B45="ChatGPT Ads",SUMIFS('ChatGPT data'!$F$3:$F$20000,'ChatGPT data'!$B$3:$B$20000,$A45),IF($B45="LinkedIn Ads",SUMIFS('LinkedIn data'!$F$3:$F$20000,'LinkedIn data'!$B$3:$B$20000,$A45),0)))))</f>
        <v>91.02</v>
      </c>
      <c r="U45" s="37" t="n">
        <f aca="false">IF(OR($A45="",T45=0),"",R45/T45)</f>
        <v>10.7890836849044</v>
      </c>
      <c r="V45" s="58"/>
      <c r="W45" s="14" t="n">
        <f aca="false">IF($A45="","",IF($B45="Meta",SUMIFS('Meta data'!$V$3:$V$20000,'Meta data'!$A$3:$A$20000,"&gt;="&amp;Calc!$C$15,'Meta data'!$A$3:$A$20000,"&lt;="&amp;Calc!$C$13,'Meta data'!$C$3:$C$20000,$A45,'Meta data'!$T$3:$T$20000,"&lt;&gt;Month total"),IF($B45="Google Ads",SUMIFS('Google data'!$J$3:$J$20000,'Google data'!$B$3:$B$20000,"&gt;="&amp;Calc!$C$15,'Google data'!$B$3:$B$20000,"&lt;="&amp;Calc!$C$13,'Google data'!$A$3:$A$20000,$A45,'Google data'!$H$3:$H$20000,"&lt;&gt;Month total"),IF($B45="ChatGPT Ads",SUMIFS('ChatGPT data'!$I$3:$I$20000,'ChatGPT data'!$A$3:$A$20000,"&gt;="&amp;Calc!$C$15,'ChatGPT data'!$A$3:$A$20000,"&lt;="&amp;Calc!$C$13,'ChatGPT data'!$B$3:$B$20000,$A45,'ChatGPT data'!$G$3:$G$20000,"&lt;&gt;Month total"),IF($B45="LinkedIn Ads",SUMIFS('LinkedIn data'!$I$3:$I$20000,'LinkedIn data'!$A$3:$A$20000,"&gt;="&amp;Calc!$C$15,'LinkedIn data'!$A$3:$A$20000,"&lt;="&amp;Calc!$C$13,'LinkedIn data'!$B$3:$B$20000,$A45,'LinkedIn data'!$G$3:$G$20000,"&lt;&gt;Month total"),0)))))</f>
        <v>0</v>
      </c>
      <c r="X45" s="14" t="n">
        <f aca="false">IF($A45="","",IF($B45="Meta",SUMIFS('Meta data'!$V$3:$V$20000,'Meta data'!$A$3:$A$20000,"&gt;="&amp;Calc!$C$14,'Meta data'!$A$3:$A$20000,"&lt;="&amp;Calc!$C$13,'Meta data'!$C$3:$C$20000,$A45,'Meta data'!$T$3:$T$20000,"&lt;&gt;Month total"),IF($B45="Google Ads",SUMIFS('Google data'!$J$3:$J$20000,'Google data'!$B$3:$B$20000,"&gt;="&amp;Calc!$C$14,'Google data'!$B$3:$B$20000,"&lt;="&amp;Calc!$C$13,'Google data'!$A$3:$A$20000,$A45,'Google data'!$H$3:$H$20000,"&lt;&gt;Month total"),IF($B45="ChatGPT Ads",SUMIFS('ChatGPT data'!$I$3:$I$20000,'ChatGPT data'!$A$3:$A$20000,"&gt;="&amp;Calc!$C$14,'ChatGPT data'!$A$3:$A$20000,"&lt;="&amp;Calc!$C$13,'ChatGPT data'!$B$3:$B$20000,$A45,'ChatGPT data'!$G$3:$G$20000,"&lt;&gt;Month total"),IF($B45="LinkedIn Ads",SUMIFS('LinkedIn data'!$I$3:$I$20000,'LinkedIn data'!$A$3:$A$20000,"&gt;="&amp;Calc!$C$14,'LinkedIn data'!$A$3:$A$20000,"&lt;="&amp;Calc!$C$13,'LinkedIn data'!$B$3:$B$20000,$A45,'LinkedIn data'!$G$3:$G$20000,"&lt;&gt;Month total"),0)))))</f>
        <v>0</v>
      </c>
    </row>
    <row r="46" customFormat="false" ht="15" hidden="false" customHeight="false" outlineLevel="0" collapsed="false">
      <c r="A46" s="57" t="s">
        <v>206</v>
      </c>
      <c r="B46" s="57" t="s">
        <v>20</v>
      </c>
      <c r="C46" s="57" t="s">
        <v>133</v>
      </c>
      <c r="D46" s="57" t="s">
        <v>123</v>
      </c>
      <c r="E46" s="57" t="s">
        <v>152</v>
      </c>
      <c r="F46" s="14" t="n">
        <f aca="false">IF($A46="","",IF($B46="Meta",SUMIFS('Meta data'!$V$3:$V$20000,'Meta data'!$A$3:$A$20000,"&gt;="&amp;F$3,'Meta data'!$A$3:$A$20000,"&lt;="&amp;F$4,'Meta data'!$C$3:$C$20000,$A46),IF($B46="Google Ads",SUMIFS('Google data'!$J$3:$J$20000,'Google data'!$B$3:$B$20000,"&gt;="&amp;F$3,'Google data'!$B$3:$B$20000,"&lt;="&amp;F$4,'Google data'!$A$3:$A$20000,$A46),IF($B46="ChatGPT Ads",SUMIFS('ChatGPT data'!$I$3:$I$20000,'ChatGPT data'!$A$3:$A$20000,"&gt;="&amp;F$3,'ChatGPT data'!$A$3:$A$20000,"&lt;="&amp;F$4,'ChatGPT data'!$B$3:$B$20000,$A46),IF($B46="LinkedIn Ads",SUMIFS('LinkedIn data'!$I$3:$I$20000,'LinkedIn data'!$A$3:$A$20000,"&gt;="&amp;F$3,'LinkedIn data'!$A$3:$A$20000,"&lt;="&amp;F$4,'LinkedIn data'!$B$3:$B$20000,$A46),0)))))</f>
        <v>651.607923</v>
      </c>
      <c r="G46" s="14" t="n">
        <f aca="false">IF($A46="","",IF($B46="Meta",SUMIFS('Meta data'!$V$3:$V$20000,'Meta data'!$A$3:$A$20000,"&gt;="&amp;G$3,'Meta data'!$A$3:$A$20000,"&lt;="&amp;G$4,'Meta data'!$C$3:$C$20000,$A46),IF($B46="Google Ads",SUMIFS('Google data'!$J$3:$J$20000,'Google data'!$B$3:$B$20000,"&gt;="&amp;G$3,'Google data'!$B$3:$B$20000,"&lt;="&amp;G$4,'Google data'!$A$3:$A$20000,$A46),IF($B46="ChatGPT Ads",SUMIFS('ChatGPT data'!$I$3:$I$20000,'ChatGPT data'!$A$3:$A$20000,"&gt;="&amp;G$3,'ChatGPT data'!$A$3:$A$20000,"&lt;="&amp;G$4,'ChatGPT data'!$B$3:$B$20000,$A46),IF($B46="LinkedIn Ads",SUMIFS('LinkedIn data'!$I$3:$I$20000,'LinkedIn data'!$A$3:$A$20000,"&gt;="&amp;G$3,'LinkedIn data'!$A$3:$A$20000,"&lt;="&amp;G$4,'LinkedIn data'!$B$3:$B$20000,$A46),0)))))</f>
        <v>95.317456</v>
      </c>
      <c r="H46" s="14" t="n">
        <f aca="false">IF($A46="","",IF($B46="Meta",SUMIFS('Meta data'!$V$3:$V$20000,'Meta data'!$A$3:$A$20000,"&gt;="&amp;H$3,'Meta data'!$A$3:$A$20000,"&lt;="&amp;H$4,'Meta data'!$C$3:$C$20000,$A46),IF($B46="Google Ads",SUMIFS('Google data'!$J$3:$J$20000,'Google data'!$B$3:$B$20000,"&gt;="&amp;H$3,'Google data'!$B$3:$B$20000,"&lt;="&amp;H$4,'Google data'!$A$3:$A$20000,$A46),IF($B46="ChatGPT Ads",SUMIFS('ChatGPT data'!$I$3:$I$20000,'ChatGPT data'!$A$3:$A$20000,"&gt;="&amp;H$3,'ChatGPT data'!$A$3:$A$20000,"&lt;="&amp;H$4,'ChatGPT data'!$B$3:$B$20000,$A46),IF($B46="LinkedIn Ads",SUMIFS('LinkedIn data'!$I$3:$I$20000,'LinkedIn data'!$A$3:$A$20000,"&gt;="&amp;H$3,'LinkedIn data'!$A$3:$A$20000,"&lt;="&amp;H$4,'LinkedIn data'!$B$3:$B$20000,$A46),0)))))</f>
        <v>75.411219</v>
      </c>
      <c r="I46" s="14" t="n">
        <f aca="false">IF($A46="","",IF($B46="Meta",SUMIFS('Meta data'!$V$3:$V$20000,'Meta data'!$A$3:$A$20000,"&gt;="&amp;I$3,'Meta data'!$A$3:$A$20000,"&lt;="&amp;I$4,'Meta data'!$C$3:$C$20000,$A46),IF($B46="Google Ads",SUMIFS('Google data'!$J$3:$J$20000,'Google data'!$B$3:$B$20000,"&gt;="&amp;I$3,'Google data'!$B$3:$B$20000,"&lt;="&amp;I$4,'Google data'!$A$3:$A$20000,$A46),IF($B46="ChatGPT Ads",SUMIFS('ChatGPT data'!$I$3:$I$20000,'ChatGPT data'!$A$3:$A$20000,"&gt;="&amp;I$3,'ChatGPT data'!$A$3:$A$20000,"&lt;="&amp;I$4,'ChatGPT data'!$B$3:$B$20000,$A46),IF($B46="LinkedIn Ads",SUMIFS('LinkedIn data'!$I$3:$I$20000,'LinkedIn data'!$A$3:$A$20000,"&gt;="&amp;I$3,'LinkedIn data'!$A$3:$A$20000,"&lt;="&amp;I$4,'LinkedIn data'!$B$3:$B$20000,$A46),0)))))</f>
        <v>56.857399</v>
      </c>
      <c r="J46" s="14" t="n">
        <f aca="false">IF($A46="","",IF($B46="Meta",SUMIFS('Meta data'!$V$3:$V$20000,'Meta data'!$A$3:$A$20000,"&gt;="&amp;J$3,'Meta data'!$A$3:$A$20000,"&lt;="&amp;J$4,'Meta data'!$C$3:$C$20000,$A46),IF($B46="Google Ads",SUMIFS('Google data'!$J$3:$J$20000,'Google data'!$B$3:$B$20000,"&gt;="&amp;J$3,'Google data'!$B$3:$B$20000,"&lt;="&amp;J$4,'Google data'!$A$3:$A$20000,$A46),IF($B46="ChatGPT Ads",SUMIFS('ChatGPT data'!$I$3:$I$20000,'ChatGPT data'!$A$3:$A$20000,"&gt;="&amp;J$3,'ChatGPT data'!$A$3:$A$20000,"&lt;="&amp;J$4,'ChatGPT data'!$B$3:$B$20000,$A46),IF($B46="LinkedIn Ads",SUMIFS('LinkedIn data'!$I$3:$I$20000,'LinkedIn data'!$A$3:$A$20000,"&gt;="&amp;J$3,'LinkedIn data'!$A$3:$A$20000,"&lt;="&amp;J$4,'LinkedIn data'!$B$3:$B$20000,$A46),0)))))</f>
        <v>0</v>
      </c>
      <c r="K46" s="14" t="n">
        <f aca="false">IF($A46="","",IF($B46="Meta",SUMIFS('Meta data'!$V$3:$V$20000,'Meta data'!$A$3:$A$20000,"&gt;="&amp;K$3,'Meta data'!$A$3:$A$20000,"&lt;="&amp;K$4,'Meta data'!$C$3:$C$20000,$A46),IF($B46="Google Ads",SUMIFS('Google data'!$J$3:$J$20000,'Google data'!$B$3:$B$20000,"&gt;="&amp;K$3,'Google data'!$B$3:$B$20000,"&lt;="&amp;K$4,'Google data'!$A$3:$A$20000,$A46),IF($B46="ChatGPT Ads",SUMIFS('ChatGPT data'!$I$3:$I$20000,'ChatGPT data'!$A$3:$A$20000,"&gt;="&amp;K$3,'ChatGPT data'!$A$3:$A$20000,"&lt;="&amp;K$4,'ChatGPT data'!$B$3:$B$20000,$A46),IF($B46="LinkedIn Ads",SUMIFS('LinkedIn data'!$I$3:$I$20000,'LinkedIn data'!$A$3:$A$20000,"&gt;="&amp;K$3,'LinkedIn data'!$A$3:$A$20000,"&lt;="&amp;K$4,'LinkedIn data'!$B$3:$B$20000,$A46),0)))))</f>
        <v>0</v>
      </c>
      <c r="L46" s="14" t="n">
        <f aca="false">IF($A46="","",IF($B46="Meta",SUMIFS('Meta data'!$V$3:$V$20000,'Meta data'!$A$3:$A$20000,"&gt;="&amp;L$3,'Meta data'!$A$3:$A$20000,"&lt;="&amp;L$4,'Meta data'!$C$3:$C$20000,$A46),IF($B46="Google Ads",SUMIFS('Google data'!$J$3:$J$20000,'Google data'!$B$3:$B$20000,"&gt;="&amp;L$3,'Google data'!$B$3:$B$20000,"&lt;="&amp;L$4,'Google data'!$A$3:$A$20000,$A46),IF($B46="ChatGPT Ads",SUMIFS('ChatGPT data'!$I$3:$I$20000,'ChatGPT data'!$A$3:$A$20000,"&gt;="&amp;L$3,'ChatGPT data'!$A$3:$A$20000,"&lt;="&amp;L$4,'ChatGPT data'!$B$3:$B$20000,$A46),IF($B46="LinkedIn Ads",SUMIFS('LinkedIn data'!$I$3:$I$20000,'LinkedIn data'!$A$3:$A$20000,"&gt;="&amp;L$3,'LinkedIn data'!$A$3:$A$20000,"&lt;="&amp;L$4,'LinkedIn data'!$B$3:$B$20000,$A46),0)))))</f>
        <v>0</v>
      </c>
      <c r="M46" s="14" t="n">
        <f aca="false">IF($A46="","",IF($B46="Meta",SUMIFS('Meta data'!$V$3:$V$20000,'Meta data'!$A$3:$A$20000,"&gt;="&amp;M$3,'Meta data'!$A$3:$A$20000,"&lt;="&amp;M$4,'Meta data'!$C$3:$C$20000,$A46),IF($B46="Google Ads",SUMIFS('Google data'!$J$3:$J$20000,'Google data'!$B$3:$B$20000,"&gt;="&amp;M$3,'Google data'!$B$3:$B$20000,"&lt;="&amp;M$4,'Google data'!$A$3:$A$20000,$A46),IF($B46="ChatGPT Ads",SUMIFS('ChatGPT data'!$I$3:$I$20000,'ChatGPT data'!$A$3:$A$20000,"&gt;="&amp;M$3,'ChatGPT data'!$A$3:$A$20000,"&lt;="&amp;M$4,'ChatGPT data'!$B$3:$B$20000,$A46),IF($B46="LinkedIn Ads",SUMIFS('LinkedIn data'!$I$3:$I$20000,'LinkedIn data'!$A$3:$A$20000,"&gt;="&amp;M$3,'LinkedIn data'!$A$3:$A$20000,"&lt;="&amp;M$4,'LinkedIn data'!$B$3:$B$20000,$A46),0)))))</f>
        <v>0</v>
      </c>
      <c r="N46" s="14" t="n">
        <f aca="false">IF($A46="","",IF($B46="Meta",SUMIFS('Meta data'!$V$3:$V$20000,'Meta data'!$A$3:$A$20000,"&gt;="&amp;N$3,'Meta data'!$A$3:$A$20000,"&lt;="&amp;N$4,'Meta data'!$C$3:$C$20000,$A46),IF($B46="Google Ads",SUMIFS('Google data'!$J$3:$J$20000,'Google data'!$B$3:$B$20000,"&gt;="&amp;N$3,'Google data'!$B$3:$B$20000,"&lt;="&amp;N$4,'Google data'!$A$3:$A$20000,$A46),IF($B46="ChatGPT Ads",SUMIFS('ChatGPT data'!$I$3:$I$20000,'ChatGPT data'!$A$3:$A$20000,"&gt;="&amp;N$3,'ChatGPT data'!$A$3:$A$20000,"&lt;="&amp;N$4,'ChatGPT data'!$B$3:$B$20000,$A46),IF($B46="LinkedIn Ads",SUMIFS('LinkedIn data'!$I$3:$I$20000,'LinkedIn data'!$A$3:$A$20000,"&gt;="&amp;N$3,'LinkedIn data'!$A$3:$A$20000,"&lt;="&amp;N$4,'LinkedIn data'!$B$3:$B$20000,$A46),0)))))</f>
        <v>0</v>
      </c>
      <c r="O46" s="14" t="n">
        <f aca="false">IF($A46="","",IF($B46="Meta",SUMIFS('Meta data'!$V$3:$V$20000,'Meta data'!$A$3:$A$20000,"&gt;="&amp;O$3,'Meta data'!$A$3:$A$20000,"&lt;="&amp;O$4,'Meta data'!$C$3:$C$20000,$A46),IF($B46="Google Ads",SUMIFS('Google data'!$J$3:$J$20000,'Google data'!$B$3:$B$20000,"&gt;="&amp;O$3,'Google data'!$B$3:$B$20000,"&lt;="&amp;O$4,'Google data'!$A$3:$A$20000,$A46),IF($B46="ChatGPT Ads",SUMIFS('ChatGPT data'!$I$3:$I$20000,'ChatGPT data'!$A$3:$A$20000,"&gt;="&amp;O$3,'ChatGPT data'!$A$3:$A$20000,"&lt;="&amp;O$4,'ChatGPT data'!$B$3:$B$20000,$A46),IF($B46="LinkedIn Ads",SUMIFS('LinkedIn data'!$I$3:$I$20000,'LinkedIn data'!$A$3:$A$20000,"&gt;="&amp;O$3,'LinkedIn data'!$A$3:$A$20000,"&lt;="&amp;O$4,'LinkedIn data'!$B$3:$B$20000,$A46),0)))))</f>
        <v>0</v>
      </c>
      <c r="P46" s="14" t="n">
        <f aca="false">IF($A46="","",IF($B46="Meta",SUMIFS('Meta data'!$V$3:$V$20000,'Meta data'!$A$3:$A$20000,"&gt;="&amp;P$3,'Meta data'!$A$3:$A$20000,"&lt;="&amp;P$4,'Meta data'!$C$3:$C$20000,$A46),IF($B46="Google Ads",SUMIFS('Google data'!$J$3:$J$20000,'Google data'!$B$3:$B$20000,"&gt;="&amp;P$3,'Google data'!$B$3:$B$20000,"&lt;="&amp;P$4,'Google data'!$A$3:$A$20000,$A46),IF($B46="ChatGPT Ads",SUMIFS('ChatGPT data'!$I$3:$I$20000,'ChatGPT data'!$A$3:$A$20000,"&gt;="&amp;P$3,'ChatGPT data'!$A$3:$A$20000,"&lt;="&amp;P$4,'ChatGPT data'!$B$3:$B$20000,$A46),IF($B46="LinkedIn Ads",SUMIFS('LinkedIn data'!$I$3:$I$20000,'LinkedIn data'!$A$3:$A$20000,"&gt;="&amp;P$3,'LinkedIn data'!$A$3:$A$20000,"&lt;="&amp;P$4,'LinkedIn data'!$B$3:$B$20000,$A46),0)))))</f>
        <v>0</v>
      </c>
      <c r="Q46" s="14" t="n">
        <f aca="false">IF($A46="","",IF($B46="Meta",SUMIFS('Meta data'!$V$3:$V$20000,'Meta data'!$A$3:$A$20000,"&gt;="&amp;Q$3,'Meta data'!$A$3:$A$20000,"&lt;="&amp;Q$4,'Meta data'!$C$3:$C$20000,$A46),IF($B46="Google Ads",SUMIFS('Google data'!$J$3:$J$20000,'Google data'!$B$3:$B$20000,"&gt;="&amp;Q$3,'Google data'!$B$3:$B$20000,"&lt;="&amp;Q$4,'Google data'!$A$3:$A$20000,$A46),IF($B46="ChatGPT Ads",SUMIFS('ChatGPT data'!$I$3:$I$20000,'ChatGPT data'!$A$3:$A$20000,"&gt;="&amp;Q$3,'ChatGPT data'!$A$3:$A$20000,"&lt;="&amp;Q$4,'ChatGPT data'!$B$3:$B$20000,$A46),IF($B46="LinkedIn Ads",SUMIFS('LinkedIn data'!$I$3:$I$20000,'LinkedIn data'!$A$3:$A$20000,"&gt;="&amp;Q$3,'LinkedIn data'!$A$3:$A$20000,"&lt;="&amp;Q$4,'LinkedIn data'!$B$3:$B$20000,$A46),0)))))</f>
        <v>0</v>
      </c>
      <c r="R46" s="15" t="n">
        <f aca="false">IF($A46="","",SUM(F46:Q46))</f>
        <v>879.193997</v>
      </c>
      <c r="S46" s="36" t="n">
        <f aca="false">IF($A46="","",IF($B46="Meta",SUMIFS('Meta data'!$O$3:$O$20000,'Meta data'!$C$3:$C$20000,$A46),IF($B46="Google Ads",SUMIFS('Google data'!$F$3:$F$20000,'Google data'!$A$3:$A$20000,$A46),IF($B46="ChatGPT Ads",SUMIFS('ChatGPT data'!$E$3:$E$20000,'ChatGPT data'!$B$3:$B$20000,$A46),IF($B46="LinkedIn Ads",SUMIFS('LinkedIn data'!$E$3:$E$20000,'LinkedIn data'!$B$3:$B$20000,$A46),0)))))</f>
        <v>1355</v>
      </c>
      <c r="T46" s="36" t="n">
        <f aca="false">IF($A46="","",IF($B46="Meta",SUMIFS('Meta data'!$P$3:$P$20000,'Meta data'!$C$3:$C$20000,$A46),IF($B46="Google Ads",SUMIFS('Google data'!$G$3:$G$20000,'Google data'!$A$3:$A$20000,$A46),IF($B46="ChatGPT Ads",SUMIFS('ChatGPT data'!$F$3:$F$20000,'ChatGPT data'!$B$3:$B$20000,$A46),IF($B46="LinkedIn Ads",SUMIFS('LinkedIn data'!$F$3:$F$20000,'LinkedIn data'!$B$3:$B$20000,$A46),0)))))</f>
        <v>77.07</v>
      </c>
      <c r="U46" s="37" t="n">
        <f aca="false">IF(OR($A46="",T46=0),"",R46/T46)</f>
        <v>11.4077331906059</v>
      </c>
      <c r="V46" s="58"/>
      <c r="W46" s="14" t="n">
        <f aca="false">IF($A46="","",IF($B46="Meta",SUMIFS('Meta data'!$V$3:$V$20000,'Meta data'!$A$3:$A$20000,"&gt;="&amp;Calc!$C$15,'Meta data'!$A$3:$A$20000,"&lt;="&amp;Calc!$C$13,'Meta data'!$C$3:$C$20000,$A46,'Meta data'!$T$3:$T$20000,"&lt;&gt;Month total"),IF($B46="Google Ads",SUMIFS('Google data'!$J$3:$J$20000,'Google data'!$B$3:$B$20000,"&gt;="&amp;Calc!$C$15,'Google data'!$B$3:$B$20000,"&lt;="&amp;Calc!$C$13,'Google data'!$A$3:$A$20000,$A46,'Google data'!$H$3:$H$20000,"&lt;&gt;Month total"),IF($B46="ChatGPT Ads",SUMIFS('ChatGPT data'!$I$3:$I$20000,'ChatGPT data'!$A$3:$A$20000,"&gt;="&amp;Calc!$C$15,'ChatGPT data'!$A$3:$A$20000,"&lt;="&amp;Calc!$C$13,'ChatGPT data'!$B$3:$B$20000,$A46,'ChatGPT data'!$G$3:$G$20000,"&lt;&gt;Month total"),IF($B46="LinkedIn Ads",SUMIFS('LinkedIn data'!$I$3:$I$20000,'LinkedIn data'!$A$3:$A$20000,"&gt;="&amp;Calc!$C$15,'LinkedIn data'!$A$3:$A$20000,"&lt;="&amp;Calc!$C$13,'LinkedIn data'!$B$3:$B$20000,$A46,'LinkedIn data'!$G$3:$G$20000,"&lt;&gt;Month total"),0)))))</f>
        <v>0</v>
      </c>
      <c r="X46" s="14" t="n">
        <f aca="false">IF($A46="","",IF($B46="Meta",SUMIFS('Meta data'!$V$3:$V$20000,'Meta data'!$A$3:$A$20000,"&gt;="&amp;Calc!$C$14,'Meta data'!$A$3:$A$20000,"&lt;="&amp;Calc!$C$13,'Meta data'!$C$3:$C$20000,$A46,'Meta data'!$T$3:$T$20000,"&lt;&gt;Month total"),IF($B46="Google Ads",SUMIFS('Google data'!$J$3:$J$20000,'Google data'!$B$3:$B$20000,"&gt;="&amp;Calc!$C$14,'Google data'!$B$3:$B$20000,"&lt;="&amp;Calc!$C$13,'Google data'!$A$3:$A$20000,$A46,'Google data'!$H$3:$H$20000,"&lt;&gt;Month total"),IF($B46="ChatGPT Ads",SUMIFS('ChatGPT data'!$I$3:$I$20000,'ChatGPT data'!$A$3:$A$20000,"&gt;="&amp;Calc!$C$14,'ChatGPT data'!$A$3:$A$20000,"&lt;="&amp;Calc!$C$13,'ChatGPT data'!$B$3:$B$20000,$A46,'ChatGPT data'!$G$3:$G$20000,"&lt;&gt;Month total"),IF($B46="LinkedIn Ads",SUMIFS('LinkedIn data'!$I$3:$I$20000,'LinkedIn data'!$A$3:$A$20000,"&gt;="&amp;Calc!$C$14,'LinkedIn data'!$A$3:$A$20000,"&lt;="&amp;Calc!$C$13,'LinkedIn data'!$B$3:$B$20000,$A46,'LinkedIn data'!$G$3:$G$20000,"&lt;&gt;Month total"),0)))))</f>
        <v>0</v>
      </c>
    </row>
    <row r="47" customFormat="false" ht="15" hidden="false" customHeight="false" outlineLevel="0" collapsed="false">
      <c r="A47" s="57" t="s">
        <v>207</v>
      </c>
      <c r="B47" s="57" t="s">
        <v>20</v>
      </c>
      <c r="C47" s="57" t="s">
        <v>129</v>
      </c>
      <c r="D47" s="57" t="s">
        <v>122</v>
      </c>
      <c r="E47" s="57" t="s">
        <v>151</v>
      </c>
      <c r="F47" s="14" t="n">
        <f aca="false">IF($A47="","",IF($B47="Meta",SUMIFS('Meta data'!$V$3:$V$20000,'Meta data'!$A$3:$A$20000,"&gt;="&amp;F$3,'Meta data'!$A$3:$A$20000,"&lt;="&amp;F$4,'Meta data'!$C$3:$C$20000,$A47),IF($B47="Google Ads",SUMIFS('Google data'!$J$3:$J$20000,'Google data'!$B$3:$B$20000,"&gt;="&amp;F$3,'Google data'!$B$3:$B$20000,"&lt;="&amp;F$4,'Google data'!$A$3:$A$20000,$A47),IF($B47="ChatGPT Ads",SUMIFS('ChatGPT data'!$I$3:$I$20000,'ChatGPT data'!$A$3:$A$20000,"&gt;="&amp;F$3,'ChatGPT data'!$A$3:$A$20000,"&lt;="&amp;F$4,'ChatGPT data'!$B$3:$B$20000,$A47),IF($B47="LinkedIn Ads",SUMIFS('LinkedIn data'!$I$3:$I$20000,'LinkedIn data'!$A$3:$A$20000,"&gt;="&amp;F$3,'LinkedIn data'!$A$3:$A$20000,"&lt;="&amp;F$4,'LinkedIn data'!$B$3:$B$20000,$A47),0)))))</f>
        <v>0</v>
      </c>
      <c r="G47" s="14" t="n">
        <f aca="false">IF($A47="","",IF($B47="Meta",SUMIFS('Meta data'!$V$3:$V$20000,'Meta data'!$A$3:$A$20000,"&gt;="&amp;G$3,'Meta data'!$A$3:$A$20000,"&lt;="&amp;G$4,'Meta data'!$C$3:$C$20000,$A47),IF($B47="Google Ads",SUMIFS('Google data'!$J$3:$J$20000,'Google data'!$B$3:$B$20000,"&gt;="&amp;G$3,'Google data'!$B$3:$B$20000,"&lt;="&amp;G$4,'Google data'!$A$3:$A$20000,$A47),IF($B47="ChatGPT Ads",SUMIFS('ChatGPT data'!$I$3:$I$20000,'ChatGPT data'!$A$3:$A$20000,"&gt;="&amp;G$3,'ChatGPT data'!$A$3:$A$20000,"&lt;="&amp;G$4,'ChatGPT data'!$B$3:$B$20000,$A47),IF($B47="LinkedIn Ads",SUMIFS('LinkedIn data'!$I$3:$I$20000,'LinkedIn data'!$A$3:$A$20000,"&gt;="&amp;G$3,'LinkedIn data'!$A$3:$A$20000,"&lt;="&amp;G$4,'LinkedIn data'!$B$3:$B$20000,$A47),0)))))</f>
        <v>841.270436</v>
      </c>
      <c r="H47" s="14" t="n">
        <f aca="false">IF($A47="","",IF($B47="Meta",SUMIFS('Meta data'!$V$3:$V$20000,'Meta data'!$A$3:$A$20000,"&gt;="&amp;H$3,'Meta data'!$A$3:$A$20000,"&lt;="&amp;H$4,'Meta data'!$C$3:$C$20000,$A47),IF($B47="Google Ads",SUMIFS('Google data'!$J$3:$J$20000,'Google data'!$B$3:$B$20000,"&gt;="&amp;H$3,'Google data'!$B$3:$B$20000,"&lt;="&amp;H$4,'Google data'!$A$3:$A$20000,$A47),IF($B47="ChatGPT Ads",SUMIFS('ChatGPT data'!$I$3:$I$20000,'ChatGPT data'!$A$3:$A$20000,"&gt;="&amp;H$3,'ChatGPT data'!$A$3:$A$20000,"&lt;="&amp;H$4,'ChatGPT data'!$B$3:$B$20000,$A47),IF($B47="LinkedIn Ads",SUMIFS('LinkedIn data'!$I$3:$I$20000,'LinkedIn data'!$A$3:$A$20000,"&gt;="&amp;H$3,'LinkedIn data'!$A$3:$A$20000,"&lt;="&amp;H$4,'LinkedIn data'!$B$3:$B$20000,$A47),0)))))</f>
        <v>0</v>
      </c>
      <c r="I47" s="14" t="n">
        <f aca="false">IF($A47="","",IF($B47="Meta",SUMIFS('Meta data'!$V$3:$V$20000,'Meta data'!$A$3:$A$20000,"&gt;="&amp;I$3,'Meta data'!$A$3:$A$20000,"&lt;="&amp;I$4,'Meta data'!$C$3:$C$20000,$A47),IF($B47="Google Ads",SUMIFS('Google data'!$J$3:$J$20000,'Google data'!$B$3:$B$20000,"&gt;="&amp;I$3,'Google data'!$B$3:$B$20000,"&lt;="&amp;I$4,'Google data'!$A$3:$A$20000,$A47),IF($B47="ChatGPT Ads",SUMIFS('ChatGPT data'!$I$3:$I$20000,'ChatGPT data'!$A$3:$A$20000,"&gt;="&amp;I$3,'ChatGPT data'!$A$3:$A$20000,"&lt;="&amp;I$4,'ChatGPT data'!$B$3:$B$20000,$A47),IF($B47="LinkedIn Ads",SUMIFS('LinkedIn data'!$I$3:$I$20000,'LinkedIn data'!$A$3:$A$20000,"&gt;="&amp;I$3,'LinkedIn data'!$A$3:$A$20000,"&lt;="&amp;I$4,'LinkedIn data'!$B$3:$B$20000,$A47),0)))))</f>
        <v>0</v>
      </c>
      <c r="J47" s="14" t="n">
        <f aca="false">IF($A47="","",IF($B47="Meta",SUMIFS('Meta data'!$V$3:$V$20000,'Meta data'!$A$3:$A$20000,"&gt;="&amp;J$3,'Meta data'!$A$3:$A$20000,"&lt;="&amp;J$4,'Meta data'!$C$3:$C$20000,$A47),IF($B47="Google Ads",SUMIFS('Google data'!$J$3:$J$20000,'Google data'!$B$3:$B$20000,"&gt;="&amp;J$3,'Google data'!$B$3:$B$20000,"&lt;="&amp;J$4,'Google data'!$A$3:$A$20000,$A47),IF($B47="ChatGPT Ads",SUMIFS('ChatGPT data'!$I$3:$I$20000,'ChatGPT data'!$A$3:$A$20000,"&gt;="&amp;J$3,'ChatGPT data'!$A$3:$A$20000,"&lt;="&amp;J$4,'ChatGPT data'!$B$3:$B$20000,$A47),IF($B47="LinkedIn Ads",SUMIFS('LinkedIn data'!$I$3:$I$20000,'LinkedIn data'!$A$3:$A$20000,"&gt;="&amp;J$3,'LinkedIn data'!$A$3:$A$20000,"&lt;="&amp;J$4,'LinkedIn data'!$B$3:$B$20000,$A47),0)))))</f>
        <v>0</v>
      </c>
      <c r="K47" s="14" t="n">
        <f aca="false">IF($A47="","",IF($B47="Meta",SUMIFS('Meta data'!$V$3:$V$20000,'Meta data'!$A$3:$A$20000,"&gt;="&amp;K$3,'Meta data'!$A$3:$A$20000,"&lt;="&amp;K$4,'Meta data'!$C$3:$C$20000,$A47),IF($B47="Google Ads",SUMIFS('Google data'!$J$3:$J$20000,'Google data'!$B$3:$B$20000,"&gt;="&amp;K$3,'Google data'!$B$3:$B$20000,"&lt;="&amp;K$4,'Google data'!$A$3:$A$20000,$A47),IF($B47="ChatGPT Ads",SUMIFS('ChatGPT data'!$I$3:$I$20000,'ChatGPT data'!$A$3:$A$20000,"&gt;="&amp;K$3,'ChatGPT data'!$A$3:$A$20000,"&lt;="&amp;K$4,'ChatGPT data'!$B$3:$B$20000,$A47),IF($B47="LinkedIn Ads",SUMIFS('LinkedIn data'!$I$3:$I$20000,'LinkedIn data'!$A$3:$A$20000,"&gt;="&amp;K$3,'LinkedIn data'!$A$3:$A$20000,"&lt;="&amp;K$4,'LinkedIn data'!$B$3:$B$20000,$A47),0)))))</f>
        <v>0</v>
      </c>
      <c r="L47" s="14" t="n">
        <f aca="false">IF($A47="","",IF($B47="Meta",SUMIFS('Meta data'!$V$3:$V$20000,'Meta data'!$A$3:$A$20000,"&gt;="&amp;L$3,'Meta data'!$A$3:$A$20000,"&lt;="&amp;L$4,'Meta data'!$C$3:$C$20000,$A47),IF($B47="Google Ads",SUMIFS('Google data'!$J$3:$J$20000,'Google data'!$B$3:$B$20000,"&gt;="&amp;L$3,'Google data'!$B$3:$B$20000,"&lt;="&amp;L$4,'Google data'!$A$3:$A$20000,$A47),IF($B47="ChatGPT Ads",SUMIFS('ChatGPT data'!$I$3:$I$20000,'ChatGPT data'!$A$3:$A$20000,"&gt;="&amp;L$3,'ChatGPT data'!$A$3:$A$20000,"&lt;="&amp;L$4,'ChatGPT data'!$B$3:$B$20000,$A47),IF($B47="LinkedIn Ads",SUMIFS('LinkedIn data'!$I$3:$I$20000,'LinkedIn data'!$A$3:$A$20000,"&gt;="&amp;L$3,'LinkedIn data'!$A$3:$A$20000,"&lt;="&amp;L$4,'LinkedIn data'!$B$3:$B$20000,$A47),0)))))</f>
        <v>0</v>
      </c>
      <c r="M47" s="14" t="n">
        <f aca="false">IF($A47="","",IF($B47="Meta",SUMIFS('Meta data'!$V$3:$V$20000,'Meta data'!$A$3:$A$20000,"&gt;="&amp;M$3,'Meta data'!$A$3:$A$20000,"&lt;="&amp;M$4,'Meta data'!$C$3:$C$20000,$A47),IF($B47="Google Ads",SUMIFS('Google data'!$J$3:$J$20000,'Google data'!$B$3:$B$20000,"&gt;="&amp;M$3,'Google data'!$B$3:$B$20000,"&lt;="&amp;M$4,'Google data'!$A$3:$A$20000,$A47),IF($B47="ChatGPT Ads",SUMIFS('ChatGPT data'!$I$3:$I$20000,'ChatGPT data'!$A$3:$A$20000,"&gt;="&amp;M$3,'ChatGPT data'!$A$3:$A$20000,"&lt;="&amp;M$4,'ChatGPT data'!$B$3:$B$20000,$A47),IF($B47="LinkedIn Ads",SUMIFS('LinkedIn data'!$I$3:$I$20000,'LinkedIn data'!$A$3:$A$20000,"&gt;="&amp;M$3,'LinkedIn data'!$A$3:$A$20000,"&lt;="&amp;M$4,'LinkedIn data'!$B$3:$B$20000,$A47),0)))))</f>
        <v>0</v>
      </c>
      <c r="N47" s="14" t="n">
        <f aca="false">IF($A47="","",IF($B47="Meta",SUMIFS('Meta data'!$V$3:$V$20000,'Meta data'!$A$3:$A$20000,"&gt;="&amp;N$3,'Meta data'!$A$3:$A$20000,"&lt;="&amp;N$4,'Meta data'!$C$3:$C$20000,$A47),IF($B47="Google Ads",SUMIFS('Google data'!$J$3:$J$20000,'Google data'!$B$3:$B$20000,"&gt;="&amp;N$3,'Google data'!$B$3:$B$20000,"&lt;="&amp;N$4,'Google data'!$A$3:$A$20000,$A47),IF($B47="ChatGPT Ads",SUMIFS('ChatGPT data'!$I$3:$I$20000,'ChatGPT data'!$A$3:$A$20000,"&gt;="&amp;N$3,'ChatGPT data'!$A$3:$A$20000,"&lt;="&amp;N$4,'ChatGPT data'!$B$3:$B$20000,$A47),IF($B47="LinkedIn Ads",SUMIFS('LinkedIn data'!$I$3:$I$20000,'LinkedIn data'!$A$3:$A$20000,"&gt;="&amp;N$3,'LinkedIn data'!$A$3:$A$20000,"&lt;="&amp;N$4,'LinkedIn data'!$B$3:$B$20000,$A47),0)))))</f>
        <v>0</v>
      </c>
      <c r="O47" s="14" t="n">
        <f aca="false">IF($A47="","",IF($B47="Meta",SUMIFS('Meta data'!$V$3:$V$20000,'Meta data'!$A$3:$A$20000,"&gt;="&amp;O$3,'Meta data'!$A$3:$A$20000,"&lt;="&amp;O$4,'Meta data'!$C$3:$C$20000,$A47),IF($B47="Google Ads",SUMIFS('Google data'!$J$3:$J$20000,'Google data'!$B$3:$B$20000,"&gt;="&amp;O$3,'Google data'!$B$3:$B$20000,"&lt;="&amp;O$4,'Google data'!$A$3:$A$20000,$A47),IF($B47="ChatGPT Ads",SUMIFS('ChatGPT data'!$I$3:$I$20000,'ChatGPT data'!$A$3:$A$20000,"&gt;="&amp;O$3,'ChatGPT data'!$A$3:$A$20000,"&lt;="&amp;O$4,'ChatGPT data'!$B$3:$B$20000,$A47),IF($B47="LinkedIn Ads",SUMIFS('LinkedIn data'!$I$3:$I$20000,'LinkedIn data'!$A$3:$A$20000,"&gt;="&amp;O$3,'LinkedIn data'!$A$3:$A$20000,"&lt;="&amp;O$4,'LinkedIn data'!$B$3:$B$20000,$A47),0)))))</f>
        <v>0</v>
      </c>
      <c r="P47" s="14" t="n">
        <f aca="false">IF($A47="","",IF($B47="Meta",SUMIFS('Meta data'!$V$3:$V$20000,'Meta data'!$A$3:$A$20000,"&gt;="&amp;P$3,'Meta data'!$A$3:$A$20000,"&lt;="&amp;P$4,'Meta data'!$C$3:$C$20000,$A47),IF($B47="Google Ads",SUMIFS('Google data'!$J$3:$J$20000,'Google data'!$B$3:$B$20000,"&gt;="&amp;P$3,'Google data'!$B$3:$B$20000,"&lt;="&amp;P$4,'Google data'!$A$3:$A$20000,$A47),IF($B47="ChatGPT Ads",SUMIFS('ChatGPT data'!$I$3:$I$20000,'ChatGPT data'!$A$3:$A$20000,"&gt;="&amp;P$3,'ChatGPT data'!$A$3:$A$20000,"&lt;="&amp;P$4,'ChatGPT data'!$B$3:$B$20000,$A47),IF($B47="LinkedIn Ads",SUMIFS('LinkedIn data'!$I$3:$I$20000,'LinkedIn data'!$A$3:$A$20000,"&gt;="&amp;P$3,'LinkedIn data'!$A$3:$A$20000,"&lt;="&amp;P$4,'LinkedIn data'!$B$3:$B$20000,$A47),0)))))</f>
        <v>0</v>
      </c>
      <c r="Q47" s="14" t="n">
        <f aca="false">IF($A47="","",IF($B47="Meta",SUMIFS('Meta data'!$V$3:$V$20000,'Meta data'!$A$3:$A$20000,"&gt;="&amp;Q$3,'Meta data'!$A$3:$A$20000,"&lt;="&amp;Q$4,'Meta data'!$C$3:$C$20000,$A47),IF($B47="Google Ads",SUMIFS('Google data'!$J$3:$J$20000,'Google data'!$B$3:$B$20000,"&gt;="&amp;Q$3,'Google data'!$B$3:$B$20000,"&lt;="&amp;Q$4,'Google data'!$A$3:$A$20000,$A47),IF($B47="ChatGPT Ads",SUMIFS('ChatGPT data'!$I$3:$I$20000,'ChatGPT data'!$A$3:$A$20000,"&gt;="&amp;Q$3,'ChatGPT data'!$A$3:$A$20000,"&lt;="&amp;Q$4,'ChatGPT data'!$B$3:$B$20000,$A47),IF($B47="LinkedIn Ads",SUMIFS('LinkedIn data'!$I$3:$I$20000,'LinkedIn data'!$A$3:$A$20000,"&gt;="&amp;Q$3,'LinkedIn data'!$A$3:$A$20000,"&lt;="&amp;Q$4,'LinkedIn data'!$B$3:$B$20000,$A47),0)))))</f>
        <v>0</v>
      </c>
      <c r="R47" s="15" t="n">
        <f aca="false">IF($A47="","",SUM(F47:Q47))</f>
        <v>841.270436</v>
      </c>
      <c r="S47" s="36" t="n">
        <f aca="false">IF($A47="","",IF($B47="Meta",SUMIFS('Meta data'!$O$3:$O$20000,'Meta data'!$C$3:$C$20000,$A47),IF($B47="Google Ads",SUMIFS('Google data'!$F$3:$F$20000,'Google data'!$A$3:$A$20000,$A47),IF($B47="ChatGPT Ads",SUMIFS('ChatGPT data'!$E$3:$E$20000,'ChatGPT data'!$B$3:$B$20000,$A47),IF($B47="LinkedIn Ads",SUMIFS('LinkedIn data'!$E$3:$E$20000,'LinkedIn data'!$B$3:$B$20000,$A47),0)))))</f>
        <v>3970</v>
      </c>
      <c r="T47" s="36" t="n">
        <f aca="false">IF($A47="","",IF($B47="Meta",SUMIFS('Meta data'!$P$3:$P$20000,'Meta data'!$C$3:$C$20000,$A47),IF($B47="Google Ads",SUMIFS('Google data'!$G$3:$G$20000,'Google data'!$A$3:$A$20000,$A47),IF($B47="ChatGPT Ads",SUMIFS('ChatGPT data'!$F$3:$F$20000,'ChatGPT data'!$B$3:$B$20000,$A47),IF($B47="LinkedIn Ads",SUMIFS('LinkedIn data'!$F$3:$F$20000,'LinkedIn data'!$B$3:$B$20000,$A47),0)))))</f>
        <v>0</v>
      </c>
      <c r="U47" s="37" t="str">
        <f aca="false">IF(OR($A47="",T47=0),"",R47/T47)</f>
        <v/>
      </c>
      <c r="V47" s="58"/>
      <c r="W47" s="14" t="n">
        <f aca="false">IF($A47="","",IF($B47="Meta",SUMIFS('Meta data'!$V$3:$V$20000,'Meta data'!$A$3:$A$20000,"&gt;="&amp;Calc!$C$15,'Meta data'!$A$3:$A$20000,"&lt;="&amp;Calc!$C$13,'Meta data'!$C$3:$C$20000,$A47,'Meta data'!$T$3:$T$20000,"&lt;&gt;Month total"),IF($B47="Google Ads",SUMIFS('Google data'!$J$3:$J$20000,'Google data'!$B$3:$B$20000,"&gt;="&amp;Calc!$C$15,'Google data'!$B$3:$B$20000,"&lt;="&amp;Calc!$C$13,'Google data'!$A$3:$A$20000,$A47,'Google data'!$H$3:$H$20000,"&lt;&gt;Month total"),IF($B47="ChatGPT Ads",SUMIFS('ChatGPT data'!$I$3:$I$20000,'ChatGPT data'!$A$3:$A$20000,"&gt;="&amp;Calc!$C$15,'ChatGPT data'!$A$3:$A$20000,"&lt;="&amp;Calc!$C$13,'ChatGPT data'!$B$3:$B$20000,$A47,'ChatGPT data'!$G$3:$G$20000,"&lt;&gt;Month total"),IF($B47="LinkedIn Ads",SUMIFS('LinkedIn data'!$I$3:$I$20000,'LinkedIn data'!$A$3:$A$20000,"&gt;="&amp;Calc!$C$15,'LinkedIn data'!$A$3:$A$20000,"&lt;="&amp;Calc!$C$13,'LinkedIn data'!$B$3:$B$20000,$A47,'LinkedIn data'!$G$3:$G$20000,"&lt;&gt;Month total"),0)))))</f>
        <v>0</v>
      </c>
      <c r="X47" s="14" t="n">
        <f aca="false">IF($A47="","",IF($B47="Meta",SUMIFS('Meta data'!$V$3:$V$20000,'Meta data'!$A$3:$A$20000,"&gt;="&amp;Calc!$C$14,'Meta data'!$A$3:$A$20000,"&lt;="&amp;Calc!$C$13,'Meta data'!$C$3:$C$20000,$A47,'Meta data'!$T$3:$T$20000,"&lt;&gt;Month total"),IF($B47="Google Ads",SUMIFS('Google data'!$J$3:$J$20000,'Google data'!$B$3:$B$20000,"&gt;="&amp;Calc!$C$14,'Google data'!$B$3:$B$20000,"&lt;="&amp;Calc!$C$13,'Google data'!$A$3:$A$20000,$A47,'Google data'!$H$3:$H$20000,"&lt;&gt;Month total"),IF($B47="ChatGPT Ads",SUMIFS('ChatGPT data'!$I$3:$I$20000,'ChatGPT data'!$A$3:$A$20000,"&gt;="&amp;Calc!$C$14,'ChatGPT data'!$A$3:$A$20000,"&lt;="&amp;Calc!$C$13,'ChatGPT data'!$B$3:$B$20000,$A47,'ChatGPT data'!$G$3:$G$20000,"&lt;&gt;Month total"),IF($B47="LinkedIn Ads",SUMIFS('LinkedIn data'!$I$3:$I$20000,'LinkedIn data'!$A$3:$A$20000,"&gt;="&amp;Calc!$C$14,'LinkedIn data'!$A$3:$A$20000,"&lt;="&amp;Calc!$C$13,'LinkedIn data'!$B$3:$B$20000,$A47,'LinkedIn data'!$G$3:$G$20000,"&lt;&gt;Month total"),0)))))</f>
        <v>0</v>
      </c>
    </row>
    <row r="48" customFormat="false" ht="15" hidden="false" customHeight="false" outlineLevel="0" collapsed="false">
      <c r="A48" s="57" t="s">
        <v>208</v>
      </c>
      <c r="B48" s="57" t="s">
        <v>20</v>
      </c>
      <c r="C48" s="57" t="s">
        <v>131</v>
      </c>
      <c r="D48" s="57" t="s">
        <v>123</v>
      </c>
      <c r="E48" s="57" t="s">
        <v>151</v>
      </c>
      <c r="F48" s="14" t="n">
        <f aca="false">IF($A48="","",IF($B48="Meta",SUMIFS('Meta data'!$V$3:$V$20000,'Meta data'!$A$3:$A$20000,"&gt;="&amp;F$3,'Meta data'!$A$3:$A$20000,"&lt;="&amp;F$4,'Meta data'!$C$3:$C$20000,$A48),IF($B48="Google Ads",SUMIFS('Google data'!$J$3:$J$20000,'Google data'!$B$3:$B$20000,"&gt;="&amp;F$3,'Google data'!$B$3:$B$20000,"&lt;="&amp;F$4,'Google data'!$A$3:$A$20000,$A48),IF($B48="ChatGPT Ads",SUMIFS('ChatGPT data'!$I$3:$I$20000,'ChatGPT data'!$A$3:$A$20000,"&gt;="&amp;F$3,'ChatGPT data'!$A$3:$A$20000,"&lt;="&amp;F$4,'ChatGPT data'!$B$3:$B$20000,$A48),IF($B48="LinkedIn Ads",SUMIFS('LinkedIn data'!$I$3:$I$20000,'LinkedIn data'!$A$3:$A$20000,"&gt;="&amp;F$3,'LinkedIn data'!$A$3:$A$20000,"&lt;="&amp;F$4,'LinkedIn data'!$B$3:$B$20000,$A48),0)))))</f>
        <v>0</v>
      </c>
      <c r="G48" s="14" t="n">
        <f aca="false">IF($A48="","",IF($B48="Meta",SUMIFS('Meta data'!$V$3:$V$20000,'Meta data'!$A$3:$A$20000,"&gt;="&amp;G$3,'Meta data'!$A$3:$A$20000,"&lt;="&amp;G$4,'Meta data'!$C$3:$C$20000,$A48),IF($B48="Google Ads",SUMIFS('Google data'!$J$3:$J$20000,'Google data'!$B$3:$B$20000,"&gt;="&amp;G$3,'Google data'!$B$3:$B$20000,"&lt;="&amp;G$4,'Google data'!$A$3:$A$20000,$A48),IF($B48="ChatGPT Ads",SUMIFS('ChatGPT data'!$I$3:$I$20000,'ChatGPT data'!$A$3:$A$20000,"&gt;="&amp;G$3,'ChatGPT data'!$A$3:$A$20000,"&lt;="&amp;G$4,'ChatGPT data'!$B$3:$B$20000,$A48),IF($B48="LinkedIn Ads",SUMIFS('LinkedIn data'!$I$3:$I$20000,'LinkedIn data'!$A$3:$A$20000,"&gt;="&amp;G$3,'LinkedIn data'!$A$3:$A$20000,"&lt;="&amp;G$4,'LinkedIn data'!$B$3:$B$20000,$A48),0)))))</f>
        <v>838.554425</v>
      </c>
      <c r="H48" s="14" t="n">
        <f aca="false">IF($A48="","",IF($B48="Meta",SUMIFS('Meta data'!$V$3:$V$20000,'Meta data'!$A$3:$A$20000,"&gt;="&amp;H$3,'Meta data'!$A$3:$A$20000,"&lt;="&amp;H$4,'Meta data'!$C$3:$C$20000,$A48),IF($B48="Google Ads",SUMIFS('Google data'!$J$3:$J$20000,'Google data'!$B$3:$B$20000,"&gt;="&amp;H$3,'Google data'!$B$3:$B$20000,"&lt;="&amp;H$4,'Google data'!$A$3:$A$20000,$A48),IF($B48="ChatGPT Ads",SUMIFS('ChatGPT data'!$I$3:$I$20000,'ChatGPT data'!$A$3:$A$20000,"&gt;="&amp;H$3,'ChatGPT data'!$A$3:$A$20000,"&lt;="&amp;H$4,'ChatGPT data'!$B$3:$B$20000,$A48),IF($B48="LinkedIn Ads",SUMIFS('LinkedIn data'!$I$3:$I$20000,'LinkedIn data'!$A$3:$A$20000,"&gt;="&amp;H$3,'LinkedIn data'!$A$3:$A$20000,"&lt;="&amp;H$4,'LinkedIn data'!$B$3:$B$20000,$A48),0)))))</f>
        <v>0</v>
      </c>
      <c r="I48" s="14" t="n">
        <f aca="false">IF($A48="","",IF($B48="Meta",SUMIFS('Meta data'!$V$3:$V$20000,'Meta data'!$A$3:$A$20000,"&gt;="&amp;I$3,'Meta data'!$A$3:$A$20000,"&lt;="&amp;I$4,'Meta data'!$C$3:$C$20000,$A48),IF($B48="Google Ads",SUMIFS('Google data'!$J$3:$J$20000,'Google data'!$B$3:$B$20000,"&gt;="&amp;I$3,'Google data'!$B$3:$B$20000,"&lt;="&amp;I$4,'Google data'!$A$3:$A$20000,$A48),IF($B48="ChatGPT Ads",SUMIFS('ChatGPT data'!$I$3:$I$20000,'ChatGPT data'!$A$3:$A$20000,"&gt;="&amp;I$3,'ChatGPT data'!$A$3:$A$20000,"&lt;="&amp;I$4,'ChatGPT data'!$B$3:$B$20000,$A48),IF($B48="LinkedIn Ads",SUMIFS('LinkedIn data'!$I$3:$I$20000,'LinkedIn data'!$A$3:$A$20000,"&gt;="&amp;I$3,'LinkedIn data'!$A$3:$A$20000,"&lt;="&amp;I$4,'LinkedIn data'!$B$3:$B$20000,$A48),0)))))</f>
        <v>0</v>
      </c>
      <c r="J48" s="14" t="n">
        <f aca="false">IF($A48="","",IF($B48="Meta",SUMIFS('Meta data'!$V$3:$V$20000,'Meta data'!$A$3:$A$20000,"&gt;="&amp;J$3,'Meta data'!$A$3:$A$20000,"&lt;="&amp;J$4,'Meta data'!$C$3:$C$20000,$A48),IF($B48="Google Ads",SUMIFS('Google data'!$J$3:$J$20000,'Google data'!$B$3:$B$20000,"&gt;="&amp;J$3,'Google data'!$B$3:$B$20000,"&lt;="&amp;J$4,'Google data'!$A$3:$A$20000,$A48),IF($B48="ChatGPT Ads",SUMIFS('ChatGPT data'!$I$3:$I$20000,'ChatGPT data'!$A$3:$A$20000,"&gt;="&amp;J$3,'ChatGPT data'!$A$3:$A$20000,"&lt;="&amp;J$4,'ChatGPT data'!$B$3:$B$20000,$A48),IF($B48="LinkedIn Ads",SUMIFS('LinkedIn data'!$I$3:$I$20000,'LinkedIn data'!$A$3:$A$20000,"&gt;="&amp;J$3,'LinkedIn data'!$A$3:$A$20000,"&lt;="&amp;J$4,'LinkedIn data'!$B$3:$B$20000,$A48),0)))))</f>
        <v>0</v>
      </c>
      <c r="K48" s="14" t="n">
        <f aca="false">IF($A48="","",IF($B48="Meta",SUMIFS('Meta data'!$V$3:$V$20000,'Meta data'!$A$3:$A$20000,"&gt;="&amp;K$3,'Meta data'!$A$3:$A$20000,"&lt;="&amp;K$4,'Meta data'!$C$3:$C$20000,$A48),IF($B48="Google Ads",SUMIFS('Google data'!$J$3:$J$20000,'Google data'!$B$3:$B$20000,"&gt;="&amp;K$3,'Google data'!$B$3:$B$20000,"&lt;="&amp;K$4,'Google data'!$A$3:$A$20000,$A48),IF($B48="ChatGPT Ads",SUMIFS('ChatGPT data'!$I$3:$I$20000,'ChatGPT data'!$A$3:$A$20000,"&gt;="&amp;K$3,'ChatGPT data'!$A$3:$A$20000,"&lt;="&amp;K$4,'ChatGPT data'!$B$3:$B$20000,$A48),IF($B48="LinkedIn Ads",SUMIFS('LinkedIn data'!$I$3:$I$20000,'LinkedIn data'!$A$3:$A$20000,"&gt;="&amp;K$3,'LinkedIn data'!$A$3:$A$20000,"&lt;="&amp;K$4,'LinkedIn data'!$B$3:$B$20000,$A48),0)))))</f>
        <v>0</v>
      </c>
      <c r="L48" s="14" t="n">
        <f aca="false">IF($A48="","",IF($B48="Meta",SUMIFS('Meta data'!$V$3:$V$20000,'Meta data'!$A$3:$A$20000,"&gt;="&amp;L$3,'Meta data'!$A$3:$A$20000,"&lt;="&amp;L$4,'Meta data'!$C$3:$C$20000,$A48),IF($B48="Google Ads",SUMIFS('Google data'!$J$3:$J$20000,'Google data'!$B$3:$B$20000,"&gt;="&amp;L$3,'Google data'!$B$3:$B$20000,"&lt;="&amp;L$4,'Google data'!$A$3:$A$20000,$A48),IF($B48="ChatGPT Ads",SUMIFS('ChatGPT data'!$I$3:$I$20000,'ChatGPT data'!$A$3:$A$20000,"&gt;="&amp;L$3,'ChatGPT data'!$A$3:$A$20000,"&lt;="&amp;L$4,'ChatGPT data'!$B$3:$B$20000,$A48),IF($B48="LinkedIn Ads",SUMIFS('LinkedIn data'!$I$3:$I$20000,'LinkedIn data'!$A$3:$A$20000,"&gt;="&amp;L$3,'LinkedIn data'!$A$3:$A$20000,"&lt;="&amp;L$4,'LinkedIn data'!$B$3:$B$20000,$A48),0)))))</f>
        <v>0</v>
      </c>
      <c r="M48" s="14" t="n">
        <f aca="false">IF($A48="","",IF($B48="Meta",SUMIFS('Meta data'!$V$3:$V$20000,'Meta data'!$A$3:$A$20000,"&gt;="&amp;M$3,'Meta data'!$A$3:$A$20000,"&lt;="&amp;M$4,'Meta data'!$C$3:$C$20000,$A48),IF($B48="Google Ads",SUMIFS('Google data'!$J$3:$J$20000,'Google data'!$B$3:$B$20000,"&gt;="&amp;M$3,'Google data'!$B$3:$B$20000,"&lt;="&amp;M$4,'Google data'!$A$3:$A$20000,$A48),IF($B48="ChatGPT Ads",SUMIFS('ChatGPT data'!$I$3:$I$20000,'ChatGPT data'!$A$3:$A$20000,"&gt;="&amp;M$3,'ChatGPT data'!$A$3:$A$20000,"&lt;="&amp;M$4,'ChatGPT data'!$B$3:$B$20000,$A48),IF($B48="LinkedIn Ads",SUMIFS('LinkedIn data'!$I$3:$I$20000,'LinkedIn data'!$A$3:$A$20000,"&gt;="&amp;M$3,'LinkedIn data'!$A$3:$A$20000,"&lt;="&amp;M$4,'LinkedIn data'!$B$3:$B$20000,$A48),0)))))</f>
        <v>0</v>
      </c>
      <c r="N48" s="14" t="n">
        <f aca="false">IF($A48="","",IF($B48="Meta",SUMIFS('Meta data'!$V$3:$V$20000,'Meta data'!$A$3:$A$20000,"&gt;="&amp;N$3,'Meta data'!$A$3:$A$20000,"&lt;="&amp;N$4,'Meta data'!$C$3:$C$20000,$A48),IF($B48="Google Ads",SUMIFS('Google data'!$J$3:$J$20000,'Google data'!$B$3:$B$20000,"&gt;="&amp;N$3,'Google data'!$B$3:$B$20000,"&lt;="&amp;N$4,'Google data'!$A$3:$A$20000,$A48),IF($B48="ChatGPT Ads",SUMIFS('ChatGPT data'!$I$3:$I$20000,'ChatGPT data'!$A$3:$A$20000,"&gt;="&amp;N$3,'ChatGPT data'!$A$3:$A$20000,"&lt;="&amp;N$4,'ChatGPT data'!$B$3:$B$20000,$A48),IF($B48="LinkedIn Ads",SUMIFS('LinkedIn data'!$I$3:$I$20000,'LinkedIn data'!$A$3:$A$20000,"&gt;="&amp;N$3,'LinkedIn data'!$A$3:$A$20000,"&lt;="&amp;N$4,'LinkedIn data'!$B$3:$B$20000,$A48),0)))))</f>
        <v>0</v>
      </c>
      <c r="O48" s="14" t="n">
        <f aca="false">IF($A48="","",IF($B48="Meta",SUMIFS('Meta data'!$V$3:$V$20000,'Meta data'!$A$3:$A$20000,"&gt;="&amp;O$3,'Meta data'!$A$3:$A$20000,"&lt;="&amp;O$4,'Meta data'!$C$3:$C$20000,$A48),IF($B48="Google Ads",SUMIFS('Google data'!$J$3:$J$20000,'Google data'!$B$3:$B$20000,"&gt;="&amp;O$3,'Google data'!$B$3:$B$20000,"&lt;="&amp;O$4,'Google data'!$A$3:$A$20000,$A48),IF($B48="ChatGPT Ads",SUMIFS('ChatGPT data'!$I$3:$I$20000,'ChatGPT data'!$A$3:$A$20000,"&gt;="&amp;O$3,'ChatGPT data'!$A$3:$A$20000,"&lt;="&amp;O$4,'ChatGPT data'!$B$3:$B$20000,$A48),IF($B48="LinkedIn Ads",SUMIFS('LinkedIn data'!$I$3:$I$20000,'LinkedIn data'!$A$3:$A$20000,"&gt;="&amp;O$3,'LinkedIn data'!$A$3:$A$20000,"&lt;="&amp;O$4,'LinkedIn data'!$B$3:$B$20000,$A48),0)))))</f>
        <v>0</v>
      </c>
      <c r="P48" s="14" t="n">
        <f aca="false">IF($A48="","",IF($B48="Meta",SUMIFS('Meta data'!$V$3:$V$20000,'Meta data'!$A$3:$A$20000,"&gt;="&amp;P$3,'Meta data'!$A$3:$A$20000,"&lt;="&amp;P$4,'Meta data'!$C$3:$C$20000,$A48),IF($B48="Google Ads",SUMIFS('Google data'!$J$3:$J$20000,'Google data'!$B$3:$B$20000,"&gt;="&amp;P$3,'Google data'!$B$3:$B$20000,"&lt;="&amp;P$4,'Google data'!$A$3:$A$20000,$A48),IF($B48="ChatGPT Ads",SUMIFS('ChatGPT data'!$I$3:$I$20000,'ChatGPT data'!$A$3:$A$20000,"&gt;="&amp;P$3,'ChatGPT data'!$A$3:$A$20000,"&lt;="&amp;P$4,'ChatGPT data'!$B$3:$B$20000,$A48),IF($B48="LinkedIn Ads",SUMIFS('LinkedIn data'!$I$3:$I$20000,'LinkedIn data'!$A$3:$A$20000,"&gt;="&amp;P$3,'LinkedIn data'!$A$3:$A$20000,"&lt;="&amp;P$4,'LinkedIn data'!$B$3:$B$20000,$A48),0)))))</f>
        <v>0</v>
      </c>
      <c r="Q48" s="14" t="n">
        <f aca="false">IF($A48="","",IF($B48="Meta",SUMIFS('Meta data'!$V$3:$V$20000,'Meta data'!$A$3:$A$20000,"&gt;="&amp;Q$3,'Meta data'!$A$3:$A$20000,"&lt;="&amp;Q$4,'Meta data'!$C$3:$C$20000,$A48),IF($B48="Google Ads",SUMIFS('Google data'!$J$3:$J$20000,'Google data'!$B$3:$B$20000,"&gt;="&amp;Q$3,'Google data'!$B$3:$B$20000,"&lt;="&amp;Q$4,'Google data'!$A$3:$A$20000,$A48),IF($B48="ChatGPT Ads",SUMIFS('ChatGPT data'!$I$3:$I$20000,'ChatGPT data'!$A$3:$A$20000,"&gt;="&amp;Q$3,'ChatGPT data'!$A$3:$A$20000,"&lt;="&amp;Q$4,'ChatGPT data'!$B$3:$B$20000,$A48),IF($B48="LinkedIn Ads",SUMIFS('LinkedIn data'!$I$3:$I$20000,'LinkedIn data'!$A$3:$A$20000,"&gt;="&amp;Q$3,'LinkedIn data'!$A$3:$A$20000,"&lt;="&amp;Q$4,'LinkedIn data'!$B$3:$B$20000,$A48),0)))))</f>
        <v>0</v>
      </c>
      <c r="R48" s="15" t="n">
        <f aca="false">IF($A48="","",SUM(F48:Q48))</f>
        <v>838.554425</v>
      </c>
      <c r="S48" s="36" t="n">
        <f aca="false">IF($A48="","",IF($B48="Meta",SUMIFS('Meta data'!$O$3:$O$20000,'Meta data'!$C$3:$C$20000,$A48),IF($B48="Google Ads",SUMIFS('Google data'!$F$3:$F$20000,'Google data'!$A$3:$A$20000,$A48),IF($B48="ChatGPT Ads",SUMIFS('ChatGPT data'!$E$3:$E$20000,'ChatGPT data'!$B$3:$B$20000,$A48),IF($B48="LinkedIn Ads",SUMIFS('LinkedIn data'!$E$3:$E$20000,'LinkedIn data'!$B$3:$B$20000,$A48),0)))))</f>
        <v>2745</v>
      </c>
      <c r="T48" s="36" t="n">
        <f aca="false">IF($A48="","",IF($B48="Meta",SUMIFS('Meta data'!$P$3:$P$20000,'Meta data'!$C$3:$C$20000,$A48),IF($B48="Google Ads",SUMIFS('Google data'!$G$3:$G$20000,'Google data'!$A$3:$A$20000,$A48),IF($B48="ChatGPT Ads",SUMIFS('ChatGPT data'!$F$3:$F$20000,'ChatGPT data'!$B$3:$B$20000,$A48),IF($B48="LinkedIn Ads",SUMIFS('LinkedIn data'!$F$3:$F$20000,'LinkedIn data'!$B$3:$B$20000,$A48),0)))))</f>
        <v>0</v>
      </c>
      <c r="U48" s="37" t="str">
        <f aca="false">IF(OR($A48="",T48=0),"",R48/T48)</f>
        <v/>
      </c>
      <c r="V48" s="58"/>
      <c r="W48" s="14" t="n">
        <f aca="false">IF($A48="","",IF($B48="Meta",SUMIFS('Meta data'!$V$3:$V$20000,'Meta data'!$A$3:$A$20000,"&gt;="&amp;Calc!$C$15,'Meta data'!$A$3:$A$20000,"&lt;="&amp;Calc!$C$13,'Meta data'!$C$3:$C$20000,$A48,'Meta data'!$T$3:$T$20000,"&lt;&gt;Month total"),IF($B48="Google Ads",SUMIFS('Google data'!$J$3:$J$20000,'Google data'!$B$3:$B$20000,"&gt;="&amp;Calc!$C$15,'Google data'!$B$3:$B$20000,"&lt;="&amp;Calc!$C$13,'Google data'!$A$3:$A$20000,$A48,'Google data'!$H$3:$H$20000,"&lt;&gt;Month total"),IF($B48="ChatGPT Ads",SUMIFS('ChatGPT data'!$I$3:$I$20000,'ChatGPT data'!$A$3:$A$20000,"&gt;="&amp;Calc!$C$15,'ChatGPT data'!$A$3:$A$20000,"&lt;="&amp;Calc!$C$13,'ChatGPT data'!$B$3:$B$20000,$A48,'ChatGPT data'!$G$3:$G$20000,"&lt;&gt;Month total"),IF($B48="LinkedIn Ads",SUMIFS('LinkedIn data'!$I$3:$I$20000,'LinkedIn data'!$A$3:$A$20000,"&gt;="&amp;Calc!$C$15,'LinkedIn data'!$A$3:$A$20000,"&lt;="&amp;Calc!$C$13,'LinkedIn data'!$B$3:$B$20000,$A48,'LinkedIn data'!$G$3:$G$20000,"&lt;&gt;Month total"),0)))))</f>
        <v>0</v>
      </c>
      <c r="X48" s="14" t="n">
        <f aca="false">IF($A48="","",IF($B48="Meta",SUMIFS('Meta data'!$V$3:$V$20000,'Meta data'!$A$3:$A$20000,"&gt;="&amp;Calc!$C$14,'Meta data'!$A$3:$A$20000,"&lt;="&amp;Calc!$C$13,'Meta data'!$C$3:$C$20000,$A48,'Meta data'!$T$3:$T$20000,"&lt;&gt;Month total"),IF($B48="Google Ads",SUMIFS('Google data'!$J$3:$J$20000,'Google data'!$B$3:$B$20000,"&gt;="&amp;Calc!$C$14,'Google data'!$B$3:$B$20000,"&lt;="&amp;Calc!$C$13,'Google data'!$A$3:$A$20000,$A48,'Google data'!$H$3:$H$20000,"&lt;&gt;Month total"),IF($B48="ChatGPT Ads",SUMIFS('ChatGPT data'!$I$3:$I$20000,'ChatGPT data'!$A$3:$A$20000,"&gt;="&amp;Calc!$C$14,'ChatGPT data'!$A$3:$A$20000,"&lt;="&amp;Calc!$C$13,'ChatGPT data'!$B$3:$B$20000,$A48,'ChatGPT data'!$G$3:$G$20000,"&lt;&gt;Month total"),IF($B48="LinkedIn Ads",SUMIFS('LinkedIn data'!$I$3:$I$20000,'LinkedIn data'!$A$3:$A$20000,"&gt;="&amp;Calc!$C$14,'LinkedIn data'!$A$3:$A$20000,"&lt;="&amp;Calc!$C$13,'LinkedIn data'!$B$3:$B$20000,$A48,'LinkedIn data'!$G$3:$G$20000,"&lt;&gt;Month total"),0)))))</f>
        <v>0</v>
      </c>
    </row>
    <row r="49" customFormat="false" ht="15" hidden="false" customHeight="false" outlineLevel="0" collapsed="false">
      <c r="A49" s="57" t="s">
        <v>209</v>
      </c>
      <c r="B49" s="57" t="s">
        <v>20</v>
      </c>
      <c r="C49" s="57" t="s">
        <v>133</v>
      </c>
      <c r="D49" s="57" t="s">
        <v>123</v>
      </c>
      <c r="E49" s="57" t="s">
        <v>155</v>
      </c>
      <c r="F49" s="14" t="n">
        <f aca="false">IF($A49="","",IF($B49="Meta",SUMIFS('Meta data'!$V$3:$V$20000,'Meta data'!$A$3:$A$20000,"&gt;="&amp;F$3,'Meta data'!$A$3:$A$20000,"&lt;="&amp;F$4,'Meta data'!$C$3:$C$20000,$A49),IF($B49="Google Ads",SUMIFS('Google data'!$J$3:$J$20000,'Google data'!$B$3:$B$20000,"&gt;="&amp;F$3,'Google data'!$B$3:$B$20000,"&lt;="&amp;F$4,'Google data'!$A$3:$A$20000,$A49),IF($B49="ChatGPT Ads",SUMIFS('ChatGPT data'!$I$3:$I$20000,'ChatGPT data'!$A$3:$A$20000,"&gt;="&amp;F$3,'ChatGPT data'!$A$3:$A$20000,"&lt;="&amp;F$4,'ChatGPT data'!$B$3:$B$20000,$A49),IF($B49="LinkedIn Ads",SUMIFS('LinkedIn data'!$I$3:$I$20000,'LinkedIn data'!$A$3:$A$20000,"&gt;="&amp;F$3,'LinkedIn data'!$A$3:$A$20000,"&lt;="&amp;F$4,'LinkedIn data'!$B$3:$B$20000,$A49),0)))))</f>
        <v>792.538716</v>
      </c>
      <c r="G49" s="14" t="n">
        <f aca="false">IF($A49="","",IF($B49="Meta",SUMIFS('Meta data'!$V$3:$V$20000,'Meta data'!$A$3:$A$20000,"&gt;="&amp;G$3,'Meta data'!$A$3:$A$20000,"&lt;="&amp;G$4,'Meta data'!$C$3:$C$20000,$A49),IF($B49="Google Ads",SUMIFS('Google data'!$J$3:$J$20000,'Google data'!$B$3:$B$20000,"&gt;="&amp;G$3,'Google data'!$B$3:$B$20000,"&lt;="&amp;G$4,'Google data'!$A$3:$A$20000,$A49),IF($B49="ChatGPT Ads",SUMIFS('ChatGPT data'!$I$3:$I$20000,'ChatGPT data'!$A$3:$A$20000,"&gt;="&amp;G$3,'ChatGPT data'!$A$3:$A$20000,"&lt;="&amp;G$4,'ChatGPT data'!$B$3:$B$20000,$A49),IF($B49="LinkedIn Ads",SUMIFS('LinkedIn data'!$I$3:$I$20000,'LinkedIn data'!$A$3:$A$20000,"&gt;="&amp;G$3,'LinkedIn data'!$A$3:$A$20000,"&lt;="&amp;G$4,'LinkedIn data'!$B$3:$B$20000,$A49),0)))))</f>
        <v>0</v>
      </c>
      <c r="H49" s="14" t="n">
        <f aca="false">IF($A49="","",IF($B49="Meta",SUMIFS('Meta data'!$V$3:$V$20000,'Meta data'!$A$3:$A$20000,"&gt;="&amp;H$3,'Meta data'!$A$3:$A$20000,"&lt;="&amp;H$4,'Meta data'!$C$3:$C$20000,$A49),IF($B49="Google Ads",SUMIFS('Google data'!$J$3:$J$20000,'Google data'!$B$3:$B$20000,"&gt;="&amp;H$3,'Google data'!$B$3:$B$20000,"&lt;="&amp;H$4,'Google data'!$A$3:$A$20000,$A49),IF($B49="ChatGPT Ads",SUMIFS('ChatGPT data'!$I$3:$I$20000,'ChatGPT data'!$A$3:$A$20000,"&gt;="&amp;H$3,'ChatGPT data'!$A$3:$A$20000,"&lt;="&amp;H$4,'ChatGPT data'!$B$3:$B$20000,$A49),IF($B49="LinkedIn Ads",SUMIFS('LinkedIn data'!$I$3:$I$20000,'LinkedIn data'!$A$3:$A$20000,"&gt;="&amp;H$3,'LinkedIn data'!$A$3:$A$20000,"&lt;="&amp;H$4,'LinkedIn data'!$B$3:$B$20000,$A49),0)))))</f>
        <v>0</v>
      </c>
      <c r="I49" s="14" t="n">
        <f aca="false">IF($A49="","",IF($B49="Meta",SUMIFS('Meta data'!$V$3:$V$20000,'Meta data'!$A$3:$A$20000,"&gt;="&amp;I$3,'Meta data'!$A$3:$A$20000,"&lt;="&amp;I$4,'Meta data'!$C$3:$C$20000,$A49),IF($B49="Google Ads",SUMIFS('Google data'!$J$3:$J$20000,'Google data'!$B$3:$B$20000,"&gt;="&amp;I$3,'Google data'!$B$3:$B$20000,"&lt;="&amp;I$4,'Google data'!$A$3:$A$20000,$A49),IF($B49="ChatGPT Ads",SUMIFS('ChatGPT data'!$I$3:$I$20000,'ChatGPT data'!$A$3:$A$20000,"&gt;="&amp;I$3,'ChatGPT data'!$A$3:$A$20000,"&lt;="&amp;I$4,'ChatGPT data'!$B$3:$B$20000,$A49),IF($B49="LinkedIn Ads",SUMIFS('LinkedIn data'!$I$3:$I$20000,'LinkedIn data'!$A$3:$A$20000,"&gt;="&amp;I$3,'LinkedIn data'!$A$3:$A$20000,"&lt;="&amp;I$4,'LinkedIn data'!$B$3:$B$20000,$A49),0)))))</f>
        <v>0</v>
      </c>
      <c r="J49" s="14" t="n">
        <f aca="false">IF($A49="","",IF($B49="Meta",SUMIFS('Meta data'!$V$3:$V$20000,'Meta data'!$A$3:$A$20000,"&gt;="&amp;J$3,'Meta data'!$A$3:$A$20000,"&lt;="&amp;J$4,'Meta data'!$C$3:$C$20000,$A49),IF($B49="Google Ads",SUMIFS('Google data'!$J$3:$J$20000,'Google data'!$B$3:$B$20000,"&gt;="&amp;J$3,'Google data'!$B$3:$B$20000,"&lt;="&amp;J$4,'Google data'!$A$3:$A$20000,$A49),IF($B49="ChatGPT Ads",SUMIFS('ChatGPT data'!$I$3:$I$20000,'ChatGPT data'!$A$3:$A$20000,"&gt;="&amp;J$3,'ChatGPT data'!$A$3:$A$20000,"&lt;="&amp;J$4,'ChatGPT data'!$B$3:$B$20000,$A49),IF($B49="LinkedIn Ads",SUMIFS('LinkedIn data'!$I$3:$I$20000,'LinkedIn data'!$A$3:$A$20000,"&gt;="&amp;J$3,'LinkedIn data'!$A$3:$A$20000,"&lt;="&amp;J$4,'LinkedIn data'!$B$3:$B$20000,$A49),0)))))</f>
        <v>0</v>
      </c>
      <c r="K49" s="14" t="n">
        <f aca="false">IF($A49="","",IF($B49="Meta",SUMIFS('Meta data'!$V$3:$V$20000,'Meta data'!$A$3:$A$20000,"&gt;="&amp;K$3,'Meta data'!$A$3:$A$20000,"&lt;="&amp;K$4,'Meta data'!$C$3:$C$20000,$A49),IF($B49="Google Ads",SUMIFS('Google data'!$J$3:$J$20000,'Google data'!$B$3:$B$20000,"&gt;="&amp;K$3,'Google data'!$B$3:$B$20000,"&lt;="&amp;K$4,'Google data'!$A$3:$A$20000,$A49),IF($B49="ChatGPT Ads",SUMIFS('ChatGPT data'!$I$3:$I$20000,'ChatGPT data'!$A$3:$A$20000,"&gt;="&amp;K$3,'ChatGPT data'!$A$3:$A$20000,"&lt;="&amp;K$4,'ChatGPT data'!$B$3:$B$20000,$A49),IF($B49="LinkedIn Ads",SUMIFS('LinkedIn data'!$I$3:$I$20000,'LinkedIn data'!$A$3:$A$20000,"&gt;="&amp;K$3,'LinkedIn data'!$A$3:$A$20000,"&lt;="&amp;K$4,'LinkedIn data'!$B$3:$B$20000,$A49),0)))))</f>
        <v>0</v>
      </c>
      <c r="L49" s="14" t="n">
        <f aca="false">IF($A49="","",IF($B49="Meta",SUMIFS('Meta data'!$V$3:$V$20000,'Meta data'!$A$3:$A$20000,"&gt;="&amp;L$3,'Meta data'!$A$3:$A$20000,"&lt;="&amp;L$4,'Meta data'!$C$3:$C$20000,$A49),IF($B49="Google Ads",SUMIFS('Google data'!$J$3:$J$20000,'Google data'!$B$3:$B$20000,"&gt;="&amp;L$3,'Google data'!$B$3:$B$20000,"&lt;="&amp;L$4,'Google data'!$A$3:$A$20000,$A49),IF($B49="ChatGPT Ads",SUMIFS('ChatGPT data'!$I$3:$I$20000,'ChatGPT data'!$A$3:$A$20000,"&gt;="&amp;L$3,'ChatGPT data'!$A$3:$A$20000,"&lt;="&amp;L$4,'ChatGPT data'!$B$3:$B$20000,$A49),IF($B49="LinkedIn Ads",SUMIFS('LinkedIn data'!$I$3:$I$20000,'LinkedIn data'!$A$3:$A$20000,"&gt;="&amp;L$3,'LinkedIn data'!$A$3:$A$20000,"&lt;="&amp;L$4,'LinkedIn data'!$B$3:$B$20000,$A49),0)))))</f>
        <v>0</v>
      </c>
      <c r="M49" s="14" t="n">
        <f aca="false">IF($A49="","",IF($B49="Meta",SUMIFS('Meta data'!$V$3:$V$20000,'Meta data'!$A$3:$A$20000,"&gt;="&amp;M$3,'Meta data'!$A$3:$A$20000,"&lt;="&amp;M$4,'Meta data'!$C$3:$C$20000,$A49),IF($B49="Google Ads",SUMIFS('Google data'!$J$3:$J$20000,'Google data'!$B$3:$B$20000,"&gt;="&amp;M$3,'Google data'!$B$3:$B$20000,"&lt;="&amp;M$4,'Google data'!$A$3:$A$20000,$A49),IF($B49="ChatGPT Ads",SUMIFS('ChatGPT data'!$I$3:$I$20000,'ChatGPT data'!$A$3:$A$20000,"&gt;="&amp;M$3,'ChatGPT data'!$A$3:$A$20000,"&lt;="&amp;M$4,'ChatGPT data'!$B$3:$B$20000,$A49),IF($B49="LinkedIn Ads",SUMIFS('LinkedIn data'!$I$3:$I$20000,'LinkedIn data'!$A$3:$A$20000,"&gt;="&amp;M$3,'LinkedIn data'!$A$3:$A$20000,"&lt;="&amp;M$4,'LinkedIn data'!$B$3:$B$20000,$A49),0)))))</f>
        <v>0</v>
      </c>
      <c r="N49" s="14" t="n">
        <f aca="false">IF($A49="","",IF($B49="Meta",SUMIFS('Meta data'!$V$3:$V$20000,'Meta data'!$A$3:$A$20000,"&gt;="&amp;N$3,'Meta data'!$A$3:$A$20000,"&lt;="&amp;N$4,'Meta data'!$C$3:$C$20000,$A49),IF($B49="Google Ads",SUMIFS('Google data'!$J$3:$J$20000,'Google data'!$B$3:$B$20000,"&gt;="&amp;N$3,'Google data'!$B$3:$B$20000,"&lt;="&amp;N$4,'Google data'!$A$3:$A$20000,$A49),IF($B49="ChatGPT Ads",SUMIFS('ChatGPT data'!$I$3:$I$20000,'ChatGPT data'!$A$3:$A$20000,"&gt;="&amp;N$3,'ChatGPT data'!$A$3:$A$20000,"&lt;="&amp;N$4,'ChatGPT data'!$B$3:$B$20000,$A49),IF($B49="LinkedIn Ads",SUMIFS('LinkedIn data'!$I$3:$I$20000,'LinkedIn data'!$A$3:$A$20000,"&gt;="&amp;N$3,'LinkedIn data'!$A$3:$A$20000,"&lt;="&amp;N$4,'LinkedIn data'!$B$3:$B$20000,$A49),0)))))</f>
        <v>0</v>
      </c>
      <c r="O49" s="14" t="n">
        <f aca="false">IF($A49="","",IF($B49="Meta",SUMIFS('Meta data'!$V$3:$V$20000,'Meta data'!$A$3:$A$20000,"&gt;="&amp;O$3,'Meta data'!$A$3:$A$20000,"&lt;="&amp;O$4,'Meta data'!$C$3:$C$20000,$A49),IF($B49="Google Ads",SUMIFS('Google data'!$J$3:$J$20000,'Google data'!$B$3:$B$20000,"&gt;="&amp;O$3,'Google data'!$B$3:$B$20000,"&lt;="&amp;O$4,'Google data'!$A$3:$A$20000,$A49),IF($B49="ChatGPT Ads",SUMIFS('ChatGPT data'!$I$3:$I$20000,'ChatGPT data'!$A$3:$A$20000,"&gt;="&amp;O$3,'ChatGPT data'!$A$3:$A$20000,"&lt;="&amp;O$4,'ChatGPT data'!$B$3:$B$20000,$A49),IF($B49="LinkedIn Ads",SUMIFS('LinkedIn data'!$I$3:$I$20000,'LinkedIn data'!$A$3:$A$20000,"&gt;="&amp;O$3,'LinkedIn data'!$A$3:$A$20000,"&lt;="&amp;O$4,'LinkedIn data'!$B$3:$B$20000,$A49),0)))))</f>
        <v>0</v>
      </c>
      <c r="P49" s="14" t="n">
        <f aca="false">IF($A49="","",IF($B49="Meta",SUMIFS('Meta data'!$V$3:$V$20000,'Meta data'!$A$3:$A$20000,"&gt;="&amp;P$3,'Meta data'!$A$3:$A$20000,"&lt;="&amp;P$4,'Meta data'!$C$3:$C$20000,$A49),IF($B49="Google Ads",SUMIFS('Google data'!$J$3:$J$20000,'Google data'!$B$3:$B$20000,"&gt;="&amp;P$3,'Google data'!$B$3:$B$20000,"&lt;="&amp;P$4,'Google data'!$A$3:$A$20000,$A49),IF($B49="ChatGPT Ads",SUMIFS('ChatGPT data'!$I$3:$I$20000,'ChatGPT data'!$A$3:$A$20000,"&gt;="&amp;P$3,'ChatGPT data'!$A$3:$A$20000,"&lt;="&amp;P$4,'ChatGPT data'!$B$3:$B$20000,$A49),IF($B49="LinkedIn Ads",SUMIFS('LinkedIn data'!$I$3:$I$20000,'LinkedIn data'!$A$3:$A$20000,"&gt;="&amp;P$3,'LinkedIn data'!$A$3:$A$20000,"&lt;="&amp;P$4,'LinkedIn data'!$B$3:$B$20000,$A49),0)))))</f>
        <v>0</v>
      </c>
      <c r="Q49" s="14" t="n">
        <f aca="false">IF($A49="","",IF($B49="Meta",SUMIFS('Meta data'!$V$3:$V$20000,'Meta data'!$A$3:$A$20000,"&gt;="&amp;Q$3,'Meta data'!$A$3:$A$20000,"&lt;="&amp;Q$4,'Meta data'!$C$3:$C$20000,$A49),IF($B49="Google Ads",SUMIFS('Google data'!$J$3:$J$20000,'Google data'!$B$3:$B$20000,"&gt;="&amp;Q$3,'Google data'!$B$3:$B$20000,"&lt;="&amp;Q$4,'Google data'!$A$3:$A$20000,$A49),IF($B49="ChatGPT Ads",SUMIFS('ChatGPT data'!$I$3:$I$20000,'ChatGPT data'!$A$3:$A$20000,"&gt;="&amp;Q$3,'ChatGPT data'!$A$3:$A$20000,"&lt;="&amp;Q$4,'ChatGPT data'!$B$3:$B$20000,$A49),IF($B49="LinkedIn Ads",SUMIFS('LinkedIn data'!$I$3:$I$20000,'LinkedIn data'!$A$3:$A$20000,"&gt;="&amp;Q$3,'LinkedIn data'!$A$3:$A$20000,"&lt;="&amp;Q$4,'LinkedIn data'!$B$3:$B$20000,$A49),0)))))</f>
        <v>0</v>
      </c>
      <c r="R49" s="15" t="n">
        <f aca="false">IF($A49="","",SUM(F49:Q49))</f>
        <v>792.538716</v>
      </c>
      <c r="S49" s="36" t="n">
        <f aca="false">IF($A49="","",IF($B49="Meta",SUMIFS('Meta data'!$O$3:$O$20000,'Meta data'!$C$3:$C$20000,$A49),IF($B49="Google Ads",SUMIFS('Google data'!$F$3:$F$20000,'Google data'!$A$3:$A$20000,$A49),IF($B49="ChatGPT Ads",SUMIFS('ChatGPT data'!$E$3:$E$20000,'ChatGPT data'!$B$3:$B$20000,$A49),IF($B49="LinkedIn Ads",SUMIFS('LinkedIn data'!$E$3:$E$20000,'LinkedIn data'!$B$3:$B$20000,$A49),0)))))</f>
        <v>10765</v>
      </c>
      <c r="T49" s="36" t="n">
        <f aca="false">IF($A49="","",IF($B49="Meta",SUMIFS('Meta data'!$P$3:$P$20000,'Meta data'!$C$3:$C$20000,$A49),IF($B49="Google Ads",SUMIFS('Google data'!$G$3:$G$20000,'Google data'!$A$3:$A$20000,$A49),IF($B49="ChatGPT Ads",SUMIFS('ChatGPT data'!$F$3:$F$20000,'ChatGPT data'!$B$3:$B$20000,$A49),IF($B49="LinkedIn Ads",SUMIFS('LinkedIn data'!$F$3:$F$20000,'LinkedIn data'!$B$3:$B$20000,$A49),0)))))</f>
        <v>0</v>
      </c>
      <c r="U49" s="37" t="str">
        <f aca="false">IF(OR($A49="",T49=0),"",R49/T49)</f>
        <v/>
      </c>
      <c r="V49" s="58"/>
      <c r="W49" s="14" t="n">
        <f aca="false">IF($A49="","",IF($B49="Meta",SUMIFS('Meta data'!$V$3:$V$20000,'Meta data'!$A$3:$A$20000,"&gt;="&amp;Calc!$C$15,'Meta data'!$A$3:$A$20000,"&lt;="&amp;Calc!$C$13,'Meta data'!$C$3:$C$20000,$A49,'Meta data'!$T$3:$T$20000,"&lt;&gt;Month total"),IF($B49="Google Ads",SUMIFS('Google data'!$J$3:$J$20000,'Google data'!$B$3:$B$20000,"&gt;="&amp;Calc!$C$15,'Google data'!$B$3:$B$20000,"&lt;="&amp;Calc!$C$13,'Google data'!$A$3:$A$20000,$A49,'Google data'!$H$3:$H$20000,"&lt;&gt;Month total"),IF($B49="ChatGPT Ads",SUMIFS('ChatGPT data'!$I$3:$I$20000,'ChatGPT data'!$A$3:$A$20000,"&gt;="&amp;Calc!$C$15,'ChatGPT data'!$A$3:$A$20000,"&lt;="&amp;Calc!$C$13,'ChatGPT data'!$B$3:$B$20000,$A49,'ChatGPT data'!$G$3:$G$20000,"&lt;&gt;Month total"),IF($B49="LinkedIn Ads",SUMIFS('LinkedIn data'!$I$3:$I$20000,'LinkedIn data'!$A$3:$A$20000,"&gt;="&amp;Calc!$C$15,'LinkedIn data'!$A$3:$A$20000,"&lt;="&amp;Calc!$C$13,'LinkedIn data'!$B$3:$B$20000,$A49,'LinkedIn data'!$G$3:$G$20000,"&lt;&gt;Month total"),0)))))</f>
        <v>0</v>
      </c>
      <c r="X49" s="14" t="n">
        <f aca="false">IF($A49="","",IF($B49="Meta",SUMIFS('Meta data'!$V$3:$V$20000,'Meta data'!$A$3:$A$20000,"&gt;="&amp;Calc!$C$14,'Meta data'!$A$3:$A$20000,"&lt;="&amp;Calc!$C$13,'Meta data'!$C$3:$C$20000,$A49,'Meta data'!$T$3:$T$20000,"&lt;&gt;Month total"),IF($B49="Google Ads",SUMIFS('Google data'!$J$3:$J$20000,'Google data'!$B$3:$B$20000,"&gt;="&amp;Calc!$C$14,'Google data'!$B$3:$B$20000,"&lt;="&amp;Calc!$C$13,'Google data'!$A$3:$A$20000,$A49,'Google data'!$H$3:$H$20000,"&lt;&gt;Month total"),IF($B49="ChatGPT Ads",SUMIFS('ChatGPT data'!$I$3:$I$20000,'ChatGPT data'!$A$3:$A$20000,"&gt;="&amp;Calc!$C$14,'ChatGPT data'!$A$3:$A$20000,"&lt;="&amp;Calc!$C$13,'ChatGPT data'!$B$3:$B$20000,$A49,'ChatGPT data'!$G$3:$G$20000,"&lt;&gt;Month total"),IF($B49="LinkedIn Ads",SUMIFS('LinkedIn data'!$I$3:$I$20000,'LinkedIn data'!$A$3:$A$20000,"&gt;="&amp;Calc!$C$14,'LinkedIn data'!$A$3:$A$20000,"&lt;="&amp;Calc!$C$13,'LinkedIn data'!$B$3:$B$20000,$A49,'LinkedIn data'!$G$3:$G$20000,"&lt;&gt;Month total"),0)))))</f>
        <v>0</v>
      </c>
    </row>
    <row r="50" customFormat="false" ht="15" hidden="false" customHeight="false" outlineLevel="0" collapsed="false">
      <c r="A50" s="57" t="s">
        <v>210</v>
      </c>
      <c r="B50" s="57" t="s">
        <v>20</v>
      </c>
      <c r="C50" s="57" t="s">
        <v>131</v>
      </c>
      <c r="D50" s="57" t="s">
        <v>123</v>
      </c>
      <c r="E50" s="57" t="s">
        <v>157</v>
      </c>
      <c r="F50" s="14" t="n">
        <f aca="false">IF($A50="","",IF($B50="Meta",SUMIFS('Meta data'!$V$3:$V$20000,'Meta data'!$A$3:$A$20000,"&gt;="&amp;F$3,'Meta data'!$A$3:$A$20000,"&lt;="&amp;F$4,'Meta data'!$C$3:$C$20000,$A50),IF($B50="Google Ads",SUMIFS('Google data'!$J$3:$J$20000,'Google data'!$B$3:$B$20000,"&gt;="&amp;F$3,'Google data'!$B$3:$B$20000,"&lt;="&amp;F$4,'Google data'!$A$3:$A$20000,$A50),IF($B50="ChatGPT Ads",SUMIFS('ChatGPT data'!$I$3:$I$20000,'ChatGPT data'!$A$3:$A$20000,"&gt;="&amp;F$3,'ChatGPT data'!$A$3:$A$20000,"&lt;="&amp;F$4,'ChatGPT data'!$B$3:$B$20000,$A50),IF($B50="LinkedIn Ads",SUMIFS('LinkedIn data'!$I$3:$I$20000,'LinkedIn data'!$A$3:$A$20000,"&gt;="&amp;F$3,'LinkedIn data'!$A$3:$A$20000,"&lt;="&amp;F$4,'LinkedIn data'!$B$3:$B$20000,$A50),0)))))</f>
        <v>624.581937</v>
      </c>
      <c r="G50" s="14" t="n">
        <f aca="false">IF($A50="","",IF($B50="Meta",SUMIFS('Meta data'!$V$3:$V$20000,'Meta data'!$A$3:$A$20000,"&gt;="&amp;G$3,'Meta data'!$A$3:$A$20000,"&lt;="&amp;G$4,'Meta data'!$C$3:$C$20000,$A50),IF($B50="Google Ads",SUMIFS('Google data'!$J$3:$J$20000,'Google data'!$B$3:$B$20000,"&gt;="&amp;G$3,'Google data'!$B$3:$B$20000,"&lt;="&amp;G$4,'Google data'!$A$3:$A$20000,$A50),IF($B50="ChatGPT Ads",SUMIFS('ChatGPT data'!$I$3:$I$20000,'ChatGPT data'!$A$3:$A$20000,"&gt;="&amp;G$3,'ChatGPT data'!$A$3:$A$20000,"&lt;="&amp;G$4,'ChatGPT data'!$B$3:$B$20000,$A50),IF($B50="LinkedIn Ads",SUMIFS('LinkedIn data'!$I$3:$I$20000,'LinkedIn data'!$A$3:$A$20000,"&gt;="&amp;G$3,'LinkedIn data'!$A$3:$A$20000,"&lt;="&amp;G$4,'LinkedIn data'!$B$3:$B$20000,$A50),0)))))</f>
        <v>0</v>
      </c>
      <c r="H50" s="14" t="n">
        <f aca="false">IF($A50="","",IF($B50="Meta",SUMIFS('Meta data'!$V$3:$V$20000,'Meta data'!$A$3:$A$20000,"&gt;="&amp;H$3,'Meta data'!$A$3:$A$20000,"&lt;="&amp;H$4,'Meta data'!$C$3:$C$20000,$A50),IF($B50="Google Ads",SUMIFS('Google data'!$J$3:$J$20000,'Google data'!$B$3:$B$20000,"&gt;="&amp;H$3,'Google data'!$B$3:$B$20000,"&lt;="&amp;H$4,'Google data'!$A$3:$A$20000,$A50),IF($B50="ChatGPT Ads",SUMIFS('ChatGPT data'!$I$3:$I$20000,'ChatGPT data'!$A$3:$A$20000,"&gt;="&amp;H$3,'ChatGPT data'!$A$3:$A$20000,"&lt;="&amp;H$4,'ChatGPT data'!$B$3:$B$20000,$A50),IF($B50="LinkedIn Ads",SUMIFS('LinkedIn data'!$I$3:$I$20000,'LinkedIn data'!$A$3:$A$20000,"&gt;="&amp;H$3,'LinkedIn data'!$A$3:$A$20000,"&lt;="&amp;H$4,'LinkedIn data'!$B$3:$B$20000,$A50),0)))))</f>
        <v>0</v>
      </c>
      <c r="I50" s="14" t="n">
        <f aca="false">IF($A50="","",IF($B50="Meta",SUMIFS('Meta data'!$V$3:$V$20000,'Meta data'!$A$3:$A$20000,"&gt;="&amp;I$3,'Meta data'!$A$3:$A$20000,"&lt;="&amp;I$4,'Meta data'!$C$3:$C$20000,$A50),IF($B50="Google Ads",SUMIFS('Google data'!$J$3:$J$20000,'Google data'!$B$3:$B$20000,"&gt;="&amp;I$3,'Google data'!$B$3:$B$20000,"&lt;="&amp;I$4,'Google data'!$A$3:$A$20000,$A50),IF($B50="ChatGPT Ads",SUMIFS('ChatGPT data'!$I$3:$I$20000,'ChatGPT data'!$A$3:$A$20000,"&gt;="&amp;I$3,'ChatGPT data'!$A$3:$A$20000,"&lt;="&amp;I$4,'ChatGPT data'!$B$3:$B$20000,$A50),IF($B50="LinkedIn Ads",SUMIFS('LinkedIn data'!$I$3:$I$20000,'LinkedIn data'!$A$3:$A$20000,"&gt;="&amp;I$3,'LinkedIn data'!$A$3:$A$20000,"&lt;="&amp;I$4,'LinkedIn data'!$B$3:$B$20000,$A50),0)))))</f>
        <v>0</v>
      </c>
      <c r="J50" s="14" t="n">
        <f aca="false">IF($A50="","",IF($B50="Meta",SUMIFS('Meta data'!$V$3:$V$20000,'Meta data'!$A$3:$A$20000,"&gt;="&amp;J$3,'Meta data'!$A$3:$A$20000,"&lt;="&amp;J$4,'Meta data'!$C$3:$C$20000,$A50),IF($B50="Google Ads",SUMIFS('Google data'!$J$3:$J$20000,'Google data'!$B$3:$B$20000,"&gt;="&amp;J$3,'Google data'!$B$3:$B$20000,"&lt;="&amp;J$4,'Google data'!$A$3:$A$20000,$A50),IF($B50="ChatGPT Ads",SUMIFS('ChatGPT data'!$I$3:$I$20000,'ChatGPT data'!$A$3:$A$20000,"&gt;="&amp;J$3,'ChatGPT data'!$A$3:$A$20000,"&lt;="&amp;J$4,'ChatGPT data'!$B$3:$B$20000,$A50),IF($B50="LinkedIn Ads",SUMIFS('LinkedIn data'!$I$3:$I$20000,'LinkedIn data'!$A$3:$A$20000,"&gt;="&amp;J$3,'LinkedIn data'!$A$3:$A$20000,"&lt;="&amp;J$4,'LinkedIn data'!$B$3:$B$20000,$A50),0)))))</f>
        <v>0</v>
      </c>
      <c r="K50" s="14" t="n">
        <f aca="false">IF($A50="","",IF($B50="Meta",SUMIFS('Meta data'!$V$3:$V$20000,'Meta data'!$A$3:$A$20000,"&gt;="&amp;K$3,'Meta data'!$A$3:$A$20000,"&lt;="&amp;K$4,'Meta data'!$C$3:$C$20000,$A50),IF($B50="Google Ads",SUMIFS('Google data'!$J$3:$J$20000,'Google data'!$B$3:$B$20000,"&gt;="&amp;K$3,'Google data'!$B$3:$B$20000,"&lt;="&amp;K$4,'Google data'!$A$3:$A$20000,$A50),IF($B50="ChatGPT Ads",SUMIFS('ChatGPT data'!$I$3:$I$20000,'ChatGPT data'!$A$3:$A$20000,"&gt;="&amp;K$3,'ChatGPT data'!$A$3:$A$20000,"&lt;="&amp;K$4,'ChatGPT data'!$B$3:$B$20000,$A50),IF($B50="LinkedIn Ads",SUMIFS('LinkedIn data'!$I$3:$I$20000,'LinkedIn data'!$A$3:$A$20000,"&gt;="&amp;K$3,'LinkedIn data'!$A$3:$A$20000,"&lt;="&amp;K$4,'LinkedIn data'!$B$3:$B$20000,$A50),0)))))</f>
        <v>0</v>
      </c>
      <c r="L50" s="14" t="n">
        <f aca="false">IF($A50="","",IF($B50="Meta",SUMIFS('Meta data'!$V$3:$V$20000,'Meta data'!$A$3:$A$20000,"&gt;="&amp;L$3,'Meta data'!$A$3:$A$20000,"&lt;="&amp;L$4,'Meta data'!$C$3:$C$20000,$A50),IF($B50="Google Ads",SUMIFS('Google data'!$J$3:$J$20000,'Google data'!$B$3:$B$20000,"&gt;="&amp;L$3,'Google data'!$B$3:$B$20000,"&lt;="&amp;L$4,'Google data'!$A$3:$A$20000,$A50),IF($B50="ChatGPT Ads",SUMIFS('ChatGPT data'!$I$3:$I$20000,'ChatGPT data'!$A$3:$A$20000,"&gt;="&amp;L$3,'ChatGPT data'!$A$3:$A$20000,"&lt;="&amp;L$4,'ChatGPT data'!$B$3:$B$20000,$A50),IF($B50="LinkedIn Ads",SUMIFS('LinkedIn data'!$I$3:$I$20000,'LinkedIn data'!$A$3:$A$20000,"&gt;="&amp;L$3,'LinkedIn data'!$A$3:$A$20000,"&lt;="&amp;L$4,'LinkedIn data'!$B$3:$B$20000,$A50),0)))))</f>
        <v>0</v>
      </c>
      <c r="M50" s="14" t="n">
        <f aca="false">IF($A50="","",IF($B50="Meta",SUMIFS('Meta data'!$V$3:$V$20000,'Meta data'!$A$3:$A$20000,"&gt;="&amp;M$3,'Meta data'!$A$3:$A$20000,"&lt;="&amp;M$4,'Meta data'!$C$3:$C$20000,$A50),IF($B50="Google Ads",SUMIFS('Google data'!$J$3:$J$20000,'Google data'!$B$3:$B$20000,"&gt;="&amp;M$3,'Google data'!$B$3:$B$20000,"&lt;="&amp;M$4,'Google data'!$A$3:$A$20000,$A50),IF($B50="ChatGPT Ads",SUMIFS('ChatGPT data'!$I$3:$I$20000,'ChatGPT data'!$A$3:$A$20000,"&gt;="&amp;M$3,'ChatGPT data'!$A$3:$A$20000,"&lt;="&amp;M$4,'ChatGPT data'!$B$3:$B$20000,$A50),IF($B50="LinkedIn Ads",SUMIFS('LinkedIn data'!$I$3:$I$20000,'LinkedIn data'!$A$3:$A$20000,"&gt;="&amp;M$3,'LinkedIn data'!$A$3:$A$20000,"&lt;="&amp;M$4,'LinkedIn data'!$B$3:$B$20000,$A50),0)))))</f>
        <v>0</v>
      </c>
      <c r="N50" s="14" t="n">
        <f aca="false">IF($A50="","",IF($B50="Meta",SUMIFS('Meta data'!$V$3:$V$20000,'Meta data'!$A$3:$A$20000,"&gt;="&amp;N$3,'Meta data'!$A$3:$A$20000,"&lt;="&amp;N$4,'Meta data'!$C$3:$C$20000,$A50),IF($B50="Google Ads",SUMIFS('Google data'!$J$3:$J$20000,'Google data'!$B$3:$B$20000,"&gt;="&amp;N$3,'Google data'!$B$3:$B$20000,"&lt;="&amp;N$4,'Google data'!$A$3:$A$20000,$A50),IF($B50="ChatGPT Ads",SUMIFS('ChatGPT data'!$I$3:$I$20000,'ChatGPT data'!$A$3:$A$20000,"&gt;="&amp;N$3,'ChatGPT data'!$A$3:$A$20000,"&lt;="&amp;N$4,'ChatGPT data'!$B$3:$B$20000,$A50),IF($B50="LinkedIn Ads",SUMIFS('LinkedIn data'!$I$3:$I$20000,'LinkedIn data'!$A$3:$A$20000,"&gt;="&amp;N$3,'LinkedIn data'!$A$3:$A$20000,"&lt;="&amp;N$4,'LinkedIn data'!$B$3:$B$20000,$A50),0)))))</f>
        <v>0</v>
      </c>
      <c r="O50" s="14" t="n">
        <f aca="false">IF($A50="","",IF($B50="Meta",SUMIFS('Meta data'!$V$3:$V$20000,'Meta data'!$A$3:$A$20000,"&gt;="&amp;O$3,'Meta data'!$A$3:$A$20000,"&lt;="&amp;O$4,'Meta data'!$C$3:$C$20000,$A50),IF($B50="Google Ads",SUMIFS('Google data'!$J$3:$J$20000,'Google data'!$B$3:$B$20000,"&gt;="&amp;O$3,'Google data'!$B$3:$B$20000,"&lt;="&amp;O$4,'Google data'!$A$3:$A$20000,$A50),IF($B50="ChatGPT Ads",SUMIFS('ChatGPT data'!$I$3:$I$20000,'ChatGPT data'!$A$3:$A$20000,"&gt;="&amp;O$3,'ChatGPT data'!$A$3:$A$20000,"&lt;="&amp;O$4,'ChatGPT data'!$B$3:$B$20000,$A50),IF($B50="LinkedIn Ads",SUMIFS('LinkedIn data'!$I$3:$I$20000,'LinkedIn data'!$A$3:$A$20000,"&gt;="&amp;O$3,'LinkedIn data'!$A$3:$A$20000,"&lt;="&amp;O$4,'LinkedIn data'!$B$3:$B$20000,$A50),0)))))</f>
        <v>0</v>
      </c>
      <c r="P50" s="14" t="n">
        <f aca="false">IF($A50="","",IF($B50="Meta",SUMIFS('Meta data'!$V$3:$V$20000,'Meta data'!$A$3:$A$20000,"&gt;="&amp;P$3,'Meta data'!$A$3:$A$20000,"&lt;="&amp;P$4,'Meta data'!$C$3:$C$20000,$A50),IF($B50="Google Ads",SUMIFS('Google data'!$J$3:$J$20000,'Google data'!$B$3:$B$20000,"&gt;="&amp;P$3,'Google data'!$B$3:$B$20000,"&lt;="&amp;P$4,'Google data'!$A$3:$A$20000,$A50),IF($B50="ChatGPT Ads",SUMIFS('ChatGPT data'!$I$3:$I$20000,'ChatGPT data'!$A$3:$A$20000,"&gt;="&amp;P$3,'ChatGPT data'!$A$3:$A$20000,"&lt;="&amp;P$4,'ChatGPT data'!$B$3:$B$20000,$A50),IF($B50="LinkedIn Ads",SUMIFS('LinkedIn data'!$I$3:$I$20000,'LinkedIn data'!$A$3:$A$20000,"&gt;="&amp;P$3,'LinkedIn data'!$A$3:$A$20000,"&lt;="&amp;P$4,'LinkedIn data'!$B$3:$B$20000,$A50),0)))))</f>
        <v>0</v>
      </c>
      <c r="Q50" s="14" t="n">
        <f aca="false">IF($A50="","",IF($B50="Meta",SUMIFS('Meta data'!$V$3:$V$20000,'Meta data'!$A$3:$A$20000,"&gt;="&amp;Q$3,'Meta data'!$A$3:$A$20000,"&lt;="&amp;Q$4,'Meta data'!$C$3:$C$20000,$A50),IF($B50="Google Ads",SUMIFS('Google data'!$J$3:$J$20000,'Google data'!$B$3:$B$20000,"&gt;="&amp;Q$3,'Google data'!$B$3:$B$20000,"&lt;="&amp;Q$4,'Google data'!$A$3:$A$20000,$A50),IF($B50="ChatGPT Ads",SUMIFS('ChatGPT data'!$I$3:$I$20000,'ChatGPT data'!$A$3:$A$20000,"&gt;="&amp;Q$3,'ChatGPT data'!$A$3:$A$20000,"&lt;="&amp;Q$4,'ChatGPT data'!$B$3:$B$20000,$A50),IF($B50="LinkedIn Ads",SUMIFS('LinkedIn data'!$I$3:$I$20000,'LinkedIn data'!$A$3:$A$20000,"&gt;="&amp;Q$3,'LinkedIn data'!$A$3:$A$20000,"&lt;="&amp;Q$4,'LinkedIn data'!$B$3:$B$20000,$A50),0)))))</f>
        <v>0</v>
      </c>
      <c r="R50" s="15" t="n">
        <f aca="false">IF($A50="","",SUM(F50:Q50))</f>
        <v>624.581937</v>
      </c>
      <c r="S50" s="36" t="n">
        <f aca="false">IF($A50="","",IF($B50="Meta",SUMIFS('Meta data'!$O$3:$O$20000,'Meta data'!$C$3:$C$20000,$A50),IF($B50="Google Ads",SUMIFS('Google data'!$F$3:$F$20000,'Google data'!$A$3:$A$20000,$A50),IF($B50="ChatGPT Ads",SUMIFS('ChatGPT data'!$E$3:$E$20000,'ChatGPT data'!$B$3:$B$20000,$A50),IF($B50="LinkedIn Ads",SUMIFS('LinkedIn data'!$E$3:$E$20000,'LinkedIn data'!$B$3:$B$20000,$A50),0)))))</f>
        <v>534</v>
      </c>
      <c r="T50" s="36" t="n">
        <f aca="false">IF($A50="","",IF($B50="Meta",SUMIFS('Meta data'!$P$3:$P$20000,'Meta data'!$C$3:$C$20000,$A50),IF($B50="Google Ads",SUMIFS('Google data'!$G$3:$G$20000,'Google data'!$A$3:$A$20000,$A50),IF($B50="ChatGPT Ads",SUMIFS('ChatGPT data'!$F$3:$F$20000,'ChatGPT data'!$B$3:$B$20000,$A50),IF($B50="LinkedIn Ads",SUMIFS('LinkedIn data'!$F$3:$F$20000,'LinkedIn data'!$B$3:$B$20000,$A50),0)))))</f>
        <v>23.16</v>
      </c>
      <c r="U50" s="37" t="n">
        <f aca="false">IF(OR($A50="",T50=0),"",R50/T50)</f>
        <v>26.9681319948187</v>
      </c>
      <c r="V50" s="58"/>
      <c r="W50" s="14" t="n">
        <f aca="false">IF($A50="","",IF($B50="Meta",SUMIFS('Meta data'!$V$3:$V$20000,'Meta data'!$A$3:$A$20000,"&gt;="&amp;Calc!$C$15,'Meta data'!$A$3:$A$20000,"&lt;="&amp;Calc!$C$13,'Meta data'!$C$3:$C$20000,$A50,'Meta data'!$T$3:$T$20000,"&lt;&gt;Month total"),IF($B50="Google Ads",SUMIFS('Google data'!$J$3:$J$20000,'Google data'!$B$3:$B$20000,"&gt;="&amp;Calc!$C$15,'Google data'!$B$3:$B$20000,"&lt;="&amp;Calc!$C$13,'Google data'!$A$3:$A$20000,$A50,'Google data'!$H$3:$H$20000,"&lt;&gt;Month total"),IF($B50="ChatGPT Ads",SUMIFS('ChatGPT data'!$I$3:$I$20000,'ChatGPT data'!$A$3:$A$20000,"&gt;="&amp;Calc!$C$15,'ChatGPT data'!$A$3:$A$20000,"&lt;="&amp;Calc!$C$13,'ChatGPT data'!$B$3:$B$20000,$A50,'ChatGPT data'!$G$3:$G$20000,"&lt;&gt;Month total"),IF($B50="LinkedIn Ads",SUMIFS('LinkedIn data'!$I$3:$I$20000,'LinkedIn data'!$A$3:$A$20000,"&gt;="&amp;Calc!$C$15,'LinkedIn data'!$A$3:$A$20000,"&lt;="&amp;Calc!$C$13,'LinkedIn data'!$B$3:$B$20000,$A50,'LinkedIn data'!$G$3:$G$20000,"&lt;&gt;Month total"),0)))))</f>
        <v>0</v>
      </c>
      <c r="X50" s="14" t="n">
        <f aca="false">IF($A50="","",IF($B50="Meta",SUMIFS('Meta data'!$V$3:$V$20000,'Meta data'!$A$3:$A$20000,"&gt;="&amp;Calc!$C$14,'Meta data'!$A$3:$A$20000,"&lt;="&amp;Calc!$C$13,'Meta data'!$C$3:$C$20000,$A50,'Meta data'!$T$3:$T$20000,"&lt;&gt;Month total"),IF($B50="Google Ads",SUMIFS('Google data'!$J$3:$J$20000,'Google data'!$B$3:$B$20000,"&gt;="&amp;Calc!$C$14,'Google data'!$B$3:$B$20000,"&lt;="&amp;Calc!$C$13,'Google data'!$A$3:$A$20000,$A50,'Google data'!$H$3:$H$20000,"&lt;&gt;Month total"),IF($B50="ChatGPT Ads",SUMIFS('ChatGPT data'!$I$3:$I$20000,'ChatGPT data'!$A$3:$A$20000,"&gt;="&amp;Calc!$C$14,'ChatGPT data'!$A$3:$A$20000,"&lt;="&amp;Calc!$C$13,'ChatGPT data'!$B$3:$B$20000,$A50,'ChatGPT data'!$G$3:$G$20000,"&lt;&gt;Month total"),IF($B50="LinkedIn Ads",SUMIFS('LinkedIn data'!$I$3:$I$20000,'LinkedIn data'!$A$3:$A$20000,"&gt;="&amp;Calc!$C$14,'LinkedIn data'!$A$3:$A$20000,"&lt;="&amp;Calc!$C$13,'LinkedIn data'!$B$3:$B$20000,$A50,'LinkedIn data'!$G$3:$G$20000,"&lt;&gt;Month total"),0)))))</f>
        <v>0</v>
      </c>
    </row>
    <row r="51" customFormat="false" ht="15" hidden="false" customHeight="false" outlineLevel="0" collapsed="false">
      <c r="A51" s="57" t="s">
        <v>211</v>
      </c>
      <c r="B51" s="57" t="s">
        <v>20</v>
      </c>
      <c r="C51" s="57" t="s">
        <v>140</v>
      </c>
      <c r="D51" s="57" t="s">
        <v>123</v>
      </c>
      <c r="E51" s="57" t="s">
        <v>151</v>
      </c>
      <c r="F51" s="14" t="n">
        <f aca="false">IF($A51="","",IF($B51="Meta",SUMIFS('Meta data'!$V$3:$V$20000,'Meta data'!$A$3:$A$20000,"&gt;="&amp;F$3,'Meta data'!$A$3:$A$20000,"&lt;="&amp;F$4,'Meta data'!$C$3:$C$20000,$A51),IF($B51="Google Ads",SUMIFS('Google data'!$J$3:$J$20000,'Google data'!$B$3:$B$20000,"&gt;="&amp;F$3,'Google data'!$B$3:$B$20000,"&lt;="&amp;F$4,'Google data'!$A$3:$A$20000,$A51),IF($B51="ChatGPT Ads",SUMIFS('ChatGPT data'!$I$3:$I$20000,'ChatGPT data'!$A$3:$A$20000,"&gt;="&amp;F$3,'ChatGPT data'!$A$3:$A$20000,"&lt;="&amp;F$4,'ChatGPT data'!$B$3:$B$20000,$A51),IF($B51="LinkedIn Ads",SUMIFS('LinkedIn data'!$I$3:$I$20000,'LinkedIn data'!$A$3:$A$20000,"&gt;="&amp;F$3,'LinkedIn data'!$A$3:$A$20000,"&lt;="&amp;F$4,'LinkedIn data'!$B$3:$B$20000,$A51),0)))))</f>
        <v>0</v>
      </c>
      <c r="G51" s="14" t="n">
        <f aca="false">IF($A51="","",IF($B51="Meta",SUMIFS('Meta data'!$V$3:$V$20000,'Meta data'!$A$3:$A$20000,"&gt;="&amp;G$3,'Meta data'!$A$3:$A$20000,"&lt;="&amp;G$4,'Meta data'!$C$3:$C$20000,$A51),IF($B51="Google Ads",SUMIFS('Google data'!$J$3:$J$20000,'Google data'!$B$3:$B$20000,"&gt;="&amp;G$3,'Google data'!$B$3:$B$20000,"&lt;="&amp;G$4,'Google data'!$A$3:$A$20000,$A51),IF($B51="ChatGPT Ads",SUMIFS('ChatGPT data'!$I$3:$I$20000,'ChatGPT data'!$A$3:$A$20000,"&gt;="&amp;G$3,'ChatGPT data'!$A$3:$A$20000,"&lt;="&amp;G$4,'ChatGPT data'!$B$3:$B$20000,$A51),IF($B51="LinkedIn Ads",SUMIFS('LinkedIn data'!$I$3:$I$20000,'LinkedIn data'!$A$3:$A$20000,"&gt;="&amp;G$3,'LinkedIn data'!$A$3:$A$20000,"&lt;="&amp;G$4,'LinkedIn data'!$B$3:$B$20000,$A51),0)))))</f>
        <v>0</v>
      </c>
      <c r="H51" s="14" t="n">
        <f aca="false">IF($A51="","",IF($B51="Meta",SUMIFS('Meta data'!$V$3:$V$20000,'Meta data'!$A$3:$A$20000,"&gt;="&amp;H$3,'Meta data'!$A$3:$A$20000,"&lt;="&amp;H$4,'Meta data'!$C$3:$C$20000,$A51),IF($B51="Google Ads",SUMIFS('Google data'!$J$3:$J$20000,'Google data'!$B$3:$B$20000,"&gt;="&amp;H$3,'Google data'!$B$3:$B$20000,"&lt;="&amp;H$4,'Google data'!$A$3:$A$20000,$A51),IF($B51="ChatGPT Ads",SUMIFS('ChatGPT data'!$I$3:$I$20000,'ChatGPT data'!$A$3:$A$20000,"&gt;="&amp;H$3,'ChatGPT data'!$A$3:$A$20000,"&lt;="&amp;H$4,'ChatGPT data'!$B$3:$B$20000,$A51),IF($B51="LinkedIn Ads",SUMIFS('LinkedIn data'!$I$3:$I$20000,'LinkedIn data'!$A$3:$A$20000,"&gt;="&amp;H$3,'LinkedIn data'!$A$3:$A$20000,"&lt;="&amp;H$4,'LinkedIn data'!$B$3:$B$20000,$A51),0)))))</f>
        <v>199.610043</v>
      </c>
      <c r="I51" s="14" t="n">
        <f aca="false">IF($A51="","",IF($B51="Meta",SUMIFS('Meta data'!$V$3:$V$20000,'Meta data'!$A$3:$A$20000,"&gt;="&amp;I$3,'Meta data'!$A$3:$A$20000,"&lt;="&amp;I$4,'Meta data'!$C$3:$C$20000,$A51),IF($B51="Google Ads",SUMIFS('Google data'!$J$3:$J$20000,'Google data'!$B$3:$B$20000,"&gt;="&amp;I$3,'Google data'!$B$3:$B$20000,"&lt;="&amp;I$4,'Google data'!$A$3:$A$20000,$A51),IF($B51="ChatGPT Ads",SUMIFS('ChatGPT data'!$I$3:$I$20000,'ChatGPT data'!$A$3:$A$20000,"&gt;="&amp;I$3,'ChatGPT data'!$A$3:$A$20000,"&lt;="&amp;I$4,'ChatGPT data'!$B$3:$B$20000,$A51),IF($B51="LinkedIn Ads",SUMIFS('LinkedIn data'!$I$3:$I$20000,'LinkedIn data'!$A$3:$A$20000,"&gt;="&amp;I$3,'LinkedIn data'!$A$3:$A$20000,"&lt;="&amp;I$4,'LinkedIn data'!$B$3:$B$20000,$A51),0)))))</f>
        <v>359.295842</v>
      </c>
      <c r="J51" s="14" t="n">
        <f aca="false">IF($A51="","",IF($B51="Meta",SUMIFS('Meta data'!$V$3:$V$20000,'Meta data'!$A$3:$A$20000,"&gt;="&amp;J$3,'Meta data'!$A$3:$A$20000,"&lt;="&amp;J$4,'Meta data'!$C$3:$C$20000,$A51),IF($B51="Google Ads",SUMIFS('Google data'!$J$3:$J$20000,'Google data'!$B$3:$B$20000,"&gt;="&amp;J$3,'Google data'!$B$3:$B$20000,"&lt;="&amp;J$4,'Google data'!$A$3:$A$20000,$A51),IF($B51="ChatGPT Ads",SUMIFS('ChatGPT data'!$I$3:$I$20000,'ChatGPT data'!$A$3:$A$20000,"&gt;="&amp;J$3,'ChatGPT data'!$A$3:$A$20000,"&lt;="&amp;J$4,'ChatGPT data'!$B$3:$B$20000,$A51),IF($B51="LinkedIn Ads",SUMIFS('LinkedIn data'!$I$3:$I$20000,'LinkedIn data'!$A$3:$A$20000,"&gt;="&amp;J$3,'LinkedIn data'!$A$3:$A$20000,"&lt;="&amp;J$4,'LinkedIn data'!$B$3:$B$20000,$A51),0)))))</f>
        <v>0</v>
      </c>
      <c r="K51" s="14" t="n">
        <f aca="false">IF($A51="","",IF($B51="Meta",SUMIFS('Meta data'!$V$3:$V$20000,'Meta data'!$A$3:$A$20000,"&gt;="&amp;K$3,'Meta data'!$A$3:$A$20000,"&lt;="&amp;K$4,'Meta data'!$C$3:$C$20000,$A51),IF($B51="Google Ads",SUMIFS('Google data'!$J$3:$J$20000,'Google data'!$B$3:$B$20000,"&gt;="&amp;K$3,'Google data'!$B$3:$B$20000,"&lt;="&amp;K$4,'Google data'!$A$3:$A$20000,$A51),IF($B51="ChatGPT Ads",SUMIFS('ChatGPT data'!$I$3:$I$20000,'ChatGPT data'!$A$3:$A$20000,"&gt;="&amp;K$3,'ChatGPT data'!$A$3:$A$20000,"&lt;="&amp;K$4,'ChatGPT data'!$B$3:$B$20000,$A51),IF($B51="LinkedIn Ads",SUMIFS('LinkedIn data'!$I$3:$I$20000,'LinkedIn data'!$A$3:$A$20000,"&gt;="&amp;K$3,'LinkedIn data'!$A$3:$A$20000,"&lt;="&amp;K$4,'LinkedIn data'!$B$3:$B$20000,$A51),0)))))</f>
        <v>0</v>
      </c>
      <c r="L51" s="14" t="n">
        <f aca="false">IF($A51="","",IF($B51="Meta",SUMIFS('Meta data'!$V$3:$V$20000,'Meta data'!$A$3:$A$20000,"&gt;="&amp;L$3,'Meta data'!$A$3:$A$20000,"&lt;="&amp;L$4,'Meta data'!$C$3:$C$20000,$A51),IF($B51="Google Ads",SUMIFS('Google data'!$J$3:$J$20000,'Google data'!$B$3:$B$20000,"&gt;="&amp;L$3,'Google data'!$B$3:$B$20000,"&lt;="&amp;L$4,'Google data'!$A$3:$A$20000,$A51),IF($B51="ChatGPT Ads",SUMIFS('ChatGPT data'!$I$3:$I$20000,'ChatGPT data'!$A$3:$A$20000,"&gt;="&amp;L$3,'ChatGPT data'!$A$3:$A$20000,"&lt;="&amp;L$4,'ChatGPT data'!$B$3:$B$20000,$A51),IF($B51="LinkedIn Ads",SUMIFS('LinkedIn data'!$I$3:$I$20000,'LinkedIn data'!$A$3:$A$20000,"&gt;="&amp;L$3,'LinkedIn data'!$A$3:$A$20000,"&lt;="&amp;L$4,'LinkedIn data'!$B$3:$B$20000,$A51),0)))))</f>
        <v>0</v>
      </c>
      <c r="M51" s="14" t="n">
        <f aca="false">IF($A51="","",IF($B51="Meta",SUMIFS('Meta data'!$V$3:$V$20000,'Meta data'!$A$3:$A$20000,"&gt;="&amp;M$3,'Meta data'!$A$3:$A$20000,"&lt;="&amp;M$4,'Meta data'!$C$3:$C$20000,$A51),IF($B51="Google Ads",SUMIFS('Google data'!$J$3:$J$20000,'Google data'!$B$3:$B$20000,"&gt;="&amp;M$3,'Google data'!$B$3:$B$20000,"&lt;="&amp;M$4,'Google data'!$A$3:$A$20000,$A51),IF($B51="ChatGPT Ads",SUMIFS('ChatGPT data'!$I$3:$I$20000,'ChatGPT data'!$A$3:$A$20000,"&gt;="&amp;M$3,'ChatGPT data'!$A$3:$A$20000,"&lt;="&amp;M$4,'ChatGPT data'!$B$3:$B$20000,$A51),IF($B51="LinkedIn Ads",SUMIFS('LinkedIn data'!$I$3:$I$20000,'LinkedIn data'!$A$3:$A$20000,"&gt;="&amp;M$3,'LinkedIn data'!$A$3:$A$20000,"&lt;="&amp;M$4,'LinkedIn data'!$B$3:$B$20000,$A51),0)))))</f>
        <v>0</v>
      </c>
      <c r="N51" s="14" t="n">
        <f aca="false">IF($A51="","",IF($B51="Meta",SUMIFS('Meta data'!$V$3:$V$20000,'Meta data'!$A$3:$A$20000,"&gt;="&amp;N$3,'Meta data'!$A$3:$A$20000,"&lt;="&amp;N$4,'Meta data'!$C$3:$C$20000,$A51),IF($B51="Google Ads",SUMIFS('Google data'!$J$3:$J$20000,'Google data'!$B$3:$B$20000,"&gt;="&amp;N$3,'Google data'!$B$3:$B$20000,"&lt;="&amp;N$4,'Google data'!$A$3:$A$20000,$A51),IF($B51="ChatGPT Ads",SUMIFS('ChatGPT data'!$I$3:$I$20000,'ChatGPT data'!$A$3:$A$20000,"&gt;="&amp;N$3,'ChatGPT data'!$A$3:$A$20000,"&lt;="&amp;N$4,'ChatGPT data'!$B$3:$B$20000,$A51),IF($B51="LinkedIn Ads",SUMIFS('LinkedIn data'!$I$3:$I$20000,'LinkedIn data'!$A$3:$A$20000,"&gt;="&amp;N$3,'LinkedIn data'!$A$3:$A$20000,"&lt;="&amp;N$4,'LinkedIn data'!$B$3:$B$20000,$A51),0)))))</f>
        <v>0</v>
      </c>
      <c r="O51" s="14" t="n">
        <f aca="false">IF($A51="","",IF($B51="Meta",SUMIFS('Meta data'!$V$3:$V$20000,'Meta data'!$A$3:$A$20000,"&gt;="&amp;O$3,'Meta data'!$A$3:$A$20000,"&lt;="&amp;O$4,'Meta data'!$C$3:$C$20000,$A51),IF($B51="Google Ads",SUMIFS('Google data'!$J$3:$J$20000,'Google data'!$B$3:$B$20000,"&gt;="&amp;O$3,'Google data'!$B$3:$B$20000,"&lt;="&amp;O$4,'Google data'!$A$3:$A$20000,$A51),IF($B51="ChatGPT Ads",SUMIFS('ChatGPT data'!$I$3:$I$20000,'ChatGPT data'!$A$3:$A$20000,"&gt;="&amp;O$3,'ChatGPT data'!$A$3:$A$20000,"&lt;="&amp;O$4,'ChatGPT data'!$B$3:$B$20000,$A51),IF($B51="LinkedIn Ads",SUMIFS('LinkedIn data'!$I$3:$I$20000,'LinkedIn data'!$A$3:$A$20000,"&gt;="&amp;O$3,'LinkedIn data'!$A$3:$A$20000,"&lt;="&amp;O$4,'LinkedIn data'!$B$3:$B$20000,$A51),0)))))</f>
        <v>0</v>
      </c>
      <c r="P51" s="14" t="n">
        <f aca="false">IF($A51="","",IF($B51="Meta",SUMIFS('Meta data'!$V$3:$V$20000,'Meta data'!$A$3:$A$20000,"&gt;="&amp;P$3,'Meta data'!$A$3:$A$20000,"&lt;="&amp;P$4,'Meta data'!$C$3:$C$20000,$A51),IF($B51="Google Ads",SUMIFS('Google data'!$J$3:$J$20000,'Google data'!$B$3:$B$20000,"&gt;="&amp;P$3,'Google data'!$B$3:$B$20000,"&lt;="&amp;P$4,'Google data'!$A$3:$A$20000,$A51),IF($B51="ChatGPT Ads",SUMIFS('ChatGPT data'!$I$3:$I$20000,'ChatGPT data'!$A$3:$A$20000,"&gt;="&amp;P$3,'ChatGPT data'!$A$3:$A$20000,"&lt;="&amp;P$4,'ChatGPT data'!$B$3:$B$20000,$A51),IF($B51="LinkedIn Ads",SUMIFS('LinkedIn data'!$I$3:$I$20000,'LinkedIn data'!$A$3:$A$20000,"&gt;="&amp;P$3,'LinkedIn data'!$A$3:$A$20000,"&lt;="&amp;P$4,'LinkedIn data'!$B$3:$B$20000,$A51),0)))))</f>
        <v>0</v>
      </c>
      <c r="Q51" s="14" t="n">
        <f aca="false">IF($A51="","",IF($B51="Meta",SUMIFS('Meta data'!$V$3:$V$20000,'Meta data'!$A$3:$A$20000,"&gt;="&amp;Q$3,'Meta data'!$A$3:$A$20000,"&lt;="&amp;Q$4,'Meta data'!$C$3:$C$20000,$A51),IF($B51="Google Ads",SUMIFS('Google data'!$J$3:$J$20000,'Google data'!$B$3:$B$20000,"&gt;="&amp;Q$3,'Google data'!$B$3:$B$20000,"&lt;="&amp;Q$4,'Google data'!$A$3:$A$20000,$A51),IF($B51="ChatGPT Ads",SUMIFS('ChatGPT data'!$I$3:$I$20000,'ChatGPT data'!$A$3:$A$20000,"&gt;="&amp;Q$3,'ChatGPT data'!$A$3:$A$20000,"&lt;="&amp;Q$4,'ChatGPT data'!$B$3:$B$20000,$A51),IF($B51="LinkedIn Ads",SUMIFS('LinkedIn data'!$I$3:$I$20000,'LinkedIn data'!$A$3:$A$20000,"&gt;="&amp;Q$3,'LinkedIn data'!$A$3:$A$20000,"&lt;="&amp;Q$4,'LinkedIn data'!$B$3:$B$20000,$A51),0)))))</f>
        <v>0</v>
      </c>
      <c r="R51" s="15" t="n">
        <f aca="false">IF($A51="","",SUM(F51:Q51))</f>
        <v>558.905885</v>
      </c>
      <c r="S51" s="36" t="n">
        <f aca="false">IF($A51="","",IF($B51="Meta",SUMIFS('Meta data'!$O$3:$O$20000,'Meta data'!$C$3:$C$20000,$A51),IF($B51="Google Ads",SUMIFS('Google data'!$F$3:$F$20000,'Google data'!$A$3:$A$20000,$A51),IF($B51="ChatGPT Ads",SUMIFS('ChatGPT data'!$E$3:$E$20000,'ChatGPT data'!$B$3:$B$20000,$A51),IF($B51="LinkedIn Ads",SUMIFS('LinkedIn data'!$E$3:$E$20000,'LinkedIn data'!$B$3:$B$20000,$A51),0)))))</f>
        <v>138</v>
      </c>
      <c r="T51" s="36" t="n">
        <f aca="false">IF($A51="","",IF($B51="Meta",SUMIFS('Meta data'!$P$3:$P$20000,'Meta data'!$C$3:$C$20000,$A51),IF($B51="Google Ads",SUMIFS('Google data'!$G$3:$G$20000,'Google data'!$A$3:$A$20000,$A51),IF($B51="ChatGPT Ads",SUMIFS('ChatGPT data'!$F$3:$F$20000,'ChatGPT data'!$B$3:$B$20000,$A51),IF($B51="LinkedIn Ads",SUMIFS('LinkedIn data'!$F$3:$F$20000,'LinkedIn data'!$B$3:$B$20000,$A51),0)))))</f>
        <v>0</v>
      </c>
      <c r="U51" s="37" t="str">
        <f aca="false">IF(OR($A51="",T51=0),"",R51/T51)</f>
        <v/>
      </c>
      <c r="V51" s="58"/>
      <c r="W51" s="14" t="n">
        <f aca="false">IF($A51="","",IF($B51="Meta",SUMIFS('Meta data'!$V$3:$V$20000,'Meta data'!$A$3:$A$20000,"&gt;="&amp;Calc!$C$15,'Meta data'!$A$3:$A$20000,"&lt;="&amp;Calc!$C$13,'Meta data'!$C$3:$C$20000,$A51,'Meta data'!$T$3:$T$20000,"&lt;&gt;Month total"),IF($B51="Google Ads",SUMIFS('Google data'!$J$3:$J$20000,'Google data'!$B$3:$B$20000,"&gt;="&amp;Calc!$C$15,'Google data'!$B$3:$B$20000,"&lt;="&amp;Calc!$C$13,'Google data'!$A$3:$A$20000,$A51,'Google data'!$H$3:$H$20000,"&lt;&gt;Month total"),IF($B51="ChatGPT Ads",SUMIFS('ChatGPT data'!$I$3:$I$20000,'ChatGPT data'!$A$3:$A$20000,"&gt;="&amp;Calc!$C$15,'ChatGPT data'!$A$3:$A$20000,"&lt;="&amp;Calc!$C$13,'ChatGPT data'!$B$3:$B$20000,$A51,'ChatGPT data'!$G$3:$G$20000,"&lt;&gt;Month total"),IF($B51="LinkedIn Ads",SUMIFS('LinkedIn data'!$I$3:$I$20000,'LinkedIn data'!$A$3:$A$20000,"&gt;="&amp;Calc!$C$15,'LinkedIn data'!$A$3:$A$20000,"&lt;="&amp;Calc!$C$13,'LinkedIn data'!$B$3:$B$20000,$A51,'LinkedIn data'!$G$3:$G$20000,"&lt;&gt;Month total"),0)))))</f>
        <v>0</v>
      </c>
      <c r="X51" s="14" t="n">
        <f aca="false">IF($A51="","",IF($B51="Meta",SUMIFS('Meta data'!$V$3:$V$20000,'Meta data'!$A$3:$A$20000,"&gt;="&amp;Calc!$C$14,'Meta data'!$A$3:$A$20000,"&lt;="&amp;Calc!$C$13,'Meta data'!$C$3:$C$20000,$A51,'Meta data'!$T$3:$T$20000,"&lt;&gt;Month total"),IF($B51="Google Ads",SUMIFS('Google data'!$J$3:$J$20000,'Google data'!$B$3:$B$20000,"&gt;="&amp;Calc!$C$14,'Google data'!$B$3:$B$20000,"&lt;="&amp;Calc!$C$13,'Google data'!$A$3:$A$20000,$A51,'Google data'!$H$3:$H$20000,"&lt;&gt;Month total"),IF($B51="ChatGPT Ads",SUMIFS('ChatGPT data'!$I$3:$I$20000,'ChatGPT data'!$A$3:$A$20000,"&gt;="&amp;Calc!$C$14,'ChatGPT data'!$A$3:$A$20000,"&lt;="&amp;Calc!$C$13,'ChatGPT data'!$B$3:$B$20000,$A51,'ChatGPT data'!$G$3:$G$20000,"&lt;&gt;Month total"),IF($B51="LinkedIn Ads",SUMIFS('LinkedIn data'!$I$3:$I$20000,'LinkedIn data'!$A$3:$A$20000,"&gt;="&amp;Calc!$C$14,'LinkedIn data'!$A$3:$A$20000,"&lt;="&amp;Calc!$C$13,'LinkedIn data'!$B$3:$B$20000,$A51,'LinkedIn data'!$G$3:$G$20000,"&lt;&gt;Month total"),0)))))</f>
        <v>0</v>
      </c>
    </row>
    <row r="52" customFormat="false" ht="15" hidden="false" customHeight="false" outlineLevel="0" collapsed="false">
      <c r="A52" s="57" t="s">
        <v>212</v>
      </c>
      <c r="B52" s="57" t="s">
        <v>20</v>
      </c>
      <c r="C52" s="57" t="s">
        <v>138</v>
      </c>
      <c r="D52" s="57" t="s">
        <v>123</v>
      </c>
      <c r="E52" s="57" t="s">
        <v>151</v>
      </c>
      <c r="F52" s="14" t="n">
        <f aca="false">IF($A52="","",IF($B52="Meta",SUMIFS('Meta data'!$V$3:$V$20000,'Meta data'!$A$3:$A$20000,"&gt;="&amp;F$3,'Meta data'!$A$3:$A$20000,"&lt;="&amp;F$4,'Meta data'!$C$3:$C$20000,$A52),IF($B52="Google Ads",SUMIFS('Google data'!$J$3:$J$20000,'Google data'!$B$3:$B$20000,"&gt;="&amp;F$3,'Google data'!$B$3:$B$20000,"&lt;="&amp;F$4,'Google data'!$A$3:$A$20000,$A52),IF($B52="ChatGPT Ads",SUMIFS('ChatGPT data'!$I$3:$I$20000,'ChatGPT data'!$A$3:$A$20000,"&gt;="&amp;F$3,'ChatGPT data'!$A$3:$A$20000,"&lt;="&amp;F$4,'ChatGPT data'!$B$3:$B$20000,$A52),IF($B52="LinkedIn Ads",SUMIFS('LinkedIn data'!$I$3:$I$20000,'LinkedIn data'!$A$3:$A$20000,"&gt;="&amp;F$3,'LinkedIn data'!$A$3:$A$20000,"&lt;="&amp;F$4,'LinkedIn data'!$B$3:$B$20000,$A52),0)))))</f>
        <v>0</v>
      </c>
      <c r="G52" s="14" t="n">
        <f aca="false">IF($A52="","",IF($B52="Meta",SUMIFS('Meta data'!$V$3:$V$20000,'Meta data'!$A$3:$A$20000,"&gt;="&amp;G$3,'Meta data'!$A$3:$A$20000,"&lt;="&amp;G$4,'Meta data'!$C$3:$C$20000,$A52),IF($B52="Google Ads",SUMIFS('Google data'!$J$3:$J$20000,'Google data'!$B$3:$B$20000,"&gt;="&amp;G$3,'Google data'!$B$3:$B$20000,"&lt;="&amp;G$4,'Google data'!$A$3:$A$20000,$A52),IF($B52="ChatGPT Ads",SUMIFS('ChatGPT data'!$I$3:$I$20000,'ChatGPT data'!$A$3:$A$20000,"&gt;="&amp;G$3,'ChatGPT data'!$A$3:$A$20000,"&lt;="&amp;G$4,'ChatGPT data'!$B$3:$B$20000,$A52),IF($B52="LinkedIn Ads",SUMIFS('LinkedIn data'!$I$3:$I$20000,'LinkedIn data'!$A$3:$A$20000,"&gt;="&amp;G$3,'LinkedIn data'!$A$3:$A$20000,"&lt;="&amp;G$4,'LinkedIn data'!$B$3:$B$20000,$A52),0)))))</f>
        <v>0</v>
      </c>
      <c r="H52" s="14" t="n">
        <f aca="false">IF($A52="","",IF($B52="Meta",SUMIFS('Meta data'!$V$3:$V$20000,'Meta data'!$A$3:$A$20000,"&gt;="&amp;H$3,'Meta data'!$A$3:$A$20000,"&lt;="&amp;H$4,'Meta data'!$C$3:$C$20000,$A52),IF($B52="Google Ads",SUMIFS('Google data'!$J$3:$J$20000,'Google data'!$B$3:$B$20000,"&gt;="&amp;H$3,'Google data'!$B$3:$B$20000,"&lt;="&amp;H$4,'Google data'!$A$3:$A$20000,$A52),IF($B52="ChatGPT Ads",SUMIFS('ChatGPT data'!$I$3:$I$20000,'ChatGPT data'!$A$3:$A$20000,"&gt;="&amp;H$3,'ChatGPT data'!$A$3:$A$20000,"&lt;="&amp;H$4,'ChatGPT data'!$B$3:$B$20000,$A52),IF($B52="LinkedIn Ads",SUMIFS('LinkedIn data'!$I$3:$I$20000,'LinkedIn data'!$A$3:$A$20000,"&gt;="&amp;H$3,'LinkedIn data'!$A$3:$A$20000,"&lt;="&amp;H$4,'LinkedIn data'!$B$3:$B$20000,$A52),0)))))</f>
        <v>199.889468</v>
      </c>
      <c r="I52" s="14" t="n">
        <f aca="false">IF($A52="","",IF($B52="Meta",SUMIFS('Meta data'!$V$3:$V$20000,'Meta data'!$A$3:$A$20000,"&gt;="&amp;I$3,'Meta data'!$A$3:$A$20000,"&lt;="&amp;I$4,'Meta data'!$C$3:$C$20000,$A52),IF($B52="Google Ads",SUMIFS('Google data'!$J$3:$J$20000,'Google data'!$B$3:$B$20000,"&gt;="&amp;I$3,'Google data'!$B$3:$B$20000,"&lt;="&amp;I$4,'Google data'!$A$3:$A$20000,$A52),IF($B52="ChatGPT Ads",SUMIFS('ChatGPT data'!$I$3:$I$20000,'ChatGPT data'!$A$3:$A$20000,"&gt;="&amp;I$3,'ChatGPT data'!$A$3:$A$20000,"&lt;="&amp;I$4,'ChatGPT data'!$B$3:$B$20000,$A52),IF($B52="LinkedIn Ads",SUMIFS('LinkedIn data'!$I$3:$I$20000,'LinkedIn data'!$A$3:$A$20000,"&gt;="&amp;I$3,'LinkedIn data'!$A$3:$A$20000,"&lt;="&amp;I$4,'LinkedIn data'!$B$3:$B$20000,$A52),0)))))</f>
        <v>358.580514</v>
      </c>
      <c r="J52" s="14" t="n">
        <f aca="false">IF($A52="","",IF($B52="Meta",SUMIFS('Meta data'!$V$3:$V$20000,'Meta data'!$A$3:$A$20000,"&gt;="&amp;J$3,'Meta data'!$A$3:$A$20000,"&lt;="&amp;J$4,'Meta data'!$C$3:$C$20000,$A52),IF($B52="Google Ads",SUMIFS('Google data'!$J$3:$J$20000,'Google data'!$B$3:$B$20000,"&gt;="&amp;J$3,'Google data'!$B$3:$B$20000,"&lt;="&amp;J$4,'Google data'!$A$3:$A$20000,$A52),IF($B52="ChatGPT Ads",SUMIFS('ChatGPT data'!$I$3:$I$20000,'ChatGPT data'!$A$3:$A$20000,"&gt;="&amp;J$3,'ChatGPT data'!$A$3:$A$20000,"&lt;="&amp;J$4,'ChatGPT data'!$B$3:$B$20000,$A52),IF($B52="LinkedIn Ads",SUMIFS('LinkedIn data'!$I$3:$I$20000,'LinkedIn data'!$A$3:$A$20000,"&gt;="&amp;J$3,'LinkedIn data'!$A$3:$A$20000,"&lt;="&amp;J$4,'LinkedIn data'!$B$3:$B$20000,$A52),0)))))</f>
        <v>0</v>
      </c>
      <c r="K52" s="14" t="n">
        <f aca="false">IF($A52="","",IF($B52="Meta",SUMIFS('Meta data'!$V$3:$V$20000,'Meta data'!$A$3:$A$20000,"&gt;="&amp;K$3,'Meta data'!$A$3:$A$20000,"&lt;="&amp;K$4,'Meta data'!$C$3:$C$20000,$A52),IF($B52="Google Ads",SUMIFS('Google data'!$J$3:$J$20000,'Google data'!$B$3:$B$20000,"&gt;="&amp;K$3,'Google data'!$B$3:$B$20000,"&lt;="&amp;K$4,'Google data'!$A$3:$A$20000,$A52),IF($B52="ChatGPT Ads",SUMIFS('ChatGPT data'!$I$3:$I$20000,'ChatGPT data'!$A$3:$A$20000,"&gt;="&amp;K$3,'ChatGPT data'!$A$3:$A$20000,"&lt;="&amp;K$4,'ChatGPT data'!$B$3:$B$20000,$A52),IF($B52="LinkedIn Ads",SUMIFS('LinkedIn data'!$I$3:$I$20000,'LinkedIn data'!$A$3:$A$20000,"&gt;="&amp;K$3,'LinkedIn data'!$A$3:$A$20000,"&lt;="&amp;K$4,'LinkedIn data'!$B$3:$B$20000,$A52),0)))))</f>
        <v>0</v>
      </c>
      <c r="L52" s="14" t="n">
        <f aca="false">IF($A52="","",IF($B52="Meta",SUMIFS('Meta data'!$V$3:$V$20000,'Meta data'!$A$3:$A$20000,"&gt;="&amp;L$3,'Meta data'!$A$3:$A$20000,"&lt;="&amp;L$4,'Meta data'!$C$3:$C$20000,$A52),IF($B52="Google Ads",SUMIFS('Google data'!$J$3:$J$20000,'Google data'!$B$3:$B$20000,"&gt;="&amp;L$3,'Google data'!$B$3:$B$20000,"&lt;="&amp;L$4,'Google data'!$A$3:$A$20000,$A52),IF($B52="ChatGPT Ads",SUMIFS('ChatGPT data'!$I$3:$I$20000,'ChatGPT data'!$A$3:$A$20000,"&gt;="&amp;L$3,'ChatGPT data'!$A$3:$A$20000,"&lt;="&amp;L$4,'ChatGPT data'!$B$3:$B$20000,$A52),IF($B52="LinkedIn Ads",SUMIFS('LinkedIn data'!$I$3:$I$20000,'LinkedIn data'!$A$3:$A$20000,"&gt;="&amp;L$3,'LinkedIn data'!$A$3:$A$20000,"&lt;="&amp;L$4,'LinkedIn data'!$B$3:$B$20000,$A52),0)))))</f>
        <v>0</v>
      </c>
      <c r="M52" s="14" t="n">
        <f aca="false">IF($A52="","",IF($B52="Meta",SUMIFS('Meta data'!$V$3:$V$20000,'Meta data'!$A$3:$A$20000,"&gt;="&amp;M$3,'Meta data'!$A$3:$A$20000,"&lt;="&amp;M$4,'Meta data'!$C$3:$C$20000,$A52),IF($B52="Google Ads",SUMIFS('Google data'!$J$3:$J$20000,'Google data'!$B$3:$B$20000,"&gt;="&amp;M$3,'Google data'!$B$3:$B$20000,"&lt;="&amp;M$4,'Google data'!$A$3:$A$20000,$A52),IF($B52="ChatGPT Ads",SUMIFS('ChatGPT data'!$I$3:$I$20000,'ChatGPT data'!$A$3:$A$20000,"&gt;="&amp;M$3,'ChatGPT data'!$A$3:$A$20000,"&lt;="&amp;M$4,'ChatGPT data'!$B$3:$B$20000,$A52),IF($B52="LinkedIn Ads",SUMIFS('LinkedIn data'!$I$3:$I$20000,'LinkedIn data'!$A$3:$A$20000,"&gt;="&amp;M$3,'LinkedIn data'!$A$3:$A$20000,"&lt;="&amp;M$4,'LinkedIn data'!$B$3:$B$20000,$A52),0)))))</f>
        <v>0</v>
      </c>
      <c r="N52" s="14" t="n">
        <f aca="false">IF($A52="","",IF($B52="Meta",SUMIFS('Meta data'!$V$3:$V$20000,'Meta data'!$A$3:$A$20000,"&gt;="&amp;N$3,'Meta data'!$A$3:$A$20000,"&lt;="&amp;N$4,'Meta data'!$C$3:$C$20000,$A52),IF($B52="Google Ads",SUMIFS('Google data'!$J$3:$J$20000,'Google data'!$B$3:$B$20000,"&gt;="&amp;N$3,'Google data'!$B$3:$B$20000,"&lt;="&amp;N$4,'Google data'!$A$3:$A$20000,$A52),IF($B52="ChatGPT Ads",SUMIFS('ChatGPT data'!$I$3:$I$20000,'ChatGPT data'!$A$3:$A$20000,"&gt;="&amp;N$3,'ChatGPT data'!$A$3:$A$20000,"&lt;="&amp;N$4,'ChatGPT data'!$B$3:$B$20000,$A52),IF($B52="LinkedIn Ads",SUMIFS('LinkedIn data'!$I$3:$I$20000,'LinkedIn data'!$A$3:$A$20000,"&gt;="&amp;N$3,'LinkedIn data'!$A$3:$A$20000,"&lt;="&amp;N$4,'LinkedIn data'!$B$3:$B$20000,$A52),0)))))</f>
        <v>0</v>
      </c>
      <c r="O52" s="14" t="n">
        <f aca="false">IF($A52="","",IF($B52="Meta",SUMIFS('Meta data'!$V$3:$V$20000,'Meta data'!$A$3:$A$20000,"&gt;="&amp;O$3,'Meta data'!$A$3:$A$20000,"&lt;="&amp;O$4,'Meta data'!$C$3:$C$20000,$A52),IF($B52="Google Ads",SUMIFS('Google data'!$J$3:$J$20000,'Google data'!$B$3:$B$20000,"&gt;="&amp;O$3,'Google data'!$B$3:$B$20000,"&lt;="&amp;O$4,'Google data'!$A$3:$A$20000,$A52),IF($B52="ChatGPT Ads",SUMIFS('ChatGPT data'!$I$3:$I$20000,'ChatGPT data'!$A$3:$A$20000,"&gt;="&amp;O$3,'ChatGPT data'!$A$3:$A$20000,"&lt;="&amp;O$4,'ChatGPT data'!$B$3:$B$20000,$A52),IF($B52="LinkedIn Ads",SUMIFS('LinkedIn data'!$I$3:$I$20000,'LinkedIn data'!$A$3:$A$20000,"&gt;="&amp;O$3,'LinkedIn data'!$A$3:$A$20000,"&lt;="&amp;O$4,'LinkedIn data'!$B$3:$B$20000,$A52),0)))))</f>
        <v>0</v>
      </c>
      <c r="P52" s="14" t="n">
        <f aca="false">IF($A52="","",IF($B52="Meta",SUMIFS('Meta data'!$V$3:$V$20000,'Meta data'!$A$3:$A$20000,"&gt;="&amp;P$3,'Meta data'!$A$3:$A$20000,"&lt;="&amp;P$4,'Meta data'!$C$3:$C$20000,$A52),IF($B52="Google Ads",SUMIFS('Google data'!$J$3:$J$20000,'Google data'!$B$3:$B$20000,"&gt;="&amp;P$3,'Google data'!$B$3:$B$20000,"&lt;="&amp;P$4,'Google data'!$A$3:$A$20000,$A52),IF($B52="ChatGPT Ads",SUMIFS('ChatGPT data'!$I$3:$I$20000,'ChatGPT data'!$A$3:$A$20000,"&gt;="&amp;P$3,'ChatGPT data'!$A$3:$A$20000,"&lt;="&amp;P$4,'ChatGPT data'!$B$3:$B$20000,$A52),IF($B52="LinkedIn Ads",SUMIFS('LinkedIn data'!$I$3:$I$20000,'LinkedIn data'!$A$3:$A$20000,"&gt;="&amp;P$3,'LinkedIn data'!$A$3:$A$20000,"&lt;="&amp;P$4,'LinkedIn data'!$B$3:$B$20000,$A52),0)))))</f>
        <v>0</v>
      </c>
      <c r="Q52" s="14" t="n">
        <f aca="false">IF($A52="","",IF($B52="Meta",SUMIFS('Meta data'!$V$3:$V$20000,'Meta data'!$A$3:$A$20000,"&gt;="&amp;Q$3,'Meta data'!$A$3:$A$20000,"&lt;="&amp;Q$4,'Meta data'!$C$3:$C$20000,$A52),IF($B52="Google Ads",SUMIFS('Google data'!$J$3:$J$20000,'Google data'!$B$3:$B$20000,"&gt;="&amp;Q$3,'Google data'!$B$3:$B$20000,"&lt;="&amp;Q$4,'Google data'!$A$3:$A$20000,$A52),IF($B52="ChatGPT Ads",SUMIFS('ChatGPT data'!$I$3:$I$20000,'ChatGPT data'!$A$3:$A$20000,"&gt;="&amp;Q$3,'ChatGPT data'!$A$3:$A$20000,"&lt;="&amp;Q$4,'ChatGPT data'!$B$3:$B$20000,$A52),IF($B52="LinkedIn Ads",SUMIFS('LinkedIn data'!$I$3:$I$20000,'LinkedIn data'!$A$3:$A$20000,"&gt;="&amp;Q$3,'LinkedIn data'!$A$3:$A$20000,"&lt;="&amp;Q$4,'LinkedIn data'!$B$3:$B$20000,$A52),0)))))</f>
        <v>0</v>
      </c>
      <c r="R52" s="15" t="n">
        <f aca="false">IF($A52="","",SUM(F52:Q52))</f>
        <v>558.469982</v>
      </c>
      <c r="S52" s="36" t="n">
        <f aca="false">IF($A52="","",IF($B52="Meta",SUMIFS('Meta data'!$O$3:$O$20000,'Meta data'!$C$3:$C$20000,$A52),IF($B52="Google Ads",SUMIFS('Google data'!$F$3:$F$20000,'Google data'!$A$3:$A$20000,$A52),IF($B52="ChatGPT Ads",SUMIFS('ChatGPT data'!$E$3:$E$20000,'ChatGPT data'!$B$3:$B$20000,$A52),IF($B52="LinkedIn Ads",SUMIFS('LinkedIn data'!$E$3:$E$20000,'LinkedIn data'!$B$3:$B$20000,$A52),0)))))</f>
        <v>151</v>
      </c>
      <c r="T52" s="36" t="n">
        <f aca="false">IF($A52="","",IF($B52="Meta",SUMIFS('Meta data'!$P$3:$P$20000,'Meta data'!$C$3:$C$20000,$A52),IF($B52="Google Ads",SUMIFS('Google data'!$G$3:$G$20000,'Google data'!$A$3:$A$20000,$A52),IF($B52="ChatGPT Ads",SUMIFS('ChatGPT data'!$F$3:$F$20000,'ChatGPT data'!$B$3:$B$20000,$A52),IF($B52="LinkedIn Ads",SUMIFS('LinkedIn data'!$F$3:$F$20000,'LinkedIn data'!$B$3:$B$20000,$A52),0)))))</f>
        <v>0</v>
      </c>
      <c r="U52" s="37" t="str">
        <f aca="false">IF(OR($A52="",T52=0),"",R52/T52)</f>
        <v/>
      </c>
      <c r="V52" s="58"/>
      <c r="W52" s="14" t="n">
        <f aca="false">IF($A52="","",IF($B52="Meta",SUMIFS('Meta data'!$V$3:$V$20000,'Meta data'!$A$3:$A$20000,"&gt;="&amp;Calc!$C$15,'Meta data'!$A$3:$A$20000,"&lt;="&amp;Calc!$C$13,'Meta data'!$C$3:$C$20000,$A52,'Meta data'!$T$3:$T$20000,"&lt;&gt;Month total"),IF($B52="Google Ads",SUMIFS('Google data'!$J$3:$J$20000,'Google data'!$B$3:$B$20000,"&gt;="&amp;Calc!$C$15,'Google data'!$B$3:$B$20000,"&lt;="&amp;Calc!$C$13,'Google data'!$A$3:$A$20000,$A52,'Google data'!$H$3:$H$20000,"&lt;&gt;Month total"),IF($B52="ChatGPT Ads",SUMIFS('ChatGPT data'!$I$3:$I$20000,'ChatGPT data'!$A$3:$A$20000,"&gt;="&amp;Calc!$C$15,'ChatGPT data'!$A$3:$A$20000,"&lt;="&amp;Calc!$C$13,'ChatGPT data'!$B$3:$B$20000,$A52,'ChatGPT data'!$G$3:$G$20000,"&lt;&gt;Month total"),IF($B52="LinkedIn Ads",SUMIFS('LinkedIn data'!$I$3:$I$20000,'LinkedIn data'!$A$3:$A$20000,"&gt;="&amp;Calc!$C$15,'LinkedIn data'!$A$3:$A$20000,"&lt;="&amp;Calc!$C$13,'LinkedIn data'!$B$3:$B$20000,$A52,'LinkedIn data'!$G$3:$G$20000,"&lt;&gt;Month total"),0)))))</f>
        <v>0</v>
      </c>
      <c r="X52" s="14" t="n">
        <f aca="false">IF($A52="","",IF($B52="Meta",SUMIFS('Meta data'!$V$3:$V$20000,'Meta data'!$A$3:$A$20000,"&gt;="&amp;Calc!$C$14,'Meta data'!$A$3:$A$20000,"&lt;="&amp;Calc!$C$13,'Meta data'!$C$3:$C$20000,$A52,'Meta data'!$T$3:$T$20000,"&lt;&gt;Month total"),IF($B52="Google Ads",SUMIFS('Google data'!$J$3:$J$20000,'Google data'!$B$3:$B$20000,"&gt;="&amp;Calc!$C$14,'Google data'!$B$3:$B$20000,"&lt;="&amp;Calc!$C$13,'Google data'!$A$3:$A$20000,$A52,'Google data'!$H$3:$H$20000,"&lt;&gt;Month total"),IF($B52="ChatGPT Ads",SUMIFS('ChatGPT data'!$I$3:$I$20000,'ChatGPT data'!$A$3:$A$20000,"&gt;="&amp;Calc!$C$14,'ChatGPT data'!$A$3:$A$20000,"&lt;="&amp;Calc!$C$13,'ChatGPT data'!$B$3:$B$20000,$A52,'ChatGPT data'!$G$3:$G$20000,"&lt;&gt;Month total"),IF($B52="LinkedIn Ads",SUMIFS('LinkedIn data'!$I$3:$I$20000,'LinkedIn data'!$A$3:$A$20000,"&gt;="&amp;Calc!$C$14,'LinkedIn data'!$A$3:$A$20000,"&lt;="&amp;Calc!$C$13,'LinkedIn data'!$B$3:$B$20000,$A52,'LinkedIn data'!$G$3:$G$20000,"&lt;&gt;Month total"),0)))))</f>
        <v>0</v>
      </c>
    </row>
    <row r="53" customFormat="false" ht="15" hidden="false" customHeight="false" outlineLevel="0" collapsed="false">
      <c r="A53" s="57" t="s">
        <v>213</v>
      </c>
      <c r="B53" s="57" t="s">
        <v>20</v>
      </c>
      <c r="C53" s="57" t="s">
        <v>140</v>
      </c>
      <c r="D53" s="57" t="s">
        <v>123</v>
      </c>
      <c r="E53" s="57" t="s">
        <v>155</v>
      </c>
      <c r="F53" s="14" t="n">
        <f aca="false">IF($A53="","",IF($B53="Meta",SUMIFS('Meta data'!$V$3:$V$20000,'Meta data'!$A$3:$A$20000,"&gt;="&amp;F$3,'Meta data'!$A$3:$A$20000,"&lt;="&amp;F$4,'Meta data'!$C$3:$C$20000,$A53),IF($B53="Google Ads",SUMIFS('Google data'!$J$3:$J$20000,'Google data'!$B$3:$B$20000,"&gt;="&amp;F$3,'Google data'!$B$3:$B$20000,"&lt;="&amp;F$4,'Google data'!$A$3:$A$20000,$A53),IF($B53="ChatGPT Ads",SUMIFS('ChatGPT data'!$I$3:$I$20000,'ChatGPT data'!$A$3:$A$20000,"&gt;="&amp;F$3,'ChatGPT data'!$A$3:$A$20000,"&lt;="&amp;F$4,'ChatGPT data'!$B$3:$B$20000,$A53),IF($B53="LinkedIn Ads",SUMIFS('LinkedIn data'!$I$3:$I$20000,'LinkedIn data'!$A$3:$A$20000,"&gt;="&amp;F$3,'LinkedIn data'!$A$3:$A$20000,"&lt;="&amp;F$4,'LinkedIn data'!$B$3:$B$20000,$A53),0)))))</f>
        <v>0</v>
      </c>
      <c r="G53" s="14" t="n">
        <f aca="false">IF($A53="","",IF($B53="Meta",SUMIFS('Meta data'!$V$3:$V$20000,'Meta data'!$A$3:$A$20000,"&gt;="&amp;G$3,'Meta data'!$A$3:$A$20000,"&lt;="&amp;G$4,'Meta data'!$C$3:$C$20000,$A53),IF($B53="Google Ads",SUMIFS('Google data'!$J$3:$J$20000,'Google data'!$B$3:$B$20000,"&gt;="&amp;G$3,'Google data'!$B$3:$B$20000,"&lt;="&amp;G$4,'Google data'!$A$3:$A$20000,$A53),IF($B53="ChatGPT Ads",SUMIFS('ChatGPT data'!$I$3:$I$20000,'ChatGPT data'!$A$3:$A$20000,"&gt;="&amp;G$3,'ChatGPT data'!$A$3:$A$20000,"&lt;="&amp;G$4,'ChatGPT data'!$B$3:$B$20000,$A53),IF($B53="LinkedIn Ads",SUMIFS('LinkedIn data'!$I$3:$I$20000,'LinkedIn data'!$A$3:$A$20000,"&gt;="&amp;G$3,'LinkedIn data'!$A$3:$A$20000,"&lt;="&amp;G$4,'LinkedIn data'!$B$3:$B$20000,$A53),0)))))</f>
        <v>0</v>
      </c>
      <c r="H53" s="14" t="n">
        <f aca="false">IF($A53="","",IF($B53="Meta",SUMIFS('Meta data'!$V$3:$V$20000,'Meta data'!$A$3:$A$20000,"&gt;="&amp;H$3,'Meta data'!$A$3:$A$20000,"&lt;="&amp;H$4,'Meta data'!$C$3:$C$20000,$A53),IF($B53="Google Ads",SUMIFS('Google data'!$J$3:$J$20000,'Google data'!$B$3:$B$20000,"&gt;="&amp;H$3,'Google data'!$B$3:$B$20000,"&lt;="&amp;H$4,'Google data'!$A$3:$A$20000,$A53),IF($B53="ChatGPT Ads",SUMIFS('ChatGPT data'!$I$3:$I$20000,'ChatGPT data'!$A$3:$A$20000,"&gt;="&amp;H$3,'ChatGPT data'!$A$3:$A$20000,"&lt;="&amp;H$4,'ChatGPT data'!$B$3:$B$20000,$A53),IF($B53="LinkedIn Ads",SUMIFS('LinkedIn data'!$I$3:$I$20000,'LinkedIn data'!$A$3:$A$20000,"&gt;="&amp;H$3,'LinkedIn data'!$A$3:$A$20000,"&lt;="&amp;H$4,'LinkedIn data'!$B$3:$B$20000,$A53),0)))))</f>
        <v>330.112695</v>
      </c>
      <c r="I53" s="14" t="n">
        <f aca="false">IF($A53="","",IF($B53="Meta",SUMIFS('Meta data'!$V$3:$V$20000,'Meta data'!$A$3:$A$20000,"&gt;="&amp;I$3,'Meta data'!$A$3:$A$20000,"&lt;="&amp;I$4,'Meta data'!$C$3:$C$20000,$A53),IF($B53="Google Ads",SUMIFS('Google data'!$J$3:$J$20000,'Google data'!$B$3:$B$20000,"&gt;="&amp;I$3,'Google data'!$B$3:$B$20000,"&lt;="&amp;I$4,'Google data'!$A$3:$A$20000,$A53),IF($B53="ChatGPT Ads",SUMIFS('ChatGPT data'!$I$3:$I$20000,'ChatGPT data'!$A$3:$A$20000,"&gt;="&amp;I$3,'ChatGPT data'!$A$3:$A$20000,"&lt;="&amp;I$4,'ChatGPT data'!$B$3:$B$20000,$A53),IF($B53="LinkedIn Ads",SUMIFS('LinkedIn data'!$I$3:$I$20000,'LinkedIn data'!$A$3:$A$20000,"&gt;="&amp;I$3,'LinkedIn data'!$A$3:$A$20000,"&lt;="&amp;I$4,'LinkedIn data'!$B$3:$B$20000,$A53),0)))))</f>
        <v>0</v>
      </c>
      <c r="J53" s="14" t="n">
        <f aca="false">IF($A53="","",IF($B53="Meta",SUMIFS('Meta data'!$V$3:$V$20000,'Meta data'!$A$3:$A$20000,"&gt;="&amp;J$3,'Meta data'!$A$3:$A$20000,"&lt;="&amp;J$4,'Meta data'!$C$3:$C$20000,$A53),IF($B53="Google Ads",SUMIFS('Google data'!$J$3:$J$20000,'Google data'!$B$3:$B$20000,"&gt;="&amp;J$3,'Google data'!$B$3:$B$20000,"&lt;="&amp;J$4,'Google data'!$A$3:$A$20000,$A53),IF($B53="ChatGPT Ads",SUMIFS('ChatGPT data'!$I$3:$I$20000,'ChatGPT data'!$A$3:$A$20000,"&gt;="&amp;J$3,'ChatGPT data'!$A$3:$A$20000,"&lt;="&amp;J$4,'ChatGPT data'!$B$3:$B$20000,$A53),IF($B53="LinkedIn Ads",SUMIFS('LinkedIn data'!$I$3:$I$20000,'LinkedIn data'!$A$3:$A$20000,"&gt;="&amp;J$3,'LinkedIn data'!$A$3:$A$20000,"&lt;="&amp;J$4,'LinkedIn data'!$B$3:$B$20000,$A53),0)))))</f>
        <v>0</v>
      </c>
      <c r="K53" s="14" t="n">
        <f aca="false">IF($A53="","",IF($B53="Meta",SUMIFS('Meta data'!$V$3:$V$20000,'Meta data'!$A$3:$A$20000,"&gt;="&amp;K$3,'Meta data'!$A$3:$A$20000,"&lt;="&amp;K$4,'Meta data'!$C$3:$C$20000,$A53),IF($B53="Google Ads",SUMIFS('Google data'!$J$3:$J$20000,'Google data'!$B$3:$B$20000,"&gt;="&amp;K$3,'Google data'!$B$3:$B$20000,"&lt;="&amp;K$4,'Google data'!$A$3:$A$20000,$A53),IF($B53="ChatGPT Ads",SUMIFS('ChatGPT data'!$I$3:$I$20000,'ChatGPT data'!$A$3:$A$20000,"&gt;="&amp;K$3,'ChatGPT data'!$A$3:$A$20000,"&lt;="&amp;K$4,'ChatGPT data'!$B$3:$B$20000,$A53),IF($B53="LinkedIn Ads",SUMIFS('LinkedIn data'!$I$3:$I$20000,'LinkedIn data'!$A$3:$A$20000,"&gt;="&amp;K$3,'LinkedIn data'!$A$3:$A$20000,"&lt;="&amp;K$4,'LinkedIn data'!$B$3:$B$20000,$A53),0)))))</f>
        <v>0</v>
      </c>
      <c r="L53" s="14" t="n">
        <f aca="false">IF($A53="","",IF($B53="Meta",SUMIFS('Meta data'!$V$3:$V$20000,'Meta data'!$A$3:$A$20000,"&gt;="&amp;L$3,'Meta data'!$A$3:$A$20000,"&lt;="&amp;L$4,'Meta data'!$C$3:$C$20000,$A53),IF($B53="Google Ads",SUMIFS('Google data'!$J$3:$J$20000,'Google data'!$B$3:$B$20000,"&gt;="&amp;L$3,'Google data'!$B$3:$B$20000,"&lt;="&amp;L$4,'Google data'!$A$3:$A$20000,$A53),IF($B53="ChatGPT Ads",SUMIFS('ChatGPT data'!$I$3:$I$20000,'ChatGPT data'!$A$3:$A$20000,"&gt;="&amp;L$3,'ChatGPT data'!$A$3:$A$20000,"&lt;="&amp;L$4,'ChatGPT data'!$B$3:$B$20000,$A53),IF($B53="LinkedIn Ads",SUMIFS('LinkedIn data'!$I$3:$I$20000,'LinkedIn data'!$A$3:$A$20000,"&gt;="&amp;L$3,'LinkedIn data'!$A$3:$A$20000,"&lt;="&amp;L$4,'LinkedIn data'!$B$3:$B$20000,$A53),0)))))</f>
        <v>0</v>
      </c>
      <c r="M53" s="14" t="n">
        <f aca="false">IF($A53="","",IF($B53="Meta",SUMIFS('Meta data'!$V$3:$V$20000,'Meta data'!$A$3:$A$20000,"&gt;="&amp;M$3,'Meta data'!$A$3:$A$20000,"&lt;="&amp;M$4,'Meta data'!$C$3:$C$20000,$A53),IF($B53="Google Ads",SUMIFS('Google data'!$J$3:$J$20000,'Google data'!$B$3:$B$20000,"&gt;="&amp;M$3,'Google data'!$B$3:$B$20000,"&lt;="&amp;M$4,'Google data'!$A$3:$A$20000,$A53),IF($B53="ChatGPT Ads",SUMIFS('ChatGPT data'!$I$3:$I$20000,'ChatGPT data'!$A$3:$A$20000,"&gt;="&amp;M$3,'ChatGPT data'!$A$3:$A$20000,"&lt;="&amp;M$4,'ChatGPT data'!$B$3:$B$20000,$A53),IF($B53="LinkedIn Ads",SUMIFS('LinkedIn data'!$I$3:$I$20000,'LinkedIn data'!$A$3:$A$20000,"&gt;="&amp;M$3,'LinkedIn data'!$A$3:$A$20000,"&lt;="&amp;M$4,'LinkedIn data'!$B$3:$B$20000,$A53),0)))))</f>
        <v>0</v>
      </c>
      <c r="N53" s="14" t="n">
        <f aca="false">IF($A53="","",IF($B53="Meta",SUMIFS('Meta data'!$V$3:$V$20000,'Meta data'!$A$3:$A$20000,"&gt;="&amp;N$3,'Meta data'!$A$3:$A$20000,"&lt;="&amp;N$4,'Meta data'!$C$3:$C$20000,$A53),IF($B53="Google Ads",SUMIFS('Google data'!$J$3:$J$20000,'Google data'!$B$3:$B$20000,"&gt;="&amp;N$3,'Google data'!$B$3:$B$20000,"&lt;="&amp;N$4,'Google data'!$A$3:$A$20000,$A53),IF($B53="ChatGPT Ads",SUMIFS('ChatGPT data'!$I$3:$I$20000,'ChatGPT data'!$A$3:$A$20000,"&gt;="&amp;N$3,'ChatGPT data'!$A$3:$A$20000,"&lt;="&amp;N$4,'ChatGPT data'!$B$3:$B$20000,$A53),IF($B53="LinkedIn Ads",SUMIFS('LinkedIn data'!$I$3:$I$20000,'LinkedIn data'!$A$3:$A$20000,"&gt;="&amp;N$3,'LinkedIn data'!$A$3:$A$20000,"&lt;="&amp;N$4,'LinkedIn data'!$B$3:$B$20000,$A53),0)))))</f>
        <v>0</v>
      </c>
      <c r="O53" s="14" t="n">
        <f aca="false">IF($A53="","",IF($B53="Meta",SUMIFS('Meta data'!$V$3:$V$20000,'Meta data'!$A$3:$A$20000,"&gt;="&amp;O$3,'Meta data'!$A$3:$A$20000,"&lt;="&amp;O$4,'Meta data'!$C$3:$C$20000,$A53),IF($B53="Google Ads",SUMIFS('Google data'!$J$3:$J$20000,'Google data'!$B$3:$B$20000,"&gt;="&amp;O$3,'Google data'!$B$3:$B$20000,"&lt;="&amp;O$4,'Google data'!$A$3:$A$20000,$A53),IF($B53="ChatGPT Ads",SUMIFS('ChatGPT data'!$I$3:$I$20000,'ChatGPT data'!$A$3:$A$20000,"&gt;="&amp;O$3,'ChatGPT data'!$A$3:$A$20000,"&lt;="&amp;O$4,'ChatGPT data'!$B$3:$B$20000,$A53),IF($B53="LinkedIn Ads",SUMIFS('LinkedIn data'!$I$3:$I$20000,'LinkedIn data'!$A$3:$A$20000,"&gt;="&amp;O$3,'LinkedIn data'!$A$3:$A$20000,"&lt;="&amp;O$4,'LinkedIn data'!$B$3:$B$20000,$A53),0)))))</f>
        <v>0</v>
      </c>
      <c r="P53" s="14" t="n">
        <f aca="false">IF($A53="","",IF($B53="Meta",SUMIFS('Meta data'!$V$3:$V$20000,'Meta data'!$A$3:$A$20000,"&gt;="&amp;P$3,'Meta data'!$A$3:$A$20000,"&lt;="&amp;P$4,'Meta data'!$C$3:$C$20000,$A53),IF($B53="Google Ads",SUMIFS('Google data'!$J$3:$J$20000,'Google data'!$B$3:$B$20000,"&gt;="&amp;P$3,'Google data'!$B$3:$B$20000,"&lt;="&amp;P$4,'Google data'!$A$3:$A$20000,$A53),IF($B53="ChatGPT Ads",SUMIFS('ChatGPT data'!$I$3:$I$20000,'ChatGPT data'!$A$3:$A$20000,"&gt;="&amp;P$3,'ChatGPT data'!$A$3:$A$20000,"&lt;="&amp;P$4,'ChatGPT data'!$B$3:$B$20000,$A53),IF($B53="LinkedIn Ads",SUMIFS('LinkedIn data'!$I$3:$I$20000,'LinkedIn data'!$A$3:$A$20000,"&gt;="&amp;P$3,'LinkedIn data'!$A$3:$A$20000,"&lt;="&amp;P$4,'LinkedIn data'!$B$3:$B$20000,$A53),0)))))</f>
        <v>0</v>
      </c>
      <c r="Q53" s="14" t="n">
        <f aca="false">IF($A53="","",IF($B53="Meta",SUMIFS('Meta data'!$V$3:$V$20000,'Meta data'!$A$3:$A$20000,"&gt;="&amp;Q$3,'Meta data'!$A$3:$A$20000,"&lt;="&amp;Q$4,'Meta data'!$C$3:$C$20000,$A53),IF($B53="Google Ads",SUMIFS('Google data'!$J$3:$J$20000,'Google data'!$B$3:$B$20000,"&gt;="&amp;Q$3,'Google data'!$B$3:$B$20000,"&lt;="&amp;Q$4,'Google data'!$A$3:$A$20000,$A53),IF($B53="ChatGPT Ads",SUMIFS('ChatGPT data'!$I$3:$I$20000,'ChatGPT data'!$A$3:$A$20000,"&gt;="&amp;Q$3,'ChatGPT data'!$A$3:$A$20000,"&lt;="&amp;Q$4,'ChatGPT data'!$B$3:$B$20000,$A53),IF($B53="LinkedIn Ads",SUMIFS('LinkedIn data'!$I$3:$I$20000,'LinkedIn data'!$A$3:$A$20000,"&gt;="&amp;Q$3,'LinkedIn data'!$A$3:$A$20000,"&lt;="&amp;Q$4,'LinkedIn data'!$B$3:$B$20000,$A53),0)))))</f>
        <v>0</v>
      </c>
      <c r="R53" s="15" t="n">
        <f aca="false">IF($A53="","",SUM(F53:Q53))</f>
        <v>330.112695</v>
      </c>
      <c r="S53" s="36" t="n">
        <f aca="false">IF($A53="","",IF($B53="Meta",SUMIFS('Meta data'!$O$3:$O$20000,'Meta data'!$C$3:$C$20000,$A53),IF($B53="Google Ads",SUMIFS('Google data'!$F$3:$F$20000,'Google data'!$A$3:$A$20000,$A53),IF($B53="ChatGPT Ads",SUMIFS('ChatGPT data'!$E$3:$E$20000,'ChatGPT data'!$B$3:$B$20000,$A53),IF($B53="LinkedIn Ads",SUMIFS('LinkedIn data'!$E$3:$E$20000,'LinkedIn data'!$B$3:$B$20000,$A53),0)))))</f>
        <v>52</v>
      </c>
      <c r="T53" s="36" t="n">
        <f aca="false">IF($A53="","",IF($B53="Meta",SUMIFS('Meta data'!$P$3:$P$20000,'Meta data'!$C$3:$C$20000,$A53),IF($B53="Google Ads",SUMIFS('Google data'!$G$3:$G$20000,'Google data'!$A$3:$A$20000,$A53),IF($B53="ChatGPT Ads",SUMIFS('ChatGPT data'!$F$3:$F$20000,'ChatGPT data'!$B$3:$B$20000,$A53),IF($B53="LinkedIn Ads",SUMIFS('LinkedIn data'!$F$3:$F$20000,'LinkedIn data'!$B$3:$B$20000,$A53),0)))))</f>
        <v>2</v>
      </c>
      <c r="U53" s="37" t="n">
        <f aca="false">IF(OR($A53="",T53=0),"",R53/T53)</f>
        <v>165.0563475</v>
      </c>
      <c r="V53" s="58"/>
      <c r="W53" s="14" t="n">
        <f aca="false">IF($A53="","",IF($B53="Meta",SUMIFS('Meta data'!$V$3:$V$20000,'Meta data'!$A$3:$A$20000,"&gt;="&amp;Calc!$C$15,'Meta data'!$A$3:$A$20000,"&lt;="&amp;Calc!$C$13,'Meta data'!$C$3:$C$20000,$A53,'Meta data'!$T$3:$T$20000,"&lt;&gt;Month total"),IF($B53="Google Ads",SUMIFS('Google data'!$J$3:$J$20000,'Google data'!$B$3:$B$20000,"&gt;="&amp;Calc!$C$15,'Google data'!$B$3:$B$20000,"&lt;="&amp;Calc!$C$13,'Google data'!$A$3:$A$20000,$A53,'Google data'!$H$3:$H$20000,"&lt;&gt;Month total"),IF($B53="ChatGPT Ads",SUMIFS('ChatGPT data'!$I$3:$I$20000,'ChatGPT data'!$A$3:$A$20000,"&gt;="&amp;Calc!$C$15,'ChatGPT data'!$A$3:$A$20000,"&lt;="&amp;Calc!$C$13,'ChatGPT data'!$B$3:$B$20000,$A53,'ChatGPT data'!$G$3:$G$20000,"&lt;&gt;Month total"),IF($B53="LinkedIn Ads",SUMIFS('LinkedIn data'!$I$3:$I$20000,'LinkedIn data'!$A$3:$A$20000,"&gt;="&amp;Calc!$C$15,'LinkedIn data'!$A$3:$A$20000,"&lt;="&amp;Calc!$C$13,'LinkedIn data'!$B$3:$B$20000,$A53,'LinkedIn data'!$G$3:$G$20000,"&lt;&gt;Month total"),0)))))</f>
        <v>0</v>
      </c>
      <c r="X53" s="14" t="n">
        <f aca="false">IF($A53="","",IF($B53="Meta",SUMIFS('Meta data'!$V$3:$V$20000,'Meta data'!$A$3:$A$20000,"&gt;="&amp;Calc!$C$14,'Meta data'!$A$3:$A$20000,"&lt;="&amp;Calc!$C$13,'Meta data'!$C$3:$C$20000,$A53,'Meta data'!$T$3:$T$20000,"&lt;&gt;Month total"),IF($B53="Google Ads",SUMIFS('Google data'!$J$3:$J$20000,'Google data'!$B$3:$B$20000,"&gt;="&amp;Calc!$C$14,'Google data'!$B$3:$B$20000,"&lt;="&amp;Calc!$C$13,'Google data'!$A$3:$A$20000,$A53,'Google data'!$H$3:$H$20000,"&lt;&gt;Month total"),IF($B53="ChatGPT Ads",SUMIFS('ChatGPT data'!$I$3:$I$20000,'ChatGPT data'!$A$3:$A$20000,"&gt;="&amp;Calc!$C$14,'ChatGPT data'!$A$3:$A$20000,"&lt;="&amp;Calc!$C$13,'ChatGPT data'!$B$3:$B$20000,$A53,'ChatGPT data'!$G$3:$G$20000,"&lt;&gt;Month total"),IF($B53="LinkedIn Ads",SUMIFS('LinkedIn data'!$I$3:$I$20000,'LinkedIn data'!$A$3:$A$20000,"&gt;="&amp;Calc!$C$14,'LinkedIn data'!$A$3:$A$20000,"&lt;="&amp;Calc!$C$13,'LinkedIn data'!$B$3:$B$20000,$A53,'LinkedIn data'!$G$3:$G$20000,"&lt;&gt;Month total"),0)))))</f>
        <v>0</v>
      </c>
    </row>
    <row r="54" customFormat="false" ht="15" hidden="false" customHeight="false" outlineLevel="0" collapsed="false">
      <c r="A54" s="57" t="s">
        <v>214</v>
      </c>
      <c r="B54" s="57" t="s">
        <v>20</v>
      </c>
      <c r="C54" s="57" t="s">
        <v>129</v>
      </c>
      <c r="D54" s="57" t="s">
        <v>122</v>
      </c>
      <c r="E54" s="57" t="s">
        <v>157</v>
      </c>
      <c r="F54" s="14" t="n">
        <f aca="false">IF($A54="","",IF($B54="Meta",SUMIFS('Meta data'!$V$3:$V$20000,'Meta data'!$A$3:$A$20000,"&gt;="&amp;F$3,'Meta data'!$A$3:$A$20000,"&lt;="&amp;F$4,'Meta data'!$C$3:$C$20000,$A54),IF($B54="Google Ads",SUMIFS('Google data'!$J$3:$J$20000,'Google data'!$B$3:$B$20000,"&gt;="&amp;F$3,'Google data'!$B$3:$B$20000,"&lt;="&amp;F$4,'Google data'!$A$3:$A$20000,$A54),IF($B54="ChatGPT Ads",SUMIFS('ChatGPT data'!$I$3:$I$20000,'ChatGPT data'!$A$3:$A$20000,"&gt;="&amp;F$3,'ChatGPT data'!$A$3:$A$20000,"&lt;="&amp;F$4,'ChatGPT data'!$B$3:$B$20000,$A54),IF($B54="LinkedIn Ads",SUMIFS('LinkedIn data'!$I$3:$I$20000,'LinkedIn data'!$A$3:$A$20000,"&gt;="&amp;F$3,'LinkedIn data'!$A$3:$A$20000,"&lt;="&amp;F$4,'LinkedIn data'!$B$3:$B$20000,$A54),0)))))</f>
        <v>327.888472</v>
      </c>
      <c r="G54" s="14" t="n">
        <f aca="false">IF($A54="","",IF($B54="Meta",SUMIFS('Meta data'!$V$3:$V$20000,'Meta data'!$A$3:$A$20000,"&gt;="&amp;G$3,'Meta data'!$A$3:$A$20000,"&lt;="&amp;G$4,'Meta data'!$C$3:$C$20000,$A54),IF($B54="Google Ads",SUMIFS('Google data'!$J$3:$J$20000,'Google data'!$B$3:$B$20000,"&gt;="&amp;G$3,'Google data'!$B$3:$B$20000,"&lt;="&amp;G$4,'Google data'!$A$3:$A$20000,$A54),IF($B54="ChatGPT Ads",SUMIFS('ChatGPT data'!$I$3:$I$20000,'ChatGPT data'!$A$3:$A$20000,"&gt;="&amp;G$3,'ChatGPT data'!$A$3:$A$20000,"&lt;="&amp;G$4,'ChatGPT data'!$B$3:$B$20000,$A54),IF($B54="LinkedIn Ads",SUMIFS('LinkedIn data'!$I$3:$I$20000,'LinkedIn data'!$A$3:$A$20000,"&gt;="&amp;G$3,'LinkedIn data'!$A$3:$A$20000,"&lt;="&amp;G$4,'LinkedIn data'!$B$3:$B$20000,$A54),0)))))</f>
        <v>0</v>
      </c>
      <c r="H54" s="14" t="n">
        <f aca="false">IF($A54="","",IF($B54="Meta",SUMIFS('Meta data'!$V$3:$V$20000,'Meta data'!$A$3:$A$20000,"&gt;="&amp;H$3,'Meta data'!$A$3:$A$20000,"&lt;="&amp;H$4,'Meta data'!$C$3:$C$20000,$A54),IF($B54="Google Ads",SUMIFS('Google data'!$J$3:$J$20000,'Google data'!$B$3:$B$20000,"&gt;="&amp;H$3,'Google data'!$B$3:$B$20000,"&lt;="&amp;H$4,'Google data'!$A$3:$A$20000,$A54),IF($B54="ChatGPT Ads",SUMIFS('ChatGPT data'!$I$3:$I$20000,'ChatGPT data'!$A$3:$A$20000,"&gt;="&amp;H$3,'ChatGPT data'!$A$3:$A$20000,"&lt;="&amp;H$4,'ChatGPT data'!$B$3:$B$20000,$A54),IF($B54="LinkedIn Ads",SUMIFS('LinkedIn data'!$I$3:$I$20000,'LinkedIn data'!$A$3:$A$20000,"&gt;="&amp;H$3,'LinkedIn data'!$A$3:$A$20000,"&lt;="&amp;H$4,'LinkedIn data'!$B$3:$B$20000,$A54),0)))))</f>
        <v>0</v>
      </c>
      <c r="I54" s="14" t="n">
        <f aca="false">IF($A54="","",IF($B54="Meta",SUMIFS('Meta data'!$V$3:$V$20000,'Meta data'!$A$3:$A$20000,"&gt;="&amp;I$3,'Meta data'!$A$3:$A$20000,"&lt;="&amp;I$4,'Meta data'!$C$3:$C$20000,$A54),IF($B54="Google Ads",SUMIFS('Google data'!$J$3:$J$20000,'Google data'!$B$3:$B$20000,"&gt;="&amp;I$3,'Google data'!$B$3:$B$20000,"&lt;="&amp;I$4,'Google data'!$A$3:$A$20000,$A54),IF($B54="ChatGPT Ads",SUMIFS('ChatGPT data'!$I$3:$I$20000,'ChatGPT data'!$A$3:$A$20000,"&gt;="&amp;I$3,'ChatGPT data'!$A$3:$A$20000,"&lt;="&amp;I$4,'ChatGPT data'!$B$3:$B$20000,$A54),IF($B54="LinkedIn Ads",SUMIFS('LinkedIn data'!$I$3:$I$20000,'LinkedIn data'!$A$3:$A$20000,"&gt;="&amp;I$3,'LinkedIn data'!$A$3:$A$20000,"&lt;="&amp;I$4,'LinkedIn data'!$B$3:$B$20000,$A54),0)))))</f>
        <v>0</v>
      </c>
      <c r="J54" s="14" t="n">
        <f aca="false">IF($A54="","",IF($B54="Meta",SUMIFS('Meta data'!$V$3:$V$20000,'Meta data'!$A$3:$A$20000,"&gt;="&amp;J$3,'Meta data'!$A$3:$A$20000,"&lt;="&amp;J$4,'Meta data'!$C$3:$C$20000,$A54),IF($B54="Google Ads",SUMIFS('Google data'!$J$3:$J$20000,'Google data'!$B$3:$B$20000,"&gt;="&amp;J$3,'Google data'!$B$3:$B$20000,"&lt;="&amp;J$4,'Google data'!$A$3:$A$20000,$A54),IF($B54="ChatGPT Ads",SUMIFS('ChatGPT data'!$I$3:$I$20000,'ChatGPT data'!$A$3:$A$20000,"&gt;="&amp;J$3,'ChatGPT data'!$A$3:$A$20000,"&lt;="&amp;J$4,'ChatGPT data'!$B$3:$B$20000,$A54),IF($B54="LinkedIn Ads",SUMIFS('LinkedIn data'!$I$3:$I$20000,'LinkedIn data'!$A$3:$A$20000,"&gt;="&amp;J$3,'LinkedIn data'!$A$3:$A$20000,"&lt;="&amp;J$4,'LinkedIn data'!$B$3:$B$20000,$A54),0)))))</f>
        <v>0</v>
      </c>
      <c r="K54" s="14" t="n">
        <f aca="false">IF($A54="","",IF($B54="Meta",SUMIFS('Meta data'!$V$3:$V$20000,'Meta data'!$A$3:$A$20000,"&gt;="&amp;K$3,'Meta data'!$A$3:$A$20000,"&lt;="&amp;K$4,'Meta data'!$C$3:$C$20000,$A54),IF($B54="Google Ads",SUMIFS('Google data'!$J$3:$J$20000,'Google data'!$B$3:$B$20000,"&gt;="&amp;K$3,'Google data'!$B$3:$B$20000,"&lt;="&amp;K$4,'Google data'!$A$3:$A$20000,$A54),IF($B54="ChatGPT Ads",SUMIFS('ChatGPT data'!$I$3:$I$20000,'ChatGPT data'!$A$3:$A$20000,"&gt;="&amp;K$3,'ChatGPT data'!$A$3:$A$20000,"&lt;="&amp;K$4,'ChatGPT data'!$B$3:$B$20000,$A54),IF($B54="LinkedIn Ads",SUMIFS('LinkedIn data'!$I$3:$I$20000,'LinkedIn data'!$A$3:$A$20000,"&gt;="&amp;K$3,'LinkedIn data'!$A$3:$A$20000,"&lt;="&amp;K$4,'LinkedIn data'!$B$3:$B$20000,$A54),0)))))</f>
        <v>0</v>
      </c>
      <c r="L54" s="14" t="n">
        <f aca="false">IF($A54="","",IF($B54="Meta",SUMIFS('Meta data'!$V$3:$V$20000,'Meta data'!$A$3:$A$20000,"&gt;="&amp;L$3,'Meta data'!$A$3:$A$20000,"&lt;="&amp;L$4,'Meta data'!$C$3:$C$20000,$A54),IF($B54="Google Ads",SUMIFS('Google data'!$J$3:$J$20000,'Google data'!$B$3:$B$20000,"&gt;="&amp;L$3,'Google data'!$B$3:$B$20000,"&lt;="&amp;L$4,'Google data'!$A$3:$A$20000,$A54),IF($B54="ChatGPT Ads",SUMIFS('ChatGPT data'!$I$3:$I$20000,'ChatGPT data'!$A$3:$A$20000,"&gt;="&amp;L$3,'ChatGPT data'!$A$3:$A$20000,"&lt;="&amp;L$4,'ChatGPT data'!$B$3:$B$20000,$A54),IF($B54="LinkedIn Ads",SUMIFS('LinkedIn data'!$I$3:$I$20000,'LinkedIn data'!$A$3:$A$20000,"&gt;="&amp;L$3,'LinkedIn data'!$A$3:$A$20000,"&lt;="&amp;L$4,'LinkedIn data'!$B$3:$B$20000,$A54),0)))))</f>
        <v>0</v>
      </c>
      <c r="M54" s="14" t="n">
        <f aca="false">IF($A54="","",IF($B54="Meta",SUMIFS('Meta data'!$V$3:$V$20000,'Meta data'!$A$3:$A$20000,"&gt;="&amp;M$3,'Meta data'!$A$3:$A$20000,"&lt;="&amp;M$4,'Meta data'!$C$3:$C$20000,$A54),IF($B54="Google Ads",SUMIFS('Google data'!$J$3:$J$20000,'Google data'!$B$3:$B$20000,"&gt;="&amp;M$3,'Google data'!$B$3:$B$20000,"&lt;="&amp;M$4,'Google data'!$A$3:$A$20000,$A54),IF($B54="ChatGPT Ads",SUMIFS('ChatGPT data'!$I$3:$I$20000,'ChatGPT data'!$A$3:$A$20000,"&gt;="&amp;M$3,'ChatGPT data'!$A$3:$A$20000,"&lt;="&amp;M$4,'ChatGPT data'!$B$3:$B$20000,$A54),IF($B54="LinkedIn Ads",SUMIFS('LinkedIn data'!$I$3:$I$20000,'LinkedIn data'!$A$3:$A$20000,"&gt;="&amp;M$3,'LinkedIn data'!$A$3:$A$20000,"&lt;="&amp;M$4,'LinkedIn data'!$B$3:$B$20000,$A54),0)))))</f>
        <v>0</v>
      </c>
      <c r="N54" s="14" t="n">
        <f aca="false">IF($A54="","",IF($B54="Meta",SUMIFS('Meta data'!$V$3:$V$20000,'Meta data'!$A$3:$A$20000,"&gt;="&amp;N$3,'Meta data'!$A$3:$A$20000,"&lt;="&amp;N$4,'Meta data'!$C$3:$C$20000,$A54),IF($B54="Google Ads",SUMIFS('Google data'!$J$3:$J$20000,'Google data'!$B$3:$B$20000,"&gt;="&amp;N$3,'Google data'!$B$3:$B$20000,"&lt;="&amp;N$4,'Google data'!$A$3:$A$20000,$A54),IF($B54="ChatGPT Ads",SUMIFS('ChatGPT data'!$I$3:$I$20000,'ChatGPT data'!$A$3:$A$20000,"&gt;="&amp;N$3,'ChatGPT data'!$A$3:$A$20000,"&lt;="&amp;N$4,'ChatGPT data'!$B$3:$B$20000,$A54),IF($B54="LinkedIn Ads",SUMIFS('LinkedIn data'!$I$3:$I$20000,'LinkedIn data'!$A$3:$A$20000,"&gt;="&amp;N$3,'LinkedIn data'!$A$3:$A$20000,"&lt;="&amp;N$4,'LinkedIn data'!$B$3:$B$20000,$A54),0)))))</f>
        <v>0</v>
      </c>
      <c r="O54" s="14" t="n">
        <f aca="false">IF($A54="","",IF($B54="Meta",SUMIFS('Meta data'!$V$3:$V$20000,'Meta data'!$A$3:$A$20000,"&gt;="&amp;O$3,'Meta data'!$A$3:$A$20000,"&lt;="&amp;O$4,'Meta data'!$C$3:$C$20000,$A54),IF($B54="Google Ads",SUMIFS('Google data'!$J$3:$J$20000,'Google data'!$B$3:$B$20000,"&gt;="&amp;O$3,'Google data'!$B$3:$B$20000,"&lt;="&amp;O$4,'Google data'!$A$3:$A$20000,$A54),IF($B54="ChatGPT Ads",SUMIFS('ChatGPT data'!$I$3:$I$20000,'ChatGPT data'!$A$3:$A$20000,"&gt;="&amp;O$3,'ChatGPT data'!$A$3:$A$20000,"&lt;="&amp;O$4,'ChatGPT data'!$B$3:$B$20000,$A54),IF($B54="LinkedIn Ads",SUMIFS('LinkedIn data'!$I$3:$I$20000,'LinkedIn data'!$A$3:$A$20000,"&gt;="&amp;O$3,'LinkedIn data'!$A$3:$A$20000,"&lt;="&amp;O$4,'LinkedIn data'!$B$3:$B$20000,$A54),0)))))</f>
        <v>0</v>
      </c>
      <c r="P54" s="14" t="n">
        <f aca="false">IF($A54="","",IF($B54="Meta",SUMIFS('Meta data'!$V$3:$V$20000,'Meta data'!$A$3:$A$20000,"&gt;="&amp;P$3,'Meta data'!$A$3:$A$20000,"&lt;="&amp;P$4,'Meta data'!$C$3:$C$20000,$A54),IF($B54="Google Ads",SUMIFS('Google data'!$J$3:$J$20000,'Google data'!$B$3:$B$20000,"&gt;="&amp;P$3,'Google data'!$B$3:$B$20000,"&lt;="&amp;P$4,'Google data'!$A$3:$A$20000,$A54),IF($B54="ChatGPT Ads",SUMIFS('ChatGPT data'!$I$3:$I$20000,'ChatGPT data'!$A$3:$A$20000,"&gt;="&amp;P$3,'ChatGPT data'!$A$3:$A$20000,"&lt;="&amp;P$4,'ChatGPT data'!$B$3:$B$20000,$A54),IF($B54="LinkedIn Ads",SUMIFS('LinkedIn data'!$I$3:$I$20000,'LinkedIn data'!$A$3:$A$20000,"&gt;="&amp;P$3,'LinkedIn data'!$A$3:$A$20000,"&lt;="&amp;P$4,'LinkedIn data'!$B$3:$B$20000,$A54),0)))))</f>
        <v>0</v>
      </c>
      <c r="Q54" s="14" t="n">
        <f aca="false">IF($A54="","",IF($B54="Meta",SUMIFS('Meta data'!$V$3:$V$20000,'Meta data'!$A$3:$A$20000,"&gt;="&amp;Q$3,'Meta data'!$A$3:$A$20000,"&lt;="&amp;Q$4,'Meta data'!$C$3:$C$20000,$A54),IF($B54="Google Ads",SUMIFS('Google data'!$J$3:$J$20000,'Google data'!$B$3:$B$20000,"&gt;="&amp;Q$3,'Google data'!$B$3:$B$20000,"&lt;="&amp;Q$4,'Google data'!$A$3:$A$20000,$A54),IF($B54="ChatGPT Ads",SUMIFS('ChatGPT data'!$I$3:$I$20000,'ChatGPT data'!$A$3:$A$20000,"&gt;="&amp;Q$3,'ChatGPT data'!$A$3:$A$20000,"&lt;="&amp;Q$4,'ChatGPT data'!$B$3:$B$20000,$A54),IF($B54="LinkedIn Ads",SUMIFS('LinkedIn data'!$I$3:$I$20000,'LinkedIn data'!$A$3:$A$20000,"&gt;="&amp;Q$3,'LinkedIn data'!$A$3:$A$20000,"&lt;="&amp;Q$4,'LinkedIn data'!$B$3:$B$20000,$A54),0)))))</f>
        <v>0</v>
      </c>
      <c r="R54" s="15" t="n">
        <f aca="false">IF($A54="","",SUM(F54:Q54))</f>
        <v>327.888472</v>
      </c>
      <c r="S54" s="36" t="n">
        <f aca="false">IF($A54="","",IF($B54="Meta",SUMIFS('Meta data'!$O$3:$O$20000,'Meta data'!$C$3:$C$20000,$A54),IF($B54="Google Ads",SUMIFS('Google data'!$F$3:$F$20000,'Google data'!$A$3:$A$20000,$A54),IF($B54="ChatGPT Ads",SUMIFS('ChatGPT data'!$E$3:$E$20000,'ChatGPT data'!$B$3:$B$20000,$A54),IF($B54="LinkedIn Ads",SUMIFS('LinkedIn data'!$E$3:$E$20000,'LinkedIn data'!$B$3:$B$20000,$A54),0)))))</f>
        <v>257</v>
      </c>
      <c r="T54" s="36" t="n">
        <f aca="false">IF($A54="","",IF($B54="Meta",SUMIFS('Meta data'!$P$3:$P$20000,'Meta data'!$C$3:$C$20000,$A54),IF($B54="Google Ads",SUMIFS('Google data'!$G$3:$G$20000,'Google data'!$A$3:$A$20000,$A54),IF($B54="ChatGPT Ads",SUMIFS('ChatGPT data'!$F$3:$F$20000,'ChatGPT data'!$B$3:$B$20000,$A54),IF($B54="LinkedIn Ads",SUMIFS('LinkedIn data'!$F$3:$F$20000,'LinkedIn data'!$B$3:$B$20000,$A54),0)))))</f>
        <v>5</v>
      </c>
      <c r="U54" s="37" t="n">
        <f aca="false">IF(OR($A54="",T54=0),"",R54/T54)</f>
        <v>65.5776944</v>
      </c>
      <c r="V54" s="58"/>
      <c r="W54" s="14" t="n">
        <f aca="false">IF($A54="","",IF($B54="Meta",SUMIFS('Meta data'!$V$3:$V$20000,'Meta data'!$A$3:$A$20000,"&gt;="&amp;Calc!$C$15,'Meta data'!$A$3:$A$20000,"&lt;="&amp;Calc!$C$13,'Meta data'!$C$3:$C$20000,$A54,'Meta data'!$T$3:$T$20000,"&lt;&gt;Month total"),IF($B54="Google Ads",SUMIFS('Google data'!$J$3:$J$20000,'Google data'!$B$3:$B$20000,"&gt;="&amp;Calc!$C$15,'Google data'!$B$3:$B$20000,"&lt;="&amp;Calc!$C$13,'Google data'!$A$3:$A$20000,$A54,'Google data'!$H$3:$H$20000,"&lt;&gt;Month total"),IF($B54="ChatGPT Ads",SUMIFS('ChatGPT data'!$I$3:$I$20000,'ChatGPT data'!$A$3:$A$20000,"&gt;="&amp;Calc!$C$15,'ChatGPT data'!$A$3:$A$20000,"&lt;="&amp;Calc!$C$13,'ChatGPT data'!$B$3:$B$20000,$A54,'ChatGPT data'!$G$3:$G$20000,"&lt;&gt;Month total"),IF($B54="LinkedIn Ads",SUMIFS('LinkedIn data'!$I$3:$I$20000,'LinkedIn data'!$A$3:$A$20000,"&gt;="&amp;Calc!$C$15,'LinkedIn data'!$A$3:$A$20000,"&lt;="&amp;Calc!$C$13,'LinkedIn data'!$B$3:$B$20000,$A54,'LinkedIn data'!$G$3:$G$20000,"&lt;&gt;Month total"),0)))))</f>
        <v>0</v>
      </c>
      <c r="X54" s="14" t="n">
        <f aca="false">IF($A54="","",IF($B54="Meta",SUMIFS('Meta data'!$V$3:$V$20000,'Meta data'!$A$3:$A$20000,"&gt;="&amp;Calc!$C$14,'Meta data'!$A$3:$A$20000,"&lt;="&amp;Calc!$C$13,'Meta data'!$C$3:$C$20000,$A54,'Meta data'!$T$3:$T$20000,"&lt;&gt;Month total"),IF($B54="Google Ads",SUMIFS('Google data'!$J$3:$J$20000,'Google data'!$B$3:$B$20000,"&gt;="&amp;Calc!$C$14,'Google data'!$B$3:$B$20000,"&lt;="&amp;Calc!$C$13,'Google data'!$A$3:$A$20000,$A54,'Google data'!$H$3:$H$20000,"&lt;&gt;Month total"),IF($B54="ChatGPT Ads",SUMIFS('ChatGPT data'!$I$3:$I$20000,'ChatGPT data'!$A$3:$A$20000,"&gt;="&amp;Calc!$C$14,'ChatGPT data'!$A$3:$A$20000,"&lt;="&amp;Calc!$C$13,'ChatGPT data'!$B$3:$B$20000,$A54,'ChatGPT data'!$G$3:$G$20000,"&lt;&gt;Month total"),IF($B54="LinkedIn Ads",SUMIFS('LinkedIn data'!$I$3:$I$20000,'LinkedIn data'!$A$3:$A$20000,"&gt;="&amp;Calc!$C$14,'LinkedIn data'!$A$3:$A$20000,"&lt;="&amp;Calc!$C$13,'LinkedIn data'!$B$3:$B$20000,$A54,'LinkedIn data'!$G$3:$G$20000,"&lt;&gt;Month total"),0)))))</f>
        <v>0</v>
      </c>
    </row>
    <row r="55" customFormat="false" ht="15" hidden="false" customHeight="false" outlineLevel="0" collapsed="false">
      <c r="A55" s="57" t="s">
        <v>215</v>
      </c>
      <c r="B55" s="57" t="s">
        <v>20</v>
      </c>
      <c r="C55" s="57" t="s">
        <v>133</v>
      </c>
      <c r="D55" s="57" t="s">
        <v>123</v>
      </c>
      <c r="E55" s="57" t="s">
        <v>155</v>
      </c>
      <c r="F55" s="14" t="n">
        <f aca="false">IF($A55="","",IF($B55="Meta",SUMIFS('Meta data'!$V$3:$V$20000,'Meta data'!$A$3:$A$20000,"&gt;="&amp;F$3,'Meta data'!$A$3:$A$20000,"&lt;="&amp;F$4,'Meta data'!$C$3:$C$20000,$A55),IF($B55="Google Ads",SUMIFS('Google data'!$J$3:$J$20000,'Google data'!$B$3:$B$20000,"&gt;="&amp;F$3,'Google data'!$B$3:$B$20000,"&lt;="&amp;F$4,'Google data'!$A$3:$A$20000,$A55),IF($B55="ChatGPT Ads",SUMIFS('ChatGPT data'!$I$3:$I$20000,'ChatGPT data'!$A$3:$A$20000,"&gt;="&amp;F$3,'ChatGPT data'!$A$3:$A$20000,"&lt;="&amp;F$4,'ChatGPT data'!$B$3:$B$20000,$A55),IF($B55="LinkedIn Ads",SUMIFS('LinkedIn data'!$I$3:$I$20000,'LinkedIn data'!$A$3:$A$20000,"&gt;="&amp;F$3,'LinkedIn data'!$A$3:$A$20000,"&lt;="&amp;F$4,'LinkedIn data'!$B$3:$B$20000,$A55),0)))))</f>
        <v>311.044733</v>
      </c>
      <c r="G55" s="14" t="n">
        <f aca="false">IF($A55="","",IF($B55="Meta",SUMIFS('Meta data'!$V$3:$V$20000,'Meta data'!$A$3:$A$20000,"&gt;="&amp;G$3,'Meta data'!$A$3:$A$20000,"&lt;="&amp;G$4,'Meta data'!$C$3:$C$20000,$A55),IF($B55="Google Ads",SUMIFS('Google data'!$J$3:$J$20000,'Google data'!$B$3:$B$20000,"&gt;="&amp;G$3,'Google data'!$B$3:$B$20000,"&lt;="&amp;G$4,'Google data'!$A$3:$A$20000,$A55),IF($B55="ChatGPT Ads",SUMIFS('ChatGPT data'!$I$3:$I$20000,'ChatGPT data'!$A$3:$A$20000,"&gt;="&amp;G$3,'ChatGPT data'!$A$3:$A$20000,"&lt;="&amp;G$4,'ChatGPT data'!$B$3:$B$20000,$A55),IF($B55="LinkedIn Ads",SUMIFS('LinkedIn data'!$I$3:$I$20000,'LinkedIn data'!$A$3:$A$20000,"&gt;="&amp;G$3,'LinkedIn data'!$A$3:$A$20000,"&lt;="&amp;G$4,'LinkedIn data'!$B$3:$B$20000,$A55),0)))))</f>
        <v>0</v>
      </c>
      <c r="H55" s="14" t="n">
        <f aca="false">IF($A55="","",IF($B55="Meta",SUMIFS('Meta data'!$V$3:$V$20000,'Meta data'!$A$3:$A$20000,"&gt;="&amp;H$3,'Meta data'!$A$3:$A$20000,"&lt;="&amp;H$4,'Meta data'!$C$3:$C$20000,$A55),IF($B55="Google Ads",SUMIFS('Google data'!$J$3:$J$20000,'Google data'!$B$3:$B$20000,"&gt;="&amp;H$3,'Google data'!$B$3:$B$20000,"&lt;="&amp;H$4,'Google data'!$A$3:$A$20000,$A55),IF($B55="ChatGPT Ads",SUMIFS('ChatGPT data'!$I$3:$I$20000,'ChatGPT data'!$A$3:$A$20000,"&gt;="&amp;H$3,'ChatGPT data'!$A$3:$A$20000,"&lt;="&amp;H$4,'ChatGPT data'!$B$3:$B$20000,$A55),IF($B55="LinkedIn Ads",SUMIFS('LinkedIn data'!$I$3:$I$20000,'LinkedIn data'!$A$3:$A$20000,"&gt;="&amp;H$3,'LinkedIn data'!$A$3:$A$20000,"&lt;="&amp;H$4,'LinkedIn data'!$B$3:$B$20000,$A55),0)))))</f>
        <v>0</v>
      </c>
      <c r="I55" s="14" t="n">
        <f aca="false">IF($A55="","",IF($B55="Meta",SUMIFS('Meta data'!$V$3:$V$20000,'Meta data'!$A$3:$A$20000,"&gt;="&amp;I$3,'Meta data'!$A$3:$A$20000,"&lt;="&amp;I$4,'Meta data'!$C$3:$C$20000,$A55),IF($B55="Google Ads",SUMIFS('Google data'!$J$3:$J$20000,'Google data'!$B$3:$B$20000,"&gt;="&amp;I$3,'Google data'!$B$3:$B$20000,"&lt;="&amp;I$4,'Google data'!$A$3:$A$20000,$A55),IF($B55="ChatGPT Ads",SUMIFS('ChatGPT data'!$I$3:$I$20000,'ChatGPT data'!$A$3:$A$20000,"&gt;="&amp;I$3,'ChatGPT data'!$A$3:$A$20000,"&lt;="&amp;I$4,'ChatGPT data'!$B$3:$B$20000,$A55),IF($B55="LinkedIn Ads",SUMIFS('LinkedIn data'!$I$3:$I$20000,'LinkedIn data'!$A$3:$A$20000,"&gt;="&amp;I$3,'LinkedIn data'!$A$3:$A$20000,"&lt;="&amp;I$4,'LinkedIn data'!$B$3:$B$20000,$A55),0)))))</f>
        <v>0</v>
      </c>
      <c r="J55" s="14" t="n">
        <f aca="false">IF($A55="","",IF($B55="Meta",SUMIFS('Meta data'!$V$3:$V$20000,'Meta data'!$A$3:$A$20000,"&gt;="&amp;J$3,'Meta data'!$A$3:$A$20000,"&lt;="&amp;J$4,'Meta data'!$C$3:$C$20000,$A55),IF($B55="Google Ads",SUMIFS('Google data'!$J$3:$J$20000,'Google data'!$B$3:$B$20000,"&gt;="&amp;J$3,'Google data'!$B$3:$B$20000,"&lt;="&amp;J$4,'Google data'!$A$3:$A$20000,$A55),IF($B55="ChatGPT Ads",SUMIFS('ChatGPT data'!$I$3:$I$20000,'ChatGPT data'!$A$3:$A$20000,"&gt;="&amp;J$3,'ChatGPT data'!$A$3:$A$20000,"&lt;="&amp;J$4,'ChatGPT data'!$B$3:$B$20000,$A55),IF($B55="LinkedIn Ads",SUMIFS('LinkedIn data'!$I$3:$I$20000,'LinkedIn data'!$A$3:$A$20000,"&gt;="&amp;J$3,'LinkedIn data'!$A$3:$A$20000,"&lt;="&amp;J$4,'LinkedIn data'!$B$3:$B$20000,$A55),0)))))</f>
        <v>0</v>
      </c>
      <c r="K55" s="14" t="n">
        <f aca="false">IF($A55="","",IF($B55="Meta",SUMIFS('Meta data'!$V$3:$V$20000,'Meta data'!$A$3:$A$20000,"&gt;="&amp;K$3,'Meta data'!$A$3:$A$20000,"&lt;="&amp;K$4,'Meta data'!$C$3:$C$20000,$A55),IF($B55="Google Ads",SUMIFS('Google data'!$J$3:$J$20000,'Google data'!$B$3:$B$20000,"&gt;="&amp;K$3,'Google data'!$B$3:$B$20000,"&lt;="&amp;K$4,'Google data'!$A$3:$A$20000,$A55),IF($B55="ChatGPT Ads",SUMIFS('ChatGPT data'!$I$3:$I$20000,'ChatGPT data'!$A$3:$A$20000,"&gt;="&amp;K$3,'ChatGPT data'!$A$3:$A$20000,"&lt;="&amp;K$4,'ChatGPT data'!$B$3:$B$20000,$A55),IF($B55="LinkedIn Ads",SUMIFS('LinkedIn data'!$I$3:$I$20000,'LinkedIn data'!$A$3:$A$20000,"&gt;="&amp;K$3,'LinkedIn data'!$A$3:$A$20000,"&lt;="&amp;K$4,'LinkedIn data'!$B$3:$B$20000,$A55),0)))))</f>
        <v>0</v>
      </c>
      <c r="L55" s="14" t="n">
        <f aca="false">IF($A55="","",IF($B55="Meta",SUMIFS('Meta data'!$V$3:$V$20000,'Meta data'!$A$3:$A$20000,"&gt;="&amp;L$3,'Meta data'!$A$3:$A$20000,"&lt;="&amp;L$4,'Meta data'!$C$3:$C$20000,$A55),IF($B55="Google Ads",SUMIFS('Google data'!$J$3:$J$20000,'Google data'!$B$3:$B$20000,"&gt;="&amp;L$3,'Google data'!$B$3:$B$20000,"&lt;="&amp;L$4,'Google data'!$A$3:$A$20000,$A55),IF($B55="ChatGPT Ads",SUMIFS('ChatGPT data'!$I$3:$I$20000,'ChatGPT data'!$A$3:$A$20000,"&gt;="&amp;L$3,'ChatGPT data'!$A$3:$A$20000,"&lt;="&amp;L$4,'ChatGPT data'!$B$3:$B$20000,$A55),IF($B55="LinkedIn Ads",SUMIFS('LinkedIn data'!$I$3:$I$20000,'LinkedIn data'!$A$3:$A$20000,"&gt;="&amp;L$3,'LinkedIn data'!$A$3:$A$20000,"&lt;="&amp;L$4,'LinkedIn data'!$B$3:$B$20000,$A55),0)))))</f>
        <v>0</v>
      </c>
      <c r="M55" s="14" t="n">
        <f aca="false">IF($A55="","",IF($B55="Meta",SUMIFS('Meta data'!$V$3:$V$20000,'Meta data'!$A$3:$A$20000,"&gt;="&amp;M$3,'Meta data'!$A$3:$A$20000,"&lt;="&amp;M$4,'Meta data'!$C$3:$C$20000,$A55),IF($B55="Google Ads",SUMIFS('Google data'!$J$3:$J$20000,'Google data'!$B$3:$B$20000,"&gt;="&amp;M$3,'Google data'!$B$3:$B$20000,"&lt;="&amp;M$4,'Google data'!$A$3:$A$20000,$A55),IF($B55="ChatGPT Ads",SUMIFS('ChatGPT data'!$I$3:$I$20000,'ChatGPT data'!$A$3:$A$20000,"&gt;="&amp;M$3,'ChatGPT data'!$A$3:$A$20000,"&lt;="&amp;M$4,'ChatGPT data'!$B$3:$B$20000,$A55),IF($B55="LinkedIn Ads",SUMIFS('LinkedIn data'!$I$3:$I$20000,'LinkedIn data'!$A$3:$A$20000,"&gt;="&amp;M$3,'LinkedIn data'!$A$3:$A$20000,"&lt;="&amp;M$4,'LinkedIn data'!$B$3:$B$20000,$A55),0)))))</f>
        <v>0</v>
      </c>
      <c r="N55" s="14" t="n">
        <f aca="false">IF($A55="","",IF($B55="Meta",SUMIFS('Meta data'!$V$3:$V$20000,'Meta data'!$A$3:$A$20000,"&gt;="&amp;N$3,'Meta data'!$A$3:$A$20000,"&lt;="&amp;N$4,'Meta data'!$C$3:$C$20000,$A55),IF($B55="Google Ads",SUMIFS('Google data'!$J$3:$J$20000,'Google data'!$B$3:$B$20000,"&gt;="&amp;N$3,'Google data'!$B$3:$B$20000,"&lt;="&amp;N$4,'Google data'!$A$3:$A$20000,$A55),IF($B55="ChatGPT Ads",SUMIFS('ChatGPT data'!$I$3:$I$20000,'ChatGPT data'!$A$3:$A$20000,"&gt;="&amp;N$3,'ChatGPT data'!$A$3:$A$20000,"&lt;="&amp;N$4,'ChatGPT data'!$B$3:$B$20000,$A55),IF($B55="LinkedIn Ads",SUMIFS('LinkedIn data'!$I$3:$I$20000,'LinkedIn data'!$A$3:$A$20000,"&gt;="&amp;N$3,'LinkedIn data'!$A$3:$A$20000,"&lt;="&amp;N$4,'LinkedIn data'!$B$3:$B$20000,$A55),0)))))</f>
        <v>0</v>
      </c>
      <c r="O55" s="14" t="n">
        <f aca="false">IF($A55="","",IF($B55="Meta",SUMIFS('Meta data'!$V$3:$V$20000,'Meta data'!$A$3:$A$20000,"&gt;="&amp;O$3,'Meta data'!$A$3:$A$20000,"&lt;="&amp;O$4,'Meta data'!$C$3:$C$20000,$A55),IF($B55="Google Ads",SUMIFS('Google data'!$J$3:$J$20000,'Google data'!$B$3:$B$20000,"&gt;="&amp;O$3,'Google data'!$B$3:$B$20000,"&lt;="&amp;O$4,'Google data'!$A$3:$A$20000,$A55),IF($B55="ChatGPT Ads",SUMIFS('ChatGPT data'!$I$3:$I$20000,'ChatGPT data'!$A$3:$A$20000,"&gt;="&amp;O$3,'ChatGPT data'!$A$3:$A$20000,"&lt;="&amp;O$4,'ChatGPT data'!$B$3:$B$20000,$A55),IF($B55="LinkedIn Ads",SUMIFS('LinkedIn data'!$I$3:$I$20000,'LinkedIn data'!$A$3:$A$20000,"&gt;="&amp;O$3,'LinkedIn data'!$A$3:$A$20000,"&lt;="&amp;O$4,'LinkedIn data'!$B$3:$B$20000,$A55),0)))))</f>
        <v>0</v>
      </c>
      <c r="P55" s="14" t="n">
        <f aca="false">IF($A55="","",IF($B55="Meta",SUMIFS('Meta data'!$V$3:$V$20000,'Meta data'!$A$3:$A$20000,"&gt;="&amp;P$3,'Meta data'!$A$3:$A$20000,"&lt;="&amp;P$4,'Meta data'!$C$3:$C$20000,$A55),IF($B55="Google Ads",SUMIFS('Google data'!$J$3:$J$20000,'Google data'!$B$3:$B$20000,"&gt;="&amp;P$3,'Google data'!$B$3:$B$20000,"&lt;="&amp;P$4,'Google data'!$A$3:$A$20000,$A55),IF($B55="ChatGPT Ads",SUMIFS('ChatGPT data'!$I$3:$I$20000,'ChatGPT data'!$A$3:$A$20000,"&gt;="&amp;P$3,'ChatGPT data'!$A$3:$A$20000,"&lt;="&amp;P$4,'ChatGPT data'!$B$3:$B$20000,$A55),IF($B55="LinkedIn Ads",SUMIFS('LinkedIn data'!$I$3:$I$20000,'LinkedIn data'!$A$3:$A$20000,"&gt;="&amp;P$3,'LinkedIn data'!$A$3:$A$20000,"&lt;="&amp;P$4,'LinkedIn data'!$B$3:$B$20000,$A55),0)))))</f>
        <v>0</v>
      </c>
      <c r="Q55" s="14" t="n">
        <f aca="false">IF($A55="","",IF($B55="Meta",SUMIFS('Meta data'!$V$3:$V$20000,'Meta data'!$A$3:$A$20000,"&gt;="&amp;Q$3,'Meta data'!$A$3:$A$20000,"&lt;="&amp;Q$4,'Meta data'!$C$3:$C$20000,$A55),IF($B55="Google Ads",SUMIFS('Google data'!$J$3:$J$20000,'Google data'!$B$3:$B$20000,"&gt;="&amp;Q$3,'Google data'!$B$3:$B$20000,"&lt;="&amp;Q$4,'Google data'!$A$3:$A$20000,$A55),IF($B55="ChatGPT Ads",SUMIFS('ChatGPT data'!$I$3:$I$20000,'ChatGPT data'!$A$3:$A$20000,"&gt;="&amp;Q$3,'ChatGPT data'!$A$3:$A$20000,"&lt;="&amp;Q$4,'ChatGPT data'!$B$3:$B$20000,$A55),IF($B55="LinkedIn Ads",SUMIFS('LinkedIn data'!$I$3:$I$20000,'LinkedIn data'!$A$3:$A$20000,"&gt;="&amp;Q$3,'LinkedIn data'!$A$3:$A$20000,"&lt;="&amp;Q$4,'LinkedIn data'!$B$3:$B$20000,$A55),0)))))</f>
        <v>0</v>
      </c>
      <c r="R55" s="15" t="n">
        <f aca="false">IF($A55="","",SUM(F55:Q55))</f>
        <v>311.044733</v>
      </c>
      <c r="S55" s="36" t="n">
        <f aca="false">IF($A55="","",IF($B55="Meta",SUMIFS('Meta data'!$O$3:$O$20000,'Meta data'!$C$3:$C$20000,$A55),IF($B55="Google Ads",SUMIFS('Google data'!$F$3:$F$20000,'Google data'!$A$3:$A$20000,$A55),IF($B55="ChatGPT Ads",SUMIFS('ChatGPT data'!$E$3:$E$20000,'ChatGPT data'!$B$3:$B$20000,$A55),IF($B55="LinkedIn Ads",SUMIFS('LinkedIn data'!$E$3:$E$20000,'LinkedIn data'!$B$3:$B$20000,$A55),0)))))</f>
        <v>5423</v>
      </c>
      <c r="T55" s="36" t="n">
        <f aca="false">IF($A55="","",IF($B55="Meta",SUMIFS('Meta data'!$P$3:$P$20000,'Meta data'!$C$3:$C$20000,$A55),IF($B55="Google Ads",SUMIFS('Google data'!$G$3:$G$20000,'Google data'!$A$3:$A$20000,$A55),IF($B55="ChatGPT Ads",SUMIFS('ChatGPT data'!$F$3:$F$20000,'ChatGPT data'!$B$3:$B$20000,$A55),IF($B55="LinkedIn Ads",SUMIFS('LinkedIn data'!$F$3:$F$20000,'LinkedIn data'!$B$3:$B$20000,$A55),0)))))</f>
        <v>0</v>
      </c>
      <c r="U55" s="37" t="str">
        <f aca="false">IF(OR($A55="",T55=0),"",R55/T55)</f>
        <v/>
      </c>
      <c r="V55" s="58"/>
      <c r="W55" s="14" t="n">
        <f aca="false">IF($A55="","",IF($B55="Meta",SUMIFS('Meta data'!$V$3:$V$20000,'Meta data'!$A$3:$A$20000,"&gt;="&amp;Calc!$C$15,'Meta data'!$A$3:$A$20000,"&lt;="&amp;Calc!$C$13,'Meta data'!$C$3:$C$20000,$A55,'Meta data'!$T$3:$T$20000,"&lt;&gt;Month total"),IF($B55="Google Ads",SUMIFS('Google data'!$J$3:$J$20000,'Google data'!$B$3:$B$20000,"&gt;="&amp;Calc!$C$15,'Google data'!$B$3:$B$20000,"&lt;="&amp;Calc!$C$13,'Google data'!$A$3:$A$20000,$A55,'Google data'!$H$3:$H$20000,"&lt;&gt;Month total"),IF($B55="ChatGPT Ads",SUMIFS('ChatGPT data'!$I$3:$I$20000,'ChatGPT data'!$A$3:$A$20000,"&gt;="&amp;Calc!$C$15,'ChatGPT data'!$A$3:$A$20000,"&lt;="&amp;Calc!$C$13,'ChatGPT data'!$B$3:$B$20000,$A55,'ChatGPT data'!$G$3:$G$20000,"&lt;&gt;Month total"),IF($B55="LinkedIn Ads",SUMIFS('LinkedIn data'!$I$3:$I$20000,'LinkedIn data'!$A$3:$A$20000,"&gt;="&amp;Calc!$C$15,'LinkedIn data'!$A$3:$A$20000,"&lt;="&amp;Calc!$C$13,'LinkedIn data'!$B$3:$B$20000,$A55,'LinkedIn data'!$G$3:$G$20000,"&lt;&gt;Month total"),0)))))</f>
        <v>0</v>
      </c>
      <c r="X55" s="14" t="n">
        <f aca="false">IF($A55="","",IF($B55="Meta",SUMIFS('Meta data'!$V$3:$V$20000,'Meta data'!$A$3:$A$20000,"&gt;="&amp;Calc!$C$14,'Meta data'!$A$3:$A$20000,"&lt;="&amp;Calc!$C$13,'Meta data'!$C$3:$C$20000,$A55,'Meta data'!$T$3:$T$20000,"&lt;&gt;Month total"),IF($B55="Google Ads",SUMIFS('Google data'!$J$3:$J$20000,'Google data'!$B$3:$B$20000,"&gt;="&amp;Calc!$C$14,'Google data'!$B$3:$B$20000,"&lt;="&amp;Calc!$C$13,'Google data'!$A$3:$A$20000,$A55,'Google data'!$H$3:$H$20000,"&lt;&gt;Month total"),IF($B55="ChatGPT Ads",SUMIFS('ChatGPT data'!$I$3:$I$20000,'ChatGPT data'!$A$3:$A$20000,"&gt;="&amp;Calc!$C$14,'ChatGPT data'!$A$3:$A$20000,"&lt;="&amp;Calc!$C$13,'ChatGPT data'!$B$3:$B$20000,$A55,'ChatGPT data'!$G$3:$G$20000,"&lt;&gt;Month total"),IF($B55="LinkedIn Ads",SUMIFS('LinkedIn data'!$I$3:$I$20000,'LinkedIn data'!$A$3:$A$20000,"&gt;="&amp;Calc!$C$14,'LinkedIn data'!$A$3:$A$20000,"&lt;="&amp;Calc!$C$13,'LinkedIn data'!$B$3:$B$20000,$A55,'LinkedIn data'!$G$3:$G$20000,"&lt;&gt;Month total"),0)))))</f>
        <v>0</v>
      </c>
    </row>
    <row r="56" customFormat="false" ht="15" hidden="false" customHeight="false" outlineLevel="0" collapsed="false">
      <c r="A56" s="57" t="s">
        <v>216</v>
      </c>
      <c r="B56" s="57" t="s">
        <v>20</v>
      </c>
      <c r="C56" s="57" t="s">
        <v>138</v>
      </c>
      <c r="D56" s="57" t="s">
        <v>123</v>
      </c>
      <c r="E56" s="57" t="s">
        <v>155</v>
      </c>
      <c r="F56" s="14" t="n">
        <f aca="false">IF($A56="","",IF($B56="Meta",SUMIFS('Meta data'!$V$3:$V$20000,'Meta data'!$A$3:$A$20000,"&gt;="&amp;F$3,'Meta data'!$A$3:$A$20000,"&lt;="&amp;F$4,'Meta data'!$C$3:$C$20000,$A56),IF($B56="Google Ads",SUMIFS('Google data'!$J$3:$J$20000,'Google data'!$B$3:$B$20000,"&gt;="&amp;F$3,'Google data'!$B$3:$B$20000,"&lt;="&amp;F$4,'Google data'!$A$3:$A$20000,$A56),IF($B56="ChatGPT Ads",SUMIFS('ChatGPT data'!$I$3:$I$20000,'ChatGPT data'!$A$3:$A$20000,"&gt;="&amp;F$3,'ChatGPT data'!$A$3:$A$20000,"&lt;="&amp;F$4,'ChatGPT data'!$B$3:$B$20000,$A56),IF($B56="LinkedIn Ads",SUMIFS('LinkedIn data'!$I$3:$I$20000,'LinkedIn data'!$A$3:$A$20000,"&gt;="&amp;F$3,'LinkedIn data'!$A$3:$A$20000,"&lt;="&amp;F$4,'LinkedIn data'!$B$3:$B$20000,$A56),0)))))</f>
        <v>0</v>
      </c>
      <c r="G56" s="14" t="n">
        <f aca="false">IF($A56="","",IF($B56="Meta",SUMIFS('Meta data'!$V$3:$V$20000,'Meta data'!$A$3:$A$20000,"&gt;="&amp;G$3,'Meta data'!$A$3:$A$20000,"&lt;="&amp;G$4,'Meta data'!$C$3:$C$20000,$A56),IF($B56="Google Ads",SUMIFS('Google data'!$J$3:$J$20000,'Google data'!$B$3:$B$20000,"&gt;="&amp;G$3,'Google data'!$B$3:$B$20000,"&lt;="&amp;G$4,'Google data'!$A$3:$A$20000,$A56),IF($B56="ChatGPT Ads",SUMIFS('ChatGPT data'!$I$3:$I$20000,'ChatGPT data'!$A$3:$A$20000,"&gt;="&amp;G$3,'ChatGPT data'!$A$3:$A$20000,"&lt;="&amp;G$4,'ChatGPT data'!$B$3:$B$20000,$A56),IF($B56="LinkedIn Ads",SUMIFS('LinkedIn data'!$I$3:$I$20000,'LinkedIn data'!$A$3:$A$20000,"&gt;="&amp;G$3,'LinkedIn data'!$A$3:$A$20000,"&lt;="&amp;G$4,'LinkedIn data'!$B$3:$B$20000,$A56),0)))))</f>
        <v>0</v>
      </c>
      <c r="H56" s="14" t="n">
        <f aca="false">IF($A56="","",IF($B56="Meta",SUMIFS('Meta data'!$V$3:$V$20000,'Meta data'!$A$3:$A$20000,"&gt;="&amp;H$3,'Meta data'!$A$3:$A$20000,"&lt;="&amp;H$4,'Meta data'!$C$3:$C$20000,$A56),IF($B56="Google Ads",SUMIFS('Google data'!$J$3:$J$20000,'Google data'!$B$3:$B$20000,"&gt;="&amp;H$3,'Google data'!$B$3:$B$20000,"&lt;="&amp;H$4,'Google data'!$A$3:$A$20000,$A56),IF($B56="ChatGPT Ads",SUMIFS('ChatGPT data'!$I$3:$I$20000,'ChatGPT data'!$A$3:$A$20000,"&gt;="&amp;H$3,'ChatGPT data'!$A$3:$A$20000,"&lt;="&amp;H$4,'ChatGPT data'!$B$3:$B$20000,$A56),IF($B56="LinkedIn Ads",SUMIFS('LinkedIn data'!$I$3:$I$20000,'LinkedIn data'!$A$3:$A$20000,"&gt;="&amp;H$3,'LinkedIn data'!$A$3:$A$20000,"&lt;="&amp;H$4,'LinkedIn data'!$B$3:$B$20000,$A56),0)))))</f>
        <v>308.898749</v>
      </c>
      <c r="I56" s="14" t="n">
        <f aca="false">IF($A56="","",IF($B56="Meta",SUMIFS('Meta data'!$V$3:$V$20000,'Meta data'!$A$3:$A$20000,"&gt;="&amp;I$3,'Meta data'!$A$3:$A$20000,"&lt;="&amp;I$4,'Meta data'!$C$3:$C$20000,$A56),IF($B56="Google Ads",SUMIFS('Google data'!$J$3:$J$20000,'Google data'!$B$3:$B$20000,"&gt;="&amp;I$3,'Google data'!$B$3:$B$20000,"&lt;="&amp;I$4,'Google data'!$A$3:$A$20000,$A56),IF($B56="ChatGPT Ads",SUMIFS('ChatGPT data'!$I$3:$I$20000,'ChatGPT data'!$A$3:$A$20000,"&gt;="&amp;I$3,'ChatGPT data'!$A$3:$A$20000,"&lt;="&amp;I$4,'ChatGPT data'!$B$3:$B$20000,$A56),IF($B56="LinkedIn Ads",SUMIFS('LinkedIn data'!$I$3:$I$20000,'LinkedIn data'!$A$3:$A$20000,"&gt;="&amp;I$3,'LinkedIn data'!$A$3:$A$20000,"&lt;="&amp;I$4,'LinkedIn data'!$B$3:$B$20000,$A56),0)))))</f>
        <v>0</v>
      </c>
      <c r="J56" s="14" t="n">
        <f aca="false">IF($A56="","",IF($B56="Meta",SUMIFS('Meta data'!$V$3:$V$20000,'Meta data'!$A$3:$A$20000,"&gt;="&amp;J$3,'Meta data'!$A$3:$A$20000,"&lt;="&amp;J$4,'Meta data'!$C$3:$C$20000,$A56),IF($B56="Google Ads",SUMIFS('Google data'!$J$3:$J$20000,'Google data'!$B$3:$B$20000,"&gt;="&amp;J$3,'Google data'!$B$3:$B$20000,"&lt;="&amp;J$4,'Google data'!$A$3:$A$20000,$A56),IF($B56="ChatGPT Ads",SUMIFS('ChatGPT data'!$I$3:$I$20000,'ChatGPT data'!$A$3:$A$20000,"&gt;="&amp;J$3,'ChatGPT data'!$A$3:$A$20000,"&lt;="&amp;J$4,'ChatGPT data'!$B$3:$B$20000,$A56),IF($B56="LinkedIn Ads",SUMIFS('LinkedIn data'!$I$3:$I$20000,'LinkedIn data'!$A$3:$A$20000,"&gt;="&amp;J$3,'LinkedIn data'!$A$3:$A$20000,"&lt;="&amp;J$4,'LinkedIn data'!$B$3:$B$20000,$A56),0)))))</f>
        <v>0</v>
      </c>
      <c r="K56" s="14" t="n">
        <f aca="false">IF($A56="","",IF($B56="Meta",SUMIFS('Meta data'!$V$3:$V$20000,'Meta data'!$A$3:$A$20000,"&gt;="&amp;K$3,'Meta data'!$A$3:$A$20000,"&lt;="&amp;K$4,'Meta data'!$C$3:$C$20000,$A56),IF($B56="Google Ads",SUMIFS('Google data'!$J$3:$J$20000,'Google data'!$B$3:$B$20000,"&gt;="&amp;K$3,'Google data'!$B$3:$B$20000,"&lt;="&amp;K$4,'Google data'!$A$3:$A$20000,$A56),IF($B56="ChatGPT Ads",SUMIFS('ChatGPT data'!$I$3:$I$20000,'ChatGPT data'!$A$3:$A$20000,"&gt;="&amp;K$3,'ChatGPT data'!$A$3:$A$20000,"&lt;="&amp;K$4,'ChatGPT data'!$B$3:$B$20000,$A56),IF($B56="LinkedIn Ads",SUMIFS('LinkedIn data'!$I$3:$I$20000,'LinkedIn data'!$A$3:$A$20000,"&gt;="&amp;K$3,'LinkedIn data'!$A$3:$A$20000,"&lt;="&amp;K$4,'LinkedIn data'!$B$3:$B$20000,$A56),0)))))</f>
        <v>0</v>
      </c>
      <c r="L56" s="14" t="n">
        <f aca="false">IF($A56="","",IF($B56="Meta",SUMIFS('Meta data'!$V$3:$V$20000,'Meta data'!$A$3:$A$20000,"&gt;="&amp;L$3,'Meta data'!$A$3:$A$20000,"&lt;="&amp;L$4,'Meta data'!$C$3:$C$20000,$A56),IF($B56="Google Ads",SUMIFS('Google data'!$J$3:$J$20000,'Google data'!$B$3:$B$20000,"&gt;="&amp;L$3,'Google data'!$B$3:$B$20000,"&lt;="&amp;L$4,'Google data'!$A$3:$A$20000,$A56),IF($B56="ChatGPT Ads",SUMIFS('ChatGPT data'!$I$3:$I$20000,'ChatGPT data'!$A$3:$A$20000,"&gt;="&amp;L$3,'ChatGPT data'!$A$3:$A$20000,"&lt;="&amp;L$4,'ChatGPT data'!$B$3:$B$20000,$A56),IF($B56="LinkedIn Ads",SUMIFS('LinkedIn data'!$I$3:$I$20000,'LinkedIn data'!$A$3:$A$20000,"&gt;="&amp;L$3,'LinkedIn data'!$A$3:$A$20000,"&lt;="&amp;L$4,'LinkedIn data'!$B$3:$B$20000,$A56),0)))))</f>
        <v>0</v>
      </c>
      <c r="M56" s="14" t="n">
        <f aca="false">IF($A56="","",IF($B56="Meta",SUMIFS('Meta data'!$V$3:$V$20000,'Meta data'!$A$3:$A$20000,"&gt;="&amp;M$3,'Meta data'!$A$3:$A$20000,"&lt;="&amp;M$4,'Meta data'!$C$3:$C$20000,$A56),IF($B56="Google Ads",SUMIFS('Google data'!$J$3:$J$20000,'Google data'!$B$3:$B$20000,"&gt;="&amp;M$3,'Google data'!$B$3:$B$20000,"&lt;="&amp;M$4,'Google data'!$A$3:$A$20000,$A56),IF($B56="ChatGPT Ads",SUMIFS('ChatGPT data'!$I$3:$I$20000,'ChatGPT data'!$A$3:$A$20000,"&gt;="&amp;M$3,'ChatGPT data'!$A$3:$A$20000,"&lt;="&amp;M$4,'ChatGPT data'!$B$3:$B$20000,$A56),IF($B56="LinkedIn Ads",SUMIFS('LinkedIn data'!$I$3:$I$20000,'LinkedIn data'!$A$3:$A$20000,"&gt;="&amp;M$3,'LinkedIn data'!$A$3:$A$20000,"&lt;="&amp;M$4,'LinkedIn data'!$B$3:$B$20000,$A56),0)))))</f>
        <v>0</v>
      </c>
      <c r="N56" s="14" t="n">
        <f aca="false">IF($A56="","",IF($B56="Meta",SUMIFS('Meta data'!$V$3:$V$20000,'Meta data'!$A$3:$A$20000,"&gt;="&amp;N$3,'Meta data'!$A$3:$A$20000,"&lt;="&amp;N$4,'Meta data'!$C$3:$C$20000,$A56),IF($B56="Google Ads",SUMIFS('Google data'!$J$3:$J$20000,'Google data'!$B$3:$B$20000,"&gt;="&amp;N$3,'Google data'!$B$3:$B$20000,"&lt;="&amp;N$4,'Google data'!$A$3:$A$20000,$A56),IF($B56="ChatGPT Ads",SUMIFS('ChatGPT data'!$I$3:$I$20000,'ChatGPT data'!$A$3:$A$20000,"&gt;="&amp;N$3,'ChatGPT data'!$A$3:$A$20000,"&lt;="&amp;N$4,'ChatGPT data'!$B$3:$B$20000,$A56),IF($B56="LinkedIn Ads",SUMIFS('LinkedIn data'!$I$3:$I$20000,'LinkedIn data'!$A$3:$A$20000,"&gt;="&amp;N$3,'LinkedIn data'!$A$3:$A$20000,"&lt;="&amp;N$4,'LinkedIn data'!$B$3:$B$20000,$A56),0)))))</f>
        <v>0</v>
      </c>
      <c r="O56" s="14" t="n">
        <f aca="false">IF($A56="","",IF($B56="Meta",SUMIFS('Meta data'!$V$3:$V$20000,'Meta data'!$A$3:$A$20000,"&gt;="&amp;O$3,'Meta data'!$A$3:$A$20000,"&lt;="&amp;O$4,'Meta data'!$C$3:$C$20000,$A56),IF($B56="Google Ads",SUMIFS('Google data'!$J$3:$J$20000,'Google data'!$B$3:$B$20000,"&gt;="&amp;O$3,'Google data'!$B$3:$B$20000,"&lt;="&amp;O$4,'Google data'!$A$3:$A$20000,$A56),IF($B56="ChatGPT Ads",SUMIFS('ChatGPT data'!$I$3:$I$20000,'ChatGPT data'!$A$3:$A$20000,"&gt;="&amp;O$3,'ChatGPT data'!$A$3:$A$20000,"&lt;="&amp;O$4,'ChatGPT data'!$B$3:$B$20000,$A56),IF($B56="LinkedIn Ads",SUMIFS('LinkedIn data'!$I$3:$I$20000,'LinkedIn data'!$A$3:$A$20000,"&gt;="&amp;O$3,'LinkedIn data'!$A$3:$A$20000,"&lt;="&amp;O$4,'LinkedIn data'!$B$3:$B$20000,$A56),0)))))</f>
        <v>0</v>
      </c>
      <c r="P56" s="14" t="n">
        <f aca="false">IF($A56="","",IF($B56="Meta",SUMIFS('Meta data'!$V$3:$V$20000,'Meta data'!$A$3:$A$20000,"&gt;="&amp;P$3,'Meta data'!$A$3:$A$20000,"&lt;="&amp;P$4,'Meta data'!$C$3:$C$20000,$A56),IF($B56="Google Ads",SUMIFS('Google data'!$J$3:$J$20000,'Google data'!$B$3:$B$20000,"&gt;="&amp;P$3,'Google data'!$B$3:$B$20000,"&lt;="&amp;P$4,'Google data'!$A$3:$A$20000,$A56),IF($B56="ChatGPT Ads",SUMIFS('ChatGPT data'!$I$3:$I$20000,'ChatGPT data'!$A$3:$A$20000,"&gt;="&amp;P$3,'ChatGPT data'!$A$3:$A$20000,"&lt;="&amp;P$4,'ChatGPT data'!$B$3:$B$20000,$A56),IF($B56="LinkedIn Ads",SUMIFS('LinkedIn data'!$I$3:$I$20000,'LinkedIn data'!$A$3:$A$20000,"&gt;="&amp;P$3,'LinkedIn data'!$A$3:$A$20000,"&lt;="&amp;P$4,'LinkedIn data'!$B$3:$B$20000,$A56),0)))))</f>
        <v>0</v>
      </c>
      <c r="Q56" s="14" t="n">
        <f aca="false">IF($A56="","",IF($B56="Meta",SUMIFS('Meta data'!$V$3:$V$20000,'Meta data'!$A$3:$A$20000,"&gt;="&amp;Q$3,'Meta data'!$A$3:$A$20000,"&lt;="&amp;Q$4,'Meta data'!$C$3:$C$20000,$A56),IF($B56="Google Ads",SUMIFS('Google data'!$J$3:$J$20000,'Google data'!$B$3:$B$20000,"&gt;="&amp;Q$3,'Google data'!$B$3:$B$20000,"&lt;="&amp;Q$4,'Google data'!$A$3:$A$20000,$A56),IF($B56="ChatGPT Ads",SUMIFS('ChatGPT data'!$I$3:$I$20000,'ChatGPT data'!$A$3:$A$20000,"&gt;="&amp;Q$3,'ChatGPT data'!$A$3:$A$20000,"&lt;="&amp;Q$4,'ChatGPT data'!$B$3:$B$20000,$A56),IF($B56="LinkedIn Ads",SUMIFS('LinkedIn data'!$I$3:$I$20000,'LinkedIn data'!$A$3:$A$20000,"&gt;="&amp;Q$3,'LinkedIn data'!$A$3:$A$20000,"&lt;="&amp;Q$4,'LinkedIn data'!$B$3:$B$20000,$A56),0)))))</f>
        <v>0</v>
      </c>
      <c r="R56" s="15" t="n">
        <f aca="false">IF($A56="","",SUM(F56:Q56))</f>
        <v>308.898749</v>
      </c>
      <c r="S56" s="36" t="n">
        <f aca="false">IF($A56="","",IF($B56="Meta",SUMIFS('Meta data'!$O$3:$O$20000,'Meta data'!$C$3:$C$20000,$A56),IF($B56="Google Ads",SUMIFS('Google data'!$F$3:$F$20000,'Google data'!$A$3:$A$20000,$A56),IF($B56="ChatGPT Ads",SUMIFS('ChatGPT data'!$E$3:$E$20000,'ChatGPT data'!$B$3:$B$20000,$A56),IF($B56="LinkedIn Ads",SUMIFS('LinkedIn data'!$E$3:$E$20000,'LinkedIn data'!$B$3:$B$20000,$A56),0)))))</f>
        <v>68</v>
      </c>
      <c r="T56" s="36" t="n">
        <f aca="false">IF($A56="","",IF($B56="Meta",SUMIFS('Meta data'!$P$3:$P$20000,'Meta data'!$C$3:$C$20000,$A56),IF($B56="Google Ads",SUMIFS('Google data'!$G$3:$G$20000,'Google data'!$A$3:$A$20000,$A56),IF($B56="ChatGPT Ads",SUMIFS('ChatGPT data'!$F$3:$F$20000,'ChatGPT data'!$B$3:$B$20000,$A56),IF($B56="LinkedIn Ads",SUMIFS('LinkedIn data'!$F$3:$F$20000,'LinkedIn data'!$B$3:$B$20000,$A56),0)))))</f>
        <v>0</v>
      </c>
      <c r="U56" s="37" t="str">
        <f aca="false">IF(OR($A56="",T56=0),"",R56/T56)</f>
        <v/>
      </c>
      <c r="V56" s="58"/>
      <c r="W56" s="14" t="n">
        <f aca="false">IF($A56="","",IF($B56="Meta",SUMIFS('Meta data'!$V$3:$V$20000,'Meta data'!$A$3:$A$20000,"&gt;="&amp;Calc!$C$15,'Meta data'!$A$3:$A$20000,"&lt;="&amp;Calc!$C$13,'Meta data'!$C$3:$C$20000,$A56,'Meta data'!$T$3:$T$20000,"&lt;&gt;Month total"),IF($B56="Google Ads",SUMIFS('Google data'!$J$3:$J$20000,'Google data'!$B$3:$B$20000,"&gt;="&amp;Calc!$C$15,'Google data'!$B$3:$B$20000,"&lt;="&amp;Calc!$C$13,'Google data'!$A$3:$A$20000,$A56,'Google data'!$H$3:$H$20000,"&lt;&gt;Month total"),IF($B56="ChatGPT Ads",SUMIFS('ChatGPT data'!$I$3:$I$20000,'ChatGPT data'!$A$3:$A$20000,"&gt;="&amp;Calc!$C$15,'ChatGPT data'!$A$3:$A$20000,"&lt;="&amp;Calc!$C$13,'ChatGPT data'!$B$3:$B$20000,$A56,'ChatGPT data'!$G$3:$G$20000,"&lt;&gt;Month total"),IF($B56="LinkedIn Ads",SUMIFS('LinkedIn data'!$I$3:$I$20000,'LinkedIn data'!$A$3:$A$20000,"&gt;="&amp;Calc!$C$15,'LinkedIn data'!$A$3:$A$20000,"&lt;="&amp;Calc!$C$13,'LinkedIn data'!$B$3:$B$20000,$A56,'LinkedIn data'!$G$3:$G$20000,"&lt;&gt;Month total"),0)))))</f>
        <v>0</v>
      </c>
      <c r="X56" s="14" t="n">
        <f aca="false">IF($A56="","",IF($B56="Meta",SUMIFS('Meta data'!$V$3:$V$20000,'Meta data'!$A$3:$A$20000,"&gt;="&amp;Calc!$C$14,'Meta data'!$A$3:$A$20000,"&lt;="&amp;Calc!$C$13,'Meta data'!$C$3:$C$20000,$A56,'Meta data'!$T$3:$T$20000,"&lt;&gt;Month total"),IF($B56="Google Ads",SUMIFS('Google data'!$J$3:$J$20000,'Google data'!$B$3:$B$20000,"&gt;="&amp;Calc!$C$14,'Google data'!$B$3:$B$20000,"&lt;="&amp;Calc!$C$13,'Google data'!$A$3:$A$20000,$A56,'Google data'!$H$3:$H$20000,"&lt;&gt;Month total"),IF($B56="ChatGPT Ads",SUMIFS('ChatGPT data'!$I$3:$I$20000,'ChatGPT data'!$A$3:$A$20000,"&gt;="&amp;Calc!$C$14,'ChatGPT data'!$A$3:$A$20000,"&lt;="&amp;Calc!$C$13,'ChatGPT data'!$B$3:$B$20000,$A56,'ChatGPT data'!$G$3:$G$20000,"&lt;&gt;Month total"),IF($B56="LinkedIn Ads",SUMIFS('LinkedIn data'!$I$3:$I$20000,'LinkedIn data'!$A$3:$A$20000,"&gt;="&amp;Calc!$C$14,'LinkedIn data'!$A$3:$A$20000,"&lt;="&amp;Calc!$C$13,'LinkedIn data'!$B$3:$B$20000,$A56,'LinkedIn data'!$G$3:$G$20000,"&lt;&gt;Month total"),0)))))</f>
        <v>0</v>
      </c>
    </row>
    <row r="57" customFormat="false" ht="15" hidden="false" customHeight="false" outlineLevel="0" collapsed="false">
      <c r="A57" s="57" t="s">
        <v>217</v>
      </c>
      <c r="B57" s="57" t="s">
        <v>20</v>
      </c>
      <c r="C57" s="57" t="s">
        <v>133</v>
      </c>
      <c r="D57" s="57" t="s">
        <v>123</v>
      </c>
      <c r="E57" s="57" t="s">
        <v>155</v>
      </c>
      <c r="F57" s="14" t="n">
        <f aca="false">IF($A57="","",IF($B57="Meta",SUMIFS('Meta data'!$V$3:$V$20000,'Meta data'!$A$3:$A$20000,"&gt;="&amp;F$3,'Meta data'!$A$3:$A$20000,"&lt;="&amp;F$4,'Meta data'!$C$3:$C$20000,$A57),IF($B57="Google Ads",SUMIFS('Google data'!$J$3:$J$20000,'Google data'!$B$3:$B$20000,"&gt;="&amp;F$3,'Google data'!$B$3:$B$20000,"&lt;="&amp;F$4,'Google data'!$A$3:$A$20000,$A57),IF($B57="ChatGPT Ads",SUMIFS('ChatGPT data'!$I$3:$I$20000,'ChatGPT data'!$A$3:$A$20000,"&gt;="&amp;F$3,'ChatGPT data'!$A$3:$A$20000,"&lt;="&amp;F$4,'ChatGPT data'!$B$3:$B$20000,$A57),IF($B57="LinkedIn Ads",SUMIFS('LinkedIn data'!$I$3:$I$20000,'LinkedIn data'!$A$3:$A$20000,"&gt;="&amp;F$3,'LinkedIn data'!$A$3:$A$20000,"&lt;="&amp;F$4,'LinkedIn data'!$B$3:$B$20000,$A57),0)))))</f>
        <v>306.126853</v>
      </c>
      <c r="G57" s="14" t="n">
        <f aca="false">IF($A57="","",IF($B57="Meta",SUMIFS('Meta data'!$V$3:$V$20000,'Meta data'!$A$3:$A$20000,"&gt;="&amp;G$3,'Meta data'!$A$3:$A$20000,"&lt;="&amp;G$4,'Meta data'!$C$3:$C$20000,$A57),IF($B57="Google Ads",SUMIFS('Google data'!$J$3:$J$20000,'Google data'!$B$3:$B$20000,"&gt;="&amp;G$3,'Google data'!$B$3:$B$20000,"&lt;="&amp;G$4,'Google data'!$A$3:$A$20000,$A57),IF($B57="ChatGPT Ads",SUMIFS('ChatGPT data'!$I$3:$I$20000,'ChatGPT data'!$A$3:$A$20000,"&gt;="&amp;G$3,'ChatGPT data'!$A$3:$A$20000,"&lt;="&amp;G$4,'ChatGPT data'!$B$3:$B$20000,$A57),IF($B57="LinkedIn Ads",SUMIFS('LinkedIn data'!$I$3:$I$20000,'LinkedIn data'!$A$3:$A$20000,"&gt;="&amp;G$3,'LinkedIn data'!$A$3:$A$20000,"&lt;="&amp;G$4,'LinkedIn data'!$B$3:$B$20000,$A57),0)))))</f>
        <v>0</v>
      </c>
      <c r="H57" s="14" t="n">
        <f aca="false">IF($A57="","",IF($B57="Meta",SUMIFS('Meta data'!$V$3:$V$20000,'Meta data'!$A$3:$A$20000,"&gt;="&amp;H$3,'Meta data'!$A$3:$A$20000,"&lt;="&amp;H$4,'Meta data'!$C$3:$C$20000,$A57),IF($B57="Google Ads",SUMIFS('Google data'!$J$3:$J$20000,'Google data'!$B$3:$B$20000,"&gt;="&amp;H$3,'Google data'!$B$3:$B$20000,"&lt;="&amp;H$4,'Google data'!$A$3:$A$20000,$A57),IF($B57="ChatGPT Ads",SUMIFS('ChatGPT data'!$I$3:$I$20000,'ChatGPT data'!$A$3:$A$20000,"&gt;="&amp;H$3,'ChatGPT data'!$A$3:$A$20000,"&lt;="&amp;H$4,'ChatGPT data'!$B$3:$B$20000,$A57),IF($B57="LinkedIn Ads",SUMIFS('LinkedIn data'!$I$3:$I$20000,'LinkedIn data'!$A$3:$A$20000,"&gt;="&amp;H$3,'LinkedIn data'!$A$3:$A$20000,"&lt;="&amp;H$4,'LinkedIn data'!$B$3:$B$20000,$A57),0)))))</f>
        <v>0</v>
      </c>
      <c r="I57" s="14" t="n">
        <f aca="false">IF($A57="","",IF($B57="Meta",SUMIFS('Meta data'!$V$3:$V$20000,'Meta data'!$A$3:$A$20000,"&gt;="&amp;I$3,'Meta data'!$A$3:$A$20000,"&lt;="&amp;I$4,'Meta data'!$C$3:$C$20000,$A57),IF($B57="Google Ads",SUMIFS('Google data'!$J$3:$J$20000,'Google data'!$B$3:$B$20000,"&gt;="&amp;I$3,'Google data'!$B$3:$B$20000,"&lt;="&amp;I$4,'Google data'!$A$3:$A$20000,$A57),IF($B57="ChatGPT Ads",SUMIFS('ChatGPT data'!$I$3:$I$20000,'ChatGPT data'!$A$3:$A$20000,"&gt;="&amp;I$3,'ChatGPT data'!$A$3:$A$20000,"&lt;="&amp;I$4,'ChatGPT data'!$B$3:$B$20000,$A57),IF($B57="LinkedIn Ads",SUMIFS('LinkedIn data'!$I$3:$I$20000,'LinkedIn data'!$A$3:$A$20000,"&gt;="&amp;I$3,'LinkedIn data'!$A$3:$A$20000,"&lt;="&amp;I$4,'LinkedIn data'!$B$3:$B$20000,$A57),0)))))</f>
        <v>0</v>
      </c>
      <c r="J57" s="14" t="n">
        <f aca="false">IF($A57="","",IF($B57="Meta",SUMIFS('Meta data'!$V$3:$V$20000,'Meta data'!$A$3:$A$20000,"&gt;="&amp;J$3,'Meta data'!$A$3:$A$20000,"&lt;="&amp;J$4,'Meta data'!$C$3:$C$20000,$A57),IF($B57="Google Ads",SUMIFS('Google data'!$J$3:$J$20000,'Google data'!$B$3:$B$20000,"&gt;="&amp;J$3,'Google data'!$B$3:$B$20000,"&lt;="&amp;J$4,'Google data'!$A$3:$A$20000,$A57),IF($B57="ChatGPT Ads",SUMIFS('ChatGPT data'!$I$3:$I$20000,'ChatGPT data'!$A$3:$A$20000,"&gt;="&amp;J$3,'ChatGPT data'!$A$3:$A$20000,"&lt;="&amp;J$4,'ChatGPT data'!$B$3:$B$20000,$A57),IF($B57="LinkedIn Ads",SUMIFS('LinkedIn data'!$I$3:$I$20000,'LinkedIn data'!$A$3:$A$20000,"&gt;="&amp;J$3,'LinkedIn data'!$A$3:$A$20000,"&lt;="&amp;J$4,'LinkedIn data'!$B$3:$B$20000,$A57),0)))))</f>
        <v>0</v>
      </c>
      <c r="K57" s="14" t="n">
        <f aca="false">IF($A57="","",IF($B57="Meta",SUMIFS('Meta data'!$V$3:$V$20000,'Meta data'!$A$3:$A$20000,"&gt;="&amp;K$3,'Meta data'!$A$3:$A$20000,"&lt;="&amp;K$4,'Meta data'!$C$3:$C$20000,$A57),IF($B57="Google Ads",SUMIFS('Google data'!$J$3:$J$20000,'Google data'!$B$3:$B$20000,"&gt;="&amp;K$3,'Google data'!$B$3:$B$20000,"&lt;="&amp;K$4,'Google data'!$A$3:$A$20000,$A57),IF($B57="ChatGPT Ads",SUMIFS('ChatGPT data'!$I$3:$I$20000,'ChatGPT data'!$A$3:$A$20000,"&gt;="&amp;K$3,'ChatGPT data'!$A$3:$A$20000,"&lt;="&amp;K$4,'ChatGPT data'!$B$3:$B$20000,$A57),IF($B57="LinkedIn Ads",SUMIFS('LinkedIn data'!$I$3:$I$20000,'LinkedIn data'!$A$3:$A$20000,"&gt;="&amp;K$3,'LinkedIn data'!$A$3:$A$20000,"&lt;="&amp;K$4,'LinkedIn data'!$B$3:$B$20000,$A57),0)))))</f>
        <v>0</v>
      </c>
      <c r="L57" s="14" t="n">
        <f aca="false">IF($A57="","",IF($B57="Meta",SUMIFS('Meta data'!$V$3:$V$20000,'Meta data'!$A$3:$A$20000,"&gt;="&amp;L$3,'Meta data'!$A$3:$A$20000,"&lt;="&amp;L$4,'Meta data'!$C$3:$C$20000,$A57),IF($B57="Google Ads",SUMIFS('Google data'!$J$3:$J$20000,'Google data'!$B$3:$B$20000,"&gt;="&amp;L$3,'Google data'!$B$3:$B$20000,"&lt;="&amp;L$4,'Google data'!$A$3:$A$20000,$A57),IF($B57="ChatGPT Ads",SUMIFS('ChatGPT data'!$I$3:$I$20000,'ChatGPT data'!$A$3:$A$20000,"&gt;="&amp;L$3,'ChatGPT data'!$A$3:$A$20000,"&lt;="&amp;L$4,'ChatGPT data'!$B$3:$B$20000,$A57),IF($B57="LinkedIn Ads",SUMIFS('LinkedIn data'!$I$3:$I$20000,'LinkedIn data'!$A$3:$A$20000,"&gt;="&amp;L$3,'LinkedIn data'!$A$3:$A$20000,"&lt;="&amp;L$4,'LinkedIn data'!$B$3:$B$20000,$A57),0)))))</f>
        <v>0</v>
      </c>
      <c r="M57" s="14" t="n">
        <f aca="false">IF($A57="","",IF($B57="Meta",SUMIFS('Meta data'!$V$3:$V$20000,'Meta data'!$A$3:$A$20000,"&gt;="&amp;M$3,'Meta data'!$A$3:$A$20000,"&lt;="&amp;M$4,'Meta data'!$C$3:$C$20000,$A57),IF($B57="Google Ads",SUMIFS('Google data'!$J$3:$J$20000,'Google data'!$B$3:$B$20000,"&gt;="&amp;M$3,'Google data'!$B$3:$B$20000,"&lt;="&amp;M$4,'Google data'!$A$3:$A$20000,$A57),IF($B57="ChatGPT Ads",SUMIFS('ChatGPT data'!$I$3:$I$20000,'ChatGPT data'!$A$3:$A$20000,"&gt;="&amp;M$3,'ChatGPT data'!$A$3:$A$20000,"&lt;="&amp;M$4,'ChatGPT data'!$B$3:$B$20000,$A57),IF($B57="LinkedIn Ads",SUMIFS('LinkedIn data'!$I$3:$I$20000,'LinkedIn data'!$A$3:$A$20000,"&gt;="&amp;M$3,'LinkedIn data'!$A$3:$A$20000,"&lt;="&amp;M$4,'LinkedIn data'!$B$3:$B$20000,$A57),0)))))</f>
        <v>0</v>
      </c>
      <c r="N57" s="14" t="n">
        <f aca="false">IF($A57="","",IF($B57="Meta",SUMIFS('Meta data'!$V$3:$V$20000,'Meta data'!$A$3:$A$20000,"&gt;="&amp;N$3,'Meta data'!$A$3:$A$20000,"&lt;="&amp;N$4,'Meta data'!$C$3:$C$20000,$A57),IF($B57="Google Ads",SUMIFS('Google data'!$J$3:$J$20000,'Google data'!$B$3:$B$20000,"&gt;="&amp;N$3,'Google data'!$B$3:$B$20000,"&lt;="&amp;N$4,'Google data'!$A$3:$A$20000,$A57),IF($B57="ChatGPT Ads",SUMIFS('ChatGPT data'!$I$3:$I$20000,'ChatGPT data'!$A$3:$A$20000,"&gt;="&amp;N$3,'ChatGPT data'!$A$3:$A$20000,"&lt;="&amp;N$4,'ChatGPT data'!$B$3:$B$20000,$A57),IF($B57="LinkedIn Ads",SUMIFS('LinkedIn data'!$I$3:$I$20000,'LinkedIn data'!$A$3:$A$20000,"&gt;="&amp;N$3,'LinkedIn data'!$A$3:$A$20000,"&lt;="&amp;N$4,'LinkedIn data'!$B$3:$B$20000,$A57),0)))))</f>
        <v>0</v>
      </c>
      <c r="O57" s="14" t="n">
        <f aca="false">IF($A57="","",IF($B57="Meta",SUMIFS('Meta data'!$V$3:$V$20000,'Meta data'!$A$3:$A$20000,"&gt;="&amp;O$3,'Meta data'!$A$3:$A$20000,"&lt;="&amp;O$4,'Meta data'!$C$3:$C$20000,$A57),IF($B57="Google Ads",SUMIFS('Google data'!$J$3:$J$20000,'Google data'!$B$3:$B$20000,"&gt;="&amp;O$3,'Google data'!$B$3:$B$20000,"&lt;="&amp;O$4,'Google data'!$A$3:$A$20000,$A57),IF($B57="ChatGPT Ads",SUMIFS('ChatGPT data'!$I$3:$I$20000,'ChatGPT data'!$A$3:$A$20000,"&gt;="&amp;O$3,'ChatGPT data'!$A$3:$A$20000,"&lt;="&amp;O$4,'ChatGPT data'!$B$3:$B$20000,$A57),IF($B57="LinkedIn Ads",SUMIFS('LinkedIn data'!$I$3:$I$20000,'LinkedIn data'!$A$3:$A$20000,"&gt;="&amp;O$3,'LinkedIn data'!$A$3:$A$20000,"&lt;="&amp;O$4,'LinkedIn data'!$B$3:$B$20000,$A57),0)))))</f>
        <v>0</v>
      </c>
      <c r="P57" s="14" t="n">
        <f aca="false">IF($A57="","",IF($B57="Meta",SUMIFS('Meta data'!$V$3:$V$20000,'Meta data'!$A$3:$A$20000,"&gt;="&amp;P$3,'Meta data'!$A$3:$A$20000,"&lt;="&amp;P$4,'Meta data'!$C$3:$C$20000,$A57),IF($B57="Google Ads",SUMIFS('Google data'!$J$3:$J$20000,'Google data'!$B$3:$B$20000,"&gt;="&amp;P$3,'Google data'!$B$3:$B$20000,"&lt;="&amp;P$4,'Google data'!$A$3:$A$20000,$A57),IF($B57="ChatGPT Ads",SUMIFS('ChatGPT data'!$I$3:$I$20000,'ChatGPT data'!$A$3:$A$20000,"&gt;="&amp;P$3,'ChatGPT data'!$A$3:$A$20000,"&lt;="&amp;P$4,'ChatGPT data'!$B$3:$B$20000,$A57),IF($B57="LinkedIn Ads",SUMIFS('LinkedIn data'!$I$3:$I$20000,'LinkedIn data'!$A$3:$A$20000,"&gt;="&amp;P$3,'LinkedIn data'!$A$3:$A$20000,"&lt;="&amp;P$4,'LinkedIn data'!$B$3:$B$20000,$A57),0)))))</f>
        <v>0</v>
      </c>
      <c r="Q57" s="14" t="n">
        <f aca="false">IF($A57="","",IF($B57="Meta",SUMIFS('Meta data'!$V$3:$V$20000,'Meta data'!$A$3:$A$20000,"&gt;="&amp;Q$3,'Meta data'!$A$3:$A$20000,"&lt;="&amp;Q$4,'Meta data'!$C$3:$C$20000,$A57),IF($B57="Google Ads",SUMIFS('Google data'!$J$3:$J$20000,'Google data'!$B$3:$B$20000,"&gt;="&amp;Q$3,'Google data'!$B$3:$B$20000,"&lt;="&amp;Q$4,'Google data'!$A$3:$A$20000,$A57),IF($B57="ChatGPT Ads",SUMIFS('ChatGPT data'!$I$3:$I$20000,'ChatGPT data'!$A$3:$A$20000,"&gt;="&amp;Q$3,'ChatGPT data'!$A$3:$A$20000,"&lt;="&amp;Q$4,'ChatGPT data'!$B$3:$B$20000,$A57),IF($B57="LinkedIn Ads",SUMIFS('LinkedIn data'!$I$3:$I$20000,'LinkedIn data'!$A$3:$A$20000,"&gt;="&amp;Q$3,'LinkedIn data'!$A$3:$A$20000,"&lt;="&amp;Q$4,'LinkedIn data'!$B$3:$B$20000,$A57),0)))))</f>
        <v>0</v>
      </c>
      <c r="R57" s="15" t="n">
        <f aca="false">IF($A57="","",SUM(F57:Q57))</f>
        <v>306.126853</v>
      </c>
      <c r="S57" s="36" t="n">
        <f aca="false">IF($A57="","",IF($B57="Meta",SUMIFS('Meta data'!$O$3:$O$20000,'Meta data'!$C$3:$C$20000,$A57),IF($B57="Google Ads",SUMIFS('Google data'!$F$3:$F$20000,'Google data'!$A$3:$A$20000,$A57),IF($B57="ChatGPT Ads",SUMIFS('ChatGPT data'!$E$3:$E$20000,'ChatGPT data'!$B$3:$B$20000,$A57),IF($B57="LinkedIn Ads",SUMIFS('LinkedIn data'!$E$3:$E$20000,'LinkedIn data'!$B$3:$B$20000,$A57),0)))))</f>
        <v>6214</v>
      </c>
      <c r="T57" s="36" t="n">
        <f aca="false">IF($A57="","",IF($B57="Meta",SUMIFS('Meta data'!$P$3:$P$20000,'Meta data'!$C$3:$C$20000,$A57),IF($B57="Google Ads",SUMIFS('Google data'!$G$3:$G$20000,'Google data'!$A$3:$A$20000,$A57),IF($B57="ChatGPT Ads",SUMIFS('ChatGPT data'!$F$3:$F$20000,'ChatGPT data'!$B$3:$B$20000,$A57),IF($B57="LinkedIn Ads",SUMIFS('LinkedIn data'!$F$3:$F$20000,'LinkedIn data'!$B$3:$B$20000,$A57),0)))))</f>
        <v>0</v>
      </c>
      <c r="U57" s="37" t="str">
        <f aca="false">IF(OR($A57="",T57=0),"",R57/T57)</f>
        <v/>
      </c>
      <c r="V57" s="58"/>
      <c r="W57" s="14" t="n">
        <f aca="false">IF($A57="","",IF($B57="Meta",SUMIFS('Meta data'!$V$3:$V$20000,'Meta data'!$A$3:$A$20000,"&gt;="&amp;Calc!$C$15,'Meta data'!$A$3:$A$20000,"&lt;="&amp;Calc!$C$13,'Meta data'!$C$3:$C$20000,$A57,'Meta data'!$T$3:$T$20000,"&lt;&gt;Month total"),IF($B57="Google Ads",SUMIFS('Google data'!$J$3:$J$20000,'Google data'!$B$3:$B$20000,"&gt;="&amp;Calc!$C$15,'Google data'!$B$3:$B$20000,"&lt;="&amp;Calc!$C$13,'Google data'!$A$3:$A$20000,$A57,'Google data'!$H$3:$H$20000,"&lt;&gt;Month total"),IF($B57="ChatGPT Ads",SUMIFS('ChatGPT data'!$I$3:$I$20000,'ChatGPT data'!$A$3:$A$20000,"&gt;="&amp;Calc!$C$15,'ChatGPT data'!$A$3:$A$20000,"&lt;="&amp;Calc!$C$13,'ChatGPT data'!$B$3:$B$20000,$A57,'ChatGPT data'!$G$3:$G$20000,"&lt;&gt;Month total"),IF($B57="LinkedIn Ads",SUMIFS('LinkedIn data'!$I$3:$I$20000,'LinkedIn data'!$A$3:$A$20000,"&gt;="&amp;Calc!$C$15,'LinkedIn data'!$A$3:$A$20000,"&lt;="&amp;Calc!$C$13,'LinkedIn data'!$B$3:$B$20000,$A57,'LinkedIn data'!$G$3:$G$20000,"&lt;&gt;Month total"),0)))))</f>
        <v>0</v>
      </c>
      <c r="X57" s="14" t="n">
        <f aca="false">IF($A57="","",IF($B57="Meta",SUMIFS('Meta data'!$V$3:$V$20000,'Meta data'!$A$3:$A$20000,"&gt;="&amp;Calc!$C$14,'Meta data'!$A$3:$A$20000,"&lt;="&amp;Calc!$C$13,'Meta data'!$C$3:$C$20000,$A57,'Meta data'!$T$3:$T$20000,"&lt;&gt;Month total"),IF($B57="Google Ads",SUMIFS('Google data'!$J$3:$J$20000,'Google data'!$B$3:$B$20000,"&gt;="&amp;Calc!$C$14,'Google data'!$B$3:$B$20000,"&lt;="&amp;Calc!$C$13,'Google data'!$A$3:$A$20000,$A57,'Google data'!$H$3:$H$20000,"&lt;&gt;Month total"),IF($B57="ChatGPT Ads",SUMIFS('ChatGPT data'!$I$3:$I$20000,'ChatGPT data'!$A$3:$A$20000,"&gt;="&amp;Calc!$C$14,'ChatGPT data'!$A$3:$A$20000,"&lt;="&amp;Calc!$C$13,'ChatGPT data'!$B$3:$B$20000,$A57,'ChatGPT data'!$G$3:$G$20000,"&lt;&gt;Month total"),IF($B57="LinkedIn Ads",SUMIFS('LinkedIn data'!$I$3:$I$20000,'LinkedIn data'!$A$3:$A$20000,"&gt;="&amp;Calc!$C$14,'LinkedIn data'!$A$3:$A$20000,"&lt;="&amp;Calc!$C$13,'LinkedIn data'!$B$3:$B$20000,$A57,'LinkedIn data'!$G$3:$G$20000,"&lt;&gt;Month total"),0)))))</f>
        <v>0</v>
      </c>
    </row>
    <row r="58" customFormat="false" ht="15" hidden="false" customHeight="false" outlineLevel="0" collapsed="false">
      <c r="A58" s="57" t="s">
        <v>218</v>
      </c>
      <c r="B58" s="57" t="s">
        <v>20</v>
      </c>
      <c r="C58" s="57" t="s">
        <v>129</v>
      </c>
      <c r="D58" s="57" t="s">
        <v>122</v>
      </c>
      <c r="E58" s="57" t="s">
        <v>155</v>
      </c>
      <c r="F58" s="14" t="n">
        <f aca="false">IF($A58="","",IF($B58="Meta",SUMIFS('Meta data'!$V$3:$V$20000,'Meta data'!$A$3:$A$20000,"&gt;="&amp;F$3,'Meta data'!$A$3:$A$20000,"&lt;="&amp;F$4,'Meta data'!$C$3:$C$20000,$A58),IF($B58="Google Ads",SUMIFS('Google data'!$J$3:$J$20000,'Google data'!$B$3:$B$20000,"&gt;="&amp;F$3,'Google data'!$B$3:$B$20000,"&lt;="&amp;F$4,'Google data'!$A$3:$A$20000,$A58),IF($B58="ChatGPT Ads",SUMIFS('ChatGPT data'!$I$3:$I$20000,'ChatGPT data'!$A$3:$A$20000,"&gt;="&amp;F$3,'ChatGPT data'!$A$3:$A$20000,"&lt;="&amp;F$4,'ChatGPT data'!$B$3:$B$20000,$A58),IF($B58="LinkedIn Ads",SUMIFS('LinkedIn data'!$I$3:$I$20000,'LinkedIn data'!$A$3:$A$20000,"&gt;="&amp;F$3,'LinkedIn data'!$A$3:$A$20000,"&lt;="&amp;F$4,'LinkedIn data'!$B$3:$B$20000,$A58),0)))))</f>
        <v>278.810265</v>
      </c>
      <c r="G58" s="14" t="n">
        <f aca="false">IF($A58="","",IF($B58="Meta",SUMIFS('Meta data'!$V$3:$V$20000,'Meta data'!$A$3:$A$20000,"&gt;="&amp;G$3,'Meta data'!$A$3:$A$20000,"&lt;="&amp;G$4,'Meta data'!$C$3:$C$20000,$A58),IF($B58="Google Ads",SUMIFS('Google data'!$J$3:$J$20000,'Google data'!$B$3:$B$20000,"&gt;="&amp;G$3,'Google data'!$B$3:$B$20000,"&lt;="&amp;G$4,'Google data'!$A$3:$A$20000,$A58),IF($B58="ChatGPT Ads",SUMIFS('ChatGPT data'!$I$3:$I$20000,'ChatGPT data'!$A$3:$A$20000,"&gt;="&amp;G$3,'ChatGPT data'!$A$3:$A$20000,"&lt;="&amp;G$4,'ChatGPT data'!$B$3:$B$20000,$A58),IF($B58="LinkedIn Ads",SUMIFS('LinkedIn data'!$I$3:$I$20000,'LinkedIn data'!$A$3:$A$20000,"&gt;="&amp;G$3,'LinkedIn data'!$A$3:$A$20000,"&lt;="&amp;G$4,'LinkedIn data'!$B$3:$B$20000,$A58),0)))))</f>
        <v>0</v>
      </c>
      <c r="H58" s="14" t="n">
        <f aca="false">IF($A58="","",IF($B58="Meta",SUMIFS('Meta data'!$V$3:$V$20000,'Meta data'!$A$3:$A$20000,"&gt;="&amp;H$3,'Meta data'!$A$3:$A$20000,"&lt;="&amp;H$4,'Meta data'!$C$3:$C$20000,$A58),IF($B58="Google Ads",SUMIFS('Google data'!$J$3:$J$20000,'Google data'!$B$3:$B$20000,"&gt;="&amp;H$3,'Google data'!$B$3:$B$20000,"&lt;="&amp;H$4,'Google data'!$A$3:$A$20000,$A58),IF($B58="ChatGPT Ads",SUMIFS('ChatGPT data'!$I$3:$I$20000,'ChatGPT data'!$A$3:$A$20000,"&gt;="&amp;H$3,'ChatGPT data'!$A$3:$A$20000,"&lt;="&amp;H$4,'ChatGPT data'!$B$3:$B$20000,$A58),IF($B58="LinkedIn Ads",SUMIFS('LinkedIn data'!$I$3:$I$20000,'LinkedIn data'!$A$3:$A$20000,"&gt;="&amp;H$3,'LinkedIn data'!$A$3:$A$20000,"&lt;="&amp;H$4,'LinkedIn data'!$B$3:$B$20000,$A58),0)))))</f>
        <v>0</v>
      </c>
      <c r="I58" s="14" t="n">
        <f aca="false">IF($A58="","",IF($B58="Meta",SUMIFS('Meta data'!$V$3:$V$20000,'Meta data'!$A$3:$A$20000,"&gt;="&amp;I$3,'Meta data'!$A$3:$A$20000,"&lt;="&amp;I$4,'Meta data'!$C$3:$C$20000,$A58),IF($B58="Google Ads",SUMIFS('Google data'!$J$3:$J$20000,'Google data'!$B$3:$B$20000,"&gt;="&amp;I$3,'Google data'!$B$3:$B$20000,"&lt;="&amp;I$4,'Google data'!$A$3:$A$20000,$A58),IF($B58="ChatGPT Ads",SUMIFS('ChatGPT data'!$I$3:$I$20000,'ChatGPT data'!$A$3:$A$20000,"&gt;="&amp;I$3,'ChatGPT data'!$A$3:$A$20000,"&lt;="&amp;I$4,'ChatGPT data'!$B$3:$B$20000,$A58),IF($B58="LinkedIn Ads",SUMIFS('LinkedIn data'!$I$3:$I$20000,'LinkedIn data'!$A$3:$A$20000,"&gt;="&amp;I$3,'LinkedIn data'!$A$3:$A$20000,"&lt;="&amp;I$4,'LinkedIn data'!$B$3:$B$20000,$A58),0)))))</f>
        <v>0</v>
      </c>
      <c r="J58" s="14" t="n">
        <f aca="false">IF($A58="","",IF($B58="Meta",SUMIFS('Meta data'!$V$3:$V$20000,'Meta data'!$A$3:$A$20000,"&gt;="&amp;J$3,'Meta data'!$A$3:$A$20000,"&lt;="&amp;J$4,'Meta data'!$C$3:$C$20000,$A58),IF($B58="Google Ads",SUMIFS('Google data'!$J$3:$J$20000,'Google data'!$B$3:$B$20000,"&gt;="&amp;J$3,'Google data'!$B$3:$B$20000,"&lt;="&amp;J$4,'Google data'!$A$3:$A$20000,$A58),IF($B58="ChatGPT Ads",SUMIFS('ChatGPT data'!$I$3:$I$20000,'ChatGPT data'!$A$3:$A$20000,"&gt;="&amp;J$3,'ChatGPT data'!$A$3:$A$20000,"&lt;="&amp;J$4,'ChatGPT data'!$B$3:$B$20000,$A58),IF($B58="LinkedIn Ads",SUMIFS('LinkedIn data'!$I$3:$I$20000,'LinkedIn data'!$A$3:$A$20000,"&gt;="&amp;J$3,'LinkedIn data'!$A$3:$A$20000,"&lt;="&amp;J$4,'LinkedIn data'!$B$3:$B$20000,$A58),0)))))</f>
        <v>0</v>
      </c>
      <c r="K58" s="14" t="n">
        <f aca="false">IF($A58="","",IF($B58="Meta",SUMIFS('Meta data'!$V$3:$V$20000,'Meta data'!$A$3:$A$20000,"&gt;="&amp;K$3,'Meta data'!$A$3:$A$20000,"&lt;="&amp;K$4,'Meta data'!$C$3:$C$20000,$A58),IF($B58="Google Ads",SUMIFS('Google data'!$J$3:$J$20000,'Google data'!$B$3:$B$20000,"&gt;="&amp;K$3,'Google data'!$B$3:$B$20000,"&lt;="&amp;K$4,'Google data'!$A$3:$A$20000,$A58),IF($B58="ChatGPT Ads",SUMIFS('ChatGPT data'!$I$3:$I$20000,'ChatGPT data'!$A$3:$A$20000,"&gt;="&amp;K$3,'ChatGPT data'!$A$3:$A$20000,"&lt;="&amp;K$4,'ChatGPT data'!$B$3:$B$20000,$A58),IF($B58="LinkedIn Ads",SUMIFS('LinkedIn data'!$I$3:$I$20000,'LinkedIn data'!$A$3:$A$20000,"&gt;="&amp;K$3,'LinkedIn data'!$A$3:$A$20000,"&lt;="&amp;K$4,'LinkedIn data'!$B$3:$B$20000,$A58),0)))))</f>
        <v>0</v>
      </c>
      <c r="L58" s="14" t="n">
        <f aca="false">IF($A58="","",IF($B58="Meta",SUMIFS('Meta data'!$V$3:$V$20000,'Meta data'!$A$3:$A$20000,"&gt;="&amp;L$3,'Meta data'!$A$3:$A$20000,"&lt;="&amp;L$4,'Meta data'!$C$3:$C$20000,$A58),IF($B58="Google Ads",SUMIFS('Google data'!$J$3:$J$20000,'Google data'!$B$3:$B$20000,"&gt;="&amp;L$3,'Google data'!$B$3:$B$20000,"&lt;="&amp;L$4,'Google data'!$A$3:$A$20000,$A58),IF($B58="ChatGPT Ads",SUMIFS('ChatGPT data'!$I$3:$I$20000,'ChatGPT data'!$A$3:$A$20000,"&gt;="&amp;L$3,'ChatGPT data'!$A$3:$A$20000,"&lt;="&amp;L$4,'ChatGPT data'!$B$3:$B$20000,$A58),IF($B58="LinkedIn Ads",SUMIFS('LinkedIn data'!$I$3:$I$20000,'LinkedIn data'!$A$3:$A$20000,"&gt;="&amp;L$3,'LinkedIn data'!$A$3:$A$20000,"&lt;="&amp;L$4,'LinkedIn data'!$B$3:$B$20000,$A58),0)))))</f>
        <v>0</v>
      </c>
      <c r="M58" s="14" t="n">
        <f aca="false">IF($A58="","",IF($B58="Meta",SUMIFS('Meta data'!$V$3:$V$20000,'Meta data'!$A$3:$A$20000,"&gt;="&amp;M$3,'Meta data'!$A$3:$A$20000,"&lt;="&amp;M$4,'Meta data'!$C$3:$C$20000,$A58),IF($B58="Google Ads",SUMIFS('Google data'!$J$3:$J$20000,'Google data'!$B$3:$B$20000,"&gt;="&amp;M$3,'Google data'!$B$3:$B$20000,"&lt;="&amp;M$4,'Google data'!$A$3:$A$20000,$A58),IF($B58="ChatGPT Ads",SUMIFS('ChatGPT data'!$I$3:$I$20000,'ChatGPT data'!$A$3:$A$20000,"&gt;="&amp;M$3,'ChatGPT data'!$A$3:$A$20000,"&lt;="&amp;M$4,'ChatGPT data'!$B$3:$B$20000,$A58),IF($B58="LinkedIn Ads",SUMIFS('LinkedIn data'!$I$3:$I$20000,'LinkedIn data'!$A$3:$A$20000,"&gt;="&amp;M$3,'LinkedIn data'!$A$3:$A$20000,"&lt;="&amp;M$4,'LinkedIn data'!$B$3:$B$20000,$A58),0)))))</f>
        <v>0</v>
      </c>
      <c r="N58" s="14" t="n">
        <f aca="false">IF($A58="","",IF($B58="Meta",SUMIFS('Meta data'!$V$3:$V$20000,'Meta data'!$A$3:$A$20000,"&gt;="&amp;N$3,'Meta data'!$A$3:$A$20000,"&lt;="&amp;N$4,'Meta data'!$C$3:$C$20000,$A58),IF($B58="Google Ads",SUMIFS('Google data'!$J$3:$J$20000,'Google data'!$B$3:$B$20000,"&gt;="&amp;N$3,'Google data'!$B$3:$B$20000,"&lt;="&amp;N$4,'Google data'!$A$3:$A$20000,$A58),IF($B58="ChatGPT Ads",SUMIFS('ChatGPT data'!$I$3:$I$20000,'ChatGPT data'!$A$3:$A$20000,"&gt;="&amp;N$3,'ChatGPT data'!$A$3:$A$20000,"&lt;="&amp;N$4,'ChatGPT data'!$B$3:$B$20000,$A58),IF($B58="LinkedIn Ads",SUMIFS('LinkedIn data'!$I$3:$I$20000,'LinkedIn data'!$A$3:$A$20000,"&gt;="&amp;N$3,'LinkedIn data'!$A$3:$A$20000,"&lt;="&amp;N$4,'LinkedIn data'!$B$3:$B$20000,$A58),0)))))</f>
        <v>0</v>
      </c>
      <c r="O58" s="14" t="n">
        <f aca="false">IF($A58="","",IF($B58="Meta",SUMIFS('Meta data'!$V$3:$V$20000,'Meta data'!$A$3:$A$20000,"&gt;="&amp;O$3,'Meta data'!$A$3:$A$20000,"&lt;="&amp;O$4,'Meta data'!$C$3:$C$20000,$A58),IF($B58="Google Ads",SUMIFS('Google data'!$J$3:$J$20000,'Google data'!$B$3:$B$20000,"&gt;="&amp;O$3,'Google data'!$B$3:$B$20000,"&lt;="&amp;O$4,'Google data'!$A$3:$A$20000,$A58),IF($B58="ChatGPT Ads",SUMIFS('ChatGPT data'!$I$3:$I$20000,'ChatGPT data'!$A$3:$A$20000,"&gt;="&amp;O$3,'ChatGPT data'!$A$3:$A$20000,"&lt;="&amp;O$4,'ChatGPT data'!$B$3:$B$20000,$A58),IF($B58="LinkedIn Ads",SUMIFS('LinkedIn data'!$I$3:$I$20000,'LinkedIn data'!$A$3:$A$20000,"&gt;="&amp;O$3,'LinkedIn data'!$A$3:$A$20000,"&lt;="&amp;O$4,'LinkedIn data'!$B$3:$B$20000,$A58),0)))))</f>
        <v>0</v>
      </c>
      <c r="P58" s="14" t="n">
        <f aca="false">IF($A58="","",IF($B58="Meta",SUMIFS('Meta data'!$V$3:$V$20000,'Meta data'!$A$3:$A$20000,"&gt;="&amp;P$3,'Meta data'!$A$3:$A$20000,"&lt;="&amp;P$4,'Meta data'!$C$3:$C$20000,$A58),IF($B58="Google Ads",SUMIFS('Google data'!$J$3:$J$20000,'Google data'!$B$3:$B$20000,"&gt;="&amp;P$3,'Google data'!$B$3:$B$20000,"&lt;="&amp;P$4,'Google data'!$A$3:$A$20000,$A58),IF($B58="ChatGPT Ads",SUMIFS('ChatGPT data'!$I$3:$I$20000,'ChatGPT data'!$A$3:$A$20000,"&gt;="&amp;P$3,'ChatGPT data'!$A$3:$A$20000,"&lt;="&amp;P$4,'ChatGPT data'!$B$3:$B$20000,$A58),IF($B58="LinkedIn Ads",SUMIFS('LinkedIn data'!$I$3:$I$20000,'LinkedIn data'!$A$3:$A$20000,"&gt;="&amp;P$3,'LinkedIn data'!$A$3:$A$20000,"&lt;="&amp;P$4,'LinkedIn data'!$B$3:$B$20000,$A58),0)))))</f>
        <v>0</v>
      </c>
      <c r="Q58" s="14" t="n">
        <f aca="false">IF($A58="","",IF($B58="Meta",SUMIFS('Meta data'!$V$3:$V$20000,'Meta data'!$A$3:$A$20000,"&gt;="&amp;Q$3,'Meta data'!$A$3:$A$20000,"&lt;="&amp;Q$4,'Meta data'!$C$3:$C$20000,$A58),IF($B58="Google Ads",SUMIFS('Google data'!$J$3:$J$20000,'Google data'!$B$3:$B$20000,"&gt;="&amp;Q$3,'Google data'!$B$3:$B$20000,"&lt;="&amp;Q$4,'Google data'!$A$3:$A$20000,$A58),IF($B58="ChatGPT Ads",SUMIFS('ChatGPT data'!$I$3:$I$20000,'ChatGPT data'!$A$3:$A$20000,"&gt;="&amp;Q$3,'ChatGPT data'!$A$3:$A$20000,"&lt;="&amp;Q$4,'ChatGPT data'!$B$3:$B$20000,$A58),IF($B58="LinkedIn Ads",SUMIFS('LinkedIn data'!$I$3:$I$20000,'LinkedIn data'!$A$3:$A$20000,"&gt;="&amp;Q$3,'LinkedIn data'!$A$3:$A$20000,"&lt;="&amp;Q$4,'LinkedIn data'!$B$3:$B$20000,$A58),0)))))</f>
        <v>0</v>
      </c>
      <c r="R58" s="15" t="n">
        <f aca="false">IF($A58="","",SUM(F58:Q58))</f>
        <v>278.810265</v>
      </c>
      <c r="S58" s="36" t="n">
        <f aca="false">IF($A58="","",IF($B58="Meta",SUMIFS('Meta data'!$O$3:$O$20000,'Meta data'!$C$3:$C$20000,$A58),IF($B58="Google Ads",SUMIFS('Google data'!$F$3:$F$20000,'Google data'!$A$3:$A$20000,$A58),IF($B58="ChatGPT Ads",SUMIFS('ChatGPT data'!$E$3:$E$20000,'ChatGPT data'!$B$3:$B$20000,$A58),IF($B58="LinkedIn Ads",SUMIFS('LinkedIn data'!$E$3:$E$20000,'LinkedIn data'!$B$3:$B$20000,$A58),0)))))</f>
        <v>11751</v>
      </c>
      <c r="T58" s="36" t="n">
        <f aca="false">IF($A58="","",IF($B58="Meta",SUMIFS('Meta data'!$P$3:$P$20000,'Meta data'!$C$3:$C$20000,$A58),IF($B58="Google Ads",SUMIFS('Google data'!$G$3:$G$20000,'Google data'!$A$3:$A$20000,$A58),IF($B58="ChatGPT Ads",SUMIFS('ChatGPT data'!$F$3:$F$20000,'ChatGPT data'!$B$3:$B$20000,$A58),IF($B58="LinkedIn Ads",SUMIFS('LinkedIn data'!$F$3:$F$20000,'LinkedIn data'!$B$3:$B$20000,$A58),0)))))</f>
        <v>0</v>
      </c>
      <c r="U58" s="37" t="str">
        <f aca="false">IF(OR($A58="",T58=0),"",R58/T58)</f>
        <v/>
      </c>
      <c r="V58" s="58"/>
      <c r="W58" s="14" t="n">
        <f aca="false">IF($A58="","",IF($B58="Meta",SUMIFS('Meta data'!$V$3:$V$20000,'Meta data'!$A$3:$A$20000,"&gt;="&amp;Calc!$C$15,'Meta data'!$A$3:$A$20000,"&lt;="&amp;Calc!$C$13,'Meta data'!$C$3:$C$20000,$A58,'Meta data'!$T$3:$T$20000,"&lt;&gt;Month total"),IF($B58="Google Ads",SUMIFS('Google data'!$J$3:$J$20000,'Google data'!$B$3:$B$20000,"&gt;="&amp;Calc!$C$15,'Google data'!$B$3:$B$20000,"&lt;="&amp;Calc!$C$13,'Google data'!$A$3:$A$20000,$A58,'Google data'!$H$3:$H$20000,"&lt;&gt;Month total"),IF($B58="ChatGPT Ads",SUMIFS('ChatGPT data'!$I$3:$I$20000,'ChatGPT data'!$A$3:$A$20000,"&gt;="&amp;Calc!$C$15,'ChatGPT data'!$A$3:$A$20000,"&lt;="&amp;Calc!$C$13,'ChatGPT data'!$B$3:$B$20000,$A58,'ChatGPT data'!$G$3:$G$20000,"&lt;&gt;Month total"),IF($B58="LinkedIn Ads",SUMIFS('LinkedIn data'!$I$3:$I$20000,'LinkedIn data'!$A$3:$A$20000,"&gt;="&amp;Calc!$C$15,'LinkedIn data'!$A$3:$A$20000,"&lt;="&amp;Calc!$C$13,'LinkedIn data'!$B$3:$B$20000,$A58,'LinkedIn data'!$G$3:$G$20000,"&lt;&gt;Month total"),0)))))</f>
        <v>0</v>
      </c>
      <c r="X58" s="14" t="n">
        <f aca="false">IF($A58="","",IF($B58="Meta",SUMIFS('Meta data'!$V$3:$V$20000,'Meta data'!$A$3:$A$20000,"&gt;="&amp;Calc!$C$14,'Meta data'!$A$3:$A$20000,"&lt;="&amp;Calc!$C$13,'Meta data'!$C$3:$C$20000,$A58,'Meta data'!$T$3:$T$20000,"&lt;&gt;Month total"),IF($B58="Google Ads",SUMIFS('Google data'!$J$3:$J$20000,'Google data'!$B$3:$B$20000,"&gt;="&amp;Calc!$C$14,'Google data'!$B$3:$B$20000,"&lt;="&amp;Calc!$C$13,'Google data'!$A$3:$A$20000,$A58,'Google data'!$H$3:$H$20000,"&lt;&gt;Month total"),IF($B58="ChatGPT Ads",SUMIFS('ChatGPT data'!$I$3:$I$20000,'ChatGPT data'!$A$3:$A$20000,"&gt;="&amp;Calc!$C$14,'ChatGPT data'!$A$3:$A$20000,"&lt;="&amp;Calc!$C$13,'ChatGPT data'!$B$3:$B$20000,$A58,'ChatGPT data'!$G$3:$G$20000,"&lt;&gt;Month total"),IF($B58="LinkedIn Ads",SUMIFS('LinkedIn data'!$I$3:$I$20000,'LinkedIn data'!$A$3:$A$20000,"&gt;="&amp;Calc!$C$14,'LinkedIn data'!$A$3:$A$20000,"&lt;="&amp;Calc!$C$13,'LinkedIn data'!$B$3:$B$20000,$A58,'LinkedIn data'!$G$3:$G$20000,"&lt;&gt;Month total"),0)))))</f>
        <v>0</v>
      </c>
    </row>
    <row r="59" customFormat="false" ht="15" hidden="false" customHeight="false" outlineLevel="0" collapsed="false">
      <c r="A59" s="57" t="s">
        <v>219</v>
      </c>
      <c r="B59" s="57" t="s">
        <v>20</v>
      </c>
      <c r="C59" s="57" t="s">
        <v>129</v>
      </c>
      <c r="D59" s="57" t="s">
        <v>122</v>
      </c>
      <c r="E59" s="57" t="s">
        <v>155</v>
      </c>
      <c r="F59" s="14" t="n">
        <f aca="false">IF($A59="","",IF($B59="Meta",SUMIFS('Meta data'!$V$3:$V$20000,'Meta data'!$A$3:$A$20000,"&gt;="&amp;F$3,'Meta data'!$A$3:$A$20000,"&lt;="&amp;F$4,'Meta data'!$C$3:$C$20000,$A59),IF($B59="Google Ads",SUMIFS('Google data'!$J$3:$J$20000,'Google data'!$B$3:$B$20000,"&gt;="&amp;F$3,'Google data'!$B$3:$B$20000,"&lt;="&amp;F$4,'Google data'!$A$3:$A$20000,$A59),IF($B59="ChatGPT Ads",SUMIFS('ChatGPT data'!$I$3:$I$20000,'ChatGPT data'!$A$3:$A$20000,"&gt;="&amp;F$3,'ChatGPT data'!$A$3:$A$20000,"&lt;="&amp;F$4,'ChatGPT data'!$B$3:$B$20000,$A59),IF($B59="LinkedIn Ads",SUMIFS('LinkedIn data'!$I$3:$I$20000,'LinkedIn data'!$A$3:$A$20000,"&gt;="&amp;F$3,'LinkedIn data'!$A$3:$A$20000,"&lt;="&amp;F$4,'LinkedIn data'!$B$3:$B$20000,$A59),0)))))</f>
        <v>274.529474</v>
      </c>
      <c r="G59" s="14" t="n">
        <f aca="false">IF($A59="","",IF($B59="Meta",SUMIFS('Meta data'!$V$3:$V$20000,'Meta data'!$A$3:$A$20000,"&gt;="&amp;G$3,'Meta data'!$A$3:$A$20000,"&lt;="&amp;G$4,'Meta data'!$C$3:$C$20000,$A59),IF($B59="Google Ads",SUMIFS('Google data'!$J$3:$J$20000,'Google data'!$B$3:$B$20000,"&gt;="&amp;G$3,'Google data'!$B$3:$B$20000,"&lt;="&amp;G$4,'Google data'!$A$3:$A$20000,$A59),IF($B59="ChatGPT Ads",SUMIFS('ChatGPT data'!$I$3:$I$20000,'ChatGPT data'!$A$3:$A$20000,"&gt;="&amp;G$3,'ChatGPT data'!$A$3:$A$20000,"&lt;="&amp;G$4,'ChatGPT data'!$B$3:$B$20000,$A59),IF($B59="LinkedIn Ads",SUMIFS('LinkedIn data'!$I$3:$I$20000,'LinkedIn data'!$A$3:$A$20000,"&gt;="&amp;G$3,'LinkedIn data'!$A$3:$A$20000,"&lt;="&amp;G$4,'LinkedIn data'!$B$3:$B$20000,$A59),0)))))</f>
        <v>0</v>
      </c>
      <c r="H59" s="14" t="n">
        <f aca="false">IF($A59="","",IF($B59="Meta",SUMIFS('Meta data'!$V$3:$V$20000,'Meta data'!$A$3:$A$20000,"&gt;="&amp;H$3,'Meta data'!$A$3:$A$20000,"&lt;="&amp;H$4,'Meta data'!$C$3:$C$20000,$A59),IF($B59="Google Ads",SUMIFS('Google data'!$J$3:$J$20000,'Google data'!$B$3:$B$20000,"&gt;="&amp;H$3,'Google data'!$B$3:$B$20000,"&lt;="&amp;H$4,'Google data'!$A$3:$A$20000,$A59),IF($B59="ChatGPT Ads",SUMIFS('ChatGPT data'!$I$3:$I$20000,'ChatGPT data'!$A$3:$A$20000,"&gt;="&amp;H$3,'ChatGPT data'!$A$3:$A$20000,"&lt;="&amp;H$4,'ChatGPT data'!$B$3:$B$20000,$A59),IF($B59="LinkedIn Ads",SUMIFS('LinkedIn data'!$I$3:$I$20000,'LinkedIn data'!$A$3:$A$20000,"&gt;="&amp;H$3,'LinkedIn data'!$A$3:$A$20000,"&lt;="&amp;H$4,'LinkedIn data'!$B$3:$B$20000,$A59),0)))))</f>
        <v>0</v>
      </c>
      <c r="I59" s="14" t="n">
        <f aca="false">IF($A59="","",IF($B59="Meta",SUMIFS('Meta data'!$V$3:$V$20000,'Meta data'!$A$3:$A$20000,"&gt;="&amp;I$3,'Meta data'!$A$3:$A$20000,"&lt;="&amp;I$4,'Meta data'!$C$3:$C$20000,$A59),IF($B59="Google Ads",SUMIFS('Google data'!$J$3:$J$20000,'Google data'!$B$3:$B$20000,"&gt;="&amp;I$3,'Google data'!$B$3:$B$20000,"&lt;="&amp;I$4,'Google data'!$A$3:$A$20000,$A59),IF($B59="ChatGPT Ads",SUMIFS('ChatGPT data'!$I$3:$I$20000,'ChatGPT data'!$A$3:$A$20000,"&gt;="&amp;I$3,'ChatGPT data'!$A$3:$A$20000,"&lt;="&amp;I$4,'ChatGPT data'!$B$3:$B$20000,$A59),IF($B59="LinkedIn Ads",SUMIFS('LinkedIn data'!$I$3:$I$20000,'LinkedIn data'!$A$3:$A$20000,"&gt;="&amp;I$3,'LinkedIn data'!$A$3:$A$20000,"&lt;="&amp;I$4,'LinkedIn data'!$B$3:$B$20000,$A59),0)))))</f>
        <v>0</v>
      </c>
      <c r="J59" s="14" t="n">
        <f aca="false">IF($A59="","",IF($B59="Meta",SUMIFS('Meta data'!$V$3:$V$20000,'Meta data'!$A$3:$A$20000,"&gt;="&amp;J$3,'Meta data'!$A$3:$A$20000,"&lt;="&amp;J$4,'Meta data'!$C$3:$C$20000,$A59),IF($B59="Google Ads",SUMIFS('Google data'!$J$3:$J$20000,'Google data'!$B$3:$B$20000,"&gt;="&amp;J$3,'Google data'!$B$3:$B$20000,"&lt;="&amp;J$4,'Google data'!$A$3:$A$20000,$A59),IF($B59="ChatGPT Ads",SUMIFS('ChatGPT data'!$I$3:$I$20000,'ChatGPT data'!$A$3:$A$20000,"&gt;="&amp;J$3,'ChatGPT data'!$A$3:$A$20000,"&lt;="&amp;J$4,'ChatGPT data'!$B$3:$B$20000,$A59),IF($B59="LinkedIn Ads",SUMIFS('LinkedIn data'!$I$3:$I$20000,'LinkedIn data'!$A$3:$A$20000,"&gt;="&amp;J$3,'LinkedIn data'!$A$3:$A$20000,"&lt;="&amp;J$4,'LinkedIn data'!$B$3:$B$20000,$A59),0)))))</f>
        <v>0</v>
      </c>
      <c r="K59" s="14" t="n">
        <f aca="false">IF($A59="","",IF($B59="Meta",SUMIFS('Meta data'!$V$3:$V$20000,'Meta data'!$A$3:$A$20000,"&gt;="&amp;K$3,'Meta data'!$A$3:$A$20000,"&lt;="&amp;K$4,'Meta data'!$C$3:$C$20000,$A59),IF($B59="Google Ads",SUMIFS('Google data'!$J$3:$J$20000,'Google data'!$B$3:$B$20000,"&gt;="&amp;K$3,'Google data'!$B$3:$B$20000,"&lt;="&amp;K$4,'Google data'!$A$3:$A$20000,$A59),IF($B59="ChatGPT Ads",SUMIFS('ChatGPT data'!$I$3:$I$20000,'ChatGPT data'!$A$3:$A$20000,"&gt;="&amp;K$3,'ChatGPT data'!$A$3:$A$20000,"&lt;="&amp;K$4,'ChatGPT data'!$B$3:$B$20000,$A59),IF($B59="LinkedIn Ads",SUMIFS('LinkedIn data'!$I$3:$I$20000,'LinkedIn data'!$A$3:$A$20000,"&gt;="&amp;K$3,'LinkedIn data'!$A$3:$A$20000,"&lt;="&amp;K$4,'LinkedIn data'!$B$3:$B$20000,$A59),0)))))</f>
        <v>0</v>
      </c>
      <c r="L59" s="14" t="n">
        <f aca="false">IF($A59="","",IF($B59="Meta",SUMIFS('Meta data'!$V$3:$V$20000,'Meta data'!$A$3:$A$20000,"&gt;="&amp;L$3,'Meta data'!$A$3:$A$20000,"&lt;="&amp;L$4,'Meta data'!$C$3:$C$20000,$A59),IF($B59="Google Ads",SUMIFS('Google data'!$J$3:$J$20000,'Google data'!$B$3:$B$20000,"&gt;="&amp;L$3,'Google data'!$B$3:$B$20000,"&lt;="&amp;L$4,'Google data'!$A$3:$A$20000,$A59),IF($B59="ChatGPT Ads",SUMIFS('ChatGPT data'!$I$3:$I$20000,'ChatGPT data'!$A$3:$A$20000,"&gt;="&amp;L$3,'ChatGPT data'!$A$3:$A$20000,"&lt;="&amp;L$4,'ChatGPT data'!$B$3:$B$20000,$A59),IF($B59="LinkedIn Ads",SUMIFS('LinkedIn data'!$I$3:$I$20000,'LinkedIn data'!$A$3:$A$20000,"&gt;="&amp;L$3,'LinkedIn data'!$A$3:$A$20000,"&lt;="&amp;L$4,'LinkedIn data'!$B$3:$B$20000,$A59),0)))))</f>
        <v>0</v>
      </c>
      <c r="M59" s="14" t="n">
        <f aca="false">IF($A59="","",IF($B59="Meta",SUMIFS('Meta data'!$V$3:$V$20000,'Meta data'!$A$3:$A$20000,"&gt;="&amp;M$3,'Meta data'!$A$3:$A$20000,"&lt;="&amp;M$4,'Meta data'!$C$3:$C$20000,$A59),IF($B59="Google Ads",SUMIFS('Google data'!$J$3:$J$20000,'Google data'!$B$3:$B$20000,"&gt;="&amp;M$3,'Google data'!$B$3:$B$20000,"&lt;="&amp;M$4,'Google data'!$A$3:$A$20000,$A59),IF($B59="ChatGPT Ads",SUMIFS('ChatGPT data'!$I$3:$I$20000,'ChatGPT data'!$A$3:$A$20000,"&gt;="&amp;M$3,'ChatGPT data'!$A$3:$A$20000,"&lt;="&amp;M$4,'ChatGPT data'!$B$3:$B$20000,$A59),IF($B59="LinkedIn Ads",SUMIFS('LinkedIn data'!$I$3:$I$20000,'LinkedIn data'!$A$3:$A$20000,"&gt;="&amp;M$3,'LinkedIn data'!$A$3:$A$20000,"&lt;="&amp;M$4,'LinkedIn data'!$B$3:$B$20000,$A59),0)))))</f>
        <v>0</v>
      </c>
      <c r="N59" s="14" t="n">
        <f aca="false">IF($A59="","",IF($B59="Meta",SUMIFS('Meta data'!$V$3:$V$20000,'Meta data'!$A$3:$A$20000,"&gt;="&amp;N$3,'Meta data'!$A$3:$A$20000,"&lt;="&amp;N$4,'Meta data'!$C$3:$C$20000,$A59),IF($B59="Google Ads",SUMIFS('Google data'!$J$3:$J$20000,'Google data'!$B$3:$B$20000,"&gt;="&amp;N$3,'Google data'!$B$3:$B$20000,"&lt;="&amp;N$4,'Google data'!$A$3:$A$20000,$A59),IF($B59="ChatGPT Ads",SUMIFS('ChatGPT data'!$I$3:$I$20000,'ChatGPT data'!$A$3:$A$20000,"&gt;="&amp;N$3,'ChatGPT data'!$A$3:$A$20000,"&lt;="&amp;N$4,'ChatGPT data'!$B$3:$B$20000,$A59),IF($B59="LinkedIn Ads",SUMIFS('LinkedIn data'!$I$3:$I$20000,'LinkedIn data'!$A$3:$A$20000,"&gt;="&amp;N$3,'LinkedIn data'!$A$3:$A$20000,"&lt;="&amp;N$4,'LinkedIn data'!$B$3:$B$20000,$A59),0)))))</f>
        <v>0</v>
      </c>
      <c r="O59" s="14" t="n">
        <f aca="false">IF($A59="","",IF($B59="Meta",SUMIFS('Meta data'!$V$3:$V$20000,'Meta data'!$A$3:$A$20000,"&gt;="&amp;O$3,'Meta data'!$A$3:$A$20000,"&lt;="&amp;O$4,'Meta data'!$C$3:$C$20000,$A59),IF($B59="Google Ads",SUMIFS('Google data'!$J$3:$J$20000,'Google data'!$B$3:$B$20000,"&gt;="&amp;O$3,'Google data'!$B$3:$B$20000,"&lt;="&amp;O$4,'Google data'!$A$3:$A$20000,$A59),IF($B59="ChatGPT Ads",SUMIFS('ChatGPT data'!$I$3:$I$20000,'ChatGPT data'!$A$3:$A$20000,"&gt;="&amp;O$3,'ChatGPT data'!$A$3:$A$20000,"&lt;="&amp;O$4,'ChatGPT data'!$B$3:$B$20000,$A59),IF($B59="LinkedIn Ads",SUMIFS('LinkedIn data'!$I$3:$I$20000,'LinkedIn data'!$A$3:$A$20000,"&gt;="&amp;O$3,'LinkedIn data'!$A$3:$A$20000,"&lt;="&amp;O$4,'LinkedIn data'!$B$3:$B$20000,$A59),0)))))</f>
        <v>0</v>
      </c>
      <c r="P59" s="14" t="n">
        <f aca="false">IF($A59="","",IF($B59="Meta",SUMIFS('Meta data'!$V$3:$V$20000,'Meta data'!$A$3:$A$20000,"&gt;="&amp;P$3,'Meta data'!$A$3:$A$20000,"&lt;="&amp;P$4,'Meta data'!$C$3:$C$20000,$A59),IF($B59="Google Ads",SUMIFS('Google data'!$J$3:$J$20000,'Google data'!$B$3:$B$20000,"&gt;="&amp;P$3,'Google data'!$B$3:$B$20000,"&lt;="&amp;P$4,'Google data'!$A$3:$A$20000,$A59),IF($B59="ChatGPT Ads",SUMIFS('ChatGPT data'!$I$3:$I$20000,'ChatGPT data'!$A$3:$A$20000,"&gt;="&amp;P$3,'ChatGPT data'!$A$3:$A$20000,"&lt;="&amp;P$4,'ChatGPT data'!$B$3:$B$20000,$A59),IF($B59="LinkedIn Ads",SUMIFS('LinkedIn data'!$I$3:$I$20000,'LinkedIn data'!$A$3:$A$20000,"&gt;="&amp;P$3,'LinkedIn data'!$A$3:$A$20000,"&lt;="&amp;P$4,'LinkedIn data'!$B$3:$B$20000,$A59),0)))))</f>
        <v>0</v>
      </c>
      <c r="Q59" s="14" t="n">
        <f aca="false">IF($A59="","",IF($B59="Meta",SUMIFS('Meta data'!$V$3:$V$20000,'Meta data'!$A$3:$A$20000,"&gt;="&amp;Q$3,'Meta data'!$A$3:$A$20000,"&lt;="&amp;Q$4,'Meta data'!$C$3:$C$20000,$A59),IF($B59="Google Ads",SUMIFS('Google data'!$J$3:$J$20000,'Google data'!$B$3:$B$20000,"&gt;="&amp;Q$3,'Google data'!$B$3:$B$20000,"&lt;="&amp;Q$4,'Google data'!$A$3:$A$20000,$A59),IF($B59="ChatGPT Ads",SUMIFS('ChatGPT data'!$I$3:$I$20000,'ChatGPT data'!$A$3:$A$20000,"&gt;="&amp;Q$3,'ChatGPT data'!$A$3:$A$20000,"&lt;="&amp;Q$4,'ChatGPT data'!$B$3:$B$20000,$A59),IF($B59="LinkedIn Ads",SUMIFS('LinkedIn data'!$I$3:$I$20000,'LinkedIn data'!$A$3:$A$20000,"&gt;="&amp;Q$3,'LinkedIn data'!$A$3:$A$20000,"&lt;="&amp;Q$4,'LinkedIn data'!$B$3:$B$20000,$A59),0)))))</f>
        <v>0</v>
      </c>
      <c r="R59" s="15" t="n">
        <f aca="false">IF($A59="","",SUM(F59:Q59))</f>
        <v>274.529474</v>
      </c>
      <c r="S59" s="36" t="n">
        <f aca="false">IF($A59="","",IF($B59="Meta",SUMIFS('Meta data'!$O$3:$O$20000,'Meta data'!$C$3:$C$20000,$A59),IF($B59="Google Ads",SUMIFS('Google data'!$F$3:$F$20000,'Google data'!$A$3:$A$20000,$A59),IF($B59="ChatGPT Ads",SUMIFS('ChatGPT data'!$E$3:$E$20000,'ChatGPT data'!$B$3:$B$20000,$A59),IF($B59="LinkedIn Ads",SUMIFS('LinkedIn data'!$E$3:$E$20000,'LinkedIn data'!$B$3:$B$20000,$A59),0)))))</f>
        <v>10857</v>
      </c>
      <c r="T59" s="36" t="n">
        <f aca="false">IF($A59="","",IF($B59="Meta",SUMIFS('Meta data'!$P$3:$P$20000,'Meta data'!$C$3:$C$20000,$A59),IF($B59="Google Ads",SUMIFS('Google data'!$G$3:$G$20000,'Google data'!$A$3:$A$20000,$A59),IF($B59="ChatGPT Ads",SUMIFS('ChatGPT data'!$F$3:$F$20000,'ChatGPT data'!$B$3:$B$20000,$A59),IF($B59="LinkedIn Ads",SUMIFS('LinkedIn data'!$F$3:$F$20000,'LinkedIn data'!$B$3:$B$20000,$A59),0)))))</f>
        <v>0</v>
      </c>
      <c r="U59" s="37" t="str">
        <f aca="false">IF(OR($A59="",T59=0),"",R59/T59)</f>
        <v/>
      </c>
      <c r="V59" s="58"/>
      <c r="W59" s="14" t="n">
        <f aca="false">IF($A59="","",IF($B59="Meta",SUMIFS('Meta data'!$V$3:$V$20000,'Meta data'!$A$3:$A$20000,"&gt;="&amp;Calc!$C$15,'Meta data'!$A$3:$A$20000,"&lt;="&amp;Calc!$C$13,'Meta data'!$C$3:$C$20000,$A59,'Meta data'!$T$3:$T$20000,"&lt;&gt;Month total"),IF($B59="Google Ads",SUMIFS('Google data'!$J$3:$J$20000,'Google data'!$B$3:$B$20000,"&gt;="&amp;Calc!$C$15,'Google data'!$B$3:$B$20000,"&lt;="&amp;Calc!$C$13,'Google data'!$A$3:$A$20000,$A59,'Google data'!$H$3:$H$20000,"&lt;&gt;Month total"),IF($B59="ChatGPT Ads",SUMIFS('ChatGPT data'!$I$3:$I$20000,'ChatGPT data'!$A$3:$A$20000,"&gt;="&amp;Calc!$C$15,'ChatGPT data'!$A$3:$A$20000,"&lt;="&amp;Calc!$C$13,'ChatGPT data'!$B$3:$B$20000,$A59,'ChatGPT data'!$G$3:$G$20000,"&lt;&gt;Month total"),IF($B59="LinkedIn Ads",SUMIFS('LinkedIn data'!$I$3:$I$20000,'LinkedIn data'!$A$3:$A$20000,"&gt;="&amp;Calc!$C$15,'LinkedIn data'!$A$3:$A$20000,"&lt;="&amp;Calc!$C$13,'LinkedIn data'!$B$3:$B$20000,$A59,'LinkedIn data'!$G$3:$G$20000,"&lt;&gt;Month total"),0)))))</f>
        <v>0</v>
      </c>
      <c r="X59" s="14" t="n">
        <f aca="false">IF($A59="","",IF($B59="Meta",SUMIFS('Meta data'!$V$3:$V$20000,'Meta data'!$A$3:$A$20000,"&gt;="&amp;Calc!$C$14,'Meta data'!$A$3:$A$20000,"&lt;="&amp;Calc!$C$13,'Meta data'!$C$3:$C$20000,$A59,'Meta data'!$T$3:$T$20000,"&lt;&gt;Month total"),IF($B59="Google Ads",SUMIFS('Google data'!$J$3:$J$20000,'Google data'!$B$3:$B$20000,"&gt;="&amp;Calc!$C$14,'Google data'!$B$3:$B$20000,"&lt;="&amp;Calc!$C$13,'Google data'!$A$3:$A$20000,$A59,'Google data'!$H$3:$H$20000,"&lt;&gt;Month total"),IF($B59="ChatGPT Ads",SUMIFS('ChatGPT data'!$I$3:$I$20000,'ChatGPT data'!$A$3:$A$20000,"&gt;="&amp;Calc!$C$14,'ChatGPT data'!$A$3:$A$20000,"&lt;="&amp;Calc!$C$13,'ChatGPT data'!$B$3:$B$20000,$A59,'ChatGPT data'!$G$3:$G$20000,"&lt;&gt;Month total"),IF($B59="LinkedIn Ads",SUMIFS('LinkedIn data'!$I$3:$I$20000,'LinkedIn data'!$A$3:$A$20000,"&gt;="&amp;Calc!$C$14,'LinkedIn data'!$A$3:$A$20000,"&lt;="&amp;Calc!$C$13,'LinkedIn data'!$B$3:$B$20000,$A59,'LinkedIn data'!$G$3:$G$20000,"&lt;&gt;Month total"),0)))))</f>
        <v>0</v>
      </c>
    </row>
    <row r="60" customFormat="false" ht="15" hidden="false" customHeight="false" outlineLevel="0" collapsed="false">
      <c r="A60" s="57" t="s">
        <v>220</v>
      </c>
      <c r="B60" s="57" t="s">
        <v>20</v>
      </c>
      <c r="C60" s="57" t="s">
        <v>129</v>
      </c>
      <c r="D60" s="57" t="s">
        <v>122</v>
      </c>
      <c r="E60" s="57" t="s">
        <v>152</v>
      </c>
      <c r="F60" s="14" t="n">
        <f aca="false">IF($A60="","",IF($B60="Meta",SUMIFS('Meta data'!$V$3:$V$20000,'Meta data'!$A$3:$A$20000,"&gt;="&amp;F$3,'Meta data'!$A$3:$A$20000,"&lt;="&amp;F$4,'Meta data'!$C$3:$C$20000,$A60),IF($B60="Google Ads",SUMIFS('Google data'!$J$3:$J$20000,'Google data'!$B$3:$B$20000,"&gt;="&amp;F$3,'Google data'!$B$3:$B$20000,"&lt;="&amp;F$4,'Google data'!$A$3:$A$20000,$A60),IF($B60="ChatGPT Ads",SUMIFS('ChatGPT data'!$I$3:$I$20000,'ChatGPT data'!$A$3:$A$20000,"&gt;="&amp;F$3,'ChatGPT data'!$A$3:$A$20000,"&lt;="&amp;F$4,'ChatGPT data'!$B$3:$B$20000,$A60),IF($B60="LinkedIn Ads",SUMIFS('LinkedIn data'!$I$3:$I$20000,'LinkedIn data'!$A$3:$A$20000,"&gt;="&amp;F$3,'LinkedIn data'!$A$3:$A$20000,"&lt;="&amp;F$4,'LinkedIn data'!$B$3:$B$20000,$A60),0)))))</f>
        <v>0</v>
      </c>
      <c r="G60" s="14" t="n">
        <f aca="false">IF($A60="","",IF($B60="Meta",SUMIFS('Meta data'!$V$3:$V$20000,'Meta data'!$A$3:$A$20000,"&gt;="&amp;G$3,'Meta data'!$A$3:$A$20000,"&lt;="&amp;G$4,'Meta data'!$C$3:$C$20000,$A60),IF($B60="Google Ads",SUMIFS('Google data'!$J$3:$J$20000,'Google data'!$B$3:$B$20000,"&gt;="&amp;G$3,'Google data'!$B$3:$B$20000,"&lt;="&amp;G$4,'Google data'!$A$3:$A$20000,$A60),IF($B60="ChatGPT Ads",SUMIFS('ChatGPT data'!$I$3:$I$20000,'ChatGPT data'!$A$3:$A$20000,"&gt;="&amp;G$3,'ChatGPT data'!$A$3:$A$20000,"&lt;="&amp;G$4,'ChatGPT data'!$B$3:$B$20000,$A60),IF($B60="LinkedIn Ads",SUMIFS('LinkedIn data'!$I$3:$I$20000,'LinkedIn data'!$A$3:$A$20000,"&gt;="&amp;G$3,'LinkedIn data'!$A$3:$A$20000,"&lt;="&amp;G$4,'LinkedIn data'!$B$3:$B$20000,$A60),0)))))</f>
        <v>0</v>
      </c>
      <c r="H60" s="14" t="n">
        <f aca="false">IF($A60="","",IF($B60="Meta",SUMIFS('Meta data'!$V$3:$V$20000,'Meta data'!$A$3:$A$20000,"&gt;="&amp;H$3,'Meta data'!$A$3:$A$20000,"&lt;="&amp;H$4,'Meta data'!$C$3:$C$20000,$A60),IF($B60="Google Ads",SUMIFS('Google data'!$J$3:$J$20000,'Google data'!$B$3:$B$20000,"&gt;="&amp;H$3,'Google data'!$B$3:$B$20000,"&lt;="&amp;H$4,'Google data'!$A$3:$A$20000,$A60),IF($B60="ChatGPT Ads",SUMIFS('ChatGPT data'!$I$3:$I$20000,'ChatGPT data'!$A$3:$A$20000,"&gt;="&amp;H$3,'ChatGPT data'!$A$3:$A$20000,"&lt;="&amp;H$4,'ChatGPT data'!$B$3:$B$20000,$A60),IF($B60="LinkedIn Ads",SUMIFS('LinkedIn data'!$I$3:$I$20000,'LinkedIn data'!$A$3:$A$20000,"&gt;="&amp;H$3,'LinkedIn data'!$A$3:$A$20000,"&lt;="&amp;H$4,'LinkedIn data'!$B$3:$B$20000,$A60),0)))))</f>
        <v>0</v>
      </c>
      <c r="I60" s="14" t="n">
        <f aca="false">IF($A60="","",IF($B60="Meta",SUMIFS('Meta data'!$V$3:$V$20000,'Meta data'!$A$3:$A$20000,"&gt;="&amp;I$3,'Meta data'!$A$3:$A$20000,"&lt;="&amp;I$4,'Meta data'!$C$3:$C$20000,$A60),IF($B60="Google Ads",SUMIFS('Google data'!$J$3:$J$20000,'Google data'!$B$3:$B$20000,"&gt;="&amp;I$3,'Google data'!$B$3:$B$20000,"&lt;="&amp;I$4,'Google data'!$A$3:$A$20000,$A60),IF($B60="ChatGPT Ads",SUMIFS('ChatGPT data'!$I$3:$I$20000,'ChatGPT data'!$A$3:$A$20000,"&gt;="&amp;I$3,'ChatGPT data'!$A$3:$A$20000,"&lt;="&amp;I$4,'ChatGPT data'!$B$3:$B$20000,$A60),IF($B60="LinkedIn Ads",SUMIFS('LinkedIn data'!$I$3:$I$20000,'LinkedIn data'!$A$3:$A$20000,"&gt;="&amp;I$3,'LinkedIn data'!$A$3:$A$20000,"&lt;="&amp;I$4,'LinkedIn data'!$B$3:$B$20000,$A60),0)))))</f>
        <v>0</v>
      </c>
      <c r="J60" s="14" t="n">
        <f aca="false">IF($A60="","",IF($B60="Meta",SUMIFS('Meta data'!$V$3:$V$20000,'Meta data'!$A$3:$A$20000,"&gt;="&amp;J$3,'Meta data'!$A$3:$A$20000,"&lt;="&amp;J$4,'Meta data'!$C$3:$C$20000,$A60),IF($B60="Google Ads",SUMIFS('Google data'!$J$3:$J$20000,'Google data'!$B$3:$B$20000,"&gt;="&amp;J$3,'Google data'!$B$3:$B$20000,"&lt;="&amp;J$4,'Google data'!$A$3:$A$20000,$A60),IF($B60="ChatGPT Ads",SUMIFS('ChatGPT data'!$I$3:$I$20000,'ChatGPT data'!$A$3:$A$20000,"&gt;="&amp;J$3,'ChatGPT data'!$A$3:$A$20000,"&lt;="&amp;J$4,'ChatGPT data'!$B$3:$B$20000,$A60),IF($B60="LinkedIn Ads",SUMIFS('LinkedIn data'!$I$3:$I$20000,'LinkedIn data'!$A$3:$A$20000,"&gt;="&amp;J$3,'LinkedIn data'!$A$3:$A$20000,"&lt;="&amp;J$4,'LinkedIn data'!$B$3:$B$20000,$A60),0)))))</f>
        <v>0</v>
      </c>
      <c r="K60" s="14" t="n">
        <f aca="false">IF($A60="","",IF($B60="Meta",SUMIFS('Meta data'!$V$3:$V$20000,'Meta data'!$A$3:$A$20000,"&gt;="&amp;K$3,'Meta data'!$A$3:$A$20000,"&lt;="&amp;K$4,'Meta data'!$C$3:$C$20000,$A60),IF($B60="Google Ads",SUMIFS('Google data'!$J$3:$J$20000,'Google data'!$B$3:$B$20000,"&gt;="&amp;K$3,'Google data'!$B$3:$B$20000,"&lt;="&amp;K$4,'Google data'!$A$3:$A$20000,$A60),IF($B60="ChatGPT Ads",SUMIFS('ChatGPT data'!$I$3:$I$20000,'ChatGPT data'!$A$3:$A$20000,"&gt;="&amp;K$3,'ChatGPT data'!$A$3:$A$20000,"&lt;="&amp;K$4,'ChatGPT data'!$B$3:$B$20000,$A60),IF($B60="LinkedIn Ads",SUMIFS('LinkedIn data'!$I$3:$I$20000,'LinkedIn data'!$A$3:$A$20000,"&gt;="&amp;K$3,'LinkedIn data'!$A$3:$A$20000,"&lt;="&amp;K$4,'LinkedIn data'!$B$3:$B$20000,$A60),0)))))</f>
        <v>0</v>
      </c>
      <c r="L60" s="14" t="n">
        <f aca="false">IF($A60="","",IF($B60="Meta",SUMIFS('Meta data'!$V$3:$V$20000,'Meta data'!$A$3:$A$20000,"&gt;="&amp;L$3,'Meta data'!$A$3:$A$20000,"&lt;="&amp;L$4,'Meta data'!$C$3:$C$20000,$A60),IF($B60="Google Ads",SUMIFS('Google data'!$J$3:$J$20000,'Google data'!$B$3:$B$20000,"&gt;="&amp;L$3,'Google data'!$B$3:$B$20000,"&lt;="&amp;L$4,'Google data'!$A$3:$A$20000,$A60),IF($B60="ChatGPT Ads",SUMIFS('ChatGPT data'!$I$3:$I$20000,'ChatGPT data'!$A$3:$A$20000,"&gt;="&amp;L$3,'ChatGPT data'!$A$3:$A$20000,"&lt;="&amp;L$4,'ChatGPT data'!$B$3:$B$20000,$A60),IF($B60="LinkedIn Ads",SUMIFS('LinkedIn data'!$I$3:$I$20000,'LinkedIn data'!$A$3:$A$20000,"&gt;="&amp;L$3,'LinkedIn data'!$A$3:$A$20000,"&lt;="&amp;L$4,'LinkedIn data'!$B$3:$B$20000,$A60),0)))))</f>
        <v>0</v>
      </c>
      <c r="M60" s="14" t="n">
        <f aca="false">IF($A60="","",IF($B60="Meta",SUMIFS('Meta data'!$V$3:$V$20000,'Meta data'!$A$3:$A$20000,"&gt;="&amp;M$3,'Meta data'!$A$3:$A$20000,"&lt;="&amp;M$4,'Meta data'!$C$3:$C$20000,$A60),IF($B60="Google Ads",SUMIFS('Google data'!$J$3:$J$20000,'Google data'!$B$3:$B$20000,"&gt;="&amp;M$3,'Google data'!$B$3:$B$20000,"&lt;="&amp;M$4,'Google data'!$A$3:$A$20000,$A60),IF($B60="ChatGPT Ads",SUMIFS('ChatGPT data'!$I$3:$I$20000,'ChatGPT data'!$A$3:$A$20000,"&gt;="&amp;M$3,'ChatGPT data'!$A$3:$A$20000,"&lt;="&amp;M$4,'ChatGPT data'!$B$3:$B$20000,$A60),IF($B60="LinkedIn Ads",SUMIFS('LinkedIn data'!$I$3:$I$20000,'LinkedIn data'!$A$3:$A$20000,"&gt;="&amp;M$3,'LinkedIn data'!$A$3:$A$20000,"&lt;="&amp;M$4,'LinkedIn data'!$B$3:$B$20000,$A60),0)))))</f>
        <v>173.612341</v>
      </c>
      <c r="N60" s="14" t="n">
        <f aca="false">IF($A60="","",IF($B60="Meta",SUMIFS('Meta data'!$V$3:$V$20000,'Meta data'!$A$3:$A$20000,"&gt;="&amp;N$3,'Meta data'!$A$3:$A$20000,"&lt;="&amp;N$4,'Meta data'!$C$3:$C$20000,$A60),IF($B60="Google Ads",SUMIFS('Google data'!$J$3:$J$20000,'Google data'!$B$3:$B$20000,"&gt;="&amp;N$3,'Google data'!$B$3:$B$20000,"&lt;="&amp;N$4,'Google data'!$A$3:$A$20000,$A60),IF($B60="ChatGPT Ads",SUMIFS('ChatGPT data'!$I$3:$I$20000,'ChatGPT data'!$A$3:$A$20000,"&gt;="&amp;N$3,'ChatGPT data'!$A$3:$A$20000,"&lt;="&amp;N$4,'ChatGPT data'!$B$3:$B$20000,$A60),IF($B60="LinkedIn Ads",SUMIFS('LinkedIn data'!$I$3:$I$20000,'LinkedIn data'!$A$3:$A$20000,"&gt;="&amp;N$3,'LinkedIn data'!$A$3:$A$20000,"&lt;="&amp;N$4,'LinkedIn data'!$B$3:$B$20000,$A60),0)))))</f>
        <v>0</v>
      </c>
      <c r="O60" s="14" t="n">
        <f aca="false">IF($A60="","",IF($B60="Meta",SUMIFS('Meta data'!$V$3:$V$20000,'Meta data'!$A$3:$A$20000,"&gt;="&amp;O$3,'Meta data'!$A$3:$A$20000,"&lt;="&amp;O$4,'Meta data'!$C$3:$C$20000,$A60),IF($B60="Google Ads",SUMIFS('Google data'!$J$3:$J$20000,'Google data'!$B$3:$B$20000,"&gt;="&amp;O$3,'Google data'!$B$3:$B$20000,"&lt;="&amp;O$4,'Google data'!$A$3:$A$20000,$A60),IF($B60="ChatGPT Ads",SUMIFS('ChatGPT data'!$I$3:$I$20000,'ChatGPT data'!$A$3:$A$20000,"&gt;="&amp;O$3,'ChatGPT data'!$A$3:$A$20000,"&lt;="&amp;O$4,'ChatGPT data'!$B$3:$B$20000,$A60),IF($B60="LinkedIn Ads",SUMIFS('LinkedIn data'!$I$3:$I$20000,'LinkedIn data'!$A$3:$A$20000,"&gt;="&amp;O$3,'LinkedIn data'!$A$3:$A$20000,"&lt;="&amp;O$4,'LinkedIn data'!$B$3:$B$20000,$A60),0)))))</f>
        <v>0</v>
      </c>
      <c r="P60" s="14" t="n">
        <f aca="false">IF($A60="","",IF($B60="Meta",SUMIFS('Meta data'!$V$3:$V$20000,'Meta data'!$A$3:$A$20000,"&gt;="&amp;P$3,'Meta data'!$A$3:$A$20000,"&lt;="&amp;P$4,'Meta data'!$C$3:$C$20000,$A60),IF($B60="Google Ads",SUMIFS('Google data'!$J$3:$J$20000,'Google data'!$B$3:$B$20000,"&gt;="&amp;P$3,'Google data'!$B$3:$B$20000,"&lt;="&amp;P$4,'Google data'!$A$3:$A$20000,$A60),IF($B60="ChatGPT Ads",SUMIFS('ChatGPT data'!$I$3:$I$20000,'ChatGPT data'!$A$3:$A$20000,"&gt;="&amp;P$3,'ChatGPT data'!$A$3:$A$20000,"&lt;="&amp;P$4,'ChatGPT data'!$B$3:$B$20000,$A60),IF($B60="LinkedIn Ads",SUMIFS('LinkedIn data'!$I$3:$I$20000,'LinkedIn data'!$A$3:$A$20000,"&gt;="&amp;P$3,'LinkedIn data'!$A$3:$A$20000,"&lt;="&amp;P$4,'LinkedIn data'!$B$3:$B$20000,$A60),0)))))</f>
        <v>0</v>
      </c>
      <c r="Q60" s="14" t="n">
        <f aca="false">IF($A60="","",IF($B60="Meta",SUMIFS('Meta data'!$V$3:$V$20000,'Meta data'!$A$3:$A$20000,"&gt;="&amp;Q$3,'Meta data'!$A$3:$A$20000,"&lt;="&amp;Q$4,'Meta data'!$C$3:$C$20000,$A60),IF($B60="Google Ads",SUMIFS('Google data'!$J$3:$J$20000,'Google data'!$B$3:$B$20000,"&gt;="&amp;Q$3,'Google data'!$B$3:$B$20000,"&lt;="&amp;Q$4,'Google data'!$A$3:$A$20000,$A60),IF($B60="ChatGPT Ads",SUMIFS('ChatGPT data'!$I$3:$I$20000,'ChatGPT data'!$A$3:$A$20000,"&gt;="&amp;Q$3,'ChatGPT data'!$A$3:$A$20000,"&lt;="&amp;Q$4,'ChatGPT data'!$B$3:$B$20000,$A60),IF($B60="LinkedIn Ads",SUMIFS('LinkedIn data'!$I$3:$I$20000,'LinkedIn data'!$A$3:$A$20000,"&gt;="&amp;Q$3,'LinkedIn data'!$A$3:$A$20000,"&lt;="&amp;Q$4,'LinkedIn data'!$B$3:$B$20000,$A60),0)))))</f>
        <v>0</v>
      </c>
      <c r="R60" s="15" t="n">
        <f aca="false">IF($A60="","",SUM(F60:Q60))</f>
        <v>173.612341</v>
      </c>
      <c r="S60" s="36" t="n">
        <f aca="false">IF($A60="","",IF($B60="Meta",SUMIFS('Meta data'!$O$3:$O$20000,'Meta data'!$C$3:$C$20000,$A60),IF($B60="Google Ads",SUMIFS('Google data'!$F$3:$F$20000,'Google data'!$A$3:$A$20000,$A60),IF($B60="ChatGPT Ads",SUMIFS('ChatGPT data'!$E$3:$E$20000,'ChatGPT data'!$B$3:$B$20000,$A60),IF($B60="LinkedIn Ads",SUMIFS('LinkedIn data'!$E$3:$E$20000,'LinkedIn data'!$B$3:$B$20000,$A60),0)))))</f>
        <v>1592</v>
      </c>
      <c r="T60" s="36" t="n">
        <f aca="false">IF($A60="","",IF($B60="Meta",SUMIFS('Meta data'!$P$3:$P$20000,'Meta data'!$C$3:$C$20000,$A60),IF($B60="Google Ads",SUMIFS('Google data'!$G$3:$G$20000,'Google data'!$A$3:$A$20000,$A60),IF($B60="ChatGPT Ads",SUMIFS('ChatGPT data'!$F$3:$F$20000,'ChatGPT data'!$B$3:$B$20000,$A60),IF($B60="LinkedIn Ads",SUMIFS('LinkedIn data'!$F$3:$F$20000,'LinkedIn data'!$B$3:$B$20000,$A60),0)))))</f>
        <v>4</v>
      </c>
      <c r="U60" s="37" t="n">
        <f aca="false">IF(OR($A60="",T60=0),"",R60/T60)</f>
        <v>43.40308525</v>
      </c>
      <c r="V60" s="58"/>
      <c r="W60" s="14" t="n">
        <f aca="false">IF($A60="","",IF($B60="Meta",SUMIFS('Meta data'!$V$3:$V$20000,'Meta data'!$A$3:$A$20000,"&gt;="&amp;Calc!$C$15,'Meta data'!$A$3:$A$20000,"&lt;="&amp;Calc!$C$13,'Meta data'!$C$3:$C$20000,$A60,'Meta data'!$T$3:$T$20000,"&lt;&gt;Month total"),IF($B60="Google Ads",SUMIFS('Google data'!$J$3:$J$20000,'Google data'!$B$3:$B$20000,"&gt;="&amp;Calc!$C$15,'Google data'!$B$3:$B$20000,"&lt;="&amp;Calc!$C$13,'Google data'!$A$3:$A$20000,$A60,'Google data'!$H$3:$H$20000,"&lt;&gt;Month total"),IF($B60="ChatGPT Ads",SUMIFS('ChatGPT data'!$I$3:$I$20000,'ChatGPT data'!$A$3:$A$20000,"&gt;="&amp;Calc!$C$15,'ChatGPT data'!$A$3:$A$20000,"&lt;="&amp;Calc!$C$13,'ChatGPT data'!$B$3:$B$20000,$A60,'ChatGPT data'!$G$3:$G$20000,"&lt;&gt;Month total"),IF($B60="LinkedIn Ads",SUMIFS('LinkedIn data'!$I$3:$I$20000,'LinkedIn data'!$A$3:$A$20000,"&gt;="&amp;Calc!$C$15,'LinkedIn data'!$A$3:$A$20000,"&lt;="&amp;Calc!$C$13,'LinkedIn data'!$B$3:$B$20000,$A60,'LinkedIn data'!$G$3:$G$20000,"&lt;&gt;Month total"),0)))))</f>
        <v>0</v>
      </c>
      <c r="X60" s="14" t="n">
        <f aca="false">IF($A60="","",IF($B60="Meta",SUMIFS('Meta data'!$V$3:$V$20000,'Meta data'!$A$3:$A$20000,"&gt;="&amp;Calc!$C$14,'Meta data'!$A$3:$A$20000,"&lt;="&amp;Calc!$C$13,'Meta data'!$C$3:$C$20000,$A60,'Meta data'!$T$3:$T$20000,"&lt;&gt;Month total"),IF($B60="Google Ads",SUMIFS('Google data'!$J$3:$J$20000,'Google data'!$B$3:$B$20000,"&gt;="&amp;Calc!$C$14,'Google data'!$B$3:$B$20000,"&lt;="&amp;Calc!$C$13,'Google data'!$A$3:$A$20000,$A60,'Google data'!$H$3:$H$20000,"&lt;&gt;Month total"),IF($B60="ChatGPT Ads",SUMIFS('ChatGPT data'!$I$3:$I$20000,'ChatGPT data'!$A$3:$A$20000,"&gt;="&amp;Calc!$C$14,'ChatGPT data'!$A$3:$A$20000,"&lt;="&amp;Calc!$C$13,'ChatGPT data'!$B$3:$B$20000,$A60,'ChatGPT data'!$G$3:$G$20000,"&lt;&gt;Month total"),IF($B60="LinkedIn Ads",SUMIFS('LinkedIn data'!$I$3:$I$20000,'LinkedIn data'!$A$3:$A$20000,"&gt;="&amp;Calc!$C$14,'LinkedIn data'!$A$3:$A$20000,"&lt;="&amp;Calc!$C$13,'LinkedIn data'!$B$3:$B$20000,$A60,'LinkedIn data'!$G$3:$G$20000,"&lt;&gt;Month total"),0)))))</f>
        <v>0</v>
      </c>
    </row>
    <row r="61" customFormat="false" ht="15" hidden="false" customHeight="false" outlineLevel="0" collapsed="false">
      <c r="A61" s="57" t="s">
        <v>221</v>
      </c>
      <c r="B61" s="57" t="s">
        <v>20</v>
      </c>
      <c r="C61" s="57" t="s">
        <v>134</v>
      </c>
      <c r="D61" s="57" t="s">
        <v>124</v>
      </c>
      <c r="E61" s="57" t="s">
        <v>151</v>
      </c>
      <c r="F61" s="14" t="n">
        <f aca="false">IF($A61="","",IF($B61="Meta",SUMIFS('Meta data'!$V$3:$V$20000,'Meta data'!$A$3:$A$20000,"&gt;="&amp;F$3,'Meta data'!$A$3:$A$20000,"&lt;="&amp;F$4,'Meta data'!$C$3:$C$20000,$A61),IF($B61="Google Ads",SUMIFS('Google data'!$J$3:$J$20000,'Google data'!$B$3:$B$20000,"&gt;="&amp;F$3,'Google data'!$B$3:$B$20000,"&lt;="&amp;F$4,'Google data'!$A$3:$A$20000,$A61),IF($B61="ChatGPT Ads",SUMIFS('ChatGPT data'!$I$3:$I$20000,'ChatGPT data'!$A$3:$A$20000,"&gt;="&amp;F$3,'ChatGPT data'!$A$3:$A$20000,"&lt;="&amp;F$4,'ChatGPT data'!$B$3:$B$20000,$A61),IF($B61="LinkedIn Ads",SUMIFS('LinkedIn data'!$I$3:$I$20000,'LinkedIn data'!$A$3:$A$20000,"&gt;="&amp;F$3,'LinkedIn data'!$A$3:$A$20000,"&lt;="&amp;F$4,'LinkedIn data'!$B$3:$B$20000,$A61),0)))))</f>
        <v>0</v>
      </c>
      <c r="G61" s="14" t="n">
        <f aca="false">IF($A61="","",IF($B61="Meta",SUMIFS('Meta data'!$V$3:$V$20000,'Meta data'!$A$3:$A$20000,"&gt;="&amp;G$3,'Meta data'!$A$3:$A$20000,"&lt;="&amp;G$4,'Meta data'!$C$3:$C$20000,$A61),IF($B61="Google Ads",SUMIFS('Google data'!$J$3:$J$20000,'Google data'!$B$3:$B$20000,"&gt;="&amp;G$3,'Google data'!$B$3:$B$20000,"&lt;="&amp;G$4,'Google data'!$A$3:$A$20000,$A61),IF($B61="ChatGPT Ads",SUMIFS('ChatGPT data'!$I$3:$I$20000,'ChatGPT data'!$A$3:$A$20000,"&gt;="&amp;G$3,'ChatGPT data'!$A$3:$A$20000,"&lt;="&amp;G$4,'ChatGPT data'!$B$3:$B$20000,$A61),IF($B61="LinkedIn Ads",SUMIFS('LinkedIn data'!$I$3:$I$20000,'LinkedIn data'!$A$3:$A$20000,"&gt;="&amp;G$3,'LinkedIn data'!$A$3:$A$20000,"&lt;="&amp;G$4,'LinkedIn data'!$B$3:$B$20000,$A61),0)))))</f>
        <v>0</v>
      </c>
      <c r="H61" s="14" t="n">
        <f aca="false">IF($A61="","",IF($B61="Meta",SUMIFS('Meta data'!$V$3:$V$20000,'Meta data'!$A$3:$A$20000,"&gt;="&amp;H$3,'Meta data'!$A$3:$A$20000,"&lt;="&amp;H$4,'Meta data'!$C$3:$C$20000,$A61),IF($B61="Google Ads",SUMIFS('Google data'!$J$3:$J$20000,'Google data'!$B$3:$B$20000,"&gt;="&amp;H$3,'Google data'!$B$3:$B$20000,"&lt;="&amp;H$4,'Google data'!$A$3:$A$20000,$A61),IF($B61="ChatGPT Ads",SUMIFS('ChatGPT data'!$I$3:$I$20000,'ChatGPT data'!$A$3:$A$20000,"&gt;="&amp;H$3,'ChatGPT data'!$A$3:$A$20000,"&lt;="&amp;H$4,'ChatGPT data'!$B$3:$B$20000,$A61),IF($B61="LinkedIn Ads",SUMIFS('LinkedIn data'!$I$3:$I$20000,'LinkedIn data'!$A$3:$A$20000,"&gt;="&amp;H$3,'LinkedIn data'!$A$3:$A$20000,"&lt;="&amp;H$4,'LinkedIn data'!$B$3:$B$20000,$A61),0)))))</f>
        <v>0</v>
      </c>
      <c r="I61" s="14" t="n">
        <f aca="false">IF($A61="","",IF($B61="Meta",SUMIFS('Meta data'!$V$3:$V$20000,'Meta data'!$A$3:$A$20000,"&gt;="&amp;I$3,'Meta data'!$A$3:$A$20000,"&lt;="&amp;I$4,'Meta data'!$C$3:$C$20000,$A61),IF($B61="Google Ads",SUMIFS('Google data'!$J$3:$J$20000,'Google data'!$B$3:$B$20000,"&gt;="&amp;I$3,'Google data'!$B$3:$B$20000,"&lt;="&amp;I$4,'Google data'!$A$3:$A$20000,$A61),IF($B61="ChatGPT Ads",SUMIFS('ChatGPT data'!$I$3:$I$20000,'ChatGPT data'!$A$3:$A$20000,"&gt;="&amp;I$3,'ChatGPT data'!$A$3:$A$20000,"&lt;="&amp;I$4,'ChatGPT data'!$B$3:$B$20000,$A61),IF($B61="LinkedIn Ads",SUMIFS('LinkedIn data'!$I$3:$I$20000,'LinkedIn data'!$A$3:$A$20000,"&gt;="&amp;I$3,'LinkedIn data'!$A$3:$A$20000,"&lt;="&amp;I$4,'LinkedIn data'!$B$3:$B$20000,$A61),0)))))</f>
        <v>0</v>
      </c>
      <c r="J61" s="14" t="n">
        <f aca="false">IF($A61="","",IF($B61="Meta",SUMIFS('Meta data'!$V$3:$V$20000,'Meta data'!$A$3:$A$20000,"&gt;="&amp;J$3,'Meta data'!$A$3:$A$20000,"&lt;="&amp;J$4,'Meta data'!$C$3:$C$20000,$A61),IF($B61="Google Ads",SUMIFS('Google data'!$J$3:$J$20000,'Google data'!$B$3:$B$20000,"&gt;="&amp;J$3,'Google data'!$B$3:$B$20000,"&lt;="&amp;J$4,'Google data'!$A$3:$A$20000,$A61),IF($B61="ChatGPT Ads",SUMIFS('ChatGPT data'!$I$3:$I$20000,'ChatGPT data'!$A$3:$A$20000,"&gt;="&amp;J$3,'ChatGPT data'!$A$3:$A$20000,"&lt;="&amp;J$4,'ChatGPT data'!$B$3:$B$20000,$A61),IF($B61="LinkedIn Ads",SUMIFS('LinkedIn data'!$I$3:$I$20000,'LinkedIn data'!$A$3:$A$20000,"&gt;="&amp;J$3,'LinkedIn data'!$A$3:$A$20000,"&lt;="&amp;J$4,'LinkedIn data'!$B$3:$B$20000,$A61),0)))))</f>
        <v>0</v>
      </c>
      <c r="K61" s="14" t="n">
        <f aca="false">IF($A61="","",IF($B61="Meta",SUMIFS('Meta data'!$V$3:$V$20000,'Meta data'!$A$3:$A$20000,"&gt;="&amp;K$3,'Meta data'!$A$3:$A$20000,"&lt;="&amp;K$4,'Meta data'!$C$3:$C$20000,$A61),IF($B61="Google Ads",SUMIFS('Google data'!$J$3:$J$20000,'Google data'!$B$3:$B$20000,"&gt;="&amp;K$3,'Google data'!$B$3:$B$20000,"&lt;="&amp;K$4,'Google data'!$A$3:$A$20000,$A61),IF($B61="ChatGPT Ads",SUMIFS('ChatGPT data'!$I$3:$I$20000,'ChatGPT data'!$A$3:$A$20000,"&gt;="&amp;K$3,'ChatGPT data'!$A$3:$A$20000,"&lt;="&amp;K$4,'ChatGPT data'!$B$3:$B$20000,$A61),IF($B61="LinkedIn Ads",SUMIFS('LinkedIn data'!$I$3:$I$20000,'LinkedIn data'!$A$3:$A$20000,"&gt;="&amp;K$3,'LinkedIn data'!$A$3:$A$20000,"&lt;="&amp;K$4,'LinkedIn data'!$B$3:$B$20000,$A61),0)))))</f>
        <v>0</v>
      </c>
      <c r="L61" s="14" t="n">
        <f aca="false">IF($A61="","",IF($B61="Meta",SUMIFS('Meta data'!$V$3:$V$20000,'Meta data'!$A$3:$A$20000,"&gt;="&amp;L$3,'Meta data'!$A$3:$A$20000,"&lt;="&amp;L$4,'Meta data'!$C$3:$C$20000,$A61),IF($B61="Google Ads",SUMIFS('Google data'!$J$3:$J$20000,'Google data'!$B$3:$B$20000,"&gt;="&amp;L$3,'Google data'!$B$3:$B$20000,"&lt;="&amp;L$4,'Google data'!$A$3:$A$20000,$A61),IF($B61="ChatGPT Ads",SUMIFS('ChatGPT data'!$I$3:$I$20000,'ChatGPT data'!$A$3:$A$20000,"&gt;="&amp;L$3,'ChatGPT data'!$A$3:$A$20000,"&lt;="&amp;L$4,'ChatGPT data'!$B$3:$B$20000,$A61),IF($B61="LinkedIn Ads",SUMIFS('LinkedIn data'!$I$3:$I$20000,'LinkedIn data'!$A$3:$A$20000,"&gt;="&amp;L$3,'LinkedIn data'!$A$3:$A$20000,"&lt;="&amp;L$4,'LinkedIn data'!$B$3:$B$20000,$A61),0)))))</f>
        <v>0</v>
      </c>
      <c r="M61" s="14" t="n">
        <f aca="false">IF($A61="","",IF($B61="Meta",SUMIFS('Meta data'!$V$3:$V$20000,'Meta data'!$A$3:$A$20000,"&gt;="&amp;M$3,'Meta data'!$A$3:$A$20000,"&lt;="&amp;M$4,'Meta data'!$C$3:$C$20000,$A61),IF($B61="Google Ads",SUMIFS('Google data'!$J$3:$J$20000,'Google data'!$B$3:$B$20000,"&gt;="&amp;M$3,'Google data'!$B$3:$B$20000,"&lt;="&amp;M$4,'Google data'!$A$3:$A$20000,$A61),IF($B61="ChatGPT Ads",SUMIFS('ChatGPT data'!$I$3:$I$20000,'ChatGPT data'!$A$3:$A$20000,"&gt;="&amp;M$3,'ChatGPT data'!$A$3:$A$20000,"&lt;="&amp;M$4,'ChatGPT data'!$B$3:$B$20000,$A61),IF($B61="LinkedIn Ads",SUMIFS('LinkedIn data'!$I$3:$I$20000,'LinkedIn data'!$A$3:$A$20000,"&gt;="&amp;M$3,'LinkedIn data'!$A$3:$A$20000,"&lt;="&amp;M$4,'LinkedIn data'!$B$3:$B$20000,$A61),0)))))</f>
        <v>0</v>
      </c>
      <c r="N61" s="14" t="n">
        <f aca="false">IF($A61="","",IF($B61="Meta",SUMIFS('Meta data'!$V$3:$V$20000,'Meta data'!$A$3:$A$20000,"&gt;="&amp;N$3,'Meta data'!$A$3:$A$20000,"&lt;="&amp;N$4,'Meta data'!$C$3:$C$20000,$A61),IF($B61="Google Ads",SUMIFS('Google data'!$J$3:$J$20000,'Google data'!$B$3:$B$20000,"&gt;="&amp;N$3,'Google data'!$B$3:$B$20000,"&lt;="&amp;N$4,'Google data'!$A$3:$A$20000,$A61),IF($B61="ChatGPT Ads",SUMIFS('ChatGPT data'!$I$3:$I$20000,'ChatGPT data'!$A$3:$A$20000,"&gt;="&amp;N$3,'ChatGPT data'!$A$3:$A$20000,"&lt;="&amp;N$4,'ChatGPT data'!$B$3:$B$20000,$A61),IF($B61="LinkedIn Ads",SUMIFS('LinkedIn data'!$I$3:$I$20000,'LinkedIn data'!$A$3:$A$20000,"&gt;="&amp;N$3,'LinkedIn data'!$A$3:$A$20000,"&lt;="&amp;N$4,'LinkedIn data'!$B$3:$B$20000,$A61),0)))))</f>
        <v>55.952062</v>
      </c>
      <c r="O61" s="14" t="n">
        <f aca="false">IF($A61="","",IF($B61="Meta",SUMIFS('Meta data'!$V$3:$V$20000,'Meta data'!$A$3:$A$20000,"&gt;="&amp;O$3,'Meta data'!$A$3:$A$20000,"&lt;="&amp;O$4,'Meta data'!$C$3:$C$20000,$A61),IF($B61="Google Ads",SUMIFS('Google data'!$J$3:$J$20000,'Google data'!$B$3:$B$20000,"&gt;="&amp;O$3,'Google data'!$B$3:$B$20000,"&lt;="&amp;O$4,'Google data'!$A$3:$A$20000,$A61),IF($B61="ChatGPT Ads",SUMIFS('ChatGPT data'!$I$3:$I$20000,'ChatGPT data'!$A$3:$A$20000,"&gt;="&amp;O$3,'ChatGPT data'!$A$3:$A$20000,"&lt;="&amp;O$4,'ChatGPT data'!$B$3:$B$20000,$A61),IF($B61="LinkedIn Ads",SUMIFS('LinkedIn data'!$I$3:$I$20000,'LinkedIn data'!$A$3:$A$20000,"&gt;="&amp;O$3,'LinkedIn data'!$A$3:$A$20000,"&lt;="&amp;O$4,'LinkedIn data'!$B$3:$B$20000,$A61),0)))))</f>
        <v>0</v>
      </c>
      <c r="P61" s="14" t="n">
        <f aca="false">IF($A61="","",IF($B61="Meta",SUMIFS('Meta data'!$V$3:$V$20000,'Meta data'!$A$3:$A$20000,"&gt;="&amp;P$3,'Meta data'!$A$3:$A$20000,"&lt;="&amp;P$4,'Meta data'!$C$3:$C$20000,$A61),IF($B61="Google Ads",SUMIFS('Google data'!$J$3:$J$20000,'Google data'!$B$3:$B$20000,"&gt;="&amp;P$3,'Google data'!$B$3:$B$20000,"&lt;="&amp;P$4,'Google data'!$A$3:$A$20000,$A61),IF($B61="ChatGPT Ads",SUMIFS('ChatGPT data'!$I$3:$I$20000,'ChatGPT data'!$A$3:$A$20000,"&gt;="&amp;P$3,'ChatGPT data'!$A$3:$A$20000,"&lt;="&amp;P$4,'ChatGPT data'!$B$3:$B$20000,$A61),IF($B61="LinkedIn Ads",SUMIFS('LinkedIn data'!$I$3:$I$20000,'LinkedIn data'!$A$3:$A$20000,"&gt;="&amp;P$3,'LinkedIn data'!$A$3:$A$20000,"&lt;="&amp;P$4,'LinkedIn data'!$B$3:$B$20000,$A61),0)))))</f>
        <v>0</v>
      </c>
      <c r="Q61" s="14" t="n">
        <f aca="false">IF($A61="","",IF($B61="Meta",SUMIFS('Meta data'!$V$3:$V$20000,'Meta data'!$A$3:$A$20000,"&gt;="&amp;Q$3,'Meta data'!$A$3:$A$20000,"&lt;="&amp;Q$4,'Meta data'!$C$3:$C$20000,$A61),IF($B61="Google Ads",SUMIFS('Google data'!$J$3:$J$20000,'Google data'!$B$3:$B$20000,"&gt;="&amp;Q$3,'Google data'!$B$3:$B$20000,"&lt;="&amp;Q$4,'Google data'!$A$3:$A$20000,$A61),IF($B61="ChatGPT Ads",SUMIFS('ChatGPT data'!$I$3:$I$20000,'ChatGPT data'!$A$3:$A$20000,"&gt;="&amp;Q$3,'ChatGPT data'!$A$3:$A$20000,"&lt;="&amp;Q$4,'ChatGPT data'!$B$3:$B$20000,$A61),IF($B61="LinkedIn Ads",SUMIFS('LinkedIn data'!$I$3:$I$20000,'LinkedIn data'!$A$3:$A$20000,"&gt;="&amp;Q$3,'LinkedIn data'!$A$3:$A$20000,"&lt;="&amp;Q$4,'LinkedIn data'!$B$3:$B$20000,$A61),0)))))</f>
        <v>0</v>
      </c>
      <c r="R61" s="15" t="n">
        <f aca="false">IF($A61="","",SUM(F61:Q61))</f>
        <v>55.952062</v>
      </c>
      <c r="S61" s="36" t="n">
        <f aca="false">IF($A61="","",IF($B61="Meta",SUMIFS('Meta data'!$O$3:$O$20000,'Meta data'!$C$3:$C$20000,$A61),IF($B61="Google Ads",SUMIFS('Google data'!$F$3:$F$20000,'Google data'!$A$3:$A$20000,$A61),IF($B61="ChatGPT Ads",SUMIFS('ChatGPT data'!$E$3:$E$20000,'ChatGPT data'!$B$3:$B$20000,$A61),IF($B61="LinkedIn Ads",SUMIFS('LinkedIn data'!$E$3:$E$20000,'LinkedIn data'!$B$3:$B$20000,$A61),0)))))</f>
        <v>8</v>
      </c>
      <c r="T61" s="36" t="n">
        <f aca="false">IF($A61="","",IF($B61="Meta",SUMIFS('Meta data'!$P$3:$P$20000,'Meta data'!$C$3:$C$20000,$A61),IF($B61="Google Ads",SUMIFS('Google data'!$G$3:$G$20000,'Google data'!$A$3:$A$20000,$A61),IF($B61="ChatGPT Ads",SUMIFS('ChatGPT data'!$F$3:$F$20000,'ChatGPT data'!$B$3:$B$20000,$A61),IF($B61="LinkedIn Ads",SUMIFS('LinkedIn data'!$F$3:$F$20000,'LinkedIn data'!$B$3:$B$20000,$A61),0)))))</f>
        <v>0</v>
      </c>
      <c r="U61" s="37" t="str">
        <f aca="false">IF(OR($A61="",T61=0),"",R61/T61)</f>
        <v/>
      </c>
      <c r="V61" s="58"/>
      <c r="W61" s="14" t="n">
        <f aca="false">IF($A61="","",IF($B61="Meta",SUMIFS('Meta data'!$V$3:$V$20000,'Meta data'!$A$3:$A$20000,"&gt;="&amp;Calc!$C$15,'Meta data'!$A$3:$A$20000,"&lt;="&amp;Calc!$C$13,'Meta data'!$C$3:$C$20000,$A61,'Meta data'!$T$3:$T$20000,"&lt;&gt;Month total"),IF($B61="Google Ads",SUMIFS('Google data'!$J$3:$J$20000,'Google data'!$B$3:$B$20000,"&gt;="&amp;Calc!$C$15,'Google data'!$B$3:$B$20000,"&lt;="&amp;Calc!$C$13,'Google data'!$A$3:$A$20000,$A61,'Google data'!$H$3:$H$20000,"&lt;&gt;Month total"),IF($B61="ChatGPT Ads",SUMIFS('ChatGPT data'!$I$3:$I$20000,'ChatGPT data'!$A$3:$A$20000,"&gt;="&amp;Calc!$C$15,'ChatGPT data'!$A$3:$A$20000,"&lt;="&amp;Calc!$C$13,'ChatGPT data'!$B$3:$B$20000,$A61,'ChatGPT data'!$G$3:$G$20000,"&lt;&gt;Month total"),IF($B61="LinkedIn Ads",SUMIFS('LinkedIn data'!$I$3:$I$20000,'LinkedIn data'!$A$3:$A$20000,"&gt;="&amp;Calc!$C$15,'LinkedIn data'!$A$3:$A$20000,"&lt;="&amp;Calc!$C$13,'LinkedIn data'!$B$3:$B$20000,$A61,'LinkedIn data'!$G$3:$G$20000,"&lt;&gt;Month total"),0)))))</f>
        <v>55.952062</v>
      </c>
      <c r="X61" s="14" t="n">
        <f aca="false">IF($A61="","",IF($B61="Meta",SUMIFS('Meta data'!$V$3:$V$20000,'Meta data'!$A$3:$A$20000,"&gt;="&amp;Calc!$C$14,'Meta data'!$A$3:$A$20000,"&lt;="&amp;Calc!$C$13,'Meta data'!$C$3:$C$20000,$A61,'Meta data'!$T$3:$T$20000,"&lt;&gt;Month total"),IF($B61="Google Ads",SUMIFS('Google data'!$J$3:$J$20000,'Google data'!$B$3:$B$20000,"&gt;="&amp;Calc!$C$14,'Google data'!$B$3:$B$20000,"&lt;="&amp;Calc!$C$13,'Google data'!$A$3:$A$20000,$A61,'Google data'!$H$3:$H$20000,"&lt;&gt;Month total"),IF($B61="ChatGPT Ads",SUMIFS('ChatGPT data'!$I$3:$I$20000,'ChatGPT data'!$A$3:$A$20000,"&gt;="&amp;Calc!$C$14,'ChatGPT data'!$A$3:$A$20000,"&lt;="&amp;Calc!$C$13,'ChatGPT data'!$B$3:$B$20000,$A61,'ChatGPT data'!$G$3:$G$20000,"&lt;&gt;Month total"),IF($B61="LinkedIn Ads",SUMIFS('LinkedIn data'!$I$3:$I$20000,'LinkedIn data'!$A$3:$A$20000,"&gt;="&amp;Calc!$C$14,'LinkedIn data'!$A$3:$A$20000,"&lt;="&amp;Calc!$C$13,'LinkedIn data'!$B$3:$B$20000,$A61,'LinkedIn data'!$G$3:$G$20000,"&lt;&gt;Month total"),0)))))</f>
        <v>0</v>
      </c>
    </row>
    <row r="62" customFormat="false" ht="15" hidden="false" customHeight="false" outlineLevel="0" collapsed="false">
      <c r="A62" s="57" t="s">
        <v>222</v>
      </c>
      <c r="B62" s="57" t="s">
        <v>21</v>
      </c>
      <c r="C62" s="57" t="s">
        <v>125</v>
      </c>
      <c r="D62" s="57" t="s">
        <v>125</v>
      </c>
      <c r="E62" s="57" t="s">
        <v>158</v>
      </c>
      <c r="F62" s="14" t="n">
        <f aca="false">IF($A62="","",IF($B62="Meta",SUMIFS('Meta data'!$V$3:$V$20000,'Meta data'!$A$3:$A$20000,"&gt;="&amp;F$3,'Meta data'!$A$3:$A$20000,"&lt;="&amp;F$4,'Meta data'!$C$3:$C$20000,$A62),IF($B62="Google Ads",SUMIFS('Google data'!$J$3:$J$20000,'Google data'!$B$3:$B$20000,"&gt;="&amp;F$3,'Google data'!$B$3:$B$20000,"&lt;="&amp;F$4,'Google data'!$A$3:$A$20000,$A62),IF($B62="ChatGPT Ads",SUMIFS('ChatGPT data'!$I$3:$I$20000,'ChatGPT data'!$A$3:$A$20000,"&gt;="&amp;F$3,'ChatGPT data'!$A$3:$A$20000,"&lt;="&amp;F$4,'ChatGPT data'!$B$3:$B$20000,$A62),IF($B62="LinkedIn Ads",SUMIFS('LinkedIn data'!$I$3:$I$20000,'LinkedIn data'!$A$3:$A$20000,"&gt;="&amp;F$3,'LinkedIn data'!$A$3:$A$20000,"&lt;="&amp;F$4,'LinkedIn data'!$B$3:$B$20000,$A62),0)))))</f>
        <v>0</v>
      </c>
      <c r="G62" s="14" t="n">
        <f aca="false">IF($A62="","",IF($B62="Meta",SUMIFS('Meta data'!$V$3:$V$20000,'Meta data'!$A$3:$A$20000,"&gt;="&amp;G$3,'Meta data'!$A$3:$A$20000,"&lt;="&amp;G$4,'Meta data'!$C$3:$C$20000,$A62),IF($B62="Google Ads",SUMIFS('Google data'!$J$3:$J$20000,'Google data'!$B$3:$B$20000,"&gt;="&amp;G$3,'Google data'!$B$3:$B$20000,"&lt;="&amp;G$4,'Google data'!$A$3:$A$20000,$A62),IF($B62="ChatGPT Ads",SUMIFS('ChatGPT data'!$I$3:$I$20000,'ChatGPT data'!$A$3:$A$20000,"&gt;="&amp;G$3,'ChatGPT data'!$A$3:$A$20000,"&lt;="&amp;G$4,'ChatGPT data'!$B$3:$B$20000,$A62),IF($B62="LinkedIn Ads",SUMIFS('LinkedIn data'!$I$3:$I$20000,'LinkedIn data'!$A$3:$A$20000,"&gt;="&amp;G$3,'LinkedIn data'!$A$3:$A$20000,"&lt;="&amp;G$4,'LinkedIn data'!$B$3:$B$20000,$A62),0)))))</f>
        <v>0</v>
      </c>
      <c r="H62" s="14" t="n">
        <f aca="false">IF($A62="","",IF($B62="Meta",SUMIFS('Meta data'!$V$3:$V$20000,'Meta data'!$A$3:$A$20000,"&gt;="&amp;H$3,'Meta data'!$A$3:$A$20000,"&lt;="&amp;H$4,'Meta data'!$C$3:$C$20000,$A62),IF($B62="Google Ads",SUMIFS('Google data'!$J$3:$J$20000,'Google data'!$B$3:$B$20000,"&gt;="&amp;H$3,'Google data'!$B$3:$B$20000,"&lt;="&amp;H$4,'Google data'!$A$3:$A$20000,$A62),IF($B62="ChatGPT Ads",SUMIFS('ChatGPT data'!$I$3:$I$20000,'ChatGPT data'!$A$3:$A$20000,"&gt;="&amp;H$3,'ChatGPT data'!$A$3:$A$20000,"&lt;="&amp;H$4,'ChatGPT data'!$B$3:$B$20000,$A62),IF($B62="LinkedIn Ads",SUMIFS('LinkedIn data'!$I$3:$I$20000,'LinkedIn data'!$A$3:$A$20000,"&gt;="&amp;H$3,'LinkedIn data'!$A$3:$A$20000,"&lt;="&amp;H$4,'LinkedIn data'!$B$3:$B$20000,$A62),0)))))</f>
        <v>0</v>
      </c>
      <c r="I62" s="14" t="n">
        <f aca="false">IF($A62="","",IF($B62="Meta",SUMIFS('Meta data'!$V$3:$V$20000,'Meta data'!$A$3:$A$20000,"&gt;="&amp;I$3,'Meta data'!$A$3:$A$20000,"&lt;="&amp;I$4,'Meta data'!$C$3:$C$20000,$A62),IF($B62="Google Ads",SUMIFS('Google data'!$J$3:$J$20000,'Google data'!$B$3:$B$20000,"&gt;="&amp;I$3,'Google data'!$B$3:$B$20000,"&lt;="&amp;I$4,'Google data'!$A$3:$A$20000,$A62),IF($B62="ChatGPT Ads",SUMIFS('ChatGPT data'!$I$3:$I$20000,'ChatGPT data'!$A$3:$A$20000,"&gt;="&amp;I$3,'ChatGPT data'!$A$3:$A$20000,"&lt;="&amp;I$4,'ChatGPT data'!$B$3:$B$20000,$A62),IF($B62="LinkedIn Ads",SUMIFS('LinkedIn data'!$I$3:$I$20000,'LinkedIn data'!$A$3:$A$20000,"&gt;="&amp;I$3,'LinkedIn data'!$A$3:$A$20000,"&lt;="&amp;I$4,'LinkedIn data'!$B$3:$B$20000,$A62),0)))))</f>
        <v>0</v>
      </c>
      <c r="J62" s="14" t="n">
        <f aca="false">IF($A62="","",IF($B62="Meta",SUMIFS('Meta data'!$V$3:$V$20000,'Meta data'!$A$3:$A$20000,"&gt;="&amp;J$3,'Meta data'!$A$3:$A$20000,"&lt;="&amp;J$4,'Meta data'!$C$3:$C$20000,$A62),IF($B62="Google Ads",SUMIFS('Google data'!$J$3:$J$20000,'Google data'!$B$3:$B$20000,"&gt;="&amp;J$3,'Google data'!$B$3:$B$20000,"&lt;="&amp;J$4,'Google data'!$A$3:$A$20000,$A62),IF($B62="ChatGPT Ads",SUMIFS('ChatGPT data'!$I$3:$I$20000,'ChatGPT data'!$A$3:$A$20000,"&gt;="&amp;J$3,'ChatGPT data'!$A$3:$A$20000,"&lt;="&amp;J$4,'ChatGPT data'!$B$3:$B$20000,$A62),IF($B62="LinkedIn Ads",SUMIFS('LinkedIn data'!$I$3:$I$20000,'LinkedIn data'!$A$3:$A$20000,"&gt;="&amp;J$3,'LinkedIn data'!$A$3:$A$20000,"&lt;="&amp;J$4,'LinkedIn data'!$B$3:$B$20000,$A62),0)))))</f>
        <v>0</v>
      </c>
      <c r="K62" s="14" t="n">
        <f aca="false">IF($A62="","",IF($B62="Meta",SUMIFS('Meta data'!$V$3:$V$20000,'Meta data'!$A$3:$A$20000,"&gt;="&amp;K$3,'Meta data'!$A$3:$A$20000,"&lt;="&amp;K$4,'Meta data'!$C$3:$C$20000,$A62),IF($B62="Google Ads",SUMIFS('Google data'!$J$3:$J$20000,'Google data'!$B$3:$B$20000,"&gt;="&amp;K$3,'Google data'!$B$3:$B$20000,"&lt;="&amp;K$4,'Google data'!$A$3:$A$20000,$A62),IF($B62="ChatGPT Ads",SUMIFS('ChatGPT data'!$I$3:$I$20000,'ChatGPT data'!$A$3:$A$20000,"&gt;="&amp;K$3,'ChatGPT data'!$A$3:$A$20000,"&lt;="&amp;K$4,'ChatGPT data'!$B$3:$B$20000,$A62),IF($B62="LinkedIn Ads",SUMIFS('LinkedIn data'!$I$3:$I$20000,'LinkedIn data'!$A$3:$A$20000,"&gt;="&amp;K$3,'LinkedIn data'!$A$3:$A$20000,"&lt;="&amp;K$4,'LinkedIn data'!$B$3:$B$20000,$A62),0)))))</f>
        <v>0</v>
      </c>
      <c r="L62" s="14" t="n">
        <f aca="false">IF($A62="","",IF($B62="Meta",SUMIFS('Meta data'!$V$3:$V$20000,'Meta data'!$A$3:$A$20000,"&gt;="&amp;L$3,'Meta data'!$A$3:$A$20000,"&lt;="&amp;L$4,'Meta data'!$C$3:$C$20000,$A62),IF($B62="Google Ads",SUMIFS('Google data'!$J$3:$J$20000,'Google data'!$B$3:$B$20000,"&gt;="&amp;L$3,'Google data'!$B$3:$B$20000,"&lt;="&amp;L$4,'Google data'!$A$3:$A$20000,$A62),IF($B62="ChatGPT Ads",SUMIFS('ChatGPT data'!$I$3:$I$20000,'ChatGPT data'!$A$3:$A$20000,"&gt;="&amp;L$3,'ChatGPT data'!$A$3:$A$20000,"&lt;="&amp;L$4,'ChatGPT data'!$B$3:$B$20000,$A62),IF($B62="LinkedIn Ads",SUMIFS('LinkedIn data'!$I$3:$I$20000,'LinkedIn data'!$A$3:$A$20000,"&gt;="&amp;L$3,'LinkedIn data'!$A$3:$A$20000,"&lt;="&amp;L$4,'LinkedIn data'!$B$3:$B$20000,$A62),0)))))</f>
        <v>0</v>
      </c>
      <c r="M62" s="14" t="n">
        <f aca="false">IF($A62="","",IF($B62="Meta",SUMIFS('Meta data'!$V$3:$V$20000,'Meta data'!$A$3:$A$20000,"&gt;="&amp;M$3,'Meta data'!$A$3:$A$20000,"&lt;="&amp;M$4,'Meta data'!$C$3:$C$20000,$A62),IF($B62="Google Ads",SUMIFS('Google data'!$J$3:$J$20000,'Google data'!$B$3:$B$20000,"&gt;="&amp;M$3,'Google data'!$B$3:$B$20000,"&lt;="&amp;M$4,'Google data'!$A$3:$A$20000,$A62),IF($B62="ChatGPT Ads",SUMIFS('ChatGPT data'!$I$3:$I$20000,'ChatGPT data'!$A$3:$A$20000,"&gt;="&amp;M$3,'ChatGPT data'!$A$3:$A$20000,"&lt;="&amp;M$4,'ChatGPT data'!$B$3:$B$20000,$A62),IF($B62="LinkedIn Ads",SUMIFS('LinkedIn data'!$I$3:$I$20000,'LinkedIn data'!$A$3:$A$20000,"&gt;="&amp;M$3,'LinkedIn data'!$A$3:$A$20000,"&lt;="&amp;M$4,'LinkedIn data'!$B$3:$B$20000,$A62),0)))))</f>
        <v>0</v>
      </c>
      <c r="N62" s="14" t="n">
        <f aca="false">IF($A62="","",IF($B62="Meta",SUMIFS('Meta data'!$V$3:$V$20000,'Meta data'!$A$3:$A$20000,"&gt;="&amp;N$3,'Meta data'!$A$3:$A$20000,"&lt;="&amp;N$4,'Meta data'!$C$3:$C$20000,$A62),IF($B62="Google Ads",SUMIFS('Google data'!$J$3:$J$20000,'Google data'!$B$3:$B$20000,"&gt;="&amp;N$3,'Google data'!$B$3:$B$20000,"&lt;="&amp;N$4,'Google data'!$A$3:$A$20000,$A62),IF($B62="ChatGPT Ads",SUMIFS('ChatGPT data'!$I$3:$I$20000,'ChatGPT data'!$A$3:$A$20000,"&gt;="&amp;N$3,'ChatGPT data'!$A$3:$A$20000,"&lt;="&amp;N$4,'ChatGPT data'!$B$3:$B$20000,$A62),IF($B62="LinkedIn Ads",SUMIFS('LinkedIn data'!$I$3:$I$20000,'LinkedIn data'!$A$3:$A$20000,"&gt;="&amp;N$3,'LinkedIn data'!$A$3:$A$20000,"&lt;="&amp;N$4,'LinkedIn data'!$B$3:$B$20000,$A62),0)))))</f>
        <v>256.579212</v>
      </c>
      <c r="O62" s="14" t="n">
        <f aca="false">IF($A62="","",IF($B62="Meta",SUMIFS('Meta data'!$V$3:$V$20000,'Meta data'!$A$3:$A$20000,"&gt;="&amp;O$3,'Meta data'!$A$3:$A$20000,"&lt;="&amp;O$4,'Meta data'!$C$3:$C$20000,$A62),IF($B62="Google Ads",SUMIFS('Google data'!$J$3:$J$20000,'Google data'!$B$3:$B$20000,"&gt;="&amp;O$3,'Google data'!$B$3:$B$20000,"&lt;="&amp;O$4,'Google data'!$A$3:$A$20000,$A62),IF($B62="ChatGPT Ads",SUMIFS('ChatGPT data'!$I$3:$I$20000,'ChatGPT data'!$A$3:$A$20000,"&gt;="&amp;O$3,'ChatGPT data'!$A$3:$A$20000,"&lt;="&amp;O$4,'ChatGPT data'!$B$3:$B$20000,$A62),IF($B62="LinkedIn Ads",SUMIFS('LinkedIn data'!$I$3:$I$20000,'LinkedIn data'!$A$3:$A$20000,"&gt;="&amp;O$3,'LinkedIn data'!$A$3:$A$20000,"&lt;="&amp;O$4,'LinkedIn data'!$B$3:$B$20000,$A62),0)))))</f>
        <v>0</v>
      </c>
      <c r="P62" s="14" t="n">
        <f aca="false">IF($A62="","",IF($B62="Meta",SUMIFS('Meta data'!$V$3:$V$20000,'Meta data'!$A$3:$A$20000,"&gt;="&amp;P$3,'Meta data'!$A$3:$A$20000,"&lt;="&amp;P$4,'Meta data'!$C$3:$C$20000,$A62),IF($B62="Google Ads",SUMIFS('Google data'!$J$3:$J$20000,'Google data'!$B$3:$B$20000,"&gt;="&amp;P$3,'Google data'!$B$3:$B$20000,"&lt;="&amp;P$4,'Google data'!$A$3:$A$20000,$A62),IF($B62="ChatGPT Ads",SUMIFS('ChatGPT data'!$I$3:$I$20000,'ChatGPT data'!$A$3:$A$20000,"&gt;="&amp;P$3,'ChatGPT data'!$A$3:$A$20000,"&lt;="&amp;P$4,'ChatGPT data'!$B$3:$B$20000,$A62),IF($B62="LinkedIn Ads",SUMIFS('LinkedIn data'!$I$3:$I$20000,'LinkedIn data'!$A$3:$A$20000,"&gt;="&amp;P$3,'LinkedIn data'!$A$3:$A$20000,"&lt;="&amp;P$4,'LinkedIn data'!$B$3:$B$20000,$A62),0)))))</f>
        <v>0</v>
      </c>
      <c r="Q62" s="14" t="n">
        <f aca="false">IF($A62="","",IF($B62="Meta",SUMIFS('Meta data'!$V$3:$V$20000,'Meta data'!$A$3:$A$20000,"&gt;="&amp;Q$3,'Meta data'!$A$3:$A$20000,"&lt;="&amp;Q$4,'Meta data'!$C$3:$C$20000,$A62),IF($B62="Google Ads",SUMIFS('Google data'!$J$3:$J$20000,'Google data'!$B$3:$B$20000,"&gt;="&amp;Q$3,'Google data'!$B$3:$B$20000,"&lt;="&amp;Q$4,'Google data'!$A$3:$A$20000,$A62),IF($B62="ChatGPT Ads",SUMIFS('ChatGPT data'!$I$3:$I$20000,'ChatGPT data'!$A$3:$A$20000,"&gt;="&amp;Q$3,'ChatGPT data'!$A$3:$A$20000,"&lt;="&amp;Q$4,'ChatGPT data'!$B$3:$B$20000,$A62),IF($B62="LinkedIn Ads",SUMIFS('LinkedIn data'!$I$3:$I$20000,'LinkedIn data'!$A$3:$A$20000,"&gt;="&amp;Q$3,'LinkedIn data'!$A$3:$A$20000,"&lt;="&amp;Q$4,'LinkedIn data'!$B$3:$B$20000,$A62),0)))))</f>
        <v>0</v>
      </c>
      <c r="R62" s="15" t="n">
        <f aca="false">IF($A62="","",SUM(F62:Q62))</f>
        <v>256.579212</v>
      </c>
      <c r="S62" s="36" t="n">
        <f aca="false">IF($A62="","",IF($B62="Meta",SUMIFS('Meta data'!$O$3:$O$20000,'Meta data'!$C$3:$C$20000,$A62),IF($B62="Google Ads",SUMIFS('Google data'!$F$3:$F$20000,'Google data'!$A$3:$A$20000,$A62),IF($B62="ChatGPT Ads",SUMIFS('ChatGPT data'!$E$3:$E$20000,'ChatGPT data'!$B$3:$B$20000,$A62),IF($B62="LinkedIn Ads",SUMIFS('LinkedIn data'!$E$3:$E$20000,'LinkedIn data'!$B$3:$B$20000,$A62),0)))))</f>
        <v>43</v>
      </c>
      <c r="T62" s="36" t="n">
        <f aca="false">IF($A62="","",IF($B62="Meta",SUMIFS('Meta data'!$P$3:$P$20000,'Meta data'!$C$3:$C$20000,$A62),IF($B62="Google Ads",SUMIFS('Google data'!$G$3:$G$20000,'Google data'!$A$3:$A$20000,$A62),IF($B62="ChatGPT Ads",SUMIFS('ChatGPT data'!$F$3:$F$20000,'ChatGPT data'!$B$3:$B$20000,$A62),IF($B62="LinkedIn Ads",SUMIFS('LinkedIn data'!$F$3:$F$20000,'LinkedIn data'!$B$3:$B$20000,$A62),0)))))</f>
        <v>0</v>
      </c>
      <c r="U62" s="37" t="str">
        <f aca="false">IF(OR($A62="",T62=0),"",R62/T62)</f>
        <v/>
      </c>
      <c r="V62" s="58" t="s">
        <v>175</v>
      </c>
      <c r="W62" s="14" t="n">
        <f aca="false">IF($A62="","",IF($B62="Meta",SUMIFS('Meta data'!$V$3:$V$20000,'Meta data'!$A$3:$A$20000,"&gt;="&amp;Calc!$C$15,'Meta data'!$A$3:$A$20000,"&lt;="&amp;Calc!$C$13,'Meta data'!$C$3:$C$20000,$A62,'Meta data'!$T$3:$T$20000,"&lt;&gt;Month total"),IF($B62="Google Ads",SUMIFS('Google data'!$J$3:$J$20000,'Google data'!$B$3:$B$20000,"&gt;="&amp;Calc!$C$15,'Google data'!$B$3:$B$20000,"&lt;="&amp;Calc!$C$13,'Google data'!$A$3:$A$20000,$A62,'Google data'!$H$3:$H$20000,"&lt;&gt;Month total"),IF($B62="ChatGPT Ads",SUMIFS('ChatGPT data'!$I$3:$I$20000,'ChatGPT data'!$A$3:$A$20000,"&gt;="&amp;Calc!$C$15,'ChatGPT data'!$A$3:$A$20000,"&lt;="&amp;Calc!$C$13,'ChatGPT data'!$B$3:$B$20000,$A62,'ChatGPT data'!$G$3:$G$20000,"&lt;&gt;Month total"),IF($B62="LinkedIn Ads",SUMIFS('LinkedIn data'!$I$3:$I$20000,'LinkedIn data'!$A$3:$A$20000,"&gt;="&amp;Calc!$C$15,'LinkedIn data'!$A$3:$A$20000,"&lt;="&amp;Calc!$C$13,'LinkedIn data'!$B$3:$B$20000,$A62,'LinkedIn data'!$G$3:$G$20000,"&lt;&gt;Month total"),0)))))</f>
        <v>0</v>
      </c>
      <c r="X62" s="14" t="n">
        <f aca="false">IF($A62="","",IF($B62="Meta",SUMIFS('Meta data'!$V$3:$V$20000,'Meta data'!$A$3:$A$20000,"&gt;="&amp;Calc!$C$14,'Meta data'!$A$3:$A$20000,"&lt;="&amp;Calc!$C$13,'Meta data'!$C$3:$C$20000,$A62,'Meta data'!$T$3:$T$20000,"&lt;&gt;Month total"),IF($B62="Google Ads",SUMIFS('Google data'!$J$3:$J$20000,'Google data'!$B$3:$B$20000,"&gt;="&amp;Calc!$C$14,'Google data'!$B$3:$B$20000,"&lt;="&amp;Calc!$C$13,'Google data'!$A$3:$A$20000,$A62,'Google data'!$H$3:$H$20000,"&lt;&gt;Month total"),IF($B62="ChatGPT Ads",SUMIFS('ChatGPT data'!$I$3:$I$20000,'ChatGPT data'!$A$3:$A$20000,"&gt;="&amp;Calc!$C$14,'ChatGPT data'!$A$3:$A$20000,"&lt;="&amp;Calc!$C$13,'ChatGPT data'!$B$3:$B$20000,$A62,'ChatGPT data'!$G$3:$G$20000,"&lt;&gt;Month total"),IF($B62="LinkedIn Ads",SUMIFS('LinkedIn data'!$I$3:$I$20000,'LinkedIn data'!$A$3:$A$20000,"&gt;="&amp;Calc!$C$14,'LinkedIn data'!$A$3:$A$20000,"&lt;="&amp;Calc!$C$13,'LinkedIn data'!$B$3:$B$20000,$A62,'LinkedIn data'!$G$3:$G$20000,"&lt;&gt;Month total"),0)))))</f>
        <v>0</v>
      </c>
    </row>
    <row r="63" customFormat="false" ht="15" hidden="false" customHeight="false" outlineLevel="0" collapsed="false">
      <c r="A63" s="59"/>
      <c r="B63" s="59"/>
      <c r="C63" s="59"/>
      <c r="D63" s="59"/>
      <c r="E63" s="59"/>
      <c r="F63" s="14" t="str">
        <f aca="false">IF($A63="","",IF($B63="Meta",SUMIFS('Meta data'!$V$3:$V$20000,'Meta data'!$A$3:$A$20000,"&gt;="&amp;F$3,'Meta data'!$A$3:$A$20000,"&lt;="&amp;F$4,'Meta data'!$C$3:$C$20000,$A63),IF($B63="Google Ads",SUMIFS('Google data'!$J$3:$J$20000,'Google data'!$B$3:$B$20000,"&gt;="&amp;F$3,'Google data'!$B$3:$B$20000,"&lt;="&amp;F$4,'Google data'!$A$3:$A$20000,$A63),IF($B63="ChatGPT Ads",SUMIFS('ChatGPT data'!$I$3:$I$20000,'ChatGPT data'!$A$3:$A$20000,"&gt;="&amp;F$3,'ChatGPT data'!$A$3:$A$20000,"&lt;="&amp;F$4,'ChatGPT data'!$B$3:$B$20000,$A63),IF($B63="LinkedIn Ads",SUMIFS('LinkedIn data'!$I$3:$I$20000,'LinkedIn data'!$A$3:$A$20000,"&gt;="&amp;F$3,'LinkedIn data'!$A$3:$A$20000,"&lt;="&amp;F$4,'LinkedIn data'!$B$3:$B$20000,$A63),0)))))</f>
        <v/>
      </c>
      <c r="G63" s="14" t="str">
        <f aca="false">IF($A63="","",IF($B63="Meta",SUMIFS('Meta data'!$V$3:$V$20000,'Meta data'!$A$3:$A$20000,"&gt;="&amp;G$3,'Meta data'!$A$3:$A$20000,"&lt;="&amp;G$4,'Meta data'!$C$3:$C$20000,$A63),IF($B63="Google Ads",SUMIFS('Google data'!$J$3:$J$20000,'Google data'!$B$3:$B$20000,"&gt;="&amp;G$3,'Google data'!$B$3:$B$20000,"&lt;="&amp;G$4,'Google data'!$A$3:$A$20000,$A63),IF($B63="ChatGPT Ads",SUMIFS('ChatGPT data'!$I$3:$I$20000,'ChatGPT data'!$A$3:$A$20000,"&gt;="&amp;G$3,'ChatGPT data'!$A$3:$A$20000,"&lt;="&amp;G$4,'ChatGPT data'!$B$3:$B$20000,$A63),IF($B63="LinkedIn Ads",SUMIFS('LinkedIn data'!$I$3:$I$20000,'LinkedIn data'!$A$3:$A$20000,"&gt;="&amp;G$3,'LinkedIn data'!$A$3:$A$20000,"&lt;="&amp;G$4,'LinkedIn data'!$B$3:$B$20000,$A63),0)))))</f>
        <v/>
      </c>
      <c r="H63" s="14" t="str">
        <f aca="false">IF($A63="","",IF($B63="Meta",SUMIFS('Meta data'!$V$3:$V$20000,'Meta data'!$A$3:$A$20000,"&gt;="&amp;H$3,'Meta data'!$A$3:$A$20000,"&lt;="&amp;H$4,'Meta data'!$C$3:$C$20000,$A63),IF($B63="Google Ads",SUMIFS('Google data'!$J$3:$J$20000,'Google data'!$B$3:$B$20000,"&gt;="&amp;H$3,'Google data'!$B$3:$B$20000,"&lt;="&amp;H$4,'Google data'!$A$3:$A$20000,$A63),IF($B63="ChatGPT Ads",SUMIFS('ChatGPT data'!$I$3:$I$20000,'ChatGPT data'!$A$3:$A$20000,"&gt;="&amp;H$3,'ChatGPT data'!$A$3:$A$20000,"&lt;="&amp;H$4,'ChatGPT data'!$B$3:$B$20000,$A63),IF($B63="LinkedIn Ads",SUMIFS('LinkedIn data'!$I$3:$I$20000,'LinkedIn data'!$A$3:$A$20000,"&gt;="&amp;H$3,'LinkedIn data'!$A$3:$A$20000,"&lt;="&amp;H$4,'LinkedIn data'!$B$3:$B$20000,$A63),0)))))</f>
        <v/>
      </c>
      <c r="I63" s="14" t="str">
        <f aca="false">IF($A63="","",IF($B63="Meta",SUMIFS('Meta data'!$V$3:$V$20000,'Meta data'!$A$3:$A$20000,"&gt;="&amp;I$3,'Meta data'!$A$3:$A$20000,"&lt;="&amp;I$4,'Meta data'!$C$3:$C$20000,$A63),IF($B63="Google Ads",SUMIFS('Google data'!$J$3:$J$20000,'Google data'!$B$3:$B$20000,"&gt;="&amp;I$3,'Google data'!$B$3:$B$20000,"&lt;="&amp;I$4,'Google data'!$A$3:$A$20000,$A63),IF($B63="ChatGPT Ads",SUMIFS('ChatGPT data'!$I$3:$I$20000,'ChatGPT data'!$A$3:$A$20000,"&gt;="&amp;I$3,'ChatGPT data'!$A$3:$A$20000,"&lt;="&amp;I$4,'ChatGPT data'!$B$3:$B$20000,$A63),IF($B63="LinkedIn Ads",SUMIFS('LinkedIn data'!$I$3:$I$20000,'LinkedIn data'!$A$3:$A$20000,"&gt;="&amp;I$3,'LinkedIn data'!$A$3:$A$20000,"&lt;="&amp;I$4,'LinkedIn data'!$B$3:$B$20000,$A63),0)))))</f>
        <v/>
      </c>
      <c r="J63" s="14" t="str">
        <f aca="false">IF($A63="","",IF($B63="Meta",SUMIFS('Meta data'!$V$3:$V$20000,'Meta data'!$A$3:$A$20000,"&gt;="&amp;J$3,'Meta data'!$A$3:$A$20000,"&lt;="&amp;J$4,'Meta data'!$C$3:$C$20000,$A63),IF($B63="Google Ads",SUMIFS('Google data'!$J$3:$J$20000,'Google data'!$B$3:$B$20000,"&gt;="&amp;J$3,'Google data'!$B$3:$B$20000,"&lt;="&amp;J$4,'Google data'!$A$3:$A$20000,$A63),IF($B63="ChatGPT Ads",SUMIFS('ChatGPT data'!$I$3:$I$20000,'ChatGPT data'!$A$3:$A$20000,"&gt;="&amp;J$3,'ChatGPT data'!$A$3:$A$20000,"&lt;="&amp;J$4,'ChatGPT data'!$B$3:$B$20000,$A63),IF($B63="LinkedIn Ads",SUMIFS('LinkedIn data'!$I$3:$I$20000,'LinkedIn data'!$A$3:$A$20000,"&gt;="&amp;J$3,'LinkedIn data'!$A$3:$A$20000,"&lt;="&amp;J$4,'LinkedIn data'!$B$3:$B$20000,$A63),0)))))</f>
        <v/>
      </c>
      <c r="K63" s="14" t="str">
        <f aca="false">IF($A63="","",IF($B63="Meta",SUMIFS('Meta data'!$V$3:$V$20000,'Meta data'!$A$3:$A$20000,"&gt;="&amp;K$3,'Meta data'!$A$3:$A$20000,"&lt;="&amp;K$4,'Meta data'!$C$3:$C$20000,$A63),IF($B63="Google Ads",SUMIFS('Google data'!$J$3:$J$20000,'Google data'!$B$3:$B$20000,"&gt;="&amp;K$3,'Google data'!$B$3:$B$20000,"&lt;="&amp;K$4,'Google data'!$A$3:$A$20000,$A63),IF($B63="ChatGPT Ads",SUMIFS('ChatGPT data'!$I$3:$I$20000,'ChatGPT data'!$A$3:$A$20000,"&gt;="&amp;K$3,'ChatGPT data'!$A$3:$A$20000,"&lt;="&amp;K$4,'ChatGPT data'!$B$3:$B$20000,$A63),IF($B63="LinkedIn Ads",SUMIFS('LinkedIn data'!$I$3:$I$20000,'LinkedIn data'!$A$3:$A$20000,"&gt;="&amp;K$3,'LinkedIn data'!$A$3:$A$20000,"&lt;="&amp;K$4,'LinkedIn data'!$B$3:$B$20000,$A63),0)))))</f>
        <v/>
      </c>
      <c r="L63" s="14" t="str">
        <f aca="false">IF($A63="","",IF($B63="Meta",SUMIFS('Meta data'!$V$3:$V$20000,'Meta data'!$A$3:$A$20000,"&gt;="&amp;L$3,'Meta data'!$A$3:$A$20000,"&lt;="&amp;L$4,'Meta data'!$C$3:$C$20000,$A63),IF($B63="Google Ads",SUMIFS('Google data'!$J$3:$J$20000,'Google data'!$B$3:$B$20000,"&gt;="&amp;L$3,'Google data'!$B$3:$B$20000,"&lt;="&amp;L$4,'Google data'!$A$3:$A$20000,$A63),IF($B63="ChatGPT Ads",SUMIFS('ChatGPT data'!$I$3:$I$20000,'ChatGPT data'!$A$3:$A$20000,"&gt;="&amp;L$3,'ChatGPT data'!$A$3:$A$20000,"&lt;="&amp;L$4,'ChatGPT data'!$B$3:$B$20000,$A63),IF($B63="LinkedIn Ads",SUMIFS('LinkedIn data'!$I$3:$I$20000,'LinkedIn data'!$A$3:$A$20000,"&gt;="&amp;L$3,'LinkedIn data'!$A$3:$A$20000,"&lt;="&amp;L$4,'LinkedIn data'!$B$3:$B$20000,$A63),0)))))</f>
        <v/>
      </c>
      <c r="M63" s="14" t="str">
        <f aca="false">IF($A63="","",IF($B63="Meta",SUMIFS('Meta data'!$V$3:$V$20000,'Meta data'!$A$3:$A$20000,"&gt;="&amp;M$3,'Meta data'!$A$3:$A$20000,"&lt;="&amp;M$4,'Meta data'!$C$3:$C$20000,$A63),IF($B63="Google Ads",SUMIFS('Google data'!$J$3:$J$20000,'Google data'!$B$3:$B$20000,"&gt;="&amp;M$3,'Google data'!$B$3:$B$20000,"&lt;="&amp;M$4,'Google data'!$A$3:$A$20000,$A63),IF($B63="ChatGPT Ads",SUMIFS('ChatGPT data'!$I$3:$I$20000,'ChatGPT data'!$A$3:$A$20000,"&gt;="&amp;M$3,'ChatGPT data'!$A$3:$A$20000,"&lt;="&amp;M$4,'ChatGPT data'!$B$3:$B$20000,$A63),IF($B63="LinkedIn Ads",SUMIFS('LinkedIn data'!$I$3:$I$20000,'LinkedIn data'!$A$3:$A$20000,"&gt;="&amp;M$3,'LinkedIn data'!$A$3:$A$20000,"&lt;="&amp;M$4,'LinkedIn data'!$B$3:$B$20000,$A63),0)))))</f>
        <v/>
      </c>
      <c r="N63" s="14" t="str">
        <f aca="false">IF($A63="","",IF($B63="Meta",SUMIFS('Meta data'!$V$3:$V$20000,'Meta data'!$A$3:$A$20000,"&gt;="&amp;N$3,'Meta data'!$A$3:$A$20000,"&lt;="&amp;N$4,'Meta data'!$C$3:$C$20000,$A63),IF($B63="Google Ads",SUMIFS('Google data'!$J$3:$J$20000,'Google data'!$B$3:$B$20000,"&gt;="&amp;N$3,'Google data'!$B$3:$B$20000,"&lt;="&amp;N$4,'Google data'!$A$3:$A$20000,$A63),IF($B63="ChatGPT Ads",SUMIFS('ChatGPT data'!$I$3:$I$20000,'ChatGPT data'!$A$3:$A$20000,"&gt;="&amp;N$3,'ChatGPT data'!$A$3:$A$20000,"&lt;="&amp;N$4,'ChatGPT data'!$B$3:$B$20000,$A63),IF($B63="LinkedIn Ads",SUMIFS('LinkedIn data'!$I$3:$I$20000,'LinkedIn data'!$A$3:$A$20000,"&gt;="&amp;N$3,'LinkedIn data'!$A$3:$A$20000,"&lt;="&amp;N$4,'LinkedIn data'!$B$3:$B$20000,$A63),0)))))</f>
        <v/>
      </c>
      <c r="O63" s="14" t="str">
        <f aca="false">IF($A63="","",IF($B63="Meta",SUMIFS('Meta data'!$V$3:$V$20000,'Meta data'!$A$3:$A$20000,"&gt;="&amp;O$3,'Meta data'!$A$3:$A$20000,"&lt;="&amp;O$4,'Meta data'!$C$3:$C$20000,$A63),IF($B63="Google Ads",SUMIFS('Google data'!$J$3:$J$20000,'Google data'!$B$3:$B$20000,"&gt;="&amp;O$3,'Google data'!$B$3:$B$20000,"&lt;="&amp;O$4,'Google data'!$A$3:$A$20000,$A63),IF($B63="ChatGPT Ads",SUMIFS('ChatGPT data'!$I$3:$I$20000,'ChatGPT data'!$A$3:$A$20000,"&gt;="&amp;O$3,'ChatGPT data'!$A$3:$A$20000,"&lt;="&amp;O$4,'ChatGPT data'!$B$3:$B$20000,$A63),IF($B63="LinkedIn Ads",SUMIFS('LinkedIn data'!$I$3:$I$20000,'LinkedIn data'!$A$3:$A$20000,"&gt;="&amp;O$3,'LinkedIn data'!$A$3:$A$20000,"&lt;="&amp;O$4,'LinkedIn data'!$B$3:$B$20000,$A63),0)))))</f>
        <v/>
      </c>
      <c r="P63" s="14" t="str">
        <f aca="false">IF($A63="","",IF($B63="Meta",SUMIFS('Meta data'!$V$3:$V$20000,'Meta data'!$A$3:$A$20000,"&gt;="&amp;P$3,'Meta data'!$A$3:$A$20000,"&lt;="&amp;P$4,'Meta data'!$C$3:$C$20000,$A63),IF($B63="Google Ads",SUMIFS('Google data'!$J$3:$J$20000,'Google data'!$B$3:$B$20000,"&gt;="&amp;P$3,'Google data'!$B$3:$B$20000,"&lt;="&amp;P$4,'Google data'!$A$3:$A$20000,$A63),IF($B63="ChatGPT Ads",SUMIFS('ChatGPT data'!$I$3:$I$20000,'ChatGPT data'!$A$3:$A$20000,"&gt;="&amp;P$3,'ChatGPT data'!$A$3:$A$20000,"&lt;="&amp;P$4,'ChatGPT data'!$B$3:$B$20000,$A63),IF($B63="LinkedIn Ads",SUMIFS('LinkedIn data'!$I$3:$I$20000,'LinkedIn data'!$A$3:$A$20000,"&gt;="&amp;P$3,'LinkedIn data'!$A$3:$A$20000,"&lt;="&amp;P$4,'LinkedIn data'!$B$3:$B$20000,$A63),0)))))</f>
        <v/>
      </c>
      <c r="Q63" s="14" t="str">
        <f aca="false">IF($A63="","",IF($B63="Meta",SUMIFS('Meta data'!$V$3:$V$20000,'Meta data'!$A$3:$A$20000,"&gt;="&amp;Q$3,'Meta data'!$A$3:$A$20000,"&lt;="&amp;Q$4,'Meta data'!$C$3:$C$20000,$A63),IF($B63="Google Ads",SUMIFS('Google data'!$J$3:$J$20000,'Google data'!$B$3:$B$20000,"&gt;="&amp;Q$3,'Google data'!$B$3:$B$20000,"&lt;="&amp;Q$4,'Google data'!$A$3:$A$20000,$A63),IF($B63="ChatGPT Ads",SUMIFS('ChatGPT data'!$I$3:$I$20000,'ChatGPT data'!$A$3:$A$20000,"&gt;="&amp;Q$3,'ChatGPT data'!$A$3:$A$20000,"&lt;="&amp;Q$4,'ChatGPT data'!$B$3:$B$20000,$A63),IF($B63="LinkedIn Ads",SUMIFS('LinkedIn data'!$I$3:$I$20000,'LinkedIn data'!$A$3:$A$20000,"&gt;="&amp;Q$3,'LinkedIn data'!$A$3:$A$20000,"&lt;="&amp;Q$4,'LinkedIn data'!$B$3:$B$20000,$A63),0)))))</f>
        <v/>
      </c>
      <c r="R63" s="15" t="str">
        <f aca="false">IF($A63="","",SUM(F63:Q63))</f>
        <v/>
      </c>
      <c r="S63" s="36" t="str">
        <f aca="false">IF($A63="","",IF($B63="Meta",SUMIFS('Meta data'!$O$3:$O$20000,'Meta data'!$C$3:$C$20000,$A63),IF($B63="Google Ads",SUMIFS('Google data'!$F$3:$F$20000,'Google data'!$A$3:$A$20000,$A63),IF($B63="ChatGPT Ads",SUMIFS('ChatGPT data'!$E$3:$E$20000,'ChatGPT data'!$B$3:$B$20000,$A63),IF($B63="LinkedIn Ads",SUMIFS('LinkedIn data'!$E$3:$E$20000,'LinkedIn data'!$B$3:$B$20000,$A63),0)))))</f>
        <v/>
      </c>
      <c r="T63" s="36" t="str">
        <f aca="false">IF($A63="","",IF($B63="Meta",SUMIFS('Meta data'!$P$3:$P$20000,'Meta data'!$C$3:$C$20000,$A63),IF($B63="Google Ads",SUMIFS('Google data'!$G$3:$G$20000,'Google data'!$A$3:$A$20000,$A63),IF($B63="ChatGPT Ads",SUMIFS('ChatGPT data'!$F$3:$F$20000,'ChatGPT data'!$B$3:$B$20000,$A63),IF($B63="LinkedIn Ads",SUMIFS('LinkedIn data'!$F$3:$F$20000,'LinkedIn data'!$B$3:$B$20000,$A63),0)))))</f>
        <v/>
      </c>
      <c r="U63" s="37" t="str">
        <f aca="false">IF(OR($A63="",T63=0),"",R63/T63)</f>
        <v/>
      </c>
      <c r="V63" s="58"/>
      <c r="W63" s="14" t="str">
        <f aca="false">IF($A63="","",IF($B63="Meta",SUMIFS('Meta data'!$V$3:$V$20000,'Meta data'!$A$3:$A$20000,"&gt;="&amp;Calc!$C$15,'Meta data'!$A$3:$A$20000,"&lt;="&amp;Calc!$C$13,'Meta data'!$C$3:$C$20000,$A63,'Meta data'!$T$3:$T$20000,"&lt;&gt;Month total"),IF($B63="Google Ads",SUMIFS('Google data'!$J$3:$J$20000,'Google data'!$B$3:$B$20000,"&gt;="&amp;Calc!$C$15,'Google data'!$B$3:$B$20000,"&lt;="&amp;Calc!$C$13,'Google data'!$A$3:$A$20000,$A63,'Google data'!$H$3:$H$20000,"&lt;&gt;Month total"),IF($B63="ChatGPT Ads",SUMIFS('ChatGPT data'!$I$3:$I$20000,'ChatGPT data'!$A$3:$A$20000,"&gt;="&amp;Calc!$C$15,'ChatGPT data'!$A$3:$A$20000,"&lt;="&amp;Calc!$C$13,'ChatGPT data'!$B$3:$B$20000,$A63,'ChatGPT data'!$G$3:$G$20000,"&lt;&gt;Month total"),IF($B63="LinkedIn Ads",SUMIFS('LinkedIn data'!$I$3:$I$20000,'LinkedIn data'!$A$3:$A$20000,"&gt;="&amp;Calc!$C$15,'LinkedIn data'!$A$3:$A$20000,"&lt;="&amp;Calc!$C$13,'LinkedIn data'!$B$3:$B$20000,$A63,'LinkedIn data'!$G$3:$G$20000,"&lt;&gt;Month total"),0)))))</f>
        <v/>
      </c>
      <c r="X63" s="14" t="str">
        <f aca="false">IF($A63="","",IF($B63="Meta",SUMIFS('Meta data'!$V$3:$V$20000,'Meta data'!$A$3:$A$20000,"&gt;="&amp;Calc!$C$14,'Meta data'!$A$3:$A$20000,"&lt;="&amp;Calc!$C$13,'Meta data'!$C$3:$C$20000,$A63,'Meta data'!$T$3:$T$20000,"&lt;&gt;Month total"),IF($B63="Google Ads",SUMIFS('Google data'!$J$3:$J$20000,'Google data'!$B$3:$B$20000,"&gt;="&amp;Calc!$C$14,'Google data'!$B$3:$B$20000,"&lt;="&amp;Calc!$C$13,'Google data'!$A$3:$A$20000,$A63,'Google data'!$H$3:$H$20000,"&lt;&gt;Month total"),IF($B63="ChatGPT Ads",SUMIFS('ChatGPT data'!$I$3:$I$20000,'ChatGPT data'!$A$3:$A$20000,"&gt;="&amp;Calc!$C$14,'ChatGPT data'!$A$3:$A$20000,"&lt;="&amp;Calc!$C$13,'ChatGPT data'!$B$3:$B$20000,$A63,'ChatGPT data'!$G$3:$G$20000,"&lt;&gt;Month total"),IF($B63="LinkedIn Ads",SUMIFS('LinkedIn data'!$I$3:$I$20000,'LinkedIn data'!$A$3:$A$20000,"&gt;="&amp;Calc!$C$14,'LinkedIn data'!$A$3:$A$20000,"&lt;="&amp;Calc!$C$13,'LinkedIn data'!$B$3:$B$20000,$A63,'LinkedIn data'!$G$3:$G$20000,"&lt;&gt;Month total"),0)))))</f>
        <v/>
      </c>
    </row>
    <row r="64" customFormat="false" ht="15" hidden="false" customHeight="false" outlineLevel="0" collapsed="false">
      <c r="A64" s="59"/>
      <c r="B64" s="59"/>
      <c r="C64" s="59"/>
      <c r="D64" s="59"/>
      <c r="E64" s="59"/>
      <c r="F64" s="14" t="str">
        <f aca="false">IF($A64="","",IF($B64="Meta",SUMIFS('Meta data'!$V$3:$V$20000,'Meta data'!$A$3:$A$20000,"&gt;="&amp;F$3,'Meta data'!$A$3:$A$20000,"&lt;="&amp;F$4,'Meta data'!$C$3:$C$20000,$A64),IF($B64="Google Ads",SUMIFS('Google data'!$J$3:$J$20000,'Google data'!$B$3:$B$20000,"&gt;="&amp;F$3,'Google data'!$B$3:$B$20000,"&lt;="&amp;F$4,'Google data'!$A$3:$A$20000,$A64),IF($B64="ChatGPT Ads",SUMIFS('ChatGPT data'!$I$3:$I$20000,'ChatGPT data'!$A$3:$A$20000,"&gt;="&amp;F$3,'ChatGPT data'!$A$3:$A$20000,"&lt;="&amp;F$4,'ChatGPT data'!$B$3:$B$20000,$A64),IF($B64="LinkedIn Ads",SUMIFS('LinkedIn data'!$I$3:$I$20000,'LinkedIn data'!$A$3:$A$20000,"&gt;="&amp;F$3,'LinkedIn data'!$A$3:$A$20000,"&lt;="&amp;F$4,'LinkedIn data'!$B$3:$B$20000,$A64),0)))))</f>
        <v/>
      </c>
      <c r="G64" s="14" t="str">
        <f aca="false">IF($A64="","",IF($B64="Meta",SUMIFS('Meta data'!$V$3:$V$20000,'Meta data'!$A$3:$A$20000,"&gt;="&amp;G$3,'Meta data'!$A$3:$A$20000,"&lt;="&amp;G$4,'Meta data'!$C$3:$C$20000,$A64),IF($B64="Google Ads",SUMIFS('Google data'!$J$3:$J$20000,'Google data'!$B$3:$B$20000,"&gt;="&amp;G$3,'Google data'!$B$3:$B$20000,"&lt;="&amp;G$4,'Google data'!$A$3:$A$20000,$A64),IF($B64="ChatGPT Ads",SUMIFS('ChatGPT data'!$I$3:$I$20000,'ChatGPT data'!$A$3:$A$20000,"&gt;="&amp;G$3,'ChatGPT data'!$A$3:$A$20000,"&lt;="&amp;G$4,'ChatGPT data'!$B$3:$B$20000,$A64),IF($B64="LinkedIn Ads",SUMIFS('LinkedIn data'!$I$3:$I$20000,'LinkedIn data'!$A$3:$A$20000,"&gt;="&amp;G$3,'LinkedIn data'!$A$3:$A$20000,"&lt;="&amp;G$4,'LinkedIn data'!$B$3:$B$20000,$A64),0)))))</f>
        <v/>
      </c>
      <c r="H64" s="14" t="str">
        <f aca="false">IF($A64="","",IF($B64="Meta",SUMIFS('Meta data'!$V$3:$V$20000,'Meta data'!$A$3:$A$20000,"&gt;="&amp;H$3,'Meta data'!$A$3:$A$20000,"&lt;="&amp;H$4,'Meta data'!$C$3:$C$20000,$A64),IF($B64="Google Ads",SUMIFS('Google data'!$J$3:$J$20000,'Google data'!$B$3:$B$20000,"&gt;="&amp;H$3,'Google data'!$B$3:$B$20000,"&lt;="&amp;H$4,'Google data'!$A$3:$A$20000,$A64),IF($B64="ChatGPT Ads",SUMIFS('ChatGPT data'!$I$3:$I$20000,'ChatGPT data'!$A$3:$A$20000,"&gt;="&amp;H$3,'ChatGPT data'!$A$3:$A$20000,"&lt;="&amp;H$4,'ChatGPT data'!$B$3:$B$20000,$A64),IF($B64="LinkedIn Ads",SUMIFS('LinkedIn data'!$I$3:$I$20000,'LinkedIn data'!$A$3:$A$20000,"&gt;="&amp;H$3,'LinkedIn data'!$A$3:$A$20000,"&lt;="&amp;H$4,'LinkedIn data'!$B$3:$B$20000,$A64),0)))))</f>
        <v/>
      </c>
      <c r="I64" s="14" t="str">
        <f aca="false">IF($A64="","",IF($B64="Meta",SUMIFS('Meta data'!$V$3:$V$20000,'Meta data'!$A$3:$A$20000,"&gt;="&amp;I$3,'Meta data'!$A$3:$A$20000,"&lt;="&amp;I$4,'Meta data'!$C$3:$C$20000,$A64),IF($B64="Google Ads",SUMIFS('Google data'!$J$3:$J$20000,'Google data'!$B$3:$B$20000,"&gt;="&amp;I$3,'Google data'!$B$3:$B$20000,"&lt;="&amp;I$4,'Google data'!$A$3:$A$20000,$A64),IF($B64="ChatGPT Ads",SUMIFS('ChatGPT data'!$I$3:$I$20000,'ChatGPT data'!$A$3:$A$20000,"&gt;="&amp;I$3,'ChatGPT data'!$A$3:$A$20000,"&lt;="&amp;I$4,'ChatGPT data'!$B$3:$B$20000,$A64),IF($B64="LinkedIn Ads",SUMIFS('LinkedIn data'!$I$3:$I$20000,'LinkedIn data'!$A$3:$A$20000,"&gt;="&amp;I$3,'LinkedIn data'!$A$3:$A$20000,"&lt;="&amp;I$4,'LinkedIn data'!$B$3:$B$20000,$A64),0)))))</f>
        <v/>
      </c>
      <c r="J64" s="14" t="str">
        <f aca="false">IF($A64="","",IF($B64="Meta",SUMIFS('Meta data'!$V$3:$V$20000,'Meta data'!$A$3:$A$20000,"&gt;="&amp;J$3,'Meta data'!$A$3:$A$20000,"&lt;="&amp;J$4,'Meta data'!$C$3:$C$20000,$A64),IF($B64="Google Ads",SUMIFS('Google data'!$J$3:$J$20000,'Google data'!$B$3:$B$20000,"&gt;="&amp;J$3,'Google data'!$B$3:$B$20000,"&lt;="&amp;J$4,'Google data'!$A$3:$A$20000,$A64),IF($B64="ChatGPT Ads",SUMIFS('ChatGPT data'!$I$3:$I$20000,'ChatGPT data'!$A$3:$A$20000,"&gt;="&amp;J$3,'ChatGPT data'!$A$3:$A$20000,"&lt;="&amp;J$4,'ChatGPT data'!$B$3:$B$20000,$A64),IF($B64="LinkedIn Ads",SUMIFS('LinkedIn data'!$I$3:$I$20000,'LinkedIn data'!$A$3:$A$20000,"&gt;="&amp;J$3,'LinkedIn data'!$A$3:$A$20000,"&lt;="&amp;J$4,'LinkedIn data'!$B$3:$B$20000,$A64),0)))))</f>
        <v/>
      </c>
      <c r="K64" s="14" t="str">
        <f aca="false">IF($A64="","",IF($B64="Meta",SUMIFS('Meta data'!$V$3:$V$20000,'Meta data'!$A$3:$A$20000,"&gt;="&amp;K$3,'Meta data'!$A$3:$A$20000,"&lt;="&amp;K$4,'Meta data'!$C$3:$C$20000,$A64),IF($B64="Google Ads",SUMIFS('Google data'!$J$3:$J$20000,'Google data'!$B$3:$B$20000,"&gt;="&amp;K$3,'Google data'!$B$3:$B$20000,"&lt;="&amp;K$4,'Google data'!$A$3:$A$20000,$A64),IF($B64="ChatGPT Ads",SUMIFS('ChatGPT data'!$I$3:$I$20000,'ChatGPT data'!$A$3:$A$20000,"&gt;="&amp;K$3,'ChatGPT data'!$A$3:$A$20000,"&lt;="&amp;K$4,'ChatGPT data'!$B$3:$B$20000,$A64),IF($B64="LinkedIn Ads",SUMIFS('LinkedIn data'!$I$3:$I$20000,'LinkedIn data'!$A$3:$A$20000,"&gt;="&amp;K$3,'LinkedIn data'!$A$3:$A$20000,"&lt;="&amp;K$4,'LinkedIn data'!$B$3:$B$20000,$A64),0)))))</f>
        <v/>
      </c>
      <c r="L64" s="14" t="str">
        <f aca="false">IF($A64="","",IF($B64="Meta",SUMIFS('Meta data'!$V$3:$V$20000,'Meta data'!$A$3:$A$20000,"&gt;="&amp;L$3,'Meta data'!$A$3:$A$20000,"&lt;="&amp;L$4,'Meta data'!$C$3:$C$20000,$A64),IF($B64="Google Ads",SUMIFS('Google data'!$J$3:$J$20000,'Google data'!$B$3:$B$20000,"&gt;="&amp;L$3,'Google data'!$B$3:$B$20000,"&lt;="&amp;L$4,'Google data'!$A$3:$A$20000,$A64),IF($B64="ChatGPT Ads",SUMIFS('ChatGPT data'!$I$3:$I$20000,'ChatGPT data'!$A$3:$A$20000,"&gt;="&amp;L$3,'ChatGPT data'!$A$3:$A$20000,"&lt;="&amp;L$4,'ChatGPT data'!$B$3:$B$20000,$A64),IF($B64="LinkedIn Ads",SUMIFS('LinkedIn data'!$I$3:$I$20000,'LinkedIn data'!$A$3:$A$20000,"&gt;="&amp;L$3,'LinkedIn data'!$A$3:$A$20000,"&lt;="&amp;L$4,'LinkedIn data'!$B$3:$B$20000,$A64),0)))))</f>
        <v/>
      </c>
      <c r="M64" s="14" t="str">
        <f aca="false">IF($A64="","",IF($B64="Meta",SUMIFS('Meta data'!$V$3:$V$20000,'Meta data'!$A$3:$A$20000,"&gt;="&amp;M$3,'Meta data'!$A$3:$A$20000,"&lt;="&amp;M$4,'Meta data'!$C$3:$C$20000,$A64),IF($B64="Google Ads",SUMIFS('Google data'!$J$3:$J$20000,'Google data'!$B$3:$B$20000,"&gt;="&amp;M$3,'Google data'!$B$3:$B$20000,"&lt;="&amp;M$4,'Google data'!$A$3:$A$20000,$A64),IF($B64="ChatGPT Ads",SUMIFS('ChatGPT data'!$I$3:$I$20000,'ChatGPT data'!$A$3:$A$20000,"&gt;="&amp;M$3,'ChatGPT data'!$A$3:$A$20000,"&lt;="&amp;M$4,'ChatGPT data'!$B$3:$B$20000,$A64),IF($B64="LinkedIn Ads",SUMIFS('LinkedIn data'!$I$3:$I$20000,'LinkedIn data'!$A$3:$A$20000,"&gt;="&amp;M$3,'LinkedIn data'!$A$3:$A$20000,"&lt;="&amp;M$4,'LinkedIn data'!$B$3:$B$20000,$A64),0)))))</f>
        <v/>
      </c>
      <c r="N64" s="14" t="str">
        <f aca="false">IF($A64="","",IF($B64="Meta",SUMIFS('Meta data'!$V$3:$V$20000,'Meta data'!$A$3:$A$20000,"&gt;="&amp;N$3,'Meta data'!$A$3:$A$20000,"&lt;="&amp;N$4,'Meta data'!$C$3:$C$20000,$A64),IF($B64="Google Ads",SUMIFS('Google data'!$J$3:$J$20000,'Google data'!$B$3:$B$20000,"&gt;="&amp;N$3,'Google data'!$B$3:$B$20000,"&lt;="&amp;N$4,'Google data'!$A$3:$A$20000,$A64),IF($B64="ChatGPT Ads",SUMIFS('ChatGPT data'!$I$3:$I$20000,'ChatGPT data'!$A$3:$A$20000,"&gt;="&amp;N$3,'ChatGPT data'!$A$3:$A$20000,"&lt;="&amp;N$4,'ChatGPT data'!$B$3:$B$20000,$A64),IF($B64="LinkedIn Ads",SUMIFS('LinkedIn data'!$I$3:$I$20000,'LinkedIn data'!$A$3:$A$20000,"&gt;="&amp;N$3,'LinkedIn data'!$A$3:$A$20000,"&lt;="&amp;N$4,'LinkedIn data'!$B$3:$B$20000,$A64),0)))))</f>
        <v/>
      </c>
      <c r="O64" s="14" t="str">
        <f aca="false">IF($A64="","",IF($B64="Meta",SUMIFS('Meta data'!$V$3:$V$20000,'Meta data'!$A$3:$A$20000,"&gt;="&amp;O$3,'Meta data'!$A$3:$A$20000,"&lt;="&amp;O$4,'Meta data'!$C$3:$C$20000,$A64),IF($B64="Google Ads",SUMIFS('Google data'!$J$3:$J$20000,'Google data'!$B$3:$B$20000,"&gt;="&amp;O$3,'Google data'!$B$3:$B$20000,"&lt;="&amp;O$4,'Google data'!$A$3:$A$20000,$A64),IF($B64="ChatGPT Ads",SUMIFS('ChatGPT data'!$I$3:$I$20000,'ChatGPT data'!$A$3:$A$20000,"&gt;="&amp;O$3,'ChatGPT data'!$A$3:$A$20000,"&lt;="&amp;O$4,'ChatGPT data'!$B$3:$B$20000,$A64),IF($B64="LinkedIn Ads",SUMIFS('LinkedIn data'!$I$3:$I$20000,'LinkedIn data'!$A$3:$A$20000,"&gt;="&amp;O$3,'LinkedIn data'!$A$3:$A$20000,"&lt;="&amp;O$4,'LinkedIn data'!$B$3:$B$20000,$A64),0)))))</f>
        <v/>
      </c>
      <c r="P64" s="14" t="str">
        <f aca="false">IF($A64="","",IF($B64="Meta",SUMIFS('Meta data'!$V$3:$V$20000,'Meta data'!$A$3:$A$20000,"&gt;="&amp;P$3,'Meta data'!$A$3:$A$20000,"&lt;="&amp;P$4,'Meta data'!$C$3:$C$20000,$A64),IF($B64="Google Ads",SUMIFS('Google data'!$J$3:$J$20000,'Google data'!$B$3:$B$20000,"&gt;="&amp;P$3,'Google data'!$B$3:$B$20000,"&lt;="&amp;P$4,'Google data'!$A$3:$A$20000,$A64),IF($B64="ChatGPT Ads",SUMIFS('ChatGPT data'!$I$3:$I$20000,'ChatGPT data'!$A$3:$A$20000,"&gt;="&amp;P$3,'ChatGPT data'!$A$3:$A$20000,"&lt;="&amp;P$4,'ChatGPT data'!$B$3:$B$20000,$A64),IF($B64="LinkedIn Ads",SUMIFS('LinkedIn data'!$I$3:$I$20000,'LinkedIn data'!$A$3:$A$20000,"&gt;="&amp;P$3,'LinkedIn data'!$A$3:$A$20000,"&lt;="&amp;P$4,'LinkedIn data'!$B$3:$B$20000,$A64),0)))))</f>
        <v/>
      </c>
      <c r="Q64" s="14" t="str">
        <f aca="false">IF($A64="","",IF($B64="Meta",SUMIFS('Meta data'!$V$3:$V$20000,'Meta data'!$A$3:$A$20000,"&gt;="&amp;Q$3,'Meta data'!$A$3:$A$20000,"&lt;="&amp;Q$4,'Meta data'!$C$3:$C$20000,$A64),IF($B64="Google Ads",SUMIFS('Google data'!$J$3:$J$20000,'Google data'!$B$3:$B$20000,"&gt;="&amp;Q$3,'Google data'!$B$3:$B$20000,"&lt;="&amp;Q$4,'Google data'!$A$3:$A$20000,$A64),IF($B64="ChatGPT Ads",SUMIFS('ChatGPT data'!$I$3:$I$20000,'ChatGPT data'!$A$3:$A$20000,"&gt;="&amp;Q$3,'ChatGPT data'!$A$3:$A$20000,"&lt;="&amp;Q$4,'ChatGPT data'!$B$3:$B$20000,$A64),IF($B64="LinkedIn Ads",SUMIFS('LinkedIn data'!$I$3:$I$20000,'LinkedIn data'!$A$3:$A$20000,"&gt;="&amp;Q$3,'LinkedIn data'!$A$3:$A$20000,"&lt;="&amp;Q$4,'LinkedIn data'!$B$3:$B$20000,$A64),0)))))</f>
        <v/>
      </c>
      <c r="R64" s="15" t="str">
        <f aca="false">IF($A64="","",SUM(F64:Q64))</f>
        <v/>
      </c>
      <c r="S64" s="36" t="str">
        <f aca="false">IF($A64="","",IF($B64="Meta",SUMIFS('Meta data'!$O$3:$O$20000,'Meta data'!$C$3:$C$20000,$A64),IF($B64="Google Ads",SUMIFS('Google data'!$F$3:$F$20000,'Google data'!$A$3:$A$20000,$A64),IF($B64="ChatGPT Ads",SUMIFS('ChatGPT data'!$E$3:$E$20000,'ChatGPT data'!$B$3:$B$20000,$A64),IF($B64="LinkedIn Ads",SUMIFS('LinkedIn data'!$E$3:$E$20000,'LinkedIn data'!$B$3:$B$20000,$A64),0)))))</f>
        <v/>
      </c>
      <c r="T64" s="36" t="str">
        <f aca="false">IF($A64="","",IF($B64="Meta",SUMIFS('Meta data'!$P$3:$P$20000,'Meta data'!$C$3:$C$20000,$A64),IF($B64="Google Ads",SUMIFS('Google data'!$G$3:$G$20000,'Google data'!$A$3:$A$20000,$A64),IF($B64="ChatGPT Ads",SUMIFS('ChatGPT data'!$F$3:$F$20000,'ChatGPT data'!$B$3:$B$20000,$A64),IF($B64="LinkedIn Ads",SUMIFS('LinkedIn data'!$F$3:$F$20000,'LinkedIn data'!$B$3:$B$20000,$A64),0)))))</f>
        <v/>
      </c>
      <c r="U64" s="37" t="str">
        <f aca="false">IF(OR($A64="",T64=0),"",R64/T64)</f>
        <v/>
      </c>
      <c r="V64" s="58"/>
      <c r="W64" s="14" t="str">
        <f aca="false">IF($A64="","",IF($B64="Meta",SUMIFS('Meta data'!$V$3:$V$20000,'Meta data'!$A$3:$A$20000,"&gt;="&amp;Calc!$C$15,'Meta data'!$A$3:$A$20000,"&lt;="&amp;Calc!$C$13,'Meta data'!$C$3:$C$20000,$A64,'Meta data'!$T$3:$T$20000,"&lt;&gt;Month total"),IF($B64="Google Ads",SUMIFS('Google data'!$J$3:$J$20000,'Google data'!$B$3:$B$20000,"&gt;="&amp;Calc!$C$15,'Google data'!$B$3:$B$20000,"&lt;="&amp;Calc!$C$13,'Google data'!$A$3:$A$20000,$A64,'Google data'!$H$3:$H$20000,"&lt;&gt;Month total"),IF($B64="ChatGPT Ads",SUMIFS('ChatGPT data'!$I$3:$I$20000,'ChatGPT data'!$A$3:$A$20000,"&gt;="&amp;Calc!$C$15,'ChatGPT data'!$A$3:$A$20000,"&lt;="&amp;Calc!$C$13,'ChatGPT data'!$B$3:$B$20000,$A64,'ChatGPT data'!$G$3:$G$20000,"&lt;&gt;Month total"),IF($B64="LinkedIn Ads",SUMIFS('LinkedIn data'!$I$3:$I$20000,'LinkedIn data'!$A$3:$A$20000,"&gt;="&amp;Calc!$C$15,'LinkedIn data'!$A$3:$A$20000,"&lt;="&amp;Calc!$C$13,'LinkedIn data'!$B$3:$B$20000,$A64,'LinkedIn data'!$G$3:$G$20000,"&lt;&gt;Month total"),0)))))</f>
        <v/>
      </c>
      <c r="X64" s="14" t="str">
        <f aca="false">IF($A64="","",IF($B64="Meta",SUMIFS('Meta data'!$V$3:$V$20000,'Meta data'!$A$3:$A$20000,"&gt;="&amp;Calc!$C$14,'Meta data'!$A$3:$A$20000,"&lt;="&amp;Calc!$C$13,'Meta data'!$C$3:$C$20000,$A64,'Meta data'!$T$3:$T$20000,"&lt;&gt;Month total"),IF($B64="Google Ads",SUMIFS('Google data'!$J$3:$J$20000,'Google data'!$B$3:$B$20000,"&gt;="&amp;Calc!$C$14,'Google data'!$B$3:$B$20000,"&lt;="&amp;Calc!$C$13,'Google data'!$A$3:$A$20000,$A64,'Google data'!$H$3:$H$20000,"&lt;&gt;Month total"),IF($B64="ChatGPT Ads",SUMIFS('ChatGPT data'!$I$3:$I$20000,'ChatGPT data'!$A$3:$A$20000,"&gt;="&amp;Calc!$C$14,'ChatGPT data'!$A$3:$A$20000,"&lt;="&amp;Calc!$C$13,'ChatGPT data'!$B$3:$B$20000,$A64,'ChatGPT data'!$G$3:$G$20000,"&lt;&gt;Month total"),IF($B64="LinkedIn Ads",SUMIFS('LinkedIn data'!$I$3:$I$20000,'LinkedIn data'!$A$3:$A$20000,"&gt;="&amp;Calc!$C$14,'LinkedIn data'!$A$3:$A$20000,"&lt;="&amp;Calc!$C$13,'LinkedIn data'!$B$3:$B$20000,$A64,'LinkedIn data'!$G$3:$G$20000,"&lt;&gt;Month total"),0)))))</f>
        <v/>
      </c>
    </row>
    <row r="65" customFormat="false" ht="15" hidden="false" customHeight="false" outlineLevel="0" collapsed="false">
      <c r="A65" s="59"/>
      <c r="B65" s="59"/>
      <c r="C65" s="59"/>
      <c r="D65" s="59"/>
      <c r="E65" s="59"/>
      <c r="F65" s="14" t="str">
        <f aca="false">IF($A65="","",IF($B65="Meta",SUMIFS('Meta data'!$V$3:$V$20000,'Meta data'!$A$3:$A$20000,"&gt;="&amp;F$3,'Meta data'!$A$3:$A$20000,"&lt;="&amp;F$4,'Meta data'!$C$3:$C$20000,$A65),IF($B65="Google Ads",SUMIFS('Google data'!$J$3:$J$20000,'Google data'!$B$3:$B$20000,"&gt;="&amp;F$3,'Google data'!$B$3:$B$20000,"&lt;="&amp;F$4,'Google data'!$A$3:$A$20000,$A65),IF($B65="ChatGPT Ads",SUMIFS('ChatGPT data'!$I$3:$I$20000,'ChatGPT data'!$A$3:$A$20000,"&gt;="&amp;F$3,'ChatGPT data'!$A$3:$A$20000,"&lt;="&amp;F$4,'ChatGPT data'!$B$3:$B$20000,$A65),IF($B65="LinkedIn Ads",SUMIFS('LinkedIn data'!$I$3:$I$20000,'LinkedIn data'!$A$3:$A$20000,"&gt;="&amp;F$3,'LinkedIn data'!$A$3:$A$20000,"&lt;="&amp;F$4,'LinkedIn data'!$B$3:$B$20000,$A65),0)))))</f>
        <v/>
      </c>
      <c r="G65" s="14" t="str">
        <f aca="false">IF($A65="","",IF($B65="Meta",SUMIFS('Meta data'!$V$3:$V$20000,'Meta data'!$A$3:$A$20000,"&gt;="&amp;G$3,'Meta data'!$A$3:$A$20000,"&lt;="&amp;G$4,'Meta data'!$C$3:$C$20000,$A65),IF($B65="Google Ads",SUMIFS('Google data'!$J$3:$J$20000,'Google data'!$B$3:$B$20000,"&gt;="&amp;G$3,'Google data'!$B$3:$B$20000,"&lt;="&amp;G$4,'Google data'!$A$3:$A$20000,$A65),IF($B65="ChatGPT Ads",SUMIFS('ChatGPT data'!$I$3:$I$20000,'ChatGPT data'!$A$3:$A$20000,"&gt;="&amp;G$3,'ChatGPT data'!$A$3:$A$20000,"&lt;="&amp;G$4,'ChatGPT data'!$B$3:$B$20000,$A65),IF($B65="LinkedIn Ads",SUMIFS('LinkedIn data'!$I$3:$I$20000,'LinkedIn data'!$A$3:$A$20000,"&gt;="&amp;G$3,'LinkedIn data'!$A$3:$A$20000,"&lt;="&amp;G$4,'LinkedIn data'!$B$3:$B$20000,$A65),0)))))</f>
        <v/>
      </c>
      <c r="H65" s="14" t="str">
        <f aca="false">IF($A65="","",IF($B65="Meta",SUMIFS('Meta data'!$V$3:$V$20000,'Meta data'!$A$3:$A$20000,"&gt;="&amp;H$3,'Meta data'!$A$3:$A$20000,"&lt;="&amp;H$4,'Meta data'!$C$3:$C$20000,$A65),IF($B65="Google Ads",SUMIFS('Google data'!$J$3:$J$20000,'Google data'!$B$3:$B$20000,"&gt;="&amp;H$3,'Google data'!$B$3:$B$20000,"&lt;="&amp;H$4,'Google data'!$A$3:$A$20000,$A65),IF($B65="ChatGPT Ads",SUMIFS('ChatGPT data'!$I$3:$I$20000,'ChatGPT data'!$A$3:$A$20000,"&gt;="&amp;H$3,'ChatGPT data'!$A$3:$A$20000,"&lt;="&amp;H$4,'ChatGPT data'!$B$3:$B$20000,$A65),IF($B65="LinkedIn Ads",SUMIFS('LinkedIn data'!$I$3:$I$20000,'LinkedIn data'!$A$3:$A$20000,"&gt;="&amp;H$3,'LinkedIn data'!$A$3:$A$20000,"&lt;="&amp;H$4,'LinkedIn data'!$B$3:$B$20000,$A65),0)))))</f>
        <v/>
      </c>
      <c r="I65" s="14" t="str">
        <f aca="false">IF($A65="","",IF($B65="Meta",SUMIFS('Meta data'!$V$3:$V$20000,'Meta data'!$A$3:$A$20000,"&gt;="&amp;I$3,'Meta data'!$A$3:$A$20000,"&lt;="&amp;I$4,'Meta data'!$C$3:$C$20000,$A65),IF($B65="Google Ads",SUMIFS('Google data'!$J$3:$J$20000,'Google data'!$B$3:$B$20000,"&gt;="&amp;I$3,'Google data'!$B$3:$B$20000,"&lt;="&amp;I$4,'Google data'!$A$3:$A$20000,$A65),IF($B65="ChatGPT Ads",SUMIFS('ChatGPT data'!$I$3:$I$20000,'ChatGPT data'!$A$3:$A$20000,"&gt;="&amp;I$3,'ChatGPT data'!$A$3:$A$20000,"&lt;="&amp;I$4,'ChatGPT data'!$B$3:$B$20000,$A65),IF($B65="LinkedIn Ads",SUMIFS('LinkedIn data'!$I$3:$I$20000,'LinkedIn data'!$A$3:$A$20000,"&gt;="&amp;I$3,'LinkedIn data'!$A$3:$A$20000,"&lt;="&amp;I$4,'LinkedIn data'!$B$3:$B$20000,$A65),0)))))</f>
        <v/>
      </c>
      <c r="J65" s="14" t="str">
        <f aca="false">IF($A65="","",IF($B65="Meta",SUMIFS('Meta data'!$V$3:$V$20000,'Meta data'!$A$3:$A$20000,"&gt;="&amp;J$3,'Meta data'!$A$3:$A$20000,"&lt;="&amp;J$4,'Meta data'!$C$3:$C$20000,$A65),IF($B65="Google Ads",SUMIFS('Google data'!$J$3:$J$20000,'Google data'!$B$3:$B$20000,"&gt;="&amp;J$3,'Google data'!$B$3:$B$20000,"&lt;="&amp;J$4,'Google data'!$A$3:$A$20000,$A65),IF($B65="ChatGPT Ads",SUMIFS('ChatGPT data'!$I$3:$I$20000,'ChatGPT data'!$A$3:$A$20000,"&gt;="&amp;J$3,'ChatGPT data'!$A$3:$A$20000,"&lt;="&amp;J$4,'ChatGPT data'!$B$3:$B$20000,$A65),IF($B65="LinkedIn Ads",SUMIFS('LinkedIn data'!$I$3:$I$20000,'LinkedIn data'!$A$3:$A$20000,"&gt;="&amp;J$3,'LinkedIn data'!$A$3:$A$20000,"&lt;="&amp;J$4,'LinkedIn data'!$B$3:$B$20000,$A65),0)))))</f>
        <v/>
      </c>
      <c r="K65" s="14" t="str">
        <f aca="false">IF($A65="","",IF($B65="Meta",SUMIFS('Meta data'!$V$3:$V$20000,'Meta data'!$A$3:$A$20000,"&gt;="&amp;K$3,'Meta data'!$A$3:$A$20000,"&lt;="&amp;K$4,'Meta data'!$C$3:$C$20000,$A65),IF($B65="Google Ads",SUMIFS('Google data'!$J$3:$J$20000,'Google data'!$B$3:$B$20000,"&gt;="&amp;K$3,'Google data'!$B$3:$B$20000,"&lt;="&amp;K$4,'Google data'!$A$3:$A$20000,$A65),IF($B65="ChatGPT Ads",SUMIFS('ChatGPT data'!$I$3:$I$20000,'ChatGPT data'!$A$3:$A$20000,"&gt;="&amp;K$3,'ChatGPT data'!$A$3:$A$20000,"&lt;="&amp;K$4,'ChatGPT data'!$B$3:$B$20000,$A65),IF($B65="LinkedIn Ads",SUMIFS('LinkedIn data'!$I$3:$I$20000,'LinkedIn data'!$A$3:$A$20000,"&gt;="&amp;K$3,'LinkedIn data'!$A$3:$A$20000,"&lt;="&amp;K$4,'LinkedIn data'!$B$3:$B$20000,$A65),0)))))</f>
        <v/>
      </c>
      <c r="L65" s="14" t="str">
        <f aca="false">IF($A65="","",IF($B65="Meta",SUMIFS('Meta data'!$V$3:$V$20000,'Meta data'!$A$3:$A$20000,"&gt;="&amp;L$3,'Meta data'!$A$3:$A$20000,"&lt;="&amp;L$4,'Meta data'!$C$3:$C$20000,$A65),IF($B65="Google Ads",SUMIFS('Google data'!$J$3:$J$20000,'Google data'!$B$3:$B$20000,"&gt;="&amp;L$3,'Google data'!$B$3:$B$20000,"&lt;="&amp;L$4,'Google data'!$A$3:$A$20000,$A65),IF($B65="ChatGPT Ads",SUMIFS('ChatGPT data'!$I$3:$I$20000,'ChatGPT data'!$A$3:$A$20000,"&gt;="&amp;L$3,'ChatGPT data'!$A$3:$A$20000,"&lt;="&amp;L$4,'ChatGPT data'!$B$3:$B$20000,$A65),IF($B65="LinkedIn Ads",SUMIFS('LinkedIn data'!$I$3:$I$20000,'LinkedIn data'!$A$3:$A$20000,"&gt;="&amp;L$3,'LinkedIn data'!$A$3:$A$20000,"&lt;="&amp;L$4,'LinkedIn data'!$B$3:$B$20000,$A65),0)))))</f>
        <v/>
      </c>
      <c r="M65" s="14" t="str">
        <f aca="false">IF($A65="","",IF($B65="Meta",SUMIFS('Meta data'!$V$3:$V$20000,'Meta data'!$A$3:$A$20000,"&gt;="&amp;M$3,'Meta data'!$A$3:$A$20000,"&lt;="&amp;M$4,'Meta data'!$C$3:$C$20000,$A65),IF($B65="Google Ads",SUMIFS('Google data'!$J$3:$J$20000,'Google data'!$B$3:$B$20000,"&gt;="&amp;M$3,'Google data'!$B$3:$B$20000,"&lt;="&amp;M$4,'Google data'!$A$3:$A$20000,$A65),IF($B65="ChatGPT Ads",SUMIFS('ChatGPT data'!$I$3:$I$20000,'ChatGPT data'!$A$3:$A$20000,"&gt;="&amp;M$3,'ChatGPT data'!$A$3:$A$20000,"&lt;="&amp;M$4,'ChatGPT data'!$B$3:$B$20000,$A65),IF($B65="LinkedIn Ads",SUMIFS('LinkedIn data'!$I$3:$I$20000,'LinkedIn data'!$A$3:$A$20000,"&gt;="&amp;M$3,'LinkedIn data'!$A$3:$A$20000,"&lt;="&amp;M$4,'LinkedIn data'!$B$3:$B$20000,$A65),0)))))</f>
        <v/>
      </c>
      <c r="N65" s="14" t="str">
        <f aca="false">IF($A65="","",IF($B65="Meta",SUMIFS('Meta data'!$V$3:$V$20000,'Meta data'!$A$3:$A$20000,"&gt;="&amp;N$3,'Meta data'!$A$3:$A$20000,"&lt;="&amp;N$4,'Meta data'!$C$3:$C$20000,$A65),IF($B65="Google Ads",SUMIFS('Google data'!$J$3:$J$20000,'Google data'!$B$3:$B$20000,"&gt;="&amp;N$3,'Google data'!$B$3:$B$20000,"&lt;="&amp;N$4,'Google data'!$A$3:$A$20000,$A65),IF($B65="ChatGPT Ads",SUMIFS('ChatGPT data'!$I$3:$I$20000,'ChatGPT data'!$A$3:$A$20000,"&gt;="&amp;N$3,'ChatGPT data'!$A$3:$A$20000,"&lt;="&amp;N$4,'ChatGPT data'!$B$3:$B$20000,$A65),IF($B65="LinkedIn Ads",SUMIFS('LinkedIn data'!$I$3:$I$20000,'LinkedIn data'!$A$3:$A$20000,"&gt;="&amp;N$3,'LinkedIn data'!$A$3:$A$20000,"&lt;="&amp;N$4,'LinkedIn data'!$B$3:$B$20000,$A65),0)))))</f>
        <v/>
      </c>
      <c r="O65" s="14" t="str">
        <f aca="false">IF($A65="","",IF($B65="Meta",SUMIFS('Meta data'!$V$3:$V$20000,'Meta data'!$A$3:$A$20000,"&gt;="&amp;O$3,'Meta data'!$A$3:$A$20000,"&lt;="&amp;O$4,'Meta data'!$C$3:$C$20000,$A65),IF($B65="Google Ads",SUMIFS('Google data'!$J$3:$J$20000,'Google data'!$B$3:$B$20000,"&gt;="&amp;O$3,'Google data'!$B$3:$B$20000,"&lt;="&amp;O$4,'Google data'!$A$3:$A$20000,$A65),IF($B65="ChatGPT Ads",SUMIFS('ChatGPT data'!$I$3:$I$20000,'ChatGPT data'!$A$3:$A$20000,"&gt;="&amp;O$3,'ChatGPT data'!$A$3:$A$20000,"&lt;="&amp;O$4,'ChatGPT data'!$B$3:$B$20000,$A65),IF($B65="LinkedIn Ads",SUMIFS('LinkedIn data'!$I$3:$I$20000,'LinkedIn data'!$A$3:$A$20000,"&gt;="&amp;O$3,'LinkedIn data'!$A$3:$A$20000,"&lt;="&amp;O$4,'LinkedIn data'!$B$3:$B$20000,$A65),0)))))</f>
        <v/>
      </c>
      <c r="P65" s="14" t="str">
        <f aca="false">IF($A65="","",IF($B65="Meta",SUMIFS('Meta data'!$V$3:$V$20000,'Meta data'!$A$3:$A$20000,"&gt;="&amp;P$3,'Meta data'!$A$3:$A$20000,"&lt;="&amp;P$4,'Meta data'!$C$3:$C$20000,$A65),IF($B65="Google Ads",SUMIFS('Google data'!$J$3:$J$20000,'Google data'!$B$3:$B$20000,"&gt;="&amp;P$3,'Google data'!$B$3:$B$20000,"&lt;="&amp;P$4,'Google data'!$A$3:$A$20000,$A65),IF($B65="ChatGPT Ads",SUMIFS('ChatGPT data'!$I$3:$I$20000,'ChatGPT data'!$A$3:$A$20000,"&gt;="&amp;P$3,'ChatGPT data'!$A$3:$A$20000,"&lt;="&amp;P$4,'ChatGPT data'!$B$3:$B$20000,$A65),IF($B65="LinkedIn Ads",SUMIFS('LinkedIn data'!$I$3:$I$20000,'LinkedIn data'!$A$3:$A$20000,"&gt;="&amp;P$3,'LinkedIn data'!$A$3:$A$20000,"&lt;="&amp;P$4,'LinkedIn data'!$B$3:$B$20000,$A65),0)))))</f>
        <v/>
      </c>
      <c r="Q65" s="14" t="str">
        <f aca="false">IF($A65="","",IF($B65="Meta",SUMIFS('Meta data'!$V$3:$V$20000,'Meta data'!$A$3:$A$20000,"&gt;="&amp;Q$3,'Meta data'!$A$3:$A$20000,"&lt;="&amp;Q$4,'Meta data'!$C$3:$C$20000,$A65),IF($B65="Google Ads",SUMIFS('Google data'!$J$3:$J$20000,'Google data'!$B$3:$B$20000,"&gt;="&amp;Q$3,'Google data'!$B$3:$B$20000,"&lt;="&amp;Q$4,'Google data'!$A$3:$A$20000,$A65),IF($B65="ChatGPT Ads",SUMIFS('ChatGPT data'!$I$3:$I$20000,'ChatGPT data'!$A$3:$A$20000,"&gt;="&amp;Q$3,'ChatGPT data'!$A$3:$A$20000,"&lt;="&amp;Q$4,'ChatGPT data'!$B$3:$B$20000,$A65),IF($B65="LinkedIn Ads",SUMIFS('LinkedIn data'!$I$3:$I$20000,'LinkedIn data'!$A$3:$A$20000,"&gt;="&amp;Q$3,'LinkedIn data'!$A$3:$A$20000,"&lt;="&amp;Q$4,'LinkedIn data'!$B$3:$B$20000,$A65),0)))))</f>
        <v/>
      </c>
      <c r="R65" s="15" t="str">
        <f aca="false">IF($A65="","",SUM(F65:Q65))</f>
        <v/>
      </c>
      <c r="S65" s="36" t="str">
        <f aca="false">IF($A65="","",IF($B65="Meta",SUMIFS('Meta data'!$O$3:$O$20000,'Meta data'!$C$3:$C$20000,$A65),IF($B65="Google Ads",SUMIFS('Google data'!$F$3:$F$20000,'Google data'!$A$3:$A$20000,$A65),IF($B65="ChatGPT Ads",SUMIFS('ChatGPT data'!$E$3:$E$20000,'ChatGPT data'!$B$3:$B$20000,$A65),IF($B65="LinkedIn Ads",SUMIFS('LinkedIn data'!$E$3:$E$20000,'LinkedIn data'!$B$3:$B$20000,$A65),0)))))</f>
        <v/>
      </c>
      <c r="T65" s="36" t="str">
        <f aca="false">IF($A65="","",IF($B65="Meta",SUMIFS('Meta data'!$P$3:$P$20000,'Meta data'!$C$3:$C$20000,$A65),IF($B65="Google Ads",SUMIFS('Google data'!$G$3:$G$20000,'Google data'!$A$3:$A$20000,$A65),IF($B65="ChatGPT Ads",SUMIFS('ChatGPT data'!$F$3:$F$20000,'ChatGPT data'!$B$3:$B$20000,$A65),IF($B65="LinkedIn Ads",SUMIFS('LinkedIn data'!$F$3:$F$20000,'LinkedIn data'!$B$3:$B$20000,$A65),0)))))</f>
        <v/>
      </c>
      <c r="U65" s="37" t="str">
        <f aca="false">IF(OR($A65="",T65=0),"",R65/T65)</f>
        <v/>
      </c>
      <c r="V65" s="58"/>
      <c r="W65" s="14" t="str">
        <f aca="false">IF($A65="","",IF($B65="Meta",SUMIFS('Meta data'!$V$3:$V$20000,'Meta data'!$A$3:$A$20000,"&gt;="&amp;Calc!$C$15,'Meta data'!$A$3:$A$20000,"&lt;="&amp;Calc!$C$13,'Meta data'!$C$3:$C$20000,$A65,'Meta data'!$T$3:$T$20000,"&lt;&gt;Month total"),IF($B65="Google Ads",SUMIFS('Google data'!$J$3:$J$20000,'Google data'!$B$3:$B$20000,"&gt;="&amp;Calc!$C$15,'Google data'!$B$3:$B$20000,"&lt;="&amp;Calc!$C$13,'Google data'!$A$3:$A$20000,$A65,'Google data'!$H$3:$H$20000,"&lt;&gt;Month total"),IF($B65="ChatGPT Ads",SUMIFS('ChatGPT data'!$I$3:$I$20000,'ChatGPT data'!$A$3:$A$20000,"&gt;="&amp;Calc!$C$15,'ChatGPT data'!$A$3:$A$20000,"&lt;="&amp;Calc!$C$13,'ChatGPT data'!$B$3:$B$20000,$A65,'ChatGPT data'!$G$3:$G$20000,"&lt;&gt;Month total"),IF($B65="LinkedIn Ads",SUMIFS('LinkedIn data'!$I$3:$I$20000,'LinkedIn data'!$A$3:$A$20000,"&gt;="&amp;Calc!$C$15,'LinkedIn data'!$A$3:$A$20000,"&lt;="&amp;Calc!$C$13,'LinkedIn data'!$B$3:$B$20000,$A65,'LinkedIn data'!$G$3:$G$20000,"&lt;&gt;Month total"),0)))))</f>
        <v/>
      </c>
      <c r="X65" s="14" t="str">
        <f aca="false">IF($A65="","",IF($B65="Meta",SUMIFS('Meta data'!$V$3:$V$20000,'Meta data'!$A$3:$A$20000,"&gt;="&amp;Calc!$C$14,'Meta data'!$A$3:$A$20000,"&lt;="&amp;Calc!$C$13,'Meta data'!$C$3:$C$20000,$A65,'Meta data'!$T$3:$T$20000,"&lt;&gt;Month total"),IF($B65="Google Ads",SUMIFS('Google data'!$J$3:$J$20000,'Google data'!$B$3:$B$20000,"&gt;="&amp;Calc!$C$14,'Google data'!$B$3:$B$20000,"&lt;="&amp;Calc!$C$13,'Google data'!$A$3:$A$20000,$A65,'Google data'!$H$3:$H$20000,"&lt;&gt;Month total"),IF($B65="ChatGPT Ads",SUMIFS('ChatGPT data'!$I$3:$I$20000,'ChatGPT data'!$A$3:$A$20000,"&gt;="&amp;Calc!$C$14,'ChatGPT data'!$A$3:$A$20000,"&lt;="&amp;Calc!$C$13,'ChatGPT data'!$B$3:$B$20000,$A65,'ChatGPT data'!$G$3:$G$20000,"&lt;&gt;Month total"),IF($B65="LinkedIn Ads",SUMIFS('LinkedIn data'!$I$3:$I$20000,'LinkedIn data'!$A$3:$A$20000,"&gt;="&amp;Calc!$C$14,'LinkedIn data'!$A$3:$A$20000,"&lt;="&amp;Calc!$C$13,'LinkedIn data'!$B$3:$B$20000,$A65,'LinkedIn data'!$G$3:$G$20000,"&lt;&gt;Month total"),0)))))</f>
        <v/>
      </c>
    </row>
    <row r="66" customFormat="false" ht="15" hidden="false" customHeight="false" outlineLevel="0" collapsed="false">
      <c r="A66" s="59"/>
      <c r="B66" s="59"/>
      <c r="C66" s="59"/>
      <c r="D66" s="59"/>
      <c r="E66" s="59"/>
      <c r="F66" s="14" t="str">
        <f aca="false">IF($A66="","",IF($B66="Meta",SUMIFS('Meta data'!$V$3:$V$20000,'Meta data'!$A$3:$A$20000,"&gt;="&amp;F$3,'Meta data'!$A$3:$A$20000,"&lt;="&amp;F$4,'Meta data'!$C$3:$C$20000,$A66),IF($B66="Google Ads",SUMIFS('Google data'!$J$3:$J$20000,'Google data'!$B$3:$B$20000,"&gt;="&amp;F$3,'Google data'!$B$3:$B$20000,"&lt;="&amp;F$4,'Google data'!$A$3:$A$20000,$A66),IF($B66="ChatGPT Ads",SUMIFS('ChatGPT data'!$I$3:$I$20000,'ChatGPT data'!$A$3:$A$20000,"&gt;="&amp;F$3,'ChatGPT data'!$A$3:$A$20000,"&lt;="&amp;F$4,'ChatGPT data'!$B$3:$B$20000,$A66),IF($B66="LinkedIn Ads",SUMIFS('LinkedIn data'!$I$3:$I$20000,'LinkedIn data'!$A$3:$A$20000,"&gt;="&amp;F$3,'LinkedIn data'!$A$3:$A$20000,"&lt;="&amp;F$4,'LinkedIn data'!$B$3:$B$20000,$A66),0)))))</f>
        <v/>
      </c>
      <c r="G66" s="14" t="str">
        <f aca="false">IF($A66="","",IF($B66="Meta",SUMIFS('Meta data'!$V$3:$V$20000,'Meta data'!$A$3:$A$20000,"&gt;="&amp;G$3,'Meta data'!$A$3:$A$20000,"&lt;="&amp;G$4,'Meta data'!$C$3:$C$20000,$A66),IF($B66="Google Ads",SUMIFS('Google data'!$J$3:$J$20000,'Google data'!$B$3:$B$20000,"&gt;="&amp;G$3,'Google data'!$B$3:$B$20000,"&lt;="&amp;G$4,'Google data'!$A$3:$A$20000,$A66),IF($B66="ChatGPT Ads",SUMIFS('ChatGPT data'!$I$3:$I$20000,'ChatGPT data'!$A$3:$A$20000,"&gt;="&amp;G$3,'ChatGPT data'!$A$3:$A$20000,"&lt;="&amp;G$4,'ChatGPT data'!$B$3:$B$20000,$A66),IF($B66="LinkedIn Ads",SUMIFS('LinkedIn data'!$I$3:$I$20000,'LinkedIn data'!$A$3:$A$20000,"&gt;="&amp;G$3,'LinkedIn data'!$A$3:$A$20000,"&lt;="&amp;G$4,'LinkedIn data'!$B$3:$B$20000,$A66),0)))))</f>
        <v/>
      </c>
      <c r="H66" s="14" t="str">
        <f aca="false">IF($A66="","",IF($B66="Meta",SUMIFS('Meta data'!$V$3:$V$20000,'Meta data'!$A$3:$A$20000,"&gt;="&amp;H$3,'Meta data'!$A$3:$A$20000,"&lt;="&amp;H$4,'Meta data'!$C$3:$C$20000,$A66),IF($B66="Google Ads",SUMIFS('Google data'!$J$3:$J$20000,'Google data'!$B$3:$B$20000,"&gt;="&amp;H$3,'Google data'!$B$3:$B$20000,"&lt;="&amp;H$4,'Google data'!$A$3:$A$20000,$A66),IF($B66="ChatGPT Ads",SUMIFS('ChatGPT data'!$I$3:$I$20000,'ChatGPT data'!$A$3:$A$20000,"&gt;="&amp;H$3,'ChatGPT data'!$A$3:$A$20000,"&lt;="&amp;H$4,'ChatGPT data'!$B$3:$B$20000,$A66),IF($B66="LinkedIn Ads",SUMIFS('LinkedIn data'!$I$3:$I$20000,'LinkedIn data'!$A$3:$A$20000,"&gt;="&amp;H$3,'LinkedIn data'!$A$3:$A$20000,"&lt;="&amp;H$4,'LinkedIn data'!$B$3:$B$20000,$A66),0)))))</f>
        <v/>
      </c>
      <c r="I66" s="14" t="str">
        <f aca="false">IF($A66="","",IF($B66="Meta",SUMIFS('Meta data'!$V$3:$V$20000,'Meta data'!$A$3:$A$20000,"&gt;="&amp;I$3,'Meta data'!$A$3:$A$20000,"&lt;="&amp;I$4,'Meta data'!$C$3:$C$20000,$A66),IF($B66="Google Ads",SUMIFS('Google data'!$J$3:$J$20000,'Google data'!$B$3:$B$20000,"&gt;="&amp;I$3,'Google data'!$B$3:$B$20000,"&lt;="&amp;I$4,'Google data'!$A$3:$A$20000,$A66),IF($B66="ChatGPT Ads",SUMIFS('ChatGPT data'!$I$3:$I$20000,'ChatGPT data'!$A$3:$A$20000,"&gt;="&amp;I$3,'ChatGPT data'!$A$3:$A$20000,"&lt;="&amp;I$4,'ChatGPT data'!$B$3:$B$20000,$A66),IF($B66="LinkedIn Ads",SUMIFS('LinkedIn data'!$I$3:$I$20000,'LinkedIn data'!$A$3:$A$20000,"&gt;="&amp;I$3,'LinkedIn data'!$A$3:$A$20000,"&lt;="&amp;I$4,'LinkedIn data'!$B$3:$B$20000,$A66),0)))))</f>
        <v/>
      </c>
      <c r="J66" s="14" t="str">
        <f aca="false">IF($A66="","",IF($B66="Meta",SUMIFS('Meta data'!$V$3:$V$20000,'Meta data'!$A$3:$A$20000,"&gt;="&amp;J$3,'Meta data'!$A$3:$A$20000,"&lt;="&amp;J$4,'Meta data'!$C$3:$C$20000,$A66),IF($B66="Google Ads",SUMIFS('Google data'!$J$3:$J$20000,'Google data'!$B$3:$B$20000,"&gt;="&amp;J$3,'Google data'!$B$3:$B$20000,"&lt;="&amp;J$4,'Google data'!$A$3:$A$20000,$A66),IF($B66="ChatGPT Ads",SUMIFS('ChatGPT data'!$I$3:$I$20000,'ChatGPT data'!$A$3:$A$20000,"&gt;="&amp;J$3,'ChatGPT data'!$A$3:$A$20000,"&lt;="&amp;J$4,'ChatGPT data'!$B$3:$B$20000,$A66),IF($B66="LinkedIn Ads",SUMIFS('LinkedIn data'!$I$3:$I$20000,'LinkedIn data'!$A$3:$A$20000,"&gt;="&amp;J$3,'LinkedIn data'!$A$3:$A$20000,"&lt;="&amp;J$4,'LinkedIn data'!$B$3:$B$20000,$A66),0)))))</f>
        <v/>
      </c>
      <c r="K66" s="14" t="str">
        <f aca="false">IF($A66="","",IF($B66="Meta",SUMIFS('Meta data'!$V$3:$V$20000,'Meta data'!$A$3:$A$20000,"&gt;="&amp;K$3,'Meta data'!$A$3:$A$20000,"&lt;="&amp;K$4,'Meta data'!$C$3:$C$20000,$A66),IF($B66="Google Ads",SUMIFS('Google data'!$J$3:$J$20000,'Google data'!$B$3:$B$20000,"&gt;="&amp;K$3,'Google data'!$B$3:$B$20000,"&lt;="&amp;K$4,'Google data'!$A$3:$A$20000,$A66),IF($B66="ChatGPT Ads",SUMIFS('ChatGPT data'!$I$3:$I$20000,'ChatGPT data'!$A$3:$A$20000,"&gt;="&amp;K$3,'ChatGPT data'!$A$3:$A$20000,"&lt;="&amp;K$4,'ChatGPT data'!$B$3:$B$20000,$A66),IF($B66="LinkedIn Ads",SUMIFS('LinkedIn data'!$I$3:$I$20000,'LinkedIn data'!$A$3:$A$20000,"&gt;="&amp;K$3,'LinkedIn data'!$A$3:$A$20000,"&lt;="&amp;K$4,'LinkedIn data'!$B$3:$B$20000,$A66),0)))))</f>
        <v/>
      </c>
      <c r="L66" s="14" t="str">
        <f aca="false">IF($A66="","",IF($B66="Meta",SUMIFS('Meta data'!$V$3:$V$20000,'Meta data'!$A$3:$A$20000,"&gt;="&amp;L$3,'Meta data'!$A$3:$A$20000,"&lt;="&amp;L$4,'Meta data'!$C$3:$C$20000,$A66),IF($B66="Google Ads",SUMIFS('Google data'!$J$3:$J$20000,'Google data'!$B$3:$B$20000,"&gt;="&amp;L$3,'Google data'!$B$3:$B$20000,"&lt;="&amp;L$4,'Google data'!$A$3:$A$20000,$A66),IF($B66="ChatGPT Ads",SUMIFS('ChatGPT data'!$I$3:$I$20000,'ChatGPT data'!$A$3:$A$20000,"&gt;="&amp;L$3,'ChatGPT data'!$A$3:$A$20000,"&lt;="&amp;L$4,'ChatGPT data'!$B$3:$B$20000,$A66),IF($B66="LinkedIn Ads",SUMIFS('LinkedIn data'!$I$3:$I$20000,'LinkedIn data'!$A$3:$A$20000,"&gt;="&amp;L$3,'LinkedIn data'!$A$3:$A$20000,"&lt;="&amp;L$4,'LinkedIn data'!$B$3:$B$20000,$A66),0)))))</f>
        <v/>
      </c>
      <c r="M66" s="14" t="str">
        <f aca="false">IF($A66="","",IF($B66="Meta",SUMIFS('Meta data'!$V$3:$V$20000,'Meta data'!$A$3:$A$20000,"&gt;="&amp;M$3,'Meta data'!$A$3:$A$20000,"&lt;="&amp;M$4,'Meta data'!$C$3:$C$20000,$A66),IF($B66="Google Ads",SUMIFS('Google data'!$J$3:$J$20000,'Google data'!$B$3:$B$20000,"&gt;="&amp;M$3,'Google data'!$B$3:$B$20000,"&lt;="&amp;M$4,'Google data'!$A$3:$A$20000,$A66),IF($B66="ChatGPT Ads",SUMIFS('ChatGPT data'!$I$3:$I$20000,'ChatGPT data'!$A$3:$A$20000,"&gt;="&amp;M$3,'ChatGPT data'!$A$3:$A$20000,"&lt;="&amp;M$4,'ChatGPT data'!$B$3:$B$20000,$A66),IF($B66="LinkedIn Ads",SUMIFS('LinkedIn data'!$I$3:$I$20000,'LinkedIn data'!$A$3:$A$20000,"&gt;="&amp;M$3,'LinkedIn data'!$A$3:$A$20000,"&lt;="&amp;M$4,'LinkedIn data'!$B$3:$B$20000,$A66),0)))))</f>
        <v/>
      </c>
      <c r="N66" s="14" t="str">
        <f aca="false">IF($A66="","",IF($B66="Meta",SUMIFS('Meta data'!$V$3:$V$20000,'Meta data'!$A$3:$A$20000,"&gt;="&amp;N$3,'Meta data'!$A$3:$A$20000,"&lt;="&amp;N$4,'Meta data'!$C$3:$C$20000,$A66),IF($B66="Google Ads",SUMIFS('Google data'!$J$3:$J$20000,'Google data'!$B$3:$B$20000,"&gt;="&amp;N$3,'Google data'!$B$3:$B$20000,"&lt;="&amp;N$4,'Google data'!$A$3:$A$20000,$A66),IF($B66="ChatGPT Ads",SUMIFS('ChatGPT data'!$I$3:$I$20000,'ChatGPT data'!$A$3:$A$20000,"&gt;="&amp;N$3,'ChatGPT data'!$A$3:$A$20000,"&lt;="&amp;N$4,'ChatGPT data'!$B$3:$B$20000,$A66),IF($B66="LinkedIn Ads",SUMIFS('LinkedIn data'!$I$3:$I$20000,'LinkedIn data'!$A$3:$A$20000,"&gt;="&amp;N$3,'LinkedIn data'!$A$3:$A$20000,"&lt;="&amp;N$4,'LinkedIn data'!$B$3:$B$20000,$A66),0)))))</f>
        <v/>
      </c>
      <c r="O66" s="14" t="str">
        <f aca="false">IF($A66="","",IF($B66="Meta",SUMIFS('Meta data'!$V$3:$V$20000,'Meta data'!$A$3:$A$20000,"&gt;="&amp;O$3,'Meta data'!$A$3:$A$20000,"&lt;="&amp;O$4,'Meta data'!$C$3:$C$20000,$A66),IF($B66="Google Ads",SUMIFS('Google data'!$J$3:$J$20000,'Google data'!$B$3:$B$20000,"&gt;="&amp;O$3,'Google data'!$B$3:$B$20000,"&lt;="&amp;O$4,'Google data'!$A$3:$A$20000,$A66),IF($B66="ChatGPT Ads",SUMIFS('ChatGPT data'!$I$3:$I$20000,'ChatGPT data'!$A$3:$A$20000,"&gt;="&amp;O$3,'ChatGPT data'!$A$3:$A$20000,"&lt;="&amp;O$4,'ChatGPT data'!$B$3:$B$20000,$A66),IF($B66="LinkedIn Ads",SUMIFS('LinkedIn data'!$I$3:$I$20000,'LinkedIn data'!$A$3:$A$20000,"&gt;="&amp;O$3,'LinkedIn data'!$A$3:$A$20000,"&lt;="&amp;O$4,'LinkedIn data'!$B$3:$B$20000,$A66),0)))))</f>
        <v/>
      </c>
      <c r="P66" s="14" t="str">
        <f aca="false">IF($A66="","",IF($B66="Meta",SUMIFS('Meta data'!$V$3:$V$20000,'Meta data'!$A$3:$A$20000,"&gt;="&amp;P$3,'Meta data'!$A$3:$A$20000,"&lt;="&amp;P$4,'Meta data'!$C$3:$C$20000,$A66),IF($B66="Google Ads",SUMIFS('Google data'!$J$3:$J$20000,'Google data'!$B$3:$B$20000,"&gt;="&amp;P$3,'Google data'!$B$3:$B$20000,"&lt;="&amp;P$4,'Google data'!$A$3:$A$20000,$A66),IF($B66="ChatGPT Ads",SUMIFS('ChatGPT data'!$I$3:$I$20000,'ChatGPT data'!$A$3:$A$20000,"&gt;="&amp;P$3,'ChatGPT data'!$A$3:$A$20000,"&lt;="&amp;P$4,'ChatGPT data'!$B$3:$B$20000,$A66),IF($B66="LinkedIn Ads",SUMIFS('LinkedIn data'!$I$3:$I$20000,'LinkedIn data'!$A$3:$A$20000,"&gt;="&amp;P$3,'LinkedIn data'!$A$3:$A$20000,"&lt;="&amp;P$4,'LinkedIn data'!$B$3:$B$20000,$A66),0)))))</f>
        <v/>
      </c>
      <c r="Q66" s="14" t="str">
        <f aca="false">IF($A66="","",IF($B66="Meta",SUMIFS('Meta data'!$V$3:$V$20000,'Meta data'!$A$3:$A$20000,"&gt;="&amp;Q$3,'Meta data'!$A$3:$A$20000,"&lt;="&amp;Q$4,'Meta data'!$C$3:$C$20000,$A66),IF($B66="Google Ads",SUMIFS('Google data'!$J$3:$J$20000,'Google data'!$B$3:$B$20000,"&gt;="&amp;Q$3,'Google data'!$B$3:$B$20000,"&lt;="&amp;Q$4,'Google data'!$A$3:$A$20000,$A66),IF($B66="ChatGPT Ads",SUMIFS('ChatGPT data'!$I$3:$I$20000,'ChatGPT data'!$A$3:$A$20000,"&gt;="&amp;Q$3,'ChatGPT data'!$A$3:$A$20000,"&lt;="&amp;Q$4,'ChatGPT data'!$B$3:$B$20000,$A66),IF($B66="LinkedIn Ads",SUMIFS('LinkedIn data'!$I$3:$I$20000,'LinkedIn data'!$A$3:$A$20000,"&gt;="&amp;Q$3,'LinkedIn data'!$A$3:$A$20000,"&lt;="&amp;Q$4,'LinkedIn data'!$B$3:$B$20000,$A66),0)))))</f>
        <v/>
      </c>
      <c r="R66" s="15" t="str">
        <f aca="false">IF($A66="","",SUM(F66:Q66))</f>
        <v/>
      </c>
      <c r="S66" s="36" t="str">
        <f aca="false">IF($A66="","",IF($B66="Meta",SUMIFS('Meta data'!$O$3:$O$20000,'Meta data'!$C$3:$C$20000,$A66),IF($B66="Google Ads",SUMIFS('Google data'!$F$3:$F$20000,'Google data'!$A$3:$A$20000,$A66),IF($B66="ChatGPT Ads",SUMIFS('ChatGPT data'!$E$3:$E$20000,'ChatGPT data'!$B$3:$B$20000,$A66),IF($B66="LinkedIn Ads",SUMIFS('LinkedIn data'!$E$3:$E$20000,'LinkedIn data'!$B$3:$B$20000,$A66),0)))))</f>
        <v/>
      </c>
      <c r="T66" s="36" t="str">
        <f aca="false">IF($A66="","",IF($B66="Meta",SUMIFS('Meta data'!$P$3:$P$20000,'Meta data'!$C$3:$C$20000,$A66),IF($B66="Google Ads",SUMIFS('Google data'!$G$3:$G$20000,'Google data'!$A$3:$A$20000,$A66),IF($B66="ChatGPT Ads",SUMIFS('ChatGPT data'!$F$3:$F$20000,'ChatGPT data'!$B$3:$B$20000,$A66),IF($B66="LinkedIn Ads",SUMIFS('LinkedIn data'!$F$3:$F$20000,'LinkedIn data'!$B$3:$B$20000,$A66),0)))))</f>
        <v/>
      </c>
      <c r="U66" s="37" t="str">
        <f aca="false">IF(OR($A66="",T66=0),"",R66/T66)</f>
        <v/>
      </c>
      <c r="V66" s="58"/>
      <c r="W66" s="14" t="str">
        <f aca="false">IF($A66="","",IF($B66="Meta",SUMIFS('Meta data'!$V$3:$V$20000,'Meta data'!$A$3:$A$20000,"&gt;="&amp;Calc!$C$15,'Meta data'!$A$3:$A$20000,"&lt;="&amp;Calc!$C$13,'Meta data'!$C$3:$C$20000,$A66,'Meta data'!$T$3:$T$20000,"&lt;&gt;Month total"),IF($B66="Google Ads",SUMIFS('Google data'!$J$3:$J$20000,'Google data'!$B$3:$B$20000,"&gt;="&amp;Calc!$C$15,'Google data'!$B$3:$B$20000,"&lt;="&amp;Calc!$C$13,'Google data'!$A$3:$A$20000,$A66,'Google data'!$H$3:$H$20000,"&lt;&gt;Month total"),IF($B66="ChatGPT Ads",SUMIFS('ChatGPT data'!$I$3:$I$20000,'ChatGPT data'!$A$3:$A$20000,"&gt;="&amp;Calc!$C$15,'ChatGPT data'!$A$3:$A$20000,"&lt;="&amp;Calc!$C$13,'ChatGPT data'!$B$3:$B$20000,$A66,'ChatGPT data'!$G$3:$G$20000,"&lt;&gt;Month total"),IF($B66="LinkedIn Ads",SUMIFS('LinkedIn data'!$I$3:$I$20000,'LinkedIn data'!$A$3:$A$20000,"&gt;="&amp;Calc!$C$15,'LinkedIn data'!$A$3:$A$20000,"&lt;="&amp;Calc!$C$13,'LinkedIn data'!$B$3:$B$20000,$A66,'LinkedIn data'!$G$3:$G$20000,"&lt;&gt;Month total"),0)))))</f>
        <v/>
      </c>
      <c r="X66" s="14" t="str">
        <f aca="false">IF($A66="","",IF($B66="Meta",SUMIFS('Meta data'!$V$3:$V$20000,'Meta data'!$A$3:$A$20000,"&gt;="&amp;Calc!$C$14,'Meta data'!$A$3:$A$20000,"&lt;="&amp;Calc!$C$13,'Meta data'!$C$3:$C$20000,$A66,'Meta data'!$T$3:$T$20000,"&lt;&gt;Month total"),IF($B66="Google Ads",SUMIFS('Google data'!$J$3:$J$20000,'Google data'!$B$3:$B$20000,"&gt;="&amp;Calc!$C$14,'Google data'!$B$3:$B$20000,"&lt;="&amp;Calc!$C$13,'Google data'!$A$3:$A$20000,$A66,'Google data'!$H$3:$H$20000,"&lt;&gt;Month total"),IF($B66="ChatGPT Ads",SUMIFS('ChatGPT data'!$I$3:$I$20000,'ChatGPT data'!$A$3:$A$20000,"&gt;="&amp;Calc!$C$14,'ChatGPT data'!$A$3:$A$20000,"&lt;="&amp;Calc!$C$13,'ChatGPT data'!$B$3:$B$20000,$A66,'ChatGPT data'!$G$3:$G$20000,"&lt;&gt;Month total"),IF($B66="LinkedIn Ads",SUMIFS('LinkedIn data'!$I$3:$I$20000,'LinkedIn data'!$A$3:$A$20000,"&gt;="&amp;Calc!$C$14,'LinkedIn data'!$A$3:$A$20000,"&lt;="&amp;Calc!$C$13,'LinkedIn data'!$B$3:$B$20000,$A66,'LinkedIn data'!$G$3:$G$20000,"&lt;&gt;Month total"),0)))))</f>
        <v/>
      </c>
    </row>
    <row r="67" customFormat="false" ht="15" hidden="false" customHeight="false" outlineLevel="0" collapsed="false">
      <c r="A67" s="59"/>
      <c r="B67" s="59"/>
      <c r="C67" s="59"/>
      <c r="D67" s="59"/>
      <c r="E67" s="59"/>
      <c r="F67" s="14" t="str">
        <f aca="false">IF($A67="","",IF($B67="Meta",SUMIFS('Meta data'!$V$3:$V$20000,'Meta data'!$A$3:$A$20000,"&gt;="&amp;F$3,'Meta data'!$A$3:$A$20000,"&lt;="&amp;F$4,'Meta data'!$C$3:$C$20000,$A67),IF($B67="Google Ads",SUMIFS('Google data'!$J$3:$J$20000,'Google data'!$B$3:$B$20000,"&gt;="&amp;F$3,'Google data'!$B$3:$B$20000,"&lt;="&amp;F$4,'Google data'!$A$3:$A$20000,$A67),IF($B67="ChatGPT Ads",SUMIFS('ChatGPT data'!$I$3:$I$20000,'ChatGPT data'!$A$3:$A$20000,"&gt;="&amp;F$3,'ChatGPT data'!$A$3:$A$20000,"&lt;="&amp;F$4,'ChatGPT data'!$B$3:$B$20000,$A67),IF($B67="LinkedIn Ads",SUMIFS('LinkedIn data'!$I$3:$I$20000,'LinkedIn data'!$A$3:$A$20000,"&gt;="&amp;F$3,'LinkedIn data'!$A$3:$A$20000,"&lt;="&amp;F$4,'LinkedIn data'!$B$3:$B$20000,$A67),0)))))</f>
        <v/>
      </c>
      <c r="G67" s="14" t="str">
        <f aca="false">IF($A67="","",IF($B67="Meta",SUMIFS('Meta data'!$V$3:$V$20000,'Meta data'!$A$3:$A$20000,"&gt;="&amp;G$3,'Meta data'!$A$3:$A$20000,"&lt;="&amp;G$4,'Meta data'!$C$3:$C$20000,$A67),IF($B67="Google Ads",SUMIFS('Google data'!$J$3:$J$20000,'Google data'!$B$3:$B$20000,"&gt;="&amp;G$3,'Google data'!$B$3:$B$20000,"&lt;="&amp;G$4,'Google data'!$A$3:$A$20000,$A67),IF($B67="ChatGPT Ads",SUMIFS('ChatGPT data'!$I$3:$I$20000,'ChatGPT data'!$A$3:$A$20000,"&gt;="&amp;G$3,'ChatGPT data'!$A$3:$A$20000,"&lt;="&amp;G$4,'ChatGPT data'!$B$3:$B$20000,$A67),IF($B67="LinkedIn Ads",SUMIFS('LinkedIn data'!$I$3:$I$20000,'LinkedIn data'!$A$3:$A$20000,"&gt;="&amp;G$3,'LinkedIn data'!$A$3:$A$20000,"&lt;="&amp;G$4,'LinkedIn data'!$B$3:$B$20000,$A67),0)))))</f>
        <v/>
      </c>
      <c r="H67" s="14" t="str">
        <f aca="false">IF($A67="","",IF($B67="Meta",SUMIFS('Meta data'!$V$3:$V$20000,'Meta data'!$A$3:$A$20000,"&gt;="&amp;H$3,'Meta data'!$A$3:$A$20000,"&lt;="&amp;H$4,'Meta data'!$C$3:$C$20000,$A67),IF($B67="Google Ads",SUMIFS('Google data'!$J$3:$J$20000,'Google data'!$B$3:$B$20000,"&gt;="&amp;H$3,'Google data'!$B$3:$B$20000,"&lt;="&amp;H$4,'Google data'!$A$3:$A$20000,$A67),IF($B67="ChatGPT Ads",SUMIFS('ChatGPT data'!$I$3:$I$20000,'ChatGPT data'!$A$3:$A$20000,"&gt;="&amp;H$3,'ChatGPT data'!$A$3:$A$20000,"&lt;="&amp;H$4,'ChatGPT data'!$B$3:$B$20000,$A67),IF($B67="LinkedIn Ads",SUMIFS('LinkedIn data'!$I$3:$I$20000,'LinkedIn data'!$A$3:$A$20000,"&gt;="&amp;H$3,'LinkedIn data'!$A$3:$A$20000,"&lt;="&amp;H$4,'LinkedIn data'!$B$3:$B$20000,$A67),0)))))</f>
        <v/>
      </c>
      <c r="I67" s="14" t="str">
        <f aca="false">IF($A67="","",IF($B67="Meta",SUMIFS('Meta data'!$V$3:$V$20000,'Meta data'!$A$3:$A$20000,"&gt;="&amp;I$3,'Meta data'!$A$3:$A$20000,"&lt;="&amp;I$4,'Meta data'!$C$3:$C$20000,$A67),IF($B67="Google Ads",SUMIFS('Google data'!$J$3:$J$20000,'Google data'!$B$3:$B$20000,"&gt;="&amp;I$3,'Google data'!$B$3:$B$20000,"&lt;="&amp;I$4,'Google data'!$A$3:$A$20000,$A67),IF($B67="ChatGPT Ads",SUMIFS('ChatGPT data'!$I$3:$I$20000,'ChatGPT data'!$A$3:$A$20000,"&gt;="&amp;I$3,'ChatGPT data'!$A$3:$A$20000,"&lt;="&amp;I$4,'ChatGPT data'!$B$3:$B$20000,$A67),IF($B67="LinkedIn Ads",SUMIFS('LinkedIn data'!$I$3:$I$20000,'LinkedIn data'!$A$3:$A$20000,"&gt;="&amp;I$3,'LinkedIn data'!$A$3:$A$20000,"&lt;="&amp;I$4,'LinkedIn data'!$B$3:$B$20000,$A67),0)))))</f>
        <v/>
      </c>
      <c r="J67" s="14" t="str">
        <f aca="false">IF($A67="","",IF($B67="Meta",SUMIFS('Meta data'!$V$3:$V$20000,'Meta data'!$A$3:$A$20000,"&gt;="&amp;J$3,'Meta data'!$A$3:$A$20000,"&lt;="&amp;J$4,'Meta data'!$C$3:$C$20000,$A67),IF($B67="Google Ads",SUMIFS('Google data'!$J$3:$J$20000,'Google data'!$B$3:$B$20000,"&gt;="&amp;J$3,'Google data'!$B$3:$B$20000,"&lt;="&amp;J$4,'Google data'!$A$3:$A$20000,$A67),IF($B67="ChatGPT Ads",SUMIFS('ChatGPT data'!$I$3:$I$20000,'ChatGPT data'!$A$3:$A$20000,"&gt;="&amp;J$3,'ChatGPT data'!$A$3:$A$20000,"&lt;="&amp;J$4,'ChatGPT data'!$B$3:$B$20000,$A67),IF($B67="LinkedIn Ads",SUMIFS('LinkedIn data'!$I$3:$I$20000,'LinkedIn data'!$A$3:$A$20000,"&gt;="&amp;J$3,'LinkedIn data'!$A$3:$A$20000,"&lt;="&amp;J$4,'LinkedIn data'!$B$3:$B$20000,$A67),0)))))</f>
        <v/>
      </c>
      <c r="K67" s="14" t="str">
        <f aca="false">IF($A67="","",IF($B67="Meta",SUMIFS('Meta data'!$V$3:$V$20000,'Meta data'!$A$3:$A$20000,"&gt;="&amp;K$3,'Meta data'!$A$3:$A$20000,"&lt;="&amp;K$4,'Meta data'!$C$3:$C$20000,$A67),IF($B67="Google Ads",SUMIFS('Google data'!$J$3:$J$20000,'Google data'!$B$3:$B$20000,"&gt;="&amp;K$3,'Google data'!$B$3:$B$20000,"&lt;="&amp;K$4,'Google data'!$A$3:$A$20000,$A67),IF($B67="ChatGPT Ads",SUMIFS('ChatGPT data'!$I$3:$I$20000,'ChatGPT data'!$A$3:$A$20000,"&gt;="&amp;K$3,'ChatGPT data'!$A$3:$A$20000,"&lt;="&amp;K$4,'ChatGPT data'!$B$3:$B$20000,$A67),IF($B67="LinkedIn Ads",SUMIFS('LinkedIn data'!$I$3:$I$20000,'LinkedIn data'!$A$3:$A$20000,"&gt;="&amp;K$3,'LinkedIn data'!$A$3:$A$20000,"&lt;="&amp;K$4,'LinkedIn data'!$B$3:$B$20000,$A67),0)))))</f>
        <v/>
      </c>
      <c r="L67" s="14" t="str">
        <f aca="false">IF($A67="","",IF($B67="Meta",SUMIFS('Meta data'!$V$3:$V$20000,'Meta data'!$A$3:$A$20000,"&gt;="&amp;L$3,'Meta data'!$A$3:$A$20000,"&lt;="&amp;L$4,'Meta data'!$C$3:$C$20000,$A67),IF($B67="Google Ads",SUMIFS('Google data'!$J$3:$J$20000,'Google data'!$B$3:$B$20000,"&gt;="&amp;L$3,'Google data'!$B$3:$B$20000,"&lt;="&amp;L$4,'Google data'!$A$3:$A$20000,$A67),IF($B67="ChatGPT Ads",SUMIFS('ChatGPT data'!$I$3:$I$20000,'ChatGPT data'!$A$3:$A$20000,"&gt;="&amp;L$3,'ChatGPT data'!$A$3:$A$20000,"&lt;="&amp;L$4,'ChatGPT data'!$B$3:$B$20000,$A67),IF($B67="LinkedIn Ads",SUMIFS('LinkedIn data'!$I$3:$I$20000,'LinkedIn data'!$A$3:$A$20000,"&gt;="&amp;L$3,'LinkedIn data'!$A$3:$A$20000,"&lt;="&amp;L$4,'LinkedIn data'!$B$3:$B$20000,$A67),0)))))</f>
        <v/>
      </c>
      <c r="M67" s="14" t="str">
        <f aca="false">IF($A67="","",IF($B67="Meta",SUMIFS('Meta data'!$V$3:$V$20000,'Meta data'!$A$3:$A$20000,"&gt;="&amp;M$3,'Meta data'!$A$3:$A$20000,"&lt;="&amp;M$4,'Meta data'!$C$3:$C$20000,$A67),IF($B67="Google Ads",SUMIFS('Google data'!$J$3:$J$20000,'Google data'!$B$3:$B$20000,"&gt;="&amp;M$3,'Google data'!$B$3:$B$20000,"&lt;="&amp;M$4,'Google data'!$A$3:$A$20000,$A67),IF($B67="ChatGPT Ads",SUMIFS('ChatGPT data'!$I$3:$I$20000,'ChatGPT data'!$A$3:$A$20000,"&gt;="&amp;M$3,'ChatGPT data'!$A$3:$A$20000,"&lt;="&amp;M$4,'ChatGPT data'!$B$3:$B$20000,$A67),IF($B67="LinkedIn Ads",SUMIFS('LinkedIn data'!$I$3:$I$20000,'LinkedIn data'!$A$3:$A$20000,"&gt;="&amp;M$3,'LinkedIn data'!$A$3:$A$20000,"&lt;="&amp;M$4,'LinkedIn data'!$B$3:$B$20000,$A67),0)))))</f>
        <v/>
      </c>
      <c r="N67" s="14" t="str">
        <f aca="false">IF($A67="","",IF($B67="Meta",SUMIFS('Meta data'!$V$3:$V$20000,'Meta data'!$A$3:$A$20000,"&gt;="&amp;N$3,'Meta data'!$A$3:$A$20000,"&lt;="&amp;N$4,'Meta data'!$C$3:$C$20000,$A67),IF($B67="Google Ads",SUMIFS('Google data'!$J$3:$J$20000,'Google data'!$B$3:$B$20000,"&gt;="&amp;N$3,'Google data'!$B$3:$B$20000,"&lt;="&amp;N$4,'Google data'!$A$3:$A$20000,$A67),IF($B67="ChatGPT Ads",SUMIFS('ChatGPT data'!$I$3:$I$20000,'ChatGPT data'!$A$3:$A$20000,"&gt;="&amp;N$3,'ChatGPT data'!$A$3:$A$20000,"&lt;="&amp;N$4,'ChatGPT data'!$B$3:$B$20000,$A67),IF($B67="LinkedIn Ads",SUMIFS('LinkedIn data'!$I$3:$I$20000,'LinkedIn data'!$A$3:$A$20000,"&gt;="&amp;N$3,'LinkedIn data'!$A$3:$A$20000,"&lt;="&amp;N$4,'LinkedIn data'!$B$3:$B$20000,$A67),0)))))</f>
        <v/>
      </c>
      <c r="O67" s="14" t="str">
        <f aca="false">IF($A67="","",IF($B67="Meta",SUMIFS('Meta data'!$V$3:$V$20000,'Meta data'!$A$3:$A$20000,"&gt;="&amp;O$3,'Meta data'!$A$3:$A$20000,"&lt;="&amp;O$4,'Meta data'!$C$3:$C$20000,$A67),IF($B67="Google Ads",SUMIFS('Google data'!$J$3:$J$20000,'Google data'!$B$3:$B$20000,"&gt;="&amp;O$3,'Google data'!$B$3:$B$20000,"&lt;="&amp;O$4,'Google data'!$A$3:$A$20000,$A67),IF($B67="ChatGPT Ads",SUMIFS('ChatGPT data'!$I$3:$I$20000,'ChatGPT data'!$A$3:$A$20000,"&gt;="&amp;O$3,'ChatGPT data'!$A$3:$A$20000,"&lt;="&amp;O$4,'ChatGPT data'!$B$3:$B$20000,$A67),IF($B67="LinkedIn Ads",SUMIFS('LinkedIn data'!$I$3:$I$20000,'LinkedIn data'!$A$3:$A$20000,"&gt;="&amp;O$3,'LinkedIn data'!$A$3:$A$20000,"&lt;="&amp;O$4,'LinkedIn data'!$B$3:$B$20000,$A67),0)))))</f>
        <v/>
      </c>
      <c r="P67" s="14" t="str">
        <f aca="false">IF($A67="","",IF($B67="Meta",SUMIFS('Meta data'!$V$3:$V$20000,'Meta data'!$A$3:$A$20000,"&gt;="&amp;P$3,'Meta data'!$A$3:$A$20000,"&lt;="&amp;P$4,'Meta data'!$C$3:$C$20000,$A67),IF($B67="Google Ads",SUMIFS('Google data'!$J$3:$J$20000,'Google data'!$B$3:$B$20000,"&gt;="&amp;P$3,'Google data'!$B$3:$B$20000,"&lt;="&amp;P$4,'Google data'!$A$3:$A$20000,$A67),IF($B67="ChatGPT Ads",SUMIFS('ChatGPT data'!$I$3:$I$20000,'ChatGPT data'!$A$3:$A$20000,"&gt;="&amp;P$3,'ChatGPT data'!$A$3:$A$20000,"&lt;="&amp;P$4,'ChatGPT data'!$B$3:$B$20000,$A67),IF($B67="LinkedIn Ads",SUMIFS('LinkedIn data'!$I$3:$I$20000,'LinkedIn data'!$A$3:$A$20000,"&gt;="&amp;P$3,'LinkedIn data'!$A$3:$A$20000,"&lt;="&amp;P$4,'LinkedIn data'!$B$3:$B$20000,$A67),0)))))</f>
        <v/>
      </c>
      <c r="Q67" s="14" t="str">
        <f aca="false">IF($A67="","",IF($B67="Meta",SUMIFS('Meta data'!$V$3:$V$20000,'Meta data'!$A$3:$A$20000,"&gt;="&amp;Q$3,'Meta data'!$A$3:$A$20000,"&lt;="&amp;Q$4,'Meta data'!$C$3:$C$20000,$A67),IF($B67="Google Ads",SUMIFS('Google data'!$J$3:$J$20000,'Google data'!$B$3:$B$20000,"&gt;="&amp;Q$3,'Google data'!$B$3:$B$20000,"&lt;="&amp;Q$4,'Google data'!$A$3:$A$20000,$A67),IF($B67="ChatGPT Ads",SUMIFS('ChatGPT data'!$I$3:$I$20000,'ChatGPT data'!$A$3:$A$20000,"&gt;="&amp;Q$3,'ChatGPT data'!$A$3:$A$20000,"&lt;="&amp;Q$4,'ChatGPT data'!$B$3:$B$20000,$A67),IF($B67="LinkedIn Ads",SUMIFS('LinkedIn data'!$I$3:$I$20000,'LinkedIn data'!$A$3:$A$20000,"&gt;="&amp;Q$3,'LinkedIn data'!$A$3:$A$20000,"&lt;="&amp;Q$4,'LinkedIn data'!$B$3:$B$20000,$A67),0)))))</f>
        <v/>
      </c>
      <c r="R67" s="15" t="str">
        <f aca="false">IF($A67="","",SUM(F67:Q67))</f>
        <v/>
      </c>
      <c r="S67" s="36" t="str">
        <f aca="false">IF($A67="","",IF($B67="Meta",SUMIFS('Meta data'!$O$3:$O$20000,'Meta data'!$C$3:$C$20000,$A67),IF($B67="Google Ads",SUMIFS('Google data'!$F$3:$F$20000,'Google data'!$A$3:$A$20000,$A67),IF($B67="ChatGPT Ads",SUMIFS('ChatGPT data'!$E$3:$E$20000,'ChatGPT data'!$B$3:$B$20000,$A67),IF($B67="LinkedIn Ads",SUMIFS('LinkedIn data'!$E$3:$E$20000,'LinkedIn data'!$B$3:$B$20000,$A67),0)))))</f>
        <v/>
      </c>
      <c r="T67" s="36" t="str">
        <f aca="false">IF($A67="","",IF($B67="Meta",SUMIFS('Meta data'!$P$3:$P$20000,'Meta data'!$C$3:$C$20000,$A67),IF($B67="Google Ads",SUMIFS('Google data'!$G$3:$G$20000,'Google data'!$A$3:$A$20000,$A67),IF($B67="ChatGPT Ads",SUMIFS('ChatGPT data'!$F$3:$F$20000,'ChatGPT data'!$B$3:$B$20000,$A67),IF($B67="LinkedIn Ads",SUMIFS('LinkedIn data'!$F$3:$F$20000,'LinkedIn data'!$B$3:$B$20000,$A67),0)))))</f>
        <v/>
      </c>
      <c r="U67" s="37" t="str">
        <f aca="false">IF(OR($A67="",T67=0),"",R67/T67)</f>
        <v/>
      </c>
      <c r="V67" s="58"/>
      <c r="W67" s="14" t="str">
        <f aca="false">IF($A67="","",IF($B67="Meta",SUMIFS('Meta data'!$V$3:$V$20000,'Meta data'!$A$3:$A$20000,"&gt;="&amp;Calc!$C$15,'Meta data'!$A$3:$A$20000,"&lt;="&amp;Calc!$C$13,'Meta data'!$C$3:$C$20000,$A67,'Meta data'!$T$3:$T$20000,"&lt;&gt;Month total"),IF($B67="Google Ads",SUMIFS('Google data'!$J$3:$J$20000,'Google data'!$B$3:$B$20000,"&gt;="&amp;Calc!$C$15,'Google data'!$B$3:$B$20000,"&lt;="&amp;Calc!$C$13,'Google data'!$A$3:$A$20000,$A67,'Google data'!$H$3:$H$20000,"&lt;&gt;Month total"),IF($B67="ChatGPT Ads",SUMIFS('ChatGPT data'!$I$3:$I$20000,'ChatGPT data'!$A$3:$A$20000,"&gt;="&amp;Calc!$C$15,'ChatGPT data'!$A$3:$A$20000,"&lt;="&amp;Calc!$C$13,'ChatGPT data'!$B$3:$B$20000,$A67,'ChatGPT data'!$G$3:$G$20000,"&lt;&gt;Month total"),IF($B67="LinkedIn Ads",SUMIFS('LinkedIn data'!$I$3:$I$20000,'LinkedIn data'!$A$3:$A$20000,"&gt;="&amp;Calc!$C$15,'LinkedIn data'!$A$3:$A$20000,"&lt;="&amp;Calc!$C$13,'LinkedIn data'!$B$3:$B$20000,$A67,'LinkedIn data'!$G$3:$G$20000,"&lt;&gt;Month total"),0)))))</f>
        <v/>
      </c>
      <c r="X67" s="14" t="str">
        <f aca="false">IF($A67="","",IF($B67="Meta",SUMIFS('Meta data'!$V$3:$V$20000,'Meta data'!$A$3:$A$20000,"&gt;="&amp;Calc!$C$14,'Meta data'!$A$3:$A$20000,"&lt;="&amp;Calc!$C$13,'Meta data'!$C$3:$C$20000,$A67,'Meta data'!$T$3:$T$20000,"&lt;&gt;Month total"),IF($B67="Google Ads",SUMIFS('Google data'!$J$3:$J$20000,'Google data'!$B$3:$B$20000,"&gt;="&amp;Calc!$C$14,'Google data'!$B$3:$B$20000,"&lt;="&amp;Calc!$C$13,'Google data'!$A$3:$A$20000,$A67,'Google data'!$H$3:$H$20000,"&lt;&gt;Month total"),IF($B67="ChatGPT Ads",SUMIFS('ChatGPT data'!$I$3:$I$20000,'ChatGPT data'!$A$3:$A$20000,"&gt;="&amp;Calc!$C$14,'ChatGPT data'!$A$3:$A$20000,"&lt;="&amp;Calc!$C$13,'ChatGPT data'!$B$3:$B$20000,$A67,'ChatGPT data'!$G$3:$G$20000,"&lt;&gt;Month total"),IF($B67="LinkedIn Ads",SUMIFS('LinkedIn data'!$I$3:$I$20000,'LinkedIn data'!$A$3:$A$20000,"&gt;="&amp;Calc!$C$14,'LinkedIn data'!$A$3:$A$20000,"&lt;="&amp;Calc!$C$13,'LinkedIn data'!$B$3:$B$20000,$A67,'LinkedIn data'!$G$3:$G$20000,"&lt;&gt;Month total"),0)))))</f>
        <v/>
      </c>
    </row>
    <row r="68" customFormat="false" ht="15" hidden="false" customHeight="false" outlineLevel="0" collapsed="false">
      <c r="A68" s="59"/>
      <c r="B68" s="59"/>
      <c r="C68" s="59"/>
      <c r="D68" s="59"/>
      <c r="E68" s="59"/>
      <c r="F68" s="14" t="str">
        <f aca="false">IF($A68="","",IF($B68="Meta",SUMIFS('Meta data'!$V$3:$V$20000,'Meta data'!$A$3:$A$20000,"&gt;="&amp;F$3,'Meta data'!$A$3:$A$20000,"&lt;="&amp;F$4,'Meta data'!$C$3:$C$20000,$A68),IF($B68="Google Ads",SUMIFS('Google data'!$J$3:$J$20000,'Google data'!$B$3:$B$20000,"&gt;="&amp;F$3,'Google data'!$B$3:$B$20000,"&lt;="&amp;F$4,'Google data'!$A$3:$A$20000,$A68),IF($B68="ChatGPT Ads",SUMIFS('ChatGPT data'!$I$3:$I$20000,'ChatGPT data'!$A$3:$A$20000,"&gt;="&amp;F$3,'ChatGPT data'!$A$3:$A$20000,"&lt;="&amp;F$4,'ChatGPT data'!$B$3:$B$20000,$A68),IF($B68="LinkedIn Ads",SUMIFS('LinkedIn data'!$I$3:$I$20000,'LinkedIn data'!$A$3:$A$20000,"&gt;="&amp;F$3,'LinkedIn data'!$A$3:$A$20000,"&lt;="&amp;F$4,'LinkedIn data'!$B$3:$B$20000,$A68),0)))))</f>
        <v/>
      </c>
      <c r="G68" s="14" t="str">
        <f aca="false">IF($A68="","",IF($B68="Meta",SUMIFS('Meta data'!$V$3:$V$20000,'Meta data'!$A$3:$A$20000,"&gt;="&amp;G$3,'Meta data'!$A$3:$A$20000,"&lt;="&amp;G$4,'Meta data'!$C$3:$C$20000,$A68),IF($B68="Google Ads",SUMIFS('Google data'!$J$3:$J$20000,'Google data'!$B$3:$B$20000,"&gt;="&amp;G$3,'Google data'!$B$3:$B$20000,"&lt;="&amp;G$4,'Google data'!$A$3:$A$20000,$A68),IF($B68="ChatGPT Ads",SUMIFS('ChatGPT data'!$I$3:$I$20000,'ChatGPT data'!$A$3:$A$20000,"&gt;="&amp;G$3,'ChatGPT data'!$A$3:$A$20000,"&lt;="&amp;G$4,'ChatGPT data'!$B$3:$B$20000,$A68),IF($B68="LinkedIn Ads",SUMIFS('LinkedIn data'!$I$3:$I$20000,'LinkedIn data'!$A$3:$A$20000,"&gt;="&amp;G$3,'LinkedIn data'!$A$3:$A$20000,"&lt;="&amp;G$4,'LinkedIn data'!$B$3:$B$20000,$A68),0)))))</f>
        <v/>
      </c>
      <c r="H68" s="14" t="str">
        <f aca="false">IF($A68="","",IF($B68="Meta",SUMIFS('Meta data'!$V$3:$V$20000,'Meta data'!$A$3:$A$20000,"&gt;="&amp;H$3,'Meta data'!$A$3:$A$20000,"&lt;="&amp;H$4,'Meta data'!$C$3:$C$20000,$A68),IF($B68="Google Ads",SUMIFS('Google data'!$J$3:$J$20000,'Google data'!$B$3:$B$20000,"&gt;="&amp;H$3,'Google data'!$B$3:$B$20000,"&lt;="&amp;H$4,'Google data'!$A$3:$A$20000,$A68),IF($B68="ChatGPT Ads",SUMIFS('ChatGPT data'!$I$3:$I$20000,'ChatGPT data'!$A$3:$A$20000,"&gt;="&amp;H$3,'ChatGPT data'!$A$3:$A$20000,"&lt;="&amp;H$4,'ChatGPT data'!$B$3:$B$20000,$A68),IF($B68="LinkedIn Ads",SUMIFS('LinkedIn data'!$I$3:$I$20000,'LinkedIn data'!$A$3:$A$20000,"&gt;="&amp;H$3,'LinkedIn data'!$A$3:$A$20000,"&lt;="&amp;H$4,'LinkedIn data'!$B$3:$B$20000,$A68),0)))))</f>
        <v/>
      </c>
      <c r="I68" s="14" t="str">
        <f aca="false">IF($A68="","",IF($B68="Meta",SUMIFS('Meta data'!$V$3:$V$20000,'Meta data'!$A$3:$A$20000,"&gt;="&amp;I$3,'Meta data'!$A$3:$A$20000,"&lt;="&amp;I$4,'Meta data'!$C$3:$C$20000,$A68),IF($B68="Google Ads",SUMIFS('Google data'!$J$3:$J$20000,'Google data'!$B$3:$B$20000,"&gt;="&amp;I$3,'Google data'!$B$3:$B$20000,"&lt;="&amp;I$4,'Google data'!$A$3:$A$20000,$A68),IF($B68="ChatGPT Ads",SUMIFS('ChatGPT data'!$I$3:$I$20000,'ChatGPT data'!$A$3:$A$20000,"&gt;="&amp;I$3,'ChatGPT data'!$A$3:$A$20000,"&lt;="&amp;I$4,'ChatGPT data'!$B$3:$B$20000,$A68),IF($B68="LinkedIn Ads",SUMIFS('LinkedIn data'!$I$3:$I$20000,'LinkedIn data'!$A$3:$A$20000,"&gt;="&amp;I$3,'LinkedIn data'!$A$3:$A$20000,"&lt;="&amp;I$4,'LinkedIn data'!$B$3:$B$20000,$A68),0)))))</f>
        <v/>
      </c>
      <c r="J68" s="14" t="str">
        <f aca="false">IF($A68="","",IF($B68="Meta",SUMIFS('Meta data'!$V$3:$V$20000,'Meta data'!$A$3:$A$20000,"&gt;="&amp;J$3,'Meta data'!$A$3:$A$20000,"&lt;="&amp;J$4,'Meta data'!$C$3:$C$20000,$A68),IF($B68="Google Ads",SUMIFS('Google data'!$J$3:$J$20000,'Google data'!$B$3:$B$20000,"&gt;="&amp;J$3,'Google data'!$B$3:$B$20000,"&lt;="&amp;J$4,'Google data'!$A$3:$A$20000,$A68),IF($B68="ChatGPT Ads",SUMIFS('ChatGPT data'!$I$3:$I$20000,'ChatGPT data'!$A$3:$A$20000,"&gt;="&amp;J$3,'ChatGPT data'!$A$3:$A$20000,"&lt;="&amp;J$4,'ChatGPT data'!$B$3:$B$20000,$A68),IF($B68="LinkedIn Ads",SUMIFS('LinkedIn data'!$I$3:$I$20000,'LinkedIn data'!$A$3:$A$20000,"&gt;="&amp;J$3,'LinkedIn data'!$A$3:$A$20000,"&lt;="&amp;J$4,'LinkedIn data'!$B$3:$B$20000,$A68),0)))))</f>
        <v/>
      </c>
      <c r="K68" s="14" t="str">
        <f aca="false">IF($A68="","",IF($B68="Meta",SUMIFS('Meta data'!$V$3:$V$20000,'Meta data'!$A$3:$A$20000,"&gt;="&amp;K$3,'Meta data'!$A$3:$A$20000,"&lt;="&amp;K$4,'Meta data'!$C$3:$C$20000,$A68),IF($B68="Google Ads",SUMIFS('Google data'!$J$3:$J$20000,'Google data'!$B$3:$B$20000,"&gt;="&amp;K$3,'Google data'!$B$3:$B$20000,"&lt;="&amp;K$4,'Google data'!$A$3:$A$20000,$A68),IF($B68="ChatGPT Ads",SUMIFS('ChatGPT data'!$I$3:$I$20000,'ChatGPT data'!$A$3:$A$20000,"&gt;="&amp;K$3,'ChatGPT data'!$A$3:$A$20000,"&lt;="&amp;K$4,'ChatGPT data'!$B$3:$B$20000,$A68),IF($B68="LinkedIn Ads",SUMIFS('LinkedIn data'!$I$3:$I$20000,'LinkedIn data'!$A$3:$A$20000,"&gt;="&amp;K$3,'LinkedIn data'!$A$3:$A$20000,"&lt;="&amp;K$4,'LinkedIn data'!$B$3:$B$20000,$A68),0)))))</f>
        <v/>
      </c>
      <c r="L68" s="14" t="str">
        <f aca="false">IF($A68="","",IF($B68="Meta",SUMIFS('Meta data'!$V$3:$V$20000,'Meta data'!$A$3:$A$20000,"&gt;="&amp;L$3,'Meta data'!$A$3:$A$20000,"&lt;="&amp;L$4,'Meta data'!$C$3:$C$20000,$A68),IF($B68="Google Ads",SUMIFS('Google data'!$J$3:$J$20000,'Google data'!$B$3:$B$20000,"&gt;="&amp;L$3,'Google data'!$B$3:$B$20000,"&lt;="&amp;L$4,'Google data'!$A$3:$A$20000,$A68),IF($B68="ChatGPT Ads",SUMIFS('ChatGPT data'!$I$3:$I$20000,'ChatGPT data'!$A$3:$A$20000,"&gt;="&amp;L$3,'ChatGPT data'!$A$3:$A$20000,"&lt;="&amp;L$4,'ChatGPT data'!$B$3:$B$20000,$A68),IF($B68="LinkedIn Ads",SUMIFS('LinkedIn data'!$I$3:$I$20000,'LinkedIn data'!$A$3:$A$20000,"&gt;="&amp;L$3,'LinkedIn data'!$A$3:$A$20000,"&lt;="&amp;L$4,'LinkedIn data'!$B$3:$B$20000,$A68),0)))))</f>
        <v/>
      </c>
      <c r="M68" s="14" t="str">
        <f aca="false">IF($A68="","",IF($B68="Meta",SUMIFS('Meta data'!$V$3:$V$20000,'Meta data'!$A$3:$A$20000,"&gt;="&amp;M$3,'Meta data'!$A$3:$A$20000,"&lt;="&amp;M$4,'Meta data'!$C$3:$C$20000,$A68),IF($B68="Google Ads",SUMIFS('Google data'!$J$3:$J$20000,'Google data'!$B$3:$B$20000,"&gt;="&amp;M$3,'Google data'!$B$3:$B$20000,"&lt;="&amp;M$4,'Google data'!$A$3:$A$20000,$A68),IF($B68="ChatGPT Ads",SUMIFS('ChatGPT data'!$I$3:$I$20000,'ChatGPT data'!$A$3:$A$20000,"&gt;="&amp;M$3,'ChatGPT data'!$A$3:$A$20000,"&lt;="&amp;M$4,'ChatGPT data'!$B$3:$B$20000,$A68),IF($B68="LinkedIn Ads",SUMIFS('LinkedIn data'!$I$3:$I$20000,'LinkedIn data'!$A$3:$A$20000,"&gt;="&amp;M$3,'LinkedIn data'!$A$3:$A$20000,"&lt;="&amp;M$4,'LinkedIn data'!$B$3:$B$20000,$A68),0)))))</f>
        <v/>
      </c>
      <c r="N68" s="14" t="str">
        <f aca="false">IF($A68="","",IF($B68="Meta",SUMIFS('Meta data'!$V$3:$V$20000,'Meta data'!$A$3:$A$20000,"&gt;="&amp;N$3,'Meta data'!$A$3:$A$20000,"&lt;="&amp;N$4,'Meta data'!$C$3:$C$20000,$A68),IF($B68="Google Ads",SUMIFS('Google data'!$J$3:$J$20000,'Google data'!$B$3:$B$20000,"&gt;="&amp;N$3,'Google data'!$B$3:$B$20000,"&lt;="&amp;N$4,'Google data'!$A$3:$A$20000,$A68),IF($B68="ChatGPT Ads",SUMIFS('ChatGPT data'!$I$3:$I$20000,'ChatGPT data'!$A$3:$A$20000,"&gt;="&amp;N$3,'ChatGPT data'!$A$3:$A$20000,"&lt;="&amp;N$4,'ChatGPT data'!$B$3:$B$20000,$A68),IF($B68="LinkedIn Ads",SUMIFS('LinkedIn data'!$I$3:$I$20000,'LinkedIn data'!$A$3:$A$20000,"&gt;="&amp;N$3,'LinkedIn data'!$A$3:$A$20000,"&lt;="&amp;N$4,'LinkedIn data'!$B$3:$B$20000,$A68),0)))))</f>
        <v/>
      </c>
      <c r="O68" s="14" t="str">
        <f aca="false">IF($A68="","",IF($B68="Meta",SUMIFS('Meta data'!$V$3:$V$20000,'Meta data'!$A$3:$A$20000,"&gt;="&amp;O$3,'Meta data'!$A$3:$A$20000,"&lt;="&amp;O$4,'Meta data'!$C$3:$C$20000,$A68),IF($B68="Google Ads",SUMIFS('Google data'!$J$3:$J$20000,'Google data'!$B$3:$B$20000,"&gt;="&amp;O$3,'Google data'!$B$3:$B$20000,"&lt;="&amp;O$4,'Google data'!$A$3:$A$20000,$A68),IF($B68="ChatGPT Ads",SUMIFS('ChatGPT data'!$I$3:$I$20000,'ChatGPT data'!$A$3:$A$20000,"&gt;="&amp;O$3,'ChatGPT data'!$A$3:$A$20000,"&lt;="&amp;O$4,'ChatGPT data'!$B$3:$B$20000,$A68),IF($B68="LinkedIn Ads",SUMIFS('LinkedIn data'!$I$3:$I$20000,'LinkedIn data'!$A$3:$A$20000,"&gt;="&amp;O$3,'LinkedIn data'!$A$3:$A$20000,"&lt;="&amp;O$4,'LinkedIn data'!$B$3:$B$20000,$A68),0)))))</f>
        <v/>
      </c>
      <c r="P68" s="14" t="str">
        <f aca="false">IF($A68="","",IF($B68="Meta",SUMIFS('Meta data'!$V$3:$V$20000,'Meta data'!$A$3:$A$20000,"&gt;="&amp;P$3,'Meta data'!$A$3:$A$20000,"&lt;="&amp;P$4,'Meta data'!$C$3:$C$20000,$A68),IF($B68="Google Ads",SUMIFS('Google data'!$J$3:$J$20000,'Google data'!$B$3:$B$20000,"&gt;="&amp;P$3,'Google data'!$B$3:$B$20000,"&lt;="&amp;P$4,'Google data'!$A$3:$A$20000,$A68),IF($B68="ChatGPT Ads",SUMIFS('ChatGPT data'!$I$3:$I$20000,'ChatGPT data'!$A$3:$A$20000,"&gt;="&amp;P$3,'ChatGPT data'!$A$3:$A$20000,"&lt;="&amp;P$4,'ChatGPT data'!$B$3:$B$20000,$A68),IF($B68="LinkedIn Ads",SUMIFS('LinkedIn data'!$I$3:$I$20000,'LinkedIn data'!$A$3:$A$20000,"&gt;="&amp;P$3,'LinkedIn data'!$A$3:$A$20000,"&lt;="&amp;P$4,'LinkedIn data'!$B$3:$B$20000,$A68),0)))))</f>
        <v/>
      </c>
      <c r="Q68" s="14" t="str">
        <f aca="false">IF($A68="","",IF($B68="Meta",SUMIFS('Meta data'!$V$3:$V$20000,'Meta data'!$A$3:$A$20000,"&gt;="&amp;Q$3,'Meta data'!$A$3:$A$20000,"&lt;="&amp;Q$4,'Meta data'!$C$3:$C$20000,$A68),IF($B68="Google Ads",SUMIFS('Google data'!$J$3:$J$20000,'Google data'!$B$3:$B$20000,"&gt;="&amp;Q$3,'Google data'!$B$3:$B$20000,"&lt;="&amp;Q$4,'Google data'!$A$3:$A$20000,$A68),IF($B68="ChatGPT Ads",SUMIFS('ChatGPT data'!$I$3:$I$20000,'ChatGPT data'!$A$3:$A$20000,"&gt;="&amp;Q$3,'ChatGPT data'!$A$3:$A$20000,"&lt;="&amp;Q$4,'ChatGPT data'!$B$3:$B$20000,$A68),IF($B68="LinkedIn Ads",SUMIFS('LinkedIn data'!$I$3:$I$20000,'LinkedIn data'!$A$3:$A$20000,"&gt;="&amp;Q$3,'LinkedIn data'!$A$3:$A$20000,"&lt;="&amp;Q$4,'LinkedIn data'!$B$3:$B$20000,$A68),0)))))</f>
        <v/>
      </c>
      <c r="R68" s="15" t="str">
        <f aca="false">IF($A68="","",SUM(F68:Q68))</f>
        <v/>
      </c>
      <c r="S68" s="36" t="str">
        <f aca="false">IF($A68="","",IF($B68="Meta",SUMIFS('Meta data'!$O$3:$O$20000,'Meta data'!$C$3:$C$20000,$A68),IF($B68="Google Ads",SUMIFS('Google data'!$F$3:$F$20000,'Google data'!$A$3:$A$20000,$A68),IF($B68="ChatGPT Ads",SUMIFS('ChatGPT data'!$E$3:$E$20000,'ChatGPT data'!$B$3:$B$20000,$A68),IF($B68="LinkedIn Ads",SUMIFS('LinkedIn data'!$E$3:$E$20000,'LinkedIn data'!$B$3:$B$20000,$A68),0)))))</f>
        <v/>
      </c>
      <c r="T68" s="36" t="str">
        <f aca="false">IF($A68="","",IF($B68="Meta",SUMIFS('Meta data'!$P$3:$P$20000,'Meta data'!$C$3:$C$20000,$A68),IF($B68="Google Ads",SUMIFS('Google data'!$G$3:$G$20000,'Google data'!$A$3:$A$20000,$A68),IF($B68="ChatGPT Ads",SUMIFS('ChatGPT data'!$F$3:$F$20000,'ChatGPT data'!$B$3:$B$20000,$A68),IF($B68="LinkedIn Ads",SUMIFS('LinkedIn data'!$F$3:$F$20000,'LinkedIn data'!$B$3:$B$20000,$A68),0)))))</f>
        <v/>
      </c>
      <c r="U68" s="37" t="str">
        <f aca="false">IF(OR($A68="",T68=0),"",R68/T68)</f>
        <v/>
      </c>
      <c r="V68" s="58"/>
      <c r="W68" s="14" t="str">
        <f aca="false">IF($A68="","",IF($B68="Meta",SUMIFS('Meta data'!$V$3:$V$20000,'Meta data'!$A$3:$A$20000,"&gt;="&amp;Calc!$C$15,'Meta data'!$A$3:$A$20000,"&lt;="&amp;Calc!$C$13,'Meta data'!$C$3:$C$20000,$A68,'Meta data'!$T$3:$T$20000,"&lt;&gt;Month total"),IF($B68="Google Ads",SUMIFS('Google data'!$J$3:$J$20000,'Google data'!$B$3:$B$20000,"&gt;="&amp;Calc!$C$15,'Google data'!$B$3:$B$20000,"&lt;="&amp;Calc!$C$13,'Google data'!$A$3:$A$20000,$A68,'Google data'!$H$3:$H$20000,"&lt;&gt;Month total"),IF($B68="ChatGPT Ads",SUMIFS('ChatGPT data'!$I$3:$I$20000,'ChatGPT data'!$A$3:$A$20000,"&gt;="&amp;Calc!$C$15,'ChatGPT data'!$A$3:$A$20000,"&lt;="&amp;Calc!$C$13,'ChatGPT data'!$B$3:$B$20000,$A68,'ChatGPT data'!$G$3:$G$20000,"&lt;&gt;Month total"),IF($B68="LinkedIn Ads",SUMIFS('LinkedIn data'!$I$3:$I$20000,'LinkedIn data'!$A$3:$A$20000,"&gt;="&amp;Calc!$C$15,'LinkedIn data'!$A$3:$A$20000,"&lt;="&amp;Calc!$C$13,'LinkedIn data'!$B$3:$B$20000,$A68,'LinkedIn data'!$G$3:$G$20000,"&lt;&gt;Month total"),0)))))</f>
        <v/>
      </c>
      <c r="X68" s="14" t="str">
        <f aca="false">IF($A68="","",IF($B68="Meta",SUMIFS('Meta data'!$V$3:$V$20000,'Meta data'!$A$3:$A$20000,"&gt;="&amp;Calc!$C$14,'Meta data'!$A$3:$A$20000,"&lt;="&amp;Calc!$C$13,'Meta data'!$C$3:$C$20000,$A68,'Meta data'!$T$3:$T$20000,"&lt;&gt;Month total"),IF($B68="Google Ads",SUMIFS('Google data'!$J$3:$J$20000,'Google data'!$B$3:$B$20000,"&gt;="&amp;Calc!$C$14,'Google data'!$B$3:$B$20000,"&lt;="&amp;Calc!$C$13,'Google data'!$A$3:$A$20000,$A68,'Google data'!$H$3:$H$20000,"&lt;&gt;Month total"),IF($B68="ChatGPT Ads",SUMIFS('ChatGPT data'!$I$3:$I$20000,'ChatGPT data'!$A$3:$A$20000,"&gt;="&amp;Calc!$C$14,'ChatGPT data'!$A$3:$A$20000,"&lt;="&amp;Calc!$C$13,'ChatGPT data'!$B$3:$B$20000,$A68,'ChatGPT data'!$G$3:$G$20000,"&lt;&gt;Month total"),IF($B68="LinkedIn Ads",SUMIFS('LinkedIn data'!$I$3:$I$20000,'LinkedIn data'!$A$3:$A$20000,"&gt;="&amp;Calc!$C$14,'LinkedIn data'!$A$3:$A$20000,"&lt;="&amp;Calc!$C$13,'LinkedIn data'!$B$3:$B$20000,$A68,'LinkedIn data'!$G$3:$G$20000,"&lt;&gt;Month total"),0)))))</f>
        <v/>
      </c>
    </row>
    <row r="69" customFormat="false" ht="15" hidden="false" customHeight="false" outlineLevel="0" collapsed="false">
      <c r="A69" s="59"/>
      <c r="B69" s="59"/>
      <c r="C69" s="59"/>
      <c r="D69" s="59"/>
      <c r="E69" s="59"/>
      <c r="F69" s="14" t="str">
        <f aca="false">IF($A69="","",IF($B69="Meta",SUMIFS('Meta data'!$V$3:$V$20000,'Meta data'!$A$3:$A$20000,"&gt;="&amp;F$3,'Meta data'!$A$3:$A$20000,"&lt;="&amp;F$4,'Meta data'!$C$3:$C$20000,$A69),IF($B69="Google Ads",SUMIFS('Google data'!$J$3:$J$20000,'Google data'!$B$3:$B$20000,"&gt;="&amp;F$3,'Google data'!$B$3:$B$20000,"&lt;="&amp;F$4,'Google data'!$A$3:$A$20000,$A69),IF($B69="ChatGPT Ads",SUMIFS('ChatGPT data'!$I$3:$I$20000,'ChatGPT data'!$A$3:$A$20000,"&gt;="&amp;F$3,'ChatGPT data'!$A$3:$A$20000,"&lt;="&amp;F$4,'ChatGPT data'!$B$3:$B$20000,$A69),IF($B69="LinkedIn Ads",SUMIFS('LinkedIn data'!$I$3:$I$20000,'LinkedIn data'!$A$3:$A$20000,"&gt;="&amp;F$3,'LinkedIn data'!$A$3:$A$20000,"&lt;="&amp;F$4,'LinkedIn data'!$B$3:$B$20000,$A69),0)))))</f>
        <v/>
      </c>
      <c r="G69" s="14" t="str">
        <f aca="false">IF($A69="","",IF($B69="Meta",SUMIFS('Meta data'!$V$3:$V$20000,'Meta data'!$A$3:$A$20000,"&gt;="&amp;G$3,'Meta data'!$A$3:$A$20000,"&lt;="&amp;G$4,'Meta data'!$C$3:$C$20000,$A69),IF($B69="Google Ads",SUMIFS('Google data'!$J$3:$J$20000,'Google data'!$B$3:$B$20000,"&gt;="&amp;G$3,'Google data'!$B$3:$B$20000,"&lt;="&amp;G$4,'Google data'!$A$3:$A$20000,$A69),IF($B69="ChatGPT Ads",SUMIFS('ChatGPT data'!$I$3:$I$20000,'ChatGPT data'!$A$3:$A$20000,"&gt;="&amp;G$3,'ChatGPT data'!$A$3:$A$20000,"&lt;="&amp;G$4,'ChatGPT data'!$B$3:$B$20000,$A69),IF($B69="LinkedIn Ads",SUMIFS('LinkedIn data'!$I$3:$I$20000,'LinkedIn data'!$A$3:$A$20000,"&gt;="&amp;G$3,'LinkedIn data'!$A$3:$A$20000,"&lt;="&amp;G$4,'LinkedIn data'!$B$3:$B$20000,$A69),0)))))</f>
        <v/>
      </c>
      <c r="H69" s="14" t="str">
        <f aca="false">IF($A69="","",IF($B69="Meta",SUMIFS('Meta data'!$V$3:$V$20000,'Meta data'!$A$3:$A$20000,"&gt;="&amp;H$3,'Meta data'!$A$3:$A$20000,"&lt;="&amp;H$4,'Meta data'!$C$3:$C$20000,$A69),IF($B69="Google Ads",SUMIFS('Google data'!$J$3:$J$20000,'Google data'!$B$3:$B$20000,"&gt;="&amp;H$3,'Google data'!$B$3:$B$20000,"&lt;="&amp;H$4,'Google data'!$A$3:$A$20000,$A69),IF($B69="ChatGPT Ads",SUMIFS('ChatGPT data'!$I$3:$I$20000,'ChatGPT data'!$A$3:$A$20000,"&gt;="&amp;H$3,'ChatGPT data'!$A$3:$A$20000,"&lt;="&amp;H$4,'ChatGPT data'!$B$3:$B$20000,$A69),IF($B69="LinkedIn Ads",SUMIFS('LinkedIn data'!$I$3:$I$20000,'LinkedIn data'!$A$3:$A$20000,"&gt;="&amp;H$3,'LinkedIn data'!$A$3:$A$20000,"&lt;="&amp;H$4,'LinkedIn data'!$B$3:$B$20000,$A69),0)))))</f>
        <v/>
      </c>
      <c r="I69" s="14" t="str">
        <f aca="false">IF($A69="","",IF($B69="Meta",SUMIFS('Meta data'!$V$3:$V$20000,'Meta data'!$A$3:$A$20000,"&gt;="&amp;I$3,'Meta data'!$A$3:$A$20000,"&lt;="&amp;I$4,'Meta data'!$C$3:$C$20000,$A69),IF($B69="Google Ads",SUMIFS('Google data'!$J$3:$J$20000,'Google data'!$B$3:$B$20000,"&gt;="&amp;I$3,'Google data'!$B$3:$B$20000,"&lt;="&amp;I$4,'Google data'!$A$3:$A$20000,$A69),IF($B69="ChatGPT Ads",SUMIFS('ChatGPT data'!$I$3:$I$20000,'ChatGPT data'!$A$3:$A$20000,"&gt;="&amp;I$3,'ChatGPT data'!$A$3:$A$20000,"&lt;="&amp;I$4,'ChatGPT data'!$B$3:$B$20000,$A69),IF($B69="LinkedIn Ads",SUMIFS('LinkedIn data'!$I$3:$I$20000,'LinkedIn data'!$A$3:$A$20000,"&gt;="&amp;I$3,'LinkedIn data'!$A$3:$A$20000,"&lt;="&amp;I$4,'LinkedIn data'!$B$3:$B$20000,$A69),0)))))</f>
        <v/>
      </c>
      <c r="J69" s="14" t="str">
        <f aca="false">IF($A69="","",IF($B69="Meta",SUMIFS('Meta data'!$V$3:$V$20000,'Meta data'!$A$3:$A$20000,"&gt;="&amp;J$3,'Meta data'!$A$3:$A$20000,"&lt;="&amp;J$4,'Meta data'!$C$3:$C$20000,$A69),IF($B69="Google Ads",SUMIFS('Google data'!$J$3:$J$20000,'Google data'!$B$3:$B$20000,"&gt;="&amp;J$3,'Google data'!$B$3:$B$20000,"&lt;="&amp;J$4,'Google data'!$A$3:$A$20000,$A69),IF($B69="ChatGPT Ads",SUMIFS('ChatGPT data'!$I$3:$I$20000,'ChatGPT data'!$A$3:$A$20000,"&gt;="&amp;J$3,'ChatGPT data'!$A$3:$A$20000,"&lt;="&amp;J$4,'ChatGPT data'!$B$3:$B$20000,$A69),IF($B69="LinkedIn Ads",SUMIFS('LinkedIn data'!$I$3:$I$20000,'LinkedIn data'!$A$3:$A$20000,"&gt;="&amp;J$3,'LinkedIn data'!$A$3:$A$20000,"&lt;="&amp;J$4,'LinkedIn data'!$B$3:$B$20000,$A69),0)))))</f>
        <v/>
      </c>
      <c r="K69" s="14" t="str">
        <f aca="false">IF($A69="","",IF($B69="Meta",SUMIFS('Meta data'!$V$3:$V$20000,'Meta data'!$A$3:$A$20000,"&gt;="&amp;K$3,'Meta data'!$A$3:$A$20000,"&lt;="&amp;K$4,'Meta data'!$C$3:$C$20000,$A69),IF($B69="Google Ads",SUMIFS('Google data'!$J$3:$J$20000,'Google data'!$B$3:$B$20000,"&gt;="&amp;K$3,'Google data'!$B$3:$B$20000,"&lt;="&amp;K$4,'Google data'!$A$3:$A$20000,$A69),IF($B69="ChatGPT Ads",SUMIFS('ChatGPT data'!$I$3:$I$20000,'ChatGPT data'!$A$3:$A$20000,"&gt;="&amp;K$3,'ChatGPT data'!$A$3:$A$20000,"&lt;="&amp;K$4,'ChatGPT data'!$B$3:$B$20000,$A69),IF($B69="LinkedIn Ads",SUMIFS('LinkedIn data'!$I$3:$I$20000,'LinkedIn data'!$A$3:$A$20000,"&gt;="&amp;K$3,'LinkedIn data'!$A$3:$A$20000,"&lt;="&amp;K$4,'LinkedIn data'!$B$3:$B$20000,$A69),0)))))</f>
        <v/>
      </c>
      <c r="L69" s="14" t="str">
        <f aca="false">IF($A69="","",IF($B69="Meta",SUMIFS('Meta data'!$V$3:$V$20000,'Meta data'!$A$3:$A$20000,"&gt;="&amp;L$3,'Meta data'!$A$3:$A$20000,"&lt;="&amp;L$4,'Meta data'!$C$3:$C$20000,$A69),IF($B69="Google Ads",SUMIFS('Google data'!$J$3:$J$20000,'Google data'!$B$3:$B$20000,"&gt;="&amp;L$3,'Google data'!$B$3:$B$20000,"&lt;="&amp;L$4,'Google data'!$A$3:$A$20000,$A69),IF($B69="ChatGPT Ads",SUMIFS('ChatGPT data'!$I$3:$I$20000,'ChatGPT data'!$A$3:$A$20000,"&gt;="&amp;L$3,'ChatGPT data'!$A$3:$A$20000,"&lt;="&amp;L$4,'ChatGPT data'!$B$3:$B$20000,$A69),IF($B69="LinkedIn Ads",SUMIFS('LinkedIn data'!$I$3:$I$20000,'LinkedIn data'!$A$3:$A$20000,"&gt;="&amp;L$3,'LinkedIn data'!$A$3:$A$20000,"&lt;="&amp;L$4,'LinkedIn data'!$B$3:$B$20000,$A69),0)))))</f>
        <v/>
      </c>
      <c r="M69" s="14" t="str">
        <f aca="false">IF($A69="","",IF($B69="Meta",SUMIFS('Meta data'!$V$3:$V$20000,'Meta data'!$A$3:$A$20000,"&gt;="&amp;M$3,'Meta data'!$A$3:$A$20000,"&lt;="&amp;M$4,'Meta data'!$C$3:$C$20000,$A69),IF($B69="Google Ads",SUMIFS('Google data'!$J$3:$J$20000,'Google data'!$B$3:$B$20000,"&gt;="&amp;M$3,'Google data'!$B$3:$B$20000,"&lt;="&amp;M$4,'Google data'!$A$3:$A$20000,$A69),IF($B69="ChatGPT Ads",SUMIFS('ChatGPT data'!$I$3:$I$20000,'ChatGPT data'!$A$3:$A$20000,"&gt;="&amp;M$3,'ChatGPT data'!$A$3:$A$20000,"&lt;="&amp;M$4,'ChatGPT data'!$B$3:$B$20000,$A69),IF($B69="LinkedIn Ads",SUMIFS('LinkedIn data'!$I$3:$I$20000,'LinkedIn data'!$A$3:$A$20000,"&gt;="&amp;M$3,'LinkedIn data'!$A$3:$A$20000,"&lt;="&amp;M$4,'LinkedIn data'!$B$3:$B$20000,$A69),0)))))</f>
        <v/>
      </c>
      <c r="N69" s="14" t="str">
        <f aca="false">IF($A69="","",IF($B69="Meta",SUMIFS('Meta data'!$V$3:$V$20000,'Meta data'!$A$3:$A$20000,"&gt;="&amp;N$3,'Meta data'!$A$3:$A$20000,"&lt;="&amp;N$4,'Meta data'!$C$3:$C$20000,$A69),IF($B69="Google Ads",SUMIFS('Google data'!$J$3:$J$20000,'Google data'!$B$3:$B$20000,"&gt;="&amp;N$3,'Google data'!$B$3:$B$20000,"&lt;="&amp;N$4,'Google data'!$A$3:$A$20000,$A69),IF($B69="ChatGPT Ads",SUMIFS('ChatGPT data'!$I$3:$I$20000,'ChatGPT data'!$A$3:$A$20000,"&gt;="&amp;N$3,'ChatGPT data'!$A$3:$A$20000,"&lt;="&amp;N$4,'ChatGPT data'!$B$3:$B$20000,$A69),IF($B69="LinkedIn Ads",SUMIFS('LinkedIn data'!$I$3:$I$20000,'LinkedIn data'!$A$3:$A$20000,"&gt;="&amp;N$3,'LinkedIn data'!$A$3:$A$20000,"&lt;="&amp;N$4,'LinkedIn data'!$B$3:$B$20000,$A69),0)))))</f>
        <v/>
      </c>
      <c r="O69" s="14" t="str">
        <f aca="false">IF($A69="","",IF($B69="Meta",SUMIFS('Meta data'!$V$3:$V$20000,'Meta data'!$A$3:$A$20000,"&gt;="&amp;O$3,'Meta data'!$A$3:$A$20000,"&lt;="&amp;O$4,'Meta data'!$C$3:$C$20000,$A69),IF($B69="Google Ads",SUMIFS('Google data'!$J$3:$J$20000,'Google data'!$B$3:$B$20000,"&gt;="&amp;O$3,'Google data'!$B$3:$B$20000,"&lt;="&amp;O$4,'Google data'!$A$3:$A$20000,$A69),IF($B69="ChatGPT Ads",SUMIFS('ChatGPT data'!$I$3:$I$20000,'ChatGPT data'!$A$3:$A$20000,"&gt;="&amp;O$3,'ChatGPT data'!$A$3:$A$20000,"&lt;="&amp;O$4,'ChatGPT data'!$B$3:$B$20000,$A69),IF($B69="LinkedIn Ads",SUMIFS('LinkedIn data'!$I$3:$I$20000,'LinkedIn data'!$A$3:$A$20000,"&gt;="&amp;O$3,'LinkedIn data'!$A$3:$A$20000,"&lt;="&amp;O$4,'LinkedIn data'!$B$3:$B$20000,$A69),0)))))</f>
        <v/>
      </c>
      <c r="P69" s="14" t="str">
        <f aca="false">IF($A69="","",IF($B69="Meta",SUMIFS('Meta data'!$V$3:$V$20000,'Meta data'!$A$3:$A$20000,"&gt;="&amp;P$3,'Meta data'!$A$3:$A$20000,"&lt;="&amp;P$4,'Meta data'!$C$3:$C$20000,$A69),IF($B69="Google Ads",SUMIFS('Google data'!$J$3:$J$20000,'Google data'!$B$3:$B$20000,"&gt;="&amp;P$3,'Google data'!$B$3:$B$20000,"&lt;="&amp;P$4,'Google data'!$A$3:$A$20000,$A69),IF($B69="ChatGPT Ads",SUMIFS('ChatGPT data'!$I$3:$I$20000,'ChatGPT data'!$A$3:$A$20000,"&gt;="&amp;P$3,'ChatGPT data'!$A$3:$A$20000,"&lt;="&amp;P$4,'ChatGPT data'!$B$3:$B$20000,$A69),IF($B69="LinkedIn Ads",SUMIFS('LinkedIn data'!$I$3:$I$20000,'LinkedIn data'!$A$3:$A$20000,"&gt;="&amp;P$3,'LinkedIn data'!$A$3:$A$20000,"&lt;="&amp;P$4,'LinkedIn data'!$B$3:$B$20000,$A69),0)))))</f>
        <v/>
      </c>
      <c r="Q69" s="14" t="str">
        <f aca="false">IF($A69="","",IF($B69="Meta",SUMIFS('Meta data'!$V$3:$V$20000,'Meta data'!$A$3:$A$20000,"&gt;="&amp;Q$3,'Meta data'!$A$3:$A$20000,"&lt;="&amp;Q$4,'Meta data'!$C$3:$C$20000,$A69),IF($B69="Google Ads",SUMIFS('Google data'!$J$3:$J$20000,'Google data'!$B$3:$B$20000,"&gt;="&amp;Q$3,'Google data'!$B$3:$B$20000,"&lt;="&amp;Q$4,'Google data'!$A$3:$A$20000,$A69),IF($B69="ChatGPT Ads",SUMIFS('ChatGPT data'!$I$3:$I$20000,'ChatGPT data'!$A$3:$A$20000,"&gt;="&amp;Q$3,'ChatGPT data'!$A$3:$A$20000,"&lt;="&amp;Q$4,'ChatGPT data'!$B$3:$B$20000,$A69),IF($B69="LinkedIn Ads",SUMIFS('LinkedIn data'!$I$3:$I$20000,'LinkedIn data'!$A$3:$A$20000,"&gt;="&amp;Q$3,'LinkedIn data'!$A$3:$A$20000,"&lt;="&amp;Q$4,'LinkedIn data'!$B$3:$B$20000,$A69),0)))))</f>
        <v/>
      </c>
      <c r="R69" s="15" t="str">
        <f aca="false">IF($A69="","",SUM(F69:Q69))</f>
        <v/>
      </c>
      <c r="S69" s="36" t="str">
        <f aca="false">IF($A69="","",IF($B69="Meta",SUMIFS('Meta data'!$O$3:$O$20000,'Meta data'!$C$3:$C$20000,$A69),IF($B69="Google Ads",SUMIFS('Google data'!$F$3:$F$20000,'Google data'!$A$3:$A$20000,$A69),IF($B69="ChatGPT Ads",SUMIFS('ChatGPT data'!$E$3:$E$20000,'ChatGPT data'!$B$3:$B$20000,$A69),IF($B69="LinkedIn Ads",SUMIFS('LinkedIn data'!$E$3:$E$20000,'LinkedIn data'!$B$3:$B$20000,$A69),0)))))</f>
        <v/>
      </c>
      <c r="T69" s="36" t="str">
        <f aca="false">IF($A69="","",IF($B69="Meta",SUMIFS('Meta data'!$P$3:$P$20000,'Meta data'!$C$3:$C$20000,$A69),IF($B69="Google Ads",SUMIFS('Google data'!$G$3:$G$20000,'Google data'!$A$3:$A$20000,$A69),IF($B69="ChatGPT Ads",SUMIFS('ChatGPT data'!$F$3:$F$20000,'ChatGPT data'!$B$3:$B$20000,$A69),IF($B69="LinkedIn Ads",SUMIFS('LinkedIn data'!$F$3:$F$20000,'LinkedIn data'!$B$3:$B$20000,$A69),0)))))</f>
        <v/>
      </c>
      <c r="U69" s="37" t="str">
        <f aca="false">IF(OR($A69="",T69=0),"",R69/T69)</f>
        <v/>
      </c>
      <c r="V69" s="58"/>
      <c r="W69" s="14" t="str">
        <f aca="false">IF($A69="","",IF($B69="Meta",SUMIFS('Meta data'!$V$3:$V$20000,'Meta data'!$A$3:$A$20000,"&gt;="&amp;Calc!$C$15,'Meta data'!$A$3:$A$20000,"&lt;="&amp;Calc!$C$13,'Meta data'!$C$3:$C$20000,$A69,'Meta data'!$T$3:$T$20000,"&lt;&gt;Month total"),IF($B69="Google Ads",SUMIFS('Google data'!$J$3:$J$20000,'Google data'!$B$3:$B$20000,"&gt;="&amp;Calc!$C$15,'Google data'!$B$3:$B$20000,"&lt;="&amp;Calc!$C$13,'Google data'!$A$3:$A$20000,$A69,'Google data'!$H$3:$H$20000,"&lt;&gt;Month total"),IF($B69="ChatGPT Ads",SUMIFS('ChatGPT data'!$I$3:$I$20000,'ChatGPT data'!$A$3:$A$20000,"&gt;="&amp;Calc!$C$15,'ChatGPT data'!$A$3:$A$20000,"&lt;="&amp;Calc!$C$13,'ChatGPT data'!$B$3:$B$20000,$A69,'ChatGPT data'!$G$3:$G$20000,"&lt;&gt;Month total"),IF($B69="LinkedIn Ads",SUMIFS('LinkedIn data'!$I$3:$I$20000,'LinkedIn data'!$A$3:$A$20000,"&gt;="&amp;Calc!$C$15,'LinkedIn data'!$A$3:$A$20000,"&lt;="&amp;Calc!$C$13,'LinkedIn data'!$B$3:$B$20000,$A69,'LinkedIn data'!$G$3:$G$20000,"&lt;&gt;Month total"),0)))))</f>
        <v/>
      </c>
      <c r="X69" s="14" t="str">
        <f aca="false">IF($A69="","",IF($B69="Meta",SUMIFS('Meta data'!$V$3:$V$20000,'Meta data'!$A$3:$A$20000,"&gt;="&amp;Calc!$C$14,'Meta data'!$A$3:$A$20000,"&lt;="&amp;Calc!$C$13,'Meta data'!$C$3:$C$20000,$A69,'Meta data'!$T$3:$T$20000,"&lt;&gt;Month total"),IF($B69="Google Ads",SUMIFS('Google data'!$J$3:$J$20000,'Google data'!$B$3:$B$20000,"&gt;="&amp;Calc!$C$14,'Google data'!$B$3:$B$20000,"&lt;="&amp;Calc!$C$13,'Google data'!$A$3:$A$20000,$A69,'Google data'!$H$3:$H$20000,"&lt;&gt;Month total"),IF($B69="ChatGPT Ads",SUMIFS('ChatGPT data'!$I$3:$I$20000,'ChatGPT data'!$A$3:$A$20000,"&gt;="&amp;Calc!$C$14,'ChatGPT data'!$A$3:$A$20000,"&lt;="&amp;Calc!$C$13,'ChatGPT data'!$B$3:$B$20000,$A69,'ChatGPT data'!$G$3:$G$20000,"&lt;&gt;Month total"),IF($B69="LinkedIn Ads",SUMIFS('LinkedIn data'!$I$3:$I$20000,'LinkedIn data'!$A$3:$A$20000,"&gt;="&amp;Calc!$C$14,'LinkedIn data'!$A$3:$A$20000,"&lt;="&amp;Calc!$C$13,'LinkedIn data'!$B$3:$B$20000,$A69,'LinkedIn data'!$G$3:$G$20000,"&lt;&gt;Month total"),0)))))</f>
        <v/>
      </c>
    </row>
    <row r="70" customFormat="false" ht="15" hidden="false" customHeight="false" outlineLevel="0" collapsed="false">
      <c r="A70" s="59"/>
      <c r="B70" s="59"/>
      <c r="C70" s="59"/>
      <c r="D70" s="59"/>
      <c r="E70" s="59"/>
      <c r="F70" s="14" t="str">
        <f aca="false">IF($A70="","",IF($B70="Meta",SUMIFS('Meta data'!$V$3:$V$20000,'Meta data'!$A$3:$A$20000,"&gt;="&amp;F$3,'Meta data'!$A$3:$A$20000,"&lt;="&amp;F$4,'Meta data'!$C$3:$C$20000,$A70),IF($B70="Google Ads",SUMIFS('Google data'!$J$3:$J$20000,'Google data'!$B$3:$B$20000,"&gt;="&amp;F$3,'Google data'!$B$3:$B$20000,"&lt;="&amp;F$4,'Google data'!$A$3:$A$20000,$A70),IF($B70="ChatGPT Ads",SUMIFS('ChatGPT data'!$I$3:$I$20000,'ChatGPT data'!$A$3:$A$20000,"&gt;="&amp;F$3,'ChatGPT data'!$A$3:$A$20000,"&lt;="&amp;F$4,'ChatGPT data'!$B$3:$B$20000,$A70),IF($B70="LinkedIn Ads",SUMIFS('LinkedIn data'!$I$3:$I$20000,'LinkedIn data'!$A$3:$A$20000,"&gt;="&amp;F$3,'LinkedIn data'!$A$3:$A$20000,"&lt;="&amp;F$4,'LinkedIn data'!$B$3:$B$20000,$A70),0)))))</f>
        <v/>
      </c>
      <c r="G70" s="14" t="str">
        <f aca="false">IF($A70="","",IF($B70="Meta",SUMIFS('Meta data'!$V$3:$V$20000,'Meta data'!$A$3:$A$20000,"&gt;="&amp;G$3,'Meta data'!$A$3:$A$20000,"&lt;="&amp;G$4,'Meta data'!$C$3:$C$20000,$A70),IF($B70="Google Ads",SUMIFS('Google data'!$J$3:$J$20000,'Google data'!$B$3:$B$20000,"&gt;="&amp;G$3,'Google data'!$B$3:$B$20000,"&lt;="&amp;G$4,'Google data'!$A$3:$A$20000,$A70),IF($B70="ChatGPT Ads",SUMIFS('ChatGPT data'!$I$3:$I$20000,'ChatGPT data'!$A$3:$A$20000,"&gt;="&amp;G$3,'ChatGPT data'!$A$3:$A$20000,"&lt;="&amp;G$4,'ChatGPT data'!$B$3:$B$20000,$A70),IF($B70="LinkedIn Ads",SUMIFS('LinkedIn data'!$I$3:$I$20000,'LinkedIn data'!$A$3:$A$20000,"&gt;="&amp;G$3,'LinkedIn data'!$A$3:$A$20000,"&lt;="&amp;G$4,'LinkedIn data'!$B$3:$B$20000,$A70),0)))))</f>
        <v/>
      </c>
      <c r="H70" s="14" t="str">
        <f aca="false">IF($A70="","",IF($B70="Meta",SUMIFS('Meta data'!$V$3:$V$20000,'Meta data'!$A$3:$A$20000,"&gt;="&amp;H$3,'Meta data'!$A$3:$A$20000,"&lt;="&amp;H$4,'Meta data'!$C$3:$C$20000,$A70),IF($B70="Google Ads",SUMIFS('Google data'!$J$3:$J$20000,'Google data'!$B$3:$B$20000,"&gt;="&amp;H$3,'Google data'!$B$3:$B$20000,"&lt;="&amp;H$4,'Google data'!$A$3:$A$20000,$A70),IF($B70="ChatGPT Ads",SUMIFS('ChatGPT data'!$I$3:$I$20000,'ChatGPT data'!$A$3:$A$20000,"&gt;="&amp;H$3,'ChatGPT data'!$A$3:$A$20000,"&lt;="&amp;H$4,'ChatGPT data'!$B$3:$B$20000,$A70),IF($B70="LinkedIn Ads",SUMIFS('LinkedIn data'!$I$3:$I$20000,'LinkedIn data'!$A$3:$A$20000,"&gt;="&amp;H$3,'LinkedIn data'!$A$3:$A$20000,"&lt;="&amp;H$4,'LinkedIn data'!$B$3:$B$20000,$A70),0)))))</f>
        <v/>
      </c>
      <c r="I70" s="14" t="str">
        <f aca="false">IF($A70="","",IF($B70="Meta",SUMIFS('Meta data'!$V$3:$V$20000,'Meta data'!$A$3:$A$20000,"&gt;="&amp;I$3,'Meta data'!$A$3:$A$20000,"&lt;="&amp;I$4,'Meta data'!$C$3:$C$20000,$A70),IF($B70="Google Ads",SUMIFS('Google data'!$J$3:$J$20000,'Google data'!$B$3:$B$20000,"&gt;="&amp;I$3,'Google data'!$B$3:$B$20000,"&lt;="&amp;I$4,'Google data'!$A$3:$A$20000,$A70),IF($B70="ChatGPT Ads",SUMIFS('ChatGPT data'!$I$3:$I$20000,'ChatGPT data'!$A$3:$A$20000,"&gt;="&amp;I$3,'ChatGPT data'!$A$3:$A$20000,"&lt;="&amp;I$4,'ChatGPT data'!$B$3:$B$20000,$A70),IF($B70="LinkedIn Ads",SUMIFS('LinkedIn data'!$I$3:$I$20000,'LinkedIn data'!$A$3:$A$20000,"&gt;="&amp;I$3,'LinkedIn data'!$A$3:$A$20000,"&lt;="&amp;I$4,'LinkedIn data'!$B$3:$B$20000,$A70),0)))))</f>
        <v/>
      </c>
      <c r="J70" s="14" t="str">
        <f aca="false">IF($A70="","",IF($B70="Meta",SUMIFS('Meta data'!$V$3:$V$20000,'Meta data'!$A$3:$A$20000,"&gt;="&amp;J$3,'Meta data'!$A$3:$A$20000,"&lt;="&amp;J$4,'Meta data'!$C$3:$C$20000,$A70),IF($B70="Google Ads",SUMIFS('Google data'!$J$3:$J$20000,'Google data'!$B$3:$B$20000,"&gt;="&amp;J$3,'Google data'!$B$3:$B$20000,"&lt;="&amp;J$4,'Google data'!$A$3:$A$20000,$A70),IF($B70="ChatGPT Ads",SUMIFS('ChatGPT data'!$I$3:$I$20000,'ChatGPT data'!$A$3:$A$20000,"&gt;="&amp;J$3,'ChatGPT data'!$A$3:$A$20000,"&lt;="&amp;J$4,'ChatGPT data'!$B$3:$B$20000,$A70),IF($B70="LinkedIn Ads",SUMIFS('LinkedIn data'!$I$3:$I$20000,'LinkedIn data'!$A$3:$A$20000,"&gt;="&amp;J$3,'LinkedIn data'!$A$3:$A$20000,"&lt;="&amp;J$4,'LinkedIn data'!$B$3:$B$20000,$A70),0)))))</f>
        <v/>
      </c>
      <c r="K70" s="14" t="str">
        <f aca="false">IF($A70="","",IF($B70="Meta",SUMIFS('Meta data'!$V$3:$V$20000,'Meta data'!$A$3:$A$20000,"&gt;="&amp;K$3,'Meta data'!$A$3:$A$20000,"&lt;="&amp;K$4,'Meta data'!$C$3:$C$20000,$A70),IF($B70="Google Ads",SUMIFS('Google data'!$J$3:$J$20000,'Google data'!$B$3:$B$20000,"&gt;="&amp;K$3,'Google data'!$B$3:$B$20000,"&lt;="&amp;K$4,'Google data'!$A$3:$A$20000,$A70),IF($B70="ChatGPT Ads",SUMIFS('ChatGPT data'!$I$3:$I$20000,'ChatGPT data'!$A$3:$A$20000,"&gt;="&amp;K$3,'ChatGPT data'!$A$3:$A$20000,"&lt;="&amp;K$4,'ChatGPT data'!$B$3:$B$20000,$A70),IF($B70="LinkedIn Ads",SUMIFS('LinkedIn data'!$I$3:$I$20000,'LinkedIn data'!$A$3:$A$20000,"&gt;="&amp;K$3,'LinkedIn data'!$A$3:$A$20000,"&lt;="&amp;K$4,'LinkedIn data'!$B$3:$B$20000,$A70),0)))))</f>
        <v/>
      </c>
      <c r="L70" s="14" t="str">
        <f aca="false">IF($A70="","",IF($B70="Meta",SUMIFS('Meta data'!$V$3:$V$20000,'Meta data'!$A$3:$A$20000,"&gt;="&amp;L$3,'Meta data'!$A$3:$A$20000,"&lt;="&amp;L$4,'Meta data'!$C$3:$C$20000,$A70),IF($B70="Google Ads",SUMIFS('Google data'!$J$3:$J$20000,'Google data'!$B$3:$B$20000,"&gt;="&amp;L$3,'Google data'!$B$3:$B$20000,"&lt;="&amp;L$4,'Google data'!$A$3:$A$20000,$A70),IF($B70="ChatGPT Ads",SUMIFS('ChatGPT data'!$I$3:$I$20000,'ChatGPT data'!$A$3:$A$20000,"&gt;="&amp;L$3,'ChatGPT data'!$A$3:$A$20000,"&lt;="&amp;L$4,'ChatGPT data'!$B$3:$B$20000,$A70),IF($B70="LinkedIn Ads",SUMIFS('LinkedIn data'!$I$3:$I$20000,'LinkedIn data'!$A$3:$A$20000,"&gt;="&amp;L$3,'LinkedIn data'!$A$3:$A$20000,"&lt;="&amp;L$4,'LinkedIn data'!$B$3:$B$20000,$A70),0)))))</f>
        <v/>
      </c>
      <c r="M70" s="14" t="str">
        <f aca="false">IF($A70="","",IF($B70="Meta",SUMIFS('Meta data'!$V$3:$V$20000,'Meta data'!$A$3:$A$20000,"&gt;="&amp;M$3,'Meta data'!$A$3:$A$20000,"&lt;="&amp;M$4,'Meta data'!$C$3:$C$20000,$A70),IF($B70="Google Ads",SUMIFS('Google data'!$J$3:$J$20000,'Google data'!$B$3:$B$20000,"&gt;="&amp;M$3,'Google data'!$B$3:$B$20000,"&lt;="&amp;M$4,'Google data'!$A$3:$A$20000,$A70),IF($B70="ChatGPT Ads",SUMIFS('ChatGPT data'!$I$3:$I$20000,'ChatGPT data'!$A$3:$A$20000,"&gt;="&amp;M$3,'ChatGPT data'!$A$3:$A$20000,"&lt;="&amp;M$4,'ChatGPT data'!$B$3:$B$20000,$A70),IF($B70="LinkedIn Ads",SUMIFS('LinkedIn data'!$I$3:$I$20000,'LinkedIn data'!$A$3:$A$20000,"&gt;="&amp;M$3,'LinkedIn data'!$A$3:$A$20000,"&lt;="&amp;M$4,'LinkedIn data'!$B$3:$B$20000,$A70),0)))))</f>
        <v/>
      </c>
      <c r="N70" s="14" t="str">
        <f aca="false">IF($A70="","",IF($B70="Meta",SUMIFS('Meta data'!$V$3:$V$20000,'Meta data'!$A$3:$A$20000,"&gt;="&amp;N$3,'Meta data'!$A$3:$A$20000,"&lt;="&amp;N$4,'Meta data'!$C$3:$C$20000,$A70),IF($B70="Google Ads",SUMIFS('Google data'!$J$3:$J$20000,'Google data'!$B$3:$B$20000,"&gt;="&amp;N$3,'Google data'!$B$3:$B$20000,"&lt;="&amp;N$4,'Google data'!$A$3:$A$20000,$A70),IF($B70="ChatGPT Ads",SUMIFS('ChatGPT data'!$I$3:$I$20000,'ChatGPT data'!$A$3:$A$20000,"&gt;="&amp;N$3,'ChatGPT data'!$A$3:$A$20000,"&lt;="&amp;N$4,'ChatGPT data'!$B$3:$B$20000,$A70),IF($B70="LinkedIn Ads",SUMIFS('LinkedIn data'!$I$3:$I$20000,'LinkedIn data'!$A$3:$A$20000,"&gt;="&amp;N$3,'LinkedIn data'!$A$3:$A$20000,"&lt;="&amp;N$4,'LinkedIn data'!$B$3:$B$20000,$A70),0)))))</f>
        <v/>
      </c>
      <c r="O70" s="14" t="str">
        <f aca="false">IF($A70="","",IF($B70="Meta",SUMIFS('Meta data'!$V$3:$V$20000,'Meta data'!$A$3:$A$20000,"&gt;="&amp;O$3,'Meta data'!$A$3:$A$20000,"&lt;="&amp;O$4,'Meta data'!$C$3:$C$20000,$A70),IF($B70="Google Ads",SUMIFS('Google data'!$J$3:$J$20000,'Google data'!$B$3:$B$20000,"&gt;="&amp;O$3,'Google data'!$B$3:$B$20000,"&lt;="&amp;O$4,'Google data'!$A$3:$A$20000,$A70),IF($B70="ChatGPT Ads",SUMIFS('ChatGPT data'!$I$3:$I$20000,'ChatGPT data'!$A$3:$A$20000,"&gt;="&amp;O$3,'ChatGPT data'!$A$3:$A$20000,"&lt;="&amp;O$4,'ChatGPT data'!$B$3:$B$20000,$A70),IF($B70="LinkedIn Ads",SUMIFS('LinkedIn data'!$I$3:$I$20000,'LinkedIn data'!$A$3:$A$20000,"&gt;="&amp;O$3,'LinkedIn data'!$A$3:$A$20000,"&lt;="&amp;O$4,'LinkedIn data'!$B$3:$B$20000,$A70),0)))))</f>
        <v/>
      </c>
      <c r="P70" s="14" t="str">
        <f aca="false">IF($A70="","",IF($B70="Meta",SUMIFS('Meta data'!$V$3:$V$20000,'Meta data'!$A$3:$A$20000,"&gt;="&amp;P$3,'Meta data'!$A$3:$A$20000,"&lt;="&amp;P$4,'Meta data'!$C$3:$C$20000,$A70),IF($B70="Google Ads",SUMIFS('Google data'!$J$3:$J$20000,'Google data'!$B$3:$B$20000,"&gt;="&amp;P$3,'Google data'!$B$3:$B$20000,"&lt;="&amp;P$4,'Google data'!$A$3:$A$20000,$A70),IF($B70="ChatGPT Ads",SUMIFS('ChatGPT data'!$I$3:$I$20000,'ChatGPT data'!$A$3:$A$20000,"&gt;="&amp;P$3,'ChatGPT data'!$A$3:$A$20000,"&lt;="&amp;P$4,'ChatGPT data'!$B$3:$B$20000,$A70),IF($B70="LinkedIn Ads",SUMIFS('LinkedIn data'!$I$3:$I$20000,'LinkedIn data'!$A$3:$A$20000,"&gt;="&amp;P$3,'LinkedIn data'!$A$3:$A$20000,"&lt;="&amp;P$4,'LinkedIn data'!$B$3:$B$20000,$A70),0)))))</f>
        <v/>
      </c>
      <c r="Q70" s="14" t="str">
        <f aca="false">IF($A70="","",IF($B70="Meta",SUMIFS('Meta data'!$V$3:$V$20000,'Meta data'!$A$3:$A$20000,"&gt;="&amp;Q$3,'Meta data'!$A$3:$A$20000,"&lt;="&amp;Q$4,'Meta data'!$C$3:$C$20000,$A70),IF($B70="Google Ads",SUMIFS('Google data'!$J$3:$J$20000,'Google data'!$B$3:$B$20000,"&gt;="&amp;Q$3,'Google data'!$B$3:$B$20000,"&lt;="&amp;Q$4,'Google data'!$A$3:$A$20000,$A70),IF($B70="ChatGPT Ads",SUMIFS('ChatGPT data'!$I$3:$I$20000,'ChatGPT data'!$A$3:$A$20000,"&gt;="&amp;Q$3,'ChatGPT data'!$A$3:$A$20000,"&lt;="&amp;Q$4,'ChatGPT data'!$B$3:$B$20000,$A70),IF($B70="LinkedIn Ads",SUMIFS('LinkedIn data'!$I$3:$I$20000,'LinkedIn data'!$A$3:$A$20000,"&gt;="&amp;Q$3,'LinkedIn data'!$A$3:$A$20000,"&lt;="&amp;Q$4,'LinkedIn data'!$B$3:$B$20000,$A70),0)))))</f>
        <v/>
      </c>
      <c r="R70" s="15" t="str">
        <f aca="false">IF($A70="","",SUM(F70:Q70))</f>
        <v/>
      </c>
      <c r="S70" s="36" t="str">
        <f aca="false">IF($A70="","",IF($B70="Meta",SUMIFS('Meta data'!$O$3:$O$20000,'Meta data'!$C$3:$C$20000,$A70),IF($B70="Google Ads",SUMIFS('Google data'!$F$3:$F$20000,'Google data'!$A$3:$A$20000,$A70),IF($B70="ChatGPT Ads",SUMIFS('ChatGPT data'!$E$3:$E$20000,'ChatGPT data'!$B$3:$B$20000,$A70),IF($B70="LinkedIn Ads",SUMIFS('LinkedIn data'!$E$3:$E$20000,'LinkedIn data'!$B$3:$B$20000,$A70),0)))))</f>
        <v/>
      </c>
      <c r="T70" s="36" t="str">
        <f aca="false">IF($A70="","",IF($B70="Meta",SUMIFS('Meta data'!$P$3:$P$20000,'Meta data'!$C$3:$C$20000,$A70),IF($B70="Google Ads",SUMIFS('Google data'!$G$3:$G$20000,'Google data'!$A$3:$A$20000,$A70),IF($B70="ChatGPT Ads",SUMIFS('ChatGPT data'!$F$3:$F$20000,'ChatGPT data'!$B$3:$B$20000,$A70),IF($B70="LinkedIn Ads",SUMIFS('LinkedIn data'!$F$3:$F$20000,'LinkedIn data'!$B$3:$B$20000,$A70),0)))))</f>
        <v/>
      </c>
      <c r="U70" s="37" t="str">
        <f aca="false">IF(OR($A70="",T70=0),"",R70/T70)</f>
        <v/>
      </c>
      <c r="V70" s="58"/>
      <c r="W70" s="14" t="str">
        <f aca="false">IF($A70="","",IF($B70="Meta",SUMIFS('Meta data'!$V$3:$V$20000,'Meta data'!$A$3:$A$20000,"&gt;="&amp;Calc!$C$15,'Meta data'!$A$3:$A$20000,"&lt;="&amp;Calc!$C$13,'Meta data'!$C$3:$C$20000,$A70,'Meta data'!$T$3:$T$20000,"&lt;&gt;Month total"),IF($B70="Google Ads",SUMIFS('Google data'!$J$3:$J$20000,'Google data'!$B$3:$B$20000,"&gt;="&amp;Calc!$C$15,'Google data'!$B$3:$B$20000,"&lt;="&amp;Calc!$C$13,'Google data'!$A$3:$A$20000,$A70,'Google data'!$H$3:$H$20000,"&lt;&gt;Month total"),IF($B70="ChatGPT Ads",SUMIFS('ChatGPT data'!$I$3:$I$20000,'ChatGPT data'!$A$3:$A$20000,"&gt;="&amp;Calc!$C$15,'ChatGPT data'!$A$3:$A$20000,"&lt;="&amp;Calc!$C$13,'ChatGPT data'!$B$3:$B$20000,$A70,'ChatGPT data'!$G$3:$G$20000,"&lt;&gt;Month total"),IF($B70="LinkedIn Ads",SUMIFS('LinkedIn data'!$I$3:$I$20000,'LinkedIn data'!$A$3:$A$20000,"&gt;="&amp;Calc!$C$15,'LinkedIn data'!$A$3:$A$20000,"&lt;="&amp;Calc!$C$13,'LinkedIn data'!$B$3:$B$20000,$A70,'LinkedIn data'!$G$3:$G$20000,"&lt;&gt;Month total"),0)))))</f>
        <v/>
      </c>
      <c r="X70" s="14" t="str">
        <f aca="false">IF($A70="","",IF($B70="Meta",SUMIFS('Meta data'!$V$3:$V$20000,'Meta data'!$A$3:$A$20000,"&gt;="&amp;Calc!$C$14,'Meta data'!$A$3:$A$20000,"&lt;="&amp;Calc!$C$13,'Meta data'!$C$3:$C$20000,$A70,'Meta data'!$T$3:$T$20000,"&lt;&gt;Month total"),IF($B70="Google Ads",SUMIFS('Google data'!$J$3:$J$20000,'Google data'!$B$3:$B$20000,"&gt;="&amp;Calc!$C$14,'Google data'!$B$3:$B$20000,"&lt;="&amp;Calc!$C$13,'Google data'!$A$3:$A$20000,$A70,'Google data'!$H$3:$H$20000,"&lt;&gt;Month total"),IF($B70="ChatGPT Ads",SUMIFS('ChatGPT data'!$I$3:$I$20000,'ChatGPT data'!$A$3:$A$20000,"&gt;="&amp;Calc!$C$14,'ChatGPT data'!$A$3:$A$20000,"&lt;="&amp;Calc!$C$13,'ChatGPT data'!$B$3:$B$20000,$A70,'ChatGPT data'!$G$3:$G$20000,"&lt;&gt;Month total"),IF($B70="LinkedIn Ads",SUMIFS('LinkedIn data'!$I$3:$I$20000,'LinkedIn data'!$A$3:$A$20000,"&gt;="&amp;Calc!$C$14,'LinkedIn data'!$A$3:$A$20000,"&lt;="&amp;Calc!$C$13,'LinkedIn data'!$B$3:$B$20000,$A70,'LinkedIn data'!$G$3:$G$20000,"&lt;&gt;Month total"),0)))))</f>
        <v/>
      </c>
    </row>
    <row r="71" customFormat="false" ht="15" hidden="false" customHeight="false" outlineLevel="0" collapsed="false">
      <c r="A71" s="59"/>
      <c r="B71" s="59"/>
      <c r="C71" s="59"/>
      <c r="D71" s="59"/>
      <c r="E71" s="59"/>
      <c r="F71" s="14" t="str">
        <f aca="false">IF($A71="","",IF($B71="Meta",SUMIFS('Meta data'!$V$3:$V$20000,'Meta data'!$A$3:$A$20000,"&gt;="&amp;F$3,'Meta data'!$A$3:$A$20000,"&lt;="&amp;F$4,'Meta data'!$C$3:$C$20000,$A71),IF($B71="Google Ads",SUMIFS('Google data'!$J$3:$J$20000,'Google data'!$B$3:$B$20000,"&gt;="&amp;F$3,'Google data'!$B$3:$B$20000,"&lt;="&amp;F$4,'Google data'!$A$3:$A$20000,$A71),IF($B71="ChatGPT Ads",SUMIFS('ChatGPT data'!$I$3:$I$20000,'ChatGPT data'!$A$3:$A$20000,"&gt;="&amp;F$3,'ChatGPT data'!$A$3:$A$20000,"&lt;="&amp;F$4,'ChatGPT data'!$B$3:$B$20000,$A71),IF($B71="LinkedIn Ads",SUMIFS('LinkedIn data'!$I$3:$I$20000,'LinkedIn data'!$A$3:$A$20000,"&gt;="&amp;F$3,'LinkedIn data'!$A$3:$A$20000,"&lt;="&amp;F$4,'LinkedIn data'!$B$3:$B$20000,$A71),0)))))</f>
        <v/>
      </c>
      <c r="G71" s="14" t="str">
        <f aca="false">IF($A71="","",IF($B71="Meta",SUMIFS('Meta data'!$V$3:$V$20000,'Meta data'!$A$3:$A$20000,"&gt;="&amp;G$3,'Meta data'!$A$3:$A$20000,"&lt;="&amp;G$4,'Meta data'!$C$3:$C$20000,$A71),IF($B71="Google Ads",SUMIFS('Google data'!$J$3:$J$20000,'Google data'!$B$3:$B$20000,"&gt;="&amp;G$3,'Google data'!$B$3:$B$20000,"&lt;="&amp;G$4,'Google data'!$A$3:$A$20000,$A71),IF($B71="ChatGPT Ads",SUMIFS('ChatGPT data'!$I$3:$I$20000,'ChatGPT data'!$A$3:$A$20000,"&gt;="&amp;G$3,'ChatGPT data'!$A$3:$A$20000,"&lt;="&amp;G$4,'ChatGPT data'!$B$3:$B$20000,$A71),IF($B71="LinkedIn Ads",SUMIFS('LinkedIn data'!$I$3:$I$20000,'LinkedIn data'!$A$3:$A$20000,"&gt;="&amp;G$3,'LinkedIn data'!$A$3:$A$20000,"&lt;="&amp;G$4,'LinkedIn data'!$B$3:$B$20000,$A71),0)))))</f>
        <v/>
      </c>
      <c r="H71" s="14" t="str">
        <f aca="false">IF($A71="","",IF($B71="Meta",SUMIFS('Meta data'!$V$3:$V$20000,'Meta data'!$A$3:$A$20000,"&gt;="&amp;H$3,'Meta data'!$A$3:$A$20000,"&lt;="&amp;H$4,'Meta data'!$C$3:$C$20000,$A71),IF($B71="Google Ads",SUMIFS('Google data'!$J$3:$J$20000,'Google data'!$B$3:$B$20000,"&gt;="&amp;H$3,'Google data'!$B$3:$B$20000,"&lt;="&amp;H$4,'Google data'!$A$3:$A$20000,$A71),IF($B71="ChatGPT Ads",SUMIFS('ChatGPT data'!$I$3:$I$20000,'ChatGPT data'!$A$3:$A$20000,"&gt;="&amp;H$3,'ChatGPT data'!$A$3:$A$20000,"&lt;="&amp;H$4,'ChatGPT data'!$B$3:$B$20000,$A71),IF($B71="LinkedIn Ads",SUMIFS('LinkedIn data'!$I$3:$I$20000,'LinkedIn data'!$A$3:$A$20000,"&gt;="&amp;H$3,'LinkedIn data'!$A$3:$A$20000,"&lt;="&amp;H$4,'LinkedIn data'!$B$3:$B$20000,$A71),0)))))</f>
        <v/>
      </c>
      <c r="I71" s="14" t="str">
        <f aca="false">IF($A71="","",IF($B71="Meta",SUMIFS('Meta data'!$V$3:$V$20000,'Meta data'!$A$3:$A$20000,"&gt;="&amp;I$3,'Meta data'!$A$3:$A$20000,"&lt;="&amp;I$4,'Meta data'!$C$3:$C$20000,$A71),IF($B71="Google Ads",SUMIFS('Google data'!$J$3:$J$20000,'Google data'!$B$3:$B$20000,"&gt;="&amp;I$3,'Google data'!$B$3:$B$20000,"&lt;="&amp;I$4,'Google data'!$A$3:$A$20000,$A71),IF($B71="ChatGPT Ads",SUMIFS('ChatGPT data'!$I$3:$I$20000,'ChatGPT data'!$A$3:$A$20000,"&gt;="&amp;I$3,'ChatGPT data'!$A$3:$A$20000,"&lt;="&amp;I$4,'ChatGPT data'!$B$3:$B$20000,$A71),IF($B71="LinkedIn Ads",SUMIFS('LinkedIn data'!$I$3:$I$20000,'LinkedIn data'!$A$3:$A$20000,"&gt;="&amp;I$3,'LinkedIn data'!$A$3:$A$20000,"&lt;="&amp;I$4,'LinkedIn data'!$B$3:$B$20000,$A71),0)))))</f>
        <v/>
      </c>
      <c r="J71" s="14" t="str">
        <f aca="false">IF($A71="","",IF($B71="Meta",SUMIFS('Meta data'!$V$3:$V$20000,'Meta data'!$A$3:$A$20000,"&gt;="&amp;J$3,'Meta data'!$A$3:$A$20000,"&lt;="&amp;J$4,'Meta data'!$C$3:$C$20000,$A71),IF($B71="Google Ads",SUMIFS('Google data'!$J$3:$J$20000,'Google data'!$B$3:$B$20000,"&gt;="&amp;J$3,'Google data'!$B$3:$B$20000,"&lt;="&amp;J$4,'Google data'!$A$3:$A$20000,$A71),IF($B71="ChatGPT Ads",SUMIFS('ChatGPT data'!$I$3:$I$20000,'ChatGPT data'!$A$3:$A$20000,"&gt;="&amp;J$3,'ChatGPT data'!$A$3:$A$20000,"&lt;="&amp;J$4,'ChatGPT data'!$B$3:$B$20000,$A71),IF($B71="LinkedIn Ads",SUMIFS('LinkedIn data'!$I$3:$I$20000,'LinkedIn data'!$A$3:$A$20000,"&gt;="&amp;J$3,'LinkedIn data'!$A$3:$A$20000,"&lt;="&amp;J$4,'LinkedIn data'!$B$3:$B$20000,$A71),0)))))</f>
        <v/>
      </c>
      <c r="K71" s="14" t="str">
        <f aca="false">IF($A71="","",IF($B71="Meta",SUMIFS('Meta data'!$V$3:$V$20000,'Meta data'!$A$3:$A$20000,"&gt;="&amp;K$3,'Meta data'!$A$3:$A$20000,"&lt;="&amp;K$4,'Meta data'!$C$3:$C$20000,$A71),IF($B71="Google Ads",SUMIFS('Google data'!$J$3:$J$20000,'Google data'!$B$3:$B$20000,"&gt;="&amp;K$3,'Google data'!$B$3:$B$20000,"&lt;="&amp;K$4,'Google data'!$A$3:$A$20000,$A71),IF($B71="ChatGPT Ads",SUMIFS('ChatGPT data'!$I$3:$I$20000,'ChatGPT data'!$A$3:$A$20000,"&gt;="&amp;K$3,'ChatGPT data'!$A$3:$A$20000,"&lt;="&amp;K$4,'ChatGPT data'!$B$3:$B$20000,$A71),IF($B71="LinkedIn Ads",SUMIFS('LinkedIn data'!$I$3:$I$20000,'LinkedIn data'!$A$3:$A$20000,"&gt;="&amp;K$3,'LinkedIn data'!$A$3:$A$20000,"&lt;="&amp;K$4,'LinkedIn data'!$B$3:$B$20000,$A71),0)))))</f>
        <v/>
      </c>
      <c r="L71" s="14" t="str">
        <f aca="false">IF($A71="","",IF($B71="Meta",SUMIFS('Meta data'!$V$3:$V$20000,'Meta data'!$A$3:$A$20000,"&gt;="&amp;L$3,'Meta data'!$A$3:$A$20000,"&lt;="&amp;L$4,'Meta data'!$C$3:$C$20000,$A71),IF($B71="Google Ads",SUMIFS('Google data'!$J$3:$J$20000,'Google data'!$B$3:$B$20000,"&gt;="&amp;L$3,'Google data'!$B$3:$B$20000,"&lt;="&amp;L$4,'Google data'!$A$3:$A$20000,$A71),IF($B71="ChatGPT Ads",SUMIFS('ChatGPT data'!$I$3:$I$20000,'ChatGPT data'!$A$3:$A$20000,"&gt;="&amp;L$3,'ChatGPT data'!$A$3:$A$20000,"&lt;="&amp;L$4,'ChatGPT data'!$B$3:$B$20000,$A71),IF($B71="LinkedIn Ads",SUMIFS('LinkedIn data'!$I$3:$I$20000,'LinkedIn data'!$A$3:$A$20000,"&gt;="&amp;L$3,'LinkedIn data'!$A$3:$A$20000,"&lt;="&amp;L$4,'LinkedIn data'!$B$3:$B$20000,$A71),0)))))</f>
        <v/>
      </c>
      <c r="M71" s="14" t="str">
        <f aca="false">IF($A71="","",IF($B71="Meta",SUMIFS('Meta data'!$V$3:$V$20000,'Meta data'!$A$3:$A$20000,"&gt;="&amp;M$3,'Meta data'!$A$3:$A$20000,"&lt;="&amp;M$4,'Meta data'!$C$3:$C$20000,$A71),IF($B71="Google Ads",SUMIFS('Google data'!$J$3:$J$20000,'Google data'!$B$3:$B$20000,"&gt;="&amp;M$3,'Google data'!$B$3:$B$20000,"&lt;="&amp;M$4,'Google data'!$A$3:$A$20000,$A71),IF($B71="ChatGPT Ads",SUMIFS('ChatGPT data'!$I$3:$I$20000,'ChatGPT data'!$A$3:$A$20000,"&gt;="&amp;M$3,'ChatGPT data'!$A$3:$A$20000,"&lt;="&amp;M$4,'ChatGPT data'!$B$3:$B$20000,$A71),IF($B71="LinkedIn Ads",SUMIFS('LinkedIn data'!$I$3:$I$20000,'LinkedIn data'!$A$3:$A$20000,"&gt;="&amp;M$3,'LinkedIn data'!$A$3:$A$20000,"&lt;="&amp;M$4,'LinkedIn data'!$B$3:$B$20000,$A71),0)))))</f>
        <v/>
      </c>
      <c r="N71" s="14" t="str">
        <f aca="false">IF($A71="","",IF($B71="Meta",SUMIFS('Meta data'!$V$3:$V$20000,'Meta data'!$A$3:$A$20000,"&gt;="&amp;N$3,'Meta data'!$A$3:$A$20000,"&lt;="&amp;N$4,'Meta data'!$C$3:$C$20000,$A71),IF($B71="Google Ads",SUMIFS('Google data'!$J$3:$J$20000,'Google data'!$B$3:$B$20000,"&gt;="&amp;N$3,'Google data'!$B$3:$B$20000,"&lt;="&amp;N$4,'Google data'!$A$3:$A$20000,$A71),IF($B71="ChatGPT Ads",SUMIFS('ChatGPT data'!$I$3:$I$20000,'ChatGPT data'!$A$3:$A$20000,"&gt;="&amp;N$3,'ChatGPT data'!$A$3:$A$20000,"&lt;="&amp;N$4,'ChatGPT data'!$B$3:$B$20000,$A71),IF($B71="LinkedIn Ads",SUMIFS('LinkedIn data'!$I$3:$I$20000,'LinkedIn data'!$A$3:$A$20000,"&gt;="&amp;N$3,'LinkedIn data'!$A$3:$A$20000,"&lt;="&amp;N$4,'LinkedIn data'!$B$3:$B$20000,$A71),0)))))</f>
        <v/>
      </c>
      <c r="O71" s="14" t="str">
        <f aca="false">IF($A71="","",IF($B71="Meta",SUMIFS('Meta data'!$V$3:$V$20000,'Meta data'!$A$3:$A$20000,"&gt;="&amp;O$3,'Meta data'!$A$3:$A$20000,"&lt;="&amp;O$4,'Meta data'!$C$3:$C$20000,$A71),IF($B71="Google Ads",SUMIFS('Google data'!$J$3:$J$20000,'Google data'!$B$3:$B$20000,"&gt;="&amp;O$3,'Google data'!$B$3:$B$20000,"&lt;="&amp;O$4,'Google data'!$A$3:$A$20000,$A71),IF($B71="ChatGPT Ads",SUMIFS('ChatGPT data'!$I$3:$I$20000,'ChatGPT data'!$A$3:$A$20000,"&gt;="&amp;O$3,'ChatGPT data'!$A$3:$A$20000,"&lt;="&amp;O$4,'ChatGPT data'!$B$3:$B$20000,$A71),IF($B71="LinkedIn Ads",SUMIFS('LinkedIn data'!$I$3:$I$20000,'LinkedIn data'!$A$3:$A$20000,"&gt;="&amp;O$3,'LinkedIn data'!$A$3:$A$20000,"&lt;="&amp;O$4,'LinkedIn data'!$B$3:$B$20000,$A71),0)))))</f>
        <v/>
      </c>
      <c r="P71" s="14" t="str">
        <f aca="false">IF($A71="","",IF($B71="Meta",SUMIFS('Meta data'!$V$3:$V$20000,'Meta data'!$A$3:$A$20000,"&gt;="&amp;P$3,'Meta data'!$A$3:$A$20000,"&lt;="&amp;P$4,'Meta data'!$C$3:$C$20000,$A71),IF($B71="Google Ads",SUMIFS('Google data'!$J$3:$J$20000,'Google data'!$B$3:$B$20000,"&gt;="&amp;P$3,'Google data'!$B$3:$B$20000,"&lt;="&amp;P$4,'Google data'!$A$3:$A$20000,$A71),IF($B71="ChatGPT Ads",SUMIFS('ChatGPT data'!$I$3:$I$20000,'ChatGPT data'!$A$3:$A$20000,"&gt;="&amp;P$3,'ChatGPT data'!$A$3:$A$20000,"&lt;="&amp;P$4,'ChatGPT data'!$B$3:$B$20000,$A71),IF($B71="LinkedIn Ads",SUMIFS('LinkedIn data'!$I$3:$I$20000,'LinkedIn data'!$A$3:$A$20000,"&gt;="&amp;P$3,'LinkedIn data'!$A$3:$A$20000,"&lt;="&amp;P$4,'LinkedIn data'!$B$3:$B$20000,$A71),0)))))</f>
        <v/>
      </c>
      <c r="Q71" s="14" t="str">
        <f aca="false">IF($A71="","",IF($B71="Meta",SUMIFS('Meta data'!$V$3:$V$20000,'Meta data'!$A$3:$A$20000,"&gt;="&amp;Q$3,'Meta data'!$A$3:$A$20000,"&lt;="&amp;Q$4,'Meta data'!$C$3:$C$20000,$A71),IF($B71="Google Ads",SUMIFS('Google data'!$J$3:$J$20000,'Google data'!$B$3:$B$20000,"&gt;="&amp;Q$3,'Google data'!$B$3:$B$20000,"&lt;="&amp;Q$4,'Google data'!$A$3:$A$20000,$A71),IF($B71="ChatGPT Ads",SUMIFS('ChatGPT data'!$I$3:$I$20000,'ChatGPT data'!$A$3:$A$20000,"&gt;="&amp;Q$3,'ChatGPT data'!$A$3:$A$20000,"&lt;="&amp;Q$4,'ChatGPT data'!$B$3:$B$20000,$A71),IF($B71="LinkedIn Ads",SUMIFS('LinkedIn data'!$I$3:$I$20000,'LinkedIn data'!$A$3:$A$20000,"&gt;="&amp;Q$3,'LinkedIn data'!$A$3:$A$20000,"&lt;="&amp;Q$4,'LinkedIn data'!$B$3:$B$20000,$A71),0)))))</f>
        <v/>
      </c>
      <c r="R71" s="15" t="str">
        <f aca="false">IF($A71="","",SUM(F71:Q71))</f>
        <v/>
      </c>
      <c r="S71" s="36" t="str">
        <f aca="false">IF($A71="","",IF($B71="Meta",SUMIFS('Meta data'!$O$3:$O$20000,'Meta data'!$C$3:$C$20000,$A71),IF($B71="Google Ads",SUMIFS('Google data'!$F$3:$F$20000,'Google data'!$A$3:$A$20000,$A71),IF($B71="ChatGPT Ads",SUMIFS('ChatGPT data'!$E$3:$E$20000,'ChatGPT data'!$B$3:$B$20000,$A71),IF($B71="LinkedIn Ads",SUMIFS('LinkedIn data'!$E$3:$E$20000,'LinkedIn data'!$B$3:$B$20000,$A71),0)))))</f>
        <v/>
      </c>
      <c r="T71" s="36" t="str">
        <f aca="false">IF($A71="","",IF($B71="Meta",SUMIFS('Meta data'!$P$3:$P$20000,'Meta data'!$C$3:$C$20000,$A71),IF($B71="Google Ads",SUMIFS('Google data'!$G$3:$G$20000,'Google data'!$A$3:$A$20000,$A71),IF($B71="ChatGPT Ads",SUMIFS('ChatGPT data'!$F$3:$F$20000,'ChatGPT data'!$B$3:$B$20000,$A71),IF($B71="LinkedIn Ads",SUMIFS('LinkedIn data'!$F$3:$F$20000,'LinkedIn data'!$B$3:$B$20000,$A71),0)))))</f>
        <v/>
      </c>
      <c r="U71" s="37" t="str">
        <f aca="false">IF(OR($A71="",T71=0),"",R71/T71)</f>
        <v/>
      </c>
      <c r="V71" s="58"/>
      <c r="W71" s="14" t="str">
        <f aca="false">IF($A71="","",IF($B71="Meta",SUMIFS('Meta data'!$V$3:$V$20000,'Meta data'!$A$3:$A$20000,"&gt;="&amp;Calc!$C$15,'Meta data'!$A$3:$A$20000,"&lt;="&amp;Calc!$C$13,'Meta data'!$C$3:$C$20000,$A71,'Meta data'!$T$3:$T$20000,"&lt;&gt;Month total"),IF($B71="Google Ads",SUMIFS('Google data'!$J$3:$J$20000,'Google data'!$B$3:$B$20000,"&gt;="&amp;Calc!$C$15,'Google data'!$B$3:$B$20000,"&lt;="&amp;Calc!$C$13,'Google data'!$A$3:$A$20000,$A71,'Google data'!$H$3:$H$20000,"&lt;&gt;Month total"),IF($B71="ChatGPT Ads",SUMIFS('ChatGPT data'!$I$3:$I$20000,'ChatGPT data'!$A$3:$A$20000,"&gt;="&amp;Calc!$C$15,'ChatGPT data'!$A$3:$A$20000,"&lt;="&amp;Calc!$C$13,'ChatGPT data'!$B$3:$B$20000,$A71,'ChatGPT data'!$G$3:$G$20000,"&lt;&gt;Month total"),IF($B71="LinkedIn Ads",SUMIFS('LinkedIn data'!$I$3:$I$20000,'LinkedIn data'!$A$3:$A$20000,"&gt;="&amp;Calc!$C$15,'LinkedIn data'!$A$3:$A$20000,"&lt;="&amp;Calc!$C$13,'LinkedIn data'!$B$3:$B$20000,$A71,'LinkedIn data'!$G$3:$G$20000,"&lt;&gt;Month total"),0)))))</f>
        <v/>
      </c>
      <c r="X71" s="14" t="str">
        <f aca="false">IF($A71="","",IF($B71="Meta",SUMIFS('Meta data'!$V$3:$V$20000,'Meta data'!$A$3:$A$20000,"&gt;="&amp;Calc!$C$14,'Meta data'!$A$3:$A$20000,"&lt;="&amp;Calc!$C$13,'Meta data'!$C$3:$C$20000,$A71,'Meta data'!$T$3:$T$20000,"&lt;&gt;Month total"),IF($B71="Google Ads",SUMIFS('Google data'!$J$3:$J$20000,'Google data'!$B$3:$B$20000,"&gt;="&amp;Calc!$C$14,'Google data'!$B$3:$B$20000,"&lt;="&amp;Calc!$C$13,'Google data'!$A$3:$A$20000,$A71,'Google data'!$H$3:$H$20000,"&lt;&gt;Month total"),IF($B71="ChatGPT Ads",SUMIFS('ChatGPT data'!$I$3:$I$20000,'ChatGPT data'!$A$3:$A$20000,"&gt;="&amp;Calc!$C$14,'ChatGPT data'!$A$3:$A$20000,"&lt;="&amp;Calc!$C$13,'ChatGPT data'!$B$3:$B$20000,$A71,'ChatGPT data'!$G$3:$G$20000,"&lt;&gt;Month total"),IF($B71="LinkedIn Ads",SUMIFS('LinkedIn data'!$I$3:$I$20000,'LinkedIn data'!$A$3:$A$20000,"&gt;="&amp;Calc!$C$14,'LinkedIn data'!$A$3:$A$20000,"&lt;="&amp;Calc!$C$13,'LinkedIn data'!$B$3:$B$20000,$A71,'LinkedIn data'!$G$3:$G$20000,"&lt;&gt;Month total"),0)))))</f>
        <v/>
      </c>
    </row>
    <row r="72" customFormat="false" ht="15" hidden="false" customHeight="false" outlineLevel="0" collapsed="false">
      <c r="A72" s="59"/>
      <c r="B72" s="59"/>
      <c r="C72" s="59"/>
      <c r="D72" s="59"/>
      <c r="E72" s="59"/>
      <c r="F72" s="14" t="str">
        <f aca="false">IF($A72="","",IF($B72="Meta",SUMIFS('Meta data'!$V$3:$V$20000,'Meta data'!$A$3:$A$20000,"&gt;="&amp;F$3,'Meta data'!$A$3:$A$20000,"&lt;="&amp;F$4,'Meta data'!$C$3:$C$20000,$A72),IF($B72="Google Ads",SUMIFS('Google data'!$J$3:$J$20000,'Google data'!$B$3:$B$20000,"&gt;="&amp;F$3,'Google data'!$B$3:$B$20000,"&lt;="&amp;F$4,'Google data'!$A$3:$A$20000,$A72),IF($B72="ChatGPT Ads",SUMIFS('ChatGPT data'!$I$3:$I$20000,'ChatGPT data'!$A$3:$A$20000,"&gt;="&amp;F$3,'ChatGPT data'!$A$3:$A$20000,"&lt;="&amp;F$4,'ChatGPT data'!$B$3:$B$20000,$A72),IF($B72="LinkedIn Ads",SUMIFS('LinkedIn data'!$I$3:$I$20000,'LinkedIn data'!$A$3:$A$20000,"&gt;="&amp;F$3,'LinkedIn data'!$A$3:$A$20000,"&lt;="&amp;F$4,'LinkedIn data'!$B$3:$B$20000,$A72),0)))))</f>
        <v/>
      </c>
      <c r="G72" s="14" t="str">
        <f aca="false">IF($A72="","",IF($B72="Meta",SUMIFS('Meta data'!$V$3:$V$20000,'Meta data'!$A$3:$A$20000,"&gt;="&amp;G$3,'Meta data'!$A$3:$A$20000,"&lt;="&amp;G$4,'Meta data'!$C$3:$C$20000,$A72),IF($B72="Google Ads",SUMIFS('Google data'!$J$3:$J$20000,'Google data'!$B$3:$B$20000,"&gt;="&amp;G$3,'Google data'!$B$3:$B$20000,"&lt;="&amp;G$4,'Google data'!$A$3:$A$20000,$A72),IF($B72="ChatGPT Ads",SUMIFS('ChatGPT data'!$I$3:$I$20000,'ChatGPT data'!$A$3:$A$20000,"&gt;="&amp;G$3,'ChatGPT data'!$A$3:$A$20000,"&lt;="&amp;G$4,'ChatGPT data'!$B$3:$B$20000,$A72),IF($B72="LinkedIn Ads",SUMIFS('LinkedIn data'!$I$3:$I$20000,'LinkedIn data'!$A$3:$A$20000,"&gt;="&amp;G$3,'LinkedIn data'!$A$3:$A$20000,"&lt;="&amp;G$4,'LinkedIn data'!$B$3:$B$20000,$A72),0)))))</f>
        <v/>
      </c>
      <c r="H72" s="14" t="str">
        <f aca="false">IF($A72="","",IF($B72="Meta",SUMIFS('Meta data'!$V$3:$V$20000,'Meta data'!$A$3:$A$20000,"&gt;="&amp;H$3,'Meta data'!$A$3:$A$20000,"&lt;="&amp;H$4,'Meta data'!$C$3:$C$20000,$A72),IF($B72="Google Ads",SUMIFS('Google data'!$J$3:$J$20000,'Google data'!$B$3:$B$20000,"&gt;="&amp;H$3,'Google data'!$B$3:$B$20000,"&lt;="&amp;H$4,'Google data'!$A$3:$A$20000,$A72),IF($B72="ChatGPT Ads",SUMIFS('ChatGPT data'!$I$3:$I$20000,'ChatGPT data'!$A$3:$A$20000,"&gt;="&amp;H$3,'ChatGPT data'!$A$3:$A$20000,"&lt;="&amp;H$4,'ChatGPT data'!$B$3:$B$20000,$A72),IF($B72="LinkedIn Ads",SUMIFS('LinkedIn data'!$I$3:$I$20000,'LinkedIn data'!$A$3:$A$20000,"&gt;="&amp;H$3,'LinkedIn data'!$A$3:$A$20000,"&lt;="&amp;H$4,'LinkedIn data'!$B$3:$B$20000,$A72),0)))))</f>
        <v/>
      </c>
      <c r="I72" s="14" t="str">
        <f aca="false">IF($A72="","",IF($B72="Meta",SUMIFS('Meta data'!$V$3:$V$20000,'Meta data'!$A$3:$A$20000,"&gt;="&amp;I$3,'Meta data'!$A$3:$A$20000,"&lt;="&amp;I$4,'Meta data'!$C$3:$C$20000,$A72),IF($B72="Google Ads",SUMIFS('Google data'!$J$3:$J$20000,'Google data'!$B$3:$B$20000,"&gt;="&amp;I$3,'Google data'!$B$3:$B$20000,"&lt;="&amp;I$4,'Google data'!$A$3:$A$20000,$A72),IF($B72="ChatGPT Ads",SUMIFS('ChatGPT data'!$I$3:$I$20000,'ChatGPT data'!$A$3:$A$20000,"&gt;="&amp;I$3,'ChatGPT data'!$A$3:$A$20000,"&lt;="&amp;I$4,'ChatGPT data'!$B$3:$B$20000,$A72),IF($B72="LinkedIn Ads",SUMIFS('LinkedIn data'!$I$3:$I$20000,'LinkedIn data'!$A$3:$A$20000,"&gt;="&amp;I$3,'LinkedIn data'!$A$3:$A$20000,"&lt;="&amp;I$4,'LinkedIn data'!$B$3:$B$20000,$A72),0)))))</f>
        <v/>
      </c>
      <c r="J72" s="14" t="str">
        <f aca="false">IF($A72="","",IF($B72="Meta",SUMIFS('Meta data'!$V$3:$V$20000,'Meta data'!$A$3:$A$20000,"&gt;="&amp;J$3,'Meta data'!$A$3:$A$20000,"&lt;="&amp;J$4,'Meta data'!$C$3:$C$20000,$A72),IF($B72="Google Ads",SUMIFS('Google data'!$J$3:$J$20000,'Google data'!$B$3:$B$20000,"&gt;="&amp;J$3,'Google data'!$B$3:$B$20000,"&lt;="&amp;J$4,'Google data'!$A$3:$A$20000,$A72),IF($B72="ChatGPT Ads",SUMIFS('ChatGPT data'!$I$3:$I$20000,'ChatGPT data'!$A$3:$A$20000,"&gt;="&amp;J$3,'ChatGPT data'!$A$3:$A$20000,"&lt;="&amp;J$4,'ChatGPT data'!$B$3:$B$20000,$A72),IF($B72="LinkedIn Ads",SUMIFS('LinkedIn data'!$I$3:$I$20000,'LinkedIn data'!$A$3:$A$20000,"&gt;="&amp;J$3,'LinkedIn data'!$A$3:$A$20000,"&lt;="&amp;J$4,'LinkedIn data'!$B$3:$B$20000,$A72),0)))))</f>
        <v/>
      </c>
      <c r="K72" s="14" t="str">
        <f aca="false">IF($A72="","",IF($B72="Meta",SUMIFS('Meta data'!$V$3:$V$20000,'Meta data'!$A$3:$A$20000,"&gt;="&amp;K$3,'Meta data'!$A$3:$A$20000,"&lt;="&amp;K$4,'Meta data'!$C$3:$C$20000,$A72),IF($B72="Google Ads",SUMIFS('Google data'!$J$3:$J$20000,'Google data'!$B$3:$B$20000,"&gt;="&amp;K$3,'Google data'!$B$3:$B$20000,"&lt;="&amp;K$4,'Google data'!$A$3:$A$20000,$A72),IF($B72="ChatGPT Ads",SUMIFS('ChatGPT data'!$I$3:$I$20000,'ChatGPT data'!$A$3:$A$20000,"&gt;="&amp;K$3,'ChatGPT data'!$A$3:$A$20000,"&lt;="&amp;K$4,'ChatGPT data'!$B$3:$B$20000,$A72),IF($B72="LinkedIn Ads",SUMIFS('LinkedIn data'!$I$3:$I$20000,'LinkedIn data'!$A$3:$A$20000,"&gt;="&amp;K$3,'LinkedIn data'!$A$3:$A$20000,"&lt;="&amp;K$4,'LinkedIn data'!$B$3:$B$20000,$A72),0)))))</f>
        <v/>
      </c>
      <c r="L72" s="14" t="str">
        <f aca="false">IF($A72="","",IF($B72="Meta",SUMIFS('Meta data'!$V$3:$V$20000,'Meta data'!$A$3:$A$20000,"&gt;="&amp;L$3,'Meta data'!$A$3:$A$20000,"&lt;="&amp;L$4,'Meta data'!$C$3:$C$20000,$A72),IF($B72="Google Ads",SUMIFS('Google data'!$J$3:$J$20000,'Google data'!$B$3:$B$20000,"&gt;="&amp;L$3,'Google data'!$B$3:$B$20000,"&lt;="&amp;L$4,'Google data'!$A$3:$A$20000,$A72),IF($B72="ChatGPT Ads",SUMIFS('ChatGPT data'!$I$3:$I$20000,'ChatGPT data'!$A$3:$A$20000,"&gt;="&amp;L$3,'ChatGPT data'!$A$3:$A$20000,"&lt;="&amp;L$4,'ChatGPT data'!$B$3:$B$20000,$A72),IF($B72="LinkedIn Ads",SUMIFS('LinkedIn data'!$I$3:$I$20000,'LinkedIn data'!$A$3:$A$20000,"&gt;="&amp;L$3,'LinkedIn data'!$A$3:$A$20000,"&lt;="&amp;L$4,'LinkedIn data'!$B$3:$B$20000,$A72),0)))))</f>
        <v/>
      </c>
      <c r="M72" s="14" t="str">
        <f aca="false">IF($A72="","",IF($B72="Meta",SUMIFS('Meta data'!$V$3:$V$20000,'Meta data'!$A$3:$A$20000,"&gt;="&amp;M$3,'Meta data'!$A$3:$A$20000,"&lt;="&amp;M$4,'Meta data'!$C$3:$C$20000,$A72),IF($B72="Google Ads",SUMIFS('Google data'!$J$3:$J$20000,'Google data'!$B$3:$B$20000,"&gt;="&amp;M$3,'Google data'!$B$3:$B$20000,"&lt;="&amp;M$4,'Google data'!$A$3:$A$20000,$A72),IF($B72="ChatGPT Ads",SUMIFS('ChatGPT data'!$I$3:$I$20000,'ChatGPT data'!$A$3:$A$20000,"&gt;="&amp;M$3,'ChatGPT data'!$A$3:$A$20000,"&lt;="&amp;M$4,'ChatGPT data'!$B$3:$B$20000,$A72),IF($B72="LinkedIn Ads",SUMIFS('LinkedIn data'!$I$3:$I$20000,'LinkedIn data'!$A$3:$A$20000,"&gt;="&amp;M$3,'LinkedIn data'!$A$3:$A$20000,"&lt;="&amp;M$4,'LinkedIn data'!$B$3:$B$20000,$A72),0)))))</f>
        <v/>
      </c>
      <c r="N72" s="14" t="str">
        <f aca="false">IF($A72="","",IF($B72="Meta",SUMIFS('Meta data'!$V$3:$V$20000,'Meta data'!$A$3:$A$20000,"&gt;="&amp;N$3,'Meta data'!$A$3:$A$20000,"&lt;="&amp;N$4,'Meta data'!$C$3:$C$20000,$A72),IF($B72="Google Ads",SUMIFS('Google data'!$J$3:$J$20000,'Google data'!$B$3:$B$20000,"&gt;="&amp;N$3,'Google data'!$B$3:$B$20000,"&lt;="&amp;N$4,'Google data'!$A$3:$A$20000,$A72),IF($B72="ChatGPT Ads",SUMIFS('ChatGPT data'!$I$3:$I$20000,'ChatGPT data'!$A$3:$A$20000,"&gt;="&amp;N$3,'ChatGPT data'!$A$3:$A$20000,"&lt;="&amp;N$4,'ChatGPT data'!$B$3:$B$20000,$A72),IF($B72="LinkedIn Ads",SUMIFS('LinkedIn data'!$I$3:$I$20000,'LinkedIn data'!$A$3:$A$20000,"&gt;="&amp;N$3,'LinkedIn data'!$A$3:$A$20000,"&lt;="&amp;N$4,'LinkedIn data'!$B$3:$B$20000,$A72),0)))))</f>
        <v/>
      </c>
      <c r="O72" s="14" t="str">
        <f aca="false">IF($A72="","",IF($B72="Meta",SUMIFS('Meta data'!$V$3:$V$20000,'Meta data'!$A$3:$A$20000,"&gt;="&amp;O$3,'Meta data'!$A$3:$A$20000,"&lt;="&amp;O$4,'Meta data'!$C$3:$C$20000,$A72),IF($B72="Google Ads",SUMIFS('Google data'!$J$3:$J$20000,'Google data'!$B$3:$B$20000,"&gt;="&amp;O$3,'Google data'!$B$3:$B$20000,"&lt;="&amp;O$4,'Google data'!$A$3:$A$20000,$A72),IF($B72="ChatGPT Ads",SUMIFS('ChatGPT data'!$I$3:$I$20000,'ChatGPT data'!$A$3:$A$20000,"&gt;="&amp;O$3,'ChatGPT data'!$A$3:$A$20000,"&lt;="&amp;O$4,'ChatGPT data'!$B$3:$B$20000,$A72),IF($B72="LinkedIn Ads",SUMIFS('LinkedIn data'!$I$3:$I$20000,'LinkedIn data'!$A$3:$A$20000,"&gt;="&amp;O$3,'LinkedIn data'!$A$3:$A$20000,"&lt;="&amp;O$4,'LinkedIn data'!$B$3:$B$20000,$A72),0)))))</f>
        <v/>
      </c>
      <c r="P72" s="14" t="str">
        <f aca="false">IF($A72="","",IF($B72="Meta",SUMIFS('Meta data'!$V$3:$V$20000,'Meta data'!$A$3:$A$20000,"&gt;="&amp;P$3,'Meta data'!$A$3:$A$20000,"&lt;="&amp;P$4,'Meta data'!$C$3:$C$20000,$A72),IF($B72="Google Ads",SUMIFS('Google data'!$J$3:$J$20000,'Google data'!$B$3:$B$20000,"&gt;="&amp;P$3,'Google data'!$B$3:$B$20000,"&lt;="&amp;P$4,'Google data'!$A$3:$A$20000,$A72),IF($B72="ChatGPT Ads",SUMIFS('ChatGPT data'!$I$3:$I$20000,'ChatGPT data'!$A$3:$A$20000,"&gt;="&amp;P$3,'ChatGPT data'!$A$3:$A$20000,"&lt;="&amp;P$4,'ChatGPT data'!$B$3:$B$20000,$A72),IF($B72="LinkedIn Ads",SUMIFS('LinkedIn data'!$I$3:$I$20000,'LinkedIn data'!$A$3:$A$20000,"&gt;="&amp;P$3,'LinkedIn data'!$A$3:$A$20000,"&lt;="&amp;P$4,'LinkedIn data'!$B$3:$B$20000,$A72),0)))))</f>
        <v/>
      </c>
      <c r="Q72" s="14" t="str">
        <f aca="false">IF($A72="","",IF($B72="Meta",SUMIFS('Meta data'!$V$3:$V$20000,'Meta data'!$A$3:$A$20000,"&gt;="&amp;Q$3,'Meta data'!$A$3:$A$20000,"&lt;="&amp;Q$4,'Meta data'!$C$3:$C$20000,$A72),IF($B72="Google Ads",SUMIFS('Google data'!$J$3:$J$20000,'Google data'!$B$3:$B$20000,"&gt;="&amp;Q$3,'Google data'!$B$3:$B$20000,"&lt;="&amp;Q$4,'Google data'!$A$3:$A$20000,$A72),IF($B72="ChatGPT Ads",SUMIFS('ChatGPT data'!$I$3:$I$20000,'ChatGPT data'!$A$3:$A$20000,"&gt;="&amp;Q$3,'ChatGPT data'!$A$3:$A$20000,"&lt;="&amp;Q$4,'ChatGPT data'!$B$3:$B$20000,$A72),IF($B72="LinkedIn Ads",SUMIFS('LinkedIn data'!$I$3:$I$20000,'LinkedIn data'!$A$3:$A$20000,"&gt;="&amp;Q$3,'LinkedIn data'!$A$3:$A$20000,"&lt;="&amp;Q$4,'LinkedIn data'!$B$3:$B$20000,$A72),0)))))</f>
        <v/>
      </c>
      <c r="R72" s="15" t="str">
        <f aca="false">IF($A72="","",SUM(F72:Q72))</f>
        <v/>
      </c>
      <c r="S72" s="36" t="str">
        <f aca="false">IF($A72="","",IF($B72="Meta",SUMIFS('Meta data'!$O$3:$O$20000,'Meta data'!$C$3:$C$20000,$A72),IF($B72="Google Ads",SUMIFS('Google data'!$F$3:$F$20000,'Google data'!$A$3:$A$20000,$A72),IF($B72="ChatGPT Ads",SUMIFS('ChatGPT data'!$E$3:$E$20000,'ChatGPT data'!$B$3:$B$20000,$A72),IF($B72="LinkedIn Ads",SUMIFS('LinkedIn data'!$E$3:$E$20000,'LinkedIn data'!$B$3:$B$20000,$A72),0)))))</f>
        <v/>
      </c>
      <c r="T72" s="36" t="str">
        <f aca="false">IF($A72="","",IF($B72="Meta",SUMIFS('Meta data'!$P$3:$P$20000,'Meta data'!$C$3:$C$20000,$A72),IF($B72="Google Ads",SUMIFS('Google data'!$G$3:$G$20000,'Google data'!$A$3:$A$20000,$A72),IF($B72="ChatGPT Ads",SUMIFS('ChatGPT data'!$F$3:$F$20000,'ChatGPT data'!$B$3:$B$20000,$A72),IF($B72="LinkedIn Ads",SUMIFS('LinkedIn data'!$F$3:$F$20000,'LinkedIn data'!$B$3:$B$20000,$A72),0)))))</f>
        <v/>
      </c>
      <c r="U72" s="37" t="str">
        <f aca="false">IF(OR($A72="",T72=0),"",R72/T72)</f>
        <v/>
      </c>
      <c r="V72" s="58"/>
      <c r="W72" s="14" t="str">
        <f aca="false">IF($A72="","",IF($B72="Meta",SUMIFS('Meta data'!$V$3:$V$20000,'Meta data'!$A$3:$A$20000,"&gt;="&amp;Calc!$C$15,'Meta data'!$A$3:$A$20000,"&lt;="&amp;Calc!$C$13,'Meta data'!$C$3:$C$20000,$A72,'Meta data'!$T$3:$T$20000,"&lt;&gt;Month total"),IF($B72="Google Ads",SUMIFS('Google data'!$J$3:$J$20000,'Google data'!$B$3:$B$20000,"&gt;="&amp;Calc!$C$15,'Google data'!$B$3:$B$20000,"&lt;="&amp;Calc!$C$13,'Google data'!$A$3:$A$20000,$A72,'Google data'!$H$3:$H$20000,"&lt;&gt;Month total"),IF($B72="ChatGPT Ads",SUMIFS('ChatGPT data'!$I$3:$I$20000,'ChatGPT data'!$A$3:$A$20000,"&gt;="&amp;Calc!$C$15,'ChatGPT data'!$A$3:$A$20000,"&lt;="&amp;Calc!$C$13,'ChatGPT data'!$B$3:$B$20000,$A72,'ChatGPT data'!$G$3:$G$20000,"&lt;&gt;Month total"),IF($B72="LinkedIn Ads",SUMIFS('LinkedIn data'!$I$3:$I$20000,'LinkedIn data'!$A$3:$A$20000,"&gt;="&amp;Calc!$C$15,'LinkedIn data'!$A$3:$A$20000,"&lt;="&amp;Calc!$C$13,'LinkedIn data'!$B$3:$B$20000,$A72,'LinkedIn data'!$G$3:$G$20000,"&lt;&gt;Month total"),0)))))</f>
        <v/>
      </c>
      <c r="X72" s="14" t="str">
        <f aca="false">IF($A72="","",IF($B72="Meta",SUMIFS('Meta data'!$V$3:$V$20000,'Meta data'!$A$3:$A$20000,"&gt;="&amp;Calc!$C$14,'Meta data'!$A$3:$A$20000,"&lt;="&amp;Calc!$C$13,'Meta data'!$C$3:$C$20000,$A72,'Meta data'!$T$3:$T$20000,"&lt;&gt;Month total"),IF($B72="Google Ads",SUMIFS('Google data'!$J$3:$J$20000,'Google data'!$B$3:$B$20000,"&gt;="&amp;Calc!$C$14,'Google data'!$B$3:$B$20000,"&lt;="&amp;Calc!$C$13,'Google data'!$A$3:$A$20000,$A72,'Google data'!$H$3:$H$20000,"&lt;&gt;Month total"),IF($B72="ChatGPT Ads",SUMIFS('ChatGPT data'!$I$3:$I$20000,'ChatGPT data'!$A$3:$A$20000,"&gt;="&amp;Calc!$C$14,'ChatGPT data'!$A$3:$A$20000,"&lt;="&amp;Calc!$C$13,'ChatGPT data'!$B$3:$B$20000,$A72,'ChatGPT data'!$G$3:$G$20000,"&lt;&gt;Month total"),IF($B72="LinkedIn Ads",SUMIFS('LinkedIn data'!$I$3:$I$20000,'LinkedIn data'!$A$3:$A$20000,"&gt;="&amp;Calc!$C$14,'LinkedIn data'!$A$3:$A$20000,"&lt;="&amp;Calc!$C$13,'LinkedIn data'!$B$3:$B$20000,$A72,'LinkedIn data'!$G$3:$G$20000,"&lt;&gt;Month total"),0)))))</f>
        <v/>
      </c>
    </row>
    <row r="73" customFormat="false" ht="15" hidden="false" customHeight="false" outlineLevel="0" collapsed="false">
      <c r="A73" s="59"/>
      <c r="B73" s="59"/>
      <c r="C73" s="59"/>
      <c r="D73" s="59"/>
      <c r="E73" s="59"/>
      <c r="F73" s="14" t="str">
        <f aca="false">IF($A73="","",IF($B73="Meta",SUMIFS('Meta data'!$V$3:$V$20000,'Meta data'!$A$3:$A$20000,"&gt;="&amp;F$3,'Meta data'!$A$3:$A$20000,"&lt;="&amp;F$4,'Meta data'!$C$3:$C$20000,$A73),IF($B73="Google Ads",SUMIFS('Google data'!$J$3:$J$20000,'Google data'!$B$3:$B$20000,"&gt;="&amp;F$3,'Google data'!$B$3:$B$20000,"&lt;="&amp;F$4,'Google data'!$A$3:$A$20000,$A73),IF($B73="ChatGPT Ads",SUMIFS('ChatGPT data'!$I$3:$I$20000,'ChatGPT data'!$A$3:$A$20000,"&gt;="&amp;F$3,'ChatGPT data'!$A$3:$A$20000,"&lt;="&amp;F$4,'ChatGPT data'!$B$3:$B$20000,$A73),IF($B73="LinkedIn Ads",SUMIFS('LinkedIn data'!$I$3:$I$20000,'LinkedIn data'!$A$3:$A$20000,"&gt;="&amp;F$3,'LinkedIn data'!$A$3:$A$20000,"&lt;="&amp;F$4,'LinkedIn data'!$B$3:$B$20000,$A73),0)))))</f>
        <v/>
      </c>
      <c r="G73" s="14" t="str">
        <f aca="false">IF($A73="","",IF($B73="Meta",SUMIFS('Meta data'!$V$3:$V$20000,'Meta data'!$A$3:$A$20000,"&gt;="&amp;G$3,'Meta data'!$A$3:$A$20000,"&lt;="&amp;G$4,'Meta data'!$C$3:$C$20000,$A73),IF($B73="Google Ads",SUMIFS('Google data'!$J$3:$J$20000,'Google data'!$B$3:$B$20000,"&gt;="&amp;G$3,'Google data'!$B$3:$B$20000,"&lt;="&amp;G$4,'Google data'!$A$3:$A$20000,$A73),IF($B73="ChatGPT Ads",SUMIFS('ChatGPT data'!$I$3:$I$20000,'ChatGPT data'!$A$3:$A$20000,"&gt;="&amp;G$3,'ChatGPT data'!$A$3:$A$20000,"&lt;="&amp;G$4,'ChatGPT data'!$B$3:$B$20000,$A73),IF($B73="LinkedIn Ads",SUMIFS('LinkedIn data'!$I$3:$I$20000,'LinkedIn data'!$A$3:$A$20000,"&gt;="&amp;G$3,'LinkedIn data'!$A$3:$A$20000,"&lt;="&amp;G$4,'LinkedIn data'!$B$3:$B$20000,$A73),0)))))</f>
        <v/>
      </c>
      <c r="H73" s="14" t="str">
        <f aca="false">IF($A73="","",IF($B73="Meta",SUMIFS('Meta data'!$V$3:$V$20000,'Meta data'!$A$3:$A$20000,"&gt;="&amp;H$3,'Meta data'!$A$3:$A$20000,"&lt;="&amp;H$4,'Meta data'!$C$3:$C$20000,$A73),IF($B73="Google Ads",SUMIFS('Google data'!$J$3:$J$20000,'Google data'!$B$3:$B$20000,"&gt;="&amp;H$3,'Google data'!$B$3:$B$20000,"&lt;="&amp;H$4,'Google data'!$A$3:$A$20000,$A73),IF($B73="ChatGPT Ads",SUMIFS('ChatGPT data'!$I$3:$I$20000,'ChatGPT data'!$A$3:$A$20000,"&gt;="&amp;H$3,'ChatGPT data'!$A$3:$A$20000,"&lt;="&amp;H$4,'ChatGPT data'!$B$3:$B$20000,$A73),IF($B73="LinkedIn Ads",SUMIFS('LinkedIn data'!$I$3:$I$20000,'LinkedIn data'!$A$3:$A$20000,"&gt;="&amp;H$3,'LinkedIn data'!$A$3:$A$20000,"&lt;="&amp;H$4,'LinkedIn data'!$B$3:$B$20000,$A73),0)))))</f>
        <v/>
      </c>
      <c r="I73" s="14" t="str">
        <f aca="false">IF($A73="","",IF($B73="Meta",SUMIFS('Meta data'!$V$3:$V$20000,'Meta data'!$A$3:$A$20000,"&gt;="&amp;I$3,'Meta data'!$A$3:$A$20000,"&lt;="&amp;I$4,'Meta data'!$C$3:$C$20000,$A73),IF($B73="Google Ads",SUMIFS('Google data'!$J$3:$J$20000,'Google data'!$B$3:$B$20000,"&gt;="&amp;I$3,'Google data'!$B$3:$B$20000,"&lt;="&amp;I$4,'Google data'!$A$3:$A$20000,$A73),IF($B73="ChatGPT Ads",SUMIFS('ChatGPT data'!$I$3:$I$20000,'ChatGPT data'!$A$3:$A$20000,"&gt;="&amp;I$3,'ChatGPT data'!$A$3:$A$20000,"&lt;="&amp;I$4,'ChatGPT data'!$B$3:$B$20000,$A73),IF($B73="LinkedIn Ads",SUMIFS('LinkedIn data'!$I$3:$I$20000,'LinkedIn data'!$A$3:$A$20000,"&gt;="&amp;I$3,'LinkedIn data'!$A$3:$A$20000,"&lt;="&amp;I$4,'LinkedIn data'!$B$3:$B$20000,$A73),0)))))</f>
        <v/>
      </c>
      <c r="J73" s="14" t="str">
        <f aca="false">IF($A73="","",IF($B73="Meta",SUMIFS('Meta data'!$V$3:$V$20000,'Meta data'!$A$3:$A$20000,"&gt;="&amp;J$3,'Meta data'!$A$3:$A$20000,"&lt;="&amp;J$4,'Meta data'!$C$3:$C$20000,$A73),IF($B73="Google Ads",SUMIFS('Google data'!$J$3:$J$20000,'Google data'!$B$3:$B$20000,"&gt;="&amp;J$3,'Google data'!$B$3:$B$20000,"&lt;="&amp;J$4,'Google data'!$A$3:$A$20000,$A73),IF($B73="ChatGPT Ads",SUMIFS('ChatGPT data'!$I$3:$I$20000,'ChatGPT data'!$A$3:$A$20000,"&gt;="&amp;J$3,'ChatGPT data'!$A$3:$A$20000,"&lt;="&amp;J$4,'ChatGPT data'!$B$3:$B$20000,$A73),IF($B73="LinkedIn Ads",SUMIFS('LinkedIn data'!$I$3:$I$20000,'LinkedIn data'!$A$3:$A$20000,"&gt;="&amp;J$3,'LinkedIn data'!$A$3:$A$20000,"&lt;="&amp;J$4,'LinkedIn data'!$B$3:$B$20000,$A73),0)))))</f>
        <v/>
      </c>
      <c r="K73" s="14" t="str">
        <f aca="false">IF($A73="","",IF($B73="Meta",SUMIFS('Meta data'!$V$3:$V$20000,'Meta data'!$A$3:$A$20000,"&gt;="&amp;K$3,'Meta data'!$A$3:$A$20000,"&lt;="&amp;K$4,'Meta data'!$C$3:$C$20000,$A73),IF($B73="Google Ads",SUMIFS('Google data'!$J$3:$J$20000,'Google data'!$B$3:$B$20000,"&gt;="&amp;K$3,'Google data'!$B$3:$B$20000,"&lt;="&amp;K$4,'Google data'!$A$3:$A$20000,$A73),IF($B73="ChatGPT Ads",SUMIFS('ChatGPT data'!$I$3:$I$20000,'ChatGPT data'!$A$3:$A$20000,"&gt;="&amp;K$3,'ChatGPT data'!$A$3:$A$20000,"&lt;="&amp;K$4,'ChatGPT data'!$B$3:$B$20000,$A73),IF($B73="LinkedIn Ads",SUMIFS('LinkedIn data'!$I$3:$I$20000,'LinkedIn data'!$A$3:$A$20000,"&gt;="&amp;K$3,'LinkedIn data'!$A$3:$A$20000,"&lt;="&amp;K$4,'LinkedIn data'!$B$3:$B$20000,$A73),0)))))</f>
        <v/>
      </c>
      <c r="L73" s="14" t="str">
        <f aca="false">IF($A73="","",IF($B73="Meta",SUMIFS('Meta data'!$V$3:$V$20000,'Meta data'!$A$3:$A$20000,"&gt;="&amp;L$3,'Meta data'!$A$3:$A$20000,"&lt;="&amp;L$4,'Meta data'!$C$3:$C$20000,$A73),IF($B73="Google Ads",SUMIFS('Google data'!$J$3:$J$20000,'Google data'!$B$3:$B$20000,"&gt;="&amp;L$3,'Google data'!$B$3:$B$20000,"&lt;="&amp;L$4,'Google data'!$A$3:$A$20000,$A73),IF($B73="ChatGPT Ads",SUMIFS('ChatGPT data'!$I$3:$I$20000,'ChatGPT data'!$A$3:$A$20000,"&gt;="&amp;L$3,'ChatGPT data'!$A$3:$A$20000,"&lt;="&amp;L$4,'ChatGPT data'!$B$3:$B$20000,$A73),IF($B73="LinkedIn Ads",SUMIFS('LinkedIn data'!$I$3:$I$20000,'LinkedIn data'!$A$3:$A$20000,"&gt;="&amp;L$3,'LinkedIn data'!$A$3:$A$20000,"&lt;="&amp;L$4,'LinkedIn data'!$B$3:$B$20000,$A73),0)))))</f>
        <v/>
      </c>
      <c r="M73" s="14" t="str">
        <f aca="false">IF($A73="","",IF($B73="Meta",SUMIFS('Meta data'!$V$3:$V$20000,'Meta data'!$A$3:$A$20000,"&gt;="&amp;M$3,'Meta data'!$A$3:$A$20000,"&lt;="&amp;M$4,'Meta data'!$C$3:$C$20000,$A73),IF($B73="Google Ads",SUMIFS('Google data'!$J$3:$J$20000,'Google data'!$B$3:$B$20000,"&gt;="&amp;M$3,'Google data'!$B$3:$B$20000,"&lt;="&amp;M$4,'Google data'!$A$3:$A$20000,$A73),IF($B73="ChatGPT Ads",SUMIFS('ChatGPT data'!$I$3:$I$20000,'ChatGPT data'!$A$3:$A$20000,"&gt;="&amp;M$3,'ChatGPT data'!$A$3:$A$20000,"&lt;="&amp;M$4,'ChatGPT data'!$B$3:$B$20000,$A73),IF($B73="LinkedIn Ads",SUMIFS('LinkedIn data'!$I$3:$I$20000,'LinkedIn data'!$A$3:$A$20000,"&gt;="&amp;M$3,'LinkedIn data'!$A$3:$A$20000,"&lt;="&amp;M$4,'LinkedIn data'!$B$3:$B$20000,$A73),0)))))</f>
        <v/>
      </c>
      <c r="N73" s="14" t="str">
        <f aca="false">IF($A73="","",IF($B73="Meta",SUMIFS('Meta data'!$V$3:$V$20000,'Meta data'!$A$3:$A$20000,"&gt;="&amp;N$3,'Meta data'!$A$3:$A$20000,"&lt;="&amp;N$4,'Meta data'!$C$3:$C$20000,$A73),IF($B73="Google Ads",SUMIFS('Google data'!$J$3:$J$20000,'Google data'!$B$3:$B$20000,"&gt;="&amp;N$3,'Google data'!$B$3:$B$20000,"&lt;="&amp;N$4,'Google data'!$A$3:$A$20000,$A73),IF($B73="ChatGPT Ads",SUMIFS('ChatGPT data'!$I$3:$I$20000,'ChatGPT data'!$A$3:$A$20000,"&gt;="&amp;N$3,'ChatGPT data'!$A$3:$A$20000,"&lt;="&amp;N$4,'ChatGPT data'!$B$3:$B$20000,$A73),IF($B73="LinkedIn Ads",SUMIFS('LinkedIn data'!$I$3:$I$20000,'LinkedIn data'!$A$3:$A$20000,"&gt;="&amp;N$3,'LinkedIn data'!$A$3:$A$20000,"&lt;="&amp;N$4,'LinkedIn data'!$B$3:$B$20000,$A73),0)))))</f>
        <v/>
      </c>
      <c r="O73" s="14" t="str">
        <f aca="false">IF($A73="","",IF($B73="Meta",SUMIFS('Meta data'!$V$3:$V$20000,'Meta data'!$A$3:$A$20000,"&gt;="&amp;O$3,'Meta data'!$A$3:$A$20000,"&lt;="&amp;O$4,'Meta data'!$C$3:$C$20000,$A73),IF($B73="Google Ads",SUMIFS('Google data'!$J$3:$J$20000,'Google data'!$B$3:$B$20000,"&gt;="&amp;O$3,'Google data'!$B$3:$B$20000,"&lt;="&amp;O$4,'Google data'!$A$3:$A$20000,$A73),IF($B73="ChatGPT Ads",SUMIFS('ChatGPT data'!$I$3:$I$20000,'ChatGPT data'!$A$3:$A$20000,"&gt;="&amp;O$3,'ChatGPT data'!$A$3:$A$20000,"&lt;="&amp;O$4,'ChatGPT data'!$B$3:$B$20000,$A73),IF($B73="LinkedIn Ads",SUMIFS('LinkedIn data'!$I$3:$I$20000,'LinkedIn data'!$A$3:$A$20000,"&gt;="&amp;O$3,'LinkedIn data'!$A$3:$A$20000,"&lt;="&amp;O$4,'LinkedIn data'!$B$3:$B$20000,$A73),0)))))</f>
        <v/>
      </c>
      <c r="P73" s="14" t="str">
        <f aca="false">IF($A73="","",IF($B73="Meta",SUMIFS('Meta data'!$V$3:$V$20000,'Meta data'!$A$3:$A$20000,"&gt;="&amp;P$3,'Meta data'!$A$3:$A$20000,"&lt;="&amp;P$4,'Meta data'!$C$3:$C$20000,$A73),IF($B73="Google Ads",SUMIFS('Google data'!$J$3:$J$20000,'Google data'!$B$3:$B$20000,"&gt;="&amp;P$3,'Google data'!$B$3:$B$20000,"&lt;="&amp;P$4,'Google data'!$A$3:$A$20000,$A73),IF($B73="ChatGPT Ads",SUMIFS('ChatGPT data'!$I$3:$I$20000,'ChatGPT data'!$A$3:$A$20000,"&gt;="&amp;P$3,'ChatGPT data'!$A$3:$A$20000,"&lt;="&amp;P$4,'ChatGPT data'!$B$3:$B$20000,$A73),IF($B73="LinkedIn Ads",SUMIFS('LinkedIn data'!$I$3:$I$20000,'LinkedIn data'!$A$3:$A$20000,"&gt;="&amp;P$3,'LinkedIn data'!$A$3:$A$20000,"&lt;="&amp;P$4,'LinkedIn data'!$B$3:$B$20000,$A73),0)))))</f>
        <v/>
      </c>
      <c r="Q73" s="14" t="str">
        <f aca="false">IF($A73="","",IF($B73="Meta",SUMIFS('Meta data'!$V$3:$V$20000,'Meta data'!$A$3:$A$20000,"&gt;="&amp;Q$3,'Meta data'!$A$3:$A$20000,"&lt;="&amp;Q$4,'Meta data'!$C$3:$C$20000,$A73),IF($B73="Google Ads",SUMIFS('Google data'!$J$3:$J$20000,'Google data'!$B$3:$B$20000,"&gt;="&amp;Q$3,'Google data'!$B$3:$B$20000,"&lt;="&amp;Q$4,'Google data'!$A$3:$A$20000,$A73),IF($B73="ChatGPT Ads",SUMIFS('ChatGPT data'!$I$3:$I$20000,'ChatGPT data'!$A$3:$A$20000,"&gt;="&amp;Q$3,'ChatGPT data'!$A$3:$A$20000,"&lt;="&amp;Q$4,'ChatGPT data'!$B$3:$B$20000,$A73),IF($B73="LinkedIn Ads",SUMIFS('LinkedIn data'!$I$3:$I$20000,'LinkedIn data'!$A$3:$A$20000,"&gt;="&amp;Q$3,'LinkedIn data'!$A$3:$A$20000,"&lt;="&amp;Q$4,'LinkedIn data'!$B$3:$B$20000,$A73),0)))))</f>
        <v/>
      </c>
      <c r="R73" s="15" t="str">
        <f aca="false">IF($A73="","",SUM(F73:Q73))</f>
        <v/>
      </c>
      <c r="S73" s="36" t="str">
        <f aca="false">IF($A73="","",IF($B73="Meta",SUMIFS('Meta data'!$O$3:$O$20000,'Meta data'!$C$3:$C$20000,$A73),IF($B73="Google Ads",SUMIFS('Google data'!$F$3:$F$20000,'Google data'!$A$3:$A$20000,$A73),IF($B73="ChatGPT Ads",SUMIFS('ChatGPT data'!$E$3:$E$20000,'ChatGPT data'!$B$3:$B$20000,$A73),IF($B73="LinkedIn Ads",SUMIFS('LinkedIn data'!$E$3:$E$20000,'LinkedIn data'!$B$3:$B$20000,$A73),0)))))</f>
        <v/>
      </c>
      <c r="T73" s="36" t="str">
        <f aca="false">IF($A73="","",IF($B73="Meta",SUMIFS('Meta data'!$P$3:$P$20000,'Meta data'!$C$3:$C$20000,$A73),IF($B73="Google Ads",SUMIFS('Google data'!$G$3:$G$20000,'Google data'!$A$3:$A$20000,$A73),IF($B73="ChatGPT Ads",SUMIFS('ChatGPT data'!$F$3:$F$20000,'ChatGPT data'!$B$3:$B$20000,$A73),IF($B73="LinkedIn Ads",SUMIFS('LinkedIn data'!$F$3:$F$20000,'LinkedIn data'!$B$3:$B$20000,$A73),0)))))</f>
        <v/>
      </c>
      <c r="U73" s="37" t="str">
        <f aca="false">IF(OR($A73="",T73=0),"",R73/T73)</f>
        <v/>
      </c>
      <c r="V73" s="58"/>
      <c r="W73" s="14" t="str">
        <f aca="false">IF($A73="","",IF($B73="Meta",SUMIFS('Meta data'!$V$3:$V$20000,'Meta data'!$A$3:$A$20000,"&gt;="&amp;Calc!$C$15,'Meta data'!$A$3:$A$20000,"&lt;="&amp;Calc!$C$13,'Meta data'!$C$3:$C$20000,$A73,'Meta data'!$T$3:$T$20000,"&lt;&gt;Month total"),IF($B73="Google Ads",SUMIFS('Google data'!$J$3:$J$20000,'Google data'!$B$3:$B$20000,"&gt;="&amp;Calc!$C$15,'Google data'!$B$3:$B$20000,"&lt;="&amp;Calc!$C$13,'Google data'!$A$3:$A$20000,$A73,'Google data'!$H$3:$H$20000,"&lt;&gt;Month total"),IF($B73="ChatGPT Ads",SUMIFS('ChatGPT data'!$I$3:$I$20000,'ChatGPT data'!$A$3:$A$20000,"&gt;="&amp;Calc!$C$15,'ChatGPT data'!$A$3:$A$20000,"&lt;="&amp;Calc!$C$13,'ChatGPT data'!$B$3:$B$20000,$A73,'ChatGPT data'!$G$3:$G$20000,"&lt;&gt;Month total"),IF($B73="LinkedIn Ads",SUMIFS('LinkedIn data'!$I$3:$I$20000,'LinkedIn data'!$A$3:$A$20000,"&gt;="&amp;Calc!$C$15,'LinkedIn data'!$A$3:$A$20000,"&lt;="&amp;Calc!$C$13,'LinkedIn data'!$B$3:$B$20000,$A73,'LinkedIn data'!$G$3:$G$20000,"&lt;&gt;Month total"),0)))))</f>
        <v/>
      </c>
      <c r="X73" s="14" t="str">
        <f aca="false">IF($A73="","",IF($B73="Meta",SUMIFS('Meta data'!$V$3:$V$20000,'Meta data'!$A$3:$A$20000,"&gt;="&amp;Calc!$C$14,'Meta data'!$A$3:$A$20000,"&lt;="&amp;Calc!$C$13,'Meta data'!$C$3:$C$20000,$A73,'Meta data'!$T$3:$T$20000,"&lt;&gt;Month total"),IF($B73="Google Ads",SUMIFS('Google data'!$J$3:$J$20000,'Google data'!$B$3:$B$20000,"&gt;="&amp;Calc!$C$14,'Google data'!$B$3:$B$20000,"&lt;="&amp;Calc!$C$13,'Google data'!$A$3:$A$20000,$A73,'Google data'!$H$3:$H$20000,"&lt;&gt;Month total"),IF($B73="ChatGPT Ads",SUMIFS('ChatGPT data'!$I$3:$I$20000,'ChatGPT data'!$A$3:$A$20000,"&gt;="&amp;Calc!$C$14,'ChatGPT data'!$A$3:$A$20000,"&lt;="&amp;Calc!$C$13,'ChatGPT data'!$B$3:$B$20000,$A73,'ChatGPT data'!$G$3:$G$20000,"&lt;&gt;Month total"),IF($B73="LinkedIn Ads",SUMIFS('LinkedIn data'!$I$3:$I$20000,'LinkedIn data'!$A$3:$A$20000,"&gt;="&amp;Calc!$C$14,'LinkedIn data'!$A$3:$A$20000,"&lt;="&amp;Calc!$C$13,'LinkedIn data'!$B$3:$B$20000,$A73,'LinkedIn data'!$G$3:$G$20000,"&lt;&gt;Month total"),0)))))</f>
        <v/>
      </c>
    </row>
    <row r="74" customFormat="false" ht="15" hidden="false" customHeight="false" outlineLevel="0" collapsed="false">
      <c r="A74" s="59"/>
      <c r="B74" s="59"/>
      <c r="C74" s="59"/>
      <c r="D74" s="59"/>
      <c r="E74" s="59"/>
      <c r="F74" s="14" t="str">
        <f aca="false">IF($A74="","",IF($B74="Meta",SUMIFS('Meta data'!$V$3:$V$20000,'Meta data'!$A$3:$A$20000,"&gt;="&amp;F$3,'Meta data'!$A$3:$A$20000,"&lt;="&amp;F$4,'Meta data'!$C$3:$C$20000,$A74),IF($B74="Google Ads",SUMIFS('Google data'!$J$3:$J$20000,'Google data'!$B$3:$B$20000,"&gt;="&amp;F$3,'Google data'!$B$3:$B$20000,"&lt;="&amp;F$4,'Google data'!$A$3:$A$20000,$A74),IF($B74="ChatGPT Ads",SUMIFS('ChatGPT data'!$I$3:$I$20000,'ChatGPT data'!$A$3:$A$20000,"&gt;="&amp;F$3,'ChatGPT data'!$A$3:$A$20000,"&lt;="&amp;F$4,'ChatGPT data'!$B$3:$B$20000,$A74),IF($B74="LinkedIn Ads",SUMIFS('LinkedIn data'!$I$3:$I$20000,'LinkedIn data'!$A$3:$A$20000,"&gt;="&amp;F$3,'LinkedIn data'!$A$3:$A$20000,"&lt;="&amp;F$4,'LinkedIn data'!$B$3:$B$20000,$A74),0)))))</f>
        <v/>
      </c>
      <c r="G74" s="14" t="str">
        <f aca="false">IF($A74="","",IF($B74="Meta",SUMIFS('Meta data'!$V$3:$V$20000,'Meta data'!$A$3:$A$20000,"&gt;="&amp;G$3,'Meta data'!$A$3:$A$20000,"&lt;="&amp;G$4,'Meta data'!$C$3:$C$20000,$A74),IF($B74="Google Ads",SUMIFS('Google data'!$J$3:$J$20000,'Google data'!$B$3:$B$20000,"&gt;="&amp;G$3,'Google data'!$B$3:$B$20000,"&lt;="&amp;G$4,'Google data'!$A$3:$A$20000,$A74),IF($B74="ChatGPT Ads",SUMIFS('ChatGPT data'!$I$3:$I$20000,'ChatGPT data'!$A$3:$A$20000,"&gt;="&amp;G$3,'ChatGPT data'!$A$3:$A$20000,"&lt;="&amp;G$4,'ChatGPT data'!$B$3:$B$20000,$A74),IF($B74="LinkedIn Ads",SUMIFS('LinkedIn data'!$I$3:$I$20000,'LinkedIn data'!$A$3:$A$20000,"&gt;="&amp;G$3,'LinkedIn data'!$A$3:$A$20000,"&lt;="&amp;G$4,'LinkedIn data'!$B$3:$B$20000,$A74),0)))))</f>
        <v/>
      </c>
      <c r="H74" s="14" t="str">
        <f aca="false">IF($A74="","",IF($B74="Meta",SUMIFS('Meta data'!$V$3:$V$20000,'Meta data'!$A$3:$A$20000,"&gt;="&amp;H$3,'Meta data'!$A$3:$A$20000,"&lt;="&amp;H$4,'Meta data'!$C$3:$C$20000,$A74),IF($B74="Google Ads",SUMIFS('Google data'!$J$3:$J$20000,'Google data'!$B$3:$B$20000,"&gt;="&amp;H$3,'Google data'!$B$3:$B$20000,"&lt;="&amp;H$4,'Google data'!$A$3:$A$20000,$A74),IF($B74="ChatGPT Ads",SUMIFS('ChatGPT data'!$I$3:$I$20000,'ChatGPT data'!$A$3:$A$20000,"&gt;="&amp;H$3,'ChatGPT data'!$A$3:$A$20000,"&lt;="&amp;H$4,'ChatGPT data'!$B$3:$B$20000,$A74),IF($B74="LinkedIn Ads",SUMIFS('LinkedIn data'!$I$3:$I$20000,'LinkedIn data'!$A$3:$A$20000,"&gt;="&amp;H$3,'LinkedIn data'!$A$3:$A$20000,"&lt;="&amp;H$4,'LinkedIn data'!$B$3:$B$20000,$A74),0)))))</f>
        <v/>
      </c>
      <c r="I74" s="14" t="str">
        <f aca="false">IF($A74="","",IF($B74="Meta",SUMIFS('Meta data'!$V$3:$V$20000,'Meta data'!$A$3:$A$20000,"&gt;="&amp;I$3,'Meta data'!$A$3:$A$20000,"&lt;="&amp;I$4,'Meta data'!$C$3:$C$20000,$A74),IF($B74="Google Ads",SUMIFS('Google data'!$J$3:$J$20000,'Google data'!$B$3:$B$20000,"&gt;="&amp;I$3,'Google data'!$B$3:$B$20000,"&lt;="&amp;I$4,'Google data'!$A$3:$A$20000,$A74),IF($B74="ChatGPT Ads",SUMIFS('ChatGPT data'!$I$3:$I$20000,'ChatGPT data'!$A$3:$A$20000,"&gt;="&amp;I$3,'ChatGPT data'!$A$3:$A$20000,"&lt;="&amp;I$4,'ChatGPT data'!$B$3:$B$20000,$A74),IF($B74="LinkedIn Ads",SUMIFS('LinkedIn data'!$I$3:$I$20000,'LinkedIn data'!$A$3:$A$20000,"&gt;="&amp;I$3,'LinkedIn data'!$A$3:$A$20000,"&lt;="&amp;I$4,'LinkedIn data'!$B$3:$B$20000,$A74),0)))))</f>
        <v/>
      </c>
      <c r="J74" s="14" t="str">
        <f aca="false">IF($A74="","",IF($B74="Meta",SUMIFS('Meta data'!$V$3:$V$20000,'Meta data'!$A$3:$A$20000,"&gt;="&amp;J$3,'Meta data'!$A$3:$A$20000,"&lt;="&amp;J$4,'Meta data'!$C$3:$C$20000,$A74),IF($B74="Google Ads",SUMIFS('Google data'!$J$3:$J$20000,'Google data'!$B$3:$B$20000,"&gt;="&amp;J$3,'Google data'!$B$3:$B$20000,"&lt;="&amp;J$4,'Google data'!$A$3:$A$20000,$A74),IF($B74="ChatGPT Ads",SUMIFS('ChatGPT data'!$I$3:$I$20000,'ChatGPT data'!$A$3:$A$20000,"&gt;="&amp;J$3,'ChatGPT data'!$A$3:$A$20000,"&lt;="&amp;J$4,'ChatGPT data'!$B$3:$B$20000,$A74),IF($B74="LinkedIn Ads",SUMIFS('LinkedIn data'!$I$3:$I$20000,'LinkedIn data'!$A$3:$A$20000,"&gt;="&amp;J$3,'LinkedIn data'!$A$3:$A$20000,"&lt;="&amp;J$4,'LinkedIn data'!$B$3:$B$20000,$A74),0)))))</f>
        <v/>
      </c>
      <c r="K74" s="14" t="str">
        <f aca="false">IF($A74="","",IF($B74="Meta",SUMIFS('Meta data'!$V$3:$V$20000,'Meta data'!$A$3:$A$20000,"&gt;="&amp;K$3,'Meta data'!$A$3:$A$20000,"&lt;="&amp;K$4,'Meta data'!$C$3:$C$20000,$A74),IF($B74="Google Ads",SUMIFS('Google data'!$J$3:$J$20000,'Google data'!$B$3:$B$20000,"&gt;="&amp;K$3,'Google data'!$B$3:$B$20000,"&lt;="&amp;K$4,'Google data'!$A$3:$A$20000,$A74),IF($B74="ChatGPT Ads",SUMIFS('ChatGPT data'!$I$3:$I$20000,'ChatGPT data'!$A$3:$A$20000,"&gt;="&amp;K$3,'ChatGPT data'!$A$3:$A$20000,"&lt;="&amp;K$4,'ChatGPT data'!$B$3:$B$20000,$A74),IF($B74="LinkedIn Ads",SUMIFS('LinkedIn data'!$I$3:$I$20000,'LinkedIn data'!$A$3:$A$20000,"&gt;="&amp;K$3,'LinkedIn data'!$A$3:$A$20000,"&lt;="&amp;K$4,'LinkedIn data'!$B$3:$B$20000,$A74),0)))))</f>
        <v/>
      </c>
      <c r="L74" s="14" t="str">
        <f aca="false">IF($A74="","",IF($B74="Meta",SUMIFS('Meta data'!$V$3:$V$20000,'Meta data'!$A$3:$A$20000,"&gt;="&amp;L$3,'Meta data'!$A$3:$A$20000,"&lt;="&amp;L$4,'Meta data'!$C$3:$C$20000,$A74),IF($B74="Google Ads",SUMIFS('Google data'!$J$3:$J$20000,'Google data'!$B$3:$B$20000,"&gt;="&amp;L$3,'Google data'!$B$3:$B$20000,"&lt;="&amp;L$4,'Google data'!$A$3:$A$20000,$A74),IF($B74="ChatGPT Ads",SUMIFS('ChatGPT data'!$I$3:$I$20000,'ChatGPT data'!$A$3:$A$20000,"&gt;="&amp;L$3,'ChatGPT data'!$A$3:$A$20000,"&lt;="&amp;L$4,'ChatGPT data'!$B$3:$B$20000,$A74),IF($B74="LinkedIn Ads",SUMIFS('LinkedIn data'!$I$3:$I$20000,'LinkedIn data'!$A$3:$A$20000,"&gt;="&amp;L$3,'LinkedIn data'!$A$3:$A$20000,"&lt;="&amp;L$4,'LinkedIn data'!$B$3:$B$20000,$A74),0)))))</f>
        <v/>
      </c>
      <c r="M74" s="14" t="str">
        <f aca="false">IF($A74="","",IF($B74="Meta",SUMIFS('Meta data'!$V$3:$V$20000,'Meta data'!$A$3:$A$20000,"&gt;="&amp;M$3,'Meta data'!$A$3:$A$20000,"&lt;="&amp;M$4,'Meta data'!$C$3:$C$20000,$A74),IF($B74="Google Ads",SUMIFS('Google data'!$J$3:$J$20000,'Google data'!$B$3:$B$20000,"&gt;="&amp;M$3,'Google data'!$B$3:$B$20000,"&lt;="&amp;M$4,'Google data'!$A$3:$A$20000,$A74),IF($B74="ChatGPT Ads",SUMIFS('ChatGPT data'!$I$3:$I$20000,'ChatGPT data'!$A$3:$A$20000,"&gt;="&amp;M$3,'ChatGPT data'!$A$3:$A$20000,"&lt;="&amp;M$4,'ChatGPT data'!$B$3:$B$20000,$A74),IF($B74="LinkedIn Ads",SUMIFS('LinkedIn data'!$I$3:$I$20000,'LinkedIn data'!$A$3:$A$20000,"&gt;="&amp;M$3,'LinkedIn data'!$A$3:$A$20000,"&lt;="&amp;M$4,'LinkedIn data'!$B$3:$B$20000,$A74),0)))))</f>
        <v/>
      </c>
      <c r="N74" s="14" t="str">
        <f aca="false">IF($A74="","",IF($B74="Meta",SUMIFS('Meta data'!$V$3:$V$20000,'Meta data'!$A$3:$A$20000,"&gt;="&amp;N$3,'Meta data'!$A$3:$A$20000,"&lt;="&amp;N$4,'Meta data'!$C$3:$C$20000,$A74),IF($B74="Google Ads",SUMIFS('Google data'!$J$3:$J$20000,'Google data'!$B$3:$B$20000,"&gt;="&amp;N$3,'Google data'!$B$3:$B$20000,"&lt;="&amp;N$4,'Google data'!$A$3:$A$20000,$A74),IF($B74="ChatGPT Ads",SUMIFS('ChatGPT data'!$I$3:$I$20000,'ChatGPT data'!$A$3:$A$20000,"&gt;="&amp;N$3,'ChatGPT data'!$A$3:$A$20000,"&lt;="&amp;N$4,'ChatGPT data'!$B$3:$B$20000,$A74),IF($B74="LinkedIn Ads",SUMIFS('LinkedIn data'!$I$3:$I$20000,'LinkedIn data'!$A$3:$A$20000,"&gt;="&amp;N$3,'LinkedIn data'!$A$3:$A$20000,"&lt;="&amp;N$4,'LinkedIn data'!$B$3:$B$20000,$A74),0)))))</f>
        <v/>
      </c>
      <c r="O74" s="14" t="str">
        <f aca="false">IF($A74="","",IF($B74="Meta",SUMIFS('Meta data'!$V$3:$V$20000,'Meta data'!$A$3:$A$20000,"&gt;="&amp;O$3,'Meta data'!$A$3:$A$20000,"&lt;="&amp;O$4,'Meta data'!$C$3:$C$20000,$A74),IF($B74="Google Ads",SUMIFS('Google data'!$J$3:$J$20000,'Google data'!$B$3:$B$20000,"&gt;="&amp;O$3,'Google data'!$B$3:$B$20000,"&lt;="&amp;O$4,'Google data'!$A$3:$A$20000,$A74),IF($B74="ChatGPT Ads",SUMIFS('ChatGPT data'!$I$3:$I$20000,'ChatGPT data'!$A$3:$A$20000,"&gt;="&amp;O$3,'ChatGPT data'!$A$3:$A$20000,"&lt;="&amp;O$4,'ChatGPT data'!$B$3:$B$20000,$A74),IF($B74="LinkedIn Ads",SUMIFS('LinkedIn data'!$I$3:$I$20000,'LinkedIn data'!$A$3:$A$20000,"&gt;="&amp;O$3,'LinkedIn data'!$A$3:$A$20000,"&lt;="&amp;O$4,'LinkedIn data'!$B$3:$B$20000,$A74),0)))))</f>
        <v/>
      </c>
      <c r="P74" s="14" t="str">
        <f aca="false">IF($A74="","",IF($B74="Meta",SUMIFS('Meta data'!$V$3:$V$20000,'Meta data'!$A$3:$A$20000,"&gt;="&amp;P$3,'Meta data'!$A$3:$A$20000,"&lt;="&amp;P$4,'Meta data'!$C$3:$C$20000,$A74),IF($B74="Google Ads",SUMIFS('Google data'!$J$3:$J$20000,'Google data'!$B$3:$B$20000,"&gt;="&amp;P$3,'Google data'!$B$3:$B$20000,"&lt;="&amp;P$4,'Google data'!$A$3:$A$20000,$A74),IF($B74="ChatGPT Ads",SUMIFS('ChatGPT data'!$I$3:$I$20000,'ChatGPT data'!$A$3:$A$20000,"&gt;="&amp;P$3,'ChatGPT data'!$A$3:$A$20000,"&lt;="&amp;P$4,'ChatGPT data'!$B$3:$B$20000,$A74),IF($B74="LinkedIn Ads",SUMIFS('LinkedIn data'!$I$3:$I$20000,'LinkedIn data'!$A$3:$A$20000,"&gt;="&amp;P$3,'LinkedIn data'!$A$3:$A$20000,"&lt;="&amp;P$4,'LinkedIn data'!$B$3:$B$20000,$A74),0)))))</f>
        <v/>
      </c>
      <c r="Q74" s="14" t="str">
        <f aca="false">IF($A74="","",IF($B74="Meta",SUMIFS('Meta data'!$V$3:$V$20000,'Meta data'!$A$3:$A$20000,"&gt;="&amp;Q$3,'Meta data'!$A$3:$A$20000,"&lt;="&amp;Q$4,'Meta data'!$C$3:$C$20000,$A74),IF($B74="Google Ads",SUMIFS('Google data'!$J$3:$J$20000,'Google data'!$B$3:$B$20000,"&gt;="&amp;Q$3,'Google data'!$B$3:$B$20000,"&lt;="&amp;Q$4,'Google data'!$A$3:$A$20000,$A74),IF($B74="ChatGPT Ads",SUMIFS('ChatGPT data'!$I$3:$I$20000,'ChatGPT data'!$A$3:$A$20000,"&gt;="&amp;Q$3,'ChatGPT data'!$A$3:$A$20000,"&lt;="&amp;Q$4,'ChatGPT data'!$B$3:$B$20000,$A74),IF($B74="LinkedIn Ads",SUMIFS('LinkedIn data'!$I$3:$I$20000,'LinkedIn data'!$A$3:$A$20000,"&gt;="&amp;Q$3,'LinkedIn data'!$A$3:$A$20000,"&lt;="&amp;Q$4,'LinkedIn data'!$B$3:$B$20000,$A74),0)))))</f>
        <v/>
      </c>
      <c r="R74" s="15" t="str">
        <f aca="false">IF($A74="","",SUM(F74:Q74))</f>
        <v/>
      </c>
      <c r="S74" s="36" t="str">
        <f aca="false">IF($A74="","",IF($B74="Meta",SUMIFS('Meta data'!$O$3:$O$20000,'Meta data'!$C$3:$C$20000,$A74),IF($B74="Google Ads",SUMIFS('Google data'!$F$3:$F$20000,'Google data'!$A$3:$A$20000,$A74),IF($B74="ChatGPT Ads",SUMIFS('ChatGPT data'!$E$3:$E$20000,'ChatGPT data'!$B$3:$B$20000,$A74),IF($B74="LinkedIn Ads",SUMIFS('LinkedIn data'!$E$3:$E$20000,'LinkedIn data'!$B$3:$B$20000,$A74),0)))))</f>
        <v/>
      </c>
      <c r="T74" s="36" t="str">
        <f aca="false">IF($A74="","",IF($B74="Meta",SUMIFS('Meta data'!$P$3:$P$20000,'Meta data'!$C$3:$C$20000,$A74),IF($B74="Google Ads",SUMIFS('Google data'!$G$3:$G$20000,'Google data'!$A$3:$A$20000,$A74),IF($B74="ChatGPT Ads",SUMIFS('ChatGPT data'!$F$3:$F$20000,'ChatGPT data'!$B$3:$B$20000,$A74),IF($B74="LinkedIn Ads",SUMIFS('LinkedIn data'!$F$3:$F$20000,'LinkedIn data'!$B$3:$B$20000,$A74),0)))))</f>
        <v/>
      </c>
      <c r="U74" s="37" t="str">
        <f aca="false">IF(OR($A74="",T74=0),"",R74/T74)</f>
        <v/>
      </c>
      <c r="V74" s="58"/>
      <c r="W74" s="14" t="str">
        <f aca="false">IF($A74="","",IF($B74="Meta",SUMIFS('Meta data'!$V$3:$V$20000,'Meta data'!$A$3:$A$20000,"&gt;="&amp;Calc!$C$15,'Meta data'!$A$3:$A$20000,"&lt;="&amp;Calc!$C$13,'Meta data'!$C$3:$C$20000,$A74,'Meta data'!$T$3:$T$20000,"&lt;&gt;Month total"),IF($B74="Google Ads",SUMIFS('Google data'!$J$3:$J$20000,'Google data'!$B$3:$B$20000,"&gt;="&amp;Calc!$C$15,'Google data'!$B$3:$B$20000,"&lt;="&amp;Calc!$C$13,'Google data'!$A$3:$A$20000,$A74,'Google data'!$H$3:$H$20000,"&lt;&gt;Month total"),IF($B74="ChatGPT Ads",SUMIFS('ChatGPT data'!$I$3:$I$20000,'ChatGPT data'!$A$3:$A$20000,"&gt;="&amp;Calc!$C$15,'ChatGPT data'!$A$3:$A$20000,"&lt;="&amp;Calc!$C$13,'ChatGPT data'!$B$3:$B$20000,$A74,'ChatGPT data'!$G$3:$G$20000,"&lt;&gt;Month total"),IF($B74="LinkedIn Ads",SUMIFS('LinkedIn data'!$I$3:$I$20000,'LinkedIn data'!$A$3:$A$20000,"&gt;="&amp;Calc!$C$15,'LinkedIn data'!$A$3:$A$20000,"&lt;="&amp;Calc!$C$13,'LinkedIn data'!$B$3:$B$20000,$A74,'LinkedIn data'!$G$3:$G$20000,"&lt;&gt;Month total"),0)))))</f>
        <v/>
      </c>
      <c r="X74" s="14" t="str">
        <f aca="false">IF($A74="","",IF($B74="Meta",SUMIFS('Meta data'!$V$3:$V$20000,'Meta data'!$A$3:$A$20000,"&gt;="&amp;Calc!$C$14,'Meta data'!$A$3:$A$20000,"&lt;="&amp;Calc!$C$13,'Meta data'!$C$3:$C$20000,$A74,'Meta data'!$T$3:$T$20000,"&lt;&gt;Month total"),IF($B74="Google Ads",SUMIFS('Google data'!$J$3:$J$20000,'Google data'!$B$3:$B$20000,"&gt;="&amp;Calc!$C$14,'Google data'!$B$3:$B$20000,"&lt;="&amp;Calc!$C$13,'Google data'!$A$3:$A$20000,$A74,'Google data'!$H$3:$H$20000,"&lt;&gt;Month total"),IF($B74="ChatGPT Ads",SUMIFS('ChatGPT data'!$I$3:$I$20000,'ChatGPT data'!$A$3:$A$20000,"&gt;="&amp;Calc!$C$14,'ChatGPT data'!$A$3:$A$20000,"&lt;="&amp;Calc!$C$13,'ChatGPT data'!$B$3:$B$20000,$A74,'ChatGPT data'!$G$3:$G$20000,"&lt;&gt;Month total"),IF($B74="LinkedIn Ads",SUMIFS('LinkedIn data'!$I$3:$I$20000,'LinkedIn data'!$A$3:$A$20000,"&gt;="&amp;Calc!$C$14,'LinkedIn data'!$A$3:$A$20000,"&lt;="&amp;Calc!$C$13,'LinkedIn data'!$B$3:$B$20000,$A74,'LinkedIn data'!$G$3:$G$20000,"&lt;&gt;Month total"),0)))))</f>
        <v/>
      </c>
    </row>
    <row r="75" customFormat="false" ht="15" hidden="false" customHeight="false" outlineLevel="0" collapsed="false">
      <c r="A75" s="59"/>
      <c r="B75" s="59"/>
      <c r="C75" s="59"/>
      <c r="D75" s="59"/>
      <c r="E75" s="59"/>
      <c r="F75" s="14" t="str">
        <f aca="false">IF($A75="","",IF($B75="Meta",SUMIFS('Meta data'!$V$3:$V$20000,'Meta data'!$A$3:$A$20000,"&gt;="&amp;F$3,'Meta data'!$A$3:$A$20000,"&lt;="&amp;F$4,'Meta data'!$C$3:$C$20000,$A75),IF($B75="Google Ads",SUMIFS('Google data'!$J$3:$J$20000,'Google data'!$B$3:$B$20000,"&gt;="&amp;F$3,'Google data'!$B$3:$B$20000,"&lt;="&amp;F$4,'Google data'!$A$3:$A$20000,$A75),IF($B75="ChatGPT Ads",SUMIFS('ChatGPT data'!$I$3:$I$20000,'ChatGPT data'!$A$3:$A$20000,"&gt;="&amp;F$3,'ChatGPT data'!$A$3:$A$20000,"&lt;="&amp;F$4,'ChatGPT data'!$B$3:$B$20000,$A75),IF($B75="LinkedIn Ads",SUMIFS('LinkedIn data'!$I$3:$I$20000,'LinkedIn data'!$A$3:$A$20000,"&gt;="&amp;F$3,'LinkedIn data'!$A$3:$A$20000,"&lt;="&amp;F$4,'LinkedIn data'!$B$3:$B$20000,$A75),0)))))</f>
        <v/>
      </c>
      <c r="G75" s="14" t="str">
        <f aca="false">IF($A75="","",IF($B75="Meta",SUMIFS('Meta data'!$V$3:$V$20000,'Meta data'!$A$3:$A$20000,"&gt;="&amp;G$3,'Meta data'!$A$3:$A$20000,"&lt;="&amp;G$4,'Meta data'!$C$3:$C$20000,$A75),IF($B75="Google Ads",SUMIFS('Google data'!$J$3:$J$20000,'Google data'!$B$3:$B$20000,"&gt;="&amp;G$3,'Google data'!$B$3:$B$20000,"&lt;="&amp;G$4,'Google data'!$A$3:$A$20000,$A75),IF($B75="ChatGPT Ads",SUMIFS('ChatGPT data'!$I$3:$I$20000,'ChatGPT data'!$A$3:$A$20000,"&gt;="&amp;G$3,'ChatGPT data'!$A$3:$A$20000,"&lt;="&amp;G$4,'ChatGPT data'!$B$3:$B$20000,$A75),IF($B75="LinkedIn Ads",SUMIFS('LinkedIn data'!$I$3:$I$20000,'LinkedIn data'!$A$3:$A$20000,"&gt;="&amp;G$3,'LinkedIn data'!$A$3:$A$20000,"&lt;="&amp;G$4,'LinkedIn data'!$B$3:$B$20000,$A75),0)))))</f>
        <v/>
      </c>
      <c r="H75" s="14" t="str">
        <f aca="false">IF($A75="","",IF($B75="Meta",SUMIFS('Meta data'!$V$3:$V$20000,'Meta data'!$A$3:$A$20000,"&gt;="&amp;H$3,'Meta data'!$A$3:$A$20000,"&lt;="&amp;H$4,'Meta data'!$C$3:$C$20000,$A75),IF($B75="Google Ads",SUMIFS('Google data'!$J$3:$J$20000,'Google data'!$B$3:$B$20000,"&gt;="&amp;H$3,'Google data'!$B$3:$B$20000,"&lt;="&amp;H$4,'Google data'!$A$3:$A$20000,$A75),IF($B75="ChatGPT Ads",SUMIFS('ChatGPT data'!$I$3:$I$20000,'ChatGPT data'!$A$3:$A$20000,"&gt;="&amp;H$3,'ChatGPT data'!$A$3:$A$20000,"&lt;="&amp;H$4,'ChatGPT data'!$B$3:$B$20000,$A75),IF($B75="LinkedIn Ads",SUMIFS('LinkedIn data'!$I$3:$I$20000,'LinkedIn data'!$A$3:$A$20000,"&gt;="&amp;H$3,'LinkedIn data'!$A$3:$A$20000,"&lt;="&amp;H$4,'LinkedIn data'!$B$3:$B$20000,$A75),0)))))</f>
        <v/>
      </c>
      <c r="I75" s="14" t="str">
        <f aca="false">IF($A75="","",IF($B75="Meta",SUMIFS('Meta data'!$V$3:$V$20000,'Meta data'!$A$3:$A$20000,"&gt;="&amp;I$3,'Meta data'!$A$3:$A$20000,"&lt;="&amp;I$4,'Meta data'!$C$3:$C$20000,$A75),IF($B75="Google Ads",SUMIFS('Google data'!$J$3:$J$20000,'Google data'!$B$3:$B$20000,"&gt;="&amp;I$3,'Google data'!$B$3:$B$20000,"&lt;="&amp;I$4,'Google data'!$A$3:$A$20000,$A75),IF($B75="ChatGPT Ads",SUMIFS('ChatGPT data'!$I$3:$I$20000,'ChatGPT data'!$A$3:$A$20000,"&gt;="&amp;I$3,'ChatGPT data'!$A$3:$A$20000,"&lt;="&amp;I$4,'ChatGPT data'!$B$3:$B$20000,$A75),IF($B75="LinkedIn Ads",SUMIFS('LinkedIn data'!$I$3:$I$20000,'LinkedIn data'!$A$3:$A$20000,"&gt;="&amp;I$3,'LinkedIn data'!$A$3:$A$20000,"&lt;="&amp;I$4,'LinkedIn data'!$B$3:$B$20000,$A75),0)))))</f>
        <v/>
      </c>
      <c r="J75" s="14" t="str">
        <f aca="false">IF($A75="","",IF($B75="Meta",SUMIFS('Meta data'!$V$3:$V$20000,'Meta data'!$A$3:$A$20000,"&gt;="&amp;J$3,'Meta data'!$A$3:$A$20000,"&lt;="&amp;J$4,'Meta data'!$C$3:$C$20000,$A75),IF($B75="Google Ads",SUMIFS('Google data'!$J$3:$J$20000,'Google data'!$B$3:$B$20000,"&gt;="&amp;J$3,'Google data'!$B$3:$B$20000,"&lt;="&amp;J$4,'Google data'!$A$3:$A$20000,$A75),IF($B75="ChatGPT Ads",SUMIFS('ChatGPT data'!$I$3:$I$20000,'ChatGPT data'!$A$3:$A$20000,"&gt;="&amp;J$3,'ChatGPT data'!$A$3:$A$20000,"&lt;="&amp;J$4,'ChatGPT data'!$B$3:$B$20000,$A75),IF($B75="LinkedIn Ads",SUMIFS('LinkedIn data'!$I$3:$I$20000,'LinkedIn data'!$A$3:$A$20000,"&gt;="&amp;J$3,'LinkedIn data'!$A$3:$A$20000,"&lt;="&amp;J$4,'LinkedIn data'!$B$3:$B$20000,$A75),0)))))</f>
        <v/>
      </c>
      <c r="K75" s="14" t="str">
        <f aca="false">IF($A75="","",IF($B75="Meta",SUMIFS('Meta data'!$V$3:$V$20000,'Meta data'!$A$3:$A$20000,"&gt;="&amp;K$3,'Meta data'!$A$3:$A$20000,"&lt;="&amp;K$4,'Meta data'!$C$3:$C$20000,$A75),IF($B75="Google Ads",SUMIFS('Google data'!$J$3:$J$20000,'Google data'!$B$3:$B$20000,"&gt;="&amp;K$3,'Google data'!$B$3:$B$20000,"&lt;="&amp;K$4,'Google data'!$A$3:$A$20000,$A75),IF($B75="ChatGPT Ads",SUMIFS('ChatGPT data'!$I$3:$I$20000,'ChatGPT data'!$A$3:$A$20000,"&gt;="&amp;K$3,'ChatGPT data'!$A$3:$A$20000,"&lt;="&amp;K$4,'ChatGPT data'!$B$3:$B$20000,$A75),IF($B75="LinkedIn Ads",SUMIFS('LinkedIn data'!$I$3:$I$20000,'LinkedIn data'!$A$3:$A$20000,"&gt;="&amp;K$3,'LinkedIn data'!$A$3:$A$20000,"&lt;="&amp;K$4,'LinkedIn data'!$B$3:$B$20000,$A75),0)))))</f>
        <v/>
      </c>
      <c r="L75" s="14" t="str">
        <f aca="false">IF($A75="","",IF($B75="Meta",SUMIFS('Meta data'!$V$3:$V$20000,'Meta data'!$A$3:$A$20000,"&gt;="&amp;L$3,'Meta data'!$A$3:$A$20000,"&lt;="&amp;L$4,'Meta data'!$C$3:$C$20000,$A75),IF($B75="Google Ads",SUMIFS('Google data'!$J$3:$J$20000,'Google data'!$B$3:$B$20000,"&gt;="&amp;L$3,'Google data'!$B$3:$B$20000,"&lt;="&amp;L$4,'Google data'!$A$3:$A$20000,$A75),IF($B75="ChatGPT Ads",SUMIFS('ChatGPT data'!$I$3:$I$20000,'ChatGPT data'!$A$3:$A$20000,"&gt;="&amp;L$3,'ChatGPT data'!$A$3:$A$20000,"&lt;="&amp;L$4,'ChatGPT data'!$B$3:$B$20000,$A75),IF($B75="LinkedIn Ads",SUMIFS('LinkedIn data'!$I$3:$I$20000,'LinkedIn data'!$A$3:$A$20000,"&gt;="&amp;L$3,'LinkedIn data'!$A$3:$A$20000,"&lt;="&amp;L$4,'LinkedIn data'!$B$3:$B$20000,$A75),0)))))</f>
        <v/>
      </c>
      <c r="M75" s="14" t="str">
        <f aca="false">IF($A75="","",IF($B75="Meta",SUMIFS('Meta data'!$V$3:$V$20000,'Meta data'!$A$3:$A$20000,"&gt;="&amp;M$3,'Meta data'!$A$3:$A$20000,"&lt;="&amp;M$4,'Meta data'!$C$3:$C$20000,$A75),IF($B75="Google Ads",SUMIFS('Google data'!$J$3:$J$20000,'Google data'!$B$3:$B$20000,"&gt;="&amp;M$3,'Google data'!$B$3:$B$20000,"&lt;="&amp;M$4,'Google data'!$A$3:$A$20000,$A75),IF($B75="ChatGPT Ads",SUMIFS('ChatGPT data'!$I$3:$I$20000,'ChatGPT data'!$A$3:$A$20000,"&gt;="&amp;M$3,'ChatGPT data'!$A$3:$A$20000,"&lt;="&amp;M$4,'ChatGPT data'!$B$3:$B$20000,$A75),IF($B75="LinkedIn Ads",SUMIFS('LinkedIn data'!$I$3:$I$20000,'LinkedIn data'!$A$3:$A$20000,"&gt;="&amp;M$3,'LinkedIn data'!$A$3:$A$20000,"&lt;="&amp;M$4,'LinkedIn data'!$B$3:$B$20000,$A75),0)))))</f>
        <v/>
      </c>
      <c r="N75" s="14" t="str">
        <f aca="false">IF($A75="","",IF($B75="Meta",SUMIFS('Meta data'!$V$3:$V$20000,'Meta data'!$A$3:$A$20000,"&gt;="&amp;N$3,'Meta data'!$A$3:$A$20000,"&lt;="&amp;N$4,'Meta data'!$C$3:$C$20000,$A75),IF($B75="Google Ads",SUMIFS('Google data'!$J$3:$J$20000,'Google data'!$B$3:$B$20000,"&gt;="&amp;N$3,'Google data'!$B$3:$B$20000,"&lt;="&amp;N$4,'Google data'!$A$3:$A$20000,$A75),IF($B75="ChatGPT Ads",SUMIFS('ChatGPT data'!$I$3:$I$20000,'ChatGPT data'!$A$3:$A$20000,"&gt;="&amp;N$3,'ChatGPT data'!$A$3:$A$20000,"&lt;="&amp;N$4,'ChatGPT data'!$B$3:$B$20000,$A75),IF($B75="LinkedIn Ads",SUMIFS('LinkedIn data'!$I$3:$I$20000,'LinkedIn data'!$A$3:$A$20000,"&gt;="&amp;N$3,'LinkedIn data'!$A$3:$A$20000,"&lt;="&amp;N$4,'LinkedIn data'!$B$3:$B$20000,$A75),0)))))</f>
        <v/>
      </c>
      <c r="O75" s="14" t="str">
        <f aca="false">IF($A75="","",IF($B75="Meta",SUMIFS('Meta data'!$V$3:$V$20000,'Meta data'!$A$3:$A$20000,"&gt;="&amp;O$3,'Meta data'!$A$3:$A$20000,"&lt;="&amp;O$4,'Meta data'!$C$3:$C$20000,$A75),IF($B75="Google Ads",SUMIFS('Google data'!$J$3:$J$20000,'Google data'!$B$3:$B$20000,"&gt;="&amp;O$3,'Google data'!$B$3:$B$20000,"&lt;="&amp;O$4,'Google data'!$A$3:$A$20000,$A75),IF($B75="ChatGPT Ads",SUMIFS('ChatGPT data'!$I$3:$I$20000,'ChatGPT data'!$A$3:$A$20000,"&gt;="&amp;O$3,'ChatGPT data'!$A$3:$A$20000,"&lt;="&amp;O$4,'ChatGPT data'!$B$3:$B$20000,$A75),IF($B75="LinkedIn Ads",SUMIFS('LinkedIn data'!$I$3:$I$20000,'LinkedIn data'!$A$3:$A$20000,"&gt;="&amp;O$3,'LinkedIn data'!$A$3:$A$20000,"&lt;="&amp;O$4,'LinkedIn data'!$B$3:$B$20000,$A75),0)))))</f>
        <v/>
      </c>
      <c r="P75" s="14" t="str">
        <f aca="false">IF($A75="","",IF($B75="Meta",SUMIFS('Meta data'!$V$3:$V$20000,'Meta data'!$A$3:$A$20000,"&gt;="&amp;P$3,'Meta data'!$A$3:$A$20000,"&lt;="&amp;P$4,'Meta data'!$C$3:$C$20000,$A75),IF($B75="Google Ads",SUMIFS('Google data'!$J$3:$J$20000,'Google data'!$B$3:$B$20000,"&gt;="&amp;P$3,'Google data'!$B$3:$B$20000,"&lt;="&amp;P$4,'Google data'!$A$3:$A$20000,$A75),IF($B75="ChatGPT Ads",SUMIFS('ChatGPT data'!$I$3:$I$20000,'ChatGPT data'!$A$3:$A$20000,"&gt;="&amp;P$3,'ChatGPT data'!$A$3:$A$20000,"&lt;="&amp;P$4,'ChatGPT data'!$B$3:$B$20000,$A75),IF($B75="LinkedIn Ads",SUMIFS('LinkedIn data'!$I$3:$I$20000,'LinkedIn data'!$A$3:$A$20000,"&gt;="&amp;P$3,'LinkedIn data'!$A$3:$A$20000,"&lt;="&amp;P$4,'LinkedIn data'!$B$3:$B$20000,$A75),0)))))</f>
        <v/>
      </c>
      <c r="Q75" s="14" t="str">
        <f aca="false">IF($A75="","",IF($B75="Meta",SUMIFS('Meta data'!$V$3:$V$20000,'Meta data'!$A$3:$A$20000,"&gt;="&amp;Q$3,'Meta data'!$A$3:$A$20000,"&lt;="&amp;Q$4,'Meta data'!$C$3:$C$20000,$A75),IF($B75="Google Ads",SUMIFS('Google data'!$J$3:$J$20000,'Google data'!$B$3:$B$20000,"&gt;="&amp;Q$3,'Google data'!$B$3:$B$20000,"&lt;="&amp;Q$4,'Google data'!$A$3:$A$20000,$A75),IF($B75="ChatGPT Ads",SUMIFS('ChatGPT data'!$I$3:$I$20000,'ChatGPT data'!$A$3:$A$20000,"&gt;="&amp;Q$3,'ChatGPT data'!$A$3:$A$20000,"&lt;="&amp;Q$4,'ChatGPT data'!$B$3:$B$20000,$A75),IF($B75="LinkedIn Ads",SUMIFS('LinkedIn data'!$I$3:$I$20000,'LinkedIn data'!$A$3:$A$20000,"&gt;="&amp;Q$3,'LinkedIn data'!$A$3:$A$20000,"&lt;="&amp;Q$4,'LinkedIn data'!$B$3:$B$20000,$A75),0)))))</f>
        <v/>
      </c>
      <c r="R75" s="15" t="str">
        <f aca="false">IF($A75="","",SUM(F75:Q75))</f>
        <v/>
      </c>
      <c r="S75" s="36" t="str">
        <f aca="false">IF($A75="","",IF($B75="Meta",SUMIFS('Meta data'!$O$3:$O$20000,'Meta data'!$C$3:$C$20000,$A75),IF($B75="Google Ads",SUMIFS('Google data'!$F$3:$F$20000,'Google data'!$A$3:$A$20000,$A75),IF($B75="ChatGPT Ads",SUMIFS('ChatGPT data'!$E$3:$E$20000,'ChatGPT data'!$B$3:$B$20000,$A75),IF($B75="LinkedIn Ads",SUMIFS('LinkedIn data'!$E$3:$E$20000,'LinkedIn data'!$B$3:$B$20000,$A75),0)))))</f>
        <v/>
      </c>
      <c r="T75" s="36" t="str">
        <f aca="false">IF($A75="","",IF($B75="Meta",SUMIFS('Meta data'!$P$3:$P$20000,'Meta data'!$C$3:$C$20000,$A75),IF($B75="Google Ads",SUMIFS('Google data'!$G$3:$G$20000,'Google data'!$A$3:$A$20000,$A75),IF($B75="ChatGPT Ads",SUMIFS('ChatGPT data'!$F$3:$F$20000,'ChatGPT data'!$B$3:$B$20000,$A75),IF($B75="LinkedIn Ads",SUMIFS('LinkedIn data'!$F$3:$F$20000,'LinkedIn data'!$B$3:$B$20000,$A75),0)))))</f>
        <v/>
      </c>
      <c r="U75" s="37" t="str">
        <f aca="false">IF(OR($A75="",T75=0),"",R75/T75)</f>
        <v/>
      </c>
      <c r="V75" s="58"/>
      <c r="W75" s="14" t="str">
        <f aca="false">IF($A75="","",IF($B75="Meta",SUMIFS('Meta data'!$V$3:$V$20000,'Meta data'!$A$3:$A$20000,"&gt;="&amp;Calc!$C$15,'Meta data'!$A$3:$A$20000,"&lt;="&amp;Calc!$C$13,'Meta data'!$C$3:$C$20000,$A75,'Meta data'!$T$3:$T$20000,"&lt;&gt;Month total"),IF($B75="Google Ads",SUMIFS('Google data'!$J$3:$J$20000,'Google data'!$B$3:$B$20000,"&gt;="&amp;Calc!$C$15,'Google data'!$B$3:$B$20000,"&lt;="&amp;Calc!$C$13,'Google data'!$A$3:$A$20000,$A75,'Google data'!$H$3:$H$20000,"&lt;&gt;Month total"),IF($B75="ChatGPT Ads",SUMIFS('ChatGPT data'!$I$3:$I$20000,'ChatGPT data'!$A$3:$A$20000,"&gt;="&amp;Calc!$C$15,'ChatGPT data'!$A$3:$A$20000,"&lt;="&amp;Calc!$C$13,'ChatGPT data'!$B$3:$B$20000,$A75,'ChatGPT data'!$G$3:$G$20000,"&lt;&gt;Month total"),IF($B75="LinkedIn Ads",SUMIFS('LinkedIn data'!$I$3:$I$20000,'LinkedIn data'!$A$3:$A$20000,"&gt;="&amp;Calc!$C$15,'LinkedIn data'!$A$3:$A$20000,"&lt;="&amp;Calc!$C$13,'LinkedIn data'!$B$3:$B$20000,$A75,'LinkedIn data'!$G$3:$G$20000,"&lt;&gt;Month total"),0)))))</f>
        <v/>
      </c>
      <c r="X75" s="14" t="str">
        <f aca="false">IF($A75="","",IF($B75="Meta",SUMIFS('Meta data'!$V$3:$V$20000,'Meta data'!$A$3:$A$20000,"&gt;="&amp;Calc!$C$14,'Meta data'!$A$3:$A$20000,"&lt;="&amp;Calc!$C$13,'Meta data'!$C$3:$C$20000,$A75,'Meta data'!$T$3:$T$20000,"&lt;&gt;Month total"),IF($B75="Google Ads",SUMIFS('Google data'!$J$3:$J$20000,'Google data'!$B$3:$B$20000,"&gt;="&amp;Calc!$C$14,'Google data'!$B$3:$B$20000,"&lt;="&amp;Calc!$C$13,'Google data'!$A$3:$A$20000,$A75,'Google data'!$H$3:$H$20000,"&lt;&gt;Month total"),IF($B75="ChatGPT Ads",SUMIFS('ChatGPT data'!$I$3:$I$20000,'ChatGPT data'!$A$3:$A$20000,"&gt;="&amp;Calc!$C$14,'ChatGPT data'!$A$3:$A$20000,"&lt;="&amp;Calc!$C$13,'ChatGPT data'!$B$3:$B$20000,$A75,'ChatGPT data'!$G$3:$G$20000,"&lt;&gt;Month total"),IF($B75="LinkedIn Ads",SUMIFS('LinkedIn data'!$I$3:$I$20000,'LinkedIn data'!$A$3:$A$20000,"&gt;="&amp;Calc!$C$14,'LinkedIn data'!$A$3:$A$20000,"&lt;="&amp;Calc!$C$13,'LinkedIn data'!$B$3:$B$20000,$A75,'LinkedIn data'!$G$3:$G$20000,"&lt;&gt;Month total"),0)))))</f>
        <v/>
      </c>
    </row>
    <row r="76" customFormat="false" ht="15" hidden="false" customHeight="false" outlineLevel="0" collapsed="false">
      <c r="A76" s="59"/>
      <c r="B76" s="59"/>
      <c r="C76" s="59"/>
      <c r="D76" s="59"/>
      <c r="E76" s="59"/>
      <c r="F76" s="14" t="str">
        <f aca="false">IF($A76="","",IF($B76="Meta",SUMIFS('Meta data'!$V$3:$V$20000,'Meta data'!$A$3:$A$20000,"&gt;="&amp;F$3,'Meta data'!$A$3:$A$20000,"&lt;="&amp;F$4,'Meta data'!$C$3:$C$20000,$A76),IF($B76="Google Ads",SUMIFS('Google data'!$J$3:$J$20000,'Google data'!$B$3:$B$20000,"&gt;="&amp;F$3,'Google data'!$B$3:$B$20000,"&lt;="&amp;F$4,'Google data'!$A$3:$A$20000,$A76),IF($B76="ChatGPT Ads",SUMIFS('ChatGPT data'!$I$3:$I$20000,'ChatGPT data'!$A$3:$A$20000,"&gt;="&amp;F$3,'ChatGPT data'!$A$3:$A$20000,"&lt;="&amp;F$4,'ChatGPT data'!$B$3:$B$20000,$A76),IF($B76="LinkedIn Ads",SUMIFS('LinkedIn data'!$I$3:$I$20000,'LinkedIn data'!$A$3:$A$20000,"&gt;="&amp;F$3,'LinkedIn data'!$A$3:$A$20000,"&lt;="&amp;F$4,'LinkedIn data'!$B$3:$B$20000,$A76),0)))))</f>
        <v/>
      </c>
      <c r="G76" s="14" t="str">
        <f aca="false">IF($A76="","",IF($B76="Meta",SUMIFS('Meta data'!$V$3:$V$20000,'Meta data'!$A$3:$A$20000,"&gt;="&amp;G$3,'Meta data'!$A$3:$A$20000,"&lt;="&amp;G$4,'Meta data'!$C$3:$C$20000,$A76),IF($B76="Google Ads",SUMIFS('Google data'!$J$3:$J$20000,'Google data'!$B$3:$B$20000,"&gt;="&amp;G$3,'Google data'!$B$3:$B$20000,"&lt;="&amp;G$4,'Google data'!$A$3:$A$20000,$A76),IF($B76="ChatGPT Ads",SUMIFS('ChatGPT data'!$I$3:$I$20000,'ChatGPT data'!$A$3:$A$20000,"&gt;="&amp;G$3,'ChatGPT data'!$A$3:$A$20000,"&lt;="&amp;G$4,'ChatGPT data'!$B$3:$B$20000,$A76),IF($B76="LinkedIn Ads",SUMIFS('LinkedIn data'!$I$3:$I$20000,'LinkedIn data'!$A$3:$A$20000,"&gt;="&amp;G$3,'LinkedIn data'!$A$3:$A$20000,"&lt;="&amp;G$4,'LinkedIn data'!$B$3:$B$20000,$A76),0)))))</f>
        <v/>
      </c>
      <c r="H76" s="14" t="str">
        <f aca="false">IF($A76="","",IF($B76="Meta",SUMIFS('Meta data'!$V$3:$V$20000,'Meta data'!$A$3:$A$20000,"&gt;="&amp;H$3,'Meta data'!$A$3:$A$20000,"&lt;="&amp;H$4,'Meta data'!$C$3:$C$20000,$A76),IF($B76="Google Ads",SUMIFS('Google data'!$J$3:$J$20000,'Google data'!$B$3:$B$20000,"&gt;="&amp;H$3,'Google data'!$B$3:$B$20000,"&lt;="&amp;H$4,'Google data'!$A$3:$A$20000,$A76),IF($B76="ChatGPT Ads",SUMIFS('ChatGPT data'!$I$3:$I$20000,'ChatGPT data'!$A$3:$A$20000,"&gt;="&amp;H$3,'ChatGPT data'!$A$3:$A$20000,"&lt;="&amp;H$4,'ChatGPT data'!$B$3:$B$20000,$A76),IF($B76="LinkedIn Ads",SUMIFS('LinkedIn data'!$I$3:$I$20000,'LinkedIn data'!$A$3:$A$20000,"&gt;="&amp;H$3,'LinkedIn data'!$A$3:$A$20000,"&lt;="&amp;H$4,'LinkedIn data'!$B$3:$B$20000,$A76),0)))))</f>
        <v/>
      </c>
      <c r="I76" s="14" t="str">
        <f aca="false">IF($A76="","",IF($B76="Meta",SUMIFS('Meta data'!$V$3:$V$20000,'Meta data'!$A$3:$A$20000,"&gt;="&amp;I$3,'Meta data'!$A$3:$A$20000,"&lt;="&amp;I$4,'Meta data'!$C$3:$C$20000,$A76),IF($B76="Google Ads",SUMIFS('Google data'!$J$3:$J$20000,'Google data'!$B$3:$B$20000,"&gt;="&amp;I$3,'Google data'!$B$3:$B$20000,"&lt;="&amp;I$4,'Google data'!$A$3:$A$20000,$A76),IF($B76="ChatGPT Ads",SUMIFS('ChatGPT data'!$I$3:$I$20000,'ChatGPT data'!$A$3:$A$20000,"&gt;="&amp;I$3,'ChatGPT data'!$A$3:$A$20000,"&lt;="&amp;I$4,'ChatGPT data'!$B$3:$B$20000,$A76),IF($B76="LinkedIn Ads",SUMIFS('LinkedIn data'!$I$3:$I$20000,'LinkedIn data'!$A$3:$A$20000,"&gt;="&amp;I$3,'LinkedIn data'!$A$3:$A$20000,"&lt;="&amp;I$4,'LinkedIn data'!$B$3:$B$20000,$A76),0)))))</f>
        <v/>
      </c>
      <c r="J76" s="14" t="str">
        <f aca="false">IF($A76="","",IF($B76="Meta",SUMIFS('Meta data'!$V$3:$V$20000,'Meta data'!$A$3:$A$20000,"&gt;="&amp;J$3,'Meta data'!$A$3:$A$20000,"&lt;="&amp;J$4,'Meta data'!$C$3:$C$20000,$A76),IF($B76="Google Ads",SUMIFS('Google data'!$J$3:$J$20000,'Google data'!$B$3:$B$20000,"&gt;="&amp;J$3,'Google data'!$B$3:$B$20000,"&lt;="&amp;J$4,'Google data'!$A$3:$A$20000,$A76),IF($B76="ChatGPT Ads",SUMIFS('ChatGPT data'!$I$3:$I$20000,'ChatGPT data'!$A$3:$A$20000,"&gt;="&amp;J$3,'ChatGPT data'!$A$3:$A$20000,"&lt;="&amp;J$4,'ChatGPT data'!$B$3:$B$20000,$A76),IF($B76="LinkedIn Ads",SUMIFS('LinkedIn data'!$I$3:$I$20000,'LinkedIn data'!$A$3:$A$20000,"&gt;="&amp;J$3,'LinkedIn data'!$A$3:$A$20000,"&lt;="&amp;J$4,'LinkedIn data'!$B$3:$B$20000,$A76),0)))))</f>
        <v/>
      </c>
      <c r="K76" s="14" t="str">
        <f aca="false">IF($A76="","",IF($B76="Meta",SUMIFS('Meta data'!$V$3:$V$20000,'Meta data'!$A$3:$A$20000,"&gt;="&amp;K$3,'Meta data'!$A$3:$A$20000,"&lt;="&amp;K$4,'Meta data'!$C$3:$C$20000,$A76),IF($B76="Google Ads",SUMIFS('Google data'!$J$3:$J$20000,'Google data'!$B$3:$B$20000,"&gt;="&amp;K$3,'Google data'!$B$3:$B$20000,"&lt;="&amp;K$4,'Google data'!$A$3:$A$20000,$A76),IF($B76="ChatGPT Ads",SUMIFS('ChatGPT data'!$I$3:$I$20000,'ChatGPT data'!$A$3:$A$20000,"&gt;="&amp;K$3,'ChatGPT data'!$A$3:$A$20000,"&lt;="&amp;K$4,'ChatGPT data'!$B$3:$B$20000,$A76),IF($B76="LinkedIn Ads",SUMIFS('LinkedIn data'!$I$3:$I$20000,'LinkedIn data'!$A$3:$A$20000,"&gt;="&amp;K$3,'LinkedIn data'!$A$3:$A$20000,"&lt;="&amp;K$4,'LinkedIn data'!$B$3:$B$20000,$A76),0)))))</f>
        <v/>
      </c>
      <c r="L76" s="14" t="str">
        <f aca="false">IF($A76="","",IF($B76="Meta",SUMIFS('Meta data'!$V$3:$V$20000,'Meta data'!$A$3:$A$20000,"&gt;="&amp;L$3,'Meta data'!$A$3:$A$20000,"&lt;="&amp;L$4,'Meta data'!$C$3:$C$20000,$A76),IF($B76="Google Ads",SUMIFS('Google data'!$J$3:$J$20000,'Google data'!$B$3:$B$20000,"&gt;="&amp;L$3,'Google data'!$B$3:$B$20000,"&lt;="&amp;L$4,'Google data'!$A$3:$A$20000,$A76),IF($B76="ChatGPT Ads",SUMIFS('ChatGPT data'!$I$3:$I$20000,'ChatGPT data'!$A$3:$A$20000,"&gt;="&amp;L$3,'ChatGPT data'!$A$3:$A$20000,"&lt;="&amp;L$4,'ChatGPT data'!$B$3:$B$20000,$A76),IF($B76="LinkedIn Ads",SUMIFS('LinkedIn data'!$I$3:$I$20000,'LinkedIn data'!$A$3:$A$20000,"&gt;="&amp;L$3,'LinkedIn data'!$A$3:$A$20000,"&lt;="&amp;L$4,'LinkedIn data'!$B$3:$B$20000,$A76),0)))))</f>
        <v/>
      </c>
      <c r="M76" s="14" t="str">
        <f aca="false">IF($A76="","",IF($B76="Meta",SUMIFS('Meta data'!$V$3:$V$20000,'Meta data'!$A$3:$A$20000,"&gt;="&amp;M$3,'Meta data'!$A$3:$A$20000,"&lt;="&amp;M$4,'Meta data'!$C$3:$C$20000,$A76),IF($B76="Google Ads",SUMIFS('Google data'!$J$3:$J$20000,'Google data'!$B$3:$B$20000,"&gt;="&amp;M$3,'Google data'!$B$3:$B$20000,"&lt;="&amp;M$4,'Google data'!$A$3:$A$20000,$A76),IF($B76="ChatGPT Ads",SUMIFS('ChatGPT data'!$I$3:$I$20000,'ChatGPT data'!$A$3:$A$20000,"&gt;="&amp;M$3,'ChatGPT data'!$A$3:$A$20000,"&lt;="&amp;M$4,'ChatGPT data'!$B$3:$B$20000,$A76),IF($B76="LinkedIn Ads",SUMIFS('LinkedIn data'!$I$3:$I$20000,'LinkedIn data'!$A$3:$A$20000,"&gt;="&amp;M$3,'LinkedIn data'!$A$3:$A$20000,"&lt;="&amp;M$4,'LinkedIn data'!$B$3:$B$20000,$A76),0)))))</f>
        <v/>
      </c>
      <c r="N76" s="14" t="str">
        <f aca="false">IF($A76="","",IF($B76="Meta",SUMIFS('Meta data'!$V$3:$V$20000,'Meta data'!$A$3:$A$20000,"&gt;="&amp;N$3,'Meta data'!$A$3:$A$20000,"&lt;="&amp;N$4,'Meta data'!$C$3:$C$20000,$A76),IF($B76="Google Ads",SUMIFS('Google data'!$J$3:$J$20000,'Google data'!$B$3:$B$20000,"&gt;="&amp;N$3,'Google data'!$B$3:$B$20000,"&lt;="&amp;N$4,'Google data'!$A$3:$A$20000,$A76),IF($B76="ChatGPT Ads",SUMIFS('ChatGPT data'!$I$3:$I$20000,'ChatGPT data'!$A$3:$A$20000,"&gt;="&amp;N$3,'ChatGPT data'!$A$3:$A$20000,"&lt;="&amp;N$4,'ChatGPT data'!$B$3:$B$20000,$A76),IF($B76="LinkedIn Ads",SUMIFS('LinkedIn data'!$I$3:$I$20000,'LinkedIn data'!$A$3:$A$20000,"&gt;="&amp;N$3,'LinkedIn data'!$A$3:$A$20000,"&lt;="&amp;N$4,'LinkedIn data'!$B$3:$B$20000,$A76),0)))))</f>
        <v/>
      </c>
      <c r="O76" s="14" t="str">
        <f aca="false">IF($A76="","",IF($B76="Meta",SUMIFS('Meta data'!$V$3:$V$20000,'Meta data'!$A$3:$A$20000,"&gt;="&amp;O$3,'Meta data'!$A$3:$A$20000,"&lt;="&amp;O$4,'Meta data'!$C$3:$C$20000,$A76),IF($B76="Google Ads",SUMIFS('Google data'!$J$3:$J$20000,'Google data'!$B$3:$B$20000,"&gt;="&amp;O$3,'Google data'!$B$3:$B$20000,"&lt;="&amp;O$4,'Google data'!$A$3:$A$20000,$A76),IF($B76="ChatGPT Ads",SUMIFS('ChatGPT data'!$I$3:$I$20000,'ChatGPT data'!$A$3:$A$20000,"&gt;="&amp;O$3,'ChatGPT data'!$A$3:$A$20000,"&lt;="&amp;O$4,'ChatGPT data'!$B$3:$B$20000,$A76),IF($B76="LinkedIn Ads",SUMIFS('LinkedIn data'!$I$3:$I$20000,'LinkedIn data'!$A$3:$A$20000,"&gt;="&amp;O$3,'LinkedIn data'!$A$3:$A$20000,"&lt;="&amp;O$4,'LinkedIn data'!$B$3:$B$20000,$A76),0)))))</f>
        <v/>
      </c>
      <c r="P76" s="14" t="str">
        <f aca="false">IF($A76="","",IF($B76="Meta",SUMIFS('Meta data'!$V$3:$V$20000,'Meta data'!$A$3:$A$20000,"&gt;="&amp;P$3,'Meta data'!$A$3:$A$20000,"&lt;="&amp;P$4,'Meta data'!$C$3:$C$20000,$A76),IF($B76="Google Ads",SUMIFS('Google data'!$J$3:$J$20000,'Google data'!$B$3:$B$20000,"&gt;="&amp;P$3,'Google data'!$B$3:$B$20000,"&lt;="&amp;P$4,'Google data'!$A$3:$A$20000,$A76),IF($B76="ChatGPT Ads",SUMIFS('ChatGPT data'!$I$3:$I$20000,'ChatGPT data'!$A$3:$A$20000,"&gt;="&amp;P$3,'ChatGPT data'!$A$3:$A$20000,"&lt;="&amp;P$4,'ChatGPT data'!$B$3:$B$20000,$A76),IF($B76="LinkedIn Ads",SUMIFS('LinkedIn data'!$I$3:$I$20000,'LinkedIn data'!$A$3:$A$20000,"&gt;="&amp;P$3,'LinkedIn data'!$A$3:$A$20000,"&lt;="&amp;P$4,'LinkedIn data'!$B$3:$B$20000,$A76),0)))))</f>
        <v/>
      </c>
      <c r="Q76" s="14" t="str">
        <f aca="false">IF($A76="","",IF($B76="Meta",SUMIFS('Meta data'!$V$3:$V$20000,'Meta data'!$A$3:$A$20000,"&gt;="&amp;Q$3,'Meta data'!$A$3:$A$20000,"&lt;="&amp;Q$4,'Meta data'!$C$3:$C$20000,$A76),IF($B76="Google Ads",SUMIFS('Google data'!$J$3:$J$20000,'Google data'!$B$3:$B$20000,"&gt;="&amp;Q$3,'Google data'!$B$3:$B$20000,"&lt;="&amp;Q$4,'Google data'!$A$3:$A$20000,$A76),IF($B76="ChatGPT Ads",SUMIFS('ChatGPT data'!$I$3:$I$20000,'ChatGPT data'!$A$3:$A$20000,"&gt;="&amp;Q$3,'ChatGPT data'!$A$3:$A$20000,"&lt;="&amp;Q$4,'ChatGPT data'!$B$3:$B$20000,$A76),IF($B76="LinkedIn Ads",SUMIFS('LinkedIn data'!$I$3:$I$20000,'LinkedIn data'!$A$3:$A$20000,"&gt;="&amp;Q$3,'LinkedIn data'!$A$3:$A$20000,"&lt;="&amp;Q$4,'LinkedIn data'!$B$3:$B$20000,$A76),0)))))</f>
        <v/>
      </c>
      <c r="R76" s="15" t="str">
        <f aca="false">IF($A76="","",SUM(F76:Q76))</f>
        <v/>
      </c>
      <c r="S76" s="36" t="str">
        <f aca="false">IF($A76="","",IF($B76="Meta",SUMIFS('Meta data'!$O$3:$O$20000,'Meta data'!$C$3:$C$20000,$A76),IF($B76="Google Ads",SUMIFS('Google data'!$F$3:$F$20000,'Google data'!$A$3:$A$20000,$A76),IF($B76="ChatGPT Ads",SUMIFS('ChatGPT data'!$E$3:$E$20000,'ChatGPT data'!$B$3:$B$20000,$A76),IF($B76="LinkedIn Ads",SUMIFS('LinkedIn data'!$E$3:$E$20000,'LinkedIn data'!$B$3:$B$20000,$A76),0)))))</f>
        <v/>
      </c>
      <c r="T76" s="36" t="str">
        <f aca="false">IF($A76="","",IF($B76="Meta",SUMIFS('Meta data'!$P$3:$P$20000,'Meta data'!$C$3:$C$20000,$A76),IF($B76="Google Ads",SUMIFS('Google data'!$G$3:$G$20000,'Google data'!$A$3:$A$20000,$A76),IF($B76="ChatGPT Ads",SUMIFS('ChatGPT data'!$F$3:$F$20000,'ChatGPT data'!$B$3:$B$20000,$A76),IF($B76="LinkedIn Ads",SUMIFS('LinkedIn data'!$F$3:$F$20000,'LinkedIn data'!$B$3:$B$20000,$A76),0)))))</f>
        <v/>
      </c>
      <c r="U76" s="37" t="str">
        <f aca="false">IF(OR($A76="",T76=0),"",R76/T76)</f>
        <v/>
      </c>
      <c r="V76" s="58"/>
      <c r="W76" s="14" t="str">
        <f aca="false">IF($A76="","",IF($B76="Meta",SUMIFS('Meta data'!$V$3:$V$20000,'Meta data'!$A$3:$A$20000,"&gt;="&amp;Calc!$C$15,'Meta data'!$A$3:$A$20000,"&lt;="&amp;Calc!$C$13,'Meta data'!$C$3:$C$20000,$A76,'Meta data'!$T$3:$T$20000,"&lt;&gt;Month total"),IF($B76="Google Ads",SUMIFS('Google data'!$J$3:$J$20000,'Google data'!$B$3:$B$20000,"&gt;="&amp;Calc!$C$15,'Google data'!$B$3:$B$20000,"&lt;="&amp;Calc!$C$13,'Google data'!$A$3:$A$20000,$A76,'Google data'!$H$3:$H$20000,"&lt;&gt;Month total"),IF($B76="ChatGPT Ads",SUMIFS('ChatGPT data'!$I$3:$I$20000,'ChatGPT data'!$A$3:$A$20000,"&gt;="&amp;Calc!$C$15,'ChatGPT data'!$A$3:$A$20000,"&lt;="&amp;Calc!$C$13,'ChatGPT data'!$B$3:$B$20000,$A76,'ChatGPT data'!$G$3:$G$20000,"&lt;&gt;Month total"),IF($B76="LinkedIn Ads",SUMIFS('LinkedIn data'!$I$3:$I$20000,'LinkedIn data'!$A$3:$A$20000,"&gt;="&amp;Calc!$C$15,'LinkedIn data'!$A$3:$A$20000,"&lt;="&amp;Calc!$C$13,'LinkedIn data'!$B$3:$B$20000,$A76,'LinkedIn data'!$G$3:$G$20000,"&lt;&gt;Month total"),0)))))</f>
        <v/>
      </c>
      <c r="X76" s="14" t="str">
        <f aca="false">IF($A76="","",IF($B76="Meta",SUMIFS('Meta data'!$V$3:$V$20000,'Meta data'!$A$3:$A$20000,"&gt;="&amp;Calc!$C$14,'Meta data'!$A$3:$A$20000,"&lt;="&amp;Calc!$C$13,'Meta data'!$C$3:$C$20000,$A76,'Meta data'!$T$3:$T$20000,"&lt;&gt;Month total"),IF($B76="Google Ads",SUMIFS('Google data'!$J$3:$J$20000,'Google data'!$B$3:$B$20000,"&gt;="&amp;Calc!$C$14,'Google data'!$B$3:$B$20000,"&lt;="&amp;Calc!$C$13,'Google data'!$A$3:$A$20000,$A76,'Google data'!$H$3:$H$20000,"&lt;&gt;Month total"),IF($B76="ChatGPT Ads",SUMIFS('ChatGPT data'!$I$3:$I$20000,'ChatGPT data'!$A$3:$A$20000,"&gt;="&amp;Calc!$C$14,'ChatGPT data'!$A$3:$A$20000,"&lt;="&amp;Calc!$C$13,'ChatGPT data'!$B$3:$B$20000,$A76,'ChatGPT data'!$G$3:$G$20000,"&lt;&gt;Month total"),IF($B76="LinkedIn Ads",SUMIFS('LinkedIn data'!$I$3:$I$20000,'LinkedIn data'!$A$3:$A$20000,"&gt;="&amp;Calc!$C$14,'LinkedIn data'!$A$3:$A$20000,"&lt;="&amp;Calc!$C$13,'LinkedIn data'!$B$3:$B$20000,$A76,'LinkedIn data'!$G$3:$G$20000,"&lt;&gt;Month total"),0)))))</f>
        <v/>
      </c>
    </row>
    <row r="77" customFormat="false" ht="15" hidden="false" customHeight="false" outlineLevel="0" collapsed="false">
      <c r="A77" s="59"/>
      <c r="B77" s="59"/>
      <c r="C77" s="59"/>
      <c r="D77" s="59"/>
      <c r="E77" s="59"/>
      <c r="F77" s="14" t="str">
        <f aca="false">IF($A77="","",IF($B77="Meta",SUMIFS('Meta data'!$V$3:$V$20000,'Meta data'!$A$3:$A$20000,"&gt;="&amp;F$3,'Meta data'!$A$3:$A$20000,"&lt;="&amp;F$4,'Meta data'!$C$3:$C$20000,$A77),IF($B77="Google Ads",SUMIFS('Google data'!$J$3:$J$20000,'Google data'!$B$3:$B$20000,"&gt;="&amp;F$3,'Google data'!$B$3:$B$20000,"&lt;="&amp;F$4,'Google data'!$A$3:$A$20000,$A77),IF($B77="ChatGPT Ads",SUMIFS('ChatGPT data'!$I$3:$I$20000,'ChatGPT data'!$A$3:$A$20000,"&gt;="&amp;F$3,'ChatGPT data'!$A$3:$A$20000,"&lt;="&amp;F$4,'ChatGPT data'!$B$3:$B$20000,$A77),IF($B77="LinkedIn Ads",SUMIFS('LinkedIn data'!$I$3:$I$20000,'LinkedIn data'!$A$3:$A$20000,"&gt;="&amp;F$3,'LinkedIn data'!$A$3:$A$20000,"&lt;="&amp;F$4,'LinkedIn data'!$B$3:$B$20000,$A77),0)))))</f>
        <v/>
      </c>
      <c r="G77" s="14" t="str">
        <f aca="false">IF($A77="","",IF($B77="Meta",SUMIFS('Meta data'!$V$3:$V$20000,'Meta data'!$A$3:$A$20000,"&gt;="&amp;G$3,'Meta data'!$A$3:$A$20000,"&lt;="&amp;G$4,'Meta data'!$C$3:$C$20000,$A77),IF($B77="Google Ads",SUMIFS('Google data'!$J$3:$J$20000,'Google data'!$B$3:$B$20000,"&gt;="&amp;G$3,'Google data'!$B$3:$B$20000,"&lt;="&amp;G$4,'Google data'!$A$3:$A$20000,$A77),IF($B77="ChatGPT Ads",SUMIFS('ChatGPT data'!$I$3:$I$20000,'ChatGPT data'!$A$3:$A$20000,"&gt;="&amp;G$3,'ChatGPT data'!$A$3:$A$20000,"&lt;="&amp;G$4,'ChatGPT data'!$B$3:$B$20000,$A77),IF($B77="LinkedIn Ads",SUMIFS('LinkedIn data'!$I$3:$I$20000,'LinkedIn data'!$A$3:$A$20000,"&gt;="&amp;G$3,'LinkedIn data'!$A$3:$A$20000,"&lt;="&amp;G$4,'LinkedIn data'!$B$3:$B$20000,$A77),0)))))</f>
        <v/>
      </c>
      <c r="H77" s="14" t="str">
        <f aca="false">IF($A77="","",IF($B77="Meta",SUMIFS('Meta data'!$V$3:$V$20000,'Meta data'!$A$3:$A$20000,"&gt;="&amp;H$3,'Meta data'!$A$3:$A$20000,"&lt;="&amp;H$4,'Meta data'!$C$3:$C$20000,$A77),IF($B77="Google Ads",SUMIFS('Google data'!$J$3:$J$20000,'Google data'!$B$3:$B$20000,"&gt;="&amp;H$3,'Google data'!$B$3:$B$20000,"&lt;="&amp;H$4,'Google data'!$A$3:$A$20000,$A77),IF($B77="ChatGPT Ads",SUMIFS('ChatGPT data'!$I$3:$I$20000,'ChatGPT data'!$A$3:$A$20000,"&gt;="&amp;H$3,'ChatGPT data'!$A$3:$A$20000,"&lt;="&amp;H$4,'ChatGPT data'!$B$3:$B$20000,$A77),IF($B77="LinkedIn Ads",SUMIFS('LinkedIn data'!$I$3:$I$20000,'LinkedIn data'!$A$3:$A$20000,"&gt;="&amp;H$3,'LinkedIn data'!$A$3:$A$20000,"&lt;="&amp;H$4,'LinkedIn data'!$B$3:$B$20000,$A77),0)))))</f>
        <v/>
      </c>
      <c r="I77" s="14" t="str">
        <f aca="false">IF($A77="","",IF($B77="Meta",SUMIFS('Meta data'!$V$3:$V$20000,'Meta data'!$A$3:$A$20000,"&gt;="&amp;I$3,'Meta data'!$A$3:$A$20000,"&lt;="&amp;I$4,'Meta data'!$C$3:$C$20000,$A77),IF($B77="Google Ads",SUMIFS('Google data'!$J$3:$J$20000,'Google data'!$B$3:$B$20000,"&gt;="&amp;I$3,'Google data'!$B$3:$B$20000,"&lt;="&amp;I$4,'Google data'!$A$3:$A$20000,$A77),IF($B77="ChatGPT Ads",SUMIFS('ChatGPT data'!$I$3:$I$20000,'ChatGPT data'!$A$3:$A$20000,"&gt;="&amp;I$3,'ChatGPT data'!$A$3:$A$20000,"&lt;="&amp;I$4,'ChatGPT data'!$B$3:$B$20000,$A77),IF($B77="LinkedIn Ads",SUMIFS('LinkedIn data'!$I$3:$I$20000,'LinkedIn data'!$A$3:$A$20000,"&gt;="&amp;I$3,'LinkedIn data'!$A$3:$A$20000,"&lt;="&amp;I$4,'LinkedIn data'!$B$3:$B$20000,$A77),0)))))</f>
        <v/>
      </c>
      <c r="J77" s="14" t="str">
        <f aca="false">IF($A77="","",IF($B77="Meta",SUMIFS('Meta data'!$V$3:$V$20000,'Meta data'!$A$3:$A$20000,"&gt;="&amp;J$3,'Meta data'!$A$3:$A$20000,"&lt;="&amp;J$4,'Meta data'!$C$3:$C$20000,$A77),IF($B77="Google Ads",SUMIFS('Google data'!$J$3:$J$20000,'Google data'!$B$3:$B$20000,"&gt;="&amp;J$3,'Google data'!$B$3:$B$20000,"&lt;="&amp;J$4,'Google data'!$A$3:$A$20000,$A77),IF($B77="ChatGPT Ads",SUMIFS('ChatGPT data'!$I$3:$I$20000,'ChatGPT data'!$A$3:$A$20000,"&gt;="&amp;J$3,'ChatGPT data'!$A$3:$A$20000,"&lt;="&amp;J$4,'ChatGPT data'!$B$3:$B$20000,$A77),IF($B77="LinkedIn Ads",SUMIFS('LinkedIn data'!$I$3:$I$20000,'LinkedIn data'!$A$3:$A$20000,"&gt;="&amp;J$3,'LinkedIn data'!$A$3:$A$20000,"&lt;="&amp;J$4,'LinkedIn data'!$B$3:$B$20000,$A77),0)))))</f>
        <v/>
      </c>
      <c r="K77" s="14" t="str">
        <f aca="false">IF($A77="","",IF($B77="Meta",SUMIFS('Meta data'!$V$3:$V$20000,'Meta data'!$A$3:$A$20000,"&gt;="&amp;K$3,'Meta data'!$A$3:$A$20000,"&lt;="&amp;K$4,'Meta data'!$C$3:$C$20000,$A77),IF($B77="Google Ads",SUMIFS('Google data'!$J$3:$J$20000,'Google data'!$B$3:$B$20000,"&gt;="&amp;K$3,'Google data'!$B$3:$B$20000,"&lt;="&amp;K$4,'Google data'!$A$3:$A$20000,$A77),IF($B77="ChatGPT Ads",SUMIFS('ChatGPT data'!$I$3:$I$20000,'ChatGPT data'!$A$3:$A$20000,"&gt;="&amp;K$3,'ChatGPT data'!$A$3:$A$20000,"&lt;="&amp;K$4,'ChatGPT data'!$B$3:$B$20000,$A77),IF($B77="LinkedIn Ads",SUMIFS('LinkedIn data'!$I$3:$I$20000,'LinkedIn data'!$A$3:$A$20000,"&gt;="&amp;K$3,'LinkedIn data'!$A$3:$A$20000,"&lt;="&amp;K$4,'LinkedIn data'!$B$3:$B$20000,$A77),0)))))</f>
        <v/>
      </c>
      <c r="L77" s="14" t="str">
        <f aca="false">IF($A77="","",IF($B77="Meta",SUMIFS('Meta data'!$V$3:$V$20000,'Meta data'!$A$3:$A$20000,"&gt;="&amp;L$3,'Meta data'!$A$3:$A$20000,"&lt;="&amp;L$4,'Meta data'!$C$3:$C$20000,$A77),IF($B77="Google Ads",SUMIFS('Google data'!$J$3:$J$20000,'Google data'!$B$3:$B$20000,"&gt;="&amp;L$3,'Google data'!$B$3:$B$20000,"&lt;="&amp;L$4,'Google data'!$A$3:$A$20000,$A77),IF($B77="ChatGPT Ads",SUMIFS('ChatGPT data'!$I$3:$I$20000,'ChatGPT data'!$A$3:$A$20000,"&gt;="&amp;L$3,'ChatGPT data'!$A$3:$A$20000,"&lt;="&amp;L$4,'ChatGPT data'!$B$3:$B$20000,$A77),IF($B77="LinkedIn Ads",SUMIFS('LinkedIn data'!$I$3:$I$20000,'LinkedIn data'!$A$3:$A$20000,"&gt;="&amp;L$3,'LinkedIn data'!$A$3:$A$20000,"&lt;="&amp;L$4,'LinkedIn data'!$B$3:$B$20000,$A77),0)))))</f>
        <v/>
      </c>
      <c r="M77" s="14" t="str">
        <f aca="false">IF($A77="","",IF($B77="Meta",SUMIFS('Meta data'!$V$3:$V$20000,'Meta data'!$A$3:$A$20000,"&gt;="&amp;M$3,'Meta data'!$A$3:$A$20000,"&lt;="&amp;M$4,'Meta data'!$C$3:$C$20000,$A77),IF($B77="Google Ads",SUMIFS('Google data'!$J$3:$J$20000,'Google data'!$B$3:$B$20000,"&gt;="&amp;M$3,'Google data'!$B$3:$B$20000,"&lt;="&amp;M$4,'Google data'!$A$3:$A$20000,$A77),IF($B77="ChatGPT Ads",SUMIFS('ChatGPT data'!$I$3:$I$20000,'ChatGPT data'!$A$3:$A$20000,"&gt;="&amp;M$3,'ChatGPT data'!$A$3:$A$20000,"&lt;="&amp;M$4,'ChatGPT data'!$B$3:$B$20000,$A77),IF($B77="LinkedIn Ads",SUMIFS('LinkedIn data'!$I$3:$I$20000,'LinkedIn data'!$A$3:$A$20000,"&gt;="&amp;M$3,'LinkedIn data'!$A$3:$A$20000,"&lt;="&amp;M$4,'LinkedIn data'!$B$3:$B$20000,$A77),0)))))</f>
        <v/>
      </c>
      <c r="N77" s="14" t="str">
        <f aca="false">IF($A77="","",IF($B77="Meta",SUMIFS('Meta data'!$V$3:$V$20000,'Meta data'!$A$3:$A$20000,"&gt;="&amp;N$3,'Meta data'!$A$3:$A$20000,"&lt;="&amp;N$4,'Meta data'!$C$3:$C$20000,$A77),IF($B77="Google Ads",SUMIFS('Google data'!$J$3:$J$20000,'Google data'!$B$3:$B$20000,"&gt;="&amp;N$3,'Google data'!$B$3:$B$20000,"&lt;="&amp;N$4,'Google data'!$A$3:$A$20000,$A77),IF($B77="ChatGPT Ads",SUMIFS('ChatGPT data'!$I$3:$I$20000,'ChatGPT data'!$A$3:$A$20000,"&gt;="&amp;N$3,'ChatGPT data'!$A$3:$A$20000,"&lt;="&amp;N$4,'ChatGPT data'!$B$3:$B$20000,$A77),IF($B77="LinkedIn Ads",SUMIFS('LinkedIn data'!$I$3:$I$20000,'LinkedIn data'!$A$3:$A$20000,"&gt;="&amp;N$3,'LinkedIn data'!$A$3:$A$20000,"&lt;="&amp;N$4,'LinkedIn data'!$B$3:$B$20000,$A77),0)))))</f>
        <v/>
      </c>
      <c r="O77" s="14" t="str">
        <f aca="false">IF($A77="","",IF($B77="Meta",SUMIFS('Meta data'!$V$3:$V$20000,'Meta data'!$A$3:$A$20000,"&gt;="&amp;O$3,'Meta data'!$A$3:$A$20000,"&lt;="&amp;O$4,'Meta data'!$C$3:$C$20000,$A77),IF($B77="Google Ads",SUMIFS('Google data'!$J$3:$J$20000,'Google data'!$B$3:$B$20000,"&gt;="&amp;O$3,'Google data'!$B$3:$B$20000,"&lt;="&amp;O$4,'Google data'!$A$3:$A$20000,$A77),IF($B77="ChatGPT Ads",SUMIFS('ChatGPT data'!$I$3:$I$20000,'ChatGPT data'!$A$3:$A$20000,"&gt;="&amp;O$3,'ChatGPT data'!$A$3:$A$20000,"&lt;="&amp;O$4,'ChatGPT data'!$B$3:$B$20000,$A77),IF($B77="LinkedIn Ads",SUMIFS('LinkedIn data'!$I$3:$I$20000,'LinkedIn data'!$A$3:$A$20000,"&gt;="&amp;O$3,'LinkedIn data'!$A$3:$A$20000,"&lt;="&amp;O$4,'LinkedIn data'!$B$3:$B$20000,$A77),0)))))</f>
        <v/>
      </c>
      <c r="P77" s="14" t="str">
        <f aca="false">IF($A77="","",IF($B77="Meta",SUMIFS('Meta data'!$V$3:$V$20000,'Meta data'!$A$3:$A$20000,"&gt;="&amp;P$3,'Meta data'!$A$3:$A$20000,"&lt;="&amp;P$4,'Meta data'!$C$3:$C$20000,$A77),IF($B77="Google Ads",SUMIFS('Google data'!$J$3:$J$20000,'Google data'!$B$3:$B$20000,"&gt;="&amp;P$3,'Google data'!$B$3:$B$20000,"&lt;="&amp;P$4,'Google data'!$A$3:$A$20000,$A77),IF($B77="ChatGPT Ads",SUMIFS('ChatGPT data'!$I$3:$I$20000,'ChatGPT data'!$A$3:$A$20000,"&gt;="&amp;P$3,'ChatGPT data'!$A$3:$A$20000,"&lt;="&amp;P$4,'ChatGPT data'!$B$3:$B$20000,$A77),IF($B77="LinkedIn Ads",SUMIFS('LinkedIn data'!$I$3:$I$20000,'LinkedIn data'!$A$3:$A$20000,"&gt;="&amp;P$3,'LinkedIn data'!$A$3:$A$20000,"&lt;="&amp;P$4,'LinkedIn data'!$B$3:$B$20000,$A77),0)))))</f>
        <v/>
      </c>
      <c r="Q77" s="14" t="str">
        <f aca="false">IF($A77="","",IF($B77="Meta",SUMIFS('Meta data'!$V$3:$V$20000,'Meta data'!$A$3:$A$20000,"&gt;="&amp;Q$3,'Meta data'!$A$3:$A$20000,"&lt;="&amp;Q$4,'Meta data'!$C$3:$C$20000,$A77),IF($B77="Google Ads",SUMIFS('Google data'!$J$3:$J$20000,'Google data'!$B$3:$B$20000,"&gt;="&amp;Q$3,'Google data'!$B$3:$B$20000,"&lt;="&amp;Q$4,'Google data'!$A$3:$A$20000,$A77),IF($B77="ChatGPT Ads",SUMIFS('ChatGPT data'!$I$3:$I$20000,'ChatGPT data'!$A$3:$A$20000,"&gt;="&amp;Q$3,'ChatGPT data'!$A$3:$A$20000,"&lt;="&amp;Q$4,'ChatGPT data'!$B$3:$B$20000,$A77),IF($B77="LinkedIn Ads",SUMIFS('LinkedIn data'!$I$3:$I$20000,'LinkedIn data'!$A$3:$A$20000,"&gt;="&amp;Q$3,'LinkedIn data'!$A$3:$A$20000,"&lt;="&amp;Q$4,'LinkedIn data'!$B$3:$B$20000,$A77),0)))))</f>
        <v/>
      </c>
      <c r="R77" s="15" t="str">
        <f aca="false">IF($A77="","",SUM(F77:Q77))</f>
        <v/>
      </c>
      <c r="S77" s="36" t="str">
        <f aca="false">IF($A77="","",IF($B77="Meta",SUMIFS('Meta data'!$O$3:$O$20000,'Meta data'!$C$3:$C$20000,$A77),IF($B77="Google Ads",SUMIFS('Google data'!$F$3:$F$20000,'Google data'!$A$3:$A$20000,$A77),IF($B77="ChatGPT Ads",SUMIFS('ChatGPT data'!$E$3:$E$20000,'ChatGPT data'!$B$3:$B$20000,$A77),IF($B77="LinkedIn Ads",SUMIFS('LinkedIn data'!$E$3:$E$20000,'LinkedIn data'!$B$3:$B$20000,$A77),0)))))</f>
        <v/>
      </c>
      <c r="T77" s="36" t="str">
        <f aca="false">IF($A77="","",IF($B77="Meta",SUMIFS('Meta data'!$P$3:$P$20000,'Meta data'!$C$3:$C$20000,$A77),IF($B77="Google Ads",SUMIFS('Google data'!$G$3:$G$20000,'Google data'!$A$3:$A$20000,$A77),IF($B77="ChatGPT Ads",SUMIFS('ChatGPT data'!$F$3:$F$20000,'ChatGPT data'!$B$3:$B$20000,$A77),IF($B77="LinkedIn Ads",SUMIFS('LinkedIn data'!$F$3:$F$20000,'LinkedIn data'!$B$3:$B$20000,$A77),0)))))</f>
        <v/>
      </c>
      <c r="U77" s="37" t="str">
        <f aca="false">IF(OR($A77="",T77=0),"",R77/T77)</f>
        <v/>
      </c>
      <c r="V77" s="58"/>
      <c r="W77" s="14" t="str">
        <f aca="false">IF($A77="","",IF($B77="Meta",SUMIFS('Meta data'!$V$3:$V$20000,'Meta data'!$A$3:$A$20000,"&gt;="&amp;Calc!$C$15,'Meta data'!$A$3:$A$20000,"&lt;="&amp;Calc!$C$13,'Meta data'!$C$3:$C$20000,$A77,'Meta data'!$T$3:$T$20000,"&lt;&gt;Month total"),IF($B77="Google Ads",SUMIFS('Google data'!$J$3:$J$20000,'Google data'!$B$3:$B$20000,"&gt;="&amp;Calc!$C$15,'Google data'!$B$3:$B$20000,"&lt;="&amp;Calc!$C$13,'Google data'!$A$3:$A$20000,$A77,'Google data'!$H$3:$H$20000,"&lt;&gt;Month total"),IF($B77="ChatGPT Ads",SUMIFS('ChatGPT data'!$I$3:$I$20000,'ChatGPT data'!$A$3:$A$20000,"&gt;="&amp;Calc!$C$15,'ChatGPT data'!$A$3:$A$20000,"&lt;="&amp;Calc!$C$13,'ChatGPT data'!$B$3:$B$20000,$A77,'ChatGPT data'!$G$3:$G$20000,"&lt;&gt;Month total"),IF($B77="LinkedIn Ads",SUMIFS('LinkedIn data'!$I$3:$I$20000,'LinkedIn data'!$A$3:$A$20000,"&gt;="&amp;Calc!$C$15,'LinkedIn data'!$A$3:$A$20000,"&lt;="&amp;Calc!$C$13,'LinkedIn data'!$B$3:$B$20000,$A77,'LinkedIn data'!$G$3:$G$20000,"&lt;&gt;Month total"),0)))))</f>
        <v/>
      </c>
      <c r="X77" s="14" t="str">
        <f aca="false">IF($A77="","",IF($B77="Meta",SUMIFS('Meta data'!$V$3:$V$20000,'Meta data'!$A$3:$A$20000,"&gt;="&amp;Calc!$C$14,'Meta data'!$A$3:$A$20000,"&lt;="&amp;Calc!$C$13,'Meta data'!$C$3:$C$20000,$A77,'Meta data'!$T$3:$T$20000,"&lt;&gt;Month total"),IF($B77="Google Ads",SUMIFS('Google data'!$J$3:$J$20000,'Google data'!$B$3:$B$20000,"&gt;="&amp;Calc!$C$14,'Google data'!$B$3:$B$20000,"&lt;="&amp;Calc!$C$13,'Google data'!$A$3:$A$20000,$A77,'Google data'!$H$3:$H$20000,"&lt;&gt;Month total"),IF($B77="ChatGPT Ads",SUMIFS('ChatGPT data'!$I$3:$I$20000,'ChatGPT data'!$A$3:$A$20000,"&gt;="&amp;Calc!$C$14,'ChatGPT data'!$A$3:$A$20000,"&lt;="&amp;Calc!$C$13,'ChatGPT data'!$B$3:$B$20000,$A77,'ChatGPT data'!$G$3:$G$20000,"&lt;&gt;Month total"),IF($B77="LinkedIn Ads",SUMIFS('LinkedIn data'!$I$3:$I$20000,'LinkedIn data'!$A$3:$A$20000,"&gt;="&amp;Calc!$C$14,'LinkedIn data'!$A$3:$A$20000,"&lt;="&amp;Calc!$C$13,'LinkedIn data'!$B$3:$B$20000,$A77,'LinkedIn data'!$G$3:$G$20000,"&lt;&gt;Month total"),0)))))</f>
        <v/>
      </c>
    </row>
    <row r="78" customFormat="false" ht="15" hidden="false" customHeight="false" outlineLevel="0" collapsed="false">
      <c r="A78" s="59"/>
      <c r="B78" s="59"/>
      <c r="C78" s="59"/>
      <c r="D78" s="59"/>
      <c r="E78" s="59"/>
      <c r="F78" s="14" t="str">
        <f aca="false">IF($A78="","",IF($B78="Meta",SUMIFS('Meta data'!$V$3:$V$20000,'Meta data'!$A$3:$A$20000,"&gt;="&amp;F$3,'Meta data'!$A$3:$A$20000,"&lt;="&amp;F$4,'Meta data'!$C$3:$C$20000,$A78),IF($B78="Google Ads",SUMIFS('Google data'!$J$3:$J$20000,'Google data'!$B$3:$B$20000,"&gt;="&amp;F$3,'Google data'!$B$3:$B$20000,"&lt;="&amp;F$4,'Google data'!$A$3:$A$20000,$A78),IF($B78="ChatGPT Ads",SUMIFS('ChatGPT data'!$I$3:$I$20000,'ChatGPT data'!$A$3:$A$20000,"&gt;="&amp;F$3,'ChatGPT data'!$A$3:$A$20000,"&lt;="&amp;F$4,'ChatGPT data'!$B$3:$B$20000,$A78),IF($B78="LinkedIn Ads",SUMIFS('LinkedIn data'!$I$3:$I$20000,'LinkedIn data'!$A$3:$A$20000,"&gt;="&amp;F$3,'LinkedIn data'!$A$3:$A$20000,"&lt;="&amp;F$4,'LinkedIn data'!$B$3:$B$20000,$A78),0)))))</f>
        <v/>
      </c>
      <c r="G78" s="14" t="str">
        <f aca="false">IF($A78="","",IF($B78="Meta",SUMIFS('Meta data'!$V$3:$V$20000,'Meta data'!$A$3:$A$20000,"&gt;="&amp;G$3,'Meta data'!$A$3:$A$20000,"&lt;="&amp;G$4,'Meta data'!$C$3:$C$20000,$A78),IF($B78="Google Ads",SUMIFS('Google data'!$J$3:$J$20000,'Google data'!$B$3:$B$20000,"&gt;="&amp;G$3,'Google data'!$B$3:$B$20000,"&lt;="&amp;G$4,'Google data'!$A$3:$A$20000,$A78),IF($B78="ChatGPT Ads",SUMIFS('ChatGPT data'!$I$3:$I$20000,'ChatGPT data'!$A$3:$A$20000,"&gt;="&amp;G$3,'ChatGPT data'!$A$3:$A$20000,"&lt;="&amp;G$4,'ChatGPT data'!$B$3:$B$20000,$A78),IF($B78="LinkedIn Ads",SUMIFS('LinkedIn data'!$I$3:$I$20000,'LinkedIn data'!$A$3:$A$20000,"&gt;="&amp;G$3,'LinkedIn data'!$A$3:$A$20000,"&lt;="&amp;G$4,'LinkedIn data'!$B$3:$B$20000,$A78),0)))))</f>
        <v/>
      </c>
      <c r="H78" s="14" t="str">
        <f aca="false">IF($A78="","",IF($B78="Meta",SUMIFS('Meta data'!$V$3:$V$20000,'Meta data'!$A$3:$A$20000,"&gt;="&amp;H$3,'Meta data'!$A$3:$A$20000,"&lt;="&amp;H$4,'Meta data'!$C$3:$C$20000,$A78),IF($B78="Google Ads",SUMIFS('Google data'!$J$3:$J$20000,'Google data'!$B$3:$B$20000,"&gt;="&amp;H$3,'Google data'!$B$3:$B$20000,"&lt;="&amp;H$4,'Google data'!$A$3:$A$20000,$A78),IF($B78="ChatGPT Ads",SUMIFS('ChatGPT data'!$I$3:$I$20000,'ChatGPT data'!$A$3:$A$20000,"&gt;="&amp;H$3,'ChatGPT data'!$A$3:$A$20000,"&lt;="&amp;H$4,'ChatGPT data'!$B$3:$B$20000,$A78),IF($B78="LinkedIn Ads",SUMIFS('LinkedIn data'!$I$3:$I$20000,'LinkedIn data'!$A$3:$A$20000,"&gt;="&amp;H$3,'LinkedIn data'!$A$3:$A$20000,"&lt;="&amp;H$4,'LinkedIn data'!$B$3:$B$20000,$A78),0)))))</f>
        <v/>
      </c>
      <c r="I78" s="14" t="str">
        <f aca="false">IF($A78="","",IF($B78="Meta",SUMIFS('Meta data'!$V$3:$V$20000,'Meta data'!$A$3:$A$20000,"&gt;="&amp;I$3,'Meta data'!$A$3:$A$20000,"&lt;="&amp;I$4,'Meta data'!$C$3:$C$20000,$A78),IF($B78="Google Ads",SUMIFS('Google data'!$J$3:$J$20000,'Google data'!$B$3:$B$20000,"&gt;="&amp;I$3,'Google data'!$B$3:$B$20000,"&lt;="&amp;I$4,'Google data'!$A$3:$A$20000,$A78),IF($B78="ChatGPT Ads",SUMIFS('ChatGPT data'!$I$3:$I$20000,'ChatGPT data'!$A$3:$A$20000,"&gt;="&amp;I$3,'ChatGPT data'!$A$3:$A$20000,"&lt;="&amp;I$4,'ChatGPT data'!$B$3:$B$20000,$A78),IF($B78="LinkedIn Ads",SUMIFS('LinkedIn data'!$I$3:$I$20000,'LinkedIn data'!$A$3:$A$20000,"&gt;="&amp;I$3,'LinkedIn data'!$A$3:$A$20000,"&lt;="&amp;I$4,'LinkedIn data'!$B$3:$B$20000,$A78),0)))))</f>
        <v/>
      </c>
      <c r="J78" s="14" t="str">
        <f aca="false">IF($A78="","",IF($B78="Meta",SUMIFS('Meta data'!$V$3:$V$20000,'Meta data'!$A$3:$A$20000,"&gt;="&amp;J$3,'Meta data'!$A$3:$A$20000,"&lt;="&amp;J$4,'Meta data'!$C$3:$C$20000,$A78),IF($B78="Google Ads",SUMIFS('Google data'!$J$3:$J$20000,'Google data'!$B$3:$B$20000,"&gt;="&amp;J$3,'Google data'!$B$3:$B$20000,"&lt;="&amp;J$4,'Google data'!$A$3:$A$20000,$A78),IF($B78="ChatGPT Ads",SUMIFS('ChatGPT data'!$I$3:$I$20000,'ChatGPT data'!$A$3:$A$20000,"&gt;="&amp;J$3,'ChatGPT data'!$A$3:$A$20000,"&lt;="&amp;J$4,'ChatGPT data'!$B$3:$B$20000,$A78),IF($B78="LinkedIn Ads",SUMIFS('LinkedIn data'!$I$3:$I$20000,'LinkedIn data'!$A$3:$A$20000,"&gt;="&amp;J$3,'LinkedIn data'!$A$3:$A$20000,"&lt;="&amp;J$4,'LinkedIn data'!$B$3:$B$20000,$A78),0)))))</f>
        <v/>
      </c>
      <c r="K78" s="14" t="str">
        <f aca="false">IF($A78="","",IF($B78="Meta",SUMIFS('Meta data'!$V$3:$V$20000,'Meta data'!$A$3:$A$20000,"&gt;="&amp;K$3,'Meta data'!$A$3:$A$20000,"&lt;="&amp;K$4,'Meta data'!$C$3:$C$20000,$A78),IF($B78="Google Ads",SUMIFS('Google data'!$J$3:$J$20000,'Google data'!$B$3:$B$20000,"&gt;="&amp;K$3,'Google data'!$B$3:$B$20000,"&lt;="&amp;K$4,'Google data'!$A$3:$A$20000,$A78),IF($B78="ChatGPT Ads",SUMIFS('ChatGPT data'!$I$3:$I$20000,'ChatGPT data'!$A$3:$A$20000,"&gt;="&amp;K$3,'ChatGPT data'!$A$3:$A$20000,"&lt;="&amp;K$4,'ChatGPT data'!$B$3:$B$20000,$A78),IF($B78="LinkedIn Ads",SUMIFS('LinkedIn data'!$I$3:$I$20000,'LinkedIn data'!$A$3:$A$20000,"&gt;="&amp;K$3,'LinkedIn data'!$A$3:$A$20000,"&lt;="&amp;K$4,'LinkedIn data'!$B$3:$B$20000,$A78),0)))))</f>
        <v/>
      </c>
      <c r="L78" s="14" t="str">
        <f aca="false">IF($A78="","",IF($B78="Meta",SUMIFS('Meta data'!$V$3:$V$20000,'Meta data'!$A$3:$A$20000,"&gt;="&amp;L$3,'Meta data'!$A$3:$A$20000,"&lt;="&amp;L$4,'Meta data'!$C$3:$C$20000,$A78),IF($B78="Google Ads",SUMIFS('Google data'!$J$3:$J$20000,'Google data'!$B$3:$B$20000,"&gt;="&amp;L$3,'Google data'!$B$3:$B$20000,"&lt;="&amp;L$4,'Google data'!$A$3:$A$20000,$A78),IF($B78="ChatGPT Ads",SUMIFS('ChatGPT data'!$I$3:$I$20000,'ChatGPT data'!$A$3:$A$20000,"&gt;="&amp;L$3,'ChatGPT data'!$A$3:$A$20000,"&lt;="&amp;L$4,'ChatGPT data'!$B$3:$B$20000,$A78),IF($B78="LinkedIn Ads",SUMIFS('LinkedIn data'!$I$3:$I$20000,'LinkedIn data'!$A$3:$A$20000,"&gt;="&amp;L$3,'LinkedIn data'!$A$3:$A$20000,"&lt;="&amp;L$4,'LinkedIn data'!$B$3:$B$20000,$A78),0)))))</f>
        <v/>
      </c>
      <c r="M78" s="14" t="str">
        <f aca="false">IF($A78="","",IF($B78="Meta",SUMIFS('Meta data'!$V$3:$V$20000,'Meta data'!$A$3:$A$20000,"&gt;="&amp;M$3,'Meta data'!$A$3:$A$20000,"&lt;="&amp;M$4,'Meta data'!$C$3:$C$20000,$A78),IF($B78="Google Ads",SUMIFS('Google data'!$J$3:$J$20000,'Google data'!$B$3:$B$20000,"&gt;="&amp;M$3,'Google data'!$B$3:$B$20000,"&lt;="&amp;M$4,'Google data'!$A$3:$A$20000,$A78),IF($B78="ChatGPT Ads",SUMIFS('ChatGPT data'!$I$3:$I$20000,'ChatGPT data'!$A$3:$A$20000,"&gt;="&amp;M$3,'ChatGPT data'!$A$3:$A$20000,"&lt;="&amp;M$4,'ChatGPT data'!$B$3:$B$20000,$A78),IF($B78="LinkedIn Ads",SUMIFS('LinkedIn data'!$I$3:$I$20000,'LinkedIn data'!$A$3:$A$20000,"&gt;="&amp;M$3,'LinkedIn data'!$A$3:$A$20000,"&lt;="&amp;M$4,'LinkedIn data'!$B$3:$B$20000,$A78),0)))))</f>
        <v/>
      </c>
      <c r="N78" s="14" t="str">
        <f aca="false">IF($A78="","",IF($B78="Meta",SUMIFS('Meta data'!$V$3:$V$20000,'Meta data'!$A$3:$A$20000,"&gt;="&amp;N$3,'Meta data'!$A$3:$A$20000,"&lt;="&amp;N$4,'Meta data'!$C$3:$C$20000,$A78),IF($B78="Google Ads",SUMIFS('Google data'!$J$3:$J$20000,'Google data'!$B$3:$B$20000,"&gt;="&amp;N$3,'Google data'!$B$3:$B$20000,"&lt;="&amp;N$4,'Google data'!$A$3:$A$20000,$A78),IF($B78="ChatGPT Ads",SUMIFS('ChatGPT data'!$I$3:$I$20000,'ChatGPT data'!$A$3:$A$20000,"&gt;="&amp;N$3,'ChatGPT data'!$A$3:$A$20000,"&lt;="&amp;N$4,'ChatGPT data'!$B$3:$B$20000,$A78),IF($B78="LinkedIn Ads",SUMIFS('LinkedIn data'!$I$3:$I$20000,'LinkedIn data'!$A$3:$A$20000,"&gt;="&amp;N$3,'LinkedIn data'!$A$3:$A$20000,"&lt;="&amp;N$4,'LinkedIn data'!$B$3:$B$20000,$A78),0)))))</f>
        <v/>
      </c>
      <c r="O78" s="14" t="str">
        <f aca="false">IF($A78="","",IF($B78="Meta",SUMIFS('Meta data'!$V$3:$V$20000,'Meta data'!$A$3:$A$20000,"&gt;="&amp;O$3,'Meta data'!$A$3:$A$20000,"&lt;="&amp;O$4,'Meta data'!$C$3:$C$20000,$A78),IF($B78="Google Ads",SUMIFS('Google data'!$J$3:$J$20000,'Google data'!$B$3:$B$20000,"&gt;="&amp;O$3,'Google data'!$B$3:$B$20000,"&lt;="&amp;O$4,'Google data'!$A$3:$A$20000,$A78),IF($B78="ChatGPT Ads",SUMIFS('ChatGPT data'!$I$3:$I$20000,'ChatGPT data'!$A$3:$A$20000,"&gt;="&amp;O$3,'ChatGPT data'!$A$3:$A$20000,"&lt;="&amp;O$4,'ChatGPT data'!$B$3:$B$20000,$A78),IF($B78="LinkedIn Ads",SUMIFS('LinkedIn data'!$I$3:$I$20000,'LinkedIn data'!$A$3:$A$20000,"&gt;="&amp;O$3,'LinkedIn data'!$A$3:$A$20000,"&lt;="&amp;O$4,'LinkedIn data'!$B$3:$B$20000,$A78),0)))))</f>
        <v/>
      </c>
      <c r="P78" s="14" t="str">
        <f aca="false">IF($A78="","",IF($B78="Meta",SUMIFS('Meta data'!$V$3:$V$20000,'Meta data'!$A$3:$A$20000,"&gt;="&amp;P$3,'Meta data'!$A$3:$A$20000,"&lt;="&amp;P$4,'Meta data'!$C$3:$C$20000,$A78),IF($B78="Google Ads",SUMIFS('Google data'!$J$3:$J$20000,'Google data'!$B$3:$B$20000,"&gt;="&amp;P$3,'Google data'!$B$3:$B$20000,"&lt;="&amp;P$4,'Google data'!$A$3:$A$20000,$A78),IF($B78="ChatGPT Ads",SUMIFS('ChatGPT data'!$I$3:$I$20000,'ChatGPT data'!$A$3:$A$20000,"&gt;="&amp;P$3,'ChatGPT data'!$A$3:$A$20000,"&lt;="&amp;P$4,'ChatGPT data'!$B$3:$B$20000,$A78),IF($B78="LinkedIn Ads",SUMIFS('LinkedIn data'!$I$3:$I$20000,'LinkedIn data'!$A$3:$A$20000,"&gt;="&amp;P$3,'LinkedIn data'!$A$3:$A$20000,"&lt;="&amp;P$4,'LinkedIn data'!$B$3:$B$20000,$A78),0)))))</f>
        <v/>
      </c>
      <c r="Q78" s="14" t="str">
        <f aca="false">IF($A78="","",IF($B78="Meta",SUMIFS('Meta data'!$V$3:$V$20000,'Meta data'!$A$3:$A$20000,"&gt;="&amp;Q$3,'Meta data'!$A$3:$A$20000,"&lt;="&amp;Q$4,'Meta data'!$C$3:$C$20000,$A78),IF($B78="Google Ads",SUMIFS('Google data'!$J$3:$J$20000,'Google data'!$B$3:$B$20000,"&gt;="&amp;Q$3,'Google data'!$B$3:$B$20000,"&lt;="&amp;Q$4,'Google data'!$A$3:$A$20000,$A78),IF($B78="ChatGPT Ads",SUMIFS('ChatGPT data'!$I$3:$I$20000,'ChatGPT data'!$A$3:$A$20000,"&gt;="&amp;Q$3,'ChatGPT data'!$A$3:$A$20000,"&lt;="&amp;Q$4,'ChatGPT data'!$B$3:$B$20000,$A78),IF($B78="LinkedIn Ads",SUMIFS('LinkedIn data'!$I$3:$I$20000,'LinkedIn data'!$A$3:$A$20000,"&gt;="&amp;Q$3,'LinkedIn data'!$A$3:$A$20000,"&lt;="&amp;Q$4,'LinkedIn data'!$B$3:$B$20000,$A78),0)))))</f>
        <v/>
      </c>
      <c r="R78" s="15" t="str">
        <f aca="false">IF($A78="","",SUM(F78:Q78))</f>
        <v/>
      </c>
      <c r="S78" s="36" t="str">
        <f aca="false">IF($A78="","",IF($B78="Meta",SUMIFS('Meta data'!$O$3:$O$20000,'Meta data'!$C$3:$C$20000,$A78),IF($B78="Google Ads",SUMIFS('Google data'!$F$3:$F$20000,'Google data'!$A$3:$A$20000,$A78),IF($B78="ChatGPT Ads",SUMIFS('ChatGPT data'!$E$3:$E$20000,'ChatGPT data'!$B$3:$B$20000,$A78),IF($B78="LinkedIn Ads",SUMIFS('LinkedIn data'!$E$3:$E$20000,'LinkedIn data'!$B$3:$B$20000,$A78),0)))))</f>
        <v/>
      </c>
      <c r="T78" s="36" t="str">
        <f aca="false">IF($A78="","",IF($B78="Meta",SUMIFS('Meta data'!$P$3:$P$20000,'Meta data'!$C$3:$C$20000,$A78),IF($B78="Google Ads",SUMIFS('Google data'!$G$3:$G$20000,'Google data'!$A$3:$A$20000,$A78),IF($B78="ChatGPT Ads",SUMIFS('ChatGPT data'!$F$3:$F$20000,'ChatGPT data'!$B$3:$B$20000,$A78),IF($B78="LinkedIn Ads",SUMIFS('LinkedIn data'!$F$3:$F$20000,'LinkedIn data'!$B$3:$B$20000,$A78),0)))))</f>
        <v/>
      </c>
      <c r="U78" s="37" t="str">
        <f aca="false">IF(OR($A78="",T78=0),"",R78/T78)</f>
        <v/>
      </c>
      <c r="V78" s="58"/>
      <c r="W78" s="14" t="str">
        <f aca="false">IF($A78="","",IF($B78="Meta",SUMIFS('Meta data'!$V$3:$V$20000,'Meta data'!$A$3:$A$20000,"&gt;="&amp;Calc!$C$15,'Meta data'!$A$3:$A$20000,"&lt;="&amp;Calc!$C$13,'Meta data'!$C$3:$C$20000,$A78,'Meta data'!$T$3:$T$20000,"&lt;&gt;Month total"),IF($B78="Google Ads",SUMIFS('Google data'!$J$3:$J$20000,'Google data'!$B$3:$B$20000,"&gt;="&amp;Calc!$C$15,'Google data'!$B$3:$B$20000,"&lt;="&amp;Calc!$C$13,'Google data'!$A$3:$A$20000,$A78,'Google data'!$H$3:$H$20000,"&lt;&gt;Month total"),IF($B78="ChatGPT Ads",SUMIFS('ChatGPT data'!$I$3:$I$20000,'ChatGPT data'!$A$3:$A$20000,"&gt;="&amp;Calc!$C$15,'ChatGPT data'!$A$3:$A$20000,"&lt;="&amp;Calc!$C$13,'ChatGPT data'!$B$3:$B$20000,$A78,'ChatGPT data'!$G$3:$G$20000,"&lt;&gt;Month total"),IF($B78="LinkedIn Ads",SUMIFS('LinkedIn data'!$I$3:$I$20000,'LinkedIn data'!$A$3:$A$20000,"&gt;="&amp;Calc!$C$15,'LinkedIn data'!$A$3:$A$20000,"&lt;="&amp;Calc!$C$13,'LinkedIn data'!$B$3:$B$20000,$A78,'LinkedIn data'!$G$3:$G$20000,"&lt;&gt;Month total"),0)))))</f>
        <v/>
      </c>
      <c r="X78" s="14" t="str">
        <f aca="false">IF($A78="","",IF($B78="Meta",SUMIFS('Meta data'!$V$3:$V$20000,'Meta data'!$A$3:$A$20000,"&gt;="&amp;Calc!$C$14,'Meta data'!$A$3:$A$20000,"&lt;="&amp;Calc!$C$13,'Meta data'!$C$3:$C$20000,$A78,'Meta data'!$T$3:$T$20000,"&lt;&gt;Month total"),IF($B78="Google Ads",SUMIFS('Google data'!$J$3:$J$20000,'Google data'!$B$3:$B$20000,"&gt;="&amp;Calc!$C$14,'Google data'!$B$3:$B$20000,"&lt;="&amp;Calc!$C$13,'Google data'!$A$3:$A$20000,$A78,'Google data'!$H$3:$H$20000,"&lt;&gt;Month total"),IF($B78="ChatGPT Ads",SUMIFS('ChatGPT data'!$I$3:$I$20000,'ChatGPT data'!$A$3:$A$20000,"&gt;="&amp;Calc!$C$14,'ChatGPT data'!$A$3:$A$20000,"&lt;="&amp;Calc!$C$13,'ChatGPT data'!$B$3:$B$20000,$A78,'ChatGPT data'!$G$3:$G$20000,"&lt;&gt;Month total"),IF($B78="LinkedIn Ads",SUMIFS('LinkedIn data'!$I$3:$I$20000,'LinkedIn data'!$A$3:$A$20000,"&gt;="&amp;Calc!$C$14,'LinkedIn data'!$A$3:$A$20000,"&lt;="&amp;Calc!$C$13,'LinkedIn data'!$B$3:$B$20000,$A78,'LinkedIn data'!$G$3:$G$20000,"&lt;&gt;Month total"),0)))))</f>
        <v/>
      </c>
    </row>
    <row r="79" customFormat="false" ht="15" hidden="false" customHeight="false" outlineLevel="0" collapsed="false">
      <c r="A79" s="59"/>
      <c r="B79" s="59"/>
      <c r="C79" s="59"/>
      <c r="D79" s="59"/>
      <c r="E79" s="59"/>
      <c r="F79" s="14" t="str">
        <f aca="false">IF($A79="","",IF($B79="Meta",SUMIFS('Meta data'!$V$3:$V$20000,'Meta data'!$A$3:$A$20000,"&gt;="&amp;F$3,'Meta data'!$A$3:$A$20000,"&lt;="&amp;F$4,'Meta data'!$C$3:$C$20000,$A79),IF($B79="Google Ads",SUMIFS('Google data'!$J$3:$J$20000,'Google data'!$B$3:$B$20000,"&gt;="&amp;F$3,'Google data'!$B$3:$B$20000,"&lt;="&amp;F$4,'Google data'!$A$3:$A$20000,$A79),IF($B79="ChatGPT Ads",SUMIFS('ChatGPT data'!$I$3:$I$20000,'ChatGPT data'!$A$3:$A$20000,"&gt;="&amp;F$3,'ChatGPT data'!$A$3:$A$20000,"&lt;="&amp;F$4,'ChatGPT data'!$B$3:$B$20000,$A79),IF($B79="LinkedIn Ads",SUMIFS('LinkedIn data'!$I$3:$I$20000,'LinkedIn data'!$A$3:$A$20000,"&gt;="&amp;F$3,'LinkedIn data'!$A$3:$A$20000,"&lt;="&amp;F$4,'LinkedIn data'!$B$3:$B$20000,$A79),0)))))</f>
        <v/>
      </c>
      <c r="G79" s="14" t="str">
        <f aca="false">IF($A79="","",IF($B79="Meta",SUMIFS('Meta data'!$V$3:$V$20000,'Meta data'!$A$3:$A$20000,"&gt;="&amp;G$3,'Meta data'!$A$3:$A$20000,"&lt;="&amp;G$4,'Meta data'!$C$3:$C$20000,$A79),IF($B79="Google Ads",SUMIFS('Google data'!$J$3:$J$20000,'Google data'!$B$3:$B$20000,"&gt;="&amp;G$3,'Google data'!$B$3:$B$20000,"&lt;="&amp;G$4,'Google data'!$A$3:$A$20000,$A79),IF($B79="ChatGPT Ads",SUMIFS('ChatGPT data'!$I$3:$I$20000,'ChatGPT data'!$A$3:$A$20000,"&gt;="&amp;G$3,'ChatGPT data'!$A$3:$A$20000,"&lt;="&amp;G$4,'ChatGPT data'!$B$3:$B$20000,$A79),IF($B79="LinkedIn Ads",SUMIFS('LinkedIn data'!$I$3:$I$20000,'LinkedIn data'!$A$3:$A$20000,"&gt;="&amp;G$3,'LinkedIn data'!$A$3:$A$20000,"&lt;="&amp;G$4,'LinkedIn data'!$B$3:$B$20000,$A79),0)))))</f>
        <v/>
      </c>
      <c r="H79" s="14" t="str">
        <f aca="false">IF($A79="","",IF($B79="Meta",SUMIFS('Meta data'!$V$3:$V$20000,'Meta data'!$A$3:$A$20000,"&gt;="&amp;H$3,'Meta data'!$A$3:$A$20000,"&lt;="&amp;H$4,'Meta data'!$C$3:$C$20000,$A79),IF($B79="Google Ads",SUMIFS('Google data'!$J$3:$J$20000,'Google data'!$B$3:$B$20000,"&gt;="&amp;H$3,'Google data'!$B$3:$B$20000,"&lt;="&amp;H$4,'Google data'!$A$3:$A$20000,$A79),IF($B79="ChatGPT Ads",SUMIFS('ChatGPT data'!$I$3:$I$20000,'ChatGPT data'!$A$3:$A$20000,"&gt;="&amp;H$3,'ChatGPT data'!$A$3:$A$20000,"&lt;="&amp;H$4,'ChatGPT data'!$B$3:$B$20000,$A79),IF($B79="LinkedIn Ads",SUMIFS('LinkedIn data'!$I$3:$I$20000,'LinkedIn data'!$A$3:$A$20000,"&gt;="&amp;H$3,'LinkedIn data'!$A$3:$A$20000,"&lt;="&amp;H$4,'LinkedIn data'!$B$3:$B$20000,$A79),0)))))</f>
        <v/>
      </c>
      <c r="I79" s="14" t="str">
        <f aca="false">IF($A79="","",IF($B79="Meta",SUMIFS('Meta data'!$V$3:$V$20000,'Meta data'!$A$3:$A$20000,"&gt;="&amp;I$3,'Meta data'!$A$3:$A$20000,"&lt;="&amp;I$4,'Meta data'!$C$3:$C$20000,$A79),IF($B79="Google Ads",SUMIFS('Google data'!$J$3:$J$20000,'Google data'!$B$3:$B$20000,"&gt;="&amp;I$3,'Google data'!$B$3:$B$20000,"&lt;="&amp;I$4,'Google data'!$A$3:$A$20000,$A79),IF($B79="ChatGPT Ads",SUMIFS('ChatGPT data'!$I$3:$I$20000,'ChatGPT data'!$A$3:$A$20000,"&gt;="&amp;I$3,'ChatGPT data'!$A$3:$A$20000,"&lt;="&amp;I$4,'ChatGPT data'!$B$3:$B$20000,$A79),IF($B79="LinkedIn Ads",SUMIFS('LinkedIn data'!$I$3:$I$20000,'LinkedIn data'!$A$3:$A$20000,"&gt;="&amp;I$3,'LinkedIn data'!$A$3:$A$20000,"&lt;="&amp;I$4,'LinkedIn data'!$B$3:$B$20000,$A79),0)))))</f>
        <v/>
      </c>
      <c r="J79" s="14" t="str">
        <f aca="false">IF($A79="","",IF($B79="Meta",SUMIFS('Meta data'!$V$3:$V$20000,'Meta data'!$A$3:$A$20000,"&gt;="&amp;J$3,'Meta data'!$A$3:$A$20000,"&lt;="&amp;J$4,'Meta data'!$C$3:$C$20000,$A79),IF($B79="Google Ads",SUMIFS('Google data'!$J$3:$J$20000,'Google data'!$B$3:$B$20000,"&gt;="&amp;J$3,'Google data'!$B$3:$B$20000,"&lt;="&amp;J$4,'Google data'!$A$3:$A$20000,$A79),IF($B79="ChatGPT Ads",SUMIFS('ChatGPT data'!$I$3:$I$20000,'ChatGPT data'!$A$3:$A$20000,"&gt;="&amp;J$3,'ChatGPT data'!$A$3:$A$20000,"&lt;="&amp;J$4,'ChatGPT data'!$B$3:$B$20000,$A79),IF($B79="LinkedIn Ads",SUMIFS('LinkedIn data'!$I$3:$I$20000,'LinkedIn data'!$A$3:$A$20000,"&gt;="&amp;J$3,'LinkedIn data'!$A$3:$A$20000,"&lt;="&amp;J$4,'LinkedIn data'!$B$3:$B$20000,$A79),0)))))</f>
        <v/>
      </c>
      <c r="K79" s="14" t="str">
        <f aca="false">IF($A79="","",IF($B79="Meta",SUMIFS('Meta data'!$V$3:$V$20000,'Meta data'!$A$3:$A$20000,"&gt;="&amp;K$3,'Meta data'!$A$3:$A$20000,"&lt;="&amp;K$4,'Meta data'!$C$3:$C$20000,$A79),IF($B79="Google Ads",SUMIFS('Google data'!$J$3:$J$20000,'Google data'!$B$3:$B$20000,"&gt;="&amp;K$3,'Google data'!$B$3:$B$20000,"&lt;="&amp;K$4,'Google data'!$A$3:$A$20000,$A79),IF($B79="ChatGPT Ads",SUMIFS('ChatGPT data'!$I$3:$I$20000,'ChatGPT data'!$A$3:$A$20000,"&gt;="&amp;K$3,'ChatGPT data'!$A$3:$A$20000,"&lt;="&amp;K$4,'ChatGPT data'!$B$3:$B$20000,$A79),IF($B79="LinkedIn Ads",SUMIFS('LinkedIn data'!$I$3:$I$20000,'LinkedIn data'!$A$3:$A$20000,"&gt;="&amp;K$3,'LinkedIn data'!$A$3:$A$20000,"&lt;="&amp;K$4,'LinkedIn data'!$B$3:$B$20000,$A79),0)))))</f>
        <v/>
      </c>
      <c r="L79" s="14" t="str">
        <f aca="false">IF($A79="","",IF($B79="Meta",SUMIFS('Meta data'!$V$3:$V$20000,'Meta data'!$A$3:$A$20000,"&gt;="&amp;L$3,'Meta data'!$A$3:$A$20000,"&lt;="&amp;L$4,'Meta data'!$C$3:$C$20000,$A79),IF($B79="Google Ads",SUMIFS('Google data'!$J$3:$J$20000,'Google data'!$B$3:$B$20000,"&gt;="&amp;L$3,'Google data'!$B$3:$B$20000,"&lt;="&amp;L$4,'Google data'!$A$3:$A$20000,$A79),IF($B79="ChatGPT Ads",SUMIFS('ChatGPT data'!$I$3:$I$20000,'ChatGPT data'!$A$3:$A$20000,"&gt;="&amp;L$3,'ChatGPT data'!$A$3:$A$20000,"&lt;="&amp;L$4,'ChatGPT data'!$B$3:$B$20000,$A79),IF($B79="LinkedIn Ads",SUMIFS('LinkedIn data'!$I$3:$I$20000,'LinkedIn data'!$A$3:$A$20000,"&gt;="&amp;L$3,'LinkedIn data'!$A$3:$A$20000,"&lt;="&amp;L$4,'LinkedIn data'!$B$3:$B$20000,$A79),0)))))</f>
        <v/>
      </c>
      <c r="M79" s="14" t="str">
        <f aca="false">IF($A79="","",IF($B79="Meta",SUMIFS('Meta data'!$V$3:$V$20000,'Meta data'!$A$3:$A$20000,"&gt;="&amp;M$3,'Meta data'!$A$3:$A$20000,"&lt;="&amp;M$4,'Meta data'!$C$3:$C$20000,$A79),IF($B79="Google Ads",SUMIFS('Google data'!$J$3:$J$20000,'Google data'!$B$3:$B$20000,"&gt;="&amp;M$3,'Google data'!$B$3:$B$20000,"&lt;="&amp;M$4,'Google data'!$A$3:$A$20000,$A79),IF($B79="ChatGPT Ads",SUMIFS('ChatGPT data'!$I$3:$I$20000,'ChatGPT data'!$A$3:$A$20000,"&gt;="&amp;M$3,'ChatGPT data'!$A$3:$A$20000,"&lt;="&amp;M$4,'ChatGPT data'!$B$3:$B$20000,$A79),IF($B79="LinkedIn Ads",SUMIFS('LinkedIn data'!$I$3:$I$20000,'LinkedIn data'!$A$3:$A$20000,"&gt;="&amp;M$3,'LinkedIn data'!$A$3:$A$20000,"&lt;="&amp;M$4,'LinkedIn data'!$B$3:$B$20000,$A79),0)))))</f>
        <v/>
      </c>
      <c r="N79" s="14" t="str">
        <f aca="false">IF($A79="","",IF($B79="Meta",SUMIFS('Meta data'!$V$3:$V$20000,'Meta data'!$A$3:$A$20000,"&gt;="&amp;N$3,'Meta data'!$A$3:$A$20000,"&lt;="&amp;N$4,'Meta data'!$C$3:$C$20000,$A79),IF($B79="Google Ads",SUMIFS('Google data'!$J$3:$J$20000,'Google data'!$B$3:$B$20000,"&gt;="&amp;N$3,'Google data'!$B$3:$B$20000,"&lt;="&amp;N$4,'Google data'!$A$3:$A$20000,$A79),IF($B79="ChatGPT Ads",SUMIFS('ChatGPT data'!$I$3:$I$20000,'ChatGPT data'!$A$3:$A$20000,"&gt;="&amp;N$3,'ChatGPT data'!$A$3:$A$20000,"&lt;="&amp;N$4,'ChatGPT data'!$B$3:$B$20000,$A79),IF($B79="LinkedIn Ads",SUMIFS('LinkedIn data'!$I$3:$I$20000,'LinkedIn data'!$A$3:$A$20000,"&gt;="&amp;N$3,'LinkedIn data'!$A$3:$A$20000,"&lt;="&amp;N$4,'LinkedIn data'!$B$3:$B$20000,$A79),0)))))</f>
        <v/>
      </c>
      <c r="O79" s="14" t="str">
        <f aca="false">IF($A79="","",IF($B79="Meta",SUMIFS('Meta data'!$V$3:$V$20000,'Meta data'!$A$3:$A$20000,"&gt;="&amp;O$3,'Meta data'!$A$3:$A$20000,"&lt;="&amp;O$4,'Meta data'!$C$3:$C$20000,$A79),IF($B79="Google Ads",SUMIFS('Google data'!$J$3:$J$20000,'Google data'!$B$3:$B$20000,"&gt;="&amp;O$3,'Google data'!$B$3:$B$20000,"&lt;="&amp;O$4,'Google data'!$A$3:$A$20000,$A79),IF($B79="ChatGPT Ads",SUMIFS('ChatGPT data'!$I$3:$I$20000,'ChatGPT data'!$A$3:$A$20000,"&gt;="&amp;O$3,'ChatGPT data'!$A$3:$A$20000,"&lt;="&amp;O$4,'ChatGPT data'!$B$3:$B$20000,$A79),IF($B79="LinkedIn Ads",SUMIFS('LinkedIn data'!$I$3:$I$20000,'LinkedIn data'!$A$3:$A$20000,"&gt;="&amp;O$3,'LinkedIn data'!$A$3:$A$20000,"&lt;="&amp;O$4,'LinkedIn data'!$B$3:$B$20000,$A79),0)))))</f>
        <v/>
      </c>
      <c r="P79" s="14" t="str">
        <f aca="false">IF($A79="","",IF($B79="Meta",SUMIFS('Meta data'!$V$3:$V$20000,'Meta data'!$A$3:$A$20000,"&gt;="&amp;P$3,'Meta data'!$A$3:$A$20000,"&lt;="&amp;P$4,'Meta data'!$C$3:$C$20000,$A79),IF($B79="Google Ads",SUMIFS('Google data'!$J$3:$J$20000,'Google data'!$B$3:$B$20000,"&gt;="&amp;P$3,'Google data'!$B$3:$B$20000,"&lt;="&amp;P$4,'Google data'!$A$3:$A$20000,$A79),IF($B79="ChatGPT Ads",SUMIFS('ChatGPT data'!$I$3:$I$20000,'ChatGPT data'!$A$3:$A$20000,"&gt;="&amp;P$3,'ChatGPT data'!$A$3:$A$20000,"&lt;="&amp;P$4,'ChatGPT data'!$B$3:$B$20000,$A79),IF($B79="LinkedIn Ads",SUMIFS('LinkedIn data'!$I$3:$I$20000,'LinkedIn data'!$A$3:$A$20000,"&gt;="&amp;P$3,'LinkedIn data'!$A$3:$A$20000,"&lt;="&amp;P$4,'LinkedIn data'!$B$3:$B$20000,$A79),0)))))</f>
        <v/>
      </c>
      <c r="Q79" s="14" t="str">
        <f aca="false">IF($A79="","",IF($B79="Meta",SUMIFS('Meta data'!$V$3:$V$20000,'Meta data'!$A$3:$A$20000,"&gt;="&amp;Q$3,'Meta data'!$A$3:$A$20000,"&lt;="&amp;Q$4,'Meta data'!$C$3:$C$20000,$A79),IF($B79="Google Ads",SUMIFS('Google data'!$J$3:$J$20000,'Google data'!$B$3:$B$20000,"&gt;="&amp;Q$3,'Google data'!$B$3:$B$20000,"&lt;="&amp;Q$4,'Google data'!$A$3:$A$20000,$A79),IF($B79="ChatGPT Ads",SUMIFS('ChatGPT data'!$I$3:$I$20000,'ChatGPT data'!$A$3:$A$20000,"&gt;="&amp;Q$3,'ChatGPT data'!$A$3:$A$20000,"&lt;="&amp;Q$4,'ChatGPT data'!$B$3:$B$20000,$A79),IF($B79="LinkedIn Ads",SUMIFS('LinkedIn data'!$I$3:$I$20000,'LinkedIn data'!$A$3:$A$20000,"&gt;="&amp;Q$3,'LinkedIn data'!$A$3:$A$20000,"&lt;="&amp;Q$4,'LinkedIn data'!$B$3:$B$20000,$A79),0)))))</f>
        <v/>
      </c>
      <c r="R79" s="15" t="str">
        <f aca="false">IF($A79="","",SUM(F79:Q79))</f>
        <v/>
      </c>
      <c r="S79" s="36" t="str">
        <f aca="false">IF($A79="","",IF($B79="Meta",SUMIFS('Meta data'!$O$3:$O$20000,'Meta data'!$C$3:$C$20000,$A79),IF($B79="Google Ads",SUMIFS('Google data'!$F$3:$F$20000,'Google data'!$A$3:$A$20000,$A79),IF($B79="ChatGPT Ads",SUMIFS('ChatGPT data'!$E$3:$E$20000,'ChatGPT data'!$B$3:$B$20000,$A79),IF($B79="LinkedIn Ads",SUMIFS('LinkedIn data'!$E$3:$E$20000,'LinkedIn data'!$B$3:$B$20000,$A79),0)))))</f>
        <v/>
      </c>
      <c r="T79" s="36" t="str">
        <f aca="false">IF($A79="","",IF($B79="Meta",SUMIFS('Meta data'!$P$3:$P$20000,'Meta data'!$C$3:$C$20000,$A79),IF($B79="Google Ads",SUMIFS('Google data'!$G$3:$G$20000,'Google data'!$A$3:$A$20000,$A79),IF($B79="ChatGPT Ads",SUMIFS('ChatGPT data'!$F$3:$F$20000,'ChatGPT data'!$B$3:$B$20000,$A79),IF($B79="LinkedIn Ads",SUMIFS('LinkedIn data'!$F$3:$F$20000,'LinkedIn data'!$B$3:$B$20000,$A79),0)))))</f>
        <v/>
      </c>
      <c r="U79" s="37" t="str">
        <f aca="false">IF(OR($A79="",T79=0),"",R79/T79)</f>
        <v/>
      </c>
      <c r="V79" s="58"/>
      <c r="W79" s="14" t="str">
        <f aca="false">IF($A79="","",IF($B79="Meta",SUMIFS('Meta data'!$V$3:$V$20000,'Meta data'!$A$3:$A$20000,"&gt;="&amp;Calc!$C$15,'Meta data'!$A$3:$A$20000,"&lt;="&amp;Calc!$C$13,'Meta data'!$C$3:$C$20000,$A79,'Meta data'!$T$3:$T$20000,"&lt;&gt;Month total"),IF($B79="Google Ads",SUMIFS('Google data'!$J$3:$J$20000,'Google data'!$B$3:$B$20000,"&gt;="&amp;Calc!$C$15,'Google data'!$B$3:$B$20000,"&lt;="&amp;Calc!$C$13,'Google data'!$A$3:$A$20000,$A79,'Google data'!$H$3:$H$20000,"&lt;&gt;Month total"),IF($B79="ChatGPT Ads",SUMIFS('ChatGPT data'!$I$3:$I$20000,'ChatGPT data'!$A$3:$A$20000,"&gt;="&amp;Calc!$C$15,'ChatGPT data'!$A$3:$A$20000,"&lt;="&amp;Calc!$C$13,'ChatGPT data'!$B$3:$B$20000,$A79,'ChatGPT data'!$G$3:$G$20000,"&lt;&gt;Month total"),IF($B79="LinkedIn Ads",SUMIFS('LinkedIn data'!$I$3:$I$20000,'LinkedIn data'!$A$3:$A$20000,"&gt;="&amp;Calc!$C$15,'LinkedIn data'!$A$3:$A$20000,"&lt;="&amp;Calc!$C$13,'LinkedIn data'!$B$3:$B$20000,$A79,'LinkedIn data'!$G$3:$G$20000,"&lt;&gt;Month total"),0)))))</f>
        <v/>
      </c>
      <c r="X79" s="14" t="str">
        <f aca="false">IF($A79="","",IF($B79="Meta",SUMIFS('Meta data'!$V$3:$V$20000,'Meta data'!$A$3:$A$20000,"&gt;="&amp;Calc!$C$14,'Meta data'!$A$3:$A$20000,"&lt;="&amp;Calc!$C$13,'Meta data'!$C$3:$C$20000,$A79,'Meta data'!$T$3:$T$20000,"&lt;&gt;Month total"),IF($B79="Google Ads",SUMIFS('Google data'!$J$3:$J$20000,'Google data'!$B$3:$B$20000,"&gt;="&amp;Calc!$C$14,'Google data'!$B$3:$B$20000,"&lt;="&amp;Calc!$C$13,'Google data'!$A$3:$A$20000,$A79,'Google data'!$H$3:$H$20000,"&lt;&gt;Month total"),IF($B79="ChatGPT Ads",SUMIFS('ChatGPT data'!$I$3:$I$20000,'ChatGPT data'!$A$3:$A$20000,"&gt;="&amp;Calc!$C$14,'ChatGPT data'!$A$3:$A$20000,"&lt;="&amp;Calc!$C$13,'ChatGPT data'!$B$3:$B$20000,$A79,'ChatGPT data'!$G$3:$G$20000,"&lt;&gt;Month total"),IF($B79="LinkedIn Ads",SUMIFS('LinkedIn data'!$I$3:$I$20000,'LinkedIn data'!$A$3:$A$20000,"&gt;="&amp;Calc!$C$14,'LinkedIn data'!$A$3:$A$20000,"&lt;="&amp;Calc!$C$13,'LinkedIn data'!$B$3:$B$20000,$A79,'LinkedIn data'!$G$3:$G$20000,"&lt;&gt;Month total"),0)))))</f>
        <v/>
      </c>
    </row>
    <row r="80" customFormat="false" ht="15" hidden="false" customHeight="false" outlineLevel="0" collapsed="false">
      <c r="A80" s="59"/>
      <c r="B80" s="59"/>
      <c r="C80" s="59"/>
      <c r="D80" s="59"/>
      <c r="E80" s="59"/>
      <c r="F80" s="14" t="str">
        <f aca="false">IF($A80="","",IF($B80="Meta",SUMIFS('Meta data'!$V$3:$V$20000,'Meta data'!$A$3:$A$20000,"&gt;="&amp;F$3,'Meta data'!$A$3:$A$20000,"&lt;="&amp;F$4,'Meta data'!$C$3:$C$20000,$A80),IF($B80="Google Ads",SUMIFS('Google data'!$J$3:$J$20000,'Google data'!$B$3:$B$20000,"&gt;="&amp;F$3,'Google data'!$B$3:$B$20000,"&lt;="&amp;F$4,'Google data'!$A$3:$A$20000,$A80),IF($B80="ChatGPT Ads",SUMIFS('ChatGPT data'!$I$3:$I$20000,'ChatGPT data'!$A$3:$A$20000,"&gt;="&amp;F$3,'ChatGPT data'!$A$3:$A$20000,"&lt;="&amp;F$4,'ChatGPT data'!$B$3:$B$20000,$A80),IF($B80="LinkedIn Ads",SUMIFS('LinkedIn data'!$I$3:$I$20000,'LinkedIn data'!$A$3:$A$20000,"&gt;="&amp;F$3,'LinkedIn data'!$A$3:$A$20000,"&lt;="&amp;F$4,'LinkedIn data'!$B$3:$B$20000,$A80),0)))))</f>
        <v/>
      </c>
      <c r="G80" s="14" t="str">
        <f aca="false">IF($A80="","",IF($B80="Meta",SUMIFS('Meta data'!$V$3:$V$20000,'Meta data'!$A$3:$A$20000,"&gt;="&amp;G$3,'Meta data'!$A$3:$A$20000,"&lt;="&amp;G$4,'Meta data'!$C$3:$C$20000,$A80),IF($B80="Google Ads",SUMIFS('Google data'!$J$3:$J$20000,'Google data'!$B$3:$B$20000,"&gt;="&amp;G$3,'Google data'!$B$3:$B$20000,"&lt;="&amp;G$4,'Google data'!$A$3:$A$20000,$A80),IF($B80="ChatGPT Ads",SUMIFS('ChatGPT data'!$I$3:$I$20000,'ChatGPT data'!$A$3:$A$20000,"&gt;="&amp;G$3,'ChatGPT data'!$A$3:$A$20000,"&lt;="&amp;G$4,'ChatGPT data'!$B$3:$B$20000,$A80),IF($B80="LinkedIn Ads",SUMIFS('LinkedIn data'!$I$3:$I$20000,'LinkedIn data'!$A$3:$A$20000,"&gt;="&amp;G$3,'LinkedIn data'!$A$3:$A$20000,"&lt;="&amp;G$4,'LinkedIn data'!$B$3:$B$20000,$A80),0)))))</f>
        <v/>
      </c>
      <c r="H80" s="14" t="str">
        <f aca="false">IF($A80="","",IF($B80="Meta",SUMIFS('Meta data'!$V$3:$V$20000,'Meta data'!$A$3:$A$20000,"&gt;="&amp;H$3,'Meta data'!$A$3:$A$20000,"&lt;="&amp;H$4,'Meta data'!$C$3:$C$20000,$A80),IF($B80="Google Ads",SUMIFS('Google data'!$J$3:$J$20000,'Google data'!$B$3:$B$20000,"&gt;="&amp;H$3,'Google data'!$B$3:$B$20000,"&lt;="&amp;H$4,'Google data'!$A$3:$A$20000,$A80),IF($B80="ChatGPT Ads",SUMIFS('ChatGPT data'!$I$3:$I$20000,'ChatGPT data'!$A$3:$A$20000,"&gt;="&amp;H$3,'ChatGPT data'!$A$3:$A$20000,"&lt;="&amp;H$4,'ChatGPT data'!$B$3:$B$20000,$A80),IF($B80="LinkedIn Ads",SUMIFS('LinkedIn data'!$I$3:$I$20000,'LinkedIn data'!$A$3:$A$20000,"&gt;="&amp;H$3,'LinkedIn data'!$A$3:$A$20000,"&lt;="&amp;H$4,'LinkedIn data'!$B$3:$B$20000,$A80),0)))))</f>
        <v/>
      </c>
      <c r="I80" s="14" t="str">
        <f aca="false">IF($A80="","",IF($B80="Meta",SUMIFS('Meta data'!$V$3:$V$20000,'Meta data'!$A$3:$A$20000,"&gt;="&amp;I$3,'Meta data'!$A$3:$A$20000,"&lt;="&amp;I$4,'Meta data'!$C$3:$C$20000,$A80),IF($B80="Google Ads",SUMIFS('Google data'!$J$3:$J$20000,'Google data'!$B$3:$B$20000,"&gt;="&amp;I$3,'Google data'!$B$3:$B$20000,"&lt;="&amp;I$4,'Google data'!$A$3:$A$20000,$A80),IF($B80="ChatGPT Ads",SUMIFS('ChatGPT data'!$I$3:$I$20000,'ChatGPT data'!$A$3:$A$20000,"&gt;="&amp;I$3,'ChatGPT data'!$A$3:$A$20000,"&lt;="&amp;I$4,'ChatGPT data'!$B$3:$B$20000,$A80),IF($B80="LinkedIn Ads",SUMIFS('LinkedIn data'!$I$3:$I$20000,'LinkedIn data'!$A$3:$A$20000,"&gt;="&amp;I$3,'LinkedIn data'!$A$3:$A$20000,"&lt;="&amp;I$4,'LinkedIn data'!$B$3:$B$20000,$A80),0)))))</f>
        <v/>
      </c>
      <c r="J80" s="14" t="str">
        <f aca="false">IF($A80="","",IF($B80="Meta",SUMIFS('Meta data'!$V$3:$V$20000,'Meta data'!$A$3:$A$20000,"&gt;="&amp;J$3,'Meta data'!$A$3:$A$20000,"&lt;="&amp;J$4,'Meta data'!$C$3:$C$20000,$A80),IF($B80="Google Ads",SUMIFS('Google data'!$J$3:$J$20000,'Google data'!$B$3:$B$20000,"&gt;="&amp;J$3,'Google data'!$B$3:$B$20000,"&lt;="&amp;J$4,'Google data'!$A$3:$A$20000,$A80),IF($B80="ChatGPT Ads",SUMIFS('ChatGPT data'!$I$3:$I$20000,'ChatGPT data'!$A$3:$A$20000,"&gt;="&amp;J$3,'ChatGPT data'!$A$3:$A$20000,"&lt;="&amp;J$4,'ChatGPT data'!$B$3:$B$20000,$A80),IF($B80="LinkedIn Ads",SUMIFS('LinkedIn data'!$I$3:$I$20000,'LinkedIn data'!$A$3:$A$20000,"&gt;="&amp;J$3,'LinkedIn data'!$A$3:$A$20000,"&lt;="&amp;J$4,'LinkedIn data'!$B$3:$B$20000,$A80),0)))))</f>
        <v/>
      </c>
      <c r="K80" s="14" t="str">
        <f aca="false">IF($A80="","",IF($B80="Meta",SUMIFS('Meta data'!$V$3:$V$20000,'Meta data'!$A$3:$A$20000,"&gt;="&amp;K$3,'Meta data'!$A$3:$A$20000,"&lt;="&amp;K$4,'Meta data'!$C$3:$C$20000,$A80),IF($B80="Google Ads",SUMIFS('Google data'!$J$3:$J$20000,'Google data'!$B$3:$B$20000,"&gt;="&amp;K$3,'Google data'!$B$3:$B$20000,"&lt;="&amp;K$4,'Google data'!$A$3:$A$20000,$A80),IF($B80="ChatGPT Ads",SUMIFS('ChatGPT data'!$I$3:$I$20000,'ChatGPT data'!$A$3:$A$20000,"&gt;="&amp;K$3,'ChatGPT data'!$A$3:$A$20000,"&lt;="&amp;K$4,'ChatGPT data'!$B$3:$B$20000,$A80),IF($B80="LinkedIn Ads",SUMIFS('LinkedIn data'!$I$3:$I$20000,'LinkedIn data'!$A$3:$A$20000,"&gt;="&amp;K$3,'LinkedIn data'!$A$3:$A$20000,"&lt;="&amp;K$4,'LinkedIn data'!$B$3:$B$20000,$A80),0)))))</f>
        <v/>
      </c>
      <c r="L80" s="14" t="str">
        <f aca="false">IF($A80="","",IF($B80="Meta",SUMIFS('Meta data'!$V$3:$V$20000,'Meta data'!$A$3:$A$20000,"&gt;="&amp;L$3,'Meta data'!$A$3:$A$20000,"&lt;="&amp;L$4,'Meta data'!$C$3:$C$20000,$A80),IF($B80="Google Ads",SUMIFS('Google data'!$J$3:$J$20000,'Google data'!$B$3:$B$20000,"&gt;="&amp;L$3,'Google data'!$B$3:$B$20000,"&lt;="&amp;L$4,'Google data'!$A$3:$A$20000,$A80),IF($B80="ChatGPT Ads",SUMIFS('ChatGPT data'!$I$3:$I$20000,'ChatGPT data'!$A$3:$A$20000,"&gt;="&amp;L$3,'ChatGPT data'!$A$3:$A$20000,"&lt;="&amp;L$4,'ChatGPT data'!$B$3:$B$20000,$A80),IF($B80="LinkedIn Ads",SUMIFS('LinkedIn data'!$I$3:$I$20000,'LinkedIn data'!$A$3:$A$20000,"&gt;="&amp;L$3,'LinkedIn data'!$A$3:$A$20000,"&lt;="&amp;L$4,'LinkedIn data'!$B$3:$B$20000,$A80),0)))))</f>
        <v/>
      </c>
      <c r="M80" s="14" t="str">
        <f aca="false">IF($A80="","",IF($B80="Meta",SUMIFS('Meta data'!$V$3:$V$20000,'Meta data'!$A$3:$A$20000,"&gt;="&amp;M$3,'Meta data'!$A$3:$A$20000,"&lt;="&amp;M$4,'Meta data'!$C$3:$C$20000,$A80),IF($B80="Google Ads",SUMIFS('Google data'!$J$3:$J$20000,'Google data'!$B$3:$B$20000,"&gt;="&amp;M$3,'Google data'!$B$3:$B$20000,"&lt;="&amp;M$4,'Google data'!$A$3:$A$20000,$A80),IF($B80="ChatGPT Ads",SUMIFS('ChatGPT data'!$I$3:$I$20000,'ChatGPT data'!$A$3:$A$20000,"&gt;="&amp;M$3,'ChatGPT data'!$A$3:$A$20000,"&lt;="&amp;M$4,'ChatGPT data'!$B$3:$B$20000,$A80),IF($B80="LinkedIn Ads",SUMIFS('LinkedIn data'!$I$3:$I$20000,'LinkedIn data'!$A$3:$A$20000,"&gt;="&amp;M$3,'LinkedIn data'!$A$3:$A$20000,"&lt;="&amp;M$4,'LinkedIn data'!$B$3:$B$20000,$A80),0)))))</f>
        <v/>
      </c>
      <c r="N80" s="14" t="str">
        <f aca="false">IF($A80="","",IF($B80="Meta",SUMIFS('Meta data'!$V$3:$V$20000,'Meta data'!$A$3:$A$20000,"&gt;="&amp;N$3,'Meta data'!$A$3:$A$20000,"&lt;="&amp;N$4,'Meta data'!$C$3:$C$20000,$A80),IF($B80="Google Ads",SUMIFS('Google data'!$J$3:$J$20000,'Google data'!$B$3:$B$20000,"&gt;="&amp;N$3,'Google data'!$B$3:$B$20000,"&lt;="&amp;N$4,'Google data'!$A$3:$A$20000,$A80),IF($B80="ChatGPT Ads",SUMIFS('ChatGPT data'!$I$3:$I$20000,'ChatGPT data'!$A$3:$A$20000,"&gt;="&amp;N$3,'ChatGPT data'!$A$3:$A$20000,"&lt;="&amp;N$4,'ChatGPT data'!$B$3:$B$20000,$A80),IF($B80="LinkedIn Ads",SUMIFS('LinkedIn data'!$I$3:$I$20000,'LinkedIn data'!$A$3:$A$20000,"&gt;="&amp;N$3,'LinkedIn data'!$A$3:$A$20000,"&lt;="&amp;N$4,'LinkedIn data'!$B$3:$B$20000,$A80),0)))))</f>
        <v/>
      </c>
      <c r="O80" s="14" t="str">
        <f aca="false">IF($A80="","",IF($B80="Meta",SUMIFS('Meta data'!$V$3:$V$20000,'Meta data'!$A$3:$A$20000,"&gt;="&amp;O$3,'Meta data'!$A$3:$A$20000,"&lt;="&amp;O$4,'Meta data'!$C$3:$C$20000,$A80),IF($B80="Google Ads",SUMIFS('Google data'!$J$3:$J$20000,'Google data'!$B$3:$B$20000,"&gt;="&amp;O$3,'Google data'!$B$3:$B$20000,"&lt;="&amp;O$4,'Google data'!$A$3:$A$20000,$A80),IF($B80="ChatGPT Ads",SUMIFS('ChatGPT data'!$I$3:$I$20000,'ChatGPT data'!$A$3:$A$20000,"&gt;="&amp;O$3,'ChatGPT data'!$A$3:$A$20000,"&lt;="&amp;O$4,'ChatGPT data'!$B$3:$B$20000,$A80),IF($B80="LinkedIn Ads",SUMIFS('LinkedIn data'!$I$3:$I$20000,'LinkedIn data'!$A$3:$A$20000,"&gt;="&amp;O$3,'LinkedIn data'!$A$3:$A$20000,"&lt;="&amp;O$4,'LinkedIn data'!$B$3:$B$20000,$A80),0)))))</f>
        <v/>
      </c>
      <c r="P80" s="14" t="str">
        <f aca="false">IF($A80="","",IF($B80="Meta",SUMIFS('Meta data'!$V$3:$V$20000,'Meta data'!$A$3:$A$20000,"&gt;="&amp;P$3,'Meta data'!$A$3:$A$20000,"&lt;="&amp;P$4,'Meta data'!$C$3:$C$20000,$A80),IF($B80="Google Ads",SUMIFS('Google data'!$J$3:$J$20000,'Google data'!$B$3:$B$20000,"&gt;="&amp;P$3,'Google data'!$B$3:$B$20000,"&lt;="&amp;P$4,'Google data'!$A$3:$A$20000,$A80),IF($B80="ChatGPT Ads",SUMIFS('ChatGPT data'!$I$3:$I$20000,'ChatGPT data'!$A$3:$A$20000,"&gt;="&amp;P$3,'ChatGPT data'!$A$3:$A$20000,"&lt;="&amp;P$4,'ChatGPT data'!$B$3:$B$20000,$A80),IF($B80="LinkedIn Ads",SUMIFS('LinkedIn data'!$I$3:$I$20000,'LinkedIn data'!$A$3:$A$20000,"&gt;="&amp;P$3,'LinkedIn data'!$A$3:$A$20000,"&lt;="&amp;P$4,'LinkedIn data'!$B$3:$B$20000,$A80),0)))))</f>
        <v/>
      </c>
      <c r="Q80" s="14" t="str">
        <f aca="false">IF($A80="","",IF($B80="Meta",SUMIFS('Meta data'!$V$3:$V$20000,'Meta data'!$A$3:$A$20000,"&gt;="&amp;Q$3,'Meta data'!$A$3:$A$20000,"&lt;="&amp;Q$4,'Meta data'!$C$3:$C$20000,$A80),IF($B80="Google Ads",SUMIFS('Google data'!$J$3:$J$20000,'Google data'!$B$3:$B$20000,"&gt;="&amp;Q$3,'Google data'!$B$3:$B$20000,"&lt;="&amp;Q$4,'Google data'!$A$3:$A$20000,$A80),IF($B80="ChatGPT Ads",SUMIFS('ChatGPT data'!$I$3:$I$20000,'ChatGPT data'!$A$3:$A$20000,"&gt;="&amp;Q$3,'ChatGPT data'!$A$3:$A$20000,"&lt;="&amp;Q$4,'ChatGPT data'!$B$3:$B$20000,$A80),IF($B80="LinkedIn Ads",SUMIFS('LinkedIn data'!$I$3:$I$20000,'LinkedIn data'!$A$3:$A$20000,"&gt;="&amp;Q$3,'LinkedIn data'!$A$3:$A$20000,"&lt;="&amp;Q$4,'LinkedIn data'!$B$3:$B$20000,$A80),0)))))</f>
        <v/>
      </c>
      <c r="R80" s="15" t="str">
        <f aca="false">IF($A80="","",SUM(F80:Q80))</f>
        <v/>
      </c>
      <c r="S80" s="36" t="str">
        <f aca="false">IF($A80="","",IF($B80="Meta",SUMIFS('Meta data'!$O$3:$O$20000,'Meta data'!$C$3:$C$20000,$A80),IF($B80="Google Ads",SUMIFS('Google data'!$F$3:$F$20000,'Google data'!$A$3:$A$20000,$A80),IF($B80="ChatGPT Ads",SUMIFS('ChatGPT data'!$E$3:$E$20000,'ChatGPT data'!$B$3:$B$20000,$A80),IF($B80="LinkedIn Ads",SUMIFS('LinkedIn data'!$E$3:$E$20000,'LinkedIn data'!$B$3:$B$20000,$A80),0)))))</f>
        <v/>
      </c>
      <c r="T80" s="36" t="str">
        <f aca="false">IF($A80="","",IF($B80="Meta",SUMIFS('Meta data'!$P$3:$P$20000,'Meta data'!$C$3:$C$20000,$A80),IF($B80="Google Ads",SUMIFS('Google data'!$G$3:$G$20000,'Google data'!$A$3:$A$20000,$A80),IF($B80="ChatGPT Ads",SUMIFS('ChatGPT data'!$F$3:$F$20000,'ChatGPT data'!$B$3:$B$20000,$A80),IF($B80="LinkedIn Ads",SUMIFS('LinkedIn data'!$F$3:$F$20000,'LinkedIn data'!$B$3:$B$20000,$A80),0)))))</f>
        <v/>
      </c>
      <c r="U80" s="37" t="str">
        <f aca="false">IF(OR($A80="",T80=0),"",R80/T80)</f>
        <v/>
      </c>
      <c r="V80" s="58"/>
      <c r="W80" s="14" t="str">
        <f aca="false">IF($A80="","",IF($B80="Meta",SUMIFS('Meta data'!$V$3:$V$20000,'Meta data'!$A$3:$A$20000,"&gt;="&amp;Calc!$C$15,'Meta data'!$A$3:$A$20000,"&lt;="&amp;Calc!$C$13,'Meta data'!$C$3:$C$20000,$A80,'Meta data'!$T$3:$T$20000,"&lt;&gt;Month total"),IF($B80="Google Ads",SUMIFS('Google data'!$J$3:$J$20000,'Google data'!$B$3:$B$20000,"&gt;="&amp;Calc!$C$15,'Google data'!$B$3:$B$20000,"&lt;="&amp;Calc!$C$13,'Google data'!$A$3:$A$20000,$A80,'Google data'!$H$3:$H$20000,"&lt;&gt;Month total"),IF($B80="ChatGPT Ads",SUMIFS('ChatGPT data'!$I$3:$I$20000,'ChatGPT data'!$A$3:$A$20000,"&gt;="&amp;Calc!$C$15,'ChatGPT data'!$A$3:$A$20000,"&lt;="&amp;Calc!$C$13,'ChatGPT data'!$B$3:$B$20000,$A80,'ChatGPT data'!$G$3:$G$20000,"&lt;&gt;Month total"),IF($B80="LinkedIn Ads",SUMIFS('LinkedIn data'!$I$3:$I$20000,'LinkedIn data'!$A$3:$A$20000,"&gt;="&amp;Calc!$C$15,'LinkedIn data'!$A$3:$A$20000,"&lt;="&amp;Calc!$C$13,'LinkedIn data'!$B$3:$B$20000,$A80,'LinkedIn data'!$G$3:$G$20000,"&lt;&gt;Month total"),0)))))</f>
        <v/>
      </c>
      <c r="X80" s="14" t="str">
        <f aca="false">IF($A80="","",IF($B80="Meta",SUMIFS('Meta data'!$V$3:$V$20000,'Meta data'!$A$3:$A$20000,"&gt;="&amp;Calc!$C$14,'Meta data'!$A$3:$A$20000,"&lt;="&amp;Calc!$C$13,'Meta data'!$C$3:$C$20000,$A80,'Meta data'!$T$3:$T$20000,"&lt;&gt;Month total"),IF($B80="Google Ads",SUMIFS('Google data'!$J$3:$J$20000,'Google data'!$B$3:$B$20000,"&gt;="&amp;Calc!$C$14,'Google data'!$B$3:$B$20000,"&lt;="&amp;Calc!$C$13,'Google data'!$A$3:$A$20000,$A80,'Google data'!$H$3:$H$20000,"&lt;&gt;Month total"),IF($B80="ChatGPT Ads",SUMIFS('ChatGPT data'!$I$3:$I$20000,'ChatGPT data'!$A$3:$A$20000,"&gt;="&amp;Calc!$C$14,'ChatGPT data'!$A$3:$A$20000,"&lt;="&amp;Calc!$C$13,'ChatGPT data'!$B$3:$B$20000,$A80,'ChatGPT data'!$G$3:$G$20000,"&lt;&gt;Month total"),IF($B80="LinkedIn Ads",SUMIFS('LinkedIn data'!$I$3:$I$20000,'LinkedIn data'!$A$3:$A$20000,"&gt;="&amp;Calc!$C$14,'LinkedIn data'!$A$3:$A$20000,"&lt;="&amp;Calc!$C$13,'LinkedIn data'!$B$3:$B$20000,$A80,'LinkedIn data'!$G$3:$G$20000,"&lt;&gt;Month total"),0)))))</f>
        <v/>
      </c>
    </row>
    <row r="81" customFormat="false" ht="15" hidden="false" customHeight="false" outlineLevel="0" collapsed="false">
      <c r="A81" s="59"/>
      <c r="B81" s="59"/>
      <c r="C81" s="59"/>
      <c r="D81" s="59"/>
      <c r="E81" s="59"/>
      <c r="F81" s="14" t="str">
        <f aca="false">IF($A81="","",IF($B81="Meta",SUMIFS('Meta data'!$V$3:$V$20000,'Meta data'!$A$3:$A$20000,"&gt;="&amp;F$3,'Meta data'!$A$3:$A$20000,"&lt;="&amp;F$4,'Meta data'!$C$3:$C$20000,$A81),IF($B81="Google Ads",SUMIFS('Google data'!$J$3:$J$20000,'Google data'!$B$3:$B$20000,"&gt;="&amp;F$3,'Google data'!$B$3:$B$20000,"&lt;="&amp;F$4,'Google data'!$A$3:$A$20000,$A81),IF($B81="ChatGPT Ads",SUMIFS('ChatGPT data'!$I$3:$I$20000,'ChatGPT data'!$A$3:$A$20000,"&gt;="&amp;F$3,'ChatGPT data'!$A$3:$A$20000,"&lt;="&amp;F$4,'ChatGPT data'!$B$3:$B$20000,$A81),IF($B81="LinkedIn Ads",SUMIFS('LinkedIn data'!$I$3:$I$20000,'LinkedIn data'!$A$3:$A$20000,"&gt;="&amp;F$3,'LinkedIn data'!$A$3:$A$20000,"&lt;="&amp;F$4,'LinkedIn data'!$B$3:$B$20000,$A81),0)))))</f>
        <v/>
      </c>
      <c r="G81" s="14" t="str">
        <f aca="false">IF($A81="","",IF($B81="Meta",SUMIFS('Meta data'!$V$3:$V$20000,'Meta data'!$A$3:$A$20000,"&gt;="&amp;G$3,'Meta data'!$A$3:$A$20000,"&lt;="&amp;G$4,'Meta data'!$C$3:$C$20000,$A81),IF($B81="Google Ads",SUMIFS('Google data'!$J$3:$J$20000,'Google data'!$B$3:$B$20000,"&gt;="&amp;G$3,'Google data'!$B$3:$B$20000,"&lt;="&amp;G$4,'Google data'!$A$3:$A$20000,$A81),IF($B81="ChatGPT Ads",SUMIFS('ChatGPT data'!$I$3:$I$20000,'ChatGPT data'!$A$3:$A$20000,"&gt;="&amp;G$3,'ChatGPT data'!$A$3:$A$20000,"&lt;="&amp;G$4,'ChatGPT data'!$B$3:$B$20000,$A81),IF($B81="LinkedIn Ads",SUMIFS('LinkedIn data'!$I$3:$I$20000,'LinkedIn data'!$A$3:$A$20000,"&gt;="&amp;G$3,'LinkedIn data'!$A$3:$A$20000,"&lt;="&amp;G$4,'LinkedIn data'!$B$3:$B$20000,$A81),0)))))</f>
        <v/>
      </c>
      <c r="H81" s="14" t="str">
        <f aca="false">IF($A81="","",IF($B81="Meta",SUMIFS('Meta data'!$V$3:$V$20000,'Meta data'!$A$3:$A$20000,"&gt;="&amp;H$3,'Meta data'!$A$3:$A$20000,"&lt;="&amp;H$4,'Meta data'!$C$3:$C$20000,$A81),IF($B81="Google Ads",SUMIFS('Google data'!$J$3:$J$20000,'Google data'!$B$3:$B$20000,"&gt;="&amp;H$3,'Google data'!$B$3:$B$20000,"&lt;="&amp;H$4,'Google data'!$A$3:$A$20000,$A81),IF($B81="ChatGPT Ads",SUMIFS('ChatGPT data'!$I$3:$I$20000,'ChatGPT data'!$A$3:$A$20000,"&gt;="&amp;H$3,'ChatGPT data'!$A$3:$A$20000,"&lt;="&amp;H$4,'ChatGPT data'!$B$3:$B$20000,$A81),IF($B81="LinkedIn Ads",SUMIFS('LinkedIn data'!$I$3:$I$20000,'LinkedIn data'!$A$3:$A$20000,"&gt;="&amp;H$3,'LinkedIn data'!$A$3:$A$20000,"&lt;="&amp;H$4,'LinkedIn data'!$B$3:$B$20000,$A81),0)))))</f>
        <v/>
      </c>
      <c r="I81" s="14" t="str">
        <f aca="false">IF($A81="","",IF($B81="Meta",SUMIFS('Meta data'!$V$3:$V$20000,'Meta data'!$A$3:$A$20000,"&gt;="&amp;I$3,'Meta data'!$A$3:$A$20000,"&lt;="&amp;I$4,'Meta data'!$C$3:$C$20000,$A81),IF($B81="Google Ads",SUMIFS('Google data'!$J$3:$J$20000,'Google data'!$B$3:$B$20000,"&gt;="&amp;I$3,'Google data'!$B$3:$B$20000,"&lt;="&amp;I$4,'Google data'!$A$3:$A$20000,$A81),IF($B81="ChatGPT Ads",SUMIFS('ChatGPT data'!$I$3:$I$20000,'ChatGPT data'!$A$3:$A$20000,"&gt;="&amp;I$3,'ChatGPT data'!$A$3:$A$20000,"&lt;="&amp;I$4,'ChatGPT data'!$B$3:$B$20000,$A81),IF($B81="LinkedIn Ads",SUMIFS('LinkedIn data'!$I$3:$I$20000,'LinkedIn data'!$A$3:$A$20000,"&gt;="&amp;I$3,'LinkedIn data'!$A$3:$A$20000,"&lt;="&amp;I$4,'LinkedIn data'!$B$3:$B$20000,$A81),0)))))</f>
        <v/>
      </c>
      <c r="J81" s="14" t="str">
        <f aca="false">IF($A81="","",IF($B81="Meta",SUMIFS('Meta data'!$V$3:$V$20000,'Meta data'!$A$3:$A$20000,"&gt;="&amp;J$3,'Meta data'!$A$3:$A$20000,"&lt;="&amp;J$4,'Meta data'!$C$3:$C$20000,$A81),IF($B81="Google Ads",SUMIFS('Google data'!$J$3:$J$20000,'Google data'!$B$3:$B$20000,"&gt;="&amp;J$3,'Google data'!$B$3:$B$20000,"&lt;="&amp;J$4,'Google data'!$A$3:$A$20000,$A81),IF($B81="ChatGPT Ads",SUMIFS('ChatGPT data'!$I$3:$I$20000,'ChatGPT data'!$A$3:$A$20000,"&gt;="&amp;J$3,'ChatGPT data'!$A$3:$A$20000,"&lt;="&amp;J$4,'ChatGPT data'!$B$3:$B$20000,$A81),IF($B81="LinkedIn Ads",SUMIFS('LinkedIn data'!$I$3:$I$20000,'LinkedIn data'!$A$3:$A$20000,"&gt;="&amp;J$3,'LinkedIn data'!$A$3:$A$20000,"&lt;="&amp;J$4,'LinkedIn data'!$B$3:$B$20000,$A81),0)))))</f>
        <v/>
      </c>
      <c r="K81" s="14" t="str">
        <f aca="false">IF($A81="","",IF($B81="Meta",SUMIFS('Meta data'!$V$3:$V$20000,'Meta data'!$A$3:$A$20000,"&gt;="&amp;K$3,'Meta data'!$A$3:$A$20000,"&lt;="&amp;K$4,'Meta data'!$C$3:$C$20000,$A81),IF($B81="Google Ads",SUMIFS('Google data'!$J$3:$J$20000,'Google data'!$B$3:$B$20000,"&gt;="&amp;K$3,'Google data'!$B$3:$B$20000,"&lt;="&amp;K$4,'Google data'!$A$3:$A$20000,$A81),IF($B81="ChatGPT Ads",SUMIFS('ChatGPT data'!$I$3:$I$20000,'ChatGPT data'!$A$3:$A$20000,"&gt;="&amp;K$3,'ChatGPT data'!$A$3:$A$20000,"&lt;="&amp;K$4,'ChatGPT data'!$B$3:$B$20000,$A81),IF($B81="LinkedIn Ads",SUMIFS('LinkedIn data'!$I$3:$I$20000,'LinkedIn data'!$A$3:$A$20000,"&gt;="&amp;K$3,'LinkedIn data'!$A$3:$A$20000,"&lt;="&amp;K$4,'LinkedIn data'!$B$3:$B$20000,$A81),0)))))</f>
        <v/>
      </c>
      <c r="L81" s="14" t="str">
        <f aca="false">IF($A81="","",IF($B81="Meta",SUMIFS('Meta data'!$V$3:$V$20000,'Meta data'!$A$3:$A$20000,"&gt;="&amp;L$3,'Meta data'!$A$3:$A$20000,"&lt;="&amp;L$4,'Meta data'!$C$3:$C$20000,$A81),IF($B81="Google Ads",SUMIFS('Google data'!$J$3:$J$20000,'Google data'!$B$3:$B$20000,"&gt;="&amp;L$3,'Google data'!$B$3:$B$20000,"&lt;="&amp;L$4,'Google data'!$A$3:$A$20000,$A81),IF($B81="ChatGPT Ads",SUMIFS('ChatGPT data'!$I$3:$I$20000,'ChatGPT data'!$A$3:$A$20000,"&gt;="&amp;L$3,'ChatGPT data'!$A$3:$A$20000,"&lt;="&amp;L$4,'ChatGPT data'!$B$3:$B$20000,$A81),IF($B81="LinkedIn Ads",SUMIFS('LinkedIn data'!$I$3:$I$20000,'LinkedIn data'!$A$3:$A$20000,"&gt;="&amp;L$3,'LinkedIn data'!$A$3:$A$20000,"&lt;="&amp;L$4,'LinkedIn data'!$B$3:$B$20000,$A81),0)))))</f>
        <v/>
      </c>
      <c r="M81" s="14" t="str">
        <f aca="false">IF($A81="","",IF($B81="Meta",SUMIFS('Meta data'!$V$3:$V$20000,'Meta data'!$A$3:$A$20000,"&gt;="&amp;M$3,'Meta data'!$A$3:$A$20000,"&lt;="&amp;M$4,'Meta data'!$C$3:$C$20000,$A81),IF($B81="Google Ads",SUMIFS('Google data'!$J$3:$J$20000,'Google data'!$B$3:$B$20000,"&gt;="&amp;M$3,'Google data'!$B$3:$B$20000,"&lt;="&amp;M$4,'Google data'!$A$3:$A$20000,$A81),IF($B81="ChatGPT Ads",SUMIFS('ChatGPT data'!$I$3:$I$20000,'ChatGPT data'!$A$3:$A$20000,"&gt;="&amp;M$3,'ChatGPT data'!$A$3:$A$20000,"&lt;="&amp;M$4,'ChatGPT data'!$B$3:$B$20000,$A81),IF($B81="LinkedIn Ads",SUMIFS('LinkedIn data'!$I$3:$I$20000,'LinkedIn data'!$A$3:$A$20000,"&gt;="&amp;M$3,'LinkedIn data'!$A$3:$A$20000,"&lt;="&amp;M$4,'LinkedIn data'!$B$3:$B$20000,$A81),0)))))</f>
        <v/>
      </c>
      <c r="N81" s="14" t="str">
        <f aca="false">IF($A81="","",IF($B81="Meta",SUMIFS('Meta data'!$V$3:$V$20000,'Meta data'!$A$3:$A$20000,"&gt;="&amp;N$3,'Meta data'!$A$3:$A$20000,"&lt;="&amp;N$4,'Meta data'!$C$3:$C$20000,$A81),IF($B81="Google Ads",SUMIFS('Google data'!$J$3:$J$20000,'Google data'!$B$3:$B$20000,"&gt;="&amp;N$3,'Google data'!$B$3:$B$20000,"&lt;="&amp;N$4,'Google data'!$A$3:$A$20000,$A81),IF($B81="ChatGPT Ads",SUMIFS('ChatGPT data'!$I$3:$I$20000,'ChatGPT data'!$A$3:$A$20000,"&gt;="&amp;N$3,'ChatGPT data'!$A$3:$A$20000,"&lt;="&amp;N$4,'ChatGPT data'!$B$3:$B$20000,$A81),IF($B81="LinkedIn Ads",SUMIFS('LinkedIn data'!$I$3:$I$20000,'LinkedIn data'!$A$3:$A$20000,"&gt;="&amp;N$3,'LinkedIn data'!$A$3:$A$20000,"&lt;="&amp;N$4,'LinkedIn data'!$B$3:$B$20000,$A81),0)))))</f>
        <v/>
      </c>
      <c r="O81" s="14" t="str">
        <f aca="false">IF($A81="","",IF($B81="Meta",SUMIFS('Meta data'!$V$3:$V$20000,'Meta data'!$A$3:$A$20000,"&gt;="&amp;O$3,'Meta data'!$A$3:$A$20000,"&lt;="&amp;O$4,'Meta data'!$C$3:$C$20000,$A81),IF($B81="Google Ads",SUMIFS('Google data'!$J$3:$J$20000,'Google data'!$B$3:$B$20000,"&gt;="&amp;O$3,'Google data'!$B$3:$B$20000,"&lt;="&amp;O$4,'Google data'!$A$3:$A$20000,$A81),IF($B81="ChatGPT Ads",SUMIFS('ChatGPT data'!$I$3:$I$20000,'ChatGPT data'!$A$3:$A$20000,"&gt;="&amp;O$3,'ChatGPT data'!$A$3:$A$20000,"&lt;="&amp;O$4,'ChatGPT data'!$B$3:$B$20000,$A81),IF($B81="LinkedIn Ads",SUMIFS('LinkedIn data'!$I$3:$I$20000,'LinkedIn data'!$A$3:$A$20000,"&gt;="&amp;O$3,'LinkedIn data'!$A$3:$A$20000,"&lt;="&amp;O$4,'LinkedIn data'!$B$3:$B$20000,$A81),0)))))</f>
        <v/>
      </c>
      <c r="P81" s="14" t="str">
        <f aca="false">IF($A81="","",IF($B81="Meta",SUMIFS('Meta data'!$V$3:$V$20000,'Meta data'!$A$3:$A$20000,"&gt;="&amp;P$3,'Meta data'!$A$3:$A$20000,"&lt;="&amp;P$4,'Meta data'!$C$3:$C$20000,$A81),IF($B81="Google Ads",SUMIFS('Google data'!$J$3:$J$20000,'Google data'!$B$3:$B$20000,"&gt;="&amp;P$3,'Google data'!$B$3:$B$20000,"&lt;="&amp;P$4,'Google data'!$A$3:$A$20000,$A81),IF($B81="ChatGPT Ads",SUMIFS('ChatGPT data'!$I$3:$I$20000,'ChatGPT data'!$A$3:$A$20000,"&gt;="&amp;P$3,'ChatGPT data'!$A$3:$A$20000,"&lt;="&amp;P$4,'ChatGPT data'!$B$3:$B$20000,$A81),IF($B81="LinkedIn Ads",SUMIFS('LinkedIn data'!$I$3:$I$20000,'LinkedIn data'!$A$3:$A$20000,"&gt;="&amp;P$3,'LinkedIn data'!$A$3:$A$20000,"&lt;="&amp;P$4,'LinkedIn data'!$B$3:$B$20000,$A81),0)))))</f>
        <v/>
      </c>
      <c r="Q81" s="14" t="str">
        <f aca="false">IF($A81="","",IF($B81="Meta",SUMIFS('Meta data'!$V$3:$V$20000,'Meta data'!$A$3:$A$20000,"&gt;="&amp;Q$3,'Meta data'!$A$3:$A$20000,"&lt;="&amp;Q$4,'Meta data'!$C$3:$C$20000,$A81),IF($B81="Google Ads",SUMIFS('Google data'!$J$3:$J$20000,'Google data'!$B$3:$B$20000,"&gt;="&amp;Q$3,'Google data'!$B$3:$B$20000,"&lt;="&amp;Q$4,'Google data'!$A$3:$A$20000,$A81),IF($B81="ChatGPT Ads",SUMIFS('ChatGPT data'!$I$3:$I$20000,'ChatGPT data'!$A$3:$A$20000,"&gt;="&amp;Q$3,'ChatGPT data'!$A$3:$A$20000,"&lt;="&amp;Q$4,'ChatGPT data'!$B$3:$B$20000,$A81),IF($B81="LinkedIn Ads",SUMIFS('LinkedIn data'!$I$3:$I$20000,'LinkedIn data'!$A$3:$A$20000,"&gt;="&amp;Q$3,'LinkedIn data'!$A$3:$A$20000,"&lt;="&amp;Q$4,'LinkedIn data'!$B$3:$B$20000,$A81),0)))))</f>
        <v/>
      </c>
      <c r="R81" s="15" t="str">
        <f aca="false">IF($A81="","",SUM(F81:Q81))</f>
        <v/>
      </c>
      <c r="S81" s="36" t="str">
        <f aca="false">IF($A81="","",IF($B81="Meta",SUMIFS('Meta data'!$O$3:$O$20000,'Meta data'!$C$3:$C$20000,$A81),IF($B81="Google Ads",SUMIFS('Google data'!$F$3:$F$20000,'Google data'!$A$3:$A$20000,$A81),IF($B81="ChatGPT Ads",SUMIFS('ChatGPT data'!$E$3:$E$20000,'ChatGPT data'!$B$3:$B$20000,$A81),IF($B81="LinkedIn Ads",SUMIFS('LinkedIn data'!$E$3:$E$20000,'LinkedIn data'!$B$3:$B$20000,$A81),0)))))</f>
        <v/>
      </c>
      <c r="T81" s="36" t="str">
        <f aca="false">IF($A81="","",IF($B81="Meta",SUMIFS('Meta data'!$P$3:$P$20000,'Meta data'!$C$3:$C$20000,$A81),IF($B81="Google Ads",SUMIFS('Google data'!$G$3:$G$20000,'Google data'!$A$3:$A$20000,$A81),IF($B81="ChatGPT Ads",SUMIFS('ChatGPT data'!$F$3:$F$20000,'ChatGPT data'!$B$3:$B$20000,$A81),IF($B81="LinkedIn Ads",SUMIFS('LinkedIn data'!$F$3:$F$20000,'LinkedIn data'!$B$3:$B$20000,$A81),0)))))</f>
        <v/>
      </c>
      <c r="U81" s="37" t="str">
        <f aca="false">IF(OR($A81="",T81=0),"",R81/T81)</f>
        <v/>
      </c>
      <c r="V81" s="58"/>
      <c r="W81" s="14" t="str">
        <f aca="false">IF($A81="","",IF($B81="Meta",SUMIFS('Meta data'!$V$3:$V$20000,'Meta data'!$A$3:$A$20000,"&gt;="&amp;Calc!$C$15,'Meta data'!$A$3:$A$20000,"&lt;="&amp;Calc!$C$13,'Meta data'!$C$3:$C$20000,$A81,'Meta data'!$T$3:$T$20000,"&lt;&gt;Month total"),IF($B81="Google Ads",SUMIFS('Google data'!$J$3:$J$20000,'Google data'!$B$3:$B$20000,"&gt;="&amp;Calc!$C$15,'Google data'!$B$3:$B$20000,"&lt;="&amp;Calc!$C$13,'Google data'!$A$3:$A$20000,$A81,'Google data'!$H$3:$H$20000,"&lt;&gt;Month total"),IF($B81="ChatGPT Ads",SUMIFS('ChatGPT data'!$I$3:$I$20000,'ChatGPT data'!$A$3:$A$20000,"&gt;="&amp;Calc!$C$15,'ChatGPT data'!$A$3:$A$20000,"&lt;="&amp;Calc!$C$13,'ChatGPT data'!$B$3:$B$20000,$A81,'ChatGPT data'!$G$3:$G$20000,"&lt;&gt;Month total"),IF($B81="LinkedIn Ads",SUMIFS('LinkedIn data'!$I$3:$I$20000,'LinkedIn data'!$A$3:$A$20000,"&gt;="&amp;Calc!$C$15,'LinkedIn data'!$A$3:$A$20000,"&lt;="&amp;Calc!$C$13,'LinkedIn data'!$B$3:$B$20000,$A81,'LinkedIn data'!$G$3:$G$20000,"&lt;&gt;Month total"),0)))))</f>
        <v/>
      </c>
      <c r="X81" s="14" t="str">
        <f aca="false">IF($A81="","",IF($B81="Meta",SUMIFS('Meta data'!$V$3:$V$20000,'Meta data'!$A$3:$A$20000,"&gt;="&amp;Calc!$C$14,'Meta data'!$A$3:$A$20000,"&lt;="&amp;Calc!$C$13,'Meta data'!$C$3:$C$20000,$A81,'Meta data'!$T$3:$T$20000,"&lt;&gt;Month total"),IF($B81="Google Ads",SUMIFS('Google data'!$J$3:$J$20000,'Google data'!$B$3:$B$20000,"&gt;="&amp;Calc!$C$14,'Google data'!$B$3:$B$20000,"&lt;="&amp;Calc!$C$13,'Google data'!$A$3:$A$20000,$A81,'Google data'!$H$3:$H$20000,"&lt;&gt;Month total"),IF($B81="ChatGPT Ads",SUMIFS('ChatGPT data'!$I$3:$I$20000,'ChatGPT data'!$A$3:$A$20000,"&gt;="&amp;Calc!$C$14,'ChatGPT data'!$A$3:$A$20000,"&lt;="&amp;Calc!$C$13,'ChatGPT data'!$B$3:$B$20000,$A81,'ChatGPT data'!$G$3:$G$20000,"&lt;&gt;Month total"),IF($B81="LinkedIn Ads",SUMIFS('LinkedIn data'!$I$3:$I$20000,'LinkedIn data'!$A$3:$A$20000,"&gt;="&amp;Calc!$C$14,'LinkedIn data'!$A$3:$A$20000,"&lt;="&amp;Calc!$C$13,'LinkedIn data'!$B$3:$B$20000,$A81,'LinkedIn data'!$G$3:$G$20000,"&lt;&gt;Month total"),0)))))</f>
        <v/>
      </c>
    </row>
    <row r="82" customFormat="false" ht="15" hidden="false" customHeight="false" outlineLevel="0" collapsed="false">
      <c r="A82" s="59"/>
      <c r="B82" s="59"/>
      <c r="C82" s="59"/>
      <c r="D82" s="59"/>
      <c r="E82" s="59"/>
      <c r="F82" s="14" t="str">
        <f aca="false">IF($A82="","",IF($B82="Meta",SUMIFS('Meta data'!$V$3:$V$20000,'Meta data'!$A$3:$A$20000,"&gt;="&amp;F$3,'Meta data'!$A$3:$A$20000,"&lt;="&amp;F$4,'Meta data'!$C$3:$C$20000,$A82),IF($B82="Google Ads",SUMIFS('Google data'!$J$3:$J$20000,'Google data'!$B$3:$B$20000,"&gt;="&amp;F$3,'Google data'!$B$3:$B$20000,"&lt;="&amp;F$4,'Google data'!$A$3:$A$20000,$A82),IF($B82="ChatGPT Ads",SUMIFS('ChatGPT data'!$I$3:$I$20000,'ChatGPT data'!$A$3:$A$20000,"&gt;="&amp;F$3,'ChatGPT data'!$A$3:$A$20000,"&lt;="&amp;F$4,'ChatGPT data'!$B$3:$B$20000,$A82),IF($B82="LinkedIn Ads",SUMIFS('LinkedIn data'!$I$3:$I$20000,'LinkedIn data'!$A$3:$A$20000,"&gt;="&amp;F$3,'LinkedIn data'!$A$3:$A$20000,"&lt;="&amp;F$4,'LinkedIn data'!$B$3:$B$20000,$A82),0)))))</f>
        <v/>
      </c>
      <c r="G82" s="14" t="str">
        <f aca="false">IF($A82="","",IF($B82="Meta",SUMIFS('Meta data'!$V$3:$V$20000,'Meta data'!$A$3:$A$20000,"&gt;="&amp;G$3,'Meta data'!$A$3:$A$20000,"&lt;="&amp;G$4,'Meta data'!$C$3:$C$20000,$A82),IF($B82="Google Ads",SUMIFS('Google data'!$J$3:$J$20000,'Google data'!$B$3:$B$20000,"&gt;="&amp;G$3,'Google data'!$B$3:$B$20000,"&lt;="&amp;G$4,'Google data'!$A$3:$A$20000,$A82),IF($B82="ChatGPT Ads",SUMIFS('ChatGPT data'!$I$3:$I$20000,'ChatGPT data'!$A$3:$A$20000,"&gt;="&amp;G$3,'ChatGPT data'!$A$3:$A$20000,"&lt;="&amp;G$4,'ChatGPT data'!$B$3:$B$20000,$A82),IF($B82="LinkedIn Ads",SUMIFS('LinkedIn data'!$I$3:$I$20000,'LinkedIn data'!$A$3:$A$20000,"&gt;="&amp;G$3,'LinkedIn data'!$A$3:$A$20000,"&lt;="&amp;G$4,'LinkedIn data'!$B$3:$B$20000,$A82),0)))))</f>
        <v/>
      </c>
      <c r="H82" s="14" t="str">
        <f aca="false">IF($A82="","",IF($B82="Meta",SUMIFS('Meta data'!$V$3:$V$20000,'Meta data'!$A$3:$A$20000,"&gt;="&amp;H$3,'Meta data'!$A$3:$A$20000,"&lt;="&amp;H$4,'Meta data'!$C$3:$C$20000,$A82),IF($B82="Google Ads",SUMIFS('Google data'!$J$3:$J$20000,'Google data'!$B$3:$B$20000,"&gt;="&amp;H$3,'Google data'!$B$3:$B$20000,"&lt;="&amp;H$4,'Google data'!$A$3:$A$20000,$A82),IF($B82="ChatGPT Ads",SUMIFS('ChatGPT data'!$I$3:$I$20000,'ChatGPT data'!$A$3:$A$20000,"&gt;="&amp;H$3,'ChatGPT data'!$A$3:$A$20000,"&lt;="&amp;H$4,'ChatGPT data'!$B$3:$B$20000,$A82),IF($B82="LinkedIn Ads",SUMIFS('LinkedIn data'!$I$3:$I$20000,'LinkedIn data'!$A$3:$A$20000,"&gt;="&amp;H$3,'LinkedIn data'!$A$3:$A$20000,"&lt;="&amp;H$4,'LinkedIn data'!$B$3:$B$20000,$A82),0)))))</f>
        <v/>
      </c>
      <c r="I82" s="14" t="str">
        <f aca="false">IF($A82="","",IF($B82="Meta",SUMIFS('Meta data'!$V$3:$V$20000,'Meta data'!$A$3:$A$20000,"&gt;="&amp;I$3,'Meta data'!$A$3:$A$20000,"&lt;="&amp;I$4,'Meta data'!$C$3:$C$20000,$A82),IF($B82="Google Ads",SUMIFS('Google data'!$J$3:$J$20000,'Google data'!$B$3:$B$20000,"&gt;="&amp;I$3,'Google data'!$B$3:$B$20000,"&lt;="&amp;I$4,'Google data'!$A$3:$A$20000,$A82),IF($B82="ChatGPT Ads",SUMIFS('ChatGPT data'!$I$3:$I$20000,'ChatGPT data'!$A$3:$A$20000,"&gt;="&amp;I$3,'ChatGPT data'!$A$3:$A$20000,"&lt;="&amp;I$4,'ChatGPT data'!$B$3:$B$20000,$A82),IF($B82="LinkedIn Ads",SUMIFS('LinkedIn data'!$I$3:$I$20000,'LinkedIn data'!$A$3:$A$20000,"&gt;="&amp;I$3,'LinkedIn data'!$A$3:$A$20000,"&lt;="&amp;I$4,'LinkedIn data'!$B$3:$B$20000,$A82),0)))))</f>
        <v/>
      </c>
      <c r="J82" s="14" t="str">
        <f aca="false">IF($A82="","",IF($B82="Meta",SUMIFS('Meta data'!$V$3:$V$20000,'Meta data'!$A$3:$A$20000,"&gt;="&amp;J$3,'Meta data'!$A$3:$A$20000,"&lt;="&amp;J$4,'Meta data'!$C$3:$C$20000,$A82),IF($B82="Google Ads",SUMIFS('Google data'!$J$3:$J$20000,'Google data'!$B$3:$B$20000,"&gt;="&amp;J$3,'Google data'!$B$3:$B$20000,"&lt;="&amp;J$4,'Google data'!$A$3:$A$20000,$A82),IF($B82="ChatGPT Ads",SUMIFS('ChatGPT data'!$I$3:$I$20000,'ChatGPT data'!$A$3:$A$20000,"&gt;="&amp;J$3,'ChatGPT data'!$A$3:$A$20000,"&lt;="&amp;J$4,'ChatGPT data'!$B$3:$B$20000,$A82),IF($B82="LinkedIn Ads",SUMIFS('LinkedIn data'!$I$3:$I$20000,'LinkedIn data'!$A$3:$A$20000,"&gt;="&amp;J$3,'LinkedIn data'!$A$3:$A$20000,"&lt;="&amp;J$4,'LinkedIn data'!$B$3:$B$20000,$A82),0)))))</f>
        <v/>
      </c>
      <c r="K82" s="14" t="str">
        <f aca="false">IF($A82="","",IF($B82="Meta",SUMIFS('Meta data'!$V$3:$V$20000,'Meta data'!$A$3:$A$20000,"&gt;="&amp;K$3,'Meta data'!$A$3:$A$20000,"&lt;="&amp;K$4,'Meta data'!$C$3:$C$20000,$A82),IF($B82="Google Ads",SUMIFS('Google data'!$J$3:$J$20000,'Google data'!$B$3:$B$20000,"&gt;="&amp;K$3,'Google data'!$B$3:$B$20000,"&lt;="&amp;K$4,'Google data'!$A$3:$A$20000,$A82),IF($B82="ChatGPT Ads",SUMIFS('ChatGPT data'!$I$3:$I$20000,'ChatGPT data'!$A$3:$A$20000,"&gt;="&amp;K$3,'ChatGPT data'!$A$3:$A$20000,"&lt;="&amp;K$4,'ChatGPT data'!$B$3:$B$20000,$A82),IF($B82="LinkedIn Ads",SUMIFS('LinkedIn data'!$I$3:$I$20000,'LinkedIn data'!$A$3:$A$20000,"&gt;="&amp;K$3,'LinkedIn data'!$A$3:$A$20000,"&lt;="&amp;K$4,'LinkedIn data'!$B$3:$B$20000,$A82),0)))))</f>
        <v/>
      </c>
      <c r="L82" s="14" t="str">
        <f aca="false">IF($A82="","",IF($B82="Meta",SUMIFS('Meta data'!$V$3:$V$20000,'Meta data'!$A$3:$A$20000,"&gt;="&amp;L$3,'Meta data'!$A$3:$A$20000,"&lt;="&amp;L$4,'Meta data'!$C$3:$C$20000,$A82),IF($B82="Google Ads",SUMIFS('Google data'!$J$3:$J$20000,'Google data'!$B$3:$B$20000,"&gt;="&amp;L$3,'Google data'!$B$3:$B$20000,"&lt;="&amp;L$4,'Google data'!$A$3:$A$20000,$A82),IF($B82="ChatGPT Ads",SUMIFS('ChatGPT data'!$I$3:$I$20000,'ChatGPT data'!$A$3:$A$20000,"&gt;="&amp;L$3,'ChatGPT data'!$A$3:$A$20000,"&lt;="&amp;L$4,'ChatGPT data'!$B$3:$B$20000,$A82),IF($B82="LinkedIn Ads",SUMIFS('LinkedIn data'!$I$3:$I$20000,'LinkedIn data'!$A$3:$A$20000,"&gt;="&amp;L$3,'LinkedIn data'!$A$3:$A$20000,"&lt;="&amp;L$4,'LinkedIn data'!$B$3:$B$20000,$A82),0)))))</f>
        <v/>
      </c>
      <c r="M82" s="14" t="str">
        <f aca="false">IF($A82="","",IF($B82="Meta",SUMIFS('Meta data'!$V$3:$V$20000,'Meta data'!$A$3:$A$20000,"&gt;="&amp;M$3,'Meta data'!$A$3:$A$20000,"&lt;="&amp;M$4,'Meta data'!$C$3:$C$20000,$A82),IF($B82="Google Ads",SUMIFS('Google data'!$J$3:$J$20000,'Google data'!$B$3:$B$20000,"&gt;="&amp;M$3,'Google data'!$B$3:$B$20000,"&lt;="&amp;M$4,'Google data'!$A$3:$A$20000,$A82),IF($B82="ChatGPT Ads",SUMIFS('ChatGPT data'!$I$3:$I$20000,'ChatGPT data'!$A$3:$A$20000,"&gt;="&amp;M$3,'ChatGPT data'!$A$3:$A$20000,"&lt;="&amp;M$4,'ChatGPT data'!$B$3:$B$20000,$A82),IF($B82="LinkedIn Ads",SUMIFS('LinkedIn data'!$I$3:$I$20000,'LinkedIn data'!$A$3:$A$20000,"&gt;="&amp;M$3,'LinkedIn data'!$A$3:$A$20000,"&lt;="&amp;M$4,'LinkedIn data'!$B$3:$B$20000,$A82),0)))))</f>
        <v/>
      </c>
      <c r="N82" s="14" t="str">
        <f aca="false">IF($A82="","",IF($B82="Meta",SUMIFS('Meta data'!$V$3:$V$20000,'Meta data'!$A$3:$A$20000,"&gt;="&amp;N$3,'Meta data'!$A$3:$A$20000,"&lt;="&amp;N$4,'Meta data'!$C$3:$C$20000,$A82),IF($B82="Google Ads",SUMIFS('Google data'!$J$3:$J$20000,'Google data'!$B$3:$B$20000,"&gt;="&amp;N$3,'Google data'!$B$3:$B$20000,"&lt;="&amp;N$4,'Google data'!$A$3:$A$20000,$A82),IF($B82="ChatGPT Ads",SUMIFS('ChatGPT data'!$I$3:$I$20000,'ChatGPT data'!$A$3:$A$20000,"&gt;="&amp;N$3,'ChatGPT data'!$A$3:$A$20000,"&lt;="&amp;N$4,'ChatGPT data'!$B$3:$B$20000,$A82),IF($B82="LinkedIn Ads",SUMIFS('LinkedIn data'!$I$3:$I$20000,'LinkedIn data'!$A$3:$A$20000,"&gt;="&amp;N$3,'LinkedIn data'!$A$3:$A$20000,"&lt;="&amp;N$4,'LinkedIn data'!$B$3:$B$20000,$A82),0)))))</f>
        <v/>
      </c>
      <c r="O82" s="14" t="str">
        <f aca="false">IF($A82="","",IF($B82="Meta",SUMIFS('Meta data'!$V$3:$V$20000,'Meta data'!$A$3:$A$20000,"&gt;="&amp;O$3,'Meta data'!$A$3:$A$20000,"&lt;="&amp;O$4,'Meta data'!$C$3:$C$20000,$A82),IF($B82="Google Ads",SUMIFS('Google data'!$J$3:$J$20000,'Google data'!$B$3:$B$20000,"&gt;="&amp;O$3,'Google data'!$B$3:$B$20000,"&lt;="&amp;O$4,'Google data'!$A$3:$A$20000,$A82),IF($B82="ChatGPT Ads",SUMIFS('ChatGPT data'!$I$3:$I$20000,'ChatGPT data'!$A$3:$A$20000,"&gt;="&amp;O$3,'ChatGPT data'!$A$3:$A$20000,"&lt;="&amp;O$4,'ChatGPT data'!$B$3:$B$20000,$A82),IF($B82="LinkedIn Ads",SUMIFS('LinkedIn data'!$I$3:$I$20000,'LinkedIn data'!$A$3:$A$20000,"&gt;="&amp;O$3,'LinkedIn data'!$A$3:$A$20000,"&lt;="&amp;O$4,'LinkedIn data'!$B$3:$B$20000,$A82),0)))))</f>
        <v/>
      </c>
      <c r="P82" s="14" t="str">
        <f aca="false">IF($A82="","",IF($B82="Meta",SUMIFS('Meta data'!$V$3:$V$20000,'Meta data'!$A$3:$A$20000,"&gt;="&amp;P$3,'Meta data'!$A$3:$A$20000,"&lt;="&amp;P$4,'Meta data'!$C$3:$C$20000,$A82),IF($B82="Google Ads",SUMIFS('Google data'!$J$3:$J$20000,'Google data'!$B$3:$B$20000,"&gt;="&amp;P$3,'Google data'!$B$3:$B$20000,"&lt;="&amp;P$4,'Google data'!$A$3:$A$20000,$A82),IF($B82="ChatGPT Ads",SUMIFS('ChatGPT data'!$I$3:$I$20000,'ChatGPT data'!$A$3:$A$20000,"&gt;="&amp;P$3,'ChatGPT data'!$A$3:$A$20000,"&lt;="&amp;P$4,'ChatGPT data'!$B$3:$B$20000,$A82),IF($B82="LinkedIn Ads",SUMIFS('LinkedIn data'!$I$3:$I$20000,'LinkedIn data'!$A$3:$A$20000,"&gt;="&amp;P$3,'LinkedIn data'!$A$3:$A$20000,"&lt;="&amp;P$4,'LinkedIn data'!$B$3:$B$20000,$A82),0)))))</f>
        <v/>
      </c>
      <c r="Q82" s="14" t="str">
        <f aca="false">IF($A82="","",IF($B82="Meta",SUMIFS('Meta data'!$V$3:$V$20000,'Meta data'!$A$3:$A$20000,"&gt;="&amp;Q$3,'Meta data'!$A$3:$A$20000,"&lt;="&amp;Q$4,'Meta data'!$C$3:$C$20000,$A82),IF($B82="Google Ads",SUMIFS('Google data'!$J$3:$J$20000,'Google data'!$B$3:$B$20000,"&gt;="&amp;Q$3,'Google data'!$B$3:$B$20000,"&lt;="&amp;Q$4,'Google data'!$A$3:$A$20000,$A82),IF($B82="ChatGPT Ads",SUMIFS('ChatGPT data'!$I$3:$I$20000,'ChatGPT data'!$A$3:$A$20000,"&gt;="&amp;Q$3,'ChatGPT data'!$A$3:$A$20000,"&lt;="&amp;Q$4,'ChatGPT data'!$B$3:$B$20000,$A82),IF($B82="LinkedIn Ads",SUMIFS('LinkedIn data'!$I$3:$I$20000,'LinkedIn data'!$A$3:$A$20000,"&gt;="&amp;Q$3,'LinkedIn data'!$A$3:$A$20000,"&lt;="&amp;Q$4,'LinkedIn data'!$B$3:$B$20000,$A82),0)))))</f>
        <v/>
      </c>
      <c r="R82" s="15" t="str">
        <f aca="false">IF($A82="","",SUM(F82:Q82))</f>
        <v/>
      </c>
      <c r="S82" s="36" t="str">
        <f aca="false">IF($A82="","",IF($B82="Meta",SUMIFS('Meta data'!$O$3:$O$20000,'Meta data'!$C$3:$C$20000,$A82),IF($B82="Google Ads",SUMIFS('Google data'!$F$3:$F$20000,'Google data'!$A$3:$A$20000,$A82),IF($B82="ChatGPT Ads",SUMIFS('ChatGPT data'!$E$3:$E$20000,'ChatGPT data'!$B$3:$B$20000,$A82),IF($B82="LinkedIn Ads",SUMIFS('LinkedIn data'!$E$3:$E$20000,'LinkedIn data'!$B$3:$B$20000,$A82),0)))))</f>
        <v/>
      </c>
      <c r="T82" s="36" t="str">
        <f aca="false">IF($A82="","",IF($B82="Meta",SUMIFS('Meta data'!$P$3:$P$20000,'Meta data'!$C$3:$C$20000,$A82),IF($B82="Google Ads",SUMIFS('Google data'!$G$3:$G$20000,'Google data'!$A$3:$A$20000,$A82),IF($B82="ChatGPT Ads",SUMIFS('ChatGPT data'!$F$3:$F$20000,'ChatGPT data'!$B$3:$B$20000,$A82),IF($B82="LinkedIn Ads",SUMIFS('LinkedIn data'!$F$3:$F$20000,'LinkedIn data'!$B$3:$B$20000,$A82),0)))))</f>
        <v/>
      </c>
      <c r="U82" s="37" t="str">
        <f aca="false">IF(OR($A82="",T82=0),"",R82/T82)</f>
        <v/>
      </c>
      <c r="V82" s="58"/>
      <c r="W82" s="14" t="str">
        <f aca="false">IF($A82="","",IF($B82="Meta",SUMIFS('Meta data'!$V$3:$V$20000,'Meta data'!$A$3:$A$20000,"&gt;="&amp;Calc!$C$15,'Meta data'!$A$3:$A$20000,"&lt;="&amp;Calc!$C$13,'Meta data'!$C$3:$C$20000,$A82,'Meta data'!$T$3:$T$20000,"&lt;&gt;Month total"),IF($B82="Google Ads",SUMIFS('Google data'!$J$3:$J$20000,'Google data'!$B$3:$B$20000,"&gt;="&amp;Calc!$C$15,'Google data'!$B$3:$B$20000,"&lt;="&amp;Calc!$C$13,'Google data'!$A$3:$A$20000,$A82,'Google data'!$H$3:$H$20000,"&lt;&gt;Month total"),IF($B82="ChatGPT Ads",SUMIFS('ChatGPT data'!$I$3:$I$20000,'ChatGPT data'!$A$3:$A$20000,"&gt;="&amp;Calc!$C$15,'ChatGPT data'!$A$3:$A$20000,"&lt;="&amp;Calc!$C$13,'ChatGPT data'!$B$3:$B$20000,$A82,'ChatGPT data'!$G$3:$G$20000,"&lt;&gt;Month total"),IF($B82="LinkedIn Ads",SUMIFS('LinkedIn data'!$I$3:$I$20000,'LinkedIn data'!$A$3:$A$20000,"&gt;="&amp;Calc!$C$15,'LinkedIn data'!$A$3:$A$20000,"&lt;="&amp;Calc!$C$13,'LinkedIn data'!$B$3:$B$20000,$A82,'LinkedIn data'!$G$3:$G$20000,"&lt;&gt;Month total"),0)))))</f>
        <v/>
      </c>
      <c r="X82" s="14" t="str">
        <f aca="false">IF($A82="","",IF($B82="Meta",SUMIFS('Meta data'!$V$3:$V$20000,'Meta data'!$A$3:$A$20000,"&gt;="&amp;Calc!$C$14,'Meta data'!$A$3:$A$20000,"&lt;="&amp;Calc!$C$13,'Meta data'!$C$3:$C$20000,$A82,'Meta data'!$T$3:$T$20000,"&lt;&gt;Month total"),IF($B82="Google Ads",SUMIFS('Google data'!$J$3:$J$20000,'Google data'!$B$3:$B$20000,"&gt;="&amp;Calc!$C$14,'Google data'!$B$3:$B$20000,"&lt;="&amp;Calc!$C$13,'Google data'!$A$3:$A$20000,$A82,'Google data'!$H$3:$H$20000,"&lt;&gt;Month total"),IF($B82="ChatGPT Ads",SUMIFS('ChatGPT data'!$I$3:$I$20000,'ChatGPT data'!$A$3:$A$20000,"&gt;="&amp;Calc!$C$14,'ChatGPT data'!$A$3:$A$20000,"&lt;="&amp;Calc!$C$13,'ChatGPT data'!$B$3:$B$20000,$A82,'ChatGPT data'!$G$3:$G$20000,"&lt;&gt;Month total"),IF($B82="LinkedIn Ads",SUMIFS('LinkedIn data'!$I$3:$I$20000,'LinkedIn data'!$A$3:$A$20000,"&gt;="&amp;Calc!$C$14,'LinkedIn data'!$A$3:$A$20000,"&lt;="&amp;Calc!$C$13,'LinkedIn data'!$B$3:$B$20000,$A82,'LinkedIn data'!$G$3:$G$20000,"&lt;&gt;Month total"),0)))))</f>
        <v/>
      </c>
    </row>
    <row r="83" customFormat="false" ht="15" hidden="false" customHeight="false" outlineLevel="0" collapsed="false">
      <c r="A83" s="59"/>
      <c r="B83" s="59"/>
      <c r="C83" s="59"/>
      <c r="D83" s="59"/>
      <c r="E83" s="59"/>
      <c r="F83" s="14" t="str">
        <f aca="false">IF($A83="","",IF($B83="Meta",SUMIFS('Meta data'!$V$3:$V$20000,'Meta data'!$A$3:$A$20000,"&gt;="&amp;F$3,'Meta data'!$A$3:$A$20000,"&lt;="&amp;F$4,'Meta data'!$C$3:$C$20000,$A83),IF($B83="Google Ads",SUMIFS('Google data'!$J$3:$J$20000,'Google data'!$B$3:$B$20000,"&gt;="&amp;F$3,'Google data'!$B$3:$B$20000,"&lt;="&amp;F$4,'Google data'!$A$3:$A$20000,$A83),IF($B83="ChatGPT Ads",SUMIFS('ChatGPT data'!$I$3:$I$20000,'ChatGPT data'!$A$3:$A$20000,"&gt;="&amp;F$3,'ChatGPT data'!$A$3:$A$20000,"&lt;="&amp;F$4,'ChatGPT data'!$B$3:$B$20000,$A83),IF($B83="LinkedIn Ads",SUMIFS('LinkedIn data'!$I$3:$I$20000,'LinkedIn data'!$A$3:$A$20000,"&gt;="&amp;F$3,'LinkedIn data'!$A$3:$A$20000,"&lt;="&amp;F$4,'LinkedIn data'!$B$3:$B$20000,$A83),0)))))</f>
        <v/>
      </c>
      <c r="G83" s="14" t="str">
        <f aca="false">IF($A83="","",IF($B83="Meta",SUMIFS('Meta data'!$V$3:$V$20000,'Meta data'!$A$3:$A$20000,"&gt;="&amp;G$3,'Meta data'!$A$3:$A$20000,"&lt;="&amp;G$4,'Meta data'!$C$3:$C$20000,$A83),IF($B83="Google Ads",SUMIFS('Google data'!$J$3:$J$20000,'Google data'!$B$3:$B$20000,"&gt;="&amp;G$3,'Google data'!$B$3:$B$20000,"&lt;="&amp;G$4,'Google data'!$A$3:$A$20000,$A83),IF($B83="ChatGPT Ads",SUMIFS('ChatGPT data'!$I$3:$I$20000,'ChatGPT data'!$A$3:$A$20000,"&gt;="&amp;G$3,'ChatGPT data'!$A$3:$A$20000,"&lt;="&amp;G$4,'ChatGPT data'!$B$3:$B$20000,$A83),IF($B83="LinkedIn Ads",SUMIFS('LinkedIn data'!$I$3:$I$20000,'LinkedIn data'!$A$3:$A$20000,"&gt;="&amp;G$3,'LinkedIn data'!$A$3:$A$20000,"&lt;="&amp;G$4,'LinkedIn data'!$B$3:$B$20000,$A83),0)))))</f>
        <v/>
      </c>
      <c r="H83" s="14" t="str">
        <f aca="false">IF($A83="","",IF($B83="Meta",SUMIFS('Meta data'!$V$3:$V$20000,'Meta data'!$A$3:$A$20000,"&gt;="&amp;H$3,'Meta data'!$A$3:$A$20000,"&lt;="&amp;H$4,'Meta data'!$C$3:$C$20000,$A83),IF($B83="Google Ads",SUMIFS('Google data'!$J$3:$J$20000,'Google data'!$B$3:$B$20000,"&gt;="&amp;H$3,'Google data'!$B$3:$B$20000,"&lt;="&amp;H$4,'Google data'!$A$3:$A$20000,$A83),IF($B83="ChatGPT Ads",SUMIFS('ChatGPT data'!$I$3:$I$20000,'ChatGPT data'!$A$3:$A$20000,"&gt;="&amp;H$3,'ChatGPT data'!$A$3:$A$20000,"&lt;="&amp;H$4,'ChatGPT data'!$B$3:$B$20000,$A83),IF($B83="LinkedIn Ads",SUMIFS('LinkedIn data'!$I$3:$I$20000,'LinkedIn data'!$A$3:$A$20000,"&gt;="&amp;H$3,'LinkedIn data'!$A$3:$A$20000,"&lt;="&amp;H$4,'LinkedIn data'!$B$3:$B$20000,$A83),0)))))</f>
        <v/>
      </c>
      <c r="I83" s="14" t="str">
        <f aca="false">IF($A83="","",IF($B83="Meta",SUMIFS('Meta data'!$V$3:$V$20000,'Meta data'!$A$3:$A$20000,"&gt;="&amp;I$3,'Meta data'!$A$3:$A$20000,"&lt;="&amp;I$4,'Meta data'!$C$3:$C$20000,$A83),IF($B83="Google Ads",SUMIFS('Google data'!$J$3:$J$20000,'Google data'!$B$3:$B$20000,"&gt;="&amp;I$3,'Google data'!$B$3:$B$20000,"&lt;="&amp;I$4,'Google data'!$A$3:$A$20000,$A83),IF($B83="ChatGPT Ads",SUMIFS('ChatGPT data'!$I$3:$I$20000,'ChatGPT data'!$A$3:$A$20000,"&gt;="&amp;I$3,'ChatGPT data'!$A$3:$A$20000,"&lt;="&amp;I$4,'ChatGPT data'!$B$3:$B$20000,$A83),IF($B83="LinkedIn Ads",SUMIFS('LinkedIn data'!$I$3:$I$20000,'LinkedIn data'!$A$3:$A$20000,"&gt;="&amp;I$3,'LinkedIn data'!$A$3:$A$20000,"&lt;="&amp;I$4,'LinkedIn data'!$B$3:$B$20000,$A83),0)))))</f>
        <v/>
      </c>
      <c r="J83" s="14" t="str">
        <f aca="false">IF($A83="","",IF($B83="Meta",SUMIFS('Meta data'!$V$3:$V$20000,'Meta data'!$A$3:$A$20000,"&gt;="&amp;J$3,'Meta data'!$A$3:$A$20000,"&lt;="&amp;J$4,'Meta data'!$C$3:$C$20000,$A83),IF($B83="Google Ads",SUMIFS('Google data'!$J$3:$J$20000,'Google data'!$B$3:$B$20000,"&gt;="&amp;J$3,'Google data'!$B$3:$B$20000,"&lt;="&amp;J$4,'Google data'!$A$3:$A$20000,$A83),IF($B83="ChatGPT Ads",SUMIFS('ChatGPT data'!$I$3:$I$20000,'ChatGPT data'!$A$3:$A$20000,"&gt;="&amp;J$3,'ChatGPT data'!$A$3:$A$20000,"&lt;="&amp;J$4,'ChatGPT data'!$B$3:$B$20000,$A83),IF($B83="LinkedIn Ads",SUMIFS('LinkedIn data'!$I$3:$I$20000,'LinkedIn data'!$A$3:$A$20000,"&gt;="&amp;J$3,'LinkedIn data'!$A$3:$A$20000,"&lt;="&amp;J$4,'LinkedIn data'!$B$3:$B$20000,$A83),0)))))</f>
        <v/>
      </c>
      <c r="K83" s="14" t="str">
        <f aca="false">IF($A83="","",IF($B83="Meta",SUMIFS('Meta data'!$V$3:$V$20000,'Meta data'!$A$3:$A$20000,"&gt;="&amp;K$3,'Meta data'!$A$3:$A$20000,"&lt;="&amp;K$4,'Meta data'!$C$3:$C$20000,$A83),IF($B83="Google Ads",SUMIFS('Google data'!$J$3:$J$20000,'Google data'!$B$3:$B$20000,"&gt;="&amp;K$3,'Google data'!$B$3:$B$20000,"&lt;="&amp;K$4,'Google data'!$A$3:$A$20000,$A83),IF($B83="ChatGPT Ads",SUMIFS('ChatGPT data'!$I$3:$I$20000,'ChatGPT data'!$A$3:$A$20000,"&gt;="&amp;K$3,'ChatGPT data'!$A$3:$A$20000,"&lt;="&amp;K$4,'ChatGPT data'!$B$3:$B$20000,$A83),IF($B83="LinkedIn Ads",SUMIFS('LinkedIn data'!$I$3:$I$20000,'LinkedIn data'!$A$3:$A$20000,"&gt;="&amp;K$3,'LinkedIn data'!$A$3:$A$20000,"&lt;="&amp;K$4,'LinkedIn data'!$B$3:$B$20000,$A83),0)))))</f>
        <v/>
      </c>
      <c r="L83" s="14" t="str">
        <f aca="false">IF($A83="","",IF($B83="Meta",SUMIFS('Meta data'!$V$3:$V$20000,'Meta data'!$A$3:$A$20000,"&gt;="&amp;L$3,'Meta data'!$A$3:$A$20000,"&lt;="&amp;L$4,'Meta data'!$C$3:$C$20000,$A83),IF($B83="Google Ads",SUMIFS('Google data'!$J$3:$J$20000,'Google data'!$B$3:$B$20000,"&gt;="&amp;L$3,'Google data'!$B$3:$B$20000,"&lt;="&amp;L$4,'Google data'!$A$3:$A$20000,$A83),IF($B83="ChatGPT Ads",SUMIFS('ChatGPT data'!$I$3:$I$20000,'ChatGPT data'!$A$3:$A$20000,"&gt;="&amp;L$3,'ChatGPT data'!$A$3:$A$20000,"&lt;="&amp;L$4,'ChatGPT data'!$B$3:$B$20000,$A83),IF($B83="LinkedIn Ads",SUMIFS('LinkedIn data'!$I$3:$I$20000,'LinkedIn data'!$A$3:$A$20000,"&gt;="&amp;L$3,'LinkedIn data'!$A$3:$A$20000,"&lt;="&amp;L$4,'LinkedIn data'!$B$3:$B$20000,$A83),0)))))</f>
        <v/>
      </c>
      <c r="M83" s="14" t="str">
        <f aca="false">IF($A83="","",IF($B83="Meta",SUMIFS('Meta data'!$V$3:$V$20000,'Meta data'!$A$3:$A$20000,"&gt;="&amp;M$3,'Meta data'!$A$3:$A$20000,"&lt;="&amp;M$4,'Meta data'!$C$3:$C$20000,$A83),IF($B83="Google Ads",SUMIFS('Google data'!$J$3:$J$20000,'Google data'!$B$3:$B$20000,"&gt;="&amp;M$3,'Google data'!$B$3:$B$20000,"&lt;="&amp;M$4,'Google data'!$A$3:$A$20000,$A83),IF($B83="ChatGPT Ads",SUMIFS('ChatGPT data'!$I$3:$I$20000,'ChatGPT data'!$A$3:$A$20000,"&gt;="&amp;M$3,'ChatGPT data'!$A$3:$A$20000,"&lt;="&amp;M$4,'ChatGPT data'!$B$3:$B$20000,$A83),IF($B83="LinkedIn Ads",SUMIFS('LinkedIn data'!$I$3:$I$20000,'LinkedIn data'!$A$3:$A$20000,"&gt;="&amp;M$3,'LinkedIn data'!$A$3:$A$20000,"&lt;="&amp;M$4,'LinkedIn data'!$B$3:$B$20000,$A83),0)))))</f>
        <v/>
      </c>
      <c r="N83" s="14" t="str">
        <f aca="false">IF($A83="","",IF($B83="Meta",SUMIFS('Meta data'!$V$3:$V$20000,'Meta data'!$A$3:$A$20000,"&gt;="&amp;N$3,'Meta data'!$A$3:$A$20000,"&lt;="&amp;N$4,'Meta data'!$C$3:$C$20000,$A83),IF($B83="Google Ads",SUMIFS('Google data'!$J$3:$J$20000,'Google data'!$B$3:$B$20000,"&gt;="&amp;N$3,'Google data'!$B$3:$B$20000,"&lt;="&amp;N$4,'Google data'!$A$3:$A$20000,$A83),IF($B83="ChatGPT Ads",SUMIFS('ChatGPT data'!$I$3:$I$20000,'ChatGPT data'!$A$3:$A$20000,"&gt;="&amp;N$3,'ChatGPT data'!$A$3:$A$20000,"&lt;="&amp;N$4,'ChatGPT data'!$B$3:$B$20000,$A83),IF($B83="LinkedIn Ads",SUMIFS('LinkedIn data'!$I$3:$I$20000,'LinkedIn data'!$A$3:$A$20000,"&gt;="&amp;N$3,'LinkedIn data'!$A$3:$A$20000,"&lt;="&amp;N$4,'LinkedIn data'!$B$3:$B$20000,$A83),0)))))</f>
        <v/>
      </c>
      <c r="O83" s="14" t="str">
        <f aca="false">IF($A83="","",IF($B83="Meta",SUMIFS('Meta data'!$V$3:$V$20000,'Meta data'!$A$3:$A$20000,"&gt;="&amp;O$3,'Meta data'!$A$3:$A$20000,"&lt;="&amp;O$4,'Meta data'!$C$3:$C$20000,$A83),IF($B83="Google Ads",SUMIFS('Google data'!$J$3:$J$20000,'Google data'!$B$3:$B$20000,"&gt;="&amp;O$3,'Google data'!$B$3:$B$20000,"&lt;="&amp;O$4,'Google data'!$A$3:$A$20000,$A83),IF($B83="ChatGPT Ads",SUMIFS('ChatGPT data'!$I$3:$I$20000,'ChatGPT data'!$A$3:$A$20000,"&gt;="&amp;O$3,'ChatGPT data'!$A$3:$A$20000,"&lt;="&amp;O$4,'ChatGPT data'!$B$3:$B$20000,$A83),IF($B83="LinkedIn Ads",SUMIFS('LinkedIn data'!$I$3:$I$20000,'LinkedIn data'!$A$3:$A$20000,"&gt;="&amp;O$3,'LinkedIn data'!$A$3:$A$20000,"&lt;="&amp;O$4,'LinkedIn data'!$B$3:$B$20000,$A83),0)))))</f>
        <v/>
      </c>
      <c r="P83" s="14" t="str">
        <f aca="false">IF($A83="","",IF($B83="Meta",SUMIFS('Meta data'!$V$3:$V$20000,'Meta data'!$A$3:$A$20000,"&gt;="&amp;P$3,'Meta data'!$A$3:$A$20000,"&lt;="&amp;P$4,'Meta data'!$C$3:$C$20000,$A83),IF($B83="Google Ads",SUMIFS('Google data'!$J$3:$J$20000,'Google data'!$B$3:$B$20000,"&gt;="&amp;P$3,'Google data'!$B$3:$B$20000,"&lt;="&amp;P$4,'Google data'!$A$3:$A$20000,$A83),IF($B83="ChatGPT Ads",SUMIFS('ChatGPT data'!$I$3:$I$20000,'ChatGPT data'!$A$3:$A$20000,"&gt;="&amp;P$3,'ChatGPT data'!$A$3:$A$20000,"&lt;="&amp;P$4,'ChatGPT data'!$B$3:$B$20000,$A83),IF($B83="LinkedIn Ads",SUMIFS('LinkedIn data'!$I$3:$I$20000,'LinkedIn data'!$A$3:$A$20000,"&gt;="&amp;P$3,'LinkedIn data'!$A$3:$A$20000,"&lt;="&amp;P$4,'LinkedIn data'!$B$3:$B$20000,$A83),0)))))</f>
        <v/>
      </c>
      <c r="Q83" s="14" t="str">
        <f aca="false">IF($A83="","",IF($B83="Meta",SUMIFS('Meta data'!$V$3:$V$20000,'Meta data'!$A$3:$A$20000,"&gt;="&amp;Q$3,'Meta data'!$A$3:$A$20000,"&lt;="&amp;Q$4,'Meta data'!$C$3:$C$20000,$A83),IF($B83="Google Ads",SUMIFS('Google data'!$J$3:$J$20000,'Google data'!$B$3:$B$20000,"&gt;="&amp;Q$3,'Google data'!$B$3:$B$20000,"&lt;="&amp;Q$4,'Google data'!$A$3:$A$20000,$A83),IF($B83="ChatGPT Ads",SUMIFS('ChatGPT data'!$I$3:$I$20000,'ChatGPT data'!$A$3:$A$20000,"&gt;="&amp;Q$3,'ChatGPT data'!$A$3:$A$20000,"&lt;="&amp;Q$4,'ChatGPT data'!$B$3:$B$20000,$A83),IF($B83="LinkedIn Ads",SUMIFS('LinkedIn data'!$I$3:$I$20000,'LinkedIn data'!$A$3:$A$20000,"&gt;="&amp;Q$3,'LinkedIn data'!$A$3:$A$20000,"&lt;="&amp;Q$4,'LinkedIn data'!$B$3:$B$20000,$A83),0)))))</f>
        <v/>
      </c>
      <c r="R83" s="15" t="str">
        <f aca="false">IF($A83="","",SUM(F83:Q83))</f>
        <v/>
      </c>
      <c r="S83" s="36" t="str">
        <f aca="false">IF($A83="","",IF($B83="Meta",SUMIFS('Meta data'!$O$3:$O$20000,'Meta data'!$C$3:$C$20000,$A83),IF($B83="Google Ads",SUMIFS('Google data'!$F$3:$F$20000,'Google data'!$A$3:$A$20000,$A83),IF($B83="ChatGPT Ads",SUMIFS('ChatGPT data'!$E$3:$E$20000,'ChatGPT data'!$B$3:$B$20000,$A83),IF($B83="LinkedIn Ads",SUMIFS('LinkedIn data'!$E$3:$E$20000,'LinkedIn data'!$B$3:$B$20000,$A83),0)))))</f>
        <v/>
      </c>
      <c r="T83" s="36" t="str">
        <f aca="false">IF($A83="","",IF($B83="Meta",SUMIFS('Meta data'!$P$3:$P$20000,'Meta data'!$C$3:$C$20000,$A83),IF($B83="Google Ads",SUMIFS('Google data'!$G$3:$G$20000,'Google data'!$A$3:$A$20000,$A83),IF($B83="ChatGPT Ads",SUMIFS('ChatGPT data'!$F$3:$F$20000,'ChatGPT data'!$B$3:$B$20000,$A83),IF($B83="LinkedIn Ads",SUMIFS('LinkedIn data'!$F$3:$F$20000,'LinkedIn data'!$B$3:$B$20000,$A83),0)))))</f>
        <v/>
      </c>
      <c r="U83" s="37" t="str">
        <f aca="false">IF(OR($A83="",T83=0),"",R83/T83)</f>
        <v/>
      </c>
      <c r="V83" s="58"/>
      <c r="W83" s="14" t="str">
        <f aca="false">IF($A83="","",IF($B83="Meta",SUMIFS('Meta data'!$V$3:$V$20000,'Meta data'!$A$3:$A$20000,"&gt;="&amp;Calc!$C$15,'Meta data'!$A$3:$A$20000,"&lt;="&amp;Calc!$C$13,'Meta data'!$C$3:$C$20000,$A83,'Meta data'!$T$3:$T$20000,"&lt;&gt;Month total"),IF($B83="Google Ads",SUMIFS('Google data'!$J$3:$J$20000,'Google data'!$B$3:$B$20000,"&gt;="&amp;Calc!$C$15,'Google data'!$B$3:$B$20000,"&lt;="&amp;Calc!$C$13,'Google data'!$A$3:$A$20000,$A83,'Google data'!$H$3:$H$20000,"&lt;&gt;Month total"),IF($B83="ChatGPT Ads",SUMIFS('ChatGPT data'!$I$3:$I$20000,'ChatGPT data'!$A$3:$A$20000,"&gt;="&amp;Calc!$C$15,'ChatGPT data'!$A$3:$A$20000,"&lt;="&amp;Calc!$C$13,'ChatGPT data'!$B$3:$B$20000,$A83,'ChatGPT data'!$G$3:$G$20000,"&lt;&gt;Month total"),IF($B83="LinkedIn Ads",SUMIFS('LinkedIn data'!$I$3:$I$20000,'LinkedIn data'!$A$3:$A$20000,"&gt;="&amp;Calc!$C$15,'LinkedIn data'!$A$3:$A$20000,"&lt;="&amp;Calc!$C$13,'LinkedIn data'!$B$3:$B$20000,$A83,'LinkedIn data'!$G$3:$G$20000,"&lt;&gt;Month total"),0)))))</f>
        <v/>
      </c>
      <c r="X83" s="14" t="str">
        <f aca="false">IF($A83="","",IF($B83="Meta",SUMIFS('Meta data'!$V$3:$V$20000,'Meta data'!$A$3:$A$20000,"&gt;="&amp;Calc!$C$14,'Meta data'!$A$3:$A$20000,"&lt;="&amp;Calc!$C$13,'Meta data'!$C$3:$C$20000,$A83,'Meta data'!$T$3:$T$20000,"&lt;&gt;Month total"),IF($B83="Google Ads",SUMIFS('Google data'!$J$3:$J$20000,'Google data'!$B$3:$B$20000,"&gt;="&amp;Calc!$C$14,'Google data'!$B$3:$B$20000,"&lt;="&amp;Calc!$C$13,'Google data'!$A$3:$A$20000,$A83,'Google data'!$H$3:$H$20000,"&lt;&gt;Month total"),IF($B83="ChatGPT Ads",SUMIFS('ChatGPT data'!$I$3:$I$20000,'ChatGPT data'!$A$3:$A$20000,"&gt;="&amp;Calc!$C$14,'ChatGPT data'!$A$3:$A$20000,"&lt;="&amp;Calc!$C$13,'ChatGPT data'!$B$3:$B$20000,$A83,'ChatGPT data'!$G$3:$G$20000,"&lt;&gt;Month total"),IF($B83="LinkedIn Ads",SUMIFS('LinkedIn data'!$I$3:$I$20000,'LinkedIn data'!$A$3:$A$20000,"&gt;="&amp;Calc!$C$14,'LinkedIn data'!$A$3:$A$20000,"&lt;="&amp;Calc!$C$13,'LinkedIn data'!$B$3:$B$20000,$A83,'LinkedIn data'!$G$3:$G$20000,"&lt;&gt;Month total"),0)))))</f>
        <v/>
      </c>
    </row>
    <row r="84" customFormat="false" ht="15" hidden="false" customHeight="false" outlineLevel="0" collapsed="false">
      <c r="A84" s="59"/>
      <c r="B84" s="59"/>
      <c r="C84" s="59"/>
      <c r="D84" s="59"/>
      <c r="E84" s="59"/>
      <c r="F84" s="14" t="str">
        <f aca="false">IF($A84="","",IF($B84="Meta",SUMIFS('Meta data'!$V$3:$V$20000,'Meta data'!$A$3:$A$20000,"&gt;="&amp;F$3,'Meta data'!$A$3:$A$20000,"&lt;="&amp;F$4,'Meta data'!$C$3:$C$20000,$A84),IF($B84="Google Ads",SUMIFS('Google data'!$J$3:$J$20000,'Google data'!$B$3:$B$20000,"&gt;="&amp;F$3,'Google data'!$B$3:$B$20000,"&lt;="&amp;F$4,'Google data'!$A$3:$A$20000,$A84),IF($B84="ChatGPT Ads",SUMIFS('ChatGPT data'!$I$3:$I$20000,'ChatGPT data'!$A$3:$A$20000,"&gt;="&amp;F$3,'ChatGPT data'!$A$3:$A$20000,"&lt;="&amp;F$4,'ChatGPT data'!$B$3:$B$20000,$A84),IF($B84="LinkedIn Ads",SUMIFS('LinkedIn data'!$I$3:$I$20000,'LinkedIn data'!$A$3:$A$20000,"&gt;="&amp;F$3,'LinkedIn data'!$A$3:$A$20000,"&lt;="&amp;F$4,'LinkedIn data'!$B$3:$B$20000,$A84),0)))))</f>
        <v/>
      </c>
      <c r="G84" s="14" t="str">
        <f aca="false">IF($A84="","",IF($B84="Meta",SUMIFS('Meta data'!$V$3:$V$20000,'Meta data'!$A$3:$A$20000,"&gt;="&amp;G$3,'Meta data'!$A$3:$A$20000,"&lt;="&amp;G$4,'Meta data'!$C$3:$C$20000,$A84),IF($B84="Google Ads",SUMIFS('Google data'!$J$3:$J$20000,'Google data'!$B$3:$B$20000,"&gt;="&amp;G$3,'Google data'!$B$3:$B$20000,"&lt;="&amp;G$4,'Google data'!$A$3:$A$20000,$A84),IF($B84="ChatGPT Ads",SUMIFS('ChatGPT data'!$I$3:$I$20000,'ChatGPT data'!$A$3:$A$20000,"&gt;="&amp;G$3,'ChatGPT data'!$A$3:$A$20000,"&lt;="&amp;G$4,'ChatGPT data'!$B$3:$B$20000,$A84),IF($B84="LinkedIn Ads",SUMIFS('LinkedIn data'!$I$3:$I$20000,'LinkedIn data'!$A$3:$A$20000,"&gt;="&amp;G$3,'LinkedIn data'!$A$3:$A$20000,"&lt;="&amp;G$4,'LinkedIn data'!$B$3:$B$20000,$A84),0)))))</f>
        <v/>
      </c>
      <c r="H84" s="14" t="str">
        <f aca="false">IF($A84="","",IF($B84="Meta",SUMIFS('Meta data'!$V$3:$V$20000,'Meta data'!$A$3:$A$20000,"&gt;="&amp;H$3,'Meta data'!$A$3:$A$20000,"&lt;="&amp;H$4,'Meta data'!$C$3:$C$20000,$A84),IF($B84="Google Ads",SUMIFS('Google data'!$J$3:$J$20000,'Google data'!$B$3:$B$20000,"&gt;="&amp;H$3,'Google data'!$B$3:$B$20000,"&lt;="&amp;H$4,'Google data'!$A$3:$A$20000,$A84),IF($B84="ChatGPT Ads",SUMIFS('ChatGPT data'!$I$3:$I$20000,'ChatGPT data'!$A$3:$A$20000,"&gt;="&amp;H$3,'ChatGPT data'!$A$3:$A$20000,"&lt;="&amp;H$4,'ChatGPT data'!$B$3:$B$20000,$A84),IF($B84="LinkedIn Ads",SUMIFS('LinkedIn data'!$I$3:$I$20000,'LinkedIn data'!$A$3:$A$20000,"&gt;="&amp;H$3,'LinkedIn data'!$A$3:$A$20000,"&lt;="&amp;H$4,'LinkedIn data'!$B$3:$B$20000,$A84),0)))))</f>
        <v/>
      </c>
      <c r="I84" s="14" t="str">
        <f aca="false">IF($A84="","",IF($B84="Meta",SUMIFS('Meta data'!$V$3:$V$20000,'Meta data'!$A$3:$A$20000,"&gt;="&amp;I$3,'Meta data'!$A$3:$A$20000,"&lt;="&amp;I$4,'Meta data'!$C$3:$C$20000,$A84),IF($B84="Google Ads",SUMIFS('Google data'!$J$3:$J$20000,'Google data'!$B$3:$B$20000,"&gt;="&amp;I$3,'Google data'!$B$3:$B$20000,"&lt;="&amp;I$4,'Google data'!$A$3:$A$20000,$A84),IF($B84="ChatGPT Ads",SUMIFS('ChatGPT data'!$I$3:$I$20000,'ChatGPT data'!$A$3:$A$20000,"&gt;="&amp;I$3,'ChatGPT data'!$A$3:$A$20000,"&lt;="&amp;I$4,'ChatGPT data'!$B$3:$B$20000,$A84),IF($B84="LinkedIn Ads",SUMIFS('LinkedIn data'!$I$3:$I$20000,'LinkedIn data'!$A$3:$A$20000,"&gt;="&amp;I$3,'LinkedIn data'!$A$3:$A$20000,"&lt;="&amp;I$4,'LinkedIn data'!$B$3:$B$20000,$A84),0)))))</f>
        <v/>
      </c>
      <c r="J84" s="14" t="str">
        <f aca="false">IF($A84="","",IF($B84="Meta",SUMIFS('Meta data'!$V$3:$V$20000,'Meta data'!$A$3:$A$20000,"&gt;="&amp;J$3,'Meta data'!$A$3:$A$20000,"&lt;="&amp;J$4,'Meta data'!$C$3:$C$20000,$A84),IF($B84="Google Ads",SUMIFS('Google data'!$J$3:$J$20000,'Google data'!$B$3:$B$20000,"&gt;="&amp;J$3,'Google data'!$B$3:$B$20000,"&lt;="&amp;J$4,'Google data'!$A$3:$A$20000,$A84),IF($B84="ChatGPT Ads",SUMIFS('ChatGPT data'!$I$3:$I$20000,'ChatGPT data'!$A$3:$A$20000,"&gt;="&amp;J$3,'ChatGPT data'!$A$3:$A$20000,"&lt;="&amp;J$4,'ChatGPT data'!$B$3:$B$20000,$A84),IF($B84="LinkedIn Ads",SUMIFS('LinkedIn data'!$I$3:$I$20000,'LinkedIn data'!$A$3:$A$20000,"&gt;="&amp;J$3,'LinkedIn data'!$A$3:$A$20000,"&lt;="&amp;J$4,'LinkedIn data'!$B$3:$B$20000,$A84),0)))))</f>
        <v/>
      </c>
      <c r="K84" s="14" t="str">
        <f aca="false">IF($A84="","",IF($B84="Meta",SUMIFS('Meta data'!$V$3:$V$20000,'Meta data'!$A$3:$A$20000,"&gt;="&amp;K$3,'Meta data'!$A$3:$A$20000,"&lt;="&amp;K$4,'Meta data'!$C$3:$C$20000,$A84),IF($B84="Google Ads",SUMIFS('Google data'!$J$3:$J$20000,'Google data'!$B$3:$B$20000,"&gt;="&amp;K$3,'Google data'!$B$3:$B$20000,"&lt;="&amp;K$4,'Google data'!$A$3:$A$20000,$A84),IF($B84="ChatGPT Ads",SUMIFS('ChatGPT data'!$I$3:$I$20000,'ChatGPT data'!$A$3:$A$20000,"&gt;="&amp;K$3,'ChatGPT data'!$A$3:$A$20000,"&lt;="&amp;K$4,'ChatGPT data'!$B$3:$B$20000,$A84),IF($B84="LinkedIn Ads",SUMIFS('LinkedIn data'!$I$3:$I$20000,'LinkedIn data'!$A$3:$A$20000,"&gt;="&amp;K$3,'LinkedIn data'!$A$3:$A$20000,"&lt;="&amp;K$4,'LinkedIn data'!$B$3:$B$20000,$A84),0)))))</f>
        <v/>
      </c>
      <c r="L84" s="14" t="str">
        <f aca="false">IF($A84="","",IF($B84="Meta",SUMIFS('Meta data'!$V$3:$V$20000,'Meta data'!$A$3:$A$20000,"&gt;="&amp;L$3,'Meta data'!$A$3:$A$20000,"&lt;="&amp;L$4,'Meta data'!$C$3:$C$20000,$A84),IF($B84="Google Ads",SUMIFS('Google data'!$J$3:$J$20000,'Google data'!$B$3:$B$20000,"&gt;="&amp;L$3,'Google data'!$B$3:$B$20000,"&lt;="&amp;L$4,'Google data'!$A$3:$A$20000,$A84),IF($B84="ChatGPT Ads",SUMIFS('ChatGPT data'!$I$3:$I$20000,'ChatGPT data'!$A$3:$A$20000,"&gt;="&amp;L$3,'ChatGPT data'!$A$3:$A$20000,"&lt;="&amp;L$4,'ChatGPT data'!$B$3:$B$20000,$A84),IF($B84="LinkedIn Ads",SUMIFS('LinkedIn data'!$I$3:$I$20000,'LinkedIn data'!$A$3:$A$20000,"&gt;="&amp;L$3,'LinkedIn data'!$A$3:$A$20000,"&lt;="&amp;L$4,'LinkedIn data'!$B$3:$B$20000,$A84),0)))))</f>
        <v/>
      </c>
      <c r="M84" s="14" t="str">
        <f aca="false">IF($A84="","",IF($B84="Meta",SUMIFS('Meta data'!$V$3:$V$20000,'Meta data'!$A$3:$A$20000,"&gt;="&amp;M$3,'Meta data'!$A$3:$A$20000,"&lt;="&amp;M$4,'Meta data'!$C$3:$C$20000,$A84),IF($B84="Google Ads",SUMIFS('Google data'!$J$3:$J$20000,'Google data'!$B$3:$B$20000,"&gt;="&amp;M$3,'Google data'!$B$3:$B$20000,"&lt;="&amp;M$4,'Google data'!$A$3:$A$20000,$A84),IF($B84="ChatGPT Ads",SUMIFS('ChatGPT data'!$I$3:$I$20000,'ChatGPT data'!$A$3:$A$20000,"&gt;="&amp;M$3,'ChatGPT data'!$A$3:$A$20000,"&lt;="&amp;M$4,'ChatGPT data'!$B$3:$B$20000,$A84),IF($B84="LinkedIn Ads",SUMIFS('LinkedIn data'!$I$3:$I$20000,'LinkedIn data'!$A$3:$A$20000,"&gt;="&amp;M$3,'LinkedIn data'!$A$3:$A$20000,"&lt;="&amp;M$4,'LinkedIn data'!$B$3:$B$20000,$A84),0)))))</f>
        <v/>
      </c>
      <c r="N84" s="14" t="str">
        <f aca="false">IF($A84="","",IF($B84="Meta",SUMIFS('Meta data'!$V$3:$V$20000,'Meta data'!$A$3:$A$20000,"&gt;="&amp;N$3,'Meta data'!$A$3:$A$20000,"&lt;="&amp;N$4,'Meta data'!$C$3:$C$20000,$A84),IF($B84="Google Ads",SUMIFS('Google data'!$J$3:$J$20000,'Google data'!$B$3:$B$20000,"&gt;="&amp;N$3,'Google data'!$B$3:$B$20000,"&lt;="&amp;N$4,'Google data'!$A$3:$A$20000,$A84),IF($B84="ChatGPT Ads",SUMIFS('ChatGPT data'!$I$3:$I$20000,'ChatGPT data'!$A$3:$A$20000,"&gt;="&amp;N$3,'ChatGPT data'!$A$3:$A$20000,"&lt;="&amp;N$4,'ChatGPT data'!$B$3:$B$20000,$A84),IF($B84="LinkedIn Ads",SUMIFS('LinkedIn data'!$I$3:$I$20000,'LinkedIn data'!$A$3:$A$20000,"&gt;="&amp;N$3,'LinkedIn data'!$A$3:$A$20000,"&lt;="&amp;N$4,'LinkedIn data'!$B$3:$B$20000,$A84),0)))))</f>
        <v/>
      </c>
      <c r="O84" s="14" t="str">
        <f aca="false">IF($A84="","",IF($B84="Meta",SUMIFS('Meta data'!$V$3:$V$20000,'Meta data'!$A$3:$A$20000,"&gt;="&amp;O$3,'Meta data'!$A$3:$A$20000,"&lt;="&amp;O$4,'Meta data'!$C$3:$C$20000,$A84),IF($B84="Google Ads",SUMIFS('Google data'!$J$3:$J$20000,'Google data'!$B$3:$B$20000,"&gt;="&amp;O$3,'Google data'!$B$3:$B$20000,"&lt;="&amp;O$4,'Google data'!$A$3:$A$20000,$A84),IF($B84="ChatGPT Ads",SUMIFS('ChatGPT data'!$I$3:$I$20000,'ChatGPT data'!$A$3:$A$20000,"&gt;="&amp;O$3,'ChatGPT data'!$A$3:$A$20000,"&lt;="&amp;O$4,'ChatGPT data'!$B$3:$B$20000,$A84),IF($B84="LinkedIn Ads",SUMIFS('LinkedIn data'!$I$3:$I$20000,'LinkedIn data'!$A$3:$A$20000,"&gt;="&amp;O$3,'LinkedIn data'!$A$3:$A$20000,"&lt;="&amp;O$4,'LinkedIn data'!$B$3:$B$20000,$A84),0)))))</f>
        <v/>
      </c>
      <c r="P84" s="14" t="str">
        <f aca="false">IF($A84="","",IF($B84="Meta",SUMIFS('Meta data'!$V$3:$V$20000,'Meta data'!$A$3:$A$20000,"&gt;="&amp;P$3,'Meta data'!$A$3:$A$20000,"&lt;="&amp;P$4,'Meta data'!$C$3:$C$20000,$A84),IF($B84="Google Ads",SUMIFS('Google data'!$J$3:$J$20000,'Google data'!$B$3:$B$20000,"&gt;="&amp;P$3,'Google data'!$B$3:$B$20000,"&lt;="&amp;P$4,'Google data'!$A$3:$A$20000,$A84),IF($B84="ChatGPT Ads",SUMIFS('ChatGPT data'!$I$3:$I$20000,'ChatGPT data'!$A$3:$A$20000,"&gt;="&amp;P$3,'ChatGPT data'!$A$3:$A$20000,"&lt;="&amp;P$4,'ChatGPT data'!$B$3:$B$20000,$A84),IF($B84="LinkedIn Ads",SUMIFS('LinkedIn data'!$I$3:$I$20000,'LinkedIn data'!$A$3:$A$20000,"&gt;="&amp;P$3,'LinkedIn data'!$A$3:$A$20000,"&lt;="&amp;P$4,'LinkedIn data'!$B$3:$B$20000,$A84),0)))))</f>
        <v/>
      </c>
      <c r="Q84" s="14" t="str">
        <f aca="false">IF($A84="","",IF($B84="Meta",SUMIFS('Meta data'!$V$3:$V$20000,'Meta data'!$A$3:$A$20000,"&gt;="&amp;Q$3,'Meta data'!$A$3:$A$20000,"&lt;="&amp;Q$4,'Meta data'!$C$3:$C$20000,$A84),IF($B84="Google Ads",SUMIFS('Google data'!$J$3:$J$20000,'Google data'!$B$3:$B$20000,"&gt;="&amp;Q$3,'Google data'!$B$3:$B$20000,"&lt;="&amp;Q$4,'Google data'!$A$3:$A$20000,$A84),IF($B84="ChatGPT Ads",SUMIFS('ChatGPT data'!$I$3:$I$20000,'ChatGPT data'!$A$3:$A$20000,"&gt;="&amp;Q$3,'ChatGPT data'!$A$3:$A$20000,"&lt;="&amp;Q$4,'ChatGPT data'!$B$3:$B$20000,$A84),IF($B84="LinkedIn Ads",SUMIFS('LinkedIn data'!$I$3:$I$20000,'LinkedIn data'!$A$3:$A$20000,"&gt;="&amp;Q$3,'LinkedIn data'!$A$3:$A$20000,"&lt;="&amp;Q$4,'LinkedIn data'!$B$3:$B$20000,$A84),0)))))</f>
        <v/>
      </c>
      <c r="R84" s="15" t="str">
        <f aca="false">IF($A84="","",SUM(F84:Q84))</f>
        <v/>
      </c>
      <c r="S84" s="36" t="str">
        <f aca="false">IF($A84="","",IF($B84="Meta",SUMIFS('Meta data'!$O$3:$O$20000,'Meta data'!$C$3:$C$20000,$A84),IF($B84="Google Ads",SUMIFS('Google data'!$F$3:$F$20000,'Google data'!$A$3:$A$20000,$A84),IF($B84="ChatGPT Ads",SUMIFS('ChatGPT data'!$E$3:$E$20000,'ChatGPT data'!$B$3:$B$20000,$A84),IF($B84="LinkedIn Ads",SUMIFS('LinkedIn data'!$E$3:$E$20000,'LinkedIn data'!$B$3:$B$20000,$A84),0)))))</f>
        <v/>
      </c>
      <c r="T84" s="36" t="str">
        <f aca="false">IF($A84="","",IF($B84="Meta",SUMIFS('Meta data'!$P$3:$P$20000,'Meta data'!$C$3:$C$20000,$A84),IF($B84="Google Ads",SUMIFS('Google data'!$G$3:$G$20000,'Google data'!$A$3:$A$20000,$A84),IF($B84="ChatGPT Ads",SUMIFS('ChatGPT data'!$F$3:$F$20000,'ChatGPT data'!$B$3:$B$20000,$A84),IF($B84="LinkedIn Ads",SUMIFS('LinkedIn data'!$F$3:$F$20000,'LinkedIn data'!$B$3:$B$20000,$A84),0)))))</f>
        <v/>
      </c>
      <c r="U84" s="37" t="str">
        <f aca="false">IF(OR($A84="",T84=0),"",R84/T84)</f>
        <v/>
      </c>
      <c r="V84" s="58"/>
      <c r="W84" s="14" t="str">
        <f aca="false">IF($A84="","",IF($B84="Meta",SUMIFS('Meta data'!$V$3:$V$20000,'Meta data'!$A$3:$A$20000,"&gt;="&amp;Calc!$C$15,'Meta data'!$A$3:$A$20000,"&lt;="&amp;Calc!$C$13,'Meta data'!$C$3:$C$20000,$A84,'Meta data'!$T$3:$T$20000,"&lt;&gt;Month total"),IF($B84="Google Ads",SUMIFS('Google data'!$J$3:$J$20000,'Google data'!$B$3:$B$20000,"&gt;="&amp;Calc!$C$15,'Google data'!$B$3:$B$20000,"&lt;="&amp;Calc!$C$13,'Google data'!$A$3:$A$20000,$A84,'Google data'!$H$3:$H$20000,"&lt;&gt;Month total"),IF($B84="ChatGPT Ads",SUMIFS('ChatGPT data'!$I$3:$I$20000,'ChatGPT data'!$A$3:$A$20000,"&gt;="&amp;Calc!$C$15,'ChatGPT data'!$A$3:$A$20000,"&lt;="&amp;Calc!$C$13,'ChatGPT data'!$B$3:$B$20000,$A84,'ChatGPT data'!$G$3:$G$20000,"&lt;&gt;Month total"),IF($B84="LinkedIn Ads",SUMIFS('LinkedIn data'!$I$3:$I$20000,'LinkedIn data'!$A$3:$A$20000,"&gt;="&amp;Calc!$C$15,'LinkedIn data'!$A$3:$A$20000,"&lt;="&amp;Calc!$C$13,'LinkedIn data'!$B$3:$B$20000,$A84,'LinkedIn data'!$G$3:$G$20000,"&lt;&gt;Month total"),0)))))</f>
        <v/>
      </c>
      <c r="X84" s="14" t="str">
        <f aca="false">IF($A84="","",IF($B84="Meta",SUMIFS('Meta data'!$V$3:$V$20000,'Meta data'!$A$3:$A$20000,"&gt;="&amp;Calc!$C$14,'Meta data'!$A$3:$A$20000,"&lt;="&amp;Calc!$C$13,'Meta data'!$C$3:$C$20000,$A84,'Meta data'!$T$3:$T$20000,"&lt;&gt;Month total"),IF($B84="Google Ads",SUMIFS('Google data'!$J$3:$J$20000,'Google data'!$B$3:$B$20000,"&gt;="&amp;Calc!$C$14,'Google data'!$B$3:$B$20000,"&lt;="&amp;Calc!$C$13,'Google data'!$A$3:$A$20000,$A84,'Google data'!$H$3:$H$20000,"&lt;&gt;Month total"),IF($B84="ChatGPT Ads",SUMIFS('ChatGPT data'!$I$3:$I$20000,'ChatGPT data'!$A$3:$A$20000,"&gt;="&amp;Calc!$C$14,'ChatGPT data'!$A$3:$A$20000,"&lt;="&amp;Calc!$C$13,'ChatGPT data'!$B$3:$B$20000,$A84,'ChatGPT data'!$G$3:$G$20000,"&lt;&gt;Month total"),IF($B84="LinkedIn Ads",SUMIFS('LinkedIn data'!$I$3:$I$20000,'LinkedIn data'!$A$3:$A$20000,"&gt;="&amp;Calc!$C$14,'LinkedIn data'!$A$3:$A$20000,"&lt;="&amp;Calc!$C$13,'LinkedIn data'!$B$3:$B$20000,$A84,'LinkedIn data'!$G$3:$G$20000,"&lt;&gt;Month total"),0)))))</f>
        <v/>
      </c>
    </row>
    <row r="85" customFormat="false" ht="15" hidden="false" customHeight="false" outlineLevel="0" collapsed="false">
      <c r="A85" s="59"/>
      <c r="B85" s="59"/>
      <c r="C85" s="59"/>
      <c r="D85" s="59"/>
      <c r="E85" s="59"/>
      <c r="F85" s="14" t="str">
        <f aca="false">IF($A85="","",IF($B85="Meta",SUMIFS('Meta data'!$V$3:$V$20000,'Meta data'!$A$3:$A$20000,"&gt;="&amp;F$3,'Meta data'!$A$3:$A$20000,"&lt;="&amp;F$4,'Meta data'!$C$3:$C$20000,$A85),IF($B85="Google Ads",SUMIFS('Google data'!$J$3:$J$20000,'Google data'!$B$3:$B$20000,"&gt;="&amp;F$3,'Google data'!$B$3:$B$20000,"&lt;="&amp;F$4,'Google data'!$A$3:$A$20000,$A85),IF($B85="ChatGPT Ads",SUMIFS('ChatGPT data'!$I$3:$I$20000,'ChatGPT data'!$A$3:$A$20000,"&gt;="&amp;F$3,'ChatGPT data'!$A$3:$A$20000,"&lt;="&amp;F$4,'ChatGPT data'!$B$3:$B$20000,$A85),IF($B85="LinkedIn Ads",SUMIFS('LinkedIn data'!$I$3:$I$20000,'LinkedIn data'!$A$3:$A$20000,"&gt;="&amp;F$3,'LinkedIn data'!$A$3:$A$20000,"&lt;="&amp;F$4,'LinkedIn data'!$B$3:$B$20000,$A85),0)))))</f>
        <v/>
      </c>
      <c r="G85" s="14" t="str">
        <f aca="false">IF($A85="","",IF($B85="Meta",SUMIFS('Meta data'!$V$3:$V$20000,'Meta data'!$A$3:$A$20000,"&gt;="&amp;G$3,'Meta data'!$A$3:$A$20000,"&lt;="&amp;G$4,'Meta data'!$C$3:$C$20000,$A85),IF($B85="Google Ads",SUMIFS('Google data'!$J$3:$J$20000,'Google data'!$B$3:$B$20000,"&gt;="&amp;G$3,'Google data'!$B$3:$B$20000,"&lt;="&amp;G$4,'Google data'!$A$3:$A$20000,$A85),IF($B85="ChatGPT Ads",SUMIFS('ChatGPT data'!$I$3:$I$20000,'ChatGPT data'!$A$3:$A$20000,"&gt;="&amp;G$3,'ChatGPT data'!$A$3:$A$20000,"&lt;="&amp;G$4,'ChatGPT data'!$B$3:$B$20000,$A85),IF($B85="LinkedIn Ads",SUMIFS('LinkedIn data'!$I$3:$I$20000,'LinkedIn data'!$A$3:$A$20000,"&gt;="&amp;G$3,'LinkedIn data'!$A$3:$A$20000,"&lt;="&amp;G$4,'LinkedIn data'!$B$3:$B$20000,$A85),0)))))</f>
        <v/>
      </c>
      <c r="H85" s="14" t="str">
        <f aca="false">IF($A85="","",IF($B85="Meta",SUMIFS('Meta data'!$V$3:$V$20000,'Meta data'!$A$3:$A$20000,"&gt;="&amp;H$3,'Meta data'!$A$3:$A$20000,"&lt;="&amp;H$4,'Meta data'!$C$3:$C$20000,$A85),IF($B85="Google Ads",SUMIFS('Google data'!$J$3:$J$20000,'Google data'!$B$3:$B$20000,"&gt;="&amp;H$3,'Google data'!$B$3:$B$20000,"&lt;="&amp;H$4,'Google data'!$A$3:$A$20000,$A85),IF($B85="ChatGPT Ads",SUMIFS('ChatGPT data'!$I$3:$I$20000,'ChatGPT data'!$A$3:$A$20000,"&gt;="&amp;H$3,'ChatGPT data'!$A$3:$A$20000,"&lt;="&amp;H$4,'ChatGPT data'!$B$3:$B$20000,$A85),IF($B85="LinkedIn Ads",SUMIFS('LinkedIn data'!$I$3:$I$20000,'LinkedIn data'!$A$3:$A$20000,"&gt;="&amp;H$3,'LinkedIn data'!$A$3:$A$20000,"&lt;="&amp;H$4,'LinkedIn data'!$B$3:$B$20000,$A85),0)))))</f>
        <v/>
      </c>
      <c r="I85" s="14" t="str">
        <f aca="false">IF($A85="","",IF($B85="Meta",SUMIFS('Meta data'!$V$3:$V$20000,'Meta data'!$A$3:$A$20000,"&gt;="&amp;I$3,'Meta data'!$A$3:$A$20000,"&lt;="&amp;I$4,'Meta data'!$C$3:$C$20000,$A85),IF($B85="Google Ads",SUMIFS('Google data'!$J$3:$J$20000,'Google data'!$B$3:$B$20000,"&gt;="&amp;I$3,'Google data'!$B$3:$B$20000,"&lt;="&amp;I$4,'Google data'!$A$3:$A$20000,$A85),IF($B85="ChatGPT Ads",SUMIFS('ChatGPT data'!$I$3:$I$20000,'ChatGPT data'!$A$3:$A$20000,"&gt;="&amp;I$3,'ChatGPT data'!$A$3:$A$20000,"&lt;="&amp;I$4,'ChatGPT data'!$B$3:$B$20000,$A85),IF($B85="LinkedIn Ads",SUMIFS('LinkedIn data'!$I$3:$I$20000,'LinkedIn data'!$A$3:$A$20000,"&gt;="&amp;I$3,'LinkedIn data'!$A$3:$A$20000,"&lt;="&amp;I$4,'LinkedIn data'!$B$3:$B$20000,$A85),0)))))</f>
        <v/>
      </c>
      <c r="J85" s="14" t="str">
        <f aca="false">IF($A85="","",IF($B85="Meta",SUMIFS('Meta data'!$V$3:$V$20000,'Meta data'!$A$3:$A$20000,"&gt;="&amp;J$3,'Meta data'!$A$3:$A$20000,"&lt;="&amp;J$4,'Meta data'!$C$3:$C$20000,$A85),IF($B85="Google Ads",SUMIFS('Google data'!$J$3:$J$20000,'Google data'!$B$3:$B$20000,"&gt;="&amp;J$3,'Google data'!$B$3:$B$20000,"&lt;="&amp;J$4,'Google data'!$A$3:$A$20000,$A85),IF($B85="ChatGPT Ads",SUMIFS('ChatGPT data'!$I$3:$I$20000,'ChatGPT data'!$A$3:$A$20000,"&gt;="&amp;J$3,'ChatGPT data'!$A$3:$A$20000,"&lt;="&amp;J$4,'ChatGPT data'!$B$3:$B$20000,$A85),IF($B85="LinkedIn Ads",SUMIFS('LinkedIn data'!$I$3:$I$20000,'LinkedIn data'!$A$3:$A$20000,"&gt;="&amp;J$3,'LinkedIn data'!$A$3:$A$20000,"&lt;="&amp;J$4,'LinkedIn data'!$B$3:$B$20000,$A85),0)))))</f>
        <v/>
      </c>
      <c r="K85" s="14" t="str">
        <f aca="false">IF($A85="","",IF($B85="Meta",SUMIFS('Meta data'!$V$3:$V$20000,'Meta data'!$A$3:$A$20000,"&gt;="&amp;K$3,'Meta data'!$A$3:$A$20000,"&lt;="&amp;K$4,'Meta data'!$C$3:$C$20000,$A85),IF($B85="Google Ads",SUMIFS('Google data'!$J$3:$J$20000,'Google data'!$B$3:$B$20000,"&gt;="&amp;K$3,'Google data'!$B$3:$B$20000,"&lt;="&amp;K$4,'Google data'!$A$3:$A$20000,$A85),IF($B85="ChatGPT Ads",SUMIFS('ChatGPT data'!$I$3:$I$20000,'ChatGPT data'!$A$3:$A$20000,"&gt;="&amp;K$3,'ChatGPT data'!$A$3:$A$20000,"&lt;="&amp;K$4,'ChatGPT data'!$B$3:$B$20000,$A85),IF($B85="LinkedIn Ads",SUMIFS('LinkedIn data'!$I$3:$I$20000,'LinkedIn data'!$A$3:$A$20000,"&gt;="&amp;K$3,'LinkedIn data'!$A$3:$A$20000,"&lt;="&amp;K$4,'LinkedIn data'!$B$3:$B$20000,$A85),0)))))</f>
        <v/>
      </c>
      <c r="L85" s="14" t="str">
        <f aca="false">IF($A85="","",IF($B85="Meta",SUMIFS('Meta data'!$V$3:$V$20000,'Meta data'!$A$3:$A$20000,"&gt;="&amp;L$3,'Meta data'!$A$3:$A$20000,"&lt;="&amp;L$4,'Meta data'!$C$3:$C$20000,$A85),IF($B85="Google Ads",SUMIFS('Google data'!$J$3:$J$20000,'Google data'!$B$3:$B$20000,"&gt;="&amp;L$3,'Google data'!$B$3:$B$20000,"&lt;="&amp;L$4,'Google data'!$A$3:$A$20000,$A85),IF($B85="ChatGPT Ads",SUMIFS('ChatGPT data'!$I$3:$I$20000,'ChatGPT data'!$A$3:$A$20000,"&gt;="&amp;L$3,'ChatGPT data'!$A$3:$A$20000,"&lt;="&amp;L$4,'ChatGPT data'!$B$3:$B$20000,$A85),IF($B85="LinkedIn Ads",SUMIFS('LinkedIn data'!$I$3:$I$20000,'LinkedIn data'!$A$3:$A$20000,"&gt;="&amp;L$3,'LinkedIn data'!$A$3:$A$20000,"&lt;="&amp;L$4,'LinkedIn data'!$B$3:$B$20000,$A85),0)))))</f>
        <v/>
      </c>
      <c r="M85" s="14" t="str">
        <f aca="false">IF($A85="","",IF($B85="Meta",SUMIFS('Meta data'!$V$3:$V$20000,'Meta data'!$A$3:$A$20000,"&gt;="&amp;M$3,'Meta data'!$A$3:$A$20000,"&lt;="&amp;M$4,'Meta data'!$C$3:$C$20000,$A85),IF($B85="Google Ads",SUMIFS('Google data'!$J$3:$J$20000,'Google data'!$B$3:$B$20000,"&gt;="&amp;M$3,'Google data'!$B$3:$B$20000,"&lt;="&amp;M$4,'Google data'!$A$3:$A$20000,$A85),IF($B85="ChatGPT Ads",SUMIFS('ChatGPT data'!$I$3:$I$20000,'ChatGPT data'!$A$3:$A$20000,"&gt;="&amp;M$3,'ChatGPT data'!$A$3:$A$20000,"&lt;="&amp;M$4,'ChatGPT data'!$B$3:$B$20000,$A85),IF($B85="LinkedIn Ads",SUMIFS('LinkedIn data'!$I$3:$I$20000,'LinkedIn data'!$A$3:$A$20000,"&gt;="&amp;M$3,'LinkedIn data'!$A$3:$A$20000,"&lt;="&amp;M$4,'LinkedIn data'!$B$3:$B$20000,$A85),0)))))</f>
        <v/>
      </c>
      <c r="N85" s="14" t="str">
        <f aca="false">IF($A85="","",IF($B85="Meta",SUMIFS('Meta data'!$V$3:$V$20000,'Meta data'!$A$3:$A$20000,"&gt;="&amp;N$3,'Meta data'!$A$3:$A$20000,"&lt;="&amp;N$4,'Meta data'!$C$3:$C$20000,$A85),IF($B85="Google Ads",SUMIFS('Google data'!$J$3:$J$20000,'Google data'!$B$3:$B$20000,"&gt;="&amp;N$3,'Google data'!$B$3:$B$20000,"&lt;="&amp;N$4,'Google data'!$A$3:$A$20000,$A85),IF($B85="ChatGPT Ads",SUMIFS('ChatGPT data'!$I$3:$I$20000,'ChatGPT data'!$A$3:$A$20000,"&gt;="&amp;N$3,'ChatGPT data'!$A$3:$A$20000,"&lt;="&amp;N$4,'ChatGPT data'!$B$3:$B$20000,$A85),IF($B85="LinkedIn Ads",SUMIFS('LinkedIn data'!$I$3:$I$20000,'LinkedIn data'!$A$3:$A$20000,"&gt;="&amp;N$3,'LinkedIn data'!$A$3:$A$20000,"&lt;="&amp;N$4,'LinkedIn data'!$B$3:$B$20000,$A85),0)))))</f>
        <v/>
      </c>
      <c r="O85" s="14" t="str">
        <f aca="false">IF($A85="","",IF($B85="Meta",SUMIFS('Meta data'!$V$3:$V$20000,'Meta data'!$A$3:$A$20000,"&gt;="&amp;O$3,'Meta data'!$A$3:$A$20000,"&lt;="&amp;O$4,'Meta data'!$C$3:$C$20000,$A85),IF($B85="Google Ads",SUMIFS('Google data'!$J$3:$J$20000,'Google data'!$B$3:$B$20000,"&gt;="&amp;O$3,'Google data'!$B$3:$B$20000,"&lt;="&amp;O$4,'Google data'!$A$3:$A$20000,$A85),IF($B85="ChatGPT Ads",SUMIFS('ChatGPT data'!$I$3:$I$20000,'ChatGPT data'!$A$3:$A$20000,"&gt;="&amp;O$3,'ChatGPT data'!$A$3:$A$20000,"&lt;="&amp;O$4,'ChatGPT data'!$B$3:$B$20000,$A85),IF($B85="LinkedIn Ads",SUMIFS('LinkedIn data'!$I$3:$I$20000,'LinkedIn data'!$A$3:$A$20000,"&gt;="&amp;O$3,'LinkedIn data'!$A$3:$A$20000,"&lt;="&amp;O$4,'LinkedIn data'!$B$3:$B$20000,$A85),0)))))</f>
        <v/>
      </c>
      <c r="P85" s="14" t="str">
        <f aca="false">IF($A85="","",IF($B85="Meta",SUMIFS('Meta data'!$V$3:$V$20000,'Meta data'!$A$3:$A$20000,"&gt;="&amp;P$3,'Meta data'!$A$3:$A$20000,"&lt;="&amp;P$4,'Meta data'!$C$3:$C$20000,$A85),IF($B85="Google Ads",SUMIFS('Google data'!$J$3:$J$20000,'Google data'!$B$3:$B$20000,"&gt;="&amp;P$3,'Google data'!$B$3:$B$20000,"&lt;="&amp;P$4,'Google data'!$A$3:$A$20000,$A85),IF($B85="ChatGPT Ads",SUMIFS('ChatGPT data'!$I$3:$I$20000,'ChatGPT data'!$A$3:$A$20000,"&gt;="&amp;P$3,'ChatGPT data'!$A$3:$A$20000,"&lt;="&amp;P$4,'ChatGPT data'!$B$3:$B$20000,$A85),IF($B85="LinkedIn Ads",SUMIFS('LinkedIn data'!$I$3:$I$20000,'LinkedIn data'!$A$3:$A$20000,"&gt;="&amp;P$3,'LinkedIn data'!$A$3:$A$20000,"&lt;="&amp;P$4,'LinkedIn data'!$B$3:$B$20000,$A85),0)))))</f>
        <v/>
      </c>
      <c r="Q85" s="14" t="str">
        <f aca="false">IF($A85="","",IF($B85="Meta",SUMIFS('Meta data'!$V$3:$V$20000,'Meta data'!$A$3:$A$20000,"&gt;="&amp;Q$3,'Meta data'!$A$3:$A$20000,"&lt;="&amp;Q$4,'Meta data'!$C$3:$C$20000,$A85),IF($B85="Google Ads",SUMIFS('Google data'!$J$3:$J$20000,'Google data'!$B$3:$B$20000,"&gt;="&amp;Q$3,'Google data'!$B$3:$B$20000,"&lt;="&amp;Q$4,'Google data'!$A$3:$A$20000,$A85),IF($B85="ChatGPT Ads",SUMIFS('ChatGPT data'!$I$3:$I$20000,'ChatGPT data'!$A$3:$A$20000,"&gt;="&amp;Q$3,'ChatGPT data'!$A$3:$A$20000,"&lt;="&amp;Q$4,'ChatGPT data'!$B$3:$B$20000,$A85),IF($B85="LinkedIn Ads",SUMIFS('LinkedIn data'!$I$3:$I$20000,'LinkedIn data'!$A$3:$A$20000,"&gt;="&amp;Q$3,'LinkedIn data'!$A$3:$A$20000,"&lt;="&amp;Q$4,'LinkedIn data'!$B$3:$B$20000,$A85),0)))))</f>
        <v/>
      </c>
      <c r="R85" s="15" t="str">
        <f aca="false">IF($A85="","",SUM(F85:Q85))</f>
        <v/>
      </c>
      <c r="S85" s="36" t="str">
        <f aca="false">IF($A85="","",IF($B85="Meta",SUMIFS('Meta data'!$O$3:$O$20000,'Meta data'!$C$3:$C$20000,$A85),IF($B85="Google Ads",SUMIFS('Google data'!$F$3:$F$20000,'Google data'!$A$3:$A$20000,$A85),IF($B85="ChatGPT Ads",SUMIFS('ChatGPT data'!$E$3:$E$20000,'ChatGPT data'!$B$3:$B$20000,$A85),IF($B85="LinkedIn Ads",SUMIFS('LinkedIn data'!$E$3:$E$20000,'LinkedIn data'!$B$3:$B$20000,$A85),0)))))</f>
        <v/>
      </c>
      <c r="T85" s="36" t="str">
        <f aca="false">IF($A85="","",IF($B85="Meta",SUMIFS('Meta data'!$P$3:$P$20000,'Meta data'!$C$3:$C$20000,$A85),IF($B85="Google Ads",SUMIFS('Google data'!$G$3:$G$20000,'Google data'!$A$3:$A$20000,$A85),IF($B85="ChatGPT Ads",SUMIFS('ChatGPT data'!$F$3:$F$20000,'ChatGPT data'!$B$3:$B$20000,$A85),IF($B85="LinkedIn Ads",SUMIFS('LinkedIn data'!$F$3:$F$20000,'LinkedIn data'!$B$3:$B$20000,$A85),0)))))</f>
        <v/>
      </c>
      <c r="U85" s="37" t="str">
        <f aca="false">IF(OR($A85="",T85=0),"",R85/T85)</f>
        <v/>
      </c>
      <c r="V85" s="58"/>
      <c r="W85" s="14" t="str">
        <f aca="false">IF($A85="","",IF($B85="Meta",SUMIFS('Meta data'!$V$3:$V$20000,'Meta data'!$A$3:$A$20000,"&gt;="&amp;Calc!$C$15,'Meta data'!$A$3:$A$20000,"&lt;="&amp;Calc!$C$13,'Meta data'!$C$3:$C$20000,$A85,'Meta data'!$T$3:$T$20000,"&lt;&gt;Month total"),IF($B85="Google Ads",SUMIFS('Google data'!$J$3:$J$20000,'Google data'!$B$3:$B$20000,"&gt;="&amp;Calc!$C$15,'Google data'!$B$3:$B$20000,"&lt;="&amp;Calc!$C$13,'Google data'!$A$3:$A$20000,$A85,'Google data'!$H$3:$H$20000,"&lt;&gt;Month total"),IF($B85="ChatGPT Ads",SUMIFS('ChatGPT data'!$I$3:$I$20000,'ChatGPT data'!$A$3:$A$20000,"&gt;="&amp;Calc!$C$15,'ChatGPT data'!$A$3:$A$20000,"&lt;="&amp;Calc!$C$13,'ChatGPT data'!$B$3:$B$20000,$A85,'ChatGPT data'!$G$3:$G$20000,"&lt;&gt;Month total"),IF($B85="LinkedIn Ads",SUMIFS('LinkedIn data'!$I$3:$I$20000,'LinkedIn data'!$A$3:$A$20000,"&gt;="&amp;Calc!$C$15,'LinkedIn data'!$A$3:$A$20000,"&lt;="&amp;Calc!$C$13,'LinkedIn data'!$B$3:$B$20000,$A85,'LinkedIn data'!$G$3:$G$20000,"&lt;&gt;Month total"),0)))))</f>
        <v/>
      </c>
      <c r="X85" s="14" t="str">
        <f aca="false">IF($A85="","",IF($B85="Meta",SUMIFS('Meta data'!$V$3:$V$20000,'Meta data'!$A$3:$A$20000,"&gt;="&amp;Calc!$C$14,'Meta data'!$A$3:$A$20000,"&lt;="&amp;Calc!$C$13,'Meta data'!$C$3:$C$20000,$A85,'Meta data'!$T$3:$T$20000,"&lt;&gt;Month total"),IF($B85="Google Ads",SUMIFS('Google data'!$J$3:$J$20000,'Google data'!$B$3:$B$20000,"&gt;="&amp;Calc!$C$14,'Google data'!$B$3:$B$20000,"&lt;="&amp;Calc!$C$13,'Google data'!$A$3:$A$20000,$A85,'Google data'!$H$3:$H$20000,"&lt;&gt;Month total"),IF($B85="ChatGPT Ads",SUMIFS('ChatGPT data'!$I$3:$I$20000,'ChatGPT data'!$A$3:$A$20000,"&gt;="&amp;Calc!$C$14,'ChatGPT data'!$A$3:$A$20000,"&lt;="&amp;Calc!$C$13,'ChatGPT data'!$B$3:$B$20000,$A85,'ChatGPT data'!$G$3:$G$20000,"&lt;&gt;Month total"),IF($B85="LinkedIn Ads",SUMIFS('LinkedIn data'!$I$3:$I$20000,'LinkedIn data'!$A$3:$A$20000,"&gt;="&amp;Calc!$C$14,'LinkedIn data'!$A$3:$A$20000,"&lt;="&amp;Calc!$C$13,'LinkedIn data'!$B$3:$B$20000,$A85,'LinkedIn data'!$G$3:$G$20000,"&lt;&gt;Month total"),0)))))</f>
        <v/>
      </c>
    </row>
    <row r="86" customFormat="false" ht="15" hidden="false" customHeight="false" outlineLevel="0" collapsed="false">
      <c r="A86" s="59"/>
      <c r="B86" s="59"/>
      <c r="C86" s="59"/>
      <c r="D86" s="59"/>
      <c r="E86" s="59"/>
      <c r="F86" s="14" t="str">
        <f aca="false">IF($A86="","",IF($B86="Meta",SUMIFS('Meta data'!$V$3:$V$20000,'Meta data'!$A$3:$A$20000,"&gt;="&amp;F$3,'Meta data'!$A$3:$A$20000,"&lt;="&amp;F$4,'Meta data'!$C$3:$C$20000,$A86),IF($B86="Google Ads",SUMIFS('Google data'!$J$3:$J$20000,'Google data'!$B$3:$B$20000,"&gt;="&amp;F$3,'Google data'!$B$3:$B$20000,"&lt;="&amp;F$4,'Google data'!$A$3:$A$20000,$A86),IF($B86="ChatGPT Ads",SUMIFS('ChatGPT data'!$I$3:$I$20000,'ChatGPT data'!$A$3:$A$20000,"&gt;="&amp;F$3,'ChatGPT data'!$A$3:$A$20000,"&lt;="&amp;F$4,'ChatGPT data'!$B$3:$B$20000,$A86),IF($B86="LinkedIn Ads",SUMIFS('LinkedIn data'!$I$3:$I$20000,'LinkedIn data'!$A$3:$A$20000,"&gt;="&amp;F$3,'LinkedIn data'!$A$3:$A$20000,"&lt;="&amp;F$4,'LinkedIn data'!$B$3:$B$20000,$A86),0)))))</f>
        <v/>
      </c>
      <c r="G86" s="14" t="str">
        <f aca="false">IF($A86="","",IF($B86="Meta",SUMIFS('Meta data'!$V$3:$V$20000,'Meta data'!$A$3:$A$20000,"&gt;="&amp;G$3,'Meta data'!$A$3:$A$20000,"&lt;="&amp;G$4,'Meta data'!$C$3:$C$20000,$A86),IF($B86="Google Ads",SUMIFS('Google data'!$J$3:$J$20000,'Google data'!$B$3:$B$20000,"&gt;="&amp;G$3,'Google data'!$B$3:$B$20000,"&lt;="&amp;G$4,'Google data'!$A$3:$A$20000,$A86),IF($B86="ChatGPT Ads",SUMIFS('ChatGPT data'!$I$3:$I$20000,'ChatGPT data'!$A$3:$A$20000,"&gt;="&amp;G$3,'ChatGPT data'!$A$3:$A$20000,"&lt;="&amp;G$4,'ChatGPT data'!$B$3:$B$20000,$A86),IF($B86="LinkedIn Ads",SUMIFS('LinkedIn data'!$I$3:$I$20000,'LinkedIn data'!$A$3:$A$20000,"&gt;="&amp;G$3,'LinkedIn data'!$A$3:$A$20000,"&lt;="&amp;G$4,'LinkedIn data'!$B$3:$B$20000,$A86),0)))))</f>
        <v/>
      </c>
      <c r="H86" s="14" t="str">
        <f aca="false">IF($A86="","",IF($B86="Meta",SUMIFS('Meta data'!$V$3:$V$20000,'Meta data'!$A$3:$A$20000,"&gt;="&amp;H$3,'Meta data'!$A$3:$A$20000,"&lt;="&amp;H$4,'Meta data'!$C$3:$C$20000,$A86),IF($B86="Google Ads",SUMIFS('Google data'!$J$3:$J$20000,'Google data'!$B$3:$B$20000,"&gt;="&amp;H$3,'Google data'!$B$3:$B$20000,"&lt;="&amp;H$4,'Google data'!$A$3:$A$20000,$A86),IF($B86="ChatGPT Ads",SUMIFS('ChatGPT data'!$I$3:$I$20000,'ChatGPT data'!$A$3:$A$20000,"&gt;="&amp;H$3,'ChatGPT data'!$A$3:$A$20000,"&lt;="&amp;H$4,'ChatGPT data'!$B$3:$B$20000,$A86),IF($B86="LinkedIn Ads",SUMIFS('LinkedIn data'!$I$3:$I$20000,'LinkedIn data'!$A$3:$A$20000,"&gt;="&amp;H$3,'LinkedIn data'!$A$3:$A$20000,"&lt;="&amp;H$4,'LinkedIn data'!$B$3:$B$20000,$A86),0)))))</f>
        <v/>
      </c>
      <c r="I86" s="14" t="str">
        <f aca="false">IF($A86="","",IF($B86="Meta",SUMIFS('Meta data'!$V$3:$V$20000,'Meta data'!$A$3:$A$20000,"&gt;="&amp;I$3,'Meta data'!$A$3:$A$20000,"&lt;="&amp;I$4,'Meta data'!$C$3:$C$20000,$A86),IF($B86="Google Ads",SUMIFS('Google data'!$J$3:$J$20000,'Google data'!$B$3:$B$20000,"&gt;="&amp;I$3,'Google data'!$B$3:$B$20000,"&lt;="&amp;I$4,'Google data'!$A$3:$A$20000,$A86),IF($B86="ChatGPT Ads",SUMIFS('ChatGPT data'!$I$3:$I$20000,'ChatGPT data'!$A$3:$A$20000,"&gt;="&amp;I$3,'ChatGPT data'!$A$3:$A$20000,"&lt;="&amp;I$4,'ChatGPT data'!$B$3:$B$20000,$A86),IF($B86="LinkedIn Ads",SUMIFS('LinkedIn data'!$I$3:$I$20000,'LinkedIn data'!$A$3:$A$20000,"&gt;="&amp;I$3,'LinkedIn data'!$A$3:$A$20000,"&lt;="&amp;I$4,'LinkedIn data'!$B$3:$B$20000,$A86),0)))))</f>
        <v/>
      </c>
      <c r="J86" s="14" t="str">
        <f aca="false">IF($A86="","",IF($B86="Meta",SUMIFS('Meta data'!$V$3:$V$20000,'Meta data'!$A$3:$A$20000,"&gt;="&amp;J$3,'Meta data'!$A$3:$A$20000,"&lt;="&amp;J$4,'Meta data'!$C$3:$C$20000,$A86),IF($B86="Google Ads",SUMIFS('Google data'!$J$3:$J$20000,'Google data'!$B$3:$B$20000,"&gt;="&amp;J$3,'Google data'!$B$3:$B$20000,"&lt;="&amp;J$4,'Google data'!$A$3:$A$20000,$A86),IF($B86="ChatGPT Ads",SUMIFS('ChatGPT data'!$I$3:$I$20000,'ChatGPT data'!$A$3:$A$20000,"&gt;="&amp;J$3,'ChatGPT data'!$A$3:$A$20000,"&lt;="&amp;J$4,'ChatGPT data'!$B$3:$B$20000,$A86),IF($B86="LinkedIn Ads",SUMIFS('LinkedIn data'!$I$3:$I$20000,'LinkedIn data'!$A$3:$A$20000,"&gt;="&amp;J$3,'LinkedIn data'!$A$3:$A$20000,"&lt;="&amp;J$4,'LinkedIn data'!$B$3:$B$20000,$A86),0)))))</f>
        <v/>
      </c>
      <c r="K86" s="14" t="str">
        <f aca="false">IF($A86="","",IF($B86="Meta",SUMIFS('Meta data'!$V$3:$V$20000,'Meta data'!$A$3:$A$20000,"&gt;="&amp;K$3,'Meta data'!$A$3:$A$20000,"&lt;="&amp;K$4,'Meta data'!$C$3:$C$20000,$A86),IF($B86="Google Ads",SUMIFS('Google data'!$J$3:$J$20000,'Google data'!$B$3:$B$20000,"&gt;="&amp;K$3,'Google data'!$B$3:$B$20000,"&lt;="&amp;K$4,'Google data'!$A$3:$A$20000,$A86),IF($B86="ChatGPT Ads",SUMIFS('ChatGPT data'!$I$3:$I$20000,'ChatGPT data'!$A$3:$A$20000,"&gt;="&amp;K$3,'ChatGPT data'!$A$3:$A$20000,"&lt;="&amp;K$4,'ChatGPT data'!$B$3:$B$20000,$A86),IF($B86="LinkedIn Ads",SUMIFS('LinkedIn data'!$I$3:$I$20000,'LinkedIn data'!$A$3:$A$20000,"&gt;="&amp;K$3,'LinkedIn data'!$A$3:$A$20000,"&lt;="&amp;K$4,'LinkedIn data'!$B$3:$B$20000,$A86),0)))))</f>
        <v/>
      </c>
      <c r="L86" s="14" t="str">
        <f aca="false">IF($A86="","",IF($B86="Meta",SUMIFS('Meta data'!$V$3:$V$20000,'Meta data'!$A$3:$A$20000,"&gt;="&amp;L$3,'Meta data'!$A$3:$A$20000,"&lt;="&amp;L$4,'Meta data'!$C$3:$C$20000,$A86),IF($B86="Google Ads",SUMIFS('Google data'!$J$3:$J$20000,'Google data'!$B$3:$B$20000,"&gt;="&amp;L$3,'Google data'!$B$3:$B$20000,"&lt;="&amp;L$4,'Google data'!$A$3:$A$20000,$A86),IF($B86="ChatGPT Ads",SUMIFS('ChatGPT data'!$I$3:$I$20000,'ChatGPT data'!$A$3:$A$20000,"&gt;="&amp;L$3,'ChatGPT data'!$A$3:$A$20000,"&lt;="&amp;L$4,'ChatGPT data'!$B$3:$B$20000,$A86),IF($B86="LinkedIn Ads",SUMIFS('LinkedIn data'!$I$3:$I$20000,'LinkedIn data'!$A$3:$A$20000,"&gt;="&amp;L$3,'LinkedIn data'!$A$3:$A$20000,"&lt;="&amp;L$4,'LinkedIn data'!$B$3:$B$20000,$A86),0)))))</f>
        <v/>
      </c>
      <c r="M86" s="14" t="str">
        <f aca="false">IF($A86="","",IF($B86="Meta",SUMIFS('Meta data'!$V$3:$V$20000,'Meta data'!$A$3:$A$20000,"&gt;="&amp;M$3,'Meta data'!$A$3:$A$20000,"&lt;="&amp;M$4,'Meta data'!$C$3:$C$20000,$A86),IF($B86="Google Ads",SUMIFS('Google data'!$J$3:$J$20000,'Google data'!$B$3:$B$20000,"&gt;="&amp;M$3,'Google data'!$B$3:$B$20000,"&lt;="&amp;M$4,'Google data'!$A$3:$A$20000,$A86),IF($B86="ChatGPT Ads",SUMIFS('ChatGPT data'!$I$3:$I$20000,'ChatGPT data'!$A$3:$A$20000,"&gt;="&amp;M$3,'ChatGPT data'!$A$3:$A$20000,"&lt;="&amp;M$4,'ChatGPT data'!$B$3:$B$20000,$A86),IF($B86="LinkedIn Ads",SUMIFS('LinkedIn data'!$I$3:$I$20000,'LinkedIn data'!$A$3:$A$20000,"&gt;="&amp;M$3,'LinkedIn data'!$A$3:$A$20000,"&lt;="&amp;M$4,'LinkedIn data'!$B$3:$B$20000,$A86),0)))))</f>
        <v/>
      </c>
      <c r="N86" s="14" t="str">
        <f aca="false">IF($A86="","",IF($B86="Meta",SUMIFS('Meta data'!$V$3:$V$20000,'Meta data'!$A$3:$A$20000,"&gt;="&amp;N$3,'Meta data'!$A$3:$A$20000,"&lt;="&amp;N$4,'Meta data'!$C$3:$C$20000,$A86),IF($B86="Google Ads",SUMIFS('Google data'!$J$3:$J$20000,'Google data'!$B$3:$B$20000,"&gt;="&amp;N$3,'Google data'!$B$3:$B$20000,"&lt;="&amp;N$4,'Google data'!$A$3:$A$20000,$A86),IF($B86="ChatGPT Ads",SUMIFS('ChatGPT data'!$I$3:$I$20000,'ChatGPT data'!$A$3:$A$20000,"&gt;="&amp;N$3,'ChatGPT data'!$A$3:$A$20000,"&lt;="&amp;N$4,'ChatGPT data'!$B$3:$B$20000,$A86),IF($B86="LinkedIn Ads",SUMIFS('LinkedIn data'!$I$3:$I$20000,'LinkedIn data'!$A$3:$A$20000,"&gt;="&amp;N$3,'LinkedIn data'!$A$3:$A$20000,"&lt;="&amp;N$4,'LinkedIn data'!$B$3:$B$20000,$A86),0)))))</f>
        <v/>
      </c>
      <c r="O86" s="14" t="str">
        <f aca="false">IF($A86="","",IF($B86="Meta",SUMIFS('Meta data'!$V$3:$V$20000,'Meta data'!$A$3:$A$20000,"&gt;="&amp;O$3,'Meta data'!$A$3:$A$20000,"&lt;="&amp;O$4,'Meta data'!$C$3:$C$20000,$A86),IF($B86="Google Ads",SUMIFS('Google data'!$J$3:$J$20000,'Google data'!$B$3:$B$20000,"&gt;="&amp;O$3,'Google data'!$B$3:$B$20000,"&lt;="&amp;O$4,'Google data'!$A$3:$A$20000,$A86),IF($B86="ChatGPT Ads",SUMIFS('ChatGPT data'!$I$3:$I$20000,'ChatGPT data'!$A$3:$A$20000,"&gt;="&amp;O$3,'ChatGPT data'!$A$3:$A$20000,"&lt;="&amp;O$4,'ChatGPT data'!$B$3:$B$20000,$A86),IF($B86="LinkedIn Ads",SUMIFS('LinkedIn data'!$I$3:$I$20000,'LinkedIn data'!$A$3:$A$20000,"&gt;="&amp;O$3,'LinkedIn data'!$A$3:$A$20000,"&lt;="&amp;O$4,'LinkedIn data'!$B$3:$B$20000,$A86),0)))))</f>
        <v/>
      </c>
      <c r="P86" s="14" t="str">
        <f aca="false">IF($A86="","",IF($B86="Meta",SUMIFS('Meta data'!$V$3:$V$20000,'Meta data'!$A$3:$A$20000,"&gt;="&amp;P$3,'Meta data'!$A$3:$A$20000,"&lt;="&amp;P$4,'Meta data'!$C$3:$C$20000,$A86),IF($B86="Google Ads",SUMIFS('Google data'!$J$3:$J$20000,'Google data'!$B$3:$B$20000,"&gt;="&amp;P$3,'Google data'!$B$3:$B$20000,"&lt;="&amp;P$4,'Google data'!$A$3:$A$20000,$A86),IF($B86="ChatGPT Ads",SUMIFS('ChatGPT data'!$I$3:$I$20000,'ChatGPT data'!$A$3:$A$20000,"&gt;="&amp;P$3,'ChatGPT data'!$A$3:$A$20000,"&lt;="&amp;P$4,'ChatGPT data'!$B$3:$B$20000,$A86),IF($B86="LinkedIn Ads",SUMIFS('LinkedIn data'!$I$3:$I$20000,'LinkedIn data'!$A$3:$A$20000,"&gt;="&amp;P$3,'LinkedIn data'!$A$3:$A$20000,"&lt;="&amp;P$4,'LinkedIn data'!$B$3:$B$20000,$A86),0)))))</f>
        <v/>
      </c>
      <c r="Q86" s="14" t="str">
        <f aca="false">IF($A86="","",IF($B86="Meta",SUMIFS('Meta data'!$V$3:$V$20000,'Meta data'!$A$3:$A$20000,"&gt;="&amp;Q$3,'Meta data'!$A$3:$A$20000,"&lt;="&amp;Q$4,'Meta data'!$C$3:$C$20000,$A86),IF($B86="Google Ads",SUMIFS('Google data'!$J$3:$J$20000,'Google data'!$B$3:$B$20000,"&gt;="&amp;Q$3,'Google data'!$B$3:$B$20000,"&lt;="&amp;Q$4,'Google data'!$A$3:$A$20000,$A86),IF($B86="ChatGPT Ads",SUMIFS('ChatGPT data'!$I$3:$I$20000,'ChatGPT data'!$A$3:$A$20000,"&gt;="&amp;Q$3,'ChatGPT data'!$A$3:$A$20000,"&lt;="&amp;Q$4,'ChatGPT data'!$B$3:$B$20000,$A86),IF($B86="LinkedIn Ads",SUMIFS('LinkedIn data'!$I$3:$I$20000,'LinkedIn data'!$A$3:$A$20000,"&gt;="&amp;Q$3,'LinkedIn data'!$A$3:$A$20000,"&lt;="&amp;Q$4,'LinkedIn data'!$B$3:$B$20000,$A86),0)))))</f>
        <v/>
      </c>
      <c r="R86" s="15" t="str">
        <f aca="false">IF($A86="","",SUM(F86:Q86))</f>
        <v/>
      </c>
      <c r="S86" s="36" t="str">
        <f aca="false">IF($A86="","",IF($B86="Meta",SUMIFS('Meta data'!$O$3:$O$20000,'Meta data'!$C$3:$C$20000,$A86),IF($B86="Google Ads",SUMIFS('Google data'!$F$3:$F$20000,'Google data'!$A$3:$A$20000,$A86),IF($B86="ChatGPT Ads",SUMIFS('ChatGPT data'!$E$3:$E$20000,'ChatGPT data'!$B$3:$B$20000,$A86),IF($B86="LinkedIn Ads",SUMIFS('LinkedIn data'!$E$3:$E$20000,'LinkedIn data'!$B$3:$B$20000,$A86),0)))))</f>
        <v/>
      </c>
      <c r="T86" s="36" t="str">
        <f aca="false">IF($A86="","",IF($B86="Meta",SUMIFS('Meta data'!$P$3:$P$20000,'Meta data'!$C$3:$C$20000,$A86),IF($B86="Google Ads",SUMIFS('Google data'!$G$3:$G$20000,'Google data'!$A$3:$A$20000,$A86),IF($B86="ChatGPT Ads",SUMIFS('ChatGPT data'!$F$3:$F$20000,'ChatGPT data'!$B$3:$B$20000,$A86),IF($B86="LinkedIn Ads",SUMIFS('LinkedIn data'!$F$3:$F$20000,'LinkedIn data'!$B$3:$B$20000,$A86),0)))))</f>
        <v/>
      </c>
      <c r="U86" s="37" t="str">
        <f aca="false">IF(OR($A86="",T86=0),"",R86/T86)</f>
        <v/>
      </c>
      <c r="V86" s="58"/>
      <c r="W86" s="14" t="str">
        <f aca="false">IF($A86="","",IF($B86="Meta",SUMIFS('Meta data'!$V$3:$V$20000,'Meta data'!$A$3:$A$20000,"&gt;="&amp;Calc!$C$15,'Meta data'!$A$3:$A$20000,"&lt;="&amp;Calc!$C$13,'Meta data'!$C$3:$C$20000,$A86,'Meta data'!$T$3:$T$20000,"&lt;&gt;Month total"),IF($B86="Google Ads",SUMIFS('Google data'!$J$3:$J$20000,'Google data'!$B$3:$B$20000,"&gt;="&amp;Calc!$C$15,'Google data'!$B$3:$B$20000,"&lt;="&amp;Calc!$C$13,'Google data'!$A$3:$A$20000,$A86,'Google data'!$H$3:$H$20000,"&lt;&gt;Month total"),IF($B86="ChatGPT Ads",SUMIFS('ChatGPT data'!$I$3:$I$20000,'ChatGPT data'!$A$3:$A$20000,"&gt;="&amp;Calc!$C$15,'ChatGPT data'!$A$3:$A$20000,"&lt;="&amp;Calc!$C$13,'ChatGPT data'!$B$3:$B$20000,$A86,'ChatGPT data'!$G$3:$G$20000,"&lt;&gt;Month total"),IF($B86="LinkedIn Ads",SUMIFS('LinkedIn data'!$I$3:$I$20000,'LinkedIn data'!$A$3:$A$20000,"&gt;="&amp;Calc!$C$15,'LinkedIn data'!$A$3:$A$20000,"&lt;="&amp;Calc!$C$13,'LinkedIn data'!$B$3:$B$20000,$A86,'LinkedIn data'!$G$3:$G$20000,"&lt;&gt;Month total"),0)))))</f>
        <v/>
      </c>
      <c r="X86" s="14" t="str">
        <f aca="false">IF($A86="","",IF($B86="Meta",SUMIFS('Meta data'!$V$3:$V$20000,'Meta data'!$A$3:$A$20000,"&gt;="&amp;Calc!$C$14,'Meta data'!$A$3:$A$20000,"&lt;="&amp;Calc!$C$13,'Meta data'!$C$3:$C$20000,$A86,'Meta data'!$T$3:$T$20000,"&lt;&gt;Month total"),IF($B86="Google Ads",SUMIFS('Google data'!$J$3:$J$20000,'Google data'!$B$3:$B$20000,"&gt;="&amp;Calc!$C$14,'Google data'!$B$3:$B$20000,"&lt;="&amp;Calc!$C$13,'Google data'!$A$3:$A$20000,$A86,'Google data'!$H$3:$H$20000,"&lt;&gt;Month total"),IF($B86="ChatGPT Ads",SUMIFS('ChatGPT data'!$I$3:$I$20000,'ChatGPT data'!$A$3:$A$20000,"&gt;="&amp;Calc!$C$14,'ChatGPT data'!$A$3:$A$20000,"&lt;="&amp;Calc!$C$13,'ChatGPT data'!$B$3:$B$20000,$A86,'ChatGPT data'!$G$3:$G$20000,"&lt;&gt;Month total"),IF($B86="LinkedIn Ads",SUMIFS('LinkedIn data'!$I$3:$I$20000,'LinkedIn data'!$A$3:$A$20000,"&gt;="&amp;Calc!$C$14,'LinkedIn data'!$A$3:$A$20000,"&lt;="&amp;Calc!$C$13,'LinkedIn data'!$B$3:$B$20000,$A86,'LinkedIn data'!$G$3:$G$20000,"&lt;&gt;Month total"),0)))))</f>
        <v/>
      </c>
    </row>
    <row r="87" customFormat="false" ht="15" hidden="false" customHeight="false" outlineLevel="0" collapsed="false">
      <c r="A87" s="59"/>
      <c r="B87" s="59"/>
      <c r="C87" s="59"/>
      <c r="D87" s="59"/>
      <c r="E87" s="59"/>
      <c r="F87" s="14" t="str">
        <f aca="false">IF($A87="","",IF($B87="Meta",SUMIFS('Meta data'!$V$3:$V$20000,'Meta data'!$A$3:$A$20000,"&gt;="&amp;F$3,'Meta data'!$A$3:$A$20000,"&lt;="&amp;F$4,'Meta data'!$C$3:$C$20000,$A87),IF($B87="Google Ads",SUMIFS('Google data'!$J$3:$J$20000,'Google data'!$B$3:$B$20000,"&gt;="&amp;F$3,'Google data'!$B$3:$B$20000,"&lt;="&amp;F$4,'Google data'!$A$3:$A$20000,$A87),IF($B87="ChatGPT Ads",SUMIFS('ChatGPT data'!$I$3:$I$20000,'ChatGPT data'!$A$3:$A$20000,"&gt;="&amp;F$3,'ChatGPT data'!$A$3:$A$20000,"&lt;="&amp;F$4,'ChatGPT data'!$B$3:$B$20000,$A87),IF($B87="LinkedIn Ads",SUMIFS('LinkedIn data'!$I$3:$I$20000,'LinkedIn data'!$A$3:$A$20000,"&gt;="&amp;F$3,'LinkedIn data'!$A$3:$A$20000,"&lt;="&amp;F$4,'LinkedIn data'!$B$3:$B$20000,$A87),0)))))</f>
        <v/>
      </c>
      <c r="G87" s="14" t="str">
        <f aca="false">IF($A87="","",IF($B87="Meta",SUMIFS('Meta data'!$V$3:$V$20000,'Meta data'!$A$3:$A$20000,"&gt;="&amp;G$3,'Meta data'!$A$3:$A$20000,"&lt;="&amp;G$4,'Meta data'!$C$3:$C$20000,$A87),IF($B87="Google Ads",SUMIFS('Google data'!$J$3:$J$20000,'Google data'!$B$3:$B$20000,"&gt;="&amp;G$3,'Google data'!$B$3:$B$20000,"&lt;="&amp;G$4,'Google data'!$A$3:$A$20000,$A87),IF($B87="ChatGPT Ads",SUMIFS('ChatGPT data'!$I$3:$I$20000,'ChatGPT data'!$A$3:$A$20000,"&gt;="&amp;G$3,'ChatGPT data'!$A$3:$A$20000,"&lt;="&amp;G$4,'ChatGPT data'!$B$3:$B$20000,$A87),IF($B87="LinkedIn Ads",SUMIFS('LinkedIn data'!$I$3:$I$20000,'LinkedIn data'!$A$3:$A$20000,"&gt;="&amp;G$3,'LinkedIn data'!$A$3:$A$20000,"&lt;="&amp;G$4,'LinkedIn data'!$B$3:$B$20000,$A87),0)))))</f>
        <v/>
      </c>
      <c r="H87" s="14" t="str">
        <f aca="false">IF($A87="","",IF($B87="Meta",SUMIFS('Meta data'!$V$3:$V$20000,'Meta data'!$A$3:$A$20000,"&gt;="&amp;H$3,'Meta data'!$A$3:$A$20000,"&lt;="&amp;H$4,'Meta data'!$C$3:$C$20000,$A87),IF($B87="Google Ads",SUMIFS('Google data'!$J$3:$J$20000,'Google data'!$B$3:$B$20000,"&gt;="&amp;H$3,'Google data'!$B$3:$B$20000,"&lt;="&amp;H$4,'Google data'!$A$3:$A$20000,$A87),IF($B87="ChatGPT Ads",SUMIFS('ChatGPT data'!$I$3:$I$20000,'ChatGPT data'!$A$3:$A$20000,"&gt;="&amp;H$3,'ChatGPT data'!$A$3:$A$20000,"&lt;="&amp;H$4,'ChatGPT data'!$B$3:$B$20000,$A87),IF($B87="LinkedIn Ads",SUMIFS('LinkedIn data'!$I$3:$I$20000,'LinkedIn data'!$A$3:$A$20000,"&gt;="&amp;H$3,'LinkedIn data'!$A$3:$A$20000,"&lt;="&amp;H$4,'LinkedIn data'!$B$3:$B$20000,$A87),0)))))</f>
        <v/>
      </c>
      <c r="I87" s="14" t="str">
        <f aca="false">IF($A87="","",IF($B87="Meta",SUMIFS('Meta data'!$V$3:$V$20000,'Meta data'!$A$3:$A$20000,"&gt;="&amp;I$3,'Meta data'!$A$3:$A$20000,"&lt;="&amp;I$4,'Meta data'!$C$3:$C$20000,$A87),IF($B87="Google Ads",SUMIFS('Google data'!$J$3:$J$20000,'Google data'!$B$3:$B$20000,"&gt;="&amp;I$3,'Google data'!$B$3:$B$20000,"&lt;="&amp;I$4,'Google data'!$A$3:$A$20000,$A87),IF($B87="ChatGPT Ads",SUMIFS('ChatGPT data'!$I$3:$I$20000,'ChatGPT data'!$A$3:$A$20000,"&gt;="&amp;I$3,'ChatGPT data'!$A$3:$A$20000,"&lt;="&amp;I$4,'ChatGPT data'!$B$3:$B$20000,$A87),IF($B87="LinkedIn Ads",SUMIFS('LinkedIn data'!$I$3:$I$20000,'LinkedIn data'!$A$3:$A$20000,"&gt;="&amp;I$3,'LinkedIn data'!$A$3:$A$20000,"&lt;="&amp;I$4,'LinkedIn data'!$B$3:$B$20000,$A87),0)))))</f>
        <v/>
      </c>
      <c r="J87" s="14" t="str">
        <f aca="false">IF($A87="","",IF($B87="Meta",SUMIFS('Meta data'!$V$3:$V$20000,'Meta data'!$A$3:$A$20000,"&gt;="&amp;J$3,'Meta data'!$A$3:$A$20000,"&lt;="&amp;J$4,'Meta data'!$C$3:$C$20000,$A87),IF($B87="Google Ads",SUMIFS('Google data'!$J$3:$J$20000,'Google data'!$B$3:$B$20000,"&gt;="&amp;J$3,'Google data'!$B$3:$B$20000,"&lt;="&amp;J$4,'Google data'!$A$3:$A$20000,$A87),IF($B87="ChatGPT Ads",SUMIFS('ChatGPT data'!$I$3:$I$20000,'ChatGPT data'!$A$3:$A$20000,"&gt;="&amp;J$3,'ChatGPT data'!$A$3:$A$20000,"&lt;="&amp;J$4,'ChatGPT data'!$B$3:$B$20000,$A87),IF($B87="LinkedIn Ads",SUMIFS('LinkedIn data'!$I$3:$I$20000,'LinkedIn data'!$A$3:$A$20000,"&gt;="&amp;J$3,'LinkedIn data'!$A$3:$A$20000,"&lt;="&amp;J$4,'LinkedIn data'!$B$3:$B$20000,$A87),0)))))</f>
        <v/>
      </c>
      <c r="K87" s="14" t="str">
        <f aca="false">IF($A87="","",IF($B87="Meta",SUMIFS('Meta data'!$V$3:$V$20000,'Meta data'!$A$3:$A$20000,"&gt;="&amp;K$3,'Meta data'!$A$3:$A$20000,"&lt;="&amp;K$4,'Meta data'!$C$3:$C$20000,$A87),IF($B87="Google Ads",SUMIFS('Google data'!$J$3:$J$20000,'Google data'!$B$3:$B$20000,"&gt;="&amp;K$3,'Google data'!$B$3:$B$20000,"&lt;="&amp;K$4,'Google data'!$A$3:$A$20000,$A87),IF($B87="ChatGPT Ads",SUMIFS('ChatGPT data'!$I$3:$I$20000,'ChatGPT data'!$A$3:$A$20000,"&gt;="&amp;K$3,'ChatGPT data'!$A$3:$A$20000,"&lt;="&amp;K$4,'ChatGPT data'!$B$3:$B$20000,$A87),IF($B87="LinkedIn Ads",SUMIFS('LinkedIn data'!$I$3:$I$20000,'LinkedIn data'!$A$3:$A$20000,"&gt;="&amp;K$3,'LinkedIn data'!$A$3:$A$20000,"&lt;="&amp;K$4,'LinkedIn data'!$B$3:$B$20000,$A87),0)))))</f>
        <v/>
      </c>
      <c r="L87" s="14" t="str">
        <f aca="false">IF($A87="","",IF($B87="Meta",SUMIFS('Meta data'!$V$3:$V$20000,'Meta data'!$A$3:$A$20000,"&gt;="&amp;L$3,'Meta data'!$A$3:$A$20000,"&lt;="&amp;L$4,'Meta data'!$C$3:$C$20000,$A87),IF($B87="Google Ads",SUMIFS('Google data'!$J$3:$J$20000,'Google data'!$B$3:$B$20000,"&gt;="&amp;L$3,'Google data'!$B$3:$B$20000,"&lt;="&amp;L$4,'Google data'!$A$3:$A$20000,$A87),IF($B87="ChatGPT Ads",SUMIFS('ChatGPT data'!$I$3:$I$20000,'ChatGPT data'!$A$3:$A$20000,"&gt;="&amp;L$3,'ChatGPT data'!$A$3:$A$20000,"&lt;="&amp;L$4,'ChatGPT data'!$B$3:$B$20000,$A87),IF($B87="LinkedIn Ads",SUMIFS('LinkedIn data'!$I$3:$I$20000,'LinkedIn data'!$A$3:$A$20000,"&gt;="&amp;L$3,'LinkedIn data'!$A$3:$A$20000,"&lt;="&amp;L$4,'LinkedIn data'!$B$3:$B$20000,$A87),0)))))</f>
        <v/>
      </c>
      <c r="M87" s="14" t="str">
        <f aca="false">IF($A87="","",IF($B87="Meta",SUMIFS('Meta data'!$V$3:$V$20000,'Meta data'!$A$3:$A$20000,"&gt;="&amp;M$3,'Meta data'!$A$3:$A$20000,"&lt;="&amp;M$4,'Meta data'!$C$3:$C$20000,$A87),IF($B87="Google Ads",SUMIFS('Google data'!$J$3:$J$20000,'Google data'!$B$3:$B$20000,"&gt;="&amp;M$3,'Google data'!$B$3:$B$20000,"&lt;="&amp;M$4,'Google data'!$A$3:$A$20000,$A87),IF($B87="ChatGPT Ads",SUMIFS('ChatGPT data'!$I$3:$I$20000,'ChatGPT data'!$A$3:$A$20000,"&gt;="&amp;M$3,'ChatGPT data'!$A$3:$A$20000,"&lt;="&amp;M$4,'ChatGPT data'!$B$3:$B$20000,$A87),IF($B87="LinkedIn Ads",SUMIFS('LinkedIn data'!$I$3:$I$20000,'LinkedIn data'!$A$3:$A$20000,"&gt;="&amp;M$3,'LinkedIn data'!$A$3:$A$20000,"&lt;="&amp;M$4,'LinkedIn data'!$B$3:$B$20000,$A87),0)))))</f>
        <v/>
      </c>
      <c r="N87" s="14" t="str">
        <f aca="false">IF($A87="","",IF($B87="Meta",SUMIFS('Meta data'!$V$3:$V$20000,'Meta data'!$A$3:$A$20000,"&gt;="&amp;N$3,'Meta data'!$A$3:$A$20000,"&lt;="&amp;N$4,'Meta data'!$C$3:$C$20000,$A87),IF($B87="Google Ads",SUMIFS('Google data'!$J$3:$J$20000,'Google data'!$B$3:$B$20000,"&gt;="&amp;N$3,'Google data'!$B$3:$B$20000,"&lt;="&amp;N$4,'Google data'!$A$3:$A$20000,$A87),IF($B87="ChatGPT Ads",SUMIFS('ChatGPT data'!$I$3:$I$20000,'ChatGPT data'!$A$3:$A$20000,"&gt;="&amp;N$3,'ChatGPT data'!$A$3:$A$20000,"&lt;="&amp;N$4,'ChatGPT data'!$B$3:$B$20000,$A87),IF($B87="LinkedIn Ads",SUMIFS('LinkedIn data'!$I$3:$I$20000,'LinkedIn data'!$A$3:$A$20000,"&gt;="&amp;N$3,'LinkedIn data'!$A$3:$A$20000,"&lt;="&amp;N$4,'LinkedIn data'!$B$3:$B$20000,$A87),0)))))</f>
        <v/>
      </c>
      <c r="O87" s="14" t="str">
        <f aca="false">IF($A87="","",IF($B87="Meta",SUMIFS('Meta data'!$V$3:$V$20000,'Meta data'!$A$3:$A$20000,"&gt;="&amp;O$3,'Meta data'!$A$3:$A$20000,"&lt;="&amp;O$4,'Meta data'!$C$3:$C$20000,$A87),IF($B87="Google Ads",SUMIFS('Google data'!$J$3:$J$20000,'Google data'!$B$3:$B$20000,"&gt;="&amp;O$3,'Google data'!$B$3:$B$20000,"&lt;="&amp;O$4,'Google data'!$A$3:$A$20000,$A87),IF($B87="ChatGPT Ads",SUMIFS('ChatGPT data'!$I$3:$I$20000,'ChatGPT data'!$A$3:$A$20000,"&gt;="&amp;O$3,'ChatGPT data'!$A$3:$A$20000,"&lt;="&amp;O$4,'ChatGPT data'!$B$3:$B$20000,$A87),IF($B87="LinkedIn Ads",SUMIFS('LinkedIn data'!$I$3:$I$20000,'LinkedIn data'!$A$3:$A$20000,"&gt;="&amp;O$3,'LinkedIn data'!$A$3:$A$20000,"&lt;="&amp;O$4,'LinkedIn data'!$B$3:$B$20000,$A87),0)))))</f>
        <v/>
      </c>
      <c r="P87" s="14" t="str">
        <f aca="false">IF($A87="","",IF($B87="Meta",SUMIFS('Meta data'!$V$3:$V$20000,'Meta data'!$A$3:$A$20000,"&gt;="&amp;P$3,'Meta data'!$A$3:$A$20000,"&lt;="&amp;P$4,'Meta data'!$C$3:$C$20000,$A87),IF($B87="Google Ads",SUMIFS('Google data'!$J$3:$J$20000,'Google data'!$B$3:$B$20000,"&gt;="&amp;P$3,'Google data'!$B$3:$B$20000,"&lt;="&amp;P$4,'Google data'!$A$3:$A$20000,$A87),IF($B87="ChatGPT Ads",SUMIFS('ChatGPT data'!$I$3:$I$20000,'ChatGPT data'!$A$3:$A$20000,"&gt;="&amp;P$3,'ChatGPT data'!$A$3:$A$20000,"&lt;="&amp;P$4,'ChatGPT data'!$B$3:$B$20000,$A87),IF($B87="LinkedIn Ads",SUMIFS('LinkedIn data'!$I$3:$I$20000,'LinkedIn data'!$A$3:$A$20000,"&gt;="&amp;P$3,'LinkedIn data'!$A$3:$A$20000,"&lt;="&amp;P$4,'LinkedIn data'!$B$3:$B$20000,$A87),0)))))</f>
        <v/>
      </c>
      <c r="Q87" s="14" t="str">
        <f aca="false">IF($A87="","",IF($B87="Meta",SUMIFS('Meta data'!$V$3:$V$20000,'Meta data'!$A$3:$A$20000,"&gt;="&amp;Q$3,'Meta data'!$A$3:$A$20000,"&lt;="&amp;Q$4,'Meta data'!$C$3:$C$20000,$A87),IF($B87="Google Ads",SUMIFS('Google data'!$J$3:$J$20000,'Google data'!$B$3:$B$20000,"&gt;="&amp;Q$3,'Google data'!$B$3:$B$20000,"&lt;="&amp;Q$4,'Google data'!$A$3:$A$20000,$A87),IF($B87="ChatGPT Ads",SUMIFS('ChatGPT data'!$I$3:$I$20000,'ChatGPT data'!$A$3:$A$20000,"&gt;="&amp;Q$3,'ChatGPT data'!$A$3:$A$20000,"&lt;="&amp;Q$4,'ChatGPT data'!$B$3:$B$20000,$A87),IF($B87="LinkedIn Ads",SUMIFS('LinkedIn data'!$I$3:$I$20000,'LinkedIn data'!$A$3:$A$20000,"&gt;="&amp;Q$3,'LinkedIn data'!$A$3:$A$20000,"&lt;="&amp;Q$4,'LinkedIn data'!$B$3:$B$20000,$A87),0)))))</f>
        <v/>
      </c>
      <c r="R87" s="15" t="str">
        <f aca="false">IF($A87="","",SUM(F87:Q87))</f>
        <v/>
      </c>
      <c r="S87" s="36" t="str">
        <f aca="false">IF($A87="","",IF($B87="Meta",SUMIFS('Meta data'!$O$3:$O$20000,'Meta data'!$C$3:$C$20000,$A87),IF($B87="Google Ads",SUMIFS('Google data'!$F$3:$F$20000,'Google data'!$A$3:$A$20000,$A87),IF($B87="ChatGPT Ads",SUMIFS('ChatGPT data'!$E$3:$E$20000,'ChatGPT data'!$B$3:$B$20000,$A87),IF($B87="LinkedIn Ads",SUMIFS('LinkedIn data'!$E$3:$E$20000,'LinkedIn data'!$B$3:$B$20000,$A87),0)))))</f>
        <v/>
      </c>
      <c r="T87" s="36" t="str">
        <f aca="false">IF($A87="","",IF($B87="Meta",SUMIFS('Meta data'!$P$3:$P$20000,'Meta data'!$C$3:$C$20000,$A87),IF($B87="Google Ads",SUMIFS('Google data'!$G$3:$G$20000,'Google data'!$A$3:$A$20000,$A87),IF($B87="ChatGPT Ads",SUMIFS('ChatGPT data'!$F$3:$F$20000,'ChatGPT data'!$B$3:$B$20000,$A87),IF($B87="LinkedIn Ads",SUMIFS('LinkedIn data'!$F$3:$F$20000,'LinkedIn data'!$B$3:$B$20000,$A87),0)))))</f>
        <v/>
      </c>
      <c r="U87" s="37" t="str">
        <f aca="false">IF(OR($A87="",T87=0),"",R87/T87)</f>
        <v/>
      </c>
      <c r="V87" s="58"/>
      <c r="W87" s="14" t="str">
        <f aca="false">IF($A87="","",IF($B87="Meta",SUMIFS('Meta data'!$V$3:$V$20000,'Meta data'!$A$3:$A$20000,"&gt;="&amp;Calc!$C$15,'Meta data'!$A$3:$A$20000,"&lt;="&amp;Calc!$C$13,'Meta data'!$C$3:$C$20000,$A87,'Meta data'!$T$3:$T$20000,"&lt;&gt;Month total"),IF($B87="Google Ads",SUMIFS('Google data'!$J$3:$J$20000,'Google data'!$B$3:$B$20000,"&gt;="&amp;Calc!$C$15,'Google data'!$B$3:$B$20000,"&lt;="&amp;Calc!$C$13,'Google data'!$A$3:$A$20000,$A87,'Google data'!$H$3:$H$20000,"&lt;&gt;Month total"),IF($B87="ChatGPT Ads",SUMIFS('ChatGPT data'!$I$3:$I$20000,'ChatGPT data'!$A$3:$A$20000,"&gt;="&amp;Calc!$C$15,'ChatGPT data'!$A$3:$A$20000,"&lt;="&amp;Calc!$C$13,'ChatGPT data'!$B$3:$B$20000,$A87,'ChatGPT data'!$G$3:$G$20000,"&lt;&gt;Month total"),IF($B87="LinkedIn Ads",SUMIFS('LinkedIn data'!$I$3:$I$20000,'LinkedIn data'!$A$3:$A$20000,"&gt;="&amp;Calc!$C$15,'LinkedIn data'!$A$3:$A$20000,"&lt;="&amp;Calc!$C$13,'LinkedIn data'!$B$3:$B$20000,$A87,'LinkedIn data'!$G$3:$G$20000,"&lt;&gt;Month total"),0)))))</f>
        <v/>
      </c>
      <c r="X87" s="14" t="str">
        <f aca="false">IF($A87="","",IF($B87="Meta",SUMIFS('Meta data'!$V$3:$V$20000,'Meta data'!$A$3:$A$20000,"&gt;="&amp;Calc!$C$14,'Meta data'!$A$3:$A$20000,"&lt;="&amp;Calc!$C$13,'Meta data'!$C$3:$C$20000,$A87,'Meta data'!$T$3:$T$20000,"&lt;&gt;Month total"),IF($B87="Google Ads",SUMIFS('Google data'!$J$3:$J$20000,'Google data'!$B$3:$B$20000,"&gt;="&amp;Calc!$C$14,'Google data'!$B$3:$B$20000,"&lt;="&amp;Calc!$C$13,'Google data'!$A$3:$A$20000,$A87,'Google data'!$H$3:$H$20000,"&lt;&gt;Month total"),IF($B87="ChatGPT Ads",SUMIFS('ChatGPT data'!$I$3:$I$20000,'ChatGPT data'!$A$3:$A$20000,"&gt;="&amp;Calc!$C$14,'ChatGPT data'!$A$3:$A$20000,"&lt;="&amp;Calc!$C$13,'ChatGPT data'!$B$3:$B$20000,$A87,'ChatGPT data'!$G$3:$G$20000,"&lt;&gt;Month total"),IF($B87="LinkedIn Ads",SUMIFS('LinkedIn data'!$I$3:$I$20000,'LinkedIn data'!$A$3:$A$20000,"&gt;="&amp;Calc!$C$14,'LinkedIn data'!$A$3:$A$20000,"&lt;="&amp;Calc!$C$13,'LinkedIn data'!$B$3:$B$20000,$A87,'LinkedIn data'!$G$3:$G$20000,"&lt;&gt;Month total"),0)))))</f>
        <v/>
      </c>
    </row>
    <row r="88" customFormat="false" ht="15" hidden="false" customHeight="false" outlineLevel="0" collapsed="false">
      <c r="A88" s="59"/>
      <c r="B88" s="59"/>
      <c r="C88" s="59"/>
      <c r="D88" s="59"/>
      <c r="E88" s="59"/>
      <c r="F88" s="14" t="str">
        <f aca="false">IF($A88="","",IF($B88="Meta",SUMIFS('Meta data'!$V$3:$V$20000,'Meta data'!$A$3:$A$20000,"&gt;="&amp;F$3,'Meta data'!$A$3:$A$20000,"&lt;="&amp;F$4,'Meta data'!$C$3:$C$20000,$A88),IF($B88="Google Ads",SUMIFS('Google data'!$J$3:$J$20000,'Google data'!$B$3:$B$20000,"&gt;="&amp;F$3,'Google data'!$B$3:$B$20000,"&lt;="&amp;F$4,'Google data'!$A$3:$A$20000,$A88),IF($B88="ChatGPT Ads",SUMIFS('ChatGPT data'!$I$3:$I$20000,'ChatGPT data'!$A$3:$A$20000,"&gt;="&amp;F$3,'ChatGPT data'!$A$3:$A$20000,"&lt;="&amp;F$4,'ChatGPT data'!$B$3:$B$20000,$A88),IF($B88="LinkedIn Ads",SUMIFS('LinkedIn data'!$I$3:$I$20000,'LinkedIn data'!$A$3:$A$20000,"&gt;="&amp;F$3,'LinkedIn data'!$A$3:$A$20000,"&lt;="&amp;F$4,'LinkedIn data'!$B$3:$B$20000,$A88),0)))))</f>
        <v/>
      </c>
      <c r="G88" s="14" t="str">
        <f aca="false">IF($A88="","",IF($B88="Meta",SUMIFS('Meta data'!$V$3:$V$20000,'Meta data'!$A$3:$A$20000,"&gt;="&amp;G$3,'Meta data'!$A$3:$A$20000,"&lt;="&amp;G$4,'Meta data'!$C$3:$C$20000,$A88),IF($B88="Google Ads",SUMIFS('Google data'!$J$3:$J$20000,'Google data'!$B$3:$B$20000,"&gt;="&amp;G$3,'Google data'!$B$3:$B$20000,"&lt;="&amp;G$4,'Google data'!$A$3:$A$20000,$A88),IF($B88="ChatGPT Ads",SUMIFS('ChatGPT data'!$I$3:$I$20000,'ChatGPT data'!$A$3:$A$20000,"&gt;="&amp;G$3,'ChatGPT data'!$A$3:$A$20000,"&lt;="&amp;G$4,'ChatGPT data'!$B$3:$B$20000,$A88),IF($B88="LinkedIn Ads",SUMIFS('LinkedIn data'!$I$3:$I$20000,'LinkedIn data'!$A$3:$A$20000,"&gt;="&amp;G$3,'LinkedIn data'!$A$3:$A$20000,"&lt;="&amp;G$4,'LinkedIn data'!$B$3:$B$20000,$A88),0)))))</f>
        <v/>
      </c>
      <c r="H88" s="14" t="str">
        <f aca="false">IF($A88="","",IF($B88="Meta",SUMIFS('Meta data'!$V$3:$V$20000,'Meta data'!$A$3:$A$20000,"&gt;="&amp;H$3,'Meta data'!$A$3:$A$20000,"&lt;="&amp;H$4,'Meta data'!$C$3:$C$20000,$A88),IF($B88="Google Ads",SUMIFS('Google data'!$J$3:$J$20000,'Google data'!$B$3:$B$20000,"&gt;="&amp;H$3,'Google data'!$B$3:$B$20000,"&lt;="&amp;H$4,'Google data'!$A$3:$A$20000,$A88),IF($B88="ChatGPT Ads",SUMIFS('ChatGPT data'!$I$3:$I$20000,'ChatGPT data'!$A$3:$A$20000,"&gt;="&amp;H$3,'ChatGPT data'!$A$3:$A$20000,"&lt;="&amp;H$4,'ChatGPT data'!$B$3:$B$20000,$A88),IF($B88="LinkedIn Ads",SUMIFS('LinkedIn data'!$I$3:$I$20000,'LinkedIn data'!$A$3:$A$20000,"&gt;="&amp;H$3,'LinkedIn data'!$A$3:$A$20000,"&lt;="&amp;H$4,'LinkedIn data'!$B$3:$B$20000,$A88),0)))))</f>
        <v/>
      </c>
      <c r="I88" s="14" t="str">
        <f aca="false">IF($A88="","",IF($B88="Meta",SUMIFS('Meta data'!$V$3:$V$20000,'Meta data'!$A$3:$A$20000,"&gt;="&amp;I$3,'Meta data'!$A$3:$A$20000,"&lt;="&amp;I$4,'Meta data'!$C$3:$C$20000,$A88),IF($B88="Google Ads",SUMIFS('Google data'!$J$3:$J$20000,'Google data'!$B$3:$B$20000,"&gt;="&amp;I$3,'Google data'!$B$3:$B$20000,"&lt;="&amp;I$4,'Google data'!$A$3:$A$20000,$A88),IF($B88="ChatGPT Ads",SUMIFS('ChatGPT data'!$I$3:$I$20000,'ChatGPT data'!$A$3:$A$20000,"&gt;="&amp;I$3,'ChatGPT data'!$A$3:$A$20000,"&lt;="&amp;I$4,'ChatGPT data'!$B$3:$B$20000,$A88),IF($B88="LinkedIn Ads",SUMIFS('LinkedIn data'!$I$3:$I$20000,'LinkedIn data'!$A$3:$A$20000,"&gt;="&amp;I$3,'LinkedIn data'!$A$3:$A$20000,"&lt;="&amp;I$4,'LinkedIn data'!$B$3:$B$20000,$A88),0)))))</f>
        <v/>
      </c>
      <c r="J88" s="14" t="str">
        <f aca="false">IF($A88="","",IF($B88="Meta",SUMIFS('Meta data'!$V$3:$V$20000,'Meta data'!$A$3:$A$20000,"&gt;="&amp;J$3,'Meta data'!$A$3:$A$20000,"&lt;="&amp;J$4,'Meta data'!$C$3:$C$20000,$A88),IF($B88="Google Ads",SUMIFS('Google data'!$J$3:$J$20000,'Google data'!$B$3:$B$20000,"&gt;="&amp;J$3,'Google data'!$B$3:$B$20000,"&lt;="&amp;J$4,'Google data'!$A$3:$A$20000,$A88),IF($B88="ChatGPT Ads",SUMIFS('ChatGPT data'!$I$3:$I$20000,'ChatGPT data'!$A$3:$A$20000,"&gt;="&amp;J$3,'ChatGPT data'!$A$3:$A$20000,"&lt;="&amp;J$4,'ChatGPT data'!$B$3:$B$20000,$A88),IF($B88="LinkedIn Ads",SUMIFS('LinkedIn data'!$I$3:$I$20000,'LinkedIn data'!$A$3:$A$20000,"&gt;="&amp;J$3,'LinkedIn data'!$A$3:$A$20000,"&lt;="&amp;J$4,'LinkedIn data'!$B$3:$B$20000,$A88),0)))))</f>
        <v/>
      </c>
      <c r="K88" s="14" t="str">
        <f aca="false">IF($A88="","",IF($B88="Meta",SUMIFS('Meta data'!$V$3:$V$20000,'Meta data'!$A$3:$A$20000,"&gt;="&amp;K$3,'Meta data'!$A$3:$A$20000,"&lt;="&amp;K$4,'Meta data'!$C$3:$C$20000,$A88),IF($B88="Google Ads",SUMIFS('Google data'!$J$3:$J$20000,'Google data'!$B$3:$B$20000,"&gt;="&amp;K$3,'Google data'!$B$3:$B$20000,"&lt;="&amp;K$4,'Google data'!$A$3:$A$20000,$A88),IF($B88="ChatGPT Ads",SUMIFS('ChatGPT data'!$I$3:$I$20000,'ChatGPT data'!$A$3:$A$20000,"&gt;="&amp;K$3,'ChatGPT data'!$A$3:$A$20000,"&lt;="&amp;K$4,'ChatGPT data'!$B$3:$B$20000,$A88),IF($B88="LinkedIn Ads",SUMIFS('LinkedIn data'!$I$3:$I$20000,'LinkedIn data'!$A$3:$A$20000,"&gt;="&amp;K$3,'LinkedIn data'!$A$3:$A$20000,"&lt;="&amp;K$4,'LinkedIn data'!$B$3:$B$20000,$A88),0)))))</f>
        <v/>
      </c>
      <c r="L88" s="14" t="str">
        <f aca="false">IF($A88="","",IF($B88="Meta",SUMIFS('Meta data'!$V$3:$V$20000,'Meta data'!$A$3:$A$20000,"&gt;="&amp;L$3,'Meta data'!$A$3:$A$20000,"&lt;="&amp;L$4,'Meta data'!$C$3:$C$20000,$A88),IF($B88="Google Ads",SUMIFS('Google data'!$J$3:$J$20000,'Google data'!$B$3:$B$20000,"&gt;="&amp;L$3,'Google data'!$B$3:$B$20000,"&lt;="&amp;L$4,'Google data'!$A$3:$A$20000,$A88),IF($B88="ChatGPT Ads",SUMIFS('ChatGPT data'!$I$3:$I$20000,'ChatGPT data'!$A$3:$A$20000,"&gt;="&amp;L$3,'ChatGPT data'!$A$3:$A$20000,"&lt;="&amp;L$4,'ChatGPT data'!$B$3:$B$20000,$A88),IF($B88="LinkedIn Ads",SUMIFS('LinkedIn data'!$I$3:$I$20000,'LinkedIn data'!$A$3:$A$20000,"&gt;="&amp;L$3,'LinkedIn data'!$A$3:$A$20000,"&lt;="&amp;L$4,'LinkedIn data'!$B$3:$B$20000,$A88),0)))))</f>
        <v/>
      </c>
      <c r="M88" s="14" t="str">
        <f aca="false">IF($A88="","",IF($B88="Meta",SUMIFS('Meta data'!$V$3:$V$20000,'Meta data'!$A$3:$A$20000,"&gt;="&amp;M$3,'Meta data'!$A$3:$A$20000,"&lt;="&amp;M$4,'Meta data'!$C$3:$C$20000,$A88),IF($B88="Google Ads",SUMIFS('Google data'!$J$3:$J$20000,'Google data'!$B$3:$B$20000,"&gt;="&amp;M$3,'Google data'!$B$3:$B$20000,"&lt;="&amp;M$4,'Google data'!$A$3:$A$20000,$A88),IF($B88="ChatGPT Ads",SUMIFS('ChatGPT data'!$I$3:$I$20000,'ChatGPT data'!$A$3:$A$20000,"&gt;="&amp;M$3,'ChatGPT data'!$A$3:$A$20000,"&lt;="&amp;M$4,'ChatGPT data'!$B$3:$B$20000,$A88),IF($B88="LinkedIn Ads",SUMIFS('LinkedIn data'!$I$3:$I$20000,'LinkedIn data'!$A$3:$A$20000,"&gt;="&amp;M$3,'LinkedIn data'!$A$3:$A$20000,"&lt;="&amp;M$4,'LinkedIn data'!$B$3:$B$20000,$A88),0)))))</f>
        <v/>
      </c>
      <c r="N88" s="14" t="str">
        <f aca="false">IF($A88="","",IF($B88="Meta",SUMIFS('Meta data'!$V$3:$V$20000,'Meta data'!$A$3:$A$20000,"&gt;="&amp;N$3,'Meta data'!$A$3:$A$20000,"&lt;="&amp;N$4,'Meta data'!$C$3:$C$20000,$A88),IF($B88="Google Ads",SUMIFS('Google data'!$J$3:$J$20000,'Google data'!$B$3:$B$20000,"&gt;="&amp;N$3,'Google data'!$B$3:$B$20000,"&lt;="&amp;N$4,'Google data'!$A$3:$A$20000,$A88),IF($B88="ChatGPT Ads",SUMIFS('ChatGPT data'!$I$3:$I$20000,'ChatGPT data'!$A$3:$A$20000,"&gt;="&amp;N$3,'ChatGPT data'!$A$3:$A$20000,"&lt;="&amp;N$4,'ChatGPT data'!$B$3:$B$20000,$A88),IF($B88="LinkedIn Ads",SUMIFS('LinkedIn data'!$I$3:$I$20000,'LinkedIn data'!$A$3:$A$20000,"&gt;="&amp;N$3,'LinkedIn data'!$A$3:$A$20000,"&lt;="&amp;N$4,'LinkedIn data'!$B$3:$B$20000,$A88),0)))))</f>
        <v/>
      </c>
      <c r="O88" s="14" t="str">
        <f aca="false">IF($A88="","",IF($B88="Meta",SUMIFS('Meta data'!$V$3:$V$20000,'Meta data'!$A$3:$A$20000,"&gt;="&amp;O$3,'Meta data'!$A$3:$A$20000,"&lt;="&amp;O$4,'Meta data'!$C$3:$C$20000,$A88),IF($B88="Google Ads",SUMIFS('Google data'!$J$3:$J$20000,'Google data'!$B$3:$B$20000,"&gt;="&amp;O$3,'Google data'!$B$3:$B$20000,"&lt;="&amp;O$4,'Google data'!$A$3:$A$20000,$A88),IF($B88="ChatGPT Ads",SUMIFS('ChatGPT data'!$I$3:$I$20000,'ChatGPT data'!$A$3:$A$20000,"&gt;="&amp;O$3,'ChatGPT data'!$A$3:$A$20000,"&lt;="&amp;O$4,'ChatGPT data'!$B$3:$B$20000,$A88),IF($B88="LinkedIn Ads",SUMIFS('LinkedIn data'!$I$3:$I$20000,'LinkedIn data'!$A$3:$A$20000,"&gt;="&amp;O$3,'LinkedIn data'!$A$3:$A$20000,"&lt;="&amp;O$4,'LinkedIn data'!$B$3:$B$20000,$A88),0)))))</f>
        <v/>
      </c>
      <c r="P88" s="14" t="str">
        <f aca="false">IF($A88="","",IF($B88="Meta",SUMIFS('Meta data'!$V$3:$V$20000,'Meta data'!$A$3:$A$20000,"&gt;="&amp;P$3,'Meta data'!$A$3:$A$20000,"&lt;="&amp;P$4,'Meta data'!$C$3:$C$20000,$A88),IF($B88="Google Ads",SUMIFS('Google data'!$J$3:$J$20000,'Google data'!$B$3:$B$20000,"&gt;="&amp;P$3,'Google data'!$B$3:$B$20000,"&lt;="&amp;P$4,'Google data'!$A$3:$A$20000,$A88),IF($B88="ChatGPT Ads",SUMIFS('ChatGPT data'!$I$3:$I$20000,'ChatGPT data'!$A$3:$A$20000,"&gt;="&amp;P$3,'ChatGPT data'!$A$3:$A$20000,"&lt;="&amp;P$4,'ChatGPT data'!$B$3:$B$20000,$A88),IF($B88="LinkedIn Ads",SUMIFS('LinkedIn data'!$I$3:$I$20000,'LinkedIn data'!$A$3:$A$20000,"&gt;="&amp;P$3,'LinkedIn data'!$A$3:$A$20000,"&lt;="&amp;P$4,'LinkedIn data'!$B$3:$B$20000,$A88),0)))))</f>
        <v/>
      </c>
      <c r="Q88" s="14" t="str">
        <f aca="false">IF($A88="","",IF($B88="Meta",SUMIFS('Meta data'!$V$3:$V$20000,'Meta data'!$A$3:$A$20000,"&gt;="&amp;Q$3,'Meta data'!$A$3:$A$20000,"&lt;="&amp;Q$4,'Meta data'!$C$3:$C$20000,$A88),IF($B88="Google Ads",SUMIFS('Google data'!$J$3:$J$20000,'Google data'!$B$3:$B$20000,"&gt;="&amp;Q$3,'Google data'!$B$3:$B$20000,"&lt;="&amp;Q$4,'Google data'!$A$3:$A$20000,$A88),IF($B88="ChatGPT Ads",SUMIFS('ChatGPT data'!$I$3:$I$20000,'ChatGPT data'!$A$3:$A$20000,"&gt;="&amp;Q$3,'ChatGPT data'!$A$3:$A$20000,"&lt;="&amp;Q$4,'ChatGPT data'!$B$3:$B$20000,$A88),IF($B88="LinkedIn Ads",SUMIFS('LinkedIn data'!$I$3:$I$20000,'LinkedIn data'!$A$3:$A$20000,"&gt;="&amp;Q$3,'LinkedIn data'!$A$3:$A$20000,"&lt;="&amp;Q$4,'LinkedIn data'!$B$3:$B$20000,$A88),0)))))</f>
        <v/>
      </c>
      <c r="R88" s="15" t="str">
        <f aca="false">IF($A88="","",SUM(F88:Q88))</f>
        <v/>
      </c>
      <c r="S88" s="36" t="str">
        <f aca="false">IF($A88="","",IF($B88="Meta",SUMIFS('Meta data'!$O$3:$O$20000,'Meta data'!$C$3:$C$20000,$A88),IF($B88="Google Ads",SUMIFS('Google data'!$F$3:$F$20000,'Google data'!$A$3:$A$20000,$A88),IF($B88="ChatGPT Ads",SUMIFS('ChatGPT data'!$E$3:$E$20000,'ChatGPT data'!$B$3:$B$20000,$A88),IF($B88="LinkedIn Ads",SUMIFS('LinkedIn data'!$E$3:$E$20000,'LinkedIn data'!$B$3:$B$20000,$A88),0)))))</f>
        <v/>
      </c>
      <c r="T88" s="36" t="str">
        <f aca="false">IF($A88="","",IF($B88="Meta",SUMIFS('Meta data'!$P$3:$P$20000,'Meta data'!$C$3:$C$20000,$A88),IF($B88="Google Ads",SUMIFS('Google data'!$G$3:$G$20000,'Google data'!$A$3:$A$20000,$A88),IF($B88="ChatGPT Ads",SUMIFS('ChatGPT data'!$F$3:$F$20000,'ChatGPT data'!$B$3:$B$20000,$A88),IF($B88="LinkedIn Ads",SUMIFS('LinkedIn data'!$F$3:$F$20000,'LinkedIn data'!$B$3:$B$20000,$A88),0)))))</f>
        <v/>
      </c>
      <c r="U88" s="37" t="str">
        <f aca="false">IF(OR($A88="",T88=0),"",R88/T88)</f>
        <v/>
      </c>
      <c r="V88" s="58"/>
      <c r="W88" s="14" t="str">
        <f aca="false">IF($A88="","",IF($B88="Meta",SUMIFS('Meta data'!$V$3:$V$20000,'Meta data'!$A$3:$A$20000,"&gt;="&amp;Calc!$C$15,'Meta data'!$A$3:$A$20000,"&lt;="&amp;Calc!$C$13,'Meta data'!$C$3:$C$20000,$A88,'Meta data'!$T$3:$T$20000,"&lt;&gt;Month total"),IF($B88="Google Ads",SUMIFS('Google data'!$J$3:$J$20000,'Google data'!$B$3:$B$20000,"&gt;="&amp;Calc!$C$15,'Google data'!$B$3:$B$20000,"&lt;="&amp;Calc!$C$13,'Google data'!$A$3:$A$20000,$A88,'Google data'!$H$3:$H$20000,"&lt;&gt;Month total"),IF($B88="ChatGPT Ads",SUMIFS('ChatGPT data'!$I$3:$I$20000,'ChatGPT data'!$A$3:$A$20000,"&gt;="&amp;Calc!$C$15,'ChatGPT data'!$A$3:$A$20000,"&lt;="&amp;Calc!$C$13,'ChatGPT data'!$B$3:$B$20000,$A88,'ChatGPT data'!$G$3:$G$20000,"&lt;&gt;Month total"),IF($B88="LinkedIn Ads",SUMIFS('LinkedIn data'!$I$3:$I$20000,'LinkedIn data'!$A$3:$A$20000,"&gt;="&amp;Calc!$C$15,'LinkedIn data'!$A$3:$A$20000,"&lt;="&amp;Calc!$C$13,'LinkedIn data'!$B$3:$B$20000,$A88,'LinkedIn data'!$G$3:$G$20000,"&lt;&gt;Month total"),0)))))</f>
        <v/>
      </c>
      <c r="X88" s="14" t="str">
        <f aca="false">IF($A88="","",IF($B88="Meta",SUMIFS('Meta data'!$V$3:$V$20000,'Meta data'!$A$3:$A$20000,"&gt;="&amp;Calc!$C$14,'Meta data'!$A$3:$A$20000,"&lt;="&amp;Calc!$C$13,'Meta data'!$C$3:$C$20000,$A88,'Meta data'!$T$3:$T$20000,"&lt;&gt;Month total"),IF($B88="Google Ads",SUMIFS('Google data'!$J$3:$J$20000,'Google data'!$B$3:$B$20000,"&gt;="&amp;Calc!$C$14,'Google data'!$B$3:$B$20000,"&lt;="&amp;Calc!$C$13,'Google data'!$A$3:$A$20000,$A88,'Google data'!$H$3:$H$20000,"&lt;&gt;Month total"),IF($B88="ChatGPT Ads",SUMIFS('ChatGPT data'!$I$3:$I$20000,'ChatGPT data'!$A$3:$A$20000,"&gt;="&amp;Calc!$C$14,'ChatGPT data'!$A$3:$A$20000,"&lt;="&amp;Calc!$C$13,'ChatGPT data'!$B$3:$B$20000,$A88,'ChatGPT data'!$G$3:$G$20000,"&lt;&gt;Month total"),IF($B88="LinkedIn Ads",SUMIFS('LinkedIn data'!$I$3:$I$20000,'LinkedIn data'!$A$3:$A$20000,"&gt;="&amp;Calc!$C$14,'LinkedIn data'!$A$3:$A$20000,"&lt;="&amp;Calc!$C$13,'LinkedIn data'!$B$3:$B$20000,$A88,'LinkedIn data'!$G$3:$G$20000,"&lt;&gt;Month total"),0)))))</f>
        <v/>
      </c>
    </row>
    <row r="89" customFormat="false" ht="15" hidden="false" customHeight="false" outlineLevel="0" collapsed="false">
      <c r="A89" s="59"/>
      <c r="B89" s="59"/>
      <c r="C89" s="59"/>
      <c r="D89" s="59"/>
      <c r="E89" s="59"/>
      <c r="F89" s="14" t="str">
        <f aca="false">IF($A89="","",IF($B89="Meta",SUMIFS('Meta data'!$V$3:$V$20000,'Meta data'!$A$3:$A$20000,"&gt;="&amp;F$3,'Meta data'!$A$3:$A$20000,"&lt;="&amp;F$4,'Meta data'!$C$3:$C$20000,$A89),IF($B89="Google Ads",SUMIFS('Google data'!$J$3:$J$20000,'Google data'!$B$3:$B$20000,"&gt;="&amp;F$3,'Google data'!$B$3:$B$20000,"&lt;="&amp;F$4,'Google data'!$A$3:$A$20000,$A89),IF($B89="ChatGPT Ads",SUMIFS('ChatGPT data'!$I$3:$I$20000,'ChatGPT data'!$A$3:$A$20000,"&gt;="&amp;F$3,'ChatGPT data'!$A$3:$A$20000,"&lt;="&amp;F$4,'ChatGPT data'!$B$3:$B$20000,$A89),IF($B89="LinkedIn Ads",SUMIFS('LinkedIn data'!$I$3:$I$20000,'LinkedIn data'!$A$3:$A$20000,"&gt;="&amp;F$3,'LinkedIn data'!$A$3:$A$20000,"&lt;="&amp;F$4,'LinkedIn data'!$B$3:$B$20000,$A89),0)))))</f>
        <v/>
      </c>
      <c r="G89" s="14" t="str">
        <f aca="false">IF($A89="","",IF($B89="Meta",SUMIFS('Meta data'!$V$3:$V$20000,'Meta data'!$A$3:$A$20000,"&gt;="&amp;G$3,'Meta data'!$A$3:$A$20000,"&lt;="&amp;G$4,'Meta data'!$C$3:$C$20000,$A89),IF($B89="Google Ads",SUMIFS('Google data'!$J$3:$J$20000,'Google data'!$B$3:$B$20000,"&gt;="&amp;G$3,'Google data'!$B$3:$B$20000,"&lt;="&amp;G$4,'Google data'!$A$3:$A$20000,$A89),IF($B89="ChatGPT Ads",SUMIFS('ChatGPT data'!$I$3:$I$20000,'ChatGPT data'!$A$3:$A$20000,"&gt;="&amp;G$3,'ChatGPT data'!$A$3:$A$20000,"&lt;="&amp;G$4,'ChatGPT data'!$B$3:$B$20000,$A89),IF($B89="LinkedIn Ads",SUMIFS('LinkedIn data'!$I$3:$I$20000,'LinkedIn data'!$A$3:$A$20000,"&gt;="&amp;G$3,'LinkedIn data'!$A$3:$A$20000,"&lt;="&amp;G$4,'LinkedIn data'!$B$3:$B$20000,$A89),0)))))</f>
        <v/>
      </c>
      <c r="H89" s="14" t="str">
        <f aca="false">IF($A89="","",IF($B89="Meta",SUMIFS('Meta data'!$V$3:$V$20000,'Meta data'!$A$3:$A$20000,"&gt;="&amp;H$3,'Meta data'!$A$3:$A$20000,"&lt;="&amp;H$4,'Meta data'!$C$3:$C$20000,$A89),IF($B89="Google Ads",SUMIFS('Google data'!$J$3:$J$20000,'Google data'!$B$3:$B$20000,"&gt;="&amp;H$3,'Google data'!$B$3:$B$20000,"&lt;="&amp;H$4,'Google data'!$A$3:$A$20000,$A89),IF($B89="ChatGPT Ads",SUMIFS('ChatGPT data'!$I$3:$I$20000,'ChatGPT data'!$A$3:$A$20000,"&gt;="&amp;H$3,'ChatGPT data'!$A$3:$A$20000,"&lt;="&amp;H$4,'ChatGPT data'!$B$3:$B$20000,$A89),IF($B89="LinkedIn Ads",SUMIFS('LinkedIn data'!$I$3:$I$20000,'LinkedIn data'!$A$3:$A$20000,"&gt;="&amp;H$3,'LinkedIn data'!$A$3:$A$20000,"&lt;="&amp;H$4,'LinkedIn data'!$B$3:$B$20000,$A89),0)))))</f>
        <v/>
      </c>
      <c r="I89" s="14" t="str">
        <f aca="false">IF($A89="","",IF($B89="Meta",SUMIFS('Meta data'!$V$3:$V$20000,'Meta data'!$A$3:$A$20000,"&gt;="&amp;I$3,'Meta data'!$A$3:$A$20000,"&lt;="&amp;I$4,'Meta data'!$C$3:$C$20000,$A89),IF($B89="Google Ads",SUMIFS('Google data'!$J$3:$J$20000,'Google data'!$B$3:$B$20000,"&gt;="&amp;I$3,'Google data'!$B$3:$B$20000,"&lt;="&amp;I$4,'Google data'!$A$3:$A$20000,$A89),IF($B89="ChatGPT Ads",SUMIFS('ChatGPT data'!$I$3:$I$20000,'ChatGPT data'!$A$3:$A$20000,"&gt;="&amp;I$3,'ChatGPT data'!$A$3:$A$20000,"&lt;="&amp;I$4,'ChatGPT data'!$B$3:$B$20000,$A89),IF($B89="LinkedIn Ads",SUMIFS('LinkedIn data'!$I$3:$I$20000,'LinkedIn data'!$A$3:$A$20000,"&gt;="&amp;I$3,'LinkedIn data'!$A$3:$A$20000,"&lt;="&amp;I$4,'LinkedIn data'!$B$3:$B$20000,$A89),0)))))</f>
        <v/>
      </c>
      <c r="J89" s="14" t="str">
        <f aca="false">IF($A89="","",IF($B89="Meta",SUMIFS('Meta data'!$V$3:$V$20000,'Meta data'!$A$3:$A$20000,"&gt;="&amp;J$3,'Meta data'!$A$3:$A$20000,"&lt;="&amp;J$4,'Meta data'!$C$3:$C$20000,$A89),IF($B89="Google Ads",SUMIFS('Google data'!$J$3:$J$20000,'Google data'!$B$3:$B$20000,"&gt;="&amp;J$3,'Google data'!$B$3:$B$20000,"&lt;="&amp;J$4,'Google data'!$A$3:$A$20000,$A89),IF($B89="ChatGPT Ads",SUMIFS('ChatGPT data'!$I$3:$I$20000,'ChatGPT data'!$A$3:$A$20000,"&gt;="&amp;J$3,'ChatGPT data'!$A$3:$A$20000,"&lt;="&amp;J$4,'ChatGPT data'!$B$3:$B$20000,$A89),IF($B89="LinkedIn Ads",SUMIFS('LinkedIn data'!$I$3:$I$20000,'LinkedIn data'!$A$3:$A$20000,"&gt;="&amp;J$3,'LinkedIn data'!$A$3:$A$20000,"&lt;="&amp;J$4,'LinkedIn data'!$B$3:$B$20000,$A89),0)))))</f>
        <v/>
      </c>
      <c r="K89" s="14" t="str">
        <f aca="false">IF($A89="","",IF($B89="Meta",SUMIFS('Meta data'!$V$3:$V$20000,'Meta data'!$A$3:$A$20000,"&gt;="&amp;K$3,'Meta data'!$A$3:$A$20000,"&lt;="&amp;K$4,'Meta data'!$C$3:$C$20000,$A89),IF($B89="Google Ads",SUMIFS('Google data'!$J$3:$J$20000,'Google data'!$B$3:$B$20000,"&gt;="&amp;K$3,'Google data'!$B$3:$B$20000,"&lt;="&amp;K$4,'Google data'!$A$3:$A$20000,$A89),IF($B89="ChatGPT Ads",SUMIFS('ChatGPT data'!$I$3:$I$20000,'ChatGPT data'!$A$3:$A$20000,"&gt;="&amp;K$3,'ChatGPT data'!$A$3:$A$20000,"&lt;="&amp;K$4,'ChatGPT data'!$B$3:$B$20000,$A89),IF($B89="LinkedIn Ads",SUMIFS('LinkedIn data'!$I$3:$I$20000,'LinkedIn data'!$A$3:$A$20000,"&gt;="&amp;K$3,'LinkedIn data'!$A$3:$A$20000,"&lt;="&amp;K$4,'LinkedIn data'!$B$3:$B$20000,$A89),0)))))</f>
        <v/>
      </c>
      <c r="L89" s="14" t="str">
        <f aca="false">IF($A89="","",IF($B89="Meta",SUMIFS('Meta data'!$V$3:$V$20000,'Meta data'!$A$3:$A$20000,"&gt;="&amp;L$3,'Meta data'!$A$3:$A$20000,"&lt;="&amp;L$4,'Meta data'!$C$3:$C$20000,$A89),IF($B89="Google Ads",SUMIFS('Google data'!$J$3:$J$20000,'Google data'!$B$3:$B$20000,"&gt;="&amp;L$3,'Google data'!$B$3:$B$20000,"&lt;="&amp;L$4,'Google data'!$A$3:$A$20000,$A89),IF($B89="ChatGPT Ads",SUMIFS('ChatGPT data'!$I$3:$I$20000,'ChatGPT data'!$A$3:$A$20000,"&gt;="&amp;L$3,'ChatGPT data'!$A$3:$A$20000,"&lt;="&amp;L$4,'ChatGPT data'!$B$3:$B$20000,$A89),IF($B89="LinkedIn Ads",SUMIFS('LinkedIn data'!$I$3:$I$20000,'LinkedIn data'!$A$3:$A$20000,"&gt;="&amp;L$3,'LinkedIn data'!$A$3:$A$20000,"&lt;="&amp;L$4,'LinkedIn data'!$B$3:$B$20000,$A89),0)))))</f>
        <v/>
      </c>
      <c r="M89" s="14" t="str">
        <f aca="false">IF($A89="","",IF($B89="Meta",SUMIFS('Meta data'!$V$3:$V$20000,'Meta data'!$A$3:$A$20000,"&gt;="&amp;M$3,'Meta data'!$A$3:$A$20000,"&lt;="&amp;M$4,'Meta data'!$C$3:$C$20000,$A89),IF($B89="Google Ads",SUMIFS('Google data'!$J$3:$J$20000,'Google data'!$B$3:$B$20000,"&gt;="&amp;M$3,'Google data'!$B$3:$B$20000,"&lt;="&amp;M$4,'Google data'!$A$3:$A$20000,$A89),IF($B89="ChatGPT Ads",SUMIFS('ChatGPT data'!$I$3:$I$20000,'ChatGPT data'!$A$3:$A$20000,"&gt;="&amp;M$3,'ChatGPT data'!$A$3:$A$20000,"&lt;="&amp;M$4,'ChatGPT data'!$B$3:$B$20000,$A89),IF($B89="LinkedIn Ads",SUMIFS('LinkedIn data'!$I$3:$I$20000,'LinkedIn data'!$A$3:$A$20000,"&gt;="&amp;M$3,'LinkedIn data'!$A$3:$A$20000,"&lt;="&amp;M$4,'LinkedIn data'!$B$3:$B$20000,$A89),0)))))</f>
        <v/>
      </c>
      <c r="N89" s="14" t="str">
        <f aca="false">IF($A89="","",IF($B89="Meta",SUMIFS('Meta data'!$V$3:$V$20000,'Meta data'!$A$3:$A$20000,"&gt;="&amp;N$3,'Meta data'!$A$3:$A$20000,"&lt;="&amp;N$4,'Meta data'!$C$3:$C$20000,$A89),IF($B89="Google Ads",SUMIFS('Google data'!$J$3:$J$20000,'Google data'!$B$3:$B$20000,"&gt;="&amp;N$3,'Google data'!$B$3:$B$20000,"&lt;="&amp;N$4,'Google data'!$A$3:$A$20000,$A89),IF($B89="ChatGPT Ads",SUMIFS('ChatGPT data'!$I$3:$I$20000,'ChatGPT data'!$A$3:$A$20000,"&gt;="&amp;N$3,'ChatGPT data'!$A$3:$A$20000,"&lt;="&amp;N$4,'ChatGPT data'!$B$3:$B$20000,$A89),IF($B89="LinkedIn Ads",SUMIFS('LinkedIn data'!$I$3:$I$20000,'LinkedIn data'!$A$3:$A$20000,"&gt;="&amp;N$3,'LinkedIn data'!$A$3:$A$20000,"&lt;="&amp;N$4,'LinkedIn data'!$B$3:$B$20000,$A89),0)))))</f>
        <v/>
      </c>
      <c r="O89" s="14" t="str">
        <f aca="false">IF($A89="","",IF($B89="Meta",SUMIFS('Meta data'!$V$3:$V$20000,'Meta data'!$A$3:$A$20000,"&gt;="&amp;O$3,'Meta data'!$A$3:$A$20000,"&lt;="&amp;O$4,'Meta data'!$C$3:$C$20000,$A89),IF($B89="Google Ads",SUMIFS('Google data'!$J$3:$J$20000,'Google data'!$B$3:$B$20000,"&gt;="&amp;O$3,'Google data'!$B$3:$B$20000,"&lt;="&amp;O$4,'Google data'!$A$3:$A$20000,$A89),IF($B89="ChatGPT Ads",SUMIFS('ChatGPT data'!$I$3:$I$20000,'ChatGPT data'!$A$3:$A$20000,"&gt;="&amp;O$3,'ChatGPT data'!$A$3:$A$20000,"&lt;="&amp;O$4,'ChatGPT data'!$B$3:$B$20000,$A89),IF($B89="LinkedIn Ads",SUMIFS('LinkedIn data'!$I$3:$I$20000,'LinkedIn data'!$A$3:$A$20000,"&gt;="&amp;O$3,'LinkedIn data'!$A$3:$A$20000,"&lt;="&amp;O$4,'LinkedIn data'!$B$3:$B$20000,$A89),0)))))</f>
        <v/>
      </c>
      <c r="P89" s="14" t="str">
        <f aca="false">IF($A89="","",IF($B89="Meta",SUMIFS('Meta data'!$V$3:$V$20000,'Meta data'!$A$3:$A$20000,"&gt;="&amp;P$3,'Meta data'!$A$3:$A$20000,"&lt;="&amp;P$4,'Meta data'!$C$3:$C$20000,$A89),IF($B89="Google Ads",SUMIFS('Google data'!$J$3:$J$20000,'Google data'!$B$3:$B$20000,"&gt;="&amp;P$3,'Google data'!$B$3:$B$20000,"&lt;="&amp;P$4,'Google data'!$A$3:$A$20000,$A89),IF($B89="ChatGPT Ads",SUMIFS('ChatGPT data'!$I$3:$I$20000,'ChatGPT data'!$A$3:$A$20000,"&gt;="&amp;P$3,'ChatGPT data'!$A$3:$A$20000,"&lt;="&amp;P$4,'ChatGPT data'!$B$3:$B$20000,$A89),IF($B89="LinkedIn Ads",SUMIFS('LinkedIn data'!$I$3:$I$20000,'LinkedIn data'!$A$3:$A$20000,"&gt;="&amp;P$3,'LinkedIn data'!$A$3:$A$20000,"&lt;="&amp;P$4,'LinkedIn data'!$B$3:$B$20000,$A89),0)))))</f>
        <v/>
      </c>
      <c r="Q89" s="14" t="str">
        <f aca="false">IF($A89="","",IF($B89="Meta",SUMIFS('Meta data'!$V$3:$V$20000,'Meta data'!$A$3:$A$20000,"&gt;="&amp;Q$3,'Meta data'!$A$3:$A$20000,"&lt;="&amp;Q$4,'Meta data'!$C$3:$C$20000,$A89),IF($B89="Google Ads",SUMIFS('Google data'!$J$3:$J$20000,'Google data'!$B$3:$B$20000,"&gt;="&amp;Q$3,'Google data'!$B$3:$B$20000,"&lt;="&amp;Q$4,'Google data'!$A$3:$A$20000,$A89),IF($B89="ChatGPT Ads",SUMIFS('ChatGPT data'!$I$3:$I$20000,'ChatGPT data'!$A$3:$A$20000,"&gt;="&amp;Q$3,'ChatGPT data'!$A$3:$A$20000,"&lt;="&amp;Q$4,'ChatGPT data'!$B$3:$B$20000,$A89),IF($B89="LinkedIn Ads",SUMIFS('LinkedIn data'!$I$3:$I$20000,'LinkedIn data'!$A$3:$A$20000,"&gt;="&amp;Q$3,'LinkedIn data'!$A$3:$A$20000,"&lt;="&amp;Q$4,'LinkedIn data'!$B$3:$B$20000,$A89),0)))))</f>
        <v/>
      </c>
      <c r="R89" s="15" t="str">
        <f aca="false">IF($A89="","",SUM(F89:Q89))</f>
        <v/>
      </c>
      <c r="S89" s="36" t="str">
        <f aca="false">IF($A89="","",IF($B89="Meta",SUMIFS('Meta data'!$O$3:$O$20000,'Meta data'!$C$3:$C$20000,$A89),IF($B89="Google Ads",SUMIFS('Google data'!$F$3:$F$20000,'Google data'!$A$3:$A$20000,$A89),IF($B89="ChatGPT Ads",SUMIFS('ChatGPT data'!$E$3:$E$20000,'ChatGPT data'!$B$3:$B$20000,$A89),IF($B89="LinkedIn Ads",SUMIFS('LinkedIn data'!$E$3:$E$20000,'LinkedIn data'!$B$3:$B$20000,$A89),0)))))</f>
        <v/>
      </c>
      <c r="T89" s="36" t="str">
        <f aca="false">IF($A89="","",IF($B89="Meta",SUMIFS('Meta data'!$P$3:$P$20000,'Meta data'!$C$3:$C$20000,$A89),IF($B89="Google Ads",SUMIFS('Google data'!$G$3:$G$20000,'Google data'!$A$3:$A$20000,$A89),IF($B89="ChatGPT Ads",SUMIFS('ChatGPT data'!$F$3:$F$20000,'ChatGPT data'!$B$3:$B$20000,$A89),IF($B89="LinkedIn Ads",SUMIFS('LinkedIn data'!$F$3:$F$20000,'LinkedIn data'!$B$3:$B$20000,$A89),0)))))</f>
        <v/>
      </c>
      <c r="U89" s="37" t="str">
        <f aca="false">IF(OR($A89="",T89=0),"",R89/T89)</f>
        <v/>
      </c>
      <c r="V89" s="58"/>
      <c r="W89" s="14" t="str">
        <f aca="false">IF($A89="","",IF($B89="Meta",SUMIFS('Meta data'!$V$3:$V$20000,'Meta data'!$A$3:$A$20000,"&gt;="&amp;Calc!$C$15,'Meta data'!$A$3:$A$20000,"&lt;="&amp;Calc!$C$13,'Meta data'!$C$3:$C$20000,$A89,'Meta data'!$T$3:$T$20000,"&lt;&gt;Month total"),IF($B89="Google Ads",SUMIFS('Google data'!$J$3:$J$20000,'Google data'!$B$3:$B$20000,"&gt;="&amp;Calc!$C$15,'Google data'!$B$3:$B$20000,"&lt;="&amp;Calc!$C$13,'Google data'!$A$3:$A$20000,$A89,'Google data'!$H$3:$H$20000,"&lt;&gt;Month total"),IF($B89="ChatGPT Ads",SUMIFS('ChatGPT data'!$I$3:$I$20000,'ChatGPT data'!$A$3:$A$20000,"&gt;="&amp;Calc!$C$15,'ChatGPT data'!$A$3:$A$20000,"&lt;="&amp;Calc!$C$13,'ChatGPT data'!$B$3:$B$20000,$A89,'ChatGPT data'!$G$3:$G$20000,"&lt;&gt;Month total"),IF($B89="LinkedIn Ads",SUMIFS('LinkedIn data'!$I$3:$I$20000,'LinkedIn data'!$A$3:$A$20000,"&gt;="&amp;Calc!$C$15,'LinkedIn data'!$A$3:$A$20000,"&lt;="&amp;Calc!$C$13,'LinkedIn data'!$B$3:$B$20000,$A89,'LinkedIn data'!$G$3:$G$20000,"&lt;&gt;Month total"),0)))))</f>
        <v/>
      </c>
      <c r="X89" s="14" t="str">
        <f aca="false">IF($A89="","",IF($B89="Meta",SUMIFS('Meta data'!$V$3:$V$20000,'Meta data'!$A$3:$A$20000,"&gt;="&amp;Calc!$C$14,'Meta data'!$A$3:$A$20000,"&lt;="&amp;Calc!$C$13,'Meta data'!$C$3:$C$20000,$A89,'Meta data'!$T$3:$T$20000,"&lt;&gt;Month total"),IF($B89="Google Ads",SUMIFS('Google data'!$J$3:$J$20000,'Google data'!$B$3:$B$20000,"&gt;="&amp;Calc!$C$14,'Google data'!$B$3:$B$20000,"&lt;="&amp;Calc!$C$13,'Google data'!$A$3:$A$20000,$A89,'Google data'!$H$3:$H$20000,"&lt;&gt;Month total"),IF($B89="ChatGPT Ads",SUMIFS('ChatGPT data'!$I$3:$I$20000,'ChatGPT data'!$A$3:$A$20000,"&gt;="&amp;Calc!$C$14,'ChatGPT data'!$A$3:$A$20000,"&lt;="&amp;Calc!$C$13,'ChatGPT data'!$B$3:$B$20000,$A89,'ChatGPT data'!$G$3:$G$20000,"&lt;&gt;Month total"),IF($B89="LinkedIn Ads",SUMIFS('LinkedIn data'!$I$3:$I$20000,'LinkedIn data'!$A$3:$A$20000,"&gt;="&amp;Calc!$C$14,'LinkedIn data'!$A$3:$A$20000,"&lt;="&amp;Calc!$C$13,'LinkedIn data'!$B$3:$B$20000,$A89,'LinkedIn data'!$G$3:$G$20000,"&lt;&gt;Month total"),0)))))</f>
        <v/>
      </c>
    </row>
    <row r="90" customFormat="false" ht="15" hidden="false" customHeight="false" outlineLevel="0" collapsed="false">
      <c r="A90" s="59"/>
      <c r="B90" s="59"/>
      <c r="C90" s="59"/>
      <c r="D90" s="59"/>
      <c r="E90" s="59"/>
      <c r="F90" s="14" t="str">
        <f aca="false">IF($A90="","",IF($B90="Meta",SUMIFS('Meta data'!$V$3:$V$20000,'Meta data'!$A$3:$A$20000,"&gt;="&amp;F$3,'Meta data'!$A$3:$A$20000,"&lt;="&amp;F$4,'Meta data'!$C$3:$C$20000,$A90),IF($B90="Google Ads",SUMIFS('Google data'!$J$3:$J$20000,'Google data'!$B$3:$B$20000,"&gt;="&amp;F$3,'Google data'!$B$3:$B$20000,"&lt;="&amp;F$4,'Google data'!$A$3:$A$20000,$A90),IF($B90="ChatGPT Ads",SUMIFS('ChatGPT data'!$I$3:$I$20000,'ChatGPT data'!$A$3:$A$20000,"&gt;="&amp;F$3,'ChatGPT data'!$A$3:$A$20000,"&lt;="&amp;F$4,'ChatGPT data'!$B$3:$B$20000,$A90),IF($B90="LinkedIn Ads",SUMIFS('LinkedIn data'!$I$3:$I$20000,'LinkedIn data'!$A$3:$A$20000,"&gt;="&amp;F$3,'LinkedIn data'!$A$3:$A$20000,"&lt;="&amp;F$4,'LinkedIn data'!$B$3:$B$20000,$A90),0)))))</f>
        <v/>
      </c>
      <c r="G90" s="14" t="str">
        <f aca="false">IF($A90="","",IF($B90="Meta",SUMIFS('Meta data'!$V$3:$V$20000,'Meta data'!$A$3:$A$20000,"&gt;="&amp;G$3,'Meta data'!$A$3:$A$20000,"&lt;="&amp;G$4,'Meta data'!$C$3:$C$20000,$A90),IF($B90="Google Ads",SUMIFS('Google data'!$J$3:$J$20000,'Google data'!$B$3:$B$20000,"&gt;="&amp;G$3,'Google data'!$B$3:$B$20000,"&lt;="&amp;G$4,'Google data'!$A$3:$A$20000,$A90),IF($B90="ChatGPT Ads",SUMIFS('ChatGPT data'!$I$3:$I$20000,'ChatGPT data'!$A$3:$A$20000,"&gt;="&amp;G$3,'ChatGPT data'!$A$3:$A$20000,"&lt;="&amp;G$4,'ChatGPT data'!$B$3:$B$20000,$A90),IF($B90="LinkedIn Ads",SUMIFS('LinkedIn data'!$I$3:$I$20000,'LinkedIn data'!$A$3:$A$20000,"&gt;="&amp;G$3,'LinkedIn data'!$A$3:$A$20000,"&lt;="&amp;G$4,'LinkedIn data'!$B$3:$B$20000,$A90),0)))))</f>
        <v/>
      </c>
      <c r="H90" s="14" t="str">
        <f aca="false">IF($A90="","",IF($B90="Meta",SUMIFS('Meta data'!$V$3:$V$20000,'Meta data'!$A$3:$A$20000,"&gt;="&amp;H$3,'Meta data'!$A$3:$A$20000,"&lt;="&amp;H$4,'Meta data'!$C$3:$C$20000,$A90),IF($B90="Google Ads",SUMIFS('Google data'!$J$3:$J$20000,'Google data'!$B$3:$B$20000,"&gt;="&amp;H$3,'Google data'!$B$3:$B$20000,"&lt;="&amp;H$4,'Google data'!$A$3:$A$20000,$A90),IF($B90="ChatGPT Ads",SUMIFS('ChatGPT data'!$I$3:$I$20000,'ChatGPT data'!$A$3:$A$20000,"&gt;="&amp;H$3,'ChatGPT data'!$A$3:$A$20000,"&lt;="&amp;H$4,'ChatGPT data'!$B$3:$B$20000,$A90),IF($B90="LinkedIn Ads",SUMIFS('LinkedIn data'!$I$3:$I$20000,'LinkedIn data'!$A$3:$A$20000,"&gt;="&amp;H$3,'LinkedIn data'!$A$3:$A$20000,"&lt;="&amp;H$4,'LinkedIn data'!$B$3:$B$20000,$A90),0)))))</f>
        <v/>
      </c>
      <c r="I90" s="14" t="str">
        <f aca="false">IF($A90="","",IF($B90="Meta",SUMIFS('Meta data'!$V$3:$V$20000,'Meta data'!$A$3:$A$20000,"&gt;="&amp;I$3,'Meta data'!$A$3:$A$20000,"&lt;="&amp;I$4,'Meta data'!$C$3:$C$20000,$A90),IF($B90="Google Ads",SUMIFS('Google data'!$J$3:$J$20000,'Google data'!$B$3:$B$20000,"&gt;="&amp;I$3,'Google data'!$B$3:$B$20000,"&lt;="&amp;I$4,'Google data'!$A$3:$A$20000,$A90),IF($B90="ChatGPT Ads",SUMIFS('ChatGPT data'!$I$3:$I$20000,'ChatGPT data'!$A$3:$A$20000,"&gt;="&amp;I$3,'ChatGPT data'!$A$3:$A$20000,"&lt;="&amp;I$4,'ChatGPT data'!$B$3:$B$20000,$A90),IF($B90="LinkedIn Ads",SUMIFS('LinkedIn data'!$I$3:$I$20000,'LinkedIn data'!$A$3:$A$20000,"&gt;="&amp;I$3,'LinkedIn data'!$A$3:$A$20000,"&lt;="&amp;I$4,'LinkedIn data'!$B$3:$B$20000,$A90),0)))))</f>
        <v/>
      </c>
      <c r="J90" s="14" t="str">
        <f aca="false">IF($A90="","",IF($B90="Meta",SUMIFS('Meta data'!$V$3:$V$20000,'Meta data'!$A$3:$A$20000,"&gt;="&amp;J$3,'Meta data'!$A$3:$A$20000,"&lt;="&amp;J$4,'Meta data'!$C$3:$C$20000,$A90),IF($B90="Google Ads",SUMIFS('Google data'!$J$3:$J$20000,'Google data'!$B$3:$B$20000,"&gt;="&amp;J$3,'Google data'!$B$3:$B$20000,"&lt;="&amp;J$4,'Google data'!$A$3:$A$20000,$A90),IF($B90="ChatGPT Ads",SUMIFS('ChatGPT data'!$I$3:$I$20000,'ChatGPT data'!$A$3:$A$20000,"&gt;="&amp;J$3,'ChatGPT data'!$A$3:$A$20000,"&lt;="&amp;J$4,'ChatGPT data'!$B$3:$B$20000,$A90),IF($B90="LinkedIn Ads",SUMIFS('LinkedIn data'!$I$3:$I$20000,'LinkedIn data'!$A$3:$A$20000,"&gt;="&amp;J$3,'LinkedIn data'!$A$3:$A$20000,"&lt;="&amp;J$4,'LinkedIn data'!$B$3:$B$20000,$A90),0)))))</f>
        <v/>
      </c>
      <c r="K90" s="14" t="str">
        <f aca="false">IF($A90="","",IF($B90="Meta",SUMIFS('Meta data'!$V$3:$V$20000,'Meta data'!$A$3:$A$20000,"&gt;="&amp;K$3,'Meta data'!$A$3:$A$20000,"&lt;="&amp;K$4,'Meta data'!$C$3:$C$20000,$A90),IF($B90="Google Ads",SUMIFS('Google data'!$J$3:$J$20000,'Google data'!$B$3:$B$20000,"&gt;="&amp;K$3,'Google data'!$B$3:$B$20000,"&lt;="&amp;K$4,'Google data'!$A$3:$A$20000,$A90),IF($B90="ChatGPT Ads",SUMIFS('ChatGPT data'!$I$3:$I$20000,'ChatGPT data'!$A$3:$A$20000,"&gt;="&amp;K$3,'ChatGPT data'!$A$3:$A$20000,"&lt;="&amp;K$4,'ChatGPT data'!$B$3:$B$20000,$A90),IF($B90="LinkedIn Ads",SUMIFS('LinkedIn data'!$I$3:$I$20000,'LinkedIn data'!$A$3:$A$20000,"&gt;="&amp;K$3,'LinkedIn data'!$A$3:$A$20000,"&lt;="&amp;K$4,'LinkedIn data'!$B$3:$B$20000,$A90),0)))))</f>
        <v/>
      </c>
      <c r="L90" s="14" t="str">
        <f aca="false">IF($A90="","",IF($B90="Meta",SUMIFS('Meta data'!$V$3:$V$20000,'Meta data'!$A$3:$A$20000,"&gt;="&amp;L$3,'Meta data'!$A$3:$A$20000,"&lt;="&amp;L$4,'Meta data'!$C$3:$C$20000,$A90),IF($B90="Google Ads",SUMIFS('Google data'!$J$3:$J$20000,'Google data'!$B$3:$B$20000,"&gt;="&amp;L$3,'Google data'!$B$3:$B$20000,"&lt;="&amp;L$4,'Google data'!$A$3:$A$20000,$A90),IF($B90="ChatGPT Ads",SUMIFS('ChatGPT data'!$I$3:$I$20000,'ChatGPT data'!$A$3:$A$20000,"&gt;="&amp;L$3,'ChatGPT data'!$A$3:$A$20000,"&lt;="&amp;L$4,'ChatGPT data'!$B$3:$B$20000,$A90),IF($B90="LinkedIn Ads",SUMIFS('LinkedIn data'!$I$3:$I$20000,'LinkedIn data'!$A$3:$A$20000,"&gt;="&amp;L$3,'LinkedIn data'!$A$3:$A$20000,"&lt;="&amp;L$4,'LinkedIn data'!$B$3:$B$20000,$A90),0)))))</f>
        <v/>
      </c>
      <c r="M90" s="14" t="str">
        <f aca="false">IF($A90="","",IF($B90="Meta",SUMIFS('Meta data'!$V$3:$V$20000,'Meta data'!$A$3:$A$20000,"&gt;="&amp;M$3,'Meta data'!$A$3:$A$20000,"&lt;="&amp;M$4,'Meta data'!$C$3:$C$20000,$A90),IF($B90="Google Ads",SUMIFS('Google data'!$J$3:$J$20000,'Google data'!$B$3:$B$20000,"&gt;="&amp;M$3,'Google data'!$B$3:$B$20000,"&lt;="&amp;M$4,'Google data'!$A$3:$A$20000,$A90),IF($B90="ChatGPT Ads",SUMIFS('ChatGPT data'!$I$3:$I$20000,'ChatGPT data'!$A$3:$A$20000,"&gt;="&amp;M$3,'ChatGPT data'!$A$3:$A$20000,"&lt;="&amp;M$4,'ChatGPT data'!$B$3:$B$20000,$A90),IF($B90="LinkedIn Ads",SUMIFS('LinkedIn data'!$I$3:$I$20000,'LinkedIn data'!$A$3:$A$20000,"&gt;="&amp;M$3,'LinkedIn data'!$A$3:$A$20000,"&lt;="&amp;M$4,'LinkedIn data'!$B$3:$B$20000,$A90),0)))))</f>
        <v/>
      </c>
      <c r="N90" s="14" t="str">
        <f aca="false">IF($A90="","",IF($B90="Meta",SUMIFS('Meta data'!$V$3:$V$20000,'Meta data'!$A$3:$A$20000,"&gt;="&amp;N$3,'Meta data'!$A$3:$A$20000,"&lt;="&amp;N$4,'Meta data'!$C$3:$C$20000,$A90),IF($B90="Google Ads",SUMIFS('Google data'!$J$3:$J$20000,'Google data'!$B$3:$B$20000,"&gt;="&amp;N$3,'Google data'!$B$3:$B$20000,"&lt;="&amp;N$4,'Google data'!$A$3:$A$20000,$A90),IF($B90="ChatGPT Ads",SUMIFS('ChatGPT data'!$I$3:$I$20000,'ChatGPT data'!$A$3:$A$20000,"&gt;="&amp;N$3,'ChatGPT data'!$A$3:$A$20000,"&lt;="&amp;N$4,'ChatGPT data'!$B$3:$B$20000,$A90),IF($B90="LinkedIn Ads",SUMIFS('LinkedIn data'!$I$3:$I$20000,'LinkedIn data'!$A$3:$A$20000,"&gt;="&amp;N$3,'LinkedIn data'!$A$3:$A$20000,"&lt;="&amp;N$4,'LinkedIn data'!$B$3:$B$20000,$A90),0)))))</f>
        <v/>
      </c>
      <c r="O90" s="14" t="str">
        <f aca="false">IF($A90="","",IF($B90="Meta",SUMIFS('Meta data'!$V$3:$V$20000,'Meta data'!$A$3:$A$20000,"&gt;="&amp;O$3,'Meta data'!$A$3:$A$20000,"&lt;="&amp;O$4,'Meta data'!$C$3:$C$20000,$A90),IF($B90="Google Ads",SUMIFS('Google data'!$J$3:$J$20000,'Google data'!$B$3:$B$20000,"&gt;="&amp;O$3,'Google data'!$B$3:$B$20000,"&lt;="&amp;O$4,'Google data'!$A$3:$A$20000,$A90),IF($B90="ChatGPT Ads",SUMIFS('ChatGPT data'!$I$3:$I$20000,'ChatGPT data'!$A$3:$A$20000,"&gt;="&amp;O$3,'ChatGPT data'!$A$3:$A$20000,"&lt;="&amp;O$4,'ChatGPT data'!$B$3:$B$20000,$A90),IF($B90="LinkedIn Ads",SUMIFS('LinkedIn data'!$I$3:$I$20000,'LinkedIn data'!$A$3:$A$20000,"&gt;="&amp;O$3,'LinkedIn data'!$A$3:$A$20000,"&lt;="&amp;O$4,'LinkedIn data'!$B$3:$B$20000,$A90),0)))))</f>
        <v/>
      </c>
      <c r="P90" s="14" t="str">
        <f aca="false">IF($A90="","",IF($B90="Meta",SUMIFS('Meta data'!$V$3:$V$20000,'Meta data'!$A$3:$A$20000,"&gt;="&amp;P$3,'Meta data'!$A$3:$A$20000,"&lt;="&amp;P$4,'Meta data'!$C$3:$C$20000,$A90),IF($B90="Google Ads",SUMIFS('Google data'!$J$3:$J$20000,'Google data'!$B$3:$B$20000,"&gt;="&amp;P$3,'Google data'!$B$3:$B$20000,"&lt;="&amp;P$4,'Google data'!$A$3:$A$20000,$A90),IF($B90="ChatGPT Ads",SUMIFS('ChatGPT data'!$I$3:$I$20000,'ChatGPT data'!$A$3:$A$20000,"&gt;="&amp;P$3,'ChatGPT data'!$A$3:$A$20000,"&lt;="&amp;P$4,'ChatGPT data'!$B$3:$B$20000,$A90),IF($B90="LinkedIn Ads",SUMIFS('LinkedIn data'!$I$3:$I$20000,'LinkedIn data'!$A$3:$A$20000,"&gt;="&amp;P$3,'LinkedIn data'!$A$3:$A$20000,"&lt;="&amp;P$4,'LinkedIn data'!$B$3:$B$20000,$A90),0)))))</f>
        <v/>
      </c>
      <c r="Q90" s="14" t="str">
        <f aca="false">IF($A90="","",IF($B90="Meta",SUMIFS('Meta data'!$V$3:$V$20000,'Meta data'!$A$3:$A$20000,"&gt;="&amp;Q$3,'Meta data'!$A$3:$A$20000,"&lt;="&amp;Q$4,'Meta data'!$C$3:$C$20000,$A90),IF($B90="Google Ads",SUMIFS('Google data'!$J$3:$J$20000,'Google data'!$B$3:$B$20000,"&gt;="&amp;Q$3,'Google data'!$B$3:$B$20000,"&lt;="&amp;Q$4,'Google data'!$A$3:$A$20000,$A90),IF($B90="ChatGPT Ads",SUMIFS('ChatGPT data'!$I$3:$I$20000,'ChatGPT data'!$A$3:$A$20000,"&gt;="&amp;Q$3,'ChatGPT data'!$A$3:$A$20000,"&lt;="&amp;Q$4,'ChatGPT data'!$B$3:$B$20000,$A90),IF($B90="LinkedIn Ads",SUMIFS('LinkedIn data'!$I$3:$I$20000,'LinkedIn data'!$A$3:$A$20000,"&gt;="&amp;Q$3,'LinkedIn data'!$A$3:$A$20000,"&lt;="&amp;Q$4,'LinkedIn data'!$B$3:$B$20000,$A90),0)))))</f>
        <v/>
      </c>
      <c r="R90" s="15" t="str">
        <f aca="false">IF($A90="","",SUM(F90:Q90))</f>
        <v/>
      </c>
      <c r="S90" s="36" t="str">
        <f aca="false">IF($A90="","",IF($B90="Meta",SUMIFS('Meta data'!$O$3:$O$20000,'Meta data'!$C$3:$C$20000,$A90),IF($B90="Google Ads",SUMIFS('Google data'!$F$3:$F$20000,'Google data'!$A$3:$A$20000,$A90),IF($B90="ChatGPT Ads",SUMIFS('ChatGPT data'!$E$3:$E$20000,'ChatGPT data'!$B$3:$B$20000,$A90),IF($B90="LinkedIn Ads",SUMIFS('LinkedIn data'!$E$3:$E$20000,'LinkedIn data'!$B$3:$B$20000,$A90),0)))))</f>
        <v/>
      </c>
      <c r="T90" s="36" t="str">
        <f aca="false">IF($A90="","",IF($B90="Meta",SUMIFS('Meta data'!$P$3:$P$20000,'Meta data'!$C$3:$C$20000,$A90),IF($B90="Google Ads",SUMIFS('Google data'!$G$3:$G$20000,'Google data'!$A$3:$A$20000,$A90),IF($B90="ChatGPT Ads",SUMIFS('ChatGPT data'!$F$3:$F$20000,'ChatGPT data'!$B$3:$B$20000,$A90),IF($B90="LinkedIn Ads",SUMIFS('LinkedIn data'!$F$3:$F$20000,'LinkedIn data'!$B$3:$B$20000,$A90),0)))))</f>
        <v/>
      </c>
      <c r="U90" s="37" t="str">
        <f aca="false">IF(OR($A90="",T90=0),"",R90/T90)</f>
        <v/>
      </c>
      <c r="V90" s="58"/>
      <c r="W90" s="14" t="str">
        <f aca="false">IF($A90="","",IF($B90="Meta",SUMIFS('Meta data'!$V$3:$V$20000,'Meta data'!$A$3:$A$20000,"&gt;="&amp;Calc!$C$15,'Meta data'!$A$3:$A$20000,"&lt;="&amp;Calc!$C$13,'Meta data'!$C$3:$C$20000,$A90,'Meta data'!$T$3:$T$20000,"&lt;&gt;Month total"),IF($B90="Google Ads",SUMIFS('Google data'!$J$3:$J$20000,'Google data'!$B$3:$B$20000,"&gt;="&amp;Calc!$C$15,'Google data'!$B$3:$B$20000,"&lt;="&amp;Calc!$C$13,'Google data'!$A$3:$A$20000,$A90,'Google data'!$H$3:$H$20000,"&lt;&gt;Month total"),IF($B90="ChatGPT Ads",SUMIFS('ChatGPT data'!$I$3:$I$20000,'ChatGPT data'!$A$3:$A$20000,"&gt;="&amp;Calc!$C$15,'ChatGPT data'!$A$3:$A$20000,"&lt;="&amp;Calc!$C$13,'ChatGPT data'!$B$3:$B$20000,$A90,'ChatGPT data'!$G$3:$G$20000,"&lt;&gt;Month total"),IF($B90="LinkedIn Ads",SUMIFS('LinkedIn data'!$I$3:$I$20000,'LinkedIn data'!$A$3:$A$20000,"&gt;="&amp;Calc!$C$15,'LinkedIn data'!$A$3:$A$20000,"&lt;="&amp;Calc!$C$13,'LinkedIn data'!$B$3:$B$20000,$A90,'LinkedIn data'!$G$3:$G$20000,"&lt;&gt;Month total"),0)))))</f>
        <v/>
      </c>
      <c r="X90" s="14" t="str">
        <f aca="false">IF($A90="","",IF($B90="Meta",SUMIFS('Meta data'!$V$3:$V$20000,'Meta data'!$A$3:$A$20000,"&gt;="&amp;Calc!$C$14,'Meta data'!$A$3:$A$20000,"&lt;="&amp;Calc!$C$13,'Meta data'!$C$3:$C$20000,$A90,'Meta data'!$T$3:$T$20000,"&lt;&gt;Month total"),IF($B90="Google Ads",SUMIFS('Google data'!$J$3:$J$20000,'Google data'!$B$3:$B$20000,"&gt;="&amp;Calc!$C$14,'Google data'!$B$3:$B$20000,"&lt;="&amp;Calc!$C$13,'Google data'!$A$3:$A$20000,$A90,'Google data'!$H$3:$H$20000,"&lt;&gt;Month total"),IF($B90="ChatGPT Ads",SUMIFS('ChatGPT data'!$I$3:$I$20000,'ChatGPT data'!$A$3:$A$20000,"&gt;="&amp;Calc!$C$14,'ChatGPT data'!$A$3:$A$20000,"&lt;="&amp;Calc!$C$13,'ChatGPT data'!$B$3:$B$20000,$A90,'ChatGPT data'!$G$3:$G$20000,"&lt;&gt;Month total"),IF($B90="LinkedIn Ads",SUMIFS('LinkedIn data'!$I$3:$I$20000,'LinkedIn data'!$A$3:$A$20000,"&gt;="&amp;Calc!$C$14,'LinkedIn data'!$A$3:$A$20000,"&lt;="&amp;Calc!$C$13,'LinkedIn data'!$B$3:$B$20000,$A90,'LinkedIn data'!$G$3:$G$20000,"&lt;&gt;Month total"),0)))))</f>
        <v/>
      </c>
    </row>
    <row r="91" customFormat="false" ht="15" hidden="false" customHeight="false" outlineLevel="0" collapsed="false">
      <c r="A91" s="59"/>
      <c r="B91" s="59"/>
      <c r="C91" s="59"/>
      <c r="D91" s="59"/>
      <c r="E91" s="59"/>
      <c r="F91" s="14" t="str">
        <f aca="false">IF($A91="","",IF($B91="Meta",SUMIFS('Meta data'!$V$3:$V$20000,'Meta data'!$A$3:$A$20000,"&gt;="&amp;F$3,'Meta data'!$A$3:$A$20000,"&lt;="&amp;F$4,'Meta data'!$C$3:$C$20000,$A91),IF($B91="Google Ads",SUMIFS('Google data'!$J$3:$J$20000,'Google data'!$B$3:$B$20000,"&gt;="&amp;F$3,'Google data'!$B$3:$B$20000,"&lt;="&amp;F$4,'Google data'!$A$3:$A$20000,$A91),IF($B91="ChatGPT Ads",SUMIFS('ChatGPT data'!$I$3:$I$20000,'ChatGPT data'!$A$3:$A$20000,"&gt;="&amp;F$3,'ChatGPT data'!$A$3:$A$20000,"&lt;="&amp;F$4,'ChatGPT data'!$B$3:$B$20000,$A91),IF($B91="LinkedIn Ads",SUMIFS('LinkedIn data'!$I$3:$I$20000,'LinkedIn data'!$A$3:$A$20000,"&gt;="&amp;F$3,'LinkedIn data'!$A$3:$A$20000,"&lt;="&amp;F$4,'LinkedIn data'!$B$3:$B$20000,$A91),0)))))</f>
        <v/>
      </c>
      <c r="G91" s="14" t="str">
        <f aca="false">IF($A91="","",IF($B91="Meta",SUMIFS('Meta data'!$V$3:$V$20000,'Meta data'!$A$3:$A$20000,"&gt;="&amp;G$3,'Meta data'!$A$3:$A$20000,"&lt;="&amp;G$4,'Meta data'!$C$3:$C$20000,$A91),IF($B91="Google Ads",SUMIFS('Google data'!$J$3:$J$20000,'Google data'!$B$3:$B$20000,"&gt;="&amp;G$3,'Google data'!$B$3:$B$20000,"&lt;="&amp;G$4,'Google data'!$A$3:$A$20000,$A91),IF($B91="ChatGPT Ads",SUMIFS('ChatGPT data'!$I$3:$I$20000,'ChatGPT data'!$A$3:$A$20000,"&gt;="&amp;G$3,'ChatGPT data'!$A$3:$A$20000,"&lt;="&amp;G$4,'ChatGPT data'!$B$3:$B$20000,$A91),IF($B91="LinkedIn Ads",SUMIFS('LinkedIn data'!$I$3:$I$20000,'LinkedIn data'!$A$3:$A$20000,"&gt;="&amp;G$3,'LinkedIn data'!$A$3:$A$20000,"&lt;="&amp;G$4,'LinkedIn data'!$B$3:$B$20000,$A91),0)))))</f>
        <v/>
      </c>
      <c r="H91" s="14" t="str">
        <f aca="false">IF($A91="","",IF($B91="Meta",SUMIFS('Meta data'!$V$3:$V$20000,'Meta data'!$A$3:$A$20000,"&gt;="&amp;H$3,'Meta data'!$A$3:$A$20000,"&lt;="&amp;H$4,'Meta data'!$C$3:$C$20000,$A91),IF($B91="Google Ads",SUMIFS('Google data'!$J$3:$J$20000,'Google data'!$B$3:$B$20000,"&gt;="&amp;H$3,'Google data'!$B$3:$B$20000,"&lt;="&amp;H$4,'Google data'!$A$3:$A$20000,$A91),IF($B91="ChatGPT Ads",SUMIFS('ChatGPT data'!$I$3:$I$20000,'ChatGPT data'!$A$3:$A$20000,"&gt;="&amp;H$3,'ChatGPT data'!$A$3:$A$20000,"&lt;="&amp;H$4,'ChatGPT data'!$B$3:$B$20000,$A91),IF($B91="LinkedIn Ads",SUMIFS('LinkedIn data'!$I$3:$I$20000,'LinkedIn data'!$A$3:$A$20000,"&gt;="&amp;H$3,'LinkedIn data'!$A$3:$A$20000,"&lt;="&amp;H$4,'LinkedIn data'!$B$3:$B$20000,$A91),0)))))</f>
        <v/>
      </c>
      <c r="I91" s="14" t="str">
        <f aca="false">IF($A91="","",IF($B91="Meta",SUMIFS('Meta data'!$V$3:$V$20000,'Meta data'!$A$3:$A$20000,"&gt;="&amp;I$3,'Meta data'!$A$3:$A$20000,"&lt;="&amp;I$4,'Meta data'!$C$3:$C$20000,$A91),IF($B91="Google Ads",SUMIFS('Google data'!$J$3:$J$20000,'Google data'!$B$3:$B$20000,"&gt;="&amp;I$3,'Google data'!$B$3:$B$20000,"&lt;="&amp;I$4,'Google data'!$A$3:$A$20000,$A91),IF($B91="ChatGPT Ads",SUMIFS('ChatGPT data'!$I$3:$I$20000,'ChatGPT data'!$A$3:$A$20000,"&gt;="&amp;I$3,'ChatGPT data'!$A$3:$A$20000,"&lt;="&amp;I$4,'ChatGPT data'!$B$3:$B$20000,$A91),IF($B91="LinkedIn Ads",SUMIFS('LinkedIn data'!$I$3:$I$20000,'LinkedIn data'!$A$3:$A$20000,"&gt;="&amp;I$3,'LinkedIn data'!$A$3:$A$20000,"&lt;="&amp;I$4,'LinkedIn data'!$B$3:$B$20000,$A91),0)))))</f>
        <v/>
      </c>
      <c r="J91" s="14" t="str">
        <f aca="false">IF($A91="","",IF($B91="Meta",SUMIFS('Meta data'!$V$3:$V$20000,'Meta data'!$A$3:$A$20000,"&gt;="&amp;J$3,'Meta data'!$A$3:$A$20000,"&lt;="&amp;J$4,'Meta data'!$C$3:$C$20000,$A91),IF($B91="Google Ads",SUMIFS('Google data'!$J$3:$J$20000,'Google data'!$B$3:$B$20000,"&gt;="&amp;J$3,'Google data'!$B$3:$B$20000,"&lt;="&amp;J$4,'Google data'!$A$3:$A$20000,$A91),IF($B91="ChatGPT Ads",SUMIFS('ChatGPT data'!$I$3:$I$20000,'ChatGPT data'!$A$3:$A$20000,"&gt;="&amp;J$3,'ChatGPT data'!$A$3:$A$20000,"&lt;="&amp;J$4,'ChatGPT data'!$B$3:$B$20000,$A91),IF($B91="LinkedIn Ads",SUMIFS('LinkedIn data'!$I$3:$I$20000,'LinkedIn data'!$A$3:$A$20000,"&gt;="&amp;J$3,'LinkedIn data'!$A$3:$A$20000,"&lt;="&amp;J$4,'LinkedIn data'!$B$3:$B$20000,$A91),0)))))</f>
        <v/>
      </c>
      <c r="K91" s="14" t="str">
        <f aca="false">IF($A91="","",IF($B91="Meta",SUMIFS('Meta data'!$V$3:$V$20000,'Meta data'!$A$3:$A$20000,"&gt;="&amp;K$3,'Meta data'!$A$3:$A$20000,"&lt;="&amp;K$4,'Meta data'!$C$3:$C$20000,$A91),IF($B91="Google Ads",SUMIFS('Google data'!$J$3:$J$20000,'Google data'!$B$3:$B$20000,"&gt;="&amp;K$3,'Google data'!$B$3:$B$20000,"&lt;="&amp;K$4,'Google data'!$A$3:$A$20000,$A91),IF($B91="ChatGPT Ads",SUMIFS('ChatGPT data'!$I$3:$I$20000,'ChatGPT data'!$A$3:$A$20000,"&gt;="&amp;K$3,'ChatGPT data'!$A$3:$A$20000,"&lt;="&amp;K$4,'ChatGPT data'!$B$3:$B$20000,$A91),IF($B91="LinkedIn Ads",SUMIFS('LinkedIn data'!$I$3:$I$20000,'LinkedIn data'!$A$3:$A$20000,"&gt;="&amp;K$3,'LinkedIn data'!$A$3:$A$20000,"&lt;="&amp;K$4,'LinkedIn data'!$B$3:$B$20000,$A91),0)))))</f>
        <v/>
      </c>
      <c r="L91" s="14" t="str">
        <f aca="false">IF($A91="","",IF($B91="Meta",SUMIFS('Meta data'!$V$3:$V$20000,'Meta data'!$A$3:$A$20000,"&gt;="&amp;L$3,'Meta data'!$A$3:$A$20000,"&lt;="&amp;L$4,'Meta data'!$C$3:$C$20000,$A91),IF($B91="Google Ads",SUMIFS('Google data'!$J$3:$J$20000,'Google data'!$B$3:$B$20000,"&gt;="&amp;L$3,'Google data'!$B$3:$B$20000,"&lt;="&amp;L$4,'Google data'!$A$3:$A$20000,$A91),IF($B91="ChatGPT Ads",SUMIFS('ChatGPT data'!$I$3:$I$20000,'ChatGPT data'!$A$3:$A$20000,"&gt;="&amp;L$3,'ChatGPT data'!$A$3:$A$20000,"&lt;="&amp;L$4,'ChatGPT data'!$B$3:$B$20000,$A91),IF($B91="LinkedIn Ads",SUMIFS('LinkedIn data'!$I$3:$I$20000,'LinkedIn data'!$A$3:$A$20000,"&gt;="&amp;L$3,'LinkedIn data'!$A$3:$A$20000,"&lt;="&amp;L$4,'LinkedIn data'!$B$3:$B$20000,$A91),0)))))</f>
        <v/>
      </c>
      <c r="M91" s="14" t="str">
        <f aca="false">IF($A91="","",IF($B91="Meta",SUMIFS('Meta data'!$V$3:$V$20000,'Meta data'!$A$3:$A$20000,"&gt;="&amp;M$3,'Meta data'!$A$3:$A$20000,"&lt;="&amp;M$4,'Meta data'!$C$3:$C$20000,$A91),IF($B91="Google Ads",SUMIFS('Google data'!$J$3:$J$20000,'Google data'!$B$3:$B$20000,"&gt;="&amp;M$3,'Google data'!$B$3:$B$20000,"&lt;="&amp;M$4,'Google data'!$A$3:$A$20000,$A91),IF($B91="ChatGPT Ads",SUMIFS('ChatGPT data'!$I$3:$I$20000,'ChatGPT data'!$A$3:$A$20000,"&gt;="&amp;M$3,'ChatGPT data'!$A$3:$A$20000,"&lt;="&amp;M$4,'ChatGPT data'!$B$3:$B$20000,$A91),IF($B91="LinkedIn Ads",SUMIFS('LinkedIn data'!$I$3:$I$20000,'LinkedIn data'!$A$3:$A$20000,"&gt;="&amp;M$3,'LinkedIn data'!$A$3:$A$20000,"&lt;="&amp;M$4,'LinkedIn data'!$B$3:$B$20000,$A91),0)))))</f>
        <v/>
      </c>
      <c r="N91" s="14" t="str">
        <f aca="false">IF($A91="","",IF($B91="Meta",SUMIFS('Meta data'!$V$3:$V$20000,'Meta data'!$A$3:$A$20000,"&gt;="&amp;N$3,'Meta data'!$A$3:$A$20000,"&lt;="&amp;N$4,'Meta data'!$C$3:$C$20000,$A91),IF($B91="Google Ads",SUMIFS('Google data'!$J$3:$J$20000,'Google data'!$B$3:$B$20000,"&gt;="&amp;N$3,'Google data'!$B$3:$B$20000,"&lt;="&amp;N$4,'Google data'!$A$3:$A$20000,$A91),IF($B91="ChatGPT Ads",SUMIFS('ChatGPT data'!$I$3:$I$20000,'ChatGPT data'!$A$3:$A$20000,"&gt;="&amp;N$3,'ChatGPT data'!$A$3:$A$20000,"&lt;="&amp;N$4,'ChatGPT data'!$B$3:$B$20000,$A91),IF($B91="LinkedIn Ads",SUMIFS('LinkedIn data'!$I$3:$I$20000,'LinkedIn data'!$A$3:$A$20000,"&gt;="&amp;N$3,'LinkedIn data'!$A$3:$A$20000,"&lt;="&amp;N$4,'LinkedIn data'!$B$3:$B$20000,$A91),0)))))</f>
        <v/>
      </c>
      <c r="O91" s="14" t="str">
        <f aca="false">IF($A91="","",IF($B91="Meta",SUMIFS('Meta data'!$V$3:$V$20000,'Meta data'!$A$3:$A$20000,"&gt;="&amp;O$3,'Meta data'!$A$3:$A$20000,"&lt;="&amp;O$4,'Meta data'!$C$3:$C$20000,$A91),IF($B91="Google Ads",SUMIFS('Google data'!$J$3:$J$20000,'Google data'!$B$3:$B$20000,"&gt;="&amp;O$3,'Google data'!$B$3:$B$20000,"&lt;="&amp;O$4,'Google data'!$A$3:$A$20000,$A91),IF($B91="ChatGPT Ads",SUMIFS('ChatGPT data'!$I$3:$I$20000,'ChatGPT data'!$A$3:$A$20000,"&gt;="&amp;O$3,'ChatGPT data'!$A$3:$A$20000,"&lt;="&amp;O$4,'ChatGPT data'!$B$3:$B$20000,$A91),IF($B91="LinkedIn Ads",SUMIFS('LinkedIn data'!$I$3:$I$20000,'LinkedIn data'!$A$3:$A$20000,"&gt;="&amp;O$3,'LinkedIn data'!$A$3:$A$20000,"&lt;="&amp;O$4,'LinkedIn data'!$B$3:$B$20000,$A91),0)))))</f>
        <v/>
      </c>
      <c r="P91" s="14" t="str">
        <f aca="false">IF($A91="","",IF($B91="Meta",SUMIFS('Meta data'!$V$3:$V$20000,'Meta data'!$A$3:$A$20000,"&gt;="&amp;P$3,'Meta data'!$A$3:$A$20000,"&lt;="&amp;P$4,'Meta data'!$C$3:$C$20000,$A91),IF($B91="Google Ads",SUMIFS('Google data'!$J$3:$J$20000,'Google data'!$B$3:$B$20000,"&gt;="&amp;P$3,'Google data'!$B$3:$B$20000,"&lt;="&amp;P$4,'Google data'!$A$3:$A$20000,$A91),IF($B91="ChatGPT Ads",SUMIFS('ChatGPT data'!$I$3:$I$20000,'ChatGPT data'!$A$3:$A$20000,"&gt;="&amp;P$3,'ChatGPT data'!$A$3:$A$20000,"&lt;="&amp;P$4,'ChatGPT data'!$B$3:$B$20000,$A91),IF($B91="LinkedIn Ads",SUMIFS('LinkedIn data'!$I$3:$I$20000,'LinkedIn data'!$A$3:$A$20000,"&gt;="&amp;P$3,'LinkedIn data'!$A$3:$A$20000,"&lt;="&amp;P$4,'LinkedIn data'!$B$3:$B$20000,$A91),0)))))</f>
        <v/>
      </c>
      <c r="Q91" s="14" t="str">
        <f aca="false">IF($A91="","",IF($B91="Meta",SUMIFS('Meta data'!$V$3:$V$20000,'Meta data'!$A$3:$A$20000,"&gt;="&amp;Q$3,'Meta data'!$A$3:$A$20000,"&lt;="&amp;Q$4,'Meta data'!$C$3:$C$20000,$A91),IF($B91="Google Ads",SUMIFS('Google data'!$J$3:$J$20000,'Google data'!$B$3:$B$20000,"&gt;="&amp;Q$3,'Google data'!$B$3:$B$20000,"&lt;="&amp;Q$4,'Google data'!$A$3:$A$20000,$A91),IF($B91="ChatGPT Ads",SUMIFS('ChatGPT data'!$I$3:$I$20000,'ChatGPT data'!$A$3:$A$20000,"&gt;="&amp;Q$3,'ChatGPT data'!$A$3:$A$20000,"&lt;="&amp;Q$4,'ChatGPT data'!$B$3:$B$20000,$A91),IF($B91="LinkedIn Ads",SUMIFS('LinkedIn data'!$I$3:$I$20000,'LinkedIn data'!$A$3:$A$20000,"&gt;="&amp;Q$3,'LinkedIn data'!$A$3:$A$20000,"&lt;="&amp;Q$4,'LinkedIn data'!$B$3:$B$20000,$A91),0)))))</f>
        <v/>
      </c>
      <c r="R91" s="15" t="str">
        <f aca="false">IF($A91="","",SUM(F91:Q91))</f>
        <v/>
      </c>
      <c r="S91" s="36" t="str">
        <f aca="false">IF($A91="","",IF($B91="Meta",SUMIFS('Meta data'!$O$3:$O$20000,'Meta data'!$C$3:$C$20000,$A91),IF($B91="Google Ads",SUMIFS('Google data'!$F$3:$F$20000,'Google data'!$A$3:$A$20000,$A91),IF($B91="ChatGPT Ads",SUMIFS('ChatGPT data'!$E$3:$E$20000,'ChatGPT data'!$B$3:$B$20000,$A91),IF($B91="LinkedIn Ads",SUMIFS('LinkedIn data'!$E$3:$E$20000,'LinkedIn data'!$B$3:$B$20000,$A91),0)))))</f>
        <v/>
      </c>
      <c r="T91" s="36" t="str">
        <f aca="false">IF($A91="","",IF($B91="Meta",SUMIFS('Meta data'!$P$3:$P$20000,'Meta data'!$C$3:$C$20000,$A91),IF($B91="Google Ads",SUMIFS('Google data'!$G$3:$G$20000,'Google data'!$A$3:$A$20000,$A91),IF($B91="ChatGPT Ads",SUMIFS('ChatGPT data'!$F$3:$F$20000,'ChatGPT data'!$B$3:$B$20000,$A91),IF($B91="LinkedIn Ads",SUMIFS('LinkedIn data'!$F$3:$F$20000,'LinkedIn data'!$B$3:$B$20000,$A91),0)))))</f>
        <v/>
      </c>
      <c r="U91" s="37" t="str">
        <f aca="false">IF(OR($A91="",T91=0),"",R91/T91)</f>
        <v/>
      </c>
      <c r="V91" s="58"/>
      <c r="W91" s="14" t="str">
        <f aca="false">IF($A91="","",IF($B91="Meta",SUMIFS('Meta data'!$V$3:$V$20000,'Meta data'!$A$3:$A$20000,"&gt;="&amp;Calc!$C$15,'Meta data'!$A$3:$A$20000,"&lt;="&amp;Calc!$C$13,'Meta data'!$C$3:$C$20000,$A91,'Meta data'!$T$3:$T$20000,"&lt;&gt;Month total"),IF($B91="Google Ads",SUMIFS('Google data'!$J$3:$J$20000,'Google data'!$B$3:$B$20000,"&gt;="&amp;Calc!$C$15,'Google data'!$B$3:$B$20000,"&lt;="&amp;Calc!$C$13,'Google data'!$A$3:$A$20000,$A91,'Google data'!$H$3:$H$20000,"&lt;&gt;Month total"),IF($B91="ChatGPT Ads",SUMIFS('ChatGPT data'!$I$3:$I$20000,'ChatGPT data'!$A$3:$A$20000,"&gt;="&amp;Calc!$C$15,'ChatGPT data'!$A$3:$A$20000,"&lt;="&amp;Calc!$C$13,'ChatGPT data'!$B$3:$B$20000,$A91,'ChatGPT data'!$G$3:$G$20000,"&lt;&gt;Month total"),IF($B91="LinkedIn Ads",SUMIFS('LinkedIn data'!$I$3:$I$20000,'LinkedIn data'!$A$3:$A$20000,"&gt;="&amp;Calc!$C$15,'LinkedIn data'!$A$3:$A$20000,"&lt;="&amp;Calc!$C$13,'LinkedIn data'!$B$3:$B$20000,$A91,'LinkedIn data'!$G$3:$G$20000,"&lt;&gt;Month total"),0)))))</f>
        <v/>
      </c>
      <c r="X91" s="14" t="str">
        <f aca="false">IF($A91="","",IF($B91="Meta",SUMIFS('Meta data'!$V$3:$V$20000,'Meta data'!$A$3:$A$20000,"&gt;="&amp;Calc!$C$14,'Meta data'!$A$3:$A$20000,"&lt;="&amp;Calc!$C$13,'Meta data'!$C$3:$C$20000,$A91,'Meta data'!$T$3:$T$20000,"&lt;&gt;Month total"),IF($B91="Google Ads",SUMIFS('Google data'!$J$3:$J$20000,'Google data'!$B$3:$B$20000,"&gt;="&amp;Calc!$C$14,'Google data'!$B$3:$B$20000,"&lt;="&amp;Calc!$C$13,'Google data'!$A$3:$A$20000,$A91,'Google data'!$H$3:$H$20000,"&lt;&gt;Month total"),IF($B91="ChatGPT Ads",SUMIFS('ChatGPT data'!$I$3:$I$20000,'ChatGPT data'!$A$3:$A$20000,"&gt;="&amp;Calc!$C$14,'ChatGPT data'!$A$3:$A$20000,"&lt;="&amp;Calc!$C$13,'ChatGPT data'!$B$3:$B$20000,$A91,'ChatGPT data'!$G$3:$G$20000,"&lt;&gt;Month total"),IF($B91="LinkedIn Ads",SUMIFS('LinkedIn data'!$I$3:$I$20000,'LinkedIn data'!$A$3:$A$20000,"&gt;="&amp;Calc!$C$14,'LinkedIn data'!$A$3:$A$20000,"&lt;="&amp;Calc!$C$13,'LinkedIn data'!$B$3:$B$20000,$A91,'LinkedIn data'!$G$3:$G$20000,"&lt;&gt;Month total"),0)))))</f>
        <v/>
      </c>
    </row>
    <row r="92" customFormat="false" ht="15" hidden="false" customHeight="false" outlineLevel="0" collapsed="false">
      <c r="A92" s="59"/>
      <c r="B92" s="59"/>
      <c r="C92" s="59"/>
      <c r="D92" s="59"/>
      <c r="E92" s="59"/>
      <c r="F92" s="14" t="str">
        <f aca="false">IF($A92="","",IF($B92="Meta",SUMIFS('Meta data'!$V$3:$V$20000,'Meta data'!$A$3:$A$20000,"&gt;="&amp;F$3,'Meta data'!$A$3:$A$20000,"&lt;="&amp;F$4,'Meta data'!$C$3:$C$20000,$A92),IF($B92="Google Ads",SUMIFS('Google data'!$J$3:$J$20000,'Google data'!$B$3:$B$20000,"&gt;="&amp;F$3,'Google data'!$B$3:$B$20000,"&lt;="&amp;F$4,'Google data'!$A$3:$A$20000,$A92),IF($B92="ChatGPT Ads",SUMIFS('ChatGPT data'!$I$3:$I$20000,'ChatGPT data'!$A$3:$A$20000,"&gt;="&amp;F$3,'ChatGPT data'!$A$3:$A$20000,"&lt;="&amp;F$4,'ChatGPT data'!$B$3:$B$20000,$A92),IF($B92="LinkedIn Ads",SUMIFS('LinkedIn data'!$I$3:$I$20000,'LinkedIn data'!$A$3:$A$20000,"&gt;="&amp;F$3,'LinkedIn data'!$A$3:$A$20000,"&lt;="&amp;F$4,'LinkedIn data'!$B$3:$B$20000,$A92),0)))))</f>
        <v/>
      </c>
      <c r="G92" s="14" t="str">
        <f aca="false">IF($A92="","",IF($B92="Meta",SUMIFS('Meta data'!$V$3:$V$20000,'Meta data'!$A$3:$A$20000,"&gt;="&amp;G$3,'Meta data'!$A$3:$A$20000,"&lt;="&amp;G$4,'Meta data'!$C$3:$C$20000,$A92),IF($B92="Google Ads",SUMIFS('Google data'!$J$3:$J$20000,'Google data'!$B$3:$B$20000,"&gt;="&amp;G$3,'Google data'!$B$3:$B$20000,"&lt;="&amp;G$4,'Google data'!$A$3:$A$20000,$A92),IF($B92="ChatGPT Ads",SUMIFS('ChatGPT data'!$I$3:$I$20000,'ChatGPT data'!$A$3:$A$20000,"&gt;="&amp;G$3,'ChatGPT data'!$A$3:$A$20000,"&lt;="&amp;G$4,'ChatGPT data'!$B$3:$B$20000,$A92),IF($B92="LinkedIn Ads",SUMIFS('LinkedIn data'!$I$3:$I$20000,'LinkedIn data'!$A$3:$A$20000,"&gt;="&amp;G$3,'LinkedIn data'!$A$3:$A$20000,"&lt;="&amp;G$4,'LinkedIn data'!$B$3:$B$20000,$A92),0)))))</f>
        <v/>
      </c>
      <c r="H92" s="14" t="str">
        <f aca="false">IF($A92="","",IF($B92="Meta",SUMIFS('Meta data'!$V$3:$V$20000,'Meta data'!$A$3:$A$20000,"&gt;="&amp;H$3,'Meta data'!$A$3:$A$20000,"&lt;="&amp;H$4,'Meta data'!$C$3:$C$20000,$A92),IF($B92="Google Ads",SUMIFS('Google data'!$J$3:$J$20000,'Google data'!$B$3:$B$20000,"&gt;="&amp;H$3,'Google data'!$B$3:$B$20000,"&lt;="&amp;H$4,'Google data'!$A$3:$A$20000,$A92),IF($B92="ChatGPT Ads",SUMIFS('ChatGPT data'!$I$3:$I$20000,'ChatGPT data'!$A$3:$A$20000,"&gt;="&amp;H$3,'ChatGPT data'!$A$3:$A$20000,"&lt;="&amp;H$4,'ChatGPT data'!$B$3:$B$20000,$A92),IF($B92="LinkedIn Ads",SUMIFS('LinkedIn data'!$I$3:$I$20000,'LinkedIn data'!$A$3:$A$20000,"&gt;="&amp;H$3,'LinkedIn data'!$A$3:$A$20000,"&lt;="&amp;H$4,'LinkedIn data'!$B$3:$B$20000,$A92),0)))))</f>
        <v/>
      </c>
      <c r="I92" s="14" t="str">
        <f aca="false">IF($A92="","",IF($B92="Meta",SUMIFS('Meta data'!$V$3:$V$20000,'Meta data'!$A$3:$A$20000,"&gt;="&amp;I$3,'Meta data'!$A$3:$A$20000,"&lt;="&amp;I$4,'Meta data'!$C$3:$C$20000,$A92),IF($B92="Google Ads",SUMIFS('Google data'!$J$3:$J$20000,'Google data'!$B$3:$B$20000,"&gt;="&amp;I$3,'Google data'!$B$3:$B$20000,"&lt;="&amp;I$4,'Google data'!$A$3:$A$20000,$A92),IF($B92="ChatGPT Ads",SUMIFS('ChatGPT data'!$I$3:$I$20000,'ChatGPT data'!$A$3:$A$20000,"&gt;="&amp;I$3,'ChatGPT data'!$A$3:$A$20000,"&lt;="&amp;I$4,'ChatGPT data'!$B$3:$B$20000,$A92),IF($B92="LinkedIn Ads",SUMIFS('LinkedIn data'!$I$3:$I$20000,'LinkedIn data'!$A$3:$A$20000,"&gt;="&amp;I$3,'LinkedIn data'!$A$3:$A$20000,"&lt;="&amp;I$4,'LinkedIn data'!$B$3:$B$20000,$A92),0)))))</f>
        <v/>
      </c>
      <c r="J92" s="14" t="str">
        <f aca="false">IF($A92="","",IF($B92="Meta",SUMIFS('Meta data'!$V$3:$V$20000,'Meta data'!$A$3:$A$20000,"&gt;="&amp;J$3,'Meta data'!$A$3:$A$20000,"&lt;="&amp;J$4,'Meta data'!$C$3:$C$20000,$A92),IF($B92="Google Ads",SUMIFS('Google data'!$J$3:$J$20000,'Google data'!$B$3:$B$20000,"&gt;="&amp;J$3,'Google data'!$B$3:$B$20000,"&lt;="&amp;J$4,'Google data'!$A$3:$A$20000,$A92),IF($B92="ChatGPT Ads",SUMIFS('ChatGPT data'!$I$3:$I$20000,'ChatGPT data'!$A$3:$A$20000,"&gt;="&amp;J$3,'ChatGPT data'!$A$3:$A$20000,"&lt;="&amp;J$4,'ChatGPT data'!$B$3:$B$20000,$A92),IF($B92="LinkedIn Ads",SUMIFS('LinkedIn data'!$I$3:$I$20000,'LinkedIn data'!$A$3:$A$20000,"&gt;="&amp;J$3,'LinkedIn data'!$A$3:$A$20000,"&lt;="&amp;J$4,'LinkedIn data'!$B$3:$B$20000,$A92),0)))))</f>
        <v/>
      </c>
      <c r="K92" s="14" t="str">
        <f aca="false">IF($A92="","",IF($B92="Meta",SUMIFS('Meta data'!$V$3:$V$20000,'Meta data'!$A$3:$A$20000,"&gt;="&amp;K$3,'Meta data'!$A$3:$A$20000,"&lt;="&amp;K$4,'Meta data'!$C$3:$C$20000,$A92),IF($B92="Google Ads",SUMIFS('Google data'!$J$3:$J$20000,'Google data'!$B$3:$B$20000,"&gt;="&amp;K$3,'Google data'!$B$3:$B$20000,"&lt;="&amp;K$4,'Google data'!$A$3:$A$20000,$A92),IF($B92="ChatGPT Ads",SUMIFS('ChatGPT data'!$I$3:$I$20000,'ChatGPT data'!$A$3:$A$20000,"&gt;="&amp;K$3,'ChatGPT data'!$A$3:$A$20000,"&lt;="&amp;K$4,'ChatGPT data'!$B$3:$B$20000,$A92),IF($B92="LinkedIn Ads",SUMIFS('LinkedIn data'!$I$3:$I$20000,'LinkedIn data'!$A$3:$A$20000,"&gt;="&amp;K$3,'LinkedIn data'!$A$3:$A$20000,"&lt;="&amp;K$4,'LinkedIn data'!$B$3:$B$20000,$A92),0)))))</f>
        <v/>
      </c>
      <c r="L92" s="14" t="str">
        <f aca="false">IF($A92="","",IF($B92="Meta",SUMIFS('Meta data'!$V$3:$V$20000,'Meta data'!$A$3:$A$20000,"&gt;="&amp;L$3,'Meta data'!$A$3:$A$20000,"&lt;="&amp;L$4,'Meta data'!$C$3:$C$20000,$A92),IF($B92="Google Ads",SUMIFS('Google data'!$J$3:$J$20000,'Google data'!$B$3:$B$20000,"&gt;="&amp;L$3,'Google data'!$B$3:$B$20000,"&lt;="&amp;L$4,'Google data'!$A$3:$A$20000,$A92),IF($B92="ChatGPT Ads",SUMIFS('ChatGPT data'!$I$3:$I$20000,'ChatGPT data'!$A$3:$A$20000,"&gt;="&amp;L$3,'ChatGPT data'!$A$3:$A$20000,"&lt;="&amp;L$4,'ChatGPT data'!$B$3:$B$20000,$A92),IF($B92="LinkedIn Ads",SUMIFS('LinkedIn data'!$I$3:$I$20000,'LinkedIn data'!$A$3:$A$20000,"&gt;="&amp;L$3,'LinkedIn data'!$A$3:$A$20000,"&lt;="&amp;L$4,'LinkedIn data'!$B$3:$B$20000,$A92),0)))))</f>
        <v/>
      </c>
      <c r="M92" s="14" t="str">
        <f aca="false">IF($A92="","",IF($B92="Meta",SUMIFS('Meta data'!$V$3:$V$20000,'Meta data'!$A$3:$A$20000,"&gt;="&amp;M$3,'Meta data'!$A$3:$A$20000,"&lt;="&amp;M$4,'Meta data'!$C$3:$C$20000,$A92),IF($B92="Google Ads",SUMIFS('Google data'!$J$3:$J$20000,'Google data'!$B$3:$B$20000,"&gt;="&amp;M$3,'Google data'!$B$3:$B$20000,"&lt;="&amp;M$4,'Google data'!$A$3:$A$20000,$A92),IF($B92="ChatGPT Ads",SUMIFS('ChatGPT data'!$I$3:$I$20000,'ChatGPT data'!$A$3:$A$20000,"&gt;="&amp;M$3,'ChatGPT data'!$A$3:$A$20000,"&lt;="&amp;M$4,'ChatGPT data'!$B$3:$B$20000,$A92),IF($B92="LinkedIn Ads",SUMIFS('LinkedIn data'!$I$3:$I$20000,'LinkedIn data'!$A$3:$A$20000,"&gt;="&amp;M$3,'LinkedIn data'!$A$3:$A$20000,"&lt;="&amp;M$4,'LinkedIn data'!$B$3:$B$20000,$A92),0)))))</f>
        <v/>
      </c>
      <c r="N92" s="14" t="str">
        <f aca="false">IF($A92="","",IF($B92="Meta",SUMIFS('Meta data'!$V$3:$V$20000,'Meta data'!$A$3:$A$20000,"&gt;="&amp;N$3,'Meta data'!$A$3:$A$20000,"&lt;="&amp;N$4,'Meta data'!$C$3:$C$20000,$A92),IF($B92="Google Ads",SUMIFS('Google data'!$J$3:$J$20000,'Google data'!$B$3:$B$20000,"&gt;="&amp;N$3,'Google data'!$B$3:$B$20000,"&lt;="&amp;N$4,'Google data'!$A$3:$A$20000,$A92),IF($B92="ChatGPT Ads",SUMIFS('ChatGPT data'!$I$3:$I$20000,'ChatGPT data'!$A$3:$A$20000,"&gt;="&amp;N$3,'ChatGPT data'!$A$3:$A$20000,"&lt;="&amp;N$4,'ChatGPT data'!$B$3:$B$20000,$A92),IF($B92="LinkedIn Ads",SUMIFS('LinkedIn data'!$I$3:$I$20000,'LinkedIn data'!$A$3:$A$20000,"&gt;="&amp;N$3,'LinkedIn data'!$A$3:$A$20000,"&lt;="&amp;N$4,'LinkedIn data'!$B$3:$B$20000,$A92),0)))))</f>
        <v/>
      </c>
      <c r="O92" s="14" t="str">
        <f aca="false">IF($A92="","",IF($B92="Meta",SUMIFS('Meta data'!$V$3:$V$20000,'Meta data'!$A$3:$A$20000,"&gt;="&amp;O$3,'Meta data'!$A$3:$A$20000,"&lt;="&amp;O$4,'Meta data'!$C$3:$C$20000,$A92),IF($B92="Google Ads",SUMIFS('Google data'!$J$3:$J$20000,'Google data'!$B$3:$B$20000,"&gt;="&amp;O$3,'Google data'!$B$3:$B$20000,"&lt;="&amp;O$4,'Google data'!$A$3:$A$20000,$A92),IF($B92="ChatGPT Ads",SUMIFS('ChatGPT data'!$I$3:$I$20000,'ChatGPT data'!$A$3:$A$20000,"&gt;="&amp;O$3,'ChatGPT data'!$A$3:$A$20000,"&lt;="&amp;O$4,'ChatGPT data'!$B$3:$B$20000,$A92),IF($B92="LinkedIn Ads",SUMIFS('LinkedIn data'!$I$3:$I$20000,'LinkedIn data'!$A$3:$A$20000,"&gt;="&amp;O$3,'LinkedIn data'!$A$3:$A$20000,"&lt;="&amp;O$4,'LinkedIn data'!$B$3:$B$20000,$A92),0)))))</f>
        <v/>
      </c>
      <c r="P92" s="14" t="str">
        <f aca="false">IF($A92="","",IF($B92="Meta",SUMIFS('Meta data'!$V$3:$V$20000,'Meta data'!$A$3:$A$20000,"&gt;="&amp;P$3,'Meta data'!$A$3:$A$20000,"&lt;="&amp;P$4,'Meta data'!$C$3:$C$20000,$A92),IF($B92="Google Ads",SUMIFS('Google data'!$J$3:$J$20000,'Google data'!$B$3:$B$20000,"&gt;="&amp;P$3,'Google data'!$B$3:$B$20000,"&lt;="&amp;P$4,'Google data'!$A$3:$A$20000,$A92),IF($B92="ChatGPT Ads",SUMIFS('ChatGPT data'!$I$3:$I$20000,'ChatGPT data'!$A$3:$A$20000,"&gt;="&amp;P$3,'ChatGPT data'!$A$3:$A$20000,"&lt;="&amp;P$4,'ChatGPT data'!$B$3:$B$20000,$A92),IF($B92="LinkedIn Ads",SUMIFS('LinkedIn data'!$I$3:$I$20000,'LinkedIn data'!$A$3:$A$20000,"&gt;="&amp;P$3,'LinkedIn data'!$A$3:$A$20000,"&lt;="&amp;P$4,'LinkedIn data'!$B$3:$B$20000,$A92),0)))))</f>
        <v/>
      </c>
      <c r="Q92" s="14" t="str">
        <f aca="false">IF($A92="","",IF($B92="Meta",SUMIFS('Meta data'!$V$3:$V$20000,'Meta data'!$A$3:$A$20000,"&gt;="&amp;Q$3,'Meta data'!$A$3:$A$20000,"&lt;="&amp;Q$4,'Meta data'!$C$3:$C$20000,$A92),IF($B92="Google Ads",SUMIFS('Google data'!$J$3:$J$20000,'Google data'!$B$3:$B$20000,"&gt;="&amp;Q$3,'Google data'!$B$3:$B$20000,"&lt;="&amp;Q$4,'Google data'!$A$3:$A$20000,$A92),IF($B92="ChatGPT Ads",SUMIFS('ChatGPT data'!$I$3:$I$20000,'ChatGPT data'!$A$3:$A$20000,"&gt;="&amp;Q$3,'ChatGPT data'!$A$3:$A$20000,"&lt;="&amp;Q$4,'ChatGPT data'!$B$3:$B$20000,$A92),IF($B92="LinkedIn Ads",SUMIFS('LinkedIn data'!$I$3:$I$20000,'LinkedIn data'!$A$3:$A$20000,"&gt;="&amp;Q$3,'LinkedIn data'!$A$3:$A$20000,"&lt;="&amp;Q$4,'LinkedIn data'!$B$3:$B$20000,$A92),0)))))</f>
        <v/>
      </c>
      <c r="R92" s="15" t="str">
        <f aca="false">IF($A92="","",SUM(F92:Q92))</f>
        <v/>
      </c>
      <c r="S92" s="36" t="str">
        <f aca="false">IF($A92="","",IF($B92="Meta",SUMIFS('Meta data'!$O$3:$O$20000,'Meta data'!$C$3:$C$20000,$A92),IF($B92="Google Ads",SUMIFS('Google data'!$F$3:$F$20000,'Google data'!$A$3:$A$20000,$A92),IF($B92="ChatGPT Ads",SUMIFS('ChatGPT data'!$E$3:$E$20000,'ChatGPT data'!$B$3:$B$20000,$A92),IF($B92="LinkedIn Ads",SUMIFS('LinkedIn data'!$E$3:$E$20000,'LinkedIn data'!$B$3:$B$20000,$A92),0)))))</f>
        <v/>
      </c>
      <c r="T92" s="36" t="str">
        <f aca="false">IF($A92="","",IF($B92="Meta",SUMIFS('Meta data'!$P$3:$P$20000,'Meta data'!$C$3:$C$20000,$A92),IF($B92="Google Ads",SUMIFS('Google data'!$G$3:$G$20000,'Google data'!$A$3:$A$20000,$A92),IF($B92="ChatGPT Ads",SUMIFS('ChatGPT data'!$F$3:$F$20000,'ChatGPT data'!$B$3:$B$20000,$A92),IF($B92="LinkedIn Ads",SUMIFS('LinkedIn data'!$F$3:$F$20000,'LinkedIn data'!$B$3:$B$20000,$A92),0)))))</f>
        <v/>
      </c>
      <c r="U92" s="37" t="str">
        <f aca="false">IF(OR($A92="",T92=0),"",R92/T92)</f>
        <v/>
      </c>
      <c r="V92" s="58"/>
      <c r="W92" s="14" t="str">
        <f aca="false">IF($A92="","",IF($B92="Meta",SUMIFS('Meta data'!$V$3:$V$20000,'Meta data'!$A$3:$A$20000,"&gt;="&amp;Calc!$C$15,'Meta data'!$A$3:$A$20000,"&lt;="&amp;Calc!$C$13,'Meta data'!$C$3:$C$20000,$A92,'Meta data'!$T$3:$T$20000,"&lt;&gt;Month total"),IF($B92="Google Ads",SUMIFS('Google data'!$J$3:$J$20000,'Google data'!$B$3:$B$20000,"&gt;="&amp;Calc!$C$15,'Google data'!$B$3:$B$20000,"&lt;="&amp;Calc!$C$13,'Google data'!$A$3:$A$20000,$A92,'Google data'!$H$3:$H$20000,"&lt;&gt;Month total"),IF($B92="ChatGPT Ads",SUMIFS('ChatGPT data'!$I$3:$I$20000,'ChatGPT data'!$A$3:$A$20000,"&gt;="&amp;Calc!$C$15,'ChatGPT data'!$A$3:$A$20000,"&lt;="&amp;Calc!$C$13,'ChatGPT data'!$B$3:$B$20000,$A92,'ChatGPT data'!$G$3:$G$20000,"&lt;&gt;Month total"),IF($B92="LinkedIn Ads",SUMIFS('LinkedIn data'!$I$3:$I$20000,'LinkedIn data'!$A$3:$A$20000,"&gt;="&amp;Calc!$C$15,'LinkedIn data'!$A$3:$A$20000,"&lt;="&amp;Calc!$C$13,'LinkedIn data'!$B$3:$B$20000,$A92,'LinkedIn data'!$G$3:$G$20000,"&lt;&gt;Month total"),0)))))</f>
        <v/>
      </c>
      <c r="X92" s="14" t="str">
        <f aca="false">IF($A92="","",IF($B92="Meta",SUMIFS('Meta data'!$V$3:$V$20000,'Meta data'!$A$3:$A$20000,"&gt;="&amp;Calc!$C$14,'Meta data'!$A$3:$A$20000,"&lt;="&amp;Calc!$C$13,'Meta data'!$C$3:$C$20000,$A92,'Meta data'!$T$3:$T$20000,"&lt;&gt;Month total"),IF($B92="Google Ads",SUMIFS('Google data'!$J$3:$J$20000,'Google data'!$B$3:$B$20000,"&gt;="&amp;Calc!$C$14,'Google data'!$B$3:$B$20000,"&lt;="&amp;Calc!$C$13,'Google data'!$A$3:$A$20000,$A92,'Google data'!$H$3:$H$20000,"&lt;&gt;Month total"),IF($B92="ChatGPT Ads",SUMIFS('ChatGPT data'!$I$3:$I$20000,'ChatGPT data'!$A$3:$A$20000,"&gt;="&amp;Calc!$C$14,'ChatGPT data'!$A$3:$A$20000,"&lt;="&amp;Calc!$C$13,'ChatGPT data'!$B$3:$B$20000,$A92,'ChatGPT data'!$G$3:$G$20000,"&lt;&gt;Month total"),IF($B92="LinkedIn Ads",SUMIFS('LinkedIn data'!$I$3:$I$20000,'LinkedIn data'!$A$3:$A$20000,"&gt;="&amp;Calc!$C$14,'LinkedIn data'!$A$3:$A$20000,"&lt;="&amp;Calc!$C$13,'LinkedIn data'!$B$3:$B$20000,$A92,'LinkedIn data'!$G$3:$G$20000,"&lt;&gt;Month total"),0)))))</f>
        <v/>
      </c>
    </row>
    <row r="93" customFormat="false" ht="15" hidden="false" customHeight="false" outlineLevel="0" collapsed="false">
      <c r="A93" s="59"/>
      <c r="B93" s="59"/>
      <c r="C93" s="59"/>
      <c r="D93" s="59"/>
      <c r="E93" s="59"/>
      <c r="F93" s="14" t="str">
        <f aca="false">IF($A93="","",IF($B93="Meta",SUMIFS('Meta data'!$V$3:$V$20000,'Meta data'!$A$3:$A$20000,"&gt;="&amp;F$3,'Meta data'!$A$3:$A$20000,"&lt;="&amp;F$4,'Meta data'!$C$3:$C$20000,$A93),IF($B93="Google Ads",SUMIFS('Google data'!$J$3:$J$20000,'Google data'!$B$3:$B$20000,"&gt;="&amp;F$3,'Google data'!$B$3:$B$20000,"&lt;="&amp;F$4,'Google data'!$A$3:$A$20000,$A93),IF($B93="ChatGPT Ads",SUMIFS('ChatGPT data'!$I$3:$I$20000,'ChatGPT data'!$A$3:$A$20000,"&gt;="&amp;F$3,'ChatGPT data'!$A$3:$A$20000,"&lt;="&amp;F$4,'ChatGPT data'!$B$3:$B$20000,$A93),IF($B93="LinkedIn Ads",SUMIFS('LinkedIn data'!$I$3:$I$20000,'LinkedIn data'!$A$3:$A$20000,"&gt;="&amp;F$3,'LinkedIn data'!$A$3:$A$20000,"&lt;="&amp;F$4,'LinkedIn data'!$B$3:$B$20000,$A93),0)))))</f>
        <v/>
      </c>
      <c r="G93" s="14" t="str">
        <f aca="false">IF($A93="","",IF($B93="Meta",SUMIFS('Meta data'!$V$3:$V$20000,'Meta data'!$A$3:$A$20000,"&gt;="&amp;G$3,'Meta data'!$A$3:$A$20000,"&lt;="&amp;G$4,'Meta data'!$C$3:$C$20000,$A93),IF($B93="Google Ads",SUMIFS('Google data'!$J$3:$J$20000,'Google data'!$B$3:$B$20000,"&gt;="&amp;G$3,'Google data'!$B$3:$B$20000,"&lt;="&amp;G$4,'Google data'!$A$3:$A$20000,$A93),IF($B93="ChatGPT Ads",SUMIFS('ChatGPT data'!$I$3:$I$20000,'ChatGPT data'!$A$3:$A$20000,"&gt;="&amp;G$3,'ChatGPT data'!$A$3:$A$20000,"&lt;="&amp;G$4,'ChatGPT data'!$B$3:$B$20000,$A93),IF($B93="LinkedIn Ads",SUMIFS('LinkedIn data'!$I$3:$I$20000,'LinkedIn data'!$A$3:$A$20000,"&gt;="&amp;G$3,'LinkedIn data'!$A$3:$A$20000,"&lt;="&amp;G$4,'LinkedIn data'!$B$3:$B$20000,$A93),0)))))</f>
        <v/>
      </c>
      <c r="H93" s="14" t="str">
        <f aca="false">IF($A93="","",IF($B93="Meta",SUMIFS('Meta data'!$V$3:$V$20000,'Meta data'!$A$3:$A$20000,"&gt;="&amp;H$3,'Meta data'!$A$3:$A$20000,"&lt;="&amp;H$4,'Meta data'!$C$3:$C$20000,$A93),IF($B93="Google Ads",SUMIFS('Google data'!$J$3:$J$20000,'Google data'!$B$3:$B$20000,"&gt;="&amp;H$3,'Google data'!$B$3:$B$20000,"&lt;="&amp;H$4,'Google data'!$A$3:$A$20000,$A93),IF($B93="ChatGPT Ads",SUMIFS('ChatGPT data'!$I$3:$I$20000,'ChatGPT data'!$A$3:$A$20000,"&gt;="&amp;H$3,'ChatGPT data'!$A$3:$A$20000,"&lt;="&amp;H$4,'ChatGPT data'!$B$3:$B$20000,$A93),IF($B93="LinkedIn Ads",SUMIFS('LinkedIn data'!$I$3:$I$20000,'LinkedIn data'!$A$3:$A$20000,"&gt;="&amp;H$3,'LinkedIn data'!$A$3:$A$20000,"&lt;="&amp;H$4,'LinkedIn data'!$B$3:$B$20000,$A93),0)))))</f>
        <v/>
      </c>
      <c r="I93" s="14" t="str">
        <f aca="false">IF($A93="","",IF($B93="Meta",SUMIFS('Meta data'!$V$3:$V$20000,'Meta data'!$A$3:$A$20000,"&gt;="&amp;I$3,'Meta data'!$A$3:$A$20000,"&lt;="&amp;I$4,'Meta data'!$C$3:$C$20000,$A93),IF($B93="Google Ads",SUMIFS('Google data'!$J$3:$J$20000,'Google data'!$B$3:$B$20000,"&gt;="&amp;I$3,'Google data'!$B$3:$B$20000,"&lt;="&amp;I$4,'Google data'!$A$3:$A$20000,$A93),IF($B93="ChatGPT Ads",SUMIFS('ChatGPT data'!$I$3:$I$20000,'ChatGPT data'!$A$3:$A$20000,"&gt;="&amp;I$3,'ChatGPT data'!$A$3:$A$20000,"&lt;="&amp;I$4,'ChatGPT data'!$B$3:$B$20000,$A93),IF($B93="LinkedIn Ads",SUMIFS('LinkedIn data'!$I$3:$I$20000,'LinkedIn data'!$A$3:$A$20000,"&gt;="&amp;I$3,'LinkedIn data'!$A$3:$A$20000,"&lt;="&amp;I$4,'LinkedIn data'!$B$3:$B$20000,$A93),0)))))</f>
        <v/>
      </c>
      <c r="J93" s="14" t="str">
        <f aca="false">IF($A93="","",IF($B93="Meta",SUMIFS('Meta data'!$V$3:$V$20000,'Meta data'!$A$3:$A$20000,"&gt;="&amp;J$3,'Meta data'!$A$3:$A$20000,"&lt;="&amp;J$4,'Meta data'!$C$3:$C$20000,$A93),IF($B93="Google Ads",SUMIFS('Google data'!$J$3:$J$20000,'Google data'!$B$3:$B$20000,"&gt;="&amp;J$3,'Google data'!$B$3:$B$20000,"&lt;="&amp;J$4,'Google data'!$A$3:$A$20000,$A93),IF($B93="ChatGPT Ads",SUMIFS('ChatGPT data'!$I$3:$I$20000,'ChatGPT data'!$A$3:$A$20000,"&gt;="&amp;J$3,'ChatGPT data'!$A$3:$A$20000,"&lt;="&amp;J$4,'ChatGPT data'!$B$3:$B$20000,$A93),IF($B93="LinkedIn Ads",SUMIFS('LinkedIn data'!$I$3:$I$20000,'LinkedIn data'!$A$3:$A$20000,"&gt;="&amp;J$3,'LinkedIn data'!$A$3:$A$20000,"&lt;="&amp;J$4,'LinkedIn data'!$B$3:$B$20000,$A93),0)))))</f>
        <v/>
      </c>
      <c r="K93" s="14" t="str">
        <f aca="false">IF($A93="","",IF($B93="Meta",SUMIFS('Meta data'!$V$3:$V$20000,'Meta data'!$A$3:$A$20000,"&gt;="&amp;K$3,'Meta data'!$A$3:$A$20000,"&lt;="&amp;K$4,'Meta data'!$C$3:$C$20000,$A93),IF($B93="Google Ads",SUMIFS('Google data'!$J$3:$J$20000,'Google data'!$B$3:$B$20000,"&gt;="&amp;K$3,'Google data'!$B$3:$B$20000,"&lt;="&amp;K$4,'Google data'!$A$3:$A$20000,$A93),IF($B93="ChatGPT Ads",SUMIFS('ChatGPT data'!$I$3:$I$20000,'ChatGPT data'!$A$3:$A$20000,"&gt;="&amp;K$3,'ChatGPT data'!$A$3:$A$20000,"&lt;="&amp;K$4,'ChatGPT data'!$B$3:$B$20000,$A93),IF($B93="LinkedIn Ads",SUMIFS('LinkedIn data'!$I$3:$I$20000,'LinkedIn data'!$A$3:$A$20000,"&gt;="&amp;K$3,'LinkedIn data'!$A$3:$A$20000,"&lt;="&amp;K$4,'LinkedIn data'!$B$3:$B$20000,$A93),0)))))</f>
        <v/>
      </c>
      <c r="L93" s="14" t="str">
        <f aca="false">IF($A93="","",IF($B93="Meta",SUMIFS('Meta data'!$V$3:$V$20000,'Meta data'!$A$3:$A$20000,"&gt;="&amp;L$3,'Meta data'!$A$3:$A$20000,"&lt;="&amp;L$4,'Meta data'!$C$3:$C$20000,$A93),IF($B93="Google Ads",SUMIFS('Google data'!$J$3:$J$20000,'Google data'!$B$3:$B$20000,"&gt;="&amp;L$3,'Google data'!$B$3:$B$20000,"&lt;="&amp;L$4,'Google data'!$A$3:$A$20000,$A93),IF($B93="ChatGPT Ads",SUMIFS('ChatGPT data'!$I$3:$I$20000,'ChatGPT data'!$A$3:$A$20000,"&gt;="&amp;L$3,'ChatGPT data'!$A$3:$A$20000,"&lt;="&amp;L$4,'ChatGPT data'!$B$3:$B$20000,$A93),IF($B93="LinkedIn Ads",SUMIFS('LinkedIn data'!$I$3:$I$20000,'LinkedIn data'!$A$3:$A$20000,"&gt;="&amp;L$3,'LinkedIn data'!$A$3:$A$20000,"&lt;="&amp;L$4,'LinkedIn data'!$B$3:$B$20000,$A93),0)))))</f>
        <v/>
      </c>
      <c r="M93" s="14" t="str">
        <f aca="false">IF($A93="","",IF($B93="Meta",SUMIFS('Meta data'!$V$3:$V$20000,'Meta data'!$A$3:$A$20000,"&gt;="&amp;M$3,'Meta data'!$A$3:$A$20000,"&lt;="&amp;M$4,'Meta data'!$C$3:$C$20000,$A93),IF($B93="Google Ads",SUMIFS('Google data'!$J$3:$J$20000,'Google data'!$B$3:$B$20000,"&gt;="&amp;M$3,'Google data'!$B$3:$B$20000,"&lt;="&amp;M$4,'Google data'!$A$3:$A$20000,$A93),IF($B93="ChatGPT Ads",SUMIFS('ChatGPT data'!$I$3:$I$20000,'ChatGPT data'!$A$3:$A$20000,"&gt;="&amp;M$3,'ChatGPT data'!$A$3:$A$20000,"&lt;="&amp;M$4,'ChatGPT data'!$B$3:$B$20000,$A93),IF($B93="LinkedIn Ads",SUMIFS('LinkedIn data'!$I$3:$I$20000,'LinkedIn data'!$A$3:$A$20000,"&gt;="&amp;M$3,'LinkedIn data'!$A$3:$A$20000,"&lt;="&amp;M$4,'LinkedIn data'!$B$3:$B$20000,$A93),0)))))</f>
        <v/>
      </c>
      <c r="N93" s="14" t="str">
        <f aca="false">IF($A93="","",IF($B93="Meta",SUMIFS('Meta data'!$V$3:$V$20000,'Meta data'!$A$3:$A$20000,"&gt;="&amp;N$3,'Meta data'!$A$3:$A$20000,"&lt;="&amp;N$4,'Meta data'!$C$3:$C$20000,$A93),IF($B93="Google Ads",SUMIFS('Google data'!$J$3:$J$20000,'Google data'!$B$3:$B$20000,"&gt;="&amp;N$3,'Google data'!$B$3:$B$20000,"&lt;="&amp;N$4,'Google data'!$A$3:$A$20000,$A93),IF($B93="ChatGPT Ads",SUMIFS('ChatGPT data'!$I$3:$I$20000,'ChatGPT data'!$A$3:$A$20000,"&gt;="&amp;N$3,'ChatGPT data'!$A$3:$A$20000,"&lt;="&amp;N$4,'ChatGPT data'!$B$3:$B$20000,$A93),IF($B93="LinkedIn Ads",SUMIFS('LinkedIn data'!$I$3:$I$20000,'LinkedIn data'!$A$3:$A$20000,"&gt;="&amp;N$3,'LinkedIn data'!$A$3:$A$20000,"&lt;="&amp;N$4,'LinkedIn data'!$B$3:$B$20000,$A93),0)))))</f>
        <v/>
      </c>
      <c r="O93" s="14" t="str">
        <f aca="false">IF($A93="","",IF($B93="Meta",SUMIFS('Meta data'!$V$3:$V$20000,'Meta data'!$A$3:$A$20000,"&gt;="&amp;O$3,'Meta data'!$A$3:$A$20000,"&lt;="&amp;O$4,'Meta data'!$C$3:$C$20000,$A93),IF($B93="Google Ads",SUMIFS('Google data'!$J$3:$J$20000,'Google data'!$B$3:$B$20000,"&gt;="&amp;O$3,'Google data'!$B$3:$B$20000,"&lt;="&amp;O$4,'Google data'!$A$3:$A$20000,$A93),IF($B93="ChatGPT Ads",SUMIFS('ChatGPT data'!$I$3:$I$20000,'ChatGPT data'!$A$3:$A$20000,"&gt;="&amp;O$3,'ChatGPT data'!$A$3:$A$20000,"&lt;="&amp;O$4,'ChatGPT data'!$B$3:$B$20000,$A93),IF($B93="LinkedIn Ads",SUMIFS('LinkedIn data'!$I$3:$I$20000,'LinkedIn data'!$A$3:$A$20000,"&gt;="&amp;O$3,'LinkedIn data'!$A$3:$A$20000,"&lt;="&amp;O$4,'LinkedIn data'!$B$3:$B$20000,$A93),0)))))</f>
        <v/>
      </c>
      <c r="P93" s="14" t="str">
        <f aca="false">IF($A93="","",IF($B93="Meta",SUMIFS('Meta data'!$V$3:$V$20000,'Meta data'!$A$3:$A$20000,"&gt;="&amp;P$3,'Meta data'!$A$3:$A$20000,"&lt;="&amp;P$4,'Meta data'!$C$3:$C$20000,$A93),IF($B93="Google Ads",SUMIFS('Google data'!$J$3:$J$20000,'Google data'!$B$3:$B$20000,"&gt;="&amp;P$3,'Google data'!$B$3:$B$20000,"&lt;="&amp;P$4,'Google data'!$A$3:$A$20000,$A93),IF($B93="ChatGPT Ads",SUMIFS('ChatGPT data'!$I$3:$I$20000,'ChatGPT data'!$A$3:$A$20000,"&gt;="&amp;P$3,'ChatGPT data'!$A$3:$A$20000,"&lt;="&amp;P$4,'ChatGPT data'!$B$3:$B$20000,$A93),IF($B93="LinkedIn Ads",SUMIFS('LinkedIn data'!$I$3:$I$20000,'LinkedIn data'!$A$3:$A$20000,"&gt;="&amp;P$3,'LinkedIn data'!$A$3:$A$20000,"&lt;="&amp;P$4,'LinkedIn data'!$B$3:$B$20000,$A93),0)))))</f>
        <v/>
      </c>
      <c r="Q93" s="14" t="str">
        <f aca="false">IF($A93="","",IF($B93="Meta",SUMIFS('Meta data'!$V$3:$V$20000,'Meta data'!$A$3:$A$20000,"&gt;="&amp;Q$3,'Meta data'!$A$3:$A$20000,"&lt;="&amp;Q$4,'Meta data'!$C$3:$C$20000,$A93),IF($B93="Google Ads",SUMIFS('Google data'!$J$3:$J$20000,'Google data'!$B$3:$B$20000,"&gt;="&amp;Q$3,'Google data'!$B$3:$B$20000,"&lt;="&amp;Q$4,'Google data'!$A$3:$A$20000,$A93),IF($B93="ChatGPT Ads",SUMIFS('ChatGPT data'!$I$3:$I$20000,'ChatGPT data'!$A$3:$A$20000,"&gt;="&amp;Q$3,'ChatGPT data'!$A$3:$A$20000,"&lt;="&amp;Q$4,'ChatGPT data'!$B$3:$B$20000,$A93),IF($B93="LinkedIn Ads",SUMIFS('LinkedIn data'!$I$3:$I$20000,'LinkedIn data'!$A$3:$A$20000,"&gt;="&amp;Q$3,'LinkedIn data'!$A$3:$A$20000,"&lt;="&amp;Q$4,'LinkedIn data'!$B$3:$B$20000,$A93),0)))))</f>
        <v/>
      </c>
      <c r="R93" s="15" t="str">
        <f aca="false">IF($A93="","",SUM(F93:Q93))</f>
        <v/>
      </c>
      <c r="S93" s="36" t="str">
        <f aca="false">IF($A93="","",IF($B93="Meta",SUMIFS('Meta data'!$O$3:$O$20000,'Meta data'!$C$3:$C$20000,$A93),IF($B93="Google Ads",SUMIFS('Google data'!$F$3:$F$20000,'Google data'!$A$3:$A$20000,$A93),IF($B93="ChatGPT Ads",SUMIFS('ChatGPT data'!$E$3:$E$20000,'ChatGPT data'!$B$3:$B$20000,$A93),IF($B93="LinkedIn Ads",SUMIFS('LinkedIn data'!$E$3:$E$20000,'LinkedIn data'!$B$3:$B$20000,$A93),0)))))</f>
        <v/>
      </c>
      <c r="T93" s="36" t="str">
        <f aca="false">IF($A93="","",IF($B93="Meta",SUMIFS('Meta data'!$P$3:$P$20000,'Meta data'!$C$3:$C$20000,$A93),IF($B93="Google Ads",SUMIFS('Google data'!$G$3:$G$20000,'Google data'!$A$3:$A$20000,$A93),IF($B93="ChatGPT Ads",SUMIFS('ChatGPT data'!$F$3:$F$20000,'ChatGPT data'!$B$3:$B$20000,$A93),IF($B93="LinkedIn Ads",SUMIFS('LinkedIn data'!$F$3:$F$20000,'LinkedIn data'!$B$3:$B$20000,$A93),0)))))</f>
        <v/>
      </c>
      <c r="U93" s="37" t="str">
        <f aca="false">IF(OR($A93="",T93=0),"",R93/T93)</f>
        <v/>
      </c>
      <c r="V93" s="58"/>
      <c r="W93" s="14" t="str">
        <f aca="false">IF($A93="","",IF($B93="Meta",SUMIFS('Meta data'!$V$3:$V$20000,'Meta data'!$A$3:$A$20000,"&gt;="&amp;Calc!$C$15,'Meta data'!$A$3:$A$20000,"&lt;="&amp;Calc!$C$13,'Meta data'!$C$3:$C$20000,$A93,'Meta data'!$T$3:$T$20000,"&lt;&gt;Month total"),IF($B93="Google Ads",SUMIFS('Google data'!$J$3:$J$20000,'Google data'!$B$3:$B$20000,"&gt;="&amp;Calc!$C$15,'Google data'!$B$3:$B$20000,"&lt;="&amp;Calc!$C$13,'Google data'!$A$3:$A$20000,$A93,'Google data'!$H$3:$H$20000,"&lt;&gt;Month total"),IF($B93="ChatGPT Ads",SUMIFS('ChatGPT data'!$I$3:$I$20000,'ChatGPT data'!$A$3:$A$20000,"&gt;="&amp;Calc!$C$15,'ChatGPT data'!$A$3:$A$20000,"&lt;="&amp;Calc!$C$13,'ChatGPT data'!$B$3:$B$20000,$A93,'ChatGPT data'!$G$3:$G$20000,"&lt;&gt;Month total"),IF($B93="LinkedIn Ads",SUMIFS('LinkedIn data'!$I$3:$I$20000,'LinkedIn data'!$A$3:$A$20000,"&gt;="&amp;Calc!$C$15,'LinkedIn data'!$A$3:$A$20000,"&lt;="&amp;Calc!$C$13,'LinkedIn data'!$B$3:$B$20000,$A93,'LinkedIn data'!$G$3:$G$20000,"&lt;&gt;Month total"),0)))))</f>
        <v/>
      </c>
      <c r="X93" s="14" t="str">
        <f aca="false">IF($A93="","",IF($B93="Meta",SUMIFS('Meta data'!$V$3:$V$20000,'Meta data'!$A$3:$A$20000,"&gt;="&amp;Calc!$C$14,'Meta data'!$A$3:$A$20000,"&lt;="&amp;Calc!$C$13,'Meta data'!$C$3:$C$20000,$A93,'Meta data'!$T$3:$T$20000,"&lt;&gt;Month total"),IF($B93="Google Ads",SUMIFS('Google data'!$J$3:$J$20000,'Google data'!$B$3:$B$20000,"&gt;="&amp;Calc!$C$14,'Google data'!$B$3:$B$20000,"&lt;="&amp;Calc!$C$13,'Google data'!$A$3:$A$20000,$A93,'Google data'!$H$3:$H$20000,"&lt;&gt;Month total"),IF($B93="ChatGPT Ads",SUMIFS('ChatGPT data'!$I$3:$I$20000,'ChatGPT data'!$A$3:$A$20000,"&gt;="&amp;Calc!$C$14,'ChatGPT data'!$A$3:$A$20000,"&lt;="&amp;Calc!$C$13,'ChatGPT data'!$B$3:$B$20000,$A93,'ChatGPT data'!$G$3:$G$20000,"&lt;&gt;Month total"),IF($B93="LinkedIn Ads",SUMIFS('LinkedIn data'!$I$3:$I$20000,'LinkedIn data'!$A$3:$A$20000,"&gt;="&amp;Calc!$C$14,'LinkedIn data'!$A$3:$A$20000,"&lt;="&amp;Calc!$C$13,'LinkedIn data'!$B$3:$B$20000,$A93,'LinkedIn data'!$G$3:$G$20000,"&lt;&gt;Month total"),0)))))</f>
        <v/>
      </c>
    </row>
    <row r="94" customFormat="false" ht="15" hidden="false" customHeight="false" outlineLevel="0" collapsed="false">
      <c r="A94" s="59"/>
      <c r="B94" s="59"/>
      <c r="C94" s="59"/>
      <c r="D94" s="59"/>
      <c r="E94" s="59"/>
      <c r="F94" s="14" t="str">
        <f aca="false">IF($A94="","",IF($B94="Meta",SUMIFS('Meta data'!$V$3:$V$20000,'Meta data'!$A$3:$A$20000,"&gt;="&amp;F$3,'Meta data'!$A$3:$A$20000,"&lt;="&amp;F$4,'Meta data'!$C$3:$C$20000,$A94),IF($B94="Google Ads",SUMIFS('Google data'!$J$3:$J$20000,'Google data'!$B$3:$B$20000,"&gt;="&amp;F$3,'Google data'!$B$3:$B$20000,"&lt;="&amp;F$4,'Google data'!$A$3:$A$20000,$A94),IF($B94="ChatGPT Ads",SUMIFS('ChatGPT data'!$I$3:$I$20000,'ChatGPT data'!$A$3:$A$20000,"&gt;="&amp;F$3,'ChatGPT data'!$A$3:$A$20000,"&lt;="&amp;F$4,'ChatGPT data'!$B$3:$B$20000,$A94),IF($B94="LinkedIn Ads",SUMIFS('LinkedIn data'!$I$3:$I$20000,'LinkedIn data'!$A$3:$A$20000,"&gt;="&amp;F$3,'LinkedIn data'!$A$3:$A$20000,"&lt;="&amp;F$4,'LinkedIn data'!$B$3:$B$20000,$A94),0)))))</f>
        <v/>
      </c>
      <c r="G94" s="14" t="str">
        <f aca="false">IF($A94="","",IF($B94="Meta",SUMIFS('Meta data'!$V$3:$V$20000,'Meta data'!$A$3:$A$20000,"&gt;="&amp;G$3,'Meta data'!$A$3:$A$20000,"&lt;="&amp;G$4,'Meta data'!$C$3:$C$20000,$A94),IF($B94="Google Ads",SUMIFS('Google data'!$J$3:$J$20000,'Google data'!$B$3:$B$20000,"&gt;="&amp;G$3,'Google data'!$B$3:$B$20000,"&lt;="&amp;G$4,'Google data'!$A$3:$A$20000,$A94),IF($B94="ChatGPT Ads",SUMIFS('ChatGPT data'!$I$3:$I$20000,'ChatGPT data'!$A$3:$A$20000,"&gt;="&amp;G$3,'ChatGPT data'!$A$3:$A$20000,"&lt;="&amp;G$4,'ChatGPT data'!$B$3:$B$20000,$A94),IF($B94="LinkedIn Ads",SUMIFS('LinkedIn data'!$I$3:$I$20000,'LinkedIn data'!$A$3:$A$20000,"&gt;="&amp;G$3,'LinkedIn data'!$A$3:$A$20000,"&lt;="&amp;G$4,'LinkedIn data'!$B$3:$B$20000,$A94),0)))))</f>
        <v/>
      </c>
      <c r="H94" s="14" t="str">
        <f aca="false">IF($A94="","",IF($B94="Meta",SUMIFS('Meta data'!$V$3:$V$20000,'Meta data'!$A$3:$A$20000,"&gt;="&amp;H$3,'Meta data'!$A$3:$A$20000,"&lt;="&amp;H$4,'Meta data'!$C$3:$C$20000,$A94),IF($B94="Google Ads",SUMIFS('Google data'!$J$3:$J$20000,'Google data'!$B$3:$B$20000,"&gt;="&amp;H$3,'Google data'!$B$3:$B$20000,"&lt;="&amp;H$4,'Google data'!$A$3:$A$20000,$A94),IF($B94="ChatGPT Ads",SUMIFS('ChatGPT data'!$I$3:$I$20000,'ChatGPT data'!$A$3:$A$20000,"&gt;="&amp;H$3,'ChatGPT data'!$A$3:$A$20000,"&lt;="&amp;H$4,'ChatGPT data'!$B$3:$B$20000,$A94),IF($B94="LinkedIn Ads",SUMIFS('LinkedIn data'!$I$3:$I$20000,'LinkedIn data'!$A$3:$A$20000,"&gt;="&amp;H$3,'LinkedIn data'!$A$3:$A$20000,"&lt;="&amp;H$4,'LinkedIn data'!$B$3:$B$20000,$A94),0)))))</f>
        <v/>
      </c>
      <c r="I94" s="14" t="str">
        <f aca="false">IF($A94="","",IF($B94="Meta",SUMIFS('Meta data'!$V$3:$V$20000,'Meta data'!$A$3:$A$20000,"&gt;="&amp;I$3,'Meta data'!$A$3:$A$20000,"&lt;="&amp;I$4,'Meta data'!$C$3:$C$20000,$A94),IF($B94="Google Ads",SUMIFS('Google data'!$J$3:$J$20000,'Google data'!$B$3:$B$20000,"&gt;="&amp;I$3,'Google data'!$B$3:$B$20000,"&lt;="&amp;I$4,'Google data'!$A$3:$A$20000,$A94),IF($B94="ChatGPT Ads",SUMIFS('ChatGPT data'!$I$3:$I$20000,'ChatGPT data'!$A$3:$A$20000,"&gt;="&amp;I$3,'ChatGPT data'!$A$3:$A$20000,"&lt;="&amp;I$4,'ChatGPT data'!$B$3:$B$20000,$A94),IF($B94="LinkedIn Ads",SUMIFS('LinkedIn data'!$I$3:$I$20000,'LinkedIn data'!$A$3:$A$20000,"&gt;="&amp;I$3,'LinkedIn data'!$A$3:$A$20000,"&lt;="&amp;I$4,'LinkedIn data'!$B$3:$B$20000,$A94),0)))))</f>
        <v/>
      </c>
      <c r="J94" s="14" t="str">
        <f aca="false">IF($A94="","",IF($B94="Meta",SUMIFS('Meta data'!$V$3:$V$20000,'Meta data'!$A$3:$A$20000,"&gt;="&amp;J$3,'Meta data'!$A$3:$A$20000,"&lt;="&amp;J$4,'Meta data'!$C$3:$C$20000,$A94),IF($B94="Google Ads",SUMIFS('Google data'!$J$3:$J$20000,'Google data'!$B$3:$B$20000,"&gt;="&amp;J$3,'Google data'!$B$3:$B$20000,"&lt;="&amp;J$4,'Google data'!$A$3:$A$20000,$A94),IF($B94="ChatGPT Ads",SUMIFS('ChatGPT data'!$I$3:$I$20000,'ChatGPT data'!$A$3:$A$20000,"&gt;="&amp;J$3,'ChatGPT data'!$A$3:$A$20000,"&lt;="&amp;J$4,'ChatGPT data'!$B$3:$B$20000,$A94),IF($B94="LinkedIn Ads",SUMIFS('LinkedIn data'!$I$3:$I$20000,'LinkedIn data'!$A$3:$A$20000,"&gt;="&amp;J$3,'LinkedIn data'!$A$3:$A$20000,"&lt;="&amp;J$4,'LinkedIn data'!$B$3:$B$20000,$A94),0)))))</f>
        <v/>
      </c>
      <c r="K94" s="14" t="str">
        <f aca="false">IF($A94="","",IF($B94="Meta",SUMIFS('Meta data'!$V$3:$V$20000,'Meta data'!$A$3:$A$20000,"&gt;="&amp;K$3,'Meta data'!$A$3:$A$20000,"&lt;="&amp;K$4,'Meta data'!$C$3:$C$20000,$A94),IF($B94="Google Ads",SUMIFS('Google data'!$J$3:$J$20000,'Google data'!$B$3:$B$20000,"&gt;="&amp;K$3,'Google data'!$B$3:$B$20000,"&lt;="&amp;K$4,'Google data'!$A$3:$A$20000,$A94),IF($B94="ChatGPT Ads",SUMIFS('ChatGPT data'!$I$3:$I$20000,'ChatGPT data'!$A$3:$A$20000,"&gt;="&amp;K$3,'ChatGPT data'!$A$3:$A$20000,"&lt;="&amp;K$4,'ChatGPT data'!$B$3:$B$20000,$A94),IF($B94="LinkedIn Ads",SUMIFS('LinkedIn data'!$I$3:$I$20000,'LinkedIn data'!$A$3:$A$20000,"&gt;="&amp;K$3,'LinkedIn data'!$A$3:$A$20000,"&lt;="&amp;K$4,'LinkedIn data'!$B$3:$B$20000,$A94),0)))))</f>
        <v/>
      </c>
      <c r="L94" s="14" t="str">
        <f aca="false">IF($A94="","",IF($B94="Meta",SUMIFS('Meta data'!$V$3:$V$20000,'Meta data'!$A$3:$A$20000,"&gt;="&amp;L$3,'Meta data'!$A$3:$A$20000,"&lt;="&amp;L$4,'Meta data'!$C$3:$C$20000,$A94),IF($B94="Google Ads",SUMIFS('Google data'!$J$3:$J$20000,'Google data'!$B$3:$B$20000,"&gt;="&amp;L$3,'Google data'!$B$3:$B$20000,"&lt;="&amp;L$4,'Google data'!$A$3:$A$20000,$A94),IF($B94="ChatGPT Ads",SUMIFS('ChatGPT data'!$I$3:$I$20000,'ChatGPT data'!$A$3:$A$20000,"&gt;="&amp;L$3,'ChatGPT data'!$A$3:$A$20000,"&lt;="&amp;L$4,'ChatGPT data'!$B$3:$B$20000,$A94),IF($B94="LinkedIn Ads",SUMIFS('LinkedIn data'!$I$3:$I$20000,'LinkedIn data'!$A$3:$A$20000,"&gt;="&amp;L$3,'LinkedIn data'!$A$3:$A$20000,"&lt;="&amp;L$4,'LinkedIn data'!$B$3:$B$20000,$A94),0)))))</f>
        <v/>
      </c>
      <c r="M94" s="14" t="str">
        <f aca="false">IF($A94="","",IF($B94="Meta",SUMIFS('Meta data'!$V$3:$V$20000,'Meta data'!$A$3:$A$20000,"&gt;="&amp;M$3,'Meta data'!$A$3:$A$20000,"&lt;="&amp;M$4,'Meta data'!$C$3:$C$20000,$A94),IF($B94="Google Ads",SUMIFS('Google data'!$J$3:$J$20000,'Google data'!$B$3:$B$20000,"&gt;="&amp;M$3,'Google data'!$B$3:$B$20000,"&lt;="&amp;M$4,'Google data'!$A$3:$A$20000,$A94),IF($B94="ChatGPT Ads",SUMIFS('ChatGPT data'!$I$3:$I$20000,'ChatGPT data'!$A$3:$A$20000,"&gt;="&amp;M$3,'ChatGPT data'!$A$3:$A$20000,"&lt;="&amp;M$4,'ChatGPT data'!$B$3:$B$20000,$A94),IF($B94="LinkedIn Ads",SUMIFS('LinkedIn data'!$I$3:$I$20000,'LinkedIn data'!$A$3:$A$20000,"&gt;="&amp;M$3,'LinkedIn data'!$A$3:$A$20000,"&lt;="&amp;M$4,'LinkedIn data'!$B$3:$B$20000,$A94),0)))))</f>
        <v/>
      </c>
      <c r="N94" s="14" t="str">
        <f aca="false">IF($A94="","",IF($B94="Meta",SUMIFS('Meta data'!$V$3:$V$20000,'Meta data'!$A$3:$A$20000,"&gt;="&amp;N$3,'Meta data'!$A$3:$A$20000,"&lt;="&amp;N$4,'Meta data'!$C$3:$C$20000,$A94),IF($B94="Google Ads",SUMIFS('Google data'!$J$3:$J$20000,'Google data'!$B$3:$B$20000,"&gt;="&amp;N$3,'Google data'!$B$3:$B$20000,"&lt;="&amp;N$4,'Google data'!$A$3:$A$20000,$A94),IF($B94="ChatGPT Ads",SUMIFS('ChatGPT data'!$I$3:$I$20000,'ChatGPT data'!$A$3:$A$20000,"&gt;="&amp;N$3,'ChatGPT data'!$A$3:$A$20000,"&lt;="&amp;N$4,'ChatGPT data'!$B$3:$B$20000,$A94),IF($B94="LinkedIn Ads",SUMIFS('LinkedIn data'!$I$3:$I$20000,'LinkedIn data'!$A$3:$A$20000,"&gt;="&amp;N$3,'LinkedIn data'!$A$3:$A$20000,"&lt;="&amp;N$4,'LinkedIn data'!$B$3:$B$20000,$A94),0)))))</f>
        <v/>
      </c>
      <c r="O94" s="14" t="str">
        <f aca="false">IF($A94="","",IF($B94="Meta",SUMIFS('Meta data'!$V$3:$V$20000,'Meta data'!$A$3:$A$20000,"&gt;="&amp;O$3,'Meta data'!$A$3:$A$20000,"&lt;="&amp;O$4,'Meta data'!$C$3:$C$20000,$A94),IF($B94="Google Ads",SUMIFS('Google data'!$J$3:$J$20000,'Google data'!$B$3:$B$20000,"&gt;="&amp;O$3,'Google data'!$B$3:$B$20000,"&lt;="&amp;O$4,'Google data'!$A$3:$A$20000,$A94),IF($B94="ChatGPT Ads",SUMIFS('ChatGPT data'!$I$3:$I$20000,'ChatGPT data'!$A$3:$A$20000,"&gt;="&amp;O$3,'ChatGPT data'!$A$3:$A$20000,"&lt;="&amp;O$4,'ChatGPT data'!$B$3:$B$20000,$A94),IF($B94="LinkedIn Ads",SUMIFS('LinkedIn data'!$I$3:$I$20000,'LinkedIn data'!$A$3:$A$20000,"&gt;="&amp;O$3,'LinkedIn data'!$A$3:$A$20000,"&lt;="&amp;O$4,'LinkedIn data'!$B$3:$B$20000,$A94),0)))))</f>
        <v/>
      </c>
      <c r="P94" s="14" t="str">
        <f aca="false">IF($A94="","",IF($B94="Meta",SUMIFS('Meta data'!$V$3:$V$20000,'Meta data'!$A$3:$A$20000,"&gt;="&amp;P$3,'Meta data'!$A$3:$A$20000,"&lt;="&amp;P$4,'Meta data'!$C$3:$C$20000,$A94),IF($B94="Google Ads",SUMIFS('Google data'!$J$3:$J$20000,'Google data'!$B$3:$B$20000,"&gt;="&amp;P$3,'Google data'!$B$3:$B$20000,"&lt;="&amp;P$4,'Google data'!$A$3:$A$20000,$A94),IF($B94="ChatGPT Ads",SUMIFS('ChatGPT data'!$I$3:$I$20000,'ChatGPT data'!$A$3:$A$20000,"&gt;="&amp;P$3,'ChatGPT data'!$A$3:$A$20000,"&lt;="&amp;P$4,'ChatGPT data'!$B$3:$B$20000,$A94),IF($B94="LinkedIn Ads",SUMIFS('LinkedIn data'!$I$3:$I$20000,'LinkedIn data'!$A$3:$A$20000,"&gt;="&amp;P$3,'LinkedIn data'!$A$3:$A$20000,"&lt;="&amp;P$4,'LinkedIn data'!$B$3:$B$20000,$A94),0)))))</f>
        <v/>
      </c>
      <c r="Q94" s="14" t="str">
        <f aca="false">IF($A94="","",IF($B94="Meta",SUMIFS('Meta data'!$V$3:$V$20000,'Meta data'!$A$3:$A$20000,"&gt;="&amp;Q$3,'Meta data'!$A$3:$A$20000,"&lt;="&amp;Q$4,'Meta data'!$C$3:$C$20000,$A94),IF($B94="Google Ads",SUMIFS('Google data'!$J$3:$J$20000,'Google data'!$B$3:$B$20000,"&gt;="&amp;Q$3,'Google data'!$B$3:$B$20000,"&lt;="&amp;Q$4,'Google data'!$A$3:$A$20000,$A94),IF($B94="ChatGPT Ads",SUMIFS('ChatGPT data'!$I$3:$I$20000,'ChatGPT data'!$A$3:$A$20000,"&gt;="&amp;Q$3,'ChatGPT data'!$A$3:$A$20000,"&lt;="&amp;Q$4,'ChatGPT data'!$B$3:$B$20000,$A94),IF($B94="LinkedIn Ads",SUMIFS('LinkedIn data'!$I$3:$I$20000,'LinkedIn data'!$A$3:$A$20000,"&gt;="&amp;Q$3,'LinkedIn data'!$A$3:$A$20000,"&lt;="&amp;Q$4,'LinkedIn data'!$B$3:$B$20000,$A94),0)))))</f>
        <v/>
      </c>
      <c r="R94" s="15" t="str">
        <f aca="false">IF($A94="","",SUM(F94:Q94))</f>
        <v/>
      </c>
      <c r="S94" s="36" t="str">
        <f aca="false">IF($A94="","",IF($B94="Meta",SUMIFS('Meta data'!$O$3:$O$20000,'Meta data'!$C$3:$C$20000,$A94),IF($B94="Google Ads",SUMIFS('Google data'!$F$3:$F$20000,'Google data'!$A$3:$A$20000,$A94),IF($B94="ChatGPT Ads",SUMIFS('ChatGPT data'!$E$3:$E$20000,'ChatGPT data'!$B$3:$B$20000,$A94),IF($B94="LinkedIn Ads",SUMIFS('LinkedIn data'!$E$3:$E$20000,'LinkedIn data'!$B$3:$B$20000,$A94),0)))))</f>
        <v/>
      </c>
      <c r="T94" s="36" t="str">
        <f aca="false">IF($A94="","",IF($B94="Meta",SUMIFS('Meta data'!$P$3:$P$20000,'Meta data'!$C$3:$C$20000,$A94),IF($B94="Google Ads",SUMIFS('Google data'!$G$3:$G$20000,'Google data'!$A$3:$A$20000,$A94),IF($B94="ChatGPT Ads",SUMIFS('ChatGPT data'!$F$3:$F$20000,'ChatGPT data'!$B$3:$B$20000,$A94),IF($B94="LinkedIn Ads",SUMIFS('LinkedIn data'!$F$3:$F$20000,'LinkedIn data'!$B$3:$B$20000,$A94),0)))))</f>
        <v/>
      </c>
      <c r="U94" s="37" t="str">
        <f aca="false">IF(OR($A94="",T94=0),"",R94/T94)</f>
        <v/>
      </c>
      <c r="V94" s="58"/>
      <c r="W94" s="14" t="str">
        <f aca="false">IF($A94="","",IF($B94="Meta",SUMIFS('Meta data'!$V$3:$V$20000,'Meta data'!$A$3:$A$20000,"&gt;="&amp;Calc!$C$15,'Meta data'!$A$3:$A$20000,"&lt;="&amp;Calc!$C$13,'Meta data'!$C$3:$C$20000,$A94,'Meta data'!$T$3:$T$20000,"&lt;&gt;Month total"),IF($B94="Google Ads",SUMIFS('Google data'!$J$3:$J$20000,'Google data'!$B$3:$B$20000,"&gt;="&amp;Calc!$C$15,'Google data'!$B$3:$B$20000,"&lt;="&amp;Calc!$C$13,'Google data'!$A$3:$A$20000,$A94,'Google data'!$H$3:$H$20000,"&lt;&gt;Month total"),IF($B94="ChatGPT Ads",SUMIFS('ChatGPT data'!$I$3:$I$20000,'ChatGPT data'!$A$3:$A$20000,"&gt;="&amp;Calc!$C$15,'ChatGPT data'!$A$3:$A$20000,"&lt;="&amp;Calc!$C$13,'ChatGPT data'!$B$3:$B$20000,$A94,'ChatGPT data'!$G$3:$G$20000,"&lt;&gt;Month total"),IF($B94="LinkedIn Ads",SUMIFS('LinkedIn data'!$I$3:$I$20000,'LinkedIn data'!$A$3:$A$20000,"&gt;="&amp;Calc!$C$15,'LinkedIn data'!$A$3:$A$20000,"&lt;="&amp;Calc!$C$13,'LinkedIn data'!$B$3:$B$20000,$A94,'LinkedIn data'!$G$3:$G$20000,"&lt;&gt;Month total"),0)))))</f>
        <v/>
      </c>
      <c r="X94" s="14" t="str">
        <f aca="false">IF($A94="","",IF($B94="Meta",SUMIFS('Meta data'!$V$3:$V$20000,'Meta data'!$A$3:$A$20000,"&gt;="&amp;Calc!$C$14,'Meta data'!$A$3:$A$20000,"&lt;="&amp;Calc!$C$13,'Meta data'!$C$3:$C$20000,$A94,'Meta data'!$T$3:$T$20000,"&lt;&gt;Month total"),IF($B94="Google Ads",SUMIFS('Google data'!$J$3:$J$20000,'Google data'!$B$3:$B$20000,"&gt;="&amp;Calc!$C$14,'Google data'!$B$3:$B$20000,"&lt;="&amp;Calc!$C$13,'Google data'!$A$3:$A$20000,$A94,'Google data'!$H$3:$H$20000,"&lt;&gt;Month total"),IF($B94="ChatGPT Ads",SUMIFS('ChatGPT data'!$I$3:$I$20000,'ChatGPT data'!$A$3:$A$20000,"&gt;="&amp;Calc!$C$14,'ChatGPT data'!$A$3:$A$20000,"&lt;="&amp;Calc!$C$13,'ChatGPT data'!$B$3:$B$20000,$A94,'ChatGPT data'!$G$3:$G$20000,"&lt;&gt;Month total"),IF($B94="LinkedIn Ads",SUMIFS('LinkedIn data'!$I$3:$I$20000,'LinkedIn data'!$A$3:$A$20000,"&gt;="&amp;Calc!$C$14,'LinkedIn data'!$A$3:$A$20000,"&lt;="&amp;Calc!$C$13,'LinkedIn data'!$B$3:$B$20000,$A94,'LinkedIn data'!$G$3:$G$20000,"&lt;&gt;Month total"),0)))))</f>
        <v/>
      </c>
    </row>
    <row r="95" customFormat="false" ht="15" hidden="false" customHeight="false" outlineLevel="0" collapsed="false">
      <c r="A95" s="59"/>
      <c r="B95" s="59"/>
      <c r="C95" s="59"/>
      <c r="D95" s="59"/>
      <c r="E95" s="59"/>
      <c r="F95" s="14" t="str">
        <f aca="false">IF($A95="","",IF($B95="Meta",SUMIFS('Meta data'!$V$3:$V$20000,'Meta data'!$A$3:$A$20000,"&gt;="&amp;F$3,'Meta data'!$A$3:$A$20000,"&lt;="&amp;F$4,'Meta data'!$C$3:$C$20000,$A95),IF($B95="Google Ads",SUMIFS('Google data'!$J$3:$J$20000,'Google data'!$B$3:$B$20000,"&gt;="&amp;F$3,'Google data'!$B$3:$B$20000,"&lt;="&amp;F$4,'Google data'!$A$3:$A$20000,$A95),IF($B95="ChatGPT Ads",SUMIFS('ChatGPT data'!$I$3:$I$20000,'ChatGPT data'!$A$3:$A$20000,"&gt;="&amp;F$3,'ChatGPT data'!$A$3:$A$20000,"&lt;="&amp;F$4,'ChatGPT data'!$B$3:$B$20000,$A95),IF($B95="LinkedIn Ads",SUMIFS('LinkedIn data'!$I$3:$I$20000,'LinkedIn data'!$A$3:$A$20000,"&gt;="&amp;F$3,'LinkedIn data'!$A$3:$A$20000,"&lt;="&amp;F$4,'LinkedIn data'!$B$3:$B$20000,$A95),0)))))</f>
        <v/>
      </c>
      <c r="G95" s="14" t="str">
        <f aca="false">IF($A95="","",IF($B95="Meta",SUMIFS('Meta data'!$V$3:$V$20000,'Meta data'!$A$3:$A$20000,"&gt;="&amp;G$3,'Meta data'!$A$3:$A$20000,"&lt;="&amp;G$4,'Meta data'!$C$3:$C$20000,$A95),IF($B95="Google Ads",SUMIFS('Google data'!$J$3:$J$20000,'Google data'!$B$3:$B$20000,"&gt;="&amp;G$3,'Google data'!$B$3:$B$20000,"&lt;="&amp;G$4,'Google data'!$A$3:$A$20000,$A95),IF($B95="ChatGPT Ads",SUMIFS('ChatGPT data'!$I$3:$I$20000,'ChatGPT data'!$A$3:$A$20000,"&gt;="&amp;G$3,'ChatGPT data'!$A$3:$A$20000,"&lt;="&amp;G$4,'ChatGPT data'!$B$3:$B$20000,$A95),IF($B95="LinkedIn Ads",SUMIFS('LinkedIn data'!$I$3:$I$20000,'LinkedIn data'!$A$3:$A$20000,"&gt;="&amp;G$3,'LinkedIn data'!$A$3:$A$20000,"&lt;="&amp;G$4,'LinkedIn data'!$B$3:$B$20000,$A95),0)))))</f>
        <v/>
      </c>
      <c r="H95" s="14" t="str">
        <f aca="false">IF($A95="","",IF($B95="Meta",SUMIFS('Meta data'!$V$3:$V$20000,'Meta data'!$A$3:$A$20000,"&gt;="&amp;H$3,'Meta data'!$A$3:$A$20000,"&lt;="&amp;H$4,'Meta data'!$C$3:$C$20000,$A95),IF($B95="Google Ads",SUMIFS('Google data'!$J$3:$J$20000,'Google data'!$B$3:$B$20000,"&gt;="&amp;H$3,'Google data'!$B$3:$B$20000,"&lt;="&amp;H$4,'Google data'!$A$3:$A$20000,$A95),IF($B95="ChatGPT Ads",SUMIFS('ChatGPT data'!$I$3:$I$20000,'ChatGPT data'!$A$3:$A$20000,"&gt;="&amp;H$3,'ChatGPT data'!$A$3:$A$20000,"&lt;="&amp;H$4,'ChatGPT data'!$B$3:$B$20000,$A95),IF($B95="LinkedIn Ads",SUMIFS('LinkedIn data'!$I$3:$I$20000,'LinkedIn data'!$A$3:$A$20000,"&gt;="&amp;H$3,'LinkedIn data'!$A$3:$A$20000,"&lt;="&amp;H$4,'LinkedIn data'!$B$3:$B$20000,$A95),0)))))</f>
        <v/>
      </c>
      <c r="I95" s="14" t="str">
        <f aca="false">IF($A95="","",IF($B95="Meta",SUMIFS('Meta data'!$V$3:$V$20000,'Meta data'!$A$3:$A$20000,"&gt;="&amp;I$3,'Meta data'!$A$3:$A$20000,"&lt;="&amp;I$4,'Meta data'!$C$3:$C$20000,$A95),IF($B95="Google Ads",SUMIFS('Google data'!$J$3:$J$20000,'Google data'!$B$3:$B$20000,"&gt;="&amp;I$3,'Google data'!$B$3:$B$20000,"&lt;="&amp;I$4,'Google data'!$A$3:$A$20000,$A95),IF($B95="ChatGPT Ads",SUMIFS('ChatGPT data'!$I$3:$I$20000,'ChatGPT data'!$A$3:$A$20000,"&gt;="&amp;I$3,'ChatGPT data'!$A$3:$A$20000,"&lt;="&amp;I$4,'ChatGPT data'!$B$3:$B$20000,$A95),IF($B95="LinkedIn Ads",SUMIFS('LinkedIn data'!$I$3:$I$20000,'LinkedIn data'!$A$3:$A$20000,"&gt;="&amp;I$3,'LinkedIn data'!$A$3:$A$20000,"&lt;="&amp;I$4,'LinkedIn data'!$B$3:$B$20000,$A95),0)))))</f>
        <v/>
      </c>
      <c r="J95" s="14" t="str">
        <f aca="false">IF($A95="","",IF($B95="Meta",SUMIFS('Meta data'!$V$3:$V$20000,'Meta data'!$A$3:$A$20000,"&gt;="&amp;J$3,'Meta data'!$A$3:$A$20000,"&lt;="&amp;J$4,'Meta data'!$C$3:$C$20000,$A95),IF($B95="Google Ads",SUMIFS('Google data'!$J$3:$J$20000,'Google data'!$B$3:$B$20000,"&gt;="&amp;J$3,'Google data'!$B$3:$B$20000,"&lt;="&amp;J$4,'Google data'!$A$3:$A$20000,$A95),IF($B95="ChatGPT Ads",SUMIFS('ChatGPT data'!$I$3:$I$20000,'ChatGPT data'!$A$3:$A$20000,"&gt;="&amp;J$3,'ChatGPT data'!$A$3:$A$20000,"&lt;="&amp;J$4,'ChatGPT data'!$B$3:$B$20000,$A95),IF($B95="LinkedIn Ads",SUMIFS('LinkedIn data'!$I$3:$I$20000,'LinkedIn data'!$A$3:$A$20000,"&gt;="&amp;J$3,'LinkedIn data'!$A$3:$A$20000,"&lt;="&amp;J$4,'LinkedIn data'!$B$3:$B$20000,$A95),0)))))</f>
        <v/>
      </c>
      <c r="K95" s="14" t="str">
        <f aca="false">IF($A95="","",IF($B95="Meta",SUMIFS('Meta data'!$V$3:$V$20000,'Meta data'!$A$3:$A$20000,"&gt;="&amp;K$3,'Meta data'!$A$3:$A$20000,"&lt;="&amp;K$4,'Meta data'!$C$3:$C$20000,$A95),IF($B95="Google Ads",SUMIFS('Google data'!$J$3:$J$20000,'Google data'!$B$3:$B$20000,"&gt;="&amp;K$3,'Google data'!$B$3:$B$20000,"&lt;="&amp;K$4,'Google data'!$A$3:$A$20000,$A95),IF($B95="ChatGPT Ads",SUMIFS('ChatGPT data'!$I$3:$I$20000,'ChatGPT data'!$A$3:$A$20000,"&gt;="&amp;K$3,'ChatGPT data'!$A$3:$A$20000,"&lt;="&amp;K$4,'ChatGPT data'!$B$3:$B$20000,$A95),IF($B95="LinkedIn Ads",SUMIFS('LinkedIn data'!$I$3:$I$20000,'LinkedIn data'!$A$3:$A$20000,"&gt;="&amp;K$3,'LinkedIn data'!$A$3:$A$20000,"&lt;="&amp;K$4,'LinkedIn data'!$B$3:$B$20000,$A95),0)))))</f>
        <v/>
      </c>
      <c r="L95" s="14" t="str">
        <f aca="false">IF($A95="","",IF($B95="Meta",SUMIFS('Meta data'!$V$3:$V$20000,'Meta data'!$A$3:$A$20000,"&gt;="&amp;L$3,'Meta data'!$A$3:$A$20000,"&lt;="&amp;L$4,'Meta data'!$C$3:$C$20000,$A95),IF($B95="Google Ads",SUMIFS('Google data'!$J$3:$J$20000,'Google data'!$B$3:$B$20000,"&gt;="&amp;L$3,'Google data'!$B$3:$B$20000,"&lt;="&amp;L$4,'Google data'!$A$3:$A$20000,$A95),IF($B95="ChatGPT Ads",SUMIFS('ChatGPT data'!$I$3:$I$20000,'ChatGPT data'!$A$3:$A$20000,"&gt;="&amp;L$3,'ChatGPT data'!$A$3:$A$20000,"&lt;="&amp;L$4,'ChatGPT data'!$B$3:$B$20000,$A95),IF($B95="LinkedIn Ads",SUMIFS('LinkedIn data'!$I$3:$I$20000,'LinkedIn data'!$A$3:$A$20000,"&gt;="&amp;L$3,'LinkedIn data'!$A$3:$A$20000,"&lt;="&amp;L$4,'LinkedIn data'!$B$3:$B$20000,$A95),0)))))</f>
        <v/>
      </c>
      <c r="M95" s="14" t="str">
        <f aca="false">IF($A95="","",IF($B95="Meta",SUMIFS('Meta data'!$V$3:$V$20000,'Meta data'!$A$3:$A$20000,"&gt;="&amp;M$3,'Meta data'!$A$3:$A$20000,"&lt;="&amp;M$4,'Meta data'!$C$3:$C$20000,$A95),IF($B95="Google Ads",SUMIFS('Google data'!$J$3:$J$20000,'Google data'!$B$3:$B$20000,"&gt;="&amp;M$3,'Google data'!$B$3:$B$20000,"&lt;="&amp;M$4,'Google data'!$A$3:$A$20000,$A95),IF($B95="ChatGPT Ads",SUMIFS('ChatGPT data'!$I$3:$I$20000,'ChatGPT data'!$A$3:$A$20000,"&gt;="&amp;M$3,'ChatGPT data'!$A$3:$A$20000,"&lt;="&amp;M$4,'ChatGPT data'!$B$3:$B$20000,$A95),IF($B95="LinkedIn Ads",SUMIFS('LinkedIn data'!$I$3:$I$20000,'LinkedIn data'!$A$3:$A$20000,"&gt;="&amp;M$3,'LinkedIn data'!$A$3:$A$20000,"&lt;="&amp;M$4,'LinkedIn data'!$B$3:$B$20000,$A95),0)))))</f>
        <v/>
      </c>
      <c r="N95" s="14" t="str">
        <f aca="false">IF($A95="","",IF($B95="Meta",SUMIFS('Meta data'!$V$3:$V$20000,'Meta data'!$A$3:$A$20000,"&gt;="&amp;N$3,'Meta data'!$A$3:$A$20000,"&lt;="&amp;N$4,'Meta data'!$C$3:$C$20000,$A95),IF($B95="Google Ads",SUMIFS('Google data'!$J$3:$J$20000,'Google data'!$B$3:$B$20000,"&gt;="&amp;N$3,'Google data'!$B$3:$B$20000,"&lt;="&amp;N$4,'Google data'!$A$3:$A$20000,$A95),IF($B95="ChatGPT Ads",SUMIFS('ChatGPT data'!$I$3:$I$20000,'ChatGPT data'!$A$3:$A$20000,"&gt;="&amp;N$3,'ChatGPT data'!$A$3:$A$20000,"&lt;="&amp;N$4,'ChatGPT data'!$B$3:$B$20000,$A95),IF($B95="LinkedIn Ads",SUMIFS('LinkedIn data'!$I$3:$I$20000,'LinkedIn data'!$A$3:$A$20000,"&gt;="&amp;N$3,'LinkedIn data'!$A$3:$A$20000,"&lt;="&amp;N$4,'LinkedIn data'!$B$3:$B$20000,$A95),0)))))</f>
        <v/>
      </c>
      <c r="O95" s="14" t="str">
        <f aca="false">IF($A95="","",IF($B95="Meta",SUMIFS('Meta data'!$V$3:$V$20000,'Meta data'!$A$3:$A$20000,"&gt;="&amp;O$3,'Meta data'!$A$3:$A$20000,"&lt;="&amp;O$4,'Meta data'!$C$3:$C$20000,$A95),IF($B95="Google Ads",SUMIFS('Google data'!$J$3:$J$20000,'Google data'!$B$3:$B$20000,"&gt;="&amp;O$3,'Google data'!$B$3:$B$20000,"&lt;="&amp;O$4,'Google data'!$A$3:$A$20000,$A95),IF($B95="ChatGPT Ads",SUMIFS('ChatGPT data'!$I$3:$I$20000,'ChatGPT data'!$A$3:$A$20000,"&gt;="&amp;O$3,'ChatGPT data'!$A$3:$A$20000,"&lt;="&amp;O$4,'ChatGPT data'!$B$3:$B$20000,$A95),IF($B95="LinkedIn Ads",SUMIFS('LinkedIn data'!$I$3:$I$20000,'LinkedIn data'!$A$3:$A$20000,"&gt;="&amp;O$3,'LinkedIn data'!$A$3:$A$20000,"&lt;="&amp;O$4,'LinkedIn data'!$B$3:$B$20000,$A95),0)))))</f>
        <v/>
      </c>
      <c r="P95" s="14" t="str">
        <f aca="false">IF($A95="","",IF($B95="Meta",SUMIFS('Meta data'!$V$3:$V$20000,'Meta data'!$A$3:$A$20000,"&gt;="&amp;P$3,'Meta data'!$A$3:$A$20000,"&lt;="&amp;P$4,'Meta data'!$C$3:$C$20000,$A95),IF($B95="Google Ads",SUMIFS('Google data'!$J$3:$J$20000,'Google data'!$B$3:$B$20000,"&gt;="&amp;P$3,'Google data'!$B$3:$B$20000,"&lt;="&amp;P$4,'Google data'!$A$3:$A$20000,$A95),IF($B95="ChatGPT Ads",SUMIFS('ChatGPT data'!$I$3:$I$20000,'ChatGPT data'!$A$3:$A$20000,"&gt;="&amp;P$3,'ChatGPT data'!$A$3:$A$20000,"&lt;="&amp;P$4,'ChatGPT data'!$B$3:$B$20000,$A95),IF($B95="LinkedIn Ads",SUMIFS('LinkedIn data'!$I$3:$I$20000,'LinkedIn data'!$A$3:$A$20000,"&gt;="&amp;P$3,'LinkedIn data'!$A$3:$A$20000,"&lt;="&amp;P$4,'LinkedIn data'!$B$3:$B$20000,$A95),0)))))</f>
        <v/>
      </c>
      <c r="Q95" s="14" t="str">
        <f aca="false">IF($A95="","",IF($B95="Meta",SUMIFS('Meta data'!$V$3:$V$20000,'Meta data'!$A$3:$A$20000,"&gt;="&amp;Q$3,'Meta data'!$A$3:$A$20000,"&lt;="&amp;Q$4,'Meta data'!$C$3:$C$20000,$A95),IF($B95="Google Ads",SUMIFS('Google data'!$J$3:$J$20000,'Google data'!$B$3:$B$20000,"&gt;="&amp;Q$3,'Google data'!$B$3:$B$20000,"&lt;="&amp;Q$4,'Google data'!$A$3:$A$20000,$A95),IF($B95="ChatGPT Ads",SUMIFS('ChatGPT data'!$I$3:$I$20000,'ChatGPT data'!$A$3:$A$20000,"&gt;="&amp;Q$3,'ChatGPT data'!$A$3:$A$20000,"&lt;="&amp;Q$4,'ChatGPT data'!$B$3:$B$20000,$A95),IF($B95="LinkedIn Ads",SUMIFS('LinkedIn data'!$I$3:$I$20000,'LinkedIn data'!$A$3:$A$20000,"&gt;="&amp;Q$3,'LinkedIn data'!$A$3:$A$20000,"&lt;="&amp;Q$4,'LinkedIn data'!$B$3:$B$20000,$A95),0)))))</f>
        <v/>
      </c>
      <c r="R95" s="15" t="str">
        <f aca="false">IF($A95="","",SUM(F95:Q95))</f>
        <v/>
      </c>
      <c r="S95" s="36" t="str">
        <f aca="false">IF($A95="","",IF($B95="Meta",SUMIFS('Meta data'!$O$3:$O$20000,'Meta data'!$C$3:$C$20000,$A95),IF($B95="Google Ads",SUMIFS('Google data'!$F$3:$F$20000,'Google data'!$A$3:$A$20000,$A95),IF($B95="ChatGPT Ads",SUMIFS('ChatGPT data'!$E$3:$E$20000,'ChatGPT data'!$B$3:$B$20000,$A95),IF($B95="LinkedIn Ads",SUMIFS('LinkedIn data'!$E$3:$E$20000,'LinkedIn data'!$B$3:$B$20000,$A95),0)))))</f>
        <v/>
      </c>
      <c r="T95" s="36" t="str">
        <f aca="false">IF($A95="","",IF($B95="Meta",SUMIFS('Meta data'!$P$3:$P$20000,'Meta data'!$C$3:$C$20000,$A95),IF($B95="Google Ads",SUMIFS('Google data'!$G$3:$G$20000,'Google data'!$A$3:$A$20000,$A95),IF($B95="ChatGPT Ads",SUMIFS('ChatGPT data'!$F$3:$F$20000,'ChatGPT data'!$B$3:$B$20000,$A95),IF($B95="LinkedIn Ads",SUMIFS('LinkedIn data'!$F$3:$F$20000,'LinkedIn data'!$B$3:$B$20000,$A95),0)))))</f>
        <v/>
      </c>
      <c r="U95" s="37" t="str">
        <f aca="false">IF(OR($A95="",T95=0),"",R95/T95)</f>
        <v/>
      </c>
      <c r="V95" s="58"/>
      <c r="W95" s="14" t="str">
        <f aca="false">IF($A95="","",IF($B95="Meta",SUMIFS('Meta data'!$V$3:$V$20000,'Meta data'!$A$3:$A$20000,"&gt;="&amp;Calc!$C$15,'Meta data'!$A$3:$A$20000,"&lt;="&amp;Calc!$C$13,'Meta data'!$C$3:$C$20000,$A95,'Meta data'!$T$3:$T$20000,"&lt;&gt;Month total"),IF($B95="Google Ads",SUMIFS('Google data'!$J$3:$J$20000,'Google data'!$B$3:$B$20000,"&gt;="&amp;Calc!$C$15,'Google data'!$B$3:$B$20000,"&lt;="&amp;Calc!$C$13,'Google data'!$A$3:$A$20000,$A95,'Google data'!$H$3:$H$20000,"&lt;&gt;Month total"),IF($B95="ChatGPT Ads",SUMIFS('ChatGPT data'!$I$3:$I$20000,'ChatGPT data'!$A$3:$A$20000,"&gt;="&amp;Calc!$C$15,'ChatGPT data'!$A$3:$A$20000,"&lt;="&amp;Calc!$C$13,'ChatGPT data'!$B$3:$B$20000,$A95,'ChatGPT data'!$G$3:$G$20000,"&lt;&gt;Month total"),IF($B95="LinkedIn Ads",SUMIFS('LinkedIn data'!$I$3:$I$20000,'LinkedIn data'!$A$3:$A$20000,"&gt;="&amp;Calc!$C$15,'LinkedIn data'!$A$3:$A$20000,"&lt;="&amp;Calc!$C$13,'LinkedIn data'!$B$3:$B$20000,$A95,'LinkedIn data'!$G$3:$G$20000,"&lt;&gt;Month total"),0)))))</f>
        <v/>
      </c>
      <c r="X95" s="14" t="str">
        <f aca="false">IF($A95="","",IF($B95="Meta",SUMIFS('Meta data'!$V$3:$V$20000,'Meta data'!$A$3:$A$20000,"&gt;="&amp;Calc!$C$14,'Meta data'!$A$3:$A$20000,"&lt;="&amp;Calc!$C$13,'Meta data'!$C$3:$C$20000,$A95,'Meta data'!$T$3:$T$20000,"&lt;&gt;Month total"),IF($B95="Google Ads",SUMIFS('Google data'!$J$3:$J$20000,'Google data'!$B$3:$B$20000,"&gt;="&amp;Calc!$C$14,'Google data'!$B$3:$B$20000,"&lt;="&amp;Calc!$C$13,'Google data'!$A$3:$A$20000,$A95,'Google data'!$H$3:$H$20000,"&lt;&gt;Month total"),IF($B95="ChatGPT Ads",SUMIFS('ChatGPT data'!$I$3:$I$20000,'ChatGPT data'!$A$3:$A$20000,"&gt;="&amp;Calc!$C$14,'ChatGPT data'!$A$3:$A$20000,"&lt;="&amp;Calc!$C$13,'ChatGPT data'!$B$3:$B$20000,$A95,'ChatGPT data'!$G$3:$G$20000,"&lt;&gt;Month total"),IF($B95="LinkedIn Ads",SUMIFS('LinkedIn data'!$I$3:$I$20000,'LinkedIn data'!$A$3:$A$20000,"&gt;="&amp;Calc!$C$14,'LinkedIn data'!$A$3:$A$20000,"&lt;="&amp;Calc!$C$13,'LinkedIn data'!$B$3:$B$20000,$A95,'LinkedIn data'!$G$3:$G$20000,"&lt;&gt;Month total"),0)))))</f>
        <v/>
      </c>
    </row>
    <row r="96" customFormat="false" ht="15" hidden="false" customHeight="false" outlineLevel="0" collapsed="false">
      <c r="A96" s="59"/>
      <c r="B96" s="59"/>
      <c r="C96" s="59"/>
      <c r="D96" s="59"/>
      <c r="E96" s="59"/>
      <c r="F96" s="14" t="str">
        <f aca="false">IF($A96="","",IF($B96="Meta",SUMIFS('Meta data'!$V$3:$V$20000,'Meta data'!$A$3:$A$20000,"&gt;="&amp;F$3,'Meta data'!$A$3:$A$20000,"&lt;="&amp;F$4,'Meta data'!$C$3:$C$20000,$A96),IF($B96="Google Ads",SUMIFS('Google data'!$J$3:$J$20000,'Google data'!$B$3:$B$20000,"&gt;="&amp;F$3,'Google data'!$B$3:$B$20000,"&lt;="&amp;F$4,'Google data'!$A$3:$A$20000,$A96),IF($B96="ChatGPT Ads",SUMIFS('ChatGPT data'!$I$3:$I$20000,'ChatGPT data'!$A$3:$A$20000,"&gt;="&amp;F$3,'ChatGPT data'!$A$3:$A$20000,"&lt;="&amp;F$4,'ChatGPT data'!$B$3:$B$20000,$A96),IF($B96="LinkedIn Ads",SUMIFS('LinkedIn data'!$I$3:$I$20000,'LinkedIn data'!$A$3:$A$20000,"&gt;="&amp;F$3,'LinkedIn data'!$A$3:$A$20000,"&lt;="&amp;F$4,'LinkedIn data'!$B$3:$B$20000,$A96),0)))))</f>
        <v/>
      </c>
      <c r="G96" s="14" t="str">
        <f aca="false">IF($A96="","",IF($B96="Meta",SUMIFS('Meta data'!$V$3:$V$20000,'Meta data'!$A$3:$A$20000,"&gt;="&amp;G$3,'Meta data'!$A$3:$A$20000,"&lt;="&amp;G$4,'Meta data'!$C$3:$C$20000,$A96),IF($B96="Google Ads",SUMIFS('Google data'!$J$3:$J$20000,'Google data'!$B$3:$B$20000,"&gt;="&amp;G$3,'Google data'!$B$3:$B$20000,"&lt;="&amp;G$4,'Google data'!$A$3:$A$20000,$A96),IF($B96="ChatGPT Ads",SUMIFS('ChatGPT data'!$I$3:$I$20000,'ChatGPT data'!$A$3:$A$20000,"&gt;="&amp;G$3,'ChatGPT data'!$A$3:$A$20000,"&lt;="&amp;G$4,'ChatGPT data'!$B$3:$B$20000,$A96),IF($B96="LinkedIn Ads",SUMIFS('LinkedIn data'!$I$3:$I$20000,'LinkedIn data'!$A$3:$A$20000,"&gt;="&amp;G$3,'LinkedIn data'!$A$3:$A$20000,"&lt;="&amp;G$4,'LinkedIn data'!$B$3:$B$20000,$A96),0)))))</f>
        <v/>
      </c>
      <c r="H96" s="14" t="str">
        <f aca="false">IF($A96="","",IF($B96="Meta",SUMIFS('Meta data'!$V$3:$V$20000,'Meta data'!$A$3:$A$20000,"&gt;="&amp;H$3,'Meta data'!$A$3:$A$20000,"&lt;="&amp;H$4,'Meta data'!$C$3:$C$20000,$A96),IF($B96="Google Ads",SUMIFS('Google data'!$J$3:$J$20000,'Google data'!$B$3:$B$20000,"&gt;="&amp;H$3,'Google data'!$B$3:$B$20000,"&lt;="&amp;H$4,'Google data'!$A$3:$A$20000,$A96),IF($B96="ChatGPT Ads",SUMIFS('ChatGPT data'!$I$3:$I$20000,'ChatGPT data'!$A$3:$A$20000,"&gt;="&amp;H$3,'ChatGPT data'!$A$3:$A$20000,"&lt;="&amp;H$4,'ChatGPT data'!$B$3:$B$20000,$A96),IF($B96="LinkedIn Ads",SUMIFS('LinkedIn data'!$I$3:$I$20000,'LinkedIn data'!$A$3:$A$20000,"&gt;="&amp;H$3,'LinkedIn data'!$A$3:$A$20000,"&lt;="&amp;H$4,'LinkedIn data'!$B$3:$B$20000,$A96),0)))))</f>
        <v/>
      </c>
      <c r="I96" s="14" t="str">
        <f aca="false">IF($A96="","",IF($B96="Meta",SUMIFS('Meta data'!$V$3:$V$20000,'Meta data'!$A$3:$A$20000,"&gt;="&amp;I$3,'Meta data'!$A$3:$A$20000,"&lt;="&amp;I$4,'Meta data'!$C$3:$C$20000,$A96),IF($B96="Google Ads",SUMIFS('Google data'!$J$3:$J$20000,'Google data'!$B$3:$B$20000,"&gt;="&amp;I$3,'Google data'!$B$3:$B$20000,"&lt;="&amp;I$4,'Google data'!$A$3:$A$20000,$A96),IF($B96="ChatGPT Ads",SUMIFS('ChatGPT data'!$I$3:$I$20000,'ChatGPT data'!$A$3:$A$20000,"&gt;="&amp;I$3,'ChatGPT data'!$A$3:$A$20000,"&lt;="&amp;I$4,'ChatGPT data'!$B$3:$B$20000,$A96),IF($B96="LinkedIn Ads",SUMIFS('LinkedIn data'!$I$3:$I$20000,'LinkedIn data'!$A$3:$A$20000,"&gt;="&amp;I$3,'LinkedIn data'!$A$3:$A$20000,"&lt;="&amp;I$4,'LinkedIn data'!$B$3:$B$20000,$A96),0)))))</f>
        <v/>
      </c>
      <c r="J96" s="14" t="str">
        <f aca="false">IF($A96="","",IF($B96="Meta",SUMIFS('Meta data'!$V$3:$V$20000,'Meta data'!$A$3:$A$20000,"&gt;="&amp;J$3,'Meta data'!$A$3:$A$20000,"&lt;="&amp;J$4,'Meta data'!$C$3:$C$20000,$A96),IF($B96="Google Ads",SUMIFS('Google data'!$J$3:$J$20000,'Google data'!$B$3:$B$20000,"&gt;="&amp;J$3,'Google data'!$B$3:$B$20000,"&lt;="&amp;J$4,'Google data'!$A$3:$A$20000,$A96),IF($B96="ChatGPT Ads",SUMIFS('ChatGPT data'!$I$3:$I$20000,'ChatGPT data'!$A$3:$A$20000,"&gt;="&amp;J$3,'ChatGPT data'!$A$3:$A$20000,"&lt;="&amp;J$4,'ChatGPT data'!$B$3:$B$20000,$A96),IF($B96="LinkedIn Ads",SUMIFS('LinkedIn data'!$I$3:$I$20000,'LinkedIn data'!$A$3:$A$20000,"&gt;="&amp;J$3,'LinkedIn data'!$A$3:$A$20000,"&lt;="&amp;J$4,'LinkedIn data'!$B$3:$B$20000,$A96),0)))))</f>
        <v/>
      </c>
      <c r="K96" s="14" t="str">
        <f aca="false">IF($A96="","",IF($B96="Meta",SUMIFS('Meta data'!$V$3:$V$20000,'Meta data'!$A$3:$A$20000,"&gt;="&amp;K$3,'Meta data'!$A$3:$A$20000,"&lt;="&amp;K$4,'Meta data'!$C$3:$C$20000,$A96),IF($B96="Google Ads",SUMIFS('Google data'!$J$3:$J$20000,'Google data'!$B$3:$B$20000,"&gt;="&amp;K$3,'Google data'!$B$3:$B$20000,"&lt;="&amp;K$4,'Google data'!$A$3:$A$20000,$A96),IF($B96="ChatGPT Ads",SUMIFS('ChatGPT data'!$I$3:$I$20000,'ChatGPT data'!$A$3:$A$20000,"&gt;="&amp;K$3,'ChatGPT data'!$A$3:$A$20000,"&lt;="&amp;K$4,'ChatGPT data'!$B$3:$B$20000,$A96),IF($B96="LinkedIn Ads",SUMIFS('LinkedIn data'!$I$3:$I$20000,'LinkedIn data'!$A$3:$A$20000,"&gt;="&amp;K$3,'LinkedIn data'!$A$3:$A$20000,"&lt;="&amp;K$4,'LinkedIn data'!$B$3:$B$20000,$A96),0)))))</f>
        <v/>
      </c>
      <c r="L96" s="14" t="str">
        <f aca="false">IF($A96="","",IF($B96="Meta",SUMIFS('Meta data'!$V$3:$V$20000,'Meta data'!$A$3:$A$20000,"&gt;="&amp;L$3,'Meta data'!$A$3:$A$20000,"&lt;="&amp;L$4,'Meta data'!$C$3:$C$20000,$A96),IF($B96="Google Ads",SUMIFS('Google data'!$J$3:$J$20000,'Google data'!$B$3:$B$20000,"&gt;="&amp;L$3,'Google data'!$B$3:$B$20000,"&lt;="&amp;L$4,'Google data'!$A$3:$A$20000,$A96),IF($B96="ChatGPT Ads",SUMIFS('ChatGPT data'!$I$3:$I$20000,'ChatGPT data'!$A$3:$A$20000,"&gt;="&amp;L$3,'ChatGPT data'!$A$3:$A$20000,"&lt;="&amp;L$4,'ChatGPT data'!$B$3:$B$20000,$A96),IF($B96="LinkedIn Ads",SUMIFS('LinkedIn data'!$I$3:$I$20000,'LinkedIn data'!$A$3:$A$20000,"&gt;="&amp;L$3,'LinkedIn data'!$A$3:$A$20000,"&lt;="&amp;L$4,'LinkedIn data'!$B$3:$B$20000,$A96),0)))))</f>
        <v/>
      </c>
      <c r="M96" s="14" t="str">
        <f aca="false">IF($A96="","",IF($B96="Meta",SUMIFS('Meta data'!$V$3:$V$20000,'Meta data'!$A$3:$A$20000,"&gt;="&amp;M$3,'Meta data'!$A$3:$A$20000,"&lt;="&amp;M$4,'Meta data'!$C$3:$C$20000,$A96),IF($B96="Google Ads",SUMIFS('Google data'!$J$3:$J$20000,'Google data'!$B$3:$B$20000,"&gt;="&amp;M$3,'Google data'!$B$3:$B$20000,"&lt;="&amp;M$4,'Google data'!$A$3:$A$20000,$A96),IF($B96="ChatGPT Ads",SUMIFS('ChatGPT data'!$I$3:$I$20000,'ChatGPT data'!$A$3:$A$20000,"&gt;="&amp;M$3,'ChatGPT data'!$A$3:$A$20000,"&lt;="&amp;M$4,'ChatGPT data'!$B$3:$B$20000,$A96),IF($B96="LinkedIn Ads",SUMIFS('LinkedIn data'!$I$3:$I$20000,'LinkedIn data'!$A$3:$A$20000,"&gt;="&amp;M$3,'LinkedIn data'!$A$3:$A$20000,"&lt;="&amp;M$4,'LinkedIn data'!$B$3:$B$20000,$A96),0)))))</f>
        <v/>
      </c>
      <c r="N96" s="14" t="str">
        <f aca="false">IF($A96="","",IF($B96="Meta",SUMIFS('Meta data'!$V$3:$V$20000,'Meta data'!$A$3:$A$20000,"&gt;="&amp;N$3,'Meta data'!$A$3:$A$20000,"&lt;="&amp;N$4,'Meta data'!$C$3:$C$20000,$A96),IF($B96="Google Ads",SUMIFS('Google data'!$J$3:$J$20000,'Google data'!$B$3:$B$20000,"&gt;="&amp;N$3,'Google data'!$B$3:$B$20000,"&lt;="&amp;N$4,'Google data'!$A$3:$A$20000,$A96),IF($B96="ChatGPT Ads",SUMIFS('ChatGPT data'!$I$3:$I$20000,'ChatGPT data'!$A$3:$A$20000,"&gt;="&amp;N$3,'ChatGPT data'!$A$3:$A$20000,"&lt;="&amp;N$4,'ChatGPT data'!$B$3:$B$20000,$A96),IF($B96="LinkedIn Ads",SUMIFS('LinkedIn data'!$I$3:$I$20000,'LinkedIn data'!$A$3:$A$20000,"&gt;="&amp;N$3,'LinkedIn data'!$A$3:$A$20000,"&lt;="&amp;N$4,'LinkedIn data'!$B$3:$B$20000,$A96),0)))))</f>
        <v/>
      </c>
      <c r="O96" s="14" t="str">
        <f aca="false">IF($A96="","",IF($B96="Meta",SUMIFS('Meta data'!$V$3:$V$20000,'Meta data'!$A$3:$A$20000,"&gt;="&amp;O$3,'Meta data'!$A$3:$A$20000,"&lt;="&amp;O$4,'Meta data'!$C$3:$C$20000,$A96),IF($B96="Google Ads",SUMIFS('Google data'!$J$3:$J$20000,'Google data'!$B$3:$B$20000,"&gt;="&amp;O$3,'Google data'!$B$3:$B$20000,"&lt;="&amp;O$4,'Google data'!$A$3:$A$20000,$A96),IF($B96="ChatGPT Ads",SUMIFS('ChatGPT data'!$I$3:$I$20000,'ChatGPT data'!$A$3:$A$20000,"&gt;="&amp;O$3,'ChatGPT data'!$A$3:$A$20000,"&lt;="&amp;O$4,'ChatGPT data'!$B$3:$B$20000,$A96),IF($B96="LinkedIn Ads",SUMIFS('LinkedIn data'!$I$3:$I$20000,'LinkedIn data'!$A$3:$A$20000,"&gt;="&amp;O$3,'LinkedIn data'!$A$3:$A$20000,"&lt;="&amp;O$4,'LinkedIn data'!$B$3:$B$20000,$A96),0)))))</f>
        <v/>
      </c>
      <c r="P96" s="14" t="str">
        <f aca="false">IF($A96="","",IF($B96="Meta",SUMIFS('Meta data'!$V$3:$V$20000,'Meta data'!$A$3:$A$20000,"&gt;="&amp;P$3,'Meta data'!$A$3:$A$20000,"&lt;="&amp;P$4,'Meta data'!$C$3:$C$20000,$A96),IF($B96="Google Ads",SUMIFS('Google data'!$J$3:$J$20000,'Google data'!$B$3:$B$20000,"&gt;="&amp;P$3,'Google data'!$B$3:$B$20000,"&lt;="&amp;P$4,'Google data'!$A$3:$A$20000,$A96),IF($B96="ChatGPT Ads",SUMIFS('ChatGPT data'!$I$3:$I$20000,'ChatGPT data'!$A$3:$A$20000,"&gt;="&amp;P$3,'ChatGPT data'!$A$3:$A$20000,"&lt;="&amp;P$4,'ChatGPT data'!$B$3:$B$20000,$A96),IF($B96="LinkedIn Ads",SUMIFS('LinkedIn data'!$I$3:$I$20000,'LinkedIn data'!$A$3:$A$20000,"&gt;="&amp;P$3,'LinkedIn data'!$A$3:$A$20000,"&lt;="&amp;P$4,'LinkedIn data'!$B$3:$B$20000,$A96),0)))))</f>
        <v/>
      </c>
      <c r="Q96" s="14" t="str">
        <f aca="false">IF($A96="","",IF($B96="Meta",SUMIFS('Meta data'!$V$3:$V$20000,'Meta data'!$A$3:$A$20000,"&gt;="&amp;Q$3,'Meta data'!$A$3:$A$20000,"&lt;="&amp;Q$4,'Meta data'!$C$3:$C$20000,$A96),IF($B96="Google Ads",SUMIFS('Google data'!$J$3:$J$20000,'Google data'!$B$3:$B$20000,"&gt;="&amp;Q$3,'Google data'!$B$3:$B$20000,"&lt;="&amp;Q$4,'Google data'!$A$3:$A$20000,$A96),IF($B96="ChatGPT Ads",SUMIFS('ChatGPT data'!$I$3:$I$20000,'ChatGPT data'!$A$3:$A$20000,"&gt;="&amp;Q$3,'ChatGPT data'!$A$3:$A$20000,"&lt;="&amp;Q$4,'ChatGPT data'!$B$3:$B$20000,$A96),IF($B96="LinkedIn Ads",SUMIFS('LinkedIn data'!$I$3:$I$20000,'LinkedIn data'!$A$3:$A$20000,"&gt;="&amp;Q$3,'LinkedIn data'!$A$3:$A$20000,"&lt;="&amp;Q$4,'LinkedIn data'!$B$3:$B$20000,$A96),0)))))</f>
        <v/>
      </c>
      <c r="R96" s="15" t="str">
        <f aca="false">IF($A96="","",SUM(F96:Q96))</f>
        <v/>
      </c>
      <c r="S96" s="36" t="str">
        <f aca="false">IF($A96="","",IF($B96="Meta",SUMIFS('Meta data'!$O$3:$O$20000,'Meta data'!$C$3:$C$20000,$A96),IF($B96="Google Ads",SUMIFS('Google data'!$F$3:$F$20000,'Google data'!$A$3:$A$20000,$A96),IF($B96="ChatGPT Ads",SUMIFS('ChatGPT data'!$E$3:$E$20000,'ChatGPT data'!$B$3:$B$20000,$A96),IF($B96="LinkedIn Ads",SUMIFS('LinkedIn data'!$E$3:$E$20000,'LinkedIn data'!$B$3:$B$20000,$A96),0)))))</f>
        <v/>
      </c>
      <c r="T96" s="36" t="str">
        <f aca="false">IF($A96="","",IF($B96="Meta",SUMIFS('Meta data'!$P$3:$P$20000,'Meta data'!$C$3:$C$20000,$A96),IF($B96="Google Ads",SUMIFS('Google data'!$G$3:$G$20000,'Google data'!$A$3:$A$20000,$A96),IF($B96="ChatGPT Ads",SUMIFS('ChatGPT data'!$F$3:$F$20000,'ChatGPT data'!$B$3:$B$20000,$A96),IF($B96="LinkedIn Ads",SUMIFS('LinkedIn data'!$F$3:$F$20000,'LinkedIn data'!$B$3:$B$20000,$A96),0)))))</f>
        <v/>
      </c>
      <c r="U96" s="37" t="str">
        <f aca="false">IF(OR($A96="",T96=0),"",R96/T96)</f>
        <v/>
      </c>
      <c r="V96" s="58"/>
      <c r="W96" s="14" t="str">
        <f aca="false">IF($A96="","",IF($B96="Meta",SUMIFS('Meta data'!$V$3:$V$20000,'Meta data'!$A$3:$A$20000,"&gt;="&amp;Calc!$C$15,'Meta data'!$A$3:$A$20000,"&lt;="&amp;Calc!$C$13,'Meta data'!$C$3:$C$20000,$A96,'Meta data'!$T$3:$T$20000,"&lt;&gt;Month total"),IF($B96="Google Ads",SUMIFS('Google data'!$J$3:$J$20000,'Google data'!$B$3:$B$20000,"&gt;="&amp;Calc!$C$15,'Google data'!$B$3:$B$20000,"&lt;="&amp;Calc!$C$13,'Google data'!$A$3:$A$20000,$A96,'Google data'!$H$3:$H$20000,"&lt;&gt;Month total"),IF($B96="ChatGPT Ads",SUMIFS('ChatGPT data'!$I$3:$I$20000,'ChatGPT data'!$A$3:$A$20000,"&gt;="&amp;Calc!$C$15,'ChatGPT data'!$A$3:$A$20000,"&lt;="&amp;Calc!$C$13,'ChatGPT data'!$B$3:$B$20000,$A96,'ChatGPT data'!$G$3:$G$20000,"&lt;&gt;Month total"),IF($B96="LinkedIn Ads",SUMIFS('LinkedIn data'!$I$3:$I$20000,'LinkedIn data'!$A$3:$A$20000,"&gt;="&amp;Calc!$C$15,'LinkedIn data'!$A$3:$A$20000,"&lt;="&amp;Calc!$C$13,'LinkedIn data'!$B$3:$B$20000,$A96,'LinkedIn data'!$G$3:$G$20000,"&lt;&gt;Month total"),0)))))</f>
        <v/>
      </c>
      <c r="X96" s="14" t="str">
        <f aca="false">IF($A96="","",IF($B96="Meta",SUMIFS('Meta data'!$V$3:$V$20000,'Meta data'!$A$3:$A$20000,"&gt;="&amp;Calc!$C$14,'Meta data'!$A$3:$A$20000,"&lt;="&amp;Calc!$C$13,'Meta data'!$C$3:$C$20000,$A96,'Meta data'!$T$3:$T$20000,"&lt;&gt;Month total"),IF($B96="Google Ads",SUMIFS('Google data'!$J$3:$J$20000,'Google data'!$B$3:$B$20000,"&gt;="&amp;Calc!$C$14,'Google data'!$B$3:$B$20000,"&lt;="&amp;Calc!$C$13,'Google data'!$A$3:$A$20000,$A96,'Google data'!$H$3:$H$20000,"&lt;&gt;Month total"),IF($B96="ChatGPT Ads",SUMIFS('ChatGPT data'!$I$3:$I$20000,'ChatGPT data'!$A$3:$A$20000,"&gt;="&amp;Calc!$C$14,'ChatGPT data'!$A$3:$A$20000,"&lt;="&amp;Calc!$C$13,'ChatGPT data'!$B$3:$B$20000,$A96,'ChatGPT data'!$G$3:$G$20000,"&lt;&gt;Month total"),IF($B96="LinkedIn Ads",SUMIFS('LinkedIn data'!$I$3:$I$20000,'LinkedIn data'!$A$3:$A$20000,"&gt;="&amp;Calc!$C$14,'LinkedIn data'!$A$3:$A$20000,"&lt;="&amp;Calc!$C$13,'LinkedIn data'!$B$3:$B$20000,$A96,'LinkedIn data'!$G$3:$G$20000,"&lt;&gt;Month total"),0)))))</f>
        <v/>
      </c>
    </row>
    <row r="97" customFormat="false" ht="15" hidden="false" customHeight="false" outlineLevel="0" collapsed="false">
      <c r="A97" s="59"/>
      <c r="B97" s="59"/>
      <c r="C97" s="59"/>
      <c r="D97" s="59"/>
      <c r="E97" s="59"/>
      <c r="F97" s="14" t="str">
        <f aca="false">IF($A97="","",IF($B97="Meta",SUMIFS('Meta data'!$V$3:$V$20000,'Meta data'!$A$3:$A$20000,"&gt;="&amp;F$3,'Meta data'!$A$3:$A$20000,"&lt;="&amp;F$4,'Meta data'!$C$3:$C$20000,$A97),IF($B97="Google Ads",SUMIFS('Google data'!$J$3:$J$20000,'Google data'!$B$3:$B$20000,"&gt;="&amp;F$3,'Google data'!$B$3:$B$20000,"&lt;="&amp;F$4,'Google data'!$A$3:$A$20000,$A97),IF($B97="ChatGPT Ads",SUMIFS('ChatGPT data'!$I$3:$I$20000,'ChatGPT data'!$A$3:$A$20000,"&gt;="&amp;F$3,'ChatGPT data'!$A$3:$A$20000,"&lt;="&amp;F$4,'ChatGPT data'!$B$3:$B$20000,$A97),IF($B97="LinkedIn Ads",SUMIFS('LinkedIn data'!$I$3:$I$20000,'LinkedIn data'!$A$3:$A$20000,"&gt;="&amp;F$3,'LinkedIn data'!$A$3:$A$20000,"&lt;="&amp;F$4,'LinkedIn data'!$B$3:$B$20000,$A97),0)))))</f>
        <v/>
      </c>
      <c r="G97" s="14" t="str">
        <f aca="false">IF($A97="","",IF($B97="Meta",SUMIFS('Meta data'!$V$3:$V$20000,'Meta data'!$A$3:$A$20000,"&gt;="&amp;G$3,'Meta data'!$A$3:$A$20000,"&lt;="&amp;G$4,'Meta data'!$C$3:$C$20000,$A97),IF($B97="Google Ads",SUMIFS('Google data'!$J$3:$J$20000,'Google data'!$B$3:$B$20000,"&gt;="&amp;G$3,'Google data'!$B$3:$B$20000,"&lt;="&amp;G$4,'Google data'!$A$3:$A$20000,$A97),IF($B97="ChatGPT Ads",SUMIFS('ChatGPT data'!$I$3:$I$20000,'ChatGPT data'!$A$3:$A$20000,"&gt;="&amp;G$3,'ChatGPT data'!$A$3:$A$20000,"&lt;="&amp;G$4,'ChatGPT data'!$B$3:$B$20000,$A97),IF($B97="LinkedIn Ads",SUMIFS('LinkedIn data'!$I$3:$I$20000,'LinkedIn data'!$A$3:$A$20000,"&gt;="&amp;G$3,'LinkedIn data'!$A$3:$A$20000,"&lt;="&amp;G$4,'LinkedIn data'!$B$3:$B$20000,$A97),0)))))</f>
        <v/>
      </c>
      <c r="H97" s="14" t="str">
        <f aca="false">IF($A97="","",IF($B97="Meta",SUMIFS('Meta data'!$V$3:$V$20000,'Meta data'!$A$3:$A$20000,"&gt;="&amp;H$3,'Meta data'!$A$3:$A$20000,"&lt;="&amp;H$4,'Meta data'!$C$3:$C$20000,$A97),IF($B97="Google Ads",SUMIFS('Google data'!$J$3:$J$20000,'Google data'!$B$3:$B$20000,"&gt;="&amp;H$3,'Google data'!$B$3:$B$20000,"&lt;="&amp;H$4,'Google data'!$A$3:$A$20000,$A97),IF($B97="ChatGPT Ads",SUMIFS('ChatGPT data'!$I$3:$I$20000,'ChatGPT data'!$A$3:$A$20000,"&gt;="&amp;H$3,'ChatGPT data'!$A$3:$A$20000,"&lt;="&amp;H$4,'ChatGPT data'!$B$3:$B$20000,$A97),IF($B97="LinkedIn Ads",SUMIFS('LinkedIn data'!$I$3:$I$20000,'LinkedIn data'!$A$3:$A$20000,"&gt;="&amp;H$3,'LinkedIn data'!$A$3:$A$20000,"&lt;="&amp;H$4,'LinkedIn data'!$B$3:$B$20000,$A97),0)))))</f>
        <v/>
      </c>
      <c r="I97" s="14" t="str">
        <f aca="false">IF($A97="","",IF($B97="Meta",SUMIFS('Meta data'!$V$3:$V$20000,'Meta data'!$A$3:$A$20000,"&gt;="&amp;I$3,'Meta data'!$A$3:$A$20000,"&lt;="&amp;I$4,'Meta data'!$C$3:$C$20000,$A97),IF($B97="Google Ads",SUMIFS('Google data'!$J$3:$J$20000,'Google data'!$B$3:$B$20000,"&gt;="&amp;I$3,'Google data'!$B$3:$B$20000,"&lt;="&amp;I$4,'Google data'!$A$3:$A$20000,$A97),IF($B97="ChatGPT Ads",SUMIFS('ChatGPT data'!$I$3:$I$20000,'ChatGPT data'!$A$3:$A$20000,"&gt;="&amp;I$3,'ChatGPT data'!$A$3:$A$20000,"&lt;="&amp;I$4,'ChatGPT data'!$B$3:$B$20000,$A97),IF($B97="LinkedIn Ads",SUMIFS('LinkedIn data'!$I$3:$I$20000,'LinkedIn data'!$A$3:$A$20000,"&gt;="&amp;I$3,'LinkedIn data'!$A$3:$A$20000,"&lt;="&amp;I$4,'LinkedIn data'!$B$3:$B$20000,$A97),0)))))</f>
        <v/>
      </c>
      <c r="J97" s="14" t="str">
        <f aca="false">IF($A97="","",IF($B97="Meta",SUMIFS('Meta data'!$V$3:$V$20000,'Meta data'!$A$3:$A$20000,"&gt;="&amp;J$3,'Meta data'!$A$3:$A$20000,"&lt;="&amp;J$4,'Meta data'!$C$3:$C$20000,$A97),IF($B97="Google Ads",SUMIFS('Google data'!$J$3:$J$20000,'Google data'!$B$3:$B$20000,"&gt;="&amp;J$3,'Google data'!$B$3:$B$20000,"&lt;="&amp;J$4,'Google data'!$A$3:$A$20000,$A97),IF($B97="ChatGPT Ads",SUMIFS('ChatGPT data'!$I$3:$I$20000,'ChatGPT data'!$A$3:$A$20000,"&gt;="&amp;J$3,'ChatGPT data'!$A$3:$A$20000,"&lt;="&amp;J$4,'ChatGPT data'!$B$3:$B$20000,$A97),IF($B97="LinkedIn Ads",SUMIFS('LinkedIn data'!$I$3:$I$20000,'LinkedIn data'!$A$3:$A$20000,"&gt;="&amp;J$3,'LinkedIn data'!$A$3:$A$20000,"&lt;="&amp;J$4,'LinkedIn data'!$B$3:$B$20000,$A97),0)))))</f>
        <v/>
      </c>
      <c r="K97" s="14" t="str">
        <f aca="false">IF($A97="","",IF($B97="Meta",SUMIFS('Meta data'!$V$3:$V$20000,'Meta data'!$A$3:$A$20000,"&gt;="&amp;K$3,'Meta data'!$A$3:$A$20000,"&lt;="&amp;K$4,'Meta data'!$C$3:$C$20000,$A97),IF($B97="Google Ads",SUMIFS('Google data'!$J$3:$J$20000,'Google data'!$B$3:$B$20000,"&gt;="&amp;K$3,'Google data'!$B$3:$B$20000,"&lt;="&amp;K$4,'Google data'!$A$3:$A$20000,$A97),IF($B97="ChatGPT Ads",SUMIFS('ChatGPT data'!$I$3:$I$20000,'ChatGPT data'!$A$3:$A$20000,"&gt;="&amp;K$3,'ChatGPT data'!$A$3:$A$20000,"&lt;="&amp;K$4,'ChatGPT data'!$B$3:$B$20000,$A97),IF($B97="LinkedIn Ads",SUMIFS('LinkedIn data'!$I$3:$I$20000,'LinkedIn data'!$A$3:$A$20000,"&gt;="&amp;K$3,'LinkedIn data'!$A$3:$A$20000,"&lt;="&amp;K$4,'LinkedIn data'!$B$3:$B$20000,$A97),0)))))</f>
        <v/>
      </c>
      <c r="L97" s="14" t="str">
        <f aca="false">IF($A97="","",IF($B97="Meta",SUMIFS('Meta data'!$V$3:$V$20000,'Meta data'!$A$3:$A$20000,"&gt;="&amp;L$3,'Meta data'!$A$3:$A$20000,"&lt;="&amp;L$4,'Meta data'!$C$3:$C$20000,$A97),IF($B97="Google Ads",SUMIFS('Google data'!$J$3:$J$20000,'Google data'!$B$3:$B$20000,"&gt;="&amp;L$3,'Google data'!$B$3:$B$20000,"&lt;="&amp;L$4,'Google data'!$A$3:$A$20000,$A97),IF($B97="ChatGPT Ads",SUMIFS('ChatGPT data'!$I$3:$I$20000,'ChatGPT data'!$A$3:$A$20000,"&gt;="&amp;L$3,'ChatGPT data'!$A$3:$A$20000,"&lt;="&amp;L$4,'ChatGPT data'!$B$3:$B$20000,$A97),IF($B97="LinkedIn Ads",SUMIFS('LinkedIn data'!$I$3:$I$20000,'LinkedIn data'!$A$3:$A$20000,"&gt;="&amp;L$3,'LinkedIn data'!$A$3:$A$20000,"&lt;="&amp;L$4,'LinkedIn data'!$B$3:$B$20000,$A97),0)))))</f>
        <v/>
      </c>
      <c r="M97" s="14" t="str">
        <f aca="false">IF($A97="","",IF($B97="Meta",SUMIFS('Meta data'!$V$3:$V$20000,'Meta data'!$A$3:$A$20000,"&gt;="&amp;M$3,'Meta data'!$A$3:$A$20000,"&lt;="&amp;M$4,'Meta data'!$C$3:$C$20000,$A97),IF($B97="Google Ads",SUMIFS('Google data'!$J$3:$J$20000,'Google data'!$B$3:$B$20000,"&gt;="&amp;M$3,'Google data'!$B$3:$B$20000,"&lt;="&amp;M$4,'Google data'!$A$3:$A$20000,$A97),IF($B97="ChatGPT Ads",SUMIFS('ChatGPT data'!$I$3:$I$20000,'ChatGPT data'!$A$3:$A$20000,"&gt;="&amp;M$3,'ChatGPT data'!$A$3:$A$20000,"&lt;="&amp;M$4,'ChatGPT data'!$B$3:$B$20000,$A97),IF($B97="LinkedIn Ads",SUMIFS('LinkedIn data'!$I$3:$I$20000,'LinkedIn data'!$A$3:$A$20000,"&gt;="&amp;M$3,'LinkedIn data'!$A$3:$A$20000,"&lt;="&amp;M$4,'LinkedIn data'!$B$3:$B$20000,$A97),0)))))</f>
        <v/>
      </c>
      <c r="N97" s="14" t="str">
        <f aca="false">IF($A97="","",IF($B97="Meta",SUMIFS('Meta data'!$V$3:$V$20000,'Meta data'!$A$3:$A$20000,"&gt;="&amp;N$3,'Meta data'!$A$3:$A$20000,"&lt;="&amp;N$4,'Meta data'!$C$3:$C$20000,$A97),IF($B97="Google Ads",SUMIFS('Google data'!$J$3:$J$20000,'Google data'!$B$3:$B$20000,"&gt;="&amp;N$3,'Google data'!$B$3:$B$20000,"&lt;="&amp;N$4,'Google data'!$A$3:$A$20000,$A97),IF($B97="ChatGPT Ads",SUMIFS('ChatGPT data'!$I$3:$I$20000,'ChatGPT data'!$A$3:$A$20000,"&gt;="&amp;N$3,'ChatGPT data'!$A$3:$A$20000,"&lt;="&amp;N$4,'ChatGPT data'!$B$3:$B$20000,$A97),IF($B97="LinkedIn Ads",SUMIFS('LinkedIn data'!$I$3:$I$20000,'LinkedIn data'!$A$3:$A$20000,"&gt;="&amp;N$3,'LinkedIn data'!$A$3:$A$20000,"&lt;="&amp;N$4,'LinkedIn data'!$B$3:$B$20000,$A97),0)))))</f>
        <v/>
      </c>
      <c r="O97" s="14" t="str">
        <f aca="false">IF($A97="","",IF($B97="Meta",SUMIFS('Meta data'!$V$3:$V$20000,'Meta data'!$A$3:$A$20000,"&gt;="&amp;O$3,'Meta data'!$A$3:$A$20000,"&lt;="&amp;O$4,'Meta data'!$C$3:$C$20000,$A97),IF($B97="Google Ads",SUMIFS('Google data'!$J$3:$J$20000,'Google data'!$B$3:$B$20000,"&gt;="&amp;O$3,'Google data'!$B$3:$B$20000,"&lt;="&amp;O$4,'Google data'!$A$3:$A$20000,$A97),IF($B97="ChatGPT Ads",SUMIFS('ChatGPT data'!$I$3:$I$20000,'ChatGPT data'!$A$3:$A$20000,"&gt;="&amp;O$3,'ChatGPT data'!$A$3:$A$20000,"&lt;="&amp;O$4,'ChatGPT data'!$B$3:$B$20000,$A97),IF($B97="LinkedIn Ads",SUMIFS('LinkedIn data'!$I$3:$I$20000,'LinkedIn data'!$A$3:$A$20000,"&gt;="&amp;O$3,'LinkedIn data'!$A$3:$A$20000,"&lt;="&amp;O$4,'LinkedIn data'!$B$3:$B$20000,$A97),0)))))</f>
        <v/>
      </c>
      <c r="P97" s="14" t="str">
        <f aca="false">IF($A97="","",IF($B97="Meta",SUMIFS('Meta data'!$V$3:$V$20000,'Meta data'!$A$3:$A$20000,"&gt;="&amp;P$3,'Meta data'!$A$3:$A$20000,"&lt;="&amp;P$4,'Meta data'!$C$3:$C$20000,$A97),IF($B97="Google Ads",SUMIFS('Google data'!$J$3:$J$20000,'Google data'!$B$3:$B$20000,"&gt;="&amp;P$3,'Google data'!$B$3:$B$20000,"&lt;="&amp;P$4,'Google data'!$A$3:$A$20000,$A97),IF($B97="ChatGPT Ads",SUMIFS('ChatGPT data'!$I$3:$I$20000,'ChatGPT data'!$A$3:$A$20000,"&gt;="&amp;P$3,'ChatGPT data'!$A$3:$A$20000,"&lt;="&amp;P$4,'ChatGPT data'!$B$3:$B$20000,$A97),IF($B97="LinkedIn Ads",SUMIFS('LinkedIn data'!$I$3:$I$20000,'LinkedIn data'!$A$3:$A$20000,"&gt;="&amp;P$3,'LinkedIn data'!$A$3:$A$20000,"&lt;="&amp;P$4,'LinkedIn data'!$B$3:$B$20000,$A97),0)))))</f>
        <v/>
      </c>
      <c r="Q97" s="14" t="str">
        <f aca="false">IF($A97="","",IF($B97="Meta",SUMIFS('Meta data'!$V$3:$V$20000,'Meta data'!$A$3:$A$20000,"&gt;="&amp;Q$3,'Meta data'!$A$3:$A$20000,"&lt;="&amp;Q$4,'Meta data'!$C$3:$C$20000,$A97),IF($B97="Google Ads",SUMIFS('Google data'!$J$3:$J$20000,'Google data'!$B$3:$B$20000,"&gt;="&amp;Q$3,'Google data'!$B$3:$B$20000,"&lt;="&amp;Q$4,'Google data'!$A$3:$A$20000,$A97),IF($B97="ChatGPT Ads",SUMIFS('ChatGPT data'!$I$3:$I$20000,'ChatGPT data'!$A$3:$A$20000,"&gt;="&amp;Q$3,'ChatGPT data'!$A$3:$A$20000,"&lt;="&amp;Q$4,'ChatGPT data'!$B$3:$B$20000,$A97),IF($B97="LinkedIn Ads",SUMIFS('LinkedIn data'!$I$3:$I$20000,'LinkedIn data'!$A$3:$A$20000,"&gt;="&amp;Q$3,'LinkedIn data'!$A$3:$A$20000,"&lt;="&amp;Q$4,'LinkedIn data'!$B$3:$B$20000,$A97),0)))))</f>
        <v/>
      </c>
      <c r="R97" s="15" t="str">
        <f aca="false">IF($A97="","",SUM(F97:Q97))</f>
        <v/>
      </c>
      <c r="S97" s="36" t="str">
        <f aca="false">IF($A97="","",IF($B97="Meta",SUMIFS('Meta data'!$O$3:$O$20000,'Meta data'!$C$3:$C$20000,$A97),IF($B97="Google Ads",SUMIFS('Google data'!$F$3:$F$20000,'Google data'!$A$3:$A$20000,$A97),IF($B97="ChatGPT Ads",SUMIFS('ChatGPT data'!$E$3:$E$20000,'ChatGPT data'!$B$3:$B$20000,$A97),IF($B97="LinkedIn Ads",SUMIFS('LinkedIn data'!$E$3:$E$20000,'LinkedIn data'!$B$3:$B$20000,$A97),0)))))</f>
        <v/>
      </c>
      <c r="T97" s="36" t="str">
        <f aca="false">IF($A97="","",IF($B97="Meta",SUMIFS('Meta data'!$P$3:$P$20000,'Meta data'!$C$3:$C$20000,$A97),IF($B97="Google Ads",SUMIFS('Google data'!$G$3:$G$20000,'Google data'!$A$3:$A$20000,$A97),IF($B97="ChatGPT Ads",SUMIFS('ChatGPT data'!$F$3:$F$20000,'ChatGPT data'!$B$3:$B$20000,$A97),IF($B97="LinkedIn Ads",SUMIFS('LinkedIn data'!$F$3:$F$20000,'LinkedIn data'!$B$3:$B$20000,$A97),0)))))</f>
        <v/>
      </c>
      <c r="U97" s="37" t="str">
        <f aca="false">IF(OR($A97="",T97=0),"",R97/T97)</f>
        <v/>
      </c>
      <c r="V97" s="58"/>
      <c r="W97" s="14" t="str">
        <f aca="false">IF($A97="","",IF($B97="Meta",SUMIFS('Meta data'!$V$3:$V$20000,'Meta data'!$A$3:$A$20000,"&gt;="&amp;Calc!$C$15,'Meta data'!$A$3:$A$20000,"&lt;="&amp;Calc!$C$13,'Meta data'!$C$3:$C$20000,$A97,'Meta data'!$T$3:$T$20000,"&lt;&gt;Month total"),IF($B97="Google Ads",SUMIFS('Google data'!$J$3:$J$20000,'Google data'!$B$3:$B$20000,"&gt;="&amp;Calc!$C$15,'Google data'!$B$3:$B$20000,"&lt;="&amp;Calc!$C$13,'Google data'!$A$3:$A$20000,$A97,'Google data'!$H$3:$H$20000,"&lt;&gt;Month total"),IF($B97="ChatGPT Ads",SUMIFS('ChatGPT data'!$I$3:$I$20000,'ChatGPT data'!$A$3:$A$20000,"&gt;="&amp;Calc!$C$15,'ChatGPT data'!$A$3:$A$20000,"&lt;="&amp;Calc!$C$13,'ChatGPT data'!$B$3:$B$20000,$A97,'ChatGPT data'!$G$3:$G$20000,"&lt;&gt;Month total"),IF($B97="LinkedIn Ads",SUMIFS('LinkedIn data'!$I$3:$I$20000,'LinkedIn data'!$A$3:$A$20000,"&gt;="&amp;Calc!$C$15,'LinkedIn data'!$A$3:$A$20000,"&lt;="&amp;Calc!$C$13,'LinkedIn data'!$B$3:$B$20000,$A97,'LinkedIn data'!$G$3:$G$20000,"&lt;&gt;Month total"),0)))))</f>
        <v/>
      </c>
      <c r="X97" s="14" t="str">
        <f aca="false">IF($A97="","",IF($B97="Meta",SUMIFS('Meta data'!$V$3:$V$20000,'Meta data'!$A$3:$A$20000,"&gt;="&amp;Calc!$C$14,'Meta data'!$A$3:$A$20000,"&lt;="&amp;Calc!$C$13,'Meta data'!$C$3:$C$20000,$A97,'Meta data'!$T$3:$T$20000,"&lt;&gt;Month total"),IF($B97="Google Ads",SUMIFS('Google data'!$J$3:$J$20000,'Google data'!$B$3:$B$20000,"&gt;="&amp;Calc!$C$14,'Google data'!$B$3:$B$20000,"&lt;="&amp;Calc!$C$13,'Google data'!$A$3:$A$20000,$A97,'Google data'!$H$3:$H$20000,"&lt;&gt;Month total"),IF($B97="ChatGPT Ads",SUMIFS('ChatGPT data'!$I$3:$I$20000,'ChatGPT data'!$A$3:$A$20000,"&gt;="&amp;Calc!$C$14,'ChatGPT data'!$A$3:$A$20000,"&lt;="&amp;Calc!$C$13,'ChatGPT data'!$B$3:$B$20000,$A97,'ChatGPT data'!$G$3:$G$20000,"&lt;&gt;Month total"),IF($B97="LinkedIn Ads",SUMIFS('LinkedIn data'!$I$3:$I$20000,'LinkedIn data'!$A$3:$A$20000,"&gt;="&amp;Calc!$C$14,'LinkedIn data'!$A$3:$A$20000,"&lt;="&amp;Calc!$C$13,'LinkedIn data'!$B$3:$B$20000,$A97,'LinkedIn data'!$G$3:$G$20000,"&lt;&gt;Month total"),0)))))</f>
        <v/>
      </c>
    </row>
    <row r="98" customFormat="false" ht="15" hidden="false" customHeight="false" outlineLevel="0" collapsed="false">
      <c r="A98" s="59"/>
      <c r="B98" s="59"/>
      <c r="C98" s="59"/>
      <c r="D98" s="59"/>
      <c r="E98" s="59"/>
      <c r="F98" s="14" t="str">
        <f aca="false">IF($A98="","",IF($B98="Meta",SUMIFS('Meta data'!$V$3:$V$20000,'Meta data'!$A$3:$A$20000,"&gt;="&amp;F$3,'Meta data'!$A$3:$A$20000,"&lt;="&amp;F$4,'Meta data'!$C$3:$C$20000,$A98),IF($B98="Google Ads",SUMIFS('Google data'!$J$3:$J$20000,'Google data'!$B$3:$B$20000,"&gt;="&amp;F$3,'Google data'!$B$3:$B$20000,"&lt;="&amp;F$4,'Google data'!$A$3:$A$20000,$A98),IF($B98="ChatGPT Ads",SUMIFS('ChatGPT data'!$I$3:$I$20000,'ChatGPT data'!$A$3:$A$20000,"&gt;="&amp;F$3,'ChatGPT data'!$A$3:$A$20000,"&lt;="&amp;F$4,'ChatGPT data'!$B$3:$B$20000,$A98),IF($B98="LinkedIn Ads",SUMIFS('LinkedIn data'!$I$3:$I$20000,'LinkedIn data'!$A$3:$A$20000,"&gt;="&amp;F$3,'LinkedIn data'!$A$3:$A$20000,"&lt;="&amp;F$4,'LinkedIn data'!$B$3:$B$20000,$A98),0)))))</f>
        <v/>
      </c>
      <c r="G98" s="14" t="str">
        <f aca="false">IF($A98="","",IF($B98="Meta",SUMIFS('Meta data'!$V$3:$V$20000,'Meta data'!$A$3:$A$20000,"&gt;="&amp;G$3,'Meta data'!$A$3:$A$20000,"&lt;="&amp;G$4,'Meta data'!$C$3:$C$20000,$A98),IF($B98="Google Ads",SUMIFS('Google data'!$J$3:$J$20000,'Google data'!$B$3:$B$20000,"&gt;="&amp;G$3,'Google data'!$B$3:$B$20000,"&lt;="&amp;G$4,'Google data'!$A$3:$A$20000,$A98),IF($B98="ChatGPT Ads",SUMIFS('ChatGPT data'!$I$3:$I$20000,'ChatGPT data'!$A$3:$A$20000,"&gt;="&amp;G$3,'ChatGPT data'!$A$3:$A$20000,"&lt;="&amp;G$4,'ChatGPT data'!$B$3:$B$20000,$A98),IF($B98="LinkedIn Ads",SUMIFS('LinkedIn data'!$I$3:$I$20000,'LinkedIn data'!$A$3:$A$20000,"&gt;="&amp;G$3,'LinkedIn data'!$A$3:$A$20000,"&lt;="&amp;G$4,'LinkedIn data'!$B$3:$B$20000,$A98),0)))))</f>
        <v/>
      </c>
      <c r="H98" s="14" t="str">
        <f aca="false">IF($A98="","",IF($B98="Meta",SUMIFS('Meta data'!$V$3:$V$20000,'Meta data'!$A$3:$A$20000,"&gt;="&amp;H$3,'Meta data'!$A$3:$A$20000,"&lt;="&amp;H$4,'Meta data'!$C$3:$C$20000,$A98),IF($B98="Google Ads",SUMIFS('Google data'!$J$3:$J$20000,'Google data'!$B$3:$B$20000,"&gt;="&amp;H$3,'Google data'!$B$3:$B$20000,"&lt;="&amp;H$4,'Google data'!$A$3:$A$20000,$A98),IF($B98="ChatGPT Ads",SUMIFS('ChatGPT data'!$I$3:$I$20000,'ChatGPT data'!$A$3:$A$20000,"&gt;="&amp;H$3,'ChatGPT data'!$A$3:$A$20000,"&lt;="&amp;H$4,'ChatGPT data'!$B$3:$B$20000,$A98),IF($B98="LinkedIn Ads",SUMIFS('LinkedIn data'!$I$3:$I$20000,'LinkedIn data'!$A$3:$A$20000,"&gt;="&amp;H$3,'LinkedIn data'!$A$3:$A$20000,"&lt;="&amp;H$4,'LinkedIn data'!$B$3:$B$20000,$A98),0)))))</f>
        <v/>
      </c>
      <c r="I98" s="14" t="str">
        <f aca="false">IF($A98="","",IF($B98="Meta",SUMIFS('Meta data'!$V$3:$V$20000,'Meta data'!$A$3:$A$20000,"&gt;="&amp;I$3,'Meta data'!$A$3:$A$20000,"&lt;="&amp;I$4,'Meta data'!$C$3:$C$20000,$A98),IF($B98="Google Ads",SUMIFS('Google data'!$J$3:$J$20000,'Google data'!$B$3:$B$20000,"&gt;="&amp;I$3,'Google data'!$B$3:$B$20000,"&lt;="&amp;I$4,'Google data'!$A$3:$A$20000,$A98),IF($B98="ChatGPT Ads",SUMIFS('ChatGPT data'!$I$3:$I$20000,'ChatGPT data'!$A$3:$A$20000,"&gt;="&amp;I$3,'ChatGPT data'!$A$3:$A$20000,"&lt;="&amp;I$4,'ChatGPT data'!$B$3:$B$20000,$A98),IF($B98="LinkedIn Ads",SUMIFS('LinkedIn data'!$I$3:$I$20000,'LinkedIn data'!$A$3:$A$20000,"&gt;="&amp;I$3,'LinkedIn data'!$A$3:$A$20000,"&lt;="&amp;I$4,'LinkedIn data'!$B$3:$B$20000,$A98),0)))))</f>
        <v/>
      </c>
      <c r="J98" s="14" t="str">
        <f aca="false">IF($A98="","",IF($B98="Meta",SUMIFS('Meta data'!$V$3:$V$20000,'Meta data'!$A$3:$A$20000,"&gt;="&amp;J$3,'Meta data'!$A$3:$A$20000,"&lt;="&amp;J$4,'Meta data'!$C$3:$C$20000,$A98),IF($B98="Google Ads",SUMIFS('Google data'!$J$3:$J$20000,'Google data'!$B$3:$B$20000,"&gt;="&amp;J$3,'Google data'!$B$3:$B$20000,"&lt;="&amp;J$4,'Google data'!$A$3:$A$20000,$A98),IF($B98="ChatGPT Ads",SUMIFS('ChatGPT data'!$I$3:$I$20000,'ChatGPT data'!$A$3:$A$20000,"&gt;="&amp;J$3,'ChatGPT data'!$A$3:$A$20000,"&lt;="&amp;J$4,'ChatGPT data'!$B$3:$B$20000,$A98),IF($B98="LinkedIn Ads",SUMIFS('LinkedIn data'!$I$3:$I$20000,'LinkedIn data'!$A$3:$A$20000,"&gt;="&amp;J$3,'LinkedIn data'!$A$3:$A$20000,"&lt;="&amp;J$4,'LinkedIn data'!$B$3:$B$20000,$A98),0)))))</f>
        <v/>
      </c>
      <c r="K98" s="14" t="str">
        <f aca="false">IF($A98="","",IF($B98="Meta",SUMIFS('Meta data'!$V$3:$V$20000,'Meta data'!$A$3:$A$20000,"&gt;="&amp;K$3,'Meta data'!$A$3:$A$20000,"&lt;="&amp;K$4,'Meta data'!$C$3:$C$20000,$A98),IF($B98="Google Ads",SUMIFS('Google data'!$J$3:$J$20000,'Google data'!$B$3:$B$20000,"&gt;="&amp;K$3,'Google data'!$B$3:$B$20000,"&lt;="&amp;K$4,'Google data'!$A$3:$A$20000,$A98),IF($B98="ChatGPT Ads",SUMIFS('ChatGPT data'!$I$3:$I$20000,'ChatGPT data'!$A$3:$A$20000,"&gt;="&amp;K$3,'ChatGPT data'!$A$3:$A$20000,"&lt;="&amp;K$4,'ChatGPT data'!$B$3:$B$20000,$A98),IF($B98="LinkedIn Ads",SUMIFS('LinkedIn data'!$I$3:$I$20000,'LinkedIn data'!$A$3:$A$20000,"&gt;="&amp;K$3,'LinkedIn data'!$A$3:$A$20000,"&lt;="&amp;K$4,'LinkedIn data'!$B$3:$B$20000,$A98),0)))))</f>
        <v/>
      </c>
      <c r="L98" s="14" t="str">
        <f aca="false">IF($A98="","",IF($B98="Meta",SUMIFS('Meta data'!$V$3:$V$20000,'Meta data'!$A$3:$A$20000,"&gt;="&amp;L$3,'Meta data'!$A$3:$A$20000,"&lt;="&amp;L$4,'Meta data'!$C$3:$C$20000,$A98),IF($B98="Google Ads",SUMIFS('Google data'!$J$3:$J$20000,'Google data'!$B$3:$B$20000,"&gt;="&amp;L$3,'Google data'!$B$3:$B$20000,"&lt;="&amp;L$4,'Google data'!$A$3:$A$20000,$A98),IF($B98="ChatGPT Ads",SUMIFS('ChatGPT data'!$I$3:$I$20000,'ChatGPT data'!$A$3:$A$20000,"&gt;="&amp;L$3,'ChatGPT data'!$A$3:$A$20000,"&lt;="&amp;L$4,'ChatGPT data'!$B$3:$B$20000,$A98),IF($B98="LinkedIn Ads",SUMIFS('LinkedIn data'!$I$3:$I$20000,'LinkedIn data'!$A$3:$A$20000,"&gt;="&amp;L$3,'LinkedIn data'!$A$3:$A$20000,"&lt;="&amp;L$4,'LinkedIn data'!$B$3:$B$20000,$A98),0)))))</f>
        <v/>
      </c>
      <c r="M98" s="14" t="str">
        <f aca="false">IF($A98="","",IF($B98="Meta",SUMIFS('Meta data'!$V$3:$V$20000,'Meta data'!$A$3:$A$20000,"&gt;="&amp;M$3,'Meta data'!$A$3:$A$20000,"&lt;="&amp;M$4,'Meta data'!$C$3:$C$20000,$A98),IF($B98="Google Ads",SUMIFS('Google data'!$J$3:$J$20000,'Google data'!$B$3:$B$20000,"&gt;="&amp;M$3,'Google data'!$B$3:$B$20000,"&lt;="&amp;M$4,'Google data'!$A$3:$A$20000,$A98),IF($B98="ChatGPT Ads",SUMIFS('ChatGPT data'!$I$3:$I$20000,'ChatGPT data'!$A$3:$A$20000,"&gt;="&amp;M$3,'ChatGPT data'!$A$3:$A$20000,"&lt;="&amp;M$4,'ChatGPT data'!$B$3:$B$20000,$A98),IF($B98="LinkedIn Ads",SUMIFS('LinkedIn data'!$I$3:$I$20000,'LinkedIn data'!$A$3:$A$20000,"&gt;="&amp;M$3,'LinkedIn data'!$A$3:$A$20000,"&lt;="&amp;M$4,'LinkedIn data'!$B$3:$B$20000,$A98),0)))))</f>
        <v/>
      </c>
      <c r="N98" s="14" t="str">
        <f aca="false">IF($A98="","",IF($B98="Meta",SUMIFS('Meta data'!$V$3:$V$20000,'Meta data'!$A$3:$A$20000,"&gt;="&amp;N$3,'Meta data'!$A$3:$A$20000,"&lt;="&amp;N$4,'Meta data'!$C$3:$C$20000,$A98),IF($B98="Google Ads",SUMIFS('Google data'!$J$3:$J$20000,'Google data'!$B$3:$B$20000,"&gt;="&amp;N$3,'Google data'!$B$3:$B$20000,"&lt;="&amp;N$4,'Google data'!$A$3:$A$20000,$A98),IF($B98="ChatGPT Ads",SUMIFS('ChatGPT data'!$I$3:$I$20000,'ChatGPT data'!$A$3:$A$20000,"&gt;="&amp;N$3,'ChatGPT data'!$A$3:$A$20000,"&lt;="&amp;N$4,'ChatGPT data'!$B$3:$B$20000,$A98),IF($B98="LinkedIn Ads",SUMIFS('LinkedIn data'!$I$3:$I$20000,'LinkedIn data'!$A$3:$A$20000,"&gt;="&amp;N$3,'LinkedIn data'!$A$3:$A$20000,"&lt;="&amp;N$4,'LinkedIn data'!$B$3:$B$20000,$A98),0)))))</f>
        <v/>
      </c>
      <c r="O98" s="14" t="str">
        <f aca="false">IF($A98="","",IF($B98="Meta",SUMIFS('Meta data'!$V$3:$V$20000,'Meta data'!$A$3:$A$20000,"&gt;="&amp;O$3,'Meta data'!$A$3:$A$20000,"&lt;="&amp;O$4,'Meta data'!$C$3:$C$20000,$A98),IF($B98="Google Ads",SUMIFS('Google data'!$J$3:$J$20000,'Google data'!$B$3:$B$20000,"&gt;="&amp;O$3,'Google data'!$B$3:$B$20000,"&lt;="&amp;O$4,'Google data'!$A$3:$A$20000,$A98),IF($B98="ChatGPT Ads",SUMIFS('ChatGPT data'!$I$3:$I$20000,'ChatGPT data'!$A$3:$A$20000,"&gt;="&amp;O$3,'ChatGPT data'!$A$3:$A$20000,"&lt;="&amp;O$4,'ChatGPT data'!$B$3:$B$20000,$A98),IF($B98="LinkedIn Ads",SUMIFS('LinkedIn data'!$I$3:$I$20000,'LinkedIn data'!$A$3:$A$20000,"&gt;="&amp;O$3,'LinkedIn data'!$A$3:$A$20000,"&lt;="&amp;O$4,'LinkedIn data'!$B$3:$B$20000,$A98),0)))))</f>
        <v/>
      </c>
      <c r="P98" s="14" t="str">
        <f aca="false">IF($A98="","",IF($B98="Meta",SUMIFS('Meta data'!$V$3:$V$20000,'Meta data'!$A$3:$A$20000,"&gt;="&amp;P$3,'Meta data'!$A$3:$A$20000,"&lt;="&amp;P$4,'Meta data'!$C$3:$C$20000,$A98),IF($B98="Google Ads",SUMIFS('Google data'!$J$3:$J$20000,'Google data'!$B$3:$B$20000,"&gt;="&amp;P$3,'Google data'!$B$3:$B$20000,"&lt;="&amp;P$4,'Google data'!$A$3:$A$20000,$A98),IF($B98="ChatGPT Ads",SUMIFS('ChatGPT data'!$I$3:$I$20000,'ChatGPT data'!$A$3:$A$20000,"&gt;="&amp;P$3,'ChatGPT data'!$A$3:$A$20000,"&lt;="&amp;P$4,'ChatGPT data'!$B$3:$B$20000,$A98),IF($B98="LinkedIn Ads",SUMIFS('LinkedIn data'!$I$3:$I$20000,'LinkedIn data'!$A$3:$A$20000,"&gt;="&amp;P$3,'LinkedIn data'!$A$3:$A$20000,"&lt;="&amp;P$4,'LinkedIn data'!$B$3:$B$20000,$A98),0)))))</f>
        <v/>
      </c>
      <c r="Q98" s="14" t="str">
        <f aca="false">IF($A98="","",IF($B98="Meta",SUMIFS('Meta data'!$V$3:$V$20000,'Meta data'!$A$3:$A$20000,"&gt;="&amp;Q$3,'Meta data'!$A$3:$A$20000,"&lt;="&amp;Q$4,'Meta data'!$C$3:$C$20000,$A98),IF($B98="Google Ads",SUMIFS('Google data'!$J$3:$J$20000,'Google data'!$B$3:$B$20000,"&gt;="&amp;Q$3,'Google data'!$B$3:$B$20000,"&lt;="&amp;Q$4,'Google data'!$A$3:$A$20000,$A98),IF($B98="ChatGPT Ads",SUMIFS('ChatGPT data'!$I$3:$I$20000,'ChatGPT data'!$A$3:$A$20000,"&gt;="&amp;Q$3,'ChatGPT data'!$A$3:$A$20000,"&lt;="&amp;Q$4,'ChatGPT data'!$B$3:$B$20000,$A98),IF($B98="LinkedIn Ads",SUMIFS('LinkedIn data'!$I$3:$I$20000,'LinkedIn data'!$A$3:$A$20000,"&gt;="&amp;Q$3,'LinkedIn data'!$A$3:$A$20000,"&lt;="&amp;Q$4,'LinkedIn data'!$B$3:$B$20000,$A98),0)))))</f>
        <v/>
      </c>
      <c r="R98" s="15" t="str">
        <f aca="false">IF($A98="","",SUM(F98:Q98))</f>
        <v/>
      </c>
      <c r="S98" s="36" t="str">
        <f aca="false">IF($A98="","",IF($B98="Meta",SUMIFS('Meta data'!$O$3:$O$20000,'Meta data'!$C$3:$C$20000,$A98),IF($B98="Google Ads",SUMIFS('Google data'!$F$3:$F$20000,'Google data'!$A$3:$A$20000,$A98),IF($B98="ChatGPT Ads",SUMIFS('ChatGPT data'!$E$3:$E$20000,'ChatGPT data'!$B$3:$B$20000,$A98),IF($B98="LinkedIn Ads",SUMIFS('LinkedIn data'!$E$3:$E$20000,'LinkedIn data'!$B$3:$B$20000,$A98),0)))))</f>
        <v/>
      </c>
      <c r="T98" s="36" t="str">
        <f aca="false">IF($A98="","",IF($B98="Meta",SUMIFS('Meta data'!$P$3:$P$20000,'Meta data'!$C$3:$C$20000,$A98),IF($B98="Google Ads",SUMIFS('Google data'!$G$3:$G$20000,'Google data'!$A$3:$A$20000,$A98),IF($B98="ChatGPT Ads",SUMIFS('ChatGPT data'!$F$3:$F$20000,'ChatGPT data'!$B$3:$B$20000,$A98),IF($B98="LinkedIn Ads",SUMIFS('LinkedIn data'!$F$3:$F$20000,'LinkedIn data'!$B$3:$B$20000,$A98),0)))))</f>
        <v/>
      </c>
      <c r="U98" s="37" t="str">
        <f aca="false">IF(OR($A98="",T98=0),"",R98/T98)</f>
        <v/>
      </c>
      <c r="V98" s="58"/>
      <c r="W98" s="14" t="str">
        <f aca="false">IF($A98="","",IF($B98="Meta",SUMIFS('Meta data'!$V$3:$V$20000,'Meta data'!$A$3:$A$20000,"&gt;="&amp;Calc!$C$15,'Meta data'!$A$3:$A$20000,"&lt;="&amp;Calc!$C$13,'Meta data'!$C$3:$C$20000,$A98,'Meta data'!$T$3:$T$20000,"&lt;&gt;Month total"),IF($B98="Google Ads",SUMIFS('Google data'!$J$3:$J$20000,'Google data'!$B$3:$B$20000,"&gt;="&amp;Calc!$C$15,'Google data'!$B$3:$B$20000,"&lt;="&amp;Calc!$C$13,'Google data'!$A$3:$A$20000,$A98,'Google data'!$H$3:$H$20000,"&lt;&gt;Month total"),IF($B98="ChatGPT Ads",SUMIFS('ChatGPT data'!$I$3:$I$20000,'ChatGPT data'!$A$3:$A$20000,"&gt;="&amp;Calc!$C$15,'ChatGPT data'!$A$3:$A$20000,"&lt;="&amp;Calc!$C$13,'ChatGPT data'!$B$3:$B$20000,$A98,'ChatGPT data'!$G$3:$G$20000,"&lt;&gt;Month total"),IF($B98="LinkedIn Ads",SUMIFS('LinkedIn data'!$I$3:$I$20000,'LinkedIn data'!$A$3:$A$20000,"&gt;="&amp;Calc!$C$15,'LinkedIn data'!$A$3:$A$20000,"&lt;="&amp;Calc!$C$13,'LinkedIn data'!$B$3:$B$20000,$A98,'LinkedIn data'!$G$3:$G$20000,"&lt;&gt;Month total"),0)))))</f>
        <v/>
      </c>
      <c r="X98" s="14" t="str">
        <f aca="false">IF($A98="","",IF($B98="Meta",SUMIFS('Meta data'!$V$3:$V$20000,'Meta data'!$A$3:$A$20000,"&gt;="&amp;Calc!$C$14,'Meta data'!$A$3:$A$20000,"&lt;="&amp;Calc!$C$13,'Meta data'!$C$3:$C$20000,$A98,'Meta data'!$T$3:$T$20000,"&lt;&gt;Month total"),IF($B98="Google Ads",SUMIFS('Google data'!$J$3:$J$20000,'Google data'!$B$3:$B$20000,"&gt;="&amp;Calc!$C$14,'Google data'!$B$3:$B$20000,"&lt;="&amp;Calc!$C$13,'Google data'!$A$3:$A$20000,$A98,'Google data'!$H$3:$H$20000,"&lt;&gt;Month total"),IF($B98="ChatGPT Ads",SUMIFS('ChatGPT data'!$I$3:$I$20000,'ChatGPT data'!$A$3:$A$20000,"&gt;="&amp;Calc!$C$14,'ChatGPT data'!$A$3:$A$20000,"&lt;="&amp;Calc!$C$13,'ChatGPT data'!$B$3:$B$20000,$A98,'ChatGPT data'!$G$3:$G$20000,"&lt;&gt;Month total"),IF($B98="LinkedIn Ads",SUMIFS('LinkedIn data'!$I$3:$I$20000,'LinkedIn data'!$A$3:$A$20000,"&gt;="&amp;Calc!$C$14,'LinkedIn data'!$A$3:$A$20000,"&lt;="&amp;Calc!$C$13,'LinkedIn data'!$B$3:$B$20000,$A98,'LinkedIn data'!$G$3:$G$20000,"&lt;&gt;Month total"),0)))))</f>
        <v/>
      </c>
    </row>
    <row r="99" customFormat="false" ht="15" hidden="false" customHeight="false" outlineLevel="0" collapsed="false">
      <c r="A99" s="59"/>
      <c r="B99" s="59"/>
      <c r="C99" s="59"/>
      <c r="D99" s="59"/>
      <c r="E99" s="59"/>
      <c r="F99" s="14" t="str">
        <f aca="false">IF($A99="","",IF($B99="Meta",SUMIFS('Meta data'!$V$3:$V$20000,'Meta data'!$A$3:$A$20000,"&gt;="&amp;F$3,'Meta data'!$A$3:$A$20000,"&lt;="&amp;F$4,'Meta data'!$C$3:$C$20000,$A99),IF($B99="Google Ads",SUMIFS('Google data'!$J$3:$J$20000,'Google data'!$B$3:$B$20000,"&gt;="&amp;F$3,'Google data'!$B$3:$B$20000,"&lt;="&amp;F$4,'Google data'!$A$3:$A$20000,$A99),IF($B99="ChatGPT Ads",SUMIFS('ChatGPT data'!$I$3:$I$20000,'ChatGPT data'!$A$3:$A$20000,"&gt;="&amp;F$3,'ChatGPT data'!$A$3:$A$20000,"&lt;="&amp;F$4,'ChatGPT data'!$B$3:$B$20000,$A99),IF($B99="LinkedIn Ads",SUMIFS('LinkedIn data'!$I$3:$I$20000,'LinkedIn data'!$A$3:$A$20000,"&gt;="&amp;F$3,'LinkedIn data'!$A$3:$A$20000,"&lt;="&amp;F$4,'LinkedIn data'!$B$3:$B$20000,$A99),0)))))</f>
        <v/>
      </c>
      <c r="G99" s="14" t="str">
        <f aca="false">IF($A99="","",IF($B99="Meta",SUMIFS('Meta data'!$V$3:$V$20000,'Meta data'!$A$3:$A$20000,"&gt;="&amp;G$3,'Meta data'!$A$3:$A$20000,"&lt;="&amp;G$4,'Meta data'!$C$3:$C$20000,$A99),IF($B99="Google Ads",SUMIFS('Google data'!$J$3:$J$20000,'Google data'!$B$3:$B$20000,"&gt;="&amp;G$3,'Google data'!$B$3:$B$20000,"&lt;="&amp;G$4,'Google data'!$A$3:$A$20000,$A99),IF($B99="ChatGPT Ads",SUMIFS('ChatGPT data'!$I$3:$I$20000,'ChatGPT data'!$A$3:$A$20000,"&gt;="&amp;G$3,'ChatGPT data'!$A$3:$A$20000,"&lt;="&amp;G$4,'ChatGPT data'!$B$3:$B$20000,$A99),IF($B99="LinkedIn Ads",SUMIFS('LinkedIn data'!$I$3:$I$20000,'LinkedIn data'!$A$3:$A$20000,"&gt;="&amp;G$3,'LinkedIn data'!$A$3:$A$20000,"&lt;="&amp;G$4,'LinkedIn data'!$B$3:$B$20000,$A99),0)))))</f>
        <v/>
      </c>
      <c r="H99" s="14" t="str">
        <f aca="false">IF($A99="","",IF($B99="Meta",SUMIFS('Meta data'!$V$3:$V$20000,'Meta data'!$A$3:$A$20000,"&gt;="&amp;H$3,'Meta data'!$A$3:$A$20000,"&lt;="&amp;H$4,'Meta data'!$C$3:$C$20000,$A99),IF($B99="Google Ads",SUMIFS('Google data'!$J$3:$J$20000,'Google data'!$B$3:$B$20000,"&gt;="&amp;H$3,'Google data'!$B$3:$B$20000,"&lt;="&amp;H$4,'Google data'!$A$3:$A$20000,$A99),IF($B99="ChatGPT Ads",SUMIFS('ChatGPT data'!$I$3:$I$20000,'ChatGPT data'!$A$3:$A$20000,"&gt;="&amp;H$3,'ChatGPT data'!$A$3:$A$20000,"&lt;="&amp;H$4,'ChatGPT data'!$B$3:$B$20000,$A99),IF($B99="LinkedIn Ads",SUMIFS('LinkedIn data'!$I$3:$I$20000,'LinkedIn data'!$A$3:$A$20000,"&gt;="&amp;H$3,'LinkedIn data'!$A$3:$A$20000,"&lt;="&amp;H$4,'LinkedIn data'!$B$3:$B$20000,$A99),0)))))</f>
        <v/>
      </c>
      <c r="I99" s="14" t="str">
        <f aca="false">IF($A99="","",IF($B99="Meta",SUMIFS('Meta data'!$V$3:$V$20000,'Meta data'!$A$3:$A$20000,"&gt;="&amp;I$3,'Meta data'!$A$3:$A$20000,"&lt;="&amp;I$4,'Meta data'!$C$3:$C$20000,$A99),IF($B99="Google Ads",SUMIFS('Google data'!$J$3:$J$20000,'Google data'!$B$3:$B$20000,"&gt;="&amp;I$3,'Google data'!$B$3:$B$20000,"&lt;="&amp;I$4,'Google data'!$A$3:$A$20000,$A99),IF($B99="ChatGPT Ads",SUMIFS('ChatGPT data'!$I$3:$I$20000,'ChatGPT data'!$A$3:$A$20000,"&gt;="&amp;I$3,'ChatGPT data'!$A$3:$A$20000,"&lt;="&amp;I$4,'ChatGPT data'!$B$3:$B$20000,$A99),IF($B99="LinkedIn Ads",SUMIFS('LinkedIn data'!$I$3:$I$20000,'LinkedIn data'!$A$3:$A$20000,"&gt;="&amp;I$3,'LinkedIn data'!$A$3:$A$20000,"&lt;="&amp;I$4,'LinkedIn data'!$B$3:$B$20000,$A99),0)))))</f>
        <v/>
      </c>
      <c r="J99" s="14" t="str">
        <f aca="false">IF($A99="","",IF($B99="Meta",SUMIFS('Meta data'!$V$3:$V$20000,'Meta data'!$A$3:$A$20000,"&gt;="&amp;J$3,'Meta data'!$A$3:$A$20000,"&lt;="&amp;J$4,'Meta data'!$C$3:$C$20000,$A99),IF($B99="Google Ads",SUMIFS('Google data'!$J$3:$J$20000,'Google data'!$B$3:$B$20000,"&gt;="&amp;J$3,'Google data'!$B$3:$B$20000,"&lt;="&amp;J$4,'Google data'!$A$3:$A$20000,$A99),IF($B99="ChatGPT Ads",SUMIFS('ChatGPT data'!$I$3:$I$20000,'ChatGPT data'!$A$3:$A$20000,"&gt;="&amp;J$3,'ChatGPT data'!$A$3:$A$20000,"&lt;="&amp;J$4,'ChatGPT data'!$B$3:$B$20000,$A99),IF($B99="LinkedIn Ads",SUMIFS('LinkedIn data'!$I$3:$I$20000,'LinkedIn data'!$A$3:$A$20000,"&gt;="&amp;J$3,'LinkedIn data'!$A$3:$A$20000,"&lt;="&amp;J$4,'LinkedIn data'!$B$3:$B$20000,$A99),0)))))</f>
        <v/>
      </c>
      <c r="K99" s="14" t="str">
        <f aca="false">IF($A99="","",IF($B99="Meta",SUMIFS('Meta data'!$V$3:$V$20000,'Meta data'!$A$3:$A$20000,"&gt;="&amp;K$3,'Meta data'!$A$3:$A$20000,"&lt;="&amp;K$4,'Meta data'!$C$3:$C$20000,$A99),IF($B99="Google Ads",SUMIFS('Google data'!$J$3:$J$20000,'Google data'!$B$3:$B$20000,"&gt;="&amp;K$3,'Google data'!$B$3:$B$20000,"&lt;="&amp;K$4,'Google data'!$A$3:$A$20000,$A99),IF($B99="ChatGPT Ads",SUMIFS('ChatGPT data'!$I$3:$I$20000,'ChatGPT data'!$A$3:$A$20000,"&gt;="&amp;K$3,'ChatGPT data'!$A$3:$A$20000,"&lt;="&amp;K$4,'ChatGPT data'!$B$3:$B$20000,$A99),IF($B99="LinkedIn Ads",SUMIFS('LinkedIn data'!$I$3:$I$20000,'LinkedIn data'!$A$3:$A$20000,"&gt;="&amp;K$3,'LinkedIn data'!$A$3:$A$20000,"&lt;="&amp;K$4,'LinkedIn data'!$B$3:$B$20000,$A99),0)))))</f>
        <v/>
      </c>
      <c r="L99" s="14" t="str">
        <f aca="false">IF($A99="","",IF($B99="Meta",SUMIFS('Meta data'!$V$3:$V$20000,'Meta data'!$A$3:$A$20000,"&gt;="&amp;L$3,'Meta data'!$A$3:$A$20000,"&lt;="&amp;L$4,'Meta data'!$C$3:$C$20000,$A99),IF($B99="Google Ads",SUMIFS('Google data'!$J$3:$J$20000,'Google data'!$B$3:$B$20000,"&gt;="&amp;L$3,'Google data'!$B$3:$B$20000,"&lt;="&amp;L$4,'Google data'!$A$3:$A$20000,$A99),IF($B99="ChatGPT Ads",SUMIFS('ChatGPT data'!$I$3:$I$20000,'ChatGPT data'!$A$3:$A$20000,"&gt;="&amp;L$3,'ChatGPT data'!$A$3:$A$20000,"&lt;="&amp;L$4,'ChatGPT data'!$B$3:$B$20000,$A99),IF($B99="LinkedIn Ads",SUMIFS('LinkedIn data'!$I$3:$I$20000,'LinkedIn data'!$A$3:$A$20000,"&gt;="&amp;L$3,'LinkedIn data'!$A$3:$A$20000,"&lt;="&amp;L$4,'LinkedIn data'!$B$3:$B$20000,$A99),0)))))</f>
        <v/>
      </c>
      <c r="M99" s="14" t="str">
        <f aca="false">IF($A99="","",IF($B99="Meta",SUMIFS('Meta data'!$V$3:$V$20000,'Meta data'!$A$3:$A$20000,"&gt;="&amp;M$3,'Meta data'!$A$3:$A$20000,"&lt;="&amp;M$4,'Meta data'!$C$3:$C$20000,$A99),IF($B99="Google Ads",SUMIFS('Google data'!$J$3:$J$20000,'Google data'!$B$3:$B$20000,"&gt;="&amp;M$3,'Google data'!$B$3:$B$20000,"&lt;="&amp;M$4,'Google data'!$A$3:$A$20000,$A99),IF($B99="ChatGPT Ads",SUMIFS('ChatGPT data'!$I$3:$I$20000,'ChatGPT data'!$A$3:$A$20000,"&gt;="&amp;M$3,'ChatGPT data'!$A$3:$A$20000,"&lt;="&amp;M$4,'ChatGPT data'!$B$3:$B$20000,$A99),IF($B99="LinkedIn Ads",SUMIFS('LinkedIn data'!$I$3:$I$20000,'LinkedIn data'!$A$3:$A$20000,"&gt;="&amp;M$3,'LinkedIn data'!$A$3:$A$20000,"&lt;="&amp;M$4,'LinkedIn data'!$B$3:$B$20000,$A99),0)))))</f>
        <v/>
      </c>
      <c r="N99" s="14" t="str">
        <f aca="false">IF($A99="","",IF($B99="Meta",SUMIFS('Meta data'!$V$3:$V$20000,'Meta data'!$A$3:$A$20000,"&gt;="&amp;N$3,'Meta data'!$A$3:$A$20000,"&lt;="&amp;N$4,'Meta data'!$C$3:$C$20000,$A99),IF($B99="Google Ads",SUMIFS('Google data'!$J$3:$J$20000,'Google data'!$B$3:$B$20000,"&gt;="&amp;N$3,'Google data'!$B$3:$B$20000,"&lt;="&amp;N$4,'Google data'!$A$3:$A$20000,$A99),IF($B99="ChatGPT Ads",SUMIFS('ChatGPT data'!$I$3:$I$20000,'ChatGPT data'!$A$3:$A$20000,"&gt;="&amp;N$3,'ChatGPT data'!$A$3:$A$20000,"&lt;="&amp;N$4,'ChatGPT data'!$B$3:$B$20000,$A99),IF($B99="LinkedIn Ads",SUMIFS('LinkedIn data'!$I$3:$I$20000,'LinkedIn data'!$A$3:$A$20000,"&gt;="&amp;N$3,'LinkedIn data'!$A$3:$A$20000,"&lt;="&amp;N$4,'LinkedIn data'!$B$3:$B$20000,$A99),0)))))</f>
        <v/>
      </c>
      <c r="O99" s="14" t="str">
        <f aca="false">IF($A99="","",IF($B99="Meta",SUMIFS('Meta data'!$V$3:$V$20000,'Meta data'!$A$3:$A$20000,"&gt;="&amp;O$3,'Meta data'!$A$3:$A$20000,"&lt;="&amp;O$4,'Meta data'!$C$3:$C$20000,$A99),IF($B99="Google Ads",SUMIFS('Google data'!$J$3:$J$20000,'Google data'!$B$3:$B$20000,"&gt;="&amp;O$3,'Google data'!$B$3:$B$20000,"&lt;="&amp;O$4,'Google data'!$A$3:$A$20000,$A99),IF($B99="ChatGPT Ads",SUMIFS('ChatGPT data'!$I$3:$I$20000,'ChatGPT data'!$A$3:$A$20000,"&gt;="&amp;O$3,'ChatGPT data'!$A$3:$A$20000,"&lt;="&amp;O$4,'ChatGPT data'!$B$3:$B$20000,$A99),IF($B99="LinkedIn Ads",SUMIFS('LinkedIn data'!$I$3:$I$20000,'LinkedIn data'!$A$3:$A$20000,"&gt;="&amp;O$3,'LinkedIn data'!$A$3:$A$20000,"&lt;="&amp;O$4,'LinkedIn data'!$B$3:$B$20000,$A99),0)))))</f>
        <v/>
      </c>
      <c r="P99" s="14" t="str">
        <f aca="false">IF($A99="","",IF($B99="Meta",SUMIFS('Meta data'!$V$3:$V$20000,'Meta data'!$A$3:$A$20000,"&gt;="&amp;P$3,'Meta data'!$A$3:$A$20000,"&lt;="&amp;P$4,'Meta data'!$C$3:$C$20000,$A99),IF($B99="Google Ads",SUMIFS('Google data'!$J$3:$J$20000,'Google data'!$B$3:$B$20000,"&gt;="&amp;P$3,'Google data'!$B$3:$B$20000,"&lt;="&amp;P$4,'Google data'!$A$3:$A$20000,$A99),IF($B99="ChatGPT Ads",SUMIFS('ChatGPT data'!$I$3:$I$20000,'ChatGPT data'!$A$3:$A$20000,"&gt;="&amp;P$3,'ChatGPT data'!$A$3:$A$20000,"&lt;="&amp;P$4,'ChatGPT data'!$B$3:$B$20000,$A99),IF($B99="LinkedIn Ads",SUMIFS('LinkedIn data'!$I$3:$I$20000,'LinkedIn data'!$A$3:$A$20000,"&gt;="&amp;P$3,'LinkedIn data'!$A$3:$A$20000,"&lt;="&amp;P$4,'LinkedIn data'!$B$3:$B$20000,$A99),0)))))</f>
        <v/>
      </c>
      <c r="Q99" s="14" t="str">
        <f aca="false">IF($A99="","",IF($B99="Meta",SUMIFS('Meta data'!$V$3:$V$20000,'Meta data'!$A$3:$A$20000,"&gt;="&amp;Q$3,'Meta data'!$A$3:$A$20000,"&lt;="&amp;Q$4,'Meta data'!$C$3:$C$20000,$A99),IF($B99="Google Ads",SUMIFS('Google data'!$J$3:$J$20000,'Google data'!$B$3:$B$20000,"&gt;="&amp;Q$3,'Google data'!$B$3:$B$20000,"&lt;="&amp;Q$4,'Google data'!$A$3:$A$20000,$A99),IF($B99="ChatGPT Ads",SUMIFS('ChatGPT data'!$I$3:$I$20000,'ChatGPT data'!$A$3:$A$20000,"&gt;="&amp;Q$3,'ChatGPT data'!$A$3:$A$20000,"&lt;="&amp;Q$4,'ChatGPT data'!$B$3:$B$20000,$A99),IF($B99="LinkedIn Ads",SUMIFS('LinkedIn data'!$I$3:$I$20000,'LinkedIn data'!$A$3:$A$20000,"&gt;="&amp;Q$3,'LinkedIn data'!$A$3:$A$20000,"&lt;="&amp;Q$4,'LinkedIn data'!$B$3:$B$20000,$A99),0)))))</f>
        <v/>
      </c>
      <c r="R99" s="15" t="str">
        <f aca="false">IF($A99="","",SUM(F99:Q99))</f>
        <v/>
      </c>
      <c r="S99" s="36" t="str">
        <f aca="false">IF($A99="","",IF($B99="Meta",SUMIFS('Meta data'!$O$3:$O$20000,'Meta data'!$C$3:$C$20000,$A99),IF($B99="Google Ads",SUMIFS('Google data'!$F$3:$F$20000,'Google data'!$A$3:$A$20000,$A99),IF($B99="ChatGPT Ads",SUMIFS('ChatGPT data'!$E$3:$E$20000,'ChatGPT data'!$B$3:$B$20000,$A99),IF($B99="LinkedIn Ads",SUMIFS('LinkedIn data'!$E$3:$E$20000,'LinkedIn data'!$B$3:$B$20000,$A99),0)))))</f>
        <v/>
      </c>
      <c r="T99" s="36" t="str">
        <f aca="false">IF($A99="","",IF($B99="Meta",SUMIFS('Meta data'!$P$3:$P$20000,'Meta data'!$C$3:$C$20000,$A99),IF($B99="Google Ads",SUMIFS('Google data'!$G$3:$G$20000,'Google data'!$A$3:$A$20000,$A99),IF($B99="ChatGPT Ads",SUMIFS('ChatGPT data'!$F$3:$F$20000,'ChatGPT data'!$B$3:$B$20000,$A99),IF($B99="LinkedIn Ads",SUMIFS('LinkedIn data'!$F$3:$F$20000,'LinkedIn data'!$B$3:$B$20000,$A99),0)))))</f>
        <v/>
      </c>
      <c r="U99" s="37" t="str">
        <f aca="false">IF(OR($A99="",T99=0),"",R99/T99)</f>
        <v/>
      </c>
      <c r="V99" s="58"/>
      <c r="W99" s="14" t="str">
        <f aca="false">IF($A99="","",IF($B99="Meta",SUMIFS('Meta data'!$V$3:$V$20000,'Meta data'!$A$3:$A$20000,"&gt;="&amp;Calc!$C$15,'Meta data'!$A$3:$A$20000,"&lt;="&amp;Calc!$C$13,'Meta data'!$C$3:$C$20000,$A99,'Meta data'!$T$3:$T$20000,"&lt;&gt;Month total"),IF($B99="Google Ads",SUMIFS('Google data'!$J$3:$J$20000,'Google data'!$B$3:$B$20000,"&gt;="&amp;Calc!$C$15,'Google data'!$B$3:$B$20000,"&lt;="&amp;Calc!$C$13,'Google data'!$A$3:$A$20000,$A99,'Google data'!$H$3:$H$20000,"&lt;&gt;Month total"),IF($B99="ChatGPT Ads",SUMIFS('ChatGPT data'!$I$3:$I$20000,'ChatGPT data'!$A$3:$A$20000,"&gt;="&amp;Calc!$C$15,'ChatGPT data'!$A$3:$A$20000,"&lt;="&amp;Calc!$C$13,'ChatGPT data'!$B$3:$B$20000,$A99,'ChatGPT data'!$G$3:$G$20000,"&lt;&gt;Month total"),IF($B99="LinkedIn Ads",SUMIFS('LinkedIn data'!$I$3:$I$20000,'LinkedIn data'!$A$3:$A$20000,"&gt;="&amp;Calc!$C$15,'LinkedIn data'!$A$3:$A$20000,"&lt;="&amp;Calc!$C$13,'LinkedIn data'!$B$3:$B$20000,$A99,'LinkedIn data'!$G$3:$G$20000,"&lt;&gt;Month total"),0)))))</f>
        <v/>
      </c>
      <c r="X99" s="14" t="str">
        <f aca="false">IF($A99="","",IF($B99="Meta",SUMIFS('Meta data'!$V$3:$V$20000,'Meta data'!$A$3:$A$20000,"&gt;="&amp;Calc!$C$14,'Meta data'!$A$3:$A$20000,"&lt;="&amp;Calc!$C$13,'Meta data'!$C$3:$C$20000,$A99,'Meta data'!$T$3:$T$20000,"&lt;&gt;Month total"),IF($B99="Google Ads",SUMIFS('Google data'!$J$3:$J$20000,'Google data'!$B$3:$B$20000,"&gt;="&amp;Calc!$C$14,'Google data'!$B$3:$B$20000,"&lt;="&amp;Calc!$C$13,'Google data'!$A$3:$A$20000,$A99,'Google data'!$H$3:$H$20000,"&lt;&gt;Month total"),IF($B99="ChatGPT Ads",SUMIFS('ChatGPT data'!$I$3:$I$20000,'ChatGPT data'!$A$3:$A$20000,"&gt;="&amp;Calc!$C$14,'ChatGPT data'!$A$3:$A$20000,"&lt;="&amp;Calc!$C$13,'ChatGPT data'!$B$3:$B$20000,$A99,'ChatGPT data'!$G$3:$G$20000,"&lt;&gt;Month total"),IF($B99="LinkedIn Ads",SUMIFS('LinkedIn data'!$I$3:$I$20000,'LinkedIn data'!$A$3:$A$20000,"&gt;="&amp;Calc!$C$14,'LinkedIn data'!$A$3:$A$20000,"&lt;="&amp;Calc!$C$13,'LinkedIn data'!$B$3:$B$20000,$A99,'LinkedIn data'!$G$3:$G$20000,"&lt;&gt;Month total"),0)))))</f>
        <v/>
      </c>
    </row>
    <row r="100" customFormat="false" ht="15" hidden="false" customHeight="false" outlineLevel="0" collapsed="false">
      <c r="A100" s="59"/>
      <c r="B100" s="59"/>
      <c r="C100" s="59"/>
      <c r="D100" s="59"/>
      <c r="E100" s="59"/>
      <c r="F100" s="14" t="str">
        <f aca="false">IF($A100="","",IF($B100="Meta",SUMIFS('Meta data'!$V$3:$V$20000,'Meta data'!$A$3:$A$20000,"&gt;="&amp;F$3,'Meta data'!$A$3:$A$20000,"&lt;="&amp;F$4,'Meta data'!$C$3:$C$20000,$A100),IF($B100="Google Ads",SUMIFS('Google data'!$J$3:$J$20000,'Google data'!$B$3:$B$20000,"&gt;="&amp;F$3,'Google data'!$B$3:$B$20000,"&lt;="&amp;F$4,'Google data'!$A$3:$A$20000,$A100),IF($B100="ChatGPT Ads",SUMIFS('ChatGPT data'!$I$3:$I$20000,'ChatGPT data'!$A$3:$A$20000,"&gt;="&amp;F$3,'ChatGPT data'!$A$3:$A$20000,"&lt;="&amp;F$4,'ChatGPT data'!$B$3:$B$20000,$A100),IF($B100="LinkedIn Ads",SUMIFS('LinkedIn data'!$I$3:$I$20000,'LinkedIn data'!$A$3:$A$20000,"&gt;="&amp;F$3,'LinkedIn data'!$A$3:$A$20000,"&lt;="&amp;F$4,'LinkedIn data'!$B$3:$B$20000,$A100),0)))))</f>
        <v/>
      </c>
      <c r="G100" s="14" t="str">
        <f aca="false">IF($A100="","",IF($B100="Meta",SUMIFS('Meta data'!$V$3:$V$20000,'Meta data'!$A$3:$A$20000,"&gt;="&amp;G$3,'Meta data'!$A$3:$A$20000,"&lt;="&amp;G$4,'Meta data'!$C$3:$C$20000,$A100),IF($B100="Google Ads",SUMIFS('Google data'!$J$3:$J$20000,'Google data'!$B$3:$B$20000,"&gt;="&amp;G$3,'Google data'!$B$3:$B$20000,"&lt;="&amp;G$4,'Google data'!$A$3:$A$20000,$A100),IF($B100="ChatGPT Ads",SUMIFS('ChatGPT data'!$I$3:$I$20000,'ChatGPT data'!$A$3:$A$20000,"&gt;="&amp;G$3,'ChatGPT data'!$A$3:$A$20000,"&lt;="&amp;G$4,'ChatGPT data'!$B$3:$B$20000,$A100),IF($B100="LinkedIn Ads",SUMIFS('LinkedIn data'!$I$3:$I$20000,'LinkedIn data'!$A$3:$A$20000,"&gt;="&amp;G$3,'LinkedIn data'!$A$3:$A$20000,"&lt;="&amp;G$4,'LinkedIn data'!$B$3:$B$20000,$A100),0)))))</f>
        <v/>
      </c>
      <c r="H100" s="14" t="str">
        <f aca="false">IF($A100="","",IF($B100="Meta",SUMIFS('Meta data'!$V$3:$V$20000,'Meta data'!$A$3:$A$20000,"&gt;="&amp;H$3,'Meta data'!$A$3:$A$20000,"&lt;="&amp;H$4,'Meta data'!$C$3:$C$20000,$A100),IF($B100="Google Ads",SUMIFS('Google data'!$J$3:$J$20000,'Google data'!$B$3:$B$20000,"&gt;="&amp;H$3,'Google data'!$B$3:$B$20000,"&lt;="&amp;H$4,'Google data'!$A$3:$A$20000,$A100),IF($B100="ChatGPT Ads",SUMIFS('ChatGPT data'!$I$3:$I$20000,'ChatGPT data'!$A$3:$A$20000,"&gt;="&amp;H$3,'ChatGPT data'!$A$3:$A$20000,"&lt;="&amp;H$4,'ChatGPT data'!$B$3:$B$20000,$A100),IF($B100="LinkedIn Ads",SUMIFS('LinkedIn data'!$I$3:$I$20000,'LinkedIn data'!$A$3:$A$20000,"&gt;="&amp;H$3,'LinkedIn data'!$A$3:$A$20000,"&lt;="&amp;H$4,'LinkedIn data'!$B$3:$B$20000,$A100),0)))))</f>
        <v/>
      </c>
      <c r="I100" s="14" t="str">
        <f aca="false">IF($A100="","",IF($B100="Meta",SUMIFS('Meta data'!$V$3:$V$20000,'Meta data'!$A$3:$A$20000,"&gt;="&amp;I$3,'Meta data'!$A$3:$A$20000,"&lt;="&amp;I$4,'Meta data'!$C$3:$C$20000,$A100),IF($B100="Google Ads",SUMIFS('Google data'!$J$3:$J$20000,'Google data'!$B$3:$B$20000,"&gt;="&amp;I$3,'Google data'!$B$3:$B$20000,"&lt;="&amp;I$4,'Google data'!$A$3:$A$20000,$A100),IF($B100="ChatGPT Ads",SUMIFS('ChatGPT data'!$I$3:$I$20000,'ChatGPT data'!$A$3:$A$20000,"&gt;="&amp;I$3,'ChatGPT data'!$A$3:$A$20000,"&lt;="&amp;I$4,'ChatGPT data'!$B$3:$B$20000,$A100),IF($B100="LinkedIn Ads",SUMIFS('LinkedIn data'!$I$3:$I$20000,'LinkedIn data'!$A$3:$A$20000,"&gt;="&amp;I$3,'LinkedIn data'!$A$3:$A$20000,"&lt;="&amp;I$4,'LinkedIn data'!$B$3:$B$20000,$A100),0)))))</f>
        <v/>
      </c>
      <c r="J100" s="14" t="str">
        <f aca="false">IF($A100="","",IF($B100="Meta",SUMIFS('Meta data'!$V$3:$V$20000,'Meta data'!$A$3:$A$20000,"&gt;="&amp;J$3,'Meta data'!$A$3:$A$20000,"&lt;="&amp;J$4,'Meta data'!$C$3:$C$20000,$A100),IF($B100="Google Ads",SUMIFS('Google data'!$J$3:$J$20000,'Google data'!$B$3:$B$20000,"&gt;="&amp;J$3,'Google data'!$B$3:$B$20000,"&lt;="&amp;J$4,'Google data'!$A$3:$A$20000,$A100),IF($B100="ChatGPT Ads",SUMIFS('ChatGPT data'!$I$3:$I$20000,'ChatGPT data'!$A$3:$A$20000,"&gt;="&amp;J$3,'ChatGPT data'!$A$3:$A$20000,"&lt;="&amp;J$4,'ChatGPT data'!$B$3:$B$20000,$A100),IF($B100="LinkedIn Ads",SUMIFS('LinkedIn data'!$I$3:$I$20000,'LinkedIn data'!$A$3:$A$20000,"&gt;="&amp;J$3,'LinkedIn data'!$A$3:$A$20000,"&lt;="&amp;J$4,'LinkedIn data'!$B$3:$B$20000,$A100),0)))))</f>
        <v/>
      </c>
      <c r="K100" s="14" t="str">
        <f aca="false">IF($A100="","",IF($B100="Meta",SUMIFS('Meta data'!$V$3:$V$20000,'Meta data'!$A$3:$A$20000,"&gt;="&amp;K$3,'Meta data'!$A$3:$A$20000,"&lt;="&amp;K$4,'Meta data'!$C$3:$C$20000,$A100),IF($B100="Google Ads",SUMIFS('Google data'!$J$3:$J$20000,'Google data'!$B$3:$B$20000,"&gt;="&amp;K$3,'Google data'!$B$3:$B$20000,"&lt;="&amp;K$4,'Google data'!$A$3:$A$20000,$A100),IF($B100="ChatGPT Ads",SUMIFS('ChatGPT data'!$I$3:$I$20000,'ChatGPT data'!$A$3:$A$20000,"&gt;="&amp;K$3,'ChatGPT data'!$A$3:$A$20000,"&lt;="&amp;K$4,'ChatGPT data'!$B$3:$B$20000,$A100),IF($B100="LinkedIn Ads",SUMIFS('LinkedIn data'!$I$3:$I$20000,'LinkedIn data'!$A$3:$A$20000,"&gt;="&amp;K$3,'LinkedIn data'!$A$3:$A$20000,"&lt;="&amp;K$4,'LinkedIn data'!$B$3:$B$20000,$A100),0)))))</f>
        <v/>
      </c>
      <c r="L100" s="14" t="str">
        <f aca="false">IF($A100="","",IF($B100="Meta",SUMIFS('Meta data'!$V$3:$V$20000,'Meta data'!$A$3:$A$20000,"&gt;="&amp;L$3,'Meta data'!$A$3:$A$20000,"&lt;="&amp;L$4,'Meta data'!$C$3:$C$20000,$A100),IF($B100="Google Ads",SUMIFS('Google data'!$J$3:$J$20000,'Google data'!$B$3:$B$20000,"&gt;="&amp;L$3,'Google data'!$B$3:$B$20000,"&lt;="&amp;L$4,'Google data'!$A$3:$A$20000,$A100),IF($B100="ChatGPT Ads",SUMIFS('ChatGPT data'!$I$3:$I$20000,'ChatGPT data'!$A$3:$A$20000,"&gt;="&amp;L$3,'ChatGPT data'!$A$3:$A$20000,"&lt;="&amp;L$4,'ChatGPT data'!$B$3:$B$20000,$A100),IF($B100="LinkedIn Ads",SUMIFS('LinkedIn data'!$I$3:$I$20000,'LinkedIn data'!$A$3:$A$20000,"&gt;="&amp;L$3,'LinkedIn data'!$A$3:$A$20000,"&lt;="&amp;L$4,'LinkedIn data'!$B$3:$B$20000,$A100),0)))))</f>
        <v/>
      </c>
      <c r="M100" s="14" t="str">
        <f aca="false">IF($A100="","",IF($B100="Meta",SUMIFS('Meta data'!$V$3:$V$20000,'Meta data'!$A$3:$A$20000,"&gt;="&amp;M$3,'Meta data'!$A$3:$A$20000,"&lt;="&amp;M$4,'Meta data'!$C$3:$C$20000,$A100),IF($B100="Google Ads",SUMIFS('Google data'!$J$3:$J$20000,'Google data'!$B$3:$B$20000,"&gt;="&amp;M$3,'Google data'!$B$3:$B$20000,"&lt;="&amp;M$4,'Google data'!$A$3:$A$20000,$A100),IF($B100="ChatGPT Ads",SUMIFS('ChatGPT data'!$I$3:$I$20000,'ChatGPT data'!$A$3:$A$20000,"&gt;="&amp;M$3,'ChatGPT data'!$A$3:$A$20000,"&lt;="&amp;M$4,'ChatGPT data'!$B$3:$B$20000,$A100),IF($B100="LinkedIn Ads",SUMIFS('LinkedIn data'!$I$3:$I$20000,'LinkedIn data'!$A$3:$A$20000,"&gt;="&amp;M$3,'LinkedIn data'!$A$3:$A$20000,"&lt;="&amp;M$4,'LinkedIn data'!$B$3:$B$20000,$A100),0)))))</f>
        <v/>
      </c>
      <c r="N100" s="14" t="str">
        <f aca="false">IF($A100="","",IF($B100="Meta",SUMIFS('Meta data'!$V$3:$V$20000,'Meta data'!$A$3:$A$20000,"&gt;="&amp;N$3,'Meta data'!$A$3:$A$20000,"&lt;="&amp;N$4,'Meta data'!$C$3:$C$20000,$A100),IF($B100="Google Ads",SUMIFS('Google data'!$J$3:$J$20000,'Google data'!$B$3:$B$20000,"&gt;="&amp;N$3,'Google data'!$B$3:$B$20000,"&lt;="&amp;N$4,'Google data'!$A$3:$A$20000,$A100),IF($B100="ChatGPT Ads",SUMIFS('ChatGPT data'!$I$3:$I$20000,'ChatGPT data'!$A$3:$A$20000,"&gt;="&amp;N$3,'ChatGPT data'!$A$3:$A$20000,"&lt;="&amp;N$4,'ChatGPT data'!$B$3:$B$20000,$A100),IF($B100="LinkedIn Ads",SUMIFS('LinkedIn data'!$I$3:$I$20000,'LinkedIn data'!$A$3:$A$20000,"&gt;="&amp;N$3,'LinkedIn data'!$A$3:$A$20000,"&lt;="&amp;N$4,'LinkedIn data'!$B$3:$B$20000,$A100),0)))))</f>
        <v/>
      </c>
      <c r="O100" s="14" t="str">
        <f aca="false">IF($A100="","",IF($B100="Meta",SUMIFS('Meta data'!$V$3:$V$20000,'Meta data'!$A$3:$A$20000,"&gt;="&amp;O$3,'Meta data'!$A$3:$A$20000,"&lt;="&amp;O$4,'Meta data'!$C$3:$C$20000,$A100),IF($B100="Google Ads",SUMIFS('Google data'!$J$3:$J$20000,'Google data'!$B$3:$B$20000,"&gt;="&amp;O$3,'Google data'!$B$3:$B$20000,"&lt;="&amp;O$4,'Google data'!$A$3:$A$20000,$A100),IF($B100="ChatGPT Ads",SUMIFS('ChatGPT data'!$I$3:$I$20000,'ChatGPT data'!$A$3:$A$20000,"&gt;="&amp;O$3,'ChatGPT data'!$A$3:$A$20000,"&lt;="&amp;O$4,'ChatGPT data'!$B$3:$B$20000,$A100),IF($B100="LinkedIn Ads",SUMIFS('LinkedIn data'!$I$3:$I$20000,'LinkedIn data'!$A$3:$A$20000,"&gt;="&amp;O$3,'LinkedIn data'!$A$3:$A$20000,"&lt;="&amp;O$4,'LinkedIn data'!$B$3:$B$20000,$A100),0)))))</f>
        <v/>
      </c>
      <c r="P100" s="14" t="str">
        <f aca="false">IF($A100="","",IF($B100="Meta",SUMIFS('Meta data'!$V$3:$V$20000,'Meta data'!$A$3:$A$20000,"&gt;="&amp;P$3,'Meta data'!$A$3:$A$20000,"&lt;="&amp;P$4,'Meta data'!$C$3:$C$20000,$A100),IF($B100="Google Ads",SUMIFS('Google data'!$J$3:$J$20000,'Google data'!$B$3:$B$20000,"&gt;="&amp;P$3,'Google data'!$B$3:$B$20000,"&lt;="&amp;P$4,'Google data'!$A$3:$A$20000,$A100),IF($B100="ChatGPT Ads",SUMIFS('ChatGPT data'!$I$3:$I$20000,'ChatGPT data'!$A$3:$A$20000,"&gt;="&amp;P$3,'ChatGPT data'!$A$3:$A$20000,"&lt;="&amp;P$4,'ChatGPT data'!$B$3:$B$20000,$A100),IF($B100="LinkedIn Ads",SUMIFS('LinkedIn data'!$I$3:$I$20000,'LinkedIn data'!$A$3:$A$20000,"&gt;="&amp;P$3,'LinkedIn data'!$A$3:$A$20000,"&lt;="&amp;P$4,'LinkedIn data'!$B$3:$B$20000,$A100),0)))))</f>
        <v/>
      </c>
      <c r="Q100" s="14" t="str">
        <f aca="false">IF($A100="","",IF($B100="Meta",SUMIFS('Meta data'!$V$3:$V$20000,'Meta data'!$A$3:$A$20000,"&gt;="&amp;Q$3,'Meta data'!$A$3:$A$20000,"&lt;="&amp;Q$4,'Meta data'!$C$3:$C$20000,$A100),IF($B100="Google Ads",SUMIFS('Google data'!$J$3:$J$20000,'Google data'!$B$3:$B$20000,"&gt;="&amp;Q$3,'Google data'!$B$3:$B$20000,"&lt;="&amp;Q$4,'Google data'!$A$3:$A$20000,$A100),IF($B100="ChatGPT Ads",SUMIFS('ChatGPT data'!$I$3:$I$20000,'ChatGPT data'!$A$3:$A$20000,"&gt;="&amp;Q$3,'ChatGPT data'!$A$3:$A$20000,"&lt;="&amp;Q$4,'ChatGPT data'!$B$3:$B$20000,$A100),IF($B100="LinkedIn Ads",SUMIFS('LinkedIn data'!$I$3:$I$20000,'LinkedIn data'!$A$3:$A$20000,"&gt;="&amp;Q$3,'LinkedIn data'!$A$3:$A$20000,"&lt;="&amp;Q$4,'LinkedIn data'!$B$3:$B$20000,$A100),0)))))</f>
        <v/>
      </c>
      <c r="R100" s="15" t="str">
        <f aca="false">IF($A100="","",SUM(F100:Q100))</f>
        <v/>
      </c>
      <c r="S100" s="36" t="str">
        <f aca="false">IF($A100="","",IF($B100="Meta",SUMIFS('Meta data'!$O$3:$O$20000,'Meta data'!$C$3:$C$20000,$A100),IF($B100="Google Ads",SUMIFS('Google data'!$F$3:$F$20000,'Google data'!$A$3:$A$20000,$A100),IF($B100="ChatGPT Ads",SUMIFS('ChatGPT data'!$E$3:$E$20000,'ChatGPT data'!$B$3:$B$20000,$A100),IF($B100="LinkedIn Ads",SUMIFS('LinkedIn data'!$E$3:$E$20000,'LinkedIn data'!$B$3:$B$20000,$A100),0)))))</f>
        <v/>
      </c>
      <c r="T100" s="36" t="str">
        <f aca="false">IF($A100="","",IF($B100="Meta",SUMIFS('Meta data'!$P$3:$P$20000,'Meta data'!$C$3:$C$20000,$A100),IF($B100="Google Ads",SUMIFS('Google data'!$G$3:$G$20000,'Google data'!$A$3:$A$20000,$A100),IF($B100="ChatGPT Ads",SUMIFS('ChatGPT data'!$F$3:$F$20000,'ChatGPT data'!$B$3:$B$20000,$A100),IF($B100="LinkedIn Ads",SUMIFS('LinkedIn data'!$F$3:$F$20000,'LinkedIn data'!$B$3:$B$20000,$A100),0)))))</f>
        <v/>
      </c>
      <c r="U100" s="37" t="str">
        <f aca="false">IF(OR($A100="",T100=0),"",R100/T100)</f>
        <v/>
      </c>
      <c r="V100" s="58"/>
      <c r="W100" s="14" t="str">
        <f aca="false">IF($A100="","",IF($B100="Meta",SUMIFS('Meta data'!$V$3:$V$20000,'Meta data'!$A$3:$A$20000,"&gt;="&amp;Calc!$C$15,'Meta data'!$A$3:$A$20000,"&lt;="&amp;Calc!$C$13,'Meta data'!$C$3:$C$20000,$A100,'Meta data'!$T$3:$T$20000,"&lt;&gt;Month total"),IF($B100="Google Ads",SUMIFS('Google data'!$J$3:$J$20000,'Google data'!$B$3:$B$20000,"&gt;="&amp;Calc!$C$15,'Google data'!$B$3:$B$20000,"&lt;="&amp;Calc!$C$13,'Google data'!$A$3:$A$20000,$A100,'Google data'!$H$3:$H$20000,"&lt;&gt;Month total"),IF($B100="ChatGPT Ads",SUMIFS('ChatGPT data'!$I$3:$I$20000,'ChatGPT data'!$A$3:$A$20000,"&gt;="&amp;Calc!$C$15,'ChatGPT data'!$A$3:$A$20000,"&lt;="&amp;Calc!$C$13,'ChatGPT data'!$B$3:$B$20000,$A100,'ChatGPT data'!$G$3:$G$20000,"&lt;&gt;Month total"),IF($B100="LinkedIn Ads",SUMIFS('LinkedIn data'!$I$3:$I$20000,'LinkedIn data'!$A$3:$A$20000,"&gt;="&amp;Calc!$C$15,'LinkedIn data'!$A$3:$A$20000,"&lt;="&amp;Calc!$C$13,'LinkedIn data'!$B$3:$B$20000,$A100,'LinkedIn data'!$G$3:$G$20000,"&lt;&gt;Month total"),0)))))</f>
        <v/>
      </c>
      <c r="X100" s="14" t="str">
        <f aca="false">IF($A100="","",IF($B100="Meta",SUMIFS('Meta data'!$V$3:$V$20000,'Meta data'!$A$3:$A$20000,"&gt;="&amp;Calc!$C$14,'Meta data'!$A$3:$A$20000,"&lt;="&amp;Calc!$C$13,'Meta data'!$C$3:$C$20000,$A100,'Meta data'!$T$3:$T$20000,"&lt;&gt;Month total"),IF($B100="Google Ads",SUMIFS('Google data'!$J$3:$J$20000,'Google data'!$B$3:$B$20000,"&gt;="&amp;Calc!$C$14,'Google data'!$B$3:$B$20000,"&lt;="&amp;Calc!$C$13,'Google data'!$A$3:$A$20000,$A100,'Google data'!$H$3:$H$20000,"&lt;&gt;Month total"),IF($B100="ChatGPT Ads",SUMIFS('ChatGPT data'!$I$3:$I$20000,'ChatGPT data'!$A$3:$A$20000,"&gt;="&amp;Calc!$C$14,'ChatGPT data'!$A$3:$A$20000,"&lt;="&amp;Calc!$C$13,'ChatGPT data'!$B$3:$B$20000,$A100,'ChatGPT data'!$G$3:$G$20000,"&lt;&gt;Month total"),IF($B100="LinkedIn Ads",SUMIFS('LinkedIn data'!$I$3:$I$20000,'LinkedIn data'!$A$3:$A$20000,"&gt;="&amp;Calc!$C$14,'LinkedIn data'!$A$3:$A$20000,"&lt;="&amp;Calc!$C$13,'LinkedIn data'!$B$3:$B$20000,$A100,'LinkedIn data'!$G$3:$G$20000,"&lt;&gt;Month total"),0)))))</f>
        <v/>
      </c>
    </row>
    <row r="101" customFormat="false" ht="15" hidden="false" customHeight="false" outlineLevel="0" collapsed="false">
      <c r="A101" s="59"/>
      <c r="B101" s="59"/>
      <c r="C101" s="59"/>
      <c r="D101" s="59"/>
      <c r="E101" s="59"/>
      <c r="F101" s="14" t="str">
        <f aca="false">IF($A101="","",IF($B101="Meta",SUMIFS('Meta data'!$V$3:$V$20000,'Meta data'!$A$3:$A$20000,"&gt;="&amp;F$3,'Meta data'!$A$3:$A$20000,"&lt;="&amp;F$4,'Meta data'!$C$3:$C$20000,$A101),IF($B101="Google Ads",SUMIFS('Google data'!$J$3:$J$20000,'Google data'!$B$3:$B$20000,"&gt;="&amp;F$3,'Google data'!$B$3:$B$20000,"&lt;="&amp;F$4,'Google data'!$A$3:$A$20000,$A101),IF($B101="ChatGPT Ads",SUMIFS('ChatGPT data'!$I$3:$I$20000,'ChatGPT data'!$A$3:$A$20000,"&gt;="&amp;F$3,'ChatGPT data'!$A$3:$A$20000,"&lt;="&amp;F$4,'ChatGPT data'!$B$3:$B$20000,$A101),IF($B101="LinkedIn Ads",SUMIFS('LinkedIn data'!$I$3:$I$20000,'LinkedIn data'!$A$3:$A$20000,"&gt;="&amp;F$3,'LinkedIn data'!$A$3:$A$20000,"&lt;="&amp;F$4,'LinkedIn data'!$B$3:$B$20000,$A101),0)))))</f>
        <v/>
      </c>
      <c r="G101" s="14" t="str">
        <f aca="false">IF($A101="","",IF($B101="Meta",SUMIFS('Meta data'!$V$3:$V$20000,'Meta data'!$A$3:$A$20000,"&gt;="&amp;G$3,'Meta data'!$A$3:$A$20000,"&lt;="&amp;G$4,'Meta data'!$C$3:$C$20000,$A101),IF($B101="Google Ads",SUMIFS('Google data'!$J$3:$J$20000,'Google data'!$B$3:$B$20000,"&gt;="&amp;G$3,'Google data'!$B$3:$B$20000,"&lt;="&amp;G$4,'Google data'!$A$3:$A$20000,$A101),IF($B101="ChatGPT Ads",SUMIFS('ChatGPT data'!$I$3:$I$20000,'ChatGPT data'!$A$3:$A$20000,"&gt;="&amp;G$3,'ChatGPT data'!$A$3:$A$20000,"&lt;="&amp;G$4,'ChatGPT data'!$B$3:$B$20000,$A101),IF($B101="LinkedIn Ads",SUMIFS('LinkedIn data'!$I$3:$I$20000,'LinkedIn data'!$A$3:$A$20000,"&gt;="&amp;G$3,'LinkedIn data'!$A$3:$A$20000,"&lt;="&amp;G$4,'LinkedIn data'!$B$3:$B$20000,$A101),0)))))</f>
        <v/>
      </c>
      <c r="H101" s="14" t="str">
        <f aca="false">IF($A101="","",IF($B101="Meta",SUMIFS('Meta data'!$V$3:$V$20000,'Meta data'!$A$3:$A$20000,"&gt;="&amp;H$3,'Meta data'!$A$3:$A$20000,"&lt;="&amp;H$4,'Meta data'!$C$3:$C$20000,$A101),IF($B101="Google Ads",SUMIFS('Google data'!$J$3:$J$20000,'Google data'!$B$3:$B$20000,"&gt;="&amp;H$3,'Google data'!$B$3:$B$20000,"&lt;="&amp;H$4,'Google data'!$A$3:$A$20000,$A101),IF($B101="ChatGPT Ads",SUMIFS('ChatGPT data'!$I$3:$I$20000,'ChatGPT data'!$A$3:$A$20000,"&gt;="&amp;H$3,'ChatGPT data'!$A$3:$A$20000,"&lt;="&amp;H$4,'ChatGPT data'!$B$3:$B$20000,$A101),IF($B101="LinkedIn Ads",SUMIFS('LinkedIn data'!$I$3:$I$20000,'LinkedIn data'!$A$3:$A$20000,"&gt;="&amp;H$3,'LinkedIn data'!$A$3:$A$20000,"&lt;="&amp;H$4,'LinkedIn data'!$B$3:$B$20000,$A101),0)))))</f>
        <v/>
      </c>
      <c r="I101" s="14" t="str">
        <f aca="false">IF($A101="","",IF($B101="Meta",SUMIFS('Meta data'!$V$3:$V$20000,'Meta data'!$A$3:$A$20000,"&gt;="&amp;I$3,'Meta data'!$A$3:$A$20000,"&lt;="&amp;I$4,'Meta data'!$C$3:$C$20000,$A101),IF($B101="Google Ads",SUMIFS('Google data'!$J$3:$J$20000,'Google data'!$B$3:$B$20000,"&gt;="&amp;I$3,'Google data'!$B$3:$B$20000,"&lt;="&amp;I$4,'Google data'!$A$3:$A$20000,$A101),IF($B101="ChatGPT Ads",SUMIFS('ChatGPT data'!$I$3:$I$20000,'ChatGPT data'!$A$3:$A$20000,"&gt;="&amp;I$3,'ChatGPT data'!$A$3:$A$20000,"&lt;="&amp;I$4,'ChatGPT data'!$B$3:$B$20000,$A101),IF($B101="LinkedIn Ads",SUMIFS('LinkedIn data'!$I$3:$I$20000,'LinkedIn data'!$A$3:$A$20000,"&gt;="&amp;I$3,'LinkedIn data'!$A$3:$A$20000,"&lt;="&amp;I$4,'LinkedIn data'!$B$3:$B$20000,$A101),0)))))</f>
        <v/>
      </c>
      <c r="J101" s="14" t="str">
        <f aca="false">IF($A101="","",IF($B101="Meta",SUMIFS('Meta data'!$V$3:$V$20000,'Meta data'!$A$3:$A$20000,"&gt;="&amp;J$3,'Meta data'!$A$3:$A$20000,"&lt;="&amp;J$4,'Meta data'!$C$3:$C$20000,$A101),IF($B101="Google Ads",SUMIFS('Google data'!$J$3:$J$20000,'Google data'!$B$3:$B$20000,"&gt;="&amp;J$3,'Google data'!$B$3:$B$20000,"&lt;="&amp;J$4,'Google data'!$A$3:$A$20000,$A101),IF($B101="ChatGPT Ads",SUMIFS('ChatGPT data'!$I$3:$I$20000,'ChatGPT data'!$A$3:$A$20000,"&gt;="&amp;J$3,'ChatGPT data'!$A$3:$A$20000,"&lt;="&amp;J$4,'ChatGPT data'!$B$3:$B$20000,$A101),IF($B101="LinkedIn Ads",SUMIFS('LinkedIn data'!$I$3:$I$20000,'LinkedIn data'!$A$3:$A$20000,"&gt;="&amp;J$3,'LinkedIn data'!$A$3:$A$20000,"&lt;="&amp;J$4,'LinkedIn data'!$B$3:$B$20000,$A101),0)))))</f>
        <v/>
      </c>
      <c r="K101" s="14" t="str">
        <f aca="false">IF($A101="","",IF($B101="Meta",SUMIFS('Meta data'!$V$3:$V$20000,'Meta data'!$A$3:$A$20000,"&gt;="&amp;K$3,'Meta data'!$A$3:$A$20000,"&lt;="&amp;K$4,'Meta data'!$C$3:$C$20000,$A101),IF($B101="Google Ads",SUMIFS('Google data'!$J$3:$J$20000,'Google data'!$B$3:$B$20000,"&gt;="&amp;K$3,'Google data'!$B$3:$B$20000,"&lt;="&amp;K$4,'Google data'!$A$3:$A$20000,$A101),IF($B101="ChatGPT Ads",SUMIFS('ChatGPT data'!$I$3:$I$20000,'ChatGPT data'!$A$3:$A$20000,"&gt;="&amp;K$3,'ChatGPT data'!$A$3:$A$20000,"&lt;="&amp;K$4,'ChatGPT data'!$B$3:$B$20000,$A101),IF($B101="LinkedIn Ads",SUMIFS('LinkedIn data'!$I$3:$I$20000,'LinkedIn data'!$A$3:$A$20000,"&gt;="&amp;K$3,'LinkedIn data'!$A$3:$A$20000,"&lt;="&amp;K$4,'LinkedIn data'!$B$3:$B$20000,$A101),0)))))</f>
        <v/>
      </c>
      <c r="L101" s="14" t="str">
        <f aca="false">IF($A101="","",IF($B101="Meta",SUMIFS('Meta data'!$V$3:$V$20000,'Meta data'!$A$3:$A$20000,"&gt;="&amp;L$3,'Meta data'!$A$3:$A$20000,"&lt;="&amp;L$4,'Meta data'!$C$3:$C$20000,$A101),IF($B101="Google Ads",SUMIFS('Google data'!$J$3:$J$20000,'Google data'!$B$3:$B$20000,"&gt;="&amp;L$3,'Google data'!$B$3:$B$20000,"&lt;="&amp;L$4,'Google data'!$A$3:$A$20000,$A101),IF($B101="ChatGPT Ads",SUMIFS('ChatGPT data'!$I$3:$I$20000,'ChatGPT data'!$A$3:$A$20000,"&gt;="&amp;L$3,'ChatGPT data'!$A$3:$A$20000,"&lt;="&amp;L$4,'ChatGPT data'!$B$3:$B$20000,$A101),IF($B101="LinkedIn Ads",SUMIFS('LinkedIn data'!$I$3:$I$20000,'LinkedIn data'!$A$3:$A$20000,"&gt;="&amp;L$3,'LinkedIn data'!$A$3:$A$20000,"&lt;="&amp;L$4,'LinkedIn data'!$B$3:$B$20000,$A101),0)))))</f>
        <v/>
      </c>
      <c r="M101" s="14" t="str">
        <f aca="false">IF($A101="","",IF($B101="Meta",SUMIFS('Meta data'!$V$3:$V$20000,'Meta data'!$A$3:$A$20000,"&gt;="&amp;M$3,'Meta data'!$A$3:$A$20000,"&lt;="&amp;M$4,'Meta data'!$C$3:$C$20000,$A101),IF($B101="Google Ads",SUMIFS('Google data'!$J$3:$J$20000,'Google data'!$B$3:$B$20000,"&gt;="&amp;M$3,'Google data'!$B$3:$B$20000,"&lt;="&amp;M$4,'Google data'!$A$3:$A$20000,$A101),IF($B101="ChatGPT Ads",SUMIFS('ChatGPT data'!$I$3:$I$20000,'ChatGPT data'!$A$3:$A$20000,"&gt;="&amp;M$3,'ChatGPT data'!$A$3:$A$20000,"&lt;="&amp;M$4,'ChatGPT data'!$B$3:$B$20000,$A101),IF($B101="LinkedIn Ads",SUMIFS('LinkedIn data'!$I$3:$I$20000,'LinkedIn data'!$A$3:$A$20000,"&gt;="&amp;M$3,'LinkedIn data'!$A$3:$A$20000,"&lt;="&amp;M$4,'LinkedIn data'!$B$3:$B$20000,$A101),0)))))</f>
        <v/>
      </c>
      <c r="N101" s="14" t="str">
        <f aca="false">IF($A101="","",IF($B101="Meta",SUMIFS('Meta data'!$V$3:$V$20000,'Meta data'!$A$3:$A$20000,"&gt;="&amp;N$3,'Meta data'!$A$3:$A$20000,"&lt;="&amp;N$4,'Meta data'!$C$3:$C$20000,$A101),IF($B101="Google Ads",SUMIFS('Google data'!$J$3:$J$20000,'Google data'!$B$3:$B$20000,"&gt;="&amp;N$3,'Google data'!$B$3:$B$20000,"&lt;="&amp;N$4,'Google data'!$A$3:$A$20000,$A101),IF($B101="ChatGPT Ads",SUMIFS('ChatGPT data'!$I$3:$I$20000,'ChatGPT data'!$A$3:$A$20000,"&gt;="&amp;N$3,'ChatGPT data'!$A$3:$A$20000,"&lt;="&amp;N$4,'ChatGPT data'!$B$3:$B$20000,$A101),IF($B101="LinkedIn Ads",SUMIFS('LinkedIn data'!$I$3:$I$20000,'LinkedIn data'!$A$3:$A$20000,"&gt;="&amp;N$3,'LinkedIn data'!$A$3:$A$20000,"&lt;="&amp;N$4,'LinkedIn data'!$B$3:$B$20000,$A101),0)))))</f>
        <v/>
      </c>
      <c r="O101" s="14" t="str">
        <f aca="false">IF($A101="","",IF($B101="Meta",SUMIFS('Meta data'!$V$3:$V$20000,'Meta data'!$A$3:$A$20000,"&gt;="&amp;O$3,'Meta data'!$A$3:$A$20000,"&lt;="&amp;O$4,'Meta data'!$C$3:$C$20000,$A101),IF($B101="Google Ads",SUMIFS('Google data'!$J$3:$J$20000,'Google data'!$B$3:$B$20000,"&gt;="&amp;O$3,'Google data'!$B$3:$B$20000,"&lt;="&amp;O$4,'Google data'!$A$3:$A$20000,$A101),IF($B101="ChatGPT Ads",SUMIFS('ChatGPT data'!$I$3:$I$20000,'ChatGPT data'!$A$3:$A$20000,"&gt;="&amp;O$3,'ChatGPT data'!$A$3:$A$20000,"&lt;="&amp;O$4,'ChatGPT data'!$B$3:$B$20000,$A101),IF($B101="LinkedIn Ads",SUMIFS('LinkedIn data'!$I$3:$I$20000,'LinkedIn data'!$A$3:$A$20000,"&gt;="&amp;O$3,'LinkedIn data'!$A$3:$A$20000,"&lt;="&amp;O$4,'LinkedIn data'!$B$3:$B$20000,$A101),0)))))</f>
        <v/>
      </c>
      <c r="P101" s="14" t="str">
        <f aca="false">IF($A101="","",IF($B101="Meta",SUMIFS('Meta data'!$V$3:$V$20000,'Meta data'!$A$3:$A$20000,"&gt;="&amp;P$3,'Meta data'!$A$3:$A$20000,"&lt;="&amp;P$4,'Meta data'!$C$3:$C$20000,$A101),IF($B101="Google Ads",SUMIFS('Google data'!$J$3:$J$20000,'Google data'!$B$3:$B$20000,"&gt;="&amp;P$3,'Google data'!$B$3:$B$20000,"&lt;="&amp;P$4,'Google data'!$A$3:$A$20000,$A101),IF($B101="ChatGPT Ads",SUMIFS('ChatGPT data'!$I$3:$I$20000,'ChatGPT data'!$A$3:$A$20000,"&gt;="&amp;P$3,'ChatGPT data'!$A$3:$A$20000,"&lt;="&amp;P$4,'ChatGPT data'!$B$3:$B$20000,$A101),IF($B101="LinkedIn Ads",SUMIFS('LinkedIn data'!$I$3:$I$20000,'LinkedIn data'!$A$3:$A$20000,"&gt;="&amp;P$3,'LinkedIn data'!$A$3:$A$20000,"&lt;="&amp;P$4,'LinkedIn data'!$B$3:$B$20000,$A101),0)))))</f>
        <v/>
      </c>
      <c r="Q101" s="14" t="str">
        <f aca="false">IF($A101="","",IF($B101="Meta",SUMIFS('Meta data'!$V$3:$V$20000,'Meta data'!$A$3:$A$20000,"&gt;="&amp;Q$3,'Meta data'!$A$3:$A$20000,"&lt;="&amp;Q$4,'Meta data'!$C$3:$C$20000,$A101),IF($B101="Google Ads",SUMIFS('Google data'!$J$3:$J$20000,'Google data'!$B$3:$B$20000,"&gt;="&amp;Q$3,'Google data'!$B$3:$B$20000,"&lt;="&amp;Q$4,'Google data'!$A$3:$A$20000,$A101),IF($B101="ChatGPT Ads",SUMIFS('ChatGPT data'!$I$3:$I$20000,'ChatGPT data'!$A$3:$A$20000,"&gt;="&amp;Q$3,'ChatGPT data'!$A$3:$A$20000,"&lt;="&amp;Q$4,'ChatGPT data'!$B$3:$B$20000,$A101),IF($B101="LinkedIn Ads",SUMIFS('LinkedIn data'!$I$3:$I$20000,'LinkedIn data'!$A$3:$A$20000,"&gt;="&amp;Q$3,'LinkedIn data'!$A$3:$A$20000,"&lt;="&amp;Q$4,'LinkedIn data'!$B$3:$B$20000,$A101),0)))))</f>
        <v/>
      </c>
      <c r="R101" s="15" t="str">
        <f aca="false">IF($A101="","",SUM(F101:Q101))</f>
        <v/>
      </c>
      <c r="S101" s="36" t="str">
        <f aca="false">IF($A101="","",IF($B101="Meta",SUMIFS('Meta data'!$O$3:$O$20000,'Meta data'!$C$3:$C$20000,$A101),IF($B101="Google Ads",SUMIFS('Google data'!$F$3:$F$20000,'Google data'!$A$3:$A$20000,$A101),IF($B101="ChatGPT Ads",SUMIFS('ChatGPT data'!$E$3:$E$20000,'ChatGPT data'!$B$3:$B$20000,$A101),IF($B101="LinkedIn Ads",SUMIFS('LinkedIn data'!$E$3:$E$20000,'LinkedIn data'!$B$3:$B$20000,$A101),0)))))</f>
        <v/>
      </c>
      <c r="T101" s="36" t="str">
        <f aca="false">IF($A101="","",IF($B101="Meta",SUMIFS('Meta data'!$P$3:$P$20000,'Meta data'!$C$3:$C$20000,$A101),IF($B101="Google Ads",SUMIFS('Google data'!$G$3:$G$20000,'Google data'!$A$3:$A$20000,$A101),IF($B101="ChatGPT Ads",SUMIFS('ChatGPT data'!$F$3:$F$20000,'ChatGPT data'!$B$3:$B$20000,$A101),IF($B101="LinkedIn Ads",SUMIFS('LinkedIn data'!$F$3:$F$20000,'LinkedIn data'!$B$3:$B$20000,$A101),0)))))</f>
        <v/>
      </c>
      <c r="U101" s="37" t="str">
        <f aca="false">IF(OR($A101="",T101=0),"",R101/T101)</f>
        <v/>
      </c>
      <c r="V101" s="58"/>
      <c r="W101" s="14" t="str">
        <f aca="false">IF($A101="","",IF($B101="Meta",SUMIFS('Meta data'!$V$3:$V$20000,'Meta data'!$A$3:$A$20000,"&gt;="&amp;Calc!$C$15,'Meta data'!$A$3:$A$20000,"&lt;="&amp;Calc!$C$13,'Meta data'!$C$3:$C$20000,$A101,'Meta data'!$T$3:$T$20000,"&lt;&gt;Month total"),IF($B101="Google Ads",SUMIFS('Google data'!$J$3:$J$20000,'Google data'!$B$3:$B$20000,"&gt;="&amp;Calc!$C$15,'Google data'!$B$3:$B$20000,"&lt;="&amp;Calc!$C$13,'Google data'!$A$3:$A$20000,$A101,'Google data'!$H$3:$H$20000,"&lt;&gt;Month total"),IF($B101="ChatGPT Ads",SUMIFS('ChatGPT data'!$I$3:$I$20000,'ChatGPT data'!$A$3:$A$20000,"&gt;="&amp;Calc!$C$15,'ChatGPT data'!$A$3:$A$20000,"&lt;="&amp;Calc!$C$13,'ChatGPT data'!$B$3:$B$20000,$A101,'ChatGPT data'!$G$3:$G$20000,"&lt;&gt;Month total"),IF($B101="LinkedIn Ads",SUMIFS('LinkedIn data'!$I$3:$I$20000,'LinkedIn data'!$A$3:$A$20000,"&gt;="&amp;Calc!$C$15,'LinkedIn data'!$A$3:$A$20000,"&lt;="&amp;Calc!$C$13,'LinkedIn data'!$B$3:$B$20000,$A101,'LinkedIn data'!$G$3:$G$20000,"&lt;&gt;Month total"),0)))))</f>
        <v/>
      </c>
      <c r="X101" s="14" t="str">
        <f aca="false">IF($A101="","",IF($B101="Meta",SUMIFS('Meta data'!$V$3:$V$20000,'Meta data'!$A$3:$A$20000,"&gt;="&amp;Calc!$C$14,'Meta data'!$A$3:$A$20000,"&lt;="&amp;Calc!$C$13,'Meta data'!$C$3:$C$20000,$A101,'Meta data'!$T$3:$T$20000,"&lt;&gt;Month total"),IF($B101="Google Ads",SUMIFS('Google data'!$J$3:$J$20000,'Google data'!$B$3:$B$20000,"&gt;="&amp;Calc!$C$14,'Google data'!$B$3:$B$20000,"&lt;="&amp;Calc!$C$13,'Google data'!$A$3:$A$20000,$A101,'Google data'!$H$3:$H$20000,"&lt;&gt;Month total"),IF($B101="ChatGPT Ads",SUMIFS('ChatGPT data'!$I$3:$I$20000,'ChatGPT data'!$A$3:$A$20000,"&gt;="&amp;Calc!$C$14,'ChatGPT data'!$A$3:$A$20000,"&lt;="&amp;Calc!$C$13,'ChatGPT data'!$B$3:$B$20000,$A101,'ChatGPT data'!$G$3:$G$20000,"&lt;&gt;Month total"),IF($B101="LinkedIn Ads",SUMIFS('LinkedIn data'!$I$3:$I$20000,'LinkedIn data'!$A$3:$A$20000,"&gt;="&amp;Calc!$C$14,'LinkedIn data'!$A$3:$A$20000,"&lt;="&amp;Calc!$C$13,'LinkedIn data'!$B$3:$B$20000,$A101,'LinkedIn data'!$G$3:$G$20000,"&lt;&gt;Month total"),0)))))</f>
        <v/>
      </c>
    </row>
    <row r="102" customFormat="false" ht="15" hidden="false" customHeight="false" outlineLevel="0" collapsed="false">
      <c r="A102" s="59"/>
      <c r="B102" s="59"/>
      <c r="C102" s="59"/>
      <c r="D102" s="59"/>
      <c r="E102" s="59"/>
      <c r="F102" s="14" t="str">
        <f aca="false">IF($A102="","",IF($B102="Meta",SUMIFS('Meta data'!$V$3:$V$20000,'Meta data'!$A$3:$A$20000,"&gt;="&amp;F$3,'Meta data'!$A$3:$A$20000,"&lt;="&amp;F$4,'Meta data'!$C$3:$C$20000,$A102),IF($B102="Google Ads",SUMIFS('Google data'!$J$3:$J$20000,'Google data'!$B$3:$B$20000,"&gt;="&amp;F$3,'Google data'!$B$3:$B$20000,"&lt;="&amp;F$4,'Google data'!$A$3:$A$20000,$A102),IF($B102="ChatGPT Ads",SUMIFS('ChatGPT data'!$I$3:$I$20000,'ChatGPT data'!$A$3:$A$20000,"&gt;="&amp;F$3,'ChatGPT data'!$A$3:$A$20000,"&lt;="&amp;F$4,'ChatGPT data'!$B$3:$B$20000,$A102),IF($B102="LinkedIn Ads",SUMIFS('LinkedIn data'!$I$3:$I$20000,'LinkedIn data'!$A$3:$A$20000,"&gt;="&amp;F$3,'LinkedIn data'!$A$3:$A$20000,"&lt;="&amp;F$4,'LinkedIn data'!$B$3:$B$20000,$A102),0)))))</f>
        <v/>
      </c>
      <c r="G102" s="14" t="str">
        <f aca="false">IF($A102="","",IF($B102="Meta",SUMIFS('Meta data'!$V$3:$V$20000,'Meta data'!$A$3:$A$20000,"&gt;="&amp;G$3,'Meta data'!$A$3:$A$20000,"&lt;="&amp;G$4,'Meta data'!$C$3:$C$20000,$A102),IF($B102="Google Ads",SUMIFS('Google data'!$J$3:$J$20000,'Google data'!$B$3:$B$20000,"&gt;="&amp;G$3,'Google data'!$B$3:$B$20000,"&lt;="&amp;G$4,'Google data'!$A$3:$A$20000,$A102),IF($B102="ChatGPT Ads",SUMIFS('ChatGPT data'!$I$3:$I$20000,'ChatGPT data'!$A$3:$A$20000,"&gt;="&amp;G$3,'ChatGPT data'!$A$3:$A$20000,"&lt;="&amp;G$4,'ChatGPT data'!$B$3:$B$20000,$A102),IF($B102="LinkedIn Ads",SUMIFS('LinkedIn data'!$I$3:$I$20000,'LinkedIn data'!$A$3:$A$20000,"&gt;="&amp;G$3,'LinkedIn data'!$A$3:$A$20000,"&lt;="&amp;G$4,'LinkedIn data'!$B$3:$B$20000,$A102),0)))))</f>
        <v/>
      </c>
      <c r="H102" s="14" t="str">
        <f aca="false">IF($A102="","",IF($B102="Meta",SUMIFS('Meta data'!$V$3:$V$20000,'Meta data'!$A$3:$A$20000,"&gt;="&amp;H$3,'Meta data'!$A$3:$A$20000,"&lt;="&amp;H$4,'Meta data'!$C$3:$C$20000,$A102),IF($B102="Google Ads",SUMIFS('Google data'!$J$3:$J$20000,'Google data'!$B$3:$B$20000,"&gt;="&amp;H$3,'Google data'!$B$3:$B$20000,"&lt;="&amp;H$4,'Google data'!$A$3:$A$20000,$A102),IF($B102="ChatGPT Ads",SUMIFS('ChatGPT data'!$I$3:$I$20000,'ChatGPT data'!$A$3:$A$20000,"&gt;="&amp;H$3,'ChatGPT data'!$A$3:$A$20000,"&lt;="&amp;H$4,'ChatGPT data'!$B$3:$B$20000,$A102),IF($B102="LinkedIn Ads",SUMIFS('LinkedIn data'!$I$3:$I$20000,'LinkedIn data'!$A$3:$A$20000,"&gt;="&amp;H$3,'LinkedIn data'!$A$3:$A$20000,"&lt;="&amp;H$4,'LinkedIn data'!$B$3:$B$20000,$A102),0)))))</f>
        <v/>
      </c>
      <c r="I102" s="14" t="str">
        <f aca="false">IF($A102="","",IF($B102="Meta",SUMIFS('Meta data'!$V$3:$V$20000,'Meta data'!$A$3:$A$20000,"&gt;="&amp;I$3,'Meta data'!$A$3:$A$20000,"&lt;="&amp;I$4,'Meta data'!$C$3:$C$20000,$A102),IF($B102="Google Ads",SUMIFS('Google data'!$J$3:$J$20000,'Google data'!$B$3:$B$20000,"&gt;="&amp;I$3,'Google data'!$B$3:$B$20000,"&lt;="&amp;I$4,'Google data'!$A$3:$A$20000,$A102),IF($B102="ChatGPT Ads",SUMIFS('ChatGPT data'!$I$3:$I$20000,'ChatGPT data'!$A$3:$A$20000,"&gt;="&amp;I$3,'ChatGPT data'!$A$3:$A$20000,"&lt;="&amp;I$4,'ChatGPT data'!$B$3:$B$20000,$A102),IF($B102="LinkedIn Ads",SUMIFS('LinkedIn data'!$I$3:$I$20000,'LinkedIn data'!$A$3:$A$20000,"&gt;="&amp;I$3,'LinkedIn data'!$A$3:$A$20000,"&lt;="&amp;I$4,'LinkedIn data'!$B$3:$B$20000,$A102),0)))))</f>
        <v/>
      </c>
      <c r="J102" s="14" t="str">
        <f aca="false">IF($A102="","",IF($B102="Meta",SUMIFS('Meta data'!$V$3:$V$20000,'Meta data'!$A$3:$A$20000,"&gt;="&amp;J$3,'Meta data'!$A$3:$A$20000,"&lt;="&amp;J$4,'Meta data'!$C$3:$C$20000,$A102),IF($B102="Google Ads",SUMIFS('Google data'!$J$3:$J$20000,'Google data'!$B$3:$B$20000,"&gt;="&amp;J$3,'Google data'!$B$3:$B$20000,"&lt;="&amp;J$4,'Google data'!$A$3:$A$20000,$A102),IF($B102="ChatGPT Ads",SUMIFS('ChatGPT data'!$I$3:$I$20000,'ChatGPT data'!$A$3:$A$20000,"&gt;="&amp;J$3,'ChatGPT data'!$A$3:$A$20000,"&lt;="&amp;J$4,'ChatGPT data'!$B$3:$B$20000,$A102),IF($B102="LinkedIn Ads",SUMIFS('LinkedIn data'!$I$3:$I$20000,'LinkedIn data'!$A$3:$A$20000,"&gt;="&amp;J$3,'LinkedIn data'!$A$3:$A$20000,"&lt;="&amp;J$4,'LinkedIn data'!$B$3:$B$20000,$A102),0)))))</f>
        <v/>
      </c>
      <c r="K102" s="14" t="str">
        <f aca="false">IF($A102="","",IF($B102="Meta",SUMIFS('Meta data'!$V$3:$V$20000,'Meta data'!$A$3:$A$20000,"&gt;="&amp;K$3,'Meta data'!$A$3:$A$20000,"&lt;="&amp;K$4,'Meta data'!$C$3:$C$20000,$A102),IF($B102="Google Ads",SUMIFS('Google data'!$J$3:$J$20000,'Google data'!$B$3:$B$20000,"&gt;="&amp;K$3,'Google data'!$B$3:$B$20000,"&lt;="&amp;K$4,'Google data'!$A$3:$A$20000,$A102),IF($B102="ChatGPT Ads",SUMIFS('ChatGPT data'!$I$3:$I$20000,'ChatGPT data'!$A$3:$A$20000,"&gt;="&amp;K$3,'ChatGPT data'!$A$3:$A$20000,"&lt;="&amp;K$4,'ChatGPT data'!$B$3:$B$20000,$A102),IF($B102="LinkedIn Ads",SUMIFS('LinkedIn data'!$I$3:$I$20000,'LinkedIn data'!$A$3:$A$20000,"&gt;="&amp;K$3,'LinkedIn data'!$A$3:$A$20000,"&lt;="&amp;K$4,'LinkedIn data'!$B$3:$B$20000,$A102),0)))))</f>
        <v/>
      </c>
      <c r="L102" s="14" t="str">
        <f aca="false">IF($A102="","",IF($B102="Meta",SUMIFS('Meta data'!$V$3:$V$20000,'Meta data'!$A$3:$A$20000,"&gt;="&amp;L$3,'Meta data'!$A$3:$A$20000,"&lt;="&amp;L$4,'Meta data'!$C$3:$C$20000,$A102),IF($B102="Google Ads",SUMIFS('Google data'!$J$3:$J$20000,'Google data'!$B$3:$B$20000,"&gt;="&amp;L$3,'Google data'!$B$3:$B$20000,"&lt;="&amp;L$4,'Google data'!$A$3:$A$20000,$A102),IF($B102="ChatGPT Ads",SUMIFS('ChatGPT data'!$I$3:$I$20000,'ChatGPT data'!$A$3:$A$20000,"&gt;="&amp;L$3,'ChatGPT data'!$A$3:$A$20000,"&lt;="&amp;L$4,'ChatGPT data'!$B$3:$B$20000,$A102),IF($B102="LinkedIn Ads",SUMIFS('LinkedIn data'!$I$3:$I$20000,'LinkedIn data'!$A$3:$A$20000,"&gt;="&amp;L$3,'LinkedIn data'!$A$3:$A$20000,"&lt;="&amp;L$4,'LinkedIn data'!$B$3:$B$20000,$A102),0)))))</f>
        <v/>
      </c>
      <c r="M102" s="14" t="str">
        <f aca="false">IF($A102="","",IF($B102="Meta",SUMIFS('Meta data'!$V$3:$V$20000,'Meta data'!$A$3:$A$20000,"&gt;="&amp;M$3,'Meta data'!$A$3:$A$20000,"&lt;="&amp;M$4,'Meta data'!$C$3:$C$20000,$A102),IF($B102="Google Ads",SUMIFS('Google data'!$J$3:$J$20000,'Google data'!$B$3:$B$20000,"&gt;="&amp;M$3,'Google data'!$B$3:$B$20000,"&lt;="&amp;M$4,'Google data'!$A$3:$A$20000,$A102),IF($B102="ChatGPT Ads",SUMIFS('ChatGPT data'!$I$3:$I$20000,'ChatGPT data'!$A$3:$A$20000,"&gt;="&amp;M$3,'ChatGPT data'!$A$3:$A$20000,"&lt;="&amp;M$4,'ChatGPT data'!$B$3:$B$20000,$A102),IF($B102="LinkedIn Ads",SUMIFS('LinkedIn data'!$I$3:$I$20000,'LinkedIn data'!$A$3:$A$20000,"&gt;="&amp;M$3,'LinkedIn data'!$A$3:$A$20000,"&lt;="&amp;M$4,'LinkedIn data'!$B$3:$B$20000,$A102),0)))))</f>
        <v/>
      </c>
      <c r="N102" s="14" t="str">
        <f aca="false">IF($A102="","",IF($B102="Meta",SUMIFS('Meta data'!$V$3:$V$20000,'Meta data'!$A$3:$A$20000,"&gt;="&amp;N$3,'Meta data'!$A$3:$A$20000,"&lt;="&amp;N$4,'Meta data'!$C$3:$C$20000,$A102),IF($B102="Google Ads",SUMIFS('Google data'!$J$3:$J$20000,'Google data'!$B$3:$B$20000,"&gt;="&amp;N$3,'Google data'!$B$3:$B$20000,"&lt;="&amp;N$4,'Google data'!$A$3:$A$20000,$A102),IF($B102="ChatGPT Ads",SUMIFS('ChatGPT data'!$I$3:$I$20000,'ChatGPT data'!$A$3:$A$20000,"&gt;="&amp;N$3,'ChatGPT data'!$A$3:$A$20000,"&lt;="&amp;N$4,'ChatGPT data'!$B$3:$B$20000,$A102),IF($B102="LinkedIn Ads",SUMIFS('LinkedIn data'!$I$3:$I$20000,'LinkedIn data'!$A$3:$A$20000,"&gt;="&amp;N$3,'LinkedIn data'!$A$3:$A$20000,"&lt;="&amp;N$4,'LinkedIn data'!$B$3:$B$20000,$A102),0)))))</f>
        <v/>
      </c>
      <c r="O102" s="14" t="str">
        <f aca="false">IF($A102="","",IF($B102="Meta",SUMIFS('Meta data'!$V$3:$V$20000,'Meta data'!$A$3:$A$20000,"&gt;="&amp;O$3,'Meta data'!$A$3:$A$20000,"&lt;="&amp;O$4,'Meta data'!$C$3:$C$20000,$A102),IF($B102="Google Ads",SUMIFS('Google data'!$J$3:$J$20000,'Google data'!$B$3:$B$20000,"&gt;="&amp;O$3,'Google data'!$B$3:$B$20000,"&lt;="&amp;O$4,'Google data'!$A$3:$A$20000,$A102),IF($B102="ChatGPT Ads",SUMIFS('ChatGPT data'!$I$3:$I$20000,'ChatGPT data'!$A$3:$A$20000,"&gt;="&amp;O$3,'ChatGPT data'!$A$3:$A$20000,"&lt;="&amp;O$4,'ChatGPT data'!$B$3:$B$20000,$A102),IF($B102="LinkedIn Ads",SUMIFS('LinkedIn data'!$I$3:$I$20000,'LinkedIn data'!$A$3:$A$20000,"&gt;="&amp;O$3,'LinkedIn data'!$A$3:$A$20000,"&lt;="&amp;O$4,'LinkedIn data'!$B$3:$B$20000,$A102),0)))))</f>
        <v/>
      </c>
      <c r="P102" s="14" t="str">
        <f aca="false">IF($A102="","",IF($B102="Meta",SUMIFS('Meta data'!$V$3:$V$20000,'Meta data'!$A$3:$A$20000,"&gt;="&amp;P$3,'Meta data'!$A$3:$A$20000,"&lt;="&amp;P$4,'Meta data'!$C$3:$C$20000,$A102),IF($B102="Google Ads",SUMIFS('Google data'!$J$3:$J$20000,'Google data'!$B$3:$B$20000,"&gt;="&amp;P$3,'Google data'!$B$3:$B$20000,"&lt;="&amp;P$4,'Google data'!$A$3:$A$20000,$A102),IF($B102="ChatGPT Ads",SUMIFS('ChatGPT data'!$I$3:$I$20000,'ChatGPT data'!$A$3:$A$20000,"&gt;="&amp;P$3,'ChatGPT data'!$A$3:$A$20000,"&lt;="&amp;P$4,'ChatGPT data'!$B$3:$B$20000,$A102),IF($B102="LinkedIn Ads",SUMIFS('LinkedIn data'!$I$3:$I$20000,'LinkedIn data'!$A$3:$A$20000,"&gt;="&amp;P$3,'LinkedIn data'!$A$3:$A$20000,"&lt;="&amp;P$4,'LinkedIn data'!$B$3:$B$20000,$A102),0)))))</f>
        <v/>
      </c>
      <c r="Q102" s="14" t="str">
        <f aca="false">IF($A102="","",IF($B102="Meta",SUMIFS('Meta data'!$V$3:$V$20000,'Meta data'!$A$3:$A$20000,"&gt;="&amp;Q$3,'Meta data'!$A$3:$A$20000,"&lt;="&amp;Q$4,'Meta data'!$C$3:$C$20000,$A102),IF($B102="Google Ads",SUMIFS('Google data'!$J$3:$J$20000,'Google data'!$B$3:$B$20000,"&gt;="&amp;Q$3,'Google data'!$B$3:$B$20000,"&lt;="&amp;Q$4,'Google data'!$A$3:$A$20000,$A102),IF($B102="ChatGPT Ads",SUMIFS('ChatGPT data'!$I$3:$I$20000,'ChatGPT data'!$A$3:$A$20000,"&gt;="&amp;Q$3,'ChatGPT data'!$A$3:$A$20000,"&lt;="&amp;Q$4,'ChatGPT data'!$B$3:$B$20000,$A102),IF($B102="LinkedIn Ads",SUMIFS('LinkedIn data'!$I$3:$I$20000,'LinkedIn data'!$A$3:$A$20000,"&gt;="&amp;Q$3,'LinkedIn data'!$A$3:$A$20000,"&lt;="&amp;Q$4,'LinkedIn data'!$B$3:$B$20000,$A102),0)))))</f>
        <v/>
      </c>
      <c r="R102" s="15" t="str">
        <f aca="false">IF($A102="","",SUM(F102:Q102))</f>
        <v/>
      </c>
      <c r="S102" s="36" t="str">
        <f aca="false">IF($A102="","",IF($B102="Meta",SUMIFS('Meta data'!$O$3:$O$20000,'Meta data'!$C$3:$C$20000,$A102),IF($B102="Google Ads",SUMIFS('Google data'!$F$3:$F$20000,'Google data'!$A$3:$A$20000,$A102),IF($B102="ChatGPT Ads",SUMIFS('ChatGPT data'!$E$3:$E$20000,'ChatGPT data'!$B$3:$B$20000,$A102),IF($B102="LinkedIn Ads",SUMIFS('LinkedIn data'!$E$3:$E$20000,'LinkedIn data'!$B$3:$B$20000,$A102),0)))))</f>
        <v/>
      </c>
      <c r="T102" s="36" t="str">
        <f aca="false">IF($A102="","",IF($B102="Meta",SUMIFS('Meta data'!$P$3:$P$20000,'Meta data'!$C$3:$C$20000,$A102),IF($B102="Google Ads",SUMIFS('Google data'!$G$3:$G$20000,'Google data'!$A$3:$A$20000,$A102),IF($B102="ChatGPT Ads",SUMIFS('ChatGPT data'!$F$3:$F$20000,'ChatGPT data'!$B$3:$B$20000,$A102),IF($B102="LinkedIn Ads",SUMIFS('LinkedIn data'!$F$3:$F$20000,'LinkedIn data'!$B$3:$B$20000,$A102),0)))))</f>
        <v/>
      </c>
      <c r="U102" s="37" t="str">
        <f aca="false">IF(OR($A102="",T102=0),"",R102/T102)</f>
        <v/>
      </c>
      <c r="V102" s="58"/>
      <c r="W102" s="14" t="str">
        <f aca="false">IF($A102="","",IF($B102="Meta",SUMIFS('Meta data'!$V$3:$V$20000,'Meta data'!$A$3:$A$20000,"&gt;="&amp;Calc!$C$15,'Meta data'!$A$3:$A$20000,"&lt;="&amp;Calc!$C$13,'Meta data'!$C$3:$C$20000,$A102,'Meta data'!$T$3:$T$20000,"&lt;&gt;Month total"),IF($B102="Google Ads",SUMIFS('Google data'!$J$3:$J$20000,'Google data'!$B$3:$B$20000,"&gt;="&amp;Calc!$C$15,'Google data'!$B$3:$B$20000,"&lt;="&amp;Calc!$C$13,'Google data'!$A$3:$A$20000,$A102,'Google data'!$H$3:$H$20000,"&lt;&gt;Month total"),IF($B102="ChatGPT Ads",SUMIFS('ChatGPT data'!$I$3:$I$20000,'ChatGPT data'!$A$3:$A$20000,"&gt;="&amp;Calc!$C$15,'ChatGPT data'!$A$3:$A$20000,"&lt;="&amp;Calc!$C$13,'ChatGPT data'!$B$3:$B$20000,$A102,'ChatGPT data'!$G$3:$G$20000,"&lt;&gt;Month total"),IF($B102="LinkedIn Ads",SUMIFS('LinkedIn data'!$I$3:$I$20000,'LinkedIn data'!$A$3:$A$20000,"&gt;="&amp;Calc!$C$15,'LinkedIn data'!$A$3:$A$20000,"&lt;="&amp;Calc!$C$13,'LinkedIn data'!$B$3:$B$20000,$A102,'LinkedIn data'!$G$3:$G$20000,"&lt;&gt;Month total"),0)))))</f>
        <v/>
      </c>
      <c r="X102" s="14" t="str">
        <f aca="false">IF($A102="","",IF($B102="Meta",SUMIFS('Meta data'!$V$3:$V$20000,'Meta data'!$A$3:$A$20000,"&gt;="&amp;Calc!$C$14,'Meta data'!$A$3:$A$20000,"&lt;="&amp;Calc!$C$13,'Meta data'!$C$3:$C$20000,$A102,'Meta data'!$T$3:$T$20000,"&lt;&gt;Month total"),IF($B102="Google Ads",SUMIFS('Google data'!$J$3:$J$20000,'Google data'!$B$3:$B$20000,"&gt;="&amp;Calc!$C$14,'Google data'!$B$3:$B$20000,"&lt;="&amp;Calc!$C$13,'Google data'!$A$3:$A$20000,$A102,'Google data'!$H$3:$H$20000,"&lt;&gt;Month total"),IF($B102="ChatGPT Ads",SUMIFS('ChatGPT data'!$I$3:$I$20000,'ChatGPT data'!$A$3:$A$20000,"&gt;="&amp;Calc!$C$14,'ChatGPT data'!$A$3:$A$20000,"&lt;="&amp;Calc!$C$13,'ChatGPT data'!$B$3:$B$20000,$A102,'ChatGPT data'!$G$3:$G$20000,"&lt;&gt;Month total"),IF($B102="LinkedIn Ads",SUMIFS('LinkedIn data'!$I$3:$I$20000,'LinkedIn data'!$A$3:$A$20000,"&gt;="&amp;Calc!$C$14,'LinkedIn data'!$A$3:$A$20000,"&lt;="&amp;Calc!$C$13,'LinkedIn data'!$B$3:$B$20000,$A102,'LinkedIn data'!$G$3:$G$20000,"&lt;&gt;Month total"),0)))))</f>
        <v/>
      </c>
    </row>
    <row r="104" customFormat="false" ht="15" hidden="false" customHeight="false" outlineLevel="0" collapsed="false">
      <c r="A104" s="30" t="s">
        <v>223</v>
      </c>
    </row>
  </sheetData>
  <conditionalFormatting sqref="E3">
    <cfRule type="expression" priority="2" aboveAverage="0" equalAverage="0" bottom="0" percent="0" rank="0" text="" dxfId="7">
      <formula>LEFT(E3,1)="⚠"</formula>
    </cfRule>
  </conditionalFormatting>
  <conditionalFormatting sqref="A7:X300">
    <cfRule type="expression" priority="3" aboveAverage="0" equalAverage="0" bottom="0" percent="0" rank="0" text="" dxfId="8">
      <formula>$V7="Ended"</formula>
    </cfRule>
  </conditionalFormatting>
  <dataValidations count="3">
    <dataValidation allowBlank="true" errorStyle="stop" operator="between" showDropDown="false" showErrorMessage="false" showInputMessage="false" sqref="B7:B300" type="list">
      <formula1>"Meta,Google Ads,ChatGPT Ads,LinkedIn Ads"</formula1>
      <formula2>0</formula2>
    </dataValidation>
    <dataValidation allowBlank="true" errorStyle="stop" operator="between" showDropDown="false" showErrorMessage="false" showInputMessage="false" sqref="D7:D300" type="list">
      <formula1>"EMEA,Americas,Global,Not specified"</formula1>
      <formula2>0</formula2>
    </dataValidation>
    <dataValidation allowBlank="true" errorStyle="stop" operator="between" showDropDown="false" showErrorMessage="false" showInputMessage="false" sqref="V7:V300" type="list">
      <formula1>"Running,Paused,Ended"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S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10"/>
    <col collapsed="false" customWidth="true" hidden="false" outlineLevel="0" max="5" min="5" style="0" width="16"/>
    <col collapsed="false" customWidth="true" hidden="false" outlineLevel="0" max="6" min="6" style="0" width="12"/>
    <col collapsed="false" customWidth="true" hidden="false" outlineLevel="0" max="7" min="7" style="0" width="13"/>
    <col collapsed="false" customWidth="true" hidden="false" outlineLevel="0" max="9" min="8" style="0" width="12"/>
    <col collapsed="false" customWidth="true" hidden="false" outlineLevel="0" max="10" min="10" style="0" width="10"/>
    <col collapsed="false" customWidth="true" hidden="false" outlineLevel="0" max="11" min="11" style="0" width="34"/>
    <col collapsed="false" customWidth="true" hidden="false" outlineLevel="0" max="12" min="12" style="0" width="52"/>
    <col collapsed="false" customWidth="true" hidden="false" outlineLevel="0" max="14" min="13" style="0" width="13"/>
    <col collapsed="false" customWidth="true" hidden="false" outlineLevel="0" max="15" min="15" style="0" width="12"/>
    <col collapsed="false" customWidth="true" hidden="false" outlineLevel="0" max="16" min="16" style="0" width="13"/>
    <col collapsed="false" customWidth="true" hidden="false" outlineLevel="0" max="17" min="17" style="0" width="10"/>
    <col collapsed="false" customWidth="true" hidden="false" outlineLevel="0" max="18" min="18" style="0" width="26"/>
    <col collapsed="false" customWidth="true" hidden="false" outlineLevel="0" max="19" min="19" style="0" width="8"/>
  </cols>
  <sheetData>
    <row r="1" customFormat="false" ht="19.7" hidden="false" customHeight="false" outlineLevel="0" collapsed="false">
      <c r="A1" s="31" t="s">
        <v>224</v>
      </c>
    </row>
    <row r="2" customFormat="false" ht="15" hidden="false" customHeight="false" outlineLevel="0" collapsed="false">
      <c r="A2" s="30" t="s">
        <v>225</v>
      </c>
    </row>
    <row r="4" customFormat="false" ht="15" hidden="false" customHeight="false" outlineLevel="0" collapsed="false">
      <c r="A4" s="10" t="s">
        <v>226</v>
      </c>
      <c r="B4" s="11"/>
      <c r="C4" s="11"/>
      <c r="D4" s="11"/>
      <c r="E4" s="11"/>
      <c r="F4" s="11"/>
      <c r="G4" s="11"/>
      <c r="H4" s="11"/>
      <c r="I4" s="11"/>
      <c r="J4" s="11"/>
      <c r="K4" s="11"/>
      <c r="L4" s="11"/>
      <c r="M4" s="11"/>
      <c r="N4" s="11"/>
      <c r="O4" s="11"/>
      <c r="P4" s="11"/>
      <c r="Q4" s="11"/>
      <c r="R4" s="11"/>
    </row>
    <row r="5" customFormat="false" ht="54" hidden="false" customHeight="true" outlineLevel="0" collapsed="false">
      <c r="A5" s="12" t="s">
        <v>227</v>
      </c>
      <c r="B5" s="12" t="s">
        <v>228</v>
      </c>
      <c r="C5" s="12" t="s">
        <v>229</v>
      </c>
      <c r="D5" s="12" t="s">
        <v>230</v>
      </c>
      <c r="E5" s="12" t="s">
        <v>231</v>
      </c>
      <c r="F5" s="12" t="s">
        <v>232</v>
      </c>
      <c r="G5" s="12" t="s">
        <v>233</v>
      </c>
      <c r="H5" s="12" t="s">
        <v>234</v>
      </c>
      <c r="I5" s="12" t="s">
        <v>235</v>
      </c>
      <c r="J5" s="12" t="s">
        <v>236</v>
      </c>
      <c r="K5" s="12" t="s">
        <v>237</v>
      </c>
      <c r="L5" s="12" t="s">
        <v>238</v>
      </c>
      <c r="M5" s="12" t="s">
        <v>239</v>
      </c>
      <c r="N5" s="12" t="s">
        <v>240</v>
      </c>
      <c r="O5" s="12" t="s">
        <v>241</v>
      </c>
      <c r="P5" s="12" t="s">
        <v>242</v>
      </c>
      <c r="Q5" s="12" t="s">
        <v>243</v>
      </c>
      <c r="R5" s="12" t="s">
        <v>244</v>
      </c>
      <c r="S5" s="12" t="s">
        <v>57</v>
      </c>
    </row>
    <row r="6" customFormat="false" ht="54" hidden="false" customHeight="true" outlineLevel="0" collapsed="false">
      <c r="A6" s="60" t="n">
        <v>46020</v>
      </c>
      <c r="B6" s="60" t="n">
        <v>46026</v>
      </c>
      <c r="C6" s="61"/>
      <c r="D6" s="62"/>
      <c r="E6" s="23"/>
      <c r="F6" s="63"/>
      <c r="G6" s="61"/>
      <c r="H6" s="28"/>
      <c r="I6" s="62"/>
      <c r="J6" s="63"/>
      <c r="K6" s="64" t="s">
        <v>245</v>
      </c>
      <c r="L6" s="23" t="s">
        <v>246</v>
      </c>
      <c r="M6" s="37" t="n">
        <f aca="false">SUMIFS('Meta data'!$K$3:$K$20000,'Meta data'!$A$3:$A$20000,"&gt;="&amp;$A6,'Meta data'!$A$3:$A$20000,"&lt;="&amp;$B6,'Meta data'!$T$3:$T$20000,"&lt;&gt;Month total")</f>
        <v>959.7</v>
      </c>
      <c r="N6" s="37" t="n">
        <f aca="false">M6-SUMIFS('Meta data'!$K$3:$K$20000,'Meta data'!$A$3:$A$20000,"&gt;="&amp;$A6,'Meta data'!$A$3:$A$20000,"&lt;="&amp;$B6,'Meta data'!$C$3:$C$20000,"FR_Alibaba Campaign",'Meta data'!$T$3:$T$20000,"&lt;&gt;Month total")</f>
        <v>959.7</v>
      </c>
      <c r="O6" s="37" t="str">
        <f aca="false">IF(OR(C6="",N6=0),"",C6-N6)</f>
        <v/>
      </c>
      <c r="P6" s="37" t="n">
        <f aca="false">SUMIFS('Google data'!$D$3:$D$20000,'Google data'!$B$3:$B$20000,"&gt;="&amp;$A6,'Google data'!$B$3:$B$20000,"&lt;="&amp;$B6,'Google data'!$H$3:$H$20000,"&lt;&gt;Month total")</f>
        <v>1093.47</v>
      </c>
      <c r="Q6" s="65" t="str">
        <f aca="false">IF(OR(G6="",P6=0),"",G6/P6)</f>
        <v/>
      </c>
      <c r="R6" s="23" t="str">
        <f aca="false">IF(Q6="","",IF(ABS(Q6-1)&lt;0.01,"Same as the platform (so the figure is in euros)",IF(ABS(Q6-2)&lt;0.02,"Exactly double the platform",IF(AND(Q6&gt;1.1,Q6&lt;1.2),"About ×"&amp;TEXT(Q6,"0.00")&amp;": looks converted to dollars",IF(Q6&lt;1,TEXT(1-Q6,"0%")&amp;" lower than the platform",TEXT(Q6-1,"0%")&amp;" higher than the platform")))))</f>
        <v/>
      </c>
      <c r="S6" s="40" t="str">
        <f aca="false">TEXT(A6,"d mmm")</f>
        <v>29 Dec</v>
      </c>
    </row>
    <row r="7" customFormat="false" ht="54" hidden="false" customHeight="true" outlineLevel="0" collapsed="false">
      <c r="A7" s="60" t="n">
        <v>46027</v>
      </c>
      <c r="B7" s="60" t="n">
        <v>46033</v>
      </c>
      <c r="C7" s="61"/>
      <c r="D7" s="62"/>
      <c r="E7" s="23"/>
      <c r="F7" s="63"/>
      <c r="G7" s="61"/>
      <c r="H7" s="28"/>
      <c r="I7" s="62"/>
      <c r="J7" s="63"/>
      <c r="K7" s="64" t="s">
        <v>245</v>
      </c>
      <c r="L7" s="23" t="s">
        <v>247</v>
      </c>
      <c r="M7" s="37" t="n">
        <f aca="false">SUMIFS('Meta data'!$K$3:$K$20000,'Meta data'!$A$3:$A$20000,"&gt;="&amp;$A7,'Meta data'!$A$3:$A$20000,"&lt;="&amp;$B7,'Meta data'!$T$3:$T$20000,"&lt;&gt;Month total")</f>
        <v>1871.68</v>
      </c>
      <c r="N7" s="37" t="n">
        <f aca="false">M7-SUMIFS('Meta data'!$K$3:$K$20000,'Meta data'!$A$3:$A$20000,"&gt;="&amp;$A7,'Meta data'!$A$3:$A$20000,"&lt;="&amp;$B7,'Meta data'!$C$3:$C$20000,"FR_Alibaba Campaign",'Meta data'!$T$3:$T$20000,"&lt;&gt;Month total")</f>
        <v>1871.68</v>
      </c>
      <c r="O7" s="37" t="str">
        <f aca="false">IF(OR(C7="",N7=0),"",C7-N7)</f>
        <v/>
      </c>
      <c r="P7" s="37" t="n">
        <f aca="false">SUMIFS('Google data'!$D$3:$D$20000,'Google data'!$B$3:$B$20000,"&gt;="&amp;$A7,'Google data'!$B$3:$B$20000,"&lt;="&amp;$B7,'Google data'!$H$3:$H$20000,"&lt;&gt;Month total")</f>
        <v>2200.42</v>
      </c>
      <c r="Q7" s="65" t="str">
        <f aca="false">IF(OR(G7="",P7=0),"",G7/P7)</f>
        <v/>
      </c>
      <c r="R7" s="23" t="str">
        <f aca="false">IF(Q7="","",IF(ABS(Q7-1)&lt;0.01,"Same as the platform (so the figure is in euros)",IF(ABS(Q7-2)&lt;0.02,"Exactly double the platform",IF(AND(Q7&gt;1.1,Q7&lt;1.2),"About ×"&amp;TEXT(Q7,"0.00")&amp;": looks converted to dollars",IF(Q7&lt;1,TEXT(1-Q7,"0%")&amp;" lower than the platform",TEXT(Q7-1,"0%")&amp;" higher than the platform")))))</f>
        <v/>
      </c>
      <c r="S7" s="40" t="str">
        <f aca="false">TEXT(A7,"d mmm")</f>
        <v>5 Jan</v>
      </c>
    </row>
    <row r="8" customFormat="false" ht="54" hidden="false" customHeight="true" outlineLevel="0" collapsed="false">
      <c r="A8" s="60" t="n">
        <v>46034</v>
      </c>
      <c r="B8" s="60" t="n">
        <v>46040</v>
      </c>
      <c r="C8" s="61"/>
      <c r="D8" s="62"/>
      <c r="E8" s="23"/>
      <c r="F8" s="63"/>
      <c r="G8" s="61"/>
      <c r="H8" s="28"/>
      <c r="I8" s="62"/>
      <c r="J8" s="63"/>
      <c r="K8" s="64" t="s">
        <v>245</v>
      </c>
      <c r="L8" s="23" t="s">
        <v>248</v>
      </c>
      <c r="M8" s="37" t="n">
        <f aca="false">SUMIFS('Meta data'!$K$3:$K$20000,'Meta data'!$A$3:$A$20000,"&gt;="&amp;$A8,'Meta data'!$A$3:$A$20000,"&lt;="&amp;$B8,'Meta data'!$T$3:$T$20000,"&lt;&gt;Month total")</f>
        <v>1877.25</v>
      </c>
      <c r="N8" s="37" t="n">
        <f aca="false">M8-SUMIFS('Meta data'!$K$3:$K$20000,'Meta data'!$A$3:$A$20000,"&gt;="&amp;$A8,'Meta data'!$A$3:$A$20000,"&lt;="&amp;$B8,'Meta data'!$C$3:$C$20000,"FR_Alibaba Campaign",'Meta data'!$T$3:$T$20000,"&lt;&gt;Month total")</f>
        <v>1877.25</v>
      </c>
      <c r="O8" s="37" t="str">
        <f aca="false">IF(OR(C8="",N8=0),"",C8-N8)</f>
        <v/>
      </c>
      <c r="P8" s="37" t="n">
        <f aca="false">SUMIFS('Google data'!$D$3:$D$20000,'Google data'!$B$3:$B$20000,"&gt;="&amp;$A8,'Google data'!$B$3:$B$20000,"&lt;="&amp;$B8,'Google data'!$H$3:$H$20000,"&lt;&gt;Month total")</f>
        <v>2335.92</v>
      </c>
      <c r="Q8" s="65" t="str">
        <f aca="false">IF(OR(G8="",P8=0),"",G8/P8)</f>
        <v/>
      </c>
      <c r="R8" s="23" t="str">
        <f aca="false">IF(Q8="","",IF(ABS(Q8-1)&lt;0.01,"Same as the platform (so the figure is in euros)",IF(ABS(Q8-2)&lt;0.02,"Exactly double the platform",IF(AND(Q8&gt;1.1,Q8&lt;1.2),"About ×"&amp;TEXT(Q8,"0.00")&amp;": looks converted to dollars",IF(Q8&lt;1,TEXT(1-Q8,"0%")&amp;" lower than the platform",TEXT(Q8-1,"0%")&amp;" higher than the platform")))))</f>
        <v/>
      </c>
      <c r="S8" s="40" t="str">
        <f aca="false">TEXT(A8,"d mmm")</f>
        <v>12 Jan</v>
      </c>
    </row>
    <row r="9" customFormat="false" ht="54" hidden="false" customHeight="true" outlineLevel="0" collapsed="false">
      <c r="A9" s="60" t="n">
        <v>46041</v>
      </c>
      <c r="B9" s="60" t="n">
        <v>46047</v>
      </c>
      <c r="C9" s="61"/>
      <c r="D9" s="62"/>
      <c r="E9" s="23"/>
      <c r="F9" s="63"/>
      <c r="G9" s="61"/>
      <c r="H9" s="28"/>
      <c r="I9" s="62"/>
      <c r="J9" s="63"/>
      <c r="K9" s="64" t="s">
        <v>245</v>
      </c>
      <c r="L9" s="23" t="s">
        <v>249</v>
      </c>
      <c r="M9" s="37" t="n">
        <f aca="false">SUMIFS('Meta data'!$K$3:$K$20000,'Meta data'!$A$3:$A$20000,"&gt;="&amp;$A9,'Meta data'!$A$3:$A$20000,"&lt;="&amp;$B9,'Meta data'!$T$3:$T$20000,"&lt;&gt;Month total")</f>
        <v>1592.97</v>
      </c>
      <c r="N9" s="37" t="n">
        <f aca="false">M9-SUMIFS('Meta data'!$K$3:$K$20000,'Meta data'!$A$3:$A$20000,"&gt;="&amp;$A9,'Meta data'!$A$3:$A$20000,"&lt;="&amp;$B9,'Meta data'!$C$3:$C$20000,"FR_Alibaba Campaign",'Meta data'!$T$3:$T$20000,"&lt;&gt;Month total")</f>
        <v>1592.97</v>
      </c>
      <c r="O9" s="37" t="str">
        <f aca="false">IF(OR(C9="",N9=0),"",C9-N9)</f>
        <v/>
      </c>
      <c r="P9" s="37" t="n">
        <f aca="false">SUMIFS('Google data'!$D$3:$D$20000,'Google data'!$B$3:$B$20000,"&gt;="&amp;$A9,'Google data'!$B$3:$B$20000,"&lt;="&amp;$B9,'Google data'!$H$3:$H$20000,"&lt;&gt;Month total")</f>
        <v>2246.59</v>
      </c>
      <c r="Q9" s="65" t="str">
        <f aca="false">IF(OR(G9="",P9=0),"",G9/P9)</f>
        <v/>
      </c>
      <c r="R9" s="23" t="str">
        <f aca="false">IF(Q9="","",IF(ABS(Q9-1)&lt;0.01,"Same as the platform (so the figure is in euros)",IF(ABS(Q9-2)&lt;0.02,"Exactly double the platform",IF(AND(Q9&gt;1.1,Q9&lt;1.2),"About ×"&amp;TEXT(Q9,"0.00")&amp;": looks converted to dollars",IF(Q9&lt;1,TEXT(1-Q9,"0%")&amp;" lower than the platform",TEXT(Q9-1,"0%")&amp;" higher than the platform")))))</f>
        <v/>
      </c>
      <c r="S9" s="40" t="str">
        <f aca="false">TEXT(A9,"d mmm")</f>
        <v>19 Jan</v>
      </c>
    </row>
    <row r="10" customFormat="false" ht="54" hidden="false" customHeight="true" outlineLevel="0" collapsed="false">
      <c r="A10" s="60" t="n">
        <v>46048</v>
      </c>
      <c r="B10" s="60" t="n">
        <v>46054</v>
      </c>
      <c r="C10" s="61"/>
      <c r="D10" s="62"/>
      <c r="E10" s="23"/>
      <c r="F10" s="63"/>
      <c r="G10" s="61"/>
      <c r="H10" s="28"/>
      <c r="I10" s="62"/>
      <c r="J10" s="63"/>
      <c r="K10" s="23"/>
      <c r="L10" s="23" t="s">
        <v>250</v>
      </c>
      <c r="M10" s="37" t="n">
        <f aca="false">SUMIFS('Meta data'!$K$3:$K$20000,'Meta data'!$A$3:$A$20000,"&gt;="&amp;$A10,'Meta data'!$A$3:$A$20000,"&lt;="&amp;$B10,'Meta data'!$T$3:$T$20000,"&lt;&gt;Month total")</f>
        <v>2099.95</v>
      </c>
      <c r="N10" s="37" t="n">
        <f aca="false">M10-SUMIFS('Meta data'!$K$3:$K$20000,'Meta data'!$A$3:$A$20000,"&gt;="&amp;$A10,'Meta data'!$A$3:$A$20000,"&lt;="&amp;$B10,'Meta data'!$C$3:$C$20000,"FR_Alibaba Campaign",'Meta data'!$T$3:$T$20000,"&lt;&gt;Month total")</f>
        <v>2099.95</v>
      </c>
      <c r="O10" s="37" t="str">
        <f aca="false">IF(OR(C10="",N10=0),"",C10-N10)</f>
        <v/>
      </c>
      <c r="P10" s="37" t="n">
        <f aca="false">SUMIFS('Google data'!$D$3:$D$20000,'Google data'!$B$3:$B$20000,"&gt;="&amp;$A10,'Google data'!$B$3:$B$20000,"&lt;="&amp;$B10,'Google data'!$H$3:$H$20000,"&lt;&gt;Month total")</f>
        <v>2098.65</v>
      </c>
      <c r="Q10" s="65" t="str">
        <f aca="false">IF(OR(G10="",P10=0),"",G10/P10)</f>
        <v/>
      </c>
      <c r="R10" s="23" t="str">
        <f aca="false">IF(Q10="","",IF(ABS(Q10-1)&lt;0.01,"Same as the platform (so the figure is in euros)",IF(ABS(Q10-2)&lt;0.02,"Exactly double the platform",IF(AND(Q10&gt;1.1,Q10&lt;1.2),"About ×"&amp;TEXT(Q10,"0.00")&amp;": looks converted to dollars",IF(Q10&lt;1,TEXT(1-Q10,"0%")&amp;" lower than the platform",TEXT(Q10-1,"0%")&amp;" higher than the platform")))))</f>
        <v/>
      </c>
      <c r="S10" s="40" t="str">
        <f aca="false">TEXT(A10,"d mmm")</f>
        <v>26 Jan</v>
      </c>
    </row>
    <row r="11" customFormat="false" ht="54" hidden="false" customHeight="true" outlineLevel="0" collapsed="false">
      <c r="A11" s="60" t="n">
        <v>46055</v>
      </c>
      <c r="B11" s="60" t="n">
        <v>46061</v>
      </c>
      <c r="C11" s="61"/>
      <c r="D11" s="62"/>
      <c r="E11" s="23"/>
      <c r="F11" s="63"/>
      <c r="G11" s="61"/>
      <c r="H11" s="28" t="s">
        <v>251</v>
      </c>
      <c r="I11" s="62"/>
      <c r="J11" s="63" t="s">
        <v>252</v>
      </c>
      <c r="K11" s="23"/>
      <c r="L11" s="23" t="s">
        <v>253</v>
      </c>
      <c r="M11" s="37" t="n">
        <f aca="false">SUMIFS('Meta data'!$K$3:$K$20000,'Meta data'!$A$3:$A$20000,"&gt;="&amp;$A11,'Meta data'!$A$3:$A$20000,"&lt;="&amp;$B11,'Meta data'!$T$3:$T$20000,"&lt;&gt;Month total")</f>
        <v>2052.07</v>
      </c>
      <c r="N11" s="37" t="n">
        <f aca="false">M11-SUMIFS('Meta data'!$K$3:$K$20000,'Meta data'!$A$3:$A$20000,"&gt;="&amp;$A11,'Meta data'!$A$3:$A$20000,"&lt;="&amp;$B11,'Meta data'!$C$3:$C$20000,"FR_Alibaba Campaign",'Meta data'!$T$3:$T$20000,"&lt;&gt;Month total")</f>
        <v>2052.07</v>
      </c>
      <c r="O11" s="37" t="str">
        <f aca="false">IF(OR(C11="",N11=0),"",C11-N11)</f>
        <v/>
      </c>
      <c r="P11" s="37" t="n">
        <f aca="false">SUMIFS('Google data'!$D$3:$D$20000,'Google data'!$B$3:$B$20000,"&gt;="&amp;$A11,'Google data'!$B$3:$B$20000,"&lt;="&amp;$B11,'Google data'!$H$3:$H$20000,"&lt;&gt;Month total")</f>
        <v>2595.17</v>
      </c>
      <c r="Q11" s="65" t="str">
        <f aca="false">IF(OR(G11="",P11=0),"",G11/P11)</f>
        <v/>
      </c>
      <c r="R11" s="23" t="str">
        <f aca="false">IF(Q11="","",IF(ABS(Q11-1)&lt;0.01,"Same as the platform (so the figure is in euros)",IF(ABS(Q11-2)&lt;0.02,"Exactly double the platform",IF(AND(Q11&gt;1.1,Q11&lt;1.2),"About ×"&amp;TEXT(Q11,"0.00")&amp;": looks converted to dollars",IF(Q11&lt;1,TEXT(1-Q11,"0%")&amp;" lower than the platform",TEXT(Q11-1,"0%")&amp;" higher than the platform")))))</f>
        <v/>
      </c>
      <c r="S11" s="40" t="str">
        <f aca="false">TEXT(A11,"d mmm")</f>
        <v>2 Feb</v>
      </c>
    </row>
    <row r="12" customFormat="false" ht="54" hidden="false" customHeight="true" outlineLevel="0" collapsed="false">
      <c r="A12" s="60" t="n">
        <v>46062</v>
      </c>
      <c r="B12" s="60" t="n">
        <v>46068</v>
      </c>
      <c r="C12" s="61" t="n">
        <v>7000</v>
      </c>
      <c r="D12" s="62" t="n">
        <v>428</v>
      </c>
      <c r="E12" s="23" t="s">
        <v>254</v>
      </c>
      <c r="F12" s="63" t="s">
        <v>255</v>
      </c>
      <c r="G12" s="61"/>
      <c r="H12" s="28" t="s">
        <v>251</v>
      </c>
      <c r="I12" s="62" t="n">
        <v>39</v>
      </c>
      <c r="J12" s="63" t="s">
        <v>256</v>
      </c>
      <c r="K12" s="64" t="s">
        <v>257</v>
      </c>
      <c r="L12" s="23" t="s">
        <v>258</v>
      </c>
      <c r="M12" s="37" t="n">
        <f aca="false">SUMIFS('Meta data'!$K$3:$K$20000,'Meta data'!$A$3:$A$20000,"&gt;="&amp;$A12,'Meta data'!$A$3:$A$20000,"&lt;="&amp;$B12,'Meta data'!$T$3:$T$20000,"&lt;&gt;Month total")</f>
        <v>7075.62</v>
      </c>
      <c r="N12" s="37" t="n">
        <f aca="false">M12-SUMIFS('Meta data'!$K$3:$K$20000,'Meta data'!$A$3:$A$20000,"&gt;="&amp;$A12,'Meta data'!$A$3:$A$20000,"&lt;="&amp;$B12,'Meta data'!$C$3:$C$20000,"FR_Alibaba Campaign",'Meta data'!$T$3:$T$20000,"&lt;&gt;Month total")</f>
        <v>7075.62</v>
      </c>
      <c r="O12" s="37" t="n">
        <f aca="false">IF(OR(C12="",N12=0),"",C12-N12)</f>
        <v>-75.6199999999999</v>
      </c>
      <c r="P12" s="37" t="n">
        <f aca="false">SUMIFS('Google data'!$D$3:$D$20000,'Google data'!$B$3:$B$20000,"&gt;="&amp;$A12,'Google data'!$B$3:$B$20000,"&lt;="&amp;$B12,'Google data'!$H$3:$H$20000,"&lt;&gt;Month total")</f>
        <v>2442.91</v>
      </c>
      <c r="Q12" s="65" t="str">
        <f aca="false">IF(OR(G12="",P12=0),"",G12/P12)</f>
        <v/>
      </c>
      <c r="R12" s="23" t="str">
        <f aca="false">IF(Q12="","",IF(ABS(Q12-1)&lt;0.01,"Same as the platform (so the figure is in euros)",IF(ABS(Q12-2)&lt;0.02,"Exactly double the platform",IF(AND(Q12&gt;1.1,Q12&lt;1.2),"About ×"&amp;TEXT(Q12,"0.00")&amp;": looks converted to dollars",IF(Q12&lt;1,TEXT(1-Q12,"0%")&amp;" lower than the platform",TEXT(Q12-1,"0%")&amp;" higher than the platform")))))</f>
        <v/>
      </c>
      <c r="S12" s="40" t="str">
        <f aca="false">TEXT(A12,"d mmm")</f>
        <v>9 Feb</v>
      </c>
    </row>
    <row r="13" customFormat="false" ht="54" hidden="false" customHeight="true" outlineLevel="0" collapsed="false">
      <c r="A13" s="60" t="n">
        <v>46069</v>
      </c>
      <c r="B13" s="60" t="n">
        <v>46075</v>
      </c>
      <c r="C13" s="61"/>
      <c r="D13" s="62" t="n">
        <v>529</v>
      </c>
      <c r="E13" s="23" t="s">
        <v>259</v>
      </c>
      <c r="F13" s="63" t="s">
        <v>260</v>
      </c>
      <c r="G13" s="61"/>
      <c r="H13" s="28" t="s">
        <v>251</v>
      </c>
      <c r="I13" s="62" t="n">
        <v>35</v>
      </c>
      <c r="J13" s="63" t="s">
        <v>261</v>
      </c>
      <c r="K13" s="23"/>
      <c r="L13" s="23" t="s">
        <v>262</v>
      </c>
      <c r="M13" s="37" t="n">
        <f aca="false">SUMIFS('Meta data'!$K$3:$K$20000,'Meta data'!$A$3:$A$20000,"&gt;="&amp;$A13,'Meta data'!$A$3:$A$20000,"&lt;="&amp;$B13,'Meta data'!$T$3:$T$20000,"&lt;&gt;Month total")</f>
        <v>10951.32</v>
      </c>
      <c r="N13" s="37" t="n">
        <f aca="false">M13-SUMIFS('Meta data'!$K$3:$K$20000,'Meta data'!$A$3:$A$20000,"&gt;="&amp;$A13,'Meta data'!$A$3:$A$20000,"&lt;="&amp;$B13,'Meta data'!$C$3:$C$20000,"FR_Alibaba Campaign",'Meta data'!$T$3:$T$20000,"&lt;&gt;Month total")</f>
        <v>10951.32</v>
      </c>
      <c r="O13" s="37" t="str">
        <f aca="false">IF(OR(C13="",N13=0),"",C13-N13)</f>
        <v/>
      </c>
      <c r="P13" s="37" t="n">
        <f aca="false">SUMIFS('Google data'!$D$3:$D$20000,'Google data'!$B$3:$B$20000,"&gt;="&amp;$A13,'Google data'!$B$3:$B$20000,"&lt;="&amp;$B13,'Google data'!$H$3:$H$20000,"&lt;&gt;Month total")</f>
        <v>2647.77</v>
      </c>
      <c r="Q13" s="65" t="str">
        <f aca="false">IF(OR(G13="",P13=0),"",G13/P13)</f>
        <v/>
      </c>
      <c r="R13" s="23" t="str">
        <f aca="false">IF(Q13="","",IF(ABS(Q13-1)&lt;0.01,"Same as the platform (so the figure is in euros)",IF(ABS(Q13-2)&lt;0.02,"Exactly double the platform",IF(AND(Q13&gt;1.1,Q13&lt;1.2),"About ×"&amp;TEXT(Q13,"0.00")&amp;": looks converted to dollars",IF(Q13&lt;1,TEXT(1-Q13,"0%")&amp;" lower than the platform",TEXT(Q13-1,"0%")&amp;" higher than the platform")))))</f>
        <v/>
      </c>
      <c r="S13" s="40" t="str">
        <f aca="false">TEXT(A13,"d mmm")</f>
        <v>16 Feb</v>
      </c>
    </row>
    <row r="14" customFormat="false" ht="54" hidden="false" customHeight="true" outlineLevel="0" collapsed="false">
      <c r="A14" s="60" t="n">
        <v>46076</v>
      </c>
      <c r="B14" s="60" t="n">
        <v>46082</v>
      </c>
      <c r="C14" s="61"/>
      <c r="D14" s="62" t="n">
        <v>395</v>
      </c>
      <c r="E14" s="23" t="s">
        <v>259</v>
      </c>
      <c r="F14" s="63" t="s">
        <v>263</v>
      </c>
      <c r="G14" s="61"/>
      <c r="H14" s="28" t="s">
        <v>251</v>
      </c>
      <c r="I14" s="62" t="n">
        <v>36</v>
      </c>
      <c r="J14" s="63" t="s">
        <v>264</v>
      </c>
      <c r="K14" s="23"/>
      <c r="L14" s="23" t="s">
        <v>265</v>
      </c>
      <c r="M14" s="37" t="n">
        <f aca="false">SUMIFS('Meta data'!$K$3:$K$20000,'Meta data'!$A$3:$A$20000,"&gt;="&amp;$A14,'Meta data'!$A$3:$A$20000,"&lt;="&amp;$B14,'Meta data'!$T$3:$T$20000,"&lt;&gt;Month total")</f>
        <v>10120.99</v>
      </c>
      <c r="N14" s="37" t="n">
        <f aca="false">M14-SUMIFS('Meta data'!$K$3:$K$20000,'Meta data'!$A$3:$A$20000,"&gt;="&amp;$A14,'Meta data'!$A$3:$A$20000,"&lt;="&amp;$B14,'Meta data'!$C$3:$C$20000,"FR_Alibaba Campaign",'Meta data'!$T$3:$T$20000,"&lt;&gt;Month total")</f>
        <v>10120.99</v>
      </c>
      <c r="O14" s="37" t="str">
        <f aca="false">IF(OR(C14="",N14=0),"",C14-N14)</f>
        <v/>
      </c>
      <c r="P14" s="37" t="n">
        <f aca="false">SUMIFS('Google data'!$D$3:$D$20000,'Google data'!$B$3:$B$20000,"&gt;="&amp;$A14,'Google data'!$B$3:$B$20000,"&lt;="&amp;$B14,'Google data'!$H$3:$H$20000,"&lt;&gt;Month total")</f>
        <v>2125.37</v>
      </c>
      <c r="Q14" s="65" t="str">
        <f aca="false">IF(OR(G14="",P14=0),"",G14/P14)</f>
        <v/>
      </c>
      <c r="R14" s="23" t="str">
        <f aca="false">IF(Q14="","",IF(ABS(Q14-1)&lt;0.01,"Same as the platform (so the figure is in euros)",IF(ABS(Q14-2)&lt;0.02,"Exactly double the platform",IF(AND(Q14&gt;1.1,Q14&lt;1.2),"About ×"&amp;TEXT(Q14,"0.00")&amp;": looks converted to dollars",IF(Q14&lt;1,TEXT(1-Q14,"0%")&amp;" lower than the platform",TEXT(Q14-1,"0%")&amp;" higher than the platform")))))</f>
        <v/>
      </c>
      <c r="S14" s="40" t="str">
        <f aca="false">TEXT(A14,"d mmm")</f>
        <v>23 Feb</v>
      </c>
    </row>
    <row r="15" customFormat="false" ht="54" hidden="false" customHeight="true" outlineLevel="0" collapsed="false">
      <c r="A15" s="60" t="n">
        <v>46083</v>
      </c>
      <c r="B15" s="60" t="n">
        <v>46089</v>
      </c>
      <c r="C15" s="61" t="n">
        <v>9524.34</v>
      </c>
      <c r="D15" s="62" t="n">
        <v>413</v>
      </c>
      <c r="E15" s="23" t="s">
        <v>259</v>
      </c>
      <c r="F15" s="63" t="s">
        <v>266</v>
      </c>
      <c r="G15" s="61" t="n">
        <v>2001.72</v>
      </c>
      <c r="H15" s="28" t="s">
        <v>251</v>
      </c>
      <c r="I15" s="62" t="n">
        <v>40</v>
      </c>
      <c r="J15" s="63" t="s">
        <v>267</v>
      </c>
      <c r="K15" s="64" t="s">
        <v>268</v>
      </c>
      <c r="L15" s="23" t="s">
        <v>269</v>
      </c>
      <c r="M15" s="37" t="n">
        <f aca="false">SUMIFS('Meta data'!$K$3:$K$20000,'Meta data'!$A$3:$A$20000,"&gt;="&amp;$A15,'Meta data'!$A$3:$A$20000,"&lt;="&amp;$B15,'Meta data'!$T$3:$T$20000,"&lt;&gt;Month total")</f>
        <v>9524.35</v>
      </c>
      <c r="N15" s="37" t="n">
        <f aca="false">M15-SUMIFS('Meta data'!$K$3:$K$20000,'Meta data'!$A$3:$A$20000,"&gt;="&amp;$A15,'Meta data'!$A$3:$A$20000,"&lt;="&amp;$B15,'Meta data'!$C$3:$C$20000,"FR_Alibaba Campaign",'Meta data'!$T$3:$T$20000,"&lt;&gt;Month total")</f>
        <v>9524.35</v>
      </c>
      <c r="O15" s="37" t="n">
        <f aca="false">IF(OR(C15="",N15=0),"",C15-N15)</f>
        <v>-0.0100000000002183</v>
      </c>
      <c r="P15" s="37" t="n">
        <f aca="false">SUMIFS('Google data'!$D$3:$D$20000,'Google data'!$B$3:$B$20000,"&gt;="&amp;$A15,'Google data'!$B$3:$B$20000,"&lt;="&amp;$B15,'Google data'!$H$3:$H$20000,"&lt;&gt;Month total")</f>
        <v>1707.27</v>
      </c>
      <c r="Q15" s="65" t="n">
        <f aca="false">IF(OR(G15="",P15=0),"",G15/P15)</f>
        <v>1.17246832662672</v>
      </c>
      <c r="R15" s="23" t="str">
        <f aca="false">IF(Q15="","",IF(ABS(Q15-1)&lt;0.01,"Same as the platform (so the figure is in euros)",IF(ABS(Q15-2)&lt;0.02,"Exactly double the platform",IF(AND(Q15&gt;1.1,Q15&lt;1.2),"About ×"&amp;TEXT(Q15,"0.00")&amp;": looks converted to dollars",IF(Q15&lt;1,TEXT(1-Q15,"0%")&amp;" lower than the platform",TEXT(Q15-1,"0%")&amp;" higher than the platform")))))</f>
        <v>About ×1.17: looks converted to dollars</v>
      </c>
      <c r="S15" s="40" t="str">
        <f aca="false">TEXT(A15,"d mmm")</f>
        <v>2 Mar</v>
      </c>
    </row>
    <row r="16" customFormat="false" ht="54" hidden="false" customHeight="true" outlineLevel="0" collapsed="false">
      <c r="A16" s="60" t="n">
        <v>46090</v>
      </c>
      <c r="B16" s="60" t="n">
        <v>46096</v>
      </c>
      <c r="C16" s="61" t="n">
        <v>9576.29</v>
      </c>
      <c r="D16" s="62" t="n">
        <v>348</v>
      </c>
      <c r="E16" s="23" t="s">
        <v>259</v>
      </c>
      <c r="F16" s="63" t="s">
        <v>270</v>
      </c>
      <c r="G16" s="61" t="n">
        <v>2281.74</v>
      </c>
      <c r="H16" s="28" t="s">
        <v>251</v>
      </c>
      <c r="I16" s="62" t="n">
        <v>45</v>
      </c>
      <c r="J16" s="63" t="s">
        <v>271</v>
      </c>
      <c r="K16" s="64" t="s">
        <v>268</v>
      </c>
      <c r="L16" s="23" t="s">
        <v>272</v>
      </c>
      <c r="M16" s="37" t="n">
        <f aca="false">SUMIFS('Meta data'!$K$3:$K$20000,'Meta data'!$A$3:$A$20000,"&gt;="&amp;$A16,'Meta data'!$A$3:$A$20000,"&lt;="&amp;$B16,'Meta data'!$T$3:$T$20000,"&lt;&gt;Month total")</f>
        <v>9576.3</v>
      </c>
      <c r="N16" s="37" t="n">
        <f aca="false">M16-SUMIFS('Meta data'!$K$3:$K$20000,'Meta data'!$A$3:$A$20000,"&gt;="&amp;$A16,'Meta data'!$A$3:$A$20000,"&lt;="&amp;$B16,'Meta data'!$C$3:$C$20000,"FR_Alibaba Campaign",'Meta data'!$T$3:$T$20000,"&lt;&gt;Month total")</f>
        <v>9576.3</v>
      </c>
      <c r="O16" s="37" t="n">
        <f aca="false">IF(OR(C16="",N16=0),"",C16-N16)</f>
        <v>-0.00999999999839929</v>
      </c>
      <c r="P16" s="37" t="n">
        <f aca="false">SUMIFS('Google data'!$D$3:$D$20000,'Google data'!$B$3:$B$20000,"&gt;="&amp;$A16,'Google data'!$B$3:$B$20000,"&lt;="&amp;$B16,'Google data'!$H$3:$H$20000,"&lt;&gt;Month total")</f>
        <v>1970.56</v>
      </c>
      <c r="Q16" s="65" t="n">
        <f aca="false">IF(OR(G16="",P16=0),"",G16/P16)</f>
        <v>1.15791450146151</v>
      </c>
      <c r="R16" s="23" t="str">
        <f aca="false">IF(Q16="","",IF(ABS(Q16-1)&lt;0.01,"Same as the platform (so the figure is in euros)",IF(ABS(Q16-2)&lt;0.02,"Exactly double the platform",IF(AND(Q16&gt;1.1,Q16&lt;1.2),"About ×"&amp;TEXT(Q16,"0.00")&amp;": looks converted to dollars",IF(Q16&lt;1,TEXT(1-Q16,"0%")&amp;" lower than the platform",TEXT(Q16-1,"0%")&amp;" higher than the platform")))))</f>
        <v>About ×1.16: looks converted to dollars</v>
      </c>
      <c r="S16" s="40" t="str">
        <f aca="false">TEXT(A16,"d mmm")</f>
        <v>9 Mar</v>
      </c>
    </row>
    <row r="17" customFormat="false" ht="54" hidden="false" customHeight="true" outlineLevel="0" collapsed="false">
      <c r="A17" s="60" t="n">
        <v>46097</v>
      </c>
      <c r="B17" s="60" t="n">
        <v>46103</v>
      </c>
      <c r="C17" s="61" t="n">
        <v>9620.3</v>
      </c>
      <c r="D17" s="62" t="n">
        <v>343</v>
      </c>
      <c r="E17" s="23" t="s">
        <v>259</v>
      </c>
      <c r="F17" s="63" t="s">
        <v>273</v>
      </c>
      <c r="G17" s="61" t="n">
        <v>2696.09</v>
      </c>
      <c r="H17" s="28" t="s">
        <v>251</v>
      </c>
      <c r="I17" s="62" t="n">
        <v>25</v>
      </c>
      <c r="J17" s="63" t="s">
        <v>274</v>
      </c>
      <c r="K17" s="64" t="s">
        <v>275</v>
      </c>
      <c r="L17" s="23" t="s">
        <v>276</v>
      </c>
      <c r="M17" s="37" t="n">
        <f aca="false">SUMIFS('Meta data'!$K$3:$K$20000,'Meta data'!$A$3:$A$20000,"&gt;="&amp;$A17,'Meta data'!$A$3:$A$20000,"&lt;="&amp;$B17,'Meta data'!$T$3:$T$20000,"&lt;&gt;Month total")</f>
        <v>9620.3</v>
      </c>
      <c r="N17" s="37" t="n">
        <f aca="false">M17-SUMIFS('Meta data'!$K$3:$K$20000,'Meta data'!$A$3:$A$20000,"&gt;="&amp;$A17,'Meta data'!$A$3:$A$20000,"&lt;="&amp;$B17,'Meta data'!$C$3:$C$20000,"FR_Alibaba Campaign",'Meta data'!$T$3:$T$20000,"&lt;&gt;Month total")</f>
        <v>9620.3</v>
      </c>
      <c r="O17" s="37" t="n">
        <f aca="false">IF(OR(C17="",N17=0),"",C17-N17)</f>
        <v>0</v>
      </c>
      <c r="P17" s="37" t="n">
        <f aca="false">SUMIFS('Google data'!$D$3:$D$20000,'Google data'!$B$3:$B$20000,"&gt;="&amp;$A17,'Google data'!$B$3:$B$20000,"&lt;="&amp;$B17,'Google data'!$H$3:$H$20000,"&lt;&gt;Month total")</f>
        <v>2340.72</v>
      </c>
      <c r="Q17" s="65" t="n">
        <f aca="false">IF(OR(G17="",P17=0),"",G17/P17)</f>
        <v>1.15182080727298</v>
      </c>
      <c r="R17" s="23" t="str">
        <f aca="false">IF(Q17="","",IF(ABS(Q17-1)&lt;0.01,"Same as the platform (so the figure is in euros)",IF(ABS(Q17-2)&lt;0.02,"Exactly double the platform",IF(AND(Q17&gt;1.1,Q17&lt;1.2),"About ×"&amp;TEXT(Q17,"0.00")&amp;": looks converted to dollars",IF(Q17&lt;1,TEXT(1-Q17,"0%")&amp;" lower than the platform",TEXT(Q17-1,"0%")&amp;" higher than the platform")))))</f>
        <v>About ×1.15: looks converted to dollars</v>
      </c>
      <c r="S17" s="40" t="str">
        <f aca="false">TEXT(A17,"d mmm")</f>
        <v>16 Mar</v>
      </c>
    </row>
    <row r="18" customFormat="false" ht="54" hidden="false" customHeight="true" outlineLevel="0" collapsed="false">
      <c r="A18" s="60" t="n">
        <v>46104</v>
      </c>
      <c r="B18" s="60" t="n">
        <v>46110</v>
      </c>
      <c r="C18" s="61" t="n">
        <v>6541.52</v>
      </c>
      <c r="D18" s="62" t="n">
        <v>286</v>
      </c>
      <c r="E18" s="23" t="s">
        <v>259</v>
      </c>
      <c r="F18" s="63" t="s">
        <v>277</v>
      </c>
      <c r="G18" s="61" t="n">
        <v>2563.26</v>
      </c>
      <c r="H18" s="28" t="s">
        <v>251</v>
      </c>
      <c r="I18" s="62" t="n">
        <v>21</v>
      </c>
      <c r="J18" s="63" t="s">
        <v>278</v>
      </c>
      <c r="K18" s="23"/>
      <c r="L18" s="23" t="s">
        <v>279</v>
      </c>
      <c r="M18" s="37" t="n">
        <f aca="false">SUMIFS('Meta data'!$K$3:$K$20000,'Meta data'!$A$3:$A$20000,"&gt;="&amp;$A18,'Meta data'!$A$3:$A$20000,"&lt;="&amp;$B18,'Meta data'!$T$3:$T$20000,"&lt;&gt;Month total")</f>
        <v>6544.39</v>
      </c>
      <c r="N18" s="37" t="n">
        <f aca="false">M18-SUMIFS('Meta data'!$K$3:$K$20000,'Meta data'!$A$3:$A$20000,"&gt;="&amp;$A18,'Meta data'!$A$3:$A$20000,"&lt;="&amp;$B18,'Meta data'!$C$3:$C$20000,"FR_Alibaba Campaign",'Meta data'!$T$3:$T$20000,"&lt;&gt;Month total")</f>
        <v>6544.39</v>
      </c>
      <c r="O18" s="37" t="n">
        <f aca="false">IF(OR(C18="",N18=0),"",C18-N18)</f>
        <v>-2.86999999999989</v>
      </c>
      <c r="P18" s="37" t="n">
        <f aca="false">SUMIFS('Google data'!$D$3:$D$20000,'Google data'!$B$3:$B$20000,"&gt;="&amp;$A18,'Google data'!$B$3:$B$20000,"&lt;="&amp;$B18,'Google data'!$H$3:$H$20000,"&lt;&gt;Month total")</f>
        <v>2216.73</v>
      </c>
      <c r="Q18" s="65" t="n">
        <f aca="false">IF(OR(G18="",P18=0),"",G18/P18)</f>
        <v>1.15632485688379</v>
      </c>
      <c r="R18" s="23" t="str">
        <f aca="false">IF(Q18="","",IF(ABS(Q18-1)&lt;0.01,"Same as the platform (so the figure is in euros)",IF(ABS(Q18-2)&lt;0.02,"Exactly double the platform",IF(AND(Q18&gt;1.1,Q18&lt;1.2),"About ×"&amp;TEXT(Q18,"0.00")&amp;": looks converted to dollars",IF(Q18&lt;1,TEXT(1-Q18,"0%")&amp;" lower than the platform",TEXT(Q18-1,"0%")&amp;" higher than the platform")))))</f>
        <v>About ×1.16: looks converted to dollars</v>
      </c>
      <c r="S18" s="40" t="str">
        <f aca="false">TEXT(A18,"d mmm")</f>
        <v>23 Mar</v>
      </c>
    </row>
    <row r="19" customFormat="false" ht="54" hidden="false" customHeight="true" outlineLevel="0" collapsed="false">
      <c r="A19" s="60" t="n">
        <v>46111</v>
      </c>
      <c r="B19" s="60" t="n">
        <v>46117</v>
      </c>
      <c r="C19" s="61" t="n">
        <v>5195.57</v>
      </c>
      <c r="D19" s="62" t="n">
        <v>218</v>
      </c>
      <c r="E19" s="23" t="s">
        <v>259</v>
      </c>
      <c r="F19" s="63" t="s">
        <v>280</v>
      </c>
      <c r="G19" s="61" t="n">
        <v>2314.85</v>
      </c>
      <c r="H19" s="28" t="s">
        <v>251</v>
      </c>
      <c r="I19" s="62" t="n">
        <v>21</v>
      </c>
      <c r="J19" s="63" t="s">
        <v>281</v>
      </c>
      <c r="K19" s="23"/>
      <c r="L19" s="23" t="s">
        <v>282</v>
      </c>
      <c r="M19" s="37" t="n">
        <f aca="false">SUMIFS('Meta data'!$K$3:$K$20000,'Meta data'!$A$3:$A$20000,"&gt;="&amp;$A19,'Meta data'!$A$3:$A$20000,"&lt;="&amp;$B19,'Meta data'!$T$3:$T$20000,"&lt;&gt;Month total")</f>
        <v>5197.14</v>
      </c>
      <c r="N19" s="37" t="n">
        <f aca="false">M19-SUMIFS('Meta data'!$K$3:$K$20000,'Meta data'!$A$3:$A$20000,"&gt;="&amp;$A19,'Meta data'!$A$3:$A$20000,"&lt;="&amp;$B19,'Meta data'!$C$3:$C$20000,"FR_Alibaba Campaign",'Meta data'!$T$3:$T$20000,"&lt;&gt;Month total")</f>
        <v>5197.14</v>
      </c>
      <c r="O19" s="37" t="n">
        <f aca="false">IF(OR(C19="",N19=0),"",C19-N19)</f>
        <v>-1.57000000000062</v>
      </c>
      <c r="P19" s="37" t="n">
        <f aca="false">SUMIFS('Google data'!$D$3:$D$20000,'Google data'!$B$3:$B$20000,"&gt;="&amp;$A19,'Google data'!$B$3:$B$20000,"&lt;="&amp;$B19,'Google data'!$H$3:$H$20000,"&lt;&gt;Month total")</f>
        <v>2004.95</v>
      </c>
      <c r="Q19" s="65" t="n">
        <f aca="false">IF(OR(G19="",P19=0),"",G19/P19)</f>
        <v>1.15456744557221</v>
      </c>
      <c r="R19" s="23" t="str">
        <f aca="false">IF(Q19="","",IF(ABS(Q19-1)&lt;0.01,"Same as the platform (so the figure is in euros)",IF(ABS(Q19-2)&lt;0.02,"Exactly double the platform",IF(AND(Q19&gt;1.1,Q19&lt;1.2),"About ×"&amp;TEXT(Q19,"0.00")&amp;": looks converted to dollars",IF(Q19&lt;1,TEXT(1-Q19,"0%")&amp;" lower than the platform",TEXT(Q19-1,"0%")&amp;" higher than the platform")))))</f>
        <v>About ×1.15: looks converted to dollars</v>
      </c>
      <c r="S19" s="40" t="str">
        <f aca="false">TEXT(A19,"d mmm")</f>
        <v>30 Mar</v>
      </c>
    </row>
    <row r="20" customFormat="false" ht="54" hidden="false" customHeight="true" outlineLevel="0" collapsed="false">
      <c r="A20" s="60" t="n">
        <v>46118</v>
      </c>
      <c r="B20" s="60" t="n">
        <v>46124</v>
      </c>
      <c r="C20" s="61" t="n">
        <v>5284.58</v>
      </c>
      <c r="D20" s="62" t="n">
        <v>210</v>
      </c>
      <c r="E20" s="23" t="s">
        <v>283</v>
      </c>
      <c r="F20" s="63" t="s">
        <v>284</v>
      </c>
      <c r="G20" s="61" t="n">
        <v>3850.45</v>
      </c>
      <c r="H20" s="28" t="s">
        <v>251</v>
      </c>
      <c r="I20" s="62" t="n">
        <v>40.98</v>
      </c>
      <c r="J20" s="63" t="s">
        <v>285</v>
      </c>
      <c r="K20" s="64" t="s">
        <v>286</v>
      </c>
      <c r="L20" s="23" t="s">
        <v>287</v>
      </c>
      <c r="M20" s="37" t="n">
        <f aca="false">SUMIFS('Meta data'!$K$3:$K$20000,'Meta data'!$A$3:$A$20000,"&gt;="&amp;$A20,'Meta data'!$A$3:$A$20000,"&lt;="&amp;$B20,'Meta data'!$T$3:$T$20000,"&lt;&gt;Month total")</f>
        <v>5285.94</v>
      </c>
      <c r="N20" s="37" t="n">
        <f aca="false">M20-SUMIFS('Meta data'!$K$3:$K$20000,'Meta data'!$A$3:$A$20000,"&gt;="&amp;$A20,'Meta data'!$A$3:$A$20000,"&lt;="&amp;$B20,'Meta data'!$C$3:$C$20000,"FR_Alibaba Campaign",'Meta data'!$T$3:$T$20000,"&lt;&gt;Month total")</f>
        <v>5285.94</v>
      </c>
      <c r="O20" s="37" t="n">
        <f aca="false">IF(OR(C20="",N20=0),"",C20-N20)</f>
        <v>-1.35999999999967</v>
      </c>
      <c r="P20" s="37" t="n">
        <f aca="false">SUMIFS('Google data'!$D$3:$D$20000,'Google data'!$B$3:$B$20000,"&gt;="&amp;$A20,'Google data'!$B$3:$B$20000,"&lt;="&amp;$B20,'Google data'!$H$3:$H$20000,"&lt;&gt;Month total")</f>
        <v>1923.08</v>
      </c>
      <c r="Q20" s="65" t="n">
        <f aca="false">IF(OR(G20="",P20=0),"",G20/P20)</f>
        <v>2.00223079643073</v>
      </c>
      <c r="R20" s="23" t="str">
        <f aca="false">IF(Q20="","",IF(ABS(Q20-1)&lt;0.01,"Same as the platform (so the figure is in euros)",IF(ABS(Q20-2)&lt;0.02,"Exactly double the platform",IF(AND(Q20&gt;1.1,Q20&lt;1.2),"About ×"&amp;TEXT(Q20,"0.00")&amp;": looks converted to dollars",IF(Q20&lt;1,TEXT(1-Q20,"0%")&amp;" lower than the platform",TEXT(Q20-1,"0%")&amp;" higher than the platform")))))</f>
        <v>Exactly double the platform</v>
      </c>
      <c r="S20" s="40" t="str">
        <f aca="false">TEXT(A20,"d mmm")</f>
        <v>6 Apr</v>
      </c>
    </row>
    <row r="21" customFormat="false" ht="54" hidden="false" customHeight="true" outlineLevel="0" collapsed="false">
      <c r="A21" s="60" t="n">
        <v>46125</v>
      </c>
      <c r="B21" s="60" t="n">
        <v>46131</v>
      </c>
      <c r="C21" s="61" t="n">
        <v>5136.46</v>
      </c>
      <c r="D21" s="62" t="n">
        <v>201</v>
      </c>
      <c r="E21" s="23" t="s">
        <v>288</v>
      </c>
      <c r="F21" s="63" t="s">
        <v>289</v>
      </c>
      <c r="G21" s="61" t="n">
        <v>1548.87</v>
      </c>
      <c r="H21" s="28" t="s">
        <v>251</v>
      </c>
      <c r="I21" s="62" t="n">
        <v>35.9</v>
      </c>
      <c r="J21" s="63" t="s">
        <v>290</v>
      </c>
      <c r="K21" s="23"/>
      <c r="L21" s="23" t="s">
        <v>291</v>
      </c>
      <c r="M21" s="37" t="n">
        <f aca="false">SUMIFS('Meta data'!$K$3:$K$20000,'Meta data'!$A$3:$A$20000,"&gt;="&amp;$A21,'Meta data'!$A$3:$A$20000,"&lt;="&amp;$B21,'Meta data'!$T$3:$T$20000,"&lt;&gt;Month total")</f>
        <v>5138.19</v>
      </c>
      <c r="N21" s="37" t="n">
        <f aca="false">M21-SUMIFS('Meta data'!$K$3:$K$20000,'Meta data'!$A$3:$A$20000,"&gt;="&amp;$A21,'Meta data'!$A$3:$A$20000,"&lt;="&amp;$B21,'Meta data'!$C$3:$C$20000,"FR_Alibaba Campaign",'Meta data'!$T$3:$T$20000,"&lt;&gt;Month total")</f>
        <v>5138.19</v>
      </c>
      <c r="O21" s="37" t="n">
        <f aca="false">IF(OR(C21="",N21=0),"",C21-N21)</f>
        <v>-1.72999999999956</v>
      </c>
      <c r="P21" s="37" t="n">
        <f aca="false">SUMIFS('Google data'!$D$3:$D$20000,'Google data'!$B$3:$B$20000,"&gt;="&amp;$A21,'Google data'!$B$3:$B$20000,"&lt;="&amp;$B21,'Google data'!$H$3:$H$20000,"&lt;&gt;Month total")</f>
        <v>1548.68</v>
      </c>
      <c r="Q21" s="65" t="n">
        <f aca="false">IF(OR(G21="",P21=0),"",G21/P21)</f>
        <v>1.0001226851254</v>
      </c>
      <c r="R21" s="23" t="str">
        <f aca="false">IF(Q21="","",IF(ABS(Q21-1)&lt;0.01,"Same as the platform (so the figure is in euros)",IF(ABS(Q21-2)&lt;0.02,"Exactly double the platform",IF(AND(Q21&gt;1.1,Q21&lt;1.2),"About ×"&amp;TEXT(Q21,"0.00")&amp;": looks converted to dollars",IF(Q21&lt;1,TEXT(1-Q21,"0%")&amp;" lower than the platform",TEXT(Q21-1,"0%")&amp;" higher than the platform")))))</f>
        <v>Same as the platform (so the figure is in euros)</v>
      </c>
      <c r="S21" s="40" t="str">
        <f aca="false">TEXT(A21,"d mmm")</f>
        <v>13 Apr</v>
      </c>
    </row>
    <row r="22" customFormat="false" ht="54" hidden="false" customHeight="true" outlineLevel="0" collapsed="false">
      <c r="A22" s="60" t="n">
        <v>46132</v>
      </c>
      <c r="B22" s="60" t="n">
        <v>46138</v>
      </c>
      <c r="C22" s="61" t="n">
        <v>4424.25</v>
      </c>
      <c r="D22" s="62" t="n">
        <v>151</v>
      </c>
      <c r="E22" s="23" t="s">
        <v>259</v>
      </c>
      <c r="F22" s="63" t="s">
        <v>292</v>
      </c>
      <c r="G22" s="61" t="n">
        <v>2107.74</v>
      </c>
      <c r="H22" s="28" t="s">
        <v>251</v>
      </c>
      <c r="I22" s="62" t="n">
        <v>22</v>
      </c>
      <c r="J22" s="63" t="s">
        <v>293</v>
      </c>
      <c r="K22" s="64" t="s">
        <v>294</v>
      </c>
      <c r="L22" s="23" t="s">
        <v>295</v>
      </c>
      <c r="M22" s="37" t="n">
        <f aca="false">SUMIFS('Meta data'!$K$3:$K$20000,'Meta data'!$A$3:$A$20000,"&gt;="&amp;$A22,'Meta data'!$A$3:$A$20000,"&lt;="&amp;$B22,'Meta data'!$T$3:$T$20000,"&lt;&gt;Month total")</f>
        <v>5184.31</v>
      </c>
      <c r="N22" s="37" t="n">
        <f aca="false">M22-SUMIFS('Meta data'!$K$3:$K$20000,'Meta data'!$A$3:$A$20000,"&gt;="&amp;$A22,'Meta data'!$A$3:$A$20000,"&lt;="&amp;$B22,'Meta data'!$C$3:$C$20000,"FR_Alibaba Campaign",'Meta data'!$T$3:$T$20000,"&lt;&gt;Month total")</f>
        <v>5184.31</v>
      </c>
      <c r="O22" s="37" t="n">
        <f aca="false">IF(OR(C22="",N22=0),"",C22-N22)</f>
        <v>-760.06</v>
      </c>
      <c r="P22" s="37" t="n">
        <f aca="false">SUMIFS('Google data'!$D$3:$D$20000,'Google data'!$B$3:$B$20000,"&gt;="&amp;$A22,'Google data'!$B$3:$B$20000,"&lt;="&amp;$B22,'Google data'!$H$3:$H$20000,"&lt;&gt;Month total")</f>
        <v>2458.4</v>
      </c>
      <c r="Q22" s="65" t="n">
        <f aca="false">IF(OR(G22="",P22=0),"",G22/P22)</f>
        <v>0.857362512203059</v>
      </c>
      <c r="R22" s="23" t="str">
        <f aca="false">IF(Q22="","",IF(ABS(Q22-1)&lt;0.01,"Same as the platform (so the figure is in euros)",IF(ABS(Q22-2)&lt;0.02,"Exactly double the platform",IF(AND(Q22&gt;1.1,Q22&lt;1.2),"About ×"&amp;TEXT(Q22,"0.00")&amp;": looks converted to dollars",IF(Q22&lt;1,TEXT(1-Q22,"0%")&amp;" lower than the platform",TEXT(Q22-1,"0%")&amp;" higher than the platform")))))</f>
        <v>14% lower than the platform</v>
      </c>
      <c r="S22" s="40" t="str">
        <f aca="false">TEXT(A22,"d mmm")</f>
        <v>20 Apr</v>
      </c>
    </row>
    <row r="23" customFormat="false" ht="54" hidden="false" customHeight="true" outlineLevel="0" collapsed="false">
      <c r="A23" s="60" t="n">
        <v>46139</v>
      </c>
      <c r="B23" s="60" t="n">
        <v>46145</v>
      </c>
      <c r="C23" s="61" t="n">
        <v>5340.95</v>
      </c>
      <c r="D23" s="62" t="n">
        <v>167</v>
      </c>
      <c r="E23" s="23" t="s">
        <v>259</v>
      </c>
      <c r="F23" s="63" t="s">
        <v>296</v>
      </c>
      <c r="G23" s="61" t="n">
        <v>2395.86</v>
      </c>
      <c r="H23" s="28" t="s">
        <v>251</v>
      </c>
      <c r="I23" s="62" t="n">
        <v>20</v>
      </c>
      <c r="J23" s="63" t="s">
        <v>297</v>
      </c>
      <c r="K23" s="23"/>
      <c r="L23" s="23" t="s">
        <v>298</v>
      </c>
      <c r="M23" s="37" t="n">
        <f aca="false">SUMIFS('Meta data'!$K$3:$K$20000,'Meta data'!$A$3:$A$20000,"&gt;="&amp;$A23,'Meta data'!$A$3:$A$20000,"&lt;="&amp;$B23,'Meta data'!$T$3:$T$20000,"&lt;&gt;Month total")</f>
        <v>5342.21</v>
      </c>
      <c r="N23" s="37" t="n">
        <f aca="false">M23-SUMIFS('Meta data'!$K$3:$K$20000,'Meta data'!$A$3:$A$20000,"&gt;="&amp;$A23,'Meta data'!$A$3:$A$20000,"&lt;="&amp;$B23,'Meta data'!$C$3:$C$20000,"FR_Alibaba Campaign",'Meta data'!$T$3:$T$20000,"&lt;&gt;Month total")</f>
        <v>5342.21</v>
      </c>
      <c r="O23" s="37" t="n">
        <f aca="false">IF(OR(C23="",N23=0),"",C23-N23)</f>
        <v>-1.26000000000022</v>
      </c>
      <c r="P23" s="37" t="n">
        <f aca="false">SUMIFS('Google data'!$D$3:$D$20000,'Google data'!$B$3:$B$20000,"&gt;="&amp;$A23,'Google data'!$B$3:$B$20000,"&lt;="&amp;$B23,'Google data'!$H$3:$H$20000,"&lt;&gt;Month total")</f>
        <v>2395.87</v>
      </c>
      <c r="Q23" s="65" t="n">
        <f aca="false">IF(OR(G23="",P23=0),"",G23/P23)</f>
        <v>0.999995826150835</v>
      </c>
      <c r="R23" s="23" t="str">
        <f aca="false">IF(Q23="","",IF(ABS(Q23-1)&lt;0.01,"Same as the platform (so the figure is in euros)",IF(ABS(Q23-2)&lt;0.02,"Exactly double the platform",IF(AND(Q23&gt;1.1,Q23&lt;1.2),"About ×"&amp;TEXT(Q23,"0.00")&amp;": looks converted to dollars",IF(Q23&lt;1,TEXT(1-Q23,"0%")&amp;" lower than the platform",TEXT(Q23-1,"0%")&amp;" higher than the platform")))))</f>
        <v>Same as the platform (so the figure is in euros)</v>
      </c>
      <c r="S23" s="40" t="str">
        <f aca="false">TEXT(A23,"d mmm")</f>
        <v>27 Apr</v>
      </c>
    </row>
    <row r="24" customFormat="false" ht="54" hidden="false" customHeight="true" outlineLevel="0" collapsed="false">
      <c r="A24" s="60" t="n">
        <v>46146</v>
      </c>
      <c r="B24" s="60" t="n">
        <v>46152</v>
      </c>
      <c r="C24" s="61" t="n">
        <v>5084.11</v>
      </c>
      <c r="D24" s="62" t="n">
        <v>147</v>
      </c>
      <c r="E24" s="23" t="s">
        <v>259</v>
      </c>
      <c r="F24" s="63" t="s">
        <v>299</v>
      </c>
      <c r="G24" s="61" t="n">
        <v>2552.59</v>
      </c>
      <c r="H24" s="28" t="s">
        <v>251</v>
      </c>
      <c r="I24" s="62" t="n">
        <v>37</v>
      </c>
      <c r="J24" s="63" t="s">
        <v>300</v>
      </c>
      <c r="K24" s="23"/>
      <c r="L24" s="23" t="s">
        <v>301</v>
      </c>
      <c r="M24" s="37" t="n">
        <f aca="false">SUMIFS('Meta data'!$K$3:$K$20000,'Meta data'!$A$3:$A$20000,"&gt;="&amp;$A24,'Meta data'!$A$3:$A$20000,"&lt;="&amp;$B24,'Meta data'!$T$3:$T$20000,"&lt;&gt;Month total")</f>
        <v>5087.05</v>
      </c>
      <c r="N24" s="37" t="n">
        <f aca="false">M24-SUMIFS('Meta data'!$K$3:$K$20000,'Meta data'!$A$3:$A$20000,"&gt;="&amp;$A24,'Meta data'!$A$3:$A$20000,"&lt;="&amp;$B24,'Meta data'!$C$3:$C$20000,"FR_Alibaba Campaign",'Meta data'!$T$3:$T$20000,"&lt;&gt;Month total")</f>
        <v>5087.05</v>
      </c>
      <c r="O24" s="37" t="n">
        <f aca="false">IF(OR(C24="",N24=0),"",C24-N24)</f>
        <v>-2.94000000000051</v>
      </c>
      <c r="P24" s="37" t="n">
        <f aca="false">SUMIFS('Google data'!$D$3:$D$20000,'Google data'!$B$3:$B$20000,"&gt;="&amp;$A24,'Google data'!$B$3:$B$20000,"&lt;="&amp;$B24,'Google data'!$H$3:$H$20000,"&lt;&gt;Month total")</f>
        <v>2552.61</v>
      </c>
      <c r="Q24" s="65" t="n">
        <f aca="false">IF(OR(G24="",P24=0),"",G24/P24)</f>
        <v>0.999992164882219</v>
      </c>
      <c r="R24" s="23" t="str">
        <f aca="false">IF(Q24="","",IF(ABS(Q24-1)&lt;0.01,"Same as the platform (so the figure is in euros)",IF(ABS(Q24-2)&lt;0.02,"Exactly double the platform",IF(AND(Q24&gt;1.1,Q24&lt;1.2),"About ×"&amp;TEXT(Q24,"0.00")&amp;": looks converted to dollars",IF(Q24&lt;1,TEXT(1-Q24,"0%")&amp;" lower than the platform",TEXT(Q24-1,"0%")&amp;" higher than the platform")))))</f>
        <v>Same as the platform (so the figure is in euros)</v>
      </c>
      <c r="S24" s="40" t="str">
        <f aca="false">TEXT(A24,"d mmm")</f>
        <v>4 May</v>
      </c>
    </row>
    <row r="25" customFormat="false" ht="54" hidden="false" customHeight="true" outlineLevel="0" collapsed="false">
      <c r="A25" s="60" t="n">
        <v>46153</v>
      </c>
      <c r="B25" s="60" t="n">
        <v>46159</v>
      </c>
      <c r="C25" s="61" t="n">
        <v>4598.76</v>
      </c>
      <c r="D25" s="62" t="n">
        <v>121</v>
      </c>
      <c r="E25" s="23" t="s">
        <v>302</v>
      </c>
      <c r="F25" s="63" t="s">
        <v>303</v>
      </c>
      <c r="G25" s="61" t="n">
        <v>4653.95</v>
      </c>
      <c r="H25" s="28" t="s">
        <v>304</v>
      </c>
      <c r="I25" s="62" t="n">
        <v>117</v>
      </c>
      <c r="J25" s="63" t="s">
        <v>305</v>
      </c>
      <c r="K25" s="64" t="s">
        <v>306</v>
      </c>
      <c r="L25" s="23" t="s">
        <v>307</v>
      </c>
      <c r="M25" s="37" t="n">
        <f aca="false">SUMIFS('Meta data'!$K$3:$K$20000,'Meta data'!$A$3:$A$20000,"&gt;="&amp;$A25,'Meta data'!$A$3:$A$20000,"&lt;="&amp;$B25,'Meta data'!$T$3:$T$20000,"&lt;&gt;Month total")</f>
        <v>4599.6</v>
      </c>
      <c r="N25" s="37" t="n">
        <f aca="false">M25-SUMIFS('Meta data'!$K$3:$K$20000,'Meta data'!$A$3:$A$20000,"&gt;="&amp;$A25,'Meta data'!$A$3:$A$20000,"&lt;="&amp;$B25,'Meta data'!$C$3:$C$20000,"FR_Alibaba Campaign",'Meta data'!$T$3:$T$20000,"&lt;&gt;Month total")</f>
        <v>4599.6</v>
      </c>
      <c r="O25" s="37" t="n">
        <f aca="false">IF(OR(C25="",N25=0),"",C25-N25)</f>
        <v>-0.840000000000146</v>
      </c>
      <c r="P25" s="37" t="n">
        <f aca="false">SUMIFS('Google data'!$D$3:$D$20000,'Google data'!$B$3:$B$20000,"&gt;="&amp;$A25,'Google data'!$B$3:$B$20000,"&lt;="&amp;$B25,'Google data'!$H$3:$H$20000,"&lt;&gt;Month total")</f>
        <v>2327.04</v>
      </c>
      <c r="Q25" s="65" t="n">
        <f aca="false">IF(OR(G25="",P25=0),"",G25/P25)</f>
        <v>1.9999441350385</v>
      </c>
      <c r="R25" s="23" t="str">
        <f aca="false">IF(Q25="","",IF(ABS(Q25-1)&lt;0.01,"Same as the platform (so the figure is in euros)",IF(ABS(Q25-2)&lt;0.02,"Exactly double the platform",IF(AND(Q25&gt;1.1,Q25&lt;1.2),"About ×"&amp;TEXT(Q25,"0.00")&amp;": looks converted to dollars",IF(Q25&lt;1,TEXT(1-Q25,"0%")&amp;" lower than the platform",TEXT(Q25-1,"0%")&amp;" higher than the platform")))))</f>
        <v>Exactly double the platform</v>
      </c>
      <c r="S25" s="40" t="str">
        <f aca="false">TEXT(A25,"d mmm")</f>
        <v>11 May</v>
      </c>
    </row>
    <row r="26" customFormat="false" ht="54" hidden="false" customHeight="true" outlineLevel="0" collapsed="false">
      <c r="A26" s="60" t="n">
        <v>46160</v>
      </c>
      <c r="B26" s="60" t="n">
        <v>46166</v>
      </c>
      <c r="C26" s="61" t="n">
        <v>5084.88</v>
      </c>
      <c r="D26" s="62" t="n">
        <v>134</v>
      </c>
      <c r="E26" s="23" t="s">
        <v>308</v>
      </c>
      <c r="F26" s="63" t="s">
        <v>309</v>
      </c>
      <c r="G26" s="61" t="n">
        <v>2376.49</v>
      </c>
      <c r="H26" s="28" t="s">
        <v>251</v>
      </c>
      <c r="I26" s="62" t="n">
        <v>36</v>
      </c>
      <c r="J26" s="63" t="s">
        <v>310</v>
      </c>
      <c r="K26" s="23"/>
      <c r="L26" s="23" t="s">
        <v>311</v>
      </c>
      <c r="M26" s="37" t="n">
        <f aca="false">SUMIFS('Meta data'!$K$3:$K$20000,'Meta data'!$A$3:$A$20000,"&gt;="&amp;$A26,'Meta data'!$A$3:$A$20000,"&lt;="&amp;$B26,'Meta data'!$T$3:$T$20000,"&lt;&gt;Month total")</f>
        <v>5084.88</v>
      </c>
      <c r="N26" s="37" t="n">
        <f aca="false">M26-SUMIFS('Meta data'!$K$3:$K$20000,'Meta data'!$A$3:$A$20000,"&gt;="&amp;$A26,'Meta data'!$A$3:$A$20000,"&lt;="&amp;$B26,'Meta data'!$C$3:$C$20000,"FR_Alibaba Campaign",'Meta data'!$T$3:$T$20000,"&lt;&gt;Month total")</f>
        <v>5084.88</v>
      </c>
      <c r="O26" s="37" t="n">
        <f aca="false">IF(OR(C26="",N26=0),"",C26-N26)</f>
        <v>0</v>
      </c>
      <c r="P26" s="37" t="n">
        <f aca="false">SUMIFS('Google data'!$D$3:$D$20000,'Google data'!$B$3:$B$20000,"&gt;="&amp;$A26,'Google data'!$B$3:$B$20000,"&lt;="&amp;$B26,'Google data'!$H$3:$H$20000,"&lt;&gt;Month total")</f>
        <v>2376.45</v>
      </c>
      <c r="Q26" s="65" t="n">
        <f aca="false">IF(OR(G26="",P26=0),"",G26/P26)</f>
        <v>1.00001683182899</v>
      </c>
      <c r="R26" s="23" t="str">
        <f aca="false">IF(Q26="","",IF(ABS(Q26-1)&lt;0.01,"Same as the platform (so the figure is in euros)",IF(ABS(Q26-2)&lt;0.02,"Exactly double the platform",IF(AND(Q26&gt;1.1,Q26&lt;1.2),"About ×"&amp;TEXT(Q26,"0.00")&amp;": looks converted to dollars",IF(Q26&lt;1,TEXT(1-Q26,"0%")&amp;" lower than the platform",TEXT(Q26-1,"0%")&amp;" higher than the platform")))))</f>
        <v>Same as the platform (so the figure is in euros)</v>
      </c>
      <c r="S26" s="40" t="str">
        <f aca="false">TEXT(A26,"d mmm")</f>
        <v>18 May</v>
      </c>
    </row>
    <row r="27" customFormat="false" ht="54" hidden="false" customHeight="true" outlineLevel="0" collapsed="false">
      <c r="A27" s="60" t="n">
        <v>46167</v>
      </c>
      <c r="B27" s="60" t="n">
        <v>46173</v>
      </c>
      <c r="C27" s="61" t="n">
        <v>5163.22</v>
      </c>
      <c r="D27" s="62" t="n">
        <v>104</v>
      </c>
      <c r="E27" s="23" t="s">
        <v>259</v>
      </c>
      <c r="F27" s="63" t="s">
        <v>312</v>
      </c>
      <c r="G27" s="61" t="n">
        <v>5539.58</v>
      </c>
      <c r="H27" s="28" t="s">
        <v>251</v>
      </c>
      <c r="I27" s="62" t="n">
        <v>38.44</v>
      </c>
      <c r="J27" s="63" t="s">
        <v>313</v>
      </c>
      <c r="K27" s="64" t="s">
        <v>314</v>
      </c>
      <c r="L27" s="23" t="s">
        <v>315</v>
      </c>
      <c r="M27" s="37" t="n">
        <f aca="false">SUMIFS('Meta data'!$K$3:$K$20000,'Meta data'!$A$3:$A$20000,"&gt;="&amp;$A27,'Meta data'!$A$3:$A$20000,"&lt;="&amp;$B27,'Meta data'!$T$3:$T$20000,"&lt;&gt;Month total")</f>
        <v>5163.95</v>
      </c>
      <c r="N27" s="37" t="n">
        <f aca="false">M27-SUMIFS('Meta data'!$K$3:$K$20000,'Meta data'!$A$3:$A$20000,"&gt;="&amp;$A27,'Meta data'!$A$3:$A$20000,"&lt;="&amp;$B27,'Meta data'!$C$3:$C$20000,"FR_Alibaba Campaign",'Meta data'!$T$3:$T$20000,"&lt;&gt;Month total")</f>
        <v>5163.95</v>
      </c>
      <c r="O27" s="37" t="n">
        <f aca="false">IF(OR(C27="",N27=0),"",C27-N27)</f>
        <v>-0.729999999999563</v>
      </c>
      <c r="P27" s="37" t="n">
        <f aca="false">SUMIFS('Google data'!$D$3:$D$20000,'Google data'!$B$3:$B$20000,"&gt;="&amp;$A27,'Google data'!$B$3:$B$20000,"&lt;="&amp;$B27,'Google data'!$H$3:$H$20000,"&lt;&gt;Month total")</f>
        <v>2769.73</v>
      </c>
      <c r="Q27" s="65" t="n">
        <f aca="false">IF(OR(G27="",P27=0),"",G27/P27)</f>
        <v>2.0000433255227</v>
      </c>
      <c r="R27" s="23" t="str">
        <f aca="false">IF(Q27="","",IF(ABS(Q27-1)&lt;0.01,"Same as the platform (so the figure is in euros)",IF(ABS(Q27-2)&lt;0.02,"Exactly double the platform",IF(AND(Q27&gt;1.1,Q27&lt;1.2),"About ×"&amp;TEXT(Q27,"0.00")&amp;": looks converted to dollars",IF(Q27&lt;1,TEXT(1-Q27,"0%")&amp;" lower than the platform",TEXT(Q27-1,"0%")&amp;" higher than the platform")))))</f>
        <v>Exactly double the platform</v>
      </c>
      <c r="S27" s="40" t="str">
        <f aca="false">TEXT(A27,"d mmm")</f>
        <v>25 May</v>
      </c>
    </row>
    <row r="28" customFormat="false" ht="54" hidden="false" customHeight="true" outlineLevel="0" collapsed="false">
      <c r="A28" s="60" t="n">
        <v>46174</v>
      </c>
      <c r="B28" s="60" t="n">
        <v>46180</v>
      </c>
      <c r="C28" s="61" t="n">
        <v>4657.98</v>
      </c>
      <c r="D28" s="62" t="n">
        <v>134</v>
      </c>
      <c r="E28" s="23" t="s">
        <v>259</v>
      </c>
      <c r="F28" s="63" t="s">
        <v>316</v>
      </c>
      <c r="G28" s="61" t="n">
        <v>2898.53</v>
      </c>
      <c r="H28" s="28" t="s">
        <v>251</v>
      </c>
      <c r="I28" s="62" t="n">
        <v>26</v>
      </c>
      <c r="J28" s="63" t="s">
        <v>317</v>
      </c>
      <c r="K28" s="23"/>
      <c r="L28" s="23" t="s">
        <v>318</v>
      </c>
      <c r="M28" s="37" t="n">
        <f aca="false">SUMIFS('Meta data'!$K$3:$K$20000,'Meta data'!$A$3:$A$20000,"&gt;="&amp;$A28,'Meta data'!$A$3:$A$20000,"&lt;="&amp;$B28,'Meta data'!$T$3:$T$20000,"&lt;&gt;Month total")</f>
        <v>4659.49</v>
      </c>
      <c r="N28" s="37" t="n">
        <f aca="false">M28-SUMIFS('Meta data'!$K$3:$K$20000,'Meta data'!$A$3:$A$20000,"&gt;="&amp;$A28,'Meta data'!$A$3:$A$20000,"&lt;="&amp;$B28,'Meta data'!$C$3:$C$20000,"FR_Alibaba Campaign",'Meta data'!$T$3:$T$20000,"&lt;&gt;Month total")</f>
        <v>4659.49</v>
      </c>
      <c r="O28" s="37" t="n">
        <f aca="false">IF(OR(C28="",N28=0),"",C28-N28)</f>
        <v>-1.51000000000022</v>
      </c>
      <c r="P28" s="37" t="n">
        <f aca="false">SUMIFS('Google data'!$D$3:$D$20000,'Google data'!$B$3:$B$20000,"&gt;="&amp;$A28,'Google data'!$B$3:$B$20000,"&lt;="&amp;$B28,'Google data'!$H$3:$H$20000,"&lt;&gt;Month total")</f>
        <v>2898.3</v>
      </c>
      <c r="Q28" s="65" t="n">
        <f aca="false">IF(OR(G28="",P28=0),"",G28/P28)</f>
        <v>1.00007935686437</v>
      </c>
      <c r="R28" s="23" t="str">
        <f aca="false">IF(Q28="","",IF(ABS(Q28-1)&lt;0.01,"Same as the platform (so the figure is in euros)",IF(ABS(Q28-2)&lt;0.02,"Exactly double the platform",IF(AND(Q28&gt;1.1,Q28&lt;1.2),"About ×"&amp;TEXT(Q28,"0.00")&amp;": looks converted to dollars",IF(Q28&lt;1,TEXT(1-Q28,"0%")&amp;" lower than the platform",TEXT(Q28-1,"0%")&amp;" higher than the platform")))))</f>
        <v>Same as the platform (so the figure is in euros)</v>
      </c>
      <c r="S28" s="40" t="str">
        <f aca="false">TEXT(A28,"d mmm")</f>
        <v>1 Jun</v>
      </c>
    </row>
    <row r="29" customFormat="false" ht="54" hidden="false" customHeight="true" outlineLevel="0" collapsed="false">
      <c r="A29" s="60" t="n">
        <v>46181</v>
      </c>
      <c r="B29" s="60" t="n">
        <v>46187</v>
      </c>
      <c r="C29" s="61" t="n">
        <v>3956.44</v>
      </c>
      <c r="D29" s="62" t="n">
        <v>109</v>
      </c>
      <c r="E29" s="23" t="s">
        <v>259</v>
      </c>
      <c r="F29" s="63" t="s">
        <v>319</v>
      </c>
      <c r="G29" s="61" t="n">
        <v>2313.79</v>
      </c>
      <c r="H29" s="28" t="s">
        <v>251</v>
      </c>
      <c r="I29" s="62" t="n">
        <v>29</v>
      </c>
      <c r="J29" s="63" t="s">
        <v>320</v>
      </c>
      <c r="K29" s="23"/>
      <c r="L29" s="23" t="s">
        <v>321</v>
      </c>
      <c r="M29" s="37" t="n">
        <f aca="false">SUMIFS('Meta data'!$K$3:$K$20000,'Meta data'!$A$3:$A$20000,"&gt;="&amp;$A29,'Meta data'!$A$3:$A$20000,"&lt;="&amp;$B29,'Meta data'!$T$3:$T$20000,"&lt;&gt;Month total")</f>
        <v>3957.2</v>
      </c>
      <c r="N29" s="37" t="n">
        <f aca="false">M29-SUMIFS('Meta data'!$K$3:$K$20000,'Meta data'!$A$3:$A$20000,"&gt;="&amp;$A29,'Meta data'!$A$3:$A$20000,"&lt;="&amp;$B29,'Meta data'!$C$3:$C$20000,"FR_Alibaba Campaign",'Meta data'!$T$3:$T$20000,"&lt;&gt;Month total")</f>
        <v>3957.2</v>
      </c>
      <c r="O29" s="37" t="n">
        <f aca="false">IF(OR(C29="",N29=0),"",C29-N29)</f>
        <v>-0.759999999999764</v>
      </c>
      <c r="P29" s="37" t="n">
        <f aca="false">SUMIFS('Google data'!$D$3:$D$20000,'Google data'!$B$3:$B$20000,"&gt;="&amp;$A29,'Google data'!$B$3:$B$20000,"&lt;="&amp;$B29,'Google data'!$H$3:$H$20000,"&lt;&gt;Month total")</f>
        <v>2716.54</v>
      </c>
      <c r="Q29" s="65" t="n">
        <f aca="false">IF(OR(G29="",P29=0),"",G29/P29)</f>
        <v>0.85174155359391</v>
      </c>
      <c r="R29" s="23" t="str">
        <f aca="false">IF(Q29="","",IF(ABS(Q29-1)&lt;0.01,"Same as the platform (so the figure is in euros)",IF(ABS(Q29-2)&lt;0.02,"Exactly double the platform",IF(AND(Q29&gt;1.1,Q29&lt;1.2),"About ×"&amp;TEXT(Q29,"0.00")&amp;": looks converted to dollars",IF(Q29&lt;1,TEXT(1-Q29,"0%")&amp;" lower than the platform",TEXT(Q29-1,"0%")&amp;" higher than the platform")))))</f>
        <v>15% lower than the platform</v>
      </c>
      <c r="S29" s="40" t="str">
        <f aca="false">TEXT(A29,"d mmm")</f>
        <v>8 Jun</v>
      </c>
    </row>
    <row r="30" customFormat="false" ht="54" hidden="false" customHeight="true" outlineLevel="0" collapsed="false">
      <c r="A30" s="60" t="n">
        <v>46188</v>
      </c>
      <c r="B30" s="60" t="n">
        <v>46194</v>
      </c>
      <c r="C30" s="61" t="n">
        <v>3859</v>
      </c>
      <c r="D30" s="62" t="n">
        <v>130</v>
      </c>
      <c r="E30" s="23" t="s">
        <v>322</v>
      </c>
      <c r="F30" s="63" t="s">
        <v>323</v>
      </c>
      <c r="G30" s="61" t="n">
        <v>2388</v>
      </c>
      <c r="H30" s="28" t="s">
        <v>251</v>
      </c>
      <c r="I30" s="62" t="n">
        <v>30.3</v>
      </c>
      <c r="J30" s="63" t="s">
        <v>324</v>
      </c>
      <c r="K30" s="23"/>
      <c r="L30" s="23" t="s">
        <v>325</v>
      </c>
      <c r="M30" s="37" t="n">
        <f aca="false">SUMIFS('Meta data'!$K$3:$K$20000,'Meta data'!$A$3:$A$20000,"&gt;="&amp;$A30,'Meta data'!$A$3:$A$20000,"&lt;="&amp;$B30,'Meta data'!$T$3:$T$20000,"&lt;&gt;Month total")</f>
        <v>3861.38</v>
      </c>
      <c r="N30" s="37" t="n">
        <f aca="false">M30-SUMIFS('Meta data'!$K$3:$K$20000,'Meta data'!$A$3:$A$20000,"&gt;="&amp;$A30,'Meta data'!$A$3:$A$20000,"&lt;="&amp;$B30,'Meta data'!$C$3:$C$20000,"FR_Alibaba Campaign",'Meta data'!$T$3:$T$20000,"&lt;&gt;Month total")</f>
        <v>3861.38</v>
      </c>
      <c r="O30" s="37" t="n">
        <f aca="false">IF(OR(C30="",N30=0),"",C30-N30)</f>
        <v>-2.38000000000011</v>
      </c>
      <c r="P30" s="37" t="n">
        <f aca="false">SUMIFS('Google data'!$D$3:$D$20000,'Google data'!$B$3:$B$20000,"&gt;="&amp;$A30,'Google data'!$B$3:$B$20000,"&lt;="&amp;$B30,'Google data'!$H$3:$H$20000,"&lt;&gt;Month total")</f>
        <v>2905.15</v>
      </c>
      <c r="Q30" s="65" t="n">
        <f aca="false">IF(OR(G30="",P30=0),"",G30/P30)</f>
        <v>0.821988537597026</v>
      </c>
      <c r="R30" s="23" t="str">
        <f aca="false">IF(Q30="","",IF(ABS(Q30-1)&lt;0.01,"Same as the platform (so the figure is in euros)",IF(ABS(Q30-2)&lt;0.02,"Exactly double the platform",IF(AND(Q30&gt;1.1,Q30&lt;1.2),"About ×"&amp;TEXT(Q30,"0.00")&amp;": looks converted to dollars",IF(Q30&lt;1,TEXT(1-Q30,"0%")&amp;" lower than the platform",TEXT(Q30-1,"0%")&amp;" higher than the platform")))))</f>
        <v>18% lower than the platform</v>
      </c>
      <c r="S30" s="40" t="str">
        <f aca="false">TEXT(A30,"d mmm")</f>
        <v>15 Jun</v>
      </c>
    </row>
    <row r="31" customFormat="false" ht="54" hidden="false" customHeight="true" outlineLevel="0" collapsed="false">
      <c r="A31" s="60" t="n">
        <v>46195</v>
      </c>
      <c r="B31" s="60" t="n">
        <v>46201</v>
      </c>
      <c r="C31" s="61" t="n">
        <v>3786.67</v>
      </c>
      <c r="D31" s="62" t="n">
        <v>75</v>
      </c>
      <c r="E31" s="23" t="s">
        <v>259</v>
      </c>
      <c r="F31" s="63" t="s">
        <v>326</v>
      </c>
      <c r="G31" s="61" t="n">
        <v>3572.29</v>
      </c>
      <c r="H31" s="28" t="s">
        <v>251</v>
      </c>
      <c r="I31" s="62" t="n">
        <v>45.96</v>
      </c>
      <c r="J31" s="63" t="s">
        <v>327</v>
      </c>
      <c r="K31" s="23"/>
      <c r="L31" s="23" t="s">
        <v>328</v>
      </c>
      <c r="M31" s="37" t="n">
        <f aca="false">SUMIFS('Meta data'!$K$3:$K$20000,'Meta data'!$A$3:$A$20000,"&gt;="&amp;$A31,'Meta data'!$A$3:$A$20000,"&lt;="&amp;$B31,'Meta data'!$T$3:$T$20000,"&lt;&gt;Month total")</f>
        <v>3787.83</v>
      </c>
      <c r="N31" s="37" t="n">
        <f aca="false">M31-SUMIFS('Meta data'!$K$3:$K$20000,'Meta data'!$A$3:$A$20000,"&gt;="&amp;$A31,'Meta data'!$A$3:$A$20000,"&lt;="&amp;$B31,'Meta data'!$C$3:$C$20000,"FR_Alibaba Campaign",'Meta data'!$T$3:$T$20000,"&lt;&gt;Month total")</f>
        <v>3787.83</v>
      </c>
      <c r="O31" s="37" t="n">
        <f aca="false">IF(OR(C31="",N31=0),"",C31-N31)</f>
        <v>-1.15999999999985</v>
      </c>
      <c r="P31" s="37" t="n">
        <f aca="false">SUMIFS('Google data'!$D$3:$D$20000,'Google data'!$B$3:$B$20000,"&gt;="&amp;$A31,'Google data'!$B$3:$B$20000,"&lt;="&amp;$B31,'Google data'!$H$3:$H$20000,"&lt;&gt;Month total")</f>
        <v>3119.64</v>
      </c>
      <c r="Q31" s="65" t="n">
        <f aca="false">IF(OR(G31="",P31=0),"",G31/P31)</f>
        <v>1.14509687015168</v>
      </c>
      <c r="R31" s="23" t="str">
        <f aca="false">IF(Q31="","",IF(ABS(Q31-1)&lt;0.01,"Same as the platform (so the figure is in euros)",IF(ABS(Q31-2)&lt;0.02,"Exactly double the platform",IF(AND(Q31&gt;1.1,Q31&lt;1.2),"About ×"&amp;TEXT(Q31,"0.00")&amp;": looks converted to dollars",IF(Q31&lt;1,TEXT(1-Q31,"0%")&amp;" lower than the platform",TEXT(Q31-1,"0%")&amp;" higher than the platform")))))</f>
        <v>About ×1.15: looks converted to dollars</v>
      </c>
      <c r="S31" s="40" t="str">
        <f aca="false">TEXT(A31,"d mmm")</f>
        <v>22 Jun</v>
      </c>
    </row>
    <row r="32" customFormat="false" ht="54" hidden="false" customHeight="true" outlineLevel="0" collapsed="false">
      <c r="A32" s="60" t="n">
        <v>46202</v>
      </c>
      <c r="B32" s="60" t="n">
        <v>46208</v>
      </c>
      <c r="C32" s="61" t="n">
        <v>4138.42</v>
      </c>
      <c r="D32" s="62" t="n">
        <v>146</v>
      </c>
      <c r="E32" s="23" t="s">
        <v>259</v>
      </c>
      <c r="F32" s="63" t="s">
        <v>329</v>
      </c>
      <c r="G32" s="61" t="n">
        <v>1933.83</v>
      </c>
      <c r="H32" s="28" t="s">
        <v>251</v>
      </c>
      <c r="I32" s="62" t="n">
        <v>22</v>
      </c>
      <c r="J32" s="63" t="s">
        <v>330</v>
      </c>
      <c r="K32" s="23"/>
      <c r="L32" s="23" t="s">
        <v>331</v>
      </c>
      <c r="M32" s="37" t="n">
        <f aca="false">SUMIFS('Meta data'!$K$3:$K$20000,'Meta data'!$A$3:$A$20000,"&gt;="&amp;$A32,'Meta data'!$A$3:$A$20000,"&lt;="&amp;$B32,'Meta data'!$T$3:$T$20000,"&lt;&gt;Month total")</f>
        <v>4139.3</v>
      </c>
      <c r="N32" s="37" t="n">
        <f aca="false">M32-SUMIFS('Meta data'!$K$3:$K$20000,'Meta data'!$A$3:$A$20000,"&gt;="&amp;$A32,'Meta data'!$A$3:$A$20000,"&lt;="&amp;$B32,'Meta data'!$C$3:$C$20000,"FR_Alibaba Campaign",'Meta data'!$T$3:$T$20000,"&lt;&gt;Month total")</f>
        <v>4139.3</v>
      </c>
      <c r="O32" s="37" t="n">
        <f aca="false">IF(OR(C32="",N32=0),"",C32-N32)</f>
        <v>-0.880000000000109</v>
      </c>
      <c r="P32" s="37" t="n">
        <f aca="false">SUMIFS('Google data'!$D$3:$D$20000,'Google data'!$B$3:$B$20000,"&gt;="&amp;$A32,'Google data'!$B$3:$B$20000,"&lt;="&amp;$B32,'Google data'!$H$3:$H$20000,"&lt;&gt;Month total")</f>
        <v>2456.6</v>
      </c>
      <c r="Q32" s="65" t="n">
        <f aca="false">IF(OR(G32="",P32=0),"",G32/P32)</f>
        <v>0.78719775299194</v>
      </c>
      <c r="R32" s="23" t="str">
        <f aca="false">IF(Q32="","",IF(ABS(Q32-1)&lt;0.01,"Same as the platform (so the figure is in euros)",IF(ABS(Q32-2)&lt;0.02,"Exactly double the platform",IF(AND(Q32&gt;1.1,Q32&lt;1.2),"About ×"&amp;TEXT(Q32,"0.00")&amp;": looks converted to dollars",IF(Q32&lt;1,TEXT(1-Q32,"0%")&amp;" lower than the platform",TEXT(Q32-1,"0%")&amp;" higher than the platform")))))</f>
        <v>21% lower than the platform</v>
      </c>
      <c r="S32" s="40" t="str">
        <f aca="false">TEXT(A32,"d mmm")</f>
        <v>29 Jun</v>
      </c>
    </row>
    <row r="33" customFormat="false" ht="54" hidden="false" customHeight="true" outlineLevel="0" collapsed="false">
      <c r="A33" s="60" t="n">
        <v>46209</v>
      </c>
      <c r="B33" s="60" t="n">
        <v>46215</v>
      </c>
      <c r="C33" s="61" t="n">
        <v>3650.75</v>
      </c>
      <c r="D33" s="62"/>
      <c r="E33" s="23" t="s">
        <v>332</v>
      </c>
      <c r="F33" s="63"/>
      <c r="G33" s="61" t="n">
        <v>2503.06</v>
      </c>
      <c r="H33" s="28" t="s">
        <v>251</v>
      </c>
      <c r="I33" s="62" t="n">
        <v>15</v>
      </c>
      <c r="J33" s="63" t="s">
        <v>333</v>
      </c>
      <c r="K33" s="64" t="s">
        <v>334</v>
      </c>
      <c r="L33" s="23" t="s">
        <v>335</v>
      </c>
      <c r="M33" s="37" t="n">
        <f aca="false">SUMIFS('Meta data'!$K$3:$K$20000,'Meta data'!$A$3:$A$20000,"&gt;="&amp;$A33,'Meta data'!$A$3:$A$20000,"&lt;="&amp;$B33,'Meta data'!$T$3:$T$20000,"&lt;&gt;Month total")</f>
        <v>3651.71</v>
      </c>
      <c r="N33" s="37" t="n">
        <f aca="false">M33-SUMIFS('Meta data'!$K$3:$K$20000,'Meta data'!$A$3:$A$20000,"&gt;="&amp;$A33,'Meta data'!$A$3:$A$20000,"&lt;="&amp;$B33,'Meta data'!$C$3:$C$20000,"FR_Alibaba Campaign",'Meta data'!$T$3:$T$20000,"&lt;&gt;Month total")</f>
        <v>3651.71</v>
      </c>
      <c r="O33" s="37" t="n">
        <f aca="false">IF(OR(C33="",N33=0),"",C33-N33)</f>
        <v>-0.960000000000036</v>
      </c>
      <c r="P33" s="37" t="n">
        <f aca="false">SUMIFS('Google data'!$D$3:$D$20000,'Google data'!$B$3:$B$20000,"&gt;="&amp;$A33,'Google data'!$B$3:$B$20000,"&lt;="&amp;$B33,'Google data'!$H$3:$H$20000,"&lt;&gt;Month total")</f>
        <v>3043.67</v>
      </c>
      <c r="Q33" s="65" t="n">
        <f aca="false">IF(OR(G33="",P33=0),"",G33/P33)</f>
        <v>0.822382189922035</v>
      </c>
      <c r="R33" s="23" t="str">
        <f aca="false">IF(Q33="","",IF(ABS(Q33-1)&lt;0.01,"Same as the platform (so the figure is in euros)",IF(ABS(Q33-2)&lt;0.02,"Exactly double the platform",IF(AND(Q33&gt;1.1,Q33&lt;1.2),"About ×"&amp;TEXT(Q33,"0.00")&amp;": looks converted to dollars",IF(Q33&lt;1,TEXT(1-Q33,"0%")&amp;" lower than the platform",TEXT(Q33-1,"0%")&amp;" higher than the platform")))))</f>
        <v>18% lower than the platform</v>
      </c>
      <c r="S33" s="40" t="str">
        <f aca="false">TEXT(A33,"d mmm")</f>
        <v>6 Jul</v>
      </c>
    </row>
    <row r="34" customFormat="false" ht="54" hidden="false" customHeight="true" outlineLevel="0" collapsed="false">
      <c r="A34" s="60" t="n">
        <v>46216</v>
      </c>
      <c r="B34" s="60" t="n">
        <v>46222</v>
      </c>
      <c r="C34" s="61" t="n">
        <v>4671.76</v>
      </c>
      <c r="D34" s="62" t="n">
        <v>126</v>
      </c>
      <c r="E34" s="23" t="s">
        <v>336</v>
      </c>
      <c r="F34" s="63" t="s">
        <v>337</v>
      </c>
      <c r="G34" s="61" t="n">
        <v>3062.98</v>
      </c>
      <c r="H34" s="28" t="s">
        <v>251</v>
      </c>
      <c r="I34" s="62" t="n">
        <v>15</v>
      </c>
      <c r="J34" s="63" t="s">
        <v>338</v>
      </c>
      <c r="K34" s="23"/>
      <c r="L34" s="23" t="s">
        <v>339</v>
      </c>
      <c r="M34" s="37" t="n">
        <f aca="false">SUMIFS('Meta data'!$K$3:$K$20000,'Meta data'!$A$3:$A$20000,"&gt;="&amp;$A34,'Meta data'!$A$3:$A$20000,"&lt;="&amp;$B34,'Meta data'!$T$3:$T$20000,"&lt;&gt;Month total")</f>
        <v>4672.37</v>
      </c>
      <c r="N34" s="37" t="n">
        <f aca="false">M34-SUMIFS('Meta data'!$K$3:$K$20000,'Meta data'!$A$3:$A$20000,"&gt;="&amp;$A34,'Meta data'!$A$3:$A$20000,"&lt;="&amp;$B34,'Meta data'!$C$3:$C$20000,"FR_Alibaba Campaign",'Meta data'!$T$3:$T$20000,"&lt;&gt;Month total")</f>
        <v>4672.37</v>
      </c>
      <c r="O34" s="37" t="n">
        <f aca="false">IF(OR(C34="",N34=0),"",C34-N34)</f>
        <v>-0.609999999999673</v>
      </c>
      <c r="P34" s="37" t="n">
        <f aca="false">SUMIFS('Google data'!$D$3:$D$20000,'Google data'!$B$3:$B$20000,"&gt;="&amp;$A34,'Google data'!$B$3:$B$20000,"&lt;="&amp;$B34,'Google data'!$H$3:$H$20000,"&lt;&gt;Month total")</f>
        <v>2679.1</v>
      </c>
      <c r="Q34" s="65" t="n">
        <f aca="false">IF(OR(G34="",P34=0),"",G34/P34)</f>
        <v>1.14328692471352</v>
      </c>
      <c r="R34" s="23" t="str">
        <f aca="false">IF(Q34="","",IF(ABS(Q34-1)&lt;0.01,"Same as the platform (so the figure is in euros)",IF(ABS(Q34-2)&lt;0.02,"Exactly double the platform",IF(AND(Q34&gt;1.1,Q34&lt;1.2),"About ×"&amp;TEXT(Q34,"0.00")&amp;": looks converted to dollars",IF(Q34&lt;1,TEXT(1-Q34,"0%")&amp;" lower than the platform",TEXT(Q34-1,"0%")&amp;" higher than the platform")))))</f>
        <v>About ×1.14: looks converted to dollars</v>
      </c>
      <c r="S34" s="40" t="str">
        <f aca="false">TEXT(A34,"d mmm")</f>
        <v>13 Jul</v>
      </c>
    </row>
    <row r="35" customFormat="false" ht="54" hidden="false" customHeight="true" outlineLevel="0" collapsed="false">
      <c r="A35" s="60" t="n">
        <v>46223</v>
      </c>
      <c r="B35" s="60" t="n">
        <v>46229</v>
      </c>
      <c r="C35" s="61" t="n">
        <v>4982.08</v>
      </c>
      <c r="D35" s="62" t="n">
        <v>6</v>
      </c>
      <c r="E35" s="23" t="s">
        <v>340</v>
      </c>
      <c r="F35" s="63" t="s">
        <v>341</v>
      </c>
      <c r="G35" s="61" t="n">
        <v>2766.71</v>
      </c>
      <c r="H35" s="28" t="s">
        <v>251</v>
      </c>
      <c r="I35" s="62" t="n">
        <v>8</v>
      </c>
      <c r="J35" s="63" t="s">
        <v>342</v>
      </c>
      <c r="K35" s="64" t="s">
        <v>343</v>
      </c>
      <c r="L35" s="23" t="s">
        <v>344</v>
      </c>
      <c r="M35" s="37" t="n">
        <f aca="false">SUMIFS('Meta data'!$K$3:$K$20000,'Meta data'!$A$3:$A$20000,"&gt;="&amp;$A35,'Meta data'!$A$3:$A$20000,"&lt;="&amp;$B35,'Meta data'!$T$3:$T$20000,"&lt;&gt;Month total")</f>
        <v>4982.93</v>
      </c>
      <c r="N35" s="37" t="n">
        <f aca="false">M35-SUMIFS('Meta data'!$K$3:$K$20000,'Meta data'!$A$3:$A$20000,"&gt;="&amp;$A35,'Meta data'!$A$3:$A$20000,"&lt;="&amp;$B35,'Meta data'!$C$3:$C$20000,"FR_Alibaba Campaign",'Meta data'!$T$3:$T$20000,"&lt;&gt;Month total")</f>
        <v>4982.93</v>
      </c>
      <c r="O35" s="37" t="n">
        <f aca="false">IF(OR(C35="",N35=0),"",C35-N35)</f>
        <v>-0.850000000000364</v>
      </c>
      <c r="P35" s="37" t="n">
        <f aca="false">SUMIFS('Google data'!$D$3:$D$20000,'Google data'!$B$3:$B$20000,"&gt;="&amp;$A35,'Google data'!$B$3:$B$20000,"&lt;="&amp;$B35,'Google data'!$H$3:$H$20000,"&lt;&gt;Month total")</f>
        <v>2404.79</v>
      </c>
      <c r="Q35" s="65" t="n">
        <f aca="false">IF(OR(G35="",P35=0),"",G35/P35)</f>
        <v>1.15049962782613</v>
      </c>
      <c r="R35" s="23" t="str">
        <f aca="false">IF(Q35="","",IF(ABS(Q35-1)&lt;0.01,"Same as the platform (so the figure is in euros)",IF(ABS(Q35-2)&lt;0.02,"Exactly double the platform",IF(AND(Q35&gt;1.1,Q35&lt;1.2),"About ×"&amp;TEXT(Q35,"0.00")&amp;": looks converted to dollars",IF(Q35&lt;1,TEXT(1-Q35,"0%")&amp;" lower than the platform",TEXT(Q35-1,"0%")&amp;" higher than the platform")))))</f>
        <v>About ×1.15: looks converted to dollars</v>
      </c>
      <c r="S35" s="40" t="str">
        <f aca="false">TEXT(A35,"d mmm")</f>
        <v>20 Jul</v>
      </c>
    </row>
    <row r="36" customFormat="false" ht="54" hidden="false" customHeight="true" outlineLevel="0" collapsed="false">
      <c r="A36" s="60" t="n">
        <v>46230</v>
      </c>
      <c r="B36" s="60" t="n">
        <v>46236</v>
      </c>
      <c r="C36" s="61" t="n">
        <v>3639.86</v>
      </c>
      <c r="D36" s="62" t="n">
        <v>52</v>
      </c>
      <c r="E36" s="23" t="s">
        <v>259</v>
      </c>
      <c r="F36" s="63" t="s">
        <v>345</v>
      </c>
      <c r="G36" s="61" t="n">
        <v>2151.54</v>
      </c>
      <c r="H36" s="28" t="s">
        <v>251</v>
      </c>
      <c r="I36" s="62" t="n">
        <v>4.93</v>
      </c>
      <c r="J36" s="63" t="s">
        <v>346</v>
      </c>
      <c r="K36" s="64" t="s">
        <v>347</v>
      </c>
      <c r="L36" s="23" t="s">
        <v>348</v>
      </c>
      <c r="M36" s="37" t="n">
        <f aca="false">SUMIFS('Meta data'!$K$3:$K$20000,'Meta data'!$A$3:$A$20000,"&gt;="&amp;$A36,'Meta data'!$A$3:$A$20000,"&lt;="&amp;$B36,'Meta data'!$T$3:$T$20000,"&lt;&gt;Month total")</f>
        <v>3642.95</v>
      </c>
      <c r="N36" s="37" t="n">
        <f aca="false">M36-SUMIFS('Meta data'!$K$3:$K$20000,'Meta data'!$A$3:$A$20000,"&gt;="&amp;$A36,'Meta data'!$A$3:$A$20000,"&lt;="&amp;$B36,'Meta data'!$C$3:$C$20000,"FR_Alibaba Campaign",'Meta data'!$T$3:$T$20000,"&lt;&gt;Month total")</f>
        <v>3642.95</v>
      </c>
      <c r="O36" s="37" t="n">
        <f aca="false">IF(OR(C36="",N36=0),"",C36-N36)</f>
        <v>-3.08999999999969</v>
      </c>
      <c r="P36" s="37" t="n">
        <f aca="false">SUMIFS('Google data'!$D$3:$D$20000,'Google data'!$B$3:$B$20000,"&gt;="&amp;$A36,'Google data'!$B$3:$B$20000,"&lt;="&amp;$B36,'Google data'!$H$3:$H$20000,"&lt;&gt;Month total")</f>
        <v>2582.78</v>
      </c>
      <c r="Q36" s="65" t="n">
        <f aca="false">IF(OR(G36="",P36=0),"",G36/P36)</f>
        <v>0.833032623761993</v>
      </c>
      <c r="R36" s="23" t="str">
        <f aca="false">IF(Q36="","",IF(ABS(Q36-1)&lt;0.01,"Same as the platform (so the figure is in euros)",IF(ABS(Q36-2)&lt;0.02,"Exactly double the platform",IF(AND(Q36&gt;1.1,Q36&lt;1.2),"About ×"&amp;TEXT(Q36,"0.00")&amp;": looks converted to dollars",IF(Q36&lt;1,TEXT(1-Q36,"0%")&amp;" lower than the platform",TEXT(Q36-1,"0%")&amp;" higher than the platform")))))</f>
        <v>17% lower than the platform</v>
      </c>
      <c r="S36" s="40" t="str">
        <f aca="false">TEXT(A36,"d mmm")</f>
        <v>27 Jul</v>
      </c>
    </row>
    <row r="37" customFormat="false" ht="54" hidden="false" customHeight="true" outlineLevel="0" collapsed="false">
      <c r="A37" s="60" t="n">
        <v>46237</v>
      </c>
      <c r="B37" s="60" t="n">
        <v>46243</v>
      </c>
      <c r="C37" s="61" t="n">
        <v>3052</v>
      </c>
      <c r="D37" s="62" t="n">
        <v>64</v>
      </c>
      <c r="E37" s="23" t="s">
        <v>349</v>
      </c>
      <c r="F37" s="63" t="s">
        <v>350</v>
      </c>
      <c r="G37" s="61" t="n">
        <v>2964</v>
      </c>
      <c r="H37" s="28" t="s">
        <v>251</v>
      </c>
      <c r="I37" s="62" t="n">
        <v>18</v>
      </c>
      <c r="J37" s="63" t="s">
        <v>351</v>
      </c>
      <c r="K37" s="23"/>
      <c r="L37" s="23" t="s">
        <v>352</v>
      </c>
      <c r="M37" s="37" t="n">
        <f aca="false">SUMIFS('Meta data'!$K$3:$K$20000,'Meta data'!$A$3:$A$20000,"&gt;="&amp;$A37,'Meta data'!$A$3:$A$20000,"&lt;="&amp;$B37,'Meta data'!$T$3:$T$20000,"&lt;&gt;Month total")</f>
        <v>3052.1</v>
      </c>
      <c r="N37" s="37" t="n">
        <f aca="false">M37-SUMIFS('Meta data'!$K$3:$K$20000,'Meta data'!$A$3:$A$20000,"&gt;="&amp;$A37,'Meta data'!$A$3:$A$20000,"&lt;="&amp;$B37,'Meta data'!$C$3:$C$20000,"FR_Alibaba Campaign",'Meta data'!$T$3:$T$20000,"&lt;&gt;Month total")</f>
        <v>3052.1</v>
      </c>
      <c r="O37" s="37" t="n">
        <f aca="false">IF(OR(C37="",N37=0),"",C37-N37)</f>
        <v>-0.0999999999999091</v>
      </c>
      <c r="P37" s="37" t="n">
        <f aca="false">SUMIFS('Google data'!$D$3:$D$20000,'Google data'!$B$3:$B$20000,"&gt;="&amp;$A37,'Google data'!$B$3:$B$20000,"&lt;="&amp;$B37,'Google data'!$H$3:$H$20000,"&lt;&gt;Month total")</f>
        <v>2568.89</v>
      </c>
      <c r="Q37" s="65" t="n">
        <f aca="false">IF(OR(G37="",P37=0),"",G37/P37)</f>
        <v>1.15380572932278</v>
      </c>
      <c r="R37" s="23" t="str">
        <f aca="false">IF(Q37="","",IF(ABS(Q37-1)&lt;0.01,"Same as the platform (so the figure is in euros)",IF(ABS(Q37-2)&lt;0.02,"Exactly double the platform",IF(AND(Q37&gt;1.1,Q37&lt;1.2),"About ×"&amp;TEXT(Q37,"0.00")&amp;": looks converted to dollars",IF(Q37&lt;1,TEXT(1-Q37,"0%")&amp;" lower than the platform",TEXT(Q37-1,"0%")&amp;" higher than the platform")))))</f>
        <v>About ×1.15: looks converted to dollars</v>
      </c>
      <c r="S37" s="40" t="str">
        <f aca="false">TEXT(A37,"d mmm")</f>
        <v>3 Aug</v>
      </c>
    </row>
    <row r="38" customFormat="false" ht="54" hidden="false" customHeight="true" outlineLevel="0" collapsed="false">
      <c r="A38" s="60" t="n">
        <v>46244</v>
      </c>
      <c r="B38" s="60" t="n">
        <v>46250</v>
      </c>
      <c r="C38" s="61" t="n">
        <v>2017.36</v>
      </c>
      <c r="D38" s="62" t="n">
        <v>78</v>
      </c>
      <c r="E38" s="23" t="s">
        <v>353</v>
      </c>
      <c r="F38" s="63" t="s">
        <v>354</v>
      </c>
      <c r="G38" s="61" t="n">
        <v>3586.65</v>
      </c>
      <c r="H38" s="28" t="s">
        <v>251</v>
      </c>
      <c r="I38" s="62" t="n">
        <v>26.07</v>
      </c>
      <c r="J38" s="63" t="s">
        <v>355</v>
      </c>
      <c r="K38" s="64" t="s">
        <v>356</v>
      </c>
      <c r="L38" s="23" t="s">
        <v>357</v>
      </c>
      <c r="M38" s="37" t="n">
        <f aca="false">SUMIFS('Meta data'!$K$3:$K$20000,'Meta data'!$A$3:$A$20000,"&gt;="&amp;$A38,'Meta data'!$A$3:$A$20000,"&lt;="&amp;$B38,'Meta data'!$T$3:$T$20000,"&lt;&gt;Month total")</f>
        <v>2017.88</v>
      </c>
      <c r="N38" s="37" t="n">
        <f aca="false">M38-SUMIFS('Meta data'!$K$3:$K$20000,'Meta data'!$A$3:$A$20000,"&gt;="&amp;$A38,'Meta data'!$A$3:$A$20000,"&lt;="&amp;$B38,'Meta data'!$C$3:$C$20000,"FR_Alibaba Campaign",'Meta data'!$T$3:$T$20000,"&lt;&gt;Month total")</f>
        <v>2017.88</v>
      </c>
      <c r="O38" s="37" t="n">
        <f aca="false">IF(OR(C38="",N38=0),"",C38-N38)</f>
        <v>-0.519999999999982</v>
      </c>
      <c r="P38" s="37" t="n">
        <f aca="false">SUMIFS('Google data'!$D$3:$D$20000,'Google data'!$B$3:$B$20000,"&gt;="&amp;$A38,'Google data'!$B$3:$B$20000,"&lt;="&amp;$B38,'Google data'!$H$3:$H$20000,"&lt;&gt;Month total")</f>
        <v>3105.76</v>
      </c>
      <c r="Q38" s="65" t="n">
        <f aca="false">IF(OR(G38="",P38=0),"",G38/P38)</f>
        <v>1.15483810725877</v>
      </c>
      <c r="R38" s="23" t="str">
        <f aca="false">IF(Q38="","",IF(ABS(Q38-1)&lt;0.01,"Same as the platform (so the figure is in euros)",IF(ABS(Q38-2)&lt;0.02,"Exactly double the platform",IF(AND(Q38&gt;1.1,Q38&lt;1.2),"About ×"&amp;TEXT(Q38,"0.00")&amp;": looks converted to dollars",IF(Q38&lt;1,TEXT(1-Q38,"0%")&amp;" lower than the platform",TEXT(Q38-1,"0%")&amp;" higher than the platform")))))</f>
        <v>About ×1.15: looks converted to dollars</v>
      </c>
      <c r="S38" s="40" t="str">
        <f aca="false">TEXT(A38,"d mmm")</f>
        <v>10 Aug</v>
      </c>
    </row>
    <row r="39" customFormat="false" ht="54" hidden="false" customHeight="true" outlineLevel="0" collapsed="false">
      <c r="A39" s="60" t="n">
        <v>46251</v>
      </c>
      <c r="B39" s="60" t="n">
        <v>46257</v>
      </c>
      <c r="C39" s="61" t="n">
        <v>2147.12</v>
      </c>
      <c r="D39" s="62" t="n">
        <v>177</v>
      </c>
      <c r="E39" s="23" t="s">
        <v>259</v>
      </c>
      <c r="F39" s="63" t="s">
        <v>358</v>
      </c>
      <c r="G39" s="61" t="n">
        <v>1250.87</v>
      </c>
      <c r="H39" s="28" t="s">
        <v>251</v>
      </c>
      <c r="I39" s="62" t="n">
        <v>35.66</v>
      </c>
      <c r="J39" s="63" t="s">
        <v>359</v>
      </c>
      <c r="K39" s="23"/>
      <c r="L39" s="23" t="s">
        <v>360</v>
      </c>
      <c r="M39" s="37" t="n">
        <f aca="false">SUMIFS('Meta data'!$K$3:$K$20000,'Meta data'!$A$3:$A$20000,"&gt;="&amp;$A39,'Meta data'!$A$3:$A$20000,"&lt;="&amp;$B39,'Meta data'!$T$3:$T$20000,"&lt;&gt;Month total")</f>
        <v>2148.26</v>
      </c>
      <c r="N39" s="37" t="n">
        <f aca="false">M39-SUMIFS('Meta data'!$K$3:$K$20000,'Meta data'!$A$3:$A$20000,"&gt;="&amp;$A39,'Meta data'!$A$3:$A$20000,"&lt;="&amp;$B39,'Meta data'!$C$3:$C$20000,"FR_Alibaba Campaign",'Meta data'!$T$3:$T$20000,"&lt;&gt;Month total")</f>
        <v>2148.26</v>
      </c>
      <c r="O39" s="37" t="n">
        <f aca="false">IF(OR(C39="",N39=0),"",C39-N39)</f>
        <v>-1.14000000000033</v>
      </c>
      <c r="P39" s="37" t="n">
        <f aca="false">SUMIFS('Google data'!$D$3:$D$20000,'Google data'!$B$3:$B$20000,"&gt;="&amp;$A39,'Google data'!$B$3:$B$20000,"&lt;="&amp;$B39,'Google data'!$H$3:$H$20000,"&lt;&gt;Month total")</f>
        <v>2477.61</v>
      </c>
      <c r="Q39" s="65" t="n">
        <f aca="false">IF(OR(G39="",P39=0),"",G39/P39)</f>
        <v>0.504869612247287</v>
      </c>
      <c r="R39" s="23" t="str">
        <f aca="false">IF(Q39="","",IF(ABS(Q39-1)&lt;0.01,"Same as the platform (so the figure is in euros)",IF(ABS(Q39-2)&lt;0.02,"Exactly double the platform",IF(AND(Q39&gt;1.1,Q39&lt;1.2),"About ×"&amp;TEXT(Q39,"0.00")&amp;": looks converted to dollars",IF(Q39&lt;1,TEXT(1-Q39,"0%")&amp;" lower than the platform",TEXT(Q39-1,"0%")&amp;" higher than the platform")))))</f>
        <v>50% lower than the platform</v>
      </c>
      <c r="S39" s="40" t="str">
        <f aca="false">TEXT(A39,"d mmm")</f>
        <v>17 Aug</v>
      </c>
    </row>
    <row r="40" customFormat="false" ht="54" hidden="false" customHeight="true" outlineLevel="0" collapsed="false">
      <c r="A40" s="60" t="n">
        <v>46258</v>
      </c>
      <c r="B40" s="60" t="n">
        <v>46264</v>
      </c>
      <c r="C40" s="61" t="n">
        <v>2144</v>
      </c>
      <c r="D40" s="62" t="n">
        <v>165</v>
      </c>
      <c r="E40" s="23" t="s">
        <v>361</v>
      </c>
      <c r="F40" s="63" t="s">
        <v>362</v>
      </c>
      <c r="G40" s="61" t="n">
        <v>1386</v>
      </c>
      <c r="H40" s="28" t="s">
        <v>251</v>
      </c>
      <c r="I40" s="62" t="n">
        <v>79.4</v>
      </c>
      <c r="J40" s="63" t="s">
        <v>363</v>
      </c>
      <c r="K40" s="23"/>
      <c r="L40" s="23" t="s">
        <v>364</v>
      </c>
      <c r="M40" s="37" t="n">
        <f aca="false">SUMIFS('Meta data'!$K$3:$K$20000,'Meta data'!$A$3:$A$20000,"&gt;="&amp;$A40,'Meta data'!$A$3:$A$20000,"&lt;="&amp;$B40,'Meta data'!$T$3:$T$20000,"&lt;&gt;Month total")</f>
        <v>2144.8</v>
      </c>
      <c r="N40" s="37" t="n">
        <f aca="false">M40-SUMIFS('Meta data'!$K$3:$K$20000,'Meta data'!$A$3:$A$20000,"&gt;="&amp;$A40,'Meta data'!$A$3:$A$20000,"&lt;="&amp;$B40,'Meta data'!$C$3:$C$20000,"FR_Alibaba Campaign",'Meta data'!$T$3:$T$20000,"&lt;&gt;Month total")</f>
        <v>2144.8</v>
      </c>
      <c r="O40" s="37" t="n">
        <f aca="false">IF(OR(C40="",N40=0),"",C40-N40)</f>
        <v>-0.800000000000182</v>
      </c>
      <c r="P40" s="37" t="n">
        <f aca="false">SUMIFS('Google data'!$D$3:$D$20000,'Google data'!$B$3:$B$20000,"&gt;="&amp;$A40,'Google data'!$B$3:$B$20000,"&lt;="&amp;$B40,'Google data'!$H$3:$H$20000,"&lt;&gt;Month total")</f>
        <v>1932.79</v>
      </c>
      <c r="Q40" s="65" t="n">
        <f aca="false">IF(OR(G40="",P40=0),"",G40/P40)</f>
        <v>0.717098081012423</v>
      </c>
      <c r="R40" s="23" t="str">
        <f aca="false">IF(Q40="","",IF(ABS(Q40-1)&lt;0.01,"Same as the platform (so the figure is in euros)",IF(ABS(Q40-2)&lt;0.02,"Exactly double the platform",IF(AND(Q40&gt;1.1,Q40&lt;1.2),"About ×"&amp;TEXT(Q40,"0.00")&amp;": looks converted to dollars",IF(Q40&lt;1,TEXT(1-Q40,"0%")&amp;" lower than the platform",TEXT(Q40-1,"0%")&amp;" higher than the platform")))))</f>
        <v>28% lower than the platform</v>
      </c>
      <c r="S40" s="40" t="str">
        <f aca="false">TEXT(A40,"d mmm")</f>
        <v>24 Aug</v>
      </c>
    </row>
    <row r="41" customFormat="false" ht="54" hidden="false" customHeight="true" outlineLevel="0" collapsed="false">
      <c r="A41" s="60" t="n">
        <v>46265</v>
      </c>
      <c r="B41" s="60" t="n">
        <v>46271</v>
      </c>
      <c r="C41" s="61" t="n">
        <v>2167</v>
      </c>
      <c r="D41" s="62" t="n">
        <v>182</v>
      </c>
      <c r="E41" s="23" t="s">
        <v>361</v>
      </c>
      <c r="F41" s="63" t="s">
        <v>365</v>
      </c>
      <c r="G41" s="61" t="n">
        <v>1763</v>
      </c>
      <c r="H41" s="28" t="s">
        <v>251</v>
      </c>
      <c r="I41" s="62" t="n">
        <v>87.06</v>
      </c>
      <c r="J41" s="63" t="s">
        <v>366</v>
      </c>
      <c r="K41" s="23"/>
      <c r="L41" s="23" t="s">
        <v>367</v>
      </c>
      <c r="M41" s="37" t="n">
        <f aca="false">SUMIFS('Meta data'!$K$3:$K$20000,'Meta data'!$A$3:$A$20000,"&gt;="&amp;$A41,'Meta data'!$A$3:$A$20000,"&lt;="&amp;$B41,'Meta data'!$T$3:$T$20000,"&lt;&gt;Month total")</f>
        <v>2167.23</v>
      </c>
      <c r="N41" s="37" t="n">
        <f aca="false">M41-SUMIFS('Meta data'!$K$3:$K$20000,'Meta data'!$A$3:$A$20000,"&gt;="&amp;$A41,'Meta data'!$A$3:$A$20000,"&lt;="&amp;$B41,'Meta data'!$C$3:$C$20000,"FR_Alibaba Campaign",'Meta data'!$T$3:$T$20000,"&lt;&gt;Month total")</f>
        <v>2167.23</v>
      </c>
      <c r="O41" s="37" t="n">
        <f aca="false">IF(OR(C41="",N41=0),"",C41-N41)</f>
        <v>-0.230000000000018</v>
      </c>
      <c r="P41" s="37" t="n">
        <f aca="false">SUMIFS('Google data'!$D$3:$D$20000,'Google data'!$B$3:$B$20000,"&gt;="&amp;$A41,'Google data'!$B$3:$B$20000,"&lt;="&amp;$B41,'Google data'!$H$3:$H$20000,"&lt;&gt;Month total")</f>
        <v>1762.02</v>
      </c>
      <c r="Q41" s="65" t="n">
        <f aca="false">IF(OR(G41="",P41=0),"",G41/P41)</f>
        <v>1.00055617983905</v>
      </c>
      <c r="R41" s="23" t="str">
        <f aca="false">IF(Q41="","",IF(ABS(Q41-1)&lt;0.01,"Same as the platform (so the figure is in euros)",IF(ABS(Q41-2)&lt;0.02,"Exactly double the platform",IF(AND(Q41&gt;1.1,Q41&lt;1.2),"About ×"&amp;TEXT(Q41,"0.00")&amp;": looks converted to dollars",IF(Q41&lt;1,TEXT(1-Q41,"0%")&amp;" lower than the platform",TEXT(Q41-1,"0%")&amp;" higher than the platform")))))</f>
        <v>Same as the platform (so the figure is in euros)</v>
      </c>
      <c r="S41" s="40" t="str">
        <f aca="false">TEXT(A41,"d mmm")</f>
        <v>31 Aug</v>
      </c>
    </row>
    <row r="42" customFormat="false" ht="54" hidden="false" customHeight="true" outlineLevel="0" collapsed="false">
      <c r="A42" s="60" t="n">
        <v>46272</v>
      </c>
      <c r="B42" s="60" t="n">
        <v>46278</v>
      </c>
      <c r="C42" s="61" t="n">
        <v>2153</v>
      </c>
      <c r="D42" s="62" t="n">
        <v>178</v>
      </c>
      <c r="E42" s="23" t="s">
        <v>361</v>
      </c>
      <c r="F42" s="63" t="s">
        <v>368</v>
      </c>
      <c r="G42" s="61" t="n">
        <v>1751</v>
      </c>
      <c r="H42" s="28" t="s">
        <v>251</v>
      </c>
      <c r="I42" s="62" t="n">
        <v>68.41</v>
      </c>
      <c r="J42" s="63" t="s">
        <v>369</v>
      </c>
      <c r="K42" s="64" t="s">
        <v>370</v>
      </c>
      <c r="L42" s="23" t="s">
        <v>371</v>
      </c>
      <c r="M42" s="37" t="n">
        <f aca="false">SUMIFS('Meta data'!$K$3:$K$20000,'Meta data'!$A$3:$A$20000,"&gt;="&amp;$A42,'Meta data'!$A$3:$A$20000,"&lt;="&amp;$B42,'Meta data'!$T$3:$T$20000,"&lt;&gt;Month total")</f>
        <v>2798.79</v>
      </c>
      <c r="N42" s="37" t="n">
        <f aca="false">M42-SUMIFS('Meta data'!$K$3:$K$20000,'Meta data'!$A$3:$A$20000,"&gt;="&amp;$A42,'Meta data'!$A$3:$A$20000,"&lt;="&amp;$B42,'Meta data'!$C$3:$C$20000,"FR_Alibaba Campaign",'Meta data'!$T$3:$T$20000,"&lt;&gt;Month total")</f>
        <v>2152.97</v>
      </c>
      <c r="O42" s="37" t="n">
        <f aca="false">IF(OR(C42="",N42=0),"",C42-N42)</f>
        <v>0.0299999999997453</v>
      </c>
      <c r="P42" s="37" t="n">
        <f aca="false">SUMIFS('Google data'!$D$3:$D$20000,'Google data'!$B$3:$B$20000,"&gt;="&amp;$A42,'Google data'!$B$3:$B$20000,"&lt;="&amp;$B42,'Google data'!$H$3:$H$20000,"&lt;&gt;Month total")</f>
        <v>1751.38</v>
      </c>
      <c r="Q42" s="65" t="n">
        <f aca="false">IF(OR(G42="",P42=0),"",G42/P42)</f>
        <v>0.999783028240588</v>
      </c>
      <c r="R42" s="23" t="str">
        <f aca="false">IF(Q42="","",IF(ABS(Q42-1)&lt;0.01,"Same as the platform (so the figure is in euros)",IF(ABS(Q42-2)&lt;0.02,"Exactly double the platform",IF(AND(Q42&gt;1.1,Q42&lt;1.2),"About ×"&amp;TEXT(Q42,"0.00")&amp;": looks converted to dollars",IF(Q42&lt;1,TEXT(1-Q42,"0%")&amp;" lower than the platform",TEXT(Q42-1,"0%")&amp;" higher than the platform")))))</f>
        <v>Same as the platform (so the figure is in euros)</v>
      </c>
      <c r="S42" s="40" t="str">
        <f aca="false">TEXT(A42,"d mmm")</f>
        <v>7 Sep</v>
      </c>
    </row>
    <row r="43" customFormat="false" ht="54" hidden="false" customHeight="true" outlineLevel="0" collapsed="false">
      <c r="A43" s="60" t="n">
        <v>46279</v>
      </c>
      <c r="B43" s="60" t="n">
        <v>46285</v>
      </c>
      <c r="C43" s="61" t="n">
        <v>1792</v>
      </c>
      <c r="D43" s="62" t="n">
        <v>153</v>
      </c>
      <c r="E43" s="23" t="s">
        <v>361</v>
      </c>
      <c r="F43" s="63" t="s">
        <v>372</v>
      </c>
      <c r="G43" s="61" t="n">
        <v>1907</v>
      </c>
      <c r="H43" s="28" t="s">
        <v>251</v>
      </c>
      <c r="I43" s="62" t="n">
        <v>15</v>
      </c>
      <c r="J43" s="63" t="s">
        <v>373</v>
      </c>
      <c r="K43" s="64" t="s">
        <v>374</v>
      </c>
      <c r="L43" s="23" t="s">
        <v>375</v>
      </c>
      <c r="M43" s="37" t="n">
        <f aca="false">SUMIFS('Meta data'!$K$3:$K$20000,'Meta data'!$A$3:$A$20000,"&gt;="&amp;$A43,'Meta data'!$A$3:$A$20000,"&lt;="&amp;$B43,'Meta data'!$T$3:$T$20000,"&lt;&gt;Month total")</f>
        <v>3048.19</v>
      </c>
      <c r="N43" s="37" t="n">
        <f aca="false">M43-SUMIFS('Meta data'!$K$3:$K$20000,'Meta data'!$A$3:$A$20000,"&gt;="&amp;$A43,'Meta data'!$A$3:$A$20000,"&lt;="&amp;$B43,'Meta data'!$C$3:$C$20000,"FR_Alibaba Campaign",'Meta data'!$T$3:$T$20000,"&lt;&gt;Month total")</f>
        <v>1792.31</v>
      </c>
      <c r="O43" s="37" t="n">
        <f aca="false">IF(OR(C43="",N43=0),"",C43-N43)</f>
        <v>-0.309999999999945</v>
      </c>
      <c r="P43" s="37" t="n">
        <f aca="false">SUMIFS('Google data'!$D$3:$D$20000,'Google data'!$B$3:$B$20000,"&gt;="&amp;$A43,'Google data'!$B$3:$B$20000,"&lt;="&amp;$B43,'Google data'!$H$3:$H$20000,"&lt;&gt;Month total")</f>
        <v>1906.55</v>
      </c>
      <c r="Q43" s="65" t="n">
        <f aca="false">IF(OR(G43="",P43=0),"",G43/P43)</f>
        <v>1.00023602842831</v>
      </c>
      <c r="R43" s="23" t="str">
        <f aca="false">IF(Q43="","",IF(ABS(Q43-1)&lt;0.01,"Same as the platform (so the figure is in euros)",IF(ABS(Q43-2)&lt;0.02,"Exactly double the platform",IF(AND(Q43&gt;1.1,Q43&lt;1.2),"About ×"&amp;TEXT(Q43,"0.00")&amp;": looks converted to dollars",IF(Q43&lt;1,TEXT(1-Q43,"0%")&amp;" lower than the platform",TEXT(Q43-1,"0%")&amp;" higher than the platform")))))</f>
        <v>Same as the platform (so the figure is in euros)</v>
      </c>
      <c r="S43" s="40" t="str">
        <f aca="false">TEXT(A43,"d mmm")</f>
        <v>14 Sep</v>
      </c>
    </row>
    <row r="44" customFormat="false" ht="54" hidden="false" customHeight="true" outlineLevel="0" collapsed="false">
      <c r="A44" s="60" t="n">
        <v>46286</v>
      </c>
      <c r="B44" s="60" t="n">
        <v>46292</v>
      </c>
      <c r="C44" s="61" t="n">
        <v>1079</v>
      </c>
      <c r="D44" s="62" t="n">
        <v>100</v>
      </c>
      <c r="E44" s="23" t="s">
        <v>361</v>
      </c>
      <c r="F44" s="63" t="s">
        <v>376</v>
      </c>
      <c r="G44" s="61" t="n">
        <v>691</v>
      </c>
      <c r="H44" s="28" t="s">
        <v>377</v>
      </c>
      <c r="I44" s="62" t="n">
        <v>9</v>
      </c>
      <c r="J44" s="63" t="s">
        <v>378</v>
      </c>
      <c r="K44" s="64" t="s">
        <v>379</v>
      </c>
      <c r="L44" s="23" t="s">
        <v>380</v>
      </c>
      <c r="M44" s="37" t="n">
        <f aca="false">SUMIFS('Meta data'!$K$3:$K$20000,'Meta data'!$A$3:$A$20000,"&gt;="&amp;$A44,'Meta data'!$A$3:$A$20000,"&lt;="&amp;$B44,'Meta data'!$T$3:$T$20000,"&lt;&gt;Month total")</f>
        <v>2325.43</v>
      </c>
      <c r="N44" s="37" t="n">
        <f aca="false">M44-SUMIFS('Meta data'!$K$3:$K$20000,'Meta data'!$A$3:$A$20000,"&gt;="&amp;$A44,'Meta data'!$A$3:$A$20000,"&lt;="&amp;$B44,'Meta data'!$C$3:$C$20000,"FR_Alibaba Campaign",'Meta data'!$T$3:$T$20000,"&lt;&gt;Month total")</f>
        <v>1079.02</v>
      </c>
      <c r="O44" s="37" t="n">
        <f aca="false">IF(OR(C44="",N44=0),"",C44-N44)</f>
        <v>-0.0199999999997544</v>
      </c>
      <c r="P44" s="37" t="n">
        <f aca="false">SUMIFS('Google data'!$D$3:$D$20000,'Google data'!$B$3:$B$20000,"&gt;="&amp;$A44,'Google data'!$B$3:$B$20000,"&lt;="&amp;$B44,'Google data'!$H$3:$H$20000,"&lt;&gt;Month total")</f>
        <v>691.3</v>
      </c>
      <c r="Q44" s="65" t="n">
        <f aca="false">IF(OR(G44="",P44=0),"",G44/P44)</f>
        <v>0.99956603500651</v>
      </c>
      <c r="R44" s="23" t="str">
        <f aca="false">IF(Q44="","",IF(ABS(Q44-1)&lt;0.01,"Same as the platform (so the figure is in euros)",IF(ABS(Q44-2)&lt;0.02,"Exactly double the platform",IF(AND(Q44&gt;1.1,Q44&lt;1.2),"About ×"&amp;TEXT(Q44,"0.00")&amp;": looks converted to dollars",IF(Q44&lt;1,TEXT(1-Q44,"0%")&amp;" lower than the platform",TEXT(Q44-1,"0%")&amp;" higher than the platform")))))</f>
        <v>Same as the platform (so the figure is in euros)</v>
      </c>
      <c r="S44" s="40" t="str">
        <f aca="false">TEXT(A44,"d mmm")</f>
        <v>21 Sep</v>
      </c>
    </row>
    <row r="45" customFormat="false" ht="54" hidden="false" customHeight="true" outlineLevel="0" collapsed="false">
      <c r="A45" s="60" t="n">
        <v>46293</v>
      </c>
      <c r="B45" s="60" t="n">
        <v>46299</v>
      </c>
      <c r="C45" s="61" t="n">
        <v>1131</v>
      </c>
      <c r="D45" s="62" t="n">
        <v>88</v>
      </c>
      <c r="E45" s="23" t="s">
        <v>361</v>
      </c>
      <c r="F45" s="63" t="s">
        <v>381</v>
      </c>
      <c r="G45" s="61" t="n">
        <v>698</v>
      </c>
      <c r="H45" s="28" t="s">
        <v>377</v>
      </c>
      <c r="I45" s="62" t="n">
        <v>15</v>
      </c>
      <c r="J45" s="63" t="s">
        <v>382</v>
      </c>
      <c r="K45" s="64" t="s">
        <v>383</v>
      </c>
      <c r="L45" s="23" t="s">
        <v>384</v>
      </c>
      <c r="M45" s="37" t="n">
        <f aca="false">SUMIFS('Meta data'!$K$3:$K$20000,'Meta data'!$A$3:$A$20000,"&gt;="&amp;$A45,'Meta data'!$A$3:$A$20000,"&lt;="&amp;$B45,'Meta data'!$T$3:$T$20000,"&lt;&gt;Month total")</f>
        <v>2407.58</v>
      </c>
      <c r="N45" s="37" t="n">
        <f aca="false">M45-SUMIFS('Meta data'!$K$3:$K$20000,'Meta data'!$A$3:$A$20000,"&gt;="&amp;$A45,'Meta data'!$A$3:$A$20000,"&lt;="&amp;$B45,'Meta data'!$C$3:$C$20000,"FR_Alibaba Campaign",'Meta data'!$T$3:$T$20000,"&lt;&gt;Month total")</f>
        <v>1131.31</v>
      </c>
      <c r="O45" s="37" t="n">
        <f aca="false">IF(OR(C45="",N45=0),"",C45-N45)</f>
        <v>-0.309999999999945</v>
      </c>
      <c r="P45" s="37" t="n">
        <f aca="false">SUMIFS('Google data'!$D$3:$D$20000,'Google data'!$B$3:$B$20000,"&gt;="&amp;$A45,'Google data'!$B$3:$B$20000,"&lt;="&amp;$B45,'Google data'!$H$3:$H$20000,"&lt;&gt;Month total")</f>
        <v>696.62</v>
      </c>
      <c r="Q45" s="65" t="n">
        <f aca="false">IF(OR(G45="",P45=0),"",G45/P45)</f>
        <v>1.00198099394218</v>
      </c>
      <c r="R45" s="23" t="str">
        <f aca="false">IF(Q45="","",IF(ABS(Q45-1)&lt;0.01,"Same as the platform (so the figure is in euros)",IF(ABS(Q45-2)&lt;0.02,"Exactly double the platform",IF(AND(Q45&gt;1.1,Q45&lt;1.2),"About ×"&amp;TEXT(Q45,"0.00")&amp;": looks converted to dollars",IF(Q45&lt;1,TEXT(1-Q45,"0%")&amp;" lower than the platform",TEXT(Q45-1,"0%")&amp;" higher than the platform")))))</f>
        <v>Same as the platform (so the figure is in euros)</v>
      </c>
      <c r="S45" s="40" t="str">
        <f aca="false">TEXT(A45,"d mmm")</f>
        <v>28 Sep</v>
      </c>
    </row>
    <row r="46" customFormat="false" ht="54" hidden="false" customHeight="true" outlineLevel="0" collapsed="false">
      <c r="A46" s="60" t="n">
        <v>46300</v>
      </c>
      <c r="B46" s="60" t="n">
        <v>46306</v>
      </c>
      <c r="C46" s="61" t="n">
        <v>1107</v>
      </c>
      <c r="D46" s="62" t="n">
        <v>93</v>
      </c>
      <c r="E46" s="23" t="s">
        <v>361</v>
      </c>
      <c r="F46" s="63" t="s">
        <v>365</v>
      </c>
      <c r="G46" s="61" t="n">
        <v>638</v>
      </c>
      <c r="H46" s="28" t="s">
        <v>377</v>
      </c>
      <c r="I46" s="62" t="n">
        <v>23</v>
      </c>
      <c r="J46" s="63" t="s">
        <v>385</v>
      </c>
      <c r="K46" s="64" t="s">
        <v>383</v>
      </c>
      <c r="L46" s="23" t="s">
        <v>386</v>
      </c>
      <c r="M46" s="37" t="n">
        <f aca="false">SUMIFS('Meta data'!$K$3:$K$20000,'Meta data'!$A$3:$A$20000,"&gt;="&amp;$A46,'Meta data'!$A$3:$A$20000,"&lt;="&amp;$B46,'Meta data'!$T$3:$T$20000,"&lt;&gt;Month total")</f>
        <v>1174.12</v>
      </c>
      <c r="N46" s="37" t="n">
        <f aca="false">M46-SUMIFS('Meta data'!$K$3:$K$20000,'Meta data'!$A$3:$A$20000,"&gt;="&amp;$A46,'Meta data'!$A$3:$A$20000,"&lt;="&amp;$B46,'Meta data'!$C$3:$C$20000,"FR_Alibaba Campaign",'Meta data'!$T$3:$T$20000,"&lt;&gt;Month total")</f>
        <v>1107.5</v>
      </c>
      <c r="O46" s="37" t="n">
        <f aca="false">IF(OR(C46="",N46=0),"",C46-N46)</f>
        <v>-0.5</v>
      </c>
      <c r="P46" s="37" t="n">
        <f aca="false">SUMIFS('Google data'!$D$3:$D$20000,'Google data'!$B$3:$B$20000,"&gt;="&amp;$A46,'Google data'!$B$3:$B$20000,"&lt;="&amp;$B46,'Google data'!$H$3:$H$20000,"&lt;&gt;Month total")</f>
        <v>638.05</v>
      </c>
      <c r="Q46" s="65" t="n">
        <f aca="false">IF(OR(G46="",P46=0),"",G46/P46)</f>
        <v>0.999921636235405</v>
      </c>
      <c r="R46" s="23" t="str">
        <f aca="false">IF(Q46="","",IF(ABS(Q46-1)&lt;0.01,"Same as the platform (so the figure is in euros)",IF(ABS(Q46-2)&lt;0.02,"Exactly double the platform",IF(AND(Q46&gt;1.1,Q46&lt;1.2),"About ×"&amp;TEXT(Q46,"0.00")&amp;": looks converted to dollars",IF(Q46&lt;1,TEXT(1-Q46,"0%")&amp;" lower than the platform",TEXT(Q46-1,"0%")&amp;" higher than the platform")))))</f>
        <v>Same as the platform (so the figure is in euros)</v>
      </c>
      <c r="S46" s="40" t="str">
        <f aca="false">TEXT(A46,"d mmm")</f>
        <v>5 Oct</v>
      </c>
    </row>
    <row r="47" customFormat="false" ht="15" hidden="false" customHeight="false" outlineLevel="0" collapsed="false">
      <c r="A47" s="30" t="s">
        <v>387</v>
      </c>
    </row>
    <row r="49" customFormat="false" ht="15" hidden="false" customHeight="false" outlineLevel="0" collapsed="false">
      <c r="A49" s="10" t="s">
        <v>388</v>
      </c>
      <c r="B49" s="11"/>
      <c r="C49" s="11"/>
      <c r="D49" s="11"/>
      <c r="E49" s="11"/>
      <c r="F49" s="11"/>
      <c r="G49" s="11"/>
      <c r="H49" s="11"/>
      <c r="I49" s="11"/>
      <c r="J49" s="11"/>
      <c r="K49" s="11"/>
      <c r="L49" s="11"/>
      <c r="M49" s="11"/>
      <c r="N49" s="11"/>
      <c r="O49" s="11"/>
    </row>
    <row r="50" customFormat="false" ht="36" hidden="false" customHeight="true" outlineLevel="0" collapsed="false">
      <c r="A50" s="12" t="s">
        <v>389</v>
      </c>
      <c r="B50" s="12"/>
      <c r="C50" s="12" t="s">
        <v>390</v>
      </c>
      <c r="D50" s="12"/>
      <c r="E50" s="12" t="s">
        <v>391</v>
      </c>
      <c r="F50" s="12" t="s">
        <v>392</v>
      </c>
      <c r="G50" s="12" t="s">
        <v>393</v>
      </c>
      <c r="H50" s="12" t="str">
        <f aca="false">"Platform – total ("&amp;Settings!$C$6&amp;")"</f>
        <v>Platform – total (USD)</v>
      </c>
      <c r="I50" s="12" t="s">
        <v>394</v>
      </c>
      <c r="J50" s="12" t="s">
        <v>395</v>
      </c>
      <c r="K50" s="12" t="s">
        <v>18</v>
      </c>
      <c r="L50" s="12"/>
      <c r="M50" s="12"/>
      <c r="N50" s="12"/>
      <c r="O50" s="12"/>
    </row>
    <row r="51" customFormat="false" ht="42" hidden="false" customHeight="true" outlineLevel="0" collapsed="false">
      <c r="A51" s="13" t="s">
        <v>396</v>
      </c>
      <c r="B51" s="13"/>
      <c r="C51" s="23" t="s">
        <v>397</v>
      </c>
      <c r="D51" s="23"/>
      <c r="E51" s="61" t="n">
        <v>38762</v>
      </c>
      <c r="F51" s="37" t="n">
        <f aca="false">SUMIFS('Meta data'!$K$3:$K$20000,'Meta data'!$A$3:$A$20000,"&gt;="&amp;DATE(2026,2,1),'Meta data'!$A$3:$A$20000,"&lt;="&amp;DATE(2026,2,28))</f>
        <v>28952.75</v>
      </c>
      <c r="G51" s="37" t="n">
        <f aca="false">SUMIFS('Google data'!$D$3:$D$20000,'Google data'!$B$3:$B$20000,"&gt;="&amp;DATE(2026,2,1),'Google data'!$B$3:$B$20000,"&lt;="&amp;DATE(2026,2,28))</f>
        <v>9917.19</v>
      </c>
      <c r="H51" s="66" t="n">
        <f aca="false">SUMIFS('Meta data'!$V$3:$V$20000,'Meta data'!$A$3:$A$20000,"&gt;="&amp;DATE(2026,2,1),'Meta data'!$A$3:$A$20000,"&lt;="&amp;DATE(2026,2,28))+SUMIFS('Google data'!$J$3:$J$20000,'Google data'!$B$3:$B$20000,"&gt;="&amp;DATE(2026,2,1),'Google data'!$B$3:$B$20000,"&lt;="&amp;DATE(2026,2,28))</f>
        <v>40037.193263</v>
      </c>
      <c r="I51" s="66" t="n">
        <f aca="false">IF(Settings!$C$6="USD",E51-H51,"")</f>
        <v>-1275.193263</v>
      </c>
      <c r="J51" s="67" t="n">
        <f aca="false">IF(OR(Settings!$C$6&lt;&gt;"USD",H51=0),"",E51/H51-1)</f>
        <v>-0.0318502162382711</v>
      </c>
      <c r="K51" s="23" t="s">
        <v>398</v>
      </c>
      <c r="L51" s="23"/>
      <c r="M51" s="23"/>
      <c r="N51" s="23"/>
      <c r="O51" s="23"/>
    </row>
    <row r="52" customFormat="false" ht="42" hidden="false" customHeight="true" outlineLevel="0" collapsed="false">
      <c r="A52" s="13" t="s">
        <v>399</v>
      </c>
      <c r="B52" s="13"/>
      <c r="C52" s="23" t="s">
        <v>400</v>
      </c>
      <c r="D52" s="23"/>
      <c r="E52" s="61" t="n">
        <v>24586.06</v>
      </c>
      <c r="F52" s="37" t="n">
        <f aca="false">SUMIFS('Meta data'!$K$3:$K$20000,'Meta data'!$A$3:$A$20000,"&gt;="&amp;DATE(2026,4,1),'Meta data'!$A$3:$A$20000,"&lt;="&amp;DATE(2026,4,30))</f>
        <v>22241.56</v>
      </c>
      <c r="G52" s="37"/>
      <c r="H52" s="66" t="n">
        <f aca="false">SUMIFS('Meta data'!$V$3:$V$20000,'Meta data'!$A$3:$A$20000,"&gt;="&amp;DATE(2026,4,1),'Meta data'!$A$3:$A$20000,"&lt;="&amp;DATE(2026,4,30))</f>
        <v>22241.56</v>
      </c>
      <c r="I52" s="66" t="n">
        <f aca="false">IF(Settings!$C$6="USD",E52-H52,"")</f>
        <v>2344.5</v>
      </c>
      <c r="J52" s="67" t="n">
        <f aca="false">IF(OR(Settings!$C$6&lt;&gt;"USD",H52=0),"",E52/H52-1)</f>
        <v>0.1054107715466</v>
      </c>
      <c r="K52" s="23" t="s">
        <v>401</v>
      </c>
      <c r="L52" s="23"/>
      <c r="M52" s="23"/>
      <c r="N52" s="23"/>
      <c r="O52" s="23"/>
    </row>
    <row r="53" customFormat="false" ht="42" hidden="false" customHeight="true" outlineLevel="0" collapsed="false">
      <c r="A53" s="13" t="s">
        <v>402</v>
      </c>
      <c r="B53" s="13"/>
      <c r="C53" s="23" t="s">
        <v>403</v>
      </c>
      <c r="D53" s="23"/>
      <c r="E53" s="61" t="n">
        <v>11420.33</v>
      </c>
      <c r="F53" s="37"/>
      <c r="G53" s="37" t="n">
        <f aca="false">SUMIFS('Google data'!$D$3:$D$20000,'Google data'!$B$3:$B$20000,"&gt;="&amp;DATE(2026,4,1),'Google data'!$B$3:$B$20000,"&lt;="&amp;DATE(2026,4,30))</f>
        <v>8922.18</v>
      </c>
      <c r="H53" s="66" t="n">
        <f aca="false">SUMIFS('Google data'!$J$3:$J$20000,'Google data'!$B$3:$B$20000,"&gt;="&amp;DATE(2026,4,1),'Google data'!$B$3:$B$20000,"&lt;="&amp;DATE(2026,4,30))</f>
        <v>9972.320586</v>
      </c>
      <c r="I53" s="66" t="n">
        <f aca="false">IF(Settings!$C$6="USD",E53-H53,"")</f>
        <v>1448.009414</v>
      </c>
      <c r="J53" s="67" t="n">
        <f aca="false">IF(OR(Settings!$C$6&lt;&gt;"USD",H53=0),"",E53/H53-1)</f>
        <v>0.14520285439207</v>
      </c>
      <c r="K53" s="23" t="s">
        <v>404</v>
      </c>
      <c r="L53" s="23"/>
      <c r="M53" s="23"/>
      <c r="N53" s="23"/>
      <c r="O53" s="23"/>
    </row>
    <row r="54" customFormat="false" ht="42" hidden="false" customHeight="true" outlineLevel="0" collapsed="false">
      <c r="A54" s="13" t="s">
        <v>405</v>
      </c>
      <c r="B54" s="13"/>
      <c r="C54" s="23" t="s">
        <v>406</v>
      </c>
      <c r="D54" s="23"/>
      <c r="E54" s="61" t="n">
        <v>22276.5</v>
      </c>
      <c r="F54" s="37" t="n">
        <f aca="false">SUMIFS('Meta data'!$K$3:$K$20000,'Meta data'!$A$3:$A$20000,"&gt;="&amp;DATE(2026,5,1),'Meta data'!$A$3:$A$20000,"&lt;="&amp;DATE(2026,5,31))</f>
        <v>22276.5</v>
      </c>
      <c r="G54" s="37"/>
      <c r="H54" s="66" t="n">
        <f aca="false">SUMIFS('Meta data'!$V$3:$V$20000,'Meta data'!$A$3:$A$20000,"&gt;="&amp;DATE(2026,5,1),'Meta data'!$A$3:$A$20000,"&lt;="&amp;DATE(2026,5,31))</f>
        <v>22276.5</v>
      </c>
      <c r="I54" s="66" t="n">
        <f aca="false">IF(Settings!$C$6="USD",E54-H54,"")</f>
        <v>0</v>
      </c>
      <c r="J54" s="67" t="n">
        <f aca="false">IF(OR(Settings!$C$6&lt;&gt;"USD",H54=0),"",E54/H54-1)</f>
        <v>0</v>
      </c>
      <c r="K54" s="23" t="s">
        <v>407</v>
      </c>
      <c r="L54" s="23"/>
      <c r="M54" s="23"/>
      <c r="N54" s="23"/>
      <c r="O54" s="23"/>
    </row>
    <row r="55" customFormat="false" ht="42" hidden="false" customHeight="true" outlineLevel="0" collapsed="false">
      <c r="A55" s="13" t="s">
        <v>408</v>
      </c>
      <c r="B55" s="13"/>
      <c r="C55" s="23" t="s">
        <v>409</v>
      </c>
      <c r="D55" s="23"/>
      <c r="E55" s="61" t="n">
        <v>13815.37</v>
      </c>
      <c r="F55" s="37"/>
      <c r="G55" s="37" t="n">
        <f aca="false">SUMIFS('Google data'!$D$3:$D$20000,'Google data'!$B$3:$B$20000,"&gt;="&amp;DATE(2026,5,1),'Google data'!$B$3:$B$20000,"&lt;="&amp;DATE(2026,5,31))</f>
        <v>10793.31</v>
      </c>
      <c r="H55" s="66" t="n">
        <f aca="false">SUMIFS('Google data'!$J$3:$J$20000,'Google data'!$B$3:$B$20000,"&gt;="&amp;DATE(2026,5,1),'Google data'!$B$3:$B$20000,"&lt;="&amp;DATE(2026,5,31))</f>
        <v>12063.682587</v>
      </c>
      <c r="I55" s="66" t="n">
        <f aca="false">IF(Settings!$C$6="USD",E55-H55,"")</f>
        <v>1751.687413</v>
      </c>
      <c r="J55" s="67" t="n">
        <f aca="false">IF(OR(Settings!$C$6&lt;&gt;"USD",H55=0),"",E55/H55-1)</f>
        <v>0.145203373875872</v>
      </c>
      <c r="K55" s="23" t="s">
        <v>410</v>
      </c>
      <c r="L55" s="23"/>
      <c r="M55" s="23"/>
      <c r="N55" s="23"/>
      <c r="O55" s="23"/>
    </row>
    <row r="56" customFormat="false" ht="42" hidden="false" customHeight="true" outlineLevel="0" collapsed="false">
      <c r="A56" s="13" t="s">
        <v>411</v>
      </c>
      <c r="B56" s="13"/>
      <c r="C56" s="23" t="s">
        <v>412</v>
      </c>
      <c r="D56" s="23"/>
      <c r="E56" s="61" t="n">
        <v>17453.29</v>
      </c>
      <c r="F56" s="37" t="n">
        <f aca="false">SUMIFS('Meta data'!$K$3:$K$20000,'Meta data'!$A$3:$A$20000,"&gt;="&amp;DATE(2026,6,1),'Meta data'!$A$3:$A$20000,"&lt;="&amp;DATE(2026,6,30))</f>
        <v>17453.29</v>
      </c>
      <c r="G56" s="37"/>
      <c r="H56" s="66" t="n">
        <f aca="false">SUMIFS('Meta data'!$V$3:$V$20000,'Meta data'!$A$3:$A$20000,"&gt;="&amp;DATE(2026,6,1),'Meta data'!$A$3:$A$20000,"&lt;="&amp;DATE(2026,6,30))</f>
        <v>17453.29</v>
      </c>
      <c r="I56" s="66" t="n">
        <f aca="false">IF(Settings!$C$6="USD",E56-H56,"")</f>
        <v>0</v>
      </c>
      <c r="J56" s="67" t="n">
        <f aca="false">IF(OR(Settings!$C$6&lt;&gt;"USD",H56=0),"",E56/H56-1)</f>
        <v>0</v>
      </c>
      <c r="K56" s="23" t="s">
        <v>407</v>
      </c>
      <c r="L56" s="23"/>
      <c r="M56" s="23"/>
      <c r="N56" s="23"/>
      <c r="O56" s="23"/>
    </row>
    <row r="57" customFormat="false" ht="42" hidden="false" customHeight="true" outlineLevel="0" collapsed="false">
      <c r="A57" s="13" t="s">
        <v>413</v>
      </c>
      <c r="B57" s="13"/>
      <c r="C57" s="23" t="s">
        <v>414</v>
      </c>
      <c r="D57" s="23"/>
      <c r="E57" s="61" t="n">
        <v>15982.98</v>
      </c>
      <c r="F57" s="37"/>
      <c r="G57" s="37" t="n">
        <f aca="false">SUMIFS('Google data'!$D$3:$D$20000,'Google data'!$B$3:$B$20000,"&gt;="&amp;DATE(2026,6,1),'Google data'!$B$3:$B$20000,"&lt;="&amp;DATE(2026,6,30))</f>
        <v>12486.77</v>
      </c>
      <c r="H57" s="66" t="n">
        <f aca="false">SUMIFS('Google data'!$J$3:$J$20000,'Google data'!$B$3:$B$20000,"&gt;="&amp;DATE(2026,6,1),'Google data'!$B$3:$B$20000,"&lt;="&amp;DATE(2026,6,30))</f>
        <v>13956.462829</v>
      </c>
      <c r="I57" s="66" t="n">
        <f aca="false">IF(Settings!$C$6="USD",E57-H57,"")</f>
        <v>2026.517171</v>
      </c>
      <c r="J57" s="67" t="n">
        <f aca="false">IF(OR(Settings!$C$6&lt;&gt;"USD",H57=0),"",E57/H57-1)</f>
        <v>0.145202777797618</v>
      </c>
      <c r="K57" s="23" t="s">
        <v>410</v>
      </c>
      <c r="L57" s="23"/>
      <c r="M57" s="23"/>
      <c r="N57" s="23"/>
      <c r="O57" s="23"/>
    </row>
    <row r="58" customFormat="false" ht="42" hidden="false" customHeight="true" outlineLevel="0" collapsed="false">
      <c r="A58" s="13" t="s">
        <v>415</v>
      </c>
      <c r="B58" s="13"/>
      <c r="C58" s="23" t="s">
        <v>416</v>
      </c>
      <c r="D58" s="23"/>
      <c r="E58" s="61" t="n">
        <v>34014.08</v>
      </c>
      <c r="F58" s="37" t="n">
        <f aca="false">SUMIFS('Meta data'!$K$3:$K$20000,'Meta data'!$A$3:$A$20000,"&gt;="&amp;DATE(2026,7,1),'Meta data'!$A$3:$A$20000,"&lt;="&amp;DATE(2026,7,31))</f>
        <v>18956.66</v>
      </c>
      <c r="G58" s="37" t="n">
        <f aca="false">SUMIFS('Google data'!$D$3:$D$20000,'Google data'!$B$3:$B$20000,"&gt;="&amp;DATE(2026,7,1),'Google data'!$B$3:$B$20000,"&lt;="&amp;DATE(2026,7,31))</f>
        <v>11763.74</v>
      </c>
      <c r="H58" s="66" t="n">
        <f aca="false">SUMIFS('Meta data'!$V$3:$V$20000,'Meta data'!$A$3:$A$20000,"&gt;="&amp;DATE(2026,7,1),'Meta data'!$A$3:$A$20000,"&lt;="&amp;DATE(2026,7,31))+SUMIFS('Google data'!$J$3:$J$20000,'Google data'!$B$3:$B$20000,"&gt;="&amp;DATE(2026,7,1),'Google data'!$B$3:$B$20000,"&lt;="&amp;DATE(2026,7,31))</f>
        <v>32104.992198</v>
      </c>
      <c r="I58" s="66" t="n">
        <f aca="false">IF(Settings!$C$6="USD",E58-H58,"")</f>
        <v>1909.087802</v>
      </c>
      <c r="J58" s="67" t="n">
        <f aca="false">IF(OR(Settings!$C$6&lt;&gt;"USD",H58=0),"",E58/H58-1)</f>
        <v>0.0594638924135584</v>
      </c>
      <c r="K58" s="23" t="s">
        <v>417</v>
      </c>
      <c r="L58" s="23"/>
      <c r="M58" s="23"/>
      <c r="N58" s="23"/>
      <c r="O58" s="23"/>
    </row>
    <row r="59" customFormat="false" ht="42" hidden="false" customHeight="true" outlineLevel="0" collapsed="false">
      <c r="A59" s="13" t="s">
        <v>418</v>
      </c>
      <c r="B59" s="13"/>
      <c r="C59" s="23" t="s">
        <v>419</v>
      </c>
      <c r="D59" s="23"/>
      <c r="E59" s="61" t="n">
        <v>182515.62</v>
      </c>
      <c r="F59" s="37" t="n">
        <f aca="false">SUMIFS('Meta data'!$K$3:$K$20000,'Meta data'!$A$3:$A$20000,"&gt;="&amp;DATE(2026,1,1),'Meta data'!$A$3:$A$20000,"&lt;="&amp;DATE(2026,6,30))</f>
        <v>137403.45</v>
      </c>
      <c r="G59" s="37" t="n">
        <f aca="false">SUMIFS('Google data'!$D$3:$D$20000,'Google data'!$B$3:$B$20000,"&gt;="&amp;DATE(2026,1,1),'Google data'!$B$3:$B$20000,"&lt;="&amp;DATE(2026,6,30))</f>
        <v>60865.13</v>
      </c>
      <c r="H59" s="66" t="n">
        <f aca="false">SUMIFS('Meta data'!$V$3:$V$20000,'Meta data'!$A$3:$A$20000,"&gt;="&amp;DATE(2026,1,1),'Meta data'!$A$3:$A$20000,"&lt;="&amp;DATE(2026,6,30))+SUMIFS('Google data'!$J$3:$J$20000,'Google data'!$B$3:$B$20000,"&gt;="&amp;DATE(2026,1,1),'Google data'!$B$3:$B$20000,"&lt;="&amp;DATE(2026,6,30))</f>
        <v>205432.405801</v>
      </c>
      <c r="I59" s="66" t="n">
        <f aca="false">IF(Settings!$C$6="USD",E59-H59,"")</f>
        <v>-22916.785801</v>
      </c>
      <c r="J59" s="67" t="n">
        <f aca="false">IF(OR(Settings!$C$6&lt;&gt;"USD",H59=0),"",E59/H59-1)</f>
        <v>-0.111553898770962</v>
      </c>
      <c r="K59" s="23" t="s">
        <v>420</v>
      </c>
      <c r="L59" s="23"/>
      <c r="M59" s="23"/>
      <c r="N59" s="23"/>
      <c r="O59" s="23"/>
    </row>
    <row r="60" customFormat="false" ht="15" hidden="false" customHeight="false" outlineLevel="0" collapsed="false">
      <c r="A60" s="30" t="s">
        <v>421</v>
      </c>
    </row>
    <row r="63" customFormat="false" ht="15" hidden="false" customHeight="false" outlineLevel="0" collapsed="false">
      <c r="A63" s="10" t="s">
        <v>422</v>
      </c>
      <c r="B63" s="11"/>
      <c r="C63" s="11"/>
      <c r="D63" s="11"/>
      <c r="E63" s="11"/>
      <c r="F63" s="11"/>
      <c r="G63" s="11"/>
      <c r="H63" s="11"/>
      <c r="I63" s="11"/>
      <c r="J63" s="11"/>
    </row>
    <row r="82" customFormat="false" ht="15" hidden="false" customHeight="false" outlineLevel="0" collapsed="false">
      <c r="A82" s="30" t="s">
        <v>423</v>
      </c>
    </row>
  </sheetData>
  <mergeCells count="27">
    <mergeCell ref="A51:B51"/>
    <mergeCell ref="C51:D51"/>
    <mergeCell ref="K51:O51"/>
    <mergeCell ref="A52:B52"/>
    <mergeCell ref="C52:D52"/>
    <mergeCell ref="K52:O52"/>
    <mergeCell ref="A53:B53"/>
    <mergeCell ref="C53:D53"/>
    <mergeCell ref="K53:O53"/>
    <mergeCell ref="A54:B54"/>
    <mergeCell ref="C54:D54"/>
    <mergeCell ref="K54:O54"/>
    <mergeCell ref="A55:B55"/>
    <mergeCell ref="C55:D55"/>
    <mergeCell ref="K55:O55"/>
    <mergeCell ref="A56:B56"/>
    <mergeCell ref="C56:D56"/>
    <mergeCell ref="K56:O56"/>
    <mergeCell ref="A57:B57"/>
    <mergeCell ref="C57:D57"/>
    <mergeCell ref="K57:O57"/>
    <mergeCell ref="A58:B58"/>
    <mergeCell ref="C58:D58"/>
    <mergeCell ref="K58:O58"/>
    <mergeCell ref="A59:B59"/>
    <mergeCell ref="C59:D59"/>
    <mergeCell ref="K59:O59"/>
  </mergeCells>
  <conditionalFormatting sqref="O6:O46">
    <cfRule type="expression" priority="2" aboveAverage="0" equalAverage="0" bottom="0" percent="0" rank="0" text="" dxfId="7">
      <formula>AND(ISNUMBER(O6),ABS(O6)&gt;5)</formula>
    </cfRule>
  </conditionalFormatting>
  <conditionalFormatting sqref="Q6:R46">
    <cfRule type="expression" priority="3" aboveAverage="0" equalAverage="0" bottom="0" percent="0" rank="0" text="" dxfId="2">
      <formula>AND(ISNUMBER($Q6),ABS($Q6-1)&gt;=0.01)</formula>
    </cfRule>
  </conditionalFormatting>
  <conditionalFormatting sqref="I51:J59">
    <cfRule type="expression" priority="4" aboveAverage="0" equalAverage="0" bottom="0" percent="0" rank="0" text="" dxfId="7">
      <formula>AND(ISNUMBER($I51),ABS($I51)&gt;100)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9000"/>
    <pageSetUpPr fitToPage="false"/>
  </sheetPr>
  <dimension ref="A1:E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 collapsed="false" customWidth="true" hidden="false" outlineLevel="0" max="4" min="3" style="0" width="18"/>
    <col collapsed="false" customWidth="true" hidden="false" outlineLevel="0" max="5" min="5" style="0" width="58"/>
  </cols>
  <sheetData>
    <row r="1" customFormat="false" ht="19.7" hidden="false" customHeight="false" outlineLevel="0" collapsed="false">
      <c r="A1" s="31" t="s">
        <v>424</v>
      </c>
    </row>
    <row r="2" customFormat="false" ht="15" hidden="false" customHeight="false" outlineLevel="0" collapsed="false">
      <c r="A2" s="30" t="s">
        <v>425</v>
      </c>
    </row>
    <row r="4" customFormat="false" ht="15" hidden="false" customHeight="false" outlineLevel="0" collapsed="false">
      <c r="A4" s="10" t="s">
        <v>426</v>
      </c>
      <c r="B4" s="11"/>
      <c r="C4" s="11"/>
      <c r="D4" s="11"/>
      <c r="E4" s="11"/>
    </row>
    <row r="5" customFormat="false" ht="15" hidden="false" customHeight="false" outlineLevel="0" collapsed="false">
      <c r="A5" s="13" t="s">
        <v>427</v>
      </c>
      <c r="B5" s="13"/>
      <c r="C5" s="68" t="n">
        <v>46307</v>
      </c>
      <c r="D5" s="30" t="s">
        <v>428</v>
      </c>
    </row>
    <row r="6" customFormat="false" ht="15" hidden="false" customHeight="false" outlineLevel="0" collapsed="false">
      <c r="A6" s="13" t="s">
        <v>429</v>
      </c>
      <c r="B6" s="13"/>
      <c r="C6" s="58" t="s">
        <v>430</v>
      </c>
      <c r="D6" s="30" t="s">
        <v>431</v>
      </c>
    </row>
    <row r="8" customFormat="false" ht="15" hidden="false" customHeight="false" outlineLevel="0" collapsed="false">
      <c r="A8" s="10" t="s">
        <v>432</v>
      </c>
      <c r="B8" s="11"/>
      <c r="C8" s="11"/>
      <c r="D8" s="11"/>
      <c r="E8" s="11"/>
    </row>
    <row r="9" customFormat="false" ht="30" hidden="false" customHeight="true" outlineLevel="0" collapsed="false">
      <c r="A9" s="13" t="s">
        <v>433</v>
      </c>
      <c r="B9" s="13"/>
      <c r="C9" s="69" t="s">
        <v>434</v>
      </c>
      <c r="D9" s="69"/>
      <c r="E9" s="69"/>
    </row>
    <row r="10" customFormat="false" ht="15" hidden="false" customHeight="false" outlineLevel="0" collapsed="false">
      <c r="A10" s="13" t="s">
        <v>435</v>
      </c>
      <c r="B10" s="13"/>
      <c r="C10" s="68" t="n">
        <v>46023</v>
      </c>
    </row>
    <row r="11" customFormat="false" ht="15" hidden="false" customHeight="false" outlineLevel="0" collapsed="false">
      <c r="A11" s="13" t="s">
        <v>436</v>
      </c>
      <c r="B11" s="13"/>
      <c r="C11" s="68" t="n">
        <v>46387</v>
      </c>
    </row>
    <row r="12" customFormat="false" ht="15" hidden="false" customHeight="false" outlineLevel="0" collapsed="false">
      <c r="A12" s="13" t="s">
        <v>437</v>
      </c>
      <c r="B12" s="13"/>
      <c r="C12" s="70" t="n">
        <f aca="false">YEAR(C10)</f>
        <v>2026</v>
      </c>
    </row>
    <row r="13" customFormat="false" ht="15" hidden="false" customHeight="false" outlineLevel="0" collapsed="false">
      <c r="A13" s="13" t="s">
        <v>438</v>
      </c>
      <c r="B13" s="13"/>
      <c r="C13" s="71" t="n">
        <f aca="false">DATE(C12,1,1)-WEEKDAY(DATE(C12,1,1),2)+1</f>
        <v>46020</v>
      </c>
      <c r="D13" s="30" t="s">
        <v>439</v>
      </c>
    </row>
    <row r="15" customFormat="false" ht="30" hidden="false" customHeight="true" outlineLevel="0" collapsed="false">
      <c r="A15" s="12" t="s">
        <v>440</v>
      </c>
      <c r="B15" s="12" t="s">
        <v>3</v>
      </c>
      <c r="C15" s="12" t="s">
        <v>441</v>
      </c>
      <c r="D15" s="12" t="s">
        <v>442</v>
      </c>
      <c r="E15" s="12" t="s">
        <v>18</v>
      </c>
    </row>
    <row r="16" customFormat="false" ht="15" hidden="false" customHeight="false" outlineLevel="0" collapsed="false">
      <c r="A16" s="13" t="s">
        <v>443</v>
      </c>
      <c r="B16" s="72" t="n">
        <v>300000</v>
      </c>
      <c r="C16" s="58" t="s">
        <v>430</v>
      </c>
      <c r="D16" s="15" t="n">
        <f aca="false">IF(B16="","",B16*IF(C16=$C$6,1,IF(C16="USD",1/$B$41,$B$41)))</f>
        <v>300000</v>
      </c>
      <c r="E16" s="73" t="s">
        <v>444</v>
      </c>
    </row>
    <row r="17" customFormat="false" ht="15" hidden="false" customHeight="false" outlineLevel="0" collapsed="false">
      <c r="A17" s="13" t="s">
        <v>9</v>
      </c>
      <c r="B17" s="72" t="n">
        <v>320000</v>
      </c>
      <c r="C17" s="58" t="s">
        <v>430</v>
      </c>
      <c r="D17" s="14" t="n">
        <f aca="false">IF(B17="","",B17*IF(C17=$C$6,1,IF(C17="USD",1/$B$41,$B$41)))</f>
        <v>320000</v>
      </c>
      <c r="E17" s="73" t="s">
        <v>445</v>
      </c>
    </row>
    <row r="18" customFormat="false" ht="15" hidden="false" customHeight="false" outlineLevel="0" collapsed="false">
      <c r="A18" s="13" t="s">
        <v>446</v>
      </c>
      <c r="B18" s="72" t="n">
        <v>350000</v>
      </c>
      <c r="C18" s="58" t="s">
        <v>430</v>
      </c>
      <c r="D18" s="14" t="n">
        <f aca="false">IF(B18="","",B18*IF(C18=$C$6,1,IF(C18="USD",1/$B$41,$B$41)))</f>
        <v>350000</v>
      </c>
      <c r="E18" s="73" t="s">
        <v>447</v>
      </c>
    </row>
    <row r="20" customFormat="false" ht="15" hidden="false" customHeight="false" outlineLevel="0" collapsed="false">
      <c r="A20" s="10" t="s">
        <v>448</v>
      </c>
      <c r="B20" s="11"/>
      <c r="C20" s="11"/>
      <c r="D20" s="11"/>
      <c r="E20" s="11"/>
    </row>
    <row r="21" customFormat="false" ht="30" hidden="false" customHeight="true" outlineLevel="0" collapsed="false">
      <c r="A21" s="12" t="s">
        <v>11</v>
      </c>
      <c r="B21" s="12" t="s">
        <v>17</v>
      </c>
      <c r="C21" s="12" t="s">
        <v>449</v>
      </c>
      <c r="D21" s="12"/>
      <c r="E21" s="12" t="s">
        <v>18</v>
      </c>
    </row>
    <row r="22" customFormat="false" ht="22.35" hidden="false" customHeight="false" outlineLevel="0" collapsed="false">
      <c r="A22" s="13" t="s">
        <v>19</v>
      </c>
      <c r="B22" s="58" t="s">
        <v>430</v>
      </c>
      <c r="C22" s="58" t="s">
        <v>450</v>
      </c>
      <c r="D22" s="53"/>
      <c r="E22" s="73" t="s">
        <v>451</v>
      </c>
    </row>
    <row r="23" customFormat="false" ht="15" hidden="false" customHeight="false" outlineLevel="0" collapsed="false">
      <c r="A23" s="13" t="s">
        <v>20</v>
      </c>
      <c r="B23" s="58" t="s">
        <v>452</v>
      </c>
      <c r="C23" s="58" t="s">
        <v>450</v>
      </c>
      <c r="D23" s="53"/>
      <c r="E23" s="73"/>
    </row>
    <row r="24" customFormat="false" ht="15" hidden="false" customHeight="false" outlineLevel="0" collapsed="false">
      <c r="A24" s="13" t="s">
        <v>21</v>
      </c>
      <c r="B24" s="58" t="s">
        <v>452</v>
      </c>
      <c r="C24" s="58" t="s">
        <v>450</v>
      </c>
      <c r="D24" s="53"/>
      <c r="E24" s="73" t="s">
        <v>453</v>
      </c>
    </row>
    <row r="25" customFormat="false" ht="15" hidden="false" customHeight="false" outlineLevel="0" collapsed="false">
      <c r="A25" s="13" t="s">
        <v>22</v>
      </c>
      <c r="B25" s="58" t="s">
        <v>430</v>
      </c>
      <c r="C25" s="58" t="s">
        <v>450</v>
      </c>
      <c r="D25" s="53"/>
      <c r="E25" s="73" t="s">
        <v>454</v>
      </c>
    </row>
    <row r="27" customFormat="false" ht="15" hidden="false" customHeight="false" outlineLevel="0" collapsed="false">
      <c r="A27" s="10" t="s">
        <v>455</v>
      </c>
      <c r="B27" s="11"/>
      <c r="C27" s="11"/>
      <c r="D27" s="11"/>
      <c r="E27" s="11"/>
    </row>
    <row r="28" customFormat="false" ht="30" hidden="false" customHeight="true" outlineLevel="0" collapsed="false">
      <c r="A28" s="12" t="s">
        <v>103</v>
      </c>
      <c r="B28" s="12" t="s">
        <v>456</v>
      </c>
      <c r="C28" s="12" t="s">
        <v>457</v>
      </c>
      <c r="D28" s="12"/>
      <c r="E28" s="12"/>
    </row>
    <row r="29" customFormat="false" ht="15" hidden="false" customHeight="false" outlineLevel="0" collapsed="false">
      <c r="A29" s="42" t="n">
        <f aca="false">DATE($C$12,1,1)</f>
        <v>46023</v>
      </c>
      <c r="B29" s="74" t="n">
        <v>1.1177</v>
      </c>
      <c r="C29" s="75" t="s">
        <v>458</v>
      </c>
      <c r="D29" s="75"/>
      <c r="E29" s="75"/>
    </row>
    <row r="30" customFormat="false" ht="15" hidden="false" customHeight="false" outlineLevel="0" collapsed="false">
      <c r="A30" s="42" t="n">
        <f aca="false">DATE($C$12,2,1)</f>
        <v>46054</v>
      </c>
      <c r="B30" s="74" t="n">
        <v>1.1177</v>
      </c>
      <c r="C30" s="75" t="s">
        <v>459</v>
      </c>
      <c r="D30" s="75"/>
      <c r="E30" s="75"/>
    </row>
    <row r="31" customFormat="false" ht="15" hidden="false" customHeight="false" outlineLevel="0" collapsed="false">
      <c r="A31" s="42" t="n">
        <f aca="false">DATE($C$12,3,1)</f>
        <v>46082</v>
      </c>
      <c r="B31" s="74" t="n">
        <v>1.1177</v>
      </c>
      <c r="C31" s="75" t="s">
        <v>459</v>
      </c>
      <c r="D31" s="75"/>
      <c r="E31" s="75"/>
    </row>
    <row r="32" customFormat="false" ht="15" hidden="false" customHeight="false" outlineLevel="0" collapsed="false">
      <c r="A32" s="42" t="n">
        <f aca="false">DATE($C$12,4,1)</f>
        <v>46113</v>
      </c>
      <c r="B32" s="74" t="n">
        <v>1.1177</v>
      </c>
      <c r="C32" s="75" t="s">
        <v>459</v>
      </c>
      <c r="D32" s="75"/>
      <c r="E32" s="75"/>
    </row>
    <row r="33" customFormat="false" ht="15" hidden="false" customHeight="false" outlineLevel="0" collapsed="false">
      <c r="A33" s="42" t="n">
        <f aca="false">DATE($C$12,5,1)</f>
        <v>46143</v>
      </c>
      <c r="B33" s="74" t="n">
        <v>1.1177</v>
      </c>
      <c r="C33" s="75" t="s">
        <v>459</v>
      </c>
      <c r="D33" s="75"/>
      <c r="E33" s="75"/>
    </row>
    <row r="34" customFormat="false" ht="15" hidden="false" customHeight="false" outlineLevel="0" collapsed="false">
      <c r="A34" s="42" t="n">
        <f aca="false">DATE($C$12,6,1)</f>
        <v>46174</v>
      </c>
      <c r="B34" s="74" t="n">
        <v>1.1177</v>
      </c>
      <c r="C34" s="75" t="s">
        <v>459</v>
      </c>
      <c r="D34" s="75"/>
      <c r="E34" s="75"/>
    </row>
    <row r="35" customFormat="false" ht="15" hidden="false" customHeight="false" outlineLevel="0" collapsed="false">
      <c r="A35" s="42" t="n">
        <f aca="false">DATE($C$12,7,1)</f>
        <v>46204</v>
      </c>
      <c r="B35" s="74" t="n">
        <v>1.1177</v>
      </c>
      <c r="C35" s="75" t="s">
        <v>459</v>
      </c>
      <c r="D35" s="75"/>
      <c r="E35" s="75"/>
    </row>
    <row r="36" customFormat="false" ht="15" hidden="false" customHeight="false" outlineLevel="0" collapsed="false">
      <c r="A36" s="42" t="n">
        <f aca="false">DATE($C$12,8,1)</f>
        <v>46235</v>
      </c>
      <c r="B36" s="74" t="n">
        <v>1.1177</v>
      </c>
      <c r="C36" s="75" t="s">
        <v>459</v>
      </c>
      <c r="D36" s="75"/>
      <c r="E36" s="75"/>
    </row>
    <row r="37" customFormat="false" ht="15" hidden="false" customHeight="false" outlineLevel="0" collapsed="false">
      <c r="A37" s="42" t="n">
        <f aca="false">DATE($C$12,9,1)</f>
        <v>46266</v>
      </c>
      <c r="B37" s="74" t="n">
        <v>1.1177</v>
      </c>
      <c r="C37" s="75" t="s">
        <v>459</v>
      </c>
      <c r="D37" s="75"/>
      <c r="E37" s="75"/>
    </row>
    <row r="38" customFormat="false" ht="15" hidden="false" customHeight="false" outlineLevel="0" collapsed="false">
      <c r="A38" s="42" t="n">
        <f aca="false">DATE($C$12,10,1)</f>
        <v>46296</v>
      </c>
      <c r="B38" s="74" t="n">
        <v>1.1177</v>
      </c>
      <c r="C38" s="75" t="s">
        <v>459</v>
      </c>
      <c r="D38" s="75"/>
      <c r="E38" s="75"/>
    </row>
    <row r="39" customFormat="false" ht="15" hidden="false" customHeight="false" outlineLevel="0" collapsed="false">
      <c r="A39" s="42" t="n">
        <f aca="false">DATE($C$12,11,1)</f>
        <v>46327</v>
      </c>
      <c r="B39" s="74" t="n">
        <v>1.1177</v>
      </c>
      <c r="C39" s="75" t="s">
        <v>459</v>
      </c>
      <c r="D39" s="75"/>
      <c r="E39" s="75"/>
    </row>
    <row r="40" customFormat="false" ht="15" hidden="false" customHeight="false" outlineLevel="0" collapsed="false">
      <c r="A40" s="42" t="n">
        <f aca="false">DATE($C$12,12,1)</f>
        <v>46357</v>
      </c>
      <c r="B40" s="74" t="n">
        <v>1.1177</v>
      </c>
      <c r="C40" s="75" t="s">
        <v>459</v>
      </c>
      <c r="D40" s="75"/>
      <c r="E40" s="75"/>
    </row>
    <row r="41" customFormat="false" ht="15" hidden="false" customHeight="false" outlineLevel="0" collapsed="false">
      <c r="A41" s="24" t="s">
        <v>460</v>
      </c>
      <c r="B41" s="76" t="n">
        <f aca="false">AVERAGE(B29:B40)</f>
        <v>1.1177</v>
      </c>
    </row>
    <row r="43" customFormat="false" ht="15" hidden="false" customHeight="false" outlineLevel="0" collapsed="false">
      <c r="A43" s="30" t="s">
        <v>461</v>
      </c>
    </row>
    <row r="44" customFormat="false" ht="15" hidden="false" customHeight="false" outlineLevel="0" collapsed="false">
      <c r="A44" s="30" t="s">
        <v>462</v>
      </c>
    </row>
  </sheetData>
  <mergeCells count="21">
    <mergeCell ref="A5:B5"/>
    <mergeCell ref="A6:B6"/>
    <mergeCell ref="A9:B9"/>
    <mergeCell ref="C9:E9"/>
    <mergeCell ref="A10:B10"/>
    <mergeCell ref="A11:B11"/>
    <mergeCell ref="A12:B12"/>
    <mergeCell ref="A13:B13"/>
    <mergeCell ref="C28:E28"/>
    <mergeCell ref="C29:E29"/>
    <mergeCell ref="C30:E30"/>
    <mergeCell ref="C31:E31"/>
    <mergeCell ref="C32:E32"/>
    <mergeCell ref="C33:E33"/>
    <mergeCell ref="C34:E34"/>
    <mergeCell ref="C35:E35"/>
    <mergeCell ref="C36:E36"/>
    <mergeCell ref="C37:E37"/>
    <mergeCell ref="C38:E38"/>
    <mergeCell ref="C39:E39"/>
    <mergeCell ref="C40:E40"/>
  </mergeCells>
  <dataValidations count="2">
    <dataValidation allowBlank="false" errorStyle="stop" operator="between" showDropDown="false" showErrorMessage="false" showInputMessage="false" sqref="C6 C16:C18 B22:B25" type="list">
      <formula1>"EUR,USD"</formula1>
      <formula2>0</formula2>
    </dataValidation>
    <dataValidation allowBlank="false" errorStyle="stop" operator="between" showDropDown="false" showErrorMessage="false" showInputMessage="false" sqref="C22:C25"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30"/>
  </cols>
  <sheetData>
    <row r="1" customFormat="false" ht="19.7" hidden="false" customHeight="false" outlineLevel="0" collapsed="false">
      <c r="A1" s="31" t="s">
        <v>463</v>
      </c>
    </row>
    <row r="3" customFormat="false" ht="15" hidden="false" customHeight="false" outlineLevel="0" collapsed="false">
      <c r="A3" s="10" t="s">
        <v>464</v>
      </c>
      <c r="B3" s="11"/>
    </row>
    <row r="4" customFormat="false" ht="30" hidden="false" customHeight="true" outlineLevel="0" collapsed="false">
      <c r="A4" s="77" t="s">
        <v>465</v>
      </c>
      <c r="B4" s="78" t="s">
        <v>466</v>
      </c>
    </row>
    <row r="5" customFormat="false" ht="15.75" hidden="false" customHeight="true" outlineLevel="0" collapsed="false">
      <c r="A5" s="77" t="s">
        <v>467</v>
      </c>
      <c r="B5" s="78" t="s">
        <v>468</v>
      </c>
    </row>
    <row r="6" customFormat="false" ht="30" hidden="false" customHeight="true" outlineLevel="0" collapsed="false">
      <c r="A6" s="77" t="s">
        <v>469</v>
      </c>
      <c r="B6" s="78" t="s">
        <v>470</v>
      </c>
    </row>
    <row r="7" customFormat="false" ht="15.75" hidden="false" customHeight="true" outlineLevel="0" collapsed="false">
      <c r="A7" s="77" t="s">
        <v>471</v>
      </c>
      <c r="B7" s="78" t="s">
        <v>472</v>
      </c>
    </row>
    <row r="8" customFormat="false" ht="15.75" hidden="false" customHeight="true" outlineLevel="0" collapsed="false">
      <c r="A8" s="77" t="s">
        <v>473</v>
      </c>
      <c r="B8" s="78" t="s">
        <v>474</v>
      </c>
    </row>
    <row r="9" customFormat="false" ht="30" hidden="false" customHeight="true" outlineLevel="0" collapsed="false">
      <c r="A9" s="77" t="s">
        <v>475</v>
      </c>
      <c r="B9" s="78" t="s">
        <v>476</v>
      </c>
    </row>
    <row r="10" customFormat="false" ht="30" hidden="false" customHeight="true" outlineLevel="0" collapsed="false">
      <c r="A10" s="77" t="s">
        <v>477</v>
      </c>
      <c r="B10" s="78" t="s">
        <v>478</v>
      </c>
    </row>
    <row r="11" customFormat="false" ht="30" hidden="false" customHeight="true" outlineLevel="0" collapsed="false">
      <c r="A11" s="77" t="s">
        <v>479</v>
      </c>
      <c r="B11" s="78" t="s">
        <v>480</v>
      </c>
    </row>
    <row r="12" customFormat="false" ht="15.75" hidden="false" customHeight="true" outlineLevel="0" collapsed="false">
      <c r="A12" s="77" t="s">
        <v>481</v>
      </c>
      <c r="B12" s="78" t="s">
        <v>482</v>
      </c>
    </row>
    <row r="13" customFormat="false" ht="15" hidden="false" customHeight="false" outlineLevel="0" collapsed="false">
      <c r="A13" s="10" t="s">
        <v>483</v>
      </c>
      <c r="B13" s="11"/>
    </row>
    <row r="14" customFormat="false" ht="30" hidden="false" customHeight="true" outlineLevel="0" collapsed="false">
      <c r="A14" s="77" t="s">
        <v>484</v>
      </c>
      <c r="B14" s="78" t="s">
        <v>485</v>
      </c>
    </row>
    <row r="15" customFormat="false" ht="15.75" hidden="false" customHeight="true" outlineLevel="0" collapsed="false">
      <c r="A15" s="77" t="s">
        <v>486</v>
      </c>
      <c r="B15" s="78" t="s">
        <v>487</v>
      </c>
    </row>
    <row r="16" customFormat="false" ht="15" hidden="false" customHeight="false" outlineLevel="0" collapsed="false">
      <c r="A16" s="10" t="s">
        <v>488</v>
      </c>
      <c r="B16" s="11"/>
    </row>
    <row r="17" customFormat="false" ht="15.75" hidden="false" customHeight="true" outlineLevel="0" collapsed="false">
      <c r="A17" s="77" t="s">
        <v>489</v>
      </c>
      <c r="B17" s="78" t="s">
        <v>490</v>
      </c>
    </row>
    <row r="18" customFormat="false" ht="30" hidden="false" customHeight="true" outlineLevel="0" collapsed="false">
      <c r="A18" s="77" t="s">
        <v>489</v>
      </c>
      <c r="B18" s="78" t="s">
        <v>491</v>
      </c>
    </row>
    <row r="19" customFormat="false" ht="15.75" hidden="false" customHeight="true" outlineLevel="0" collapsed="false">
      <c r="A19" s="77" t="s">
        <v>489</v>
      </c>
      <c r="B19" s="78" t="s">
        <v>492</v>
      </c>
    </row>
    <row r="20" customFormat="false" ht="15" hidden="false" customHeight="false" outlineLevel="0" collapsed="false">
      <c r="A20" s="10" t="s">
        <v>493</v>
      </c>
      <c r="B20" s="11"/>
    </row>
    <row r="21" customFormat="false" ht="27.75" hidden="false" customHeight="true" outlineLevel="0" collapsed="false">
      <c r="B21" s="79" t="s">
        <v>494</v>
      </c>
    </row>
    <row r="22" customFormat="false" ht="27.75" hidden="false" customHeight="true" outlineLevel="0" collapsed="false">
      <c r="B22" s="79" t="s">
        <v>495</v>
      </c>
    </row>
    <row r="23" customFormat="false" ht="27.75" hidden="false" customHeight="true" outlineLevel="0" collapsed="false">
      <c r="B23" s="79" t="s">
        <v>496</v>
      </c>
    </row>
    <row r="24" customFormat="false" ht="27.75" hidden="false" customHeight="true" outlineLevel="0" collapsed="false">
      <c r="B24" s="79" t="s">
        <v>497</v>
      </c>
    </row>
    <row r="25" customFormat="false" ht="27.75" hidden="false" customHeight="true" outlineLevel="0" collapsed="false">
      <c r="B25" s="79" t="s">
        <v>498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9000"/>
    <pageSetUpPr fitToPage="false"/>
  </sheetPr>
  <dimension ref="A1:X8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58"/>
    <col collapsed="false" customWidth="true" hidden="false" outlineLevel="0" max="20" min="4" style="0" width="12"/>
    <col collapsed="false" customWidth="true" hidden="false" outlineLevel="0" max="21" min="21" style="0" width="22"/>
    <col collapsed="false" customWidth="true" hidden="false" outlineLevel="0" max="22" min="22" style="0" width="12"/>
  </cols>
  <sheetData>
    <row r="1" customFormat="false" ht="15" hidden="false" customHeight="false" outlineLevel="0" collapsed="false">
      <c r="A1" s="80" t="s">
        <v>499</v>
      </c>
      <c r="B1" s="80"/>
      <c r="C1" s="80"/>
      <c r="D1" s="80"/>
      <c r="E1" s="80"/>
      <c r="F1" s="80"/>
      <c r="G1" s="80"/>
      <c r="H1" s="80"/>
      <c r="I1" s="80"/>
      <c r="J1" s="80"/>
      <c r="K1" s="80"/>
      <c r="L1" s="80"/>
      <c r="M1" s="80"/>
      <c r="N1" s="80"/>
      <c r="O1" s="80"/>
      <c r="P1" s="80"/>
      <c r="Q1" s="80"/>
      <c r="R1" s="80"/>
      <c r="S1" s="80"/>
      <c r="T1" s="80"/>
      <c r="U1" s="80"/>
      <c r="V1" s="80"/>
    </row>
    <row r="2" customFormat="false" ht="39.75" hidden="false" customHeight="true" outlineLevel="0" collapsed="false">
      <c r="A2" s="33" t="s">
        <v>500</v>
      </c>
      <c r="B2" s="33" t="s">
        <v>501</v>
      </c>
      <c r="C2" s="33" t="s">
        <v>502</v>
      </c>
      <c r="D2" s="33" t="s">
        <v>503</v>
      </c>
      <c r="E2" s="33" t="s">
        <v>504</v>
      </c>
      <c r="F2" s="33" t="s">
        <v>505</v>
      </c>
      <c r="G2" s="33" t="s">
        <v>506</v>
      </c>
      <c r="H2" s="33" t="s">
        <v>507</v>
      </c>
      <c r="I2" s="33" t="s">
        <v>508</v>
      </c>
      <c r="J2" s="33" t="s">
        <v>509</v>
      </c>
      <c r="K2" s="33" t="s">
        <v>510</v>
      </c>
      <c r="L2" s="33" t="s">
        <v>511</v>
      </c>
      <c r="M2" s="33" t="s">
        <v>512</v>
      </c>
      <c r="N2" s="33" t="s">
        <v>513</v>
      </c>
      <c r="O2" s="33" t="s">
        <v>514</v>
      </c>
      <c r="P2" s="33" t="s">
        <v>515</v>
      </c>
      <c r="Q2" s="33" t="s">
        <v>516</v>
      </c>
      <c r="R2" s="33" t="s">
        <v>517</v>
      </c>
      <c r="S2" s="33" t="s">
        <v>518</v>
      </c>
      <c r="T2" s="12" t="s">
        <v>519</v>
      </c>
      <c r="U2" s="12" t="s">
        <v>520</v>
      </c>
      <c r="V2" s="12" t="str">
        <f aca="false">"Spend ("&amp;Settings!$C$6&amp;")"</f>
        <v>Spend (USD)</v>
      </c>
      <c r="X2" s="30" t="s">
        <v>521</v>
      </c>
    </row>
    <row r="3" customFormat="false" ht="15" hidden="false" customHeight="false" outlineLevel="0" collapsed="false">
      <c r="A3" s="81" t="n">
        <v>46023</v>
      </c>
      <c r="B3" s="81" t="n">
        <v>46023</v>
      </c>
      <c r="C3" s="82" t="s">
        <v>183</v>
      </c>
      <c r="D3" s="82" t="s">
        <v>522</v>
      </c>
      <c r="E3" s="82" t="s">
        <v>523</v>
      </c>
      <c r="F3" s="0" t="n">
        <v>12</v>
      </c>
      <c r="G3" s="82" t="s">
        <v>524</v>
      </c>
      <c r="H3" s="0" t="n">
        <v>6.7175</v>
      </c>
      <c r="I3" s="82" t="s">
        <v>525</v>
      </c>
      <c r="J3" s="82" t="s">
        <v>526</v>
      </c>
      <c r="K3" s="83" t="n">
        <v>80.61</v>
      </c>
      <c r="L3" s="0" t="n">
        <v>15878</v>
      </c>
      <c r="M3" s="0" t="n">
        <v>12728</v>
      </c>
      <c r="N3" s="0" t="n">
        <v>1.247486</v>
      </c>
      <c r="O3" s="0" t="n">
        <v>145</v>
      </c>
      <c r="P3" s="0" t="n">
        <v>14</v>
      </c>
      <c r="Q3" s="82" t="s">
        <v>527</v>
      </c>
      <c r="U3" s="0" t="str">
        <f aca="false">IF(C3="","",IF(COUNTIF(Campaigns!$A$7:$A$300,C3)&gt;0,"✓",IF(N(K3)=0,"– no spend","⚠ add to Campaigns tab")))</f>
        <v>✓</v>
      </c>
      <c r="V3" s="83" t="n">
        <f aca="false">IF(K3="","",K3*IF(Settings!$B$22=Settings!$C$6,1,IF(Settings!$B$22="USD",1/INDEX(Settings!$B$29:$B$40,MONTH(A3)),INDEX(Settings!$B$29:$B$40,MONTH(A3)))))</f>
        <v>80.61</v>
      </c>
    </row>
    <row r="4" customFormat="false" ht="15" hidden="false" customHeight="false" outlineLevel="0" collapsed="false">
      <c r="A4" s="81" t="n">
        <v>46023</v>
      </c>
      <c r="B4" s="81" t="n">
        <v>46023</v>
      </c>
      <c r="C4" s="82" t="s">
        <v>167</v>
      </c>
      <c r="D4" s="82" t="s">
        <v>522</v>
      </c>
      <c r="E4" s="82" t="s">
        <v>523</v>
      </c>
      <c r="F4" s="0" t="n">
        <v>6</v>
      </c>
      <c r="G4" s="82" t="s">
        <v>524</v>
      </c>
      <c r="H4" s="0" t="n">
        <v>14.99333333</v>
      </c>
      <c r="I4" s="0" t="n">
        <v>50</v>
      </c>
      <c r="J4" s="82" t="s">
        <v>528</v>
      </c>
      <c r="K4" s="83" t="n">
        <v>89.96</v>
      </c>
      <c r="L4" s="0" t="n">
        <v>12671</v>
      </c>
      <c r="M4" s="0" t="n">
        <v>9753</v>
      </c>
      <c r="N4" s="0" t="n">
        <v>1.29919</v>
      </c>
      <c r="O4" s="0" t="n">
        <v>117</v>
      </c>
      <c r="P4" s="0" t="n">
        <v>6</v>
      </c>
      <c r="Q4" s="82" t="s">
        <v>527</v>
      </c>
      <c r="U4" s="0" t="str">
        <f aca="false">IF(C4="","",IF(COUNTIF(Campaigns!$A$7:$A$300,C4)&gt;0,"✓",IF(N(K4)=0,"– no spend","⚠ add to Campaigns tab")))</f>
        <v>✓</v>
      </c>
      <c r="V4" s="83" t="n">
        <f aca="false">IF(K4="","",K4*IF(Settings!$B$22=Settings!$C$6,1,IF(Settings!$B$22="USD",1/INDEX(Settings!$B$29:$B$40,MONTH(A4)),INDEX(Settings!$B$29:$B$40,MONTH(A4)))))</f>
        <v>89.96</v>
      </c>
    </row>
    <row r="5" customFormat="false" ht="15" hidden="false" customHeight="false" outlineLevel="0" collapsed="false">
      <c r="A5" s="81" t="n">
        <v>46023</v>
      </c>
      <c r="B5" s="81" t="n">
        <v>46023</v>
      </c>
      <c r="C5" s="82" t="s">
        <v>170</v>
      </c>
      <c r="D5" s="82" t="s">
        <v>522</v>
      </c>
      <c r="E5" s="82" t="s">
        <v>523</v>
      </c>
      <c r="F5" s="0" t="n">
        <v>3</v>
      </c>
      <c r="G5" s="82" t="s">
        <v>524</v>
      </c>
      <c r="H5" s="0" t="n">
        <v>23.04666667</v>
      </c>
      <c r="I5" s="0" t="n">
        <v>70</v>
      </c>
      <c r="J5" s="82" t="s">
        <v>528</v>
      </c>
      <c r="K5" s="83" t="n">
        <v>69.14</v>
      </c>
      <c r="L5" s="0" t="n">
        <v>3656</v>
      </c>
      <c r="M5" s="0" t="n">
        <v>3093</v>
      </c>
      <c r="N5" s="0" t="n">
        <v>1.182024</v>
      </c>
      <c r="O5" s="0" t="n">
        <v>37</v>
      </c>
      <c r="P5" s="0" t="n">
        <v>3</v>
      </c>
      <c r="Q5" s="82" t="s">
        <v>527</v>
      </c>
      <c r="U5" s="0" t="str">
        <f aca="false">IF(C5="","",IF(COUNTIF(Campaigns!$A$7:$A$300,C5)&gt;0,"✓",IF(N(K5)=0,"– no spend","⚠ add to Campaigns tab")))</f>
        <v>✓</v>
      </c>
      <c r="V5" s="83" t="n">
        <f aca="false">IF(K5="","",K5*IF(Settings!$B$22=Settings!$C$6,1,IF(Settings!$B$22="USD",1/INDEX(Settings!$B$29:$B$40,MONTH(A5)),INDEX(Settings!$B$29:$B$40,MONTH(A5)))))</f>
        <v>69.14</v>
      </c>
    </row>
    <row r="6" customFormat="false" ht="15" hidden="false" customHeight="false" outlineLevel="0" collapsed="false">
      <c r="A6" s="81" t="n">
        <v>46024</v>
      </c>
      <c r="B6" s="81" t="n">
        <v>46024</v>
      </c>
      <c r="C6" s="82" t="s">
        <v>183</v>
      </c>
      <c r="D6" s="82" t="s">
        <v>522</v>
      </c>
      <c r="E6" s="82" t="s">
        <v>523</v>
      </c>
      <c r="F6" s="0" t="n">
        <v>7</v>
      </c>
      <c r="G6" s="82" t="s">
        <v>524</v>
      </c>
      <c r="H6" s="0" t="n">
        <v>10.61428571</v>
      </c>
      <c r="I6" s="82" t="s">
        <v>525</v>
      </c>
      <c r="J6" s="82" t="s">
        <v>526</v>
      </c>
      <c r="K6" s="83" t="n">
        <v>74.3</v>
      </c>
      <c r="L6" s="0" t="n">
        <v>15061</v>
      </c>
      <c r="M6" s="0" t="n">
        <v>12231</v>
      </c>
      <c r="N6" s="0" t="n">
        <v>1.231379</v>
      </c>
      <c r="O6" s="0" t="n">
        <v>126</v>
      </c>
      <c r="P6" s="0" t="n">
        <v>7</v>
      </c>
      <c r="Q6" s="82" t="s">
        <v>527</v>
      </c>
      <c r="U6" s="0" t="str">
        <f aca="false">IF(C6="","",IF(COUNTIF(Campaigns!$A$7:$A$300,C6)&gt;0,"✓",IF(N(K6)=0,"– no spend","⚠ add to Campaigns tab")))</f>
        <v>✓</v>
      </c>
      <c r="V6" s="83" t="n">
        <f aca="false">IF(K6="","",K6*IF(Settings!$B$22=Settings!$C$6,1,IF(Settings!$B$22="USD",1/INDEX(Settings!$B$29:$B$40,MONTH(A6)),INDEX(Settings!$B$29:$B$40,MONTH(A6)))))</f>
        <v>74.3</v>
      </c>
    </row>
    <row r="7" customFormat="false" ht="15" hidden="false" customHeight="false" outlineLevel="0" collapsed="false">
      <c r="A7" s="81" t="n">
        <v>46024</v>
      </c>
      <c r="B7" s="81" t="n">
        <v>46024</v>
      </c>
      <c r="C7" s="82" t="s">
        <v>167</v>
      </c>
      <c r="D7" s="82" t="s">
        <v>522</v>
      </c>
      <c r="E7" s="82" t="s">
        <v>523</v>
      </c>
      <c r="F7" s="0" t="n">
        <v>10</v>
      </c>
      <c r="G7" s="82" t="s">
        <v>524</v>
      </c>
      <c r="H7" s="0" t="n">
        <v>8.767</v>
      </c>
      <c r="I7" s="0" t="n">
        <v>50</v>
      </c>
      <c r="J7" s="82" t="s">
        <v>528</v>
      </c>
      <c r="K7" s="83" t="n">
        <v>87.67</v>
      </c>
      <c r="L7" s="0" t="n">
        <v>11676</v>
      </c>
      <c r="M7" s="0" t="n">
        <v>9514</v>
      </c>
      <c r="N7" s="0" t="n">
        <v>1.227244</v>
      </c>
      <c r="O7" s="0" t="n">
        <v>111</v>
      </c>
      <c r="P7" s="0" t="n">
        <v>11</v>
      </c>
      <c r="Q7" s="82" t="s">
        <v>527</v>
      </c>
      <c r="U7" s="0" t="str">
        <f aca="false">IF(C7="","",IF(COUNTIF(Campaigns!$A$7:$A$300,C7)&gt;0,"✓",IF(N(K7)=0,"– no spend","⚠ add to Campaigns tab")))</f>
        <v>✓</v>
      </c>
      <c r="V7" s="83" t="n">
        <f aca="false">IF(K7="","",K7*IF(Settings!$B$22=Settings!$C$6,1,IF(Settings!$B$22="USD",1/INDEX(Settings!$B$29:$B$40,MONTH(A7)),INDEX(Settings!$B$29:$B$40,MONTH(A7)))))</f>
        <v>87.67</v>
      </c>
    </row>
    <row r="8" customFormat="false" ht="15" hidden="false" customHeight="false" outlineLevel="0" collapsed="false">
      <c r="A8" s="81" t="n">
        <v>46024</v>
      </c>
      <c r="B8" s="81" t="n">
        <v>46024</v>
      </c>
      <c r="C8" s="82" t="s">
        <v>170</v>
      </c>
      <c r="D8" s="82" t="s">
        <v>522</v>
      </c>
      <c r="E8" s="82" t="s">
        <v>523</v>
      </c>
      <c r="F8" s="0" t="n">
        <v>3</v>
      </c>
      <c r="G8" s="82" t="s">
        <v>524</v>
      </c>
      <c r="H8" s="0" t="n">
        <v>21.7</v>
      </c>
      <c r="I8" s="0" t="n">
        <v>70</v>
      </c>
      <c r="J8" s="82" t="s">
        <v>528</v>
      </c>
      <c r="K8" s="83" t="n">
        <v>65.1</v>
      </c>
      <c r="L8" s="0" t="n">
        <v>3695</v>
      </c>
      <c r="M8" s="0" t="n">
        <v>3224</v>
      </c>
      <c r="N8" s="0" t="n">
        <v>1.146092</v>
      </c>
      <c r="O8" s="0" t="n">
        <v>35</v>
      </c>
      <c r="P8" s="0" t="n">
        <v>4</v>
      </c>
      <c r="Q8" s="82" t="s">
        <v>527</v>
      </c>
      <c r="U8" s="0" t="str">
        <f aca="false">IF(C8="","",IF(COUNTIF(Campaigns!$A$7:$A$300,C8)&gt;0,"✓",IF(N(K8)=0,"– no spend","⚠ add to Campaigns tab")))</f>
        <v>✓</v>
      </c>
      <c r="V8" s="83" t="n">
        <f aca="false">IF(K8="","",K8*IF(Settings!$B$22=Settings!$C$6,1,IF(Settings!$B$22="USD",1/INDEX(Settings!$B$29:$B$40,MONTH(A8)),INDEX(Settings!$B$29:$B$40,MONTH(A8)))))</f>
        <v>65.1</v>
      </c>
    </row>
    <row r="9" customFormat="false" ht="15" hidden="false" customHeight="false" outlineLevel="0" collapsed="false">
      <c r="A9" s="81" t="n">
        <v>46025</v>
      </c>
      <c r="B9" s="81" t="n">
        <v>46025</v>
      </c>
      <c r="C9" s="82" t="s">
        <v>183</v>
      </c>
      <c r="D9" s="82" t="s">
        <v>522</v>
      </c>
      <c r="E9" s="82" t="s">
        <v>523</v>
      </c>
      <c r="F9" s="0" t="n">
        <v>7</v>
      </c>
      <c r="G9" s="82" t="s">
        <v>524</v>
      </c>
      <c r="H9" s="0" t="n">
        <v>11.09857143</v>
      </c>
      <c r="I9" s="82" t="s">
        <v>525</v>
      </c>
      <c r="J9" s="82" t="s">
        <v>526</v>
      </c>
      <c r="K9" s="83" t="n">
        <v>77.69</v>
      </c>
      <c r="L9" s="0" t="n">
        <v>14254</v>
      </c>
      <c r="M9" s="0" t="n">
        <v>11040</v>
      </c>
      <c r="N9" s="0" t="n">
        <v>1.291123</v>
      </c>
      <c r="O9" s="0" t="n">
        <v>101</v>
      </c>
      <c r="P9" s="0" t="n">
        <v>7</v>
      </c>
      <c r="Q9" s="82" t="s">
        <v>527</v>
      </c>
      <c r="U9" s="0" t="str">
        <f aca="false">IF(C9="","",IF(COUNTIF(Campaigns!$A$7:$A$300,C9)&gt;0,"✓",IF(N(K9)=0,"– no spend","⚠ add to Campaigns tab")))</f>
        <v>✓</v>
      </c>
      <c r="V9" s="83" t="n">
        <f aca="false">IF(K9="","",K9*IF(Settings!$B$22=Settings!$C$6,1,IF(Settings!$B$22="USD",1/INDEX(Settings!$B$29:$B$40,MONTH(A9)),INDEX(Settings!$B$29:$B$40,MONTH(A9)))))</f>
        <v>77.69</v>
      </c>
    </row>
    <row r="10" customFormat="false" ht="15" hidden="false" customHeight="false" outlineLevel="0" collapsed="false">
      <c r="A10" s="81" t="n">
        <v>46025</v>
      </c>
      <c r="B10" s="81" t="n">
        <v>46025</v>
      </c>
      <c r="C10" s="82" t="s">
        <v>167</v>
      </c>
      <c r="D10" s="82" t="s">
        <v>522</v>
      </c>
      <c r="E10" s="82" t="s">
        <v>523</v>
      </c>
      <c r="F10" s="0" t="n">
        <v>19</v>
      </c>
      <c r="G10" s="82" t="s">
        <v>524</v>
      </c>
      <c r="H10" s="0" t="n">
        <v>5.08473684</v>
      </c>
      <c r="I10" s="0" t="n">
        <v>50</v>
      </c>
      <c r="J10" s="82" t="s">
        <v>528</v>
      </c>
      <c r="K10" s="83" t="n">
        <v>96.61</v>
      </c>
      <c r="L10" s="0" t="n">
        <v>13331</v>
      </c>
      <c r="M10" s="0" t="n">
        <v>11257</v>
      </c>
      <c r="N10" s="0" t="n">
        <v>1.184241</v>
      </c>
      <c r="O10" s="0" t="n">
        <v>144</v>
      </c>
      <c r="P10" s="0" t="n">
        <v>20</v>
      </c>
      <c r="Q10" s="82" t="s">
        <v>527</v>
      </c>
      <c r="U10" s="0" t="str">
        <f aca="false">IF(C10="","",IF(COUNTIF(Campaigns!$A$7:$A$300,C10)&gt;0,"✓",IF(N(K10)=0,"– no spend","⚠ add to Campaigns tab")))</f>
        <v>✓</v>
      </c>
      <c r="V10" s="83" t="n">
        <f aca="false">IF(K10="","",K10*IF(Settings!$B$22=Settings!$C$6,1,IF(Settings!$B$22="USD",1/INDEX(Settings!$B$29:$B$40,MONTH(A10)),INDEX(Settings!$B$29:$B$40,MONTH(A10)))))</f>
        <v>96.61</v>
      </c>
    </row>
    <row r="11" customFormat="false" ht="15" hidden="false" customHeight="false" outlineLevel="0" collapsed="false">
      <c r="A11" s="81" t="n">
        <v>46025</v>
      </c>
      <c r="B11" s="81" t="n">
        <v>46025</v>
      </c>
      <c r="C11" s="82" t="s">
        <v>170</v>
      </c>
      <c r="D11" s="82" t="s">
        <v>522</v>
      </c>
      <c r="E11" s="82" t="s">
        <v>523</v>
      </c>
      <c r="F11" s="0" t="n">
        <v>5</v>
      </c>
      <c r="G11" s="82" t="s">
        <v>524</v>
      </c>
      <c r="H11" s="0" t="n">
        <v>13.282</v>
      </c>
      <c r="I11" s="0" t="n">
        <v>70</v>
      </c>
      <c r="J11" s="82" t="s">
        <v>528</v>
      </c>
      <c r="K11" s="83" t="n">
        <v>66.41</v>
      </c>
      <c r="L11" s="0" t="n">
        <v>3817</v>
      </c>
      <c r="M11" s="0" t="n">
        <v>3236</v>
      </c>
      <c r="N11" s="0" t="n">
        <v>1.179543</v>
      </c>
      <c r="O11" s="0" t="n">
        <v>32</v>
      </c>
      <c r="P11" s="0" t="n">
        <v>6</v>
      </c>
      <c r="Q11" s="82" t="s">
        <v>527</v>
      </c>
      <c r="U11" s="0" t="str">
        <f aca="false">IF(C11="","",IF(COUNTIF(Campaigns!$A$7:$A$300,C11)&gt;0,"✓",IF(N(K11)=0,"– no spend","⚠ add to Campaigns tab")))</f>
        <v>✓</v>
      </c>
      <c r="V11" s="83" t="n">
        <f aca="false">IF(K11="","",K11*IF(Settings!$B$22=Settings!$C$6,1,IF(Settings!$B$22="USD",1/INDEX(Settings!$B$29:$B$40,MONTH(A11)),INDEX(Settings!$B$29:$B$40,MONTH(A11)))))</f>
        <v>66.41</v>
      </c>
    </row>
    <row r="12" customFormat="false" ht="15" hidden="false" customHeight="false" outlineLevel="0" collapsed="false">
      <c r="A12" s="81" t="n">
        <v>46026</v>
      </c>
      <c r="B12" s="81" t="n">
        <v>46026</v>
      </c>
      <c r="C12" s="82" t="s">
        <v>183</v>
      </c>
      <c r="D12" s="82" t="s">
        <v>522</v>
      </c>
      <c r="E12" s="82" t="s">
        <v>523</v>
      </c>
      <c r="F12" s="0" t="n">
        <v>13</v>
      </c>
      <c r="G12" s="82" t="s">
        <v>524</v>
      </c>
      <c r="H12" s="0" t="n">
        <v>6.90923077</v>
      </c>
      <c r="I12" s="82" t="s">
        <v>525</v>
      </c>
      <c r="J12" s="82" t="s">
        <v>526</v>
      </c>
      <c r="K12" s="83" t="n">
        <v>89.82</v>
      </c>
      <c r="L12" s="0" t="n">
        <v>14186</v>
      </c>
      <c r="M12" s="0" t="n">
        <v>11378</v>
      </c>
      <c r="N12" s="0" t="n">
        <v>1.246792</v>
      </c>
      <c r="O12" s="0" t="n">
        <v>158</v>
      </c>
      <c r="P12" s="0" t="n">
        <v>13</v>
      </c>
      <c r="Q12" s="82" t="s">
        <v>527</v>
      </c>
      <c r="U12" s="0" t="str">
        <f aca="false">IF(C12="","",IF(COUNTIF(Campaigns!$A$7:$A$300,C12)&gt;0,"✓",IF(N(K12)=0,"– no spend","⚠ add to Campaigns tab")))</f>
        <v>✓</v>
      </c>
      <c r="V12" s="83" t="n">
        <f aca="false">IF(K12="","",K12*IF(Settings!$B$22=Settings!$C$6,1,IF(Settings!$B$22="USD",1/INDEX(Settings!$B$29:$B$40,MONTH(A12)),INDEX(Settings!$B$29:$B$40,MONTH(A12)))))</f>
        <v>89.82</v>
      </c>
    </row>
    <row r="13" customFormat="false" ht="15" hidden="false" customHeight="false" outlineLevel="0" collapsed="false">
      <c r="A13" s="81" t="n">
        <v>46026</v>
      </c>
      <c r="B13" s="81" t="n">
        <v>46026</v>
      </c>
      <c r="C13" s="82" t="s">
        <v>167</v>
      </c>
      <c r="D13" s="82" t="s">
        <v>522</v>
      </c>
      <c r="E13" s="82" t="s">
        <v>523</v>
      </c>
      <c r="F13" s="0" t="n">
        <v>9</v>
      </c>
      <c r="G13" s="82" t="s">
        <v>524</v>
      </c>
      <c r="H13" s="0" t="n">
        <v>10.26444444</v>
      </c>
      <c r="I13" s="0" t="n">
        <v>50</v>
      </c>
      <c r="J13" s="82" t="s">
        <v>528</v>
      </c>
      <c r="K13" s="83" t="n">
        <v>92.38</v>
      </c>
      <c r="L13" s="0" t="n">
        <v>12044</v>
      </c>
      <c r="M13" s="0" t="n">
        <v>9937</v>
      </c>
      <c r="N13" s="0" t="n">
        <v>1.212036</v>
      </c>
      <c r="O13" s="0" t="n">
        <v>118</v>
      </c>
      <c r="P13" s="0" t="n">
        <v>9</v>
      </c>
      <c r="Q13" s="82" t="s">
        <v>527</v>
      </c>
      <c r="U13" s="0" t="str">
        <f aca="false">IF(C13="","",IF(COUNTIF(Campaigns!$A$7:$A$300,C13)&gt;0,"✓",IF(N(K13)=0,"– no spend","⚠ add to Campaigns tab")))</f>
        <v>✓</v>
      </c>
      <c r="V13" s="83" t="n">
        <f aca="false">IF(K13="","",K13*IF(Settings!$B$22=Settings!$C$6,1,IF(Settings!$B$22="USD",1/INDEX(Settings!$B$29:$B$40,MONTH(A13)),INDEX(Settings!$B$29:$B$40,MONTH(A13)))))</f>
        <v>92.38</v>
      </c>
    </row>
    <row r="14" customFormat="false" ht="15" hidden="false" customHeight="false" outlineLevel="0" collapsed="false">
      <c r="A14" s="81" t="n">
        <v>46026</v>
      </c>
      <c r="B14" s="81" t="n">
        <v>46026</v>
      </c>
      <c r="C14" s="82" t="s">
        <v>170</v>
      </c>
      <c r="D14" s="82" t="s">
        <v>522</v>
      </c>
      <c r="E14" s="82" t="s">
        <v>523</v>
      </c>
      <c r="F14" s="0" t="n">
        <v>4</v>
      </c>
      <c r="G14" s="82" t="s">
        <v>524</v>
      </c>
      <c r="H14" s="0" t="n">
        <v>17.5025</v>
      </c>
      <c r="I14" s="0" t="n">
        <v>70</v>
      </c>
      <c r="J14" s="82" t="s">
        <v>528</v>
      </c>
      <c r="K14" s="83" t="n">
        <v>70.01</v>
      </c>
      <c r="L14" s="0" t="n">
        <v>4036</v>
      </c>
      <c r="M14" s="0" t="n">
        <v>3531</v>
      </c>
      <c r="N14" s="0" t="n">
        <v>1.143019</v>
      </c>
      <c r="O14" s="0" t="n">
        <v>49</v>
      </c>
      <c r="P14" s="0" t="n">
        <v>4</v>
      </c>
      <c r="Q14" s="82" t="s">
        <v>527</v>
      </c>
      <c r="U14" s="0" t="str">
        <f aca="false">IF(C14="","",IF(COUNTIF(Campaigns!$A$7:$A$300,C14)&gt;0,"✓",IF(N(K14)=0,"– no spend","⚠ add to Campaigns tab")))</f>
        <v>✓</v>
      </c>
      <c r="V14" s="83" t="n">
        <f aca="false">IF(K14="","",K14*IF(Settings!$B$22=Settings!$C$6,1,IF(Settings!$B$22="USD",1/INDEX(Settings!$B$29:$B$40,MONTH(A14)),INDEX(Settings!$B$29:$B$40,MONTH(A14)))))</f>
        <v>70.01</v>
      </c>
    </row>
    <row r="15" customFormat="false" ht="15" hidden="false" customHeight="false" outlineLevel="0" collapsed="false">
      <c r="A15" s="81" t="n">
        <v>46027</v>
      </c>
      <c r="B15" s="81" t="n">
        <v>46027</v>
      </c>
      <c r="C15" s="82" t="s">
        <v>183</v>
      </c>
      <c r="D15" s="82" t="s">
        <v>522</v>
      </c>
      <c r="E15" s="82" t="s">
        <v>523</v>
      </c>
      <c r="F15" s="0" t="n">
        <v>12</v>
      </c>
      <c r="G15" s="82" t="s">
        <v>524</v>
      </c>
      <c r="H15" s="0" t="n">
        <v>6.85416667</v>
      </c>
      <c r="I15" s="82" t="s">
        <v>525</v>
      </c>
      <c r="J15" s="82" t="s">
        <v>526</v>
      </c>
      <c r="K15" s="83" t="n">
        <v>82.25</v>
      </c>
      <c r="L15" s="0" t="n">
        <v>14578</v>
      </c>
      <c r="M15" s="0" t="n">
        <v>11591</v>
      </c>
      <c r="N15" s="0" t="n">
        <v>1.2577</v>
      </c>
      <c r="O15" s="0" t="n">
        <v>126</v>
      </c>
      <c r="P15" s="0" t="n">
        <v>12</v>
      </c>
      <c r="Q15" s="82" t="s">
        <v>527</v>
      </c>
      <c r="U15" s="0" t="str">
        <f aca="false">IF(C15="","",IF(COUNTIF(Campaigns!$A$7:$A$300,C15)&gt;0,"✓",IF(N(K15)=0,"– no spend","⚠ add to Campaigns tab")))</f>
        <v>✓</v>
      </c>
      <c r="V15" s="83" t="n">
        <f aca="false">IF(K15="","",K15*IF(Settings!$B$22=Settings!$C$6,1,IF(Settings!$B$22="USD",1/INDEX(Settings!$B$29:$B$40,MONTH(A15)),INDEX(Settings!$B$29:$B$40,MONTH(A15)))))</f>
        <v>82.25</v>
      </c>
    </row>
    <row r="16" customFormat="false" ht="15" hidden="false" customHeight="false" outlineLevel="0" collapsed="false">
      <c r="A16" s="81" t="n">
        <v>46027</v>
      </c>
      <c r="B16" s="81" t="n">
        <v>46027</v>
      </c>
      <c r="C16" s="82" t="s">
        <v>167</v>
      </c>
      <c r="D16" s="82" t="s">
        <v>522</v>
      </c>
      <c r="E16" s="82" t="s">
        <v>523</v>
      </c>
      <c r="F16" s="0" t="n">
        <v>7</v>
      </c>
      <c r="G16" s="82" t="s">
        <v>524</v>
      </c>
      <c r="H16" s="0" t="n">
        <v>11.77714286</v>
      </c>
      <c r="I16" s="0" t="n">
        <v>50</v>
      </c>
      <c r="J16" s="82" t="s">
        <v>528</v>
      </c>
      <c r="K16" s="83" t="n">
        <v>82.44</v>
      </c>
      <c r="L16" s="0" t="n">
        <v>11184</v>
      </c>
      <c r="M16" s="0" t="n">
        <v>9013</v>
      </c>
      <c r="N16" s="0" t="n">
        <v>1.240874</v>
      </c>
      <c r="O16" s="0" t="n">
        <v>90</v>
      </c>
      <c r="P16" s="0" t="n">
        <v>7</v>
      </c>
      <c r="Q16" s="82" t="s">
        <v>527</v>
      </c>
      <c r="U16" s="0" t="str">
        <f aca="false">IF(C16="","",IF(COUNTIF(Campaigns!$A$7:$A$300,C16)&gt;0,"✓",IF(N(K16)=0,"– no spend","⚠ add to Campaigns tab")))</f>
        <v>✓</v>
      </c>
      <c r="V16" s="83" t="n">
        <f aca="false">IF(K16="","",K16*IF(Settings!$B$22=Settings!$C$6,1,IF(Settings!$B$22="USD",1/INDEX(Settings!$B$29:$B$40,MONTH(A16)),INDEX(Settings!$B$29:$B$40,MONTH(A16)))))</f>
        <v>82.44</v>
      </c>
    </row>
    <row r="17" customFormat="false" ht="15" hidden="false" customHeight="false" outlineLevel="0" collapsed="false">
      <c r="A17" s="81" t="n">
        <v>46027</v>
      </c>
      <c r="B17" s="81" t="n">
        <v>46027</v>
      </c>
      <c r="C17" s="82" t="s">
        <v>170</v>
      </c>
      <c r="D17" s="82" t="s">
        <v>522</v>
      </c>
      <c r="E17" s="82" t="s">
        <v>523</v>
      </c>
      <c r="F17" s="0" t="n">
        <v>4</v>
      </c>
      <c r="G17" s="82" t="s">
        <v>524</v>
      </c>
      <c r="H17" s="0" t="n">
        <v>18.1575</v>
      </c>
      <c r="I17" s="0" t="n">
        <v>70</v>
      </c>
      <c r="J17" s="82" t="s">
        <v>528</v>
      </c>
      <c r="K17" s="83" t="n">
        <v>72.63</v>
      </c>
      <c r="L17" s="0" t="n">
        <v>3556</v>
      </c>
      <c r="M17" s="0" t="n">
        <v>2911</v>
      </c>
      <c r="N17" s="0" t="n">
        <v>1.221573</v>
      </c>
      <c r="O17" s="0" t="n">
        <v>43</v>
      </c>
      <c r="P17" s="0" t="n">
        <v>4</v>
      </c>
      <c r="Q17" s="82" t="s">
        <v>527</v>
      </c>
      <c r="U17" s="0" t="str">
        <f aca="false">IF(C17="","",IF(COUNTIF(Campaigns!$A$7:$A$300,C17)&gt;0,"✓",IF(N(K17)=0,"– no spend","⚠ add to Campaigns tab")))</f>
        <v>✓</v>
      </c>
      <c r="V17" s="83" t="n">
        <f aca="false">IF(K17="","",K17*IF(Settings!$B$22=Settings!$C$6,1,IF(Settings!$B$22="USD",1/INDEX(Settings!$B$29:$B$40,MONTH(A17)),INDEX(Settings!$B$29:$B$40,MONTH(A17)))))</f>
        <v>72.63</v>
      </c>
    </row>
    <row r="18" customFormat="false" ht="15" hidden="false" customHeight="false" outlineLevel="0" collapsed="false">
      <c r="A18" s="81" t="n">
        <v>46028</v>
      </c>
      <c r="B18" s="81" t="n">
        <v>46028</v>
      </c>
      <c r="C18" s="82" t="s">
        <v>183</v>
      </c>
      <c r="D18" s="82" t="s">
        <v>522</v>
      </c>
      <c r="E18" s="82" t="s">
        <v>523</v>
      </c>
      <c r="F18" s="0" t="n">
        <v>11</v>
      </c>
      <c r="G18" s="82" t="s">
        <v>524</v>
      </c>
      <c r="H18" s="0" t="n">
        <v>7.37909091</v>
      </c>
      <c r="I18" s="82" t="s">
        <v>525</v>
      </c>
      <c r="J18" s="82" t="s">
        <v>526</v>
      </c>
      <c r="K18" s="83" t="n">
        <v>81.17</v>
      </c>
      <c r="L18" s="0" t="n">
        <v>15472</v>
      </c>
      <c r="M18" s="0" t="n">
        <v>11838</v>
      </c>
      <c r="N18" s="0" t="n">
        <v>1.306978</v>
      </c>
      <c r="O18" s="0" t="n">
        <v>165</v>
      </c>
      <c r="P18" s="0" t="n">
        <v>12</v>
      </c>
      <c r="Q18" s="82" t="s">
        <v>527</v>
      </c>
      <c r="U18" s="0" t="str">
        <f aca="false">IF(C18="","",IF(COUNTIF(Campaigns!$A$7:$A$300,C18)&gt;0,"✓",IF(N(K18)=0,"– no spend","⚠ add to Campaigns tab")))</f>
        <v>✓</v>
      </c>
      <c r="V18" s="83" t="n">
        <f aca="false">IF(K18="","",K18*IF(Settings!$B$22=Settings!$C$6,1,IF(Settings!$B$22="USD",1/INDEX(Settings!$B$29:$B$40,MONTH(A18)),INDEX(Settings!$B$29:$B$40,MONTH(A18)))))</f>
        <v>81.17</v>
      </c>
    </row>
    <row r="19" customFormat="false" ht="15" hidden="false" customHeight="false" outlineLevel="0" collapsed="false">
      <c r="A19" s="81" t="n">
        <v>46028</v>
      </c>
      <c r="B19" s="81" t="n">
        <v>46028</v>
      </c>
      <c r="C19" s="82" t="s">
        <v>167</v>
      </c>
      <c r="D19" s="82" t="s">
        <v>522</v>
      </c>
      <c r="E19" s="82" t="s">
        <v>523</v>
      </c>
      <c r="F19" s="0" t="n">
        <v>6</v>
      </c>
      <c r="G19" s="82" t="s">
        <v>524</v>
      </c>
      <c r="H19" s="0" t="n">
        <v>14.33333333</v>
      </c>
      <c r="I19" s="0" t="n">
        <v>50</v>
      </c>
      <c r="J19" s="82" t="s">
        <v>528</v>
      </c>
      <c r="K19" s="83" t="n">
        <v>86</v>
      </c>
      <c r="L19" s="0" t="n">
        <v>12712</v>
      </c>
      <c r="M19" s="0" t="n">
        <v>10230</v>
      </c>
      <c r="N19" s="0" t="n">
        <v>1.24262</v>
      </c>
      <c r="O19" s="0" t="n">
        <v>113</v>
      </c>
      <c r="P19" s="0" t="n">
        <v>8</v>
      </c>
      <c r="Q19" s="82" t="s">
        <v>527</v>
      </c>
      <c r="U19" s="0" t="str">
        <f aca="false">IF(C19="","",IF(COUNTIF(Campaigns!$A$7:$A$300,C19)&gt;0,"✓",IF(N(K19)=0,"– no spend","⚠ add to Campaigns tab")))</f>
        <v>✓</v>
      </c>
      <c r="V19" s="83" t="n">
        <f aca="false">IF(K19="","",K19*IF(Settings!$B$22=Settings!$C$6,1,IF(Settings!$B$22="USD",1/INDEX(Settings!$B$29:$B$40,MONTH(A19)),INDEX(Settings!$B$29:$B$40,MONTH(A19)))))</f>
        <v>86</v>
      </c>
    </row>
    <row r="20" customFormat="false" ht="15" hidden="false" customHeight="false" outlineLevel="0" collapsed="false">
      <c r="A20" s="81" t="n">
        <v>46028</v>
      </c>
      <c r="B20" s="81" t="n">
        <v>46028</v>
      </c>
      <c r="C20" s="82" t="s">
        <v>170</v>
      </c>
      <c r="D20" s="82" t="s">
        <v>522</v>
      </c>
      <c r="E20" s="82" t="s">
        <v>523</v>
      </c>
      <c r="F20" s="0" t="n">
        <v>6</v>
      </c>
      <c r="G20" s="82" t="s">
        <v>524</v>
      </c>
      <c r="H20" s="0" t="n">
        <v>12.35833333</v>
      </c>
      <c r="I20" s="0" t="n">
        <v>70</v>
      </c>
      <c r="J20" s="82" t="s">
        <v>528</v>
      </c>
      <c r="K20" s="83" t="n">
        <v>74.15</v>
      </c>
      <c r="L20" s="0" t="n">
        <v>3765</v>
      </c>
      <c r="M20" s="0" t="n">
        <v>3217</v>
      </c>
      <c r="N20" s="0" t="n">
        <v>1.170345</v>
      </c>
      <c r="O20" s="0" t="n">
        <v>47</v>
      </c>
      <c r="P20" s="0" t="n">
        <v>7</v>
      </c>
      <c r="Q20" s="82" t="s">
        <v>527</v>
      </c>
      <c r="U20" s="0" t="str">
        <f aca="false">IF(C20="","",IF(COUNTIF(Campaigns!$A$7:$A$300,C20)&gt;0,"✓",IF(N(K20)=0,"– no spend","⚠ add to Campaigns tab")))</f>
        <v>✓</v>
      </c>
      <c r="V20" s="83" t="n">
        <f aca="false">IF(K20="","",K20*IF(Settings!$B$22=Settings!$C$6,1,IF(Settings!$B$22="USD",1/INDEX(Settings!$B$29:$B$40,MONTH(A20)),INDEX(Settings!$B$29:$B$40,MONTH(A20)))))</f>
        <v>74.15</v>
      </c>
    </row>
    <row r="21" customFormat="false" ht="15" hidden="false" customHeight="false" outlineLevel="0" collapsed="false">
      <c r="A21" s="81" t="n">
        <v>46029</v>
      </c>
      <c r="B21" s="81" t="n">
        <v>46029</v>
      </c>
      <c r="C21" s="82" t="s">
        <v>183</v>
      </c>
      <c r="D21" s="82" t="s">
        <v>522</v>
      </c>
      <c r="E21" s="82" t="s">
        <v>523</v>
      </c>
      <c r="F21" s="0" t="n">
        <v>7</v>
      </c>
      <c r="G21" s="82" t="s">
        <v>524</v>
      </c>
      <c r="H21" s="0" t="n">
        <v>11.42714286</v>
      </c>
      <c r="I21" s="82" t="s">
        <v>525</v>
      </c>
      <c r="J21" s="82" t="s">
        <v>526</v>
      </c>
      <c r="K21" s="83" t="n">
        <v>79.99</v>
      </c>
      <c r="L21" s="0" t="n">
        <v>15596</v>
      </c>
      <c r="M21" s="0" t="n">
        <v>12101</v>
      </c>
      <c r="N21" s="0" t="n">
        <v>1.288819</v>
      </c>
      <c r="O21" s="0" t="n">
        <v>131</v>
      </c>
      <c r="P21" s="0" t="n">
        <v>7</v>
      </c>
      <c r="Q21" s="82" t="s">
        <v>527</v>
      </c>
      <c r="U21" s="0" t="str">
        <f aca="false">IF(C21="","",IF(COUNTIF(Campaigns!$A$7:$A$300,C21)&gt;0,"✓",IF(N(K21)=0,"– no spend","⚠ add to Campaigns tab")))</f>
        <v>✓</v>
      </c>
      <c r="V21" s="83" t="n">
        <f aca="false">IF(K21="","",K21*IF(Settings!$B$22=Settings!$C$6,1,IF(Settings!$B$22="USD",1/INDEX(Settings!$B$29:$B$40,MONTH(A21)),INDEX(Settings!$B$29:$B$40,MONTH(A21)))))</f>
        <v>79.99</v>
      </c>
    </row>
    <row r="22" customFormat="false" ht="15" hidden="false" customHeight="false" outlineLevel="0" collapsed="false">
      <c r="A22" s="81" t="n">
        <v>46029</v>
      </c>
      <c r="B22" s="81" t="n">
        <v>46029</v>
      </c>
      <c r="C22" s="82" t="s">
        <v>167</v>
      </c>
      <c r="D22" s="82" t="s">
        <v>522</v>
      </c>
      <c r="E22" s="82" t="s">
        <v>523</v>
      </c>
      <c r="F22" s="0" t="n">
        <v>15</v>
      </c>
      <c r="G22" s="82" t="s">
        <v>524</v>
      </c>
      <c r="H22" s="0" t="n">
        <v>6.15666667</v>
      </c>
      <c r="I22" s="0" t="n">
        <v>50</v>
      </c>
      <c r="J22" s="82" t="s">
        <v>528</v>
      </c>
      <c r="K22" s="83" t="n">
        <v>92.35</v>
      </c>
      <c r="L22" s="0" t="n">
        <v>14777</v>
      </c>
      <c r="M22" s="0" t="n">
        <v>12685</v>
      </c>
      <c r="N22" s="0" t="n">
        <v>1.164919</v>
      </c>
      <c r="O22" s="0" t="n">
        <v>144</v>
      </c>
      <c r="P22" s="0" t="n">
        <v>18</v>
      </c>
      <c r="Q22" s="82" t="s">
        <v>527</v>
      </c>
      <c r="U22" s="0" t="str">
        <f aca="false">IF(C22="","",IF(COUNTIF(Campaigns!$A$7:$A$300,C22)&gt;0,"✓",IF(N(K22)=0,"– no spend","⚠ add to Campaigns tab")))</f>
        <v>✓</v>
      </c>
      <c r="V22" s="83" t="n">
        <f aca="false">IF(K22="","",K22*IF(Settings!$B$22=Settings!$C$6,1,IF(Settings!$B$22="USD",1/INDEX(Settings!$B$29:$B$40,MONTH(A22)),INDEX(Settings!$B$29:$B$40,MONTH(A22)))))</f>
        <v>92.35</v>
      </c>
    </row>
    <row r="23" customFormat="false" ht="15" hidden="false" customHeight="false" outlineLevel="0" collapsed="false">
      <c r="A23" s="81" t="n">
        <v>46029</v>
      </c>
      <c r="B23" s="81" t="n">
        <v>46029</v>
      </c>
      <c r="C23" s="82" t="s">
        <v>170</v>
      </c>
      <c r="D23" s="82" t="s">
        <v>522</v>
      </c>
      <c r="E23" s="82" t="s">
        <v>523</v>
      </c>
      <c r="F23" s="0" t="n">
        <v>1</v>
      </c>
      <c r="G23" s="82" t="s">
        <v>524</v>
      </c>
      <c r="H23" s="0" t="n">
        <v>73.58</v>
      </c>
      <c r="I23" s="0" t="n">
        <v>70</v>
      </c>
      <c r="J23" s="82" t="s">
        <v>528</v>
      </c>
      <c r="K23" s="83" t="n">
        <v>73.58</v>
      </c>
      <c r="L23" s="0" t="n">
        <v>3456</v>
      </c>
      <c r="M23" s="0" t="n">
        <v>2928</v>
      </c>
      <c r="N23" s="0" t="n">
        <v>1.180328</v>
      </c>
      <c r="O23" s="0" t="n">
        <v>41</v>
      </c>
      <c r="P23" s="0" t="n">
        <v>1</v>
      </c>
      <c r="Q23" s="82" t="s">
        <v>527</v>
      </c>
      <c r="U23" s="0" t="str">
        <f aca="false">IF(C23="","",IF(COUNTIF(Campaigns!$A$7:$A$300,C23)&gt;0,"✓",IF(N(K23)=0,"– no spend","⚠ add to Campaigns tab")))</f>
        <v>✓</v>
      </c>
      <c r="V23" s="83" t="n">
        <f aca="false">IF(K23="","",K23*IF(Settings!$B$22=Settings!$C$6,1,IF(Settings!$B$22="USD",1/INDEX(Settings!$B$29:$B$40,MONTH(A23)),INDEX(Settings!$B$29:$B$40,MONTH(A23)))))</f>
        <v>73.58</v>
      </c>
    </row>
    <row r="24" customFormat="false" ht="15" hidden="false" customHeight="false" outlineLevel="0" collapsed="false">
      <c r="A24" s="81" t="n">
        <v>46030</v>
      </c>
      <c r="B24" s="81" t="n">
        <v>46030</v>
      </c>
      <c r="C24" s="82" t="s">
        <v>183</v>
      </c>
      <c r="D24" s="82" t="s">
        <v>522</v>
      </c>
      <c r="E24" s="82" t="s">
        <v>523</v>
      </c>
      <c r="F24" s="0" t="n">
        <v>7</v>
      </c>
      <c r="G24" s="82" t="s">
        <v>524</v>
      </c>
      <c r="H24" s="0" t="n">
        <v>10.57571429</v>
      </c>
      <c r="I24" s="82" t="s">
        <v>525</v>
      </c>
      <c r="J24" s="82" t="s">
        <v>526</v>
      </c>
      <c r="K24" s="83" t="n">
        <v>74.03</v>
      </c>
      <c r="L24" s="0" t="n">
        <v>14156</v>
      </c>
      <c r="M24" s="0" t="n">
        <v>11570</v>
      </c>
      <c r="N24" s="0" t="n">
        <v>1.223509</v>
      </c>
      <c r="O24" s="0" t="n">
        <v>116</v>
      </c>
      <c r="P24" s="0" t="n">
        <v>7</v>
      </c>
      <c r="Q24" s="82" t="s">
        <v>527</v>
      </c>
      <c r="U24" s="0" t="str">
        <f aca="false">IF(C24="","",IF(COUNTIF(Campaigns!$A$7:$A$300,C24)&gt;0,"✓",IF(N(K24)=0,"– no spend","⚠ add to Campaigns tab")))</f>
        <v>✓</v>
      </c>
      <c r="V24" s="83" t="n">
        <f aca="false">IF(K24="","",K24*IF(Settings!$B$22=Settings!$C$6,1,IF(Settings!$B$22="USD",1/INDEX(Settings!$B$29:$B$40,MONTH(A24)),INDEX(Settings!$B$29:$B$40,MONTH(A24)))))</f>
        <v>74.03</v>
      </c>
    </row>
    <row r="25" customFormat="false" ht="15" hidden="false" customHeight="false" outlineLevel="0" collapsed="false">
      <c r="A25" s="81" t="n">
        <v>46030</v>
      </c>
      <c r="B25" s="81" t="n">
        <v>46030</v>
      </c>
      <c r="C25" s="82" t="s">
        <v>167</v>
      </c>
      <c r="D25" s="82" t="s">
        <v>522</v>
      </c>
      <c r="E25" s="82" t="s">
        <v>523</v>
      </c>
      <c r="F25" s="0" t="n">
        <v>4</v>
      </c>
      <c r="G25" s="82" t="s">
        <v>524</v>
      </c>
      <c r="H25" s="0" t="n">
        <v>23.15</v>
      </c>
      <c r="I25" s="0" t="n">
        <v>50</v>
      </c>
      <c r="J25" s="82" t="s">
        <v>528</v>
      </c>
      <c r="K25" s="83" t="n">
        <v>92.6</v>
      </c>
      <c r="L25" s="0" t="n">
        <v>13982</v>
      </c>
      <c r="M25" s="0" t="n">
        <v>11842</v>
      </c>
      <c r="N25" s="0" t="n">
        <v>1.180713</v>
      </c>
      <c r="O25" s="0" t="n">
        <v>120</v>
      </c>
      <c r="P25" s="0" t="n">
        <v>6</v>
      </c>
      <c r="Q25" s="82" t="s">
        <v>527</v>
      </c>
      <c r="U25" s="0" t="str">
        <f aca="false">IF(C25="","",IF(COUNTIF(Campaigns!$A$7:$A$300,C25)&gt;0,"✓",IF(N(K25)=0,"– no spend","⚠ add to Campaigns tab")))</f>
        <v>✓</v>
      </c>
      <c r="V25" s="83" t="n">
        <f aca="false">IF(K25="","",K25*IF(Settings!$B$22=Settings!$C$6,1,IF(Settings!$B$22="USD",1/INDEX(Settings!$B$29:$B$40,MONTH(A25)),INDEX(Settings!$B$29:$B$40,MONTH(A25)))))</f>
        <v>92.6</v>
      </c>
    </row>
    <row r="26" customFormat="false" ht="15" hidden="false" customHeight="false" outlineLevel="0" collapsed="false">
      <c r="A26" s="81" t="n">
        <v>46030</v>
      </c>
      <c r="B26" s="81" t="n">
        <v>46030</v>
      </c>
      <c r="C26" s="82" t="s">
        <v>170</v>
      </c>
      <c r="D26" s="82" t="s">
        <v>522</v>
      </c>
      <c r="E26" s="82" t="s">
        <v>523</v>
      </c>
      <c r="F26" s="0" t="n">
        <v>4</v>
      </c>
      <c r="G26" s="82" t="s">
        <v>524</v>
      </c>
      <c r="H26" s="0" t="n">
        <v>17.3325</v>
      </c>
      <c r="I26" s="0" t="n">
        <v>70</v>
      </c>
      <c r="J26" s="82" t="s">
        <v>528</v>
      </c>
      <c r="K26" s="83" t="n">
        <v>69.33</v>
      </c>
      <c r="L26" s="0" t="n">
        <v>4118</v>
      </c>
      <c r="M26" s="0" t="n">
        <v>3538</v>
      </c>
      <c r="N26" s="0" t="n">
        <v>1.163934</v>
      </c>
      <c r="O26" s="0" t="n">
        <v>60</v>
      </c>
      <c r="P26" s="0" t="n">
        <v>4</v>
      </c>
      <c r="Q26" s="82" t="s">
        <v>527</v>
      </c>
      <c r="U26" s="0" t="str">
        <f aca="false">IF(C26="","",IF(COUNTIF(Campaigns!$A$7:$A$300,C26)&gt;0,"✓",IF(N(K26)=0,"– no spend","⚠ add to Campaigns tab")))</f>
        <v>✓</v>
      </c>
      <c r="V26" s="83" t="n">
        <f aca="false">IF(K26="","",K26*IF(Settings!$B$22=Settings!$C$6,1,IF(Settings!$B$22="USD",1/INDEX(Settings!$B$29:$B$40,MONTH(A26)),INDEX(Settings!$B$29:$B$40,MONTH(A26)))))</f>
        <v>69.33</v>
      </c>
    </row>
    <row r="27" customFormat="false" ht="15" hidden="false" customHeight="false" outlineLevel="0" collapsed="false">
      <c r="A27" s="81" t="n">
        <v>46031</v>
      </c>
      <c r="B27" s="81" t="n">
        <v>46031</v>
      </c>
      <c r="C27" s="82" t="s">
        <v>183</v>
      </c>
      <c r="D27" s="82" t="s">
        <v>522</v>
      </c>
      <c r="E27" s="82" t="s">
        <v>523</v>
      </c>
      <c r="F27" s="0" t="n">
        <v>8</v>
      </c>
      <c r="G27" s="82" t="s">
        <v>524</v>
      </c>
      <c r="H27" s="0" t="n">
        <v>9.5175</v>
      </c>
      <c r="I27" s="82" t="s">
        <v>525</v>
      </c>
      <c r="J27" s="82" t="s">
        <v>526</v>
      </c>
      <c r="K27" s="83" t="n">
        <v>76.14</v>
      </c>
      <c r="L27" s="0" t="n">
        <v>13967</v>
      </c>
      <c r="M27" s="0" t="n">
        <v>11189</v>
      </c>
      <c r="N27" s="0" t="n">
        <v>1.24828</v>
      </c>
      <c r="O27" s="0" t="n">
        <v>92</v>
      </c>
      <c r="P27" s="0" t="n">
        <v>8</v>
      </c>
      <c r="Q27" s="82" t="s">
        <v>527</v>
      </c>
      <c r="U27" s="0" t="str">
        <f aca="false">IF(C27="","",IF(COUNTIF(Campaigns!$A$7:$A$300,C27)&gt;0,"✓",IF(N(K27)=0,"– no spend","⚠ add to Campaigns tab")))</f>
        <v>✓</v>
      </c>
      <c r="V27" s="83" t="n">
        <f aca="false">IF(K27="","",K27*IF(Settings!$B$22=Settings!$C$6,1,IF(Settings!$B$22="USD",1/INDEX(Settings!$B$29:$B$40,MONTH(A27)),INDEX(Settings!$B$29:$B$40,MONTH(A27)))))</f>
        <v>76.14</v>
      </c>
    </row>
    <row r="28" customFormat="false" ht="15" hidden="false" customHeight="false" outlineLevel="0" collapsed="false">
      <c r="A28" s="81" t="n">
        <v>46031</v>
      </c>
      <c r="B28" s="81" t="n">
        <v>46031</v>
      </c>
      <c r="C28" s="82" t="s">
        <v>167</v>
      </c>
      <c r="D28" s="82" t="s">
        <v>522</v>
      </c>
      <c r="E28" s="82" t="s">
        <v>523</v>
      </c>
      <c r="F28" s="0" t="n">
        <v>1</v>
      </c>
      <c r="G28" s="82" t="s">
        <v>524</v>
      </c>
      <c r="H28" s="0" t="n">
        <v>89.48</v>
      </c>
      <c r="I28" s="0" t="n">
        <v>50</v>
      </c>
      <c r="J28" s="82" t="s">
        <v>528</v>
      </c>
      <c r="K28" s="83" t="n">
        <v>89.48</v>
      </c>
      <c r="L28" s="0" t="n">
        <v>12757</v>
      </c>
      <c r="M28" s="0" t="n">
        <v>10861</v>
      </c>
      <c r="N28" s="0" t="n">
        <v>1.17457</v>
      </c>
      <c r="O28" s="0" t="n">
        <v>111</v>
      </c>
      <c r="P28" s="0" t="n">
        <v>3</v>
      </c>
      <c r="Q28" s="82" t="s">
        <v>527</v>
      </c>
      <c r="U28" s="0" t="str">
        <f aca="false">IF(C28="","",IF(COUNTIF(Campaigns!$A$7:$A$300,C28)&gt;0,"✓",IF(N(K28)=0,"– no spend","⚠ add to Campaigns tab")))</f>
        <v>✓</v>
      </c>
      <c r="V28" s="83" t="n">
        <f aca="false">IF(K28="","",K28*IF(Settings!$B$22=Settings!$C$6,1,IF(Settings!$B$22="USD",1/INDEX(Settings!$B$29:$B$40,MONTH(A28)),INDEX(Settings!$B$29:$B$40,MONTH(A28)))))</f>
        <v>89.48</v>
      </c>
    </row>
    <row r="29" customFormat="false" ht="15" hidden="false" customHeight="false" outlineLevel="0" collapsed="false">
      <c r="A29" s="81" t="n">
        <v>46031</v>
      </c>
      <c r="B29" s="81" t="n">
        <v>46031</v>
      </c>
      <c r="C29" s="82" t="s">
        <v>179</v>
      </c>
      <c r="D29" s="82" t="s">
        <v>522</v>
      </c>
      <c r="E29" s="82" t="s">
        <v>529</v>
      </c>
      <c r="I29" s="0" t="n">
        <v>20</v>
      </c>
      <c r="J29" s="82" t="s">
        <v>528</v>
      </c>
      <c r="K29" s="83" t="n">
        <v>34.51</v>
      </c>
      <c r="L29" s="0" t="n">
        <v>3954</v>
      </c>
      <c r="M29" s="0" t="n">
        <v>3489</v>
      </c>
      <c r="N29" s="0" t="n">
        <v>1.133276</v>
      </c>
      <c r="O29" s="0" t="n">
        <v>51</v>
      </c>
      <c r="Q29" s="82" t="s">
        <v>527</v>
      </c>
      <c r="U29" s="0" t="str">
        <f aca="false">IF(C29="","",IF(COUNTIF(Campaigns!$A$7:$A$300,C29)&gt;0,"✓",IF(N(K29)=0,"– no spend","⚠ add to Campaigns tab")))</f>
        <v>✓</v>
      </c>
      <c r="V29" s="83" t="n">
        <f aca="false">IF(K29="","",K29*IF(Settings!$B$22=Settings!$C$6,1,IF(Settings!$B$22="USD",1/INDEX(Settings!$B$29:$B$40,MONTH(A29)),INDEX(Settings!$B$29:$B$40,MONTH(A29)))))</f>
        <v>34.51</v>
      </c>
    </row>
    <row r="30" customFormat="false" ht="15" hidden="false" customHeight="false" outlineLevel="0" collapsed="false">
      <c r="A30" s="81" t="n">
        <v>46031</v>
      </c>
      <c r="B30" s="81" t="n">
        <v>46031</v>
      </c>
      <c r="C30" s="82" t="s">
        <v>170</v>
      </c>
      <c r="D30" s="82" t="s">
        <v>522</v>
      </c>
      <c r="E30" s="82" t="s">
        <v>523</v>
      </c>
      <c r="F30" s="0" t="n">
        <v>6</v>
      </c>
      <c r="G30" s="82" t="s">
        <v>524</v>
      </c>
      <c r="H30" s="0" t="n">
        <v>10.50166667</v>
      </c>
      <c r="I30" s="0" t="n">
        <v>70</v>
      </c>
      <c r="J30" s="82" t="s">
        <v>528</v>
      </c>
      <c r="K30" s="83" t="n">
        <v>63.01</v>
      </c>
      <c r="L30" s="0" t="n">
        <v>3543</v>
      </c>
      <c r="M30" s="0" t="n">
        <v>3126</v>
      </c>
      <c r="N30" s="0" t="n">
        <v>1.133397</v>
      </c>
      <c r="O30" s="0" t="n">
        <v>45</v>
      </c>
      <c r="P30" s="0" t="n">
        <v>6</v>
      </c>
      <c r="Q30" s="82" t="s">
        <v>527</v>
      </c>
      <c r="U30" s="0" t="str">
        <f aca="false">IF(C30="","",IF(COUNTIF(Campaigns!$A$7:$A$300,C30)&gt;0,"✓",IF(N(K30)=0,"– no spend","⚠ add to Campaigns tab")))</f>
        <v>✓</v>
      </c>
      <c r="V30" s="83" t="n">
        <f aca="false">IF(K30="","",K30*IF(Settings!$B$22=Settings!$C$6,1,IF(Settings!$B$22="USD",1/INDEX(Settings!$B$29:$B$40,MONTH(A30)),INDEX(Settings!$B$29:$B$40,MONTH(A30)))))</f>
        <v>63.01</v>
      </c>
    </row>
    <row r="31" customFormat="false" ht="15" hidden="false" customHeight="false" outlineLevel="0" collapsed="false">
      <c r="A31" s="81" t="n">
        <v>46031</v>
      </c>
      <c r="B31" s="81" t="n">
        <v>46031</v>
      </c>
      <c r="C31" s="82" t="s">
        <v>169</v>
      </c>
      <c r="D31" s="82" t="s">
        <v>530</v>
      </c>
      <c r="E31" s="82" t="s">
        <v>529</v>
      </c>
      <c r="I31" s="0" t="n">
        <v>41.29</v>
      </c>
      <c r="J31" s="82" t="s">
        <v>528</v>
      </c>
      <c r="K31" s="83" t="n">
        <v>34.91</v>
      </c>
      <c r="L31" s="0" t="n">
        <v>1770</v>
      </c>
      <c r="M31" s="0" t="n">
        <v>1737</v>
      </c>
      <c r="N31" s="0" t="n">
        <v>1.018998</v>
      </c>
      <c r="O31" s="0" t="n">
        <v>11</v>
      </c>
      <c r="Q31" s="82" t="s">
        <v>527</v>
      </c>
      <c r="U31" s="0" t="str">
        <f aca="false">IF(C31="","",IF(COUNTIF(Campaigns!$A$7:$A$300,C31)&gt;0,"✓",IF(N(K31)=0,"– no spend","⚠ add to Campaigns tab")))</f>
        <v>✓</v>
      </c>
      <c r="V31" s="83" t="n">
        <f aca="false">IF(K31="","",K31*IF(Settings!$B$22=Settings!$C$6,1,IF(Settings!$B$22="USD",1/INDEX(Settings!$B$29:$B$40,MONTH(A31)),INDEX(Settings!$B$29:$B$40,MONTH(A31)))))</f>
        <v>34.91</v>
      </c>
    </row>
    <row r="32" customFormat="false" ht="15" hidden="false" customHeight="false" outlineLevel="0" collapsed="false">
      <c r="A32" s="81" t="n">
        <v>46032</v>
      </c>
      <c r="B32" s="81" t="n">
        <v>46032</v>
      </c>
      <c r="C32" s="82" t="s">
        <v>183</v>
      </c>
      <c r="D32" s="82" t="s">
        <v>522</v>
      </c>
      <c r="E32" s="82" t="s">
        <v>523</v>
      </c>
      <c r="F32" s="0" t="n">
        <v>3</v>
      </c>
      <c r="G32" s="82" t="s">
        <v>524</v>
      </c>
      <c r="H32" s="0" t="n">
        <v>25.07333333</v>
      </c>
      <c r="I32" s="82" t="s">
        <v>525</v>
      </c>
      <c r="J32" s="82" t="s">
        <v>526</v>
      </c>
      <c r="K32" s="83" t="n">
        <v>75.22</v>
      </c>
      <c r="L32" s="0" t="n">
        <v>13934</v>
      </c>
      <c r="M32" s="0" t="n">
        <v>11798</v>
      </c>
      <c r="N32" s="0" t="n">
        <v>1.181048</v>
      </c>
      <c r="O32" s="0" t="n">
        <v>107</v>
      </c>
      <c r="P32" s="0" t="n">
        <v>3</v>
      </c>
      <c r="Q32" s="82" t="s">
        <v>527</v>
      </c>
      <c r="U32" s="0" t="str">
        <f aca="false">IF(C32="","",IF(COUNTIF(Campaigns!$A$7:$A$300,C32)&gt;0,"✓",IF(N(K32)=0,"– no spend","⚠ add to Campaigns tab")))</f>
        <v>✓</v>
      </c>
      <c r="V32" s="83" t="n">
        <f aca="false">IF(K32="","",K32*IF(Settings!$B$22=Settings!$C$6,1,IF(Settings!$B$22="USD",1/INDEX(Settings!$B$29:$B$40,MONTH(A32)),INDEX(Settings!$B$29:$B$40,MONTH(A32)))))</f>
        <v>75.22</v>
      </c>
    </row>
    <row r="33" customFormat="false" ht="15" hidden="false" customHeight="false" outlineLevel="0" collapsed="false">
      <c r="A33" s="81" t="n">
        <v>46032</v>
      </c>
      <c r="B33" s="81" t="n">
        <v>46032</v>
      </c>
      <c r="C33" s="82" t="s">
        <v>167</v>
      </c>
      <c r="D33" s="82" t="s">
        <v>522</v>
      </c>
      <c r="E33" s="82" t="s">
        <v>523</v>
      </c>
      <c r="F33" s="0" t="n">
        <v>9</v>
      </c>
      <c r="G33" s="82" t="s">
        <v>524</v>
      </c>
      <c r="H33" s="0" t="n">
        <v>10.49777778</v>
      </c>
      <c r="I33" s="0" t="n">
        <v>50</v>
      </c>
      <c r="J33" s="82" t="s">
        <v>528</v>
      </c>
      <c r="K33" s="83" t="n">
        <v>94.48</v>
      </c>
      <c r="L33" s="0" t="n">
        <v>12760</v>
      </c>
      <c r="M33" s="0" t="n">
        <v>10601</v>
      </c>
      <c r="N33" s="0" t="n">
        <v>1.20366</v>
      </c>
      <c r="O33" s="0" t="n">
        <v>113</v>
      </c>
      <c r="P33" s="0" t="n">
        <v>9</v>
      </c>
      <c r="Q33" s="82" t="s">
        <v>527</v>
      </c>
      <c r="U33" s="0" t="str">
        <f aca="false">IF(C33="","",IF(COUNTIF(Campaigns!$A$7:$A$300,C33)&gt;0,"✓",IF(N(K33)=0,"– no spend","⚠ add to Campaigns tab")))</f>
        <v>✓</v>
      </c>
      <c r="V33" s="83" t="n">
        <f aca="false">IF(K33="","",K33*IF(Settings!$B$22=Settings!$C$6,1,IF(Settings!$B$22="USD",1/INDEX(Settings!$B$29:$B$40,MONTH(A33)),INDEX(Settings!$B$29:$B$40,MONTH(A33)))))</f>
        <v>94.48</v>
      </c>
    </row>
    <row r="34" customFormat="false" ht="15" hidden="false" customHeight="false" outlineLevel="0" collapsed="false">
      <c r="A34" s="81" t="n">
        <v>46032</v>
      </c>
      <c r="B34" s="81" t="n">
        <v>46032</v>
      </c>
      <c r="C34" s="82" t="s">
        <v>179</v>
      </c>
      <c r="D34" s="82" t="s">
        <v>522</v>
      </c>
      <c r="E34" s="82" t="s">
        <v>529</v>
      </c>
      <c r="F34" s="0" t="n">
        <v>3</v>
      </c>
      <c r="G34" s="82" t="s">
        <v>531</v>
      </c>
      <c r="H34" s="0" t="n">
        <v>11.36</v>
      </c>
      <c r="I34" s="0" t="n">
        <v>20</v>
      </c>
      <c r="J34" s="82" t="s">
        <v>528</v>
      </c>
      <c r="K34" s="83" t="n">
        <v>34.08</v>
      </c>
      <c r="L34" s="0" t="n">
        <v>5612</v>
      </c>
      <c r="M34" s="0" t="n">
        <v>4070</v>
      </c>
      <c r="N34" s="0" t="n">
        <v>1.37887</v>
      </c>
      <c r="O34" s="0" t="n">
        <v>48</v>
      </c>
      <c r="P34" s="0" t="n">
        <v>3</v>
      </c>
      <c r="Q34" s="82" t="s">
        <v>527</v>
      </c>
      <c r="U34" s="0" t="str">
        <f aca="false">IF(C34="","",IF(COUNTIF(Campaigns!$A$7:$A$300,C34)&gt;0,"✓",IF(N(K34)=0,"– no spend","⚠ add to Campaigns tab")))</f>
        <v>✓</v>
      </c>
      <c r="V34" s="83" t="n">
        <f aca="false">IF(K34="","",K34*IF(Settings!$B$22=Settings!$C$6,1,IF(Settings!$B$22="USD",1/INDEX(Settings!$B$29:$B$40,MONTH(A34)),INDEX(Settings!$B$29:$B$40,MONTH(A34)))))</f>
        <v>34.08</v>
      </c>
    </row>
    <row r="35" customFormat="false" ht="15" hidden="false" customHeight="false" outlineLevel="0" collapsed="false">
      <c r="A35" s="81" t="n">
        <v>46032</v>
      </c>
      <c r="B35" s="81" t="n">
        <v>46032</v>
      </c>
      <c r="C35" s="82" t="s">
        <v>170</v>
      </c>
      <c r="D35" s="82" t="s">
        <v>522</v>
      </c>
      <c r="E35" s="82" t="s">
        <v>523</v>
      </c>
      <c r="F35" s="0" t="n">
        <v>5</v>
      </c>
      <c r="G35" s="82" t="s">
        <v>524</v>
      </c>
      <c r="H35" s="0" t="n">
        <v>13.132</v>
      </c>
      <c r="I35" s="0" t="n">
        <v>70</v>
      </c>
      <c r="J35" s="82" t="s">
        <v>528</v>
      </c>
      <c r="K35" s="83" t="n">
        <v>65.66</v>
      </c>
      <c r="L35" s="0" t="n">
        <v>3437</v>
      </c>
      <c r="M35" s="0" t="n">
        <v>2975</v>
      </c>
      <c r="N35" s="0" t="n">
        <v>1.155294</v>
      </c>
      <c r="O35" s="0" t="n">
        <v>33</v>
      </c>
      <c r="P35" s="0" t="n">
        <v>5</v>
      </c>
      <c r="Q35" s="82" t="s">
        <v>527</v>
      </c>
      <c r="U35" s="0" t="str">
        <f aca="false">IF(C35="","",IF(COUNTIF(Campaigns!$A$7:$A$300,C35)&gt;0,"✓",IF(N(K35)=0,"– no spend","⚠ add to Campaigns tab")))</f>
        <v>✓</v>
      </c>
      <c r="V35" s="83" t="n">
        <f aca="false">IF(K35="","",K35*IF(Settings!$B$22=Settings!$C$6,1,IF(Settings!$B$22="USD",1/INDEX(Settings!$B$29:$B$40,MONTH(A35)),INDEX(Settings!$B$29:$B$40,MONTH(A35)))))</f>
        <v>65.66</v>
      </c>
    </row>
    <row r="36" customFormat="false" ht="15" hidden="false" customHeight="false" outlineLevel="0" collapsed="false">
      <c r="A36" s="81" t="n">
        <v>46032</v>
      </c>
      <c r="B36" s="81" t="n">
        <v>46032</v>
      </c>
      <c r="C36" s="82" t="s">
        <v>169</v>
      </c>
      <c r="D36" s="82" t="s">
        <v>530</v>
      </c>
      <c r="E36" s="82" t="s">
        <v>529</v>
      </c>
      <c r="I36" s="0" t="n">
        <v>41.29</v>
      </c>
      <c r="J36" s="82" t="s">
        <v>528</v>
      </c>
      <c r="K36" s="83" t="n">
        <v>34.8</v>
      </c>
      <c r="L36" s="0" t="n">
        <v>1483</v>
      </c>
      <c r="M36" s="0" t="n">
        <v>1418</v>
      </c>
      <c r="N36" s="0" t="n">
        <v>1.045839</v>
      </c>
      <c r="O36" s="0" t="n">
        <v>9</v>
      </c>
      <c r="Q36" s="82" t="s">
        <v>527</v>
      </c>
      <c r="U36" s="0" t="str">
        <f aca="false">IF(C36="","",IF(COUNTIF(Campaigns!$A$7:$A$300,C36)&gt;0,"✓",IF(N(K36)=0,"– no spend","⚠ add to Campaigns tab")))</f>
        <v>✓</v>
      </c>
      <c r="V36" s="83" t="n">
        <f aca="false">IF(K36="","",K36*IF(Settings!$B$22=Settings!$C$6,1,IF(Settings!$B$22="USD",1/INDEX(Settings!$B$29:$B$40,MONTH(A36)),INDEX(Settings!$B$29:$B$40,MONTH(A36)))))</f>
        <v>34.8</v>
      </c>
    </row>
    <row r="37" customFormat="false" ht="15" hidden="false" customHeight="false" outlineLevel="0" collapsed="false">
      <c r="A37" s="81" t="n">
        <v>46033</v>
      </c>
      <c r="B37" s="81" t="n">
        <v>46033</v>
      </c>
      <c r="C37" s="82" t="s">
        <v>183</v>
      </c>
      <c r="D37" s="82" t="s">
        <v>522</v>
      </c>
      <c r="E37" s="82" t="s">
        <v>523</v>
      </c>
      <c r="F37" s="0" t="n">
        <v>12</v>
      </c>
      <c r="G37" s="82" t="s">
        <v>524</v>
      </c>
      <c r="H37" s="0" t="n">
        <v>7.45416667</v>
      </c>
      <c r="I37" s="82" t="s">
        <v>525</v>
      </c>
      <c r="J37" s="82" t="s">
        <v>526</v>
      </c>
      <c r="K37" s="83" t="n">
        <v>89.45</v>
      </c>
      <c r="L37" s="0" t="n">
        <v>15636</v>
      </c>
      <c r="M37" s="0" t="n">
        <v>12620</v>
      </c>
      <c r="N37" s="0" t="n">
        <v>1.238986</v>
      </c>
      <c r="O37" s="0" t="n">
        <v>144</v>
      </c>
      <c r="P37" s="0" t="n">
        <v>12</v>
      </c>
      <c r="Q37" s="82" t="s">
        <v>527</v>
      </c>
      <c r="U37" s="0" t="str">
        <f aca="false">IF(C37="","",IF(COUNTIF(Campaigns!$A$7:$A$300,C37)&gt;0,"✓",IF(N(K37)=0,"– no spend","⚠ add to Campaigns tab")))</f>
        <v>✓</v>
      </c>
      <c r="V37" s="83" t="n">
        <f aca="false">IF(K37="","",K37*IF(Settings!$B$22=Settings!$C$6,1,IF(Settings!$B$22="USD",1/INDEX(Settings!$B$29:$B$40,MONTH(A37)),INDEX(Settings!$B$29:$B$40,MONTH(A37)))))</f>
        <v>89.45</v>
      </c>
    </row>
    <row r="38" customFormat="false" ht="15" hidden="false" customHeight="false" outlineLevel="0" collapsed="false">
      <c r="A38" s="81" t="n">
        <v>46033</v>
      </c>
      <c r="B38" s="81" t="n">
        <v>46033</v>
      </c>
      <c r="C38" s="82" t="s">
        <v>167</v>
      </c>
      <c r="D38" s="82" t="s">
        <v>522</v>
      </c>
      <c r="E38" s="82" t="s">
        <v>523</v>
      </c>
      <c r="F38" s="0" t="n">
        <v>11</v>
      </c>
      <c r="G38" s="82" t="s">
        <v>524</v>
      </c>
      <c r="H38" s="0" t="n">
        <v>8.84</v>
      </c>
      <c r="I38" s="0" t="n">
        <v>50</v>
      </c>
      <c r="J38" s="82" t="s">
        <v>528</v>
      </c>
      <c r="K38" s="83" t="n">
        <v>97.24</v>
      </c>
      <c r="L38" s="0" t="n">
        <v>13736</v>
      </c>
      <c r="M38" s="0" t="n">
        <v>11439</v>
      </c>
      <c r="N38" s="0" t="n">
        <v>1.200804</v>
      </c>
      <c r="O38" s="0" t="n">
        <v>138</v>
      </c>
      <c r="P38" s="0" t="n">
        <v>12</v>
      </c>
      <c r="Q38" s="82" t="s">
        <v>527</v>
      </c>
      <c r="U38" s="0" t="str">
        <f aca="false">IF(C38="","",IF(COUNTIF(Campaigns!$A$7:$A$300,C38)&gt;0,"✓",IF(N(K38)=0,"– no spend","⚠ add to Campaigns tab")))</f>
        <v>✓</v>
      </c>
      <c r="V38" s="83" t="n">
        <f aca="false">IF(K38="","",K38*IF(Settings!$B$22=Settings!$C$6,1,IF(Settings!$B$22="USD",1/INDEX(Settings!$B$29:$B$40,MONTH(A38)),INDEX(Settings!$B$29:$B$40,MONTH(A38)))))</f>
        <v>97.24</v>
      </c>
    </row>
    <row r="39" customFormat="false" ht="15" hidden="false" customHeight="false" outlineLevel="0" collapsed="false">
      <c r="A39" s="81" t="n">
        <v>46033</v>
      </c>
      <c r="B39" s="81" t="n">
        <v>46033</v>
      </c>
      <c r="C39" s="82" t="s">
        <v>179</v>
      </c>
      <c r="D39" s="82" t="s">
        <v>522</v>
      </c>
      <c r="E39" s="82" t="s">
        <v>529</v>
      </c>
      <c r="F39" s="0" t="n">
        <v>1</v>
      </c>
      <c r="G39" s="82" t="s">
        <v>531</v>
      </c>
      <c r="H39" s="0" t="n">
        <v>22.34</v>
      </c>
      <c r="I39" s="0" t="n">
        <v>20</v>
      </c>
      <c r="J39" s="82" t="s">
        <v>528</v>
      </c>
      <c r="K39" s="83" t="n">
        <v>22.34</v>
      </c>
      <c r="L39" s="0" t="n">
        <v>2864</v>
      </c>
      <c r="M39" s="0" t="n">
        <v>2067</v>
      </c>
      <c r="N39" s="0" t="n">
        <v>1.385583</v>
      </c>
      <c r="O39" s="0" t="n">
        <v>28</v>
      </c>
      <c r="P39" s="0" t="n">
        <v>1</v>
      </c>
      <c r="Q39" s="82" t="s">
        <v>527</v>
      </c>
      <c r="U39" s="0" t="str">
        <f aca="false">IF(C39="","",IF(COUNTIF(Campaigns!$A$7:$A$300,C39)&gt;0,"✓",IF(N(K39)=0,"– no spend","⚠ add to Campaigns tab")))</f>
        <v>✓</v>
      </c>
      <c r="V39" s="83" t="n">
        <f aca="false">IF(K39="","",K39*IF(Settings!$B$22=Settings!$C$6,1,IF(Settings!$B$22="USD",1/INDEX(Settings!$B$29:$B$40,MONTH(A39)),INDEX(Settings!$B$29:$B$40,MONTH(A39)))))</f>
        <v>22.34</v>
      </c>
    </row>
    <row r="40" customFormat="false" ht="15" hidden="false" customHeight="false" outlineLevel="0" collapsed="false">
      <c r="A40" s="81" t="n">
        <v>46033</v>
      </c>
      <c r="B40" s="81" t="n">
        <v>46033</v>
      </c>
      <c r="C40" s="82" t="s">
        <v>170</v>
      </c>
      <c r="D40" s="82" t="s">
        <v>522</v>
      </c>
      <c r="E40" s="82" t="s">
        <v>523</v>
      </c>
      <c r="F40" s="0" t="n">
        <v>4</v>
      </c>
      <c r="G40" s="82" t="s">
        <v>524</v>
      </c>
      <c r="H40" s="0" t="n">
        <v>18.0525</v>
      </c>
      <c r="I40" s="0" t="n">
        <v>70</v>
      </c>
      <c r="J40" s="82" t="s">
        <v>528</v>
      </c>
      <c r="K40" s="83" t="n">
        <v>72.21</v>
      </c>
      <c r="L40" s="0" t="n">
        <v>3337</v>
      </c>
      <c r="M40" s="0" t="n">
        <v>2836</v>
      </c>
      <c r="N40" s="0" t="n">
        <v>1.176657</v>
      </c>
      <c r="O40" s="0" t="n">
        <v>51</v>
      </c>
      <c r="P40" s="0" t="n">
        <v>4</v>
      </c>
      <c r="Q40" s="82" t="s">
        <v>527</v>
      </c>
      <c r="U40" s="0" t="str">
        <f aca="false">IF(C40="","",IF(COUNTIF(Campaigns!$A$7:$A$300,C40)&gt;0,"✓",IF(N(K40)=0,"– no spend","⚠ add to Campaigns tab")))</f>
        <v>✓</v>
      </c>
      <c r="V40" s="83" t="n">
        <f aca="false">IF(K40="","",K40*IF(Settings!$B$22=Settings!$C$6,1,IF(Settings!$B$22="USD",1/INDEX(Settings!$B$29:$B$40,MONTH(A40)),INDEX(Settings!$B$29:$B$40,MONTH(A40)))))</f>
        <v>72.21</v>
      </c>
    </row>
    <row r="41" customFormat="false" ht="15" hidden="false" customHeight="false" outlineLevel="0" collapsed="false">
      <c r="A41" s="81" t="n">
        <v>46033</v>
      </c>
      <c r="B41" s="81" t="n">
        <v>46033</v>
      </c>
      <c r="C41" s="82" t="s">
        <v>169</v>
      </c>
      <c r="D41" s="82" t="s">
        <v>530</v>
      </c>
      <c r="E41" s="82" t="s">
        <v>529</v>
      </c>
      <c r="F41" s="0" t="n">
        <v>2</v>
      </c>
      <c r="G41" s="82" t="s">
        <v>531</v>
      </c>
      <c r="H41" s="0" t="n">
        <v>13.815</v>
      </c>
      <c r="I41" s="0" t="n">
        <v>41.29</v>
      </c>
      <c r="J41" s="82" t="s">
        <v>528</v>
      </c>
      <c r="K41" s="83" t="n">
        <v>27.63</v>
      </c>
      <c r="L41" s="0" t="n">
        <v>1403</v>
      </c>
      <c r="M41" s="0" t="n">
        <v>1154</v>
      </c>
      <c r="N41" s="0" t="n">
        <v>1.215771</v>
      </c>
      <c r="O41" s="0" t="n">
        <v>19</v>
      </c>
      <c r="P41" s="0" t="n">
        <v>2</v>
      </c>
      <c r="Q41" s="82" t="s">
        <v>527</v>
      </c>
      <c r="U41" s="0" t="str">
        <f aca="false">IF(C41="","",IF(COUNTIF(Campaigns!$A$7:$A$300,C41)&gt;0,"✓",IF(N(K41)=0,"– no spend","⚠ add to Campaigns tab")))</f>
        <v>✓</v>
      </c>
      <c r="V41" s="83" t="n">
        <f aca="false">IF(K41="","",K41*IF(Settings!$B$22=Settings!$C$6,1,IF(Settings!$B$22="USD",1/INDEX(Settings!$B$29:$B$40,MONTH(A41)),INDEX(Settings!$B$29:$B$40,MONTH(A41)))))</f>
        <v>27.63</v>
      </c>
    </row>
    <row r="42" customFormat="false" ht="15" hidden="false" customHeight="false" outlineLevel="0" collapsed="false">
      <c r="A42" s="81" t="n">
        <v>46034</v>
      </c>
      <c r="B42" s="81" t="n">
        <v>46034</v>
      </c>
      <c r="C42" s="82" t="s">
        <v>183</v>
      </c>
      <c r="D42" s="82" t="s">
        <v>522</v>
      </c>
      <c r="E42" s="82" t="s">
        <v>523</v>
      </c>
      <c r="F42" s="0" t="n">
        <v>8</v>
      </c>
      <c r="G42" s="82" t="s">
        <v>524</v>
      </c>
      <c r="H42" s="0" t="n">
        <v>10.61625</v>
      </c>
      <c r="I42" s="82" t="s">
        <v>525</v>
      </c>
      <c r="J42" s="82" t="s">
        <v>526</v>
      </c>
      <c r="K42" s="83" t="n">
        <v>84.93</v>
      </c>
      <c r="L42" s="0" t="n">
        <v>15773</v>
      </c>
      <c r="M42" s="0" t="n">
        <v>12519</v>
      </c>
      <c r="N42" s="0" t="n">
        <v>1.259925</v>
      </c>
      <c r="O42" s="0" t="n">
        <v>124</v>
      </c>
      <c r="P42" s="0" t="n">
        <v>9</v>
      </c>
      <c r="Q42" s="82" t="s">
        <v>527</v>
      </c>
      <c r="U42" s="0" t="str">
        <f aca="false">IF(C42="","",IF(COUNTIF(Campaigns!$A$7:$A$300,C42)&gt;0,"✓",IF(N(K42)=0,"– no spend","⚠ add to Campaigns tab")))</f>
        <v>✓</v>
      </c>
      <c r="V42" s="83" t="n">
        <f aca="false">IF(K42="","",K42*IF(Settings!$B$22=Settings!$C$6,1,IF(Settings!$B$22="USD",1/INDEX(Settings!$B$29:$B$40,MONTH(A42)),INDEX(Settings!$B$29:$B$40,MONTH(A42)))))</f>
        <v>84.93</v>
      </c>
    </row>
    <row r="43" customFormat="false" ht="15" hidden="false" customHeight="false" outlineLevel="0" collapsed="false">
      <c r="A43" s="81" t="n">
        <v>46034</v>
      </c>
      <c r="B43" s="81" t="n">
        <v>46034</v>
      </c>
      <c r="C43" s="82" t="s">
        <v>167</v>
      </c>
      <c r="D43" s="82" t="s">
        <v>522</v>
      </c>
      <c r="E43" s="82" t="s">
        <v>523</v>
      </c>
      <c r="F43" s="0" t="n">
        <v>10</v>
      </c>
      <c r="G43" s="82" t="s">
        <v>524</v>
      </c>
      <c r="H43" s="0" t="n">
        <v>8.992</v>
      </c>
      <c r="I43" s="0" t="n">
        <v>50</v>
      </c>
      <c r="J43" s="82" t="s">
        <v>528</v>
      </c>
      <c r="K43" s="83" t="n">
        <v>89.92</v>
      </c>
      <c r="L43" s="0" t="n">
        <v>15312</v>
      </c>
      <c r="M43" s="0" t="n">
        <v>12223</v>
      </c>
      <c r="N43" s="0" t="n">
        <v>1.25272</v>
      </c>
      <c r="O43" s="0" t="n">
        <v>112</v>
      </c>
      <c r="P43" s="0" t="n">
        <v>10</v>
      </c>
      <c r="Q43" s="82" t="s">
        <v>527</v>
      </c>
      <c r="U43" s="0" t="str">
        <f aca="false">IF(C43="","",IF(COUNTIF(Campaigns!$A$7:$A$300,C43)&gt;0,"✓",IF(N(K43)=0,"– no spend","⚠ add to Campaigns tab")))</f>
        <v>✓</v>
      </c>
      <c r="V43" s="83" t="n">
        <f aca="false">IF(K43="","",K43*IF(Settings!$B$22=Settings!$C$6,1,IF(Settings!$B$22="USD",1/INDEX(Settings!$B$29:$B$40,MONTH(A43)),INDEX(Settings!$B$29:$B$40,MONTH(A43)))))</f>
        <v>89.92</v>
      </c>
    </row>
    <row r="44" customFormat="false" ht="15" hidden="false" customHeight="false" outlineLevel="0" collapsed="false">
      <c r="A44" s="81" t="n">
        <v>46034</v>
      </c>
      <c r="B44" s="81" t="n">
        <v>46034</v>
      </c>
      <c r="C44" s="82" t="s">
        <v>179</v>
      </c>
      <c r="D44" s="82" t="s">
        <v>522</v>
      </c>
      <c r="E44" s="82" t="s">
        <v>529</v>
      </c>
      <c r="F44" s="0" t="n">
        <v>3</v>
      </c>
      <c r="G44" s="82" t="s">
        <v>531</v>
      </c>
      <c r="H44" s="0" t="n">
        <v>8.09</v>
      </c>
      <c r="I44" s="0" t="n">
        <v>20</v>
      </c>
      <c r="J44" s="82" t="s">
        <v>528</v>
      </c>
      <c r="K44" s="83" t="n">
        <v>24.27</v>
      </c>
      <c r="L44" s="0" t="n">
        <v>2866</v>
      </c>
      <c r="M44" s="0" t="n">
        <v>2140</v>
      </c>
      <c r="N44" s="0" t="n">
        <v>1.339252</v>
      </c>
      <c r="O44" s="0" t="n">
        <v>35</v>
      </c>
      <c r="P44" s="0" t="n">
        <v>3</v>
      </c>
      <c r="Q44" s="82" t="s">
        <v>527</v>
      </c>
      <c r="U44" s="0" t="str">
        <f aca="false">IF(C44="","",IF(COUNTIF(Campaigns!$A$7:$A$300,C44)&gt;0,"✓",IF(N(K44)=0,"– no spend","⚠ add to Campaigns tab")))</f>
        <v>✓</v>
      </c>
      <c r="V44" s="83" t="n">
        <f aca="false">IF(K44="","",K44*IF(Settings!$B$22=Settings!$C$6,1,IF(Settings!$B$22="USD",1/INDEX(Settings!$B$29:$B$40,MONTH(A44)),INDEX(Settings!$B$29:$B$40,MONTH(A44)))))</f>
        <v>24.27</v>
      </c>
    </row>
    <row r="45" customFormat="false" ht="15" hidden="false" customHeight="false" outlineLevel="0" collapsed="false">
      <c r="A45" s="81" t="n">
        <v>46034</v>
      </c>
      <c r="B45" s="81" t="n">
        <v>46034</v>
      </c>
      <c r="C45" s="82" t="s">
        <v>170</v>
      </c>
      <c r="D45" s="82" t="s">
        <v>522</v>
      </c>
      <c r="E45" s="82" t="s">
        <v>523</v>
      </c>
      <c r="F45" s="0" t="n">
        <v>3</v>
      </c>
      <c r="G45" s="82" t="s">
        <v>524</v>
      </c>
      <c r="H45" s="0" t="n">
        <v>24.07333333</v>
      </c>
      <c r="I45" s="0" t="n">
        <v>70</v>
      </c>
      <c r="J45" s="82" t="s">
        <v>528</v>
      </c>
      <c r="K45" s="83" t="n">
        <v>72.22</v>
      </c>
      <c r="L45" s="0" t="n">
        <v>3814</v>
      </c>
      <c r="M45" s="0" t="n">
        <v>3191</v>
      </c>
      <c r="N45" s="0" t="n">
        <v>1.195237</v>
      </c>
      <c r="O45" s="0" t="n">
        <v>43</v>
      </c>
      <c r="P45" s="0" t="n">
        <v>3</v>
      </c>
      <c r="Q45" s="82" t="s">
        <v>527</v>
      </c>
      <c r="U45" s="0" t="str">
        <f aca="false">IF(C45="","",IF(COUNTIF(Campaigns!$A$7:$A$300,C45)&gt;0,"✓",IF(N(K45)=0,"– no spend","⚠ add to Campaigns tab")))</f>
        <v>✓</v>
      </c>
      <c r="V45" s="83" t="n">
        <f aca="false">IF(K45="","",K45*IF(Settings!$B$22=Settings!$C$6,1,IF(Settings!$B$22="USD",1/INDEX(Settings!$B$29:$B$40,MONTH(A45)),INDEX(Settings!$B$29:$B$40,MONTH(A45)))))</f>
        <v>72.22</v>
      </c>
    </row>
    <row r="46" customFormat="false" ht="15" hidden="false" customHeight="false" outlineLevel="0" collapsed="false">
      <c r="A46" s="81" t="n">
        <v>46034</v>
      </c>
      <c r="B46" s="81" t="n">
        <v>46034</v>
      </c>
      <c r="C46" s="82" t="s">
        <v>169</v>
      </c>
      <c r="D46" s="82" t="s">
        <v>530</v>
      </c>
      <c r="E46" s="82" t="s">
        <v>529</v>
      </c>
      <c r="F46" s="0" t="n">
        <v>4</v>
      </c>
      <c r="G46" s="82" t="s">
        <v>531</v>
      </c>
      <c r="H46" s="0" t="n">
        <v>5.17</v>
      </c>
      <c r="I46" s="0" t="n">
        <v>41.29</v>
      </c>
      <c r="J46" s="82" t="s">
        <v>528</v>
      </c>
      <c r="K46" s="83" t="n">
        <v>20.68</v>
      </c>
      <c r="L46" s="0" t="n">
        <v>835</v>
      </c>
      <c r="M46" s="0" t="n">
        <v>646</v>
      </c>
      <c r="N46" s="0" t="n">
        <v>1.29257</v>
      </c>
      <c r="O46" s="0" t="n">
        <v>14</v>
      </c>
      <c r="P46" s="0" t="n">
        <v>4</v>
      </c>
      <c r="Q46" s="82" t="s">
        <v>527</v>
      </c>
      <c r="U46" s="0" t="str">
        <f aca="false">IF(C46="","",IF(COUNTIF(Campaigns!$A$7:$A$300,C46)&gt;0,"✓",IF(N(K46)=0,"– no spend","⚠ add to Campaigns tab")))</f>
        <v>✓</v>
      </c>
      <c r="V46" s="83" t="n">
        <f aca="false">IF(K46="","",K46*IF(Settings!$B$22=Settings!$C$6,1,IF(Settings!$B$22="USD",1/INDEX(Settings!$B$29:$B$40,MONTH(A46)),INDEX(Settings!$B$29:$B$40,MONTH(A46)))))</f>
        <v>20.68</v>
      </c>
    </row>
    <row r="47" customFormat="false" ht="15" hidden="false" customHeight="false" outlineLevel="0" collapsed="false">
      <c r="A47" s="81" t="n">
        <v>46035</v>
      </c>
      <c r="B47" s="81" t="n">
        <v>46035</v>
      </c>
      <c r="C47" s="82" t="s">
        <v>183</v>
      </c>
      <c r="D47" s="82" t="s">
        <v>522</v>
      </c>
      <c r="E47" s="82" t="s">
        <v>523</v>
      </c>
      <c r="F47" s="0" t="n">
        <v>5</v>
      </c>
      <c r="G47" s="82" t="s">
        <v>524</v>
      </c>
      <c r="H47" s="0" t="n">
        <v>16.008</v>
      </c>
      <c r="I47" s="82" t="s">
        <v>525</v>
      </c>
      <c r="J47" s="82" t="s">
        <v>526</v>
      </c>
      <c r="K47" s="83" t="n">
        <v>80.04</v>
      </c>
      <c r="L47" s="0" t="n">
        <v>13300</v>
      </c>
      <c r="M47" s="0" t="n">
        <v>10440</v>
      </c>
      <c r="N47" s="0" t="n">
        <v>1.273946</v>
      </c>
      <c r="O47" s="0" t="n">
        <v>111</v>
      </c>
      <c r="P47" s="0" t="n">
        <v>5</v>
      </c>
      <c r="Q47" s="82" t="s">
        <v>527</v>
      </c>
      <c r="U47" s="0" t="str">
        <f aca="false">IF(C47="","",IF(COUNTIF(Campaigns!$A$7:$A$300,C47)&gt;0,"✓",IF(N(K47)=0,"– no spend","⚠ add to Campaigns tab")))</f>
        <v>✓</v>
      </c>
      <c r="V47" s="83" t="n">
        <f aca="false">IF(K47="","",K47*IF(Settings!$B$22=Settings!$C$6,1,IF(Settings!$B$22="USD",1/INDEX(Settings!$B$29:$B$40,MONTH(A47)),INDEX(Settings!$B$29:$B$40,MONTH(A47)))))</f>
        <v>80.04</v>
      </c>
    </row>
    <row r="48" customFormat="false" ht="15" hidden="false" customHeight="false" outlineLevel="0" collapsed="false">
      <c r="A48" s="81" t="n">
        <v>46035</v>
      </c>
      <c r="B48" s="81" t="n">
        <v>46035</v>
      </c>
      <c r="C48" s="82" t="s">
        <v>167</v>
      </c>
      <c r="D48" s="82" t="s">
        <v>522</v>
      </c>
      <c r="E48" s="82" t="s">
        <v>523</v>
      </c>
      <c r="F48" s="0" t="n">
        <v>16</v>
      </c>
      <c r="G48" s="82" t="s">
        <v>524</v>
      </c>
      <c r="H48" s="0" t="n">
        <v>5.62375</v>
      </c>
      <c r="I48" s="0" t="n">
        <v>50</v>
      </c>
      <c r="J48" s="82" t="s">
        <v>528</v>
      </c>
      <c r="K48" s="83" t="n">
        <v>89.98</v>
      </c>
      <c r="L48" s="0" t="n">
        <v>13636</v>
      </c>
      <c r="M48" s="0" t="n">
        <v>11184</v>
      </c>
      <c r="N48" s="0" t="n">
        <v>1.219242</v>
      </c>
      <c r="O48" s="0" t="n">
        <v>124</v>
      </c>
      <c r="P48" s="0" t="n">
        <v>17</v>
      </c>
      <c r="Q48" s="82" t="s">
        <v>527</v>
      </c>
      <c r="U48" s="0" t="str">
        <f aca="false">IF(C48="","",IF(COUNTIF(Campaigns!$A$7:$A$300,C48)&gt;0,"✓",IF(N(K48)=0,"– no spend","⚠ add to Campaigns tab")))</f>
        <v>✓</v>
      </c>
      <c r="V48" s="83" t="n">
        <f aca="false">IF(K48="","",K48*IF(Settings!$B$22=Settings!$C$6,1,IF(Settings!$B$22="USD",1/INDEX(Settings!$B$29:$B$40,MONTH(A48)),INDEX(Settings!$B$29:$B$40,MONTH(A48)))))</f>
        <v>89.98</v>
      </c>
    </row>
    <row r="49" customFormat="false" ht="15" hidden="false" customHeight="false" outlineLevel="0" collapsed="false">
      <c r="A49" s="81" t="n">
        <v>46035</v>
      </c>
      <c r="B49" s="81" t="n">
        <v>46035</v>
      </c>
      <c r="C49" s="82" t="s">
        <v>179</v>
      </c>
      <c r="D49" s="82" t="s">
        <v>522</v>
      </c>
      <c r="E49" s="82" t="s">
        <v>529</v>
      </c>
      <c r="I49" s="0" t="n">
        <v>20</v>
      </c>
      <c r="J49" s="82" t="s">
        <v>528</v>
      </c>
      <c r="K49" s="83" t="n">
        <v>19.08</v>
      </c>
      <c r="L49" s="0" t="n">
        <v>1742</v>
      </c>
      <c r="M49" s="0" t="n">
        <v>1326</v>
      </c>
      <c r="N49" s="0" t="n">
        <v>1.313725</v>
      </c>
      <c r="O49" s="0" t="n">
        <v>18</v>
      </c>
      <c r="Q49" s="82" t="s">
        <v>527</v>
      </c>
      <c r="U49" s="0" t="str">
        <f aca="false">IF(C49="","",IF(COUNTIF(Campaigns!$A$7:$A$300,C49)&gt;0,"✓",IF(N(K49)=0,"– no spend","⚠ add to Campaigns tab")))</f>
        <v>✓</v>
      </c>
      <c r="V49" s="83" t="n">
        <f aca="false">IF(K49="","",K49*IF(Settings!$B$22=Settings!$C$6,1,IF(Settings!$B$22="USD",1/INDEX(Settings!$B$29:$B$40,MONTH(A49)),INDEX(Settings!$B$29:$B$40,MONTH(A49)))))</f>
        <v>19.08</v>
      </c>
    </row>
    <row r="50" customFormat="false" ht="15" hidden="false" customHeight="false" outlineLevel="0" collapsed="false">
      <c r="A50" s="81" t="n">
        <v>46035</v>
      </c>
      <c r="B50" s="81" t="n">
        <v>46035</v>
      </c>
      <c r="C50" s="82" t="s">
        <v>170</v>
      </c>
      <c r="D50" s="82" t="s">
        <v>522</v>
      </c>
      <c r="E50" s="82" t="s">
        <v>523</v>
      </c>
      <c r="F50" s="0" t="n">
        <v>1</v>
      </c>
      <c r="G50" s="82" t="s">
        <v>524</v>
      </c>
      <c r="H50" s="0" t="n">
        <v>72.37</v>
      </c>
      <c r="I50" s="0" t="n">
        <v>70</v>
      </c>
      <c r="J50" s="82" t="s">
        <v>528</v>
      </c>
      <c r="K50" s="83" t="n">
        <v>72.37</v>
      </c>
      <c r="L50" s="0" t="n">
        <v>3438</v>
      </c>
      <c r="M50" s="0" t="n">
        <v>2817</v>
      </c>
      <c r="N50" s="0" t="n">
        <v>1.220447</v>
      </c>
      <c r="O50" s="0" t="n">
        <v>36</v>
      </c>
      <c r="P50" s="0" t="n">
        <v>2</v>
      </c>
      <c r="Q50" s="82" t="s">
        <v>527</v>
      </c>
      <c r="U50" s="0" t="str">
        <f aca="false">IF(C50="","",IF(COUNTIF(Campaigns!$A$7:$A$300,C50)&gt;0,"✓",IF(N(K50)=0,"– no spend","⚠ add to Campaigns tab")))</f>
        <v>✓</v>
      </c>
      <c r="V50" s="83" t="n">
        <f aca="false">IF(K50="","",K50*IF(Settings!$B$22=Settings!$C$6,1,IF(Settings!$B$22="USD",1/INDEX(Settings!$B$29:$B$40,MONTH(A50)),INDEX(Settings!$B$29:$B$40,MONTH(A50)))))</f>
        <v>72.37</v>
      </c>
    </row>
    <row r="51" customFormat="false" ht="15" hidden="false" customHeight="false" outlineLevel="0" collapsed="false">
      <c r="A51" s="81" t="n">
        <v>46035</v>
      </c>
      <c r="B51" s="81" t="n">
        <v>46035</v>
      </c>
      <c r="C51" s="82" t="s">
        <v>169</v>
      </c>
      <c r="D51" s="82" t="s">
        <v>530</v>
      </c>
      <c r="E51" s="82" t="s">
        <v>529</v>
      </c>
      <c r="F51" s="0" t="n">
        <v>3</v>
      </c>
      <c r="G51" s="82" t="s">
        <v>531</v>
      </c>
      <c r="H51" s="0" t="n">
        <v>3.24666667</v>
      </c>
      <c r="I51" s="0" t="n">
        <v>41.29</v>
      </c>
      <c r="J51" s="82" t="s">
        <v>528</v>
      </c>
      <c r="K51" s="83" t="n">
        <v>9.74</v>
      </c>
      <c r="L51" s="0" t="n">
        <v>334</v>
      </c>
      <c r="M51" s="0" t="n">
        <v>269</v>
      </c>
      <c r="N51" s="0" t="n">
        <v>1.241636</v>
      </c>
      <c r="O51" s="0" t="n">
        <v>10</v>
      </c>
      <c r="P51" s="0" t="n">
        <v>3</v>
      </c>
      <c r="Q51" s="82" t="s">
        <v>527</v>
      </c>
      <c r="U51" s="0" t="str">
        <f aca="false">IF(C51="","",IF(COUNTIF(Campaigns!$A$7:$A$300,C51)&gt;0,"✓",IF(N(K51)=0,"– no spend","⚠ add to Campaigns tab")))</f>
        <v>✓</v>
      </c>
      <c r="V51" s="83" t="n">
        <f aca="false">IF(K51="","",K51*IF(Settings!$B$22=Settings!$C$6,1,IF(Settings!$B$22="USD",1/INDEX(Settings!$B$29:$B$40,MONTH(A51)),INDEX(Settings!$B$29:$B$40,MONTH(A51)))))</f>
        <v>9.74</v>
      </c>
    </row>
    <row r="52" customFormat="false" ht="15" hidden="false" customHeight="false" outlineLevel="0" collapsed="false">
      <c r="A52" s="81" t="n">
        <v>46036</v>
      </c>
      <c r="B52" s="81" t="n">
        <v>46036</v>
      </c>
      <c r="C52" s="82" t="s">
        <v>183</v>
      </c>
      <c r="D52" s="82" t="s">
        <v>522</v>
      </c>
      <c r="E52" s="82" t="s">
        <v>523</v>
      </c>
      <c r="F52" s="0" t="n">
        <v>5</v>
      </c>
      <c r="G52" s="82" t="s">
        <v>524</v>
      </c>
      <c r="H52" s="0" t="n">
        <v>14.674</v>
      </c>
      <c r="I52" s="82" t="s">
        <v>525</v>
      </c>
      <c r="J52" s="82" t="s">
        <v>526</v>
      </c>
      <c r="K52" s="83" t="n">
        <v>73.37</v>
      </c>
      <c r="L52" s="0" t="n">
        <v>12339</v>
      </c>
      <c r="M52" s="0" t="n">
        <v>10360</v>
      </c>
      <c r="N52" s="0" t="n">
        <v>1.191023</v>
      </c>
      <c r="O52" s="0" t="n">
        <v>87</v>
      </c>
      <c r="P52" s="0" t="n">
        <v>5</v>
      </c>
      <c r="Q52" s="82" t="s">
        <v>527</v>
      </c>
      <c r="U52" s="0" t="str">
        <f aca="false">IF(C52="","",IF(COUNTIF(Campaigns!$A$7:$A$300,C52)&gt;0,"✓",IF(N(K52)=0,"– no spend","⚠ add to Campaigns tab")))</f>
        <v>✓</v>
      </c>
      <c r="V52" s="83" t="n">
        <f aca="false">IF(K52="","",K52*IF(Settings!$B$22=Settings!$C$6,1,IF(Settings!$B$22="USD",1/INDEX(Settings!$B$29:$B$40,MONTH(A52)),INDEX(Settings!$B$29:$B$40,MONTH(A52)))))</f>
        <v>73.37</v>
      </c>
    </row>
    <row r="53" customFormat="false" ht="15" hidden="false" customHeight="false" outlineLevel="0" collapsed="false">
      <c r="A53" s="81" t="n">
        <v>46036</v>
      </c>
      <c r="B53" s="81" t="n">
        <v>46036</v>
      </c>
      <c r="C53" s="82" t="s">
        <v>167</v>
      </c>
      <c r="D53" s="82" t="s">
        <v>522</v>
      </c>
      <c r="E53" s="82" t="s">
        <v>523</v>
      </c>
      <c r="F53" s="0" t="n">
        <v>9</v>
      </c>
      <c r="G53" s="82" t="s">
        <v>524</v>
      </c>
      <c r="H53" s="0" t="n">
        <v>9.97111111</v>
      </c>
      <c r="I53" s="0" t="n">
        <v>50</v>
      </c>
      <c r="J53" s="82" t="s">
        <v>528</v>
      </c>
      <c r="K53" s="83" t="n">
        <v>89.74</v>
      </c>
      <c r="L53" s="0" t="n">
        <v>13679</v>
      </c>
      <c r="M53" s="0" t="n">
        <v>11427</v>
      </c>
      <c r="N53" s="0" t="n">
        <v>1.197077</v>
      </c>
      <c r="O53" s="0" t="n">
        <v>109</v>
      </c>
      <c r="P53" s="0" t="n">
        <v>10</v>
      </c>
      <c r="Q53" s="82" t="s">
        <v>527</v>
      </c>
      <c r="U53" s="0" t="str">
        <f aca="false">IF(C53="","",IF(COUNTIF(Campaigns!$A$7:$A$300,C53)&gt;0,"✓",IF(N(K53)=0,"– no spend","⚠ add to Campaigns tab")))</f>
        <v>✓</v>
      </c>
      <c r="V53" s="83" t="n">
        <f aca="false">IF(K53="","",K53*IF(Settings!$B$22=Settings!$C$6,1,IF(Settings!$B$22="USD",1/INDEX(Settings!$B$29:$B$40,MONTH(A53)),INDEX(Settings!$B$29:$B$40,MONTH(A53)))))</f>
        <v>89.74</v>
      </c>
    </row>
    <row r="54" customFormat="false" ht="15" hidden="false" customHeight="false" outlineLevel="0" collapsed="false">
      <c r="A54" s="81" t="n">
        <v>46036</v>
      </c>
      <c r="B54" s="81" t="n">
        <v>46036</v>
      </c>
      <c r="C54" s="82" t="s">
        <v>179</v>
      </c>
      <c r="D54" s="82" t="s">
        <v>522</v>
      </c>
      <c r="E54" s="82" t="s">
        <v>529</v>
      </c>
      <c r="I54" s="0" t="n">
        <v>20</v>
      </c>
      <c r="J54" s="82" t="s">
        <v>528</v>
      </c>
      <c r="K54" s="83" t="n">
        <v>18.72</v>
      </c>
      <c r="L54" s="0" t="n">
        <v>1523</v>
      </c>
      <c r="M54" s="0" t="n">
        <v>1154</v>
      </c>
      <c r="N54" s="0" t="n">
        <v>1.319757</v>
      </c>
      <c r="O54" s="0" t="n">
        <v>12</v>
      </c>
      <c r="Q54" s="82" t="s">
        <v>527</v>
      </c>
      <c r="U54" s="0" t="str">
        <f aca="false">IF(C54="","",IF(COUNTIF(Campaigns!$A$7:$A$300,C54)&gt;0,"✓",IF(N(K54)=0,"– no spend","⚠ add to Campaigns tab")))</f>
        <v>✓</v>
      </c>
      <c r="V54" s="83" t="n">
        <f aca="false">IF(K54="","",K54*IF(Settings!$B$22=Settings!$C$6,1,IF(Settings!$B$22="USD",1/INDEX(Settings!$B$29:$B$40,MONTH(A54)),INDEX(Settings!$B$29:$B$40,MONTH(A54)))))</f>
        <v>18.72</v>
      </c>
    </row>
    <row r="55" customFormat="false" ht="15" hidden="false" customHeight="false" outlineLevel="0" collapsed="false">
      <c r="A55" s="81" t="n">
        <v>46036</v>
      </c>
      <c r="B55" s="81" t="n">
        <v>46036</v>
      </c>
      <c r="C55" s="82" t="s">
        <v>170</v>
      </c>
      <c r="D55" s="82" t="s">
        <v>522</v>
      </c>
      <c r="E55" s="82" t="s">
        <v>523</v>
      </c>
      <c r="F55" s="0" t="n">
        <v>5</v>
      </c>
      <c r="G55" s="82" t="s">
        <v>524</v>
      </c>
      <c r="H55" s="0" t="n">
        <v>14.132</v>
      </c>
      <c r="I55" s="0" t="n">
        <v>70</v>
      </c>
      <c r="J55" s="82" t="s">
        <v>528</v>
      </c>
      <c r="K55" s="83" t="n">
        <v>70.66</v>
      </c>
      <c r="L55" s="0" t="n">
        <v>3679</v>
      </c>
      <c r="M55" s="0" t="n">
        <v>3028</v>
      </c>
      <c r="N55" s="0" t="n">
        <v>1.214993</v>
      </c>
      <c r="O55" s="0" t="n">
        <v>41</v>
      </c>
      <c r="P55" s="0" t="n">
        <v>5</v>
      </c>
      <c r="Q55" s="82" t="s">
        <v>527</v>
      </c>
      <c r="U55" s="0" t="str">
        <f aca="false">IF(C55="","",IF(COUNTIF(Campaigns!$A$7:$A$300,C55)&gt;0,"✓",IF(N(K55)=0,"– no spend","⚠ add to Campaigns tab")))</f>
        <v>✓</v>
      </c>
      <c r="V55" s="83" t="n">
        <f aca="false">IF(K55="","",K55*IF(Settings!$B$22=Settings!$C$6,1,IF(Settings!$B$22="USD",1/INDEX(Settings!$B$29:$B$40,MONTH(A55)),INDEX(Settings!$B$29:$B$40,MONTH(A55)))))</f>
        <v>70.66</v>
      </c>
    </row>
    <row r="56" customFormat="false" ht="15" hidden="false" customHeight="false" outlineLevel="0" collapsed="false">
      <c r="A56" s="81" t="n">
        <v>46036</v>
      </c>
      <c r="B56" s="81" t="n">
        <v>46036</v>
      </c>
      <c r="C56" s="82" t="s">
        <v>169</v>
      </c>
      <c r="D56" s="82" t="s">
        <v>530</v>
      </c>
      <c r="E56" s="82" t="s">
        <v>529</v>
      </c>
      <c r="F56" s="0" t="n">
        <v>1</v>
      </c>
      <c r="G56" s="82" t="s">
        <v>531</v>
      </c>
      <c r="H56" s="0" t="n">
        <v>9.22</v>
      </c>
      <c r="I56" s="0" t="n">
        <v>41.29</v>
      </c>
      <c r="J56" s="82" t="s">
        <v>528</v>
      </c>
      <c r="K56" s="83" t="n">
        <v>9.22</v>
      </c>
      <c r="L56" s="0" t="n">
        <v>323</v>
      </c>
      <c r="M56" s="0" t="n">
        <v>280</v>
      </c>
      <c r="N56" s="0" t="n">
        <v>1.153571</v>
      </c>
      <c r="O56" s="0" t="n">
        <v>2</v>
      </c>
      <c r="P56" s="0" t="n">
        <v>1</v>
      </c>
      <c r="Q56" s="82" t="s">
        <v>527</v>
      </c>
      <c r="U56" s="0" t="str">
        <f aca="false">IF(C56="","",IF(COUNTIF(Campaigns!$A$7:$A$300,C56)&gt;0,"✓",IF(N(K56)=0,"– no spend","⚠ add to Campaigns tab")))</f>
        <v>✓</v>
      </c>
      <c r="V56" s="83" t="n">
        <f aca="false">IF(K56="","",K56*IF(Settings!$B$22=Settings!$C$6,1,IF(Settings!$B$22="USD",1/INDEX(Settings!$B$29:$B$40,MONTH(A56)),INDEX(Settings!$B$29:$B$40,MONTH(A56)))))</f>
        <v>9.22</v>
      </c>
    </row>
    <row r="57" customFormat="false" ht="15" hidden="false" customHeight="false" outlineLevel="0" collapsed="false">
      <c r="A57" s="81" t="n">
        <v>46037</v>
      </c>
      <c r="B57" s="81" t="n">
        <v>46037</v>
      </c>
      <c r="C57" s="82" t="s">
        <v>183</v>
      </c>
      <c r="D57" s="82" t="s">
        <v>522</v>
      </c>
      <c r="E57" s="82" t="s">
        <v>523</v>
      </c>
      <c r="F57" s="0" t="n">
        <v>5</v>
      </c>
      <c r="G57" s="82" t="s">
        <v>524</v>
      </c>
      <c r="H57" s="0" t="n">
        <v>11.602</v>
      </c>
      <c r="I57" s="82" t="s">
        <v>525</v>
      </c>
      <c r="J57" s="82" t="s">
        <v>526</v>
      </c>
      <c r="K57" s="83" t="n">
        <v>58.01</v>
      </c>
      <c r="L57" s="0" t="n">
        <v>9344</v>
      </c>
      <c r="M57" s="0" t="n">
        <v>7902</v>
      </c>
      <c r="N57" s="0" t="n">
        <v>1.182485</v>
      </c>
      <c r="O57" s="0" t="n">
        <v>79</v>
      </c>
      <c r="P57" s="0" t="n">
        <v>5</v>
      </c>
      <c r="Q57" s="82" t="s">
        <v>527</v>
      </c>
      <c r="U57" s="0" t="str">
        <f aca="false">IF(C57="","",IF(COUNTIF(Campaigns!$A$7:$A$300,C57)&gt;0,"✓",IF(N(K57)=0,"– no spend","⚠ add to Campaigns tab")))</f>
        <v>✓</v>
      </c>
      <c r="V57" s="83" t="n">
        <f aca="false">IF(K57="","",K57*IF(Settings!$B$22=Settings!$C$6,1,IF(Settings!$B$22="USD",1/INDEX(Settings!$B$29:$B$40,MONTH(A57)),INDEX(Settings!$B$29:$B$40,MONTH(A57)))))</f>
        <v>58.01</v>
      </c>
    </row>
    <row r="58" customFormat="false" ht="15" hidden="false" customHeight="false" outlineLevel="0" collapsed="false">
      <c r="A58" s="81" t="n">
        <v>46037</v>
      </c>
      <c r="B58" s="81" t="n">
        <v>46037</v>
      </c>
      <c r="C58" s="82" t="s">
        <v>167</v>
      </c>
      <c r="D58" s="82" t="s">
        <v>522</v>
      </c>
      <c r="E58" s="82" t="s">
        <v>523</v>
      </c>
      <c r="F58" s="0" t="n">
        <v>8</v>
      </c>
      <c r="G58" s="82" t="s">
        <v>524</v>
      </c>
      <c r="H58" s="0" t="n">
        <v>11.13875</v>
      </c>
      <c r="I58" s="0" t="n">
        <v>50</v>
      </c>
      <c r="J58" s="82" t="s">
        <v>528</v>
      </c>
      <c r="K58" s="83" t="n">
        <v>89.11</v>
      </c>
      <c r="L58" s="0" t="n">
        <v>12023</v>
      </c>
      <c r="M58" s="0" t="n">
        <v>9676</v>
      </c>
      <c r="N58" s="0" t="n">
        <v>1.242559</v>
      </c>
      <c r="O58" s="0" t="n">
        <v>137</v>
      </c>
      <c r="P58" s="0" t="n">
        <v>9</v>
      </c>
      <c r="Q58" s="82" t="s">
        <v>527</v>
      </c>
      <c r="U58" s="0" t="str">
        <f aca="false">IF(C58="","",IF(COUNTIF(Campaigns!$A$7:$A$300,C58)&gt;0,"✓",IF(N(K58)=0,"– no spend","⚠ add to Campaigns tab")))</f>
        <v>✓</v>
      </c>
      <c r="V58" s="83" t="n">
        <f aca="false">IF(K58="","",K58*IF(Settings!$B$22=Settings!$C$6,1,IF(Settings!$B$22="USD",1/INDEX(Settings!$B$29:$B$40,MONTH(A58)),INDEX(Settings!$B$29:$B$40,MONTH(A58)))))</f>
        <v>89.11</v>
      </c>
    </row>
    <row r="59" customFormat="false" ht="15" hidden="false" customHeight="false" outlineLevel="0" collapsed="false">
      <c r="A59" s="81" t="n">
        <v>46037</v>
      </c>
      <c r="B59" s="81" t="n">
        <v>46037</v>
      </c>
      <c r="C59" s="82" t="s">
        <v>179</v>
      </c>
      <c r="D59" s="82" t="s">
        <v>522</v>
      </c>
      <c r="E59" s="82" t="s">
        <v>529</v>
      </c>
      <c r="F59" s="0" t="n">
        <v>3</v>
      </c>
      <c r="G59" s="82" t="s">
        <v>531</v>
      </c>
      <c r="H59" s="0" t="n">
        <v>6.18</v>
      </c>
      <c r="I59" s="0" t="n">
        <v>20</v>
      </c>
      <c r="J59" s="82" t="s">
        <v>528</v>
      </c>
      <c r="K59" s="83" t="n">
        <v>18.54</v>
      </c>
      <c r="L59" s="0" t="n">
        <v>1730</v>
      </c>
      <c r="M59" s="0" t="n">
        <v>1339</v>
      </c>
      <c r="N59" s="0" t="n">
        <v>1.292009</v>
      </c>
      <c r="O59" s="0" t="n">
        <v>17</v>
      </c>
      <c r="P59" s="0" t="n">
        <v>3</v>
      </c>
      <c r="Q59" s="82" t="s">
        <v>527</v>
      </c>
      <c r="U59" s="0" t="str">
        <f aca="false">IF(C59="","",IF(COUNTIF(Campaigns!$A$7:$A$300,C59)&gt;0,"✓",IF(N(K59)=0,"– no spend","⚠ add to Campaigns tab")))</f>
        <v>✓</v>
      </c>
      <c r="V59" s="83" t="n">
        <f aca="false">IF(K59="","",K59*IF(Settings!$B$22=Settings!$C$6,1,IF(Settings!$B$22="USD",1/INDEX(Settings!$B$29:$B$40,MONTH(A59)),INDEX(Settings!$B$29:$B$40,MONTH(A59)))))</f>
        <v>18.54</v>
      </c>
    </row>
    <row r="60" customFormat="false" ht="15" hidden="false" customHeight="false" outlineLevel="0" collapsed="false">
      <c r="A60" s="81" t="n">
        <v>46037</v>
      </c>
      <c r="B60" s="81" t="n">
        <v>46037</v>
      </c>
      <c r="C60" s="82" t="s">
        <v>170</v>
      </c>
      <c r="D60" s="82" t="s">
        <v>522</v>
      </c>
      <c r="E60" s="82" t="s">
        <v>523</v>
      </c>
      <c r="F60" s="0" t="n">
        <v>3</v>
      </c>
      <c r="G60" s="82" t="s">
        <v>524</v>
      </c>
      <c r="H60" s="0" t="n">
        <v>23.06</v>
      </c>
      <c r="I60" s="0" t="n">
        <v>70</v>
      </c>
      <c r="J60" s="82" t="s">
        <v>528</v>
      </c>
      <c r="K60" s="83" t="n">
        <v>69.18</v>
      </c>
      <c r="L60" s="0" t="n">
        <v>3453</v>
      </c>
      <c r="M60" s="0" t="n">
        <v>2702</v>
      </c>
      <c r="N60" s="0" t="n">
        <v>1.277942</v>
      </c>
      <c r="O60" s="0" t="n">
        <v>37</v>
      </c>
      <c r="P60" s="0" t="n">
        <v>4</v>
      </c>
      <c r="Q60" s="82" t="s">
        <v>527</v>
      </c>
      <c r="U60" s="0" t="str">
        <f aca="false">IF(C60="","",IF(COUNTIF(Campaigns!$A$7:$A$300,C60)&gt;0,"✓",IF(N(K60)=0,"– no spend","⚠ add to Campaigns tab")))</f>
        <v>✓</v>
      </c>
      <c r="V60" s="83" t="n">
        <f aca="false">IF(K60="","",K60*IF(Settings!$B$22=Settings!$C$6,1,IF(Settings!$B$22="USD",1/INDEX(Settings!$B$29:$B$40,MONTH(A60)),INDEX(Settings!$B$29:$B$40,MONTH(A60)))))</f>
        <v>69.18</v>
      </c>
    </row>
    <row r="61" customFormat="false" ht="15" hidden="false" customHeight="false" outlineLevel="0" collapsed="false">
      <c r="A61" s="81" t="n">
        <v>46037</v>
      </c>
      <c r="B61" s="81" t="n">
        <v>46037</v>
      </c>
      <c r="C61" s="82" t="s">
        <v>169</v>
      </c>
      <c r="D61" s="82" t="s">
        <v>530</v>
      </c>
      <c r="E61" s="82" t="s">
        <v>529</v>
      </c>
      <c r="F61" s="0" t="n">
        <v>2</v>
      </c>
      <c r="G61" s="82" t="s">
        <v>531</v>
      </c>
      <c r="H61" s="0" t="n">
        <v>8.34</v>
      </c>
      <c r="I61" s="0" t="n">
        <v>41.29</v>
      </c>
      <c r="J61" s="82" t="s">
        <v>528</v>
      </c>
      <c r="K61" s="83" t="n">
        <v>16.68</v>
      </c>
      <c r="L61" s="0" t="n">
        <v>409</v>
      </c>
      <c r="M61" s="0" t="n">
        <v>365</v>
      </c>
      <c r="N61" s="0" t="n">
        <v>1.120548</v>
      </c>
      <c r="O61" s="0" t="n">
        <v>7</v>
      </c>
      <c r="P61" s="0" t="n">
        <v>2</v>
      </c>
      <c r="Q61" s="82" t="s">
        <v>527</v>
      </c>
      <c r="U61" s="0" t="str">
        <f aca="false">IF(C61="","",IF(COUNTIF(Campaigns!$A$7:$A$300,C61)&gt;0,"✓",IF(N(K61)=0,"– no spend","⚠ add to Campaigns tab")))</f>
        <v>✓</v>
      </c>
      <c r="V61" s="83" t="n">
        <f aca="false">IF(K61="","",K61*IF(Settings!$B$22=Settings!$C$6,1,IF(Settings!$B$22="USD",1/INDEX(Settings!$B$29:$B$40,MONTH(A61)),INDEX(Settings!$B$29:$B$40,MONTH(A61)))))</f>
        <v>16.68</v>
      </c>
    </row>
    <row r="62" customFormat="false" ht="15" hidden="false" customHeight="false" outlineLevel="0" collapsed="false">
      <c r="A62" s="81" t="n">
        <v>46038</v>
      </c>
      <c r="B62" s="81" t="n">
        <v>46038</v>
      </c>
      <c r="C62" s="82" t="s">
        <v>183</v>
      </c>
      <c r="D62" s="82" t="s">
        <v>522</v>
      </c>
      <c r="E62" s="82" t="s">
        <v>523</v>
      </c>
      <c r="F62" s="0" t="n">
        <v>3</v>
      </c>
      <c r="G62" s="82" t="s">
        <v>524</v>
      </c>
      <c r="H62" s="0" t="n">
        <v>18.05333333</v>
      </c>
      <c r="I62" s="82" t="s">
        <v>525</v>
      </c>
      <c r="J62" s="82" t="s">
        <v>526</v>
      </c>
      <c r="K62" s="83" t="n">
        <v>54.16</v>
      </c>
      <c r="L62" s="0" t="n">
        <v>10492</v>
      </c>
      <c r="M62" s="0" t="n">
        <v>8848</v>
      </c>
      <c r="N62" s="0" t="n">
        <v>1.185805</v>
      </c>
      <c r="O62" s="0" t="n">
        <v>54</v>
      </c>
      <c r="P62" s="0" t="n">
        <v>3</v>
      </c>
      <c r="Q62" s="82" t="s">
        <v>527</v>
      </c>
      <c r="U62" s="0" t="str">
        <f aca="false">IF(C62="","",IF(COUNTIF(Campaigns!$A$7:$A$300,C62)&gt;0,"✓",IF(N(K62)=0,"– no spend","⚠ add to Campaigns tab")))</f>
        <v>✓</v>
      </c>
      <c r="V62" s="83" t="n">
        <f aca="false">IF(K62="","",K62*IF(Settings!$B$22=Settings!$C$6,1,IF(Settings!$B$22="USD",1/INDEX(Settings!$B$29:$B$40,MONTH(A62)),INDEX(Settings!$B$29:$B$40,MONTH(A62)))))</f>
        <v>54.16</v>
      </c>
    </row>
    <row r="63" customFormat="false" ht="15" hidden="false" customHeight="false" outlineLevel="0" collapsed="false">
      <c r="A63" s="81" t="n">
        <v>46038</v>
      </c>
      <c r="B63" s="81" t="n">
        <v>46038</v>
      </c>
      <c r="C63" s="82" t="s">
        <v>167</v>
      </c>
      <c r="D63" s="82" t="s">
        <v>522</v>
      </c>
      <c r="E63" s="82" t="s">
        <v>523</v>
      </c>
      <c r="F63" s="0" t="n">
        <v>17</v>
      </c>
      <c r="G63" s="82" t="s">
        <v>524</v>
      </c>
      <c r="H63" s="0" t="n">
        <v>4.89294118</v>
      </c>
      <c r="I63" s="0" t="n">
        <v>50</v>
      </c>
      <c r="J63" s="82" t="s">
        <v>528</v>
      </c>
      <c r="K63" s="83" t="n">
        <v>83.18</v>
      </c>
      <c r="L63" s="0" t="n">
        <v>13465</v>
      </c>
      <c r="M63" s="0" t="n">
        <v>10865</v>
      </c>
      <c r="N63" s="0" t="n">
        <v>1.239301</v>
      </c>
      <c r="O63" s="0" t="n">
        <v>102</v>
      </c>
      <c r="P63" s="0" t="n">
        <v>21</v>
      </c>
      <c r="Q63" s="82" t="s">
        <v>527</v>
      </c>
      <c r="U63" s="0" t="str">
        <f aca="false">IF(C63="","",IF(COUNTIF(Campaigns!$A$7:$A$300,C63)&gt;0,"✓",IF(N(K63)=0,"– no spend","⚠ add to Campaigns tab")))</f>
        <v>✓</v>
      </c>
      <c r="V63" s="83" t="n">
        <f aca="false">IF(K63="","",K63*IF(Settings!$B$22=Settings!$C$6,1,IF(Settings!$B$22="USD",1/INDEX(Settings!$B$29:$B$40,MONTH(A63)),INDEX(Settings!$B$29:$B$40,MONTH(A63)))))</f>
        <v>83.18</v>
      </c>
    </row>
    <row r="64" customFormat="false" ht="15" hidden="false" customHeight="false" outlineLevel="0" collapsed="false">
      <c r="A64" s="81" t="n">
        <v>46038</v>
      </c>
      <c r="B64" s="81" t="n">
        <v>46038</v>
      </c>
      <c r="C64" s="82" t="s">
        <v>179</v>
      </c>
      <c r="D64" s="82" t="s">
        <v>522</v>
      </c>
      <c r="E64" s="82" t="s">
        <v>529</v>
      </c>
      <c r="F64" s="0" t="n">
        <v>1</v>
      </c>
      <c r="G64" s="82" t="s">
        <v>531</v>
      </c>
      <c r="H64" s="0" t="n">
        <v>18.69</v>
      </c>
      <c r="I64" s="0" t="n">
        <v>20</v>
      </c>
      <c r="J64" s="82" t="s">
        <v>528</v>
      </c>
      <c r="K64" s="83" t="n">
        <v>18.69</v>
      </c>
      <c r="L64" s="0" t="n">
        <v>1920</v>
      </c>
      <c r="M64" s="0" t="n">
        <v>1470</v>
      </c>
      <c r="N64" s="0" t="n">
        <v>1.306122</v>
      </c>
      <c r="O64" s="0" t="n">
        <v>14</v>
      </c>
      <c r="P64" s="0" t="n">
        <v>1</v>
      </c>
      <c r="Q64" s="82" t="s">
        <v>527</v>
      </c>
      <c r="U64" s="0" t="str">
        <f aca="false">IF(C64="","",IF(COUNTIF(Campaigns!$A$7:$A$300,C64)&gt;0,"✓",IF(N(K64)=0,"– no spend","⚠ add to Campaigns tab")))</f>
        <v>✓</v>
      </c>
      <c r="V64" s="83" t="n">
        <f aca="false">IF(K64="","",K64*IF(Settings!$B$22=Settings!$C$6,1,IF(Settings!$B$22="USD",1/INDEX(Settings!$B$29:$B$40,MONTH(A64)),INDEX(Settings!$B$29:$B$40,MONTH(A64)))))</f>
        <v>18.69</v>
      </c>
    </row>
    <row r="65" customFormat="false" ht="15" hidden="false" customHeight="false" outlineLevel="0" collapsed="false">
      <c r="A65" s="81" t="n">
        <v>46038</v>
      </c>
      <c r="B65" s="81" t="n">
        <v>46038</v>
      </c>
      <c r="C65" s="82" t="s">
        <v>170</v>
      </c>
      <c r="D65" s="82" t="s">
        <v>522</v>
      </c>
      <c r="E65" s="82" t="s">
        <v>523</v>
      </c>
      <c r="F65" s="0" t="n">
        <v>4</v>
      </c>
      <c r="G65" s="82" t="s">
        <v>524</v>
      </c>
      <c r="H65" s="0" t="n">
        <v>16.4775</v>
      </c>
      <c r="I65" s="0" t="n">
        <v>70</v>
      </c>
      <c r="J65" s="82" t="s">
        <v>528</v>
      </c>
      <c r="K65" s="83" t="n">
        <v>65.91</v>
      </c>
      <c r="L65" s="0" t="n">
        <v>3210</v>
      </c>
      <c r="M65" s="0" t="n">
        <v>2619</v>
      </c>
      <c r="N65" s="0" t="n">
        <v>1.225659</v>
      </c>
      <c r="O65" s="0" t="n">
        <v>37</v>
      </c>
      <c r="P65" s="0" t="n">
        <v>5</v>
      </c>
      <c r="Q65" s="82" t="s">
        <v>527</v>
      </c>
      <c r="U65" s="0" t="str">
        <f aca="false">IF(C65="","",IF(COUNTIF(Campaigns!$A$7:$A$300,C65)&gt;0,"✓",IF(N(K65)=0,"– no spend","⚠ add to Campaigns tab")))</f>
        <v>✓</v>
      </c>
      <c r="V65" s="83" t="n">
        <f aca="false">IF(K65="","",K65*IF(Settings!$B$22=Settings!$C$6,1,IF(Settings!$B$22="USD",1/INDEX(Settings!$B$29:$B$40,MONTH(A65)),INDEX(Settings!$B$29:$B$40,MONTH(A65)))))</f>
        <v>65.91</v>
      </c>
    </row>
    <row r="66" customFormat="false" ht="15" hidden="false" customHeight="false" outlineLevel="0" collapsed="false">
      <c r="A66" s="81" t="n">
        <v>46038</v>
      </c>
      <c r="B66" s="81" t="n">
        <v>46038</v>
      </c>
      <c r="C66" s="82" t="s">
        <v>169</v>
      </c>
      <c r="D66" s="82" t="s">
        <v>530</v>
      </c>
      <c r="E66" s="82" t="s">
        <v>529</v>
      </c>
      <c r="F66" s="0" t="n">
        <v>2</v>
      </c>
      <c r="G66" s="82" t="s">
        <v>531</v>
      </c>
      <c r="H66" s="0" t="n">
        <v>11.94</v>
      </c>
      <c r="I66" s="0" t="n">
        <v>41.29</v>
      </c>
      <c r="J66" s="82" t="s">
        <v>528</v>
      </c>
      <c r="K66" s="83" t="n">
        <v>23.88</v>
      </c>
      <c r="L66" s="0" t="n">
        <v>710</v>
      </c>
      <c r="M66" s="0" t="n">
        <v>593</v>
      </c>
      <c r="N66" s="0" t="n">
        <v>1.197302</v>
      </c>
      <c r="O66" s="0" t="n">
        <v>10</v>
      </c>
      <c r="P66" s="0" t="n">
        <v>2</v>
      </c>
      <c r="Q66" s="82" t="s">
        <v>527</v>
      </c>
      <c r="U66" s="0" t="str">
        <f aca="false">IF(C66="","",IF(COUNTIF(Campaigns!$A$7:$A$300,C66)&gt;0,"✓",IF(N(K66)=0,"– no spend","⚠ add to Campaigns tab")))</f>
        <v>✓</v>
      </c>
      <c r="V66" s="83" t="n">
        <f aca="false">IF(K66="","",K66*IF(Settings!$B$22=Settings!$C$6,1,IF(Settings!$B$22="USD",1/INDEX(Settings!$B$29:$B$40,MONTH(A66)),INDEX(Settings!$B$29:$B$40,MONTH(A66)))))</f>
        <v>23.88</v>
      </c>
    </row>
    <row r="67" customFormat="false" ht="15" hidden="false" customHeight="false" outlineLevel="0" collapsed="false">
      <c r="A67" s="81" t="n">
        <v>46039</v>
      </c>
      <c r="B67" s="81" t="n">
        <v>46039</v>
      </c>
      <c r="C67" s="82" t="s">
        <v>183</v>
      </c>
      <c r="D67" s="82" t="s">
        <v>522</v>
      </c>
      <c r="E67" s="82" t="s">
        <v>523</v>
      </c>
      <c r="F67" s="0" t="n">
        <v>9</v>
      </c>
      <c r="G67" s="82" t="s">
        <v>524</v>
      </c>
      <c r="H67" s="0" t="n">
        <v>6.37222222</v>
      </c>
      <c r="I67" s="82" t="s">
        <v>525</v>
      </c>
      <c r="J67" s="82" t="s">
        <v>526</v>
      </c>
      <c r="K67" s="83" t="n">
        <v>57.35</v>
      </c>
      <c r="L67" s="0" t="n">
        <v>8409</v>
      </c>
      <c r="M67" s="0" t="n">
        <v>6802</v>
      </c>
      <c r="N67" s="0" t="n">
        <v>1.236254</v>
      </c>
      <c r="O67" s="0" t="n">
        <v>74</v>
      </c>
      <c r="P67" s="0" t="n">
        <v>9</v>
      </c>
      <c r="Q67" s="82" t="s">
        <v>527</v>
      </c>
      <c r="U67" s="0" t="str">
        <f aca="false">IF(C67="","",IF(COUNTIF(Campaigns!$A$7:$A$300,C67)&gt;0,"✓",IF(N(K67)=0,"– no spend","⚠ add to Campaigns tab")))</f>
        <v>✓</v>
      </c>
      <c r="V67" s="83" t="n">
        <f aca="false">IF(K67="","",K67*IF(Settings!$B$22=Settings!$C$6,1,IF(Settings!$B$22="USD",1/INDEX(Settings!$B$29:$B$40,MONTH(A67)),INDEX(Settings!$B$29:$B$40,MONTH(A67)))))</f>
        <v>57.35</v>
      </c>
    </row>
    <row r="68" customFormat="false" ht="15" hidden="false" customHeight="false" outlineLevel="0" collapsed="false">
      <c r="A68" s="81" t="n">
        <v>46039</v>
      </c>
      <c r="B68" s="81" t="n">
        <v>46039</v>
      </c>
      <c r="C68" s="82" t="s">
        <v>167</v>
      </c>
      <c r="D68" s="82" t="s">
        <v>522</v>
      </c>
      <c r="E68" s="82" t="s">
        <v>523</v>
      </c>
      <c r="F68" s="0" t="n">
        <v>11</v>
      </c>
      <c r="G68" s="82" t="s">
        <v>524</v>
      </c>
      <c r="H68" s="0" t="n">
        <v>8.23272727</v>
      </c>
      <c r="I68" s="0" t="n">
        <v>50</v>
      </c>
      <c r="J68" s="82" t="s">
        <v>528</v>
      </c>
      <c r="K68" s="83" t="n">
        <v>90.56</v>
      </c>
      <c r="L68" s="0" t="n">
        <v>11208</v>
      </c>
      <c r="M68" s="0" t="n">
        <v>8966</v>
      </c>
      <c r="N68" s="0" t="n">
        <v>1.250056</v>
      </c>
      <c r="O68" s="0" t="n">
        <v>109</v>
      </c>
      <c r="P68" s="0" t="n">
        <v>11</v>
      </c>
      <c r="Q68" s="82" t="s">
        <v>527</v>
      </c>
      <c r="U68" s="0" t="str">
        <f aca="false">IF(C68="","",IF(COUNTIF(Campaigns!$A$7:$A$300,C68)&gt;0,"✓",IF(N(K68)=0,"– no spend","⚠ add to Campaigns tab")))</f>
        <v>✓</v>
      </c>
      <c r="V68" s="83" t="n">
        <f aca="false">IF(K68="","",K68*IF(Settings!$B$22=Settings!$C$6,1,IF(Settings!$B$22="USD",1/INDEX(Settings!$B$29:$B$40,MONTH(A68)),INDEX(Settings!$B$29:$B$40,MONTH(A68)))))</f>
        <v>90.56</v>
      </c>
    </row>
    <row r="69" customFormat="false" ht="15" hidden="false" customHeight="false" outlineLevel="0" collapsed="false">
      <c r="A69" s="81" t="n">
        <v>46039</v>
      </c>
      <c r="B69" s="81" t="n">
        <v>46039</v>
      </c>
      <c r="C69" s="82" t="s">
        <v>179</v>
      </c>
      <c r="D69" s="82" t="s">
        <v>522</v>
      </c>
      <c r="E69" s="82" t="s">
        <v>529</v>
      </c>
      <c r="I69" s="0" t="n">
        <v>20</v>
      </c>
      <c r="J69" s="82" t="s">
        <v>528</v>
      </c>
      <c r="K69" s="83" t="n">
        <v>18.25</v>
      </c>
      <c r="L69" s="0" t="n">
        <v>1522</v>
      </c>
      <c r="M69" s="0" t="n">
        <v>1194</v>
      </c>
      <c r="N69" s="0" t="n">
        <v>1.274707</v>
      </c>
      <c r="O69" s="0" t="n">
        <v>26</v>
      </c>
      <c r="Q69" s="82" t="s">
        <v>527</v>
      </c>
      <c r="U69" s="0" t="str">
        <f aca="false">IF(C69="","",IF(COUNTIF(Campaigns!$A$7:$A$300,C69)&gt;0,"✓",IF(N(K69)=0,"– no spend","⚠ add to Campaigns tab")))</f>
        <v>✓</v>
      </c>
      <c r="V69" s="83" t="n">
        <f aca="false">IF(K69="","",K69*IF(Settings!$B$22=Settings!$C$6,1,IF(Settings!$B$22="USD",1/INDEX(Settings!$B$29:$B$40,MONTH(A69)),INDEX(Settings!$B$29:$B$40,MONTH(A69)))))</f>
        <v>18.25</v>
      </c>
    </row>
    <row r="70" customFormat="false" ht="15" hidden="false" customHeight="false" outlineLevel="0" collapsed="false">
      <c r="A70" s="81" t="n">
        <v>46039</v>
      </c>
      <c r="B70" s="81" t="n">
        <v>46039</v>
      </c>
      <c r="C70" s="82" t="s">
        <v>170</v>
      </c>
      <c r="D70" s="82" t="s">
        <v>522</v>
      </c>
      <c r="E70" s="82" t="s">
        <v>523</v>
      </c>
      <c r="F70" s="0" t="n">
        <v>11</v>
      </c>
      <c r="G70" s="82" t="s">
        <v>524</v>
      </c>
      <c r="H70" s="0" t="n">
        <v>5.85909091</v>
      </c>
      <c r="I70" s="0" t="n">
        <v>70</v>
      </c>
      <c r="J70" s="82" t="s">
        <v>528</v>
      </c>
      <c r="K70" s="83" t="n">
        <v>64.45</v>
      </c>
      <c r="L70" s="0" t="n">
        <v>2808</v>
      </c>
      <c r="M70" s="0" t="n">
        <v>2294</v>
      </c>
      <c r="N70" s="0" t="n">
        <v>1.224063</v>
      </c>
      <c r="O70" s="0" t="n">
        <v>48</v>
      </c>
      <c r="P70" s="0" t="n">
        <v>11</v>
      </c>
      <c r="Q70" s="82" t="s">
        <v>527</v>
      </c>
      <c r="U70" s="0" t="str">
        <f aca="false">IF(C70="","",IF(COUNTIF(Campaigns!$A$7:$A$300,C70)&gt;0,"✓",IF(N(K70)=0,"– no spend","⚠ add to Campaigns tab")))</f>
        <v>✓</v>
      </c>
      <c r="V70" s="83" t="n">
        <f aca="false">IF(K70="","",K70*IF(Settings!$B$22=Settings!$C$6,1,IF(Settings!$B$22="USD",1/INDEX(Settings!$B$29:$B$40,MONTH(A70)),INDEX(Settings!$B$29:$B$40,MONTH(A70)))))</f>
        <v>64.45</v>
      </c>
    </row>
    <row r="71" customFormat="false" ht="15" hidden="false" customHeight="false" outlineLevel="0" collapsed="false">
      <c r="A71" s="81" t="n">
        <v>46039</v>
      </c>
      <c r="B71" s="81" t="n">
        <v>46039</v>
      </c>
      <c r="C71" s="82" t="s">
        <v>169</v>
      </c>
      <c r="D71" s="82" t="s">
        <v>530</v>
      </c>
      <c r="E71" s="82" t="s">
        <v>529</v>
      </c>
      <c r="F71" s="0" t="n">
        <v>2</v>
      </c>
      <c r="G71" s="82" t="s">
        <v>531</v>
      </c>
      <c r="H71" s="0" t="n">
        <v>12.835</v>
      </c>
      <c r="I71" s="0" t="n">
        <v>41.29</v>
      </c>
      <c r="J71" s="82" t="s">
        <v>528</v>
      </c>
      <c r="K71" s="83" t="n">
        <v>25.67</v>
      </c>
      <c r="L71" s="0" t="n">
        <v>734</v>
      </c>
      <c r="M71" s="0" t="n">
        <v>608</v>
      </c>
      <c r="N71" s="0" t="n">
        <v>1.207237</v>
      </c>
      <c r="O71" s="0" t="n">
        <v>13</v>
      </c>
      <c r="P71" s="0" t="n">
        <v>2</v>
      </c>
      <c r="Q71" s="82" t="s">
        <v>527</v>
      </c>
      <c r="U71" s="0" t="str">
        <f aca="false">IF(C71="","",IF(COUNTIF(Campaigns!$A$7:$A$300,C71)&gt;0,"✓",IF(N(K71)=0,"– no spend","⚠ add to Campaigns tab")))</f>
        <v>✓</v>
      </c>
      <c r="V71" s="83" t="n">
        <f aca="false">IF(K71="","",K71*IF(Settings!$B$22=Settings!$C$6,1,IF(Settings!$B$22="USD",1/INDEX(Settings!$B$29:$B$40,MONTH(A71)),INDEX(Settings!$B$29:$B$40,MONTH(A71)))))</f>
        <v>25.67</v>
      </c>
    </row>
    <row r="72" customFormat="false" ht="15" hidden="false" customHeight="false" outlineLevel="0" collapsed="false">
      <c r="A72" s="81" t="n">
        <v>46040</v>
      </c>
      <c r="B72" s="81" t="n">
        <v>46040</v>
      </c>
      <c r="C72" s="82" t="s">
        <v>183</v>
      </c>
      <c r="D72" s="82" t="s">
        <v>522</v>
      </c>
      <c r="E72" s="82" t="s">
        <v>523</v>
      </c>
      <c r="F72" s="0" t="n">
        <v>7</v>
      </c>
      <c r="G72" s="82" t="s">
        <v>524</v>
      </c>
      <c r="H72" s="0" t="n">
        <v>10.10285714</v>
      </c>
      <c r="I72" s="82" t="s">
        <v>525</v>
      </c>
      <c r="J72" s="82" t="s">
        <v>526</v>
      </c>
      <c r="K72" s="83" t="n">
        <v>70.72</v>
      </c>
      <c r="L72" s="0" t="n">
        <v>10103</v>
      </c>
      <c r="M72" s="0" t="n">
        <v>8087</v>
      </c>
      <c r="N72" s="0" t="n">
        <v>1.249289</v>
      </c>
      <c r="O72" s="0" t="n">
        <v>74</v>
      </c>
      <c r="P72" s="0" t="n">
        <v>8</v>
      </c>
      <c r="Q72" s="82" t="s">
        <v>527</v>
      </c>
      <c r="U72" s="0" t="str">
        <f aca="false">IF(C72="","",IF(COUNTIF(Campaigns!$A$7:$A$300,C72)&gt;0,"✓",IF(N(K72)=0,"– no spend","⚠ add to Campaigns tab")))</f>
        <v>✓</v>
      </c>
      <c r="V72" s="83" t="n">
        <f aca="false">IF(K72="","",K72*IF(Settings!$B$22=Settings!$C$6,1,IF(Settings!$B$22="USD",1/INDEX(Settings!$B$29:$B$40,MONTH(A72)),INDEX(Settings!$B$29:$B$40,MONTH(A72)))))</f>
        <v>70.72</v>
      </c>
    </row>
    <row r="73" customFormat="false" ht="15" hidden="false" customHeight="false" outlineLevel="0" collapsed="false">
      <c r="A73" s="81" t="n">
        <v>46040</v>
      </c>
      <c r="B73" s="81" t="n">
        <v>46040</v>
      </c>
      <c r="C73" s="82" t="s">
        <v>167</v>
      </c>
      <c r="D73" s="82" t="s">
        <v>522</v>
      </c>
      <c r="E73" s="82" t="s">
        <v>523</v>
      </c>
      <c r="F73" s="0" t="n">
        <v>14</v>
      </c>
      <c r="G73" s="82" t="s">
        <v>524</v>
      </c>
      <c r="H73" s="0" t="n">
        <v>7.31642857</v>
      </c>
      <c r="I73" s="0" t="n">
        <v>50</v>
      </c>
      <c r="J73" s="82" t="s">
        <v>528</v>
      </c>
      <c r="K73" s="83" t="n">
        <v>102.43</v>
      </c>
      <c r="L73" s="0" t="n">
        <v>13476</v>
      </c>
      <c r="M73" s="0" t="n">
        <v>10755</v>
      </c>
      <c r="N73" s="0" t="n">
        <v>1.252999</v>
      </c>
      <c r="O73" s="0" t="n">
        <v>125</v>
      </c>
      <c r="P73" s="0" t="n">
        <v>17</v>
      </c>
      <c r="Q73" s="82" t="s">
        <v>527</v>
      </c>
      <c r="U73" s="0" t="str">
        <f aca="false">IF(C73="","",IF(COUNTIF(Campaigns!$A$7:$A$300,C73)&gt;0,"✓",IF(N(K73)=0,"– no spend","⚠ add to Campaigns tab")))</f>
        <v>✓</v>
      </c>
      <c r="V73" s="83" t="n">
        <f aca="false">IF(K73="","",K73*IF(Settings!$B$22=Settings!$C$6,1,IF(Settings!$B$22="USD",1/INDEX(Settings!$B$29:$B$40,MONTH(A73)),INDEX(Settings!$B$29:$B$40,MONTH(A73)))))</f>
        <v>102.43</v>
      </c>
    </row>
    <row r="74" customFormat="false" ht="15" hidden="false" customHeight="false" outlineLevel="0" collapsed="false">
      <c r="A74" s="81" t="n">
        <v>46040</v>
      </c>
      <c r="B74" s="81" t="n">
        <v>46040</v>
      </c>
      <c r="C74" s="82" t="s">
        <v>179</v>
      </c>
      <c r="D74" s="82" t="s">
        <v>522</v>
      </c>
      <c r="E74" s="82" t="s">
        <v>529</v>
      </c>
      <c r="F74" s="0" t="n">
        <v>2</v>
      </c>
      <c r="G74" s="82" t="s">
        <v>531</v>
      </c>
      <c r="H74" s="0" t="n">
        <v>12.75</v>
      </c>
      <c r="I74" s="0" t="n">
        <v>20</v>
      </c>
      <c r="J74" s="82" t="s">
        <v>528</v>
      </c>
      <c r="K74" s="83" t="n">
        <v>25.5</v>
      </c>
      <c r="L74" s="0" t="n">
        <v>1639</v>
      </c>
      <c r="M74" s="0" t="n">
        <v>1312</v>
      </c>
      <c r="N74" s="0" t="n">
        <v>1.249238</v>
      </c>
      <c r="O74" s="0" t="n">
        <v>13</v>
      </c>
      <c r="P74" s="0" t="n">
        <v>2</v>
      </c>
      <c r="Q74" s="82" t="s">
        <v>527</v>
      </c>
      <c r="U74" s="0" t="str">
        <f aca="false">IF(C74="","",IF(COUNTIF(Campaigns!$A$7:$A$300,C74)&gt;0,"✓",IF(N(K74)=0,"– no spend","⚠ add to Campaigns tab")))</f>
        <v>✓</v>
      </c>
      <c r="V74" s="83" t="n">
        <f aca="false">IF(K74="","",K74*IF(Settings!$B$22=Settings!$C$6,1,IF(Settings!$B$22="USD",1/INDEX(Settings!$B$29:$B$40,MONTH(A74)),INDEX(Settings!$B$29:$B$40,MONTH(A74)))))</f>
        <v>25.5</v>
      </c>
    </row>
    <row r="75" customFormat="false" ht="15" hidden="false" customHeight="false" outlineLevel="0" collapsed="false">
      <c r="A75" s="81" t="n">
        <v>46040</v>
      </c>
      <c r="B75" s="81" t="n">
        <v>46040</v>
      </c>
      <c r="C75" s="82" t="s">
        <v>170</v>
      </c>
      <c r="D75" s="82" t="s">
        <v>522</v>
      </c>
      <c r="E75" s="82" t="s">
        <v>523</v>
      </c>
      <c r="F75" s="0" t="n">
        <v>7</v>
      </c>
      <c r="G75" s="82" t="s">
        <v>524</v>
      </c>
      <c r="H75" s="0" t="n">
        <v>10.62857143</v>
      </c>
      <c r="I75" s="0" t="n">
        <v>70</v>
      </c>
      <c r="J75" s="82" t="s">
        <v>528</v>
      </c>
      <c r="K75" s="83" t="n">
        <v>74.4</v>
      </c>
      <c r="L75" s="0" t="n">
        <v>3248</v>
      </c>
      <c r="M75" s="0" t="n">
        <v>2687</v>
      </c>
      <c r="N75" s="0" t="n">
        <v>1.208783</v>
      </c>
      <c r="O75" s="0" t="n">
        <v>42</v>
      </c>
      <c r="P75" s="0" t="n">
        <v>7</v>
      </c>
      <c r="Q75" s="82" t="s">
        <v>527</v>
      </c>
      <c r="U75" s="0" t="str">
        <f aca="false">IF(C75="","",IF(COUNTIF(Campaigns!$A$7:$A$300,C75)&gt;0,"✓",IF(N(K75)=0,"– no spend","⚠ add to Campaigns tab")))</f>
        <v>✓</v>
      </c>
      <c r="V75" s="83" t="n">
        <f aca="false">IF(K75="","",K75*IF(Settings!$B$22=Settings!$C$6,1,IF(Settings!$B$22="USD",1/INDEX(Settings!$B$29:$B$40,MONTH(A75)),INDEX(Settings!$B$29:$B$40,MONTH(A75)))))</f>
        <v>74.4</v>
      </c>
    </row>
    <row r="76" customFormat="false" ht="15" hidden="false" customHeight="false" outlineLevel="0" collapsed="false">
      <c r="A76" s="81" t="n">
        <v>46040</v>
      </c>
      <c r="B76" s="81" t="n">
        <v>46040</v>
      </c>
      <c r="C76" s="82" t="s">
        <v>169</v>
      </c>
      <c r="D76" s="82" t="s">
        <v>530</v>
      </c>
      <c r="E76" s="82" t="s">
        <v>529</v>
      </c>
      <c r="I76" s="0" t="n">
        <v>41.29</v>
      </c>
      <c r="J76" s="82" t="s">
        <v>528</v>
      </c>
      <c r="K76" s="83" t="n">
        <v>25.64</v>
      </c>
      <c r="L76" s="0" t="n">
        <v>685</v>
      </c>
      <c r="M76" s="0" t="n">
        <v>551</v>
      </c>
      <c r="N76" s="0" t="n">
        <v>1.243194</v>
      </c>
      <c r="O76" s="0" t="n">
        <v>12</v>
      </c>
      <c r="Q76" s="82" t="s">
        <v>527</v>
      </c>
      <c r="U76" s="0" t="str">
        <f aca="false">IF(C76="","",IF(COUNTIF(Campaigns!$A$7:$A$300,C76)&gt;0,"✓",IF(N(K76)=0,"– no spend","⚠ add to Campaigns tab")))</f>
        <v>✓</v>
      </c>
      <c r="V76" s="83" t="n">
        <f aca="false">IF(K76="","",K76*IF(Settings!$B$22=Settings!$C$6,1,IF(Settings!$B$22="USD",1/INDEX(Settings!$B$29:$B$40,MONTH(A76)),INDEX(Settings!$B$29:$B$40,MONTH(A76)))))</f>
        <v>25.64</v>
      </c>
    </row>
    <row r="77" customFormat="false" ht="15" hidden="false" customHeight="false" outlineLevel="0" collapsed="false">
      <c r="A77" s="81" t="n">
        <v>46041</v>
      </c>
      <c r="B77" s="81" t="n">
        <v>46041</v>
      </c>
      <c r="C77" s="82" t="s">
        <v>183</v>
      </c>
      <c r="D77" s="82" t="s">
        <v>522</v>
      </c>
      <c r="E77" s="82" t="s">
        <v>523</v>
      </c>
      <c r="F77" s="0" t="n">
        <v>5</v>
      </c>
      <c r="G77" s="82" t="s">
        <v>524</v>
      </c>
      <c r="H77" s="0" t="n">
        <v>12.054</v>
      </c>
      <c r="I77" s="82" t="s">
        <v>525</v>
      </c>
      <c r="J77" s="82" t="s">
        <v>526</v>
      </c>
      <c r="K77" s="83" t="n">
        <v>60.27</v>
      </c>
      <c r="L77" s="0" t="n">
        <v>8826</v>
      </c>
      <c r="M77" s="0" t="n">
        <v>7209</v>
      </c>
      <c r="N77" s="0" t="n">
        <v>1.224303</v>
      </c>
      <c r="O77" s="0" t="n">
        <v>68</v>
      </c>
      <c r="P77" s="0" t="n">
        <v>4</v>
      </c>
      <c r="Q77" s="82" t="s">
        <v>527</v>
      </c>
      <c r="U77" s="0" t="str">
        <f aca="false">IF(C77="","",IF(COUNTIF(Campaigns!$A$7:$A$300,C77)&gt;0,"✓",IF(N(K77)=0,"– no spend","⚠ add to Campaigns tab")))</f>
        <v>✓</v>
      </c>
      <c r="V77" s="83" t="n">
        <f aca="false">IF(K77="","",K77*IF(Settings!$B$22=Settings!$C$6,1,IF(Settings!$B$22="USD",1/INDEX(Settings!$B$29:$B$40,MONTH(A77)),INDEX(Settings!$B$29:$B$40,MONTH(A77)))))</f>
        <v>60.27</v>
      </c>
    </row>
    <row r="78" customFormat="false" ht="15" hidden="false" customHeight="false" outlineLevel="0" collapsed="false">
      <c r="A78" s="81" t="n">
        <v>46041</v>
      </c>
      <c r="B78" s="81" t="n">
        <v>46041</v>
      </c>
      <c r="C78" s="82" t="s">
        <v>167</v>
      </c>
      <c r="D78" s="82" t="s">
        <v>522</v>
      </c>
      <c r="E78" s="82" t="s">
        <v>523</v>
      </c>
      <c r="F78" s="0" t="n">
        <v>9</v>
      </c>
      <c r="G78" s="82" t="s">
        <v>524</v>
      </c>
      <c r="H78" s="0" t="n">
        <v>10.15</v>
      </c>
      <c r="I78" s="0" t="n">
        <v>50</v>
      </c>
      <c r="J78" s="82" t="s">
        <v>528</v>
      </c>
      <c r="K78" s="83" t="n">
        <v>91.35</v>
      </c>
      <c r="L78" s="0" t="n">
        <v>13813</v>
      </c>
      <c r="M78" s="0" t="n">
        <v>10883</v>
      </c>
      <c r="N78" s="0" t="n">
        <v>1.269227</v>
      </c>
      <c r="O78" s="0" t="n">
        <v>116</v>
      </c>
      <c r="P78" s="0" t="n">
        <v>8</v>
      </c>
      <c r="Q78" s="82" t="s">
        <v>527</v>
      </c>
      <c r="U78" s="0" t="str">
        <f aca="false">IF(C78="","",IF(COUNTIF(Campaigns!$A$7:$A$300,C78)&gt;0,"✓",IF(N(K78)=0,"– no spend","⚠ add to Campaigns tab")))</f>
        <v>✓</v>
      </c>
      <c r="V78" s="83" t="n">
        <f aca="false">IF(K78="","",K78*IF(Settings!$B$22=Settings!$C$6,1,IF(Settings!$B$22="USD",1/INDEX(Settings!$B$29:$B$40,MONTH(A78)),INDEX(Settings!$B$29:$B$40,MONTH(A78)))))</f>
        <v>91.35</v>
      </c>
    </row>
    <row r="79" customFormat="false" ht="15" hidden="false" customHeight="false" outlineLevel="0" collapsed="false">
      <c r="A79" s="81" t="n">
        <v>46041</v>
      </c>
      <c r="B79" s="81" t="n">
        <v>46041</v>
      </c>
      <c r="C79" s="82" t="s">
        <v>179</v>
      </c>
      <c r="D79" s="82" t="s">
        <v>522</v>
      </c>
      <c r="E79" s="82" t="s">
        <v>529</v>
      </c>
      <c r="F79" s="0" t="n">
        <v>4</v>
      </c>
      <c r="G79" s="82" t="s">
        <v>531</v>
      </c>
      <c r="H79" s="0" t="n">
        <v>4.95</v>
      </c>
      <c r="I79" s="0" t="n">
        <v>20</v>
      </c>
      <c r="J79" s="82" t="s">
        <v>528</v>
      </c>
      <c r="K79" s="83" t="n">
        <v>19.8</v>
      </c>
      <c r="L79" s="0" t="n">
        <v>1727</v>
      </c>
      <c r="M79" s="0" t="n">
        <v>1258</v>
      </c>
      <c r="N79" s="0" t="n">
        <v>1.372814</v>
      </c>
      <c r="O79" s="0" t="n">
        <v>25</v>
      </c>
      <c r="P79" s="0" t="n">
        <v>4</v>
      </c>
      <c r="Q79" s="82" t="s">
        <v>527</v>
      </c>
      <c r="U79" s="0" t="str">
        <f aca="false">IF(C79="","",IF(COUNTIF(Campaigns!$A$7:$A$300,C79)&gt;0,"✓",IF(N(K79)=0,"– no spend","⚠ add to Campaigns tab")))</f>
        <v>✓</v>
      </c>
      <c r="V79" s="83" t="n">
        <f aca="false">IF(K79="","",K79*IF(Settings!$B$22=Settings!$C$6,1,IF(Settings!$B$22="USD",1/INDEX(Settings!$B$29:$B$40,MONTH(A79)),INDEX(Settings!$B$29:$B$40,MONTH(A79)))))</f>
        <v>19.8</v>
      </c>
    </row>
    <row r="80" customFormat="false" ht="15" hidden="false" customHeight="false" outlineLevel="0" collapsed="false">
      <c r="A80" s="81" t="n">
        <v>46041</v>
      </c>
      <c r="B80" s="81" t="n">
        <v>46041</v>
      </c>
      <c r="C80" s="82" t="s">
        <v>170</v>
      </c>
      <c r="D80" s="82" t="s">
        <v>522</v>
      </c>
      <c r="E80" s="82" t="s">
        <v>523</v>
      </c>
      <c r="F80" s="0" t="n">
        <v>6</v>
      </c>
      <c r="G80" s="82" t="s">
        <v>524</v>
      </c>
      <c r="H80" s="0" t="n">
        <v>11.75</v>
      </c>
      <c r="I80" s="0" t="n">
        <v>70</v>
      </c>
      <c r="J80" s="82" t="s">
        <v>528</v>
      </c>
      <c r="K80" s="83" t="n">
        <v>70.5</v>
      </c>
      <c r="L80" s="0" t="n">
        <v>3020</v>
      </c>
      <c r="M80" s="0" t="n">
        <v>2490</v>
      </c>
      <c r="N80" s="0" t="n">
        <v>1.212851</v>
      </c>
      <c r="O80" s="0" t="n">
        <v>43</v>
      </c>
      <c r="P80" s="0" t="n">
        <v>6</v>
      </c>
      <c r="Q80" s="82" t="s">
        <v>527</v>
      </c>
      <c r="U80" s="0" t="str">
        <f aca="false">IF(C80="","",IF(COUNTIF(Campaigns!$A$7:$A$300,C80)&gt;0,"✓",IF(N(K80)=0,"– no spend","⚠ add to Campaigns tab")))</f>
        <v>✓</v>
      </c>
      <c r="V80" s="83" t="n">
        <f aca="false">IF(K80="","",K80*IF(Settings!$B$22=Settings!$C$6,1,IF(Settings!$B$22="USD",1/INDEX(Settings!$B$29:$B$40,MONTH(A80)),INDEX(Settings!$B$29:$B$40,MONTH(A80)))))</f>
        <v>70.5</v>
      </c>
    </row>
    <row r="81" customFormat="false" ht="15" hidden="false" customHeight="false" outlineLevel="0" collapsed="false">
      <c r="A81" s="81" t="n">
        <v>46041</v>
      </c>
      <c r="B81" s="81" t="n">
        <v>46041</v>
      </c>
      <c r="C81" s="82" t="s">
        <v>169</v>
      </c>
      <c r="D81" s="82" t="s">
        <v>530</v>
      </c>
      <c r="E81" s="82" t="s">
        <v>529</v>
      </c>
      <c r="F81" s="0" t="n">
        <v>2</v>
      </c>
      <c r="G81" s="82" t="s">
        <v>531</v>
      </c>
      <c r="H81" s="0" t="n">
        <v>11.48</v>
      </c>
      <c r="I81" s="0" t="n">
        <v>41.29</v>
      </c>
      <c r="J81" s="82" t="s">
        <v>528</v>
      </c>
      <c r="K81" s="83" t="n">
        <v>22.96</v>
      </c>
      <c r="L81" s="0" t="n">
        <v>607</v>
      </c>
      <c r="M81" s="0" t="n">
        <v>476</v>
      </c>
      <c r="N81" s="0" t="n">
        <v>1.27521</v>
      </c>
      <c r="O81" s="0" t="n">
        <v>10</v>
      </c>
      <c r="P81" s="0" t="n">
        <v>2</v>
      </c>
      <c r="Q81" s="82" t="s">
        <v>527</v>
      </c>
      <c r="U81" s="0" t="str">
        <f aca="false">IF(C81="","",IF(COUNTIF(Campaigns!$A$7:$A$300,C81)&gt;0,"✓",IF(N(K81)=0,"– no spend","⚠ add to Campaigns tab")))</f>
        <v>✓</v>
      </c>
      <c r="V81" s="83" t="n">
        <f aca="false">IF(K81="","",K81*IF(Settings!$B$22=Settings!$C$6,1,IF(Settings!$B$22="USD",1/INDEX(Settings!$B$29:$B$40,MONTH(A81)),INDEX(Settings!$B$29:$B$40,MONTH(A81)))))</f>
        <v>22.96</v>
      </c>
    </row>
    <row r="82" customFormat="false" ht="15" hidden="false" customHeight="false" outlineLevel="0" collapsed="false">
      <c r="A82" s="81" t="n">
        <v>46042</v>
      </c>
      <c r="B82" s="81" t="n">
        <v>46042</v>
      </c>
      <c r="C82" s="82" t="s">
        <v>183</v>
      </c>
      <c r="D82" s="82" t="s">
        <v>522</v>
      </c>
      <c r="E82" s="82" t="s">
        <v>523</v>
      </c>
      <c r="F82" s="0" t="n">
        <v>3</v>
      </c>
      <c r="G82" s="82" t="s">
        <v>524</v>
      </c>
      <c r="H82" s="0" t="n">
        <v>19.71</v>
      </c>
      <c r="I82" s="82" t="s">
        <v>525</v>
      </c>
      <c r="J82" s="82" t="s">
        <v>526</v>
      </c>
      <c r="K82" s="83" t="n">
        <v>59.13</v>
      </c>
      <c r="L82" s="0" t="n">
        <v>9762</v>
      </c>
      <c r="M82" s="0" t="n">
        <v>7703</v>
      </c>
      <c r="N82" s="0" t="n">
        <v>1.267298</v>
      </c>
      <c r="O82" s="0" t="n">
        <v>60</v>
      </c>
      <c r="P82" s="0" t="n">
        <v>4</v>
      </c>
      <c r="Q82" s="82" t="s">
        <v>527</v>
      </c>
      <c r="U82" s="0" t="str">
        <f aca="false">IF(C82="","",IF(COUNTIF(Campaigns!$A$7:$A$300,C82)&gt;0,"✓",IF(N(K82)=0,"– no spend","⚠ add to Campaigns tab")))</f>
        <v>✓</v>
      </c>
      <c r="V82" s="83" t="n">
        <f aca="false">IF(K82="","",K82*IF(Settings!$B$22=Settings!$C$6,1,IF(Settings!$B$22="USD",1/INDEX(Settings!$B$29:$B$40,MONTH(A82)),INDEX(Settings!$B$29:$B$40,MONTH(A82)))))</f>
        <v>59.13</v>
      </c>
    </row>
    <row r="83" customFormat="false" ht="15" hidden="false" customHeight="false" outlineLevel="0" collapsed="false">
      <c r="A83" s="81" t="n">
        <v>46042</v>
      </c>
      <c r="B83" s="81" t="n">
        <v>46042</v>
      </c>
      <c r="C83" s="82" t="s">
        <v>167</v>
      </c>
      <c r="D83" s="82" t="s">
        <v>522</v>
      </c>
      <c r="E83" s="82" t="s">
        <v>523</v>
      </c>
      <c r="F83" s="0" t="n">
        <v>8</v>
      </c>
      <c r="G83" s="82" t="s">
        <v>524</v>
      </c>
      <c r="H83" s="0" t="n">
        <v>10.85125</v>
      </c>
      <c r="I83" s="0" t="n">
        <v>50</v>
      </c>
      <c r="J83" s="82" t="s">
        <v>528</v>
      </c>
      <c r="K83" s="83" t="n">
        <v>86.81</v>
      </c>
      <c r="L83" s="0" t="n">
        <v>13187</v>
      </c>
      <c r="M83" s="0" t="n">
        <v>10540</v>
      </c>
      <c r="N83" s="0" t="n">
        <v>1.251139</v>
      </c>
      <c r="O83" s="0" t="n">
        <v>105</v>
      </c>
      <c r="P83" s="0" t="n">
        <v>8</v>
      </c>
      <c r="Q83" s="82" t="s">
        <v>527</v>
      </c>
      <c r="U83" s="0" t="str">
        <f aca="false">IF(C83="","",IF(COUNTIF(Campaigns!$A$7:$A$300,C83)&gt;0,"✓",IF(N(K83)=0,"– no spend","⚠ add to Campaigns tab")))</f>
        <v>✓</v>
      </c>
      <c r="V83" s="83" t="n">
        <f aca="false">IF(K83="","",K83*IF(Settings!$B$22=Settings!$C$6,1,IF(Settings!$B$22="USD",1/INDEX(Settings!$B$29:$B$40,MONTH(A83)),INDEX(Settings!$B$29:$B$40,MONTH(A83)))))</f>
        <v>86.81</v>
      </c>
    </row>
    <row r="84" customFormat="false" ht="15" hidden="false" customHeight="false" outlineLevel="0" collapsed="false">
      <c r="A84" s="81" t="n">
        <v>46042</v>
      </c>
      <c r="B84" s="81" t="n">
        <v>46042</v>
      </c>
      <c r="C84" s="82" t="s">
        <v>179</v>
      </c>
      <c r="D84" s="82" t="s">
        <v>522</v>
      </c>
      <c r="E84" s="82" t="s">
        <v>529</v>
      </c>
      <c r="F84" s="0" t="n">
        <v>1</v>
      </c>
      <c r="G84" s="82" t="s">
        <v>531</v>
      </c>
      <c r="H84" s="0" t="n">
        <v>20.34</v>
      </c>
      <c r="I84" s="0" t="n">
        <v>20</v>
      </c>
      <c r="J84" s="82" t="s">
        <v>528</v>
      </c>
      <c r="K84" s="83" t="n">
        <v>20.34</v>
      </c>
      <c r="L84" s="0" t="n">
        <v>1985</v>
      </c>
      <c r="M84" s="0" t="n">
        <v>1503</v>
      </c>
      <c r="N84" s="0" t="n">
        <v>1.320692</v>
      </c>
      <c r="O84" s="0" t="n">
        <v>18</v>
      </c>
      <c r="P84" s="0" t="n">
        <v>1</v>
      </c>
      <c r="Q84" s="82" t="s">
        <v>527</v>
      </c>
      <c r="U84" s="0" t="str">
        <f aca="false">IF(C84="","",IF(COUNTIF(Campaigns!$A$7:$A$300,C84)&gt;0,"✓",IF(N(K84)=0,"– no spend","⚠ add to Campaigns tab")))</f>
        <v>✓</v>
      </c>
      <c r="V84" s="83" t="n">
        <f aca="false">IF(K84="","",K84*IF(Settings!$B$22=Settings!$C$6,1,IF(Settings!$B$22="USD",1/INDEX(Settings!$B$29:$B$40,MONTH(A84)),INDEX(Settings!$B$29:$B$40,MONTH(A84)))))</f>
        <v>20.34</v>
      </c>
    </row>
    <row r="85" customFormat="false" ht="15" hidden="false" customHeight="false" outlineLevel="0" collapsed="false">
      <c r="A85" s="81" t="n">
        <v>46042</v>
      </c>
      <c r="B85" s="81" t="n">
        <v>46042</v>
      </c>
      <c r="C85" s="82" t="s">
        <v>170</v>
      </c>
      <c r="D85" s="82" t="s">
        <v>522</v>
      </c>
      <c r="E85" s="82" t="s">
        <v>523</v>
      </c>
      <c r="F85" s="0" t="n">
        <v>2</v>
      </c>
      <c r="G85" s="82" t="s">
        <v>524</v>
      </c>
      <c r="H85" s="0" t="n">
        <v>32.135</v>
      </c>
      <c r="I85" s="0" t="n">
        <v>70</v>
      </c>
      <c r="J85" s="82" t="s">
        <v>528</v>
      </c>
      <c r="K85" s="83" t="n">
        <v>64.27</v>
      </c>
      <c r="L85" s="0" t="n">
        <v>3948</v>
      </c>
      <c r="M85" s="0" t="n">
        <v>3131</v>
      </c>
      <c r="N85" s="0" t="n">
        <v>1.260939</v>
      </c>
      <c r="O85" s="0" t="n">
        <v>42</v>
      </c>
      <c r="P85" s="0" t="n">
        <v>3</v>
      </c>
      <c r="Q85" s="82" t="s">
        <v>527</v>
      </c>
      <c r="U85" s="0" t="str">
        <f aca="false">IF(C85="","",IF(COUNTIF(Campaigns!$A$7:$A$300,C85)&gt;0,"✓",IF(N(K85)=0,"– no spend","⚠ add to Campaigns tab")))</f>
        <v>✓</v>
      </c>
      <c r="V85" s="83" t="n">
        <f aca="false">IF(K85="","",K85*IF(Settings!$B$22=Settings!$C$6,1,IF(Settings!$B$22="USD",1/INDEX(Settings!$B$29:$B$40,MONTH(A85)),INDEX(Settings!$B$29:$B$40,MONTH(A85)))))</f>
        <v>64.27</v>
      </c>
    </row>
    <row r="86" customFormat="false" ht="15" hidden="false" customHeight="false" outlineLevel="0" collapsed="false">
      <c r="A86" s="81" t="n">
        <v>46042</v>
      </c>
      <c r="B86" s="81" t="n">
        <v>46042</v>
      </c>
      <c r="C86" s="82" t="s">
        <v>169</v>
      </c>
      <c r="D86" s="82" t="s">
        <v>530</v>
      </c>
      <c r="E86" s="82" t="s">
        <v>529</v>
      </c>
      <c r="I86" s="0" t="n">
        <v>41.29</v>
      </c>
      <c r="J86" s="82" t="s">
        <v>528</v>
      </c>
      <c r="K86" s="83" t="n">
        <v>19.62</v>
      </c>
      <c r="L86" s="0" t="n">
        <v>544</v>
      </c>
      <c r="M86" s="0" t="n">
        <v>444</v>
      </c>
      <c r="N86" s="0" t="n">
        <v>1.225225</v>
      </c>
      <c r="O86" s="0" t="n">
        <v>9</v>
      </c>
      <c r="Q86" s="82" t="s">
        <v>527</v>
      </c>
      <c r="U86" s="0" t="str">
        <f aca="false">IF(C86="","",IF(COUNTIF(Campaigns!$A$7:$A$300,C86)&gt;0,"✓",IF(N(K86)=0,"– no spend","⚠ add to Campaigns tab")))</f>
        <v>✓</v>
      </c>
      <c r="V86" s="83" t="n">
        <f aca="false">IF(K86="","",K86*IF(Settings!$B$22=Settings!$C$6,1,IF(Settings!$B$22="USD",1/INDEX(Settings!$B$29:$B$40,MONTH(A86)),INDEX(Settings!$B$29:$B$40,MONTH(A86)))))</f>
        <v>19.62</v>
      </c>
    </row>
    <row r="87" customFormat="false" ht="15" hidden="false" customHeight="false" outlineLevel="0" collapsed="false">
      <c r="A87" s="81" t="n">
        <v>46043</v>
      </c>
      <c r="B87" s="81" t="n">
        <v>46043</v>
      </c>
      <c r="C87" s="82" t="s">
        <v>183</v>
      </c>
      <c r="D87" s="82" t="s">
        <v>522</v>
      </c>
      <c r="E87" s="82" t="s">
        <v>523</v>
      </c>
      <c r="F87" s="0" t="n">
        <v>5</v>
      </c>
      <c r="G87" s="82" t="s">
        <v>524</v>
      </c>
      <c r="H87" s="0" t="n">
        <v>11.85</v>
      </c>
      <c r="I87" s="82" t="s">
        <v>525</v>
      </c>
      <c r="J87" s="82" t="s">
        <v>526</v>
      </c>
      <c r="K87" s="83" t="n">
        <v>59.25</v>
      </c>
      <c r="L87" s="0" t="n">
        <v>9078</v>
      </c>
      <c r="M87" s="0" t="n">
        <v>7399</v>
      </c>
      <c r="N87" s="0" t="n">
        <v>1.226923</v>
      </c>
      <c r="O87" s="0" t="n">
        <v>64</v>
      </c>
      <c r="P87" s="0" t="n">
        <v>5</v>
      </c>
      <c r="Q87" s="82" t="s">
        <v>527</v>
      </c>
      <c r="U87" s="0" t="str">
        <f aca="false">IF(C87="","",IF(COUNTIF(Campaigns!$A$7:$A$300,C87)&gt;0,"✓",IF(N(K87)=0,"– no spend","⚠ add to Campaigns tab")))</f>
        <v>✓</v>
      </c>
      <c r="V87" s="83" t="n">
        <f aca="false">IF(K87="","",K87*IF(Settings!$B$22=Settings!$C$6,1,IF(Settings!$B$22="USD",1/INDEX(Settings!$B$29:$B$40,MONTH(A87)),INDEX(Settings!$B$29:$B$40,MONTH(A87)))))</f>
        <v>59.25</v>
      </c>
    </row>
    <row r="88" customFormat="false" ht="15" hidden="false" customHeight="false" outlineLevel="0" collapsed="false">
      <c r="A88" s="81" t="n">
        <v>46043</v>
      </c>
      <c r="B88" s="81" t="n">
        <v>46043</v>
      </c>
      <c r="C88" s="82" t="s">
        <v>167</v>
      </c>
      <c r="D88" s="82" t="s">
        <v>522</v>
      </c>
      <c r="E88" s="82" t="s">
        <v>523</v>
      </c>
      <c r="F88" s="0" t="n">
        <v>8</v>
      </c>
      <c r="G88" s="82" t="s">
        <v>524</v>
      </c>
      <c r="H88" s="0" t="n">
        <v>10.82625</v>
      </c>
      <c r="I88" s="0" t="n">
        <v>50</v>
      </c>
      <c r="J88" s="82" t="s">
        <v>528</v>
      </c>
      <c r="K88" s="83" t="n">
        <v>86.61</v>
      </c>
      <c r="L88" s="0" t="n">
        <v>13897</v>
      </c>
      <c r="M88" s="0" t="n">
        <v>11459</v>
      </c>
      <c r="N88" s="0" t="n">
        <v>1.212759</v>
      </c>
      <c r="O88" s="0" t="n">
        <v>98</v>
      </c>
      <c r="P88" s="0" t="n">
        <v>8</v>
      </c>
      <c r="Q88" s="82" t="s">
        <v>527</v>
      </c>
      <c r="U88" s="0" t="str">
        <f aca="false">IF(C88="","",IF(COUNTIF(Campaigns!$A$7:$A$300,C88)&gt;0,"✓",IF(N(K88)=0,"– no spend","⚠ add to Campaigns tab")))</f>
        <v>✓</v>
      </c>
      <c r="V88" s="83" t="n">
        <f aca="false">IF(K88="","",K88*IF(Settings!$B$22=Settings!$C$6,1,IF(Settings!$B$22="USD",1/INDEX(Settings!$B$29:$B$40,MONTH(A88)),INDEX(Settings!$B$29:$B$40,MONTH(A88)))))</f>
        <v>86.61</v>
      </c>
    </row>
    <row r="89" customFormat="false" ht="15" hidden="false" customHeight="false" outlineLevel="0" collapsed="false">
      <c r="A89" s="81" t="n">
        <v>46043</v>
      </c>
      <c r="B89" s="81" t="n">
        <v>46043</v>
      </c>
      <c r="C89" s="82" t="s">
        <v>179</v>
      </c>
      <c r="D89" s="82" t="s">
        <v>522</v>
      </c>
      <c r="E89" s="82" t="s">
        <v>529</v>
      </c>
      <c r="F89" s="0" t="n">
        <v>2</v>
      </c>
      <c r="G89" s="82" t="s">
        <v>531</v>
      </c>
      <c r="H89" s="0" t="n">
        <v>9.08</v>
      </c>
      <c r="I89" s="0" t="n">
        <v>20</v>
      </c>
      <c r="J89" s="82" t="s">
        <v>528</v>
      </c>
      <c r="K89" s="83" t="n">
        <v>18.16</v>
      </c>
      <c r="L89" s="0" t="n">
        <v>1443</v>
      </c>
      <c r="M89" s="0" t="n">
        <v>1081</v>
      </c>
      <c r="N89" s="0" t="n">
        <v>1.334875</v>
      </c>
      <c r="O89" s="0" t="n">
        <v>30</v>
      </c>
      <c r="P89" s="0" t="n">
        <v>2</v>
      </c>
      <c r="Q89" s="82" t="s">
        <v>527</v>
      </c>
      <c r="U89" s="0" t="str">
        <f aca="false">IF(C89="","",IF(COUNTIF(Campaigns!$A$7:$A$300,C89)&gt;0,"✓",IF(N(K89)=0,"– no spend","⚠ add to Campaigns tab")))</f>
        <v>✓</v>
      </c>
      <c r="V89" s="83" t="n">
        <f aca="false">IF(K89="","",K89*IF(Settings!$B$22=Settings!$C$6,1,IF(Settings!$B$22="USD",1/INDEX(Settings!$B$29:$B$40,MONTH(A89)),INDEX(Settings!$B$29:$B$40,MONTH(A89)))))</f>
        <v>18.16</v>
      </c>
    </row>
    <row r="90" customFormat="false" ht="15" hidden="false" customHeight="false" outlineLevel="0" collapsed="false">
      <c r="A90" s="81" t="n">
        <v>46043</v>
      </c>
      <c r="B90" s="81" t="n">
        <v>46043</v>
      </c>
      <c r="C90" s="82" t="s">
        <v>170</v>
      </c>
      <c r="D90" s="82" t="s">
        <v>522</v>
      </c>
      <c r="E90" s="82" t="s">
        <v>523</v>
      </c>
      <c r="F90" s="0" t="n">
        <v>6</v>
      </c>
      <c r="G90" s="82" t="s">
        <v>524</v>
      </c>
      <c r="H90" s="0" t="n">
        <v>11.27333333</v>
      </c>
      <c r="I90" s="0" t="n">
        <v>70</v>
      </c>
      <c r="J90" s="82" t="s">
        <v>528</v>
      </c>
      <c r="K90" s="83" t="n">
        <v>67.64</v>
      </c>
      <c r="L90" s="0" t="n">
        <v>4280</v>
      </c>
      <c r="M90" s="0" t="n">
        <v>3563</v>
      </c>
      <c r="N90" s="0" t="n">
        <v>1.201235</v>
      </c>
      <c r="O90" s="0" t="n">
        <v>49</v>
      </c>
      <c r="P90" s="0" t="n">
        <v>7</v>
      </c>
      <c r="Q90" s="82" t="s">
        <v>527</v>
      </c>
      <c r="U90" s="0" t="str">
        <f aca="false">IF(C90="","",IF(COUNTIF(Campaigns!$A$7:$A$300,C90)&gt;0,"✓",IF(N(K90)=0,"– no spend","⚠ add to Campaigns tab")))</f>
        <v>✓</v>
      </c>
      <c r="V90" s="83" t="n">
        <f aca="false">IF(K90="","",K90*IF(Settings!$B$22=Settings!$C$6,1,IF(Settings!$B$22="USD",1/INDEX(Settings!$B$29:$B$40,MONTH(A90)),INDEX(Settings!$B$29:$B$40,MONTH(A90)))))</f>
        <v>67.64</v>
      </c>
    </row>
    <row r="91" customFormat="false" ht="15" hidden="false" customHeight="false" outlineLevel="0" collapsed="false">
      <c r="A91" s="81" t="n">
        <v>46043</v>
      </c>
      <c r="B91" s="81" t="n">
        <v>46043</v>
      </c>
      <c r="C91" s="82" t="s">
        <v>169</v>
      </c>
      <c r="D91" s="82" t="s">
        <v>530</v>
      </c>
      <c r="E91" s="82" t="s">
        <v>529</v>
      </c>
      <c r="F91" s="0" t="n">
        <v>1</v>
      </c>
      <c r="G91" s="82" t="s">
        <v>531</v>
      </c>
      <c r="H91" s="0" t="n">
        <v>16.04</v>
      </c>
      <c r="I91" s="0" t="n">
        <v>41.29</v>
      </c>
      <c r="J91" s="82" t="s">
        <v>528</v>
      </c>
      <c r="K91" s="83" t="n">
        <v>16.04</v>
      </c>
      <c r="L91" s="0" t="n">
        <v>405</v>
      </c>
      <c r="M91" s="0" t="n">
        <v>340</v>
      </c>
      <c r="N91" s="0" t="n">
        <v>1.191176</v>
      </c>
      <c r="O91" s="0" t="n">
        <v>6</v>
      </c>
      <c r="P91" s="0" t="n">
        <v>1</v>
      </c>
      <c r="Q91" s="82" t="s">
        <v>527</v>
      </c>
      <c r="U91" s="0" t="str">
        <f aca="false">IF(C91="","",IF(COUNTIF(Campaigns!$A$7:$A$300,C91)&gt;0,"✓",IF(N(K91)=0,"– no spend","⚠ add to Campaigns tab")))</f>
        <v>✓</v>
      </c>
      <c r="V91" s="83" t="n">
        <f aca="false">IF(K91="","",K91*IF(Settings!$B$22=Settings!$C$6,1,IF(Settings!$B$22="USD",1/INDEX(Settings!$B$29:$B$40,MONTH(A91)),INDEX(Settings!$B$29:$B$40,MONTH(A91)))))</f>
        <v>16.04</v>
      </c>
    </row>
    <row r="92" customFormat="false" ht="15" hidden="false" customHeight="false" outlineLevel="0" collapsed="false">
      <c r="A92" s="81" t="n">
        <v>46044</v>
      </c>
      <c r="B92" s="81" t="n">
        <v>46044</v>
      </c>
      <c r="C92" s="82" t="s">
        <v>183</v>
      </c>
      <c r="D92" s="82" t="s">
        <v>522</v>
      </c>
      <c r="E92" s="82" t="s">
        <v>523</v>
      </c>
      <c r="I92" s="82" t="s">
        <v>525</v>
      </c>
      <c r="J92" s="82" t="s">
        <v>526</v>
      </c>
      <c r="K92" s="83" t="n">
        <v>25.27</v>
      </c>
      <c r="L92" s="0" t="n">
        <v>2725</v>
      </c>
      <c r="M92" s="0" t="n">
        <v>2430</v>
      </c>
      <c r="N92" s="0" t="n">
        <v>1.121399</v>
      </c>
      <c r="O92" s="0" t="n">
        <v>31</v>
      </c>
      <c r="Q92" s="82" t="s">
        <v>527</v>
      </c>
      <c r="U92" s="0" t="str">
        <f aca="false">IF(C92="","",IF(COUNTIF(Campaigns!$A$7:$A$300,C92)&gt;0,"✓",IF(N(K92)=0,"– no spend","⚠ add to Campaigns tab")))</f>
        <v>✓</v>
      </c>
      <c r="V92" s="83" t="n">
        <f aca="false">IF(K92="","",K92*IF(Settings!$B$22=Settings!$C$6,1,IF(Settings!$B$22="USD",1/INDEX(Settings!$B$29:$B$40,MONTH(A92)),INDEX(Settings!$B$29:$B$40,MONTH(A92)))))</f>
        <v>25.27</v>
      </c>
    </row>
    <row r="93" customFormat="false" ht="15" hidden="false" customHeight="false" outlineLevel="0" collapsed="false">
      <c r="A93" s="81" t="n">
        <v>46044</v>
      </c>
      <c r="B93" s="81" t="n">
        <v>46044</v>
      </c>
      <c r="C93" s="82" t="s">
        <v>167</v>
      </c>
      <c r="D93" s="82" t="s">
        <v>522</v>
      </c>
      <c r="E93" s="82" t="s">
        <v>523</v>
      </c>
      <c r="F93" s="0" t="n">
        <v>2</v>
      </c>
      <c r="G93" s="82" t="s">
        <v>524</v>
      </c>
      <c r="H93" s="0" t="n">
        <v>40.325</v>
      </c>
      <c r="I93" s="0" t="n">
        <v>50</v>
      </c>
      <c r="J93" s="82" t="s">
        <v>528</v>
      </c>
      <c r="K93" s="83" t="n">
        <v>80.65</v>
      </c>
      <c r="L93" s="0" t="n">
        <v>12171</v>
      </c>
      <c r="M93" s="0" t="n">
        <v>10296</v>
      </c>
      <c r="N93" s="0" t="n">
        <v>1.18211</v>
      </c>
      <c r="O93" s="0" t="n">
        <v>89</v>
      </c>
      <c r="P93" s="0" t="n">
        <v>2</v>
      </c>
      <c r="Q93" s="82" t="s">
        <v>527</v>
      </c>
      <c r="U93" s="0" t="str">
        <f aca="false">IF(C93="","",IF(COUNTIF(Campaigns!$A$7:$A$300,C93)&gt;0,"✓",IF(N(K93)=0,"– no spend","⚠ add to Campaigns tab")))</f>
        <v>✓</v>
      </c>
      <c r="V93" s="83" t="n">
        <f aca="false">IF(K93="","",K93*IF(Settings!$B$22=Settings!$C$6,1,IF(Settings!$B$22="USD",1/INDEX(Settings!$B$29:$B$40,MONTH(A93)),INDEX(Settings!$B$29:$B$40,MONTH(A93)))))</f>
        <v>80.65</v>
      </c>
    </row>
    <row r="94" customFormat="false" ht="15" hidden="false" customHeight="false" outlineLevel="0" collapsed="false">
      <c r="A94" s="81" t="n">
        <v>46044</v>
      </c>
      <c r="B94" s="81" t="n">
        <v>46044</v>
      </c>
      <c r="C94" s="82" t="s">
        <v>179</v>
      </c>
      <c r="D94" s="82" t="s">
        <v>522</v>
      </c>
      <c r="E94" s="82" t="s">
        <v>529</v>
      </c>
      <c r="F94" s="0" t="n">
        <v>2</v>
      </c>
      <c r="G94" s="82" t="s">
        <v>531</v>
      </c>
      <c r="H94" s="0" t="n">
        <v>10.275</v>
      </c>
      <c r="I94" s="0" t="n">
        <v>20</v>
      </c>
      <c r="J94" s="82" t="s">
        <v>528</v>
      </c>
      <c r="K94" s="83" t="n">
        <v>20.55</v>
      </c>
      <c r="L94" s="0" t="n">
        <v>1716</v>
      </c>
      <c r="M94" s="0" t="n">
        <v>1396</v>
      </c>
      <c r="N94" s="0" t="n">
        <v>1.229226</v>
      </c>
      <c r="O94" s="0" t="n">
        <v>26</v>
      </c>
      <c r="P94" s="0" t="n">
        <v>2</v>
      </c>
      <c r="Q94" s="82" t="s">
        <v>527</v>
      </c>
      <c r="U94" s="0" t="str">
        <f aca="false">IF(C94="","",IF(COUNTIF(Campaigns!$A$7:$A$300,C94)&gt;0,"✓",IF(N(K94)=0,"– no spend","⚠ add to Campaigns tab")))</f>
        <v>✓</v>
      </c>
      <c r="V94" s="83" t="n">
        <f aca="false">IF(K94="","",K94*IF(Settings!$B$22=Settings!$C$6,1,IF(Settings!$B$22="USD",1/INDEX(Settings!$B$29:$B$40,MONTH(A94)),INDEX(Settings!$B$29:$B$40,MONTH(A94)))))</f>
        <v>20.55</v>
      </c>
    </row>
    <row r="95" customFormat="false" ht="15" hidden="false" customHeight="false" outlineLevel="0" collapsed="false">
      <c r="A95" s="81" t="n">
        <v>46044</v>
      </c>
      <c r="B95" s="81" t="n">
        <v>46044</v>
      </c>
      <c r="C95" s="82" t="s">
        <v>170</v>
      </c>
      <c r="D95" s="82" t="s">
        <v>522</v>
      </c>
      <c r="E95" s="82" t="s">
        <v>523</v>
      </c>
      <c r="F95" s="0" t="n">
        <v>3</v>
      </c>
      <c r="G95" s="82" t="s">
        <v>524</v>
      </c>
      <c r="H95" s="0" t="n">
        <v>22.05333333</v>
      </c>
      <c r="I95" s="0" t="n">
        <v>70</v>
      </c>
      <c r="J95" s="82" t="s">
        <v>528</v>
      </c>
      <c r="K95" s="83" t="n">
        <v>66.16</v>
      </c>
      <c r="L95" s="0" t="n">
        <v>4002</v>
      </c>
      <c r="M95" s="0" t="n">
        <v>3397</v>
      </c>
      <c r="N95" s="0" t="n">
        <v>1.178098</v>
      </c>
      <c r="O95" s="0" t="n">
        <v>38</v>
      </c>
      <c r="P95" s="0" t="n">
        <v>3</v>
      </c>
      <c r="Q95" s="82" t="s">
        <v>527</v>
      </c>
      <c r="U95" s="0" t="str">
        <f aca="false">IF(C95="","",IF(COUNTIF(Campaigns!$A$7:$A$300,C95)&gt;0,"✓",IF(N(K95)=0,"– no spend","⚠ add to Campaigns tab")))</f>
        <v>✓</v>
      </c>
      <c r="V95" s="83" t="n">
        <f aca="false">IF(K95="","",K95*IF(Settings!$B$22=Settings!$C$6,1,IF(Settings!$B$22="USD",1/INDEX(Settings!$B$29:$B$40,MONTH(A95)),INDEX(Settings!$B$29:$B$40,MONTH(A95)))))</f>
        <v>66.16</v>
      </c>
    </row>
    <row r="96" customFormat="false" ht="15" hidden="false" customHeight="false" outlineLevel="0" collapsed="false">
      <c r="A96" s="81" t="n">
        <v>46044</v>
      </c>
      <c r="B96" s="81" t="n">
        <v>46044</v>
      </c>
      <c r="C96" s="82" t="s">
        <v>169</v>
      </c>
      <c r="D96" s="82" t="s">
        <v>530</v>
      </c>
      <c r="E96" s="82" t="s">
        <v>529</v>
      </c>
      <c r="F96" s="0" t="n">
        <v>3</v>
      </c>
      <c r="G96" s="82" t="s">
        <v>531</v>
      </c>
      <c r="H96" s="0" t="n">
        <v>6.74333333</v>
      </c>
      <c r="I96" s="0" t="n">
        <v>41.29</v>
      </c>
      <c r="J96" s="82" t="s">
        <v>528</v>
      </c>
      <c r="K96" s="83" t="n">
        <v>20.23</v>
      </c>
      <c r="L96" s="0" t="n">
        <v>425</v>
      </c>
      <c r="M96" s="0" t="n">
        <v>386</v>
      </c>
      <c r="N96" s="0" t="n">
        <v>1.101036</v>
      </c>
      <c r="O96" s="0" t="n">
        <v>7</v>
      </c>
      <c r="P96" s="0" t="n">
        <v>3</v>
      </c>
      <c r="Q96" s="82" t="s">
        <v>527</v>
      </c>
      <c r="U96" s="0" t="str">
        <f aca="false">IF(C96="","",IF(COUNTIF(Campaigns!$A$7:$A$300,C96)&gt;0,"✓",IF(N(K96)=0,"– no spend","⚠ add to Campaigns tab")))</f>
        <v>✓</v>
      </c>
      <c r="V96" s="83" t="n">
        <f aca="false">IF(K96="","",K96*IF(Settings!$B$22=Settings!$C$6,1,IF(Settings!$B$22="USD",1/INDEX(Settings!$B$29:$B$40,MONTH(A96)),INDEX(Settings!$B$29:$B$40,MONTH(A96)))))</f>
        <v>20.23</v>
      </c>
    </row>
    <row r="97" customFormat="false" ht="15" hidden="false" customHeight="false" outlineLevel="0" collapsed="false">
      <c r="A97" s="81" t="n">
        <v>46045</v>
      </c>
      <c r="B97" s="81" t="n">
        <v>46045</v>
      </c>
      <c r="C97" s="82" t="s">
        <v>167</v>
      </c>
      <c r="D97" s="82" t="s">
        <v>522</v>
      </c>
      <c r="E97" s="82" t="s">
        <v>523</v>
      </c>
      <c r="F97" s="0" t="n">
        <v>14</v>
      </c>
      <c r="G97" s="82" t="s">
        <v>524</v>
      </c>
      <c r="H97" s="0" t="n">
        <v>6.39714286</v>
      </c>
      <c r="I97" s="0" t="n">
        <v>50</v>
      </c>
      <c r="J97" s="82" t="s">
        <v>528</v>
      </c>
      <c r="K97" s="83" t="n">
        <v>89.56</v>
      </c>
      <c r="L97" s="0" t="n">
        <v>12894</v>
      </c>
      <c r="M97" s="0" t="n">
        <v>10705</v>
      </c>
      <c r="N97" s="0" t="n">
        <v>1.204484</v>
      </c>
      <c r="O97" s="0" t="n">
        <v>111</v>
      </c>
      <c r="P97" s="0" t="n">
        <v>15</v>
      </c>
      <c r="Q97" s="82" t="s">
        <v>527</v>
      </c>
      <c r="U97" s="0" t="str">
        <f aca="false">IF(C97="","",IF(COUNTIF(Campaigns!$A$7:$A$300,C97)&gt;0,"✓",IF(N(K97)=0,"– no spend","⚠ add to Campaigns tab")))</f>
        <v>✓</v>
      </c>
      <c r="V97" s="83" t="n">
        <f aca="false">IF(K97="","",K97*IF(Settings!$B$22=Settings!$C$6,1,IF(Settings!$B$22="USD",1/INDEX(Settings!$B$29:$B$40,MONTH(A97)),INDEX(Settings!$B$29:$B$40,MONTH(A97)))))</f>
        <v>89.56</v>
      </c>
    </row>
    <row r="98" customFormat="false" ht="15" hidden="false" customHeight="false" outlineLevel="0" collapsed="false">
      <c r="A98" s="81" t="n">
        <v>46045</v>
      </c>
      <c r="B98" s="81" t="n">
        <v>46045</v>
      </c>
      <c r="C98" s="82" t="s">
        <v>179</v>
      </c>
      <c r="D98" s="82" t="s">
        <v>522</v>
      </c>
      <c r="E98" s="82" t="s">
        <v>529</v>
      </c>
      <c r="I98" s="0" t="n">
        <v>20</v>
      </c>
      <c r="J98" s="82" t="s">
        <v>528</v>
      </c>
      <c r="K98" s="83" t="n">
        <v>16.98</v>
      </c>
      <c r="L98" s="0" t="n">
        <v>1270</v>
      </c>
      <c r="M98" s="0" t="n">
        <v>1081</v>
      </c>
      <c r="N98" s="0" t="n">
        <v>1.174838</v>
      </c>
      <c r="O98" s="0" t="n">
        <v>17</v>
      </c>
      <c r="Q98" s="82" t="s">
        <v>527</v>
      </c>
      <c r="U98" s="0" t="str">
        <f aca="false">IF(C98="","",IF(COUNTIF(Campaigns!$A$7:$A$300,C98)&gt;0,"✓",IF(N(K98)=0,"– no spend","⚠ add to Campaigns tab")))</f>
        <v>✓</v>
      </c>
      <c r="V98" s="83" t="n">
        <f aca="false">IF(K98="","",K98*IF(Settings!$B$22=Settings!$C$6,1,IF(Settings!$B$22="USD",1/INDEX(Settings!$B$29:$B$40,MONTH(A98)),INDEX(Settings!$B$29:$B$40,MONTH(A98)))))</f>
        <v>16.98</v>
      </c>
    </row>
    <row r="99" customFormat="false" ht="15" hidden="false" customHeight="false" outlineLevel="0" collapsed="false">
      <c r="A99" s="81" t="n">
        <v>46045</v>
      </c>
      <c r="B99" s="81" t="n">
        <v>46045</v>
      </c>
      <c r="C99" s="82" t="s">
        <v>170</v>
      </c>
      <c r="D99" s="82" t="s">
        <v>522</v>
      </c>
      <c r="E99" s="82" t="s">
        <v>523</v>
      </c>
      <c r="F99" s="0" t="n">
        <v>2</v>
      </c>
      <c r="G99" s="82" t="s">
        <v>524</v>
      </c>
      <c r="H99" s="0" t="n">
        <v>35.835</v>
      </c>
      <c r="I99" s="0" t="n">
        <v>70</v>
      </c>
      <c r="J99" s="82" t="s">
        <v>528</v>
      </c>
      <c r="K99" s="83" t="n">
        <v>71.67</v>
      </c>
      <c r="L99" s="0" t="n">
        <v>3501</v>
      </c>
      <c r="M99" s="0" t="n">
        <v>2909</v>
      </c>
      <c r="N99" s="0" t="n">
        <v>1.203506</v>
      </c>
      <c r="O99" s="0" t="n">
        <v>36</v>
      </c>
      <c r="P99" s="0" t="n">
        <v>2</v>
      </c>
      <c r="Q99" s="82" t="s">
        <v>527</v>
      </c>
      <c r="U99" s="0" t="str">
        <f aca="false">IF(C99="","",IF(COUNTIF(Campaigns!$A$7:$A$300,C99)&gt;0,"✓",IF(N(K99)=0,"– no spend","⚠ add to Campaigns tab")))</f>
        <v>✓</v>
      </c>
      <c r="V99" s="83" t="n">
        <f aca="false">IF(K99="","",K99*IF(Settings!$B$22=Settings!$C$6,1,IF(Settings!$B$22="USD",1/INDEX(Settings!$B$29:$B$40,MONTH(A99)),INDEX(Settings!$B$29:$B$40,MONTH(A99)))))</f>
        <v>71.67</v>
      </c>
    </row>
    <row r="100" customFormat="false" ht="15" hidden="false" customHeight="false" outlineLevel="0" collapsed="false">
      <c r="A100" s="81" t="n">
        <v>46045</v>
      </c>
      <c r="B100" s="81" t="n">
        <v>46045</v>
      </c>
      <c r="C100" s="82" t="s">
        <v>169</v>
      </c>
      <c r="D100" s="82" t="s">
        <v>530</v>
      </c>
      <c r="E100" s="82" t="s">
        <v>529</v>
      </c>
      <c r="I100" s="0" t="n">
        <v>41.29</v>
      </c>
      <c r="J100" s="82" t="s">
        <v>528</v>
      </c>
      <c r="K100" s="83" t="n">
        <v>17.3</v>
      </c>
      <c r="L100" s="0" t="n">
        <v>410</v>
      </c>
      <c r="M100" s="0" t="n">
        <v>379</v>
      </c>
      <c r="N100" s="0" t="n">
        <v>1.081794</v>
      </c>
      <c r="O100" s="0" t="n">
        <v>8</v>
      </c>
      <c r="Q100" s="82" t="s">
        <v>527</v>
      </c>
      <c r="U100" s="0" t="str">
        <f aca="false">IF(C100="","",IF(COUNTIF(Campaigns!$A$7:$A$300,C100)&gt;0,"✓",IF(N(K100)=0,"– no spend","⚠ add to Campaigns tab")))</f>
        <v>✓</v>
      </c>
      <c r="V100" s="83" t="n">
        <f aca="false">IF(K100="","",K100*IF(Settings!$B$22=Settings!$C$6,1,IF(Settings!$B$22="USD",1/INDEX(Settings!$B$29:$B$40,MONTH(A100)),INDEX(Settings!$B$29:$B$40,MONTH(A100)))))</f>
        <v>17.3</v>
      </c>
    </row>
    <row r="101" customFormat="false" ht="15" hidden="false" customHeight="false" outlineLevel="0" collapsed="false">
      <c r="A101" s="81" t="n">
        <v>46046</v>
      </c>
      <c r="B101" s="81" t="n">
        <v>46046</v>
      </c>
      <c r="C101" s="82" t="s">
        <v>167</v>
      </c>
      <c r="D101" s="82" t="s">
        <v>522</v>
      </c>
      <c r="E101" s="82" t="s">
        <v>523</v>
      </c>
      <c r="F101" s="0" t="n">
        <v>12</v>
      </c>
      <c r="G101" s="82" t="s">
        <v>524</v>
      </c>
      <c r="H101" s="0" t="n">
        <v>7.64583333</v>
      </c>
      <c r="I101" s="0" t="n">
        <v>50</v>
      </c>
      <c r="J101" s="82" t="s">
        <v>528</v>
      </c>
      <c r="K101" s="83" t="n">
        <v>91.75</v>
      </c>
      <c r="L101" s="0" t="n">
        <v>11838</v>
      </c>
      <c r="M101" s="0" t="n">
        <v>9638</v>
      </c>
      <c r="N101" s="0" t="n">
        <v>1.228263</v>
      </c>
      <c r="O101" s="0" t="n">
        <v>145</v>
      </c>
      <c r="P101" s="0" t="n">
        <v>13</v>
      </c>
      <c r="Q101" s="82" t="s">
        <v>527</v>
      </c>
      <c r="U101" s="0" t="str">
        <f aca="false">IF(C101="","",IF(COUNTIF(Campaigns!$A$7:$A$300,C101)&gt;0,"✓",IF(N(K101)=0,"– no spend","⚠ add to Campaigns tab")))</f>
        <v>✓</v>
      </c>
      <c r="V101" s="83" t="n">
        <f aca="false">IF(K101="","",K101*IF(Settings!$B$22=Settings!$C$6,1,IF(Settings!$B$22="USD",1/INDEX(Settings!$B$29:$B$40,MONTH(A101)),INDEX(Settings!$B$29:$B$40,MONTH(A101)))))</f>
        <v>91.75</v>
      </c>
    </row>
    <row r="102" customFormat="false" ht="15" hidden="false" customHeight="false" outlineLevel="0" collapsed="false">
      <c r="A102" s="81" t="n">
        <v>46046</v>
      </c>
      <c r="B102" s="81" t="n">
        <v>46046</v>
      </c>
      <c r="C102" s="82" t="s">
        <v>179</v>
      </c>
      <c r="D102" s="82" t="s">
        <v>522</v>
      </c>
      <c r="E102" s="82" t="s">
        <v>529</v>
      </c>
      <c r="I102" s="0" t="n">
        <v>20</v>
      </c>
      <c r="J102" s="82" t="s">
        <v>528</v>
      </c>
      <c r="K102" s="83" t="n">
        <v>18.18</v>
      </c>
      <c r="L102" s="0" t="n">
        <v>1436</v>
      </c>
      <c r="M102" s="0" t="n">
        <v>959</v>
      </c>
      <c r="N102" s="0" t="n">
        <v>1.497393</v>
      </c>
      <c r="O102" s="0" t="n">
        <v>14</v>
      </c>
      <c r="Q102" s="82" t="s">
        <v>527</v>
      </c>
      <c r="U102" s="0" t="str">
        <f aca="false">IF(C102="","",IF(COUNTIF(Campaigns!$A$7:$A$300,C102)&gt;0,"✓",IF(N(K102)=0,"– no spend","⚠ add to Campaigns tab")))</f>
        <v>✓</v>
      </c>
      <c r="V102" s="83" t="n">
        <f aca="false">IF(K102="","",K102*IF(Settings!$B$22=Settings!$C$6,1,IF(Settings!$B$22="USD",1/INDEX(Settings!$B$29:$B$40,MONTH(A102)),INDEX(Settings!$B$29:$B$40,MONTH(A102)))))</f>
        <v>18.18</v>
      </c>
    </row>
    <row r="103" customFormat="false" ht="15" hidden="false" customHeight="false" outlineLevel="0" collapsed="false">
      <c r="A103" s="81" t="n">
        <v>46046</v>
      </c>
      <c r="B103" s="81" t="n">
        <v>46046</v>
      </c>
      <c r="C103" s="82" t="s">
        <v>170</v>
      </c>
      <c r="D103" s="82" t="s">
        <v>522</v>
      </c>
      <c r="E103" s="82" t="s">
        <v>523</v>
      </c>
      <c r="F103" s="0" t="n">
        <v>2</v>
      </c>
      <c r="G103" s="82" t="s">
        <v>524</v>
      </c>
      <c r="H103" s="0" t="n">
        <v>36.325</v>
      </c>
      <c r="I103" s="0" t="n">
        <v>70</v>
      </c>
      <c r="J103" s="82" t="s">
        <v>528</v>
      </c>
      <c r="K103" s="83" t="n">
        <v>72.65</v>
      </c>
      <c r="L103" s="0" t="n">
        <v>3806</v>
      </c>
      <c r="M103" s="0" t="n">
        <v>3283</v>
      </c>
      <c r="N103" s="0" t="n">
        <v>1.159306</v>
      </c>
      <c r="O103" s="0" t="n">
        <v>28</v>
      </c>
      <c r="P103" s="0" t="n">
        <v>2</v>
      </c>
      <c r="Q103" s="82" t="s">
        <v>527</v>
      </c>
      <c r="U103" s="0" t="str">
        <f aca="false">IF(C103="","",IF(COUNTIF(Campaigns!$A$7:$A$300,C103)&gt;0,"✓",IF(N(K103)=0,"– no spend","⚠ add to Campaigns tab")))</f>
        <v>✓</v>
      </c>
      <c r="V103" s="83" t="n">
        <f aca="false">IF(K103="","",K103*IF(Settings!$B$22=Settings!$C$6,1,IF(Settings!$B$22="USD",1/INDEX(Settings!$B$29:$B$40,MONTH(A103)),INDEX(Settings!$B$29:$B$40,MONTH(A103)))))</f>
        <v>72.65</v>
      </c>
    </row>
    <row r="104" customFormat="false" ht="15" hidden="false" customHeight="false" outlineLevel="0" collapsed="false">
      <c r="A104" s="81" t="n">
        <v>46046</v>
      </c>
      <c r="B104" s="81" t="n">
        <v>46046</v>
      </c>
      <c r="C104" s="82" t="s">
        <v>169</v>
      </c>
      <c r="D104" s="82" t="s">
        <v>530</v>
      </c>
      <c r="E104" s="82" t="s">
        <v>529</v>
      </c>
      <c r="F104" s="0" t="n">
        <v>1</v>
      </c>
      <c r="G104" s="82" t="s">
        <v>531</v>
      </c>
      <c r="H104" s="0" t="n">
        <v>17.75</v>
      </c>
      <c r="I104" s="0" t="n">
        <v>41.29</v>
      </c>
      <c r="J104" s="82" t="s">
        <v>528</v>
      </c>
      <c r="K104" s="83" t="n">
        <v>17.75</v>
      </c>
      <c r="L104" s="0" t="n">
        <v>439</v>
      </c>
      <c r="M104" s="0" t="n">
        <v>312</v>
      </c>
      <c r="N104" s="0" t="n">
        <v>1.407051</v>
      </c>
      <c r="O104" s="0" t="n">
        <v>10</v>
      </c>
      <c r="P104" s="0" t="n">
        <v>1</v>
      </c>
      <c r="Q104" s="82" t="s">
        <v>527</v>
      </c>
      <c r="U104" s="0" t="str">
        <f aca="false">IF(C104="","",IF(COUNTIF(Campaigns!$A$7:$A$300,C104)&gt;0,"✓",IF(N(K104)=0,"– no spend","⚠ add to Campaigns tab")))</f>
        <v>✓</v>
      </c>
      <c r="V104" s="83" t="n">
        <f aca="false">IF(K104="","",K104*IF(Settings!$B$22=Settings!$C$6,1,IF(Settings!$B$22="USD",1/INDEX(Settings!$B$29:$B$40,MONTH(A104)),INDEX(Settings!$B$29:$B$40,MONTH(A104)))))</f>
        <v>17.75</v>
      </c>
    </row>
    <row r="105" customFormat="false" ht="15" hidden="false" customHeight="false" outlineLevel="0" collapsed="false">
      <c r="A105" s="81" t="n">
        <v>46047</v>
      </c>
      <c r="B105" s="81" t="n">
        <v>46047</v>
      </c>
      <c r="C105" s="82" t="s">
        <v>167</v>
      </c>
      <c r="D105" s="82" t="s">
        <v>522</v>
      </c>
      <c r="E105" s="82" t="s">
        <v>523</v>
      </c>
      <c r="F105" s="0" t="n">
        <v>6</v>
      </c>
      <c r="G105" s="82" t="s">
        <v>524</v>
      </c>
      <c r="H105" s="0" t="n">
        <v>15.76</v>
      </c>
      <c r="I105" s="0" t="n">
        <v>50</v>
      </c>
      <c r="J105" s="82" t="s">
        <v>528</v>
      </c>
      <c r="K105" s="83" t="n">
        <v>94.56</v>
      </c>
      <c r="L105" s="0" t="n">
        <v>14131</v>
      </c>
      <c r="M105" s="0" t="n">
        <v>11450</v>
      </c>
      <c r="N105" s="0" t="n">
        <v>1.234148</v>
      </c>
      <c r="O105" s="0" t="n">
        <v>176</v>
      </c>
      <c r="P105" s="0" t="n">
        <v>6</v>
      </c>
      <c r="Q105" s="82" t="s">
        <v>527</v>
      </c>
      <c r="U105" s="0" t="str">
        <f aca="false">IF(C105="","",IF(COUNTIF(Campaigns!$A$7:$A$300,C105)&gt;0,"✓",IF(N(K105)=0,"– no spend","⚠ add to Campaigns tab")))</f>
        <v>✓</v>
      </c>
      <c r="V105" s="83" t="n">
        <f aca="false">IF(K105="","",K105*IF(Settings!$B$22=Settings!$C$6,1,IF(Settings!$B$22="USD",1/INDEX(Settings!$B$29:$B$40,MONTH(A105)),INDEX(Settings!$B$29:$B$40,MONTH(A105)))))</f>
        <v>94.56</v>
      </c>
    </row>
    <row r="106" customFormat="false" ht="15" hidden="false" customHeight="false" outlineLevel="0" collapsed="false">
      <c r="A106" s="81" t="n">
        <v>46047</v>
      </c>
      <c r="B106" s="81" t="n">
        <v>46047</v>
      </c>
      <c r="C106" s="82" t="s">
        <v>179</v>
      </c>
      <c r="D106" s="82" t="s">
        <v>522</v>
      </c>
      <c r="E106" s="82" t="s">
        <v>529</v>
      </c>
      <c r="I106" s="0" t="n">
        <v>20</v>
      </c>
      <c r="J106" s="82" t="s">
        <v>528</v>
      </c>
      <c r="K106" s="83" t="n">
        <v>27.91</v>
      </c>
      <c r="L106" s="0" t="n">
        <v>1983</v>
      </c>
      <c r="M106" s="0" t="n">
        <v>1458</v>
      </c>
      <c r="N106" s="0" t="n">
        <v>1.360082</v>
      </c>
      <c r="O106" s="0" t="n">
        <v>16</v>
      </c>
      <c r="Q106" s="82" t="s">
        <v>527</v>
      </c>
      <c r="U106" s="0" t="str">
        <f aca="false">IF(C106="","",IF(COUNTIF(Campaigns!$A$7:$A$300,C106)&gt;0,"✓",IF(N(K106)=0,"– no spend","⚠ add to Campaigns tab")))</f>
        <v>✓</v>
      </c>
      <c r="V106" s="83" t="n">
        <f aca="false">IF(K106="","",K106*IF(Settings!$B$22=Settings!$C$6,1,IF(Settings!$B$22="USD",1/INDEX(Settings!$B$29:$B$40,MONTH(A106)),INDEX(Settings!$B$29:$B$40,MONTH(A106)))))</f>
        <v>27.91</v>
      </c>
    </row>
    <row r="107" customFormat="false" ht="15" hidden="false" customHeight="false" outlineLevel="0" collapsed="false">
      <c r="A107" s="81" t="n">
        <v>46047</v>
      </c>
      <c r="B107" s="81" t="n">
        <v>46047</v>
      </c>
      <c r="C107" s="82" t="s">
        <v>170</v>
      </c>
      <c r="D107" s="82" t="s">
        <v>522</v>
      </c>
      <c r="E107" s="82" t="s">
        <v>523</v>
      </c>
      <c r="F107" s="0" t="n">
        <v>6</v>
      </c>
      <c r="G107" s="82" t="s">
        <v>524</v>
      </c>
      <c r="H107" s="0" t="n">
        <v>12.24166667</v>
      </c>
      <c r="I107" s="0" t="n">
        <v>70</v>
      </c>
      <c r="J107" s="82" t="s">
        <v>528</v>
      </c>
      <c r="K107" s="83" t="n">
        <v>73.45</v>
      </c>
      <c r="L107" s="0" t="n">
        <v>3543</v>
      </c>
      <c r="M107" s="0" t="n">
        <v>3037</v>
      </c>
      <c r="N107" s="0" t="n">
        <v>1.166612</v>
      </c>
      <c r="O107" s="0" t="n">
        <v>47</v>
      </c>
      <c r="P107" s="0" t="n">
        <v>6</v>
      </c>
      <c r="Q107" s="82" t="s">
        <v>527</v>
      </c>
      <c r="U107" s="0" t="str">
        <f aca="false">IF(C107="","",IF(COUNTIF(Campaigns!$A$7:$A$300,C107)&gt;0,"✓",IF(N(K107)=0,"– no spend","⚠ add to Campaigns tab")))</f>
        <v>✓</v>
      </c>
      <c r="V107" s="83" t="n">
        <f aca="false">IF(K107="","",K107*IF(Settings!$B$22=Settings!$C$6,1,IF(Settings!$B$22="USD",1/INDEX(Settings!$B$29:$B$40,MONTH(A107)),INDEX(Settings!$B$29:$B$40,MONTH(A107)))))</f>
        <v>73.45</v>
      </c>
    </row>
    <row r="108" customFormat="false" ht="15" hidden="false" customHeight="false" outlineLevel="0" collapsed="false">
      <c r="A108" s="81" t="n">
        <v>46047</v>
      </c>
      <c r="B108" s="81" t="n">
        <v>46047</v>
      </c>
      <c r="C108" s="82" t="s">
        <v>169</v>
      </c>
      <c r="D108" s="82" t="s">
        <v>530</v>
      </c>
      <c r="E108" s="82" t="s">
        <v>529</v>
      </c>
      <c r="F108" s="0" t="n">
        <v>2</v>
      </c>
      <c r="G108" s="82" t="s">
        <v>531</v>
      </c>
      <c r="H108" s="0" t="n">
        <v>12.8</v>
      </c>
      <c r="I108" s="0" t="n">
        <v>41.29</v>
      </c>
      <c r="J108" s="82" t="s">
        <v>528</v>
      </c>
      <c r="K108" s="83" t="n">
        <v>25.6</v>
      </c>
      <c r="L108" s="0" t="n">
        <v>693</v>
      </c>
      <c r="M108" s="0" t="n">
        <v>466</v>
      </c>
      <c r="N108" s="0" t="n">
        <v>1.487124</v>
      </c>
      <c r="O108" s="0" t="n">
        <v>9</v>
      </c>
      <c r="P108" s="0" t="n">
        <v>2</v>
      </c>
      <c r="Q108" s="82" t="s">
        <v>527</v>
      </c>
      <c r="U108" s="0" t="str">
        <f aca="false">IF(C108="","",IF(COUNTIF(Campaigns!$A$7:$A$300,C108)&gt;0,"✓",IF(N(K108)=0,"– no spend","⚠ add to Campaigns tab")))</f>
        <v>✓</v>
      </c>
      <c r="V108" s="83" t="n">
        <f aca="false">IF(K108="","",K108*IF(Settings!$B$22=Settings!$C$6,1,IF(Settings!$B$22="USD",1/INDEX(Settings!$B$29:$B$40,MONTH(A108)),INDEX(Settings!$B$29:$B$40,MONTH(A108)))))</f>
        <v>25.6</v>
      </c>
    </row>
    <row r="109" customFormat="false" ht="15" hidden="false" customHeight="false" outlineLevel="0" collapsed="false">
      <c r="A109" s="81" t="n">
        <v>46048</v>
      </c>
      <c r="B109" s="81" t="n">
        <v>46048</v>
      </c>
      <c r="C109" s="82" t="s">
        <v>171</v>
      </c>
      <c r="D109" s="82" t="s">
        <v>522</v>
      </c>
      <c r="E109" s="82" t="s">
        <v>532</v>
      </c>
      <c r="I109" s="0" t="n">
        <v>90</v>
      </c>
      <c r="J109" s="82" t="s">
        <v>528</v>
      </c>
      <c r="K109" s="83" t="n">
        <v>107.94</v>
      </c>
      <c r="L109" s="0" t="n">
        <v>7738</v>
      </c>
      <c r="M109" s="0" t="n">
        <v>6936</v>
      </c>
      <c r="N109" s="0" t="n">
        <v>1.115629</v>
      </c>
      <c r="O109" s="0" t="n">
        <v>37</v>
      </c>
      <c r="P109" s="0" t="n">
        <v>3</v>
      </c>
      <c r="Q109" s="82" t="s">
        <v>527</v>
      </c>
      <c r="U109" s="0" t="str">
        <f aca="false">IF(C109="","",IF(COUNTIF(Campaigns!$A$7:$A$300,C109)&gt;0,"✓",IF(N(K109)=0,"– no spend","⚠ add to Campaigns tab")))</f>
        <v>✓</v>
      </c>
      <c r="V109" s="83" t="n">
        <f aca="false">IF(K109="","",K109*IF(Settings!$B$22=Settings!$C$6,1,IF(Settings!$B$22="USD",1/INDEX(Settings!$B$29:$B$40,MONTH(A109)),INDEX(Settings!$B$29:$B$40,MONTH(A109)))))</f>
        <v>107.94</v>
      </c>
    </row>
    <row r="110" customFormat="false" ht="15" hidden="false" customHeight="false" outlineLevel="0" collapsed="false">
      <c r="A110" s="81" t="n">
        <v>46048</v>
      </c>
      <c r="B110" s="81" t="n">
        <v>46048</v>
      </c>
      <c r="C110" s="82" t="s">
        <v>167</v>
      </c>
      <c r="D110" s="82" t="s">
        <v>522</v>
      </c>
      <c r="E110" s="82" t="s">
        <v>523</v>
      </c>
      <c r="F110" s="0" t="n">
        <v>13</v>
      </c>
      <c r="G110" s="82" t="s">
        <v>524</v>
      </c>
      <c r="H110" s="0" t="n">
        <v>7.14615385</v>
      </c>
      <c r="I110" s="0" t="n">
        <v>50</v>
      </c>
      <c r="J110" s="82" t="s">
        <v>528</v>
      </c>
      <c r="K110" s="83" t="n">
        <v>92.9</v>
      </c>
      <c r="L110" s="0" t="n">
        <v>14832</v>
      </c>
      <c r="M110" s="0" t="n">
        <v>12004</v>
      </c>
      <c r="N110" s="0" t="n">
        <v>1.235588</v>
      </c>
      <c r="O110" s="0" t="n">
        <v>144</v>
      </c>
      <c r="P110" s="0" t="n">
        <v>14</v>
      </c>
      <c r="Q110" s="82" t="s">
        <v>527</v>
      </c>
      <c r="U110" s="0" t="str">
        <f aca="false">IF(C110="","",IF(COUNTIF(Campaigns!$A$7:$A$300,C110)&gt;0,"✓",IF(N(K110)=0,"– no spend","⚠ add to Campaigns tab")))</f>
        <v>✓</v>
      </c>
      <c r="V110" s="83" t="n">
        <f aca="false">IF(K110="","",K110*IF(Settings!$B$22=Settings!$C$6,1,IF(Settings!$B$22="USD",1/INDEX(Settings!$B$29:$B$40,MONTH(A110)),INDEX(Settings!$B$29:$B$40,MONTH(A110)))))</f>
        <v>92.9</v>
      </c>
    </row>
    <row r="111" customFormat="false" ht="15" hidden="false" customHeight="false" outlineLevel="0" collapsed="false">
      <c r="A111" s="81" t="n">
        <v>46048</v>
      </c>
      <c r="B111" s="81" t="n">
        <v>46048</v>
      </c>
      <c r="C111" s="82" t="s">
        <v>179</v>
      </c>
      <c r="D111" s="82" t="s">
        <v>522</v>
      </c>
      <c r="E111" s="82" t="s">
        <v>529</v>
      </c>
      <c r="F111" s="0" t="n">
        <v>1</v>
      </c>
      <c r="G111" s="82" t="s">
        <v>531</v>
      </c>
      <c r="H111" s="0" t="n">
        <v>20.99</v>
      </c>
      <c r="I111" s="0" t="n">
        <v>20</v>
      </c>
      <c r="J111" s="82" t="s">
        <v>528</v>
      </c>
      <c r="K111" s="83" t="n">
        <v>20.99</v>
      </c>
      <c r="L111" s="0" t="n">
        <v>1447</v>
      </c>
      <c r="M111" s="0" t="n">
        <v>1136</v>
      </c>
      <c r="N111" s="0" t="n">
        <v>1.273768</v>
      </c>
      <c r="O111" s="0" t="n">
        <v>20</v>
      </c>
      <c r="P111" s="0" t="n">
        <v>1</v>
      </c>
      <c r="Q111" s="82" t="s">
        <v>527</v>
      </c>
      <c r="U111" s="0" t="str">
        <f aca="false">IF(C111="","",IF(COUNTIF(Campaigns!$A$7:$A$300,C111)&gt;0,"✓",IF(N(K111)=0,"– no spend","⚠ add to Campaigns tab")))</f>
        <v>✓</v>
      </c>
      <c r="V111" s="83" t="n">
        <f aca="false">IF(K111="","",K111*IF(Settings!$B$22=Settings!$C$6,1,IF(Settings!$B$22="USD",1/INDEX(Settings!$B$29:$B$40,MONTH(A111)),INDEX(Settings!$B$29:$B$40,MONTH(A111)))))</f>
        <v>20.99</v>
      </c>
    </row>
    <row r="112" customFormat="false" ht="15" hidden="false" customHeight="false" outlineLevel="0" collapsed="false">
      <c r="A112" s="81" t="n">
        <v>46048</v>
      </c>
      <c r="B112" s="81" t="n">
        <v>46048</v>
      </c>
      <c r="C112" s="82" t="s">
        <v>170</v>
      </c>
      <c r="D112" s="82" t="s">
        <v>522</v>
      </c>
      <c r="E112" s="82" t="s">
        <v>523</v>
      </c>
      <c r="F112" s="0" t="n">
        <v>6</v>
      </c>
      <c r="G112" s="82" t="s">
        <v>524</v>
      </c>
      <c r="H112" s="0" t="n">
        <v>12.7</v>
      </c>
      <c r="I112" s="0" t="n">
        <v>70</v>
      </c>
      <c r="J112" s="82" t="s">
        <v>528</v>
      </c>
      <c r="K112" s="83" t="n">
        <v>76.2</v>
      </c>
      <c r="L112" s="0" t="n">
        <v>4197</v>
      </c>
      <c r="M112" s="0" t="n">
        <v>3580</v>
      </c>
      <c r="N112" s="0" t="n">
        <v>1.172346</v>
      </c>
      <c r="O112" s="0" t="n">
        <v>34</v>
      </c>
      <c r="P112" s="0" t="n">
        <v>6</v>
      </c>
      <c r="Q112" s="82" t="s">
        <v>527</v>
      </c>
      <c r="U112" s="0" t="str">
        <f aca="false">IF(C112="","",IF(COUNTIF(Campaigns!$A$7:$A$300,C112)&gt;0,"✓",IF(N(K112)=0,"– no spend","⚠ add to Campaigns tab")))</f>
        <v>✓</v>
      </c>
      <c r="V112" s="83" t="n">
        <f aca="false">IF(K112="","",K112*IF(Settings!$B$22=Settings!$C$6,1,IF(Settings!$B$22="USD",1/INDEX(Settings!$B$29:$B$40,MONTH(A112)),INDEX(Settings!$B$29:$B$40,MONTH(A112)))))</f>
        <v>76.2</v>
      </c>
    </row>
    <row r="113" customFormat="false" ht="15" hidden="false" customHeight="false" outlineLevel="0" collapsed="false">
      <c r="A113" s="81" t="n">
        <v>46048</v>
      </c>
      <c r="B113" s="81" t="n">
        <v>46048</v>
      </c>
      <c r="C113" s="82" t="s">
        <v>169</v>
      </c>
      <c r="D113" s="82" t="s">
        <v>530</v>
      </c>
      <c r="E113" s="82" t="s">
        <v>529</v>
      </c>
      <c r="I113" s="0" t="n">
        <v>41.29</v>
      </c>
      <c r="J113" s="82" t="s">
        <v>528</v>
      </c>
      <c r="K113" s="83" t="n">
        <v>18.03</v>
      </c>
      <c r="L113" s="0" t="n">
        <v>611</v>
      </c>
      <c r="M113" s="0" t="n">
        <v>463</v>
      </c>
      <c r="N113" s="0" t="n">
        <v>1.319654</v>
      </c>
      <c r="O113" s="0" t="n">
        <v>10</v>
      </c>
      <c r="Q113" s="82" t="s">
        <v>527</v>
      </c>
      <c r="U113" s="0" t="str">
        <f aca="false">IF(C113="","",IF(COUNTIF(Campaigns!$A$7:$A$300,C113)&gt;0,"✓",IF(N(K113)=0,"– no spend","⚠ add to Campaigns tab")))</f>
        <v>✓</v>
      </c>
      <c r="V113" s="83" t="n">
        <f aca="false">IF(K113="","",K113*IF(Settings!$B$22=Settings!$C$6,1,IF(Settings!$B$22="USD",1/INDEX(Settings!$B$29:$B$40,MONTH(A113)),INDEX(Settings!$B$29:$B$40,MONTH(A113)))))</f>
        <v>18.03</v>
      </c>
    </row>
    <row r="114" customFormat="false" ht="15" hidden="false" customHeight="false" outlineLevel="0" collapsed="false">
      <c r="A114" s="81" t="n">
        <v>46049</v>
      </c>
      <c r="B114" s="81" t="n">
        <v>46049</v>
      </c>
      <c r="C114" s="82" t="s">
        <v>171</v>
      </c>
      <c r="D114" s="82" t="s">
        <v>522</v>
      </c>
      <c r="E114" s="82" t="s">
        <v>532</v>
      </c>
      <c r="I114" s="0" t="n">
        <v>90</v>
      </c>
      <c r="J114" s="82" t="s">
        <v>528</v>
      </c>
      <c r="K114" s="83" t="n">
        <v>112.19</v>
      </c>
      <c r="L114" s="0" t="n">
        <v>8904</v>
      </c>
      <c r="M114" s="0" t="n">
        <v>7006</v>
      </c>
      <c r="N114" s="0" t="n">
        <v>1.270911</v>
      </c>
      <c r="O114" s="0" t="n">
        <v>55</v>
      </c>
      <c r="P114" s="0" t="n">
        <v>12</v>
      </c>
      <c r="Q114" s="82" t="s">
        <v>527</v>
      </c>
      <c r="U114" s="0" t="str">
        <f aca="false">IF(C114="","",IF(COUNTIF(Campaigns!$A$7:$A$300,C114)&gt;0,"✓",IF(N(K114)=0,"– no spend","⚠ add to Campaigns tab")))</f>
        <v>✓</v>
      </c>
      <c r="V114" s="83" t="n">
        <f aca="false">IF(K114="","",K114*IF(Settings!$B$22=Settings!$C$6,1,IF(Settings!$B$22="USD",1/INDEX(Settings!$B$29:$B$40,MONTH(A114)),INDEX(Settings!$B$29:$B$40,MONTH(A114)))))</f>
        <v>112.19</v>
      </c>
    </row>
    <row r="115" customFormat="false" ht="15" hidden="false" customHeight="false" outlineLevel="0" collapsed="false">
      <c r="A115" s="81" t="n">
        <v>46049</v>
      </c>
      <c r="B115" s="81" t="n">
        <v>46049</v>
      </c>
      <c r="C115" s="82" t="s">
        <v>167</v>
      </c>
      <c r="D115" s="82" t="s">
        <v>522</v>
      </c>
      <c r="E115" s="82" t="s">
        <v>523</v>
      </c>
      <c r="F115" s="0" t="n">
        <v>9</v>
      </c>
      <c r="G115" s="82" t="s">
        <v>524</v>
      </c>
      <c r="H115" s="0" t="n">
        <v>10.47888889</v>
      </c>
      <c r="I115" s="0" t="n">
        <v>50</v>
      </c>
      <c r="J115" s="82" t="s">
        <v>528</v>
      </c>
      <c r="K115" s="83" t="n">
        <v>94.31</v>
      </c>
      <c r="L115" s="0" t="n">
        <v>13541</v>
      </c>
      <c r="M115" s="0" t="n">
        <v>10901</v>
      </c>
      <c r="N115" s="0" t="n">
        <v>1.24218</v>
      </c>
      <c r="O115" s="0" t="n">
        <v>118</v>
      </c>
      <c r="P115" s="0" t="n">
        <v>8</v>
      </c>
      <c r="Q115" s="82" t="s">
        <v>527</v>
      </c>
      <c r="U115" s="0" t="str">
        <f aca="false">IF(C115="","",IF(COUNTIF(Campaigns!$A$7:$A$300,C115)&gt;0,"✓",IF(N(K115)=0,"– no spend","⚠ add to Campaigns tab")))</f>
        <v>✓</v>
      </c>
      <c r="V115" s="83" t="n">
        <f aca="false">IF(K115="","",K115*IF(Settings!$B$22=Settings!$C$6,1,IF(Settings!$B$22="USD",1/INDEX(Settings!$B$29:$B$40,MONTH(A115)),INDEX(Settings!$B$29:$B$40,MONTH(A115)))))</f>
        <v>94.31</v>
      </c>
    </row>
    <row r="116" customFormat="false" ht="15" hidden="false" customHeight="false" outlineLevel="0" collapsed="false">
      <c r="A116" s="81" t="n">
        <v>46049</v>
      </c>
      <c r="B116" s="81" t="n">
        <v>46049</v>
      </c>
      <c r="C116" s="82" t="s">
        <v>179</v>
      </c>
      <c r="D116" s="82" t="s">
        <v>522</v>
      </c>
      <c r="E116" s="82" t="s">
        <v>529</v>
      </c>
      <c r="F116" s="0" t="n">
        <v>1</v>
      </c>
      <c r="G116" s="82" t="s">
        <v>531</v>
      </c>
      <c r="H116" s="0" t="n">
        <v>16.64</v>
      </c>
      <c r="I116" s="0" t="n">
        <v>20</v>
      </c>
      <c r="J116" s="82" t="s">
        <v>528</v>
      </c>
      <c r="K116" s="83" t="n">
        <v>16.64</v>
      </c>
      <c r="L116" s="0" t="n">
        <v>1211</v>
      </c>
      <c r="M116" s="0" t="n">
        <v>1000</v>
      </c>
      <c r="N116" s="0" t="n">
        <v>1.211</v>
      </c>
      <c r="O116" s="0" t="n">
        <v>7</v>
      </c>
      <c r="P116" s="0" t="n">
        <v>1</v>
      </c>
      <c r="Q116" s="82" t="s">
        <v>527</v>
      </c>
      <c r="U116" s="0" t="str">
        <f aca="false">IF(C116="","",IF(COUNTIF(Campaigns!$A$7:$A$300,C116)&gt;0,"✓",IF(N(K116)=0,"– no spend","⚠ add to Campaigns tab")))</f>
        <v>✓</v>
      </c>
      <c r="V116" s="83" t="n">
        <f aca="false">IF(K116="","",K116*IF(Settings!$B$22=Settings!$C$6,1,IF(Settings!$B$22="USD",1/INDEX(Settings!$B$29:$B$40,MONTH(A116)),INDEX(Settings!$B$29:$B$40,MONTH(A116)))))</f>
        <v>16.64</v>
      </c>
    </row>
    <row r="117" customFormat="false" ht="15" hidden="false" customHeight="false" outlineLevel="0" collapsed="false">
      <c r="A117" s="81" t="n">
        <v>46049</v>
      </c>
      <c r="B117" s="81" t="n">
        <v>46049</v>
      </c>
      <c r="C117" s="82" t="s">
        <v>170</v>
      </c>
      <c r="D117" s="82" t="s">
        <v>522</v>
      </c>
      <c r="E117" s="82" t="s">
        <v>523</v>
      </c>
      <c r="F117" s="0" t="n">
        <v>1</v>
      </c>
      <c r="G117" s="82" t="s">
        <v>524</v>
      </c>
      <c r="H117" s="0" t="n">
        <v>71.99</v>
      </c>
      <c r="I117" s="0" t="n">
        <v>70</v>
      </c>
      <c r="J117" s="82" t="s">
        <v>528</v>
      </c>
      <c r="K117" s="83" t="n">
        <v>71.99</v>
      </c>
      <c r="L117" s="0" t="n">
        <v>3830</v>
      </c>
      <c r="M117" s="0" t="n">
        <v>3276</v>
      </c>
      <c r="N117" s="0" t="n">
        <v>1.169109</v>
      </c>
      <c r="O117" s="0" t="n">
        <v>29</v>
      </c>
      <c r="P117" s="0" t="n">
        <v>1</v>
      </c>
      <c r="Q117" s="82" t="s">
        <v>527</v>
      </c>
      <c r="U117" s="0" t="str">
        <f aca="false">IF(C117="","",IF(COUNTIF(Campaigns!$A$7:$A$300,C117)&gt;0,"✓",IF(N(K117)=0,"– no spend","⚠ add to Campaigns tab")))</f>
        <v>✓</v>
      </c>
      <c r="V117" s="83" t="n">
        <f aca="false">IF(K117="","",K117*IF(Settings!$B$22=Settings!$C$6,1,IF(Settings!$B$22="USD",1/INDEX(Settings!$B$29:$B$40,MONTH(A117)),INDEX(Settings!$B$29:$B$40,MONTH(A117)))))</f>
        <v>71.99</v>
      </c>
    </row>
    <row r="118" customFormat="false" ht="15" hidden="false" customHeight="false" outlineLevel="0" collapsed="false">
      <c r="A118" s="81" t="n">
        <v>46049</v>
      </c>
      <c r="B118" s="81" t="n">
        <v>46049</v>
      </c>
      <c r="C118" s="82" t="s">
        <v>169</v>
      </c>
      <c r="D118" s="82" t="s">
        <v>530</v>
      </c>
      <c r="E118" s="82" t="s">
        <v>529</v>
      </c>
      <c r="F118" s="0" t="n">
        <v>1</v>
      </c>
      <c r="G118" s="82" t="s">
        <v>531</v>
      </c>
      <c r="H118" s="0" t="n">
        <v>19.05</v>
      </c>
      <c r="I118" s="0" t="n">
        <v>41.29</v>
      </c>
      <c r="J118" s="82" t="s">
        <v>528</v>
      </c>
      <c r="K118" s="83" t="n">
        <v>19.05</v>
      </c>
      <c r="L118" s="0" t="n">
        <v>527</v>
      </c>
      <c r="M118" s="0" t="n">
        <v>395</v>
      </c>
      <c r="N118" s="0" t="n">
        <v>1.334177</v>
      </c>
      <c r="O118" s="0" t="n">
        <v>9</v>
      </c>
      <c r="P118" s="0" t="n">
        <v>1</v>
      </c>
      <c r="Q118" s="82" t="s">
        <v>527</v>
      </c>
      <c r="U118" s="0" t="str">
        <f aca="false">IF(C118="","",IF(COUNTIF(Campaigns!$A$7:$A$300,C118)&gt;0,"✓",IF(N(K118)=0,"– no spend","⚠ add to Campaigns tab")))</f>
        <v>✓</v>
      </c>
      <c r="V118" s="83" t="n">
        <f aca="false">IF(K118="","",K118*IF(Settings!$B$22=Settings!$C$6,1,IF(Settings!$B$22="USD",1/INDEX(Settings!$B$29:$B$40,MONTH(A118)),INDEX(Settings!$B$29:$B$40,MONTH(A118)))))</f>
        <v>19.05</v>
      </c>
    </row>
    <row r="119" customFormat="false" ht="15" hidden="false" customHeight="false" outlineLevel="0" collapsed="false">
      <c r="A119" s="81" t="n">
        <v>46050</v>
      </c>
      <c r="B119" s="81" t="n">
        <v>46050</v>
      </c>
      <c r="C119" s="82" t="s">
        <v>171</v>
      </c>
      <c r="D119" s="82" t="s">
        <v>522</v>
      </c>
      <c r="E119" s="82" t="s">
        <v>532</v>
      </c>
      <c r="I119" s="0" t="n">
        <v>90</v>
      </c>
      <c r="J119" s="82" t="s">
        <v>528</v>
      </c>
      <c r="K119" s="83" t="n">
        <v>103.87</v>
      </c>
      <c r="L119" s="0" t="n">
        <v>8946</v>
      </c>
      <c r="M119" s="0" t="n">
        <v>7427</v>
      </c>
      <c r="N119" s="0" t="n">
        <v>1.204524</v>
      </c>
      <c r="O119" s="0" t="n">
        <v>58</v>
      </c>
      <c r="P119" s="0" t="n">
        <v>5</v>
      </c>
      <c r="Q119" s="82" t="s">
        <v>527</v>
      </c>
      <c r="U119" s="0" t="str">
        <f aca="false">IF(C119="","",IF(COUNTIF(Campaigns!$A$7:$A$300,C119)&gt;0,"✓",IF(N(K119)=0,"– no spend","⚠ add to Campaigns tab")))</f>
        <v>✓</v>
      </c>
      <c r="V119" s="83" t="n">
        <f aca="false">IF(K119="","",K119*IF(Settings!$B$22=Settings!$C$6,1,IF(Settings!$B$22="USD",1/INDEX(Settings!$B$29:$B$40,MONTH(A119)),INDEX(Settings!$B$29:$B$40,MONTH(A119)))))</f>
        <v>103.87</v>
      </c>
    </row>
    <row r="120" customFormat="false" ht="15" hidden="false" customHeight="false" outlineLevel="0" collapsed="false">
      <c r="A120" s="81" t="n">
        <v>46050</v>
      </c>
      <c r="B120" s="81" t="n">
        <v>46050</v>
      </c>
      <c r="C120" s="82" t="s">
        <v>167</v>
      </c>
      <c r="D120" s="82" t="s">
        <v>522</v>
      </c>
      <c r="E120" s="82" t="s">
        <v>523</v>
      </c>
      <c r="F120" s="0" t="n">
        <v>15</v>
      </c>
      <c r="G120" s="82" t="s">
        <v>524</v>
      </c>
      <c r="H120" s="0" t="n">
        <v>6.11666667</v>
      </c>
      <c r="I120" s="0" t="n">
        <v>50</v>
      </c>
      <c r="J120" s="82" t="s">
        <v>528</v>
      </c>
      <c r="K120" s="83" t="n">
        <v>91.75</v>
      </c>
      <c r="L120" s="0" t="n">
        <v>14514</v>
      </c>
      <c r="M120" s="0" t="n">
        <v>11169</v>
      </c>
      <c r="N120" s="0" t="n">
        <v>1.29949</v>
      </c>
      <c r="O120" s="0" t="n">
        <v>139</v>
      </c>
      <c r="P120" s="0" t="n">
        <v>17</v>
      </c>
      <c r="Q120" s="82" t="s">
        <v>527</v>
      </c>
      <c r="U120" s="0" t="str">
        <f aca="false">IF(C120="","",IF(COUNTIF(Campaigns!$A$7:$A$300,C120)&gt;0,"✓",IF(N(K120)=0,"– no spend","⚠ add to Campaigns tab")))</f>
        <v>✓</v>
      </c>
      <c r="V120" s="83" t="n">
        <f aca="false">IF(K120="","",K120*IF(Settings!$B$22=Settings!$C$6,1,IF(Settings!$B$22="USD",1/INDEX(Settings!$B$29:$B$40,MONTH(A120)),INDEX(Settings!$B$29:$B$40,MONTH(A120)))))</f>
        <v>91.75</v>
      </c>
    </row>
    <row r="121" customFormat="false" ht="15" hidden="false" customHeight="false" outlineLevel="0" collapsed="false">
      <c r="A121" s="81" t="n">
        <v>46050</v>
      </c>
      <c r="B121" s="81" t="n">
        <v>46050</v>
      </c>
      <c r="C121" s="82" t="s">
        <v>179</v>
      </c>
      <c r="D121" s="82" t="s">
        <v>522</v>
      </c>
      <c r="E121" s="82" t="s">
        <v>529</v>
      </c>
      <c r="I121" s="0" t="n">
        <v>20</v>
      </c>
      <c r="J121" s="82" t="s">
        <v>528</v>
      </c>
      <c r="K121" s="83" t="n">
        <v>18.38</v>
      </c>
      <c r="L121" s="0" t="n">
        <v>1421</v>
      </c>
      <c r="M121" s="0" t="n">
        <v>1083</v>
      </c>
      <c r="N121" s="0" t="n">
        <v>1.312096</v>
      </c>
      <c r="O121" s="0" t="n">
        <v>20</v>
      </c>
      <c r="Q121" s="82" t="s">
        <v>527</v>
      </c>
      <c r="U121" s="0" t="str">
        <f aca="false">IF(C121="","",IF(COUNTIF(Campaigns!$A$7:$A$300,C121)&gt;0,"✓",IF(N(K121)=0,"– no spend","⚠ add to Campaigns tab")))</f>
        <v>✓</v>
      </c>
      <c r="V121" s="83" t="n">
        <f aca="false">IF(K121="","",K121*IF(Settings!$B$22=Settings!$C$6,1,IF(Settings!$B$22="USD",1/INDEX(Settings!$B$29:$B$40,MONTH(A121)),INDEX(Settings!$B$29:$B$40,MONTH(A121)))))</f>
        <v>18.38</v>
      </c>
    </row>
    <row r="122" customFormat="false" ht="15" hidden="false" customHeight="false" outlineLevel="0" collapsed="false">
      <c r="A122" s="81" t="n">
        <v>46050</v>
      </c>
      <c r="B122" s="81" t="n">
        <v>46050</v>
      </c>
      <c r="C122" s="82" t="s">
        <v>170</v>
      </c>
      <c r="D122" s="82" t="s">
        <v>522</v>
      </c>
      <c r="E122" s="82" t="s">
        <v>523</v>
      </c>
      <c r="F122" s="0" t="n">
        <v>2</v>
      </c>
      <c r="G122" s="82" t="s">
        <v>524</v>
      </c>
      <c r="H122" s="0" t="n">
        <v>36.33</v>
      </c>
      <c r="I122" s="0" t="n">
        <v>70</v>
      </c>
      <c r="J122" s="82" t="s">
        <v>528</v>
      </c>
      <c r="K122" s="83" t="n">
        <v>72.66</v>
      </c>
      <c r="L122" s="0" t="n">
        <v>3892</v>
      </c>
      <c r="M122" s="0" t="n">
        <v>3272</v>
      </c>
      <c r="N122" s="0" t="n">
        <v>1.189487</v>
      </c>
      <c r="O122" s="0" t="n">
        <v>33</v>
      </c>
      <c r="P122" s="0" t="n">
        <v>2</v>
      </c>
      <c r="Q122" s="82" t="s">
        <v>527</v>
      </c>
      <c r="U122" s="0" t="str">
        <f aca="false">IF(C122="","",IF(COUNTIF(Campaigns!$A$7:$A$300,C122)&gt;0,"✓",IF(N(K122)=0,"– no spend","⚠ add to Campaigns tab")))</f>
        <v>✓</v>
      </c>
      <c r="V122" s="83" t="n">
        <f aca="false">IF(K122="","",K122*IF(Settings!$B$22=Settings!$C$6,1,IF(Settings!$B$22="USD",1/INDEX(Settings!$B$29:$B$40,MONTH(A122)),INDEX(Settings!$B$29:$B$40,MONTH(A122)))))</f>
        <v>72.66</v>
      </c>
    </row>
    <row r="123" customFormat="false" ht="15" hidden="false" customHeight="false" outlineLevel="0" collapsed="false">
      <c r="A123" s="81" t="n">
        <v>46050</v>
      </c>
      <c r="B123" s="81" t="n">
        <v>46050</v>
      </c>
      <c r="C123" s="82" t="s">
        <v>169</v>
      </c>
      <c r="D123" s="82" t="s">
        <v>530</v>
      </c>
      <c r="E123" s="82" t="s">
        <v>529</v>
      </c>
      <c r="F123" s="0" t="n">
        <v>1</v>
      </c>
      <c r="G123" s="82" t="s">
        <v>531</v>
      </c>
      <c r="H123" s="0" t="n">
        <v>21.14</v>
      </c>
      <c r="I123" s="0" t="n">
        <v>41.29</v>
      </c>
      <c r="J123" s="82" t="s">
        <v>528</v>
      </c>
      <c r="K123" s="83" t="n">
        <v>21.14</v>
      </c>
      <c r="L123" s="0" t="n">
        <v>641</v>
      </c>
      <c r="M123" s="0" t="n">
        <v>485</v>
      </c>
      <c r="N123" s="0" t="n">
        <v>1.321649</v>
      </c>
      <c r="O123" s="0" t="n">
        <v>7</v>
      </c>
      <c r="P123" s="0" t="n">
        <v>1</v>
      </c>
      <c r="Q123" s="82" t="s">
        <v>527</v>
      </c>
      <c r="U123" s="0" t="str">
        <f aca="false">IF(C123="","",IF(COUNTIF(Campaigns!$A$7:$A$300,C123)&gt;0,"✓",IF(N(K123)=0,"– no spend","⚠ add to Campaigns tab")))</f>
        <v>✓</v>
      </c>
      <c r="V123" s="83" t="n">
        <f aca="false">IF(K123="","",K123*IF(Settings!$B$22=Settings!$C$6,1,IF(Settings!$B$22="USD",1/INDEX(Settings!$B$29:$B$40,MONTH(A123)),INDEX(Settings!$B$29:$B$40,MONTH(A123)))))</f>
        <v>21.14</v>
      </c>
    </row>
    <row r="124" customFormat="false" ht="15" hidden="false" customHeight="false" outlineLevel="0" collapsed="false">
      <c r="A124" s="81" t="n">
        <v>46051</v>
      </c>
      <c r="B124" s="81" t="n">
        <v>46051</v>
      </c>
      <c r="C124" s="82" t="s">
        <v>171</v>
      </c>
      <c r="D124" s="82" t="s">
        <v>522</v>
      </c>
      <c r="E124" s="82" t="s">
        <v>532</v>
      </c>
      <c r="I124" s="0" t="n">
        <v>90</v>
      </c>
      <c r="J124" s="82" t="s">
        <v>528</v>
      </c>
      <c r="K124" s="83" t="n">
        <v>109.18</v>
      </c>
      <c r="L124" s="0" t="n">
        <v>9140</v>
      </c>
      <c r="M124" s="0" t="n">
        <v>7442</v>
      </c>
      <c r="N124" s="0" t="n">
        <v>1.228164</v>
      </c>
      <c r="O124" s="0" t="n">
        <v>49</v>
      </c>
      <c r="P124" s="0" t="n">
        <v>6</v>
      </c>
      <c r="Q124" s="82" t="s">
        <v>527</v>
      </c>
      <c r="U124" s="0" t="str">
        <f aca="false">IF(C124="","",IF(COUNTIF(Campaigns!$A$7:$A$300,C124)&gt;0,"✓",IF(N(K124)=0,"– no spend","⚠ add to Campaigns tab")))</f>
        <v>✓</v>
      </c>
      <c r="V124" s="83" t="n">
        <f aca="false">IF(K124="","",K124*IF(Settings!$B$22=Settings!$C$6,1,IF(Settings!$B$22="USD",1/INDEX(Settings!$B$29:$B$40,MONTH(A124)),INDEX(Settings!$B$29:$B$40,MONTH(A124)))))</f>
        <v>109.18</v>
      </c>
    </row>
    <row r="125" customFormat="false" ht="15" hidden="false" customHeight="false" outlineLevel="0" collapsed="false">
      <c r="A125" s="81" t="n">
        <v>46051</v>
      </c>
      <c r="B125" s="81" t="n">
        <v>46051</v>
      </c>
      <c r="C125" s="82" t="s">
        <v>167</v>
      </c>
      <c r="D125" s="82" t="s">
        <v>522</v>
      </c>
      <c r="E125" s="82" t="s">
        <v>523</v>
      </c>
      <c r="F125" s="0" t="n">
        <v>5</v>
      </c>
      <c r="G125" s="82" t="s">
        <v>524</v>
      </c>
      <c r="H125" s="0" t="n">
        <v>17.546</v>
      </c>
      <c r="I125" s="0" t="n">
        <v>50</v>
      </c>
      <c r="J125" s="82" t="s">
        <v>528</v>
      </c>
      <c r="K125" s="83" t="n">
        <v>87.73</v>
      </c>
      <c r="L125" s="0" t="n">
        <v>11895</v>
      </c>
      <c r="M125" s="0" t="n">
        <v>9630</v>
      </c>
      <c r="N125" s="0" t="n">
        <v>1.235202</v>
      </c>
      <c r="O125" s="0" t="n">
        <v>134</v>
      </c>
      <c r="P125" s="0" t="n">
        <v>4</v>
      </c>
      <c r="Q125" s="82" t="s">
        <v>527</v>
      </c>
      <c r="U125" s="0" t="str">
        <f aca="false">IF(C125="","",IF(COUNTIF(Campaigns!$A$7:$A$300,C125)&gt;0,"✓",IF(N(K125)=0,"– no spend","⚠ add to Campaigns tab")))</f>
        <v>✓</v>
      </c>
      <c r="V125" s="83" t="n">
        <f aca="false">IF(K125="","",K125*IF(Settings!$B$22=Settings!$C$6,1,IF(Settings!$B$22="USD",1/INDEX(Settings!$B$29:$B$40,MONTH(A125)),INDEX(Settings!$B$29:$B$40,MONTH(A125)))))</f>
        <v>87.73</v>
      </c>
    </row>
    <row r="126" customFormat="false" ht="15" hidden="false" customHeight="false" outlineLevel="0" collapsed="false">
      <c r="A126" s="81" t="n">
        <v>46051</v>
      </c>
      <c r="B126" s="81" t="n">
        <v>46051</v>
      </c>
      <c r="C126" s="82" t="s">
        <v>179</v>
      </c>
      <c r="D126" s="82" t="s">
        <v>522</v>
      </c>
      <c r="E126" s="82" t="s">
        <v>529</v>
      </c>
      <c r="F126" s="0" t="n">
        <v>2</v>
      </c>
      <c r="G126" s="82" t="s">
        <v>531</v>
      </c>
      <c r="H126" s="0" t="n">
        <v>9.68</v>
      </c>
      <c r="I126" s="0" t="n">
        <v>20</v>
      </c>
      <c r="J126" s="82" t="s">
        <v>528</v>
      </c>
      <c r="K126" s="83" t="n">
        <v>19.36</v>
      </c>
      <c r="L126" s="0" t="n">
        <v>1726</v>
      </c>
      <c r="M126" s="0" t="n">
        <v>1380</v>
      </c>
      <c r="N126" s="0" t="n">
        <v>1.250725</v>
      </c>
      <c r="O126" s="0" t="n">
        <v>12</v>
      </c>
      <c r="P126" s="0" t="n">
        <v>2</v>
      </c>
      <c r="Q126" s="82" t="s">
        <v>527</v>
      </c>
      <c r="U126" s="0" t="str">
        <f aca="false">IF(C126="","",IF(COUNTIF(Campaigns!$A$7:$A$300,C126)&gt;0,"✓",IF(N(K126)=0,"– no spend","⚠ add to Campaigns tab")))</f>
        <v>✓</v>
      </c>
      <c r="V126" s="83" t="n">
        <f aca="false">IF(K126="","",K126*IF(Settings!$B$22=Settings!$C$6,1,IF(Settings!$B$22="USD",1/INDEX(Settings!$B$29:$B$40,MONTH(A126)),INDEX(Settings!$B$29:$B$40,MONTH(A126)))))</f>
        <v>19.36</v>
      </c>
    </row>
    <row r="127" customFormat="false" ht="15" hidden="false" customHeight="false" outlineLevel="0" collapsed="false">
      <c r="A127" s="81" t="n">
        <v>46051</v>
      </c>
      <c r="B127" s="81" t="n">
        <v>46051</v>
      </c>
      <c r="C127" s="82" t="s">
        <v>170</v>
      </c>
      <c r="D127" s="82" t="s">
        <v>522</v>
      </c>
      <c r="E127" s="82" t="s">
        <v>523</v>
      </c>
      <c r="F127" s="0" t="n">
        <v>3</v>
      </c>
      <c r="G127" s="82" t="s">
        <v>524</v>
      </c>
      <c r="H127" s="0" t="n">
        <v>22.11333333</v>
      </c>
      <c r="I127" s="0" t="n">
        <v>70</v>
      </c>
      <c r="J127" s="82" t="s">
        <v>528</v>
      </c>
      <c r="K127" s="83" t="n">
        <v>66.34</v>
      </c>
      <c r="L127" s="0" t="n">
        <v>2801</v>
      </c>
      <c r="M127" s="0" t="n">
        <v>2365</v>
      </c>
      <c r="N127" s="0" t="n">
        <v>1.184355</v>
      </c>
      <c r="O127" s="0" t="n">
        <v>34</v>
      </c>
      <c r="P127" s="0" t="n">
        <v>3</v>
      </c>
      <c r="Q127" s="82" t="s">
        <v>527</v>
      </c>
      <c r="U127" s="0" t="str">
        <f aca="false">IF(C127="","",IF(COUNTIF(Campaigns!$A$7:$A$300,C127)&gt;0,"✓",IF(N(K127)=0,"– no spend","⚠ add to Campaigns tab")))</f>
        <v>✓</v>
      </c>
      <c r="V127" s="83" t="n">
        <f aca="false">IF(K127="","",K127*IF(Settings!$B$22=Settings!$C$6,1,IF(Settings!$B$22="USD",1/INDEX(Settings!$B$29:$B$40,MONTH(A127)),INDEX(Settings!$B$29:$B$40,MONTH(A127)))))</f>
        <v>66.34</v>
      </c>
    </row>
    <row r="128" customFormat="false" ht="15" hidden="false" customHeight="false" outlineLevel="0" collapsed="false">
      <c r="A128" s="81" t="n">
        <v>46051</v>
      </c>
      <c r="B128" s="81" t="n">
        <v>46051</v>
      </c>
      <c r="C128" s="82" t="s">
        <v>169</v>
      </c>
      <c r="D128" s="82" t="s">
        <v>530</v>
      </c>
      <c r="E128" s="82" t="s">
        <v>529</v>
      </c>
      <c r="I128" s="0" t="n">
        <v>41.29</v>
      </c>
      <c r="J128" s="82" t="s">
        <v>528</v>
      </c>
      <c r="K128" s="83" t="n">
        <v>16.92</v>
      </c>
      <c r="L128" s="0" t="n">
        <v>429</v>
      </c>
      <c r="M128" s="0" t="n">
        <v>359</v>
      </c>
      <c r="N128" s="0" t="n">
        <v>1.194986</v>
      </c>
      <c r="O128" s="0" t="n">
        <v>2</v>
      </c>
      <c r="Q128" s="82" t="s">
        <v>527</v>
      </c>
      <c r="U128" s="0" t="str">
        <f aca="false">IF(C128="","",IF(COUNTIF(Campaigns!$A$7:$A$300,C128)&gt;0,"✓",IF(N(K128)=0,"– no spend","⚠ add to Campaigns tab")))</f>
        <v>✓</v>
      </c>
      <c r="V128" s="83" t="n">
        <f aca="false">IF(K128="","",K128*IF(Settings!$B$22=Settings!$C$6,1,IF(Settings!$B$22="USD",1/INDEX(Settings!$B$29:$B$40,MONTH(A128)),INDEX(Settings!$B$29:$B$40,MONTH(A128)))))</f>
        <v>16.92</v>
      </c>
    </row>
    <row r="129" customFormat="false" ht="15" hidden="false" customHeight="false" outlineLevel="0" collapsed="false">
      <c r="A129" s="81" t="n">
        <v>46052</v>
      </c>
      <c r="B129" s="81" t="n">
        <v>46052</v>
      </c>
      <c r="C129" s="82" t="s">
        <v>171</v>
      </c>
      <c r="D129" s="82" t="s">
        <v>522</v>
      </c>
      <c r="E129" s="82" t="s">
        <v>532</v>
      </c>
      <c r="I129" s="0" t="n">
        <v>90</v>
      </c>
      <c r="J129" s="82" t="s">
        <v>528</v>
      </c>
      <c r="K129" s="83" t="n">
        <v>104.99</v>
      </c>
      <c r="L129" s="0" t="n">
        <v>7029</v>
      </c>
      <c r="M129" s="0" t="n">
        <v>6006</v>
      </c>
      <c r="N129" s="0" t="n">
        <v>1.17033</v>
      </c>
      <c r="O129" s="0" t="n">
        <v>57</v>
      </c>
      <c r="P129" s="0" t="n">
        <v>9</v>
      </c>
      <c r="Q129" s="82" t="s">
        <v>527</v>
      </c>
      <c r="U129" s="0" t="str">
        <f aca="false">IF(C129="","",IF(COUNTIF(Campaigns!$A$7:$A$300,C129)&gt;0,"✓",IF(N(K129)=0,"– no spend","⚠ add to Campaigns tab")))</f>
        <v>✓</v>
      </c>
      <c r="V129" s="83" t="n">
        <f aca="false">IF(K129="","",K129*IF(Settings!$B$22=Settings!$C$6,1,IF(Settings!$B$22="USD",1/INDEX(Settings!$B$29:$B$40,MONTH(A129)),INDEX(Settings!$B$29:$B$40,MONTH(A129)))))</f>
        <v>104.99</v>
      </c>
    </row>
    <row r="130" customFormat="false" ht="15" hidden="false" customHeight="false" outlineLevel="0" collapsed="false">
      <c r="A130" s="81" t="n">
        <v>46052</v>
      </c>
      <c r="B130" s="81" t="n">
        <v>46052</v>
      </c>
      <c r="C130" s="82" t="s">
        <v>167</v>
      </c>
      <c r="D130" s="82" t="s">
        <v>522</v>
      </c>
      <c r="E130" s="82" t="s">
        <v>523</v>
      </c>
      <c r="F130" s="0" t="n">
        <v>9</v>
      </c>
      <c r="G130" s="82" t="s">
        <v>524</v>
      </c>
      <c r="H130" s="0" t="n">
        <v>8.79</v>
      </c>
      <c r="I130" s="0" t="n">
        <v>50</v>
      </c>
      <c r="J130" s="82" t="s">
        <v>528</v>
      </c>
      <c r="K130" s="83" t="n">
        <v>79.11</v>
      </c>
      <c r="L130" s="0" t="n">
        <v>9918</v>
      </c>
      <c r="M130" s="0" t="n">
        <v>8080</v>
      </c>
      <c r="N130" s="0" t="n">
        <v>1.227475</v>
      </c>
      <c r="O130" s="0" t="n">
        <v>138</v>
      </c>
      <c r="P130" s="0" t="n">
        <v>9</v>
      </c>
      <c r="Q130" s="82" t="s">
        <v>527</v>
      </c>
      <c r="U130" s="0" t="str">
        <f aca="false">IF(C130="","",IF(COUNTIF(Campaigns!$A$7:$A$300,C130)&gt;0,"✓",IF(N(K130)=0,"– no spend","⚠ add to Campaigns tab")))</f>
        <v>✓</v>
      </c>
      <c r="V130" s="83" t="n">
        <f aca="false">IF(K130="","",K130*IF(Settings!$B$22=Settings!$C$6,1,IF(Settings!$B$22="USD",1/INDEX(Settings!$B$29:$B$40,MONTH(A130)),INDEX(Settings!$B$29:$B$40,MONTH(A130)))))</f>
        <v>79.11</v>
      </c>
    </row>
    <row r="131" customFormat="false" ht="15" hidden="false" customHeight="false" outlineLevel="0" collapsed="false">
      <c r="A131" s="81" t="n">
        <v>46052</v>
      </c>
      <c r="B131" s="81" t="n">
        <v>46052</v>
      </c>
      <c r="C131" s="82" t="s">
        <v>179</v>
      </c>
      <c r="D131" s="82" t="s">
        <v>522</v>
      </c>
      <c r="E131" s="82" t="s">
        <v>529</v>
      </c>
      <c r="F131" s="0" t="n">
        <v>2</v>
      </c>
      <c r="G131" s="82" t="s">
        <v>531</v>
      </c>
      <c r="H131" s="0" t="n">
        <v>9.49</v>
      </c>
      <c r="I131" s="0" t="n">
        <v>20</v>
      </c>
      <c r="J131" s="82" t="s">
        <v>528</v>
      </c>
      <c r="K131" s="83" t="n">
        <v>18.98</v>
      </c>
      <c r="L131" s="0" t="n">
        <v>1803</v>
      </c>
      <c r="M131" s="0" t="n">
        <v>1524</v>
      </c>
      <c r="N131" s="0" t="n">
        <v>1.183071</v>
      </c>
      <c r="O131" s="0" t="n">
        <v>14</v>
      </c>
      <c r="P131" s="0" t="n">
        <v>2</v>
      </c>
      <c r="Q131" s="82" t="s">
        <v>527</v>
      </c>
      <c r="U131" s="0" t="str">
        <f aca="false">IF(C131="","",IF(COUNTIF(Campaigns!$A$7:$A$300,C131)&gt;0,"✓",IF(N(K131)=0,"– no spend","⚠ add to Campaigns tab")))</f>
        <v>✓</v>
      </c>
      <c r="V131" s="83" t="n">
        <f aca="false">IF(K131="","",K131*IF(Settings!$B$22=Settings!$C$6,1,IF(Settings!$B$22="USD",1/INDEX(Settings!$B$29:$B$40,MONTH(A131)),INDEX(Settings!$B$29:$B$40,MONTH(A131)))))</f>
        <v>18.98</v>
      </c>
    </row>
    <row r="132" customFormat="false" ht="15" hidden="false" customHeight="false" outlineLevel="0" collapsed="false">
      <c r="A132" s="81" t="n">
        <v>46052</v>
      </c>
      <c r="B132" s="81" t="n">
        <v>46052</v>
      </c>
      <c r="C132" s="82" t="s">
        <v>170</v>
      </c>
      <c r="D132" s="82" t="s">
        <v>522</v>
      </c>
      <c r="E132" s="82" t="s">
        <v>523</v>
      </c>
      <c r="F132" s="0" t="n">
        <v>4</v>
      </c>
      <c r="G132" s="82" t="s">
        <v>524</v>
      </c>
      <c r="H132" s="0" t="n">
        <v>15.8075</v>
      </c>
      <c r="I132" s="0" t="n">
        <v>70</v>
      </c>
      <c r="J132" s="82" t="s">
        <v>528</v>
      </c>
      <c r="K132" s="83" t="n">
        <v>63.23</v>
      </c>
      <c r="L132" s="0" t="n">
        <v>2572</v>
      </c>
      <c r="M132" s="0" t="n">
        <v>2250</v>
      </c>
      <c r="N132" s="0" t="n">
        <v>1.143111</v>
      </c>
      <c r="O132" s="0" t="n">
        <v>29</v>
      </c>
      <c r="P132" s="0" t="n">
        <v>4</v>
      </c>
      <c r="Q132" s="82" t="s">
        <v>527</v>
      </c>
      <c r="U132" s="0" t="str">
        <f aca="false">IF(C132="","",IF(COUNTIF(Campaigns!$A$7:$A$300,C132)&gt;0,"✓",IF(N(K132)=0,"– no spend","⚠ add to Campaigns tab")))</f>
        <v>✓</v>
      </c>
      <c r="V132" s="83" t="n">
        <f aca="false">IF(K132="","",K132*IF(Settings!$B$22=Settings!$C$6,1,IF(Settings!$B$22="USD",1/INDEX(Settings!$B$29:$B$40,MONTH(A132)),INDEX(Settings!$B$29:$B$40,MONTH(A132)))))</f>
        <v>63.23</v>
      </c>
    </row>
    <row r="133" customFormat="false" ht="15" hidden="false" customHeight="false" outlineLevel="0" collapsed="false">
      <c r="A133" s="81" t="n">
        <v>46052</v>
      </c>
      <c r="B133" s="81" t="n">
        <v>46052</v>
      </c>
      <c r="C133" s="82" t="s">
        <v>169</v>
      </c>
      <c r="D133" s="82" t="s">
        <v>530</v>
      </c>
      <c r="E133" s="82" t="s">
        <v>529</v>
      </c>
      <c r="F133" s="0" t="n">
        <v>2</v>
      </c>
      <c r="G133" s="82" t="s">
        <v>531</v>
      </c>
      <c r="H133" s="0" t="n">
        <v>10.455</v>
      </c>
      <c r="I133" s="0" t="n">
        <v>41.29</v>
      </c>
      <c r="J133" s="82" t="s">
        <v>528</v>
      </c>
      <c r="K133" s="83" t="n">
        <v>20.91</v>
      </c>
      <c r="L133" s="0" t="n">
        <v>537</v>
      </c>
      <c r="M133" s="0" t="n">
        <v>461</v>
      </c>
      <c r="N133" s="0" t="n">
        <v>1.164859</v>
      </c>
      <c r="O133" s="0" t="n">
        <v>7</v>
      </c>
      <c r="P133" s="0" t="n">
        <v>2</v>
      </c>
      <c r="Q133" s="82" t="s">
        <v>527</v>
      </c>
      <c r="U133" s="0" t="str">
        <f aca="false">IF(C133="","",IF(COUNTIF(Campaigns!$A$7:$A$300,C133)&gt;0,"✓",IF(N(K133)=0,"– no spend","⚠ add to Campaigns tab")))</f>
        <v>✓</v>
      </c>
      <c r="V133" s="83" t="n">
        <f aca="false">IF(K133="","",K133*IF(Settings!$B$22=Settings!$C$6,1,IF(Settings!$B$22="USD",1/INDEX(Settings!$B$29:$B$40,MONTH(A133)),INDEX(Settings!$B$29:$B$40,MONTH(A133)))))</f>
        <v>20.91</v>
      </c>
    </row>
    <row r="134" customFormat="false" ht="15" hidden="false" customHeight="false" outlineLevel="0" collapsed="false">
      <c r="A134" s="81" t="n">
        <v>46053</v>
      </c>
      <c r="B134" s="81" t="n">
        <v>46053</v>
      </c>
      <c r="C134" s="82" t="s">
        <v>171</v>
      </c>
      <c r="D134" s="82" t="s">
        <v>522</v>
      </c>
      <c r="E134" s="82" t="s">
        <v>532</v>
      </c>
      <c r="I134" s="0" t="n">
        <v>90</v>
      </c>
      <c r="J134" s="82" t="s">
        <v>528</v>
      </c>
      <c r="K134" s="83" t="n">
        <v>90.4</v>
      </c>
      <c r="L134" s="0" t="n">
        <v>4786</v>
      </c>
      <c r="M134" s="0" t="n">
        <v>3813</v>
      </c>
      <c r="N134" s="0" t="n">
        <v>1.25518</v>
      </c>
      <c r="O134" s="0" t="n">
        <v>57</v>
      </c>
      <c r="P134" s="0" t="n">
        <v>8</v>
      </c>
      <c r="Q134" s="82" t="s">
        <v>527</v>
      </c>
      <c r="U134" s="0" t="str">
        <f aca="false">IF(C134="","",IF(COUNTIF(Campaigns!$A$7:$A$300,C134)&gt;0,"✓",IF(N(K134)=0,"– no spend","⚠ add to Campaigns tab")))</f>
        <v>✓</v>
      </c>
      <c r="V134" s="83" t="n">
        <f aca="false">IF(K134="","",K134*IF(Settings!$B$22=Settings!$C$6,1,IF(Settings!$B$22="USD",1/INDEX(Settings!$B$29:$B$40,MONTH(A134)),INDEX(Settings!$B$29:$B$40,MONTH(A134)))))</f>
        <v>90.4</v>
      </c>
    </row>
    <row r="135" customFormat="false" ht="15" hidden="false" customHeight="false" outlineLevel="0" collapsed="false">
      <c r="A135" s="81" t="n">
        <v>46053</v>
      </c>
      <c r="B135" s="81" t="n">
        <v>46053</v>
      </c>
      <c r="C135" s="82" t="s">
        <v>167</v>
      </c>
      <c r="D135" s="82" t="s">
        <v>522</v>
      </c>
      <c r="E135" s="82" t="s">
        <v>523</v>
      </c>
      <c r="F135" s="0" t="n">
        <v>11</v>
      </c>
      <c r="G135" s="82" t="s">
        <v>524</v>
      </c>
      <c r="H135" s="0" t="n">
        <v>7.21272727</v>
      </c>
      <c r="I135" s="0" t="n">
        <v>50</v>
      </c>
      <c r="J135" s="82" t="s">
        <v>528</v>
      </c>
      <c r="K135" s="83" t="n">
        <v>79.34</v>
      </c>
      <c r="L135" s="0" t="n">
        <v>9351</v>
      </c>
      <c r="M135" s="0" t="n">
        <v>7561</v>
      </c>
      <c r="N135" s="0" t="n">
        <v>1.236741</v>
      </c>
      <c r="O135" s="0" t="n">
        <v>168</v>
      </c>
      <c r="P135" s="0" t="n">
        <v>9</v>
      </c>
      <c r="Q135" s="82" t="s">
        <v>527</v>
      </c>
      <c r="U135" s="0" t="str">
        <f aca="false">IF(C135="","",IF(COUNTIF(Campaigns!$A$7:$A$300,C135)&gt;0,"✓",IF(N(K135)=0,"– no spend","⚠ add to Campaigns tab")))</f>
        <v>✓</v>
      </c>
      <c r="V135" s="83" t="n">
        <f aca="false">IF(K135="","",K135*IF(Settings!$B$22=Settings!$C$6,1,IF(Settings!$B$22="USD",1/INDEX(Settings!$B$29:$B$40,MONTH(A135)),INDEX(Settings!$B$29:$B$40,MONTH(A135)))))</f>
        <v>79.34</v>
      </c>
    </row>
    <row r="136" customFormat="false" ht="15" hidden="false" customHeight="false" outlineLevel="0" collapsed="false">
      <c r="A136" s="81" t="n">
        <v>46053</v>
      </c>
      <c r="B136" s="81" t="n">
        <v>46053</v>
      </c>
      <c r="C136" s="82" t="s">
        <v>179</v>
      </c>
      <c r="D136" s="82" t="s">
        <v>522</v>
      </c>
      <c r="E136" s="82" t="s">
        <v>529</v>
      </c>
      <c r="F136" s="0" t="n">
        <v>1</v>
      </c>
      <c r="G136" s="82" t="s">
        <v>531</v>
      </c>
      <c r="H136" s="0" t="n">
        <v>17.21</v>
      </c>
      <c r="I136" s="0" t="n">
        <v>20</v>
      </c>
      <c r="J136" s="82" t="s">
        <v>528</v>
      </c>
      <c r="K136" s="83" t="n">
        <v>17.21</v>
      </c>
      <c r="L136" s="0" t="n">
        <v>1713</v>
      </c>
      <c r="M136" s="0" t="n">
        <v>1552</v>
      </c>
      <c r="N136" s="0" t="n">
        <v>1.103737</v>
      </c>
      <c r="O136" s="0" t="n">
        <v>14</v>
      </c>
      <c r="P136" s="0" t="n">
        <v>1</v>
      </c>
      <c r="Q136" s="82" t="s">
        <v>527</v>
      </c>
      <c r="U136" s="0" t="str">
        <f aca="false">IF(C136="","",IF(COUNTIF(Campaigns!$A$7:$A$300,C136)&gt;0,"✓",IF(N(K136)=0,"– no spend","⚠ add to Campaigns tab")))</f>
        <v>✓</v>
      </c>
      <c r="V136" s="83" t="n">
        <f aca="false">IF(K136="","",K136*IF(Settings!$B$22=Settings!$C$6,1,IF(Settings!$B$22="USD",1/INDEX(Settings!$B$29:$B$40,MONTH(A136)),INDEX(Settings!$B$29:$B$40,MONTH(A136)))))</f>
        <v>17.21</v>
      </c>
    </row>
    <row r="137" customFormat="false" ht="15" hidden="false" customHeight="false" outlineLevel="0" collapsed="false">
      <c r="A137" s="81" t="n">
        <v>46053</v>
      </c>
      <c r="B137" s="81" t="n">
        <v>46053</v>
      </c>
      <c r="C137" s="82" t="s">
        <v>170</v>
      </c>
      <c r="D137" s="82" t="s">
        <v>522</v>
      </c>
      <c r="E137" s="82" t="s">
        <v>523</v>
      </c>
      <c r="F137" s="0" t="n">
        <v>2</v>
      </c>
      <c r="G137" s="82" t="s">
        <v>524</v>
      </c>
      <c r="H137" s="0" t="n">
        <v>30.765</v>
      </c>
      <c r="I137" s="0" t="n">
        <v>70</v>
      </c>
      <c r="J137" s="82" t="s">
        <v>528</v>
      </c>
      <c r="K137" s="83" t="n">
        <v>61.53</v>
      </c>
      <c r="L137" s="0" t="n">
        <v>2373</v>
      </c>
      <c r="M137" s="0" t="n">
        <v>2102</v>
      </c>
      <c r="N137" s="0" t="n">
        <v>1.128925</v>
      </c>
      <c r="O137" s="0" t="n">
        <v>29</v>
      </c>
      <c r="P137" s="0" t="n">
        <v>2</v>
      </c>
      <c r="Q137" s="82" t="s">
        <v>527</v>
      </c>
      <c r="U137" s="0" t="str">
        <f aca="false">IF(C137="","",IF(COUNTIF(Campaigns!$A$7:$A$300,C137)&gt;0,"✓",IF(N(K137)=0,"– no spend","⚠ add to Campaigns tab")))</f>
        <v>✓</v>
      </c>
      <c r="V137" s="83" t="n">
        <f aca="false">IF(K137="","",K137*IF(Settings!$B$22=Settings!$C$6,1,IF(Settings!$B$22="USD",1/INDEX(Settings!$B$29:$B$40,MONTH(A137)),INDEX(Settings!$B$29:$B$40,MONTH(A137)))))</f>
        <v>61.53</v>
      </c>
    </row>
    <row r="138" customFormat="false" ht="15" hidden="false" customHeight="false" outlineLevel="0" collapsed="false">
      <c r="A138" s="81" t="n">
        <v>46053</v>
      </c>
      <c r="B138" s="81" t="n">
        <v>46053</v>
      </c>
      <c r="C138" s="82" t="s">
        <v>169</v>
      </c>
      <c r="D138" s="82" t="s">
        <v>530</v>
      </c>
      <c r="E138" s="82" t="s">
        <v>529</v>
      </c>
      <c r="F138" s="0" t="n">
        <v>1</v>
      </c>
      <c r="G138" s="82" t="s">
        <v>531</v>
      </c>
      <c r="H138" s="0" t="n">
        <v>17.64</v>
      </c>
      <c r="I138" s="0" t="n">
        <v>41.29</v>
      </c>
      <c r="J138" s="82" t="s">
        <v>528</v>
      </c>
      <c r="K138" s="83" t="n">
        <v>17.64</v>
      </c>
      <c r="L138" s="0" t="n">
        <v>485</v>
      </c>
      <c r="M138" s="0" t="n">
        <v>424</v>
      </c>
      <c r="N138" s="0" t="n">
        <v>1.143868</v>
      </c>
      <c r="O138" s="0" t="n">
        <v>4</v>
      </c>
      <c r="P138" s="0" t="n">
        <v>1</v>
      </c>
      <c r="Q138" s="82" t="s">
        <v>527</v>
      </c>
      <c r="U138" s="0" t="str">
        <f aca="false">IF(C138="","",IF(COUNTIF(Campaigns!$A$7:$A$300,C138)&gt;0,"✓",IF(N(K138)=0,"– no spend","⚠ add to Campaigns tab")))</f>
        <v>✓</v>
      </c>
      <c r="V138" s="83" t="n">
        <f aca="false">IF(K138="","",K138*IF(Settings!$B$22=Settings!$C$6,1,IF(Settings!$B$22="USD",1/INDEX(Settings!$B$29:$B$40,MONTH(A138)),INDEX(Settings!$B$29:$B$40,MONTH(A138)))))</f>
        <v>17.64</v>
      </c>
    </row>
    <row r="139" customFormat="false" ht="15" hidden="false" customHeight="false" outlineLevel="0" collapsed="false">
      <c r="A139" s="81" t="n">
        <v>46054</v>
      </c>
      <c r="B139" s="81" t="n">
        <v>46054</v>
      </c>
      <c r="C139" s="82" t="s">
        <v>171</v>
      </c>
      <c r="D139" s="82" t="s">
        <v>522</v>
      </c>
      <c r="E139" s="82" t="s">
        <v>532</v>
      </c>
      <c r="I139" s="0" t="n">
        <v>90</v>
      </c>
      <c r="J139" s="82" t="s">
        <v>528</v>
      </c>
      <c r="K139" s="83" t="n">
        <v>101.2</v>
      </c>
      <c r="L139" s="0" t="n">
        <v>5298</v>
      </c>
      <c r="M139" s="0" t="n">
        <v>4304</v>
      </c>
      <c r="N139" s="0" t="n">
        <v>1.230948</v>
      </c>
      <c r="O139" s="0" t="n">
        <v>68</v>
      </c>
      <c r="P139" s="0" t="n">
        <v>8</v>
      </c>
      <c r="Q139" s="82" t="s">
        <v>527</v>
      </c>
      <c r="U139" s="0" t="str">
        <f aca="false">IF(C139="","",IF(COUNTIF(Campaigns!$A$7:$A$300,C139)&gt;0,"✓",IF(N(K139)=0,"– no spend","⚠ add to Campaigns tab")))</f>
        <v>✓</v>
      </c>
      <c r="V139" s="83" t="n">
        <f aca="false">IF(K139="","",K139*IF(Settings!$B$22=Settings!$C$6,1,IF(Settings!$B$22="USD",1/INDEX(Settings!$B$29:$B$40,MONTH(A139)),INDEX(Settings!$B$29:$B$40,MONTH(A139)))))</f>
        <v>101.2</v>
      </c>
    </row>
    <row r="140" customFormat="false" ht="15" hidden="false" customHeight="false" outlineLevel="0" collapsed="false">
      <c r="A140" s="81" t="n">
        <v>46054</v>
      </c>
      <c r="B140" s="81" t="n">
        <v>46054</v>
      </c>
      <c r="C140" s="82" t="s">
        <v>167</v>
      </c>
      <c r="D140" s="82" t="s">
        <v>522</v>
      </c>
      <c r="E140" s="82" t="s">
        <v>523</v>
      </c>
      <c r="F140" s="0" t="n">
        <v>14</v>
      </c>
      <c r="G140" s="82" t="s">
        <v>524</v>
      </c>
      <c r="H140" s="0" t="n">
        <v>6.27214286</v>
      </c>
      <c r="I140" s="0" t="n">
        <v>50</v>
      </c>
      <c r="J140" s="82" t="s">
        <v>528</v>
      </c>
      <c r="K140" s="83" t="n">
        <v>87.81</v>
      </c>
      <c r="L140" s="0" t="n">
        <v>12192</v>
      </c>
      <c r="M140" s="0" t="n">
        <v>8968</v>
      </c>
      <c r="N140" s="0" t="n">
        <v>1.3595</v>
      </c>
      <c r="O140" s="0" t="n">
        <v>234</v>
      </c>
      <c r="P140" s="0" t="n">
        <v>16</v>
      </c>
      <c r="Q140" s="82" t="s">
        <v>527</v>
      </c>
      <c r="U140" s="0" t="str">
        <f aca="false">IF(C140="","",IF(COUNTIF(Campaigns!$A$7:$A$300,C140)&gt;0,"✓",IF(N(K140)=0,"– no spend","⚠ add to Campaigns tab")))</f>
        <v>✓</v>
      </c>
      <c r="V140" s="83" t="n">
        <f aca="false">IF(K140="","",K140*IF(Settings!$B$22=Settings!$C$6,1,IF(Settings!$B$22="USD",1/INDEX(Settings!$B$29:$B$40,MONTH(A140)),INDEX(Settings!$B$29:$B$40,MONTH(A140)))))</f>
        <v>87.81</v>
      </c>
    </row>
    <row r="141" customFormat="false" ht="15" hidden="false" customHeight="false" outlineLevel="0" collapsed="false">
      <c r="A141" s="81" t="n">
        <v>46054</v>
      </c>
      <c r="B141" s="81" t="n">
        <v>46054</v>
      </c>
      <c r="C141" s="82" t="s">
        <v>179</v>
      </c>
      <c r="D141" s="82" t="s">
        <v>522</v>
      </c>
      <c r="E141" s="82" t="s">
        <v>529</v>
      </c>
      <c r="F141" s="0" t="n">
        <v>3</v>
      </c>
      <c r="G141" s="82" t="s">
        <v>531</v>
      </c>
      <c r="H141" s="0" t="n">
        <v>7.80666667</v>
      </c>
      <c r="I141" s="0" t="n">
        <v>20</v>
      </c>
      <c r="J141" s="82" t="s">
        <v>528</v>
      </c>
      <c r="K141" s="83" t="n">
        <v>23.42</v>
      </c>
      <c r="L141" s="0" t="n">
        <v>2274</v>
      </c>
      <c r="M141" s="0" t="n">
        <v>1965</v>
      </c>
      <c r="N141" s="0" t="n">
        <v>1.157252</v>
      </c>
      <c r="O141" s="0" t="n">
        <v>38</v>
      </c>
      <c r="P141" s="0" t="n">
        <v>3</v>
      </c>
      <c r="Q141" s="82" t="s">
        <v>527</v>
      </c>
      <c r="U141" s="0" t="str">
        <f aca="false">IF(C141="","",IF(COUNTIF(Campaigns!$A$7:$A$300,C141)&gt;0,"✓",IF(N(K141)=0,"– no spend","⚠ add to Campaigns tab")))</f>
        <v>✓</v>
      </c>
      <c r="V141" s="83" t="n">
        <f aca="false">IF(K141="","",K141*IF(Settings!$B$22=Settings!$C$6,1,IF(Settings!$B$22="USD",1/INDEX(Settings!$B$29:$B$40,MONTH(A141)),INDEX(Settings!$B$29:$B$40,MONTH(A141)))))</f>
        <v>23.42</v>
      </c>
    </row>
    <row r="142" customFormat="false" ht="15" hidden="false" customHeight="false" outlineLevel="0" collapsed="false">
      <c r="A142" s="81" t="n">
        <v>46054</v>
      </c>
      <c r="B142" s="81" t="n">
        <v>46054</v>
      </c>
      <c r="C142" s="82" t="s">
        <v>170</v>
      </c>
      <c r="D142" s="82" t="s">
        <v>522</v>
      </c>
      <c r="E142" s="82" t="s">
        <v>523</v>
      </c>
      <c r="F142" s="0" t="n">
        <v>10</v>
      </c>
      <c r="G142" s="82" t="s">
        <v>524</v>
      </c>
      <c r="H142" s="0" t="n">
        <v>7.251</v>
      </c>
      <c r="I142" s="0" t="n">
        <v>70</v>
      </c>
      <c r="J142" s="82" t="s">
        <v>528</v>
      </c>
      <c r="K142" s="83" t="n">
        <v>72.51</v>
      </c>
      <c r="L142" s="0" t="n">
        <v>2993</v>
      </c>
      <c r="M142" s="0" t="n">
        <v>2389</v>
      </c>
      <c r="N142" s="0" t="n">
        <v>1.252825</v>
      </c>
      <c r="O142" s="0" t="n">
        <v>50</v>
      </c>
      <c r="P142" s="0" t="n">
        <v>10</v>
      </c>
      <c r="Q142" s="82" t="s">
        <v>527</v>
      </c>
      <c r="U142" s="0" t="str">
        <f aca="false">IF(C142="","",IF(COUNTIF(Campaigns!$A$7:$A$300,C142)&gt;0,"✓",IF(N(K142)=0,"– no spend","⚠ add to Campaigns tab")))</f>
        <v>✓</v>
      </c>
      <c r="V142" s="83" t="n">
        <f aca="false">IF(K142="","",K142*IF(Settings!$B$22=Settings!$C$6,1,IF(Settings!$B$22="USD",1/INDEX(Settings!$B$29:$B$40,MONTH(A142)),INDEX(Settings!$B$29:$B$40,MONTH(A142)))))</f>
        <v>72.51</v>
      </c>
    </row>
    <row r="143" customFormat="false" ht="15" hidden="false" customHeight="false" outlineLevel="0" collapsed="false">
      <c r="A143" s="81" t="n">
        <v>46054</v>
      </c>
      <c r="B143" s="81" t="n">
        <v>46054</v>
      </c>
      <c r="C143" s="82" t="s">
        <v>169</v>
      </c>
      <c r="D143" s="82" t="s">
        <v>530</v>
      </c>
      <c r="E143" s="82" t="s">
        <v>529</v>
      </c>
      <c r="F143" s="0" t="n">
        <v>1</v>
      </c>
      <c r="G143" s="82" t="s">
        <v>531</v>
      </c>
      <c r="H143" s="0" t="n">
        <v>24.1</v>
      </c>
      <c r="I143" s="0" t="n">
        <v>41.29</v>
      </c>
      <c r="J143" s="82" t="s">
        <v>528</v>
      </c>
      <c r="K143" s="83" t="n">
        <v>24.1</v>
      </c>
      <c r="L143" s="0" t="n">
        <v>592</v>
      </c>
      <c r="M143" s="0" t="n">
        <v>509</v>
      </c>
      <c r="N143" s="0" t="n">
        <v>1.163065</v>
      </c>
      <c r="O143" s="0" t="n">
        <v>9</v>
      </c>
      <c r="P143" s="0" t="n">
        <v>1</v>
      </c>
      <c r="Q143" s="82" t="s">
        <v>527</v>
      </c>
      <c r="U143" s="0" t="str">
        <f aca="false">IF(C143="","",IF(COUNTIF(Campaigns!$A$7:$A$300,C143)&gt;0,"✓",IF(N(K143)=0,"– no spend","⚠ add to Campaigns tab")))</f>
        <v>✓</v>
      </c>
      <c r="V143" s="83" t="n">
        <f aca="false">IF(K143="","",K143*IF(Settings!$B$22=Settings!$C$6,1,IF(Settings!$B$22="USD",1/INDEX(Settings!$B$29:$B$40,MONTH(A143)),INDEX(Settings!$B$29:$B$40,MONTH(A143)))))</f>
        <v>24.1</v>
      </c>
    </row>
    <row r="144" customFormat="false" ht="15" hidden="false" customHeight="false" outlineLevel="0" collapsed="false">
      <c r="A144" s="81" t="n">
        <v>46055</v>
      </c>
      <c r="B144" s="81" t="n">
        <v>46055</v>
      </c>
      <c r="C144" s="82" t="s">
        <v>171</v>
      </c>
      <c r="D144" s="82" t="s">
        <v>522</v>
      </c>
      <c r="E144" s="82" t="s">
        <v>532</v>
      </c>
      <c r="I144" s="0" t="n">
        <v>90</v>
      </c>
      <c r="J144" s="82" t="s">
        <v>528</v>
      </c>
      <c r="K144" s="83" t="n">
        <v>84.35</v>
      </c>
      <c r="L144" s="0" t="n">
        <v>4181</v>
      </c>
      <c r="M144" s="0" t="n">
        <v>3337</v>
      </c>
      <c r="N144" s="0" t="n">
        <v>1.252922</v>
      </c>
      <c r="O144" s="0" t="n">
        <v>42</v>
      </c>
      <c r="P144" s="0" t="n">
        <v>5</v>
      </c>
      <c r="Q144" s="82" t="s">
        <v>527</v>
      </c>
      <c r="U144" s="0" t="str">
        <f aca="false">IF(C144="","",IF(COUNTIF(Campaigns!$A$7:$A$300,C144)&gt;0,"✓",IF(N(K144)=0,"– no spend","⚠ add to Campaigns tab")))</f>
        <v>✓</v>
      </c>
      <c r="V144" s="83" t="n">
        <f aca="false">IF(K144="","",K144*IF(Settings!$B$22=Settings!$C$6,1,IF(Settings!$B$22="USD",1/INDEX(Settings!$B$29:$B$40,MONTH(A144)),INDEX(Settings!$B$29:$B$40,MONTH(A144)))))</f>
        <v>84.35</v>
      </c>
    </row>
    <row r="145" customFormat="false" ht="15" hidden="false" customHeight="false" outlineLevel="0" collapsed="false">
      <c r="A145" s="81" t="n">
        <v>46055</v>
      </c>
      <c r="B145" s="81" t="n">
        <v>46055</v>
      </c>
      <c r="C145" s="82" t="s">
        <v>167</v>
      </c>
      <c r="D145" s="82" t="s">
        <v>522</v>
      </c>
      <c r="E145" s="82" t="s">
        <v>523</v>
      </c>
      <c r="F145" s="0" t="n">
        <v>10</v>
      </c>
      <c r="G145" s="82" t="s">
        <v>524</v>
      </c>
      <c r="H145" s="0" t="n">
        <v>8.955</v>
      </c>
      <c r="I145" s="0" t="n">
        <v>50</v>
      </c>
      <c r="J145" s="82" t="s">
        <v>528</v>
      </c>
      <c r="K145" s="83" t="n">
        <v>89.55</v>
      </c>
      <c r="L145" s="0" t="n">
        <v>12561</v>
      </c>
      <c r="M145" s="0" t="n">
        <v>9827</v>
      </c>
      <c r="N145" s="0" t="n">
        <v>1.278213</v>
      </c>
      <c r="O145" s="0" t="n">
        <v>214</v>
      </c>
      <c r="P145" s="0" t="n">
        <v>11</v>
      </c>
      <c r="Q145" s="82" t="s">
        <v>527</v>
      </c>
      <c r="U145" s="0" t="str">
        <f aca="false">IF(C145="","",IF(COUNTIF(Campaigns!$A$7:$A$300,C145)&gt;0,"✓",IF(N(K145)=0,"– no spend","⚠ add to Campaigns tab")))</f>
        <v>✓</v>
      </c>
      <c r="V145" s="83" t="n">
        <f aca="false">IF(K145="","",K145*IF(Settings!$B$22=Settings!$C$6,1,IF(Settings!$B$22="USD",1/INDEX(Settings!$B$29:$B$40,MONTH(A145)),INDEX(Settings!$B$29:$B$40,MONTH(A145)))))</f>
        <v>89.55</v>
      </c>
    </row>
    <row r="146" customFormat="false" ht="15" hidden="false" customHeight="false" outlineLevel="0" collapsed="false">
      <c r="A146" s="81" t="n">
        <v>46055</v>
      </c>
      <c r="B146" s="81" t="n">
        <v>46055</v>
      </c>
      <c r="C146" s="82" t="s">
        <v>179</v>
      </c>
      <c r="D146" s="82" t="s">
        <v>522</v>
      </c>
      <c r="E146" s="82" t="s">
        <v>529</v>
      </c>
      <c r="F146" s="0" t="n">
        <v>2</v>
      </c>
      <c r="G146" s="82" t="s">
        <v>531</v>
      </c>
      <c r="H146" s="0" t="n">
        <v>10.17</v>
      </c>
      <c r="I146" s="0" t="n">
        <v>20</v>
      </c>
      <c r="J146" s="82" t="s">
        <v>528</v>
      </c>
      <c r="K146" s="83" t="n">
        <v>20.34</v>
      </c>
      <c r="L146" s="0" t="n">
        <v>1836</v>
      </c>
      <c r="M146" s="0" t="n">
        <v>1626</v>
      </c>
      <c r="N146" s="0" t="n">
        <v>1.129151</v>
      </c>
      <c r="O146" s="0" t="n">
        <v>18</v>
      </c>
      <c r="P146" s="0" t="n">
        <v>2</v>
      </c>
      <c r="Q146" s="82" t="s">
        <v>527</v>
      </c>
      <c r="U146" s="0" t="str">
        <f aca="false">IF(C146="","",IF(COUNTIF(Campaigns!$A$7:$A$300,C146)&gt;0,"✓",IF(N(K146)=0,"– no spend","⚠ add to Campaigns tab")))</f>
        <v>✓</v>
      </c>
      <c r="V146" s="83" t="n">
        <f aca="false">IF(K146="","",K146*IF(Settings!$B$22=Settings!$C$6,1,IF(Settings!$B$22="USD",1/INDEX(Settings!$B$29:$B$40,MONTH(A146)),INDEX(Settings!$B$29:$B$40,MONTH(A146)))))</f>
        <v>20.34</v>
      </c>
    </row>
    <row r="147" customFormat="false" ht="15" hidden="false" customHeight="false" outlineLevel="0" collapsed="false">
      <c r="A147" s="81" t="n">
        <v>46055</v>
      </c>
      <c r="B147" s="81" t="n">
        <v>46055</v>
      </c>
      <c r="C147" s="82" t="s">
        <v>170</v>
      </c>
      <c r="D147" s="82" t="s">
        <v>522</v>
      </c>
      <c r="E147" s="82" t="s">
        <v>523</v>
      </c>
      <c r="F147" s="0" t="n">
        <v>8</v>
      </c>
      <c r="G147" s="82" t="s">
        <v>524</v>
      </c>
      <c r="H147" s="0" t="n">
        <v>9.23</v>
      </c>
      <c r="I147" s="0" t="n">
        <v>70</v>
      </c>
      <c r="J147" s="82" t="s">
        <v>528</v>
      </c>
      <c r="K147" s="83" t="n">
        <v>73.84</v>
      </c>
      <c r="L147" s="0" t="n">
        <v>3304</v>
      </c>
      <c r="M147" s="0" t="n">
        <v>2719</v>
      </c>
      <c r="N147" s="0" t="n">
        <v>1.215153</v>
      </c>
      <c r="O147" s="0" t="n">
        <v>48</v>
      </c>
      <c r="P147" s="0" t="n">
        <v>8</v>
      </c>
      <c r="Q147" s="82" t="s">
        <v>527</v>
      </c>
      <c r="U147" s="0" t="str">
        <f aca="false">IF(C147="","",IF(COUNTIF(Campaigns!$A$7:$A$300,C147)&gt;0,"✓",IF(N(K147)=0,"– no spend","⚠ add to Campaigns tab")))</f>
        <v>✓</v>
      </c>
      <c r="V147" s="83" t="n">
        <f aca="false">IF(K147="","",K147*IF(Settings!$B$22=Settings!$C$6,1,IF(Settings!$B$22="USD",1/INDEX(Settings!$B$29:$B$40,MONTH(A147)),INDEX(Settings!$B$29:$B$40,MONTH(A147)))))</f>
        <v>73.84</v>
      </c>
    </row>
    <row r="148" customFormat="false" ht="15" hidden="false" customHeight="false" outlineLevel="0" collapsed="false">
      <c r="A148" s="81" t="n">
        <v>46055</v>
      </c>
      <c r="B148" s="81" t="n">
        <v>46055</v>
      </c>
      <c r="C148" s="82" t="s">
        <v>169</v>
      </c>
      <c r="D148" s="82" t="s">
        <v>530</v>
      </c>
      <c r="E148" s="82" t="s">
        <v>529</v>
      </c>
      <c r="F148" s="0" t="n">
        <v>2</v>
      </c>
      <c r="G148" s="82" t="s">
        <v>531</v>
      </c>
      <c r="H148" s="0" t="n">
        <v>10.81</v>
      </c>
      <c r="I148" s="0" t="n">
        <v>41.29</v>
      </c>
      <c r="J148" s="82" t="s">
        <v>528</v>
      </c>
      <c r="K148" s="83" t="n">
        <v>21.62</v>
      </c>
      <c r="L148" s="0" t="n">
        <v>573</v>
      </c>
      <c r="M148" s="0" t="n">
        <v>508</v>
      </c>
      <c r="N148" s="0" t="n">
        <v>1.127953</v>
      </c>
      <c r="O148" s="0" t="n">
        <v>11</v>
      </c>
      <c r="P148" s="0" t="n">
        <v>2</v>
      </c>
      <c r="Q148" s="82" t="s">
        <v>527</v>
      </c>
      <c r="U148" s="0" t="str">
        <f aca="false">IF(C148="","",IF(COUNTIF(Campaigns!$A$7:$A$300,C148)&gt;0,"✓",IF(N(K148)=0,"– no spend","⚠ add to Campaigns tab")))</f>
        <v>✓</v>
      </c>
      <c r="V148" s="83" t="n">
        <f aca="false">IF(K148="","",K148*IF(Settings!$B$22=Settings!$C$6,1,IF(Settings!$B$22="USD",1/INDEX(Settings!$B$29:$B$40,MONTH(A148)),INDEX(Settings!$B$29:$B$40,MONTH(A148)))))</f>
        <v>21.62</v>
      </c>
    </row>
    <row r="149" customFormat="false" ht="15" hidden="false" customHeight="false" outlineLevel="0" collapsed="false">
      <c r="A149" s="81" t="n">
        <v>46056</v>
      </c>
      <c r="B149" s="81" t="n">
        <v>46056</v>
      </c>
      <c r="C149" s="82" t="s">
        <v>171</v>
      </c>
      <c r="D149" s="82" t="s">
        <v>522</v>
      </c>
      <c r="E149" s="82" t="s">
        <v>532</v>
      </c>
      <c r="I149" s="0" t="n">
        <v>90</v>
      </c>
      <c r="J149" s="82" t="s">
        <v>528</v>
      </c>
      <c r="K149" s="83" t="n">
        <v>89.74</v>
      </c>
      <c r="L149" s="0" t="n">
        <v>3202</v>
      </c>
      <c r="M149" s="0" t="n">
        <v>2583</v>
      </c>
      <c r="N149" s="0" t="n">
        <v>1.239644</v>
      </c>
      <c r="O149" s="0" t="n">
        <v>58</v>
      </c>
      <c r="P149" s="0" t="n">
        <v>11</v>
      </c>
      <c r="Q149" s="82" t="s">
        <v>527</v>
      </c>
      <c r="U149" s="0" t="str">
        <f aca="false">IF(C149="","",IF(COUNTIF(Campaigns!$A$7:$A$300,C149)&gt;0,"✓",IF(N(K149)=0,"– no spend","⚠ add to Campaigns tab")))</f>
        <v>✓</v>
      </c>
      <c r="V149" s="83" t="n">
        <f aca="false">IF(K149="","",K149*IF(Settings!$B$22=Settings!$C$6,1,IF(Settings!$B$22="USD",1/INDEX(Settings!$B$29:$B$40,MONTH(A149)),INDEX(Settings!$B$29:$B$40,MONTH(A149)))))</f>
        <v>89.74</v>
      </c>
    </row>
    <row r="150" customFormat="false" ht="15" hidden="false" customHeight="false" outlineLevel="0" collapsed="false">
      <c r="A150" s="81" t="n">
        <v>46056</v>
      </c>
      <c r="B150" s="81" t="n">
        <v>46056</v>
      </c>
      <c r="C150" s="82" t="s">
        <v>167</v>
      </c>
      <c r="D150" s="82" t="s">
        <v>522</v>
      </c>
      <c r="E150" s="82" t="s">
        <v>523</v>
      </c>
      <c r="F150" s="0" t="n">
        <v>10</v>
      </c>
      <c r="G150" s="82" t="s">
        <v>524</v>
      </c>
      <c r="H150" s="0" t="n">
        <v>9.185</v>
      </c>
      <c r="I150" s="0" t="n">
        <v>50</v>
      </c>
      <c r="J150" s="82" t="s">
        <v>528</v>
      </c>
      <c r="K150" s="83" t="n">
        <v>91.85</v>
      </c>
      <c r="L150" s="0" t="n">
        <v>14695</v>
      </c>
      <c r="M150" s="0" t="n">
        <v>11741</v>
      </c>
      <c r="N150" s="0" t="n">
        <v>1.251597</v>
      </c>
      <c r="O150" s="0" t="n">
        <v>192</v>
      </c>
      <c r="P150" s="0" t="n">
        <v>12</v>
      </c>
      <c r="Q150" s="82" t="s">
        <v>527</v>
      </c>
      <c r="U150" s="0" t="str">
        <f aca="false">IF(C150="","",IF(COUNTIF(Campaigns!$A$7:$A$300,C150)&gt;0,"✓",IF(N(K150)=0,"– no spend","⚠ add to Campaigns tab")))</f>
        <v>✓</v>
      </c>
      <c r="V150" s="83" t="n">
        <f aca="false">IF(K150="","",K150*IF(Settings!$B$22=Settings!$C$6,1,IF(Settings!$B$22="USD",1/INDEX(Settings!$B$29:$B$40,MONTH(A150)),INDEX(Settings!$B$29:$B$40,MONTH(A150)))))</f>
        <v>91.85</v>
      </c>
    </row>
    <row r="151" customFormat="false" ht="15" hidden="false" customHeight="false" outlineLevel="0" collapsed="false">
      <c r="A151" s="81" t="n">
        <v>46056</v>
      </c>
      <c r="B151" s="81" t="n">
        <v>46056</v>
      </c>
      <c r="C151" s="82" t="s">
        <v>179</v>
      </c>
      <c r="D151" s="82" t="s">
        <v>522</v>
      </c>
      <c r="E151" s="82" t="s">
        <v>529</v>
      </c>
      <c r="F151" s="0" t="n">
        <v>5</v>
      </c>
      <c r="G151" s="82" t="s">
        <v>531</v>
      </c>
      <c r="H151" s="0" t="n">
        <v>4.422</v>
      </c>
      <c r="I151" s="0" t="n">
        <v>20</v>
      </c>
      <c r="J151" s="82" t="s">
        <v>528</v>
      </c>
      <c r="K151" s="83" t="n">
        <v>22.11</v>
      </c>
      <c r="L151" s="0" t="n">
        <v>2100</v>
      </c>
      <c r="M151" s="0" t="n">
        <v>1702</v>
      </c>
      <c r="N151" s="0" t="n">
        <v>1.233843</v>
      </c>
      <c r="O151" s="0" t="n">
        <v>27</v>
      </c>
      <c r="P151" s="0" t="n">
        <v>5</v>
      </c>
      <c r="Q151" s="82" t="s">
        <v>527</v>
      </c>
      <c r="U151" s="0" t="str">
        <f aca="false">IF(C151="","",IF(COUNTIF(Campaigns!$A$7:$A$300,C151)&gt;0,"✓",IF(N(K151)=0,"– no spend","⚠ add to Campaigns tab")))</f>
        <v>✓</v>
      </c>
      <c r="V151" s="83" t="n">
        <f aca="false">IF(K151="","",K151*IF(Settings!$B$22=Settings!$C$6,1,IF(Settings!$B$22="USD",1/INDEX(Settings!$B$29:$B$40,MONTH(A151)),INDEX(Settings!$B$29:$B$40,MONTH(A151)))))</f>
        <v>22.11</v>
      </c>
    </row>
    <row r="152" customFormat="false" ht="15" hidden="false" customHeight="false" outlineLevel="0" collapsed="false">
      <c r="A152" s="81" t="n">
        <v>46056</v>
      </c>
      <c r="B152" s="81" t="n">
        <v>46056</v>
      </c>
      <c r="C152" s="82" t="s">
        <v>170</v>
      </c>
      <c r="D152" s="82" t="s">
        <v>522</v>
      </c>
      <c r="E152" s="82" t="s">
        <v>523</v>
      </c>
      <c r="F152" s="0" t="n">
        <v>3</v>
      </c>
      <c r="G152" s="82" t="s">
        <v>524</v>
      </c>
      <c r="H152" s="0" t="n">
        <v>22.69333333</v>
      </c>
      <c r="I152" s="0" t="n">
        <v>70</v>
      </c>
      <c r="J152" s="82" t="s">
        <v>528</v>
      </c>
      <c r="K152" s="83" t="n">
        <v>68.08</v>
      </c>
      <c r="L152" s="0" t="n">
        <v>3173</v>
      </c>
      <c r="M152" s="0" t="n">
        <v>2689</v>
      </c>
      <c r="N152" s="0" t="n">
        <v>1.179993</v>
      </c>
      <c r="O152" s="0" t="n">
        <v>44</v>
      </c>
      <c r="P152" s="0" t="n">
        <v>3</v>
      </c>
      <c r="Q152" s="82" t="s">
        <v>527</v>
      </c>
      <c r="U152" s="0" t="str">
        <f aca="false">IF(C152="","",IF(COUNTIF(Campaigns!$A$7:$A$300,C152)&gt;0,"✓",IF(N(K152)=0,"– no spend","⚠ add to Campaigns tab")))</f>
        <v>✓</v>
      </c>
      <c r="V152" s="83" t="n">
        <f aca="false">IF(K152="","",K152*IF(Settings!$B$22=Settings!$C$6,1,IF(Settings!$B$22="USD",1/INDEX(Settings!$B$29:$B$40,MONTH(A152)),INDEX(Settings!$B$29:$B$40,MONTH(A152)))))</f>
        <v>68.08</v>
      </c>
    </row>
    <row r="153" customFormat="false" ht="15" hidden="false" customHeight="false" outlineLevel="0" collapsed="false">
      <c r="A153" s="81" t="n">
        <v>46056</v>
      </c>
      <c r="B153" s="81" t="n">
        <v>46056</v>
      </c>
      <c r="C153" s="82" t="s">
        <v>169</v>
      </c>
      <c r="D153" s="82" t="s">
        <v>530</v>
      </c>
      <c r="E153" s="82" t="s">
        <v>529</v>
      </c>
      <c r="F153" s="0" t="n">
        <v>1</v>
      </c>
      <c r="G153" s="82" t="s">
        <v>531</v>
      </c>
      <c r="H153" s="0" t="n">
        <v>20.81</v>
      </c>
      <c r="I153" s="0" t="n">
        <v>41.29</v>
      </c>
      <c r="J153" s="82" t="s">
        <v>528</v>
      </c>
      <c r="K153" s="83" t="n">
        <v>20.81</v>
      </c>
      <c r="L153" s="0" t="n">
        <v>1249</v>
      </c>
      <c r="M153" s="0" t="n">
        <v>674</v>
      </c>
      <c r="N153" s="0" t="n">
        <v>1.853116</v>
      </c>
      <c r="O153" s="0" t="n">
        <v>19</v>
      </c>
      <c r="P153" s="0" t="n">
        <v>1</v>
      </c>
      <c r="Q153" s="82" t="s">
        <v>527</v>
      </c>
      <c r="U153" s="0" t="str">
        <f aca="false">IF(C153="","",IF(COUNTIF(Campaigns!$A$7:$A$300,C153)&gt;0,"✓",IF(N(K153)=0,"– no spend","⚠ add to Campaigns tab")))</f>
        <v>✓</v>
      </c>
      <c r="V153" s="83" t="n">
        <f aca="false">IF(K153="","",K153*IF(Settings!$B$22=Settings!$C$6,1,IF(Settings!$B$22="USD",1/INDEX(Settings!$B$29:$B$40,MONTH(A153)),INDEX(Settings!$B$29:$B$40,MONTH(A153)))))</f>
        <v>20.81</v>
      </c>
    </row>
    <row r="154" customFormat="false" ht="15" hidden="false" customHeight="false" outlineLevel="0" collapsed="false">
      <c r="A154" s="81" t="n">
        <v>46057</v>
      </c>
      <c r="B154" s="81" t="n">
        <v>46057</v>
      </c>
      <c r="C154" s="82" t="s">
        <v>171</v>
      </c>
      <c r="D154" s="82" t="s">
        <v>522</v>
      </c>
      <c r="E154" s="82" t="s">
        <v>532</v>
      </c>
      <c r="I154" s="0" t="n">
        <v>90</v>
      </c>
      <c r="J154" s="82" t="s">
        <v>528</v>
      </c>
      <c r="K154" s="83" t="n">
        <v>84.27</v>
      </c>
      <c r="L154" s="0" t="n">
        <v>3500</v>
      </c>
      <c r="M154" s="0" t="n">
        <v>2842</v>
      </c>
      <c r="N154" s="0" t="n">
        <v>1.231527</v>
      </c>
      <c r="O154" s="0" t="n">
        <v>37</v>
      </c>
      <c r="P154" s="0" t="n">
        <v>3</v>
      </c>
      <c r="Q154" s="82" t="s">
        <v>527</v>
      </c>
      <c r="U154" s="0" t="str">
        <f aca="false">IF(C154="","",IF(COUNTIF(Campaigns!$A$7:$A$300,C154)&gt;0,"✓",IF(N(K154)=0,"– no spend","⚠ add to Campaigns tab")))</f>
        <v>✓</v>
      </c>
      <c r="V154" s="83" t="n">
        <f aca="false">IF(K154="","",K154*IF(Settings!$B$22=Settings!$C$6,1,IF(Settings!$B$22="USD",1/INDEX(Settings!$B$29:$B$40,MONTH(A154)),INDEX(Settings!$B$29:$B$40,MONTH(A154)))))</f>
        <v>84.27</v>
      </c>
    </row>
    <row r="155" customFormat="false" ht="15" hidden="false" customHeight="false" outlineLevel="0" collapsed="false">
      <c r="A155" s="81" t="n">
        <v>46057</v>
      </c>
      <c r="B155" s="81" t="n">
        <v>46057</v>
      </c>
      <c r="C155" s="82" t="s">
        <v>167</v>
      </c>
      <c r="D155" s="82" t="s">
        <v>522</v>
      </c>
      <c r="E155" s="82" t="s">
        <v>523</v>
      </c>
      <c r="F155" s="0" t="n">
        <v>10</v>
      </c>
      <c r="G155" s="82" t="s">
        <v>524</v>
      </c>
      <c r="H155" s="0" t="n">
        <v>8.03</v>
      </c>
      <c r="I155" s="0" t="n">
        <v>50</v>
      </c>
      <c r="J155" s="82" t="s">
        <v>528</v>
      </c>
      <c r="K155" s="83" t="n">
        <v>80.3</v>
      </c>
      <c r="L155" s="0" t="n">
        <v>10259</v>
      </c>
      <c r="M155" s="0" t="n">
        <v>8368</v>
      </c>
      <c r="N155" s="0" t="n">
        <v>1.22598</v>
      </c>
      <c r="O155" s="0" t="n">
        <v>150</v>
      </c>
      <c r="P155" s="0" t="n">
        <v>10</v>
      </c>
      <c r="Q155" s="82" t="s">
        <v>527</v>
      </c>
      <c r="U155" s="0" t="str">
        <f aca="false">IF(C155="","",IF(COUNTIF(Campaigns!$A$7:$A$300,C155)&gt;0,"✓",IF(N(K155)=0,"– no spend","⚠ add to Campaigns tab")))</f>
        <v>✓</v>
      </c>
      <c r="V155" s="83" t="n">
        <f aca="false">IF(K155="","",K155*IF(Settings!$B$22=Settings!$C$6,1,IF(Settings!$B$22="USD",1/INDEX(Settings!$B$29:$B$40,MONTH(A155)),INDEX(Settings!$B$29:$B$40,MONTH(A155)))))</f>
        <v>80.3</v>
      </c>
    </row>
    <row r="156" customFormat="false" ht="15" hidden="false" customHeight="false" outlineLevel="0" collapsed="false">
      <c r="A156" s="81" t="n">
        <v>46057</v>
      </c>
      <c r="B156" s="81" t="n">
        <v>46057</v>
      </c>
      <c r="C156" s="82" t="s">
        <v>179</v>
      </c>
      <c r="D156" s="82" t="s">
        <v>522</v>
      </c>
      <c r="E156" s="82" t="s">
        <v>529</v>
      </c>
      <c r="I156" s="0" t="n">
        <v>20</v>
      </c>
      <c r="J156" s="82" t="s">
        <v>528</v>
      </c>
      <c r="K156" s="83" t="n">
        <v>20.94</v>
      </c>
      <c r="L156" s="0" t="n">
        <v>1676</v>
      </c>
      <c r="M156" s="0" t="n">
        <v>1335</v>
      </c>
      <c r="N156" s="0" t="n">
        <v>1.255431</v>
      </c>
      <c r="O156" s="0" t="n">
        <v>23</v>
      </c>
      <c r="Q156" s="82" t="s">
        <v>527</v>
      </c>
      <c r="U156" s="0" t="str">
        <f aca="false">IF(C156="","",IF(COUNTIF(Campaigns!$A$7:$A$300,C156)&gt;0,"✓",IF(N(K156)=0,"– no spend","⚠ add to Campaigns tab")))</f>
        <v>✓</v>
      </c>
      <c r="V156" s="83" t="n">
        <f aca="false">IF(K156="","",K156*IF(Settings!$B$22=Settings!$C$6,1,IF(Settings!$B$22="USD",1/INDEX(Settings!$B$29:$B$40,MONTH(A156)),INDEX(Settings!$B$29:$B$40,MONTH(A156)))))</f>
        <v>20.94</v>
      </c>
    </row>
    <row r="157" customFormat="false" ht="15" hidden="false" customHeight="false" outlineLevel="0" collapsed="false">
      <c r="A157" s="81" t="n">
        <v>46057</v>
      </c>
      <c r="B157" s="81" t="n">
        <v>46057</v>
      </c>
      <c r="C157" s="82" t="s">
        <v>170</v>
      </c>
      <c r="D157" s="82" t="s">
        <v>522</v>
      </c>
      <c r="E157" s="82" t="s">
        <v>523</v>
      </c>
      <c r="F157" s="0" t="n">
        <v>6</v>
      </c>
      <c r="G157" s="82" t="s">
        <v>524</v>
      </c>
      <c r="H157" s="0" t="n">
        <v>10.87</v>
      </c>
      <c r="I157" s="0" t="n">
        <v>70</v>
      </c>
      <c r="J157" s="82" t="s">
        <v>528</v>
      </c>
      <c r="K157" s="83" t="n">
        <v>65.22</v>
      </c>
      <c r="L157" s="0" t="n">
        <v>3083</v>
      </c>
      <c r="M157" s="0" t="n">
        <v>2660</v>
      </c>
      <c r="N157" s="0" t="n">
        <v>1.159023</v>
      </c>
      <c r="O157" s="0" t="n">
        <v>43</v>
      </c>
      <c r="P157" s="0" t="n">
        <v>6</v>
      </c>
      <c r="Q157" s="82" t="s">
        <v>527</v>
      </c>
      <c r="U157" s="0" t="str">
        <f aca="false">IF(C157="","",IF(COUNTIF(Campaigns!$A$7:$A$300,C157)&gt;0,"✓",IF(N(K157)=0,"– no spend","⚠ add to Campaigns tab")))</f>
        <v>✓</v>
      </c>
      <c r="V157" s="83" t="n">
        <f aca="false">IF(K157="","",K157*IF(Settings!$B$22=Settings!$C$6,1,IF(Settings!$B$22="USD",1/INDEX(Settings!$B$29:$B$40,MONTH(A157)),INDEX(Settings!$B$29:$B$40,MONTH(A157)))))</f>
        <v>65.22</v>
      </c>
    </row>
    <row r="158" customFormat="false" ht="15" hidden="false" customHeight="false" outlineLevel="0" collapsed="false">
      <c r="A158" s="81" t="n">
        <v>46057</v>
      </c>
      <c r="B158" s="81" t="n">
        <v>46057</v>
      </c>
      <c r="C158" s="82" t="s">
        <v>169</v>
      </c>
      <c r="D158" s="82" t="s">
        <v>530</v>
      </c>
      <c r="E158" s="82" t="s">
        <v>529</v>
      </c>
      <c r="F158" s="0" t="n">
        <v>1</v>
      </c>
      <c r="G158" s="82" t="s">
        <v>531</v>
      </c>
      <c r="H158" s="0" t="n">
        <v>19.7</v>
      </c>
      <c r="I158" s="0" t="n">
        <v>41.29</v>
      </c>
      <c r="J158" s="82" t="s">
        <v>528</v>
      </c>
      <c r="K158" s="83" t="n">
        <v>19.7</v>
      </c>
      <c r="L158" s="0" t="n">
        <v>1147</v>
      </c>
      <c r="M158" s="0" t="n">
        <v>858</v>
      </c>
      <c r="N158" s="0" t="n">
        <v>1.33683</v>
      </c>
      <c r="O158" s="0" t="n">
        <v>25</v>
      </c>
      <c r="P158" s="0" t="n">
        <v>1</v>
      </c>
      <c r="Q158" s="82" t="s">
        <v>527</v>
      </c>
      <c r="U158" s="0" t="str">
        <f aca="false">IF(C158="","",IF(COUNTIF(Campaigns!$A$7:$A$300,C158)&gt;0,"✓",IF(N(K158)=0,"– no spend","⚠ add to Campaigns tab")))</f>
        <v>✓</v>
      </c>
      <c r="V158" s="83" t="n">
        <f aca="false">IF(K158="","",K158*IF(Settings!$B$22=Settings!$C$6,1,IF(Settings!$B$22="USD",1/INDEX(Settings!$B$29:$B$40,MONTH(A158)),INDEX(Settings!$B$29:$B$40,MONTH(A158)))))</f>
        <v>19.7</v>
      </c>
    </row>
    <row r="159" customFormat="false" ht="15" hidden="false" customHeight="false" outlineLevel="0" collapsed="false">
      <c r="A159" s="81" t="n">
        <v>46058</v>
      </c>
      <c r="B159" s="81" t="n">
        <v>46058</v>
      </c>
      <c r="C159" s="82" t="s">
        <v>171</v>
      </c>
      <c r="D159" s="82" t="s">
        <v>522</v>
      </c>
      <c r="E159" s="82" t="s">
        <v>532</v>
      </c>
      <c r="I159" s="0" t="n">
        <v>90</v>
      </c>
      <c r="J159" s="82" t="s">
        <v>528</v>
      </c>
      <c r="K159" s="83" t="n">
        <v>91.81</v>
      </c>
      <c r="L159" s="0" t="n">
        <v>4061</v>
      </c>
      <c r="M159" s="0" t="n">
        <v>3216</v>
      </c>
      <c r="N159" s="0" t="n">
        <v>1.262749</v>
      </c>
      <c r="O159" s="0" t="n">
        <v>37</v>
      </c>
      <c r="P159" s="0" t="n">
        <v>4</v>
      </c>
      <c r="Q159" s="82" t="s">
        <v>527</v>
      </c>
      <c r="U159" s="0" t="str">
        <f aca="false">IF(C159="","",IF(COUNTIF(Campaigns!$A$7:$A$300,C159)&gt;0,"✓",IF(N(K159)=0,"– no spend","⚠ add to Campaigns tab")))</f>
        <v>✓</v>
      </c>
      <c r="V159" s="83" t="n">
        <f aca="false">IF(K159="","",K159*IF(Settings!$B$22=Settings!$C$6,1,IF(Settings!$B$22="USD",1/INDEX(Settings!$B$29:$B$40,MONTH(A159)),INDEX(Settings!$B$29:$B$40,MONTH(A159)))))</f>
        <v>91.81</v>
      </c>
    </row>
    <row r="160" customFormat="false" ht="15" hidden="false" customHeight="false" outlineLevel="0" collapsed="false">
      <c r="A160" s="81" t="n">
        <v>46058</v>
      </c>
      <c r="B160" s="81" t="n">
        <v>46058</v>
      </c>
      <c r="C160" s="82" t="s">
        <v>167</v>
      </c>
      <c r="D160" s="82" t="s">
        <v>522</v>
      </c>
      <c r="E160" s="82" t="s">
        <v>523</v>
      </c>
      <c r="F160" s="0" t="n">
        <v>15</v>
      </c>
      <c r="G160" s="82" t="s">
        <v>524</v>
      </c>
      <c r="H160" s="0" t="n">
        <v>6.18</v>
      </c>
      <c r="I160" s="0" t="n">
        <v>50</v>
      </c>
      <c r="J160" s="82" t="s">
        <v>528</v>
      </c>
      <c r="K160" s="83" t="n">
        <v>92.7</v>
      </c>
      <c r="L160" s="0" t="n">
        <v>12526</v>
      </c>
      <c r="M160" s="0" t="n">
        <v>9354</v>
      </c>
      <c r="N160" s="0" t="n">
        <v>1.339106</v>
      </c>
      <c r="O160" s="0" t="n">
        <v>183</v>
      </c>
      <c r="P160" s="0" t="n">
        <v>15</v>
      </c>
      <c r="Q160" s="82" t="s">
        <v>527</v>
      </c>
      <c r="U160" s="0" t="str">
        <f aca="false">IF(C160="","",IF(COUNTIF(Campaigns!$A$7:$A$300,C160)&gt;0,"✓",IF(N(K160)=0,"– no spend","⚠ add to Campaigns tab")))</f>
        <v>✓</v>
      </c>
      <c r="V160" s="83" t="n">
        <f aca="false">IF(K160="","",K160*IF(Settings!$B$22=Settings!$C$6,1,IF(Settings!$B$22="USD",1/INDEX(Settings!$B$29:$B$40,MONTH(A160)),INDEX(Settings!$B$29:$B$40,MONTH(A160)))))</f>
        <v>92.7</v>
      </c>
    </row>
    <row r="161" customFormat="false" ht="15" hidden="false" customHeight="false" outlineLevel="0" collapsed="false">
      <c r="A161" s="81" t="n">
        <v>46058</v>
      </c>
      <c r="B161" s="81" t="n">
        <v>46058</v>
      </c>
      <c r="C161" s="82" t="s">
        <v>179</v>
      </c>
      <c r="D161" s="82" t="s">
        <v>522</v>
      </c>
      <c r="E161" s="82" t="s">
        <v>529</v>
      </c>
      <c r="F161" s="0" t="n">
        <v>4</v>
      </c>
      <c r="G161" s="82" t="s">
        <v>531</v>
      </c>
      <c r="H161" s="0" t="n">
        <v>4.56</v>
      </c>
      <c r="I161" s="0" t="n">
        <v>20</v>
      </c>
      <c r="J161" s="82" t="s">
        <v>528</v>
      </c>
      <c r="K161" s="83" t="n">
        <v>18.24</v>
      </c>
      <c r="L161" s="0" t="n">
        <v>1905</v>
      </c>
      <c r="M161" s="0" t="n">
        <v>1322</v>
      </c>
      <c r="N161" s="0" t="n">
        <v>1.440998</v>
      </c>
      <c r="O161" s="0" t="n">
        <v>19</v>
      </c>
      <c r="P161" s="0" t="n">
        <v>4</v>
      </c>
      <c r="Q161" s="82" t="s">
        <v>527</v>
      </c>
      <c r="U161" s="0" t="str">
        <f aca="false">IF(C161="","",IF(COUNTIF(Campaigns!$A$7:$A$300,C161)&gt;0,"✓",IF(N(K161)=0,"– no spend","⚠ add to Campaigns tab")))</f>
        <v>✓</v>
      </c>
      <c r="V161" s="83" t="n">
        <f aca="false">IF(K161="","",K161*IF(Settings!$B$22=Settings!$C$6,1,IF(Settings!$B$22="USD",1/INDEX(Settings!$B$29:$B$40,MONTH(A161)),INDEX(Settings!$B$29:$B$40,MONTH(A161)))))</f>
        <v>18.24</v>
      </c>
    </row>
    <row r="162" customFormat="false" ht="15" hidden="false" customHeight="false" outlineLevel="0" collapsed="false">
      <c r="A162" s="81" t="n">
        <v>46058</v>
      </c>
      <c r="B162" s="81" t="n">
        <v>46058</v>
      </c>
      <c r="C162" s="82" t="s">
        <v>170</v>
      </c>
      <c r="D162" s="82" t="s">
        <v>522</v>
      </c>
      <c r="E162" s="82" t="s">
        <v>523</v>
      </c>
      <c r="F162" s="0" t="n">
        <v>6</v>
      </c>
      <c r="G162" s="82" t="s">
        <v>524</v>
      </c>
      <c r="H162" s="0" t="n">
        <v>10.81333333</v>
      </c>
      <c r="I162" s="0" t="n">
        <v>70</v>
      </c>
      <c r="J162" s="82" t="s">
        <v>528</v>
      </c>
      <c r="K162" s="83" t="n">
        <v>64.88</v>
      </c>
      <c r="L162" s="0" t="n">
        <v>2587</v>
      </c>
      <c r="M162" s="0" t="n">
        <v>2107</v>
      </c>
      <c r="N162" s="0" t="n">
        <v>1.227812</v>
      </c>
      <c r="O162" s="0" t="n">
        <v>40</v>
      </c>
      <c r="P162" s="0" t="n">
        <v>5</v>
      </c>
      <c r="Q162" s="82" t="s">
        <v>527</v>
      </c>
      <c r="U162" s="0" t="str">
        <f aca="false">IF(C162="","",IF(COUNTIF(Campaigns!$A$7:$A$300,C162)&gt;0,"✓",IF(N(K162)=0,"– no spend","⚠ add to Campaigns tab")))</f>
        <v>✓</v>
      </c>
      <c r="V162" s="83" t="n">
        <f aca="false">IF(K162="","",K162*IF(Settings!$B$22=Settings!$C$6,1,IF(Settings!$B$22="USD",1/INDEX(Settings!$B$29:$B$40,MONTH(A162)),INDEX(Settings!$B$29:$B$40,MONTH(A162)))))</f>
        <v>64.88</v>
      </c>
    </row>
    <row r="163" customFormat="false" ht="15" hidden="false" customHeight="false" outlineLevel="0" collapsed="false">
      <c r="A163" s="81" t="n">
        <v>46058</v>
      </c>
      <c r="B163" s="81" t="n">
        <v>46058</v>
      </c>
      <c r="C163" s="82" t="s">
        <v>169</v>
      </c>
      <c r="D163" s="82" t="s">
        <v>530</v>
      </c>
      <c r="E163" s="82" t="s">
        <v>529</v>
      </c>
      <c r="F163" s="0" t="n">
        <v>2</v>
      </c>
      <c r="G163" s="82" t="s">
        <v>531</v>
      </c>
      <c r="H163" s="0" t="n">
        <v>7.855</v>
      </c>
      <c r="I163" s="0" t="n">
        <v>41.29</v>
      </c>
      <c r="J163" s="82" t="s">
        <v>528</v>
      </c>
      <c r="K163" s="83" t="n">
        <v>15.71</v>
      </c>
      <c r="L163" s="0" t="n">
        <v>766</v>
      </c>
      <c r="M163" s="0" t="n">
        <v>575</v>
      </c>
      <c r="N163" s="0" t="n">
        <v>1.332174</v>
      </c>
      <c r="O163" s="0" t="n">
        <v>7</v>
      </c>
      <c r="P163" s="0" t="n">
        <v>2</v>
      </c>
      <c r="Q163" s="82" t="s">
        <v>527</v>
      </c>
      <c r="U163" s="0" t="str">
        <f aca="false">IF(C163="","",IF(COUNTIF(Campaigns!$A$7:$A$300,C163)&gt;0,"✓",IF(N(K163)=0,"– no spend","⚠ add to Campaigns tab")))</f>
        <v>✓</v>
      </c>
      <c r="V163" s="83" t="n">
        <f aca="false">IF(K163="","",K163*IF(Settings!$B$22=Settings!$C$6,1,IF(Settings!$B$22="USD",1/INDEX(Settings!$B$29:$B$40,MONTH(A163)),INDEX(Settings!$B$29:$B$40,MONTH(A163)))))</f>
        <v>15.71</v>
      </c>
    </row>
    <row r="164" customFormat="false" ht="15" hidden="false" customHeight="false" outlineLevel="0" collapsed="false">
      <c r="A164" s="81" t="n">
        <v>46059</v>
      </c>
      <c r="B164" s="81" t="n">
        <v>46059</v>
      </c>
      <c r="C164" s="82" t="s">
        <v>171</v>
      </c>
      <c r="D164" s="82" t="s">
        <v>522</v>
      </c>
      <c r="E164" s="82" t="s">
        <v>532</v>
      </c>
      <c r="I164" s="0" t="n">
        <v>90</v>
      </c>
      <c r="J164" s="82" t="s">
        <v>528</v>
      </c>
      <c r="K164" s="83" t="n">
        <v>87.11</v>
      </c>
      <c r="L164" s="0" t="n">
        <v>3627</v>
      </c>
      <c r="M164" s="0" t="n">
        <v>2863</v>
      </c>
      <c r="N164" s="0" t="n">
        <v>1.266853</v>
      </c>
      <c r="O164" s="0" t="n">
        <v>43</v>
      </c>
      <c r="P164" s="0" t="n">
        <v>13</v>
      </c>
      <c r="Q164" s="82" t="s">
        <v>527</v>
      </c>
      <c r="U164" s="0" t="str">
        <f aca="false">IF(C164="","",IF(COUNTIF(Campaigns!$A$7:$A$300,C164)&gt;0,"✓",IF(N(K164)=0,"– no spend","⚠ add to Campaigns tab")))</f>
        <v>✓</v>
      </c>
      <c r="V164" s="83" t="n">
        <f aca="false">IF(K164="","",K164*IF(Settings!$B$22=Settings!$C$6,1,IF(Settings!$B$22="USD",1/INDEX(Settings!$B$29:$B$40,MONTH(A164)),INDEX(Settings!$B$29:$B$40,MONTH(A164)))))</f>
        <v>87.11</v>
      </c>
    </row>
    <row r="165" customFormat="false" ht="15" hidden="false" customHeight="false" outlineLevel="0" collapsed="false">
      <c r="A165" s="81" t="n">
        <v>46059</v>
      </c>
      <c r="B165" s="81" t="n">
        <v>46059</v>
      </c>
      <c r="C165" s="82" t="s">
        <v>167</v>
      </c>
      <c r="D165" s="82" t="s">
        <v>522</v>
      </c>
      <c r="E165" s="82" t="s">
        <v>523</v>
      </c>
      <c r="F165" s="0" t="n">
        <v>14</v>
      </c>
      <c r="G165" s="82" t="s">
        <v>524</v>
      </c>
      <c r="H165" s="0" t="n">
        <v>6.54214286</v>
      </c>
      <c r="I165" s="0" t="n">
        <v>50</v>
      </c>
      <c r="J165" s="82" t="s">
        <v>528</v>
      </c>
      <c r="K165" s="83" t="n">
        <v>91.59</v>
      </c>
      <c r="L165" s="0" t="n">
        <v>13018</v>
      </c>
      <c r="M165" s="0" t="n">
        <v>9892</v>
      </c>
      <c r="N165" s="0" t="n">
        <v>1.316013</v>
      </c>
      <c r="O165" s="0" t="n">
        <v>204</v>
      </c>
      <c r="P165" s="0" t="n">
        <v>15</v>
      </c>
      <c r="Q165" s="82" t="s">
        <v>527</v>
      </c>
      <c r="U165" s="0" t="str">
        <f aca="false">IF(C165="","",IF(COUNTIF(Campaigns!$A$7:$A$300,C165)&gt;0,"✓",IF(N(K165)=0,"– no spend","⚠ add to Campaigns tab")))</f>
        <v>✓</v>
      </c>
      <c r="V165" s="83" t="n">
        <f aca="false">IF(K165="","",K165*IF(Settings!$B$22=Settings!$C$6,1,IF(Settings!$B$22="USD",1/INDEX(Settings!$B$29:$B$40,MONTH(A165)),INDEX(Settings!$B$29:$B$40,MONTH(A165)))))</f>
        <v>91.59</v>
      </c>
    </row>
    <row r="166" customFormat="false" ht="15" hidden="false" customHeight="false" outlineLevel="0" collapsed="false">
      <c r="A166" s="81" t="n">
        <v>46059</v>
      </c>
      <c r="B166" s="81" t="n">
        <v>46059</v>
      </c>
      <c r="C166" s="82" t="s">
        <v>179</v>
      </c>
      <c r="D166" s="82" t="s">
        <v>522</v>
      </c>
      <c r="E166" s="82" t="s">
        <v>529</v>
      </c>
      <c r="I166" s="0" t="n">
        <v>20</v>
      </c>
      <c r="J166" s="82" t="s">
        <v>528</v>
      </c>
      <c r="K166" s="83" t="n">
        <v>14.7</v>
      </c>
      <c r="L166" s="0" t="n">
        <v>1494</v>
      </c>
      <c r="M166" s="0" t="n">
        <v>1103</v>
      </c>
      <c r="N166" s="0" t="n">
        <v>1.354488</v>
      </c>
      <c r="O166" s="0" t="n">
        <v>20</v>
      </c>
      <c r="Q166" s="82" t="s">
        <v>527</v>
      </c>
      <c r="U166" s="0" t="str">
        <f aca="false">IF(C166="","",IF(COUNTIF(Campaigns!$A$7:$A$300,C166)&gt;0,"✓",IF(N(K166)=0,"– no spend","⚠ add to Campaigns tab")))</f>
        <v>✓</v>
      </c>
      <c r="V166" s="83" t="n">
        <f aca="false">IF(K166="","",K166*IF(Settings!$B$22=Settings!$C$6,1,IF(Settings!$B$22="USD",1/INDEX(Settings!$B$29:$B$40,MONTH(A166)),INDEX(Settings!$B$29:$B$40,MONTH(A166)))))</f>
        <v>14.7</v>
      </c>
    </row>
    <row r="167" customFormat="false" ht="15" hidden="false" customHeight="false" outlineLevel="0" collapsed="false">
      <c r="A167" s="81" t="n">
        <v>46059</v>
      </c>
      <c r="B167" s="81" t="n">
        <v>46059</v>
      </c>
      <c r="C167" s="82" t="s">
        <v>170</v>
      </c>
      <c r="D167" s="82" t="s">
        <v>522</v>
      </c>
      <c r="E167" s="82" t="s">
        <v>523</v>
      </c>
      <c r="F167" s="0" t="n">
        <v>8</v>
      </c>
      <c r="G167" s="82" t="s">
        <v>524</v>
      </c>
      <c r="H167" s="0" t="n">
        <v>9.8625</v>
      </c>
      <c r="I167" s="0" t="n">
        <v>70</v>
      </c>
      <c r="J167" s="82" t="s">
        <v>528</v>
      </c>
      <c r="K167" s="83" t="n">
        <v>78.9</v>
      </c>
      <c r="L167" s="0" t="n">
        <v>3595</v>
      </c>
      <c r="M167" s="0" t="n">
        <v>2905</v>
      </c>
      <c r="N167" s="0" t="n">
        <v>1.237522</v>
      </c>
      <c r="O167" s="0" t="n">
        <v>58</v>
      </c>
      <c r="P167" s="0" t="n">
        <v>8</v>
      </c>
      <c r="Q167" s="82" t="s">
        <v>527</v>
      </c>
      <c r="U167" s="0" t="str">
        <f aca="false">IF(C167="","",IF(COUNTIF(Campaigns!$A$7:$A$300,C167)&gt;0,"✓",IF(N(K167)=0,"– no spend","⚠ add to Campaigns tab")))</f>
        <v>✓</v>
      </c>
      <c r="V167" s="83" t="n">
        <f aca="false">IF(K167="","",K167*IF(Settings!$B$22=Settings!$C$6,1,IF(Settings!$B$22="USD",1/INDEX(Settings!$B$29:$B$40,MONTH(A167)),INDEX(Settings!$B$29:$B$40,MONTH(A167)))))</f>
        <v>78.9</v>
      </c>
    </row>
    <row r="168" customFormat="false" ht="15" hidden="false" customHeight="false" outlineLevel="0" collapsed="false">
      <c r="A168" s="81" t="n">
        <v>46059</v>
      </c>
      <c r="B168" s="81" t="n">
        <v>46059</v>
      </c>
      <c r="C168" s="82" t="s">
        <v>169</v>
      </c>
      <c r="D168" s="82" t="s">
        <v>530</v>
      </c>
      <c r="E168" s="82" t="s">
        <v>529</v>
      </c>
      <c r="I168" s="0" t="n">
        <v>41.29</v>
      </c>
      <c r="J168" s="82" t="s">
        <v>528</v>
      </c>
      <c r="K168" s="83" t="n">
        <v>18.78</v>
      </c>
      <c r="L168" s="0" t="n">
        <v>1001</v>
      </c>
      <c r="M168" s="0" t="n">
        <v>724</v>
      </c>
      <c r="N168" s="0" t="n">
        <v>1.382597</v>
      </c>
      <c r="O168" s="0" t="n">
        <v>8</v>
      </c>
      <c r="Q168" s="82" t="s">
        <v>527</v>
      </c>
      <c r="U168" s="0" t="str">
        <f aca="false">IF(C168="","",IF(COUNTIF(Campaigns!$A$7:$A$300,C168)&gt;0,"✓",IF(N(K168)=0,"– no spend","⚠ add to Campaigns tab")))</f>
        <v>✓</v>
      </c>
      <c r="V168" s="83" t="n">
        <f aca="false">IF(K168="","",K168*IF(Settings!$B$22=Settings!$C$6,1,IF(Settings!$B$22="USD",1/INDEX(Settings!$B$29:$B$40,MONTH(A168)),INDEX(Settings!$B$29:$B$40,MONTH(A168)))))</f>
        <v>18.78</v>
      </c>
    </row>
    <row r="169" customFormat="false" ht="15" hidden="false" customHeight="false" outlineLevel="0" collapsed="false">
      <c r="A169" s="81" t="n">
        <v>46060</v>
      </c>
      <c r="B169" s="81" t="n">
        <v>46060</v>
      </c>
      <c r="C169" s="82" t="s">
        <v>171</v>
      </c>
      <c r="D169" s="82" t="s">
        <v>522</v>
      </c>
      <c r="E169" s="82" t="s">
        <v>532</v>
      </c>
      <c r="I169" s="0" t="n">
        <v>90</v>
      </c>
      <c r="J169" s="82" t="s">
        <v>528</v>
      </c>
      <c r="K169" s="83" t="n">
        <v>90.17</v>
      </c>
      <c r="L169" s="0" t="n">
        <v>3865</v>
      </c>
      <c r="M169" s="0" t="n">
        <v>3246</v>
      </c>
      <c r="N169" s="0" t="n">
        <v>1.190696</v>
      </c>
      <c r="O169" s="0" t="n">
        <v>37</v>
      </c>
      <c r="P169" s="0" t="n">
        <v>4</v>
      </c>
      <c r="Q169" s="82" t="s">
        <v>527</v>
      </c>
      <c r="U169" s="0" t="str">
        <f aca="false">IF(C169="","",IF(COUNTIF(Campaigns!$A$7:$A$300,C169)&gt;0,"✓",IF(N(K169)=0,"– no spend","⚠ add to Campaigns tab")))</f>
        <v>✓</v>
      </c>
      <c r="V169" s="83" t="n">
        <f aca="false">IF(K169="","",K169*IF(Settings!$B$22=Settings!$C$6,1,IF(Settings!$B$22="USD",1/INDEX(Settings!$B$29:$B$40,MONTH(A169)),INDEX(Settings!$B$29:$B$40,MONTH(A169)))))</f>
        <v>90.17</v>
      </c>
    </row>
    <row r="170" customFormat="false" ht="15" hidden="false" customHeight="false" outlineLevel="0" collapsed="false">
      <c r="A170" s="81" t="n">
        <v>46060</v>
      </c>
      <c r="B170" s="81" t="n">
        <v>46060</v>
      </c>
      <c r="C170" s="82" t="s">
        <v>167</v>
      </c>
      <c r="D170" s="82" t="s">
        <v>522</v>
      </c>
      <c r="E170" s="82" t="s">
        <v>523</v>
      </c>
      <c r="F170" s="0" t="n">
        <v>14</v>
      </c>
      <c r="G170" s="82" t="s">
        <v>524</v>
      </c>
      <c r="H170" s="0" t="n">
        <v>6.83142857</v>
      </c>
      <c r="I170" s="0" t="n">
        <v>50</v>
      </c>
      <c r="J170" s="82" t="s">
        <v>528</v>
      </c>
      <c r="K170" s="83" t="n">
        <v>95.64</v>
      </c>
      <c r="L170" s="0" t="n">
        <v>12852</v>
      </c>
      <c r="M170" s="0" t="n">
        <v>10323</v>
      </c>
      <c r="N170" s="0" t="n">
        <v>1.244987</v>
      </c>
      <c r="O170" s="0" t="n">
        <v>236</v>
      </c>
      <c r="P170" s="0" t="n">
        <v>14</v>
      </c>
      <c r="Q170" s="82" t="s">
        <v>527</v>
      </c>
      <c r="U170" s="0" t="str">
        <f aca="false">IF(C170="","",IF(COUNTIF(Campaigns!$A$7:$A$300,C170)&gt;0,"✓",IF(N(K170)=0,"– no spend","⚠ add to Campaigns tab")))</f>
        <v>✓</v>
      </c>
      <c r="V170" s="83" t="n">
        <f aca="false">IF(K170="","",K170*IF(Settings!$B$22=Settings!$C$6,1,IF(Settings!$B$22="USD",1/INDEX(Settings!$B$29:$B$40,MONTH(A170)),INDEX(Settings!$B$29:$B$40,MONTH(A170)))))</f>
        <v>95.64</v>
      </c>
    </row>
    <row r="171" customFormat="false" ht="15" hidden="false" customHeight="false" outlineLevel="0" collapsed="false">
      <c r="A171" s="81" t="n">
        <v>46060</v>
      </c>
      <c r="B171" s="81" t="n">
        <v>46060</v>
      </c>
      <c r="C171" s="82" t="s">
        <v>179</v>
      </c>
      <c r="D171" s="82" t="s">
        <v>522</v>
      </c>
      <c r="E171" s="82" t="s">
        <v>529</v>
      </c>
      <c r="F171" s="0" t="n">
        <v>2</v>
      </c>
      <c r="G171" s="82" t="s">
        <v>531</v>
      </c>
      <c r="H171" s="0" t="n">
        <v>9.85</v>
      </c>
      <c r="I171" s="0" t="n">
        <v>20</v>
      </c>
      <c r="J171" s="82" t="s">
        <v>528</v>
      </c>
      <c r="K171" s="83" t="n">
        <v>19.7</v>
      </c>
      <c r="L171" s="0" t="n">
        <v>1604</v>
      </c>
      <c r="M171" s="0" t="n">
        <v>1280</v>
      </c>
      <c r="N171" s="0" t="n">
        <v>1.253125</v>
      </c>
      <c r="O171" s="0" t="n">
        <v>23</v>
      </c>
      <c r="P171" s="0" t="n">
        <v>2</v>
      </c>
      <c r="Q171" s="82" t="s">
        <v>527</v>
      </c>
      <c r="U171" s="0" t="str">
        <f aca="false">IF(C171="","",IF(COUNTIF(Campaigns!$A$7:$A$300,C171)&gt;0,"✓",IF(N(K171)=0,"– no spend","⚠ add to Campaigns tab")))</f>
        <v>✓</v>
      </c>
      <c r="V171" s="83" t="n">
        <f aca="false">IF(K171="","",K171*IF(Settings!$B$22=Settings!$C$6,1,IF(Settings!$B$22="USD",1/INDEX(Settings!$B$29:$B$40,MONTH(A171)),INDEX(Settings!$B$29:$B$40,MONTH(A171)))))</f>
        <v>19.7</v>
      </c>
    </row>
    <row r="172" customFormat="false" ht="15" hidden="false" customHeight="false" outlineLevel="0" collapsed="false">
      <c r="A172" s="81" t="n">
        <v>46060</v>
      </c>
      <c r="B172" s="81" t="n">
        <v>46060</v>
      </c>
      <c r="C172" s="82" t="s">
        <v>170</v>
      </c>
      <c r="D172" s="82" t="s">
        <v>522</v>
      </c>
      <c r="E172" s="82" t="s">
        <v>523</v>
      </c>
      <c r="F172" s="0" t="n">
        <v>7</v>
      </c>
      <c r="G172" s="82" t="s">
        <v>524</v>
      </c>
      <c r="H172" s="0" t="n">
        <v>9.37285714</v>
      </c>
      <c r="I172" s="0" t="n">
        <v>70</v>
      </c>
      <c r="J172" s="82" t="s">
        <v>528</v>
      </c>
      <c r="K172" s="83" t="n">
        <v>65.61</v>
      </c>
      <c r="L172" s="0" t="n">
        <v>3093</v>
      </c>
      <c r="M172" s="0" t="n">
        <v>2765</v>
      </c>
      <c r="N172" s="0" t="n">
        <v>1.118626</v>
      </c>
      <c r="O172" s="0" t="n">
        <v>53</v>
      </c>
      <c r="P172" s="0" t="n">
        <v>7</v>
      </c>
      <c r="Q172" s="82" t="s">
        <v>527</v>
      </c>
      <c r="U172" s="0" t="str">
        <f aca="false">IF(C172="","",IF(COUNTIF(Campaigns!$A$7:$A$300,C172)&gt;0,"✓",IF(N(K172)=0,"– no spend","⚠ add to Campaigns tab")))</f>
        <v>✓</v>
      </c>
      <c r="V172" s="83" t="n">
        <f aca="false">IF(K172="","",K172*IF(Settings!$B$22=Settings!$C$6,1,IF(Settings!$B$22="USD",1/INDEX(Settings!$B$29:$B$40,MONTH(A172)),INDEX(Settings!$B$29:$B$40,MONTH(A172)))))</f>
        <v>65.61</v>
      </c>
    </row>
    <row r="173" customFormat="false" ht="15" hidden="false" customHeight="false" outlineLevel="0" collapsed="false">
      <c r="A173" s="81" t="n">
        <v>46060</v>
      </c>
      <c r="B173" s="81" t="n">
        <v>46060</v>
      </c>
      <c r="C173" s="82" t="s">
        <v>169</v>
      </c>
      <c r="D173" s="82" t="s">
        <v>530</v>
      </c>
      <c r="E173" s="82" t="s">
        <v>529</v>
      </c>
      <c r="I173" s="0" t="n">
        <v>41.29</v>
      </c>
      <c r="J173" s="82" t="s">
        <v>528</v>
      </c>
      <c r="K173" s="83" t="n">
        <v>18.02</v>
      </c>
      <c r="L173" s="0" t="n">
        <v>803</v>
      </c>
      <c r="M173" s="0" t="n">
        <v>636</v>
      </c>
      <c r="N173" s="0" t="n">
        <v>1.262579</v>
      </c>
      <c r="O173" s="0" t="n">
        <v>10</v>
      </c>
      <c r="Q173" s="82" t="s">
        <v>527</v>
      </c>
      <c r="U173" s="0" t="str">
        <f aca="false">IF(C173="","",IF(COUNTIF(Campaigns!$A$7:$A$300,C173)&gt;0,"✓",IF(N(K173)=0,"– no spend","⚠ add to Campaigns tab")))</f>
        <v>✓</v>
      </c>
      <c r="V173" s="83" t="n">
        <f aca="false">IF(K173="","",K173*IF(Settings!$B$22=Settings!$C$6,1,IF(Settings!$B$22="USD",1/INDEX(Settings!$B$29:$B$40,MONTH(A173)),INDEX(Settings!$B$29:$B$40,MONTH(A173)))))</f>
        <v>18.02</v>
      </c>
    </row>
    <row r="174" customFormat="false" ht="15" hidden="false" customHeight="false" outlineLevel="0" collapsed="false">
      <c r="A174" s="81" t="n">
        <v>46061</v>
      </c>
      <c r="B174" s="81" t="n">
        <v>46061</v>
      </c>
      <c r="C174" s="82" t="s">
        <v>171</v>
      </c>
      <c r="D174" s="82" t="s">
        <v>522</v>
      </c>
      <c r="E174" s="82" t="s">
        <v>532</v>
      </c>
      <c r="I174" s="0" t="n">
        <v>90</v>
      </c>
      <c r="J174" s="82" t="s">
        <v>528</v>
      </c>
      <c r="K174" s="83" t="n">
        <v>104.14</v>
      </c>
      <c r="L174" s="0" t="n">
        <v>4977</v>
      </c>
      <c r="M174" s="0" t="n">
        <v>4200</v>
      </c>
      <c r="N174" s="0" t="n">
        <v>1.185</v>
      </c>
      <c r="O174" s="0" t="n">
        <v>57</v>
      </c>
      <c r="P174" s="0" t="n">
        <v>8</v>
      </c>
      <c r="Q174" s="82" t="s">
        <v>527</v>
      </c>
      <c r="U174" s="0" t="str">
        <f aca="false">IF(C174="","",IF(COUNTIF(Campaigns!$A$7:$A$300,C174)&gt;0,"✓",IF(N(K174)=0,"– no spend","⚠ add to Campaigns tab")))</f>
        <v>✓</v>
      </c>
      <c r="V174" s="83" t="n">
        <f aca="false">IF(K174="","",K174*IF(Settings!$B$22=Settings!$C$6,1,IF(Settings!$B$22="USD",1/INDEX(Settings!$B$29:$B$40,MONTH(A174)),INDEX(Settings!$B$29:$B$40,MONTH(A174)))))</f>
        <v>104.14</v>
      </c>
    </row>
    <row r="175" customFormat="false" ht="15" hidden="false" customHeight="false" outlineLevel="0" collapsed="false">
      <c r="A175" s="81" t="n">
        <v>46061</v>
      </c>
      <c r="B175" s="81" t="n">
        <v>46061</v>
      </c>
      <c r="C175" s="82" t="s">
        <v>167</v>
      </c>
      <c r="D175" s="82" t="s">
        <v>522</v>
      </c>
      <c r="E175" s="82" t="s">
        <v>523</v>
      </c>
      <c r="F175" s="0" t="n">
        <v>14</v>
      </c>
      <c r="G175" s="82" t="s">
        <v>524</v>
      </c>
      <c r="H175" s="0" t="n">
        <v>7.09</v>
      </c>
      <c r="I175" s="0" t="n">
        <v>50</v>
      </c>
      <c r="J175" s="82" t="s">
        <v>528</v>
      </c>
      <c r="K175" s="83" t="n">
        <v>99.26</v>
      </c>
      <c r="L175" s="0" t="n">
        <v>15123</v>
      </c>
      <c r="M175" s="0" t="n">
        <v>12505</v>
      </c>
      <c r="N175" s="0" t="n">
        <v>1.209356</v>
      </c>
      <c r="O175" s="0" t="n">
        <v>254</v>
      </c>
      <c r="P175" s="0" t="n">
        <v>14</v>
      </c>
      <c r="Q175" s="82" t="s">
        <v>527</v>
      </c>
      <c r="U175" s="0" t="str">
        <f aca="false">IF(C175="","",IF(COUNTIF(Campaigns!$A$7:$A$300,C175)&gt;0,"✓",IF(N(K175)=0,"– no spend","⚠ add to Campaigns tab")))</f>
        <v>✓</v>
      </c>
      <c r="V175" s="83" t="n">
        <f aca="false">IF(K175="","",K175*IF(Settings!$B$22=Settings!$C$6,1,IF(Settings!$B$22="USD",1/INDEX(Settings!$B$29:$B$40,MONTH(A175)),INDEX(Settings!$B$29:$B$40,MONTH(A175)))))</f>
        <v>99.26</v>
      </c>
    </row>
    <row r="176" customFormat="false" ht="15" hidden="false" customHeight="false" outlineLevel="0" collapsed="false">
      <c r="A176" s="81" t="n">
        <v>46061</v>
      </c>
      <c r="B176" s="81" t="n">
        <v>46061</v>
      </c>
      <c r="C176" s="82" t="s">
        <v>179</v>
      </c>
      <c r="D176" s="82" t="s">
        <v>522</v>
      </c>
      <c r="E176" s="82" t="s">
        <v>529</v>
      </c>
      <c r="F176" s="0" t="n">
        <v>2</v>
      </c>
      <c r="G176" s="82" t="s">
        <v>531</v>
      </c>
      <c r="H176" s="0" t="n">
        <v>12.2</v>
      </c>
      <c r="I176" s="0" t="n">
        <v>20</v>
      </c>
      <c r="J176" s="82" t="s">
        <v>528</v>
      </c>
      <c r="K176" s="83" t="n">
        <v>24.4</v>
      </c>
      <c r="L176" s="0" t="n">
        <v>1852</v>
      </c>
      <c r="M176" s="0" t="n">
        <v>1472</v>
      </c>
      <c r="N176" s="0" t="n">
        <v>1.258152</v>
      </c>
      <c r="O176" s="0" t="n">
        <v>18</v>
      </c>
      <c r="P176" s="0" t="n">
        <v>2</v>
      </c>
      <c r="Q176" s="82" t="s">
        <v>527</v>
      </c>
      <c r="U176" s="0" t="str">
        <f aca="false">IF(C176="","",IF(COUNTIF(Campaigns!$A$7:$A$300,C176)&gt;0,"✓",IF(N(K176)=0,"– no spend","⚠ add to Campaigns tab")))</f>
        <v>✓</v>
      </c>
      <c r="V176" s="83" t="n">
        <f aca="false">IF(K176="","",K176*IF(Settings!$B$22=Settings!$C$6,1,IF(Settings!$B$22="USD",1/INDEX(Settings!$B$29:$B$40,MONTH(A176)),INDEX(Settings!$B$29:$B$40,MONTH(A176)))))</f>
        <v>24.4</v>
      </c>
    </row>
    <row r="177" customFormat="false" ht="15" hidden="false" customHeight="false" outlineLevel="0" collapsed="false">
      <c r="A177" s="81" t="n">
        <v>46061</v>
      </c>
      <c r="B177" s="81" t="n">
        <v>46061</v>
      </c>
      <c r="C177" s="82" t="s">
        <v>170</v>
      </c>
      <c r="D177" s="82" t="s">
        <v>522</v>
      </c>
      <c r="E177" s="82" t="s">
        <v>523</v>
      </c>
      <c r="F177" s="0" t="n">
        <v>11</v>
      </c>
      <c r="G177" s="82" t="s">
        <v>524</v>
      </c>
      <c r="H177" s="0" t="n">
        <v>7.68454545</v>
      </c>
      <c r="I177" s="0" t="n">
        <v>70</v>
      </c>
      <c r="J177" s="82" t="s">
        <v>528</v>
      </c>
      <c r="K177" s="83" t="n">
        <v>84.53</v>
      </c>
      <c r="L177" s="0" t="n">
        <v>4214</v>
      </c>
      <c r="M177" s="0" t="n">
        <v>3564</v>
      </c>
      <c r="N177" s="0" t="n">
        <v>1.182379</v>
      </c>
      <c r="O177" s="0" t="n">
        <v>60</v>
      </c>
      <c r="P177" s="0" t="n">
        <v>11</v>
      </c>
      <c r="Q177" s="82" t="s">
        <v>527</v>
      </c>
      <c r="U177" s="0" t="str">
        <f aca="false">IF(C177="","",IF(COUNTIF(Campaigns!$A$7:$A$300,C177)&gt;0,"✓",IF(N(K177)=0,"– no spend","⚠ add to Campaigns tab")))</f>
        <v>✓</v>
      </c>
      <c r="V177" s="83" t="n">
        <f aca="false">IF(K177="","",K177*IF(Settings!$B$22=Settings!$C$6,1,IF(Settings!$B$22="USD",1/INDEX(Settings!$B$29:$B$40,MONTH(A177)),INDEX(Settings!$B$29:$B$40,MONTH(A177)))))</f>
        <v>84.53</v>
      </c>
    </row>
    <row r="178" customFormat="false" ht="15" hidden="false" customHeight="false" outlineLevel="0" collapsed="false">
      <c r="A178" s="81" t="n">
        <v>46061</v>
      </c>
      <c r="B178" s="81" t="n">
        <v>46061</v>
      </c>
      <c r="C178" s="82" t="s">
        <v>169</v>
      </c>
      <c r="D178" s="82" t="s">
        <v>530</v>
      </c>
      <c r="E178" s="82" t="s">
        <v>529</v>
      </c>
      <c r="I178" s="0" t="n">
        <v>41.29</v>
      </c>
      <c r="J178" s="82" t="s">
        <v>528</v>
      </c>
      <c r="K178" s="83" t="n">
        <v>23.46</v>
      </c>
      <c r="L178" s="0" t="n">
        <v>1221</v>
      </c>
      <c r="M178" s="0" t="n">
        <v>950</v>
      </c>
      <c r="N178" s="0" t="n">
        <v>1.285263</v>
      </c>
      <c r="O178" s="0" t="n">
        <v>13</v>
      </c>
      <c r="Q178" s="82" t="s">
        <v>527</v>
      </c>
      <c r="U178" s="0" t="str">
        <f aca="false">IF(C178="","",IF(COUNTIF(Campaigns!$A$7:$A$300,C178)&gt;0,"✓",IF(N(K178)=0,"– no spend","⚠ add to Campaigns tab")))</f>
        <v>✓</v>
      </c>
      <c r="V178" s="83" t="n">
        <f aca="false">IF(K178="","",K178*IF(Settings!$B$22=Settings!$C$6,1,IF(Settings!$B$22="USD",1/INDEX(Settings!$B$29:$B$40,MONTH(A178)),INDEX(Settings!$B$29:$B$40,MONTH(A178)))))</f>
        <v>23.46</v>
      </c>
    </row>
    <row r="179" customFormat="false" ht="15" hidden="false" customHeight="false" outlineLevel="0" collapsed="false">
      <c r="A179" s="81" t="n">
        <v>46062</v>
      </c>
      <c r="B179" s="81" t="n">
        <v>46062</v>
      </c>
      <c r="C179" s="82" t="s">
        <v>171</v>
      </c>
      <c r="D179" s="82" t="s">
        <v>522</v>
      </c>
      <c r="E179" s="82" t="s">
        <v>532</v>
      </c>
      <c r="I179" s="0" t="n">
        <v>90</v>
      </c>
      <c r="J179" s="82" t="s">
        <v>528</v>
      </c>
      <c r="K179" s="83" t="n">
        <v>88.03</v>
      </c>
      <c r="L179" s="0" t="n">
        <v>4835</v>
      </c>
      <c r="M179" s="0" t="n">
        <v>4046</v>
      </c>
      <c r="N179" s="0" t="n">
        <v>1.195007</v>
      </c>
      <c r="O179" s="0" t="n">
        <v>58</v>
      </c>
      <c r="P179" s="0" t="n">
        <v>7</v>
      </c>
      <c r="Q179" s="82" t="s">
        <v>527</v>
      </c>
      <c r="U179" s="0" t="str">
        <f aca="false">IF(C179="","",IF(COUNTIF(Campaigns!$A$7:$A$300,C179)&gt;0,"✓",IF(N(K179)=0,"– no spend","⚠ add to Campaigns tab")))</f>
        <v>✓</v>
      </c>
      <c r="V179" s="83" t="n">
        <f aca="false">IF(K179="","",K179*IF(Settings!$B$22=Settings!$C$6,1,IF(Settings!$B$22="USD",1/INDEX(Settings!$B$29:$B$40,MONTH(A179)),INDEX(Settings!$B$29:$B$40,MONTH(A179)))))</f>
        <v>88.03</v>
      </c>
    </row>
    <row r="180" customFormat="false" ht="15" hidden="false" customHeight="false" outlineLevel="0" collapsed="false">
      <c r="A180" s="81" t="n">
        <v>46062</v>
      </c>
      <c r="B180" s="81" t="n">
        <v>46062</v>
      </c>
      <c r="C180" s="82" t="s">
        <v>167</v>
      </c>
      <c r="D180" s="82" t="s">
        <v>522</v>
      </c>
      <c r="E180" s="82" t="s">
        <v>523</v>
      </c>
      <c r="F180" s="0" t="n">
        <v>12</v>
      </c>
      <c r="G180" s="82" t="s">
        <v>524</v>
      </c>
      <c r="H180" s="0" t="n">
        <v>7.34416667</v>
      </c>
      <c r="I180" s="0" t="n">
        <v>50</v>
      </c>
      <c r="J180" s="82" t="s">
        <v>528</v>
      </c>
      <c r="K180" s="83" t="n">
        <v>88.13</v>
      </c>
      <c r="L180" s="0" t="n">
        <v>17114</v>
      </c>
      <c r="M180" s="0" t="n">
        <v>13840</v>
      </c>
      <c r="N180" s="0" t="n">
        <v>1.236561</v>
      </c>
      <c r="O180" s="0" t="n">
        <v>218</v>
      </c>
      <c r="P180" s="0" t="n">
        <v>13</v>
      </c>
      <c r="Q180" s="82" t="s">
        <v>527</v>
      </c>
      <c r="U180" s="0" t="str">
        <f aca="false">IF(C180="","",IF(COUNTIF(Campaigns!$A$7:$A$300,C180)&gt;0,"✓",IF(N(K180)=0,"– no spend","⚠ add to Campaigns tab")))</f>
        <v>✓</v>
      </c>
      <c r="V180" s="83" t="n">
        <f aca="false">IF(K180="","",K180*IF(Settings!$B$22=Settings!$C$6,1,IF(Settings!$B$22="USD",1/INDEX(Settings!$B$29:$B$40,MONTH(A180)),INDEX(Settings!$B$29:$B$40,MONTH(A180)))))</f>
        <v>88.13</v>
      </c>
    </row>
    <row r="181" customFormat="false" ht="15" hidden="false" customHeight="false" outlineLevel="0" collapsed="false">
      <c r="A181" s="81" t="n">
        <v>46062</v>
      </c>
      <c r="B181" s="81" t="n">
        <v>46062</v>
      </c>
      <c r="C181" s="82" t="s">
        <v>179</v>
      </c>
      <c r="D181" s="82" t="s">
        <v>522</v>
      </c>
      <c r="E181" s="82" t="s">
        <v>529</v>
      </c>
      <c r="I181" s="0" t="n">
        <v>20</v>
      </c>
      <c r="J181" s="82" t="s">
        <v>528</v>
      </c>
      <c r="K181" s="83" t="n">
        <v>20.17</v>
      </c>
      <c r="L181" s="0" t="n">
        <v>1874</v>
      </c>
      <c r="M181" s="0" t="n">
        <v>1483</v>
      </c>
      <c r="N181" s="0" t="n">
        <v>1.263655</v>
      </c>
      <c r="O181" s="0" t="n">
        <v>21</v>
      </c>
      <c r="Q181" s="82" t="s">
        <v>527</v>
      </c>
      <c r="U181" s="0" t="str">
        <f aca="false">IF(C181="","",IF(COUNTIF(Campaigns!$A$7:$A$300,C181)&gt;0,"✓",IF(N(K181)=0,"– no spend","⚠ add to Campaigns tab")))</f>
        <v>✓</v>
      </c>
      <c r="V181" s="83" t="n">
        <f aca="false">IF(K181="","",K181*IF(Settings!$B$22=Settings!$C$6,1,IF(Settings!$B$22="USD",1/INDEX(Settings!$B$29:$B$40,MONTH(A181)),INDEX(Settings!$B$29:$B$40,MONTH(A181)))))</f>
        <v>20.17</v>
      </c>
    </row>
    <row r="182" customFormat="false" ht="15" hidden="false" customHeight="false" outlineLevel="0" collapsed="false">
      <c r="A182" s="81" t="n">
        <v>46062</v>
      </c>
      <c r="B182" s="81" t="n">
        <v>46062</v>
      </c>
      <c r="C182" s="82" t="s">
        <v>170</v>
      </c>
      <c r="D182" s="82" t="s">
        <v>522</v>
      </c>
      <c r="E182" s="82" t="s">
        <v>523</v>
      </c>
      <c r="F182" s="0" t="n">
        <v>13</v>
      </c>
      <c r="G182" s="82" t="s">
        <v>524</v>
      </c>
      <c r="H182" s="0" t="n">
        <v>6.72769231</v>
      </c>
      <c r="I182" s="0" t="n">
        <v>70</v>
      </c>
      <c r="J182" s="82" t="s">
        <v>528</v>
      </c>
      <c r="K182" s="83" t="n">
        <v>87.46</v>
      </c>
      <c r="L182" s="0" t="n">
        <v>4689</v>
      </c>
      <c r="M182" s="0" t="n">
        <v>3944</v>
      </c>
      <c r="N182" s="0" t="n">
        <v>1.188895</v>
      </c>
      <c r="O182" s="0" t="n">
        <v>77</v>
      </c>
      <c r="P182" s="0" t="n">
        <v>13</v>
      </c>
      <c r="Q182" s="82" t="s">
        <v>527</v>
      </c>
      <c r="U182" s="0" t="str">
        <f aca="false">IF(C182="","",IF(COUNTIF(Campaigns!$A$7:$A$300,C182)&gt;0,"✓",IF(N(K182)=0,"– no spend","⚠ add to Campaigns tab")))</f>
        <v>✓</v>
      </c>
      <c r="V182" s="83" t="n">
        <f aca="false">IF(K182="","",K182*IF(Settings!$B$22=Settings!$C$6,1,IF(Settings!$B$22="USD",1/INDEX(Settings!$B$29:$B$40,MONTH(A182)),INDEX(Settings!$B$29:$B$40,MONTH(A182)))))</f>
        <v>87.46</v>
      </c>
    </row>
    <row r="183" customFormat="false" ht="15" hidden="false" customHeight="false" outlineLevel="0" collapsed="false">
      <c r="A183" s="81" t="n">
        <v>46062</v>
      </c>
      <c r="B183" s="81" t="n">
        <v>46062</v>
      </c>
      <c r="C183" s="82" t="s">
        <v>169</v>
      </c>
      <c r="D183" s="82" t="s">
        <v>530</v>
      </c>
      <c r="E183" s="82" t="s">
        <v>529</v>
      </c>
      <c r="I183" s="0" t="n">
        <v>41.29</v>
      </c>
      <c r="J183" s="82" t="s">
        <v>528</v>
      </c>
      <c r="K183" s="83" t="n">
        <v>21.57</v>
      </c>
      <c r="L183" s="0" t="n">
        <v>1294</v>
      </c>
      <c r="M183" s="0" t="n">
        <v>934</v>
      </c>
      <c r="N183" s="0" t="n">
        <v>1.385439</v>
      </c>
      <c r="O183" s="0" t="n">
        <v>19</v>
      </c>
      <c r="Q183" s="82" t="s">
        <v>527</v>
      </c>
      <c r="U183" s="0" t="str">
        <f aca="false">IF(C183="","",IF(COUNTIF(Campaigns!$A$7:$A$300,C183)&gt;0,"✓",IF(N(K183)=0,"– no spend","⚠ add to Campaigns tab")))</f>
        <v>✓</v>
      </c>
      <c r="V183" s="83" t="n">
        <f aca="false">IF(K183="","",K183*IF(Settings!$B$22=Settings!$C$6,1,IF(Settings!$B$22="USD",1/INDEX(Settings!$B$29:$B$40,MONTH(A183)),INDEX(Settings!$B$29:$B$40,MONTH(A183)))))</f>
        <v>21.57</v>
      </c>
    </row>
    <row r="184" customFormat="false" ht="15" hidden="false" customHeight="false" outlineLevel="0" collapsed="false">
      <c r="A184" s="81" t="n">
        <v>46063</v>
      </c>
      <c r="B184" s="81" t="n">
        <v>46063</v>
      </c>
      <c r="C184" s="82" t="s">
        <v>171</v>
      </c>
      <c r="D184" s="82" t="s">
        <v>522</v>
      </c>
      <c r="E184" s="82" t="s">
        <v>532</v>
      </c>
      <c r="I184" s="0" t="n">
        <v>90</v>
      </c>
      <c r="J184" s="82" t="s">
        <v>528</v>
      </c>
      <c r="K184" s="83" t="n">
        <v>90.43</v>
      </c>
      <c r="L184" s="0" t="n">
        <v>4670</v>
      </c>
      <c r="M184" s="0" t="n">
        <v>3929</v>
      </c>
      <c r="N184" s="0" t="n">
        <v>1.188598</v>
      </c>
      <c r="O184" s="0" t="n">
        <v>48</v>
      </c>
      <c r="P184" s="0" t="n">
        <v>7</v>
      </c>
      <c r="Q184" s="82" t="s">
        <v>527</v>
      </c>
      <c r="U184" s="0" t="str">
        <f aca="false">IF(C184="","",IF(COUNTIF(Campaigns!$A$7:$A$300,C184)&gt;0,"✓",IF(N(K184)=0,"– no spend","⚠ add to Campaigns tab")))</f>
        <v>✓</v>
      </c>
      <c r="V184" s="83" t="n">
        <f aca="false">IF(K184="","",K184*IF(Settings!$B$22=Settings!$C$6,1,IF(Settings!$B$22="USD",1/INDEX(Settings!$B$29:$B$40,MONTH(A184)),INDEX(Settings!$B$29:$B$40,MONTH(A184)))))</f>
        <v>90.43</v>
      </c>
    </row>
    <row r="185" customFormat="false" ht="15" hidden="false" customHeight="false" outlineLevel="0" collapsed="false">
      <c r="A185" s="81" t="n">
        <v>46063</v>
      </c>
      <c r="B185" s="81" t="n">
        <v>46063</v>
      </c>
      <c r="C185" s="82" t="s">
        <v>167</v>
      </c>
      <c r="D185" s="82" t="s">
        <v>522</v>
      </c>
      <c r="E185" s="82" t="s">
        <v>523</v>
      </c>
      <c r="F185" s="0" t="n">
        <v>12</v>
      </c>
      <c r="G185" s="82" t="s">
        <v>524</v>
      </c>
      <c r="H185" s="0" t="n">
        <v>7.47916667</v>
      </c>
      <c r="I185" s="0" t="n">
        <v>50</v>
      </c>
      <c r="J185" s="82" t="s">
        <v>528</v>
      </c>
      <c r="K185" s="83" t="n">
        <v>89.75</v>
      </c>
      <c r="L185" s="0" t="n">
        <v>17781</v>
      </c>
      <c r="M185" s="0" t="n">
        <v>14780</v>
      </c>
      <c r="N185" s="0" t="n">
        <v>1.203045</v>
      </c>
      <c r="O185" s="0" t="n">
        <v>231</v>
      </c>
      <c r="P185" s="0" t="n">
        <v>13</v>
      </c>
      <c r="Q185" s="82" t="s">
        <v>527</v>
      </c>
      <c r="U185" s="0" t="str">
        <f aca="false">IF(C185="","",IF(COUNTIF(Campaigns!$A$7:$A$300,C185)&gt;0,"✓",IF(N(K185)=0,"– no spend","⚠ add to Campaigns tab")))</f>
        <v>✓</v>
      </c>
      <c r="V185" s="83" t="n">
        <f aca="false">IF(K185="","",K185*IF(Settings!$B$22=Settings!$C$6,1,IF(Settings!$B$22="USD",1/INDEX(Settings!$B$29:$B$40,MONTH(A185)),INDEX(Settings!$B$29:$B$40,MONTH(A185)))))</f>
        <v>89.75</v>
      </c>
    </row>
    <row r="186" customFormat="false" ht="15" hidden="false" customHeight="false" outlineLevel="0" collapsed="false">
      <c r="A186" s="81" t="n">
        <v>46063</v>
      </c>
      <c r="B186" s="81" t="n">
        <v>46063</v>
      </c>
      <c r="C186" s="82" t="s">
        <v>179</v>
      </c>
      <c r="D186" s="82" t="s">
        <v>522</v>
      </c>
      <c r="E186" s="82" t="s">
        <v>529</v>
      </c>
      <c r="F186" s="0" t="n">
        <v>1</v>
      </c>
      <c r="G186" s="82" t="s">
        <v>531</v>
      </c>
      <c r="H186" s="0" t="n">
        <v>18.92</v>
      </c>
      <c r="I186" s="0" t="n">
        <v>20</v>
      </c>
      <c r="J186" s="82" t="s">
        <v>528</v>
      </c>
      <c r="K186" s="83" t="n">
        <v>18.92</v>
      </c>
      <c r="L186" s="0" t="n">
        <v>1707</v>
      </c>
      <c r="M186" s="0" t="n">
        <v>1362</v>
      </c>
      <c r="N186" s="0" t="n">
        <v>1.253304</v>
      </c>
      <c r="O186" s="0" t="n">
        <v>22</v>
      </c>
      <c r="P186" s="0" t="n">
        <v>1</v>
      </c>
      <c r="Q186" s="82" t="s">
        <v>527</v>
      </c>
      <c r="U186" s="0" t="str">
        <f aca="false">IF(C186="","",IF(COUNTIF(Campaigns!$A$7:$A$300,C186)&gt;0,"✓",IF(N(K186)=0,"– no spend","⚠ add to Campaigns tab")))</f>
        <v>✓</v>
      </c>
      <c r="V186" s="83" t="n">
        <f aca="false">IF(K186="","",K186*IF(Settings!$B$22=Settings!$C$6,1,IF(Settings!$B$22="USD",1/INDEX(Settings!$B$29:$B$40,MONTH(A186)),INDEX(Settings!$B$29:$B$40,MONTH(A186)))))</f>
        <v>18.92</v>
      </c>
    </row>
    <row r="187" customFormat="false" ht="15" hidden="false" customHeight="false" outlineLevel="0" collapsed="false">
      <c r="A187" s="81" t="n">
        <v>46063</v>
      </c>
      <c r="B187" s="81" t="n">
        <v>46063</v>
      </c>
      <c r="C187" s="82" t="s">
        <v>170</v>
      </c>
      <c r="D187" s="82" t="s">
        <v>522</v>
      </c>
      <c r="E187" s="82" t="s">
        <v>523</v>
      </c>
      <c r="F187" s="0" t="n">
        <v>7</v>
      </c>
      <c r="G187" s="82" t="s">
        <v>524</v>
      </c>
      <c r="H187" s="0" t="n">
        <v>8.92285714</v>
      </c>
      <c r="I187" s="0" t="n">
        <v>70</v>
      </c>
      <c r="J187" s="82" t="s">
        <v>528</v>
      </c>
      <c r="K187" s="83" t="n">
        <v>62.46</v>
      </c>
      <c r="L187" s="0" t="n">
        <v>3365</v>
      </c>
      <c r="M187" s="0" t="n">
        <v>2836</v>
      </c>
      <c r="N187" s="0" t="n">
        <v>1.18653</v>
      </c>
      <c r="O187" s="0" t="n">
        <v>47</v>
      </c>
      <c r="P187" s="0" t="n">
        <v>6</v>
      </c>
      <c r="Q187" s="82" t="s">
        <v>527</v>
      </c>
      <c r="U187" s="0" t="str">
        <f aca="false">IF(C187="","",IF(COUNTIF(Campaigns!$A$7:$A$300,C187)&gt;0,"✓",IF(N(K187)=0,"– no spend","⚠ add to Campaigns tab")))</f>
        <v>✓</v>
      </c>
      <c r="V187" s="83" t="n">
        <f aca="false">IF(K187="","",K187*IF(Settings!$B$22=Settings!$C$6,1,IF(Settings!$B$22="USD",1/INDEX(Settings!$B$29:$B$40,MONTH(A187)),INDEX(Settings!$B$29:$B$40,MONTH(A187)))))</f>
        <v>62.46</v>
      </c>
    </row>
    <row r="188" customFormat="false" ht="15" hidden="false" customHeight="false" outlineLevel="0" collapsed="false">
      <c r="A188" s="81" t="n">
        <v>46063</v>
      </c>
      <c r="B188" s="81" t="n">
        <v>46063</v>
      </c>
      <c r="C188" s="82" t="s">
        <v>169</v>
      </c>
      <c r="D188" s="82" t="s">
        <v>530</v>
      </c>
      <c r="E188" s="82" t="s">
        <v>529</v>
      </c>
      <c r="F188" s="0" t="n">
        <v>1</v>
      </c>
      <c r="G188" s="82" t="s">
        <v>531</v>
      </c>
      <c r="H188" s="0" t="n">
        <v>19.33</v>
      </c>
      <c r="I188" s="0" t="n">
        <v>41.29</v>
      </c>
      <c r="J188" s="82" t="s">
        <v>528</v>
      </c>
      <c r="K188" s="83" t="n">
        <v>19.33</v>
      </c>
      <c r="L188" s="0" t="n">
        <v>1061</v>
      </c>
      <c r="M188" s="0" t="n">
        <v>791</v>
      </c>
      <c r="N188" s="0" t="n">
        <v>1.34134</v>
      </c>
      <c r="O188" s="0" t="n">
        <v>17</v>
      </c>
      <c r="P188" s="0" t="n">
        <v>1</v>
      </c>
      <c r="Q188" s="82" t="s">
        <v>527</v>
      </c>
      <c r="U188" s="0" t="str">
        <f aca="false">IF(C188="","",IF(COUNTIF(Campaigns!$A$7:$A$300,C188)&gt;0,"✓",IF(N(K188)=0,"– no spend","⚠ add to Campaigns tab")))</f>
        <v>✓</v>
      </c>
      <c r="V188" s="83" t="n">
        <f aca="false">IF(K188="","",K188*IF(Settings!$B$22=Settings!$C$6,1,IF(Settings!$B$22="USD",1/INDEX(Settings!$B$29:$B$40,MONTH(A188)),INDEX(Settings!$B$29:$B$40,MONTH(A188)))))</f>
        <v>19.33</v>
      </c>
    </row>
    <row r="189" customFormat="false" ht="15" hidden="false" customHeight="false" outlineLevel="0" collapsed="false">
      <c r="A189" s="81" t="n">
        <v>46064</v>
      </c>
      <c r="B189" s="81" t="n">
        <v>46064</v>
      </c>
      <c r="C189" s="82" t="s">
        <v>182</v>
      </c>
      <c r="D189" s="82" t="s">
        <v>522</v>
      </c>
      <c r="E189" s="82" t="s">
        <v>532</v>
      </c>
      <c r="F189" s="0" t="n">
        <v>72</v>
      </c>
      <c r="G189" s="82" t="s">
        <v>533</v>
      </c>
      <c r="H189" s="0" t="n">
        <v>0.6975</v>
      </c>
      <c r="I189" s="82" t="s">
        <v>525</v>
      </c>
      <c r="J189" s="82" t="s">
        <v>526</v>
      </c>
      <c r="K189" s="83" t="n">
        <v>50.22</v>
      </c>
      <c r="L189" s="0" t="n">
        <v>10147</v>
      </c>
      <c r="M189" s="0" t="n">
        <v>9814</v>
      </c>
      <c r="N189" s="0" t="n">
        <v>1.033931</v>
      </c>
      <c r="O189" s="0" t="n">
        <v>83</v>
      </c>
      <c r="Q189" s="82" t="s">
        <v>527</v>
      </c>
      <c r="U189" s="0" t="str">
        <f aca="false">IF(C189="","",IF(COUNTIF(Campaigns!$A$7:$A$300,C189)&gt;0,"✓",IF(N(K189)=0,"– no spend","⚠ add to Campaigns tab")))</f>
        <v>✓</v>
      </c>
      <c r="V189" s="83" t="n">
        <f aca="false">IF(K189="","",K189*IF(Settings!$B$22=Settings!$C$6,1,IF(Settings!$B$22="USD",1/INDEX(Settings!$B$29:$B$40,MONTH(A189)),INDEX(Settings!$B$29:$B$40,MONTH(A189)))))</f>
        <v>50.22</v>
      </c>
    </row>
    <row r="190" customFormat="false" ht="15" hidden="false" customHeight="false" outlineLevel="0" collapsed="false">
      <c r="A190" s="81" t="n">
        <v>46064</v>
      </c>
      <c r="B190" s="81" t="n">
        <v>46064</v>
      </c>
      <c r="C190" s="82" t="s">
        <v>171</v>
      </c>
      <c r="D190" s="82" t="s">
        <v>522</v>
      </c>
      <c r="E190" s="82" t="s">
        <v>532</v>
      </c>
      <c r="I190" s="0" t="n">
        <v>90</v>
      </c>
      <c r="J190" s="82" t="s">
        <v>528</v>
      </c>
      <c r="K190" s="83" t="n">
        <v>77.31</v>
      </c>
      <c r="L190" s="0" t="n">
        <v>3752</v>
      </c>
      <c r="M190" s="0" t="n">
        <v>3231</v>
      </c>
      <c r="N190" s="0" t="n">
        <v>1.16125</v>
      </c>
      <c r="O190" s="0" t="n">
        <v>30</v>
      </c>
      <c r="P190" s="0" t="n">
        <v>2</v>
      </c>
      <c r="Q190" s="82" t="s">
        <v>527</v>
      </c>
      <c r="U190" s="0" t="str">
        <f aca="false">IF(C190="","",IF(COUNTIF(Campaigns!$A$7:$A$300,C190)&gt;0,"✓",IF(N(K190)=0,"– no spend","⚠ add to Campaigns tab")))</f>
        <v>✓</v>
      </c>
      <c r="V190" s="83" t="n">
        <f aca="false">IF(K190="","",K190*IF(Settings!$B$22=Settings!$C$6,1,IF(Settings!$B$22="USD",1/INDEX(Settings!$B$29:$B$40,MONTH(A190)),INDEX(Settings!$B$29:$B$40,MONTH(A190)))))</f>
        <v>77.31</v>
      </c>
    </row>
    <row r="191" customFormat="false" ht="15" hidden="false" customHeight="false" outlineLevel="0" collapsed="false">
      <c r="A191" s="81" t="n">
        <v>46064</v>
      </c>
      <c r="B191" s="81" t="n">
        <v>46064</v>
      </c>
      <c r="C191" s="82" t="s">
        <v>167</v>
      </c>
      <c r="D191" s="82" t="s">
        <v>522</v>
      </c>
      <c r="E191" s="82" t="s">
        <v>523</v>
      </c>
      <c r="F191" s="0" t="n">
        <v>10</v>
      </c>
      <c r="G191" s="82" t="s">
        <v>524</v>
      </c>
      <c r="H191" s="0" t="n">
        <v>8.883</v>
      </c>
      <c r="I191" s="0" t="n">
        <v>50</v>
      </c>
      <c r="J191" s="82" t="s">
        <v>528</v>
      </c>
      <c r="K191" s="83" t="n">
        <v>88.83</v>
      </c>
      <c r="L191" s="0" t="n">
        <v>15853</v>
      </c>
      <c r="M191" s="0" t="n">
        <v>12678</v>
      </c>
      <c r="N191" s="0" t="n">
        <v>1.250434</v>
      </c>
      <c r="O191" s="0" t="n">
        <v>239</v>
      </c>
      <c r="P191" s="0" t="n">
        <v>10</v>
      </c>
      <c r="Q191" s="82" t="s">
        <v>527</v>
      </c>
      <c r="U191" s="0" t="str">
        <f aca="false">IF(C191="","",IF(COUNTIF(Campaigns!$A$7:$A$300,C191)&gt;0,"✓",IF(N(K191)=0,"– no spend","⚠ add to Campaigns tab")))</f>
        <v>✓</v>
      </c>
      <c r="V191" s="83" t="n">
        <f aca="false">IF(K191="","",K191*IF(Settings!$B$22=Settings!$C$6,1,IF(Settings!$B$22="USD",1/INDEX(Settings!$B$29:$B$40,MONTH(A191)),INDEX(Settings!$B$29:$B$40,MONTH(A191)))))</f>
        <v>88.83</v>
      </c>
    </row>
    <row r="192" customFormat="false" ht="15" hidden="false" customHeight="false" outlineLevel="0" collapsed="false">
      <c r="A192" s="81" t="n">
        <v>46064</v>
      </c>
      <c r="B192" s="81" t="n">
        <v>46064</v>
      </c>
      <c r="C192" s="82" t="s">
        <v>166</v>
      </c>
      <c r="D192" s="82" t="s">
        <v>522</v>
      </c>
      <c r="E192" s="82" t="s">
        <v>523</v>
      </c>
      <c r="F192" s="0" t="n">
        <v>8</v>
      </c>
      <c r="G192" s="82" t="s">
        <v>524</v>
      </c>
      <c r="H192" s="0" t="n">
        <v>45.52125</v>
      </c>
      <c r="I192" s="82" t="s">
        <v>525</v>
      </c>
      <c r="J192" s="82" t="s">
        <v>526</v>
      </c>
      <c r="K192" s="83" t="n">
        <v>364.17</v>
      </c>
      <c r="L192" s="0" t="n">
        <v>35248</v>
      </c>
      <c r="M192" s="0" t="n">
        <v>29063</v>
      </c>
      <c r="N192" s="0" t="n">
        <v>1.212814</v>
      </c>
      <c r="O192" s="0" t="n">
        <v>344</v>
      </c>
      <c r="P192" s="0" t="n">
        <v>8</v>
      </c>
      <c r="Q192" s="82" t="s">
        <v>527</v>
      </c>
      <c r="U192" s="0" t="str">
        <f aca="false">IF(C192="","",IF(COUNTIF(Campaigns!$A$7:$A$300,C192)&gt;0,"✓",IF(N(K192)=0,"– no spend","⚠ add to Campaigns tab")))</f>
        <v>✓</v>
      </c>
      <c r="V192" s="83" t="n">
        <f aca="false">IF(K192="","",K192*IF(Settings!$B$22=Settings!$C$6,1,IF(Settings!$B$22="USD",1/INDEX(Settings!$B$29:$B$40,MONTH(A192)),INDEX(Settings!$B$29:$B$40,MONTH(A192)))))</f>
        <v>364.17</v>
      </c>
    </row>
    <row r="193" customFormat="false" ht="15" hidden="false" customHeight="false" outlineLevel="0" collapsed="false">
      <c r="A193" s="81" t="n">
        <v>46064</v>
      </c>
      <c r="B193" s="81" t="n">
        <v>46064</v>
      </c>
      <c r="C193" s="82" t="s">
        <v>179</v>
      </c>
      <c r="D193" s="82" t="s">
        <v>522</v>
      </c>
      <c r="E193" s="82" t="s">
        <v>529</v>
      </c>
      <c r="F193" s="0" t="n">
        <v>2</v>
      </c>
      <c r="G193" s="82" t="s">
        <v>531</v>
      </c>
      <c r="H193" s="0" t="n">
        <v>9.825</v>
      </c>
      <c r="I193" s="0" t="n">
        <v>20</v>
      </c>
      <c r="J193" s="82" t="s">
        <v>528</v>
      </c>
      <c r="K193" s="83" t="n">
        <v>19.65</v>
      </c>
      <c r="L193" s="0" t="n">
        <v>1608</v>
      </c>
      <c r="M193" s="0" t="n">
        <v>1322</v>
      </c>
      <c r="N193" s="0" t="n">
        <v>1.216339</v>
      </c>
      <c r="O193" s="0" t="n">
        <v>13</v>
      </c>
      <c r="P193" s="0" t="n">
        <v>2</v>
      </c>
      <c r="Q193" s="82" t="s">
        <v>527</v>
      </c>
      <c r="U193" s="0" t="str">
        <f aca="false">IF(C193="","",IF(COUNTIF(Campaigns!$A$7:$A$300,C193)&gt;0,"✓",IF(N(K193)=0,"– no spend","⚠ add to Campaigns tab")))</f>
        <v>✓</v>
      </c>
      <c r="V193" s="83" t="n">
        <f aca="false">IF(K193="","",K193*IF(Settings!$B$22=Settings!$C$6,1,IF(Settings!$B$22="USD",1/INDEX(Settings!$B$29:$B$40,MONTH(A193)),INDEX(Settings!$B$29:$B$40,MONTH(A193)))))</f>
        <v>19.65</v>
      </c>
    </row>
    <row r="194" customFormat="false" ht="15" hidden="false" customHeight="false" outlineLevel="0" collapsed="false">
      <c r="A194" s="81" t="n">
        <v>46064</v>
      </c>
      <c r="B194" s="81" t="n">
        <v>46064</v>
      </c>
      <c r="C194" s="82" t="s">
        <v>170</v>
      </c>
      <c r="D194" s="82" t="s">
        <v>522</v>
      </c>
      <c r="E194" s="82" t="s">
        <v>523</v>
      </c>
      <c r="F194" s="0" t="n">
        <v>6</v>
      </c>
      <c r="G194" s="82" t="s">
        <v>524</v>
      </c>
      <c r="H194" s="0" t="n">
        <v>9.95666667</v>
      </c>
      <c r="I194" s="0" t="n">
        <v>70</v>
      </c>
      <c r="J194" s="82" t="s">
        <v>528</v>
      </c>
      <c r="K194" s="83" t="n">
        <v>59.74</v>
      </c>
      <c r="L194" s="0" t="n">
        <v>3111</v>
      </c>
      <c r="M194" s="0" t="n">
        <v>2707</v>
      </c>
      <c r="N194" s="0" t="n">
        <v>1.149243</v>
      </c>
      <c r="O194" s="0" t="n">
        <v>37</v>
      </c>
      <c r="P194" s="0" t="n">
        <v>6</v>
      </c>
      <c r="Q194" s="82" t="s">
        <v>527</v>
      </c>
      <c r="U194" s="0" t="str">
        <f aca="false">IF(C194="","",IF(COUNTIF(Campaigns!$A$7:$A$300,C194)&gt;0,"✓",IF(N(K194)=0,"– no spend","⚠ add to Campaigns tab")))</f>
        <v>✓</v>
      </c>
      <c r="V194" s="83" t="n">
        <f aca="false">IF(K194="","",K194*IF(Settings!$B$22=Settings!$C$6,1,IF(Settings!$B$22="USD",1/INDEX(Settings!$B$29:$B$40,MONTH(A194)),INDEX(Settings!$B$29:$B$40,MONTH(A194)))))</f>
        <v>59.74</v>
      </c>
    </row>
    <row r="195" customFormat="false" ht="15" hidden="false" customHeight="false" outlineLevel="0" collapsed="false">
      <c r="A195" s="81" t="n">
        <v>46064</v>
      </c>
      <c r="B195" s="81" t="n">
        <v>46064</v>
      </c>
      <c r="C195" s="82" t="s">
        <v>169</v>
      </c>
      <c r="D195" s="82" t="s">
        <v>530</v>
      </c>
      <c r="E195" s="82" t="s">
        <v>529</v>
      </c>
      <c r="F195" s="0" t="n">
        <v>3</v>
      </c>
      <c r="G195" s="82" t="s">
        <v>531</v>
      </c>
      <c r="H195" s="0" t="n">
        <v>6.57666667</v>
      </c>
      <c r="I195" s="0" t="n">
        <v>41.29</v>
      </c>
      <c r="J195" s="82" t="s">
        <v>528</v>
      </c>
      <c r="K195" s="83" t="n">
        <v>19.73</v>
      </c>
      <c r="L195" s="0" t="n">
        <v>1154</v>
      </c>
      <c r="M195" s="0" t="n">
        <v>750</v>
      </c>
      <c r="N195" s="0" t="n">
        <v>1.538667</v>
      </c>
      <c r="O195" s="0" t="n">
        <v>7</v>
      </c>
      <c r="P195" s="0" t="n">
        <v>3</v>
      </c>
      <c r="Q195" s="82" t="s">
        <v>527</v>
      </c>
      <c r="U195" s="0" t="str">
        <f aca="false">IF(C195="","",IF(COUNTIF(Campaigns!$A$7:$A$300,C195)&gt;0,"✓",IF(N(K195)=0,"– no spend","⚠ add to Campaigns tab")))</f>
        <v>✓</v>
      </c>
      <c r="V195" s="83" t="n">
        <f aca="false">IF(K195="","",K195*IF(Settings!$B$22=Settings!$C$6,1,IF(Settings!$B$22="USD",1/INDEX(Settings!$B$29:$B$40,MONTH(A195)),INDEX(Settings!$B$29:$B$40,MONTH(A195)))))</f>
        <v>19.73</v>
      </c>
    </row>
    <row r="196" customFormat="false" ht="15" hidden="false" customHeight="false" outlineLevel="0" collapsed="false">
      <c r="A196" s="81" t="n">
        <v>46065</v>
      </c>
      <c r="B196" s="81" t="n">
        <v>46065</v>
      </c>
      <c r="C196" s="82" t="s">
        <v>182</v>
      </c>
      <c r="D196" s="82" t="s">
        <v>522</v>
      </c>
      <c r="E196" s="82" t="s">
        <v>532</v>
      </c>
      <c r="F196" s="0" t="n">
        <v>112</v>
      </c>
      <c r="G196" s="82" t="s">
        <v>533</v>
      </c>
      <c r="H196" s="0" t="n">
        <v>0.86357143</v>
      </c>
      <c r="I196" s="82" t="s">
        <v>525</v>
      </c>
      <c r="J196" s="82" t="s">
        <v>526</v>
      </c>
      <c r="K196" s="83" t="n">
        <v>96.72</v>
      </c>
      <c r="L196" s="0" t="n">
        <v>15790</v>
      </c>
      <c r="M196" s="0" t="n">
        <v>12819</v>
      </c>
      <c r="N196" s="0" t="n">
        <v>1.231765</v>
      </c>
      <c r="O196" s="0" t="n">
        <v>131</v>
      </c>
      <c r="Q196" s="82" t="s">
        <v>527</v>
      </c>
      <c r="U196" s="0" t="str">
        <f aca="false">IF(C196="","",IF(COUNTIF(Campaigns!$A$7:$A$300,C196)&gt;0,"✓",IF(N(K196)=0,"– no spend","⚠ add to Campaigns tab")))</f>
        <v>✓</v>
      </c>
      <c r="V196" s="83" t="n">
        <f aca="false">IF(K196="","",K196*IF(Settings!$B$22=Settings!$C$6,1,IF(Settings!$B$22="USD",1/INDEX(Settings!$B$29:$B$40,MONTH(A196)),INDEX(Settings!$B$29:$B$40,MONTH(A196)))))</f>
        <v>96.72</v>
      </c>
    </row>
    <row r="197" customFormat="false" ht="15" hidden="false" customHeight="false" outlineLevel="0" collapsed="false">
      <c r="A197" s="81" t="n">
        <v>46065</v>
      </c>
      <c r="B197" s="81" t="n">
        <v>46065</v>
      </c>
      <c r="C197" s="82" t="s">
        <v>171</v>
      </c>
      <c r="D197" s="82" t="s">
        <v>522</v>
      </c>
      <c r="E197" s="82" t="s">
        <v>532</v>
      </c>
      <c r="I197" s="0" t="n">
        <v>90</v>
      </c>
      <c r="J197" s="82" t="s">
        <v>528</v>
      </c>
      <c r="K197" s="83" t="n">
        <v>91.09</v>
      </c>
      <c r="L197" s="0" t="n">
        <v>3428</v>
      </c>
      <c r="M197" s="0" t="n">
        <v>2875</v>
      </c>
      <c r="N197" s="0" t="n">
        <v>1.192348</v>
      </c>
      <c r="O197" s="0" t="n">
        <v>38</v>
      </c>
      <c r="P197" s="0" t="n">
        <v>1</v>
      </c>
      <c r="Q197" s="82" t="s">
        <v>527</v>
      </c>
      <c r="U197" s="0" t="str">
        <f aca="false">IF(C197="","",IF(COUNTIF(Campaigns!$A$7:$A$300,C197)&gt;0,"✓",IF(N(K197)=0,"– no spend","⚠ add to Campaigns tab")))</f>
        <v>✓</v>
      </c>
      <c r="V197" s="83" t="n">
        <f aca="false">IF(K197="","",K197*IF(Settings!$B$22=Settings!$C$6,1,IF(Settings!$B$22="USD",1/INDEX(Settings!$B$29:$B$40,MONTH(A197)),INDEX(Settings!$B$29:$B$40,MONTH(A197)))))</f>
        <v>91.09</v>
      </c>
    </row>
    <row r="198" customFormat="false" ht="15" hidden="false" customHeight="false" outlineLevel="0" collapsed="false">
      <c r="A198" s="81" t="n">
        <v>46065</v>
      </c>
      <c r="B198" s="81" t="n">
        <v>46065</v>
      </c>
      <c r="C198" s="82" t="s">
        <v>167</v>
      </c>
      <c r="D198" s="82" t="s">
        <v>522</v>
      </c>
      <c r="E198" s="82" t="s">
        <v>523</v>
      </c>
      <c r="F198" s="0" t="n">
        <v>16</v>
      </c>
      <c r="G198" s="82" t="s">
        <v>524</v>
      </c>
      <c r="H198" s="0" t="n">
        <v>5.609375</v>
      </c>
      <c r="I198" s="0" t="n">
        <v>50</v>
      </c>
      <c r="J198" s="82" t="s">
        <v>528</v>
      </c>
      <c r="K198" s="83" t="n">
        <v>89.75</v>
      </c>
      <c r="L198" s="0" t="n">
        <v>14107</v>
      </c>
      <c r="M198" s="0" t="n">
        <v>11296</v>
      </c>
      <c r="N198" s="0" t="n">
        <v>1.248849</v>
      </c>
      <c r="O198" s="0" t="n">
        <v>180</v>
      </c>
      <c r="P198" s="0" t="n">
        <v>17</v>
      </c>
      <c r="Q198" s="82" t="s">
        <v>527</v>
      </c>
      <c r="U198" s="0" t="str">
        <f aca="false">IF(C198="","",IF(COUNTIF(Campaigns!$A$7:$A$300,C198)&gt;0,"✓",IF(N(K198)=0,"– no spend","⚠ add to Campaigns tab")))</f>
        <v>✓</v>
      </c>
      <c r="V198" s="83" t="n">
        <f aca="false">IF(K198="","",K198*IF(Settings!$B$22=Settings!$C$6,1,IF(Settings!$B$22="USD",1/INDEX(Settings!$B$29:$B$40,MONTH(A198)),INDEX(Settings!$B$29:$B$40,MONTH(A198)))))</f>
        <v>89.75</v>
      </c>
    </row>
    <row r="199" customFormat="false" ht="15" hidden="false" customHeight="false" outlineLevel="0" collapsed="false">
      <c r="A199" s="81" t="n">
        <v>46065</v>
      </c>
      <c r="B199" s="81" t="n">
        <v>46065</v>
      </c>
      <c r="C199" s="82" t="s">
        <v>166</v>
      </c>
      <c r="D199" s="82" t="s">
        <v>522</v>
      </c>
      <c r="E199" s="82" t="s">
        <v>523</v>
      </c>
      <c r="F199" s="0" t="n">
        <v>57</v>
      </c>
      <c r="G199" s="82" t="s">
        <v>524</v>
      </c>
      <c r="H199" s="0" t="n">
        <v>20.72964912</v>
      </c>
      <c r="I199" s="82" t="s">
        <v>525</v>
      </c>
      <c r="J199" s="82" t="s">
        <v>526</v>
      </c>
      <c r="K199" s="83" t="n">
        <v>1181.59</v>
      </c>
      <c r="L199" s="0" t="n">
        <v>80959</v>
      </c>
      <c r="M199" s="0" t="n">
        <v>58395</v>
      </c>
      <c r="N199" s="0" t="n">
        <v>1.386403</v>
      </c>
      <c r="O199" s="0" t="n">
        <v>1143</v>
      </c>
      <c r="P199" s="0" t="n">
        <v>56</v>
      </c>
      <c r="Q199" s="82" t="s">
        <v>527</v>
      </c>
      <c r="U199" s="0" t="str">
        <f aca="false">IF(C199="","",IF(COUNTIF(Campaigns!$A$7:$A$300,C199)&gt;0,"✓",IF(N(K199)=0,"– no spend","⚠ add to Campaigns tab")))</f>
        <v>✓</v>
      </c>
      <c r="V199" s="83" t="n">
        <f aca="false">IF(K199="","",K199*IF(Settings!$B$22=Settings!$C$6,1,IF(Settings!$B$22="USD",1/INDEX(Settings!$B$29:$B$40,MONTH(A199)),INDEX(Settings!$B$29:$B$40,MONTH(A199)))))</f>
        <v>1181.59</v>
      </c>
    </row>
    <row r="200" customFormat="false" ht="15" hidden="false" customHeight="false" outlineLevel="0" collapsed="false">
      <c r="A200" s="81" t="n">
        <v>46065</v>
      </c>
      <c r="B200" s="81" t="n">
        <v>46065</v>
      </c>
      <c r="C200" s="82" t="s">
        <v>179</v>
      </c>
      <c r="D200" s="82" t="s">
        <v>522</v>
      </c>
      <c r="E200" s="82" t="s">
        <v>529</v>
      </c>
      <c r="F200" s="0" t="n">
        <v>2</v>
      </c>
      <c r="G200" s="82" t="s">
        <v>531</v>
      </c>
      <c r="H200" s="0" t="n">
        <v>9.425</v>
      </c>
      <c r="I200" s="0" t="n">
        <v>20</v>
      </c>
      <c r="J200" s="82" t="s">
        <v>528</v>
      </c>
      <c r="K200" s="83" t="n">
        <v>18.85</v>
      </c>
      <c r="L200" s="0" t="n">
        <v>1332</v>
      </c>
      <c r="M200" s="0" t="n">
        <v>1098</v>
      </c>
      <c r="N200" s="0" t="n">
        <v>1.213115</v>
      </c>
      <c r="O200" s="0" t="n">
        <v>12</v>
      </c>
      <c r="P200" s="0" t="n">
        <v>2</v>
      </c>
      <c r="Q200" s="82" t="s">
        <v>527</v>
      </c>
      <c r="U200" s="0" t="str">
        <f aca="false">IF(C200="","",IF(COUNTIF(Campaigns!$A$7:$A$300,C200)&gt;0,"✓",IF(N(K200)=0,"– no spend","⚠ add to Campaigns tab")))</f>
        <v>✓</v>
      </c>
      <c r="V200" s="83" t="n">
        <f aca="false">IF(K200="","",K200*IF(Settings!$B$22=Settings!$C$6,1,IF(Settings!$B$22="USD",1/INDEX(Settings!$B$29:$B$40,MONTH(A200)),INDEX(Settings!$B$29:$B$40,MONTH(A200)))))</f>
        <v>18.85</v>
      </c>
    </row>
    <row r="201" customFormat="false" ht="15" hidden="false" customHeight="false" outlineLevel="0" collapsed="false">
      <c r="A201" s="81" t="n">
        <v>46065</v>
      </c>
      <c r="B201" s="81" t="n">
        <v>46065</v>
      </c>
      <c r="C201" s="82" t="s">
        <v>170</v>
      </c>
      <c r="D201" s="82" t="s">
        <v>522</v>
      </c>
      <c r="E201" s="82" t="s">
        <v>523</v>
      </c>
      <c r="F201" s="0" t="n">
        <v>6</v>
      </c>
      <c r="G201" s="82" t="s">
        <v>524</v>
      </c>
      <c r="H201" s="0" t="n">
        <v>9.92166667</v>
      </c>
      <c r="I201" s="0" t="n">
        <v>70</v>
      </c>
      <c r="J201" s="82" t="s">
        <v>528</v>
      </c>
      <c r="K201" s="83" t="n">
        <v>59.53</v>
      </c>
      <c r="L201" s="0" t="n">
        <v>2903</v>
      </c>
      <c r="M201" s="0" t="n">
        <v>2563</v>
      </c>
      <c r="N201" s="0" t="n">
        <v>1.132657</v>
      </c>
      <c r="O201" s="0" t="n">
        <v>31</v>
      </c>
      <c r="P201" s="0" t="n">
        <v>6</v>
      </c>
      <c r="Q201" s="82" t="s">
        <v>527</v>
      </c>
      <c r="U201" s="0" t="str">
        <f aca="false">IF(C201="","",IF(COUNTIF(Campaigns!$A$7:$A$300,C201)&gt;0,"✓",IF(N(K201)=0,"– no spend","⚠ add to Campaigns tab")))</f>
        <v>✓</v>
      </c>
      <c r="V201" s="83" t="n">
        <f aca="false">IF(K201="","",K201*IF(Settings!$B$22=Settings!$C$6,1,IF(Settings!$B$22="USD",1/INDEX(Settings!$B$29:$B$40,MONTH(A201)),INDEX(Settings!$B$29:$B$40,MONTH(A201)))))</f>
        <v>59.53</v>
      </c>
    </row>
    <row r="202" customFormat="false" ht="15" hidden="false" customHeight="false" outlineLevel="0" collapsed="false">
      <c r="A202" s="81" t="n">
        <v>46065</v>
      </c>
      <c r="B202" s="81" t="n">
        <v>46065</v>
      </c>
      <c r="C202" s="82" t="s">
        <v>169</v>
      </c>
      <c r="D202" s="82" t="s">
        <v>530</v>
      </c>
      <c r="E202" s="82" t="s">
        <v>529</v>
      </c>
      <c r="I202" s="0" t="n">
        <v>41.29</v>
      </c>
      <c r="J202" s="82" t="s">
        <v>528</v>
      </c>
      <c r="K202" s="83" t="n">
        <v>20.11</v>
      </c>
      <c r="L202" s="0" t="n">
        <v>792</v>
      </c>
      <c r="M202" s="0" t="n">
        <v>535</v>
      </c>
      <c r="N202" s="0" t="n">
        <v>1.480374</v>
      </c>
      <c r="O202" s="0" t="n">
        <v>7</v>
      </c>
      <c r="Q202" s="82" t="s">
        <v>527</v>
      </c>
      <c r="U202" s="0" t="str">
        <f aca="false">IF(C202="","",IF(COUNTIF(Campaigns!$A$7:$A$300,C202)&gt;0,"✓",IF(N(K202)=0,"– no spend","⚠ add to Campaigns tab")))</f>
        <v>✓</v>
      </c>
      <c r="V202" s="83" t="n">
        <f aca="false">IF(K202="","",K202*IF(Settings!$B$22=Settings!$C$6,1,IF(Settings!$B$22="USD",1/INDEX(Settings!$B$29:$B$40,MONTH(A202)),INDEX(Settings!$B$29:$B$40,MONTH(A202)))))</f>
        <v>20.11</v>
      </c>
    </row>
    <row r="203" customFormat="false" ht="15" hidden="false" customHeight="false" outlineLevel="0" collapsed="false">
      <c r="A203" s="81" t="n">
        <v>46066</v>
      </c>
      <c r="B203" s="81" t="n">
        <v>46066</v>
      </c>
      <c r="C203" s="82" t="s">
        <v>182</v>
      </c>
      <c r="D203" s="82" t="s">
        <v>522</v>
      </c>
      <c r="E203" s="82" t="s">
        <v>532</v>
      </c>
      <c r="F203" s="0" t="n">
        <v>105</v>
      </c>
      <c r="G203" s="82" t="s">
        <v>533</v>
      </c>
      <c r="H203" s="0" t="n">
        <v>0.89409524</v>
      </c>
      <c r="I203" s="82" t="s">
        <v>525</v>
      </c>
      <c r="J203" s="82" t="s">
        <v>526</v>
      </c>
      <c r="K203" s="83" t="n">
        <v>93.88</v>
      </c>
      <c r="L203" s="0" t="n">
        <v>14111</v>
      </c>
      <c r="M203" s="0" t="n">
        <v>11220</v>
      </c>
      <c r="N203" s="0" t="n">
        <v>1.257665</v>
      </c>
      <c r="O203" s="0" t="n">
        <v>138</v>
      </c>
      <c r="Q203" s="82" t="s">
        <v>527</v>
      </c>
      <c r="U203" s="0" t="str">
        <f aca="false">IF(C203="","",IF(COUNTIF(Campaigns!$A$7:$A$300,C203)&gt;0,"✓",IF(N(K203)=0,"– no spend","⚠ add to Campaigns tab")))</f>
        <v>✓</v>
      </c>
      <c r="V203" s="83" t="n">
        <f aca="false">IF(K203="","",K203*IF(Settings!$B$22=Settings!$C$6,1,IF(Settings!$B$22="USD",1/INDEX(Settings!$B$29:$B$40,MONTH(A203)),INDEX(Settings!$B$29:$B$40,MONTH(A203)))))</f>
        <v>93.88</v>
      </c>
    </row>
    <row r="204" customFormat="false" ht="15" hidden="false" customHeight="false" outlineLevel="0" collapsed="false">
      <c r="A204" s="81" t="n">
        <v>46066</v>
      </c>
      <c r="B204" s="81" t="n">
        <v>46066</v>
      </c>
      <c r="C204" s="82" t="s">
        <v>171</v>
      </c>
      <c r="D204" s="82" t="s">
        <v>522</v>
      </c>
      <c r="E204" s="82" t="s">
        <v>532</v>
      </c>
      <c r="I204" s="0" t="n">
        <v>90</v>
      </c>
      <c r="J204" s="82" t="s">
        <v>528</v>
      </c>
      <c r="K204" s="83" t="n">
        <v>95.1</v>
      </c>
      <c r="L204" s="0" t="n">
        <v>3037</v>
      </c>
      <c r="M204" s="0" t="n">
        <v>2366</v>
      </c>
      <c r="N204" s="0" t="n">
        <v>1.283601</v>
      </c>
      <c r="O204" s="0" t="n">
        <v>29</v>
      </c>
      <c r="P204" s="0" t="n">
        <v>3</v>
      </c>
      <c r="Q204" s="82" t="s">
        <v>527</v>
      </c>
      <c r="U204" s="0" t="str">
        <f aca="false">IF(C204="","",IF(COUNTIF(Campaigns!$A$7:$A$300,C204)&gt;0,"✓",IF(N(K204)=0,"– no spend","⚠ add to Campaigns tab")))</f>
        <v>✓</v>
      </c>
      <c r="V204" s="83" t="n">
        <f aca="false">IF(K204="","",K204*IF(Settings!$B$22=Settings!$C$6,1,IF(Settings!$B$22="USD",1/INDEX(Settings!$B$29:$B$40,MONTH(A204)),INDEX(Settings!$B$29:$B$40,MONTH(A204)))))</f>
        <v>95.1</v>
      </c>
    </row>
    <row r="205" customFormat="false" ht="15" hidden="false" customHeight="false" outlineLevel="0" collapsed="false">
      <c r="A205" s="81" t="n">
        <v>46066</v>
      </c>
      <c r="B205" s="81" t="n">
        <v>46066</v>
      </c>
      <c r="C205" s="82" t="s">
        <v>167</v>
      </c>
      <c r="D205" s="82" t="s">
        <v>522</v>
      </c>
      <c r="E205" s="82" t="s">
        <v>523</v>
      </c>
      <c r="F205" s="0" t="n">
        <v>11</v>
      </c>
      <c r="G205" s="82" t="s">
        <v>524</v>
      </c>
      <c r="H205" s="0" t="n">
        <v>7.41090909</v>
      </c>
      <c r="I205" s="0" t="n">
        <v>50</v>
      </c>
      <c r="J205" s="82" t="s">
        <v>528</v>
      </c>
      <c r="K205" s="83" t="n">
        <v>81.52</v>
      </c>
      <c r="L205" s="0" t="n">
        <v>11129</v>
      </c>
      <c r="M205" s="0" t="n">
        <v>9284</v>
      </c>
      <c r="N205" s="0" t="n">
        <v>1.198729</v>
      </c>
      <c r="O205" s="0" t="n">
        <v>126</v>
      </c>
      <c r="P205" s="0" t="n">
        <v>11</v>
      </c>
      <c r="Q205" s="82" t="s">
        <v>527</v>
      </c>
      <c r="U205" s="0" t="str">
        <f aca="false">IF(C205="","",IF(COUNTIF(Campaigns!$A$7:$A$300,C205)&gt;0,"✓",IF(N(K205)=0,"– no spend","⚠ add to Campaigns tab")))</f>
        <v>✓</v>
      </c>
      <c r="V205" s="83" t="n">
        <f aca="false">IF(K205="","",K205*IF(Settings!$B$22=Settings!$C$6,1,IF(Settings!$B$22="USD",1/INDEX(Settings!$B$29:$B$40,MONTH(A205)),INDEX(Settings!$B$29:$B$40,MONTH(A205)))))</f>
        <v>81.52</v>
      </c>
    </row>
    <row r="206" customFormat="false" ht="15" hidden="false" customHeight="false" outlineLevel="0" collapsed="false">
      <c r="A206" s="81" t="n">
        <v>46066</v>
      </c>
      <c r="B206" s="81" t="n">
        <v>46066</v>
      </c>
      <c r="C206" s="82" t="s">
        <v>166</v>
      </c>
      <c r="D206" s="82" t="s">
        <v>522</v>
      </c>
      <c r="E206" s="82" t="s">
        <v>523</v>
      </c>
      <c r="F206" s="0" t="n">
        <v>58</v>
      </c>
      <c r="G206" s="82" t="s">
        <v>524</v>
      </c>
      <c r="H206" s="0" t="n">
        <v>17.54672414</v>
      </c>
      <c r="I206" s="82" t="s">
        <v>525</v>
      </c>
      <c r="J206" s="82" t="s">
        <v>526</v>
      </c>
      <c r="K206" s="83" t="n">
        <v>1017.71</v>
      </c>
      <c r="L206" s="0" t="n">
        <v>59960</v>
      </c>
      <c r="M206" s="0" t="n">
        <v>45359</v>
      </c>
      <c r="N206" s="0" t="n">
        <v>1.321899</v>
      </c>
      <c r="O206" s="0" t="n">
        <v>846</v>
      </c>
      <c r="P206" s="0" t="n">
        <v>58</v>
      </c>
      <c r="Q206" s="82" t="s">
        <v>527</v>
      </c>
      <c r="U206" s="0" t="str">
        <f aca="false">IF(C206="","",IF(COUNTIF(Campaigns!$A$7:$A$300,C206)&gt;0,"✓",IF(N(K206)=0,"– no spend","⚠ add to Campaigns tab")))</f>
        <v>✓</v>
      </c>
      <c r="V206" s="83" t="n">
        <f aca="false">IF(K206="","",K206*IF(Settings!$B$22=Settings!$C$6,1,IF(Settings!$B$22="USD",1/INDEX(Settings!$B$29:$B$40,MONTH(A206)),INDEX(Settings!$B$29:$B$40,MONTH(A206)))))</f>
        <v>1017.71</v>
      </c>
    </row>
    <row r="207" customFormat="false" ht="15" hidden="false" customHeight="false" outlineLevel="0" collapsed="false">
      <c r="A207" s="81" t="n">
        <v>46066</v>
      </c>
      <c r="B207" s="81" t="n">
        <v>46066</v>
      </c>
      <c r="C207" s="82" t="s">
        <v>179</v>
      </c>
      <c r="D207" s="82" t="s">
        <v>522</v>
      </c>
      <c r="E207" s="82" t="s">
        <v>529</v>
      </c>
      <c r="I207" s="0" t="n">
        <v>20</v>
      </c>
      <c r="J207" s="82" t="s">
        <v>528</v>
      </c>
      <c r="K207" s="83" t="n">
        <v>17.91</v>
      </c>
      <c r="L207" s="0" t="n">
        <v>1451</v>
      </c>
      <c r="M207" s="0" t="n">
        <v>1157</v>
      </c>
      <c r="N207" s="0" t="n">
        <v>1.254105</v>
      </c>
      <c r="O207" s="0" t="n">
        <v>25</v>
      </c>
      <c r="Q207" s="82" t="s">
        <v>527</v>
      </c>
      <c r="U207" s="0" t="str">
        <f aca="false">IF(C207="","",IF(COUNTIF(Campaigns!$A$7:$A$300,C207)&gt;0,"✓",IF(N(K207)=0,"– no spend","⚠ add to Campaigns tab")))</f>
        <v>✓</v>
      </c>
      <c r="V207" s="83" t="n">
        <f aca="false">IF(K207="","",K207*IF(Settings!$B$22=Settings!$C$6,1,IF(Settings!$B$22="USD",1/INDEX(Settings!$B$29:$B$40,MONTH(A207)),INDEX(Settings!$B$29:$B$40,MONTH(A207)))))</f>
        <v>17.91</v>
      </c>
    </row>
    <row r="208" customFormat="false" ht="15" hidden="false" customHeight="false" outlineLevel="0" collapsed="false">
      <c r="A208" s="81" t="n">
        <v>46066</v>
      </c>
      <c r="B208" s="81" t="n">
        <v>46066</v>
      </c>
      <c r="C208" s="82" t="s">
        <v>170</v>
      </c>
      <c r="D208" s="82" t="s">
        <v>522</v>
      </c>
      <c r="E208" s="82" t="s">
        <v>523</v>
      </c>
      <c r="F208" s="0" t="n">
        <v>6</v>
      </c>
      <c r="G208" s="82" t="s">
        <v>524</v>
      </c>
      <c r="H208" s="0" t="n">
        <v>10.27</v>
      </c>
      <c r="I208" s="0" t="n">
        <v>70</v>
      </c>
      <c r="J208" s="82" t="s">
        <v>528</v>
      </c>
      <c r="K208" s="83" t="n">
        <v>61.62</v>
      </c>
      <c r="L208" s="0" t="n">
        <v>2931</v>
      </c>
      <c r="M208" s="0" t="n">
        <v>2513</v>
      </c>
      <c r="N208" s="0" t="n">
        <v>1.166335</v>
      </c>
      <c r="O208" s="0" t="n">
        <v>41</v>
      </c>
      <c r="P208" s="0" t="n">
        <v>5</v>
      </c>
      <c r="Q208" s="82" t="s">
        <v>527</v>
      </c>
      <c r="U208" s="0" t="str">
        <f aca="false">IF(C208="","",IF(COUNTIF(Campaigns!$A$7:$A$300,C208)&gt;0,"✓",IF(N(K208)=0,"– no spend","⚠ add to Campaigns tab")))</f>
        <v>✓</v>
      </c>
      <c r="V208" s="83" t="n">
        <f aca="false">IF(K208="","",K208*IF(Settings!$B$22=Settings!$C$6,1,IF(Settings!$B$22="USD",1/INDEX(Settings!$B$29:$B$40,MONTH(A208)),INDEX(Settings!$B$29:$B$40,MONTH(A208)))))</f>
        <v>61.62</v>
      </c>
    </row>
    <row r="209" customFormat="false" ht="15" hidden="false" customHeight="false" outlineLevel="0" collapsed="false">
      <c r="A209" s="81" t="n">
        <v>46066</v>
      </c>
      <c r="B209" s="81" t="n">
        <v>46066</v>
      </c>
      <c r="C209" s="82" t="s">
        <v>169</v>
      </c>
      <c r="D209" s="82" t="s">
        <v>530</v>
      </c>
      <c r="E209" s="82" t="s">
        <v>529</v>
      </c>
      <c r="F209" s="0" t="n">
        <v>2</v>
      </c>
      <c r="G209" s="82" t="s">
        <v>531</v>
      </c>
      <c r="H209" s="0" t="n">
        <v>8.045</v>
      </c>
      <c r="I209" s="0" t="n">
        <v>41.29</v>
      </c>
      <c r="J209" s="82" t="s">
        <v>528</v>
      </c>
      <c r="K209" s="83" t="n">
        <v>16.09</v>
      </c>
      <c r="L209" s="0" t="n">
        <v>840</v>
      </c>
      <c r="M209" s="0" t="n">
        <v>538</v>
      </c>
      <c r="N209" s="0" t="n">
        <v>1.561338</v>
      </c>
      <c r="O209" s="0" t="n">
        <v>9</v>
      </c>
      <c r="P209" s="0" t="n">
        <v>2</v>
      </c>
      <c r="Q209" s="82" t="s">
        <v>527</v>
      </c>
      <c r="U209" s="0" t="str">
        <f aca="false">IF(C209="","",IF(COUNTIF(Campaigns!$A$7:$A$300,C209)&gt;0,"✓",IF(N(K209)=0,"– no spend","⚠ add to Campaigns tab")))</f>
        <v>✓</v>
      </c>
      <c r="V209" s="83" t="n">
        <f aca="false">IF(K209="","",K209*IF(Settings!$B$22=Settings!$C$6,1,IF(Settings!$B$22="USD",1/INDEX(Settings!$B$29:$B$40,MONTH(A209)),INDEX(Settings!$B$29:$B$40,MONTH(A209)))))</f>
        <v>16.09</v>
      </c>
    </row>
    <row r="210" customFormat="false" ht="15" hidden="false" customHeight="false" outlineLevel="0" collapsed="false">
      <c r="A210" s="81" t="n">
        <v>46067</v>
      </c>
      <c r="B210" s="81" t="n">
        <v>46067</v>
      </c>
      <c r="C210" s="82" t="s">
        <v>182</v>
      </c>
      <c r="D210" s="82" t="s">
        <v>522</v>
      </c>
      <c r="E210" s="82" t="s">
        <v>532</v>
      </c>
      <c r="F210" s="0" t="n">
        <v>115</v>
      </c>
      <c r="G210" s="82" t="s">
        <v>533</v>
      </c>
      <c r="H210" s="0" t="n">
        <v>0.90826087</v>
      </c>
      <c r="I210" s="82" t="s">
        <v>525</v>
      </c>
      <c r="J210" s="82" t="s">
        <v>526</v>
      </c>
      <c r="K210" s="83" t="n">
        <v>104.45</v>
      </c>
      <c r="L210" s="0" t="n">
        <v>16281</v>
      </c>
      <c r="M210" s="0" t="n">
        <v>13019</v>
      </c>
      <c r="N210" s="0" t="n">
        <v>1.250557</v>
      </c>
      <c r="O210" s="0" t="n">
        <v>147</v>
      </c>
      <c r="Q210" s="82" t="s">
        <v>527</v>
      </c>
      <c r="U210" s="0" t="str">
        <f aca="false">IF(C210="","",IF(COUNTIF(Campaigns!$A$7:$A$300,C210)&gt;0,"✓",IF(N(K210)=0,"– no spend","⚠ add to Campaigns tab")))</f>
        <v>✓</v>
      </c>
      <c r="V210" s="83" t="n">
        <f aca="false">IF(K210="","",K210*IF(Settings!$B$22=Settings!$C$6,1,IF(Settings!$B$22="USD",1/INDEX(Settings!$B$29:$B$40,MONTH(A210)),INDEX(Settings!$B$29:$B$40,MONTH(A210)))))</f>
        <v>104.45</v>
      </c>
    </row>
    <row r="211" customFormat="false" ht="15" hidden="false" customHeight="false" outlineLevel="0" collapsed="false">
      <c r="A211" s="81" t="n">
        <v>46067</v>
      </c>
      <c r="B211" s="81" t="n">
        <v>46067</v>
      </c>
      <c r="C211" s="82" t="s">
        <v>171</v>
      </c>
      <c r="D211" s="82" t="s">
        <v>522</v>
      </c>
      <c r="E211" s="82" t="s">
        <v>532</v>
      </c>
      <c r="I211" s="0" t="n">
        <v>90</v>
      </c>
      <c r="J211" s="82" t="s">
        <v>528</v>
      </c>
      <c r="K211" s="83" t="n">
        <v>83.37</v>
      </c>
      <c r="L211" s="0" t="n">
        <v>2888</v>
      </c>
      <c r="M211" s="0" t="n">
        <v>2328</v>
      </c>
      <c r="N211" s="0" t="n">
        <v>1.24055</v>
      </c>
      <c r="O211" s="0" t="n">
        <v>36</v>
      </c>
      <c r="P211" s="0" t="n">
        <v>1</v>
      </c>
      <c r="Q211" s="82" t="s">
        <v>527</v>
      </c>
      <c r="U211" s="0" t="str">
        <f aca="false">IF(C211="","",IF(COUNTIF(Campaigns!$A$7:$A$300,C211)&gt;0,"✓",IF(N(K211)=0,"– no spend","⚠ add to Campaigns tab")))</f>
        <v>✓</v>
      </c>
      <c r="V211" s="83" t="n">
        <f aca="false">IF(K211="","",K211*IF(Settings!$B$22=Settings!$C$6,1,IF(Settings!$B$22="USD",1/INDEX(Settings!$B$29:$B$40,MONTH(A211)),INDEX(Settings!$B$29:$B$40,MONTH(A211)))))</f>
        <v>83.37</v>
      </c>
    </row>
    <row r="212" customFormat="false" ht="15" hidden="false" customHeight="false" outlineLevel="0" collapsed="false">
      <c r="A212" s="81" t="n">
        <v>46067</v>
      </c>
      <c r="B212" s="81" t="n">
        <v>46067</v>
      </c>
      <c r="C212" s="82" t="s">
        <v>167</v>
      </c>
      <c r="D212" s="82" t="s">
        <v>522</v>
      </c>
      <c r="E212" s="82" t="s">
        <v>523</v>
      </c>
      <c r="F212" s="0" t="n">
        <v>22</v>
      </c>
      <c r="G212" s="82" t="s">
        <v>524</v>
      </c>
      <c r="H212" s="0" t="n">
        <v>4.15590909</v>
      </c>
      <c r="I212" s="0" t="n">
        <v>50</v>
      </c>
      <c r="J212" s="82" t="s">
        <v>528</v>
      </c>
      <c r="K212" s="83" t="n">
        <v>91.43</v>
      </c>
      <c r="L212" s="0" t="n">
        <v>10641</v>
      </c>
      <c r="M212" s="0" t="n">
        <v>8968</v>
      </c>
      <c r="N212" s="0" t="n">
        <v>1.186552</v>
      </c>
      <c r="O212" s="0" t="n">
        <v>170</v>
      </c>
      <c r="P212" s="0" t="n">
        <v>21</v>
      </c>
      <c r="Q212" s="82" t="s">
        <v>527</v>
      </c>
      <c r="U212" s="0" t="str">
        <f aca="false">IF(C212="","",IF(COUNTIF(Campaigns!$A$7:$A$300,C212)&gt;0,"✓",IF(N(K212)=0,"– no spend","⚠ add to Campaigns tab")))</f>
        <v>✓</v>
      </c>
      <c r="V212" s="83" t="n">
        <f aca="false">IF(K212="","",K212*IF(Settings!$B$22=Settings!$C$6,1,IF(Settings!$B$22="USD",1/INDEX(Settings!$B$29:$B$40,MONTH(A212)),INDEX(Settings!$B$29:$B$40,MONTH(A212)))))</f>
        <v>91.43</v>
      </c>
    </row>
    <row r="213" customFormat="false" ht="15" hidden="false" customHeight="false" outlineLevel="0" collapsed="false">
      <c r="A213" s="81" t="n">
        <v>46067</v>
      </c>
      <c r="B213" s="81" t="n">
        <v>46067</v>
      </c>
      <c r="C213" s="82" t="s">
        <v>166</v>
      </c>
      <c r="D213" s="82" t="s">
        <v>522</v>
      </c>
      <c r="E213" s="82" t="s">
        <v>523</v>
      </c>
      <c r="F213" s="0" t="n">
        <v>51</v>
      </c>
      <c r="G213" s="82" t="s">
        <v>524</v>
      </c>
      <c r="H213" s="0" t="n">
        <v>18.34</v>
      </c>
      <c r="I213" s="82" t="s">
        <v>525</v>
      </c>
      <c r="J213" s="82" t="s">
        <v>526</v>
      </c>
      <c r="K213" s="83" t="n">
        <v>935.34</v>
      </c>
      <c r="L213" s="0" t="n">
        <v>57020</v>
      </c>
      <c r="M213" s="0" t="n">
        <v>43038</v>
      </c>
      <c r="N213" s="0" t="n">
        <v>1.324876</v>
      </c>
      <c r="O213" s="0" t="n">
        <v>934</v>
      </c>
      <c r="P213" s="0" t="n">
        <v>53</v>
      </c>
      <c r="Q213" s="82" t="s">
        <v>527</v>
      </c>
      <c r="U213" s="0" t="str">
        <f aca="false">IF(C213="","",IF(COUNTIF(Campaigns!$A$7:$A$300,C213)&gt;0,"✓",IF(N(K213)=0,"– no spend","⚠ add to Campaigns tab")))</f>
        <v>✓</v>
      </c>
      <c r="V213" s="83" t="n">
        <f aca="false">IF(K213="","",K213*IF(Settings!$B$22=Settings!$C$6,1,IF(Settings!$B$22="USD",1/INDEX(Settings!$B$29:$B$40,MONTH(A213)),INDEX(Settings!$B$29:$B$40,MONTH(A213)))))</f>
        <v>935.34</v>
      </c>
    </row>
    <row r="214" customFormat="false" ht="15" hidden="false" customHeight="false" outlineLevel="0" collapsed="false">
      <c r="A214" s="81" t="n">
        <v>46067</v>
      </c>
      <c r="B214" s="81" t="n">
        <v>46067</v>
      </c>
      <c r="C214" s="82" t="s">
        <v>179</v>
      </c>
      <c r="D214" s="82" t="s">
        <v>522</v>
      </c>
      <c r="E214" s="82" t="s">
        <v>529</v>
      </c>
      <c r="I214" s="0" t="n">
        <v>20</v>
      </c>
      <c r="J214" s="82" t="s">
        <v>528</v>
      </c>
      <c r="K214" s="83" t="n">
        <v>19.36</v>
      </c>
      <c r="L214" s="0" t="n">
        <v>1466</v>
      </c>
      <c r="M214" s="0" t="n">
        <v>1178</v>
      </c>
      <c r="N214" s="0" t="n">
        <v>1.244482</v>
      </c>
      <c r="O214" s="0" t="n">
        <v>17</v>
      </c>
      <c r="Q214" s="82" t="s">
        <v>527</v>
      </c>
      <c r="U214" s="0" t="str">
        <f aca="false">IF(C214="","",IF(COUNTIF(Campaigns!$A$7:$A$300,C214)&gt;0,"✓",IF(N(K214)=0,"– no spend","⚠ add to Campaigns tab")))</f>
        <v>✓</v>
      </c>
      <c r="V214" s="83" t="n">
        <f aca="false">IF(K214="","",K214*IF(Settings!$B$22=Settings!$C$6,1,IF(Settings!$B$22="USD",1/INDEX(Settings!$B$29:$B$40,MONTH(A214)),INDEX(Settings!$B$29:$B$40,MONTH(A214)))))</f>
        <v>19.36</v>
      </c>
    </row>
    <row r="215" customFormat="false" ht="15" hidden="false" customHeight="false" outlineLevel="0" collapsed="false">
      <c r="A215" s="81" t="n">
        <v>46067</v>
      </c>
      <c r="B215" s="81" t="n">
        <v>46067</v>
      </c>
      <c r="C215" s="82" t="s">
        <v>170</v>
      </c>
      <c r="D215" s="82" t="s">
        <v>522</v>
      </c>
      <c r="E215" s="82" t="s">
        <v>523</v>
      </c>
      <c r="F215" s="0" t="n">
        <v>3</v>
      </c>
      <c r="G215" s="82" t="s">
        <v>524</v>
      </c>
      <c r="H215" s="0" t="n">
        <v>23.23</v>
      </c>
      <c r="I215" s="0" t="n">
        <v>70</v>
      </c>
      <c r="J215" s="82" t="s">
        <v>528</v>
      </c>
      <c r="K215" s="83" t="n">
        <v>69.69</v>
      </c>
      <c r="L215" s="0" t="n">
        <v>2653</v>
      </c>
      <c r="M215" s="0" t="n">
        <v>2299</v>
      </c>
      <c r="N215" s="0" t="n">
        <v>1.15398</v>
      </c>
      <c r="O215" s="0" t="n">
        <v>50</v>
      </c>
      <c r="P215" s="0" t="n">
        <v>3</v>
      </c>
      <c r="Q215" s="82" t="s">
        <v>527</v>
      </c>
      <c r="U215" s="0" t="str">
        <f aca="false">IF(C215="","",IF(COUNTIF(Campaigns!$A$7:$A$300,C215)&gt;0,"✓",IF(N(K215)=0,"– no spend","⚠ add to Campaigns tab")))</f>
        <v>✓</v>
      </c>
      <c r="V215" s="83" t="n">
        <f aca="false">IF(K215="","",K215*IF(Settings!$B$22=Settings!$C$6,1,IF(Settings!$B$22="USD",1/INDEX(Settings!$B$29:$B$40,MONTH(A215)),INDEX(Settings!$B$29:$B$40,MONTH(A215)))))</f>
        <v>69.69</v>
      </c>
    </row>
    <row r="216" customFormat="false" ht="15" hidden="false" customHeight="false" outlineLevel="0" collapsed="false">
      <c r="A216" s="81" t="n">
        <v>46067</v>
      </c>
      <c r="B216" s="81" t="n">
        <v>46067</v>
      </c>
      <c r="C216" s="82" t="s">
        <v>169</v>
      </c>
      <c r="D216" s="82" t="s">
        <v>530</v>
      </c>
      <c r="E216" s="82" t="s">
        <v>529</v>
      </c>
      <c r="I216" s="0" t="n">
        <v>41.29</v>
      </c>
      <c r="J216" s="82" t="s">
        <v>528</v>
      </c>
      <c r="K216" s="83" t="n">
        <v>18.29</v>
      </c>
      <c r="L216" s="0" t="n">
        <v>737</v>
      </c>
      <c r="M216" s="0" t="n">
        <v>589</v>
      </c>
      <c r="N216" s="0" t="n">
        <v>1.251273</v>
      </c>
      <c r="O216" s="0" t="n">
        <v>6</v>
      </c>
      <c r="Q216" s="82" t="s">
        <v>527</v>
      </c>
      <c r="U216" s="0" t="str">
        <f aca="false">IF(C216="","",IF(COUNTIF(Campaigns!$A$7:$A$300,C216)&gt;0,"✓",IF(N(K216)=0,"– no spend","⚠ add to Campaigns tab")))</f>
        <v>✓</v>
      </c>
      <c r="V216" s="83" t="n">
        <f aca="false">IF(K216="","",K216*IF(Settings!$B$22=Settings!$C$6,1,IF(Settings!$B$22="USD",1/INDEX(Settings!$B$29:$B$40,MONTH(A216)),INDEX(Settings!$B$29:$B$40,MONTH(A216)))))</f>
        <v>18.29</v>
      </c>
    </row>
    <row r="217" customFormat="false" ht="15" hidden="false" customHeight="false" outlineLevel="0" collapsed="false">
      <c r="A217" s="81" t="n">
        <v>46068</v>
      </c>
      <c r="B217" s="81" t="n">
        <v>46068</v>
      </c>
      <c r="C217" s="82" t="s">
        <v>182</v>
      </c>
      <c r="D217" s="82" t="s">
        <v>522</v>
      </c>
      <c r="E217" s="82" t="s">
        <v>532</v>
      </c>
      <c r="F217" s="0" t="n">
        <v>150</v>
      </c>
      <c r="G217" s="82" t="s">
        <v>533</v>
      </c>
      <c r="H217" s="0" t="n">
        <v>0.74073333</v>
      </c>
      <c r="I217" s="82" t="s">
        <v>525</v>
      </c>
      <c r="J217" s="82" t="s">
        <v>526</v>
      </c>
      <c r="K217" s="83" t="n">
        <v>111.11</v>
      </c>
      <c r="L217" s="0" t="n">
        <v>19547</v>
      </c>
      <c r="M217" s="0" t="n">
        <v>15976</v>
      </c>
      <c r="N217" s="0" t="n">
        <v>1.223523</v>
      </c>
      <c r="O217" s="0" t="n">
        <v>188</v>
      </c>
      <c r="Q217" s="82" t="s">
        <v>527</v>
      </c>
      <c r="U217" s="0" t="str">
        <f aca="false">IF(C217="","",IF(COUNTIF(Campaigns!$A$7:$A$300,C217)&gt;0,"✓",IF(N(K217)=0,"– no spend","⚠ add to Campaigns tab")))</f>
        <v>✓</v>
      </c>
      <c r="V217" s="83" t="n">
        <f aca="false">IF(K217="","",K217*IF(Settings!$B$22=Settings!$C$6,1,IF(Settings!$B$22="USD",1/INDEX(Settings!$B$29:$B$40,MONTH(A217)),INDEX(Settings!$B$29:$B$40,MONTH(A217)))))</f>
        <v>111.11</v>
      </c>
    </row>
    <row r="218" customFormat="false" ht="15" hidden="false" customHeight="false" outlineLevel="0" collapsed="false">
      <c r="A218" s="81" t="n">
        <v>46068</v>
      </c>
      <c r="B218" s="81" t="n">
        <v>46068</v>
      </c>
      <c r="C218" s="82" t="s">
        <v>171</v>
      </c>
      <c r="D218" s="82" t="s">
        <v>522</v>
      </c>
      <c r="E218" s="82" t="s">
        <v>532</v>
      </c>
      <c r="I218" s="0" t="n">
        <v>90</v>
      </c>
      <c r="J218" s="82" t="s">
        <v>528</v>
      </c>
      <c r="K218" s="83" t="n">
        <v>103.72</v>
      </c>
      <c r="L218" s="0" t="n">
        <v>3747</v>
      </c>
      <c r="M218" s="0" t="n">
        <v>3039</v>
      </c>
      <c r="N218" s="0" t="n">
        <v>1.232971</v>
      </c>
      <c r="O218" s="0" t="n">
        <v>37</v>
      </c>
      <c r="P218" s="0" t="n">
        <v>5</v>
      </c>
      <c r="Q218" s="82" t="s">
        <v>527</v>
      </c>
      <c r="U218" s="0" t="str">
        <f aca="false">IF(C218="","",IF(COUNTIF(Campaigns!$A$7:$A$300,C218)&gt;0,"✓",IF(N(K218)=0,"– no spend","⚠ add to Campaigns tab")))</f>
        <v>✓</v>
      </c>
      <c r="V218" s="83" t="n">
        <f aca="false">IF(K218="","",K218*IF(Settings!$B$22=Settings!$C$6,1,IF(Settings!$B$22="USD",1/INDEX(Settings!$B$29:$B$40,MONTH(A218)),INDEX(Settings!$B$29:$B$40,MONTH(A218)))))</f>
        <v>103.72</v>
      </c>
    </row>
    <row r="219" customFormat="false" ht="15" hidden="false" customHeight="false" outlineLevel="0" collapsed="false">
      <c r="A219" s="81" t="n">
        <v>46068</v>
      </c>
      <c r="B219" s="81" t="n">
        <v>46068</v>
      </c>
      <c r="C219" s="82" t="s">
        <v>167</v>
      </c>
      <c r="D219" s="82" t="s">
        <v>522</v>
      </c>
      <c r="E219" s="82" t="s">
        <v>523</v>
      </c>
      <c r="F219" s="0" t="n">
        <v>28</v>
      </c>
      <c r="G219" s="82" t="s">
        <v>524</v>
      </c>
      <c r="H219" s="0" t="n">
        <v>3.43285714</v>
      </c>
      <c r="I219" s="0" t="n">
        <v>50</v>
      </c>
      <c r="J219" s="82" t="s">
        <v>528</v>
      </c>
      <c r="K219" s="83" t="n">
        <v>96.12</v>
      </c>
      <c r="L219" s="0" t="n">
        <v>13550</v>
      </c>
      <c r="M219" s="0" t="n">
        <v>10580</v>
      </c>
      <c r="N219" s="0" t="n">
        <v>1.280718</v>
      </c>
      <c r="O219" s="0" t="n">
        <v>196</v>
      </c>
      <c r="P219" s="0" t="n">
        <v>26</v>
      </c>
      <c r="Q219" s="82" t="s">
        <v>527</v>
      </c>
      <c r="U219" s="0" t="str">
        <f aca="false">IF(C219="","",IF(COUNTIF(Campaigns!$A$7:$A$300,C219)&gt;0,"✓",IF(N(K219)=0,"– no spend","⚠ add to Campaigns tab")))</f>
        <v>✓</v>
      </c>
      <c r="V219" s="83" t="n">
        <f aca="false">IF(K219="","",K219*IF(Settings!$B$22=Settings!$C$6,1,IF(Settings!$B$22="USD",1/INDEX(Settings!$B$29:$B$40,MONTH(A219)),INDEX(Settings!$B$29:$B$40,MONTH(A219)))))</f>
        <v>96.12</v>
      </c>
    </row>
    <row r="220" customFormat="false" ht="15" hidden="false" customHeight="false" outlineLevel="0" collapsed="false">
      <c r="A220" s="81" t="n">
        <v>46068</v>
      </c>
      <c r="B220" s="81" t="n">
        <v>46068</v>
      </c>
      <c r="C220" s="82" t="s">
        <v>166</v>
      </c>
      <c r="D220" s="82" t="s">
        <v>522</v>
      </c>
      <c r="E220" s="82" t="s">
        <v>523</v>
      </c>
      <c r="F220" s="0" t="n">
        <v>58</v>
      </c>
      <c r="G220" s="82" t="s">
        <v>524</v>
      </c>
      <c r="H220" s="0" t="n">
        <v>19.32741379</v>
      </c>
      <c r="I220" s="82" t="s">
        <v>525</v>
      </c>
      <c r="J220" s="82" t="s">
        <v>526</v>
      </c>
      <c r="K220" s="83" t="n">
        <v>1120.99</v>
      </c>
      <c r="L220" s="0" t="n">
        <v>64775</v>
      </c>
      <c r="M220" s="0" t="n">
        <v>49051</v>
      </c>
      <c r="N220" s="0" t="n">
        <v>1.320564</v>
      </c>
      <c r="O220" s="0" t="n">
        <v>1122</v>
      </c>
      <c r="P220" s="0" t="n">
        <v>57</v>
      </c>
      <c r="Q220" s="82" t="s">
        <v>527</v>
      </c>
      <c r="U220" s="0" t="str">
        <f aca="false">IF(C220="","",IF(COUNTIF(Campaigns!$A$7:$A$300,C220)&gt;0,"✓",IF(N(K220)=0,"– no spend","⚠ add to Campaigns tab")))</f>
        <v>✓</v>
      </c>
      <c r="V220" s="83" t="n">
        <f aca="false">IF(K220="","",K220*IF(Settings!$B$22=Settings!$C$6,1,IF(Settings!$B$22="USD",1/INDEX(Settings!$B$29:$B$40,MONTH(A220)),INDEX(Settings!$B$29:$B$40,MONTH(A220)))))</f>
        <v>1120.99</v>
      </c>
    </row>
    <row r="221" customFormat="false" ht="15" hidden="false" customHeight="false" outlineLevel="0" collapsed="false">
      <c r="A221" s="81" t="n">
        <v>46068</v>
      </c>
      <c r="B221" s="81" t="n">
        <v>46068</v>
      </c>
      <c r="C221" s="82" t="s">
        <v>179</v>
      </c>
      <c r="D221" s="82" t="s">
        <v>522</v>
      </c>
      <c r="E221" s="82" t="s">
        <v>529</v>
      </c>
      <c r="F221" s="0" t="n">
        <v>3</v>
      </c>
      <c r="G221" s="82" t="s">
        <v>531</v>
      </c>
      <c r="H221" s="0" t="n">
        <v>7.11</v>
      </c>
      <c r="I221" s="0" t="n">
        <v>20</v>
      </c>
      <c r="J221" s="82" t="s">
        <v>528</v>
      </c>
      <c r="K221" s="83" t="n">
        <v>21.33</v>
      </c>
      <c r="L221" s="0" t="n">
        <v>1851</v>
      </c>
      <c r="M221" s="0" t="n">
        <v>1406</v>
      </c>
      <c r="N221" s="0" t="n">
        <v>1.316501</v>
      </c>
      <c r="O221" s="0" t="n">
        <v>24</v>
      </c>
      <c r="P221" s="0" t="n">
        <v>3</v>
      </c>
      <c r="Q221" s="82" t="s">
        <v>527</v>
      </c>
      <c r="U221" s="0" t="str">
        <f aca="false">IF(C221="","",IF(COUNTIF(Campaigns!$A$7:$A$300,C221)&gt;0,"✓",IF(N(K221)=0,"– no spend","⚠ add to Campaigns tab")))</f>
        <v>✓</v>
      </c>
      <c r="V221" s="83" t="n">
        <f aca="false">IF(K221="","",K221*IF(Settings!$B$22=Settings!$C$6,1,IF(Settings!$B$22="USD",1/INDEX(Settings!$B$29:$B$40,MONTH(A221)),INDEX(Settings!$B$29:$B$40,MONTH(A221)))))</f>
        <v>21.33</v>
      </c>
    </row>
    <row r="222" customFormat="false" ht="15" hidden="false" customHeight="false" outlineLevel="0" collapsed="false">
      <c r="A222" s="81" t="n">
        <v>46068</v>
      </c>
      <c r="B222" s="81" t="n">
        <v>46068</v>
      </c>
      <c r="C222" s="82" t="s">
        <v>170</v>
      </c>
      <c r="D222" s="82" t="s">
        <v>522</v>
      </c>
      <c r="E222" s="82" t="s">
        <v>523</v>
      </c>
      <c r="F222" s="0" t="n">
        <v>3</v>
      </c>
      <c r="G222" s="82" t="s">
        <v>524</v>
      </c>
      <c r="H222" s="0" t="n">
        <v>23.53666667</v>
      </c>
      <c r="I222" s="0" t="n">
        <v>70</v>
      </c>
      <c r="J222" s="82" t="s">
        <v>528</v>
      </c>
      <c r="K222" s="83" t="n">
        <v>70.61</v>
      </c>
      <c r="L222" s="0" t="n">
        <v>3030</v>
      </c>
      <c r="M222" s="0" t="n">
        <v>2564</v>
      </c>
      <c r="N222" s="0" t="n">
        <v>1.181747</v>
      </c>
      <c r="O222" s="0" t="n">
        <v>37</v>
      </c>
      <c r="P222" s="0" t="n">
        <v>3</v>
      </c>
      <c r="Q222" s="82" t="s">
        <v>527</v>
      </c>
      <c r="U222" s="0" t="str">
        <f aca="false">IF(C222="","",IF(COUNTIF(Campaigns!$A$7:$A$300,C222)&gt;0,"✓",IF(N(K222)=0,"– no spend","⚠ add to Campaigns tab")))</f>
        <v>✓</v>
      </c>
      <c r="V222" s="83" t="n">
        <f aca="false">IF(K222="","",K222*IF(Settings!$B$22=Settings!$C$6,1,IF(Settings!$B$22="USD",1/INDEX(Settings!$B$29:$B$40,MONTH(A222)),INDEX(Settings!$B$29:$B$40,MONTH(A222)))))</f>
        <v>70.61</v>
      </c>
    </row>
    <row r="223" customFormat="false" ht="15" hidden="false" customHeight="false" outlineLevel="0" collapsed="false">
      <c r="A223" s="81" t="n">
        <v>46068</v>
      </c>
      <c r="B223" s="81" t="n">
        <v>46068</v>
      </c>
      <c r="C223" s="82" t="s">
        <v>169</v>
      </c>
      <c r="D223" s="82" t="s">
        <v>530</v>
      </c>
      <c r="E223" s="82" t="s">
        <v>529</v>
      </c>
      <c r="I223" s="0" t="n">
        <v>41.29</v>
      </c>
      <c r="J223" s="82" t="s">
        <v>528</v>
      </c>
      <c r="K223" s="83" t="n">
        <v>22.44</v>
      </c>
      <c r="L223" s="0" t="n">
        <v>1379</v>
      </c>
      <c r="M223" s="0" t="n">
        <v>903</v>
      </c>
      <c r="N223" s="0" t="n">
        <v>1.527132</v>
      </c>
      <c r="O223" s="0" t="n">
        <v>14</v>
      </c>
      <c r="Q223" s="82" t="s">
        <v>527</v>
      </c>
      <c r="U223" s="0" t="str">
        <f aca="false">IF(C223="","",IF(COUNTIF(Campaigns!$A$7:$A$300,C223)&gt;0,"✓",IF(N(K223)=0,"– no spend","⚠ add to Campaigns tab")))</f>
        <v>✓</v>
      </c>
      <c r="V223" s="83" t="n">
        <f aca="false">IF(K223="","",K223*IF(Settings!$B$22=Settings!$C$6,1,IF(Settings!$B$22="USD",1/INDEX(Settings!$B$29:$B$40,MONTH(A223)),INDEX(Settings!$B$29:$B$40,MONTH(A223)))))</f>
        <v>22.44</v>
      </c>
    </row>
    <row r="224" customFormat="false" ht="15" hidden="false" customHeight="false" outlineLevel="0" collapsed="false">
      <c r="A224" s="81" t="n">
        <v>46069</v>
      </c>
      <c r="B224" s="81" t="n">
        <v>46069</v>
      </c>
      <c r="C224" s="82" t="s">
        <v>182</v>
      </c>
      <c r="D224" s="82" t="s">
        <v>522</v>
      </c>
      <c r="E224" s="82" t="s">
        <v>532</v>
      </c>
      <c r="F224" s="0" t="n">
        <v>158</v>
      </c>
      <c r="G224" s="82" t="s">
        <v>533</v>
      </c>
      <c r="H224" s="0" t="n">
        <v>0.78411392</v>
      </c>
      <c r="I224" s="82" t="s">
        <v>525</v>
      </c>
      <c r="J224" s="82" t="s">
        <v>526</v>
      </c>
      <c r="K224" s="83" t="n">
        <v>123.89</v>
      </c>
      <c r="L224" s="0" t="n">
        <v>21275</v>
      </c>
      <c r="M224" s="0" t="n">
        <v>16648</v>
      </c>
      <c r="N224" s="0" t="n">
        <v>1.277931</v>
      </c>
      <c r="O224" s="0" t="n">
        <v>199</v>
      </c>
      <c r="Q224" s="82" t="s">
        <v>527</v>
      </c>
      <c r="U224" s="0" t="str">
        <f aca="false">IF(C224="","",IF(COUNTIF(Campaigns!$A$7:$A$300,C224)&gt;0,"✓",IF(N(K224)=0,"– no spend","⚠ add to Campaigns tab")))</f>
        <v>✓</v>
      </c>
      <c r="V224" s="83" t="n">
        <f aca="false">IF(K224="","",K224*IF(Settings!$B$22=Settings!$C$6,1,IF(Settings!$B$22="USD",1/INDEX(Settings!$B$29:$B$40,MONTH(A224)),INDEX(Settings!$B$29:$B$40,MONTH(A224)))))</f>
        <v>123.89</v>
      </c>
    </row>
    <row r="225" customFormat="false" ht="15" hidden="false" customHeight="false" outlineLevel="0" collapsed="false">
      <c r="A225" s="81" t="n">
        <v>46069</v>
      </c>
      <c r="B225" s="81" t="n">
        <v>46069</v>
      </c>
      <c r="C225" s="82" t="s">
        <v>171</v>
      </c>
      <c r="D225" s="82" t="s">
        <v>522</v>
      </c>
      <c r="E225" s="82" t="s">
        <v>532</v>
      </c>
      <c r="I225" s="0" t="n">
        <v>90</v>
      </c>
      <c r="J225" s="82" t="s">
        <v>528</v>
      </c>
      <c r="K225" s="83" t="n">
        <v>92.74</v>
      </c>
      <c r="L225" s="0" t="n">
        <v>2993</v>
      </c>
      <c r="M225" s="0" t="n">
        <v>2318</v>
      </c>
      <c r="N225" s="0" t="n">
        <v>1.291199</v>
      </c>
      <c r="O225" s="0" t="n">
        <v>44</v>
      </c>
      <c r="P225" s="0" t="n">
        <v>8</v>
      </c>
      <c r="Q225" s="82" t="s">
        <v>527</v>
      </c>
      <c r="U225" s="0" t="str">
        <f aca="false">IF(C225="","",IF(COUNTIF(Campaigns!$A$7:$A$300,C225)&gt;0,"✓",IF(N(K225)=0,"– no spend","⚠ add to Campaigns tab")))</f>
        <v>✓</v>
      </c>
      <c r="V225" s="83" t="n">
        <f aca="false">IF(K225="","",K225*IF(Settings!$B$22=Settings!$C$6,1,IF(Settings!$B$22="USD",1/INDEX(Settings!$B$29:$B$40,MONTH(A225)),INDEX(Settings!$B$29:$B$40,MONTH(A225)))))</f>
        <v>92.74</v>
      </c>
    </row>
    <row r="226" customFormat="false" ht="15" hidden="false" customHeight="false" outlineLevel="0" collapsed="false">
      <c r="A226" s="81" t="n">
        <v>46069</v>
      </c>
      <c r="B226" s="81" t="n">
        <v>46069</v>
      </c>
      <c r="C226" s="82" t="s">
        <v>167</v>
      </c>
      <c r="D226" s="82" t="s">
        <v>522</v>
      </c>
      <c r="E226" s="82" t="s">
        <v>523</v>
      </c>
      <c r="F226" s="0" t="n">
        <v>13</v>
      </c>
      <c r="G226" s="82" t="s">
        <v>524</v>
      </c>
      <c r="H226" s="0" t="n">
        <v>6.93923077</v>
      </c>
      <c r="I226" s="0" t="n">
        <v>50</v>
      </c>
      <c r="J226" s="82" t="s">
        <v>528</v>
      </c>
      <c r="K226" s="83" t="n">
        <v>90.21</v>
      </c>
      <c r="L226" s="0" t="n">
        <v>13213</v>
      </c>
      <c r="M226" s="0" t="n">
        <v>10891</v>
      </c>
      <c r="N226" s="0" t="n">
        <v>1.213204</v>
      </c>
      <c r="O226" s="0" t="n">
        <v>162</v>
      </c>
      <c r="P226" s="0" t="n">
        <v>11</v>
      </c>
      <c r="Q226" s="82" t="s">
        <v>527</v>
      </c>
      <c r="U226" s="0" t="str">
        <f aca="false">IF(C226="","",IF(COUNTIF(Campaigns!$A$7:$A$300,C226)&gt;0,"✓",IF(N(K226)=0,"– no spend","⚠ add to Campaigns tab")))</f>
        <v>✓</v>
      </c>
      <c r="V226" s="83" t="n">
        <f aca="false">IF(K226="","",K226*IF(Settings!$B$22=Settings!$C$6,1,IF(Settings!$B$22="USD",1/INDEX(Settings!$B$29:$B$40,MONTH(A226)),INDEX(Settings!$B$29:$B$40,MONTH(A226)))))</f>
        <v>90.21</v>
      </c>
    </row>
    <row r="227" customFormat="false" ht="15" hidden="false" customHeight="false" outlineLevel="0" collapsed="false">
      <c r="A227" s="81" t="n">
        <v>46069</v>
      </c>
      <c r="B227" s="81" t="n">
        <v>46069</v>
      </c>
      <c r="C227" s="82" t="s">
        <v>166</v>
      </c>
      <c r="D227" s="82" t="s">
        <v>522</v>
      </c>
      <c r="E227" s="82" t="s">
        <v>523</v>
      </c>
      <c r="F227" s="0" t="n">
        <v>49</v>
      </c>
      <c r="G227" s="82" t="s">
        <v>524</v>
      </c>
      <c r="H227" s="0" t="n">
        <v>21.37877551</v>
      </c>
      <c r="I227" s="82" t="s">
        <v>525</v>
      </c>
      <c r="J227" s="82" t="s">
        <v>526</v>
      </c>
      <c r="K227" s="83" t="n">
        <v>1047.56</v>
      </c>
      <c r="L227" s="0" t="n">
        <v>58857</v>
      </c>
      <c r="M227" s="0" t="n">
        <v>46379</v>
      </c>
      <c r="N227" s="0" t="n">
        <v>1.269044</v>
      </c>
      <c r="O227" s="0" t="n">
        <v>918</v>
      </c>
      <c r="P227" s="0" t="n">
        <v>51</v>
      </c>
      <c r="Q227" s="82" t="s">
        <v>527</v>
      </c>
      <c r="U227" s="0" t="str">
        <f aca="false">IF(C227="","",IF(COUNTIF(Campaigns!$A$7:$A$300,C227)&gt;0,"✓",IF(N(K227)=0,"– no spend","⚠ add to Campaigns tab")))</f>
        <v>✓</v>
      </c>
      <c r="V227" s="83" t="n">
        <f aca="false">IF(K227="","",K227*IF(Settings!$B$22=Settings!$C$6,1,IF(Settings!$B$22="USD",1/INDEX(Settings!$B$29:$B$40,MONTH(A227)),INDEX(Settings!$B$29:$B$40,MONTH(A227)))))</f>
        <v>1047.56</v>
      </c>
    </row>
    <row r="228" customFormat="false" ht="15" hidden="false" customHeight="false" outlineLevel="0" collapsed="false">
      <c r="A228" s="81" t="n">
        <v>46069</v>
      </c>
      <c r="B228" s="81" t="n">
        <v>46069</v>
      </c>
      <c r="C228" s="82" t="s">
        <v>179</v>
      </c>
      <c r="D228" s="82" t="s">
        <v>522</v>
      </c>
      <c r="E228" s="82" t="s">
        <v>529</v>
      </c>
      <c r="I228" s="0" t="n">
        <v>20</v>
      </c>
      <c r="J228" s="82" t="s">
        <v>528</v>
      </c>
      <c r="K228" s="83" t="n">
        <v>21.86</v>
      </c>
      <c r="L228" s="0" t="n">
        <v>1662</v>
      </c>
      <c r="M228" s="0" t="n">
        <v>1331</v>
      </c>
      <c r="N228" s="0" t="n">
        <v>1.248685</v>
      </c>
      <c r="O228" s="0" t="n">
        <v>21</v>
      </c>
      <c r="Q228" s="82" t="s">
        <v>527</v>
      </c>
      <c r="U228" s="0" t="str">
        <f aca="false">IF(C228="","",IF(COUNTIF(Campaigns!$A$7:$A$300,C228)&gt;0,"✓",IF(N(K228)=0,"– no spend","⚠ add to Campaigns tab")))</f>
        <v>✓</v>
      </c>
      <c r="V228" s="83" t="n">
        <f aca="false">IF(K228="","",K228*IF(Settings!$B$22=Settings!$C$6,1,IF(Settings!$B$22="USD",1/INDEX(Settings!$B$29:$B$40,MONTH(A228)),INDEX(Settings!$B$29:$B$40,MONTH(A228)))))</f>
        <v>21.86</v>
      </c>
    </row>
    <row r="229" customFormat="false" ht="15" hidden="false" customHeight="false" outlineLevel="0" collapsed="false">
      <c r="A229" s="81" t="n">
        <v>46069</v>
      </c>
      <c r="B229" s="81" t="n">
        <v>46069</v>
      </c>
      <c r="C229" s="82" t="s">
        <v>170</v>
      </c>
      <c r="D229" s="82" t="s">
        <v>522</v>
      </c>
      <c r="E229" s="82" t="s">
        <v>523</v>
      </c>
      <c r="F229" s="0" t="n">
        <v>7</v>
      </c>
      <c r="G229" s="82" t="s">
        <v>524</v>
      </c>
      <c r="H229" s="0" t="n">
        <v>12.14571429</v>
      </c>
      <c r="I229" s="0" t="n">
        <v>70</v>
      </c>
      <c r="J229" s="82" t="s">
        <v>528</v>
      </c>
      <c r="K229" s="83" t="n">
        <v>85.02</v>
      </c>
      <c r="L229" s="0" t="n">
        <v>3295</v>
      </c>
      <c r="M229" s="0" t="n">
        <v>2866</v>
      </c>
      <c r="N229" s="0" t="n">
        <v>1.149686</v>
      </c>
      <c r="O229" s="0" t="n">
        <v>61</v>
      </c>
      <c r="P229" s="0" t="n">
        <v>8</v>
      </c>
      <c r="Q229" s="82" t="s">
        <v>527</v>
      </c>
      <c r="U229" s="0" t="str">
        <f aca="false">IF(C229="","",IF(COUNTIF(Campaigns!$A$7:$A$300,C229)&gt;0,"✓",IF(N(K229)=0,"– no spend","⚠ add to Campaigns tab")))</f>
        <v>✓</v>
      </c>
      <c r="V229" s="83" t="n">
        <f aca="false">IF(K229="","",K229*IF(Settings!$B$22=Settings!$C$6,1,IF(Settings!$B$22="USD",1/INDEX(Settings!$B$29:$B$40,MONTH(A229)),INDEX(Settings!$B$29:$B$40,MONTH(A229)))))</f>
        <v>85.02</v>
      </c>
    </row>
    <row r="230" customFormat="false" ht="15" hidden="false" customHeight="false" outlineLevel="0" collapsed="false">
      <c r="A230" s="81" t="n">
        <v>46069</v>
      </c>
      <c r="B230" s="81" t="n">
        <v>46069</v>
      </c>
      <c r="C230" s="82" t="s">
        <v>169</v>
      </c>
      <c r="D230" s="82" t="s">
        <v>530</v>
      </c>
      <c r="E230" s="82" t="s">
        <v>529</v>
      </c>
      <c r="I230" s="0" t="n">
        <v>41.29</v>
      </c>
      <c r="J230" s="82" t="s">
        <v>528</v>
      </c>
      <c r="K230" s="83" t="n">
        <v>23.26</v>
      </c>
      <c r="L230" s="0" t="n">
        <v>1155</v>
      </c>
      <c r="M230" s="0" t="n">
        <v>795</v>
      </c>
      <c r="N230" s="0" t="n">
        <v>1.45283</v>
      </c>
      <c r="O230" s="0" t="n">
        <v>19</v>
      </c>
      <c r="Q230" s="82" t="s">
        <v>527</v>
      </c>
      <c r="U230" s="0" t="str">
        <f aca="false">IF(C230="","",IF(COUNTIF(Campaigns!$A$7:$A$300,C230)&gt;0,"✓",IF(N(K230)=0,"– no spend","⚠ add to Campaigns tab")))</f>
        <v>✓</v>
      </c>
      <c r="V230" s="83" t="n">
        <f aca="false">IF(K230="","",K230*IF(Settings!$B$22=Settings!$C$6,1,IF(Settings!$B$22="USD",1/INDEX(Settings!$B$29:$B$40,MONTH(A230)),INDEX(Settings!$B$29:$B$40,MONTH(A230)))))</f>
        <v>23.26</v>
      </c>
    </row>
    <row r="231" customFormat="false" ht="15" hidden="false" customHeight="false" outlineLevel="0" collapsed="false">
      <c r="A231" s="81" t="n">
        <v>46070</v>
      </c>
      <c r="B231" s="81" t="n">
        <v>46070</v>
      </c>
      <c r="C231" s="82" t="s">
        <v>182</v>
      </c>
      <c r="D231" s="82" t="s">
        <v>522</v>
      </c>
      <c r="E231" s="82" t="s">
        <v>532</v>
      </c>
      <c r="F231" s="0" t="n">
        <v>231</v>
      </c>
      <c r="G231" s="82" t="s">
        <v>533</v>
      </c>
      <c r="H231" s="0" t="n">
        <v>0.88069264</v>
      </c>
      <c r="I231" s="82" t="s">
        <v>525</v>
      </c>
      <c r="J231" s="82" t="s">
        <v>526</v>
      </c>
      <c r="K231" s="83" t="n">
        <v>203.44</v>
      </c>
      <c r="L231" s="0" t="n">
        <v>34003</v>
      </c>
      <c r="M231" s="0" t="n">
        <v>27229</v>
      </c>
      <c r="N231" s="0" t="n">
        <v>1.248779</v>
      </c>
      <c r="O231" s="0" t="n">
        <v>273</v>
      </c>
      <c r="Q231" s="82" t="s">
        <v>527</v>
      </c>
      <c r="U231" s="0" t="str">
        <f aca="false">IF(C231="","",IF(COUNTIF(Campaigns!$A$7:$A$300,C231)&gt;0,"✓",IF(N(K231)=0,"– no spend","⚠ add to Campaigns tab")))</f>
        <v>✓</v>
      </c>
      <c r="V231" s="83" t="n">
        <f aca="false">IF(K231="","",K231*IF(Settings!$B$22=Settings!$C$6,1,IF(Settings!$B$22="USD",1/INDEX(Settings!$B$29:$B$40,MONTH(A231)),INDEX(Settings!$B$29:$B$40,MONTH(A231)))))</f>
        <v>203.44</v>
      </c>
    </row>
    <row r="232" customFormat="false" ht="15" hidden="false" customHeight="false" outlineLevel="0" collapsed="false">
      <c r="A232" s="81" t="n">
        <v>46070</v>
      </c>
      <c r="B232" s="81" t="n">
        <v>46070</v>
      </c>
      <c r="C232" s="82" t="s">
        <v>171</v>
      </c>
      <c r="D232" s="82" t="s">
        <v>522</v>
      </c>
      <c r="E232" s="82" t="s">
        <v>532</v>
      </c>
      <c r="I232" s="0" t="n">
        <v>90</v>
      </c>
      <c r="J232" s="82" t="s">
        <v>528</v>
      </c>
      <c r="K232" s="83" t="n">
        <v>90.03</v>
      </c>
      <c r="L232" s="0" t="n">
        <v>3208</v>
      </c>
      <c r="M232" s="0" t="n">
        <v>2342</v>
      </c>
      <c r="N232" s="0" t="n">
        <v>1.369769</v>
      </c>
      <c r="O232" s="0" t="n">
        <v>36</v>
      </c>
      <c r="P232" s="0" t="n">
        <v>4</v>
      </c>
      <c r="Q232" s="82" t="s">
        <v>527</v>
      </c>
      <c r="U232" s="0" t="str">
        <f aca="false">IF(C232="","",IF(COUNTIF(Campaigns!$A$7:$A$300,C232)&gt;0,"✓",IF(N(K232)=0,"– no spend","⚠ add to Campaigns tab")))</f>
        <v>✓</v>
      </c>
      <c r="V232" s="83" t="n">
        <f aca="false">IF(K232="","",K232*IF(Settings!$B$22=Settings!$C$6,1,IF(Settings!$B$22="USD",1/INDEX(Settings!$B$29:$B$40,MONTH(A232)),INDEX(Settings!$B$29:$B$40,MONTH(A232)))))</f>
        <v>90.03</v>
      </c>
    </row>
    <row r="233" customFormat="false" ht="15" hidden="false" customHeight="false" outlineLevel="0" collapsed="false">
      <c r="A233" s="81" t="n">
        <v>46070</v>
      </c>
      <c r="B233" s="81" t="n">
        <v>46070</v>
      </c>
      <c r="C233" s="82" t="s">
        <v>167</v>
      </c>
      <c r="D233" s="82" t="s">
        <v>522</v>
      </c>
      <c r="E233" s="82" t="s">
        <v>523</v>
      </c>
      <c r="F233" s="0" t="n">
        <v>9</v>
      </c>
      <c r="G233" s="82" t="s">
        <v>524</v>
      </c>
      <c r="H233" s="0" t="n">
        <v>9.58777778</v>
      </c>
      <c r="I233" s="0" t="n">
        <v>50</v>
      </c>
      <c r="J233" s="82" t="s">
        <v>528</v>
      </c>
      <c r="K233" s="83" t="n">
        <v>86.29</v>
      </c>
      <c r="L233" s="0" t="n">
        <v>12816</v>
      </c>
      <c r="M233" s="0" t="n">
        <v>10195</v>
      </c>
      <c r="N233" s="0" t="n">
        <v>1.257087</v>
      </c>
      <c r="O233" s="0" t="n">
        <v>156</v>
      </c>
      <c r="P233" s="0" t="n">
        <v>10</v>
      </c>
      <c r="Q233" s="82" t="s">
        <v>527</v>
      </c>
      <c r="U233" s="0" t="str">
        <f aca="false">IF(C233="","",IF(COUNTIF(Campaigns!$A$7:$A$300,C233)&gt;0,"✓",IF(N(K233)=0,"– no spend","⚠ add to Campaigns tab")))</f>
        <v>✓</v>
      </c>
      <c r="V233" s="83" t="n">
        <f aca="false">IF(K233="","",K233*IF(Settings!$B$22=Settings!$C$6,1,IF(Settings!$B$22="USD",1/INDEX(Settings!$B$29:$B$40,MONTH(A233)),INDEX(Settings!$B$29:$B$40,MONTH(A233)))))</f>
        <v>86.29</v>
      </c>
    </row>
    <row r="234" customFormat="false" ht="15" hidden="false" customHeight="false" outlineLevel="0" collapsed="false">
      <c r="A234" s="81" t="n">
        <v>46070</v>
      </c>
      <c r="B234" s="81" t="n">
        <v>46070</v>
      </c>
      <c r="C234" s="82" t="s">
        <v>166</v>
      </c>
      <c r="D234" s="82" t="s">
        <v>522</v>
      </c>
      <c r="E234" s="82" t="s">
        <v>523</v>
      </c>
      <c r="F234" s="0" t="n">
        <v>58</v>
      </c>
      <c r="G234" s="82" t="s">
        <v>524</v>
      </c>
      <c r="H234" s="0" t="n">
        <v>18.01051724</v>
      </c>
      <c r="I234" s="82" t="s">
        <v>525</v>
      </c>
      <c r="J234" s="82" t="s">
        <v>526</v>
      </c>
      <c r="K234" s="83" t="n">
        <v>1044.61</v>
      </c>
      <c r="L234" s="0" t="n">
        <v>53489</v>
      </c>
      <c r="M234" s="0" t="n">
        <v>41038</v>
      </c>
      <c r="N234" s="0" t="n">
        <v>1.303402</v>
      </c>
      <c r="O234" s="0" t="n">
        <v>849</v>
      </c>
      <c r="P234" s="0" t="n">
        <v>57</v>
      </c>
      <c r="Q234" s="82" t="s">
        <v>527</v>
      </c>
      <c r="U234" s="0" t="str">
        <f aca="false">IF(C234="","",IF(COUNTIF(Campaigns!$A$7:$A$300,C234)&gt;0,"✓",IF(N(K234)=0,"– no spend","⚠ add to Campaigns tab")))</f>
        <v>✓</v>
      </c>
      <c r="V234" s="83" t="n">
        <f aca="false">IF(K234="","",K234*IF(Settings!$B$22=Settings!$C$6,1,IF(Settings!$B$22="USD",1/INDEX(Settings!$B$29:$B$40,MONTH(A234)),INDEX(Settings!$B$29:$B$40,MONTH(A234)))))</f>
        <v>1044.61</v>
      </c>
    </row>
    <row r="235" customFormat="false" ht="15" hidden="false" customHeight="false" outlineLevel="0" collapsed="false">
      <c r="A235" s="81" t="n">
        <v>46070</v>
      </c>
      <c r="B235" s="81" t="n">
        <v>46070</v>
      </c>
      <c r="C235" s="82" t="s">
        <v>179</v>
      </c>
      <c r="D235" s="82" t="s">
        <v>522</v>
      </c>
      <c r="E235" s="82" t="s">
        <v>529</v>
      </c>
      <c r="F235" s="0" t="n">
        <v>3</v>
      </c>
      <c r="G235" s="82" t="s">
        <v>531</v>
      </c>
      <c r="H235" s="0" t="n">
        <v>6.47</v>
      </c>
      <c r="I235" s="0" t="n">
        <v>20</v>
      </c>
      <c r="J235" s="82" t="s">
        <v>528</v>
      </c>
      <c r="K235" s="83" t="n">
        <v>19.41</v>
      </c>
      <c r="L235" s="0" t="n">
        <v>1691</v>
      </c>
      <c r="M235" s="0" t="n">
        <v>1284</v>
      </c>
      <c r="N235" s="0" t="n">
        <v>1.316978</v>
      </c>
      <c r="O235" s="0" t="n">
        <v>20</v>
      </c>
      <c r="P235" s="0" t="n">
        <v>3</v>
      </c>
      <c r="Q235" s="82" t="s">
        <v>527</v>
      </c>
      <c r="U235" s="0" t="str">
        <f aca="false">IF(C235="","",IF(COUNTIF(Campaigns!$A$7:$A$300,C235)&gt;0,"✓",IF(N(K235)=0,"– no spend","⚠ add to Campaigns tab")))</f>
        <v>✓</v>
      </c>
      <c r="V235" s="83" t="n">
        <f aca="false">IF(K235="","",K235*IF(Settings!$B$22=Settings!$C$6,1,IF(Settings!$B$22="USD",1/INDEX(Settings!$B$29:$B$40,MONTH(A235)),INDEX(Settings!$B$29:$B$40,MONTH(A235)))))</f>
        <v>19.41</v>
      </c>
    </row>
    <row r="236" customFormat="false" ht="15" hidden="false" customHeight="false" outlineLevel="0" collapsed="false">
      <c r="A236" s="81" t="n">
        <v>46070</v>
      </c>
      <c r="B236" s="81" t="n">
        <v>46070</v>
      </c>
      <c r="C236" s="82" t="s">
        <v>170</v>
      </c>
      <c r="D236" s="82" t="s">
        <v>522</v>
      </c>
      <c r="E236" s="82" t="s">
        <v>523</v>
      </c>
      <c r="F236" s="0" t="n">
        <v>7</v>
      </c>
      <c r="G236" s="82" t="s">
        <v>524</v>
      </c>
      <c r="H236" s="0" t="n">
        <v>9.61714286</v>
      </c>
      <c r="I236" s="0" t="n">
        <v>70</v>
      </c>
      <c r="J236" s="82" t="s">
        <v>528</v>
      </c>
      <c r="K236" s="83" t="n">
        <v>67.32</v>
      </c>
      <c r="L236" s="0" t="n">
        <v>2884</v>
      </c>
      <c r="M236" s="0" t="n">
        <v>2449</v>
      </c>
      <c r="N236" s="0" t="n">
        <v>1.177624</v>
      </c>
      <c r="O236" s="0" t="n">
        <v>43</v>
      </c>
      <c r="P236" s="0" t="n">
        <v>7</v>
      </c>
      <c r="Q236" s="82" t="s">
        <v>527</v>
      </c>
      <c r="U236" s="0" t="str">
        <f aca="false">IF(C236="","",IF(COUNTIF(Campaigns!$A$7:$A$300,C236)&gt;0,"✓",IF(N(K236)=0,"– no spend","⚠ add to Campaigns tab")))</f>
        <v>✓</v>
      </c>
      <c r="V236" s="83" t="n">
        <f aca="false">IF(K236="","",K236*IF(Settings!$B$22=Settings!$C$6,1,IF(Settings!$B$22="USD",1/INDEX(Settings!$B$29:$B$40,MONTH(A236)),INDEX(Settings!$B$29:$B$40,MONTH(A236)))))</f>
        <v>67.32</v>
      </c>
    </row>
    <row r="237" customFormat="false" ht="15" hidden="false" customHeight="false" outlineLevel="0" collapsed="false">
      <c r="A237" s="81" t="n">
        <v>46070</v>
      </c>
      <c r="B237" s="81" t="n">
        <v>46070</v>
      </c>
      <c r="C237" s="82" t="s">
        <v>169</v>
      </c>
      <c r="D237" s="82" t="s">
        <v>530</v>
      </c>
      <c r="E237" s="82" t="s">
        <v>529</v>
      </c>
      <c r="F237" s="0" t="n">
        <v>1</v>
      </c>
      <c r="G237" s="82" t="s">
        <v>531</v>
      </c>
      <c r="H237" s="0" t="n">
        <v>20.62</v>
      </c>
      <c r="I237" s="0" t="n">
        <v>41.29</v>
      </c>
      <c r="J237" s="82" t="s">
        <v>528</v>
      </c>
      <c r="K237" s="83" t="n">
        <v>20.62</v>
      </c>
      <c r="L237" s="0" t="n">
        <v>905</v>
      </c>
      <c r="M237" s="0" t="n">
        <v>635</v>
      </c>
      <c r="N237" s="0" t="n">
        <v>1.425197</v>
      </c>
      <c r="O237" s="0" t="n">
        <v>13</v>
      </c>
      <c r="P237" s="0" t="n">
        <v>1</v>
      </c>
      <c r="Q237" s="82" t="s">
        <v>527</v>
      </c>
      <c r="U237" s="0" t="str">
        <f aca="false">IF(C237="","",IF(COUNTIF(Campaigns!$A$7:$A$300,C237)&gt;0,"✓",IF(N(K237)=0,"– no spend","⚠ add to Campaigns tab")))</f>
        <v>✓</v>
      </c>
      <c r="V237" s="83" t="n">
        <f aca="false">IF(K237="","",K237*IF(Settings!$B$22=Settings!$C$6,1,IF(Settings!$B$22="USD",1/INDEX(Settings!$B$29:$B$40,MONTH(A237)),INDEX(Settings!$B$29:$B$40,MONTH(A237)))))</f>
        <v>20.62</v>
      </c>
    </row>
    <row r="238" customFormat="false" ht="15" hidden="false" customHeight="false" outlineLevel="0" collapsed="false">
      <c r="A238" s="81" t="n">
        <v>46071</v>
      </c>
      <c r="B238" s="81" t="n">
        <v>46071</v>
      </c>
      <c r="C238" s="82" t="s">
        <v>182</v>
      </c>
      <c r="D238" s="82" t="s">
        <v>522</v>
      </c>
      <c r="E238" s="82" t="s">
        <v>532</v>
      </c>
      <c r="F238" s="0" t="n">
        <v>252</v>
      </c>
      <c r="G238" s="82" t="s">
        <v>533</v>
      </c>
      <c r="H238" s="0" t="n">
        <v>0.76809524</v>
      </c>
      <c r="I238" s="82" t="s">
        <v>525</v>
      </c>
      <c r="J238" s="82" t="s">
        <v>526</v>
      </c>
      <c r="K238" s="83" t="n">
        <v>193.56</v>
      </c>
      <c r="L238" s="0" t="n">
        <v>31687</v>
      </c>
      <c r="M238" s="0" t="n">
        <v>24133</v>
      </c>
      <c r="N238" s="0" t="n">
        <v>1.313015</v>
      </c>
      <c r="O238" s="0" t="n">
        <v>280</v>
      </c>
      <c r="Q238" s="82" t="s">
        <v>527</v>
      </c>
      <c r="U238" s="0" t="str">
        <f aca="false">IF(C238="","",IF(COUNTIF(Campaigns!$A$7:$A$300,C238)&gt;0,"✓",IF(N(K238)=0,"– no spend","⚠ add to Campaigns tab")))</f>
        <v>✓</v>
      </c>
      <c r="V238" s="83" t="n">
        <f aca="false">IF(K238="","",K238*IF(Settings!$B$22=Settings!$C$6,1,IF(Settings!$B$22="USD",1/INDEX(Settings!$B$29:$B$40,MONTH(A238)),INDEX(Settings!$B$29:$B$40,MONTH(A238)))))</f>
        <v>193.56</v>
      </c>
    </row>
    <row r="239" customFormat="false" ht="15" hidden="false" customHeight="false" outlineLevel="0" collapsed="false">
      <c r="A239" s="81" t="n">
        <v>46071</v>
      </c>
      <c r="B239" s="81" t="n">
        <v>46071</v>
      </c>
      <c r="C239" s="82" t="s">
        <v>171</v>
      </c>
      <c r="D239" s="82" t="s">
        <v>522</v>
      </c>
      <c r="E239" s="82" t="s">
        <v>532</v>
      </c>
      <c r="I239" s="0" t="n">
        <v>90</v>
      </c>
      <c r="J239" s="82" t="s">
        <v>528</v>
      </c>
      <c r="K239" s="83" t="n">
        <v>86.44</v>
      </c>
      <c r="L239" s="0" t="n">
        <v>3258</v>
      </c>
      <c r="M239" s="0" t="n">
        <v>2438</v>
      </c>
      <c r="N239" s="0" t="n">
        <v>1.336341</v>
      </c>
      <c r="O239" s="0" t="n">
        <v>34</v>
      </c>
      <c r="P239" s="0" t="n">
        <v>3</v>
      </c>
      <c r="Q239" s="82" t="s">
        <v>527</v>
      </c>
      <c r="U239" s="0" t="str">
        <f aca="false">IF(C239="","",IF(COUNTIF(Campaigns!$A$7:$A$300,C239)&gt;0,"✓",IF(N(K239)=0,"– no spend","⚠ add to Campaigns tab")))</f>
        <v>✓</v>
      </c>
      <c r="V239" s="83" t="n">
        <f aca="false">IF(K239="","",K239*IF(Settings!$B$22=Settings!$C$6,1,IF(Settings!$B$22="USD",1/INDEX(Settings!$B$29:$B$40,MONTH(A239)),INDEX(Settings!$B$29:$B$40,MONTH(A239)))))</f>
        <v>86.44</v>
      </c>
    </row>
    <row r="240" customFormat="false" ht="15" hidden="false" customHeight="false" outlineLevel="0" collapsed="false">
      <c r="A240" s="81" t="n">
        <v>46071</v>
      </c>
      <c r="B240" s="81" t="n">
        <v>46071</v>
      </c>
      <c r="C240" s="82" t="s">
        <v>167</v>
      </c>
      <c r="D240" s="82" t="s">
        <v>522</v>
      </c>
      <c r="E240" s="82" t="s">
        <v>523</v>
      </c>
      <c r="F240" s="0" t="n">
        <v>17</v>
      </c>
      <c r="G240" s="82" t="s">
        <v>524</v>
      </c>
      <c r="H240" s="0" t="n">
        <v>5.10058824</v>
      </c>
      <c r="I240" s="0" t="n">
        <v>50</v>
      </c>
      <c r="J240" s="82" t="s">
        <v>528</v>
      </c>
      <c r="K240" s="83" t="n">
        <v>86.71</v>
      </c>
      <c r="L240" s="0" t="n">
        <v>11551</v>
      </c>
      <c r="M240" s="0" t="n">
        <v>9501</v>
      </c>
      <c r="N240" s="0" t="n">
        <v>1.215767</v>
      </c>
      <c r="O240" s="0" t="n">
        <v>152</v>
      </c>
      <c r="P240" s="0" t="n">
        <v>18</v>
      </c>
      <c r="Q240" s="82" t="s">
        <v>527</v>
      </c>
      <c r="U240" s="0" t="str">
        <f aca="false">IF(C240="","",IF(COUNTIF(Campaigns!$A$7:$A$300,C240)&gt;0,"✓",IF(N(K240)=0,"– no spend","⚠ add to Campaigns tab")))</f>
        <v>✓</v>
      </c>
      <c r="V240" s="83" t="n">
        <f aca="false">IF(K240="","",K240*IF(Settings!$B$22=Settings!$C$6,1,IF(Settings!$B$22="USD",1/INDEX(Settings!$B$29:$B$40,MONTH(A240)),INDEX(Settings!$B$29:$B$40,MONTH(A240)))))</f>
        <v>86.71</v>
      </c>
    </row>
    <row r="241" customFormat="false" ht="15" hidden="false" customHeight="false" outlineLevel="0" collapsed="false">
      <c r="A241" s="81" t="n">
        <v>46071</v>
      </c>
      <c r="B241" s="81" t="n">
        <v>46071</v>
      </c>
      <c r="C241" s="82" t="s">
        <v>166</v>
      </c>
      <c r="D241" s="82" t="s">
        <v>522</v>
      </c>
      <c r="E241" s="82" t="s">
        <v>523</v>
      </c>
      <c r="F241" s="0" t="n">
        <v>48</v>
      </c>
      <c r="G241" s="82" t="s">
        <v>524</v>
      </c>
      <c r="H241" s="0" t="n">
        <v>24.56395833</v>
      </c>
      <c r="I241" s="82" t="s">
        <v>525</v>
      </c>
      <c r="J241" s="82" t="s">
        <v>526</v>
      </c>
      <c r="K241" s="83" t="n">
        <v>1179.07</v>
      </c>
      <c r="L241" s="0" t="n">
        <v>58424</v>
      </c>
      <c r="M241" s="0" t="n">
        <v>46824</v>
      </c>
      <c r="N241" s="0" t="n">
        <v>1.247736</v>
      </c>
      <c r="O241" s="0" t="n">
        <v>892</v>
      </c>
      <c r="P241" s="0" t="n">
        <v>48</v>
      </c>
      <c r="Q241" s="82" t="s">
        <v>527</v>
      </c>
      <c r="U241" s="0" t="str">
        <f aca="false">IF(C241="","",IF(COUNTIF(Campaigns!$A$7:$A$300,C241)&gt;0,"✓",IF(N(K241)=0,"– no spend","⚠ add to Campaigns tab")))</f>
        <v>✓</v>
      </c>
      <c r="V241" s="83" t="n">
        <f aca="false">IF(K241="","",K241*IF(Settings!$B$22=Settings!$C$6,1,IF(Settings!$B$22="USD",1/INDEX(Settings!$B$29:$B$40,MONTH(A241)),INDEX(Settings!$B$29:$B$40,MONTH(A241)))))</f>
        <v>1179.07</v>
      </c>
    </row>
    <row r="242" customFormat="false" ht="15" hidden="false" customHeight="false" outlineLevel="0" collapsed="false">
      <c r="A242" s="81" t="n">
        <v>46071</v>
      </c>
      <c r="B242" s="81" t="n">
        <v>46071</v>
      </c>
      <c r="C242" s="82" t="s">
        <v>179</v>
      </c>
      <c r="D242" s="82" t="s">
        <v>522</v>
      </c>
      <c r="E242" s="82" t="s">
        <v>529</v>
      </c>
      <c r="F242" s="0" t="n">
        <v>2</v>
      </c>
      <c r="G242" s="82" t="s">
        <v>531</v>
      </c>
      <c r="H242" s="0" t="n">
        <v>9.975</v>
      </c>
      <c r="I242" s="0" t="n">
        <v>20</v>
      </c>
      <c r="J242" s="82" t="s">
        <v>528</v>
      </c>
      <c r="K242" s="83" t="n">
        <v>19.95</v>
      </c>
      <c r="L242" s="0" t="n">
        <v>1628</v>
      </c>
      <c r="M242" s="0" t="n">
        <v>1280</v>
      </c>
      <c r="N242" s="0" t="n">
        <v>1.271875</v>
      </c>
      <c r="O242" s="0" t="n">
        <v>17</v>
      </c>
      <c r="P242" s="0" t="n">
        <v>2</v>
      </c>
      <c r="Q242" s="82" t="s">
        <v>527</v>
      </c>
      <c r="U242" s="0" t="str">
        <f aca="false">IF(C242="","",IF(COUNTIF(Campaigns!$A$7:$A$300,C242)&gt;0,"✓",IF(N(K242)=0,"– no spend","⚠ add to Campaigns tab")))</f>
        <v>✓</v>
      </c>
      <c r="V242" s="83" t="n">
        <f aca="false">IF(K242="","",K242*IF(Settings!$B$22=Settings!$C$6,1,IF(Settings!$B$22="USD",1/INDEX(Settings!$B$29:$B$40,MONTH(A242)),INDEX(Settings!$B$29:$B$40,MONTH(A242)))))</f>
        <v>19.95</v>
      </c>
    </row>
    <row r="243" customFormat="false" ht="15" hidden="false" customHeight="false" outlineLevel="0" collapsed="false">
      <c r="A243" s="81" t="n">
        <v>46071</v>
      </c>
      <c r="B243" s="81" t="n">
        <v>46071</v>
      </c>
      <c r="C243" s="82" t="s">
        <v>170</v>
      </c>
      <c r="D243" s="82" t="s">
        <v>522</v>
      </c>
      <c r="E243" s="82" t="s">
        <v>523</v>
      </c>
      <c r="F243" s="0" t="n">
        <v>6</v>
      </c>
      <c r="G243" s="82" t="s">
        <v>524</v>
      </c>
      <c r="H243" s="0" t="n">
        <v>10.58166667</v>
      </c>
      <c r="I243" s="0" t="n">
        <v>70</v>
      </c>
      <c r="J243" s="82" t="s">
        <v>528</v>
      </c>
      <c r="K243" s="83" t="n">
        <v>63.49</v>
      </c>
      <c r="L243" s="0" t="n">
        <v>2656</v>
      </c>
      <c r="M243" s="0" t="n">
        <v>2321</v>
      </c>
      <c r="N243" s="0" t="n">
        <v>1.144334</v>
      </c>
      <c r="O243" s="0" t="n">
        <v>31</v>
      </c>
      <c r="P243" s="0" t="n">
        <v>6</v>
      </c>
      <c r="Q243" s="82" t="s">
        <v>527</v>
      </c>
      <c r="U243" s="0" t="str">
        <f aca="false">IF(C243="","",IF(COUNTIF(Campaigns!$A$7:$A$300,C243)&gt;0,"✓",IF(N(K243)=0,"– no spend","⚠ add to Campaigns tab")))</f>
        <v>✓</v>
      </c>
      <c r="V243" s="83" t="n">
        <f aca="false">IF(K243="","",K243*IF(Settings!$B$22=Settings!$C$6,1,IF(Settings!$B$22="USD",1/INDEX(Settings!$B$29:$B$40,MONTH(A243)),INDEX(Settings!$B$29:$B$40,MONTH(A243)))))</f>
        <v>63.49</v>
      </c>
    </row>
    <row r="244" customFormat="false" ht="15" hidden="false" customHeight="false" outlineLevel="0" collapsed="false">
      <c r="A244" s="81" t="n">
        <v>46071</v>
      </c>
      <c r="B244" s="81" t="n">
        <v>46071</v>
      </c>
      <c r="C244" s="82" t="s">
        <v>169</v>
      </c>
      <c r="D244" s="82" t="s">
        <v>530</v>
      </c>
      <c r="E244" s="82" t="s">
        <v>529</v>
      </c>
      <c r="F244" s="0" t="n">
        <v>1</v>
      </c>
      <c r="G244" s="82" t="s">
        <v>531</v>
      </c>
      <c r="H244" s="0" t="n">
        <v>19.24</v>
      </c>
      <c r="I244" s="0" t="n">
        <v>41.29</v>
      </c>
      <c r="J244" s="82" t="s">
        <v>528</v>
      </c>
      <c r="K244" s="83" t="n">
        <v>19.24</v>
      </c>
      <c r="L244" s="0" t="n">
        <v>1008</v>
      </c>
      <c r="M244" s="0" t="n">
        <v>699</v>
      </c>
      <c r="N244" s="0" t="n">
        <v>1.44206</v>
      </c>
      <c r="O244" s="0" t="n">
        <v>12</v>
      </c>
      <c r="P244" s="0" t="n">
        <v>1</v>
      </c>
      <c r="Q244" s="82" t="s">
        <v>527</v>
      </c>
      <c r="U244" s="0" t="str">
        <f aca="false">IF(C244="","",IF(COUNTIF(Campaigns!$A$7:$A$300,C244)&gt;0,"✓",IF(N(K244)=0,"– no spend","⚠ add to Campaigns tab")))</f>
        <v>✓</v>
      </c>
      <c r="V244" s="83" t="n">
        <f aca="false">IF(K244="","",K244*IF(Settings!$B$22=Settings!$C$6,1,IF(Settings!$B$22="USD",1/INDEX(Settings!$B$29:$B$40,MONTH(A244)),INDEX(Settings!$B$29:$B$40,MONTH(A244)))))</f>
        <v>19.24</v>
      </c>
    </row>
    <row r="245" customFormat="false" ht="15" hidden="false" customHeight="false" outlineLevel="0" collapsed="false">
      <c r="A245" s="81" t="n">
        <v>46072</v>
      </c>
      <c r="B245" s="81" t="n">
        <v>46072</v>
      </c>
      <c r="C245" s="82" t="s">
        <v>182</v>
      </c>
      <c r="D245" s="82" t="s">
        <v>522</v>
      </c>
      <c r="E245" s="82" t="s">
        <v>532</v>
      </c>
      <c r="F245" s="0" t="n">
        <v>230</v>
      </c>
      <c r="G245" s="82" t="s">
        <v>533</v>
      </c>
      <c r="H245" s="0" t="n">
        <v>0.86386957</v>
      </c>
      <c r="I245" s="82" t="s">
        <v>525</v>
      </c>
      <c r="J245" s="82" t="s">
        <v>526</v>
      </c>
      <c r="K245" s="83" t="n">
        <v>198.69</v>
      </c>
      <c r="L245" s="0" t="n">
        <v>32671</v>
      </c>
      <c r="M245" s="0" t="n">
        <v>24474</v>
      </c>
      <c r="N245" s="0" t="n">
        <v>1.334927</v>
      </c>
      <c r="O245" s="0" t="n">
        <v>290</v>
      </c>
      <c r="Q245" s="82" t="s">
        <v>527</v>
      </c>
      <c r="U245" s="0" t="str">
        <f aca="false">IF(C245="","",IF(COUNTIF(Campaigns!$A$7:$A$300,C245)&gt;0,"✓",IF(N(K245)=0,"– no spend","⚠ add to Campaigns tab")))</f>
        <v>✓</v>
      </c>
      <c r="V245" s="83" t="n">
        <f aca="false">IF(K245="","",K245*IF(Settings!$B$22=Settings!$C$6,1,IF(Settings!$B$22="USD",1/INDEX(Settings!$B$29:$B$40,MONTH(A245)),INDEX(Settings!$B$29:$B$40,MONTH(A245)))))</f>
        <v>198.69</v>
      </c>
    </row>
    <row r="246" customFormat="false" ht="15" hidden="false" customHeight="false" outlineLevel="0" collapsed="false">
      <c r="A246" s="81" t="n">
        <v>46072</v>
      </c>
      <c r="B246" s="81" t="n">
        <v>46072</v>
      </c>
      <c r="C246" s="82" t="s">
        <v>171</v>
      </c>
      <c r="D246" s="82" t="s">
        <v>522</v>
      </c>
      <c r="E246" s="82" t="s">
        <v>532</v>
      </c>
      <c r="I246" s="0" t="n">
        <v>90</v>
      </c>
      <c r="J246" s="82" t="s">
        <v>528</v>
      </c>
      <c r="K246" s="83" t="n">
        <v>88.58</v>
      </c>
      <c r="L246" s="0" t="n">
        <v>2832</v>
      </c>
      <c r="M246" s="0" t="n">
        <v>2169</v>
      </c>
      <c r="N246" s="0" t="n">
        <v>1.305671</v>
      </c>
      <c r="O246" s="0" t="n">
        <v>41</v>
      </c>
      <c r="P246" s="0" t="n">
        <v>5</v>
      </c>
      <c r="Q246" s="82" t="s">
        <v>527</v>
      </c>
      <c r="U246" s="0" t="str">
        <f aca="false">IF(C246="","",IF(COUNTIF(Campaigns!$A$7:$A$300,C246)&gt;0,"✓",IF(N(K246)=0,"– no spend","⚠ add to Campaigns tab")))</f>
        <v>✓</v>
      </c>
      <c r="V246" s="83" t="n">
        <f aca="false">IF(K246="","",K246*IF(Settings!$B$22=Settings!$C$6,1,IF(Settings!$B$22="USD",1/INDEX(Settings!$B$29:$B$40,MONTH(A246)),INDEX(Settings!$B$29:$B$40,MONTH(A246)))))</f>
        <v>88.58</v>
      </c>
    </row>
    <row r="247" customFormat="false" ht="15" hidden="false" customHeight="false" outlineLevel="0" collapsed="false">
      <c r="A247" s="81" t="n">
        <v>46072</v>
      </c>
      <c r="B247" s="81" t="n">
        <v>46072</v>
      </c>
      <c r="C247" s="82" t="s">
        <v>167</v>
      </c>
      <c r="D247" s="82" t="s">
        <v>522</v>
      </c>
      <c r="E247" s="82" t="s">
        <v>523</v>
      </c>
      <c r="F247" s="0" t="n">
        <v>20</v>
      </c>
      <c r="G247" s="82" t="s">
        <v>524</v>
      </c>
      <c r="H247" s="0" t="n">
        <v>4.348</v>
      </c>
      <c r="I247" s="0" t="n">
        <v>50</v>
      </c>
      <c r="J247" s="82" t="s">
        <v>528</v>
      </c>
      <c r="K247" s="83" t="n">
        <v>86.96</v>
      </c>
      <c r="L247" s="0" t="n">
        <v>11189</v>
      </c>
      <c r="M247" s="0" t="n">
        <v>9306</v>
      </c>
      <c r="N247" s="0" t="n">
        <v>1.202343</v>
      </c>
      <c r="O247" s="0" t="n">
        <v>174</v>
      </c>
      <c r="P247" s="0" t="n">
        <v>19</v>
      </c>
      <c r="Q247" s="82" t="s">
        <v>527</v>
      </c>
      <c r="U247" s="0" t="str">
        <f aca="false">IF(C247="","",IF(COUNTIF(Campaigns!$A$7:$A$300,C247)&gt;0,"✓",IF(N(K247)=0,"– no spend","⚠ add to Campaigns tab")))</f>
        <v>✓</v>
      </c>
      <c r="V247" s="83" t="n">
        <f aca="false">IF(K247="","",K247*IF(Settings!$B$22=Settings!$C$6,1,IF(Settings!$B$22="USD",1/INDEX(Settings!$B$29:$B$40,MONTH(A247)),INDEX(Settings!$B$29:$B$40,MONTH(A247)))))</f>
        <v>86.96</v>
      </c>
    </row>
    <row r="248" customFormat="false" ht="15" hidden="false" customHeight="false" outlineLevel="0" collapsed="false">
      <c r="A248" s="81" t="n">
        <v>46072</v>
      </c>
      <c r="B248" s="81" t="n">
        <v>46072</v>
      </c>
      <c r="C248" s="82" t="s">
        <v>166</v>
      </c>
      <c r="D248" s="82" t="s">
        <v>522</v>
      </c>
      <c r="E248" s="82" t="s">
        <v>523</v>
      </c>
      <c r="F248" s="0" t="n">
        <v>33</v>
      </c>
      <c r="G248" s="82" t="s">
        <v>524</v>
      </c>
      <c r="H248" s="0" t="n">
        <v>33.06939394</v>
      </c>
      <c r="I248" s="82" t="s">
        <v>525</v>
      </c>
      <c r="J248" s="82" t="s">
        <v>526</v>
      </c>
      <c r="K248" s="83" t="n">
        <v>1091.29</v>
      </c>
      <c r="L248" s="0" t="n">
        <v>54605</v>
      </c>
      <c r="M248" s="0" t="n">
        <v>44119</v>
      </c>
      <c r="N248" s="0" t="n">
        <v>1.237675</v>
      </c>
      <c r="O248" s="0" t="n">
        <v>816</v>
      </c>
      <c r="P248" s="0" t="n">
        <v>36</v>
      </c>
      <c r="Q248" s="82" t="s">
        <v>527</v>
      </c>
      <c r="U248" s="0" t="str">
        <f aca="false">IF(C248="","",IF(COUNTIF(Campaigns!$A$7:$A$300,C248)&gt;0,"✓",IF(N(K248)=0,"– no spend","⚠ add to Campaigns tab")))</f>
        <v>✓</v>
      </c>
      <c r="V248" s="83" t="n">
        <f aca="false">IF(K248="","",K248*IF(Settings!$B$22=Settings!$C$6,1,IF(Settings!$B$22="USD",1/INDEX(Settings!$B$29:$B$40,MONTH(A248)),INDEX(Settings!$B$29:$B$40,MONTH(A248)))))</f>
        <v>1091.29</v>
      </c>
    </row>
    <row r="249" customFormat="false" ht="15" hidden="false" customHeight="false" outlineLevel="0" collapsed="false">
      <c r="A249" s="81" t="n">
        <v>46072</v>
      </c>
      <c r="B249" s="81" t="n">
        <v>46072</v>
      </c>
      <c r="C249" s="82" t="s">
        <v>179</v>
      </c>
      <c r="D249" s="82" t="s">
        <v>522</v>
      </c>
      <c r="E249" s="82" t="s">
        <v>529</v>
      </c>
      <c r="I249" s="0" t="n">
        <v>20</v>
      </c>
      <c r="J249" s="82" t="s">
        <v>528</v>
      </c>
      <c r="K249" s="83" t="n">
        <v>20.69</v>
      </c>
      <c r="L249" s="0" t="n">
        <v>1519</v>
      </c>
      <c r="M249" s="0" t="n">
        <v>1260</v>
      </c>
      <c r="N249" s="0" t="n">
        <v>1.205556</v>
      </c>
      <c r="O249" s="0" t="n">
        <v>20</v>
      </c>
      <c r="Q249" s="82" t="s">
        <v>527</v>
      </c>
      <c r="U249" s="0" t="str">
        <f aca="false">IF(C249="","",IF(COUNTIF(Campaigns!$A$7:$A$300,C249)&gt;0,"✓",IF(N(K249)=0,"– no spend","⚠ add to Campaigns tab")))</f>
        <v>✓</v>
      </c>
      <c r="V249" s="83" t="n">
        <f aca="false">IF(K249="","",K249*IF(Settings!$B$22=Settings!$C$6,1,IF(Settings!$B$22="USD",1/INDEX(Settings!$B$29:$B$40,MONTH(A249)),INDEX(Settings!$B$29:$B$40,MONTH(A249)))))</f>
        <v>20.69</v>
      </c>
    </row>
    <row r="250" customFormat="false" ht="15" hidden="false" customHeight="false" outlineLevel="0" collapsed="false">
      <c r="A250" s="81" t="n">
        <v>46072</v>
      </c>
      <c r="B250" s="81" t="n">
        <v>46072</v>
      </c>
      <c r="C250" s="82" t="s">
        <v>170</v>
      </c>
      <c r="D250" s="82" t="s">
        <v>522</v>
      </c>
      <c r="E250" s="82" t="s">
        <v>523</v>
      </c>
      <c r="F250" s="0" t="n">
        <v>8</v>
      </c>
      <c r="G250" s="82" t="s">
        <v>524</v>
      </c>
      <c r="H250" s="0" t="n">
        <v>8.05</v>
      </c>
      <c r="I250" s="0" t="n">
        <v>70</v>
      </c>
      <c r="J250" s="82" t="s">
        <v>528</v>
      </c>
      <c r="K250" s="83" t="n">
        <v>64.4</v>
      </c>
      <c r="L250" s="0" t="n">
        <v>2490</v>
      </c>
      <c r="M250" s="0" t="n">
        <v>2127</v>
      </c>
      <c r="N250" s="0" t="n">
        <v>1.170663</v>
      </c>
      <c r="O250" s="0" t="n">
        <v>37</v>
      </c>
      <c r="P250" s="0" t="n">
        <v>9</v>
      </c>
      <c r="Q250" s="82" t="s">
        <v>527</v>
      </c>
      <c r="U250" s="0" t="str">
        <f aca="false">IF(C250="","",IF(COUNTIF(Campaigns!$A$7:$A$300,C250)&gt;0,"✓",IF(N(K250)=0,"– no spend","⚠ add to Campaigns tab")))</f>
        <v>✓</v>
      </c>
      <c r="V250" s="83" t="n">
        <f aca="false">IF(K250="","",K250*IF(Settings!$B$22=Settings!$C$6,1,IF(Settings!$B$22="USD",1/INDEX(Settings!$B$29:$B$40,MONTH(A250)),INDEX(Settings!$B$29:$B$40,MONTH(A250)))))</f>
        <v>64.4</v>
      </c>
    </row>
    <row r="251" customFormat="false" ht="15" hidden="false" customHeight="false" outlineLevel="0" collapsed="false">
      <c r="A251" s="81" t="n">
        <v>46072</v>
      </c>
      <c r="B251" s="81" t="n">
        <v>46072</v>
      </c>
      <c r="C251" s="82" t="s">
        <v>169</v>
      </c>
      <c r="D251" s="82" t="s">
        <v>530</v>
      </c>
      <c r="E251" s="82" t="s">
        <v>529</v>
      </c>
      <c r="I251" s="0" t="n">
        <v>41.29</v>
      </c>
      <c r="J251" s="82" t="s">
        <v>528</v>
      </c>
      <c r="K251" s="83" t="n">
        <v>18.92</v>
      </c>
      <c r="L251" s="0" t="n">
        <v>1116</v>
      </c>
      <c r="M251" s="0" t="n">
        <v>843</v>
      </c>
      <c r="N251" s="0" t="n">
        <v>1.323843</v>
      </c>
      <c r="O251" s="0" t="n">
        <v>15</v>
      </c>
      <c r="Q251" s="82" t="s">
        <v>527</v>
      </c>
      <c r="U251" s="0" t="str">
        <f aca="false">IF(C251="","",IF(COUNTIF(Campaigns!$A$7:$A$300,C251)&gt;0,"✓",IF(N(K251)=0,"– no spend","⚠ add to Campaigns tab")))</f>
        <v>✓</v>
      </c>
      <c r="V251" s="83" t="n">
        <f aca="false">IF(K251="","",K251*IF(Settings!$B$22=Settings!$C$6,1,IF(Settings!$B$22="USD",1/INDEX(Settings!$B$29:$B$40,MONTH(A251)),INDEX(Settings!$B$29:$B$40,MONTH(A251)))))</f>
        <v>18.92</v>
      </c>
    </row>
    <row r="252" customFormat="false" ht="15" hidden="false" customHeight="false" outlineLevel="0" collapsed="false">
      <c r="A252" s="81" t="n">
        <v>46073</v>
      </c>
      <c r="B252" s="81" t="n">
        <v>46073</v>
      </c>
      <c r="C252" s="82" t="s">
        <v>182</v>
      </c>
      <c r="D252" s="82" t="s">
        <v>522</v>
      </c>
      <c r="E252" s="82" t="s">
        <v>532</v>
      </c>
      <c r="F252" s="0" t="n">
        <v>228</v>
      </c>
      <c r="G252" s="82" t="s">
        <v>533</v>
      </c>
      <c r="H252" s="0" t="n">
        <v>0.89</v>
      </c>
      <c r="I252" s="82" t="s">
        <v>525</v>
      </c>
      <c r="J252" s="82" t="s">
        <v>526</v>
      </c>
      <c r="K252" s="83" t="n">
        <v>202.92</v>
      </c>
      <c r="L252" s="0" t="n">
        <v>32267</v>
      </c>
      <c r="M252" s="0" t="n">
        <v>24594</v>
      </c>
      <c r="N252" s="0" t="n">
        <v>1.311987</v>
      </c>
      <c r="O252" s="0" t="n">
        <v>285</v>
      </c>
      <c r="Q252" s="82" t="s">
        <v>527</v>
      </c>
      <c r="U252" s="0" t="str">
        <f aca="false">IF(C252="","",IF(COUNTIF(Campaigns!$A$7:$A$300,C252)&gt;0,"✓",IF(N(K252)=0,"– no spend","⚠ add to Campaigns tab")))</f>
        <v>✓</v>
      </c>
      <c r="V252" s="83" t="n">
        <f aca="false">IF(K252="","",K252*IF(Settings!$B$22=Settings!$C$6,1,IF(Settings!$B$22="USD",1/INDEX(Settings!$B$29:$B$40,MONTH(A252)),INDEX(Settings!$B$29:$B$40,MONTH(A252)))))</f>
        <v>202.92</v>
      </c>
    </row>
    <row r="253" customFormat="false" ht="15" hidden="false" customHeight="false" outlineLevel="0" collapsed="false">
      <c r="A253" s="81" t="n">
        <v>46073</v>
      </c>
      <c r="B253" s="81" t="n">
        <v>46073</v>
      </c>
      <c r="C253" s="82" t="s">
        <v>171</v>
      </c>
      <c r="D253" s="82" t="s">
        <v>522</v>
      </c>
      <c r="E253" s="82" t="s">
        <v>532</v>
      </c>
      <c r="I253" s="0" t="n">
        <v>90</v>
      </c>
      <c r="J253" s="82" t="s">
        <v>528</v>
      </c>
      <c r="K253" s="83" t="n">
        <v>82.07</v>
      </c>
      <c r="L253" s="0" t="n">
        <v>2718</v>
      </c>
      <c r="M253" s="0" t="n">
        <v>2107</v>
      </c>
      <c r="N253" s="0" t="n">
        <v>1.289986</v>
      </c>
      <c r="O253" s="0" t="n">
        <v>32</v>
      </c>
      <c r="P253" s="0" t="n">
        <v>6</v>
      </c>
      <c r="Q253" s="82" t="s">
        <v>527</v>
      </c>
      <c r="U253" s="0" t="str">
        <f aca="false">IF(C253="","",IF(COUNTIF(Campaigns!$A$7:$A$300,C253)&gt;0,"✓",IF(N(K253)=0,"– no spend","⚠ add to Campaigns tab")))</f>
        <v>✓</v>
      </c>
      <c r="V253" s="83" t="n">
        <f aca="false">IF(K253="","",K253*IF(Settings!$B$22=Settings!$C$6,1,IF(Settings!$B$22="USD",1/INDEX(Settings!$B$29:$B$40,MONTH(A253)),INDEX(Settings!$B$29:$B$40,MONTH(A253)))))</f>
        <v>82.07</v>
      </c>
    </row>
    <row r="254" customFormat="false" ht="15" hidden="false" customHeight="false" outlineLevel="0" collapsed="false">
      <c r="A254" s="81" t="n">
        <v>46073</v>
      </c>
      <c r="B254" s="81" t="n">
        <v>46073</v>
      </c>
      <c r="C254" s="82" t="s">
        <v>167</v>
      </c>
      <c r="D254" s="82" t="s">
        <v>522</v>
      </c>
      <c r="E254" s="82" t="s">
        <v>523</v>
      </c>
      <c r="F254" s="0" t="n">
        <v>12</v>
      </c>
      <c r="G254" s="82" t="s">
        <v>524</v>
      </c>
      <c r="H254" s="0" t="n">
        <v>7.44</v>
      </c>
      <c r="I254" s="0" t="n">
        <v>50</v>
      </c>
      <c r="J254" s="82" t="s">
        <v>528</v>
      </c>
      <c r="K254" s="83" t="n">
        <v>89.28</v>
      </c>
      <c r="L254" s="0" t="n">
        <v>11664</v>
      </c>
      <c r="M254" s="0" t="n">
        <v>9670</v>
      </c>
      <c r="N254" s="0" t="n">
        <v>1.206205</v>
      </c>
      <c r="O254" s="0" t="n">
        <v>140</v>
      </c>
      <c r="P254" s="0" t="n">
        <v>14</v>
      </c>
      <c r="Q254" s="82" t="s">
        <v>527</v>
      </c>
      <c r="U254" s="0" t="str">
        <f aca="false">IF(C254="","",IF(COUNTIF(Campaigns!$A$7:$A$300,C254)&gt;0,"✓",IF(N(K254)=0,"– no spend","⚠ add to Campaigns tab")))</f>
        <v>✓</v>
      </c>
      <c r="V254" s="83" t="n">
        <f aca="false">IF(K254="","",K254*IF(Settings!$B$22=Settings!$C$6,1,IF(Settings!$B$22="USD",1/INDEX(Settings!$B$29:$B$40,MONTH(A254)),INDEX(Settings!$B$29:$B$40,MONTH(A254)))))</f>
        <v>89.28</v>
      </c>
    </row>
    <row r="255" customFormat="false" ht="15" hidden="false" customHeight="false" outlineLevel="0" collapsed="false">
      <c r="A255" s="81" t="n">
        <v>46073</v>
      </c>
      <c r="B255" s="81" t="n">
        <v>46073</v>
      </c>
      <c r="C255" s="82" t="s">
        <v>166</v>
      </c>
      <c r="D255" s="82" t="s">
        <v>522</v>
      </c>
      <c r="E255" s="82" t="s">
        <v>523</v>
      </c>
      <c r="F255" s="0" t="n">
        <v>53</v>
      </c>
      <c r="G255" s="82" t="s">
        <v>524</v>
      </c>
      <c r="H255" s="0" t="n">
        <v>19.16528302</v>
      </c>
      <c r="I255" s="82" t="s">
        <v>525</v>
      </c>
      <c r="J255" s="82" t="s">
        <v>526</v>
      </c>
      <c r="K255" s="83" t="n">
        <v>1015.76</v>
      </c>
      <c r="L255" s="0" t="n">
        <v>48156</v>
      </c>
      <c r="M255" s="0" t="n">
        <v>38232</v>
      </c>
      <c r="N255" s="0" t="n">
        <v>1.259573</v>
      </c>
      <c r="O255" s="0" t="n">
        <v>716</v>
      </c>
      <c r="P255" s="0" t="n">
        <v>54</v>
      </c>
      <c r="Q255" s="82" t="s">
        <v>527</v>
      </c>
      <c r="U255" s="0" t="str">
        <f aca="false">IF(C255="","",IF(COUNTIF(Campaigns!$A$7:$A$300,C255)&gt;0,"✓",IF(N(K255)=0,"– no spend","⚠ add to Campaigns tab")))</f>
        <v>✓</v>
      </c>
      <c r="V255" s="83" t="n">
        <f aca="false">IF(K255="","",K255*IF(Settings!$B$22=Settings!$C$6,1,IF(Settings!$B$22="USD",1/INDEX(Settings!$B$29:$B$40,MONTH(A255)),INDEX(Settings!$B$29:$B$40,MONTH(A255)))))</f>
        <v>1015.76</v>
      </c>
    </row>
    <row r="256" customFormat="false" ht="15" hidden="false" customHeight="false" outlineLevel="0" collapsed="false">
      <c r="A256" s="81" t="n">
        <v>46073</v>
      </c>
      <c r="B256" s="81" t="n">
        <v>46073</v>
      </c>
      <c r="C256" s="82" t="s">
        <v>179</v>
      </c>
      <c r="D256" s="82" t="s">
        <v>522</v>
      </c>
      <c r="E256" s="82" t="s">
        <v>529</v>
      </c>
      <c r="F256" s="0" t="n">
        <v>2</v>
      </c>
      <c r="G256" s="82" t="s">
        <v>531</v>
      </c>
      <c r="H256" s="0" t="n">
        <v>8.935</v>
      </c>
      <c r="I256" s="0" t="n">
        <v>20</v>
      </c>
      <c r="J256" s="82" t="s">
        <v>528</v>
      </c>
      <c r="K256" s="83" t="n">
        <v>17.87</v>
      </c>
      <c r="L256" s="0" t="n">
        <v>1272</v>
      </c>
      <c r="M256" s="0" t="n">
        <v>1051</v>
      </c>
      <c r="N256" s="0" t="n">
        <v>1.210276</v>
      </c>
      <c r="O256" s="0" t="n">
        <v>16</v>
      </c>
      <c r="P256" s="0" t="n">
        <v>2</v>
      </c>
      <c r="Q256" s="82" t="s">
        <v>527</v>
      </c>
      <c r="U256" s="0" t="str">
        <f aca="false">IF(C256="","",IF(COUNTIF(Campaigns!$A$7:$A$300,C256)&gt;0,"✓",IF(N(K256)=0,"– no spend","⚠ add to Campaigns tab")))</f>
        <v>✓</v>
      </c>
      <c r="V256" s="83" t="n">
        <f aca="false">IF(K256="","",K256*IF(Settings!$B$22=Settings!$C$6,1,IF(Settings!$B$22="USD",1/INDEX(Settings!$B$29:$B$40,MONTH(A256)),INDEX(Settings!$B$29:$B$40,MONTH(A256)))))</f>
        <v>17.87</v>
      </c>
    </row>
    <row r="257" customFormat="false" ht="15" hidden="false" customHeight="false" outlineLevel="0" collapsed="false">
      <c r="A257" s="81" t="n">
        <v>46073</v>
      </c>
      <c r="B257" s="81" t="n">
        <v>46073</v>
      </c>
      <c r="C257" s="82" t="s">
        <v>170</v>
      </c>
      <c r="D257" s="82" t="s">
        <v>522</v>
      </c>
      <c r="E257" s="82" t="s">
        <v>523</v>
      </c>
      <c r="F257" s="0" t="n">
        <v>7</v>
      </c>
      <c r="G257" s="82" t="s">
        <v>524</v>
      </c>
      <c r="H257" s="0" t="n">
        <v>10.02857143</v>
      </c>
      <c r="I257" s="0" t="n">
        <v>70</v>
      </c>
      <c r="J257" s="82" t="s">
        <v>528</v>
      </c>
      <c r="K257" s="83" t="n">
        <v>70.2</v>
      </c>
      <c r="L257" s="0" t="n">
        <v>2430</v>
      </c>
      <c r="M257" s="0" t="n">
        <v>2133</v>
      </c>
      <c r="N257" s="0" t="n">
        <v>1.139241</v>
      </c>
      <c r="O257" s="0" t="n">
        <v>43</v>
      </c>
      <c r="P257" s="0" t="n">
        <v>7</v>
      </c>
      <c r="Q257" s="82" t="s">
        <v>527</v>
      </c>
      <c r="U257" s="0" t="str">
        <f aca="false">IF(C257="","",IF(COUNTIF(Campaigns!$A$7:$A$300,C257)&gt;0,"✓",IF(N(K257)=0,"– no spend","⚠ add to Campaigns tab")))</f>
        <v>✓</v>
      </c>
      <c r="V257" s="83" t="n">
        <f aca="false">IF(K257="","",K257*IF(Settings!$B$22=Settings!$C$6,1,IF(Settings!$B$22="USD",1/INDEX(Settings!$B$29:$B$40,MONTH(A257)),INDEX(Settings!$B$29:$B$40,MONTH(A257)))))</f>
        <v>70.2</v>
      </c>
    </row>
    <row r="258" customFormat="false" ht="15" hidden="false" customHeight="false" outlineLevel="0" collapsed="false">
      <c r="A258" s="81" t="n">
        <v>46073</v>
      </c>
      <c r="B258" s="81" t="n">
        <v>46073</v>
      </c>
      <c r="C258" s="82" t="s">
        <v>169</v>
      </c>
      <c r="D258" s="82" t="s">
        <v>530</v>
      </c>
      <c r="E258" s="82" t="s">
        <v>529</v>
      </c>
      <c r="F258" s="0" t="n">
        <v>1</v>
      </c>
      <c r="G258" s="82" t="s">
        <v>531</v>
      </c>
      <c r="H258" s="0" t="n">
        <v>19.5</v>
      </c>
      <c r="I258" s="0" t="n">
        <v>41.29</v>
      </c>
      <c r="J258" s="82" t="s">
        <v>528</v>
      </c>
      <c r="K258" s="83" t="n">
        <v>19.5</v>
      </c>
      <c r="L258" s="0" t="n">
        <v>592</v>
      </c>
      <c r="M258" s="0" t="n">
        <v>466</v>
      </c>
      <c r="N258" s="0" t="n">
        <v>1.270386</v>
      </c>
      <c r="O258" s="0" t="n">
        <v>8</v>
      </c>
      <c r="P258" s="0" t="n">
        <v>1</v>
      </c>
      <c r="Q258" s="82" t="s">
        <v>527</v>
      </c>
      <c r="U258" s="0" t="str">
        <f aca="false">IF(C258="","",IF(COUNTIF(Campaigns!$A$7:$A$300,C258)&gt;0,"✓",IF(N(K258)=0,"– no spend","⚠ add to Campaigns tab")))</f>
        <v>✓</v>
      </c>
      <c r="V258" s="83" t="n">
        <f aca="false">IF(K258="","",K258*IF(Settings!$B$22=Settings!$C$6,1,IF(Settings!$B$22="USD",1/INDEX(Settings!$B$29:$B$40,MONTH(A258)),INDEX(Settings!$B$29:$B$40,MONTH(A258)))))</f>
        <v>19.5</v>
      </c>
    </row>
    <row r="259" customFormat="false" ht="15" hidden="false" customHeight="false" outlineLevel="0" collapsed="false">
      <c r="A259" s="81" t="n">
        <v>46074</v>
      </c>
      <c r="B259" s="81" t="n">
        <v>46074</v>
      </c>
      <c r="C259" s="82" t="s">
        <v>182</v>
      </c>
      <c r="D259" s="82" t="s">
        <v>522</v>
      </c>
      <c r="E259" s="82" t="s">
        <v>532</v>
      </c>
      <c r="F259" s="0" t="n">
        <v>284</v>
      </c>
      <c r="G259" s="82" t="s">
        <v>533</v>
      </c>
      <c r="H259" s="0" t="n">
        <v>0.72014085</v>
      </c>
      <c r="I259" s="82" t="s">
        <v>525</v>
      </c>
      <c r="J259" s="82" t="s">
        <v>526</v>
      </c>
      <c r="K259" s="83" t="n">
        <v>204.52</v>
      </c>
      <c r="L259" s="0" t="n">
        <v>33385</v>
      </c>
      <c r="M259" s="0" t="n">
        <v>25712</v>
      </c>
      <c r="N259" s="0" t="n">
        <v>1.298421</v>
      </c>
      <c r="O259" s="0" t="n">
        <v>356</v>
      </c>
      <c r="Q259" s="82" t="s">
        <v>527</v>
      </c>
      <c r="U259" s="0" t="str">
        <f aca="false">IF(C259="","",IF(COUNTIF(Campaigns!$A$7:$A$300,C259)&gt;0,"✓",IF(N(K259)=0,"– no spend","⚠ add to Campaigns tab")))</f>
        <v>✓</v>
      </c>
      <c r="V259" s="83" t="n">
        <f aca="false">IF(K259="","",K259*IF(Settings!$B$22=Settings!$C$6,1,IF(Settings!$B$22="USD",1/INDEX(Settings!$B$29:$B$40,MONTH(A259)),INDEX(Settings!$B$29:$B$40,MONTH(A259)))))</f>
        <v>204.52</v>
      </c>
    </row>
    <row r="260" customFormat="false" ht="15" hidden="false" customHeight="false" outlineLevel="0" collapsed="false">
      <c r="A260" s="81" t="n">
        <v>46074</v>
      </c>
      <c r="B260" s="81" t="n">
        <v>46074</v>
      </c>
      <c r="C260" s="82" t="s">
        <v>171</v>
      </c>
      <c r="D260" s="82" t="s">
        <v>522</v>
      </c>
      <c r="E260" s="82" t="s">
        <v>532</v>
      </c>
      <c r="I260" s="0" t="n">
        <v>90</v>
      </c>
      <c r="J260" s="82" t="s">
        <v>528</v>
      </c>
      <c r="K260" s="83" t="n">
        <v>85.47</v>
      </c>
      <c r="L260" s="0" t="n">
        <v>2594</v>
      </c>
      <c r="M260" s="0" t="n">
        <v>2130</v>
      </c>
      <c r="N260" s="0" t="n">
        <v>1.21784</v>
      </c>
      <c r="O260" s="0" t="n">
        <v>36</v>
      </c>
      <c r="P260" s="0" t="n">
        <v>6</v>
      </c>
      <c r="Q260" s="82" t="s">
        <v>527</v>
      </c>
      <c r="U260" s="0" t="str">
        <f aca="false">IF(C260="","",IF(COUNTIF(Campaigns!$A$7:$A$300,C260)&gt;0,"✓",IF(N(K260)=0,"– no spend","⚠ add to Campaigns tab")))</f>
        <v>✓</v>
      </c>
      <c r="V260" s="83" t="n">
        <f aca="false">IF(K260="","",K260*IF(Settings!$B$22=Settings!$C$6,1,IF(Settings!$B$22="USD",1/INDEX(Settings!$B$29:$B$40,MONTH(A260)),INDEX(Settings!$B$29:$B$40,MONTH(A260)))))</f>
        <v>85.47</v>
      </c>
    </row>
    <row r="261" customFormat="false" ht="15" hidden="false" customHeight="false" outlineLevel="0" collapsed="false">
      <c r="A261" s="81" t="n">
        <v>46074</v>
      </c>
      <c r="B261" s="81" t="n">
        <v>46074</v>
      </c>
      <c r="C261" s="82" t="s">
        <v>167</v>
      </c>
      <c r="D261" s="82" t="s">
        <v>522</v>
      </c>
      <c r="E261" s="82" t="s">
        <v>523</v>
      </c>
      <c r="F261" s="0" t="n">
        <v>22</v>
      </c>
      <c r="G261" s="82" t="s">
        <v>524</v>
      </c>
      <c r="H261" s="0" t="n">
        <v>4.05</v>
      </c>
      <c r="I261" s="0" t="n">
        <v>50</v>
      </c>
      <c r="J261" s="82" t="s">
        <v>528</v>
      </c>
      <c r="K261" s="83" t="n">
        <v>89.1</v>
      </c>
      <c r="L261" s="0" t="n">
        <v>10499</v>
      </c>
      <c r="M261" s="0" t="n">
        <v>8736</v>
      </c>
      <c r="N261" s="0" t="n">
        <v>1.201809</v>
      </c>
      <c r="O261" s="0" t="n">
        <v>149</v>
      </c>
      <c r="P261" s="0" t="n">
        <v>22</v>
      </c>
      <c r="Q261" s="82" t="s">
        <v>527</v>
      </c>
      <c r="U261" s="0" t="str">
        <f aca="false">IF(C261="","",IF(COUNTIF(Campaigns!$A$7:$A$300,C261)&gt;0,"✓",IF(N(K261)=0,"– no spend","⚠ add to Campaigns tab")))</f>
        <v>✓</v>
      </c>
      <c r="V261" s="83" t="n">
        <f aca="false">IF(K261="","",K261*IF(Settings!$B$22=Settings!$C$6,1,IF(Settings!$B$22="USD",1/INDEX(Settings!$B$29:$B$40,MONTH(A261)),INDEX(Settings!$B$29:$B$40,MONTH(A261)))))</f>
        <v>89.1</v>
      </c>
    </row>
    <row r="262" customFormat="false" ht="15" hidden="false" customHeight="false" outlineLevel="0" collapsed="false">
      <c r="A262" s="81" t="n">
        <v>46074</v>
      </c>
      <c r="B262" s="81" t="n">
        <v>46074</v>
      </c>
      <c r="C262" s="82" t="s">
        <v>166</v>
      </c>
      <c r="D262" s="82" t="s">
        <v>522</v>
      </c>
      <c r="E262" s="82" t="s">
        <v>523</v>
      </c>
      <c r="F262" s="0" t="n">
        <v>35</v>
      </c>
      <c r="G262" s="82" t="s">
        <v>524</v>
      </c>
      <c r="H262" s="0" t="n">
        <v>29.63485714</v>
      </c>
      <c r="I262" s="82" t="s">
        <v>525</v>
      </c>
      <c r="J262" s="82" t="s">
        <v>526</v>
      </c>
      <c r="K262" s="83" t="n">
        <v>1037.22</v>
      </c>
      <c r="L262" s="0" t="n">
        <v>47812</v>
      </c>
      <c r="M262" s="0" t="n">
        <v>38992</v>
      </c>
      <c r="N262" s="0" t="n">
        <v>1.2262</v>
      </c>
      <c r="O262" s="0" t="n">
        <v>727</v>
      </c>
      <c r="P262" s="0" t="n">
        <v>35</v>
      </c>
      <c r="Q262" s="82" t="s">
        <v>527</v>
      </c>
      <c r="U262" s="0" t="str">
        <f aca="false">IF(C262="","",IF(COUNTIF(Campaigns!$A$7:$A$300,C262)&gt;0,"✓",IF(N(K262)=0,"– no spend","⚠ add to Campaigns tab")))</f>
        <v>✓</v>
      </c>
      <c r="V262" s="83" t="n">
        <f aca="false">IF(K262="","",K262*IF(Settings!$B$22=Settings!$C$6,1,IF(Settings!$B$22="USD",1/INDEX(Settings!$B$29:$B$40,MONTH(A262)),INDEX(Settings!$B$29:$B$40,MONTH(A262)))))</f>
        <v>1037.22</v>
      </c>
    </row>
    <row r="263" customFormat="false" ht="15" hidden="false" customHeight="false" outlineLevel="0" collapsed="false">
      <c r="A263" s="81" t="n">
        <v>46074</v>
      </c>
      <c r="B263" s="81" t="n">
        <v>46074</v>
      </c>
      <c r="C263" s="82" t="s">
        <v>179</v>
      </c>
      <c r="D263" s="82" t="s">
        <v>522</v>
      </c>
      <c r="E263" s="82" t="s">
        <v>529</v>
      </c>
      <c r="F263" s="0" t="n">
        <v>1</v>
      </c>
      <c r="G263" s="82" t="s">
        <v>531</v>
      </c>
      <c r="H263" s="0" t="n">
        <v>18.69</v>
      </c>
      <c r="I263" s="0" t="n">
        <v>20</v>
      </c>
      <c r="J263" s="82" t="s">
        <v>528</v>
      </c>
      <c r="K263" s="83" t="n">
        <v>18.69</v>
      </c>
      <c r="L263" s="0" t="n">
        <v>1174</v>
      </c>
      <c r="M263" s="0" t="n">
        <v>1036</v>
      </c>
      <c r="N263" s="0" t="n">
        <v>1.133205</v>
      </c>
      <c r="O263" s="0" t="n">
        <v>10</v>
      </c>
      <c r="P263" s="0" t="n">
        <v>1</v>
      </c>
      <c r="Q263" s="82" t="s">
        <v>527</v>
      </c>
      <c r="U263" s="0" t="str">
        <f aca="false">IF(C263="","",IF(COUNTIF(Campaigns!$A$7:$A$300,C263)&gt;0,"✓",IF(N(K263)=0,"– no spend","⚠ add to Campaigns tab")))</f>
        <v>✓</v>
      </c>
      <c r="V263" s="83" t="n">
        <f aca="false">IF(K263="","",K263*IF(Settings!$B$22=Settings!$C$6,1,IF(Settings!$B$22="USD",1/INDEX(Settings!$B$29:$B$40,MONTH(A263)),INDEX(Settings!$B$29:$B$40,MONTH(A263)))))</f>
        <v>18.69</v>
      </c>
    </row>
    <row r="264" customFormat="false" ht="15" hidden="false" customHeight="false" outlineLevel="0" collapsed="false">
      <c r="A264" s="81" t="n">
        <v>46074</v>
      </c>
      <c r="B264" s="81" t="n">
        <v>46074</v>
      </c>
      <c r="C264" s="82" t="s">
        <v>170</v>
      </c>
      <c r="D264" s="82" t="s">
        <v>522</v>
      </c>
      <c r="E264" s="82" t="s">
        <v>523</v>
      </c>
      <c r="F264" s="0" t="n">
        <v>6</v>
      </c>
      <c r="G264" s="82" t="s">
        <v>524</v>
      </c>
      <c r="H264" s="0" t="n">
        <v>11.355</v>
      </c>
      <c r="I264" s="0" t="n">
        <v>70</v>
      </c>
      <c r="J264" s="82" t="s">
        <v>528</v>
      </c>
      <c r="K264" s="83" t="n">
        <v>68.13</v>
      </c>
      <c r="L264" s="0" t="n">
        <v>1988</v>
      </c>
      <c r="M264" s="0" t="n">
        <v>1820</v>
      </c>
      <c r="N264" s="0" t="n">
        <v>1.092308</v>
      </c>
      <c r="O264" s="0" t="n">
        <v>39</v>
      </c>
      <c r="P264" s="0" t="n">
        <v>7</v>
      </c>
      <c r="Q264" s="82" t="s">
        <v>527</v>
      </c>
      <c r="U264" s="0" t="str">
        <f aca="false">IF(C264="","",IF(COUNTIF(Campaigns!$A$7:$A$300,C264)&gt;0,"✓",IF(N(K264)=0,"– no spend","⚠ add to Campaigns tab")))</f>
        <v>✓</v>
      </c>
      <c r="V264" s="83" t="n">
        <f aca="false">IF(K264="","",K264*IF(Settings!$B$22=Settings!$C$6,1,IF(Settings!$B$22="USD",1/INDEX(Settings!$B$29:$B$40,MONTH(A264)),INDEX(Settings!$B$29:$B$40,MONTH(A264)))))</f>
        <v>68.13</v>
      </c>
    </row>
    <row r="265" customFormat="false" ht="15" hidden="false" customHeight="false" outlineLevel="0" collapsed="false">
      <c r="A265" s="81" t="n">
        <v>46074</v>
      </c>
      <c r="B265" s="81" t="n">
        <v>46074</v>
      </c>
      <c r="C265" s="82" t="s">
        <v>169</v>
      </c>
      <c r="D265" s="82" t="s">
        <v>530</v>
      </c>
      <c r="E265" s="82" t="s">
        <v>529</v>
      </c>
      <c r="I265" s="0" t="n">
        <v>41.29</v>
      </c>
      <c r="J265" s="82" t="s">
        <v>528</v>
      </c>
      <c r="K265" s="83" t="n">
        <v>15.79</v>
      </c>
      <c r="L265" s="0" t="n">
        <v>487</v>
      </c>
      <c r="M265" s="0" t="n">
        <v>441</v>
      </c>
      <c r="N265" s="0" t="n">
        <v>1.104308</v>
      </c>
      <c r="O265" s="0" t="n">
        <v>3</v>
      </c>
      <c r="Q265" s="82" t="s">
        <v>527</v>
      </c>
      <c r="U265" s="0" t="str">
        <f aca="false">IF(C265="","",IF(COUNTIF(Campaigns!$A$7:$A$300,C265)&gt;0,"✓",IF(N(K265)=0,"– no spend","⚠ add to Campaigns tab")))</f>
        <v>✓</v>
      </c>
      <c r="V265" s="83" t="n">
        <f aca="false">IF(K265="","",K265*IF(Settings!$B$22=Settings!$C$6,1,IF(Settings!$B$22="USD",1/INDEX(Settings!$B$29:$B$40,MONTH(A265)),INDEX(Settings!$B$29:$B$40,MONTH(A265)))))</f>
        <v>15.79</v>
      </c>
    </row>
    <row r="266" customFormat="false" ht="15" hidden="false" customHeight="false" outlineLevel="0" collapsed="false">
      <c r="A266" s="81" t="n">
        <v>46075</v>
      </c>
      <c r="B266" s="81" t="n">
        <v>46075</v>
      </c>
      <c r="C266" s="82" t="s">
        <v>182</v>
      </c>
      <c r="D266" s="82" t="s">
        <v>522</v>
      </c>
      <c r="E266" s="82" t="s">
        <v>532</v>
      </c>
      <c r="F266" s="0" t="n">
        <v>284</v>
      </c>
      <c r="G266" s="82" t="s">
        <v>533</v>
      </c>
      <c r="H266" s="0" t="n">
        <v>0.79045775</v>
      </c>
      <c r="I266" s="82" t="s">
        <v>525</v>
      </c>
      <c r="J266" s="82" t="s">
        <v>526</v>
      </c>
      <c r="K266" s="83" t="n">
        <v>224.49</v>
      </c>
      <c r="L266" s="0" t="n">
        <v>37127</v>
      </c>
      <c r="M266" s="0" t="n">
        <v>28010</v>
      </c>
      <c r="N266" s="0" t="n">
        <v>1.325491</v>
      </c>
      <c r="O266" s="0" t="n">
        <v>346</v>
      </c>
      <c r="Q266" s="82" t="s">
        <v>527</v>
      </c>
      <c r="U266" s="0" t="str">
        <f aca="false">IF(C266="","",IF(COUNTIF(Campaigns!$A$7:$A$300,C266)&gt;0,"✓",IF(N(K266)=0,"– no spend","⚠ add to Campaigns tab")))</f>
        <v>✓</v>
      </c>
      <c r="V266" s="83" t="n">
        <f aca="false">IF(K266="","",K266*IF(Settings!$B$22=Settings!$C$6,1,IF(Settings!$B$22="USD",1/INDEX(Settings!$B$29:$B$40,MONTH(A266)),INDEX(Settings!$B$29:$B$40,MONTH(A266)))))</f>
        <v>224.49</v>
      </c>
    </row>
    <row r="267" customFormat="false" ht="15" hidden="false" customHeight="false" outlineLevel="0" collapsed="false">
      <c r="A267" s="81" t="n">
        <v>46075</v>
      </c>
      <c r="B267" s="81" t="n">
        <v>46075</v>
      </c>
      <c r="C267" s="82" t="s">
        <v>171</v>
      </c>
      <c r="D267" s="82" t="s">
        <v>522</v>
      </c>
      <c r="E267" s="82" t="s">
        <v>532</v>
      </c>
      <c r="I267" s="0" t="n">
        <v>90</v>
      </c>
      <c r="J267" s="82" t="s">
        <v>528</v>
      </c>
      <c r="K267" s="83" t="n">
        <v>102.63</v>
      </c>
      <c r="L267" s="0" t="n">
        <v>2863</v>
      </c>
      <c r="M267" s="0" t="n">
        <v>2347</v>
      </c>
      <c r="N267" s="0" t="n">
        <v>1.219855</v>
      </c>
      <c r="O267" s="0" t="n">
        <v>33</v>
      </c>
      <c r="P267" s="0" t="n">
        <v>4</v>
      </c>
      <c r="Q267" s="82" t="s">
        <v>527</v>
      </c>
      <c r="U267" s="0" t="str">
        <f aca="false">IF(C267="","",IF(COUNTIF(Campaigns!$A$7:$A$300,C267)&gt;0,"✓",IF(N(K267)=0,"– no spend","⚠ add to Campaigns tab")))</f>
        <v>✓</v>
      </c>
      <c r="V267" s="83" t="n">
        <f aca="false">IF(K267="","",K267*IF(Settings!$B$22=Settings!$C$6,1,IF(Settings!$B$22="USD",1/INDEX(Settings!$B$29:$B$40,MONTH(A267)),INDEX(Settings!$B$29:$B$40,MONTH(A267)))))</f>
        <v>102.63</v>
      </c>
    </row>
    <row r="268" customFormat="false" ht="15" hidden="false" customHeight="false" outlineLevel="0" collapsed="false">
      <c r="A268" s="81" t="n">
        <v>46075</v>
      </c>
      <c r="B268" s="81" t="n">
        <v>46075</v>
      </c>
      <c r="C268" s="82" t="s">
        <v>167</v>
      </c>
      <c r="D268" s="82" t="s">
        <v>522</v>
      </c>
      <c r="E268" s="82" t="s">
        <v>523</v>
      </c>
      <c r="F268" s="0" t="n">
        <v>6</v>
      </c>
      <c r="G268" s="82" t="s">
        <v>524</v>
      </c>
      <c r="H268" s="0" t="n">
        <v>15.04333333</v>
      </c>
      <c r="I268" s="0" t="n">
        <v>50</v>
      </c>
      <c r="J268" s="82" t="s">
        <v>528</v>
      </c>
      <c r="K268" s="83" t="n">
        <v>90.26</v>
      </c>
      <c r="L268" s="0" t="n">
        <v>11743</v>
      </c>
      <c r="M268" s="0" t="n">
        <v>9763</v>
      </c>
      <c r="N268" s="0" t="n">
        <v>1.202807</v>
      </c>
      <c r="O268" s="0" t="n">
        <v>152</v>
      </c>
      <c r="P268" s="0" t="n">
        <v>6</v>
      </c>
      <c r="Q268" s="82" t="s">
        <v>527</v>
      </c>
      <c r="U268" s="0" t="str">
        <f aca="false">IF(C268="","",IF(COUNTIF(Campaigns!$A$7:$A$300,C268)&gt;0,"✓",IF(N(K268)=0,"– no spend","⚠ add to Campaigns tab")))</f>
        <v>✓</v>
      </c>
      <c r="V268" s="83" t="n">
        <f aca="false">IF(K268="","",K268*IF(Settings!$B$22=Settings!$C$6,1,IF(Settings!$B$22="USD",1/INDEX(Settings!$B$29:$B$40,MONTH(A268)),INDEX(Settings!$B$29:$B$40,MONTH(A268)))))</f>
        <v>90.26</v>
      </c>
    </row>
    <row r="269" customFormat="false" ht="15" hidden="false" customHeight="false" outlineLevel="0" collapsed="false">
      <c r="A269" s="81" t="n">
        <v>46075</v>
      </c>
      <c r="B269" s="81" t="n">
        <v>46075</v>
      </c>
      <c r="C269" s="82" t="s">
        <v>166</v>
      </c>
      <c r="D269" s="82" t="s">
        <v>522</v>
      </c>
      <c r="E269" s="82" t="s">
        <v>523</v>
      </c>
      <c r="F269" s="0" t="n">
        <v>50</v>
      </c>
      <c r="G269" s="82" t="s">
        <v>524</v>
      </c>
      <c r="H269" s="0" t="n">
        <v>23.1026</v>
      </c>
      <c r="I269" s="82" t="s">
        <v>525</v>
      </c>
      <c r="J269" s="82" t="s">
        <v>526</v>
      </c>
      <c r="K269" s="83" t="n">
        <v>1155.13</v>
      </c>
      <c r="L269" s="0" t="n">
        <v>49250</v>
      </c>
      <c r="M269" s="0" t="n">
        <v>40605</v>
      </c>
      <c r="N269" s="0" t="n">
        <v>1.212905</v>
      </c>
      <c r="O269" s="0" t="n">
        <v>724</v>
      </c>
      <c r="P269" s="0" t="n">
        <v>52</v>
      </c>
      <c r="Q269" s="82" t="s">
        <v>527</v>
      </c>
      <c r="U269" s="0" t="str">
        <f aca="false">IF(C269="","",IF(COUNTIF(Campaigns!$A$7:$A$300,C269)&gt;0,"✓",IF(N(K269)=0,"– no spend","⚠ add to Campaigns tab")))</f>
        <v>✓</v>
      </c>
      <c r="V269" s="83" t="n">
        <f aca="false">IF(K269="","",K269*IF(Settings!$B$22=Settings!$C$6,1,IF(Settings!$B$22="USD",1/INDEX(Settings!$B$29:$B$40,MONTH(A269)),INDEX(Settings!$B$29:$B$40,MONTH(A269)))))</f>
        <v>1155.13</v>
      </c>
    </row>
    <row r="270" customFormat="false" ht="15" hidden="false" customHeight="false" outlineLevel="0" collapsed="false">
      <c r="A270" s="81" t="n">
        <v>46075</v>
      </c>
      <c r="B270" s="81" t="n">
        <v>46075</v>
      </c>
      <c r="C270" s="82" t="s">
        <v>179</v>
      </c>
      <c r="D270" s="82" t="s">
        <v>522</v>
      </c>
      <c r="E270" s="82" t="s">
        <v>529</v>
      </c>
      <c r="F270" s="0" t="n">
        <v>1</v>
      </c>
      <c r="G270" s="82" t="s">
        <v>531</v>
      </c>
      <c r="H270" s="0" t="n">
        <v>20.28</v>
      </c>
      <c r="I270" s="0" t="n">
        <v>20</v>
      </c>
      <c r="J270" s="82" t="s">
        <v>528</v>
      </c>
      <c r="K270" s="83" t="n">
        <v>20.28</v>
      </c>
      <c r="L270" s="0" t="n">
        <v>1337</v>
      </c>
      <c r="M270" s="0" t="n">
        <v>1131</v>
      </c>
      <c r="N270" s="0" t="n">
        <v>1.18214</v>
      </c>
      <c r="O270" s="0" t="n">
        <v>30</v>
      </c>
      <c r="P270" s="0" t="n">
        <v>1</v>
      </c>
      <c r="Q270" s="82" t="s">
        <v>527</v>
      </c>
      <c r="U270" s="0" t="str">
        <f aca="false">IF(C270="","",IF(COUNTIF(Campaigns!$A$7:$A$300,C270)&gt;0,"✓",IF(N(K270)=0,"– no spend","⚠ add to Campaigns tab")))</f>
        <v>✓</v>
      </c>
      <c r="V270" s="83" t="n">
        <f aca="false">IF(K270="","",K270*IF(Settings!$B$22=Settings!$C$6,1,IF(Settings!$B$22="USD",1/INDEX(Settings!$B$29:$B$40,MONTH(A270)),INDEX(Settings!$B$29:$B$40,MONTH(A270)))))</f>
        <v>20.28</v>
      </c>
    </row>
    <row r="271" customFormat="false" ht="15" hidden="false" customHeight="false" outlineLevel="0" collapsed="false">
      <c r="A271" s="81" t="n">
        <v>46075</v>
      </c>
      <c r="B271" s="81" t="n">
        <v>46075</v>
      </c>
      <c r="C271" s="82" t="s">
        <v>170</v>
      </c>
      <c r="D271" s="82" t="s">
        <v>522</v>
      </c>
      <c r="E271" s="82" t="s">
        <v>523</v>
      </c>
      <c r="F271" s="0" t="n">
        <v>10</v>
      </c>
      <c r="G271" s="82" t="s">
        <v>524</v>
      </c>
      <c r="H271" s="0" t="n">
        <v>8.366</v>
      </c>
      <c r="I271" s="0" t="n">
        <v>70</v>
      </c>
      <c r="J271" s="82" t="s">
        <v>528</v>
      </c>
      <c r="K271" s="83" t="n">
        <v>83.66</v>
      </c>
      <c r="L271" s="0" t="n">
        <v>2739</v>
      </c>
      <c r="M271" s="0" t="n">
        <v>2391</v>
      </c>
      <c r="N271" s="0" t="n">
        <v>1.145546</v>
      </c>
      <c r="O271" s="0" t="n">
        <v>51</v>
      </c>
      <c r="P271" s="0" t="n">
        <v>10</v>
      </c>
      <c r="Q271" s="82" t="s">
        <v>527</v>
      </c>
      <c r="U271" s="0" t="str">
        <f aca="false">IF(C271="","",IF(COUNTIF(Campaigns!$A$7:$A$300,C271)&gt;0,"✓",IF(N(K271)=0,"– no spend","⚠ add to Campaigns tab")))</f>
        <v>✓</v>
      </c>
      <c r="V271" s="83" t="n">
        <f aca="false">IF(K271="","",K271*IF(Settings!$B$22=Settings!$C$6,1,IF(Settings!$B$22="USD",1/INDEX(Settings!$B$29:$B$40,MONTH(A271)),INDEX(Settings!$B$29:$B$40,MONTH(A271)))))</f>
        <v>83.66</v>
      </c>
    </row>
    <row r="272" customFormat="false" ht="15" hidden="false" customHeight="false" outlineLevel="0" collapsed="false">
      <c r="A272" s="81" t="n">
        <v>46075</v>
      </c>
      <c r="B272" s="81" t="n">
        <v>46075</v>
      </c>
      <c r="C272" s="82" t="s">
        <v>169</v>
      </c>
      <c r="D272" s="82" t="s">
        <v>530</v>
      </c>
      <c r="E272" s="82" t="s">
        <v>529</v>
      </c>
      <c r="F272" s="0" t="n">
        <v>1</v>
      </c>
      <c r="G272" s="82" t="s">
        <v>531</v>
      </c>
      <c r="H272" s="0" t="n">
        <v>24.1</v>
      </c>
      <c r="I272" s="0" t="n">
        <v>41.29</v>
      </c>
      <c r="J272" s="82" t="s">
        <v>528</v>
      </c>
      <c r="K272" s="83" t="n">
        <v>24.1</v>
      </c>
      <c r="L272" s="0" t="n">
        <v>1053</v>
      </c>
      <c r="M272" s="0" t="n">
        <v>716</v>
      </c>
      <c r="N272" s="0" t="n">
        <v>1.47067</v>
      </c>
      <c r="O272" s="0" t="n">
        <v>16</v>
      </c>
      <c r="P272" s="0" t="n">
        <v>1</v>
      </c>
      <c r="Q272" s="82" t="s">
        <v>527</v>
      </c>
      <c r="U272" s="0" t="str">
        <f aca="false">IF(C272="","",IF(COUNTIF(Campaigns!$A$7:$A$300,C272)&gt;0,"✓",IF(N(K272)=0,"– no spend","⚠ add to Campaigns tab")))</f>
        <v>✓</v>
      </c>
      <c r="V272" s="83" t="n">
        <f aca="false">IF(K272="","",K272*IF(Settings!$B$22=Settings!$C$6,1,IF(Settings!$B$22="USD",1/INDEX(Settings!$B$29:$B$40,MONTH(A272)),INDEX(Settings!$B$29:$B$40,MONTH(A272)))))</f>
        <v>24.1</v>
      </c>
    </row>
    <row r="273" customFormat="false" ht="15" hidden="false" customHeight="false" outlineLevel="0" collapsed="false">
      <c r="A273" s="81" t="n">
        <v>46076</v>
      </c>
      <c r="B273" s="81" t="n">
        <v>46076</v>
      </c>
      <c r="C273" s="82" t="s">
        <v>182</v>
      </c>
      <c r="D273" s="82" t="s">
        <v>522</v>
      </c>
      <c r="E273" s="82" t="s">
        <v>532</v>
      </c>
      <c r="F273" s="0" t="n">
        <v>285</v>
      </c>
      <c r="G273" s="82" t="s">
        <v>533</v>
      </c>
      <c r="H273" s="0" t="n">
        <v>0.69926316</v>
      </c>
      <c r="I273" s="82" t="s">
        <v>525</v>
      </c>
      <c r="J273" s="82" t="s">
        <v>526</v>
      </c>
      <c r="K273" s="83" t="n">
        <v>199.29</v>
      </c>
      <c r="L273" s="0" t="n">
        <v>31914</v>
      </c>
      <c r="M273" s="0" t="n">
        <v>25553</v>
      </c>
      <c r="N273" s="0" t="n">
        <v>1.248934</v>
      </c>
      <c r="O273" s="0" t="n">
        <v>357</v>
      </c>
      <c r="Q273" s="82" t="s">
        <v>527</v>
      </c>
      <c r="U273" s="0" t="str">
        <f aca="false">IF(C273="","",IF(COUNTIF(Campaigns!$A$7:$A$300,C273)&gt;0,"✓",IF(N(K273)=0,"– no spend","⚠ add to Campaigns tab")))</f>
        <v>✓</v>
      </c>
      <c r="V273" s="83" t="n">
        <f aca="false">IF(K273="","",K273*IF(Settings!$B$22=Settings!$C$6,1,IF(Settings!$B$22="USD",1/INDEX(Settings!$B$29:$B$40,MONTH(A273)),INDEX(Settings!$B$29:$B$40,MONTH(A273)))))</f>
        <v>199.29</v>
      </c>
    </row>
    <row r="274" customFormat="false" ht="15" hidden="false" customHeight="false" outlineLevel="0" collapsed="false">
      <c r="A274" s="81" t="n">
        <v>46076</v>
      </c>
      <c r="B274" s="81" t="n">
        <v>46076</v>
      </c>
      <c r="C274" s="82" t="s">
        <v>171</v>
      </c>
      <c r="D274" s="82" t="s">
        <v>522</v>
      </c>
      <c r="E274" s="82" t="s">
        <v>532</v>
      </c>
      <c r="I274" s="0" t="n">
        <v>90</v>
      </c>
      <c r="J274" s="82" t="s">
        <v>528</v>
      </c>
      <c r="K274" s="83" t="n">
        <v>83.21</v>
      </c>
      <c r="L274" s="0" t="n">
        <v>2547</v>
      </c>
      <c r="M274" s="0" t="n">
        <v>1960</v>
      </c>
      <c r="N274" s="0" t="n">
        <v>1.29949</v>
      </c>
      <c r="O274" s="0" t="n">
        <v>39</v>
      </c>
      <c r="P274" s="0" t="n">
        <v>3</v>
      </c>
      <c r="Q274" s="82" t="s">
        <v>527</v>
      </c>
      <c r="U274" s="0" t="str">
        <f aca="false">IF(C274="","",IF(COUNTIF(Campaigns!$A$7:$A$300,C274)&gt;0,"✓",IF(N(K274)=0,"– no spend","⚠ add to Campaigns tab")))</f>
        <v>✓</v>
      </c>
      <c r="V274" s="83" t="n">
        <f aca="false">IF(K274="","",K274*IF(Settings!$B$22=Settings!$C$6,1,IF(Settings!$B$22="USD",1/INDEX(Settings!$B$29:$B$40,MONTH(A274)),INDEX(Settings!$B$29:$B$40,MONTH(A274)))))</f>
        <v>83.21</v>
      </c>
    </row>
    <row r="275" customFormat="false" ht="15" hidden="false" customHeight="false" outlineLevel="0" collapsed="false">
      <c r="A275" s="81" t="n">
        <v>46076</v>
      </c>
      <c r="B275" s="81" t="n">
        <v>46076</v>
      </c>
      <c r="C275" s="82" t="s">
        <v>167</v>
      </c>
      <c r="D275" s="82" t="s">
        <v>522</v>
      </c>
      <c r="E275" s="82" t="s">
        <v>523</v>
      </c>
      <c r="F275" s="0" t="n">
        <v>10</v>
      </c>
      <c r="G275" s="82" t="s">
        <v>524</v>
      </c>
      <c r="H275" s="0" t="n">
        <v>8.924</v>
      </c>
      <c r="I275" s="0" t="n">
        <v>50</v>
      </c>
      <c r="J275" s="82" t="s">
        <v>528</v>
      </c>
      <c r="K275" s="83" t="n">
        <v>89.24</v>
      </c>
      <c r="L275" s="0" t="n">
        <v>11146</v>
      </c>
      <c r="M275" s="0" t="n">
        <v>9209</v>
      </c>
      <c r="N275" s="0" t="n">
        <v>1.210338</v>
      </c>
      <c r="O275" s="0" t="n">
        <v>120</v>
      </c>
      <c r="P275" s="0" t="n">
        <v>12</v>
      </c>
      <c r="Q275" s="82" t="s">
        <v>527</v>
      </c>
      <c r="U275" s="0" t="str">
        <f aca="false">IF(C275="","",IF(COUNTIF(Campaigns!$A$7:$A$300,C275)&gt;0,"✓",IF(N(K275)=0,"– no spend","⚠ add to Campaigns tab")))</f>
        <v>✓</v>
      </c>
      <c r="V275" s="83" t="n">
        <f aca="false">IF(K275="","",K275*IF(Settings!$B$22=Settings!$C$6,1,IF(Settings!$B$22="USD",1/INDEX(Settings!$B$29:$B$40,MONTH(A275)),INDEX(Settings!$B$29:$B$40,MONTH(A275)))))</f>
        <v>89.24</v>
      </c>
    </row>
    <row r="276" customFormat="false" ht="15" hidden="false" customHeight="false" outlineLevel="0" collapsed="false">
      <c r="A276" s="81" t="n">
        <v>46076</v>
      </c>
      <c r="B276" s="81" t="n">
        <v>46076</v>
      </c>
      <c r="C276" s="82" t="s">
        <v>166</v>
      </c>
      <c r="D276" s="82" t="s">
        <v>522</v>
      </c>
      <c r="E276" s="82" t="s">
        <v>523</v>
      </c>
      <c r="F276" s="0" t="n">
        <v>34</v>
      </c>
      <c r="G276" s="82" t="s">
        <v>524</v>
      </c>
      <c r="H276" s="0" t="n">
        <v>30.59647059</v>
      </c>
      <c r="I276" s="82" t="s">
        <v>525</v>
      </c>
      <c r="J276" s="82" t="s">
        <v>526</v>
      </c>
      <c r="K276" s="83" t="n">
        <v>1040.28</v>
      </c>
      <c r="L276" s="0" t="n">
        <v>43741</v>
      </c>
      <c r="M276" s="0" t="n">
        <v>36051</v>
      </c>
      <c r="N276" s="0" t="n">
        <v>1.213309</v>
      </c>
      <c r="O276" s="0" t="n">
        <v>631</v>
      </c>
      <c r="P276" s="0" t="n">
        <v>37</v>
      </c>
      <c r="Q276" s="82" t="s">
        <v>527</v>
      </c>
      <c r="U276" s="0" t="str">
        <f aca="false">IF(C276="","",IF(COUNTIF(Campaigns!$A$7:$A$300,C276)&gt;0,"✓",IF(N(K276)=0,"– no spend","⚠ add to Campaigns tab")))</f>
        <v>✓</v>
      </c>
      <c r="V276" s="83" t="n">
        <f aca="false">IF(K276="","",K276*IF(Settings!$B$22=Settings!$C$6,1,IF(Settings!$B$22="USD",1/INDEX(Settings!$B$29:$B$40,MONTH(A276)),INDEX(Settings!$B$29:$B$40,MONTH(A276)))))</f>
        <v>1040.28</v>
      </c>
    </row>
    <row r="277" customFormat="false" ht="15" hidden="false" customHeight="false" outlineLevel="0" collapsed="false">
      <c r="A277" s="81" t="n">
        <v>46076</v>
      </c>
      <c r="B277" s="81" t="n">
        <v>46076</v>
      </c>
      <c r="C277" s="82" t="s">
        <v>179</v>
      </c>
      <c r="D277" s="82" t="s">
        <v>522</v>
      </c>
      <c r="E277" s="82" t="s">
        <v>529</v>
      </c>
      <c r="F277" s="0" t="n">
        <v>1</v>
      </c>
      <c r="G277" s="82" t="s">
        <v>531</v>
      </c>
      <c r="H277" s="0" t="n">
        <v>19.03</v>
      </c>
      <c r="I277" s="0" t="n">
        <v>20</v>
      </c>
      <c r="J277" s="82" t="s">
        <v>528</v>
      </c>
      <c r="K277" s="83" t="n">
        <v>19.03</v>
      </c>
      <c r="L277" s="0" t="n">
        <v>1752</v>
      </c>
      <c r="M277" s="0" t="n">
        <v>1418</v>
      </c>
      <c r="N277" s="0" t="n">
        <v>1.235543</v>
      </c>
      <c r="O277" s="0" t="n">
        <v>16</v>
      </c>
      <c r="P277" s="0" t="n">
        <v>1</v>
      </c>
      <c r="Q277" s="82" t="s">
        <v>527</v>
      </c>
      <c r="U277" s="0" t="str">
        <f aca="false">IF(C277="","",IF(COUNTIF(Campaigns!$A$7:$A$300,C277)&gt;0,"✓",IF(N(K277)=0,"– no spend","⚠ add to Campaigns tab")))</f>
        <v>✓</v>
      </c>
      <c r="V277" s="83" t="n">
        <f aca="false">IF(K277="","",K277*IF(Settings!$B$22=Settings!$C$6,1,IF(Settings!$B$22="USD",1/INDEX(Settings!$B$29:$B$40,MONTH(A277)),INDEX(Settings!$B$29:$B$40,MONTH(A277)))))</f>
        <v>19.03</v>
      </c>
    </row>
    <row r="278" customFormat="false" ht="15" hidden="false" customHeight="false" outlineLevel="0" collapsed="false">
      <c r="A278" s="81" t="n">
        <v>46076</v>
      </c>
      <c r="B278" s="81" t="n">
        <v>46076</v>
      </c>
      <c r="C278" s="82" t="s">
        <v>170</v>
      </c>
      <c r="D278" s="82" t="s">
        <v>522</v>
      </c>
      <c r="E278" s="82" t="s">
        <v>523</v>
      </c>
      <c r="F278" s="0" t="n">
        <v>6</v>
      </c>
      <c r="G278" s="82" t="s">
        <v>524</v>
      </c>
      <c r="H278" s="0" t="n">
        <v>15.79</v>
      </c>
      <c r="I278" s="0" t="n">
        <v>70</v>
      </c>
      <c r="J278" s="82" t="s">
        <v>528</v>
      </c>
      <c r="K278" s="83" t="n">
        <v>94.74</v>
      </c>
      <c r="L278" s="0" t="n">
        <v>2705</v>
      </c>
      <c r="M278" s="0" t="n">
        <v>2365</v>
      </c>
      <c r="N278" s="0" t="n">
        <v>1.143763</v>
      </c>
      <c r="O278" s="0" t="n">
        <v>41</v>
      </c>
      <c r="P278" s="0" t="n">
        <v>6</v>
      </c>
      <c r="Q278" s="82" t="s">
        <v>527</v>
      </c>
      <c r="U278" s="0" t="str">
        <f aca="false">IF(C278="","",IF(COUNTIF(Campaigns!$A$7:$A$300,C278)&gt;0,"✓",IF(N(K278)=0,"– no spend","⚠ add to Campaigns tab")))</f>
        <v>✓</v>
      </c>
      <c r="V278" s="83" t="n">
        <f aca="false">IF(K278="","",K278*IF(Settings!$B$22=Settings!$C$6,1,IF(Settings!$B$22="USD",1/INDEX(Settings!$B$29:$B$40,MONTH(A278)),INDEX(Settings!$B$29:$B$40,MONTH(A278)))))</f>
        <v>94.74</v>
      </c>
    </row>
    <row r="279" customFormat="false" ht="15" hidden="false" customHeight="false" outlineLevel="0" collapsed="false">
      <c r="A279" s="81" t="n">
        <v>46076</v>
      </c>
      <c r="B279" s="81" t="n">
        <v>46076</v>
      </c>
      <c r="C279" s="82" t="s">
        <v>169</v>
      </c>
      <c r="D279" s="82" t="s">
        <v>530</v>
      </c>
      <c r="E279" s="82" t="s">
        <v>529</v>
      </c>
      <c r="F279" s="0" t="n">
        <v>1</v>
      </c>
      <c r="G279" s="82" t="s">
        <v>531</v>
      </c>
      <c r="H279" s="0" t="n">
        <v>20.23</v>
      </c>
      <c r="I279" s="0" t="n">
        <v>41.29</v>
      </c>
      <c r="J279" s="82" t="s">
        <v>528</v>
      </c>
      <c r="K279" s="83" t="n">
        <v>20.23</v>
      </c>
      <c r="L279" s="0" t="n">
        <v>850</v>
      </c>
      <c r="M279" s="0" t="n">
        <v>672</v>
      </c>
      <c r="N279" s="0" t="n">
        <v>1.264881</v>
      </c>
      <c r="O279" s="0" t="n">
        <v>9</v>
      </c>
      <c r="P279" s="0" t="n">
        <v>1</v>
      </c>
      <c r="Q279" s="82" t="s">
        <v>527</v>
      </c>
      <c r="U279" s="0" t="str">
        <f aca="false">IF(C279="","",IF(COUNTIF(Campaigns!$A$7:$A$300,C279)&gt;0,"✓",IF(N(K279)=0,"– no spend","⚠ add to Campaigns tab")))</f>
        <v>✓</v>
      </c>
      <c r="V279" s="83" t="n">
        <f aca="false">IF(K279="","",K279*IF(Settings!$B$22=Settings!$C$6,1,IF(Settings!$B$22="USD",1/INDEX(Settings!$B$29:$B$40,MONTH(A279)),INDEX(Settings!$B$29:$B$40,MONTH(A279)))))</f>
        <v>20.23</v>
      </c>
    </row>
    <row r="280" customFormat="false" ht="15" hidden="false" customHeight="false" outlineLevel="0" collapsed="false">
      <c r="A280" s="81" t="n">
        <v>46077</v>
      </c>
      <c r="B280" s="81" t="n">
        <v>46077</v>
      </c>
      <c r="C280" s="82" t="s">
        <v>182</v>
      </c>
      <c r="D280" s="82" t="s">
        <v>522</v>
      </c>
      <c r="E280" s="82" t="s">
        <v>532</v>
      </c>
      <c r="F280" s="0" t="n">
        <v>252</v>
      </c>
      <c r="G280" s="82" t="s">
        <v>533</v>
      </c>
      <c r="H280" s="0" t="n">
        <v>0.75543651</v>
      </c>
      <c r="I280" s="82" t="s">
        <v>525</v>
      </c>
      <c r="J280" s="82" t="s">
        <v>526</v>
      </c>
      <c r="K280" s="83" t="n">
        <v>190.37</v>
      </c>
      <c r="L280" s="0" t="n">
        <v>29543</v>
      </c>
      <c r="M280" s="0" t="n">
        <v>25123</v>
      </c>
      <c r="N280" s="0" t="n">
        <v>1.175934</v>
      </c>
      <c r="O280" s="0" t="n">
        <v>335</v>
      </c>
      <c r="Q280" s="82" t="s">
        <v>527</v>
      </c>
      <c r="U280" s="0" t="str">
        <f aca="false">IF(C280="","",IF(COUNTIF(Campaigns!$A$7:$A$300,C280)&gt;0,"✓",IF(N(K280)=0,"– no spend","⚠ add to Campaigns tab")))</f>
        <v>✓</v>
      </c>
      <c r="V280" s="83" t="n">
        <f aca="false">IF(K280="","",K280*IF(Settings!$B$22=Settings!$C$6,1,IF(Settings!$B$22="USD",1/INDEX(Settings!$B$29:$B$40,MONTH(A280)),INDEX(Settings!$B$29:$B$40,MONTH(A280)))))</f>
        <v>190.37</v>
      </c>
    </row>
    <row r="281" customFormat="false" ht="15" hidden="false" customHeight="false" outlineLevel="0" collapsed="false">
      <c r="A281" s="81" t="n">
        <v>46077</v>
      </c>
      <c r="B281" s="81" t="n">
        <v>46077</v>
      </c>
      <c r="C281" s="82" t="s">
        <v>171</v>
      </c>
      <c r="D281" s="82" t="s">
        <v>522</v>
      </c>
      <c r="E281" s="82" t="s">
        <v>532</v>
      </c>
      <c r="I281" s="0" t="n">
        <v>90</v>
      </c>
      <c r="J281" s="82" t="s">
        <v>528</v>
      </c>
      <c r="K281" s="83" t="n">
        <v>95.18</v>
      </c>
      <c r="L281" s="0" t="n">
        <v>3019</v>
      </c>
      <c r="M281" s="0" t="n">
        <v>2284</v>
      </c>
      <c r="N281" s="0" t="n">
        <v>1.321804</v>
      </c>
      <c r="O281" s="0" t="n">
        <v>28</v>
      </c>
      <c r="P281" s="0" t="n">
        <v>5</v>
      </c>
      <c r="Q281" s="82" t="s">
        <v>527</v>
      </c>
      <c r="U281" s="0" t="str">
        <f aca="false">IF(C281="","",IF(COUNTIF(Campaigns!$A$7:$A$300,C281)&gt;0,"✓",IF(N(K281)=0,"– no spend","⚠ add to Campaigns tab")))</f>
        <v>✓</v>
      </c>
      <c r="V281" s="83" t="n">
        <f aca="false">IF(K281="","",K281*IF(Settings!$B$22=Settings!$C$6,1,IF(Settings!$B$22="USD",1/INDEX(Settings!$B$29:$B$40,MONTH(A281)),INDEX(Settings!$B$29:$B$40,MONTH(A281)))))</f>
        <v>95.18</v>
      </c>
    </row>
    <row r="282" customFormat="false" ht="15" hidden="false" customHeight="false" outlineLevel="0" collapsed="false">
      <c r="A282" s="81" t="n">
        <v>46077</v>
      </c>
      <c r="B282" s="81" t="n">
        <v>46077</v>
      </c>
      <c r="C282" s="82" t="s">
        <v>167</v>
      </c>
      <c r="D282" s="82" t="s">
        <v>522</v>
      </c>
      <c r="E282" s="82" t="s">
        <v>523</v>
      </c>
      <c r="F282" s="0" t="n">
        <v>18</v>
      </c>
      <c r="G282" s="82" t="s">
        <v>524</v>
      </c>
      <c r="H282" s="0" t="n">
        <v>5.07166667</v>
      </c>
      <c r="I282" s="0" t="n">
        <v>50</v>
      </c>
      <c r="J282" s="82" t="s">
        <v>528</v>
      </c>
      <c r="K282" s="83" t="n">
        <v>91.29</v>
      </c>
      <c r="L282" s="0" t="n">
        <v>10990</v>
      </c>
      <c r="M282" s="0" t="n">
        <v>9381</v>
      </c>
      <c r="N282" s="0" t="n">
        <v>1.171517</v>
      </c>
      <c r="O282" s="0" t="n">
        <v>160</v>
      </c>
      <c r="P282" s="0" t="n">
        <v>18</v>
      </c>
      <c r="Q282" s="82" t="s">
        <v>527</v>
      </c>
      <c r="U282" s="0" t="str">
        <f aca="false">IF(C282="","",IF(COUNTIF(Campaigns!$A$7:$A$300,C282)&gt;0,"✓",IF(N(K282)=0,"– no spend","⚠ add to Campaigns tab")))</f>
        <v>✓</v>
      </c>
      <c r="V282" s="83" t="n">
        <f aca="false">IF(K282="","",K282*IF(Settings!$B$22=Settings!$C$6,1,IF(Settings!$B$22="USD",1/INDEX(Settings!$B$29:$B$40,MONTH(A282)),INDEX(Settings!$B$29:$B$40,MONTH(A282)))))</f>
        <v>91.29</v>
      </c>
    </row>
    <row r="283" customFormat="false" ht="15" hidden="false" customHeight="false" outlineLevel="0" collapsed="false">
      <c r="A283" s="81" t="n">
        <v>46077</v>
      </c>
      <c r="B283" s="81" t="n">
        <v>46077</v>
      </c>
      <c r="C283" s="82" t="s">
        <v>166</v>
      </c>
      <c r="D283" s="82" t="s">
        <v>522</v>
      </c>
      <c r="E283" s="82" t="s">
        <v>523</v>
      </c>
      <c r="F283" s="0" t="n">
        <v>37</v>
      </c>
      <c r="G283" s="82" t="s">
        <v>524</v>
      </c>
      <c r="H283" s="0" t="n">
        <v>32.00108108</v>
      </c>
      <c r="I283" s="82" t="s">
        <v>525</v>
      </c>
      <c r="J283" s="82" t="s">
        <v>526</v>
      </c>
      <c r="K283" s="83" t="n">
        <v>1184.04</v>
      </c>
      <c r="L283" s="0" t="n">
        <v>48563</v>
      </c>
      <c r="M283" s="0" t="n">
        <v>40498</v>
      </c>
      <c r="N283" s="0" t="n">
        <v>1.199146</v>
      </c>
      <c r="O283" s="0" t="n">
        <v>672</v>
      </c>
      <c r="P283" s="0" t="n">
        <v>38</v>
      </c>
      <c r="Q283" s="82" t="s">
        <v>527</v>
      </c>
      <c r="U283" s="0" t="str">
        <f aca="false">IF(C283="","",IF(COUNTIF(Campaigns!$A$7:$A$300,C283)&gt;0,"✓",IF(N(K283)=0,"– no spend","⚠ add to Campaigns tab")))</f>
        <v>✓</v>
      </c>
      <c r="V283" s="83" t="n">
        <f aca="false">IF(K283="","",K283*IF(Settings!$B$22=Settings!$C$6,1,IF(Settings!$B$22="USD",1/INDEX(Settings!$B$29:$B$40,MONTH(A283)),INDEX(Settings!$B$29:$B$40,MONTH(A283)))))</f>
        <v>1184.04</v>
      </c>
    </row>
    <row r="284" customFormat="false" ht="15" hidden="false" customHeight="false" outlineLevel="0" collapsed="false">
      <c r="A284" s="81" t="n">
        <v>46077</v>
      </c>
      <c r="B284" s="81" t="n">
        <v>46077</v>
      </c>
      <c r="C284" s="82" t="s">
        <v>179</v>
      </c>
      <c r="D284" s="82" t="s">
        <v>522</v>
      </c>
      <c r="E284" s="82" t="s">
        <v>529</v>
      </c>
      <c r="I284" s="0" t="n">
        <v>20</v>
      </c>
      <c r="J284" s="82" t="s">
        <v>528</v>
      </c>
      <c r="K284" s="83" t="n">
        <v>21.24</v>
      </c>
      <c r="L284" s="0" t="n">
        <v>1469</v>
      </c>
      <c r="M284" s="0" t="n">
        <v>1240</v>
      </c>
      <c r="N284" s="0" t="n">
        <v>1.184677</v>
      </c>
      <c r="O284" s="0" t="n">
        <v>22</v>
      </c>
      <c r="Q284" s="82" t="s">
        <v>527</v>
      </c>
      <c r="U284" s="0" t="str">
        <f aca="false">IF(C284="","",IF(COUNTIF(Campaigns!$A$7:$A$300,C284)&gt;0,"✓",IF(N(K284)=0,"– no spend","⚠ add to Campaigns tab")))</f>
        <v>✓</v>
      </c>
      <c r="V284" s="83" t="n">
        <f aca="false">IF(K284="","",K284*IF(Settings!$B$22=Settings!$C$6,1,IF(Settings!$B$22="USD",1/INDEX(Settings!$B$29:$B$40,MONTH(A284)),INDEX(Settings!$B$29:$B$40,MONTH(A284)))))</f>
        <v>21.24</v>
      </c>
    </row>
    <row r="285" customFormat="false" ht="15" hidden="false" customHeight="false" outlineLevel="0" collapsed="false">
      <c r="A285" s="81" t="n">
        <v>46077</v>
      </c>
      <c r="B285" s="81" t="n">
        <v>46077</v>
      </c>
      <c r="C285" s="82" t="s">
        <v>170</v>
      </c>
      <c r="D285" s="82" t="s">
        <v>522</v>
      </c>
      <c r="E285" s="82" t="s">
        <v>523</v>
      </c>
      <c r="F285" s="0" t="n">
        <v>6</v>
      </c>
      <c r="G285" s="82" t="s">
        <v>524</v>
      </c>
      <c r="H285" s="0" t="n">
        <v>12.55166667</v>
      </c>
      <c r="I285" s="0" t="n">
        <v>70</v>
      </c>
      <c r="J285" s="82" t="s">
        <v>528</v>
      </c>
      <c r="K285" s="83" t="n">
        <v>75.31</v>
      </c>
      <c r="L285" s="0" t="n">
        <v>2729</v>
      </c>
      <c r="M285" s="0" t="n">
        <v>2352</v>
      </c>
      <c r="N285" s="0" t="n">
        <v>1.160289</v>
      </c>
      <c r="O285" s="0" t="n">
        <v>35</v>
      </c>
      <c r="P285" s="0" t="n">
        <v>6</v>
      </c>
      <c r="Q285" s="82" t="s">
        <v>527</v>
      </c>
      <c r="U285" s="0" t="str">
        <f aca="false">IF(C285="","",IF(COUNTIF(Campaigns!$A$7:$A$300,C285)&gt;0,"✓",IF(N(K285)=0,"– no spend","⚠ add to Campaigns tab")))</f>
        <v>✓</v>
      </c>
      <c r="V285" s="83" t="n">
        <f aca="false">IF(K285="","",K285*IF(Settings!$B$22=Settings!$C$6,1,IF(Settings!$B$22="USD",1/INDEX(Settings!$B$29:$B$40,MONTH(A285)),INDEX(Settings!$B$29:$B$40,MONTH(A285)))))</f>
        <v>75.31</v>
      </c>
    </row>
    <row r="286" customFormat="false" ht="15" hidden="false" customHeight="false" outlineLevel="0" collapsed="false">
      <c r="A286" s="81" t="n">
        <v>46077</v>
      </c>
      <c r="B286" s="81" t="n">
        <v>46077</v>
      </c>
      <c r="C286" s="82" t="s">
        <v>169</v>
      </c>
      <c r="D286" s="82" t="s">
        <v>530</v>
      </c>
      <c r="E286" s="82" t="s">
        <v>529</v>
      </c>
      <c r="F286" s="0" t="n">
        <v>1</v>
      </c>
      <c r="G286" s="82" t="s">
        <v>531</v>
      </c>
      <c r="H286" s="0" t="n">
        <v>20.15</v>
      </c>
      <c r="I286" s="0" t="n">
        <v>41.29</v>
      </c>
      <c r="J286" s="82" t="s">
        <v>528</v>
      </c>
      <c r="K286" s="83" t="n">
        <v>20.15</v>
      </c>
      <c r="L286" s="0" t="n">
        <v>1173</v>
      </c>
      <c r="M286" s="0" t="n">
        <v>869</v>
      </c>
      <c r="N286" s="0" t="n">
        <v>1.349827</v>
      </c>
      <c r="O286" s="0" t="n">
        <v>14</v>
      </c>
      <c r="P286" s="0" t="n">
        <v>1</v>
      </c>
      <c r="Q286" s="82" t="s">
        <v>527</v>
      </c>
      <c r="U286" s="0" t="str">
        <f aca="false">IF(C286="","",IF(COUNTIF(Campaigns!$A$7:$A$300,C286)&gt;0,"✓",IF(N(K286)=0,"– no spend","⚠ add to Campaigns tab")))</f>
        <v>✓</v>
      </c>
      <c r="V286" s="83" t="n">
        <f aca="false">IF(K286="","",K286*IF(Settings!$B$22=Settings!$C$6,1,IF(Settings!$B$22="USD",1/INDEX(Settings!$B$29:$B$40,MONTH(A286)),INDEX(Settings!$B$29:$B$40,MONTH(A286)))))</f>
        <v>20.15</v>
      </c>
    </row>
    <row r="287" customFormat="false" ht="15" hidden="false" customHeight="false" outlineLevel="0" collapsed="false">
      <c r="A287" s="81" t="n">
        <v>46078</v>
      </c>
      <c r="B287" s="81" t="n">
        <v>46078</v>
      </c>
      <c r="C287" s="82" t="s">
        <v>182</v>
      </c>
      <c r="D287" s="82" t="s">
        <v>522</v>
      </c>
      <c r="E287" s="82" t="s">
        <v>532</v>
      </c>
      <c r="F287" s="0" t="n">
        <v>124</v>
      </c>
      <c r="G287" s="82" t="s">
        <v>533</v>
      </c>
      <c r="H287" s="0" t="n">
        <v>0.72096774</v>
      </c>
      <c r="I287" s="82" t="s">
        <v>525</v>
      </c>
      <c r="J287" s="82" t="s">
        <v>526</v>
      </c>
      <c r="K287" s="83" t="n">
        <v>89.4</v>
      </c>
      <c r="L287" s="0" t="n">
        <v>14429</v>
      </c>
      <c r="M287" s="0" t="n">
        <v>13127</v>
      </c>
      <c r="N287" s="0" t="n">
        <v>1.099185</v>
      </c>
      <c r="O287" s="0" t="n">
        <v>152</v>
      </c>
      <c r="Q287" s="82" t="s">
        <v>527</v>
      </c>
      <c r="U287" s="0" t="str">
        <f aca="false">IF(C287="","",IF(COUNTIF(Campaigns!$A$7:$A$300,C287)&gt;0,"✓",IF(N(K287)=0,"– no spend","⚠ add to Campaigns tab")))</f>
        <v>✓</v>
      </c>
      <c r="V287" s="83" t="n">
        <f aca="false">IF(K287="","",K287*IF(Settings!$B$22=Settings!$C$6,1,IF(Settings!$B$22="USD",1/INDEX(Settings!$B$29:$B$40,MONTH(A287)),INDEX(Settings!$B$29:$B$40,MONTH(A287)))))</f>
        <v>89.4</v>
      </c>
    </row>
    <row r="288" customFormat="false" ht="15" hidden="false" customHeight="false" outlineLevel="0" collapsed="false">
      <c r="A288" s="81" t="n">
        <v>46078</v>
      </c>
      <c r="B288" s="81" t="n">
        <v>46078</v>
      </c>
      <c r="C288" s="82" t="s">
        <v>171</v>
      </c>
      <c r="D288" s="82" t="s">
        <v>522</v>
      </c>
      <c r="E288" s="82" t="s">
        <v>532</v>
      </c>
      <c r="I288" s="0" t="n">
        <v>90</v>
      </c>
      <c r="J288" s="82" t="s">
        <v>528</v>
      </c>
      <c r="K288" s="83" t="n">
        <v>89.01</v>
      </c>
      <c r="L288" s="0" t="n">
        <v>2922</v>
      </c>
      <c r="M288" s="0" t="n">
        <v>2302</v>
      </c>
      <c r="N288" s="0" t="n">
        <v>1.269331</v>
      </c>
      <c r="O288" s="0" t="n">
        <v>26</v>
      </c>
      <c r="P288" s="0" t="n">
        <v>6</v>
      </c>
      <c r="Q288" s="82" t="s">
        <v>527</v>
      </c>
      <c r="U288" s="0" t="str">
        <f aca="false">IF(C288="","",IF(COUNTIF(Campaigns!$A$7:$A$300,C288)&gt;0,"✓",IF(N(K288)=0,"– no spend","⚠ add to Campaigns tab")))</f>
        <v>✓</v>
      </c>
      <c r="V288" s="83" t="n">
        <f aca="false">IF(K288="","",K288*IF(Settings!$B$22=Settings!$C$6,1,IF(Settings!$B$22="USD",1/INDEX(Settings!$B$29:$B$40,MONTH(A288)),INDEX(Settings!$B$29:$B$40,MONTH(A288)))))</f>
        <v>89.01</v>
      </c>
    </row>
    <row r="289" customFormat="false" ht="15" hidden="false" customHeight="false" outlineLevel="0" collapsed="false">
      <c r="A289" s="81" t="n">
        <v>46078</v>
      </c>
      <c r="B289" s="81" t="n">
        <v>46078</v>
      </c>
      <c r="C289" s="82" t="s">
        <v>167</v>
      </c>
      <c r="D289" s="82" t="s">
        <v>522</v>
      </c>
      <c r="E289" s="82" t="s">
        <v>523</v>
      </c>
      <c r="F289" s="0" t="n">
        <v>8</v>
      </c>
      <c r="G289" s="82" t="s">
        <v>524</v>
      </c>
      <c r="H289" s="0" t="n">
        <v>11.02625</v>
      </c>
      <c r="I289" s="0" t="n">
        <v>50</v>
      </c>
      <c r="J289" s="82" t="s">
        <v>528</v>
      </c>
      <c r="K289" s="83" t="n">
        <v>88.21</v>
      </c>
      <c r="L289" s="0" t="n">
        <v>11716</v>
      </c>
      <c r="M289" s="0" t="n">
        <v>9690</v>
      </c>
      <c r="N289" s="0" t="n">
        <v>1.209082</v>
      </c>
      <c r="O289" s="0" t="n">
        <v>150</v>
      </c>
      <c r="P289" s="0" t="n">
        <v>9</v>
      </c>
      <c r="Q289" s="82" t="s">
        <v>527</v>
      </c>
      <c r="U289" s="0" t="str">
        <f aca="false">IF(C289="","",IF(COUNTIF(Campaigns!$A$7:$A$300,C289)&gt;0,"✓",IF(N(K289)=0,"– no spend","⚠ add to Campaigns tab")))</f>
        <v>✓</v>
      </c>
      <c r="V289" s="83" t="n">
        <f aca="false">IF(K289="","",K289*IF(Settings!$B$22=Settings!$C$6,1,IF(Settings!$B$22="USD",1/INDEX(Settings!$B$29:$B$40,MONTH(A289)),INDEX(Settings!$B$29:$B$40,MONTH(A289)))))</f>
        <v>88.21</v>
      </c>
    </row>
    <row r="290" customFormat="false" ht="15" hidden="false" customHeight="false" outlineLevel="0" collapsed="false">
      <c r="A290" s="81" t="n">
        <v>46078</v>
      </c>
      <c r="B290" s="81" t="n">
        <v>46078</v>
      </c>
      <c r="C290" s="82" t="s">
        <v>166</v>
      </c>
      <c r="D290" s="82" t="s">
        <v>522</v>
      </c>
      <c r="E290" s="82" t="s">
        <v>523</v>
      </c>
      <c r="F290" s="0" t="n">
        <v>39</v>
      </c>
      <c r="G290" s="82" t="s">
        <v>524</v>
      </c>
      <c r="H290" s="0" t="n">
        <v>26.44282051</v>
      </c>
      <c r="I290" s="82" t="s">
        <v>525</v>
      </c>
      <c r="J290" s="82" t="s">
        <v>526</v>
      </c>
      <c r="K290" s="83" t="n">
        <v>1031.27</v>
      </c>
      <c r="L290" s="0" t="n">
        <v>49246</v>
      </c>
      <c r="M290" s="0" t="n">
        <v>38798</v>
      </c>
      <c r="N290" s="0" t="n">
        <v>1.269292</v>
      </c>
      <c r="O290" s="0" t="n">
        <v>591</v>
      </c>
      <c r="P290" s="0" t="n">
        <v>40</v>
      </c>
      <c r="Q290" s="82" t="s">
        <v>527</v>
      </c>
      <c r="U290" s="0" t="str">
        <f aca="false">IF(C290="","",IF(COUNTIF(Campaigns!$A$7:$A$300,C290)&gt;0,"✓",IF(N(K290)=0,"– no spend","⚠ add to Campaigns tab")))</f>
        <v>✓</v>
      </c>
      <c r="V290" s="83" t="n">
        <f aca="false">IF(K290="","",K290*IF(Settings!$B$22=Settings!$C$6,1,IF(Settings!$B$22="USD",1/INDEX(Settings!$B$29:$B$40,MONTH(A290)),INDEX(Settings!$B$29:$B$40,MONTH(A290)))))</f>
        <v>1031.27</v>
      </c>
    </row>
    <row r="291" customFormat="false" ht="15" hidden="false" customHeight="false" outlineLevel="0" collapsed="false">
      <c r="A291" s="81" t="n">
        <v>46078</v>
      </c>
      <c r="B291" s="81" t="n">
        <v>46078</v>
      </c>
      <c r="C291" s="82" t="s">
        <v>179</v>
      </c>
      <c r="D291" s="82" t="s">
        <v>522</v>
      </c>
      <c r="E291" s="82" t="s">
        <v>529</v>
      </c>
      <c r="F291" s="0" t="n">
        <v>3</v>
      </c>
      <c r="G291" s="82" t="s">
        <v>531</v>
      </c>
      <c r="H291" s="0" t="n">
        <v>6.85</v>
      </c>
      <c r="I291" s="0" t="n">
        <v>20</v>
      </c>
      <c r="J291" s="82" t="s">
        <v>528</v>
      </c>
      <c r="K291" s="83" t="n">
        <v>20.55</v>
      </c>
      <c r="L291" s="0" t="n">
        <v>1491</v>
      </c>
      <c r="M291" s="0" t="n">
        <v>1196</v>
      </c>
      <c r="N291" s="0" t="n">
        <v>1.246656</v>
      </c>
      <c r="O291" s="0" t="n">
        <v>24</v>
      </c>
      <c r="P291" s="0" t="n">
        <v>3</v>
      </c>
      <c r="Q291" s="82" t="s">
        <v>527</v>
      </c>
      <c r="U291" s="0" t="str">
        <f aca="false">IF(C291="","",IF(COUNTIF(Campaigns!$A$7:$A$300,C291)&gt;0,"✓",IF(N(K291)=0,"– no spend","⚠ add to Campaigns tab")))</f>
        <v>✓</v>
      </c>
      <c r="V291" s="83" t="n">
        <f aca="false">IF(K291="","",K291*IF(Settings!$B$22=Settings!$C$6,1,IF(Settings!$B$22="USD",1/INDEX(Settings!$B$29:$B$40,MONTH(A291)),INDEX(Settings!$B$29:$B$40,MONTH(A291)))))</f>
        <v>20.55</v>
      </c>
    </row>
    <row r="292" customFormat="false" ht="15" hidden="false" customHeight="false" outlineLevel="0" collapsed="false">
      <c r="A292" s="81" t="n">
        <v>46078</v>
      </c>
      <c r="B292" s="81" t="n">
        <v>46078</v>
      </c>
      <c r="C292" s="82" t="s">
        <v>170</v>
      </c>
      <c r="D292" s="82" t="s">
        <v>522</v>
      </c>
      <c r="E292" s="82" t="s">
        <v>523</v>
      </c>
      <c r="F292" s="0" t="n">
        <v>3</v>
      </c>
      <c r="G292" s="82" t="s">
        <v>524</v>
      </c>
      <c r="H292" s="0" t="n">
        <v>19.47</v>
      </c>
      <c r="I292" s="0" t="n">
        <v>70</v>
      </c>
      <c r="J292" s="82" t="s">
        <v>528</v>
      </c>
      <c r="K292" s="83" t="n">
        <v>58.41</v>
      </c>
      <c r="L292" s="0" t="n">
        <v>2147</v>
      </c>
      <c r="M292" s="0" t="n">
        <v>1813</v>
      </c>
      <c r="N292" s="0" t="n">
        <v>1.184225</v>
      </c>
      <c r="O292" s="0" t="n">
        <v>21</v>
      </c>
      <c r="P292" s="0" t="n">
        <v>3</v>
      </c>
      <c r="Q292" s="82" t="s">
        <v>527</v>
      </c>
      <c r="U292" s="0" t="str">
        <f aca="false">IF(C292="","",IF(COUNTIF(Campaigns!$A$7:$A$300,C292)&gt;0,"✓",IF(N(K292)=0,"– no spend","⚠ add to Campaigns tab")))</f>
        <v>✓</v>
      </c>
      <c r="V292" s="83" t="n">
        <f aca="false">IF(K292="","",K292*IF(Settings!$B$22=Settings!$C$6,1,IF(Settings!$B$22="USD",1/INDEX(Settings!$B$29:$B$40,MONTH(A292)),INDEX(Settings!$B$29:$B$40,MONTH(A292)))))</f>
        <v>58.41</v>
      </c>
    </row>
    <row r="293" customFormat="false" ht="15" hidden="false" customHeight="false" outlineLevel="0" collapsed="false">
      <c r="A293" s="81" t="n">
        <v>46078</v>
      </c>
      <c r="B293" s="81" t="n">
        <v>46078</v>
      </c>
      <c r="C293" s="82" t="s">
        <v>169</v>
      </c>
      <c r="D293" s="82" t="s">
        <v>530</v>
      </c>
      <c r="E293" s="82" t="s">
        <v>529</v>
      </c>
      <c r="I293" s="0" t="n">
        <v>41.29</v>
      </c>
      <c r="J293" s="82" t="s">
        <v>528</v>
      </c>
      <c r="K293" s="83" t="n">
        <v>19.42</v>
      </c>
      <c r="L293" s="0" t="n">
        <v>843</v>
      </c>
      <c r="M293" s="0" t="n">
        <v>605</v>
      </c>
      <c r="N293" s="0" t="n">
        <v>1.393388</v>
      </c>
      <c r="O293" s="0" t="n">
        <v>10</v>
      </c>
      <c r="Q293" s="82" t="s">
        <v>527</v>
      </c>
      <c r="U293" s="0" t="str">
        <f aca="false">IF(C293="","",IF(COUNTIF(Campaigns!$A$7:$A$300,C293)&gt;0,"✓",IF(N(K293)=0,"– no spend","⚠ add to Campaigns tab")))</f>
        <v>✓</v>
      </c>
      <c r="V293" s="83" t="n">
        <f aca="false">IF(K293="","",K293*IF(Settings!$B$22=Settings!$C$6,1,IF(Settings!$B$22="USD",1/INDEX(Settings!$B$29:$B$40,MONTH(A293)),INDEX(Settings!$B$29:$B$40,MONTH(A293)))))</f>
        <v>19.42</v>
      </c>
    </row>
    <row r="294" customFormat="false" ht="15" hidden="false" customHeight="false" outlineLevel="0" collapsed="false">
      <c r="A294" s="81" t="n">
        <v>46079</v>
      </c>
      <c r="B294" s="81" t="n">
        <v>46079</v>
      </c>
      <c r="C294" s="82" t="s">
        <v>171</v>
      </c>
      <c r="D294" s="82" t="s">
        <v>522</v>
      </c>
      <c r="E294" s="82" t="s">
        <v>532</v>
      </c>
      <c r="I294" s="0" t="n">
        <v>90</v>
      </c>
      <c r="J294" s="82" t="s">
        <v>528</v>
      </c>
      <c r="K294" s="83" t="n">
        <v>82.5</v>
      </c>
      <c r="L294" s="0" t="n">
        <v>2579</v>
      </c>
      <c r="M294" s="0" t="n">
        <v>2061</v>
      </c>
      <c r="N294" s="0" t="n">
        <v>1.251334</v>
      </c>
      <c r="O294" s="0" t="n">
        <v>37</v>
      </c>
      <c r="P294" s="0" t="n">
        <v>4</v>
      </c>
      <c r="Q294" s="82" t="s">
        <v>527</v>
      </c>
      <c r="U294" s="0" t="str">
        <f aca="false">IF(C294="","",IF(COUNTIF(Campaigns!$A$7:$A$300,C294)&gt;0,"✓",IF(N(K294)=0,"– no spend","⚠ add to Campaigns tab")))</f>
        <v>✓</v>
      </c>
      <c r="V294" s="83" t="n">
        <f aca="false">IF(K294="","",K294*IF(Settings!$B$22=Settings!$C$6,1,IF(Settings!$B$22="USD",1/INDEX(Settings!$B$29:$B$40,MONTH(A294)),INDEX(Settings!$B$29:$B$40,MONTH(A294)))))</f>
        <v>82.5</v>
      </c>
    </row>
    <row r="295" customFormat="false" ht="15" hidden="false" customHeight="false" outlineLevel="0" collapsed="false">
      <c r="A295" s="81" t="n">
        <v>46079</v>
      </c>
      <c r="B295" s="81" t="n">
        <v>46079</v>
      </c>
      <c r="C295" s="82" t="s">
        <v>167</v>
      </c>
      <c r="D295" s="82" t="s">
        <v>522</v>
      </c>
      <c r="E295" s="82" t="s">
        <v>523</v>
      </c>
      <c r="F295" s="0" t="n">
        <v>11</v>
      </c>
      <c r="G295" s="82" t="s">
        <v>524</v>
      </c>
      <c r="H295" s="0" t="n">
        <v>7.84636364</v>
      </c>
      <c r="I295" s="0" t="n">
        <v>50</v>
      </c>
      <c r="J295" s="82" t="s">
        <v>528</v>
      </c>
      <c r="K295" s="83" t="n">
        <v>86.31</v>
      </c>
      <c r="L295" s="0" t="n">
        <v>11122</v>
      </c>
      <c r="M295" s="0" t="n">
        <v>8990</v>
      </c>
      <c r="N295" s="0" t="n">
        <v>1.237152</v>
      </c>
      <c r="O295" s="0" t="n">
        <v>130</v>
      </c>
      <c r="P295" s="0" t="n">
        <v>11</v>
      </c>
      <c r="Q295" s="82" t="s">
        <v>527</v>
      </c>
      <c r="U295" s="0" t="str">
        <f aca="false">IF(C295="","",IF(COUNTIF(Campaigns!$A$7:$A$300,C295)&gt;0,"✓",IF(N(K295)=0,"– no spend","⚠ add to Campaigns tab")))</f>
        <v>✓</v>
      </c>
      <c r="V295" s="83" t="n">
        <f aca="false">IF(K295="","",K295*IF(Settings!$B$22=Settings!$C$6,1,IF(Settings!$B$22="USD",1/INDEX(Settings!$B$29:$B$40,MONTH(A295)),INDEX(Settings!$B$29:$B$40,MONTH(A295)))))</f>
        <v>86.31</v>
      </c>
    </row>
    <row r="296" customFormat="false" ht="15" hidden="false" customHeight="false" outlineLevel="0" collapsed="false">
      <c r="A296" s="81" t="n">
        <v>46079</v>
      </c>
      <c r="B296" s="81" t="n">
        <v>46079</v>
      </c>
      <c r="C296" s="82" t="s">
        <v>166</v>
      </c>
      <c r="D296" s="82" t="s">
        <v>522</v>
      </c>
      <c r="E296" s="82" t="s">
        <v>523</v>
      </c>
      <c r="F296" s="0" t="n">
        <v>24</v>
      </c>
      <c r="G296" s="82" t="s">
        <v>524</v>
      </c>
      <c r="H296" s="0" t="n">
        <v>42.52625</v>
      </c>
      <c r="I296" s="82" t="s">
        <v>525</v>
      </c>
      <c r="J296" s="82" t="s">
        <v>526</v>
      </c>
      <c r="K296" s="83" t="n">
        <v>1020.63</v>
      </c>
      <c r="L296" s="0" t="n">
        <v>47949</v>
      </c>
      <c r="M296" s="0" t="n">
        <v>40361</v>
      </c>
      <c r="N296" s="0" t="n">
        <v>1.188003</v>
      </c>
      <c r="O296" s="0" t="n">
        <v>543</v>
      </c>
      <c r="P296" s="0" t="n">
        <v>25</v>
      </c>
      <c r="Q296" s="82" t="s">
        <v>527</v>
      </c>
      <c r="U296" s="0" t="str">
        <f aca="false">IF(C296="","",IF(COUNTIF(Campaigns!$A$7:$A$300,C296)&gt;0,"✓",IF(N(K296)=0,"– no spend","⚠ add to Campaigns tab")))</f>
        <v>✓</v>
      </c>
      <c r="V296" s="83" t="n">
        <f aca="false">IF(K296="","",K296*IF(Settings!$B$22=Settings!$C$6,1,IF(Settings!$B$22="USD",1/INDEX(Settings!$B$29:$B$40,MONTH(A296)),INDEX(Settings!$B$29:$B$40,MONTH(A296)))))</f>
        <v>1020.63</v>
      </c>
    </row>
    <row r="297" customFormat="false" ht="15" hidden="false" customHeight="false" outlineLevel="0" collapsed="false">
      <c r="A297" s="81" t="n">
        <v>46079</v>
      </c>
      <c r="B297" s="81" t="n">
        <v>46079</v>
      </c>
      <c r="C297" s="82" t="s">
        <v>179</v>
      </c>
      <c r="D297" s="82" t="s">
        <v>522</v>
      </c>
      <c r="E297" s="82" t="s">
        <v>529</v>
      </c>
      <c r="I297" s="0" t="n">
        <v>20</v>
      </c>
      <c r="J297" s="82" t="s">
        <v>528</v>
      </c>
      <c r="K297" s="83" t="n">
        <v>18.7</v>
      </c>
      <c r="L297" s="0" t="n">
        <v>1406</v>
      </c>
      <c r="M297" s="0" t="n">
        <v>1184</v>
      </c>
      <c r="N297" s="0" t="n">
        <v>1.1875</v>
      </c>
      <c r="O297" s="0" t="n">
        <v>12</v>
      </c>
      <c r="Q297" s="82" t="s">
        <v>527</v>
      </c>
      <c r="U297" s="0" t="str">
        <f aca="false">IF(C297="","",IF(COUNTIF(Campaigns!$A$7:$A$300,C297)&gt;0,"✓",IF(N(K297)=0,"– no spend","⚠ add to Campaigns tab")))</f>
        <v>✓</v>
      </c>
      <c r="V297" s="83" t="n">
        <f aca="false">IF(K297="","",K297*IF(Settings!$B$22=Settings!$C$6,1,IF(Settings!$B$22="USD",1/INDEX(Settings!$B$29:$B$40,MONTH(A297)),INDEX(Settings!$B$29:$B$40,MONTH(A297)))))</f>
        <v>18.7</v>
      </c>
    </row>
    <row r="298" customFormat="false" ht="15" hidden="false" customHeight="false" outlineLevel="0" collapsed="false">
      <c r="A298" s="81" t="n">
        <v>46079</v>
      </c>
      <c r="B298" s="81" t="n">
        <v>46079</v>
      </c>
      <c r="C298" s="82" t="s">
        <v>170</v>
      </c>
      <c r="D298" s="82" t="s">
        <v>522</v>
      </c>
      <c r="E298" s="82" t="s">
        <v>523</v>
      </c>
      <c r="F298" s="0" t="n">
        <v>3</v>
      </c>
      <c r="G298" s="82" t="s">
        <v>524</v>
      </c>
      <c r="H298" s="0" t="n">
        <v>18.2</v>
      </c>
      <c r="I298" s="0" t="n">
        <v>70</v>
      </c>
      <c r="J298" s="82" t="s">
        <v>528</v>
      </c>
      <c r="K298" s="83" t="n">
        <v>54.6</v>
      </c>
      <c r="L298" s="0" t="n">
        <v>2006</v>
      </c>
      <c r="M298" s="0" t="n">
        <v>1739</v>
      </c>
      <c r="N298" s="0" t="n">
        <v>1.153537</v>
      </c>
      <c r="O298" s="0" t="n">
        <v>22</v>
      </c>
      <c r="P298" s="0" t="n">
        <v>2</v>
      </c>
      <c r="Q298" s="82" t="s">
        <v>527</v>
      </c>
      <c r="U298" s="0" t="str">
        <f aca="false">IF(C298="","",IF(COUNTIF(Campaigns!$A$7:$A$300,C298)&gt;0,"✓",IF(N(K298)=0,"– no spend","⚠ add to Campaigns tab")))</f>
        <v>✓</v>
      </c>
      <c r="V298" s="83" t="n">
        <f aca="false">IF(K298="","",K298*IF(Settings!$B$22=Settings!$C$6,1,IF(Settings!$B$22="USD",1/INDEX(Settings!$B$29:$B$40,MONTH(A298)),INDEX(Settings!$B$29:$B$40,MONTH(A298)))))</f>
        <v>54.6</v>
      </c>
    </row>
    <row r="299" customFormat="false" ht="15" hidden="false" customHeight="false" outlineLevel="0" collapsed="false">
      <c r="A299" s="81" t="n">
        <v>46079</v>
      </c>
      <c r="B299" s="81" t="n">
        <v>46079</v>
      </c>
      <c r="C299" s="82" t="s">
        <v>169</v>
      </c>
      <c r="D299" s="82" t="s">
        <v>530</v>
      </c>
      <c r="E299" s="82" t="s">
        <v>529</v>
      </c>
      <c r="I299" s="0" t="n">
        <v>41.29</v>
      </c>
      <c r="J299" s="82" t="s">
        <v>528</v>
      </c>
      <c r="K299" s="83" t="n">
        <v>19.85</v>
      </c>
      <c r="L299" s="0" t="n">
        <v>916</v>
      </c>
      <c r="M299" s="0" t="n">
        <v>668</v>
      </c>
      <c r="N299" s="0" t="n">
        <v>1.371257</v>
      </c>
      <c r="O299" s="0" t="n">
        <v>6</v>
      </c>
      <c r="Q299" s="82" t="s">
        <v>527</v>
      </c>
      <c r="U299" s="0" t="str">
        <f aca="false">IF(C299="","",IF(COUNTIF(Campaigns!$A$7:$A$300,C299)&gt;0,"✓",IF(N(K299)=0,"– no spend","⚠ add to Campaigns tab")))</f>
        <v>✓</v>
      </c>
      <c r="V299" s="83" t="n">
        <f aca="false">IF(K299="","",K299*IF(Settings!$B$22=Settings!$C$6,1,IF(Settings!$B$22="USD",1/INDEX(Settings!$B$29:$B$40,MONTH(A299)),INDEX(Settings!$B$29:$B$40,MONTH(A299)))))</f>
        <v>19.85</v>
      </c>
    </row>
    <row r="300" customFormat="false" ht="15" hidden="false" customHeight="false" outlineLevel="0" collapsed="false">
      <c r="A300" s="81" t="n">
        <v>46080</v>
      </c>
      <c r="B300" s="81" t="n">
        <v>46080</v>
      </c>
      <c r="C300" s="82" t="s">
        <v>171</v>
      </c>
      <c r="D300" s="82" t="s">
        <v>522</v>
      </c>
      <c r="E300" s="82" t="s">
        <v>532</v>
      </c>
      <c r="I300" s="0" t="n">
        <v>90</v>
      </c>
      <c r="J300" s="82" t="s">
        <v>528</v>
      </c>
      <c r="K300" s="83" t="n">
        <v>87.77</v>
      </c>
      <c r="L300" s="0" t="n">
        <v>2667</v>
      </c>
      <c r="M300" s="0" t="n">
        <v>2141</v>
      </c>
      <c r="N300" s="0" t="n">
        <v>1.24568</v>
      </c>
      <c r="O300" s="0" t="n">
        <v>26</v>
      </c>
      <c r="P300" s="0" t="n">
        <v>4</v>
      </c>
      <c r="Q300" s="82" t="s">
        <v>527</v>
      </c>
      <c r="U300" s="0" t="str">
        <f aca="false">IF(C300="","",IF(COUNTIF(Campaigns!$A$7:$A$300,C300)&gt;0,"✓",IF(N(K300)=0,"– no spend","⚠ add to Campaigns tab")))</f>
        <v>✓</v>
      </c>
      <c r="V300" s="83" t="n">
        <f aca="false">IF(K300="","",K300*IF(Settings!$B$22=Settings!$C$6,1,IF(Settings!$B$22="USD",1/INDEX(Settings!$B$29:$B$40,MONTH(A300)),INDEX(Settings!$B$29:$B$40,MONTH(A300)))))</f>
        <v>87.77</v>
      </c>
    </row>
    <row r="301" customFormat="false" ht="15" hidden="false" customHeight="false" outlineLevel="0" collapsed="false">
      <c r="A301" s="81" t="n">
        <v>46080</v>
      </c>
      <c r="B301" s="81" t="n">
        <v>46080</v>
      </c>
      <c r="C301" s="82" t="s">
        <v>167</v>
      </c>
      <c r="D301" s="82" t="s">
        <v>522</v>
      </c>
      <c r="E301" s="82" t="s">
        <v>523</v>
      </c>
      <c r="F301" s="0" t="n">
        <v>7</v>
      </c>
      <c r="G301" s="82" t="s">
        <v>524</v>
      </c>
      <c r="H301" s="0" t="n">
        <v>12.46857143</v>
      </c>
      <c r="I301" s="0" t="n">
        <v>50</v>
      </c>
      <c r="J301" s="82" t="s">
        <v>528</v>
      </c>
      <c r="K301" s="83" t="n">
        <v>87.28</v>
      </c>
      <c r="L301" s="0" t="n">
        <v>9923</v>
      </c>
      <c r="M301" s="0" t="n">
        <v>8627</v>
      </c>
      <c r="N301" s="0" t="n">
        <v>1.150226</v>
      </c>
      <c r="O301" s="0" t="n">
        <v>102</v>
      </c>
      <c r="P301" s="0" t="n">
        <v>10</v>
      </c>
      <c r="Q301" s="82" t="s">
        <v>527</v>
      </c>
      <c r="U301" s="0" t="str">
        <f aca="false">IF(C301="","",IF(COUNTIF(Campaigns!$A$7:$A$300,C301)&gt;0,"✓",IF(N(K301)=0,"– no spend","⚠ add to Campaigns tab")))</f>
        <v>✓</v>
      </c>
      <c r="V301" s="83" t="n">
        <f aca="false">IF(K301="","",K301*IF(Settings!$B$22=Settings!$C$6,1,IF(Settings!$B$22="USD",1/INDEX(Settings!$B$29:$B$40,MONTH(A301)),INDEX(Settings!$B$29:$B$40,MONTH(A301)))))</f>
        <v>87.28</v>
      </c>
    </row>
    <row r="302" customFormat="false" ht="15" hidden="false" customHeight="false" outlineLevel="0" collapsed="false">
      <c r="A302" s="81" t="n">
        <v>46080</v>
      </c>
      <c r="B302" s="81" t="n">
        <v>46080</v>
      </c>
      <c r="C302" s="82" t="s">
        <v>166</v>
      </c>
      <c r="D302" s="82" t="s">
        <v>522</v>
      </c>
      <c r="E302" s="82" t="s">
        <v>523</v>
      </c>
      <c r="F302" s="0" t="n">
        <v>36</v>
      </c>
      <c r="G302" s="82" t="s">
        <v>524</v>
      </c>
      <c r="H302" s="0" t="n">
        <v>29.06277778</v>
      </c>
      <c r="I302" s="82" t="s">
        <v>525</v>
      </c>
      <c r="J302" s="82" t="s">
        <v>526</v>
      </c>
      <c r="K302" s="83" t="n">
        <v>1046.26</v>
      </c>
      <c r="L302" s="0" t="n">
        <v>44163</v>
      </c>
      <c r="M302" s="0" t="n">
        <v>36224</v>
      </c>
      <c r="N302" s="0" t="n">
        <v>1.219164</v>
      </c>
      <c r="O302" s="0" t="n">
        <v>524</v>
      </c>
      <c r="P302" s="0" t="n">
        <v>36</v>
      </c>
      <c r="Q302" s="82" t="s">
        <v>527</v>
      </c>
      <c r="U302" s="0" t="str">
        <f aca="false">IF(C302="","",IF(COUNTIF(Campaigns!$A$7:$A$300,C302)&gt;0,"✓",IF(N(K302)=0,"– no spend","⚠ add to Campaigns tab")))</f>
        <v>✓</v>
      </c>
      <c r="V302" s="83" t="n">
        <f aca="false">IF(K302="","",K302*IF(Settings!$B$22=Settings!$C$6,1,IF(Settings!$B$22="USD",1/INDEX(Settings!$B$29:$B$40,MONTH(A302)),INDEX(Settings!$B$29:$B$40,MONTH(A302)))))</f>
        <v>1046.26</v>
      </c>
    </row>
    <row r="303" customFormat="false" ht="15" hidden="false" customHeight="false" outlineLevel="0" collapsed="false">
      <c r="A303" s="81" t="n">
        <v>46080</v>
      </c>
      <c r="B303" s="81" t="n">
        <v>46080</v>
      </c>
      <c r="C303" s="82" t="s">
        <v>179</v>
      </c>
      <c r="D303" s="82" t="s">
        <v>522</v>
      </c>
      <c r="E303" s="82" t="s">
        <v>529</v>
      </c>
      <c r="I303" s="0" t="n">
        <v>20</v>
      </c>
      <c r="J303" s="82" t="s">
        <v>528</v>
      </c>
      <c r="K303" s="83" t="n">
        <v>19.23</v>
      </c>
      <c r="L303" s="0" t="n">
        <v>1595</v>
      </c>
      <c r="M303" s="0" t="n">
        <v>1311</v>
      </c>
      <c r="N303" s="0" t="n">
        <v>1.216629</v>
      </c>
      <c r="O303" s="0" t="n">
        <v>14</v>
      </c>
      <c r="Q303" s="82" t="s">
        <v>527</v>
      </c>
      <c r="U303" s="0" t="str">
        <f aca="false">IF(C303="","",IF(COUNTIF(Campaigns!$A$7:$A$300,C303)&gt;0,"✓",IF(N(K303)=0,"– no spend","⚠ add to Campaigns tab")))</f>
        <v>✓</v>
      </c>
      <c r="V303" s="83" t="n">
        <f aca="false">IF(K303="","",K303*IF(Settings!$B$22=Settings!$C$6,1,IF(Settings!$B$22="USD",1/INDEX(Settings!$B$29:$B$40,MONTH(A303)),INDEX(Settings!$B$29:$B$40,MONTH(A303)))))</f>
        <v>19.23</v>
      </c>
    </row>
    <row r="304" customFormat="false" ht="15" hidden="false" customHeight="false" outlineLevel="0" collapsed="false">
      <c r="A304" s="81" t="n">
        <v>46080</v>
      </c>
      <c r="B304" s="81" t="n">
        <v>46080</v>
      </c>
      <c r="C304" s="82" t="s">
        <v>170</v>
      </c>
      <c r="D304" s="82" t="s">
        <v>522</v>
      </c>
      <c r="E304" s="82" t="s">
        <v>523</v>
      </c>
      <c r="F304" s="0" t="n">
        <v>5</v>
      </c>
      <c r="G304" s="82" t="s">
        <v>524</v>
      </c>
      <c r="H304" s="0" t="n">
        <v>13.108</v>
      </c>
      <c r="I304" s="0" t="n">
        <v>70</v>
      </c>
      <c r="J304" s="82" t="s">
        <v>528</v>
      </c>
      <c r="K304" s="83" t="n">
        <v>65.54</v>
      </c>
      <c r="L304" s="0" t="n">
        <v>1858</v>
      </c>
      <c r="M304" s="0" t="n">
        <v>1626</v>
      </c>
      <c r="N304" s="0" t="n">
        <v>1.142681</v>
      </c>
      <c r="O304" s="0" t="n">
        <v>37</v>
      </c>
      <c r="P304" s="0" t="n">
        <v>6</v>
      </c>
      <c r="Q304" s="82" t="s">
        <v>527</v>
      </c>
      <c r="U304" s="0" t="str">
        <f aca="false">IF(C304="","",IF(COUNTIF(Campaigns!$A$7:$A$300,C304)&gt;0,"✓",IF(N(K304)=0,"– no spend","⚠ add to Campaigns tab")))</f>
        <v>✓</v>
      </c>
      <c r="V304" s="83" t="n">
        <f aca="false">IF(K304="","",K304*IF(Settings!$B$22=Settings!$C$6,1,IF(Settings!$B$22="USD",1/INDEX(Settings!$B$29:$B$40,MONTH(A304)),INDEX(Settings!$B$29:$B$40,MONTH(A304)))))</f>
        <v>65.54</v>
      </c>
    </row>
    <row r="305" customFormat="false" ht="15" hidden="false" customHeight="false" outlineLevel="0" collapsed="false">
      <c r="A305" s="81" t="n">
        <v>46080</v>
      </c>
      <c r="B305" s="81" t="n">
        <v>46080</v>
      </c>
      <c r="C305" s="82" t="s">
        <v>169</v>
      </c>
      <c r="D305" s="82" t="s">
        <v>530</v>
      </c>
      <c r="E305" s="82" t="s">
        <v>529</v>
      </c>
      <c r="I305" s="0" t="n">
        <v>41.29</v>
      </c>
      <c r="J305" s="82" t="s">
        <v>528</v>
      </c>
      <c r="K305" s="83" t="n">
        <v>17.37</v>
      </c>
      <c r="L305" s="0" t="n">
        <v>864</v>
      </c>
      <c r="M305" s="0" t="n">
        <v>595</v>
      </c>
      <c r="N305" s="0" t="n">
        <v>1.452101</v>
      </c>
      <c r="O305" s="0" t="n">
        <v>6</v>
      </c>
      <c r="Q305" s="82" t="s">
        <v>527</v>
      </c>
      <c r="U305" s="0" t="str">
        <f aca="false">IF(C305="","",IF(COUNTIF(Campaigns!$A$7:$A$300,C305)&gt;0,"✓",IF(N(K305)=0,"– no spend","⚠ add to Campaigns tab")))</f>
        <v>✓</v>
      </c>
      <c r="V305" s="83" t="n">
        <f aca="false">IF(K305="","",K305*IF(Settings!$B$22=Settings!$C$6,1,IF(Settings!$B$22="USD",1/INDEX(Settings!$B$29:$B$40,MONTH(A305)),INDEX(Settings!$B$29:$B$40,MONTH(A305)))))</f>
        <v>17.37</v>
      </c>
    </row>
    <row r="306" customFormat="false" ht="15" hidden="false" customHeight="false" outlineLevel="0" collapsed="false">
      <c r="A306" s="81" t="n">
        <v>46081</v>
      </c>
      <c r="B306" s="81" t="n">
        <v>46081</v>
      </c>
      <c r="C306" s="82" t="s">
        <v>171</v>
      </c>
      <c r="D306" s="82" t="s">
        <v>522</v>
      </c>
      <c r="E306" s="82" t="s">
        <v>532</v>
      </c>
      <c r="I306" s="0" t="n">
        <v>90</v>
      </c>
      <c r="J306" s="82" t="s">
        <v>528</v>
      </c>
      <c r="K306" s="83" t="n">
        <v>89.33</v>
      </c>
      <c r="L306" s="0" t="n">
        <v>3126</v>
      </c>
      <c r="M306" s="0" t="n">
        <v>2515</v>
      </c>
      <c r="N306" s="0" t="n">
        <v>1.242942</v>
      </c>
      <c r="O306" s="0" t="n">
        <v>25</v>
      </c>
      <c r="P306" s="0" t="n">
        <v>4</v>
      </c>
      <c r="Q306" s="82" t="s">
        <v>527</v>
      </c>
      <c r="U306" s="0" t="str">
        <f aca="false">IF(C306="","",IF(COUNTIF(Campaigns!$A$7:$A$300,C306)&gt;0,"✓",IF(N(K306)=0,"– no spend","⚠ add to Campaigns tab")))</f>
        <v>✓</v>
      </c>
      <c r="V306" s="83" t="n">
        <f aca="false">IF(K306="","",K306*IF(Settings!$B$22=Settings!$C$6,1,IF(Settings!$B$22="USD",1/INDEX(Settings!$B$29:$B$40,MONTH(A306)),INDEX(Settings!$B$29:$B$40,MONTH(A306)))))</f>
        <v>89.33</v>
      </c>
    </row>
    <row r="307" customFormat="false" ht="15" hidden="false" customHeight="false" outlineLevel="0" collapsed="false">
      <c r="A307" s="81" t="n">
        <v>46081</v>
      </c>
      <c r="B307" s="81" t="n">
        <v>46081</v>
      </c>
      <c r="C307" s="82" t="s">
        <v>167</v>
      </c>
      <c r="D307" s="82" t="s">
        <v>522</v>
      </c>
      <c r="E307" s="82" t="s">
        <v>523</v>
      </c>
      <c r="F307" s="0" t="n">
        <v>14</v>
      </c>
      <c r="G307" s="82" t="s">
        <v>524</v>
      </c>
      <c r="H307" s="0" t="n">
        <v>6.88642857</v>
      </c>
      <c r="I307" s="0" t="n">
        <v>50</v>
      </c>
      <c r="J307" s="82" t="s">
        <v>528</v>
      </c>
      <c r="K307" s="83" t="n">
        <v>96.41</v>
      </c>
      <c r="L307" s="0" t="n">
        <v>12772</v>
      </c>
      <c r="M307" s="0" t="n">
        <v>10678</v>
      </c>
      <c r="N307" s="0" t="n">
        <v>1.196104</v>
      </c>
      <c r="O307" s="0" t="n">
        <v>145</v>
      </c>
      <c r="P307" s="0" t="n">
        <v>14</v>
      </c>
      <c r="Q307" s="82" t="s">
        <v>527</v>
      </c>
      <c r="U307" s="0" t="str">
        <f aca="false">IF(C307="","",IF(COUNTIF(Campaigns!$A$7:$A$300,C307)&gt;0,"✓",IF(N(K307)=0,"– no spend","⚠ add to Campaigns tab")))</f>
        <v>✓</v>
      </c>
      <c r="V307" s="83" t="n">
        <f aca="false">IF(K307="","",K307*IF(Settings!$B$22=Settings!$C$6,1,IF(Settings!$B$22="USD",1/INDEX(Settings!$B$29:$B$40,MONTH(A307)),INDEX(Settings!$B$29:$B$40,MONTH(A307)))))</f>
        <v>96.41</v>
      </c>
    </row>
    <row r="308" customFormat="false" ht="15" hidden="false" customHeight="false" outlineLevel="0" collapsed="false">
      <c r="A308" s="81" t="n">
        <v>46081</v>
      </c>
      <c r="B308" s="81" t="n">
        <v>46081</v>
      </c>
      <c r="C308" s="82" t="s">
        <v>166</v>
      </c>
      <c r="D308" s="82" t="s">
        <v>522</v>
      </c>
      <c r="E308" s="82" t="s">
        <v>523</v>
      </c>
      <c r="F308" s="0" t="n">
        <v>33</v>
      </c>
      <c r="G308" s="82" t="s">
        <v>524</v>
      </c>
      <c r="H308" s="0" t="n">
        <v>32.16</v>
      </c>
      <c r="I308" s="82" t="s">
        <v>525</v>
      </c>
      <c r="J308" s="82" t="s">
        <v>526</v>
      </c>
      <c r="K308" s="83" t="n">
        <v>1061.28</v>
      </c>
      <c r="L308" s="0" t="n">
        <v>48772</v>
      </c>
      <c r="M308" s="0" t="n">
        <v>39223</v>
      </c>
      <c r="N308" s="0" t="n">
        <v>1.243454</v>
      </c>
      <c r="O308" s="0" t="n">
        <v>609</v>
      </c>
      <c r="P308" s="0" t="n">
        <v>36</v>
      </c>
      <c r="Q308" s="82" t="s">
        <v>527</v>
      </c>
      <c r="U308" s="0" t="str">
        <f aca="false">IF(C308="","",IF(COUNTIF(Campaigns!$A$7:$A$300,C308)&gt;0,"✓",IF(N(K308)=0,"– no spend","⚠ add to Campaigns tab")))</f>
        <v>✓</v>
      </c>
      <c r="V308" s="83" t="n">
        <f aca="false">IF(K308="","",K308*IF(Settings!$B$22=Settings!$C$6,1,IF(Settings!$B$22="USD",1/INDEX(Settings!$B$29:$B$40,MONTH(A308)),INDEX(Settings!$B$29:$B$40,MONTH(A308)))))</f>
        <v>1061.28</v>
      </c>
    </row>
    <row r="309" customFormat="false" ht="15" hidden="false" customHeight="false" outlineLevel="0" collapsed="false">
      <c r="A309" s="81" t="n">
        <v>46081</v>
      </c>
      <c r="B309" s="81" t="n">
        <v>46081</v>
      </c>
      <c r="C309" s="82" t="s">
        <v>179</v>
      </c>
      <c r="D309" s="82" t="s">
        <v>522</v>
      </c>
      <c r="E309" s="82" t="s">
        <v>529</v>
      </c>
      <c r="F309" s="0" t="n">
        <v>2</v>
      </c>
      <c r="G309" s="82" t="s">
        <v>531</v>
      </c>
      <c r="H309" s="0" t="n">
        <v>10.375</v>
      </c>
      <c r="I309" s="0" t="n">
        <v>20</v>
      </c>
      <c r="J309" s="82" t="s">
        <v>528</v>
      </c>
      <c r="K309" s="83" t="n">
        <v>20.75</v>
      </c>
      <c r="L309" s="0" t="n">
        <v>1796</v>
      </c>
      <c r="M309" s="0" t="n">
        <v>1505</v>
      </c>
      <c r="N309" s="0" t="n">
        <v>1.193355</v>
      </c>
      <c r="O309" s="0" t="n">
        <v>13</v>
      </c>
      <c r="P309" s="0" t="n">
        <v>2</v>
      </c>
      <c r="Q309" s="82" t="s">
        <v>527</v>
      </c>
      <c r="U309" s="0" t="str">
        <f aca="false">IF(C309="","",IF(COUNTIF(Campaigns!$A$7:$A$300,C309)&gt;0,"✓",IF(N(K309)=0,"– no spend","⚠ add to Campaigns tab")))</f>
        <v>✓</v>
      </c>
      <c r="V309" s="83" t="n">
        <f aca="false">IF(K309="","",K309*IF(Settings!$B$22=Settings!$C$6,1,IF(Settings!$B$22="USD",1/INDEX(Settings!$B$29:$B$40,MONTH(A309)),INDEX(Settings!$B$29:$B$40,MONTH(A309)))))</f>
        <v>20.75</v>
      </c>
    </row>
    <row r="310" customFormat="false" ht="15" hidden="false" customHeight="false" outlineLevel="0" collapsed="false">
      <c r="A310" s="81" t="n">
        <v>46081</v>
      </c>
      <c r="B310" s="81" t="n">
        <v>46081</v>
      </c>
      <c r="C310" s="82" t="s">
        <v>170</v>
      </c>
      <c r="D310" s="82" t="s">
        <v>522</v>
      </c>
      <c r="E310" s="82" t="s">
        <v>523</v>
      </c>
      <c r="F310" s="0" t="n">
        <v>7</v>
      </c>
      <c r="G310" s="82" t="s">
        <v>524</v>
      </c>
      <c r="H310" s="0" t="n">
        <v>7.53285714</v>
      </c>
      <c r="I310" s="0" t="n">
        <v>70</v>
      </c>
      <c r="J310" s="82" t="s">
        <v>528</v>
      </c>
      <c r="K310" s="83" t="n">
        <v>52.73</v>
      </c>
      <c r="L310" s="0" t="n">
        <v>1558</v>
      </c>
      <c r="M310" s="0" t="n">
        <v>1444</v>
      </c>
      <c r="N310" s="0" t="n">
        <v>1.078947</v>
      </c>
      <c r="O310" s="0" t="n">
        <v>20</v>
      </c>
      <c r="P310" s="0" t="n">
        <v>7</v>
      </c>
      <c r="Q310" s="82" t="s">
        <v>527</v>
      </c>
      <c r="U310" s="0" t="str">
        <f aca="false">IF(C310="","",IF(COUNTIF(Campaigns!$A$7:$A$300,C310)&gt;0,"✓",IF(N(K310)=0,"– no spend","⚠ add to Campaigns tab")))</f>
        <v>✓</v>
      </c>
      <c r="V310" s="83" t="n">
        <f aca="false">IF(K310="","",K310*IF(Settings!$B$22=Settings!$C$6,1,IF(Settings!$B$22="USD",1/INDEX(Settings!$B$29:$B$40,MONTH(A310)),INDEX(Settings!$B$29:$B$40,MONTH(A310)))))</f>
        <v>52.73</v>
      </c>
    </row>
    <row r="311" customFormat="false" ht="15" hidden="false" customHeight="false" outlineLevel="0" collapsed="false">
      <c r="A311" s="81" t="n">
        <v>46081</v>
      </c>
      <c r="B311" s="81" t="n">
        <v>46081</v>
      </c>
      <c r="C311" s="82" t="s">
        <v>169</v>
      </c>
      <c r="D311" s="82" t="s">
        <v>530</v>
      </c>
      <c r="E311" s="82" t="s">
        <v>529</v>
      </c>
      <c r="I311" s="0" t="n">
        <v>41.29</v>
      </c>
      <c r="J311" s="82" t="s">
        <v>528</v>
      </c>
      <c r="K311" s="83" t="n">
        <v>18.29</v>
      </c>
      <c r="L311" s="0" t="n">
        <v>978</v>
      </c>
      <c r="M311" s="0" t="n">
        <v>753</v>
      </c>
      <c r="N311" s="0" t="n">
        <v>1.298805</v>
      </c>
      <c r="O311" s="0" t="n">
        <v>5</v>
      </c>
      <c r="Q311" s="82" t="s">
        <v>527</v>
      </c>
      <c r="U311" s="0" t="str">
        <f aca="false">IF(C311="","",IF(COUNTIF(Campaigns!$A$7:$A$300,C311)&gt;0,"✓",IF(N(K311)=0,"– no spend","⚠ add to Campaigns tab")))</f>
        <v>✓</v>
      </c>
      <c r="V311" s="83" t="n">
        <f aca="false">IF(K311="","",K311*IF(Settings!$B$22=Settings!$C$6,1,IF(Settings!$B$22="USD",1/INDEX(Settings!$B$29:$B$40,MONTH(A311)),INDEX(Settings!$B$29:$B$40,MONTH(A311)))))</f>
        <v>18.29</v>
      </c>
    </row>
    <row r="312" customFormat="false" ht="15" hidden="false" customHeight="false" outlineLevel="0" collapsed="false">
      <c r="A312" s="81" t="n">
        <v>46082</v>
      </c>
      <c r="B312" s="81" t="n">
        <v>46082</v>
      </c>
      <c r="C312" s="82" t="s">
        <v>171</v>
      </c>
      <c r="D312" s="82" t="s">
        <v>522</v>
      </c>
      <c r="E312" s="82" t="s">
        <v>532</v>
      </c>
      <c r="I312" s="0" t="n">
        <v>90</v>
      </c>
      <c r="J312" s="82" t="s">
        <v>528</v>
      </c>
      <c r="K312" s="83" t="n">
        <v>103.3</v>
      </c>
      <c r="L312" s="0" t="n">
        <v>3375</v>
      </c>
      <c r="M312" s="0" t="n">
        <v>2647</v>
      </c>
      <c r="N312" s="0" t="n">
        <v>1.275028</v>
      </c>
      <c r="O312" s="0" t="n">
        <v>35</v>
      </c>
      <c r="P312" s="0" t="n">
        <v>3</v>
      </c>
      <c r="Q312" s="82" t="s">
        <v>527</v>
      </c>
      <c r="U312" s="0" t="str">
        <f aca="false">IF(C312="","",IF(COUNTIF(Campaigns!$A$7:$A$300,C312)&gt;0,"✓",IF(N(K312)=0,"– no spend","⚠ add to Campaigns tab")))</f>
        <v>✓</v>
      </c>
      <c r="V312" s="83" t="n">
        <f aca="false">IF(K312="","",K312*IF(Settings!$B$22=Settings!$C$6,1,IF(Settings!$B$22="USD",1/INDEX(Settings!$B$29:$B$40,MONTH(A312)),INDEX(Settings!$B$29:$B$40,MONTH(A312)))))</f>
        <v>103.3</v>
      </c>
    </row>
    <row r="313" customFormat="false" ht="15" hidden="false" customHeight="false" outlineLevel="0" collapsed="false">
      <c r="A313" s="81" t="n">
        <v>46082</v>
      </c>
      <c r="B313" s="81" t="n">
        <v>46082</v>
      </c>
      <c r="C313" s="82" t="s">
        <v>167</v>
      </c>
      <c r="D313" s="82" t="s">
        <v>522</v>
      </c>
      <c r="E313" s="82" t="s">
        <v>523</v>
      </c>
      <c r="F313" s="0" t="n">
        <v>15</v>
      </c>
      <c r="G313" s="82" t="s">
        <v>524</v>
      </c>
      <c r="H313" s="0" t="n">
        <v>6.50333333</v>
      </c>
      <c r="I313" s="0" t="n">
        <v>50</v>
      </c>
      <c r="J313" s="82" t="s">
        <v>528</v>
      </c>
      <c r="K313" s="83" t="n">
        <v>97.55</v>
      </c>
      <c r="L313" s="0" t="n">
        <v>14705</v>
      </c>
      <c r="M313" s="0" t="n">
        <v>11726</v>
      </c>
      <c r="N313" s="0" t="n">
        <v>1.254051</v>
      </c>
      <c r="O313" s="0" t="n">
        <v>152</v>
      </c>
      <c r="P313" s="0" t="n">
        <v>15</v>
      </c>
      <c r="Q313" s="82" t="s">
        <v>527</v>
      </c>
      <c r="U313" s="0" t="str">
        <f aca="false">IF(C313="","",IF(COUNTIF(Campaigns!$A$7:$A$300,C313)&gt;0,"✓",IF(N(K313)=0,"– no spend","⚠ add to Campaigns tab")))</f>
        <v>✓</v>
      </c>
      <c r="V313" s="83" t="n">
        <f aca="false">IF(K313="","",K313*IF(Settings!$B$22=Settings!$C$6,1,IF(Settings!$B$22="USD",1/INDEX(Settings!$B$29:$B$40,MONTH(A313)),INDEX(Settings!$B$29:$B$40,MONTH(A313)))))</f>
        <v>97.55</v>
      </c>
    </row>
    <row r="314" customFormat="false" ht="15" hidden="false" customHeight="false" outlineLevel="0" collapsed="false">
      <c r="A314" s="81" t="n">
        <v>46082</v>
      </c>
      <c r="B314" s="81" t="n">
        <v>46082</v>
      </c>
      <c r="C314" s="82" t="s">
        <v>166</v>
      </c>
      <c r="D314" s="82" t="s">
        <v>522</v>
      </c>
      <c r="E314" s="82" t="s">
        <v>523</v>
      </c>
      <c r="F314" s="0" t="n">
        <v>35</v>
      </c>
      <c r="G314" s="82" t="s">
        <v>524</v>
      </c>
      <c r="H314" s="0" t="n">
        <v>35.08342857</v>
      </c>
      <c r="I314" s="82" t="s">
        <v>525</v>
      </c>
      <c r="J314" s="82" t="s">
        <v>526</v>
      </c>
      <c r="K314" s="83" t="n">
        <v>1227.92</v>
      </c>
      <c r="L314" s="0" t="n">
        <v>59676</v>
      </c>
      <c r="M314" s="0" t="n">
        <v>47737</v>
      </c>
      <c r="N314" s="0" t="n">
        <v>1.2501</v>
      </c>
      <c r="O314" s="0" t="n">
        <v>615</v>
      </c>
      <c r="P314" s="0" t="n">
        <v>36</v>
      </c>
      <c r="Q314" s="82" t="s">
        <v>527</v>
      </c>
      <c r="U314" s="0" t="str">
        <f aca="false">IF(C314="","",IF(COUNTIF(Campaigns!$A$7:$A$300,C314)&gt;0,"✓",IF(N(K314)=0,"– no spend","⚠ add to Campaigns tab")))</f>
        <v>✓</v>
      </c>
      <c r="V314" s="83" t="n">
        <f aca="false">IF(K314="","",K314*IF(Settings!$B$22=Settings!$C$6,1,IF(Settings!$B$22="USD",1/INDEX(Settings!$B$29:$B$40,MONTH(A314)),INDEX(Settings!$B$29:$B$40,MONTH(A314)))))</f>
        <v>1227.92</v>
      </c>
    </row>
    <row r="315" customFormat="false" ht="15" hidden="false" customHeight="false" outlineLevel="0" collapsed="false">
      <c r="A315" s="81" t="n">
        <v>46082</v>
      </c>
      <c r="B315" s="81" t="n">
        <v>46082</v>
      </c>
      <c r="C315" s="82" t="s">
        <v>179</v>
      </c>
      <c r="D315" s="82" t="s">
        <v>522</v>
      </c>
      <c r="E315" s="82" t="s">
        <v>529</v>
      </c>
      <c r="F315" s="0" t="n">
        <v>1</v>
      </c>
      <c r="G315" s="82" t="s">
        <v>531</v>
      </c>
      <c r="H315" s="0" t="n">
        <v>23.89</v>
      </c>
      <c r="I315" s="0" t="n">
        <v>20</v>
      </c>
      <c r="J315" s="82" t="s">
        <v>528</v>
      </c>
      <c r="K315" s="83" t="n">
        <v>23.89</v>
      </c>
      <c r="L315" s="0" t="n">
        <v>1902</v>
      </c>
      <c r="M315" s="0" t="n">
        <v>1655</v>
      </c>
      <c r="N315" s="0" t="n">
        <v>1.149245</v>
      </c>
      <c r="O315" s="0" t="n">
        <v>21</v>
      </c>
      <c r="P315" s="0" t="n">
        <v>1</v>
      </c>
      <c r="Q315" s="82" t="s">
        <v>527</v>
      </c>
      <c r="U315" s="0" t="str">
        <f aca="false">IF(C315="","",IF(COUNTIF(Campaigns!$A$7:$A$300,C315)&gt;0,"✓",IF(N(K315)=0,"– no spend","⚠ add to Campaigns tab")))</f>
        <v>✓</v>
      </c>
      <c r="V315" s="83" t="n">
        <f aca="false">IF(K315="","",K315*IF(Settings!$B$22=Settings!$C$6,1,IF(Settings!$B$22="USD",1/INDEX(Settings!$B$29:$B$40,MONTH(A315)),INDEX(Settings!$B$29:$B$40,MONTH(A315)))))</f>
        <v>23.89</v>
      </c>
    </row>
    <row r="316" customFormat="false" ht="15" hidden="false" customHeight="false" outlineLevel="0" collapsed="false">
      <c r="A316" s="81" t="n">
        <v>46082</v>
      </c>
      <c r="B316" s="81" t="n">
        <v>46082</v>
      </c>
      <c r="C316" s="82" t="s">
        <v>170</v>
      </c>
      <c r="D316" s="82" t="s">
        <v>522</v>
      </c>
      <c r="E316" s="82" t="s">
        <v>523</v>
      </c>
      <c r="F316" s="0" t="n">
        <v>2</v>
      </c>
      <c r="G316" s="82" t="s">
        <v>524</v>
      </c>
      <c r="H316" s="0" t="n">
        <v>39.355</v>
      </c>
      <c r="I316" s="0" t="n">
        <v>70</v>
      </c>
      <c r="J316" s="82" t="s">
        <v>528</v>
      </c>
      <c r="K316" s="83" t="n">
        <v>78.71</v>
      </c>
      <c r="L316" s="0" t="n">
        <v>3013</v>
      </c>
      <c r="M316" s="0" t="n">
        <v>2627</v>
      </c>
      <c r="N316" s="0" t="n">
        <v>1.146936</v>
      </c>
      <c r="O316" s="0" t="n">
        <v>34</v>
      </c>
      <c r="P316" s="0" t="n">
        <v>2</v>
      </c>
      <c r="Q316" s="82" t="s">
        <v>527</v>
      </c>
      <c r="U316" s="0" t="str">
        <f aca="false">IF(C316="","",IF(COUNTIF(Campaigns!$A$7:$A$300,C316)&gt;0,"✓",IF(N(K316)=0,"– no spend","⚠ add to Campaigns tab")))</f>
        <v>✓</v>
      </c>
      <c r="V316" s="83" t="n">
        <f aca="false">IF(K316="","",K316*IF(Settings!$B$22=Settings!$C$6,1,IF(Settings!$B$22="USD",1/INDEX(Settings!$B$29:$B$40,MONTH(A316)),INDEX(Settings!$B$29:$B$40,MONTH(A316)))))</f>
        <v>78.71</v>
      </c>
    </row>
    <row r="317" customFormat="false" ht="15" hidden="false" customHeight="false" outlineLevel="0" collapsed="false">
      <c r="A317" s="81" t="n">
        <v>46082</v>
      </c>
      <c r="B317" s="81" t="n">
        <v>46082</v>
      </c>
      <c r="C317" s="82" t="s">
        <v>169</v>
      </c>
      <c r="D317" s="82" t="s">
        <v>530</v>
      </c>
      <c r="E317" s="82" t="s">
        <v>529</v>
      </c>
      <c r="I317" s="0" t="n">
        <v>41.29</v>
      </c>
      <c r="J317" s="82" t="s">
        <v>528</v>
      </c>
      <c r="K317" s="83" t="n">
        <v>24.92</v>
      </c>
      <c r="L317" s="0" t="n">
        <v>1185</v>
      </c>
      <c r="M317" s="0" t="n">
        <v>876</v>
      </c>
      <c r="N317" s="0" t="n">
        <v>1.35274</v>
      </c>
      <c r="O317" s="0" t="n">
        <v>9</v>
      </c>
      <c r="Q317" s="82" t="s">
        <v>527</v>
      </c>
      <c r="U317" s="0" t="str">
        <f aca="false">IF(C317="","",IF(COUNTIF(Campaigns!$A$7:$A$300,C317)&gt;0,"✓",IF(N(K317)=0,"– no spend","⚠ add to Campaigns tab")))</f>
        <v>✓</v>
      </c>
      <c r="V317" s="83" t="n">
        <f aca="false">IF(K317="","",K317*IF(Settings!$B$22=Settings!$C$6,1,IF(Settings!$B$22="USD",1/INDEX(Settings!$B$29:$B$40,MONTH(A317)),INDEX(Settings!$B$29:$B$40,MONTH(A317)))))</f>
        <v>24.92</v>
      </c>
    </row>
    <row r="318" customFormat="false" ht="15" hidden="false" customHeight="false" outlineLevel="0" collapsed="false">
      <c r="A318" s="81" t="n">
        <v>46083</v>
      </c>
      <c r="B318" s="81" t="n">
        <v>46083</v>
      </c>
      <c r="C318" s="82" t="s">
        <v>171</v>
      </c>
      <c r="D318" s="82" t="s">
        <v>522</v>
      </c>
      <c r="E318" s="82" t="s">
        <v>532</v>
      </c>
      <c r="I318" s="0" t="n">
        <v>90</v>
      </c>
      <c r="J318" s="82" t="s">
        <v>528</v>
      </c>
      <c r="K318" s="83" t="n">
        <v>91.81</v>
      </c>
      <c r="L318" s="0" t="n">
        <v>3153</v>
      </c>
      <c r="M318" s="0" t="n">
        <v>2435</v>
      </c>
      <c r="N318" s="0" t="n">
        <v>1.294867</v>
      </c>
      <c r="O318" s="0" t="n">
        <v>26</v>
      </c>
      <c r="P318" s="0" t="n">
        <v>5</v>
      </c>
      <c r="Q318" s="82" t="s">
        <v>527</v>
      </c>
      <c r="U318" s="0" t="str">
        <f aca="false">IF(C318="","",IF(COUNTIF(Campaigns!$A$7:$A$300,C318)&gt;0,"✓",IF(N(K318)=0,"– no spend","⚠ add to Campaigns tab")))</f>
        <v>✓</v>
      </c>
      <c r="V318" s="83" t="n">
        <f aca="false">IF(K318="","",K318*IF(Settings!$B$22=Settings!$C$6,1,IF(Settings!$B$22="USD",1/INDEX(Settings!$B$29:$B$40,MONTH(A318)),INDEX(Settings!$B$29:$B$40,MONTH(A318)))))</f>
        <v>91.81</v>
      </c>
    </row>
    <row r="319" customFormat="false" ht="15" hidden="false" customHeight="false" outlineLevel="0" collapsed="false">
      <c r="A319" s="81" t="n">
        <v>46083</v>
      </c>
      <c r="B319" s="81" t="n">
        <v>46083</v>
      </c>
      <c r="C319" s="82" t="s">
        <v>167</v>
      </c>
      <c r="D319" s="82" t="s">
        <v>522</v>
      </c>
      <c r="E319" s="82" t="s">
        <v>523</v>
      </c>
      <c r="F319" s="0" t="n">
        <v>11</v>
      </c>
      <c r="G319" s="82" t="s">
        <v>524</v>
      </c>
      <c r="H319" s="0" t="n">
        <v>8.37363636</v>
      </c>
      <c r="I319" s="0" t="n">
        <v>50</v>
      </c>
      <c r="J319" s="82" t="s">
        <v>528</v>
      </c>
      <c r="K319" s="83" t="n">
        <v>92.11</v>
      </c>
      <c r="L319" s="0" t="n">
        <v>14263</v>
      </c>
      <c r="M319" s="0" t="n">
        <v>11881</v>
      </c>
      <c r="N319" s="0" t="n">
        <v>1.200488</v>
      </c>
      <c r="O319" s="0" t="n">
        <v>125</v>
      </c>
      <c r="P319" s="0" t="n">
        <v>11</v>
      </c>
      <c r="Q319" s="82" t="s">
        <v>527</v>
      </c>
      <c r="U319" s="0" t="str">
        <f aca="false">IF(C319="","",IF(COUNTIF(Campaigns!$A$7:$A$300,C319)&gt;0,"✓",IF(N(K319)=0,"– no spend","⚠ add to Campaigns tab")))</f>
        <v>✓</v>
      </c>
      <c r="V319" s="83" t="n">
        <f aca="false">IF(K319="","",K319*IF(Settings!$B$22=Settings!$C$6,1,IF(Settings!$B$22="USD",1/INDEX(Settings!$B$29:$B$40,MONTH(A319)),INDEX(Settings!$B$29:$B$40,MONTH(A319)))))</f>
        <v>92.11</v>
      </c>
    </row>
    <row r="320" customFormat="false" ht="15" hidden="false" customHeight="false" outlineLevel="0" collapsed="false">
      <c r="A320" s="81" t="n">
        <v>46083</v>
      </c>
      <c r="B320" s="81" t="n">
        <v>46083</v>
      </c>
      <c r="C320" s="82" t="s">
        <v>166</v>
      </c>
      <c r="D320" s="82" t="s">
        <v>522</v>
      </c>
      <c r="E320" s="82" t="s">
        <v>523</v>
      </c>
      <c r="F320" s="0" t="n">
        <v>29</v>
      </c>
      <c r="G320" s="82" t="s">
        <v>524</v>
      </c>
      <c r="H320" s="0" t="n">
        <v>35.76103448</v>
      </c>
      <c r="I320" s="82" t="s">
        <v>525</v>
      </c>
      <c r="J320" s="82" t="s">
        <v>526</v>
      </c>
      <c r="K320" s="83" t="n">
        <v>1037.07</v>
      </c>
      <c r="L320" s="0" t="n">
        <v>52213</v>
      </c>
      <c r="M320" s="0" t="n">
        <v>42264</v>
      </c>
      <c r="N320" s="0" t="n">
        <v>1.235401</v>
      </c>
      <c r="O320" s="0" t="n">
        <v>568</v>
      </c>
      <c r="P320" s="0" t="n">
        <v>29</v>
      </c>
      <c r="Q320" s="82" t="s">
        <v>527</v>
      </c>
      <c r="U320" s="0" t="str">
        <f aca="false">IF(C320="","",IF(COUNTIF(Campaigns!$A$7:$A$300,C320)&gt;0,"✓",IF(N(K320)=0,"– no spend","⚠ add to Campaigns tab")))</f>
        <v>✓</v>
      </c>
      <c r="V320" s="83" t="n">
        <f aca="false">IF(K320="","",K320*IF(Settings!$B$22=Settings!$C$6,1,IF(Settings!$B$22="USD",1/INDEX(Settings!$B$29:$B$40,MONTH(A320)),INDEX(Settings!$B$29:$B$40,MONTH(A320)))))</f>
        <v>1037.07</v>
      </c>
    </row>
    <row r="321" customFormat="false" ht="15" hidden="false" customHeight="false" outlineLevel="0" collapsed="false">
      <c r="A321" s="81" t="n">
        <v>46083</v>
      </c>
      <c r="B321" s="81" t="n">
        <v>46083</v>
      </c>
      <c r="C321" s="82" t="s">
        <v>179</v>
      </c>
      <c r="D321" s="82" t="s">
        <v>522</v>
      </c>
      <c r="E321" s="82" t="s">
        <v>529</v>
      </c>
      <c r="F321" s="0" t="n">
        <v>1</v>
      </c>
      <c r="G321" s="82" t="s">
        <v>531</v>
      </c>
      <c r="H321" s="0" t="n">
        <v>22.57</v>
      </c>
      <c r="I321" s="0" t="n">
        <v>20</v>
      </c>
      <c r="J321" s="82" t="s">
        <v>528</v>
      </c>
      <c r="K321" s="83" t="n">
        <v>22.57</v>
      </c>
      <c r="L321" s="0" t="n">
        <v>1611</v>
      </c>
      <c r="M321" s="0" t="n">
        <v>1366</v>
      </c>
      <c r="N321" s="0" t="n">
        <v>1.179356</v>
      </c>
      <c r="O321" s="0" t="n">
        <v>17</v>
      </c>
      <c r="P321" s="0" t="n">
        <v>1</v>
      </c>
      <c r="Q321" s="82" t="s">
        <v>527</v>
      </c>
      <c r="U321" s="0" t="str">
        <f aca="false">IF(C321="","",IF(COUNTIF(Campaigns!$A$7:$A$300,C321)&gt;0,"✓",IF(N(K321)=0,"– no spend","⚠ add to Campaigns tab")))</f>
        <v>✓</v>
      </c>
      <c r="V321" s="83" t="n">
        <f aca="false">IF(K321="","",K321*IF(Settings!$B$22=Settings!$C$6,1,IF(Settings!$B$22="USD",1/INDEX(Settings!$B$29:$B$40,MONTH(A321)),INDEX(Settings!$B$29:$B$40,MONTH(A321)))))</f>
        <v>22.57</v>
      </c>
    </row>
    <row r="322" customFormat="false" ht="15" hidden="false" customHeight="false" outlineLevel="0" collapsed="false">
      <c r="A322" s="81" t="n">
        <v>46083</v>
      </c>
      <c r="B322" s="81" t="n">
        <v>46083</v>
      </c>
      <c r="C322" s="82" t="s">
        <v>170</v>
      </c>
      <c r="D322" s="82" t="s">
        <v>522</v>
      </c>
      <c r="E322" s="82" t="s">
        <v>523</v>
      </c>
      <c r="F322" s="0" t="n">
        <v>11</v>
      </c>
      <c r="G322" s="82" t="s">
        <v>524</v>
      </c>
      <c r="H322" s="0" t="n">
        <v>9.14454545</v>
      </c>
      <c r="I322" s="0" t="n">
        <v>70</v>
      </c>
      <c r="J322" s="82" t="s">
        <v>528</v>
      </c>
      <c r="K322" s="83" t="n">
        <v>100.59</v>
      </c>
      <c r="L322" s="0" t="n">
        <v>3618</v>
      </c>
      <c r="M322" s="0" t="n">
        <v>3259</v>
      </c>
      <c r="N322" s="0" t="n">
        <v>1.110156</v>
      </c>
      <c r="O322" s="0" t="n">
        <v>44</v>
      </c>
      <c r="P322" s="0" t="n">
        <v>10</v>
      </c>
      <c r="Q322" s="82" t="s">
        <v>527</v>
      </c>
      <c r="U322" s="0" t="str">
        <f aca="false">IF(C322="","",IF(COUNTIF(Campaigns!$A$7:$A$300,C322)&gt;0,"✓",IF(N(K322)=0,"– no spend","⚠ add to Campaigns tab")))</f>
        <v>✓</v>
      </c>
      <c r="V322" s="83" t="n">
        <f aca="false">IF(K322="","",K322*IF(Settings!$B$22=Settings!$C$6,1,IF(Settings!$B$22="USD",1/INDEX(Settings!$B$29:$B$40,MONTH(A322)),INDEX(Settings!$B$29:$B$40,MONTH(A322)))))</f>
        <v>100.59</v>
      </c>
    </row>
    <row r="323" customFormat="false" ht="15" hidden="false" customHeight="false" outlineLevel="0" collapsed="false">
      <c r="A323" s="81" t="n">
        <v>46083</v>
      </c>
      <c r="B323" s="81" t="n">
        <v>46083</v>
      </c>
      <c r="C323" s="82" t="s">
        <v>169</v>
      </c>
      <c r="D323" s="82" t="s">
        <v>530</v>
      </c>
      <c r="E323" s="82" t="s">
        <v>529</v>
      </c>
      <c r="I323" s="0" t="n">
        <v>41.29</v>
      </c>
      <c r="J323" s="82" t="s">
        <v>528</v>
      </c>
      <c r="K323" s="83" t="n">
        <v>22.56</v>
      </c>
      <c r="L323" s="0" t="n">
        <v>1097</v>
      </c>
      <c r="M323" s="0" t="n">
        <v>753</v>
      </c>
      <c r="N323" s="0" t="n">
        <v>1.456839</v>
      </c>
      <c r="O323" s="0" t="n">
        <v>8</v>
      </c>
      <c r="Q323" s="82" t="s">
        <v>527</v>
      </c>
      <c r="U323" s="0" t="str">
        <f aca="false">IF(C323="","",IF(COUNTIF(Campaigns!$A$7:$A$300,C323)&gt;0,"✓",IF(N(K323)=0,"– no spend","⚠ add to Campaigns tab")))</f>
        <v>✓</v>
      </c>
      <c r="V323" s="83" t="n">
        <f aca="false">IF(K323="","",K323*IF(Settings!$B$22=Settings!$C$6,1,IF(Settings!$B$22="USD",1/INDEX(Settings!$B$29:$B$40,MONTH(A323)),INDEX(Settings!$B$29:$B$40,MONTH(A323)))))</f>
        <v>22.56</v>
      </c>
    </row>
    <row r="324" customFormat="false" ht="15" hidden="false" customHeight="false" outlineLevel="0" collapsed="false">
      <c r="A324" s="81" t="n">
        <v>46084</v>
      </c>
      <c r="B324" s="81" t="n">
        <v>46084</v>
      </c>
      <c r="C324" s="82" t="s">
        <v>171</v>
      </c>
      <c r="D324" s="82" t="s">
        <v>522</v>
      </c>
      <c r="E324" s="82" t="s">
        <v>532</v>
      </c>
      <c r="I324" s="0" t="n">
        <v>90</v>
      </c>
      <c r="J324" s="82" t="s">
        <v>528</v>
      </c>
      <c r="K324" s="83" t="n">
        <v>83.18</v>
      </c>
      <c r="L324" s="0" t="n">
        <v>2461</v>
      </c>
      <c r="M324" s="0" t="n">
        <v>1865</v>
      </c>
      <c r="N324" s="0" t="n">
        <v>1.319571</v>
      </c>
      <c r="O324" s="0" t="n">
        <v>35</v>
      </c>
      <c r="P324" s="0" t="n">
        <v>4</v>
      </c>
      <c r="Q324" s="82" t="s">
        <v>527</v>
      </c>
      <c r="U324" s="0" t="str">
        <f aca="false">IF(C324="","",IF(COUNTIF(Campaigns!$A$7:$A$300,C324)&gt;0,"✓",IF(N(K324)=0,"– no spend","⚠ add to Campaigns tab")))</f>
        <v>✓</v>
      </c>
      <c r="V324" s="83" t="n">
        <f aca="false">IF(K324="","",K324*IF(Settings!$B$22=Settings!$C$6,1,IF(Settings!$B$22="USD",1/INDEX(Settings!$B$29:$B$40,MONTH(A324)),INDEX(Settings!$B$29:$B$40,MONTH(A324)))))</f>
        <v>83.18</v>
      </c>
    </row>
    <row r="325" customFormat="false" ht="15" hidden="false" customHeight="false" outlineLevel="0" collapsed="false">
      <c r="A325" s="81" t="n">
        <v>46084</v>
      </c>
      <c r="B325" s="81" t="n">
        <v>46084</v>
      </c>
      <c r="C325" s="82" t="s">
        <v>167</v>
      </c>
      <c r="D325" s="82" t="s">
        <v>522</v>
      </c>
      <c r="E325" s="82" t="s">
        <v>523</v>
      </c>
      <c r="F325" s="0" t="n">
        <v>14</v>
      </c>
      <c r="G325" s="82" t="s">
        <v>524</v>
      </c>
      <c r="H325" s="0" t="n">
        <v>6.4</v>
      </c>
      <c r="I325" s="0" t="n">
        <v>50</v>
      </c>
      <c r="J325" s="82" t="s">
        <v>528</v>
      </c>
      <c r="K325" s="83" t="n">
        <v>89.6</v>
      </c>
      <c r="L325" s="0" t="n">
        <v>13275</v>
      </c>
      <c r="M325" s="0" t="n">
        <v>10419</v>
      </c>
      <c r="N325" s="0" t="n">
        <v>1.274115</v>
      </c>
      <c r="O325" s="0" t="n">
        <v>140</v>
      </c>
      <c r="P325" s="0" t="n">
        <v>15</v>
      </c>
      <c r="Q325" s="82" t="s">
        <v>527</v>
      </c>
      <c r="U325" s="0" t="str">
        <f aca="false">IF(C325="","",IF(COUNTIF(Campaigns!$A$7:$A$300,C325)&gt;0,"✓",IF(N(K325)=0,"– no spend","⚠ add to Campaigns tab")))</f>
        <v>✓</v>
      </c>
      <c r="V325" s="83" t="n">
        <f aca="false">IF(K325="","",K325*IF(Settings!$B$22=Settings!$C$6,1,IF(Settings!$B$22="USD",1/INDEX(Settings!$B$29:$B$40,MONTH(A325)),INDEX(Settings!$B$29:$B$40,MONTH(A325)))))</f>
        <v>89.6</v>
      </c>
    </row>
    <row r="326" customFormat="false" ht="15" hidden="false" customHeight="false" outlineLevel="0" collapsed="false">
      <c r="A326" s="81" t="n">
        <v>46084</v>
      </c>
      <c r="B326" s="81" t="n">
        <v>46084</v>
      </c>
      <c r="C326" s="82" t="s">
        <v>166</v>
      </c>
      <c r="D326" s="82" t="s">
        <v>522</v>
      </c>
      <c r="E326" s="82" t="s">
        <v>523</v>
      </c>
      <c r="F326" s="0" t="n">
        <v>37</v>
      </c>
      <c r="G326" s="82" t="s">
        <v>524</v>
      </c>
      <c r="H326" s="0" t="n">
        <v>30.72675676</v>
      </c>
      <c r="I326" s="82" t="s">
        <v>525</v>
      </c>
      <c r="J326" s="82" t="s">
        <v>526</v>
      </c>
      <c r="K326" s="83" t="n">
        <v>1136.89</v>
      </c>
      <c r="L326" s="0" t="n">
        <v>49933</v>
      </c>
      <c r="M326" s="0" t="n">
        <v>38498</v>
      </c>
      <c r="N326" s="0" t="n">
        <v>1.297028</v>
      </c>
      <c r="O326" s="0" t="n">
        <v>580</v>
      </c>
      <c r="P326" s="0" t="n">
        <v>38</v>
      </c>
      <c r="Q326" s="82" t="s">
        <v>527</v>
      </c>
      <c r="U326" s="0" t="str">
        <f aca="false">IF(C326="","",IF(COUNTIF(Campaigns!$A$7:$A$300,C326)&gt;0,"✓",IF(N(K326)=0,"– no spend","⚠ add to Campaigns tab")))</f>
        <v>✓</v>
      </c>
      <c r="V326" s="83" t="n">
        <f aca="false">IF(K326="","",K326*IF(Settings!$B$22=Settings!$C$6,1,IF(Settings!$B$22="USD",1/INDEX(Settings!$B$29:$B$40,MONTH(A326)),INDEX(Settings!$B$29:$B$40,MONTH(A326)))))</f>
        <v>1136.89</v>
      </c>
    </row>
    <row r="327" customFormat="false" ht="15" hidden="false" customHeight="false" outlineLevel="0" collapsed="false">
      <c r="A327" s="81" t="n">
        <v>46084</v>
      </c>
      <c r="B327" s="81" t="n">
        <v>46084</v>
      </c>
      <c r="C327" s="82" t="s">
        <v>179</v>
      </c>
      <c r="D327" s="82" t="s">
        <v>522</v>
      </c>
      <c r="E327" s="82" t="s">
        <v>529</v>
      </c>
      <c r="F327" s="0" t="n">
        <v>2</v>
      </c>
      <c r="G327" s="82" t="s">
        <v>531</v>
      </c>
      <c r="H327" s="0" t="n">
        <v>9.53</v>
      </c>
      <c r="I327" s="0" t="n">
        <v>20</v>
      </c>
      <c r="J327" s="82" t="s">
        <v>528</v>
      </c>
      <c r="K327" s="83" t="n">
        <v>19.06</v>
      </c>
      <c r="L327" s="0" t="n">
        <v>1970</v>
      </c>
      <c r="M327" s="0" t="n">
        <v>1702</v>
      </c>
      <c r="N327" s="0" t="n">
        <v>1.157462</v>
      </c>
      <c r="O327" s="0" t="n">
        <v>14</v>
      </c>
      <c r="P327" s="0" t="n">
        <v>2</v>
      </c>
      <c r="Q327" s="82" t="s">
        <v>527</v>
      </c>
      <c r="U327" s="0" t="str">
        <f aca="false">IF(C327="","",IF(COUNTIF(Campaigns!$A$7:$A$300,C327)&gt;0,"✓",IF(N(K327)=0,"– no spend","⚠ add to Campaigns tab")))</f>
        <v>✓</v>
      </c>
      <c r="V327" s="83" t="n">
        <f aca="false">IF(K327="","",K327*IF(Settings!$B$22=Settings!$C$6,1,IF(Settings!$B$22="USD",1/INDEX(Settings!$B$29:$B$40,MONTH(A327)),INDEX(Settings!$B$29:$B$40,MONTH(A327)))))</f>
        <v>19.06</v>
      </c>
    </row>
    <row r="328" customFormat="false" ht="15" hidden="false" customHeight="false" outlineLevel="0" collapsed="false">
      <c r="A328" s="81" t="n">
        <v>46084</v>
      </c>
      <c r="B328" s="81" t="n">
        <v>46084</v>
      </c>
      <c r="C328" s="82" t="s">
        <v>170</v>
      </c>
      <c r="D328" s="82" t="s">
        <v>522</v>
      </c>
      <c r="E328" s="82" t="s">
        <v>523</v>
      </c>
      <c r="F328" s="0" t="n">
        <v>5</v>
      </c>
      <c r="G328" s="82" t="s">
        <v>524</v>
      </c>
      <c r="H328" s="0" t="n">
        <v>22.384</v>
      </c>
      <c r="I328" s="0" t="n">
        <v>70</v>
      </c>
      <c r="J328" s="82" t="s">
        <v>528</v>
      </c>
      <c r="K328" s="83" t="n">
        <v>111.92</v>
      </c>
      <c r="L328" s="0" t="n">
        <v>3302</v>
      </c>
      <c r="M328" s="0" t="n">
        <v>2925</v>
      </c>
      <c r="N328" s="0" t="n">
        <v>1.128889</v>
      </c>
      <c r="O328" s="0" t="n">
        <v>49</v>
      </c>
      <c r="P328" s="0" t="n">
        <v>5</v>
      </c>
      <c r="Q328" s="82" t="s">
        <v>527</v>
      </c>
      <c r="U328" s="0" t="str">
        <f aca="false">IF(C328="","",IF(COUNTIF(Campaigns!$A$7:$A$300,C328)&gt;0,"✓",IF(N(K328)=0,"– no spend","⚠ add to Campaigns tab")))</f>
        <v>✓</v>
      </c>
      <c r="V328" s="83" t="n">
        <f aca="false">IF(K328="","",K328*IF(Settings!$B$22=Settings!$C$6,1,IF(Settings!$B$22="USD",1/INDEX(Settings!$B$29:$B$40,MONTH(A328)),INDEX(Settings!$B$29:$B$40,MONTH(A328)))))</f>
        <v>111.92</v>
      </c>
    </row>
    <row r="329" customFormat="false" ht="15" hidden="false" customHeight="false" outlineLevel="0" collapsed="false">
      <c r="A329" s="81" t="n">
        <v>46084</v>
      </c>
      <c r="B329" s="81" t="n">
        <v>46084</v>
      </c>
      <c r="C329" s="82" t="s">
        <v>169</v>
      </c>
      <c r="D329" s="82" t="s">
        <v>530</v>
      </c>
      <c r="E329" s="82" t="s">
        <v>529</v>
      </c>
      <c r="I329" s="0" t="n">
        <v>41.29</v>
      </c>
      <c r="J329" s="82" t="s">
        <v>528</v>
      </c>
      <c r="K329" s="83" t="n">
        <v>22.55</v>
      </c>
      <c r="L329" s="0" t="n">
        <v>951</v>
      </c>
      <c r="M329" s="0" t="n">
        <v>650</v>
      </c>
      <c r="N329" s="0" t="n">
        <v>1.463077</v>
      </c>
      <c r="O329" s="0" t="n">
        <v>12</v>
      </c>
      <c r="Q329" s="82" t="s">
        <v>527</v>
      </c>
      <c r="U329" s="0" t="str">
        <f aca="false">IF(C329="","",IF(COUNTIF(Campaigns!$A$7:$A$300,C329)&gt;0,"✓",IF(N(K329)=0,"– no spend","⚠ add to Campaigns tab")))</f>
        <v>✓</v>
      </c>
      <c r="V329" s="83" t="n">
        <f aca="false">IF(K329="","",K329*IF(Settings!$B$22=Settings!$C$6,1,IF(Settings!$B$22="USD",1/INDEX(Settings!$B$29:$B$40,MONTH(A329)),INDEX(Settings!$B$29:$B$40,MONTH(A329)))))</f>
        <v>22.55</v>
      </c>
    </row>
    <row r="330" customFormat="false" ht="15" hidden="false" customHeight="false" outlineLevel="0" collapsed="false">
      <c r="A330" s="81" t="n">
        <v>46085</v>
      </c>
      <c r="B330" s="81" t="n">
        <v>46085</v>
      </c>
      <c r="C330" s="82" t="s">
        <v>171</v>
      </c>
      <c r="D330" s="82" t="s">
        <v>522</v>
      </c>
      <c r="E330" s="82" t="s">
        <v>532</v>
      </c>
      <c r="I330" s="0" t="n">
        <v>90</v>
      </c>
      <c r="J330" s="82" t="s">
        <v>528</v>
      </c>
      <c r="K330" s="83" t="n">
        <v>97.27</v>
      </c>
      <c r="L330" s="0" t="n">
        <v>2457</v>
      </c>
      <c r="M330" s="0" t="n">
        <v>1872</v>
      </c>
      <c r="N330" s="0" t="n">
        <v>1.3125</v>
      </c>
      <c r="O330" s="0" t="n">
        <v>35</v>
      </c>
      <c r="P330" s="0" t="n">
        <v>5</v>
      </c>
      <c r="Q330" s="82" t="s">
        <v>527</v>
      </c>
      <c r="U330" s="0" t="str">
        <f aca="false">IF(C330="","",IF(COUNTIF(Campaigns!$A$7:$A$300,C330)&gt;0,"✓",IF(N(K330)=0,"– no spend","⚠ add to Campaigns tab")))</f>
        <v>✓</v>
      </c>
      <c r="V330" s="83" t="n">
        <f aca="false">IF(K330="","",K330*IF(Settings!$B$22=Settings!$C$6,1,IF(Settings!$B$22="USD",1/INDEX(Settings!$B$29:$B$40,MONTH(A330)),INDEX(Settings!$B$29:$B$40,MONTH(A330)))))</f>
        <v>97.27</v>
      </c>
    </row>
    <row r="331" customFormat="false" ht="15" hidden="false" customHeight="false" outlineLevel="0" collapsed="false">
      <c r="A331" s="81" t="n">
        <v>46085</v>
      </c>
      <c r="B331" s="81" t="n">
        <v>46085</v>
      </c>
      <c r="C331" s="82" t="s">
        <v>167</v>
      </c>
      <c r="D331" s="82" t="s">
        <v>522</v>
      </c>
      <c r="E331" s="82" t="s">
        <v>523</v>
      </c>
      <c r="F331" s="0" t="n">
        <v>11</v>
      </c>
      <c r="G331" s="82" t="s">
        <v>524</v>
      </c>
      <c r="H331" s="0" t="n">
        <v>8.06090909</v>
      </c>
      <c r="I331" s="0" t="n">
        <v>50</v>
      </c>
      <c r="J331" s="82" t="s">
        <v>528</v>
      </c>
      <c r="K331" s="83" t="n">
        <v>88.67</v>
      </c>
      <c r="L331" s="0" t="n">
        <v>10838</v>
      </c>
      <c r="M331" s="0" t="n">
        <v>9130</v>
      </c>
      <c r="N331" s="0" t="n">
        <v>1.187076</v>
      </c>
      <c r="O331" s="0" t="n">
        <v>110</v>
      </c>
      <c r="P331" s="0" t="n">
        <v>9</v>
      </c>
      <c r="Q331" s="82" t="s">
        <v>527</v>
      </c>
      <c r="U331" s="0" t="str">
        <f aca="false">IF(C331="","",IF(COUNTIF(Campaigns!$A$7:$A$300,C331)&gt;0,"✓",IF(N(K331)=0,"– no spend","⚠ add to Campaigns tab")))</f>
        <v>✓</v>
      </c>
      <c r="V331" s="83" t="n">
        <f aca="false">IF(K331="","",K331*IF(Settings!$B$22=Settings!$C$6,1,IF(Settings!$B$22="USD",1/INDEX(Settings!$B$29:$B$40,MONTH(A331)),INDEX(Settings!$B$29:$B$40,MONTH(A331)))))</f>
        <v>88.67</v>
      </c>
    </row>
    <row r="332" customFormat="false" ht="15" hidden="false" customHeight="false" outlineLevel="0" collapsed="false">
      <c r="A332" s="81" t="n">
        <v>46085</v>
      </c>
      <c r="B332" s="81" t="n">
        <v>46085</v>
      </c>
      <c r="C332" s="82" t="s">
        <v>166</v>
      </c>
      <c r="D332" s="82" t="s">
        <v>522</v>
      </c>
      <c r="E332" s="82" t="s">
        <v>523</v>
      </c>
      <c r="F332" s="0" t="n">
        <v>32</v>
      </c>
      <c r="G332" s="82" t="s">
        <v>524</v>
      </c>
      <c r="H332" s="0" t="n">
        <v>33.9375</v>
      </c>
      <c r="I332" s="82" t="s">
        <v>525</v>
      </c>
      <c r="J332" s="82" t="s">
        <v>526</v>
      </c>
      <c r="K332" s="83" t="n">
        <v>1086</v>
      </c>
      <c r="L332" s="0" t="n">
        <v>49239</v>
      </c>
      <c r="M332" s="0" t="n">
        <v>40646</v>
      </c>
      <c r="N332" s="0" t="n">
        <v>1.211411</v>
      </c>
      <c r="O332" s="0" t="n">
        <v>585</v>
      </c>
      <c r="P332" s="0" t="n">
        <v>33</v>
      </c>
      <c r="Q332" s="82" t="s">
        <v>527</v>
      </c>
      <c r="U332" s="0" t="str">
        <f aca="false">IF(C332="","",IF(COUNTIF(Campaigns!$A$7:$A$300,C332)&gt;0,"✓",IF(N(K332)=0,"– no spend","⚠ add to Campaigns tab")))</f>
        <v>✓</v>
      </c>
      <c r="V332" s="83" t="n">
        <f aca="false">IF(K332="","",K332*IF(Settings!$B$22=Settings!$C$6,1,IF(Settings!$B$22="USD",1/INDEX(Settings!$B$29:$B$40,MONTH(A332)),INDEX(Settings!$B$29:$B$40,MONTH(A332)))))</f>
        <v>1086</v>
      </c>
    </row>
    <row r="333" customFormat="false" ht="15" hidden="false" customHeight="false" outlineLevel="0" collapsed="false">
      <c r="A333" s="81" t="n">
        <v>46085</v>
      </c>
      <c r="B333" s="81" t="n">
        <v>46085</v>
      </c>
      <c r="C333" s="82" t="s">
        <v>179</v>
      </c>
      <c r="D333" s="82" t="s">
        <v>522</v>
      </c>
      <c r="E333" s="82" t="s">
        <v>529</v>
      </c>
      <c r="F333" s="0" t="n">
        <v>3</v>
      </c>
      <c r="G333" s="82" t="s">
        <v>531</v>
      </c>
      <c r="H333" s="0" t="n">
        <v>7.01666667</v>
      </c>
      <c r="I333" s="0" t="n">
        <v>20</v>
      </c>
      <c r="J333" s="82" t="s">
        <v>528</v>
      </c>
      <c r="K333" s="83" t="n">
        <v>21.05</v>
      </c>
      <c r="L333" s="0" t="n">
        <v>1451</v>
      </c>
      <c r="M333" s="0" t="n">
        <v>1247</v>
      </c>
      <c r="N333" s="0" t="n">
        <v>1.163593</v>
      </c>
      <c r="O333" s="0" t="n">
        <v>13</v>
      </c>
      <c r="P333" s="0" t="n">
        <v>3</v>
      </c>
      <c r="Q333" s="82" t="s">
        <v>527</v>
      </c>
      <c r="U333" s="0" t="str">
        <f aca="false">IF(C333="","",IF(COUNTIF(Campaigns!$A$7:$A$300,C333)&gt;0,"✓",IF(N(K333)=0,"– no spend","⚠ add to Campaigns tab")))</f>
        <v>✓</v>
      </c>
      <c r="V333" s="83" t="n">
        <f aca="false">IF(K333="","",K333*IF(Settings!$B$22=Settings!$C$6,1,IF(Settings!$B$22="USD",1/INDEX(Settings!$B$29:$B$40,MONTH(A333)),INDEX(Settings!$B$29:$B$40,MONTH(A333)))))</f>
        <v>21.05</v>
      </c>
    </row>
    <row r="334" customFormat="false" ht="15" hidden="false" customHeight="false" outlineLevel="0" collapsed="false">
      <c r="A334" s="81" t="n">
        <v>46085</v>
      </c>
      <c r="B334" s="81" t="n">
        <v>46085</v>
      </c>
      <c r="C334" s="82" t="s">
        <v>170</v>
      </c>
      <c r="D334" s="82" t="s">
        <v>522</v>
      </c>
      <c r="E334" s="82" t="s">
        <v>523</v>
      </c>
      <c r="F334" s="0" t="n">
        <v>4</v>
      </c>
      <c r="G334" s="82" t="s">
        <v>524</v>
      </c>
      <c r="H334" s="0" t="n">
        <v>19.84</v>
      </c>
      <c r="I334" s="0" t="n">
        <v>70</v>
      </c>
      <c r="J334" s="82" t="s">
        <v>528</v>
      </c>
      <c r="K334" s="83" t="n">
        <v>79.36</v>
      </c>
      <c r="L334" s="0" t="n">
        <v>2101</v>
      </c>
      <c r="M334" s="0" t="n">
        <v>1902</v>
      </c>
      <c r="N334" s="0" t="n">
        <v>1.104627</v>
      </c>
      <c r="O334" s="0" t="n">
        <v>32</v>
      </c>
      <c r="P334" s="0" t="n">
        <v>4</v>
      </c>
      <c r="Q334" s="82" t="s">
        <v>527</v>
      </c>
      <c r="U334" s="0" t="str">
        <f aca="false">IF(C334="","",IF(COUNTIF(Campaigns!$A$7:$A$300,C334)&gt;0,"✓",IF(N(K334)=0,"– no spend","⚠ add to Campaigns tab")))</f>
        <v>✓</v>
      </c>
      <c r="V334" s="83" t="n">
        <f aca="false">IF(K334="","",K334*IF(Settings!$B$22=Settings!$C$6,1,IF(Settings!$B$22="USD",1/INDEX(Settings!$B$29:$B$40,MONTH(A334)),INDEX(Settings!$B$29:$B$40,MONTH(A334)))))</f>
        <v>79.36</v>
      </c>
    </row>
    <row r="335" customFormat="false" ht="15" hidden="false" customHeight="false" outlineLevel="0" collapsed="false">
      <c r="A335" s="81" t="n">
        <v>46085</v>
      </c>
      <c r="B335" s="81" t="n">
        <v>46085</v>
      </c>
      <c r="C335" s="82" t="s">
        <v>169</v>
      </c>
      <c r="D335" s="82" t="s">
        <v>530</v>
      </c>
      <c r="E335" s="82" t="s">
        <v>529</v>
      </c>
      <c r="I335" s="0" t="n">
        <v>41.29</v>
      </c>
      <c r="J335" s="82" t="s">
        <v>528</v>
      </c>
      <c r="K335" s="83" t="n">
        <v>18.68</v>
      </c>
      <c r="L335" s="0" t="n">
        <v>834</v>
      </c>
      <c r="M335" s="0" t="n">
        <v>588</v>
      </c>
      <c r="N335" s="0" t="n">
        <v>1.418367</v>
      </c>
      <c r="O335" s="0" t="n">
        <v>3</v>
      </c>
      <c r="Q335" s="82" t="s">
        <v>527</v>
      </c>
      <c r="U335" s="0" t="str">
        <f aca="false">IF(C335="","",IF(COUNTIF(Campaigns!$A$7:$A$300,C335)&gt;0,"✓",IF(N(K335)=0,"– no spend","⚠ add to Campaigns tab")))</f>
        <v>✓</v>
      </c>
      <c r="V335" s="83" t="n">
        <f aca="false">IF(K335="","",K335*IF(Settings!$B$22=Settings!$C$6,1,IF(Settings!$B$22="USD",1/INDEX(Settings!$B$29:$B$40,MONTH(A335)),INDEX(Settings!$B$29:$B$40,MONTH(A335)))))</f>
        <v>18.68</v>
      </c>
    </row>
    <row r="336" customFormat="false" ht="15" hidden="false" customHeight="false" outlineLevel="0" collapsed="false">
      <c r="A336" s="81" t="n">
        <v>46086</v>
      </c>
      <c r="B336" s="81" t="n">
        <v>46086</v>
      </c>
      <c r="C336" s="82" t="s">
        <v>171</v>
      </c>
      <c r="D336" s="82" t="s">
        <v>522</v>
      </c>
      <c r="E336" s="82" t="s">
        <v>532</v>
      </c>
      <c r="I336" s="0" t="n">
        <v>90</v>
      </c>
      <c r="J336" s="82" t="s">
        <v>528</v>
      </c>
      <c r="K336" s="83" t="n">
        <v>88.46</v>
      </c>
      <c r="L336" s="0" t="n">
        <v>2708</v>
      </c>
      <c r="M336" s="0" t="n">
        <v>2032</v>
      </c>
      <c r="N336" s="0" t="n">
        <v>1.332677</v>
      </c>
      <c r="O336" s="0" t="n">
        <v>14</v>
      </c>
      <c r="P336" s="0" t="n">
        <v>4</v>
      </c>
      <c r="Q336" s="82" t="s">
        <v>527</v>
      </c>
      <c r="U336" s="0" t="str">
        <f aca="false">IF(C336="","",IF(COUNTIF(Campaigns!$A$7:$A$300,C336)&gt;0,"✓",IF(N(K336)=0,"– no spend","⚠ add to Campaigns tab")))</f>
        <v>✓</v>
      </c>
      <c r="V336" s="83" t="n">
        <f aca="false">IF(K336="","",K336*IF(Settings!$B$22=Settings!$C$6,1,IF(Settings!$B$22="USD",1/INDEX(Settings!$B$29:$B$40,MONTH(A336)),INDEX(Settings!$B$29:$B$40,MONTH(A336)))))</f>
        <v>88.46</v>
      </c>
    </row>
    <row r="337" customFormat="false" ht="15" hidden="false" customHeight="false" outlineLevel="0" collapsed="false">
      <c r="A337" s="81" t="n">
        <v>46086</v>
      </c>
      <c r="B337" s="81" t="n">
        <v>46086</v>
      </c>
      <c r="C337" s="82" t="s">
        <v>167</v>
      </c>
      <c r="D337" s="82" t="s">
        <v>522</v>
      </c>
      <c r="E337" s="82" t="s">
        <v>523</v>
      </c>
      <c r="F337" s="0" t="n">
        <v>8</v>
      </c>
      <c r="G337" s="82" t="s">
        <v>524</v>
      </c>
      <c r="H337" s="0" t="n">
        <v>10.6225</v>
      </c>
      <c r="I337" s="0" t="n">
        <v>50</v>
      </c>
      <c r="J337" s="82" t="s">
        <v>528</v>
      </c>
      <c r="K337" s="83" t="n">
        <v>84.98</v>
      </c>
      <c r="L337" s="0" t="n">
        <v>11145</v>
      </c>
      <c r="M337" s="0" t="n">
        <v>9224</v>
      </c>
      <c r="N337" s="0" t="n">
        <v>1.208261</v>
      </c>
      <c r="O337" s="0" t="n">
        <v>117</v>
      </c>
      <c r="P337" s="0" t="n">
        <v>8</v>
      </c>
      <c r="Q337" s="82" t="s">
        <v>527</v>
      </c>
      <c r="U337" s="0" t="str">
        <f aca="false">IF(C337="","",IF(COUNTIF(Campaigns!$A$7:$A$300,C337)&gt;0,"✓",IF(N(K337)=0,"– no spend","⚠ add to Campaigns tab")))</f>
        <v>✓</v>
      </c>
      <c r="V337" s="83" t="n">
        <f aca="false">IF(K337="","",K337*IF(Settings!$B$22=Settings!$C$6,1,IF(Settings!$B$22="USD",1/INDEX(Settings!$B$29:$B$40,MONTH(A337)),INDEX(Settings!$B$29:$B$40,MONTH(A337)))))</f>
        <v>84.98</v>
      </c>
    </row>
    <row r="338" customFormat="false" ht="15" hidden="false" customHeight="false" outlineLevel="0" collapsed="false">
      <c r="A338" s="81" t="n">
        <v>46086</v>
      </c>
      <c r="B338" s="81" t="n">
        <v>46086</v>
      </c>
      <c r="C338" s="82" t="s">
        <v>166</v>
      </c>
      <c r="D338" s="82" t="s">
        <v>522</v>
      </c>
      <c r="E338" s="82" t="s">
        <v>523</v>
      </c>
      <c r="F338" s="0" t="n">
        <v>40</v>
      </c>
      <c r="G338" s="82" t="s">
        <v>524</v>
      </c>
      <c r="H338" s="0" t="n">
        <v>26.7405</v>
      </c>
      <c r="I338" s="82" t="s">
        <v>525</v>
      </c>
      <c r="J338" s="82" t="s">
        <v>526</v>
      </c>
      <c r="K338" s="83" t="n">
        <v>1069.62</v>
      </c>
      <c r="L338" s="0" t="n">
        <v>45481</v>
      </c>
      <c r="M338" s="0" t="n">
        <v>35214</v>
      </c>
      <c r="N338" s="0" t="n">
        <v>1.29156</v>
      </c>
      <c r="O338" s="0" t="n">
        <v>584</v>
      </c>
      <c r="P338" s="0" t="n">
        <v>38</v>
      </c>
      <c r="Q338" s="82" t="s">
        <v>527</v>
      </c>
      <c r="U338" s="0" t="str">
        <f aca="false">IF(C338="","",IF(COUNTIF(Campaigns!$A$7:$A$300,C338)&gt;0,"✓",IF(N(K338)=0,"– no spend","⚠ add to Campaigns tab")))</f>
        <v>✓</v>
      </c>
      <c r="V338" s="83" t="n">
        <f aca="false">IF(K338="","",K338*IF(Settings!$B$22=Settings!$C$6,1,IF(Settings!$B$22="USD",1/INDEX(Settings!$B$29:$B$40,MONTH(A338)),INDEX(Settings!$B$29:$B$40,MONTH(A338)))))</f>
        <v>1069.62</v>
      </c>
    </row>
    <row r="339" customFormat="false" ht="15" hidden="false" customHeight="false" outlineLevel="0" collapsed="false">
      <c r="A339" s="81" t="n">
        <v>46086</v>
      </c>
      <c r="B339" s="81" t="n">
        <v>46086</v>
      </c>
      <c r="C339" s="82" t="s">
        <v>179</v>
      </c>
      <c r="D339" s="82" t="s">
        <v>522</v>
      </c>
      <c r="E339" s="82" t="s">
        <v>529</v>
      </c>
      <c r="F339" s="0" t="n">
        <v>1</v>
      </c>
      <c r="G339" s="82" t="s">
        <v>531</v>
      </c>
      <c r="H339" s="0" t="n">
        <v>17.55</v>
      </c>
      <c r="I339" s="0" t="n">
        <v>20</v>
      </c>
      <c r="J339" s="82" t="s">
        <v>528</v>
      </c>
      <c r="K339" s="83" t="n">
        <v>17.55</v>
      </c>
      <c r="L339" s="0" t="n">
        <v>1623</v>
      </c>
      <c r="M339" s="0" t="n">
        <v>1388</v>
      </c>
      <c r="N339" s="0" t="n">
        <v>1.169308</v>
      </c>
      <c r="O339" s="0" t="n">
        <v>21</v>
      </c>
      <c r="P339" s="0" t="n">
        <v>1</v>
      </c>
      <c r="Q339" s="82" t="s">
        <v>527</v>
      </c>
      <c r="U339" s="0" t="str">
        <f aca="false">IF(C339="","",IF(COUNTIF(Campaigns!$A$7:$A$300,C339)&gt;0,"✓",IF(N(K339)=0,"– no spend","⚠ add to Campaigns tab")))</f>
        <v>✓</v>
      </c>
      <c r="V339" s="83" t="n">
        <f aca="false">IF(K339="","",K339*IF(Settings!$B$22=Settings!$C$6,1,IF(Settings!$B$22="USD",1/INDEX(Settings!$B$29:$B$40,MONTH(A339)),INDEX(Settings!$B$29:$B$40,MONTH(A339)))))</f>
        <v>17.55</v>
      </c>
    </row>
    <row r="340" customFormat="false" ht="15" hidden="false" customHeight="false" outlineLevel="0" collapsed="false">
      <c r="A340" s="81" t="n">
        <v>46086</v>
      </c>
      <c r="B340" s="81" t="n">
        <v>46086</v>
      </c>
      <c r="C340" s="82" t="s">
        <v>170</v>
      </c>
      <c r="D340" s="82" t="s">
        <v>522</v>
      </c>
      <c r="E340" s="82" t="s">
        <v>523</v>
      </c>
      <c r="F340" s="0" t="n">
        <v>2</v>
      </c>
      <c r="G340" s="82" t="s">
        <v>524</v>
      </c>
      <c r="H340" s="0" t="n">
        <v>23.365</v>
      </c>
      <c r="I340" s="0" t="n">
        <v>70</v>
      </c>
      <c r="J340" s="82" t="s">
        <v>528</v>
      </c>
      <c r="K340" s="83" t="n">
        <v>46.73</v>
      </c>
      <c r="L340" s="0" t="n">
        <v>1772</v>
      </c>
      <c r="M340" s="0" t="n">
        <v>1531</v>
      </c>
      <c r="N340" s="0" t="n">
        <v>1.157413</v>
      </c>
      <c r="O340" s="0" t="n">
        <v>14</v>
      </c>
      <c r="P340" s="0" t="n">
        <v>2</v>
      </c>
      <c r="Q340" s="82" t="s">
        <v>527</v>
      </c>
      <c r="U340" s="0" t="str">
        <f aca="false">IF(C340="","",IF(COUNTIF(Campaigns!$A$7:$A$300,C340)&gt;0,"✓",IF(N(K340)=0,"– no spend","⚠ add to Campaigns tab")))</f>
        <v>✓</v>
      </c>
      <c r="V340" s="83" t="n">
        <f aca="false">IF(K340="","",K340*IF(Settings!$B$22=Settings!$C$6,1,IF(Settings!$B$22="USD",1/INDEX(Settings!$B$29:$B$40,MONTH(A340)),INDEX(Settings!$B$29:$B$40,MONTH(A340)))))</f>
        <v>46.73</v>
      </c>
    </row>
    <row r="341" customFormat="false" ht="15" hidden="false" customHeight="false" outlineLevel="0" collapsed="false">
      <c r="A341" s="81" t="n">
        <v>46086</v>
      </c>
      <c r="B341" s="81" t="n">
        <v>46086</v>
      </c>
      <c r="C341" s="82" t="s">
        <v>169</v>
      </c>
      <c r="D341" s="82" t="s">
        <v>530</v>
      </c>
      <c r="E341" s="82" t="s">
        <v>529</v>
      </c>
      <c r="I341" s="0" t="n">
        <v>41.29</v>
      </c>
      <c r="J341" s="82" t="s">
        <v>528</v>
      </c>
      <c r="K341" s="83" t="n">
        <v>21.44</v>
      </c>
      <c r="L341" s="0" t="n">
        <v>868</v>
      </c>
      <c r="M341" s="0" t="n">
        <v>581</v>
      </c>
      <c r="N341" s="0" t="n">
        <v>1.493976</v>
      </c>
      <c r="O341" s="0" t="n">
        <v>13</v>
      </c>
      <c r="Q341" s="82" t="s">
        <v>527</v>
      </c>
      <c r="U341" s="0" t="str">
        <f aca="false">IF(C341="","",IF(COUNTIF(Campaigns!$A$7:$A$300,C341)&gt;0,"✓",IF(N(K341)=0,"– no spend","⚠ add to Campaigns tab")))</f>
        <v>✓</v>
      </c>
      <c r="V341" s="83" t="n">
        <f aca="false">IF(K341="","",K341*IF(Settings!$B$22=Settings!$C$6,1,IF(Settings!$B$22="USD",1/INDEX(Settings!$B$29:$B$40,MONTH(A341)),INDEX(Settings!$B$29:$B$40,MONTH(A341)))))</f>
        <v>21.44</v>
      </c>
    </row>
    <row r="342" customFormat="false" ht="15" hidden="false" customHeight="false" outlineLevel="0" collapsed="false">
      <c r="A342" s="81" t="n">
        <v>46087</v>
      </c>
      <c r="B342" s="81" t="n">
        <v>46087</v>
      </c>
      <c r="C342" s="82" t="s">
        <v>171</v>
      </c>
      <c r="D342" s="82" t="s">
        <v>522</v>
      </c>
      <c r="E342" s="82" t="s">
        <v>532</v>
      </c>
      <c r="I342" s="0" t="n">
        <v>90</v>
      </c>
      <c r="J342" s="82" t="s">
        <v>528</v>
      </c>
      <c r="K342" s="83" t="n">
        <v>84.5</v>
      </c>
      <c r="L342" s="0" t="n">
        <v>2504</v>
      </c>
      <c r="M342" s="0" t="n">
        <v>1936</v>
      </c>
      <c r="N342" s="0" t="n">
        <v>1.293388</v>
      </c>
      <c r="O342" s="0" t="n">
        <v>24</v>
      </c>
      <c r="P342" s="0" t="n">
        <v>3</v>
      </c>
      <c r="Q342" s="82" t="s">
        <v>527</v>
      </c>
      <c r="U342" s="0" t="str">
        <f aca="false">IF(C342="","",IF(COUNTIF(Campaigns!$A$7:$A$300,C342)&gt;0,"✓",IF(N(K342)=0,"– no spend","⚠ add to Campaigns tab")))</f>
        <v>✓</v>
      </c>
      <c r="V342" s="83" t="n">
        <f aca="false">IF(K342="","",K342*IF(Settings!$B$22=Settings!$C$6,1,IF(Settings!$B$22="USD",1/INDEX(Settings!$B$29:$B$40,MONTH(A342)),INDEX(Settings!$B$29:$B$40,MONTH(A342)))))</f>
        <v>84.5</v>
      </c>
    </row>
    <row r="343" customFormat="false" ht="15" hidden="false" customHeight="false" outlineLevel="0" collapsed="false">
      <c r="A343" s="81" t="n">
        <v>46087</v>
      </c>
      <c r="B343" s="81" t="n">
        <v>46087</v>
      </c>
      <c r="C343" s="82" t="s">
        <v>167</v>
      </c>
      <c r="D343" s="82" t="s">
        <v>522</v>
      </c>
      <c r="E343" s="82" t="s">
        <v>523</v>
      </c>
      <c r="F343" s="0" t="n">
        <v>4</v>
      </c>
      <c r="G343" s="82" t="s">
        <v>524</v>
      </c>
      <c r="H343" s="0" t="n">
        <v>20.52</v>
      </c>
      <c r="I343" s="0" t="n">
        <v>50</v>
      </c>
      <c r="J343" s="82" t="s">
        <v>528</v>
      </c>
      <c r="K343" s="83" t="n">
        <v>82.08</v>
      </c>
      <c r="L343" s="0" t="n">
        <v>9929</v>
      </c>
      <c r="M343" s="0" t="n">
        <v>7993</v>
      </c>
      <c r="N343" s="0" t="n">
        <v>1.242212</v>
      </c>
      <c r="O343" s="0" t="n">
        <v>105</v>
      </c>
      <c r="P343" s="0" t="n">
        <v>3</v>
      </c>
      <c r="Q343" s="82" t="s">
        <v>527</v>
      </c>
      <c r="U343" s="0" t="str">
        <f aca="false">IF(C343="","",IF(COUNTIF(Campaigns!$A$7:$A$300,C343)&gt;0,"✓",IF(N(K343)=0,"– no spend","⚠ add to Campaigns tab")))</f>
        <v>✓</v>
      </c>
      <c r="V343" s="83" t="n">
        <f aca="false">IF(K343="","",K343*IF(Settings!$B$22=Settings!$C$6,1,IF(Settings!$B$22="USD",1/INDEX(Settings!$B$29:$B$40,MONTH(A343)),INDEX(Settings!$B$29:$B$40,MONTH(A343)))))</f>
        <v>82.08</v>
      </c>
    </row>
    <row r="344" customFormat="false" ht="15" hidden="false" customHeight="false" outlineLevel="0" collapsed="false">
      <c r="A344" s="81" t="n">
        <v>46087</v>
      </c>
      <c r="B344" s="81" t="n">
        <v>46087</v>
      </c>
      <c r="C344" s="82" t="s">
        <v>166</v>
      </c>
      <c r="D344" s="82" t="s">
        <v>522</v>
      </c>
      <c r="E344" s="82" t="s">
        <v>523</v>
      </c>
      <c r="F344" s="0" t="n">
        <v>39</v>
      </c>
      <c r="G344" s="82" t="s">
        <v>524</v>
      </c>
      <c r="H344" s="0" t="n">
        <v>25.11179487</v>
      </c>
      <c r="I344" s="82" t="s">
        <v>525</v>
      </c>
      <c r="J344" s="82" t="s">
        <v>526</v>
      </c>
      <c r="K344" s="83" t="n">
        <v>979.36</v>
      </c>
      <c r="L344" s="0" t="n">
        <v>41813</v>
      </c>
      <c r="M344" s="0" t="n">
        <v>33942</v>
      </c>
      <c r="N344" s="0" t="n">
        <v>1.231896</v>
      </c>
      <c r="O344" s="0" t="n">
        <v>650</v>
      </c>
      <c r="P344" s="0" t="n">
        <v>40</v>
      </c>
      <c r="Q344" s="82" t="s">
        <v>527</v>
      </c>
      <c r="U344" s="0" t="str">
        <f aca="false">IF(C344="","",IF(COUNTIF(Campaigns!$A$7:$A$300,C344)&gt;0,"✓",IF(N(K344)=0,"– no spend","⚠ add to Campaigns tab")))</f>
        <v>✓</v>
      </c>
      <c r="V344" s="83" t="n">
        <f aca="false">IF(K344="","",K344*IF(Settings!$B$22=Settings!$C$6,1,IF(Settings!$B$22="USD",1/INDEX(Settings!$B$29:$B$40,MONTH(A344)),INDEX(Settings!$B$29:$B$40,MONTH(A344)))))</f>
        <v>979.36</v>
      </c>
    </row>
    <row r="345" customFormat="false" ht="15" hidden="false" customHeight="false" outlineLevel="0" collapsed="false">
      <c r="A345" s="81" t="n">
        <v>46087</v>
      </c>
      <c r="B345" s="81" t="n">
        <v>46087</v>
      </c>
      <c r="C345" s="82" t="s">
        <v>179</v>
      </c>
      <c r="D345" s="82" t="s">
        <v>522</v>
      </c>
      <c r="E345" s="82" t="s">
        <v>529</v>
      </c>
      <c r="F345" s="0" t="n">
        <v>1</v>
      </c>
      <c r="G345" s="82" t="s">
        <v>531</v>
      </c>
      <c r="H345" s="0" t="n">
        <v>16.87</v>
      </c>
      <c r="I345" s="0" t="n">
        <v>20</v>
      </c>
      <c r="J345" s="82" t="s">
        <v>528</v>
      </c>
      <c r="K345" s="83" t="n">
        <v>16.87</v>
      </c>
      <c r="L345" s="0" t="n">
        <v>1377</v>
      </c>
      <c r="M345" s="0" t="n">
        <v>1161</v>
      </c>
      <c r="N345" s="0" t="n">
        <v>1.186047</v>
      </c>
      <c r="O345" s="0" t="n">
        <v>18</v>
      </c>
      <c r="P345" s="0" t="n">
        <v>1</v>
      </c>
      <c r="Q345" s="82" t="s">
        <v>527</v>
      </c>
      <c r="U345" s="0" t="str">
        <f aca="false">IF(C345="","",IF(COUNTIF(Campaigns!$A$7:$A$300,C345)&gt;0,"✓",IF(N(K345)=0,"– no spend","⚠ add to Campaigns tab")))</f>
        <v>✓</v>
      </c>
      <c r="V345" s="83" t="n">
        <f aca="false">IF(K345="","",K345*IF(Settings!$B$22=Settings!$C$6,1,IF(Settings!$B$22="USD",1/INDEX(Settings!$B$29:$B$40,MONTH(A345)),INDEX(Settings!$B$29:$B$40,MONTH(A345)))))</f>
        <v>16.87</v>
      </c>
    </row>
    <row r="346" customFormat="false" ht="15" hidden="false" customHeight="false" outlineLevel="0" collapsed="false">
      <c r="A346" s="81" t="n">
        <v>46087</v>
      </c>
      <c r="B346" s="81" t="n">
        <v>46087</v>
      </c>
      <c r="C346" s="82" t="s">
        <v>170</v>
      </c>
      <c r="D346" s="82" t="s">
        <v>522</v>
      </c>
      <c r="E346" s="82" t="s">
        <v>523</v>
      </c>
      <c r="F346" s="0" t="n">
        <v>3</v>
      </c>
      <c r="G346" s="82" t="s">
        <v>524</v>
      </c>
      <c r="H346" s="0" t="n">
        <v>10.48333333</v>
      </c>
      <c r="I346" s="0" t="n">
        <v>70</v>
      </c>
      <c r="J346" s="82" t="s">
        <v>528</v>
      </c>
      <c r="K346" s="83" t="n">
        <v>31.45</v>
      </c>
      <c r="L346" s="0" t="n">
        <v>1124</v>
      </c>
      <c r="M346" s="0" t="n">
        <v>990</v>
      </c>
      <c r="N346" s="0" t="n">
        <v>1.135354</v>
      </c>
      <c r="O346" s="0" t="n">
        <v>10</v>
      </c>
      <c r="P346" s="0" t="n">
        <v>2</v>
      </c>
      <c r="Q346" s="82" t="s">
        <v>527</v>
      </c>
      <c r="U346" s="0" t="str">
        <f aca="false">IF(C346="","",IF(COUNTIF(Campaigns!$A$7:$A$300,C346)&gt;0,"✓",IF(N(K346)=0,"– no spend","⚠ add to Campaigns tab")))</f>
        <v>✓</v>
      </c>
      <c r="V346" s="83" t="n">
        <f aca="false">IF(K346="","",K346*IF(Settings!$B$22=Settings!$C$6,1,IF(Settings!$B$22="USD",1/INDEX(Settings!$B$29:$B$40,MONTH(A346)),INDEX(Settings!$B$29:$B$40,MONTH(A346)))))</f>
        <v>31.45</v>
      </c>
    </row>
    <row r="347" customFormat="false" ht="15" hidden="false" customHeight="false" outlineLevel="0" collapsed="false">
      <c r="A347" s="81" t="n">
        <v>46087</v>
      </c>
      <c r="B347" s="81" t="n">
        <v>46087</v>
      </c>
      <c r="C347" s="82" t="s">
        <v>169</v>
      </c>
      <c r="D347" s="82" t="s">
        <v>530</v>
      </c>
      <c r="E347" s="82" t="s">
        <v>529</v>
      </c>
      <c r="I347" s="0" t="n">
        <v>41.29</v>
      </c>
      <c r="J347" s="82" t="s">
        <v>528</v>
      </c>
      <c r="K347" s="83" t="n">
        <v>15.05</v>
      </c>
      <c r="L347" s="0" t="n">
        <v>668</v>
      </c>
      <c r="M347" s="0" t="n">
        <v>479</v>
      </c>
      <c r="N347" s="0" t="n">
        <v>1.394572</v>
      </c>
      <c r="O347" s="0" t="n">
        <v>6</v>
      </c>
      <c r="Q347" s="82" t="s">
        <v>527</v>
      </c>
      <c r="U347" s="0" t="str">
        <f aca="false">IF(C347="","",IF(COUNTIF(Campaigns!$A$7:$A$300,C347)&gt;0,"✓",IF(N(K347)=0,"– no spend","⚠ add to Campaigns tab")))</f>
        <v>✓</v>
      </c>
      <c r="V347" s="83" t="n">
        <f aca="false">IF(K347="","",K347*IF(Settings!$B$22=Settings!$C$6,1,IF(Settings!$B$22="USD",1/INDEX(Settings!$B$29:$B$40,MONTH(A347)),INDEX(Settings!$B$29:$B$40,MONTH(A347)))))</f>
        <v>15.05</v>
      </c>
    </row>
    <row r="348" customFormat="false" ht="15" hidden="false" customHeight="false" outlineLevel="0" collapsed="false">
      <c r="A348" s="81" t="n">
        <v>46088</v>
      </c>
      <c r="B348" s="81" t="n">
        <v>46088</v>
      </c>
      <c r="C348" s="82" t="s">
        <v>171</v>
      </c>
      <c r="D348" s="82" t="s">
        <v>522</v>
      </c>
      <c r="E348" s="82" t="s">
        <v>532</v>
      </c>
      <c r="I348" s="0" t="n">
        <v>90</v>
      </c>
      <c r="J348" s="82" t="s">
        <v>528</v>
      </c>
      <c r="K348" s="83" t="n">
        <v>80.88</v>
      </c>
      <c r="L348" s="0" t="n">
        <v>2052</v>
      </c>
      <c r="M348" s="0" t="n">
        <v>1550</v>
      </c>
      <c r="N348" s="0" t="n">
        <v>1.323871</v>
      </c>
      <c r="O348" s="0" t="n">
        <v>19</v>
      </c>
      <c r="P348" s="0" t="n">
        <v>2</v>
      </c>
      <c r="Q348" s="82" t="s">
        <v>527</v>
      </c>
      <c r="U348" s="0" t="str">
        <f aca="false">IF(C348="","",IF(COUNTIF(Campaigns!$A$7:$A$300,C348)&gt;0,"✓",IF(N(K348)=0,"– no spend","⚠ add to Campaigns tab")))</f>
        <v>✓</v>
      </c>
      <c r="V348" s="83" t="n">
        <f aca="false">IF(K348="","",K348*IF(Settings!$B$22=Settings!$C$6,1,IF(Settings!$B$22="USD",1/INDEX(Settings!$B$29:$B$40,MONTH(A348)),INDEX(Settings!$B$29:$B$40,MONTH(A348)))))</f>
        <v>80.88</v>
      </c>
    </row>
    <row r="349" customFormat="false" ht="15" hidden="false" customHeight="false" outlineLevel="0" collapsed="false">
      <c r="A349" s="81" t="n">
        <v>46088</v>
      </c>
      <c r="B349" s="81" t="n">
        <v>46088</v>
      </c>
      <c r="C349" s="82" t="s">
        <v>167</v>
      </c>
      <c r="D349" s="82" t="s">
        <v>522</v>
      </c>
      <c r="E349" s="82" t="s">
        <v>523</v>
      </c>
      <c r="F349" s="0" t="n">
        <v>12</v>
      </c>
      <c r="G349" s="82" t="s">
        <v>524</v>
      </c>
      <c r="H349" s="0" t="n">
        <v>7.54833333</v>
      </c>
      <c r="I349" s="0" t="n">
        <v>50</v>
      </c>
      <c r="J349" s="82" t="s">
        <v>528</v>
      </c>
      <c r="K349" s="83" t="n">
        <v>90.58</v>
      </c>
      <c r="L349" s="0" t="n">
        <v>9087</v>
      </c>
      <c r="M349" s="0" t="n">
        <v>7495</v>
      </c>
      <c r="N349" s="0" t="n">
        <v>1.212408</v>
      </c>
      <c r="O349" s="0" t="n">
        <v>112</v>
      </c>
      <c r="P349" s="0" t="n">
        <v>12</v>
      </c>
      <c r="Q349" s="82" t="s">
        <v>527</v>
      </c>
      <c r="U349" s="0" t="str">
        <f aca="false">IF(C349="","",IF(COUNTIF(Campaigns!$A$7:$A$300,C349)&gt;0,"✓",IF(N(K349)=0,"– no spend","⚠ add to Campaigns tab")))</f>
        <v>✓</v>
      </c>
      <c r="V349" s="83" t="n">
        <f aca="false">IF(K349="","",K349*IF(Settings!$B$22=Settings!$C$6,1,IF(Settings!$B$22="USD",1/INDEX(Settings!$B$29:$B$40,MONTH(A349)),INDEX(Settings!$B$29:$B$40,MONTH(A349)))))</f>
        <v>90.58</v>
      </c>
    </row>
    <row r="350" customFormat="false" ht="15" hidden="false" customHeight="false" outlineLevel="0" collapsed="false">
      <c r="A350" s="81" t="n">
        <v>46088</v>
      </c>
      <c r="B350" s="81" t="n">
        <v>46088</v>
      </c>
      <c r="C350" s="82" t="s">
        <v>166</v>
      </c>
      <c r="D350" s="82" t="s">
        <v>522</v>
      </c>
      <c r="E350" s="82" t="s">
        <v>523</v>
      </c>
      <c r="F350" s="0" t="n">
        <v>35</v>
      </c>
      <c r="G350" s="82" t="s">
        <v>524</v>
      </c>
      <c r="H350" s="0" t="n">
        <v>28.58314286</v>
      </c>
      <c r="I350" s="82" t="s">
        <v>525</v>
      </c>
      <c r="J350" s="82" t="s">
        <v>526</v>
      </c>
      <c r="K350" s="83" t="n">
        <v>1000.41</v>
      </c>
      <c r="L350" s="0" t="n">
        <v>40177</v>
      </c>
      <c r="M350" s="0" t="n">
        <v>31730</v>
      </c>
      <c r="N350" s="0" t="n">
        <v>1.266215</v>
      </c>
      <c r="O350" s="0" t="n">
        <v>720</v>
      </c>
      <c r="P350" s="0" t="n">
        <v>37</v>
      </c>
      <c r="Q350" s="82" t="s">
        <v>527</v>
      </c>
      <c r="U350" s="0" t="str">
        <f aca="false">IF(C350="","",IF(COUNTIF(Campaigns!$A$7:$A$300,C350)&gt;0,"✓",IF(N(K350)=0,"– no spend","⚠ add to Campaigns tab")))</f>
        <v>✓</v>
      </c>
      <c r="V350" s="83" t="n">
        <f aca="false">IF(K350="","",K350*IF(Settings!$B$22=Settings!$C$6,1,IF(Settings!$B$22="USD",1/INDEX(Settings!$B$29:$B$40,MONTH(A350)),INDEX(Settings!$B$29:$B$40,MONTH(A350)))))</f>
        <v>1000.41</v>
      </c>
    </row>
    <row r="351" customFormat="false" ht="15" hidden="false" customHeight="false" outlineLevel="0" collapsed="false">
      <c r="A351" s="81" t="n">
        <v>46088</v>
      </c>
      <c r="B351" s="81" t="n">
        <v>46088</v>
      </c>
      <c r="C351" s="82" t="s">
        <v>179</v>
      </c>
      <c r="D351" s="82" t="s">
        <v>522</v>
      </c>
      <c r="E351" s="82" t="s">
        <v>529</v>
      </c>
      <c r="F351" s="0" t="n">
        <v>1</v>
      </c>
      <c r="G351" s="82" t="s">
        <v>531</v>
      </c>
      <c r="H351" s="0" t="n">
        <v>18.16</v>
      </c>
      <c r="I351" s="0" t="n">
        <v>20</v>
      </c>
      <c r="J351" s="82" t="s">
        <v>528</v>
      </c>
      <c r="K351" s="83" t="n">
        <v>18.16</v>
      </c>
      <c r="L351" s="0" t="n">
        <v>1248</v>
      </c>
      <c r="M351" s="0" t="n">
        <v>1115</v>
      </c>
      <c r="N351" s="0" t="n">
        <v>1.119283</v>
      </c>
      <c r="O351" s="0" t="n">
        <v>16</v>
      </c>
      <c r="P351" s="0" t="n">
        <v>1</v>
      </c>
      <c r="Q351" s="82" t="s">
        <v>527</v>
      </c>
      <c r="U351" s="0" t="str">
        <f aca="false">IF(C351="","",IF(COUNTIF(Campaigns!$A$7:$A$300,C351)&gt;0,"✓",IF(N(K351)=0,"– no spend","⚠ add to Campaigns tab")))</f>
        <v>✓</v>
      </c>
      <c r="V351" s="83" t="n">
        <f aca="false">IF(K351="","",K351*IF(Settings!$B$22=Settings!$C$6,1,IF(Settings!$B$22="USD",1/INDEX(Settings!$B$29:$B$40,MONTH(A351)),INDEX(Settings!$B$29:$B$40,MONTH(A351)))))</f>
        <v>18.16</v>
      </c>
    </row>
    <row r="352" customFormat="false" ht="15" hidden="false" customHeight="false" outlineLevel="0" collapsed="false">
      <c r="A352" s="81" t="n">
        <v>46088</v>
      </c>
      <c r="B352" s="81" t="n">
        <v>46088</v>
      </c>
      <c r="C352" s="82" t="s">
        <v>170</v>
      </c>
      <c r="D352" s="82" t="s">
        <v>522</v>
      </c>
      <c r="E352" s="82" t="s">
        <v>523</v>
      </c>
      <c r="F352" s="0" t="n">
        <v>5</v>
      </c>
      <c r="G352" s="82" t="s">
        <v>524</v>
      </c>
      <c r="H352" s="0" t="n">
        <v>7.514</v>
      </c>
      <c r="I352" s="0" t="n">
        <v>70</v>
      </c>
      <c r="J352" s="82" t="s">
        <v>528</v>
      </c>
      <c r="K352" s="83" t="n">
        <v>37.57</v>
      </c>
      <c r="L352" s="0" t="n">
        <v>772</v>
      </c>
      <c r="M352" s="0" t="n">
        <v>676</v>
      </c>
      <c r="N352" s="0" t="n">
        <v>1.142012</v>
      </c>
      <c r="O352" s="0" t="n">
        <v>21</v>
      </c>
      <c r="P352" s="0" t="n">
        <v>5</v>
      </c>
      <c r="Q352" s="82" t="s">
        <v>527</v>
      </c>
      <c r="U352" s="0" t="str">
        <f aca="false">IF(C352="","",IF(COUNTIF(Campaigns!$A$7:$A$300,C352)&gt;0,"✓",IF(N(K352)=0,"– no spend","⚠ add to Campaigns tab")))</f>
        <v>✓</v>
      </c>
      <c r="V352" s="83" t="n">
        <f aca="false">IF(K352="","",K352*IF(Settings!$B$22=Settings!$C$6,1,IF(Settings!$B$22="USD",1/INDEX(Settings!$B$29:$B$40,MONTH(A352)),INDEX(Settings!$B$29:$B$40,MONTH(A352)))))</f>
        <v>37.57</v>
      </c>
    </row>
    <row r="353" customFormat="false" ht="15" hidden="false" customHeight="false" outlineLevel="0" collapsed="false">
      <c r="A353" s="81" t="n">
        <v>46088</v>
      </c>
      <c r="B353" s="81" t="n">
        <v>46088</v>
      </c>
      <c r="C353" s="82" t="s">
        <v>169</v>
      </c>
      <c r="D353" s="82" t="s">
        <v>530</v>
      </c>
      <c r="E353" s="82" t="s">
        <v>529</v>
      </c>
      <c r="F353" s="0" t="n">
        <v>2</v>
      </c>
      <c r="G353" s="82" t="s">
        <v>531</v>
      </c>
      <c r="H353" s="0" t="n">
        <v>7.005</v>
      </c>
      <c r="I353" s="0" t="n">
        <v>41.29</v>
      </c>
      <c r="J353" s="82" t="s">
        <v>528</v>
      </c>
      <c r="K353" s="83" t="n">
        <v>14.01</v>
      </c>
      <c r="L353" s="0" t="n">
        <v>606</v>
      </c>
      <c r="M353" s="0" t="n">
        <v>475</v>
      </c>
      <c r="N353" s="0" t="n">
        <v>1.275789</v>
      </c>
      <c r="O353" s="0" t="n">
        <v>5</v>
      </c>
      <c r="P353" s="0" t="n">
        <v>2</v>
      </c>
      <c r="Q353" s="82" t="s">
        <v>527</v>
      </c>
      <c r="U353" s="0" t="str">
        <f aca="false">IF(C353="","",IF(COUNTIF(Campaigns!$A$7:$A$300,C353)&gt;0,"✓",IF(N(K353)=0,"– no spend","⚠ add to Campaigns tab")))</f>
        <v>✓</v>
      </c>
      <c r="V353" s="83" t="n">
        <f aca="false">IF(K353="","",K353*IF(Settings!$B$22=Settings!$C$6,1,IF(Settings!$B$22="USD",1/INDEX(Settings!$B$29:$B$40,MONTH(A353)),INDEX(Settings!$B$29:$B$40,MONTH(A353)))))</f>
        <v>14.01</v>
      </c>
    </row>
    <row r="354" customFormat="false" ht="15" hidden="false" customHeight="false" outlineLevel="0" collapsed="false">
      <c r="A354" s="81" t="n">
        <v>46089</v>
      </c>
      <c r="B354" s="81" t="n">
        <v>46089</v>
      </c>
      <c r="C354" s="82" t="s">
        <v>171</v>
      </c>
      <c r="D354" s="82" t="s">
        <v>522</v>
      </c>
      <c r="E354" s="82" t="s">
        <v>532</v>
      </c>
      <c r="I354" s="0" t="n">
        <v>90</v>
      </c>
      <c r="J354" s="82" t="s">
        <v>528</v>
      </c>
      <c r="K354" s="83" t="n">
        <v>107.31</v>
      </c>
      <c r="L354" s="0" t="n">
        <v>2684</v>
      </c>
      <c r="M354" s="0" t="n">
        <v>2113</v>
      </c>
      <c r="N354" s="0" t="n">
        <v>1.270232</v>
      </c>
      <c r="O354" s="0" t="n">
        <v>33</v>
      </c>
      <c r="P354" s="0" t="n">
        <v>2</v>
      </c>
      <c r="Q354" s="82" t="s">
        <v>527</v>
      </c>
      <c r="U354" s="0" t="str">
        <f aca="false">IF(C354="","",IF(COUNTIF(Campaigns!$A$7:$A$300,C354)&gt;0,"✓",IF(N(K354)=0,"– no spend","⚠ add to Campaigns tab")))</f>
        <v>✓</v>
      </c>
      <c r="V354" s="83" t="n">
        <f aca="false">IF(K354="","",K354*IF(Settings!$B$22=Settings!$C$6,1,IF(Settings!$B$22="USD",1/INDEX(Settings!$B$29:$B$40,MONTH(A354)),INDEX(Settings!$B$29:$B$40,MONTH(A354)))))</f>
        <v>107.31</v>
      </c>
    </row>
    <row r="355" customFormat="false" ht="15" hidden="false" customHeight="false" outlineLevel="0" collapsed="false">
      <c r="A355" s="81" t="n">
        <v>46089</v>
      </c>
      <c r="B355" s="81" t="n">
        <v>46089</v>
      </c>
      <c r="C355" s="82" t="s">
        <v>167</v>
      </c>
      <c r="D355" s="82" t="s">
        <v>522</v>
      </c>
      <c r="E355" s="82" t="s">
        <v>523</v>
      </c>
      <c r="F355" s="0" t="n">
        <v>14</v>
      </c>
      <c r="G355" s="82" t="s">
        <v>524</v>
      </c>
      <c r="H355" s="0" t="n">
        <v>6.81071429</v>
      </c>
      <c r="I355" s="0" t="n">
        <v>50</v>
      </c>
      <c r="J355" s="82" t="s">
        <v>528</v>
      </c>
      <c r="K355" s="83" t="n">
        <v>95.35</v>
      </c>
      <c r="L355" s="0" t="n">
        <v>10342</v>
      </c>
      <c r="M355" s="0" t="n">
        <v>8414</v>
      </c>
      <c r="N355" s="0" t="n">
        <v>1.229142</v>
      </c>
      <c r="O355" s="0" t="n">
        <v>139</v>
      </c>
      <c r="P355" s="0" t="n">
        <v>15</v>
      </c>
      <c r="Q355" s="82" t="s">
        <v>527</v>
      </c>
      <c r="U355" s="0" t="str">
        <f aca="false">IF(C355="","",IF(COUNTIF(Campaigns!$A$7:$A$300,C355)&gt;0,"✓",IF(N(K355)=0,"– no spend","⚠ add to Campaigns tab")))</f>
        <v>✓</v>
      </c>
      <c r="V355" s="83" t="n">
        <f aca="false">IF(K355="","",K355*IF(Settings!$B$22=Settings!$C$6,1,IF(Settings!$B$22="USD",1/INDEX(Settings!$B$29:$B$40,MONTH(A355)),INDEX(Settings!$B$29:$B$40,MONTH(A355)))))</f>
        <v>95.35</v>
      </c>
    </row>
    <row r="356" customFormat="false" ht="15" hidden="false" customHeight="false" outlineLevel="0" collapsed="false">
      <c r="A356" s="81" t="n">
        <v>46089</v>
      </c>
      <c r="B356" s="81" t="n">
        <v>46089</v>
      </c>
      <c r="C356" s="82" t="s">
        <v>166</v>
      </c>
      <c r="D356" s="82" t="s">
        <v>522</v>
      </c>
      <c r="E356" s="82" t="s">
        <v>523</v>
      </c>
      <c r="F356" s="0" t="n">
        <v>43</v>
      </c>
      <c r="G356" s="82" t="s">
        <v>524</v>
      </c>
      <c r="H356" s="0" t="n">
        <v>27.79860465</v>
      </c>
      <c r="I356" s="82" t="s">
        <v>525</v>
      </c>
      <c r="J356" s="82" t="s">
        <v>526</v>
      </c>
      <c r="K356" s="83" t="n">
        <v>1195.34</v>
      </c>
      <c r="L356" s="0" t="n">
        <v>47166</v>
      </c>
      <c r="M356" s="0" t="n">
        <v>38160</v>
      </c>
      <c r="N356" s="0" t="n">
        <v>1.236006</v>
      </c>
      <c r="O356" s="0" t="n">
        <v>686</v>
      </c>
      <c r="P356" s="0" t="n">
        <v>50</v>
      </c>
      <c r="Q356" s="82" t="s">
        <v>527</v>
      </c>
      <c r="U356" s="0" t="str">
        <f aca="false">IF(C356="","",IF(COUNTIF(Campaigns!$A$7:$A$300,C356)&gt;0,"✓",IF(N(K356)=0,"– no spend","⚠ add to Campaigns tab")))</f>
        <v>✓</v>
      </c>
      <c r="V356" s="83" t="n">
        <f aca="false">IF(K356="","",K356*IF(Settings!$B$22=Settings!$C$6,1,IF(Settings!$B$22="USD",1/INDEX(Settings!$B$29:$B$40,MONTH(A356)),INDEX(Settings!$B$29:$B$40,MONTH(A356)))))</f>
        <v>1195.34</v>
      </c>
    </row>
    <row r="357" customFormat="false" ht="15" hidden="false" customHeight="false" outlineLevel="0" collapsed="false">
      <c r="A357" s="81" t="n">
        <v>46089</v>
      </c>
      <c r="B357" s="81" t="n">
        <v>46089</v>
      </c>
      <c r="C357" s="82" t="s">
        <v>179</v>
      </c>
      <c r="D357" s="82" t="s">
        <v>522</v>
      </c>
      <c r="E357" s="82" t="s">
        <v>529</v>
      </c>
      <c r="F357" s="0" t="n">
        <v>2</v>
      </c>
      <c r="G357" s="82" t="s">
        <v>531</v>
      </c>
      <c r="H357" s="0" t="n">
        <v>10.84</v>
      </c>
      <c r="I357" s="0" t="n">
        <v>20</v>
      </c>
      <c r="J357" s="82" t="s">
        <v>528</v>
      </c>
      <c r="K357" s="83" t="n">
        <v>21.68</v>
      </c>
      <c r="L357" s="0" t="n">
        <v>1634</v>
      </c>
      <c r="M357" s="0" t="n">
        <v>1364</v>
      </c>
      <c r="N357" s="0" t="n">
        <v>1.197947</v>
      </c>
      <c r="O357" s="0" t="n">
        <v>18</v>
      </c>
      <c r="P357" s="0" t="n">
        <v>2</v>
      </c>
      <c r="Q357" s="82" t="s">
        <v>527</v>
      </c>
      <c r="U357" s="0" t="str">
        <f aca="false">IF(C357="","",IF(COUNTIF(Campaigns!$A$7:$A$300,C357)&gt;0,"✓",IF(N(K357)=0,"– no spend","⚠ add to Campaigns tab")))</f>
        <v>✓</v>
      </c>
      <c r="V357" s="83" t="n">
        <f aca="false">IF(K357="","",K357*IF(Settings!$B$22=Settings!$C$6,1,IF(Settings!$B$22="USD",1/INDEX(Settings!$B$29:$B$40,MONTH(A357)),INDEX(Settings!$B$29:$B$40,MONTH(A357)))))</f>
        <v>21.68</v>
      </c>
    </row>
    <row r="358" customFormat="false" ht="15" hidden="false" customHeight="false" outlineLevel="0" collapsed="false">
      <c r="A358" s="81" t="n">
        <v>46089</v>
      </c>
      <c r="B358" s="81" t="n">
        <v>46089</v>
      </c>
      <c r="C358" s="82" t="s">
        <v>170</v>
      </c>
      <c r="D358" s="82" t="s">
        <v>522</v>
      </c>
      <c r="E358" s="82" t="s">
        <v>523</v>
      </c>
      <c r="F358" s="0" t="n">
        <v>6</v>
      </c>
      <c r="G358" s="82" t="s">
        <v>524</v>
      </c>
      <c r="H358" s="0" t="n">
        <v>13.02666667</v>
      </c>
      <c r="I358" s="0" t="n">
        <v>70</v>
      </c>
      <c r="J358" s="82" t="s">
        <v>528</v>
      </c>
      <c r="K358" s="83" t="n">
        <v>78.16</v>
      </c>
      <c r="L358" s="0" t="n">
        <v>2002</v>
      </c>
      <c r="M358" s="0" t="n">
        <v>1641</v>
      </c>
      <c r="N358" s="0" t="n">
        <v>1.219988</v>
      </c>
      <c r="O358" s="0" t="n">
        <v>40</v>
      </c>
      <c r="P358" s="0" t="n">
        <v>6</v>
      </c>
      <c r="Q358" s="82" t="s">
        <v>527</v>
      </c>
      <c r="U358" s="0" t="str">
        <f aca="false">IF(C358="","",IF(COUNTIF(Campaigns!$A$7:$A$300,C358)&gt;0,"✓",IF(N(K358)=0,"– no spend","⚠ add to Campaigns tab")))</f>
        <v>✓</v>
      </c>
      <c r="V358" s="83" t="n">
        <f aca="false">IF(K358="","",K358*IF(Settings!$B$22=Settings!$C$6,1,IF(Settings!$B$22="USD",1/INDEX(Settings!$B$29:$B$40,MONTH(A358)),INDEX(Settings!$B$29:$B$40,MONTH(A358)))))</f>
        <v>78.16</v>
      </c>
    </row>
    <row r="359" customFormat="false" ht="15" hidden="false" customHeight="false" outlineLevel="0" collapsed="false">
      <c r="A359" s="81" t="n">
        <v>46089</v>
      </c>
      <c r="B359" s="81" t="n">
        <v>46089</v>
      </c>
      <c r="C359" s="82" t="s">
        <v>169</v>
      </c>
      <c r="D359" s="82" t="s">
        <v>530</v>
      </c>
      <c r="E359" s="82" t="s">
        <v>529</v>
      </c>
      <c r="F359" s="0" t="n">
        <v>3</v>
      </c>
      <c r="G359" s="82" t="s">
        <v>531</v>
      </c>
      <c r="H359" s="0" t="n">
        <v>8.62333333</v>
      </c>
      <c r="I359" s="0" t="n">
        <v>41.29</v>
      </c>
      <c r="J359" s="82" t="s">
        <v>528</v>
      </c>
      <c r="K359" s="83" t="n">
        <v>25.87</v>
      </c>
      <c r="L359" s="0" t="n">
        <v>886</v>
      </c>
      <c r="M359" s="0" t="n">
        <v>636</v>
      </c>
      <c r="N359" s="0" t="n">
        <v>1.393082</v>
      </c>
      <c r="O359" s="0" t="n">
        <v>14</v>
      </c>
      <c r="P359" s="0" t="n">
        <v>3</v>
      </c>
      <c r="Q359" s="82" t="s">
        <v>527</v>
      </c>
      <c r="U359" s="0" t="str">
        <f aca="false">IF(C359="","",IF(COUNTIF(Campaigns!$A$7:$A$300,C359)&gt;0,"✓",IF(N(K359)=0,"– no spend","⚠ add to Campaigns tab")))</f>
        <v>✓</v>
      </c>
      <c r="V359" s="83" t="n">
        <f aca="false">IF(K359="","",K359*IF(Settings!$B$22=Settings!$C$6,1,IF(Settings!$B$22="USD",1/INDEX(Settings!$B$29:$B$40,MONTH(A359)),INDEX(Settings!$B$29:$B$40,MONTH(A359)))))</f>
        <v>25.87</v>
      </c>
    </row>
    <row r="360" customFormat="false" ht="15" hidden="false" customHeight="false" outlineLevel="0" collapsed="false">
      <c r="A360" s="81" t="n">
        <v>46090</v>
      </c>
      <c r="B360" s="81" t="n">
        <v>46090</v>
      </c>
      <c r="C360" s="82" t="s">
        <v>171</v>
      </c>
      <c r="D360" s="82" t="s">
        <v>522</v>
      </c>
      <c r="E360" s="82" t="s">
        <v>532</v>
      </c>
      <c r="I360" s="0" t="n">
        <v>90</v>
      </c>
      <c r="J360" s="82" t="s">
        <v>528</v>
      </c>
      <c r="K360" s="83" t="n">
        <v>90.59</v>
      </c>
      <c r="L360" s="0" t="n">
        <v>2503</v>
      </c>
      <c r="M360" s="0" t="n">
        <v>1992</v>
      </c>
      <c r="N360" s="0" t="n">
        <v>1.256526</v>
      </c>
      <c r="O360" s="0" t="n">
        <v>20</v>
      </c>
      <c r="P360" s="0" t="n">
        <v>1</v>
      </c>
      <c r="Q360" s="82" t="s">
        <v>527</v>
      </c>
      <c r="U360" s="0" t="str">
        <f aca="false">IF(C360="","",IF(COUNTIF(Campaigns!$A$7:$A$300,C360)&gt;0,"✓",IF(N(K360)=0,"– no spend","⚠ add to Campaigns tab")))</f>
        <v>✓</v>
      </c>
      <c r="V360" s="83" t="n">
        <f aca="false">IF(K360="","",K360*IF(Settings!$B$22=Settings!$C$6,1,IF(Settings!$B$22="USD",1/INDEX(Settings!$B$29:$B$40,MONTH(A360)),INDEX(Settings!$B$29:$B$40,MONTH(A360)))))</f>
        <v>90.59</v>
      </c>
    </row>
    <row r="361" customFormat="false" ht="15" hidden="false" customHeight="false" outlineLevel="0" collapsed="false">
      <c r="A361" s="81" t="n">
        <v>46090</v>
      </c>
      <c r="B361" s="81" t="n">
        <v>46090</v>
      </c>
      <c r="C361" s="82" t="s">
        <v>167</v>
      </c>
      <c r="D361" s="82" t="s">
        <v>522</v>
      </c>
      <c r="E361" s="82" t="s">
        <v>523</v>
      </c>
      <c r="F361" s="0" t="n">
        <v>8</v>
      </c>
      <c r="G361" s="82" t="s">
        <v>524</v>
      </c>
      <c r="H361" s="0" t="n">
        <v>11.04625</v>
      </c>
      <c r="I361" s="0" t="n">
        <v>50</v>
      </c>
      <c r="J361" s="82" t="s">
        <v>528</v>
      </c>
      <c r="K361" s="83" t="n">
        <v>88.37</v>
      </c>
      <c r="L361" s="0" t="n">
        <v>11176</v>
      </c>
      <c r="M361" s="0" t="n">
        <v>8985</v>
      </c>
      <c r="N361" s="0" t="n">
        <v>1.243851</v>
      </c>
      <c r="O361" s="0" t="n">
        <v>129</v>
      </c>
      <c r="P361" s="0" t="n">
        <v>8</v>
      </c>
      <c r="Q361" s="82" t="s">
        <v>527</v>
      </c>
      <c r="U361" s="0" t="str">
        <f aca="false">IF(C361="","",IF(COUNTIF(Campaigns!$A$7:$A$300,C361)&gt;0,"✓",IF(N(K361)=0,"– no spend","⚠ add to Campaigns tab")))</f>
        <v>✓</v>
      </c>
      <c r="V361" s="83" t="n">
        <f aca="false">IF(K361="","",K361*IF(Settings!$B$22=Settings!$C$6,1,IF(Settings!$B$22="USD",1/INDEX(Settings!$B$29:$B$40,MONTH(A361)),INDEX(Settings!$B$29:$B$40,MONTH(A361)))))</f>
        <v>88.37</v>
      </c>
    </row>
    <row r="362" customFormat="false" ht="15" hidden="false" customHeight="false" outlineLevel="0" collapsed="false">
      <c r="A362" s="81" t="n">
        <v>46090</v>
      </c>
      <c r="B362" s="81" t="n">
        <v>46090</v>
      </c>
      <c r="C362" s="82" t="s">
        <v>166</v>
      </c>
      <c r="D362" s="82" t="s">
        <v>522</v>
      </c>
      <c r="E362" s="82" t="s">
        <v>523</v>
      </c>
      <c r="F362" s="0" t="n">
        <v>17</v>
      </c>
      <c r="G362" s="82" t="s">
        <v>524</v>
      </c>
      <c r="H362" s="0" t="n">
        <v>63.12352941</v>
      </c>
      <c r="I362" s="82" t="s">
        <v>525</v>
      </c>
      <c r="J362" s="82" t="s">
        <v>526</v>
      </c>
      <c r="K362" s="83" t="n">
        <v>1073.1</v>
      </c>
      <c r="L362" s="0" t="n">
        <v>46764</v>
      </c>
      <c r="M362" s="0" t="n">
        <v>37805</v>
      </c>
      <c r="N362" s="0" t="n">
        <v>1.236979</v>
      </c>
      <c r="O362" s="0" t="n">
        <v>643</v>
      </c>
      <c r="P362" s="0" t="n">
        <v>20</v>
      </c>
      <c r="Q362" s="82" t="s">
        <v>527</v>
      </c>
      <c r="U362" s="0" t="str">
        <f aca="false">IF(C362="","",IF(COUNTIF(Campaigns!$A$7:$A$300,C362)&gt;0,"✓",IF(N(K362)=0,"– no spend","⚠ add to Campaigns tab")))</f>
        <v>✓</v>
      </c>
      <c r="V362" s="83" t="n">
        <f aca="false">IF(K362="","",K362*IF(Settings!$B$22=Settings!$C$6,1,IF(Settings!$B$22="USD",1/INDEX(Settings!$B$29:$B$40,MONTH(A362)),INDEX(Settings!$B$29:$B$40,MONTH(A362)))))</f>
        <v>1073.1</v>
      </c>
    </row>
    <row r="363" customFormat="false" ht="15" hidden="false" customHeight="false" outlineLevel="0" collapsed="false">
      <c r="A363" s="81" t="n">
        <v>46090</v>
      </c>
      <c r="B363" s="81" t="n">
        <v>46090</v>
      </c>
      <c r="C363" s="82" t="s">
        <v>179</v>
      </c>
      <c r="D363" s="82" t="s">
        <v>522</v>
      </c>
      <c r="E363" s="82" t="s">
        <v>529</v>
      </c>
      <c r="F363" s="0" t="n">
        <v>3</v>
      </c>
      <c r="G363" s="82" t="s">
        <v>531</v>
      </c>
      <c r="H363" s="0" t="n">
        <v>7.08333333</v>
      </c>
      <c r="I363" s="0" t="n">
        <v>20</v>
      </c>
      <c r="J363" s="82" t="s">
        <v>528</v>
      </c>
      <c r="K363" s="83" t="n">
        <v>21.25</v>
      </c>
      <c r="L363" s="0" t="n">
        <v>1729</v>
      </c>
      <c r="M363" s="0" t="n">
        <v>1458</v>
      </c>
      <c r="N363" s="0" t="n">
        <v>1.185871</v>
      </c>
      <c r="O363" s="0" t="n">
        <v>20</v>
      </c>
      <c r="P363" s="0" t="n">
        <v>3</v>
      </c>
      <c r="Q363" s="82" t="s">
        <v>527</v>
      </c>
      <c r="U363" s="0" t="str">
        <f aca="false">IF(C363="","",IF(COUNTIF(Campaigns!$A$7:$A$300,C363)&gt;0,"✓",IF(N(K363)=0,"– no spend","⚠ add to Campaigns tab")))</f>
        <v>✓</v>
      </c>
      <c r="V363" s="83" t="n">
        <f aca="false">IF(K363="","",K363*IF(Settings!$B$22=Settings!$C$6,1,IF(Settings!$B$22="USD",1/INDEX(Settings!$B$29:$B$40,MONTH(A363)),INDEX(Settings!$B$29:$B$40,MONTH(A363)))))</f>
        <v>21.25</v>
      </c>
    </row>
    <row r="364" customFormat="false" ht="15" hidden="false" customHeight="false" outlineLevel="0" collapsed="false">
      <c r="A364" s="81" t="n">
        <v>46090</v>
      </c>
      <c r="B364" s="81" t="n">
        <v>46090</v>
      </c>
      <c r="C364" s="82" t="s">
        <v>170</v>
      </c>
      <c r="D364" s="82" t="s">
        <v>522</v>
      </c>
      <c r="E364" s="82" t="s">
        <v>523</v>
      </c>
      <c r="F364" s="0" t="n">
        <v>5</v>
      </c>
      <c r="G364" s="82" t="s">
        <v>524</v>
      </c>
      <c r="H364" s="0" t="n">
        <v>13.742</v>
      </c>
      <c r="I364" s="0" t="n">
        <v>70</v>
      </c>
      <c r="J364" s="82" t="s">
        <v>528</v>
      </c>
      <c r="K364" s="83" t="n">
        <v>68.71</v>
      </c>
      <c r="L364" s="0" t="n">
        <v>2092</v>
      </c>
      <c r="M364" s="0" t="n">
        <v>1796</v>
      </c>
      <c r="N364" s="0" t="n">
        <v>1.164811</v>
      </c>
      <c r="O364" s="0" t="n">
        <v>32</v>
      </c>
      <c r="P364" s="0" t="n">
        <v>4</v>
      </c>
      <c r="Q364" s="82" t="s">
        <v>527</v>
      </c>
      <c r="U364" s="0" t="str">
        <f aca="false">IF(C364="","",IF(COUNTIF(Campaigns!$A$7:$A$300,C364)&gt;0,"✓",IF(N(K364)=0,"– no spend","⚠ add to Campaigns tab")))</f>
        <v>✓</v>
      </c>
      <c r="V364" s="83" t="n">
        <f aca="false">IF(K364="","",K364*IF(Settings!$B$22=Settings!$C$6,1,IF(Settings!$B$22="USD",1/INDEX(Settings!$B$29:$B$40,MONTH(A364)),INDEX(Settings!$B$29:$B$40,MONTH(A364)))))</f>
        <v>68.71</v>
      </c>
    </row>
    <row r="365" customFormat="false" ht="15" hidden="false" customHeight="false" outlineLevel="0" collapsed="false">
      <c r="A365" s="81" t="n">
        <v>46090</v>
      </c>
      <c r="B365" s="81" t="n">
        <v>46090</v>
      </c>
      <c r="C365" s="82" t="s">
        <v>169</v>
      </c>
      <c r="D365" s="82" t="s">
        <v>530</v>
      </c>
      <c r="E365" s="82" t="s">
        <v>529</v>
      </c>
      <c r="I365" s="0" t="n">
        <v>41.29</v>
      </c>
      <c r="J365" s="82" t="s">
        <v>528</v>
      </c>
      <c r="K365" s="83" t="n">
        <v>22.05</v>
      </c>
      <c r="L365" s="0" t="n">
        <v>851</v>
      </c>
      <c r="M365" s="0" t="n">
        <v>601</v>
      </c>
      <c r="N365" s="0" t="n">
        <v>1.415973</v>
      </c>
      <c r="O365" s="0" t="n">
        <v>9</v>
      </c>
      <c r="Q365" s="82" t="s">
        <v>527</v>
      </c>
      <c r="U365" s="0" t="str">
        <f aca="false">IF(C365="","",IF(COUNTIF(Campaigns!$A$7:$A$300,C365)&gt;0,"✓",IF(N(K365)=0,"– no spend","⚠ add to Campaigns tab")))</f>
        <v>✓</v>
      </c>
      <c r="V365" s="83" t="n">
        <f aca="false">IF(K365="","",K365*IF(Settings!$B$22=Settings!$C$6,1,IF(Settings!$B$22="USD",1/INDEX(Settings!$B$29:$B$40,MONTH(A365)),INDEX(Settings!$B$29:$B$40,MONTH(A365)))))</f>
        <v>22.05</v>
      </c>
    </row>
    <row r="366" customFormat="false" ht="15" hidden="false" customHeight="false" outlineLevel="0" collapsed="false">
      <c r="A366" s="81" t="n">
        <v>46091</v>
      </c>
      <c r="B366" s="81" t="n">
        <v>46091</v>
      </c>
      <c r="C366" s="82" t="s">
        <v>171</v>
      </c>
      <c r="D366" s="82" t="s">
        <v>522</v>
      </c>
      <c r="E366" s="82" t="s">
        <v>532</v>
      </c>
      <c r="I366" s="0" t="n">
        <v>90</v>
      </c>
      <c r="J366" s="82" t="s">
        <v>528</v>
      </c>
      <c r="K366" s="83" t="n">
        <v>90.28</v>
      </c>
      <c r="L366" s="0" t="n">
        <v>2697</v>
      </c>
      <c r="M366" s="0" t="n">
        <v>2201</v>
      </c>
      <c r="N366" s="0" t="n">
        <v>1.225352</v>
      </c>
      <c r="O366" s="0" t="n">
        <v>34</v>
      </c>
      <c r="Q366" s="82" t="s">
        <v>527</v>
      </c>
      <c r="U366" s="0" t="str">
        <f aca="false">IF(C366="","",IF(COUNTIF(Campaigns!$A$7:$A$300,C366)&gt;0,"✓",IF(N(K366)=0,"– no spend","⚠ add to Campaigns tab")))</f>
        <v>✓</v>
      </c>
      <c r="V366" s="83" t="n">
        <f aca="false">IF(K366="","",K366*IF(Settings!$B$22=Settings!$C$6,1,IF(Settings!$B$22="USD",1/INDEX(Settings!$B$29:$B$40,MONTH(A366)),INDEX(Settings!$B$29:$B$40,MONTH(A366)))))</f>
        <v>90.28</v>
      </c>
    </row>
    <row r="367" customFormat="false" ht="15" hidden="false" customHeight="false" outlineLevel="0" collapsed="false">
      <c r="A367" s="81" t="n">
        <v>46091</v>
      </c>
      <c r="B367" s="81" t="n">
        <v>46091</v>
      </c>
      <c r="C367" s="82" t="s">
        <v>167</v>
      </c>
      <c r="D367" s="82" t="s">
        <v>522</v>
      </c>
      <c r="E367" s="82" t="s">
        <v>523</v>
      </c>
      <c r="F367" s="0" t="n">
        <v>9</v>
      </c>
      <c r="G367" s="82" t="s">
        <v>524</v>
      </c>
      <c r="H367" s="0" t="n">
        <v>9.60555556</v>
      </c>
      <c r="I367" s="0" t="n">
        <v>50</v>
      </c>
      <c r="J367" s="82" t="s">
        <v>528</v>
      </c>
      <c r="K367" s="83" t="n">
        <v>86.45</v>
      </c>
      <c r="L367" s="0" t="n">
        <v>11009</v>
      </c>
      <c r="M367" s="0" t="n">
        <v>9159</v>
      </c>
      <c r="N367" s="0" t="n">
        <v>1.201987</v>
      </c>
      <c r="O367" s="0" t="n">
        <v>101</v>
      </c>
      <c r="P367" s="0" t="n">
        <v>8</v>
      </c>
      <c r="Q367" s="82" t="s">
        <v>527</v>
      </c>
      <c r="U367" s="0" t="str">
        <f aca="false">IF(C367="","",IF(COUNTIF(Campaigns!$A$7:$A$300,C367)&gt;0,"✓",IF(N(K367)=0,"– no spend","⚠ add to Campaigns tab")))</f>
        <v>✓</v>
      </c>
      <c r="V367" s="83" t="n">
        <f aca="false">IF(K367="","",K367*IF(Settings!$B$22=Settings!$C$6,1,IF(Settings!$B$22="USD",1/INDEX(Settings!$B$29:$B$40,MONTH(A367)),INDEX(Settings!$B$29:$B$40,MONTH(A367)))))</f>
        <v>86.45</v>
      </c>
    </row>
    <row r="368" customFormat="false" ht="15" hidden="false" customHeight="false" outlineLevel="0" collapsed="false">
      <c r="A368" s="81" t="n">
        <v>46091</v>
      </c>
      <c r="B368" s="81" t="n">
        <v>46091</v>
      </c>
      <c r="C368" s="82" t="s">
        <v>166</v>
      </c>
      <c r="D368" s="82" t="s">
        <v>522</v>
      </c>
      <c r="E368" s="82" t="s">
        <v>523</v>
      </c>
      <c r="F368" s="0" t="n">
        <v>27</v>
      </c>
      <c r="G368" s="82" t="s">
        <v>524</v>
      </c>
      <c r="H368" s="0" t="n">
        <v>39.48851852</v>
      </c>
      <c r="I368" s="82" t="s">
        <v>525</v>
      </c>
      <c r="J368" s="82" t="s">
        <v>526</v>
      </c>
      <c r="K368" s="83" t="n">
        <v>1066.19</v>
      </c>
      <c r="L368" s="0" t="n">
        <v>44797</v>
      </c>
      <c r="M368" s="0" t="n">
        <v>35312</v>
      </c>
      <c r="N368" s="0" t="n">
        <v>1.268606</v>
      </c>
      <c r="O368" s="0" t="n">
        <v>557</v>
      </c>
      <c r="P368" s="0" t="n">
        <v>28</v>
      </c>
      <c r="Q368" s="82" t="s">
        <v>527</v>
      </c>
      <c r="U368" s="0" t="str">
        <f aca="false">IF(C368="","",IF(COUNTIF(Campaigns!$A$7:$A$300,C368)&gt;0,"✓",IF(N(K368)=0,"– no spend","⚠ add to Campaigns tab")))</f>
        <v>✓</v>
      </c>
      <c r="V368" s="83" t="n">
        <f aca="false">IF(K368="","",K368*IF(Settings!$B$22=Settings!$C$6,1,IF(Settings!$B$22="USD",1/INDEX(Settings!$B$29:$B$40,MONTH(A368)),INDEX(Settings!$B$29:$B$40,MONTH(A368)))))</f>
        <v>1066.19</v>
      </c>
    </row>
    <row r="369" customFormat="false" ht="15" hidden="false" customHeight="false" outlineLevel="0" collapsed="false">
      <c r="A369" s="81" t="n">
        <v>46091</v>
      </c>
      <c r="B369" s="81" t="n">
        <v>46091</v>
      </c>
      <c r="C369" s="82" t="s">
        <v>179</v>
      </c>
      <c r="D369" s="82" t="s">
        <v>522</v>
      </c>
      <c r="E369" s="82" t="s">
        <v>529</v>
      </c>
      <c r="F369" s="0" t="n">
        <v>1</v>
      </c>
      <c r="G369" s="82" t="s">
        <v>531</v>
      </c>
      <c r="H369" s="0" t="n">
        <v>19.88</v>
      </c>
      <c r="I369" s="0" t="n">
        <v>20</v>
      </c>
      <c r="J369" s="82" t="s">
        <v>528</v>
      </c>
      <c r="K369" s="83" t="n">
        <v>19.88</v>
      </c>
      <c r="L369" s="0" t="n">
        <v>1676</v>
      </c>
      <c r="M369" s="0" t="n">
        <v>1434</v>
      </c>
      <c r="N369" s="0" t="n">
        <v>1.168759</v>
      </c>
      <c r="O369" s="0" t="n">
        <v>23</v>
      </c>
      <c r="P369" s="0" t="n">
        <v>1</v>
      </c>
      <c r="Q369" s="82" t="s">
        <v>527</v>
      </c>
      <c r="U369" s="0" t="str">
        <f aca="false">IF(C369="","",IF(COUNTIF(Campaigns!$A$7:$A$300,C369)&gt;0,"✓",IF(N(K369)=0,"– no spend","⚠ add to Campaigns tab")))</f>
        <v>✓</v>
      </c>
      <c r="V369" s="83" t="n">
        <f aca="false">IF(K369="","",K369*IF(Settings!$B$22=Settings!$C$6,1,IF(Settings!$B$22="USD",1/INDEX(Settings!$B$29:$B$40,MONTH(A369)),INDEX(Settings!$B$29:$B$40,MONTH(A369)))))</f>
        <v>19.88</v>
      </c>
    </row>
    <row r="370" customFormat="false" ht="15" hidden="false" customHeight="false" outlineLevel="0" collapsed="false">
      <c r="A370" s="81" t="n">
        <v>46091</v>
      </c>
      <c r="B370" s="81" t="n">
        <v>46091</v>
      </c>
      <c r="C370" s="82" t="s">
        <v>170</v>
      </c>
      <c r="D370" s="82" t="s">
        <v>522</v>
      </c>
      <c r="E370" s="82" t="s">
        <v>523</v>
      </c>
      <c r="F370" s="0" t="n">
        <v>9</v>
      </c>
      <c r="G370" s="82" t="s">
        <v>524</v>
      </c>
      <c r="H370" s="0" t="n">
        <v>7.81</v>
      </c>
      <c r="I370" s="0" t="n">
        <v>70</v>
      </c>
      <c r="J370" s="82" t="s">
        <v>528</v>
      </c>
      <c r="K370" s="83" t="n">
        <v>70.29</v>
      </c>
      <c r="L370" s="0" t="n">
        <v>2136</v>
      </c>
      <c r="M370" s="0" t="n">
        <v>1777</v>
      </c>
      <c r="N370" s="0" t="n">
        <v>1.202026</v>
      </c>
      <c r="O370" s="0" t="n">
        <v>42</v>
      </c>
      <c r="P370" s="0" t="n">
        <v>8</v>
      </c>
      <c r="Q370" s="82" t="s">
        <v>527</v>
      </c>
      <c r="U370" s="0" t="str">
        <f aca="false">IF(C370="","",IF(COUNTIF(Campaigns!$A$7:$A$300,C370)&gt;0,"✓",IF(N(K370)=0,"– no spend","⚠ add to Campaigns tab")))</f>
        <v>✓</v>
      </c>
      <c r="V370" s="83" t="n">
        <f aca="false">IF(K370="","",K370*IF(Settings!$B$22=Settings!$C$6,1,IF(Settings!$B$22="USD",1/INDEX(Settings!$B$29:$B$40,MONTH(A370)),INDEX(Settings!$B$29:$B$40,MONTH(A370)))))</f>
        <v>70.29</v>
      </c>
    </row>
    <row r="371" customFormat="false" ht="15" hidden="false" customHeight="false" outlineLevel="0" collapsed="false">
      <c r="A371" s="81" t="n">
        <v>46091</v>
      </c>
      <c r="B371" s="81" t="n">
        <v>46091</v>
      </c>
      <c r="C371" s="82" t="s">
        <v>169</v>
      </c>
      <c r="D371" s="82" t="s">
        <v>530</v>
      </c>
      <c r="E371" s="82" t="s">
        <v>529</v>
      </c>
      <c r="F371" s="0" t="n">
        <v>2</v>
      </c>
      <c r="G371" s="82" t="s">
        <v>531</v>
      </c>
      <c r="H371" s="0" t="n">
        <v>10.97</v>
      </c>
      <c r="I371" s="0" t="n">
        <v>41.29</v>
      </c>
      <c r="J371" s="82" t="s">
        <v>528</v>
      </c>
      <c r="K371" s="83" t="n">
        <v>21.94</v>
      </c>
      <c r="L371" s="0" t="n">
        <v>833</v>
      </c>
      <c r="M371" s="0" t="n">
        <v>577</v>
      </c>
      <c r="N371" s="0" t="n">
        <v>1.443674</v>
      </c>
      <c r="O371" s="0" t="n">
        <v>12</v>
      </c>
      <c r="P371" s="0" t="n">
        <v>2</v>
      </c>
      <c r="Q371" s="82" t="s">
        <v>527</v>
      </c>
      <c r="U371" s="0" t="str">
        <f aca="false">IF(C371="","",IF(COUNTIF(Campaigns!$A$7:$A$300,C371)&gt;0,"✓",IF(N(K371)=0,"– no spend","⚠ add to Campaigns tab")))</f>
        <v>✓</v>
      </c>
      <c r="V371" s="83" t="n">
        <f aca="false">IF(K371="","",K371*IF(Settings!$B$22=Settings!$C$6,1,IF(Settings!$B$22="USD",1/INDEX(Settings!$B$29:$B$40,MONTH(A371)),INDEX(Settings!$B$29:$B$40,MONTH(A371)))))</f>
        <v>21.94</v>
      </c>
    </row>
    <row r="372" customFormat="false" ht="15" hidden="false" customHeight="false" outlineLevel="0" collapsed="false">
      <c r="A372" s="81" t="n">
        <v>46092</v>
      </c>
      <c r="B372" s="81" t="n">
        <v>46092</v>
      </c>
      <c r="C372" s="82" t="s">
        <v>171</v>
      </c>
      <c r="D372" s="82" t="s">
        <v>522</v>
      </c>
      <c r="E372" s="82" t="s">
        <v>532</v>
      </c>
      <c r="I372" s="0" t="n">
        <v>90</v>
      </c>
      <c r="J372" s="82" t="s">
        <v>528</v>
      </c>
      <c r="K372" s="83" t="n">
        <v>92.57</v>
      </c>
      <c r="L372" s="0" t="n">
        <v>2032</v>
      </c>
      <c r="M372" s="0" t="n">
        <v>1571</v>
      </c>
      <c r="N372" s="0" t="n">
        <v>1.293444</v>
      </c>
      <c r="O372" s="0" t="n">
        <v>34</v>
      </c>
      <c r="P372" s="0" t="n">
        <v>3</v>
      </c>
      <c r="Q372" s="82" t="s">
        <v>527</v>
      </c>
      <c r="U372" s="0" t="str">
        <f aca="false">IF(C372="","",IF(COUNTIF(Campaigns!$A$7:$A$300,C372)&gt;0,"✓",IF(N(K372)=0,"– no spend","⚠ add to Campaigns tab")))</f>
        <v>✓</v>
      </c>
      <c r="V372" s="83" t="n">
        <f aca="false">IF(K372="","",K372*IF(Settings!$B$22=Settings!$C$6,1,IF(Settings!$B$22="USD",1/INDEX(Settings!$B$29:$B$40,MONTH(A372)),INDEX(Settings!$B$29:$B$40,MONTH(A372)))))</f>
        <v>92.57</v>
      </c>
    </row>
    <row r="373" customFormat="false" ht="15" hidden="false" customHeight="false" outlineLevel="0" collapsed="false">
      <c r="A373" s="81" t="n">
        <v>46092</v>
      </c>
      <c r="B373" s="81" t="n">
        <v>46092</v>
      </c>
      <c r="C373" s="82" t="s">
        <v>167</v>
      </c>
      <c r="D373" s="82" t="s">
        <v>522</v>
      </c>
      <c r="E373" s="82" t="s">
        <v>523</v>
      </c>
      <c r="F373" s="0" t="n">
        <v>10</v>
      </c>
      <c r="G373" s="82" t="s">
        <v>524</v>
      </c>
      <c r="H373" s="0" t="n">
        <v>8.798</v>
      </c>
      <c r="I373" s="0" t="n">
        <v>50</v>
      </c>
      <c r="J373" s="82" t="s">
        <v>528</v>
      </c>
      <c r="K373" s="83" t="n">
        <v>87.98</v>
      </c>
      <c r="L373" s="0" t="n">
        <v>9792</v>
      </c>
      <c r="M373" s="0" t="n">
        <v>7826</v>
      </c>
      <c r="N373" s="0" t="n">
        <v>1.251214</v>
      </c>
      <c r="O373" s="0" t="n">
        <v>128</v>
      </c>
      <c r="P373" s="0" t="n">
        <v>10</v>
      </c>
      <c r="Q373" s="82" t="s">
        <v>527</v>
      </c>
      <c r="U373" s="0" t="str">
        <f aca="false">IF(C373="","",IF(COUNTIF(Campaigns!$A$7:$A$300,C373)&gt;0,"✓",IF(N(K373)=0,"– no spend","⚠ add to Campaigns tab")))</f>
        <v>✓</v>
      </c>
      <c r="V373" s="83" t="n">
        <f aca="false">IF(K373="","",K373*IF(Settings!$B$22=Settings!$C$6,1,IF(Settings!$B$22="USD",1/INDEX(Settings!$B$29:$B$40,MONTH(A373)),INDEX(Settings!$B$29:$B$40,MONTH(A373)))))</f>
        <v>87.98</v>
      </c>
    </row>
    <row r="374" customFormat="false" ht="15" hidden="false" customHeight="false" outlineLevel="0" collapsed="false">
      <c r="A374" s="81" t="n">
        <v>46092</v>
      </c>
      <c r="B374" s="81" t="n">
        <v>46092</v>
      </c>
      <c r="C374" s="82" t="s">
        <v>166</v>
      </c>
      <c r="D374" s="82" t="s">
        <v>522</v>
      </c>
      <c r="E374" s="82" t="s">
        <v>523</v>
      </c>
      <c r="F374" s="0" t="n">
        <v>39</v>
      </c>
      <c r="G374" s="82" t="s">
        <v>524</v>
      </c>
      <c r="H374" s="0" t="n">
        <v>27.72076923</v>
      </c>
      <c r="I374" s="82" t="s">
        <v>525</v>
      </c>
      <c r="J374" s="82" t="s">
        <v>526</v>
      </c>
      <c r="K374" s="83" t="n">
        <v>1081.11</v>
      </c>
      <c r="L374" s="0" t="n">
        <v>40538</v>
      </c>
      <c r="M374" s="0" t="n">
        <v>32710</v>
      </c>
      <c r="N374" s="0" t="n">
        <v>1.239315</v>
      </c>
      <c r="O374" s="0" t="n">
        <v>621</v>
      </c>
      <c r="P374" s="0" t="n">
        <v>41</v>
      </c>
      <c r="Q374" s="82" t="s">
        <v>527</v>
      </c>
      <c r="U374" s="0" t="str">
        <f aca="false">IF(C374="","",IF(COUNTIF(Campaigns!$A$7:$A$300,C374)&gt;0,"✓",IF(N(K374)=0,"– no spend","⚠ add to Campaigns tab")))</f>
        <v>✓</v>
      </c>
      <c r="V374" s="83" t="n">
        <f aca="false">IF(K374="","",K374*IF(Settings!$B$22=Settings!$C$6,1,IF(Settings!$B$22="USD",1/INDEX(Settings!$B$29:$B$40,MONTH(A374)),INDEX(Settings!$B$29:$B$40,MONTH(A374)))))</f>
        <v>1081.11</v>
      </c>
    </row>
    <row r="375" customFormat="false" ht="15" hidden="false" customHeight="false" outlineLevel="0" collapsed="false">
      <c r="A375" s="81" t="n">
        <v>46092</v>
      </c>
      <c r="B375" s="81" t="n">
        <v>46092</v>
      </c>
      <c r="C375" s="82" t="s">
        <v>179</v>
      </c>
      <c r="D375" s="82" t="s">
        <v>522</v>
      </c>
      <c r="E375" s="82" t="s">
        <v>529</v>
      </c>
      <c r="I375" s="0" t="n">
        <v>20</v>
      </c>
      <c r="J375" s="82" t="s">
        <v>528</v>
      </c>
      <c r="K375" s="83" t="n">
        <v>19.66</v>
      </c>
      <c r="L375" s="0" t="n">
        <v>1531</v>
      </c>
      <c r="M375" s="0" t="n">
        <v>1212</v>
      </c>
      <c r="N375" s="0" t="n">
        <v>1.263201</v>
      </c>
      <c r="O375" s="0" t="n">
        <v>20</v>
      </c>
      <c r="Q375" s="82" t="s">
        <v>527</v>
      </c>
      <c r="U375" s="0" t="str">
        <f aca="false">IF(C375="","",IF(COUNTIF(Campaigns!$A$7:$A$300,C375)&gt;0,"✓",IF(N(K375)=0,"– no spend","⚠ add to Campaigns tab")))</f>
        <v>✓</v>
      </c>
      <c r="V375" s="83" t="n">
        <f aca="false">IF(K375="","",K375*IF(Settings!$B$22=Settings!$C$6,1,IF(Settings!$B$22="USD",1/INDEX(Settings!$B$29:$B$40,MONTH(A375)),INDEX(Settings!$B$29:$B$40,MONTH(A375)))))</f>
        <v>19.66</v>
      </c>
    </row>
    <row r="376" customFormat="false" ht="15" hidden="false" customHeight="false" outlineLevel="0" collapsed="false">
      <c r="A376" s="81" t="n">
        <v>46092</v>
      </c>
      <c r="B376" s="81" t="n">
        <v>46092</v>
      </c>
      <c r="C376" s="82" t="s">
        <v>170</v>
      </c>
      <c r="D376" s="82" t="s">
        <v>522</v>
      </c>
      <c r="E376" s="82" t="s">
        <v>523</v>
      </c>
      <c r="F376" s="0" t="n">
        <v>5</v>
      </c>
      <c r="G376" s="82" t="s">
        <v>524</v>
      </c>
      <c r="H376" s="0" t="n">
        <v>12.9</v>
      </c>
      <c r="I376" s="0" t="n">
        <v>70</v>
      </c>
      <c r="J376" s="82" t="s">
        <v>528</v>
      </c>
      <c r="K376" s="83" t="n">
        <v>64.5</v>
      </c>
      <c r="L376" s="0" t="n">
        <v>2073</v>
      </c>
      <c r="M376" s="0" t="n">
        <v>1732</v>
      </c>
      <c r="N376" s="0" t="n">
        <v>1.196882</v>
      </c>
      <c r="O376" s="0" t="n">
        <v>28</v>
      </c>
      <c r="P376" s="0" t="n">
        <v>5</v>
      </c>
      <c r="Q376" s="82" t="s">
        <v>527</v>
      </c>
      <c r="U376" s="0" t="str">
        <f aca="false">IF(C376="","",IF(COUNTIF(Campaigns!$A$7:$A$300,C376)&gt;0,"✓",IF(N(K376)=0,"– no spend","⚠ add to Campaigns tab")))</f>
        <v>✓</v>
      </c>
      <c r="V376" s="83" t="n">
        <f aca="false">IF(K376="","",K376*IF(Settings!$B$22=Settings!$C$6,1,IF(Settings!$B$22="USD",1/INDEX(Settings!$B$29:$B$40,MONTH(A376)),INDEX(Settings!$B$29:$B$40,MONTH(A376)))))</f>
        <v>64.5</v>
      </c>
    </row>
    <row r="377" customFormat="false" ht="15" hidden="false" customHeight="false" outlineLevel="0" collapsed="false">
      <c r="A377" s="81" t="n">
        <v>46092</v>
      </c>
      <c r="B377" s="81" t="n">
        <v>46092</v>
      </c>
      <c r="C377" s="82" t="s">
        <v>169</v>
      </c>
      <c r="D377" s="82" t="s">
        <v>530</v>
      </c>
      <c r="E377" s="82" t="s">
        <v>529</v>
      </c>
      <c r="F377" s="0" t="n">
        <v>1</v>
      </c>
      <c r="G377" s="82" t="s">
        <v>531</v>
      </c>
      <c r="H377" s="0" t="n">
        <v>19.11</v>
      </c>
      <c r="I377" s="0" t="n">
        <v>41.29</v>
      </c>
      <c r="J377" s="82" t="s">
        <v>528</v>
      </c>
      <c r="K377" s="83" t="n">
        <v>19.11</v>
      </c>
      <c r="L377" s="0" t="n">
        <v>1056</v>
      </c>
      <c r="M377" s="0" t="n">
        <v>707</v>
      </c>
      <c r="N377" s="0" t="n">
        <v>1.493635</v>
      </c>
      <c r="O377" s="0" t="n">
        <v>13</v>
      </c>
      <c r="P377" s="0" t="n">
        <v>1</v>
      </c>
      <c r="Q377" s="82" t="s">
        <v>527</v>
      </c>
      <c r="U377" s="0" t="str">
        <f aca="false">IF(C377="","",IF(COUNTIF(Campaigns!$A$7:$A$300,C377)&gt;0,"✓",IF(N(K377)=0,"– no spend","⚠ add to Campaigns tab")))</f>
        <v>✓</v>
      </c>
      <c r="V377" s="83" t="n">
        <f aca="false">IF(K377="","",K377*IF(Settings!$B$22=Settings!$C$6,1,IF(Settings!$B$22="USD",1/INDEX(Settings!$B$29:$B$40,MONTH(A377)),INDEX(Settings!$B$29:$B$40,MONTH(A377)))))</f>
        <v>19.11</v>
      </c>
    </row>
    <row r="378" customFormat="false" ht="15" hidden="false" customHeight="false" outlineLevel="0" collapsed="false">
      <c r="A378" s="81" t="n">
        <v>46093</v>
      </c>
      <c r="B378" s="81" t="n">
        <v>46093</v>
      </c>
      <c r="C378" s="82" t="s">
        <v>171</v>
      </c>
      <c r="D378" s="82" t="s">
        <v>522</v>
      </c>
      <c r="E378" s="82" t="s">
        <v>532</v>
      </c>
      <c r="I378" s="0" t="n">
        <v>90</v>
      </c>
      <c r="J378" s="82" t="s">
        <v>528</v>
      </c>
      <c r="K378" s="83" t="n">
        <v>85.51</v>
      </c>
      <c r="L378" s="0" t="n">
        <v>2105</v>
      </c>
      <c r="M378" s="0" t="n">
        <v>1704</v>
      </c>
      <c r="N378" s="0" t="n">
        <v>1.235329</v>
      </c>
      <c r="O378" s="0" t="n">
        <v>33</v>
      </c>
      <c r="P378" s="0" t="n">
        <v>3</v>
      </c>
      <c r="Q378" s="82" t="s">
        <v>527</v>
      </c>
      <c r="U378" s="0" t="str">
        <f aca="false">IF(C378="","",IF(COUNTIF(Campaigns!$A$7:$A$300,C378)&gt;0,"✓",IF(N(K378)=0,"– no spend","⚠ add to Campaigns tab")))</f>
        <v>✓</v>
      </c>
      <c r="V378" s="83" t="n">
        <f aca="false">IF(K378="","",K378*IF(Settings!$B$22=Settings!$C$6,1,IF(Settings!$B$22="USD",1/INDEX(Settings!$B$29:$B$40,MONTH(A378)),INDEX(Settings!$B$29:$B$40,MONTH(A378)))))</f>
        <v>85.51</v>
      </c>
    </row>
    <row r="379" customFormat="false" ht="15" hidden="false" customHeight="false" outlineLevel="0" collapsed="false">
      <c r="A379" s="81" t="n">
        <v>46093</v>
      </c>
      <c r="B379" s="81" t="n">
        <v>46093</v>
      </c>
      <c r="C379" s="82" t="s">
        <v>167</v>
      </c>
      <c r="D379" s="82" t="s">
        <v>522</v>
      </c>
      <c r="E379" s="82" t="s">
        <v>523</v>
      </c>
      <c r="F379" s="0" t="n">
        <v>10</v>
      </c>
      <c r="G379" s="82" t="s">
        <v>524</v>
      </c>
      <c r="H379" s="0" t="n">
        <v>9.077</v>
      </c>
      <c r="I379" s="0" t="n">
        <v>50</v>
      </c>
      <c r="J379" s="82" t="s">
        <v>528</v>
      </c>
      <c r="K379" s="83" t="n">
        <v>90.77</v>
      </c>
      <c r="L379" s="0" t="n">
        <v>9583</v>
      </c>
      <c r="M379" s="0" t="n">
        <v>7660</v>
      </c>
      <c r="N379" s="0" t="n">
        <v>1.251044</v>
      </c>
      <c r="O379" s="0" t="n">
        <v>132</v>
      </c>
      <c r="P379" s="0" t="n">
        <v>10</v>
      </c>
      <c r="Q379" s="82" t="s">
        <v>527</v>
      </c>
      <c r="U379" s="0" t="str">
        <f aca="false">IF(C379="","",IF(COUNTIF(Campaigns!$A$7:$A$300,C379)&gt;0,"✓",IF(N(K379)=0,"– no spend","⚠ add to Campaigns tab")))</f>
        <v>✓</v>
      </c>
      <c r="V379" s="83" t="n">
        <f aca="false">IF(K379="","",K379*IF(Settings!$B$22=Settings!$C$6,1,IF(Settings!$B$22="USD",1/INDEX(Settings!$B$29:$B$40,MONTH(A379)),INDEX(Settings!$B$29:$B$40,MONTH(A379)))))</f>
        <v>90.77</v>
      </c>
    </row>
    <row r="380" customFormat="false" ht="15" hidden="false" customHeight="false" outlineLevel="0" collapsed="false">
      <c r="A380" s="81" t="n">
        <v>46093</v>
      </c>
      <c r="B380" s="81" t="n">
        <v>46093</v>
      </c>
      <c r="C380" s="82" t="s">
        <v>166</v>
      </c>
      <c r="D380" s="82" t="s">
        <v>522</v>
      </c>
      <c r="E380" s="82" t="s">
        <v>523</v>
      </c>
      <c r="F380" s="0" t="n">
        <v>26</v>
      </c>
      <c r="G380" s="82" t="s">
        <v>524</v>
      </c>
      <c r="H380" s="0" t="n">
        <v>41.23730769</v>
      </c>
      <c r="I380" s="82" t="s">
        <v>525</v>
      </c>
      <c r="J380" s="82" t="s">
        <v>526</v>
      </c>
      <c r="K380" s="83" t="n">
        <v>1072.17</v>
      </c>
      <c r="L380" s="0" t="n">
        <v>40943</v>
      </c>
      <c r="M380" s="0" t="n">
        <v>32096</v>
      </c>
      <c r="N380" s="0" t="n">
        <v>1.275642</v>
      </c>
      <c r="O380" s="0" t="n">
        <v>620</v>
      </c>
      <c r="P380" s="0" t="n">
        <v>27</v>
      </c>
      <c r="Q380" s="82" t="s">
        <v>527</v>
      </c>
      <c r="U380" s="0" t="str">
        <f aca="false">IF(C380="","",IF(COUNTIF(Campaigns!$A$7:$A$300,C380)&gt;0,"✓",IF(N(K380)=0,"– no spend","⚠ add to Campaigns tab")))</f>
        <v>✓</v>
      </c>
      <c r="V380" s="83" t="n">
        <f aca="false">IF(K380="","",K380*IF(Settings!$B$22=Settings!$C$6,1,IF(Settings!$B$22="USD",1/INDEX(Settings!$B$29:$B$40,MONTH(A380)),INDEX(Settings!$B$29:$B$40,MONTH(A380)))))</f>
        <v>1072.17</v>
      </c>
    </row>
    <row r="381" customFormat="false" ht="15" hidden="false" customHeight="false" outlineLevel="0" collapsed="false">
      <c r="A381" s="81" t="n">
        <v>46093</v>
      </c>
      <c r="B381" s="81" t="n">
        <v>46093</v>
      </c>
      <c r="C381" s="82" t="s">
        <v>179</v>
      </c>
      <c r="D381" s="82" t="s">
        <v>522</v>
      </c>
      <c r="E381" s="82" t="s">
        <v>529</v>
      </c>
      <c r="F381" s="0" t="n">
        <v>2</v>
      </c>
      <c r="G381" s="82" t="s">
        <v>531</v>
      </c>
      <c r="H381" s="0" t="n">
        <v>9.61</v>
      </c>
      <c r="I381" s="0" t="n">
        <v>20</v>
      </c>
      <c r="J381" s="82" t="s">
        <v>528</v>
      </c>
      <c r="K381" s="83" t="n">
        <v>19.22</v>
      </c>
      <c r="L381" s="0" t="n">
        <v>1414</v>
      </c>
      <c r="M381" s="0" t="n">
        <v>1205</v>
      </c>
      <c r="N381" s="0" t="n">
        <v>1.173444</v>
      </c>
      <c r="O381" s="0" t="n">
        <v>25</v>
      </c>
      <c r="P381" s="0" t="n">
        <v>2</v>
      </c>
      <c r="Q381" s="82" t="s">
        <v>527</v>
      </c>
      <c r="U381" s="0" t="str">
        <f aca="false">IF(C381="","",IF(COUNTIF(Campaigns!$A$7:$A$300,C381)&gt;0,"✓",IF(N(K381)=0,"– no spend","⚠ add to Campaigns tab")))</f>
        <v>✓</v>
      </c>
      <c r="V381" s="83" t="n">
        <f aca="false">IF(K381="","",K381*IF(Settings!$B$22=Settings!$C$6,1,IF(Settings!$B$22="USD",1/INDEX(Settings!$B$29:$B$40,MONTH(A381)),INDEX(Settings!$B$29:$B$40,MONTH(A381)))))</f>
        <v>19.22</v>
      </c>
    </row>
    <row r="382" customFormat="false" ht="15" hidden="false" customHeight="false" outlineLevel="0" collapsed="false">
      <c r="A382" s="81" t="n">
        <v>46093</v>
      </c>
      <c r="B382" s="81" t="n">
        <v>46093</v>
      </c>
      <c r="C382" s="82" t="s">
        <v>170</v>
      </c>
      <c r="D382" s="82" t="s">
        <v>522</v>
      </c>
      <c r="E382" s="82" t="s">
        <v>523</v>
      </c>
      <c r="F382" s="0" t="n">
        <v>7</v>
      </c>
      <c r="G382" s="82" t="s">
        <v>524</v>
      </c>
      <c r="H382" s="0" t="n">
        <v>9.53571429</v>
      </c>
      <c r="I382" s="0" t="n">
        <v>70</v>
      </c>
      <c r="J382" s="82" t="s">
        <v>528</v>
      </c>
      <c r="K382" s="83" t="n">
        <v>66.75</v>
      </c>
      <c r="L382" s="0" t="n">
        <v>2303</v>
      </c>
      <c r="M382" s="0" t="n">
        <v>1985</v>
      </c>
      <c r="N382" s="0" t="n">
        <v>1.160202</v>
      </c>
      <c r="O382" s="0" t="n">
        <v>47</v>
      </c>
      <c r="P382" s="0" t="n">
        <v>7</v>
      </c>
      <c r="Q382" s="82" t="s">
        <v>527</v>
      </c>
      <c r="U382" s="0" t="str">
        <f aca="false">IF(C382="","",IF(COUNTIF(Campaigns!$A$7:$A$300,C382)&gt;0,"✓",IF(N(K382)=0,"– no spend","⚠ add to Campaigns tab")))</f>
        <v>✓</v>
      </c>
      <c r="V382" s="83" t="n">
        <f aca="false">IF(K382="","",K382*IF(Settings!$B$22=Settings!$C$6,1,IF(Settings!$B$22="USD",1/INDEX(Settings!$B$29:$B$40,MONTH(A382)),INDEX(Settings!$B$29:$B$40,MONTH(A382)))))</f>
        <v>66.75</v>
      </c>
    </row>
    <row r="383" customFormat="false" ht="15" hidden="false" customHeight="false" outlineLevel="0" collapsed="false">
      <c r="A383" s="81" t="n">
        <v>46093</v>
      </c>
      <c r="B383" s="81" t="n">
        <v>46093</v>
      </c>
      <c r="C383" s="82" t="s">
        <v>169</v>
      </c>
      <c r="D383" s="82" t="s">
        <v>530</v>
      </c>
      <c r="E383" s="82" t="s">
        <v>529</v>
      </c>
      <c r="I383" s="0" t="n">
        <v>41.29</v>
      </c>
      <c r="J383" s="82" t="s">
        <v>528</v>
      </c>
      <c r="K383" s="83" t="n">
        <v>21.17</v>
      </c>
      <c r="L383" s="0" t="n">
        <v>805</v>
      </c>
      <c r="M383" s="0" t="n">
        <v>565</v>
      </c>
      <c r="N383" s="0" t="n">
        <v>1.424779</v>
      </c>
      <c r="O383" s="0" t="n">
        <v>8</v>
      </c>
      <c r="Q383" s="82" t="s">
        <v>527</v>
      </c>
      <c r="U383" s="0" t="str">
        <f aca="false">IF(C383="","",IF(COUNTIF(Campaigns!$A$7:$A$300,C383)&gt;0,"✓",IF(N(K383)=0,"– no spend","⚠ add to Campaigns tab")))</f>
        <v>✓</v>
      </c>
      <c r="V383" s="83" t="n">
        <f aca="false">IF(K383="","",K383*IF(Settings!$B$22=Settings!$C$6,1,IF(Settings!$B$22="USD",1/INDEX(Settings!$B$29:$B$40,MONTH(A383)),INDEX(Settings!$B$29:$B$40,MONTH(A383)))))</f>
        <v>21.17</v>
      </c>
    </row>
    <row r="384" customFormat="false" ht="15" hidden="false" customHeight="false" outlineLevel="0" collapsed="false">
      <c r="A384" s="81" t="n">
        <v>46094</v>
      </c>
      <c r="B384" s="81" t="n">
        <v>46094</v>
      </c>
      <c r="C384" s="82" t="s">
        <v>171</v>
      </c>
      <c r="D384" s="82" t="s">
        <v>522</v>
      </c>
      <c r="E384" s="82" t="s">
        <v>532</v>
      </c>
      <c r="I384" s="0" t="n">
        <v>90</v>
      </c>
      <c r="J384" s="82" t="s">
        <v>528</v>
      </c>
      <c r="K384" s="83" t="n">
        <v>81.47</v>
      </c>
      <c r="L384" s="0" t="n">
        <v>2063</v>
      </c>
      <c r="M384" s="0" t="n">
        <v>1619</v>
      </c>
      <c r="N384" s="0" t="n">
        <v>1.274243</v>
      </c>
      <c r="O384" s="0" t="n">
        <v>30</v>
      </c>
      <c r="P384" s="0" t="n">
        <v>8</v>
      </c>
      <c r="Q384" s="82" t="s">
        <v>527</v>
      </c>
      <c r="U384" s="0" t="str">
        <f aca="false">IF(C384="","",IF(COUNTIF(Campaigns!$A$7:$A$300,C384)&gt;0,"✓",IF(N(K384)=0,"– no spend","⚠ add to Campaigns tab")))</f>
        <v>✓</v>
      </c>
      <c r="V384" s="83" t="n">
        <f aca="false">IF(K384="","",K384*IF(Settings!$B$22=Settings!$C$6,1,IF(Settings!$B$22="USD",1/INDEX(Settings!$B$29:$B$40,MONTH(A384)),INDEX(Settings!$B$29:$B$40,MONTH(A384)))))</f>
        <v>81.47</v>
      </c>
    </row>
    <row r="385" customFormat="false" ht="15" hidden="false" customHeight="false" outlineLevel="0" collapsed="false">
      <c r="A385" s="81" t="n">
        <v>46094</v>
      </c>
      <c r="B385" s="81" t="n">
        <v>46094</v>
      </c>
      <c r="C385" s="82" t="s">
        <v>167</v>
      </c>
      <c r="D385" s="82" t="s">
        <v>522</v>
      </c>
      <c r="E385" s="82" t="s">
        <v>523</v>
      </c>
      <c r="F385" s="0" t="n">
        <v>6</v>
      </c>
      <c r="G385" s="82" t="s">
        <v>524</v>
      </c>
      <c r="H385" s="0" t="n">
        <v>15.025</v>
      </c>
      <c r="I385" s="0" t="n">
        <v>50</v>
      </c>
      <c r="J385" s="82" t="s">
        <v>528</v>
      </c>
      <c r="K385" s="83" t="n">
        <v>90.15</v>
      </c>
      <c r="L385" s="0" t="n">
        <v>9185</v>
      </c>
      <c r="M385" s="0" t="n">
        <v>7825</v>
      </c>
      <c r="N385" s="0" t="n">
        <v>1.173802</v>
      </c>
      <c r="O385" s="0" t="n">
        <v>97</v>
      </c>
      <c r="P385" s="0" t="n">
        <v>7</v>
      </c>
      <c r="Q385" s="82" t="s">
        <v>527</v>
      </c>
      <c r="U385" s="0" t="str">
        <f aca="false">IF(C385="","",IF(COUNTIF(Campaigns!$A$7:$A$300,C385)&gt;0,"✓",IF(N(K385)=0,"– no spend","⚠ add to Campaigns tab")))</f>
        <v>✓</v>
      </c>
      <c r="V385" s="83" t="n">
        <f aca="false">IF(K385="","",K385*IF(Settings!$B$22=Settings!$C$6,1,IF(Settings!$B$22="USD",1/INDEX(Settings!$B$29:$B$40,MONTH(A385)),INDEX(Settings!$B$29:$B$40,MONTH(A385)))))</f>
        <v>90.15</v>
      </c>
    </row>
    <row r="386" customFormat="false" ht="15" hidden="false" customHeight="false" outlineLevel="0" collapsed="false">
      <c r="A386" s="81" t="n">
        <v>46094</v>
      </c>
      <c r="B386" s="81" t="n">
        <v>46094</v>
      </c>
      <c r="C386" s="82" t="s">
        <v>166</v>
      </c>
      <c r="D386" s="82" t="s">
        <v>522</v>
      </c>
      <c r="E386" s="82" t="s">
        <v>523</v>
      </c>
      <c r="F386" s="0" t="n">
        <v>31</v>
      </c>
      <c r="G386" s="82" t="s">
        <v>524</v>
      </c>
      <c r="H386" s="0" t="n">
        <v>33.26935484</v>
      </c>
      <c r="I386" s="82" t="s">
        <v>525</v>
      </c>
      <c r="J386" s="82" t="s">
        <v>526</v>
      </c>
      <c r="K386" s="83" t="n">
        <v>1031.35</v>
      </c>
      <c r="L386" s="0" t="n">
        <v>39226</v>
      </c>
      <c r="M386" s="0" t="n">
        <v>31011</v>
      </c>
      <c r="N386" s="0" t="n">
        <v>1.264906</v>
      </c>
      <c r="O386" s="0" t="n">
        <v>508</v>
      </c>
      <c r="P386" s="0" t="n">
        <v>30</v>
      </c>
      <c r="Q386" s="82" t="s">
        <v>527</v>
      </c>
      <c r="U386" s="0" t="str">
        <f aca="false">IF(C386="","",IF(COUNTIF(Campaigns!$A$7:$A$300,C386)&gt;0,"✓",IF(N(K386)=0,"– no spend","⚠ add to Campaigns tab")))</f>
        <v>✓</v>
      </c>
      <c r="V386" s="83" t="n">
        <f aca="false">IF(K386="","",K386*IF(Settings!$B$22=Settings!$C$6,1,IF(Settings!$B$22="USD",1/INDEX(Settings!$B$29:$B$40,MONTH(A386)),INDEX(Settings!$B$29:$B$40,MONTH(A386)))))</f>
        <v>1031.35</v>
      </c>
    </row>
    <row r="387" customFormat="false" ht="15" hidden="false" customHeight="false" outlineLevel="0" collapsed="false">
      <c r="A387" s="81" t="n">
        <v>46094</v>
      </c>
      <c r="B387" s="81" t="n">
        <v>46094</v>
      </c>
      <c r="C387" s="82" t="s">
        <v>179</v>
      </c>
      <c r="D387" s="82" t="s">
        <v>522</v>
      </c>
      <c r="E387" s="82" t="s">
        <v>529</v>
      </c>
      <c r="F387" s="0" t="n">
        <v>2</v>
      </c>
      <c r="G387" s="82" t="s">
        <v>531</v>
      </c>
      <c r="H387" s="0" t="n">
        <v>9.115</v>
      </c>
      <c r="I387" s="0" t="n">
        <v>20</v>
      </c>
      <c r="J387" s="82" t="s">
        <v>528</v>
      </c>
      <c r="K387" s="83" t="n">
        <v>18.23</v>
      </c>
      <c r="L387" s="0" t="n">
        <v>1394</v>
      </c>
      <c r="M387" s="0" t="n">
        <v>1220</v>
      </c>
      <c r="N387" s="0" t="n">
        <v>1.142623</v>
      </c>
      <c r="O387" s="0" t="n">
        <v>24</v>
      </c>
      <c r="P387" s="0" t="n">
        <v>2</v>
      </c>
      <c r="Q387" s="82" t="s">
        <v>527</v>
      </c>
      <c r="U387" s="0" t="str">
        <f aca="false">IF(C387="","",IF(COUNTIF(Campaigns!$A$7:$A$300,C387)&gt;0,"✓",IF(N(K387)=0,"– no spend","⚠ add to Campaigns tab")))</f>
        <v>✓</v>
      </c>
      <c r="V387" s="83" t="n">
        <f aca="false">IF(K387="","",K387*IF(Settings!$B$22=Settings!$C$6,1,IF(Settings!$B$22="USD",1/INDEX(Settings!$B$29:$B$40,MONTH(A387)),INDEX(Settings!$B$29:$B$40,MONTH(A387)))))</f>
        <v>18.23</v>
      </c>
    </row>
    <row r="388" customFormat="false" ht="15" hidden="false" customHeight="false" outlineLevel="0" collapsed="false">
      <c r="A388" s="81" t="n">
        <v>46094</v>
      </c>
      <c r="B388" s="81" t="n">
        <v>46094</v>
      </c>
      <c r="C388" s="82" t="s">
        <v>170</v>
      </c>
      <c r="D388" s="82" t="s">
        <v>522</v>
      </c>
      <c r="E388" s="82" t="s">
        <v>523</v>
      </c>
      <c r="F388" s="0" t="n">
        <v>4</v>
      </c>
      <c r="G388" s="82" t="s">
        <v>524</v>
      </c>
      <c r="H388" s="0" t="n">
        <v>18.8925</v>
      </c>
      <c r="I388" s="0" t="n">
        <v>70</v>
      </c>
      <c r="J388" s="82" t="s">
        <v>528</v>
      </c>
      <c r="K388" s="83" t="n">
        <v>75.57</v>
      </c>
      <c r="L388" s="0" t="n">
        <v>2268</v>
      </c>
      <c r="M388" s="0" t="n">
        <v>1900</v>
      </c>
      <c r="N388" s="0" t="n">
        <v>1.193684</v>
      </c>
      <c r="O388" s="0" t="n">
        <v>34</v>
      </c>
      <c r="P388" s="0" t="n">
        <v>4</v>
      </c>
      <c r="Q388" s="82" t="s">
        <v>527</v>
      </c>
      <c r="U388" s="0" t="str">
        <f aca="false">IF(C388="","",IF(COUNTIF(Campaigns!$A$7:$A$300,C388)&gt;0,"✓",IF(N(K388)=0,"– no spend","⚠ add to Campaigns tab")))</f>
        <v>✓</v>
      </c>
      <c r="V388" s="83" t="n">
        <f aca="false">IF(K388="","",K388*IF(Settings!$B$22=Settings!$C$6,1,IF(Settings!$B$22="USD",1/INDEX(Settings!$B$29:$B$40,MONTH(A388)),INDEX(Settings!$B$29:$B$40,MONTH(A388)))))</f>
        <v>75.57</v>
      </c>
    </row>
    <row r="389" customFormat="false" ht="15" hidden="false" customHeight="false" outlineLevel="0" collapsed="false">
      <c r="A389" s="81" t="n">
        <v>46094</v>
      </c>
      <c r="B389" s="81" t="n">
        <v>46094</v>
      </c>
      <c r="C389" s="82" t="s">
        <v>169</v>
      </c>
      <c r="D389" s="82" t="s">
        <v>530</v>
      </c>
      <c r="E389" s="82" t="s">
        <v>529</v>
      </c>
      <c r="I389" s="0" t="n">
        <v>41.29</v>
      </c>
      <c r="J389" s="82" t="s">
        <v>528</v>
      </c>
      <c r="K389" s="83" t="n">
        <v>18.71</v>
      </c>
      <c r="L389" s="0" t="n">
        <v>659</v>
      </c>
      <c r="M389" s="0" t="n">
        <v>478</v>
      </c>
      <c r="N389" s="0" t="n">
        <v>1.378661</v>
      </c>
      <c r="O389" s="0" t="n">
        <v>8</v>
      </c>
      <c r="Q389" s="82" t="s">
        <v>527</v>
      </c>
      <c r="U389" s="0" t="str">
        <f aca="false">IF(C389="","",IF(COUNTIF(Campaigns!$A$7:$A$300,C389)&gt;0,"✓",IF(N(K389)=0,"– no spend","⚠ add to Campaigns tab")))</f>
        <v>✓</v>
      </c>
      <c r="V389" s="83" t="n">
        <f aca="false">IF(K389="","",K389*IF(Settings!$B$22=Settings!$C$6,1,IF(Settings!$B$22="USD",1/INDEX(Settings!$B$29:$B$40,MONTH(A389)),INDEX(Settings!$B$29:$B$40,MONTH(A389)))))</f>
        <v>18.71</v>
      </c>
    </row>
    <row r="390" customFormat="false" ht="15" hidden="false" customHeight="false" outlineLevel="0" collapsed="false">
      <c r="A390" s="81" t="n">
        <v>46095</v>
      </c>
      <c r="B390" s="81" t="n">
        <v>46095</v>
      </c>
      <c r="C390" s="82" t="s">
        <v>171</v>
      </c>
      <c r="D390" s="82" t="s">
        <v>522</v>
      </c>
      <c r="E390" s="82" t="s">
        <v>532</v>
      </c>
      <c r="I390" s="0" t="n">
        <v>90</v>
      </c>
      <c r="J390" s="82" t="s">
        <v>528</v>
      </c>
      <c r="K390" s="83" t="n">
        <v>80.86</v>
      </c>
      <c r="L390" s="0" t="n">
        <v>2110</v>
      </c>
      <c r="M390" s="0" t="n">
        <v>1751</v>
      </c>
      <c r="N390" s="0" t="n">
        <v>1.205026</v>
      </c>
      <c r="O390" s="0" t="n">
        <v>27</v>
      </c>
      <c r="P390" s="0" t="n">
        <v>4</v>
      </c>
      <c r="Q390" s="82" t="s">
        <v>527</v>
      </c>
      <c r="U390" s="0" t="str">
        <f aca="false">IF(C390="","",IF(COUNTIF(Campaigns!$A$7:$A$300,C390)&gt;0,"✓",IF(N(K390)=0,"– no spend","⚠ add to Campaigns tab")))</f>
        <v>✓</v>
      </c>
      <c r="V390" s="83" t="n">
        <f aca="false">IF(K390="","",K390*IF(Settings!$B$22=Settings!$C$6,1,IF(Settings!$B$22="USD",1/INDEX(Settings!$B$29:$B$40,MONTH(A390)),INDEX(Settings!$B$29:$B$40,MONTH(A390)))))</f>
        <v>80.86</v>
      </c>
    </row>
    <row r="391" customFormat="false" ht="15" hidden="false" customHeight="false" outlineLevel="0" collapsed="false">
      <c r="A391" s="81" t="n">
        <v>46095</v>
      </c>
      <c r="B391" s="81" t="n">
        <v>46095</v>
      </c>
      <c r="C391" s="82" t="s">
        <v>167</v>
      </c>
      <c r="D391" s="82" t="s">
        <v>522</v>
      </c>
      <c r="E391" s="82" t="s">
        <v>523</v>
      </c>
      <c r="F391" s="0" t="n">
        <v>9</v>
      </c>
      <c r="G391" s="82" t="s">
        <v>524</v>
      </c>
      <c r="H391" s="0" t="n">
        <v>9.99111111</v>
      </c>
      <c r="I391" s="0" t="n">
        <v>50</v>
      </c>
      <c r="J391" s="82" t="s">
        <v>528</v>
      </c>
      <c r="K391" s="83" t="n">
        <v>89.92</v>
      </c>
      <c r="L391" s="0" t="n">
        <v>8530</v>
      </c>
      <c r="M391" s="0" t="n">
        <v>7563</v>
      </c>
      <c r="N391" s="0" t="n">
        <v>1.127859</v>
      </c>
      <c r="O391" s="0" t="n">
        <v>103</v>
      </c>
      <c r="P391" s="0" t="n">
        <v>10</v>
      </c>
      <c r="Q391" s="82" t="s">
        <v>527</v>
      </c>
      <c r="U391" s="0" t="str">
        <f aca="false">IF(C391="","",IF(COUNTIF(Campaigns!$A$7:$A$300,C391)&gt;0,"✓",IF(N(K391)=0,"– no spend","⚠ add to Campaigns tab")))</f>
        <v>✓</v>
      </c>
      <c r="V391" s="83" t="n">
        <f aca="false">IF(K391="","",K391*IF(Settings!$B$22=Settings!$C$6,1,IF(Settings!$B$22="USD",1/INDEX(Settings!$B$29:$B$40,MONTH(A391)),INDEX(Settings!$B$29:$B$40,MONTH(A391)))))</f>
        <v>89.92</v>
      </c>
    </row>
    <row r="392" customFormat="false" ht="15" hidden="false" customHeight="false" outlineLevel="0" collapsed="false">
      <c r="A392" s="81" t="n">
        <v>46095</v>
      </c>
      <c r="B392" s="81" t="n">
        <v>46095</v>
      </c>
      <c r="C392" s="82" t="s">
        <v>166</v>
      </c>
      <c r="D392" s="82" t="s">
        <v>522</v>
      </c>
      <c r="E392" s="82" t="s">
        <v>523</v>
      </c>
      <c r="F392" s="0" t="n">
        <v>27</v>
      </c>
      <c r="G392" s="82" t="s">
        <v>524</v>
      </c>
      <c r="H392" s="0" t="n">
        <v>37.66259259</v>
      </c>
      <c r="I392" s="82" t="s">
        <v>525</v>
      </c>
      <c r="J392" s="82" t="s">
        <v>526</v>
      </c>
      <c r="K392" s="83" t="n">
        <v>1016.89</v>
      </c>
      <c r="L392" s="0" t="n">
        <v>36114</v>
      </c>
      <c r="M392" s="0" t="n">
        <v>28951</v>
      </c>
      <c r="N392" s="0" t="n">
        <v>1.247418</v>
      </c>
      <c r="O392" s="0" t="n">
        <v>490</v>
      </c>
      <c r="P392" s="0" t="n">
        <v>29</v>
      </c>
      <c r="Q392" s="82" t="s">
        <v>527</v>
      </c>
      <c r="U392" s="0" t="str">
        <f aca="false">IF(C392="","",IF(COUNTIF(Campaigns!$A$7:$A$300,C392)&gt;0,"✓",IF(N(K392)=0,"– no spend","⚠ add to Campaigns tab")))</f>
        <v>✓</v>
      </c>
      <c r="V392" s="83" t="n">
        <f aca="false">IF(K392="","",K392*IF(Settings!$B$22=Settings!$C$6,1,IF(Settings!$B$22="USD",1/INDEX(Settings!$B$29:$B$40,MONTH(A392)),INDEX(Settings!$B$29:$B$40,MONTH(A392)))))</f>
        <v>1016.89</v>
      </c>
    </row>
    <row r="393" customFormat="false" ht="15" hidden="false" customHeight="false" outlineLevel="0" collapsed="false">
      <c r="A393" s="81" t="n">
        <v>46095</v>
      </c>
      <c r="B393" s="81" t="n">
        <v>46095</v>
      </c>
      <c r="C393" s="82" t="s">
        <v>179</v>
      </c>
      <c r="D393" s="82" t="s">
        <v>522</v>
      </c>
      <c r="E393" s="82" t="s">
        <v>529</v>
      </c>
      <c r="I393" s="0" t="n">
        <v>20</v>
      </c>
      <c r="J393" s="82" t="s">
        <v>528</v>
      </c>
      <c r="K393" s="83" t="n">
        <v>19.48</v>
      </c>
      <c r="L393" s="0" t="n">
        <v>1291</v>
      </c>
      <c r="M393" s="0" t="n">
        <v>1121</v>
      </c>
      <c r="N393" s="0" t="n">
        <v>1.15165</v>
      </c>
      <c r="O393" s="0" t="n">
        <v>17</v>
      </c>
      <c r="Q393" s="82" t="s">
        <v>527</v>
      </c>
      <c r="U393" s="0" t="str">
        <f aca="false">IF(C393="","",IF(COUNTIF(Campaigns!$A$7:$A$300,C393)&gt;0,"✓",IF(N(K393)=0,"– no spend","⚠ add to Campaigns tab")))</f>
        <v>✓</v>
      </c>
      <c r="V393" s="83" t="n">
        <f aca="false">IF(K393="","",K393*IF(Settings!$B$22=Settings!$C$6,1,IF(Settings!$B$22="USD",1/INDEX(Settings!$B$29:$B$40,MONTH(A393)),INDEX(Settings!$B$29:$B$40,MONTH(A393)))))</f>
        <v>19.48</v>
      </c>
    </row>
    <row r="394" customFormat="false" ht="15" hidden="false" customHeight="false" outlineLevel="0" collapsed="false">
      <c r="A394" s="81" t="n">
        <v>46095</v>
      </c>
      <c r="B394" s="81" t="n">
        <v>46095</v>
      </c>
      <c r="C394" s="82" t="s">
        <v>170</v>
      </c>
      <c r="D394" s="82" t="s">
        <v>522</v>
      </c>
      <c r="E394" s="82" t="s">
        <v>523</v>
      </c>
      <c r="F394" s="0" t="n">
        <v>7</v>
      </c>
      <c r="G394" s="82" t="s">
        <v>524</v>
      </c>
      <c r="H394" s="0" t="n">
        <v>9.34857143</v>
      </c>
      <c r="I394" s="0" t="n">
        <v>70</v>
      </c>
      <c r="J394" s="82" t="s">
        <v>528</v>
      </c>
      <c r="K394" s="83" t="n">
        <v>65.44</v>
      </c>
      <c r="L394" s="0" t="n">
        <v>1683</v>
      </c>
      <c r="M394" s="0" t="n">
        <v>1442</v>
      </c>
      <c r="N394" s="0" t="n">
        <v>1.167129</v>
      </c>
      <c r="O394" s="0" t="n">
        <v>21</v>
      </c>
      <c r="P394" s="0" t="n">
        <v>7</v>
      </c>
      <c r="Q394" s="82" t="s">
        <v>527</v>
      </c>
      <c r="U394" s="0" t="str">
        <f aca="false">IF(C394="","",IF(COUNTIF(Campaigns!$A$7:$A$300,C394)&gt;0,"✓",IF(N(K394)=0,"– no spend","⚠ add to Campaigns tab")))</f>
        <v>✓</v>
      </c>
      <c r="V394" s="83" t="n">
        <f aca="false">IF(K394="","",K394*IF(Settings!$B$22=Settings!$C$6,1,IF(Settings!$B$22="USD",1/INDEX(Settings!$B$29:$B$40,MONTH(A394)),INDEX(Settings!$B$29:$B$40,MONTH(A394)))))</f>
        <v>65.44</v>
      </c>
    </row>
    <row r="395" customFormat="false" ht="15" hidden="false" customHeight="false" outlineLevel="0" collapsed="false">
      <c r="A395" s="81" t="n">
        <v>46095</v>
      </c>
      <c r="B395" s="81" t="n">
        <v>46095</v>
      </c>
      <c r="C395" s="82" t="s">
        <v>169</v>
      </c>
      <c r="D395" s="82" t="s">
        <v>530</v>
      </c>
      <c r="E395" s="82" t="s">
        <v>529</v>
      </c>
      <c r="I395" s="0" t="n">
        <v>41.29</v>
      </c>
      <c r="J395" s="82" t="s">
        <v>528</v>
      </c>
      <c r="K395" s="83" t="n">
        <v>10.26</v>
      </c>
      <c r="L395" s="0" t="n">
        <v>412</v>
      </c>
      <c r="M395" s="0" t="n">
        <v>326</v>
      </c>
      <c r="N395" s="0" t="n">
        <v>1.263804</v>
      </c>
      <c r="O395" s="0" t="n">
        <v>3</v>
      </c>
      <c r="Q395" s="82" t="s">
        <v>527</v>
      </c>
      <c r="U395" s="0" t="str">
        <f aca="false">IF(C395="","",IF(COUNTIF(Campaigns!$A$7:$A$300,C395)&gt;0,"✓",IF(N(K395)=0,"– no spend","⚠ add to Campaigns tab")))</f>
        <v>✓</v>
      </c>
      <c r="V395" s="83" t="n">
        <f aca="false">IF(K395="","",K395*IF(Settings!$B$22=Settings!$C$6,1,IF(Settings!$B$22="USD",1/INDEX(Settings!$B$29:$B$40,MONTH(A395)),INDEX(Settings!$B$29:$B$40,MONTH(A395)))))</f>
        <v>10.26</v>
      </c>
    </row>
    <row r="396" customFormat="false" ht="15" hidden="false" customHeight="false" outlineLevel="0" collapsed="false">
      <c r="A396" s="81" t="n">
        <v>46096</v>
      </c>
      <c r="B396" s="81" t="n">
        <v>46096</v>
      </c>
      <c r="C396" s="82" t="s">
        <v>171</v>
      </c>
      <c r="D396" s="82" t="s">
        <v>522</v>
      </c>
      <c r="E396" s="82" t="s">
        <v>532</v>
      </c>
      <c r="I396" s="0" t="n">
        <v>90</v>
      </c>
      <c r="J396" s="82" t="s">
        <v>528</v>
      </c>
      <c r="K396" s="83" t="n">
        <v>107.09</v>
      </c>
      <c r="L396" s="0" t="n">
        <v>2744</v>
      </c>
      <c r="M396" s="0" t="n">
        <v>2257</v>
      </c>
      <c r="N396" s="0" t="n">
        <v>1.215773</v>
      </c>
      <c r="O396" s="0" t="n">
        <v>33</v>
      </c>
      <c r="P396" s="0" t="n">
        <v>4</v>
      </c>
      <c r="Q396" s="82" t="s">
        <v>527</v>
      </c>
      <c r="U396" s="0" t="str">
        <f aca="false">IF(C396="","",IF(COUNTIF(Campaigns!$A$7:$A$300,C396)&gt;0,"✓",IF(N(K396)=0,"– no spend","⚠ add to Campaigns tab")))</f>
        <v>✓</v>
      </c>
      <c r="V396" s="83" t="n">
        <f aca="false">IF(K396="","",K396*IF(Settings!$B$22=Settings!$C$6,1,IF(Settings!$B$22="USD",1/INDEX(Settings!$B$29:$B$40,MONTH(A396)),INDEX(Settings!$B$29:$B$40,MONTH(A396)))))</f>
        <v>107.09</v>
      </c>
    </row>
    <row r="397" customFormat="false" ht="15" hidden="false" customHeight="false" outlineLevel="0" collapsed="false">
      <c r="A397" s="81" t="n">
        <v>46096</v>
      </c>
      <c r="B397" s="81" t="n">
        <v>46096</v>
      </c>
      <c r="C397" s="82" t="s">
        <v>167</v>
      </c>
      <c r="D397" s="82" t="s">
        <v>522</v>
      </c>
      <c r="E397" s="82" t="s">
        <v>523</v>
      </c>
      <c r="F397" s="0" t="n">
        <v>6</v>
      </c>
      <c r="G397" s="82" t="s">
        <v>524</v>
      </c>
      <c r="H397" s="0" t="n">
        <v>16.06833333</v>
      </c>
      <c r="I397" s="0" t="n">
        <v>50</v>
      </c>
      <c r="J397" s="82" t="s">
        <v>528</v>
      </c>
      <c r="K397" s="83" t="n">
        <v>96.41</v>
      </c>
      <c r="L397" s="0" t="n">
        <v>11417</v>
      </c>
      <c r="M397" s="0" t="n">
        <v>9419</v>
      </c>
      <c r="N397" s="0" t="n">
        <v>1.212124</v>
      </c>
      <c r="O397" s="0" t="n">
        <v>124</v>
      </c>
      <c r="P397" s="0" t="n">
        <v>5</v>
      </c>
      <c r="Q397" s="82" t="s">
        <v>527</v>
      </c>
      <c r="U397" s="0" t="str">
        <f aca="false">IF(C397="","",IF(COUNTIF(Campaigns!$A$7:$A$300,C397)&gt;0,"✓",IF(N(K397)=0,"– no spend","⚠ add to Campaigns tab")))</f>
        <v>✓</v>
      </c>
      <c r="V397" s="83" t="n">
        <f aca="false">IF(K397="","",K397*IF(Settings!$B$22=Settings!$C$6,1,IF(Settings!$B$22="USD",1/INDEX(Settings!$B$29:$B$40,MONTH(A397)),INDEX(Settings!$B$29:$B$40,MONTH(A397)))))</f>
        <v>96.41</v>
      </c>
    </row>
    <row r="398" customFormat="false" ht="15" hidden="false" customHeight="false" outlineLevel="0" collapsed="false">
      <c r="A398" s="81" t="n">
        <v>46096</v>
      </c>
      <c r="B398" s="81" t="n">
        <v>46096</v>
      </c>
      <c r="C398" s="82" t="s">
        <v>166</v>
      </c>
      <c r="D398" s="82" t="s">
        <v>522</v>
      </c>
      <c r="E398" s="82" t="s">
        <v>523</v>
      </c>
      <c r="F398" s="0" t="n">
        <v>41</v>
      </c>
      <c r="G398" s="82" t="s">
        <v>524</v>
      </c>
      <c r="H398" s="0" t="n">
        <v>29.41243902</v>
      </c>
      <c r="I398" s="82" t="s">
        <v>525</v>
      </c>
      <c r="J398" s="82" t="s">
        <v>526</v>
      </c>
      <c r="K398" s="83" t="n">
        <v>1205.91</v>
      </c>
      <c r="L398" s="0" t="n">
        <v>44288</v>
      </c>
      <c r="M398" s="0" t="n">
        <v>35484</v>
      </c>
      <c r="N398" s="0" t="n">
        <v>1.248112</v>
      </c>
      <c r="O398" s="0" t="n">
        <v>569</v>
      </c>
      <c r="P398" s="0" t="n">
        <v>44</v>
      </c>
      <c r="Q398" s="82" t="s">
        <v>527</v>
      </c>
      <c r="U398" s="0" t="str">
        <f aca="false">IF(C398="","",IF(COUNTIF(Campaigns!$A$7:$A$300,C398)&gt;0,"✓",IF(N(K398)=0,"– no spend","⚠ add to Campaigns tab")))</f>
        <v>✓</v>
      </c>
      <c r="V398" s="83" t="n">
        <f aca="false">IF(K398="","",K398*IF(Settings!$B$22=Settings!$C$6,1,IF(Settings!$B$22="USD",1/INDEX(Settings!$B$29:$B$40,MONTH(A398)),INDEX(Settings!$B$29:$B$40,MONTH(A398)))))</f>
        <v>1205.91</v>
      </c>
    </row>
    <row r="399" customFormat="false" ht="15" hidden="false" customHeight="false" outlineLevel="0" collapsed="false">
      <c r="A399" s="81" t="n">
        <v>46096</v>
      </c>
      <c r="B399" s="81" t="n">
        <v>46096</v>
      </c>
      <c r="C399" s="82" t="s">
        <v>179</v>
      </c>
      <c r="D399" s="82" t="s">
        <v>522</v>
      </c>
      <c r="E399" s="82" t="s">
        <v>529</v>
      </c>
      <c r="I399" s="0" t="n">
        <v>20</v>
      </c>
      <c r="J399" s="82" t="s">
        <v>528</v>
      </c>
      <c r="K399" s="83" t="n">
        <v>24.91</v>
      </c>
      <c r="L399" s="0" t="n">
        <v>1464</v>
      </c>
      <c r="M399" s="0" t="n">
        <v>1150</v>
      </c>
      <c r="N399" s="0" t="n">
        <v>1.273043</v>
      </c>
      <c r="O399" s="0" t="n">
        <v>25</v>
      </c>
      <c r="Q399" s="82" t="s">
        <v>527</v>
      </c>
      <c r="U399" s="0" t="str">
        <f aca="false">IF(C399="","",IF(COUNTIF(Campaigns!$A$7:$A$300,C399)&gt;0,"✓",IF(N(K399)=0,"– no spend","⚠ add to Campaigns tab")))</f>
        <v>✓</v>
      </c>
      <c r="V399" s="83" t="n">
        <f aca="false">IF(K399="","",K399*IF(Settings!$B$22=Settings!$C$6,1,IF(Settings!$B$22="USD",1/INDEX(Settings!$B$29:$B$40,MONTH(A399)),INDEX(Settings!$B$29:$B$40,MONTH(A399)))))</f>
        <v>24.91</v>
      </c>
    </row>
    <row r="400" customFormat="false" ht="15" hidden="false" customHeight="false" outlineLevel="0" collapsed="false">
      <c r="A400" s="81" t="n">
        <v>46096</v>
      </c>
      <c r="B400" s="81" t="n">
        <v>46096</v>
      </c>
      <c r="C400" s="82" t="s">
        <v>170</v>
      </c>
      <c r="D400" s="82" t="s">
        <v>522</v>
      </c>
      <c r="E400" s="82" t="s">
        <v>523</v>
      </c>
      <c r="F400" s="0" t="n">
        <v>2</v>
      </c>
      <c r="G400" s="82" t="s">
        <v>524</v>
      </c>
      <c r="H400" s="0" t="n">
        <v>38.955</v>
      </c>
      <c r="I400" s="0" t="n">
        <v>70</v>
      </c>
      <c r="J400" s="82" t="s">
        <v>528</v>
      </c>
      <c r="K400" s="83" t="n">
        <v>77.91</v>
      </c>
      <c r="L400" s="0" t="n">
        <v>2575</v>
      </c>
      <c r="M400" s="0" t="n">
        <v>2121</v>
      </c>
      <c r="N400" s="0" t="n">
        <v>1.21405</v>
      </c>
      <c r="O400" s="0" t="n">
        <v>39</v>
      </c>
      <c r="P400" s="0" t="n">
        <v>2</v>
      </c>
      <c r="Q400" s="82" t="s">
        <v>527</v>
      </c>
      <c r="U400" s="0" t="str">
        <f aca="false">IF(C400="","",IF(COUNTIF(Campaigns!$A$7:$A$300,C400)&gt;0,"✓",IF(N(K400)=0,"– no spend","⚠ add to Campaigns tab")))</f>
        <v>✓</v>
      </c>
      <c r="V400" s="83" t="n">
        <f aca="false">IF(K400="","",K400*IF(Settings!$B$22=Settings!$C$6,1,IF(Settings!$B$22="USD",1/INDEX(Settings!$B$29:$B$40,MONTH(A400)),INDEX(Settings!$B$29:$B$40,MONTH(A400)))))</f>
        <v>77.91</v>
      </c>
    </row>
    <row r="401" customFormat="false" ht="15" hidden="false" customHeight="false" outlineLevel="0" collapsed="false">
      <c r="A401" s="81" t="n">
        <v>46096</v>
      </c>
      <c r="B401" s="81" t="n">
        <v>46096</v>
      </c>
      <c r="C401" s="82" t="s">
        <v>169</v>
      </c>
      <c r="D401" s="82" t="s">
        <v>530</v>
      </c>
      <c r="E401" s="82" t="s">
        <v>529</v>
      </c>
      <c r="I401" s="0" t="n">
        <v>41.29</v>
      </c>
      <c r="J401" s="82" t="s">
        <v>528</v>
      </c>
      <c r="K401" s="83" t="n">
        <v>26.12</v>
      </c>
      <c r="L401" s="0" t="n">
        <v>977</v>
      </c>
      <c r="M401" s="0" t="n">
        <v>679</v>
      </c>
      <c r="N401" s="0" t="n">
        <v>1.438881</v>
      </c>
      <c r="O401" s="0" t="n">
        <v>12</v>
      </c>
      <c r="Q401" s="82" t="s">
        <v>527</v>
      </c>
      <c r="U401" s="0" t="str">
        <f aca="false">IF(C401="","",IF(COUNTIF(Campaigns!$A$7:$A$300,C401)&gt;0,"✓",IF(N(K401)=0,"– no spend","⚠ add to Campaigns tab")))</f>
        <v>✓</v>
      </c>
      <c r="V401" s="83" t="n">
        <f aca="false">IF(K401="","",K401*IF(Settings!$B$22=Settings!$C$6,1,IF(Settings!$B$22="USD",1/INDEX(Settings!$B$29:$B$40,MONTH(A401)),INDEX(Settings!$B$29:$B$40,MONTH(A401)))))</f>
        <v>26.12</v>
      </c>
    </row>
    <row r="402" customFormat="false" ht="15" hidden="false" customHeight="false" outlineLevel="0" collapsed="false">
      <c r="A402" s="81" t="n">
        <v>46097</v>
      </c>
      <c r="B402" s="81" t="n">
        <v>46097</v>
      </c>
      <c r="C402" s="82" t="s">
        <v>171</v>
      </c>
      <c r="D402" s="82" t="s">
        <v>522</v>
      </c>
      <c r="E402" s="82" t="s">
        <v>532</v>
      </c>
      <c r="I402" s="0" t="n">
        <v>90</v>
      </c>
      <c r="J402" s="82" t="s">
        <v>528</v>
      </c>
      <c r="K402" s="83" t="n">
        <v>93.65</v>
      </c>
      <c r="L402" s="0" t="n">
        <v>2402</v>
      </c>
      <c r="M402" s="0" t="n">
        <v>1951</v>
      </c>
      <c r="N402" s="0" t="n">
        <v>1.231164</v>
      </c>
      <c r="O402" s="0" t="n">
        <v>28</v>
      </c>
      <c r="P402" s="0" t="n">
        <v>1</v>
      </c>
      <c r="Q402" s="82" t="s">
        <v>527</v>
      </c>
      <c r="U402" s="0" t="str">
        <f aca="false">IF(C402="","",IF(COUNTIF(Campaigns!$A$7:$A$300,C402)&gt;0,"✓",IF(N(K402)=0,"– no spend","⚠ add to Campaigns tab")))</f>
        <v>✓</v>
      </c>
      <c r="V402" s="83" t="n">
        <f aca="false">IF(K402="","",K402*IF(Settings!$B$22=Settings!$C$6,1,IF(Settings!$B$22="USD",1/INDEX(Settings!$B$29:$B$40,MONTH(A402)),INDEX(Settings!$B$29:$B$40,MONTH(A402)))))</f>
        <v>93.65</v>
      </c>
    </row>
    <row r="403" customFormat="false" ht="15" hidden="false" customHeight="false" outlineLevel="0" collapsed="false">
      <c r="A403" s="81" t="n">
        <v>46097</v>
      </c>
      <c r="B403" s="81" t="n">
        <v>46097</v>
      </c>
      <c r="C403" s="82" t="s">
        <v>167</v>
      </c>
      <c r="D403" s="82" t="s">
        <v>522</v>
      </c>
      <c r="E403" s="82" t="s">
        <v>523</v>
      </c>
      <c r="F403" s="0" t="n">
        <v>6</v>
      </c>
      <c r="G403" s="82" t="s">
        <v>524</v>
      </c>
      <c r="H403" s="0" t="n">
        <v>15.05833333</v>
      </c>
      <c r="I403" s="0" t="n">
        <v>50</v>
      </c>
      <c r="J403" s="82" t="s">
        <v>528</v>
      </c>
      <c r="K403" s="83" t="n">
        <v>90.35</v>
      </c>
      <c r="L403" s="0" t="n">
        <v>10874</v>
      </c>
      <c r="M403" s="0" t="n">
        <v>9117</v>
      </c>
      <c r="N403" s="0" t="n">
        <v>1.192717</v>
      </c>
      <c r="O403" s="0" t="n">
        <v>120</v>
      </c>
      <c r="P403" s="0" t="n">
        <v>7</v>
      </c>
      <c r="Q403" s="82" t="s">
        <v>527</v>
      </c>
      <c r="U403" s="0" t="str">
        <f aca="false">IF(C403="","",IF(COUNTIF(Campaigns!$A$7:$A$300,C403)&gt;0,"✓",IF(N(K403)=0,"– no spend","⚠ add to Campaigns tab")))</f>
        <v>✓</v>
      </c>
      <c r="V403" s="83" t="n">
        <f aca="false">IF(K403="","",K403*IF(Settings!$B$22=Settings!$C$6,1,IF(Settings!$B$22="USD",1/INDEX(Settings!$B$29:$B$40,MONTH(A403)),INDEX(Settings!$B$29:$B$40,MONTH(A403)))))</f>
        <v>90.35</v>
      </c>
    </row>
    <row r="404" customFormat="false" ht="15" hidden="false" customHeight="false" outlineLevel="0" collapsed="false">
      <c r="A404" s="81" t="n">
        <v>46097</v>
      </c>
      <c r="B404" s="81" t="n">
        <v>46097</v>
      </c>
      <c r="C404" s="82" t="s">
        <v>166</v>
      </c>
      <c r="D404" s="82" t="s">
        <v>522</v>
      </c>
      <c r="E404" s="82" t="s">
        <v>523</v>
      </c>
      <c r="F404" s="0" t="n">
        <v>25</v>
      </c>
      <c r="G404" s="82" t="s">
        <v>524</v>
      </c>
      <c r="H404" s="0" t="n">
        <v>42.514</v>
      </c>
      <c r="I404" s="82" t="s">
        <v>525</v>
      </c>
      <c r="J404" s="82" t="s">
        <v>526</v>
      </c>
      <c r="K404" s="83" t="n">
        <v>1062.85</v>
      </c>
      <c r="L404" s="0" t="n">
        <v>44740</v>
      </c>
      <c r="M404" s="0" t="n">
        <v>35721</v>
      </c>
      <c r="N404" s="0" t="n">
        <v>1.252485</v>
      </c>
      <c r="O404" s="0" t="n">
        <v>587</v>
      </c>
      <c r="P404" s="0" t="n">
        <v>28</v>
      </c>
      <c r="Q404" s="82" t="s">
        <v>527</v>
      </c>
      <c r="U404" s="0" t="str">
        <f aca="false">IF(C404="","",IF(COUNTIF(Campaigns!$A$7:$A$300,C404)&gt;0,"✓",IF(N(K404)=0,"– no spend","⚠ add to Campaigns tab")))</f>
        <v>✓</v>
      </c>
      <c r="V404" s="83" t="n">
        <f aca="false">IF(K404="","",K404*IF(Settings!$B$22=Settings!$C$6,1,IF(Settings!$B$22="USD",1/INDEX(Settings!$B$29:$B$40,MONTH(A404)),INDEX(Settings!$B$29:$B$40,MONTH(A404)))))</f>
        <v>1062.85</v>
      </c>
    </row>
    <row r="405" customFormat="false" ht="15" hidden="false" customHeight="false" outlineLevel="0" collapsed="false">
      <c r="A405" s="81" t="n">
        <v>46097</v>
      </c>
      <c r="B405" s="81" t="n">
        <v>46097</v>
      </c>
      <c r="C405" s="82" t="s">
        <v>179</v>
      </c>
      <c r="D405" s="82" t="s">
        <v>522</v>
      </c>
      <c r="E405" s="82" t="s">
        <v>529</v>
      </c>
      <c r="F405" s="0" t="n">
        <v>3</v>
      </c>
      <c r="G405" s="82" t="s">
        <v>531</v>
      </c>
      <c r="H405" s="0" t="n">
        <v>7.97</v>
      </c>
      <c r="I405" s="0" t="n">
        <v>20</v>
      </c>
      <c r="J405" s="82" t="s">
        <v>528</v>
      </c>
      <c r="K405" s="83" t="n">
        <v>23.91</v>
      </c>
      <c r="L405" s="0" t="n">
        <v>1706</v>
      </c>
      <c r="M405" s="0" t="n">
        <v>1264</v>
      </c>
      <c r="N405" s="0" t="n">
        <v>1.349684</v>
      </c>
      <c r="O405" s="0" t="n">
        <v>21</v>
      </c>
      <c r="P405" s="0" t="n">
        <v>3</v>
      </c>
      <c r="Q405" s="82" t="s">
        <v>527</v>
      </c>
      <c r="U405" s="0" t="str">
        <f aca="false">IF(C405="","",IF(COUNTIF(Campaigns!$A$7:$A$300,C405)&gt;0,"✓",IF(N(K405)=0,"– no spend","⚠ add to Campaigns tab")))</f>
        <v>✓</v>
      </c>
      <c r="V405" s="83" t="n">
        <f aca="false">IF(K405="","",K405*IF(Settings!$B$22=Settings!$C$6,1,IF(Settings!$B$22="USD",1/INDEX(Settings!$B$29:$B$40,MONTH(A405)),INDEX(Settings!$B$29:$B$40,MONTH(A405)))))</f>
        <v>23.91</v>
      </c>
    </row>
    <row r="406" customFormat="false" ht="15" hidden="false" customHeight="false" outlineLevel="0" collapsed="false">
      <c r="A406" s="81" t="n">
        <v>46097</v>
      </c>
      <c r="B406" s="81" t="n">
        <v>46097</v>
      </c>
      <c r="C406" s="82" t="s">
        <v>170</v>
      </c>
      <c r="D406" s="82" t="s">
        <v>522</v>
      </c>
      <c r="E406" s="82" t="s">
        <v>523</v>
      </c>
      <c r="F406" s="0" t="n">
        <v>9</v>
      </c>
      <c r="G406" s="82" t="s">
        <v>524</v>
      </c>
      <c r="H406" s="0" t="n">
        <v>8.11888889</v>
      </c>
      <c r="I406" s="0" t="n">
        <v>70</v>
      </c>
      <c r="J406" s="82" t="s">
        <v>528</v>
      </c>
      <c r="K406" s="83" t="n">
        <v>73.07</v>
      </c>
      <c r="L406" s="0" t="n">
        <v>2264</v>
      </c>
      <c r="M406" s="0" t="n">
        <v>1977</v>
      </c>
      <c r="N406" s="0" t="n">
        <v>1.145169</v>
      </c>
      <c r="O406" s="0" t="n">
        <v>42</v>
      </c>
      <c r="P406" s="0" t="n">
        <v>9</v>
      </c>
      <c r="Q406" s="82" t="s">
        <v>527</v>
      </c>
      <c r="U406" s="0" t="str">
        <f aca="false">IF(C406="","",IF(COUNTIF(Campaigns!$A$7:$A$300,C406)&gt;0,"✓",IF(N(K406)=0,"– no spend","⚠ add to Campaigns tab")))</f>
        <v>✓</v>
      </c>
      <c r="V406" s="83" t="n">
        <f aca="false">IF(K406="","",K406*IF(Settings!$B$22=Settings!$C$6,1,IF(Settings!$B$22="USD",1/INDEX(Settings!$B$29:$B$40,MONTH(A406)),INDEX(Settings!$B$29:$B$40,MONTH(A406)))))</f>
        <v>73.07</v>
      </c>
    </row>
    <row r="407" customFormat="false" ht="15" hidden="false" customHeight="false" outlineLevel="0" collapsed="false">
      <c r="A407" s="81" t="n">
        <v>46097</v>
      </c>
      <c r="B407" s="81" t="n">
        <v>46097</v>
      </c>
      <c r="C407" s="82" t="s">
        <v>169</v>
      </c>
      <c r="D407" s="82" t="s">
        <v>530</v>
      </c>
      <c r="E407" s="82" t="s">
        <v>529</v>
      </c>
      <c r="F407" s="0" t="n">
        <v>1</v>
      </c>
      <c r="G407" s="82" t="s">
        <v>531</v>
      </c>
      <c r="H407" s="0" t="n">
        <v>24.09</v>
      </c>
      <c r="I407" s="0" t="n">
        <v>41.29</v>
      </c>
      <c r="J407" s="82" t="s">
        <v>528</v>
      </c>
      <c r="K407" s="83" t="n">
        <v>24.09</v>
      </c>
      <c r="L407" s="0" t="n">
        <v>1443</v>
      </c>
      <c r="M407" s="0" t="n">
        <v>943</v>
      </c>
      <c r="N407" s="0" t="n">
        <v>1.530223</v>
      </c>
      <c r="O407" s="0" t="n">
        <v>18</v>
      </c>
      <c r="P407" s="0" t="n">
        <v>1</v>
      </c>
      <c r="Q407" s="82" t="s">
        <v>527</v>
      </c>
      <c r="U407" s="0" t="str">
        <f aca="false">IF(C407="","",IF(COUNTIF(Campaigns!$A$7:$A$300,C407)&gt;0,"✓",IF(N(K407)=0,"– no spend","⚠ add to Campaigns tab")))</f>
        <v>✓</v>
      </c>
      <c r="V407" s="83" t="n">
        <f aca="false">IF(K407="","",K407*IF(Settings!$B$22=Settings!$C$6,1,IF(Settings!$B$22="USD",1/INDEX(Settings!$B$29:$B$40,MONTH(A407)),INDEX(Settings!$B$29:$B$40,MONTH(A407)))))</f>
        <v>24.09</v>
      </c>
    </row>
    <row r="408" customFormat="false" ht="15" hidden="false" customHeight="false" outlineLevel="0" collapsed="false">
      <c r="A408" s="81" t="n">
        <v>46098</v>
      </c>
      <c r="B408" s="81" t="n">
        <v>46098</v>
      </c>
      <c r="C408" s="82" t="s">
        <v>171</v>
      </c>
      <c r="D408" s="82" t="s">
        <v>522</v>
      </c>
      <c r="E408" s="82" t="s">
        <v>532</v>
      </c>
      <c r="I408" s="0" t="n">
        <v>90</v>
      </c>
      <c r="J408" s="82" t="s">
        <v>528</v>
      </c>
      <c r="K408" s="83" t="n">
        <v>92.74</v>
      </c>
      <c r="L408" s="0" t="n">
        <v>2749</v>
      </c>
      <c r="M408" s="0" t="n">
        <v>2305</v>
      </c>
      <c r="N408" s="0" t="n">
        <v>1.192625</v>
      </c>
      <c r="O408" s="0" t="n">
        <v>26</v>
      </c>
      <c r="P408" s="0" t="n">
        <v>2</v>
      </c>
      <c r="Q408" s="82" t="s">
        <v>527</v>
      </c>
      <c r="U408" s="0" t="str">
        <f aca="false">IF(C408="","",IF(COUNTIF(Campaigns!$A$7:$A$300,C408)&gt;0,"✓",IF(N(K408)=0,"– no spend","⚠ add to Campaigns tab")))</f>
        <v>✓</v>
      </c>
      <c r="V408" s="83" t="n">
        <f aca="false">IF(K408="","",K408*IF(Settings!$B$22=Settings!$C$6,1,IF(Settings!$B$22="USD",1/INDEX(Settings!$B$29:$B$40,MONTH(A408)),INDEX(Settings!$B$29:$B$40,MONTH(A408)))))</f>
        <v>92.74</v>
      </c>
    </row>
    <row r="409" customFormat="false" ht="15" hidden="false" customHeight="false" outlineLevel="0" collapsed="false">
      <c r="A409" s="81" t="n">
        <v>46098</v>
      </c>
      <c r="B409" s="81" t="n">
        <v>46098</v>
      </c>
      <c r="C409" s="82" t="s">
        <v>167</v>
      </c>
      <c r="D409" s="82" t="s">
        <v>522</v>
      </c>
      <c r="E409" s="82" t="s">
        <v>523</v>
      </c>
      <c r="F409" s="0" t="n">
        <v>5</v>
      </c>
      <c r="G409" s="82" t="s">
        <v>524</v>
      </c>
      <c r="H409" s="0" t="n">
        <v>17.842</v>
      </c>
      <c r="I409" s="0" t="n">
        <v>50</v>
      </c>
      <c r="J409" s="82" t="s">
        <v>528</v>
      </c>
      <c r="K409" s="83" t="n">
        <v>89.21</v>
      </c>
      <c r="L409" s="0" t="n">
        <v>10649</v>
      </c>
      <c r="M409" s="0" t="n">
        <v>9199</v>
      </c>
      <c r="N409" s="0" t="n">
        <v>1.157626</v>
      </c>
      <c r="O409" s="0" t="n">
        <v>103</v>
      </c>
      <c r="P409" s="0" t="n">
        <v>6</v>
      </c>
      <c r="Q409" s="82" t="s">
        <v>527</v>
      </c>
      <c r="U409" s="0" t="str">
        <f aca="false">IF(C409="","",IF(COUNTIF(Campaigns!$A$7:$A$300,C409)&gt;0,"✓",IF(N(K409)=0,"– no spend","⚠ add to Campaigns tab")))</f>
        <v>✓</v>
      </c>
      <c r="V409" s="83" t="n">
        <f aca="false">IF(K409="","",K409*IF(Settings!$B$22=Settings!$C$6,1,IF(Settings!$B$22="USD",1/INDEX(Settings!$B$29:$B$40,MONTH(A409)),INDEX(Settings!$B$29:$B$40,MONTH(A409)))))</f>
        <v>89.21</v>
      </c>
    </row>
    <row r="410" customFormat="false" ht="15" hidden="false" customHeight="false" outlineLevel="0" collapsed="false">
      <c r="A410" s="81" t="n">
        <v>46098</v>
      </c>
      <c r="B410" s="81" t="n">
        <v>46098</v>
      </c>
      <c r="C410" s="82" t="s">
        <v>166</v>
      </c>
      <c r="D410" s="82" t="s">
        <v>522</v>
      </c>
      <c r="E410" s="82" t="s">
        <v>523</v>
      </c>
      <c r="F410" s="0" t="n">
        <v>42</v>
      </c>
      <c r="G410" s="82" t="s">
        <v>524</v>
      </c>
      <c r="H410" s="0" t="n">
        <v>26.455</v>
      </c>
      <c r="I410" s="82" t="s">
        <v>525</v>
      </c>
      <c r="J410" s="82" t="s">
        <v>526</v>
      </c>
      <c r="K410" s="83" t="n">
        <v>1111.11</v>
      </c>
      <c r="L410" s="0" t="n">
        <v>47871</v>
      </c>
      <c r="M410" s="0" t="n">
        <v>37145</v>
      </c>
      <c r="N410" s="0" t="n">
        <v>1.28876</v>
      </c>
      <c r="O410" s="0" t="n">
        <v>616</v>
      </c>
      <c r="P410" s="0" t="n">
        <v>42</v>
      </c>
      <c r="Q410" s="82" t="s">
        <v>527</v>
      </c>
      <c r="U410" s="0" t="str">
        <f aca="false">IF(C410="","",IF(COUNTIF(Campaigns!$A$7:$A$300,C410)&gt;0,"✓",IF(N(K410)=0,"– no spend","⚠ add to Campaigns tab")))</f>
        <v>✓</v>
      </c>
      <c r="V410" s="83" t="n">
        <f aca="false">IF(K410="","",K410*IF(Settings!$B$22=Settings!$C$6,1,IF(Settings!$B$22="USD",1/INDEX(Settings!$B$29:$B$40,MONTH(A410)),INDEX(Settings!$B$29:$B$40,MONTH(A410)))))</f>
        <v>1111.11</v>
      </c>
    </row>
    <row r="411" customFormat="false" ht="15" hidden="false" customHeight="false" outlineLevel="0" collapsed="false">
      <c r="A411" s="81" t="n">
        <v>46098</v>
      </c>
      <c r="B411" s="81" t="n">
        <v>46098</v>
      </c>
      <c r="C411" s="82" t="s">
        <v>179</v>
      </c>
      <c r="D411" s="82" t="s">
        <v>522</v>
      </c>
      <c r="E411" s="82" t="s">
        <v>529</v>
      </c>
      <c r="I411" s="0" t="n">
        <v>20</v>
      </c>
      <c r="J411" s="82" t="s">
        <v>528</v>
      </c>
      <c r="K411" s="83" t="n">
        <v>19.22</v>
      </c>
      <c r="L411" s="0" t="n">
        <v>1592</v>
      </c>
      <c r="M411" s="0" t="n">
        <v>1205</v>
      </c>
      <c r="N411" s="0" t="n">
        <v>1.321162</v>
      </c>
      <c r="O411" s="0" t="n">
        <v>13</v>
      </c>
      <c r="Q411" s="82" t="s">
        <v>527</v>
      </c>
      <c r="U411" s="0" t="str">
        <f aca="false">IF(C411="","",IF(COUNTIF(Campaigns!$A$7:$A$300,C411)&gt;0,"✓",IF(N(K411)=0,"– no spend","⚠ add to Campaigns tab")))</f>
        <v>✓</v>
      </c>
      <c r="V411" s="83" t="n">
        <f aca="false">IF(K411="","",K411*IF(Settings!$B$22=Settings!$C$6,1,IF(Settings!$B$22="USD",1/INDEX(Settings!$B$29:$B$40,MONTH(A411)),INDEX(Settings!$B$29:$B$40,MONTH(A411)))))</f>
        <v>19.22</v>
      </c>
    </row>
    <row r="412" customFormat="false" ht="15" hidden="false" customHeight="false" outlineLevel="0" collapsed="false">
      <c r="A412" s="81" t="n">
        <v>46098</v>
      </c>
      <c r="B412" s="81" t="n">
        <v>46098</v>
      </c>
      <c r="C412" s="82" t="s">
        <v>170</v>
      </c>
      <c r="D412" s="82" t="s">
        <v>522</v>
      </c>
      <c r="E412" s="82" t="s">
        <v>523</v>
      </c>
      <c r="F412" s="0" t="n">
        <v>3</v>
      </c>
      <c r="G412" s="82" t="s">
        <v>524</v>
      </c>
      <c r="H412" s="0" t="n">
        <v>24.05333333</v>
      </c>
      <c r="I412" s="0" t="n">
        <v>70</v>
      </c>
      <c r="J412" s="82" t="s">
        <v>528</v>
      </c>
      <c r="K412" s="83" t="n">
        <v>72.16</v>
      </c>
      <c r="L412" s="0" t="n">
        <v>2639</v>
      </c>
      <c r="M412" s="0" t="n">
        <v>2298</v>
      </c>
      <c r="N412" s="0" t="n">
        <v>1.14839</v>
      </c>
      <c r="O412" s="0" t="n">
        <v>32</v>
      </c>
      <c r="P412" s="0" t="n">
        <v>3</v>
      </c>
      <c r="Q412" s="82" t="s">
        <v>527</v>
      </c>
      <c r="U412" s="0" t="str">
        <f aca="false">IF(C412="","",IF(COUNTIF(Campaigns!$A$7:$A$300,C412)&gt;0,"✓",IF(N(K412)=0,"– no spend","⚠ add to Campaigns tab")))</f>
        <v>✓</v>
      </c>
      <c r="V412" s="83" t="n">
        <f aca="false">IF(K412="","",K412*IF(Settings!$B$22=Settings!$C$6,1,IF(Settings!$B$22="USD",1/INDEX(Settings!$B$29:$B$40,MONTH(A412)),INDEX(Settings!$B$29:$B$40,MONTH(A412)))))</f>
        <v>72.16</v>
      </c>
    </row>
    <row r="413" customFormat="false" ht="15" hidden="false" customHeight="false" outlineLevel="0" collapsed="false">
      <c r="A413" s="81" t="n">
        <v>46098</v>
      </c>
      <c r="B413" s="81" t="n">
        <v>46098</v>
      </c>
      <c r="C413" s="82" t="s">
        <v>169</v>
      </c>
      <c r="D413" s="82" t="s">
        <v>530</v>
      </c>
      <c r="E413" s="82" t="s">
        <v>529</v>
      </c>
      <c r="F413" s="0" t="n">
        <v>1</v>
      </c>
      <c r="G413" s="82" t="s">
        <v>531</v>
      </c>
      <c r="H413" s="0" t="n">
        <v>22.66</v>
      </c>
      <c r="I413" s="0" t="n">
        <v>41.29</v>
      </c>
      <c r="J413" s="82" t="s">
        <v>528</v>
      </c>
      <c r="K413" s="83" t="n">
        <v>22.66</v>
      </c>
      <c r="L413" s="0" t="n">
        <v>1277</v>
      </c>
      <c r="M413" s="0" t="n">
        <v>728</v>
      </c>
      <c r="N413" s="0" t="n">
        <v>1.754121</v>
      </c>
      <c r="O413" s="0" t="n">
        <v>20</v>
      </c>
      <c r="P413" s="0" t="n">
        <v>1</v>
      </c>
      <c r="Q413" s="82" t="s">
        <v>527</v>
      </c>
      <c r="U413" s="0" t="str">
        <f aca="false">IF(C413="","",IF(COUNTIF(Campaigns!$A$7:$A$300,C413)&gt;0,"✓",IF(N(K413)=0,"– no spend","⚠ add to Campaigns tab")))</f>
        <v>✓</v>
      </c>
      <c r="V413" s="83" t="n">
        <f aca="false">IF(K413="","",K413*IF(Settings!$B$22=Settings!$C$6,1,IF(Settings!$B$22="USD",1/INDEX(Settings!$B$29:$B$40,MONTH(A413)),INDEX(Settings!$B$29:$B$40,MONTH(A413)))))</f>
        <v>22.66</v>
      </c>
    </row>
    <row r="414" customFormat="false" ht="15" hidden="false" customHeight="false" outlineLevel="0" collapsed="false">
      <c r="A414" s="81" t="n">
        <v>46099</v>
      </c>
      <c r="B414" s="81" t="n">
        <v>46099</v>
      </c>
      <c r="C414" s="82" t="s">
        <v>171</v>
      </c>
      <c r="D414" s="82" t="s">
        <v>522</v>
      </c>
      <c r="E414" s="82" t="s">
        <v>532</v>
      </c>
      <c r="I414" s="0" t="n">
        <v>90</v>
      </c>
      <c r="J414" s="82" t="s">
        <v>528</v>
      </c>
      <c r="K414" s="83" t="n">
        <v>85.08</v>
      </c>
      <c r="L414" s="0" t="n">
        <v>2153</v>
      </c>
      <c r="M414" s="0" t="n">
        <v>1828</v>
      </c>
      <c r="N414" s="0" t="n">
        <v>1.17779</v>
      </c>
      <c r="O414" s="0" t="n">
        <v>32</v>
      </c>
      <c r="P414" s="0" t="n">
        <v>7</v>
      </c>
      <c r="Q414" s="82" t="s">
        <v>527</v>
      </c>
      <c r="U414" s="0" t="str">
        <f aca="false">IF(C414="","",IF(COUNTIF(Campaigns!$A$7:$A$300,C414)&gt;0,"✓",IF(N(K414)=0,"– no spend","⚠ add to Campaigns tab")))</f>
        <v>✓</v>
      </c>
      <c r="V414" s="83" t="n">
        <f aca="false">IF(K414="","",K414*IF(Settings!$B$22=Settings!$C$6,1,IF(Settings!$B$22="USD",1/INDEX(Settings!$B$29:$B$40,MONTH(A414)),INDEX(Settings!$B$29:$B$40,MONTH(A414)))))</f>
        <v>85.08</v>
      </c>
    </row>
    <row r="415" customFormat="false" ht="15" hidden="false" customHeight="false" outlineLevel="0" collapsed="false">
      <c r="A415" s="81" t="n">
        <v>46099</v>
      </c>
      <c r="B415" s="81" t="n">
        <v>46099</v>
      </c>
      <c r="C415" s="82" t="s">
        <v>167</v>
      </c>
      <c r="D415" s="82" t="s">
        <v>522</v>
      </c>
      <c r="E415" s="82" t="s">
        <v>523</v>
      </c>
      <c r="F415" s="0" t="n">
        <v>13</v>
      </c>
      <c r="G415" s="82" t="s">
        <v>524</v>
      </c>
      <c r="H415" s="0" t="n">
        <v>6.64615385</v>
      </c>
      <c r="I415" s="0" t="n">
        <v>50</v>
      </c>
      <c r="J415" s="82" t="s">
        <v>528</v>
      </c>
      <c r="K415" s="83" t="n">
        <v>86.4</v>
      </c>
      <c r="L415" s="0" t="n">
        <v>10216</v>
      </c>
      <c r="M415" s="0" t="n">
        <v>8381</v>
      </c>
      <c r="N415" s="0" t="n">
        <v>1.218948</v>
      </c>
      <c r="O415" s="0" t="n">
        <v>108</v>
      </c>
      <c r="P415" s="0" t="n">
        <v>13</v>
      </c>
      <c r="Q415" s="82" t="s">
        <v>527</v>
      </c>
      <c r="U415" s="0" t="str">
        <f aca="false">IF(C415="","",IF(COUNTIF(Campaigns!$A$7:$A$300,C415)&gt;0,"✓",IF(N(K415)=0,"– no spend","⚠ add to Campaigns tab")))</f>
        <v>✓</v>
      </c>
      <c r="V415" s="83" t="n">
        <f aca="false">IF(K415="","",K415*IF(Settings!$B$22=Settings!$C$6,1,IF(Settings!$B$22="USD",1/INDEX(Settings!$B$29:$B$40,MONTH(A415)),INDEX(Settings!$B$29:$B$40,MONTH(A415)))))</f>
        <v>86.4</v>
      </c>
    </row>
    <row r="416" customFormat="false" ht="15" hidden="false" customHeight="false" outlineLevel="0" collapsed="false">
      <c r="A416" s="81" t="n">
        <v>46099</v>
      </c>
      <c r="B416" s="81" t="n">
        <v>46099</v>
      </c>
      <c r="C416" s="82" t="s">
        <v>166</v>
      </c>
      <c r="D416" s="82" t="s">
        <v>522</v>
      </c>
      <c r="E416" s="82" t="s">
        <v>523</v>
      </c>
      <c r="F416" s="0" t="n">
        <v>27</v>
      </c>
      <c r="G416" s="82" t="s">
        <v>524</v>
      </c>
      <c r="H416" s="0" t="n">
        <v>37.84518519</v>
      </c>
      <c r="I416" s="82" t="s">
        <v>525</v>
      </c>
      <c r="J416" s="82" t="s">
        <v>526</v>
      </c>
      <c r="K416" s="83" t="n">
        <v>1021.82</v>
      </c>
      <c r="L416" s="0" t="n">
        <v>45674</v>
      </c>
      <c r="M416" s="0" t="n">
        <v>34800</v>
      </c>
      <c r="N416" s="0" t="n">
        <v>1.312471</v>
      </c>
      <c r="O416" s="0" t="n">
        <v>533</v>
      </c>
      <c r="P416" s="0" t="n">
        <v>27</v>
      </c>
      <c r="Q416" s="82" t="s">
        <v>527</v>
      </c>
      <c r="U416" s="0" t="str">
        <f aca="false">IF(C416="","",IF(COUNTIF(Campaigns!$A$7:$A$300,C416)&gt;0,"✓",IF(N(K416)=0,"– no spend","⚠ add to Campaigns tab")))</f>
        <v>✓</v>
      </c>
      <c r="V416" s="83" t="n">
        <f aca="false">IF(K416="","",K416*IF(Settings!$B$22=Settings!$C$6,1,IF(Settings!$B$22="USD",1/INDEX(Settings!$B$29:$B$40,MONTH(A416)),INDEX(Settings!$B$29:$B$40,MONTH(A416)))))</f>
        <v>1021.82</v>
      </c>
    </row>
    <row r="417" customFormat="false" ht="15" hidden="false" customHeight="false" outlineLevel="0" collapsed="false">
      <c r="A417" s="81" t="n">
        <v>46099</v>
      </c>
      <c r="B417" s="81" t="n">
        <v>46099</v>
      </c>
      <c r="C417" s="82" t="s">
        <v>179</v>
      </c>
      <c r="D417" s="82" t="s">
        <v>522</v>
      </c>
      <c r="E417" s="82" t="s">
        <v>529</v>
      </c>
      <c r="I417" s="0" t="n">
        <v>20</v>
      </c>
      <c r="J417" s="82" t="s">
        <v>528</v>
      </c>
      <c r="K417" s="83" t="n">
        <v>16.05</v>
      </c>
      <c r="L417" s="0" t="n">
        <v>1302</v>
      </c>
      <c r="M417" s="0" t="n">
        <v>1044</v>
      </c>
      <c r="N417" s="0" t="n">
        <v>1.247126</v>
      </c>
      <c r="O417" s="0" t="n">
        <v>22</v>
      </c>
      <c r="Q417" s="82" t="s">
        <v>527</v>
      </c>
      <c r="U417" s="0" t="str">
        <f aca="false">IF(C417="","",IF(COUNTIF(Campaigns!$A$7:$A$300,C417)&gt;0,"✓",IF(N(K417)=0,"– no spend","⚠ add to Campaigns tab")))</f>
        <v>✓</v>
      </c>
      <c r="V417" s="83" t="n">
        <f aca="false">IF(K417="","",K417*IF(Settings!$B$22=Settings!$C$6,1,IF(Settings!$B$22="USD",1/INDEX(Settings!$B$29:$B$40,MONTH(A417)),INDEX(Settings!$B$29:$B$40,MONTH(A417)))))</f>
        <v>16.05</v>
      </c>
    </row>
    <row r="418" customFormat="false" ht="15" hidden="false" customHeight="false" outlineLevel="0" collapsed="false">
      <c r="A418" s="81" t="n">
        <v>46099</v>
      </c>
      <c r="B418" s="81" t="n">
        <v>46099</v>
      </c>
      <c r="C418" s="82" t="s">
        <v>170</v>
      </c>
      <c r="D418" s="82" t="s">
        <v>522</v>
      </c>
      <c r="E418" s="82" t="s">
        <v>523</v>
      </c>
      <c r="F418" s="0" t="n">
        <v>1</v>
      </c>
      <c r="G418" s="82" t="s">
        <v>524</v>
      </c>
      <c r="H418" s="0" t="n">
        <v>68.84</v>
      </c>
      <c r="I418" s="0" t="n">
        <v>70</v>
      </c>
      <c r="J418" s="82" t="s">
        <v>528</v>
      </c>
      <c r="K418" s="83" t="n">
        <v>68.84</v>
      </c>
      <c r="L418" s="0" t="n">
        <v>2077</v>
      </c>
      <c r="M418" s="0" t="n">
        <v>1728</v>
      </c>
      <c r="N418" s="0" t="n">
        <v>1.201968</v>
      </c>
      <c r="O418" s="0" t="n">
        <v>30</v>
      </c>
      <c r="P418" s="0" t="n">
        <v>1</v>
      </c>
      <c r="Q418" s="82" t="s">
        <v>527</v>
      </c>
      <c r="U418" s="0" t="str">
        <f aca="false">IF(C418="","",IF(COUNTIF(Campaigns!$A$7:$A$300,C418)&gt;0,"✓",IF(N(K418)=0,"– no spend","⚠ add to Campaigns tab")))</f>
        <v>✓</v>
      </c>
      <c r="V418" s="83" t="n">
        <f aca="false">IF(K418="","",K418*IF(Settings!$B$22=Settings!$C$6,1,IF(Settings!$B$22="USD",1/INDEX(Settings!$B$29:$B$40,MONTH(A418)),INDEX(Settings!$B$29:$B$40,MONTH(A418)))))</f>
        <v>68.84</v>
      </c>
    </row>
    <row r="419" customFormat="false" ht="15" hidden="false" customHeight="false" outlineLevel="0" collapsed="false">
      <c r="A419" s="81" t="n">
        <v>46099</v>
      </c>
      <c r="B419" s="81" t="n">
        <v>46099</v>
      </c>
      <c r="C419" s="82" t="s">
        <v>169</v>
      </c>
      <c r="D419" s="82" t="s">
        <v>530</v>
      </c>
      <c r="E419" s="82" t="s">
        <v>529</v>
      </c>
      <c r="I419" s="0" t="n">
        <v>41.29</v>
      </c>
      <c r="J419" s="82" t="s">
        <v>528</v>
      </c>
      <c r="K419" s="83" t="n">
        <v>16.6</v>
      </c>
      <c r="L419" s="0" t="n">
        <v>1109</v>
      </c>
      <c r="M419" s="0" t="n">
        <v>747</v>
      </c>
      <c r="N419" s="0" t="n">
        <v>1.484605</v>
      </c>
      <c r="O419" s="0" t="n">
        <v>14</v>
      </c>
      <c r="Q419" s="82" t="s">
        <v>527</v>
      </c>
      <c r="U419" s="0" t="str">
        <f aca="false">IF(C419="","",IF(COUNTIF(Campaigns!$A$7:$A$300,C419)&gt;0,"✓",IF(N(K419)=0,"– no spend","⚠ add to Campaigns tab")))</f>
        <v>✓</v>
      </c>
      <c r="V419" s="83" t="n">
        <f aca="false">IF(K419="","",K419*IF(Settings!$B$22=Settings!$C$6,1,IF(Settings!$B$22="USD",1/INDEX(Settings!$B$29:$B$40,MONTH(A419)),INDEX(Settings!$B$29:$B$40,MONTH(A419)))))</f>
        <v>16.6</v>
      </c>
    </row>
    <row r="420" customFormat="false" ht="15" hidden="false" customHeight="false" outlineLevel="0" collapsed="false">
      <c r="A420" s="81" t="n">
        <v>46100</v>
      </c>
      <c r="B420" s="81" t="n">
        <v>46100</v>
      </c>
      <c r="C420" s="82" t="s">
        <v>171</v>
      </c>
      <c r="D420" s="82" t="s">
        <v>522</v>
      </c>
      <c r="E420" s="82" t="s">
        <v>532</v>
      </c>
      <c r="I420" s="0" t="n">
        <v>90</v>
      </c>
      <c r="J420" s="82" t="s">
        <v>528</v>
      </c>
      <c r="K420" s="83" t="n">
        <v>88.76</v>
      </c>
      <c r="L420" s="0" t="n">
        <v>2148</v>
      </c>
      <c r="M420" s="0" t="n">
        <v>1779</v>
      </c>
      <c r="N420" s="0" t="n">
        <v>1.20742</v>
      </c>
      <c r="O420" s="0" t="n">
        <v>35</v>
      </c>
      <c r="P420" s="0" t="n">
        <v>5</v>
      </c>
      <c r="Q420" s="82" t="s">
        <v>527</v>
      </c>
      <c r="U420" s="0" t="str">
        <f aca="false">IF(C420="","",IF(COUNTIF(Campaigns!$A$7:$A$300,C420)&gt;0,"✓",IF(N(K420)=0,"– no spend","⚠ add to Campaigns tab")))</f>
        <v>✓</v>
      </c>
      <c r="V420" s="83" t="n">
        <f aca="false">IF(K420="","",K420*IF(Settings!$B$22=Settings!$C$6,1,IF(Settings!$B$22="USD",1/INDEX(Settings!$B$29:$B$40,MONTH(A420)),INDEX(Settings!$B$29:$B$40,MONTH(A420)))))</f>
        <v>88.76</v>
      </c>
    </row>
    <row r="421" customFormat="false" ht="15" hidden="false" customHeight="false" outlineLevel="0" collapsed="false">
      <c r="A421" s="81" t="n">
        <v>46100</v>
      </c>
      <c r="B421" s="81" t="n">
        <v>46100</v>
      </c>
      <c r="C421" s="82" t="s">
        <v>167</v>
      </c>
      <c r="D421" s="82" t="s">
        <v>522</v>
      </c>
      <c r="E421" s="82" t="s">
        <v>523</v>
      </c>
      <c r="F421" s="0" t="n">
        <v>16</v>
      </c>
      <c r="G421" s="82" t="s">
        <v>524</v>
      </c>
      <c r="H421" s="0" t="n">
        <v>5.28</v>
      </c>
      <c r="I421" s="0" t="n">
        <v>50</v>
      </c>
      <c r="J421" s="82" t="s">
        <v>528</v>
      </c>
      <c r="K421" s="83" t="n">
        <v>84.48</v>
      </c>
      <c r="L421" s="0" t="n">
        <v>10155</v>
      </c>
      <c r="M421" s="0" t="n">
        <v>8575</v>
      </c>
      <c r="N421" s="0" t="n">
        <v>1.184257</v>
      </c>
      <c r="O421" s="0" t="n">
        <v>115</v>
      </c>
      <c r="P421" s="0" t="n">
        <v>14</v>
      </c>
      <c r="Q421" s="82" t="s">
        <v>527</v>
      </c>
      <c r="U421" s="0" t="str">
        <f aca="false">IF(C421="","",IF(COUNTIF(Campaigns!$A$7:$A$300,C421)&gt;0,"✓",IF(N(K421)=0,"– no spend","⚠ add to Campaigns tab")))</f>
        <v>✓</v>
      </c>
      <c r="V421" s="83" t="n">
        <f aca="false">IF(K421="","",K421*IF(Settings!$B$22=Settings!$C$6,1,IF(Settings!$B$22="USD",1/INDEX(Settings!$B$29:$B$40,MONTH(A421)),INDEX(Settings!$B$29:$B$40,MONTH(A421)))))</f>
        <v>84.48</v>
      </c>
    </row>
    <row r="422" customFormat="false" ht="15" hidden="false" customHeight="false" outlineLevel="0" collapsed="false">
      <c r="A422" s="81" t="n">
        <v>46100</v>
      </c>
      <c r="B422" s="81" t="n">
        <v>46100</v>
      </c>
      <c r="C422" s="82" t="s">
        <v>166</v>
      </c>
      <c r="D422" s="82" t="s">
        <v>522</v>
      </c>
      <c r="E422" s="82" t="s">
        <v>523</v>
      </c>
      <c r="F422" s="0" t="n">
        <v>24</v>
      </c>
      <c r="G422" s="82" t="s">
        <v>524</v>
      </c>
      <c r="H422" s="0" t="n">
        <v>43.19416667</v>
      </c>
      <c r="I422" s="82" t="s">
        <v>525</v>
      </c>
      <c r="J422" s="82" t="s">
        <v>526</v>
      </c>
      <c r="K422" s="83" t="n">
        <v>1036.66</v>
      </c>
      <c r="L422" s="0" t="n">
        <v>43445</v>
      </c>
      <c r="M422" s="0" t="n">
        <v>34878</v>
      </c>
      <c r="N422" s="0" t="n">
        <v>1.245628</v>
      </c>
      <c r="O422" s="0" t="n">
        <v>522</v>
      </c>
      <c r="P422" s="0" t="n">
        <v>26</v>
      </c>
      <c r="Q422" s="82" t="s">
        <v>527</v>
      </c>
      <c r="U422" s="0" t="str">
        <f aca="false">IF(C422="","",IF(COUNTIF(Campaigns!$A$7:$A$300,C422)&gt;0,"✓",IF(N(K422)=0,"– no spend","⚠ add to Campaigns tab")))</f>
        <v>✓</v>
      </c>
      <c r="V422" s="83" t="n">
        <f aca="false">IF(K422="","",K422*IF(Settings!$B$22=Settings!$C$6,1,IF(Settings!$B$22="USD",1/INDEX(Settings!$B$29:$B$40,MONTH(A422)),INDEX(Settings!$B$29:$B$40,MONTH(A422)))))</f>
        <v>1036.66</v>
      </c>
    </row>
    <row r="423" customFormat="false" ht="15" hidden="false" customHeight="false" outlineLevel="0" collapsed="false">
      <c r="A423" s="81" t="n">
        <v>46100</v>
      </c>
      <c r="B423" s="81" t="n">
        <v>46100</v>
      </c>
      <c r="C423" s="82" t="s">
        <v>179</v>
      </c>
      <c r="D423" s="82" t="s">
        <v>522</v>
      </c>
      <c r="E423" s="82" t="s">
        <v>529</v>
      </c>
      <c r="I423" s="0" t="n">
        <v>20</v>
      </c>
      <c r="J423" s="82" t="s">
        <v>528</v>
      </c>
      <c r="K423" s="83" t="n">
        <v>18.23</v>
      </c>
      <c r="L423" s="0" t="n">
        <v>1467</v>
      </c>
      <c r="M423" s="0" t="n">
        <v>1177</v>
      </c>
      <c r="N423" s="0" t="n">
        <v>1.246389</v>
      </c>
      <c r="O423" s="0" t="n">
        <v>17</v>
      </c>
      <c r="Q423" s="82" t="s">
        <v>527</v>
      </c>
      <c r="U423" s="0" t="str">
        <f aca="false">IF(C423="","",IF(COUNTIF(Campaigns!$A$7:$A$300,C423)&gt;0,"✓",IF(N(K423)=0,"– no spend","⚠ add to Campaigns tab")))</f>
        <v>✓</v>
      </c>
      <c r="V423" s="83" t="n">
        <f aca="false">IF(K423="","",K423*IF(Settings!$B$22=Settings!$C$6,1,IF(Settings!$B$22="USD",1/INDEX(Settings!$B$29:$B$40,MONTH(A423)),INDEX(Settings!$B$29:$B$40,MONTH(A423)))))</f>
        <v>18.23</v>
      </c>
    </row>
    <row r="424" customFormat="false" ht="15" hidden="false" customHeight="false" outlineLevel="0" collapsed="false">
      <c r="A424" s="81" t="n">
        <v>46100</v>
      </c>
      <c r="B424" s="81" t="n">
        <v>46100</v>
      </c>
      <c r="C424" s="82" t="s">
        <v>170</v>
      </c>
      <c r="D424" s="82" t="s">
        <v>522</v>
      </c>
      <c r="E424" s="82" t="s">
        <v>523</v>
      </c>
      <c r="F424" s="0" t="n">
        <v>4</v>
      </c>
      <c r="G424" s="82" t="s">
        <v>524</v>
      </c>
      <c r="H424" s="0" t="n">
        <v>16.145</v>
      </c>
      <c r="I424" s="0" t="n">
        <v>70</v>
      </c>
      <c r="J424" s="82" t="s">
        <v>528</v>
      </c>
      <c r="K424" s="83" t="n">
        <v>64.58</v>
      </c>
      <c r="L424" s="0" t="n">
        <v>2106</v>
      </c>
      <c r="M424" s="0" t="n">
        <v>1830</v>
      </c>
      <c r="N424" s="0" t="n">
        <v>1.15082</v>
      </c>
      <c r="O424" s="0" t="n">
        <v>40</v>
      </c>
      <c r="P424" s="0" t="n">
        <v>5</v>
      </c>
      <c r="Q424" s="82" t="s">
        <v>527</v>
      </c>
      <c r="U424" s="0" t="str">
        <f aca="false">IF(C424="","",IF(COUNTIF(Campaigns!$A$7:$A$300,C424)&gt;0,"✓",IF(N(K424)=0,"– no spend","⚠ add to Campaigns tab")))</f>
        <v>✓</v>
      </c>
      <c r="V424" s="83" t="n">
        <f aca="false">IF(K424="","",K424*IF(Settings!$B$22=Settings!$C$6,1,IF(Settings!$B$22="USD",1/INDEX(Settings!$B$29:$B$40,MONTH(A424)),INDEX(Settings!$B$29:$B$40,MONTH(A424)))))</f>
        <v>64.58</v>
      </c>
    </row>
    <row r="425" customFormat="false" ht="15" hidden="false" customHeight="false" outlineLevel="0" collapsed="false">
      <c r="A425" s="81" t="n">
        <v>46100</v>
      </c>
      <c r="B425" s="81" t="n">
        <v>46100</v>
      </c>
      <c r="C425" s="82" t="s">
        <v>169</v>
      </c>
      <c r="D425" s="82" t="s">
        <v>530</v>
      </c>
      <c r="E425" s="82" t="s">
        <v>529</v>
      </c>
      <c r="F425" s="0" t="n">
        <v>1</v>
      </c>
      <c r="G425" s="82" t="s">
        <v>531</v>
      </c>
      <c r="H425" s="0" t="n">
        <v>16.74</v>
      </c>
      <c r="I425" s="0" t="n">
        <v>41.29</v>
      </c>
      <c r="J425" s="82" t="s">
        <v>528</v>
      </c>
      <c r="K425" s="83" t="n">
        <v>16.74</v>
      </c>
      <c r="L425" s="0" t="n">
        <v>748</v>
      </c>
      <c r="M425" s="0" t="n">
        <v>499</v>
      </c>
      <c r="N425" s="0" t="n">
        <v>1.498998</v>
      </c>
      <c r="O425" s="0" t="n">
        <v>8</v>
      </c>
      <c r="P425" s="0" t="n">
        <v>1</v>
      </c>
      <c r="Q425" s="82" t="s">
        <v>527</v>
      </c>
      <c r="U425" s="0" t="str">
        <f aca="false">IF(C425="","",IF(COUNTIF(Campaigns!$A$7:$A$300,C425)&gt;0,"✓",IF(N(K425)=0,"– no spend","⚠ add to Campaigns tab")))</f>
        <v>✓</v>
      </c>
      <c r="V425" s="83" t="n">
        <f aca="false">IF(K425="","",K425*IF(Settings!$B$22=Settings!$C$6,1,IF(Settings!$B$22="USD",1/INDEX(Settings!$B$29:$B$40,MONTH(A425)),INDEX(Settings!$B$29:$B$40,MONTH(A425)))))</f>
        <v>16.74</v>
      </c>
    </row>
    <row r="426" customFormat="false" ht="15" hidden="false" customHeight="false" outlineLevel="0" collapsed="false">
      <c r="A426" s="81" t="n">
        <v>46101</v>
      </c>
      <c r="B426" s="81" t="n">
        <v>46101</v>
      </c>
      <c r="C426" s="82" t="s">
        <v>171</v>
      </c>
      <c r="D426" s="82" t="s">
        <v>522</v>
      </c>
      <c r="E426" s="82" t="s">
        <v>532</v>
      </c>
      <c r="I426" s="0" t="n">
        <v>90</v>
      </c>
      <c r="J426" s="82" t="s">
        <v>528</v>
      </c>
      <c r="K426" s="83" t="n">
        <v>85.66</v>
      </c>
      <c r="L426" s="0" t="n">
        <v>2276</v>
      </c>
      <c r="M426" s="0" t="n">
        <v>2001</v>
      </c>
      <c r="N426" s="0" t="n">
        <v>1.137431</v>
      </c>
      <c r="O426" s="0" t="n">
        <v>15</v>
      </c>
      <c r="P426" s="0" t="n">
        <v>1</v>
      </c>
      <c r="Q426" s="82" t="s">
        <v>527</v>
      </c>
      <c r="U426" s="0" t="str">
        <f aca="false">IF(C426="","",IF(COUNTIF(Campaigns!$A$7:$A$300,C426)&gt;0,"✓",IF(N(K426)=0,"– no spend","⚠ add to Campaigns tab")))</f>
        <v>✓</v>
      </c>
      <c r="V426" s="83" t="n">
        <f aca="false">IF(K426="","",K426*IF(Settings!$B$22=Settings!$C$6,1,IF(Settings!$B$22="USD",1/INDEX(Settings!$B$29:$B$40,MONTH(A426)),INDEX(Settings!$B$29:$B$40,MONTH(A426)))))</f>
        <v>85.66</v>
      </c>
    </row>
    <row r="427" customFormat="false" ht="15" hidden="false" customHeight="false" outlineLevel="0" collapsed="false">
      <c r="A427" s="81" t="n">
        <v>46101</v>
      </c>
      <c r="B427" s="81" t="n">
        <v>46101</v>
      </c>
      <c r="C427" s="82" t="s">
        <v>167</v>
      </c>
      <c r="D427" s="82" t="s">
        <v>522</v>
      </c>
      <c r="E427" s="82" t="s">
        <v>523</v>
      </c>
      <c r="F427" s="0" t="n">
        <v>8</v>
      </c>
      <c r="G427" s="82" t="s">
        <v>524</v>
      </c>
      <c r="H427" s="0" t="n">
        <v>10.41625</v>
      </c>
      <c r="I427" s="0" t="n">
        <v>50</v>
      </c>
      <c r="J427" s="82" t="s">
        <v>528</v>
      </c>
      <c r="K427" s="83" t="n">
        <v>83.33</v>
      </c>
      <c r="L427" s="0" t="n">
        <v>10967</v>
      </c>
      <c r="M427" s="0" t="n">
        <v>9084</v>
      </c>
      <c r="N427" s="0" t="n">
        <v>1.207288</v>
      </c>
      <c r="O427" s="0" t="n">
        <v>115</v>
      </c>
      <c r="P427" s="0" t="n">
        <v>8</v>
      </c>
      <c r="Q427" s="82" t="s">
        <v>527</v>
      </c>
      <c r="U427" s="0" t="str">
        <f aca="false">IF(C427="","",IF(COUNTIF(Campaigns!$A$7:$A$300,C427)&gt;0,"✓",IF(N(K427)=0,"– no spend","⚠ add to Campaigns tab")))</f>
        <v>✓</v>
      </c>
      <c r="V427" s="83" t="n">
        <f aca="false">IF(K427="","",K427*IF(Settings!$B$22=Settings!$C$6,1,IF(Settings!$B$22="USD",1/INDEX(Settings!$B$29:$B$40,MONTH(A427)),INDEX(Settings!$B$29:$B$40,MONTH(A427)))))</f>
        <v>83.33</v>
      </c>
    </row>
    <row r="428" customFormat="false" ht="15" hidden="false" customHeight="false" outlineLevel="0" collapsed="false">
      <c r="A428" s="81" t="n">
        <v>46101</v>
      </c>
      <c r="B428" s="81" t="n">
        <v>46101</v>
      </c>
      <c r="C428" s="82" t="s">
        <v>166</v>
      </c>
      <c r="D428" s="82" t="s">
        <v>522</v>
      </c>
      <c r="E428" s="82" t="s">
        <v>523</v>
      </c>
      <c r="F428" s="0" t="n">
        <v>22</v>
      </c>
      <c r="G428" s="82" t="s">
        <v>524</v>
      </c>
      <c r="H428" s="0" t="n">
        <v>45.83409091</v>
      </c>
      <c r="I428" s="82" t="s">
        <v>525</v>
      </c>
      <c r="J428" s="82" t="s">
        <v>526</v>
      </c>
      <c r="K428" s="83" t="n">
        <v>1008.35</v>
      </c>
      <c r="L428" s="0" t="n">
        <v>39628</v>
      </c>
      <c r="M428" s="0" t="n">
        <v>30810</v>
      </c>
      <c r="N428" s="0" t="n">
        <v>1.286206</v>
      </c>
      <c r="O428" s="0" t="n">
        <v>502</v>
      </c>
      <c r="P428" s="0" t="n">
        <v>23</v>
      </c>
      <c r="Q428" s="82" t="s">
        <v>527</v>
      </c>
      <c r="U428" s="0" t="str">
        <f aca="false">IF(C428="","",IF(COUNTIF(Campaigns!$A$7:$A$300,C428)&gt;0,"✓",IF(N(K428)=0,"– no spend","⚠ add to Campaigns tab")))</f>
        <v>✓</v>
      </c>
      <c r="V428" s="83" t="n">
        <f aca="false">IF(K428="","",K428*IF(Settings!$B$22=Settings!$C$6,1,IF(Settings!$B$22="USD",1/INDEX(Settings!$B$29:$B$40,MONTH(A428)),INDEX(Settings!$B$29:$B$40,MONTH(A428)))))</f>
        <v>1008.35</v>
      </c>
    </row>
    <row r="429" customFormat="false" ht="15" hidden="false" customHeight="false" outlineLevel="0" collapsed="false">
      <c r="A429" s="81" t="n">
        <v>46101</v>
      </c>
      <c r="B429" s="81" t="n">
        <v>46101</v>
      </c>
      <c r="C429" s="82" t="s">
        <v>179</v>
      </c>
      <c r="D429" s="82" t="s">
        <v>522</v>
      </c>
      <c r="E429" s="82" t="s">
        <v>529</v>
      </c>
      <c r="F429" s="0" t="n">
        <v>1</v>
      </c>
      <c r="G429" s="82" t="s">
        <v>531</v>
      </c>
      <c r="H429" s="0" t="n">
        <v>18.46</v>
      </c>
      <c r="I429" s="0" t="n">
        <v>20</v>
      </c>
      <c r="J429" s="82" t="s">
        <v>528</v>
      </c>
      <c r="K429" s="83" t="n">
        <v>18.46</v>
      </c>
      <c r="L429" s="0" t="n">
        <v>1466</v>
      </c>
      <c r="M429" s="0" t="n">
        <v>1152</v>
      </c>
      <c r="N429" s="0" t="n">
        <v>1.272569</v>
      </c>
      <c r="O429" s="0" t="n">
        <v>15</v>
      </c>
      <c r="P429" s="0" t="n">
        <v>1</v>
      </c>
      <c r="Q429" s="82" t="s">
        <v>527</v>
      </c>
      <c r="U429" s="0" t="str">
        <f aca="false">IF(C429="","",IF(COUNTIF(Campaigns!$A$7:$A$300,C429)&gt;0,"✓",IF(N(K429)=0,"– no spend","⚠ add to Campaigns tab")))</f>
        <v>✓</v>
      </c>
      <c r="V429" s="83" t="n">
        <f aca="false">IF(K429="","",K429*IF(Settings!$B$22=Settings!$C$6,1,IF(Settings!$B$22="USD",1/INDEX(Settings!$B$29:$B$40,MONTH(A429)),INDEX(Settings!$B$29:$B$40,MONTH(A429)))))</f>
        <v>18.46</v>
      </c>
    </row>
    <row r="430" customFormat="false" ht="15" hidden="false" customHeight="false" outlineLevel="0" collapsed="false">
      <c r="A430" s="81" t="n">
        <v>46101</v>
      </c>
      <c r="B430" s="81" t="n">
        <v>46101</v>
      </c>
      <c r="C430" s="82" t="s">
        <v>170</v>
      </c>
      <c r="D430" s="82" t="s">
        <v>522</v>
      </c>
      <c r="E430" s="82" t="s">
        <v>523</v>
      </c>
      <c r="F430" s="0" t="n">
        <v>3</v>
      </c>
      <c r="G430" s="82" t="s">
        <v>524</v>
      </c>
      <c r="H430" s="0" t="n">
        <v>22.36666667</v>
      </c>
      <c r="I430" s="0" t="n">
        <v>70</v>
      </c>
      <c r="J430" s="82" t="s">
        <v>528</v>
      </c>
      <c r="K430" s="83" t="n">
        <v>67.1</v>
      </c>
      <c r="L430" s="0" t="n">
        <v>1821</v>
      </c>
      <c r="M430" s="0" t="n">
        <v>1584</v>
      </c>
      <c r="N430" s="0" t="n">
        <v>1.149621</v>
      </c>
      <c r="O430" s="0" t="n">
        <v>22</v>
      </c>
      <c r="P430" s="0" t="n">
        <v>3</v>
      </c>
      <c r="Q430" s="82" t="s">
        <v>527</v>
      </c>
      <c r="U430" s="0" t="str">
        <f aca="false">IF(C430="","",IF(COUNTIF(Campaigns!$A$7:$A$300,C430)&gt;0,"✓",IF(N(K430)=0,"– no spend","⚠ add to Campaigns tab")))</f>
        <v>✓</v>
      </c>
      <c r="V430" s="83" t="n">
        <f aca="false">IF(K430="","",K430*IF(Settings!$B$22=Settings!$C$6,1,IF(Settings!$B$22="USD",1/INDEX(Settings!$B$29:$B$40,MONTH(A430)),INDEX(Settings!$B$29:$B$40,MONTH(A430)))))</f>
        <v>67.1</v>
      </c>
    </row>
    <row r="431" customFormat="false" ht="15" hidden="false" customHeight="false" outlineLevel="0" collapsed="false">
      <c r="A431" s="81" t="n">
        <v>46101</v>
      </c>
      <c r="B431" s="81" t="n">
        <v>46101</v>
      </c>
      <c r="C431" s="82" t="s">
        <v>169</v>
      </c>
      <c r="D431" s="82" t="s">
        <v>530</v>
      </c>
      <c r="E431" s="82" t="s">
        <v>529</v>
      </c>
      <c r="I431" s="0" t="n">
        <v>41.29</v>
      </c>
      <c r="J431" s="82" t="s">
        <v>528</v>
      </c>
      <c r="K431" s="83" t="n">
        <v>18.11</v>
      </c>
      <c r="L431" s="0" t="n">
        <v>667</v>
      </c>
      <c r="M431" s="0" t="n">
        <v>474</v>
      </c>
      <c r="N431" s="0" t="n">
        <v>1.407173</v>
      </c>
      <c r="O431" s="0" t="n">
        <v>7</v>
      </c>
      <c r="Q431" s="82" t="s">
        <v>527</v>
      </c>
      <c r="U431" s="0" t="str">
        <f aca="false">IF(C431="","",IF(COUNTIF(Campaigns!$A$7:$A$300,C431)&gt;0,"✓",IF(N(K431)=0,"– no spend","⚠ add to Campaigns tab")))</f>
        <v>✓</v>
      </c>
      <c r="V431" s="83" t="n">
        <f aca="false">IF(K431="","",K431*IF(Settings!$B$22=Settings!$C$6,1,IF(Settings!$B$22="USD",1/INDEX(Settings!$B$29:$B$40,MONTH(A431)),INDEX(Settings!$B$29:$B$40,MONTH(A431)))))</f>
        <v>18.11</v>
      </c>
    </row>
    <row r="432" customFormat="false" ht="15" hidden="false" customHeight="false" outlineLevel="0" collapsed="false">
      <c r="A432" s="81" t="n">
        <v>46102</v>
      </c>
      <c r="B432" s="81" t="n">
        <v>46102</v>
      </c>
      <c r="C432" s="82" t="s">
        <v>171</v>
      </c>
      <c r="D432" s="82" t="s">
        <v>522</v>
      </c>
      <c r="E432" s="82" t="s">
        <v>532</v>
      </c>
      <c r="I432" s="0" t="n">
        <v>90</v>
      </c>
      <c r="J432" s="82" t="s">
        <v>528</v>
      </c>
      <c r="K432" s="83" t="n">
        <v>75.35</v>
      </c>
      <c r="L432" s="0" t="n">
        <v>1920</v>
      </c>
      <c r="M432" s="0" t="n">
        <v>1677</v>
      </c>
      <c r="N432" s="0" t="n">
        <v>1.144902</v>
      </c>
      <c r="O432" s="0" t="n">
        <v>25</v>
      </c>
      <c r="P432" s="0" t="n">
        <v>1</v>
      </c>
      <c r="Q432" s="82" t="s">
        <v>527</v>
      </c>
      <c r="U432" s="0" t="str">
        <f aca="false">IF(C432="","",IF(COUNTIF(Campaigns!$A$7:$A$300,C432)&gt;0,"✓",IF(N(K432)=0,"– no spend","⚠ add to Campaigns tab")))</f>
        <v>✓</v>
      </c>
      <c r="V432" s="83" t="n">
        <f aca="false">IF(K432="","",K432*IF(Settings!$B$22=Settings!$C$6,1,IF(Settings!$B$22="USD",1/INDEX(Settings!$B$29:$B$40,MONTH(A432)),INDEX(Settings!$B$29:$B$40,MONTH(A432)))))</f>
        <v>75.35</v>
      </c>
    </row>
    <row r="433" customFormat="false" ht="15" hidden="false" customHeight="false" outlineLevel="0" collapsed="false">
      <c r="A433" s="81" t="n">
        <v>46102</v>
      </c>
      <c r="B433" s="81" t="n">
        <v>46102</v>
      </c>
      <c r="C433" s="82" t="s">
        <v>167</v>
      </c>
      <c r="D433" s="82" t="s">
        <v>522</v>
      </c>
      <c r="E433" s="82" t="s">
        <v>523</v>
      </c>
      <c r="F433" s="0" t="n">
        <v>7</v>
      </c>
      <c r="G433" s="82" t="s">
        <v>524</v>
      </c>
      <c r="H433" s="0" t="n">
        <v>13.93</v>
      </c>
      <c r="I433" s="0" t="n">
        <v>50</v>
      </c>
      <c r="J433" s="82" t="s">
        <v>528</v>
      </c>
      <c r="K433" s="83" t="n">
        <v>97.51</v>
      </c>
      <c r="L433" s="0" t="n">
        <v>12183</v>
      </c>
      <c r="M433" s="0" t="n">
        <v>9977</v>
      </c>
      <c r="N433" s="0" t="n">
        <v>1.221109</v>
      </c>
      <c r="O433" s="0" t="n">
        <v>130</v>
      </c>
      <c r="P433" s="0" t="n">
        <v>7</v>
      </c>
      <c r="Q433" s="82" t="s">
        <v>527</v>
      </c>
      <c r="U433" s="0" t="str">
        <f aca="false">IF(C433="","",IF(COUNTIF(Campaigns!$A$7:$A$300,C433)&gt;0,"✓",IF(N(K433)=0,"– no spend","⚠ add to Campaigns tab")))</f>
        <v>✓</v>
      </c>
      <c r="V433" s="83" t="n">
        <f aca="false">IF(K433="","",K433*IF(Settings!$B$22=Settings!$C$6,1,IF(Settings!$B$22="USD",1/INDEX(Settings!$B$29:$B$40,MONTH(A433)),INDEX(Settings!$B$29:$B$40,MONTH(A433)))))</f>
        <v>97.51</v>
      </c>
    </row>
    <row r="434" customFormat="false" ht="15" hidden="false" customHeight="false" outlineLevel="0" collapsed="false">
      <c r="A434" s="81" t="n">
        <v>46102</v>
      </c>
      <c r="B434" s="81" t="n">
        <v>46102</v>
      </c>
      <c r="C434" s="82" t="s">
        <v>166</v>
      </c>
      <c r="D434" s="82" t="s">
        <v>522</v>
      </c>
      <c r="E434" s="82" t="s">
        <v>523</v>
      </c>
      <c r="F434" s="0" t="n">
        <v>33</v>
      </c>
      <c r="G434" s="82" t="s">
        <v>524</v>
      </c>
      <c r="H434" s="0" t="n">
        <v>32.99909091</v>
      </c>
      <c r="I434" s="82" t="s">
        <v>525</v>
      </c>
      <c r="J434" s="82" t="s">
        <v>526</v>
      </c>
      <c r="K434" s="83" t="n">
        <v>1088.97</v>
      </c>
      <c r="L434" s="0" t="n">
        <v>42722</v>
      </c>
      <c r="M434" s="0" t="n">
        <v>33291</v>
      </c>
      <c r="N434" s="0" t="n">
        <v>1.28329</v>
      </c>
      <c r="O434" s="0" t="n">
        <v>560</v>
      </c>
      <c r="P434" s="0" t="n">
        <v>31</v>
      </c>
      <c r="Q434" s="82" t="s">
        <v>527</v>
      </c>
      <c r="U434" s="0" t="str">
        <f aca="false">IF(C434="","",IF(COUNTIF(Campaigns!$A$7:$A$300,C434)&gt;0,"✓",IF(N(K434)=0,"– no spend","⚠ add to Campaigns tab")))</f>
        <v>✓</v>
      </c>
      <c r="V434" s="83" t="n">
        <f aca="false">IF(K434="","",K434*IF(Settings!$B$22=Settings!$C$6,1,IF(Settings!$B$22="USD",1/INDEX(Settings!$B$29:$B$40,MONTH(A434)),INDEX(Settings!$B$29:$B$40,MONTH(A434)))))</f>
        <v>1088.97</v>
      </c>
    </row>
    <row r="435" customFormat="false" ht="15" hidden="false" customHeight="false" outlineLevel="0" collapsed="false">
      <c r="A435" s="81" t="n">
        <v>46102</v>
      </c>
      <c r="B435" s="81" t="n">
        <v>46102</v>
      </c>
      <c r="C435" s="82" t="s">
        <v>179</v>
      </c>
      <c r="D435" s="82" t="s">
        <v>522</v>
      </c>
      <c r="E435" s="82" t="s">
        <v>529</v>
      </c>
      <c r="I435" s="0" t="n">
        <v>20</v>
      </c>
      <c r="J435" s="82" t="s">
        <v>528</v>
      </c>
      <c r="K435" s="83" t="n">
        <v>18.04</v>
      </c>
      <c r="L435" s="0" t="n">
        <v>1036</v>
      </c>
      <c r="M435" s="0" t="n">
        <v>914</v>
      </c>
      <c r="N435" s="0" t="n">
        <v>1.133479</v>
      </c>
      <c r="O435" s="0" t="n">
        <v>10</v>
      </c>
      <c r="Q435" s="82" t="s">
        <v>527</v>
      </c>
      <c r="U435" s="0" t="str">
        <f aca="false">IF(C435="","",IF(COUNTIF(Campaigns!$A$7:$A$300,C435)&gt;0,"✓",IF(N(K435)=0,"– no spend","⚠ add to Campaigns tab")))</f>
        <v>✓</v>
      </c>
      <c r="V435" s="83" t="n">
        <f aca="false">IF(K435="","",K435*IF(Settings!$B$22=Settings!$C$6,1,IF(Settings!$B$22="USD",1/INDEX(Settings!$B$29:$B$40,MONTH(A435)),INDEX(Settings!$B$29:$B$40,MONTH(A435)))))</f>
        <v>18.04</v>
      </c>
    </row>
    <row r="436" customFormat="false" ht="15" hidden="false" customHeight="false" outlineLevel="0" collapsed="false">
      <c r="A436" s="81" t="n">
        <v>46102</v>
      </c>
      <c r="B436" s="81" t="n">
        <v>46102</v>
      </c>
      <c r="C436" s="82" t="s">
        <v>170</v>
      </c>
      <c r="D436" s="82" t="s">
        <v>522</v>
      </c>
      <c r="E436" s="82" t="s">
        <v>523</v>
      </c>
      <c r="F436" s="0" t="n">
        <v>2</v>
      </c>
      <c r="G436" s="82" t="s">
        <v>524</v>
      </c>
      <c r="H436" s="0" t="n">
        <v>32.335</v>
      </c>
      <c r="I436" s="0" t="n">
        <v>70</v>
      </c>
      <c r="J436" s="82" t="s">
        <v>528</v>
      </c>
      <c r="K436" s="83" t="n">
        <v>64.67</v>
      </c>
      <c r="L436" s="0" t="n">
        <v>1419</v>
      </c>
      <c r="M436" s="0" t="n">
        <v>1231</v>
      </c>
      <c r="N436" s="0" t="n">
        <v>1.152721</v>
      </c>
      <c r="O436" s="0" t="n">
        <v>25</v>
      </c>
      <c r="P436" s="0" t="n">
        <v>3</v>
      </c>
      <c r="Q436" s="82" t="s">
        <v>527</v>
      </c>
      <c r="U436" s="0" t="str">
        <f aca="false">IF(C436="","",IF(COUNTIF(Campaigns!$A$7:$A$300,C436)&gt;0,"✓",IF(N(K436)=0,"– no spend","⚠ add to Campaigns tab")))</f>
        <v>✓</v>
      </c>
      <c r="V436" s="83" t="n">
        <f aca="false">IF(K436="","",K436*IF(Settings!$B$22=Settings!$C$6,1,IF(Settings!$B$22="USD",1/INDEX(Settings!$B$29:$B$40,MONTH(A436)),INDEX(Settings!$B$29:$B$40,MONTH(A436)))))</f>
        <v>64.67</v>
      </c>
    </row>
    <row r="437" customFormat="false" ht="15" hidden="false" customHeight="false" outlineLevel="0" collapsed="false">
      <c r="A437" s="81" t="n">
        <v>46102</v>
      </c>
      <c r="B437" s="81" t="n">
        <v>46102</v>
      </c>
      <c r="C437" s="82" t="s">
        <v>169</v>
      </c>
      <c r="D437" s="82" t="s">
        <v>530</v>
      </c>
      <c r="E437" s="82" t="s">
        <v>529</v>
      </c>
      <c r="I437" s="0" t="n">
        <v>41.29</v>
      </c>
      <c r="J437" s="82" t="s">
        <v>528</v>
      </c>
      <c r="K437" s="83" t="n">
        <v>15.42</v>
      </c>
      <c r="L437" s="0" t="n">
        <v>440</v>
      </c>
      <c r="M437" s="0" t="n">
        <v>359</v>
      </c>
      <c r="N437" s="0" t="n">
        <v>1.225627</v>
      </c>
      <c r="O437" s="0" t="n">
        <v>4</v>
      </c>
      <c r="Q437" s="82" t="s">
        <v>527</v>
      </c>
      <c r="U437" s="0" t="str">
        <f aca="false">IF(C437="","",IF(COUNTIF(Campaigns!$A$7:$A$300,C437)&gt;0,"✓",IF(N(K437)=0,"– no spend","⚠ add to Campaigns tab")))</f>
        <v>✓</v>
      </c>
      <c r="V437" s="83" t="n">
        <f aca="false">IF(K437="","",K437*IF(Settings!$B$22=Settings!$C$6,1,IF(Settings!$B$22="USD",1/INDEX(Settings!$B$29:$B$40,MONTH(A437)),INDEX(Settings!$B$29:$B$40,MONTH(A437)))))</f>
        <v>15.42</v>
      </c>
    </row>
    <row r="438" customFormat="false" ht="15" hidden="false" customHeight="false" outlineLevel="0" collapsed="false">
      <c r="A438" s="81" t="n">
        <v>46103</v>
      </c>
      <c r="B438" s="81" t="n">
        <v>46103</v>
      </c>
      <c r="C438" s="82" t="s">
        <v>171</v>
      </c>
      <c r="D438" s="82" t="s">
        <v>522</v>
      </c>
      <c r="E438" s="82" t="s">
        <v>532</v>
      </c>
      <c r="I438" s="0" t="n">
        <v>90</v>
      </c>
      <c r="J438" s="82" t="s">
        <v>528</v>
      </c>
      <c r="K438" s="83" t="n">
        <v>102.12</v>
      </c>
      <c r="L438" s="0" t="n">
        <v>2239</v>
      </c>
      <c r="M438" s="0" t="n">
        <v>1887</v>
      </c>
      <c r="N438" s="0" t="n">
        <v>1.186539</v>
      </c>
      <c r="O438" s="0" t="n">
        <v>30</v>
      </c>
      <c r="P438" s="0" t="n">
        <v>4</v>
      </c>
      <c r="Q438" s="82" t="s">
        <v>527</v>
      </c>
      <c r="U438" s="0" t="str">
        <f aca="false">IF(C438="","",IF(COUNTIF(Campaigns!$A$7:$A$300,C438)&gt;0,"✓",IF(N(K438)=0,"– no spend","⚠ add to Campaigns tab")))</f>
        <v>✓</v>
      </c>
      <c r="V438" s="83" t="n">
        <f aca="false">IF(K438="","",K438*IF(Settings!$B$22=Settings!$C$6,1,IF(Settings!$B$22="USD",1/INDEX(Settings!$B$29:$B$40,MONTH(A438)),INDEX(Settings!$B$29:$B$40,MONTH(A438)))))</f>
        <v>102.12</v>
      </c>
    </row>
    <row r="439" customFormat="false" ht="15" hidden="false" customHeight="false" outlineLevel="0" collapsed="false">
      <c r="A439" s="81" t="n">
        <v>46103</v>
      </c>
      <c r="B439" s="81" t="n">
        <v>46103</v>
      </c>
      <c r="C439" s="82" t="s">
        <v>167</v>
      </c>
      <c r="D439" s="82" t="s">
        <v>522</v>
      </c>
      <c r="E439" s="82" t="s">
        <v>523</v>
      </c>
      <c r="F439" s="0" t="n">
        <v>12</v>
      </c>
      <c r="G439" s="82" t="s">
        <v>524</v>
      </c>
      <c r="H439" s="0" t="n">
        <v>8.08</v>
      </c>
      <c r="I439" s="0" t="n">
        <v>50</v>
      </c>
      <c r="J439" s="82" t="s">
        <v>528</v>
      </c>
      <c r="K439" s="83" t="n">
        <v>96.96</v>
      </c>
      <c r="L439" s="0" t="n">
        <v>11976</v>
      </c>
      <c r="M439" s="0" t="n">
        <v>9494</v>
      </c>
      <c r="N439" s="0" t="n">
        <v>1.261428</v>
      </c>
      <c r="O439" s="0" t="n">
        <v>121</v>
      </c>
      <c r="P439" s="0" t="n">
        <v>15</v>
      </c>
      <c r="Q439" s="82" t="s">
        <v>527</v>
      </c>
      <c r="U439" s="0" t="str">
        <f aca="false">IF(C439="","",IF(COUNTIF(Campaigns!$A$7:$A$300,C439)&gt;0,"✓",IF(N(K439)=0,"– no spend","⚠ add to Campaigns tab")))</f>
        <v>✓</v>
      </c>
      <c r="V439" s="83" t="n">
        <f aca="false">IF(K439="","",K439*IF(Settings!$B$22=Settings!$C$6,1,IF(Settings!$B$22="USD",1/INDEX(Settings!$B$29:$B$40,MONTH(A439)),INDEX(Settings!$B$29:$B$40,MONTH(A439)))))</f>
        <v>96.96</v>
      </c>
    </row>
    <row r="440" customFormat="false" ht="15" hidden="false" customHeight="false" outlineLevel="0" collapsed="false">
      <c r="A440" s="81" t="n">
        <v>46103</v>
      </c>
      <c r="B440" s="81" t="n">
        <v>46103</v>
      </c>
      <c r="C440" s="82" t="s">
        <v>166</v>
      </c>
      <c r="D440" s="82" t="s">
        <v>522</v>
      </c>
      <c r="E440" s="82" t="s">
        <v>523</v>
      </c>
      <c r="F440" s="0" t="n">
        <v>38</v>
      </c>
      <c r="G440" s="82" t="s">
        <v>524</v>
      </c>
      <c r="H440" s="0" t="n">
        <v>33.31894737</v>
      </c>
      <c r="I440" s="82" t="s">
        <v>525</v>
      </c>
      <c r="J440" s="82" t="s">
        <v>526</v>
      </c>
      <c r="K440" s="83" t="n">
        <v>1266.12</v>
      </c>
      <c r="L440" s="0" t="n">
        <v>46427</v>
      </c>
      <c r="M440" s="0" t="n">
        <v>35286</v>
      </c>
      <c r="N440" s="0" t="n">
        <v>1.315734</v>
      </c>
      <c r="O440" s="0" t="n">
        <v>575</v>
      </c>
      <c r="P440" s="0" t="n">
        <v>40</v>
      </c>
      <c r="Q440" s="82" t="s">
        <v>527</v>
      </c>
      <c r="U440" s="0" t="str">
        <f aca="false">IF(C440="","",IF(COUNTIF(Campaigns!$A$7:$A$300,C440)&gt;0,"✓",IF(N(K440)=0,"– no spend","⚠ add to Campaigns tab")))</f>
        <v>✓</v>
      </c>
      <c r="V440" s="83" t="n">
        <f aca="false">IF(K440="","",K440*IF(Settings!$B$22=Settings!$C$6,1,IF(Settings!$B$22="USD",1/INDEX(Settings!$B$29:$B$40,MONTH(A440)),INDEX(Settings!$B$29:$B$40,MONTH(A440)))))</f>
        <v>1266.12</v>
      </c>
    </row>
    <row r="441" customFormat="false" ht="15" hidden="false" customHeight="false" outlineLevel="0" collapsed="false">
      <c r="A441" s="81" t="n">
        <v>46103</v>
      </c>
      <c r="B441" s="81" t="n">
        <v>46103</v>
      </c>
      <c r="C441" s="82" t="s">
        <v>179</v>
      </c>
      <c r="D441" s="82" t="s">
        <v>522</v>
      </c>
      <c r="E441" s="82" t="s">
        <v>529</v>
      </c>
      <c r="I441" s="0" t="n">
        <v>20</v>
      </c>
      <c r="J441" s="82" t="s">
        <v>528</v>
      </c>
      <c r="K441" s="83" t="n">
        <v>22.98</v>
      </c>
      <c r="L441" s="0" t="n">
        <v>1296</v>
      </c>
      <c r="M441" s="0" t="n">
        <v>1024</v>
      </c>
      <c r="N441" s="0" t="n">
        <v>1.265625</v>
      </c>
      <c r="O441" s="0" t="n">
        <v>17</v>
      </c>
      <c r="Q441" s="82" t="s">
        <v>527</v>
      </c>
      <c r="U441" s="0" t="str">
        <f aca="false">IF(C441="","",IF(COUNTIF(Campaigns!$A$7:$A$300,C441)&gt;0,"✓",IF(N(K441)=0,"– no spend","⚠ add to Campaigns tab")))</f>
        <v>✓</v>
      </c>
      <c r="V441" s="83" t="n">
        <f aca="false">IF(K441="","",K441*IF(Settings!$B$22=Settings!$C$6,1,IF(Settings!$B$22="USD",1/INDEX(Settings!$B$29:$B$40,MONTH(A441)),INDEX(Settings!$B$29:$B$40,MONTH(A441)))))</f>
        <v>22.98</v>
      </c>
    </row>
    <row r="442" customFormat="false" ht="15" hidden="false" customHeight="false" outlineLevel="0" collapsed="false">
      <c r="A442" s="81" t="n">
        <v>46103</v>
      </c>
      <c r="B442" s="81" t="n">
        <v>46103</v>
      </c>
      <c r="C442" s="82" t="s">
        <v>170</v>
      </c>
      <c r="D442" s="82" t="s">
        <v>522</v>
      </c>
      <c r="E442" s="82" t="s">
        <v>523</v>
      </c>
      <c r="F442" s="0" t="n">
        <v>4</v>
      </c>
      <c r="G442" s="82" t="s">
        <v>524</v>
      </c>
      <c r="H442" s="0" t="n">
        <v>20.86</v>
      </c>
      <c r="I442" s="0" t="n">
        <v>70</v>
      </c>
      <c r="J442" s="82" t="s">
        <v>528</v>
      </c>
      <c r="K442" s="83" t="n">
        <v>83.44</v>
      </c>
      <c r="L442" s="0" t="n">
        <v>1924</v>
      </c>
      <c r="M442" s="0" t="n">
        <v>1695</v>
      </c>
      <c r="N442" s="0" t="n">
        <v>1.135103</v>
      </c>
      <c r="O442" s="0" t="n">
        <v>29</v>
      </c>
      <c r="P442" s="0" t="n">
        <v>4</v>
      </c>
      <c r="Q442" s="82" t="s">
        <v>527</v>
      </c>
      <c r="U442" s="0" t="str">
        <f aca="false">IF(C442="","",IF(COUNTIF(Campaigns!$A$7:$A$300,C442)&gt;0,"✓",IF(N(K442)=0,"– no spend","⚠ add to Campaigns tab")))</f>
        <v>✓</v>
      </c>
      <c r="V442" s="83" t="n">
        <f aca="false">IF(K442="","",K442*IF(Settings!$B$22=Settings!$C$6,1,IF(Settings!$B$22="USD",1/INDEX(Settings!$B$29:$B$40,MONTH(A442)),INDEX(Settings!$B$29:$B$40,MONTH(A442)))))</f>
        <v>83.44</v>
      </c>
    </row>
    <row r="443" customFormat="false" ht="15" hidden="false" customHeight="false" outlineLevel="0" collapsed="false">
      <c r="A443" s="81" t="n">
        <v>46103</v>
      </c>
      <c r="B443" s="81" t="n">
        <v>46103</v>
      </c>
      <c r="C443" s="82" t="s">
        <v>169</v>
      </c>
      <c r="D443" s="82" t="s">
        <v>530</v>
      </c>
      <c r="E443" s="82" t="s">
        <v>529</v>
      </c>
      <c r="I443" s="0" t="n">
        <v>41.29</v>
      </c>
      <c r="J443" s="82" t="s">
        <v>528</v>
      </c>
      <c r="K443" s="83" t="n">
        <v>28.45</v>
      </c>
      <c r="L443" s="0" t="n">
        <v>1107</v>
      </c>
      <c r="M443" s="0" t="n">
        <v>746</v>
      </c>
      <c r="N443" s="0" t="n">
        <v>1.483914</v>
      </c>
      <c r="O443" s="0" t="n">
        <v>10</v>
      </c>
      <c r="Q443" s="82" t="s">
        <v>527</v>
      </c>
      <c r="U443" s="0" t="str">
        <f aca="false">IF(C443="","",IF(COUNTIF(Campaigns!$A$7:$A$300,C443)&gt;0,"✓",IF(N(K443)=0,"– no spend","⚠ add to Campaigns tab")))</f>
        <v>✓</v>
      </c>
      <c r="V443" s="83" t="n">
        <f aca="false">IF(K443="","",K443*IF(Settings!$B$22=Settings!$C$6,1,IF(Settings!$B$22="USD",1/INDEX(Settings!$B$29:$B$40,MONTH(A443)),INDEX(Settings!$B$29:$B$40,MONTH(A443)))))</f>
        <v>28.45</v>
      </c>
    </row>
    <row r="444" customFormat="false" ht="15" hidden="false" customHeight="false" outlineLevel="0" collapsed="false">
      <c r="A444" s="81" t="n">
        <v>46104</v>
      </c>
      <c r="B444" s="81" t="n">
        <v>46104</v>
      </c>
      <c r="C444" s="82" t="s">
        <v>171</v>
      </c>
      <c r="D444" s="82" t="s">
        <v>522</v>
      </c>
      <c r="E444" s="82" t="s">
        <v>532</v>
      </c>
      <c r="I444" s="0" t="n">
        <v>90</v>
      </c>
      <c r="J444" s="82" t="s">
        <v>528</v>
      </c>
      <c r="K444" s="83" t="n">
        <v>85.35</v>
      </c>
      <c r="L444" s="0" t="n">
        <v>2187</v>
      </c>
      <c r="M444" s="0" t="n">
        <v>1789</v>
      </c>
      <c r="N444" s="0" t="n">
        <v>1.222471</v>
      </c>
      <c r="O444" s="0" t="n">
        <v>29</v>
      </c>
      <c r="P444" s="0" t="n">
        <v>3</v>
      </c>
      <c r="Q444" s="82" t="s">
        <v>527</v>
      </c>
      <c r="U444" s="0" t="str">
        <f aca="false">IF(C444="","",IF(COUNTIF(Campaigns!$A$7:$A$300,C444)&gt;0,"✓",IF(N(K444)=0,"– no spend","⚠ add to Campaigns tab")))</f>
        <v>✓</v>
      </c>
      <c r="V444" s="83" t="n">
        <f aca="false">IF(K444="","",K444*IF(Settings!$B$22=Settings!$C$6,1,IF(Settings!$B$22="USD",1/INDEX(Settings!$B$29:$B$40,MONTH(A444)),INDEX(Settings!$B$29:$B$40,MONTH(A444)))))</f>
        <v>85.35</v>
      </c>
    </row>
    <row r="445" customFormat="false" ht="15" hidden="false" customHeight="false" outlineLevel="0" collapsed="false">
      <c r="A445" s="81" t="n">
        <v>46104</v>
      </c>
      <c r="B445" s="81" t="n">
        <v>46104</v>
      </c>
      <c r="C445" s="82" t="s">
        <v>167</v>
      </c>
      <c r="D445" s="82" t="s">
        <v>522</v>
      </c>
      <c r="E445" s="82" t="s">
        <v>523</v>
      </c>
      <c r="F445" s="0" t="n">
        <v>12</v>
      </c>
      <c r="G445" s="82" t="s">
        <v>524</v>
      </c>
      <c r="H445" s="0" t="n">
        <v>7.73416667</v>
      </c>
      <c r="I445" s="0" t="n">
        <v>50</v>
      </c>
      <c r="J445" s="82" t="s">
        <v>528</v>
      </c>
      <c r="K445" s="83" t="n">
        <v>92.81</v>
      </c>
      <c r="L445" s="0" t="n">
        <v>12072</v>
      </c>
      <c r="M445" s="0" t="n">
        <v>9727</v>
      </c>
      <c r="N445" s="0" t="n">
        <v>1.241082</v>
      </c>
      <c r="O445" s="0" t="n">
        <v>107</v>
      </c>
      <c r="P445" s="0" t="n">
        <v>12</v>
      </c>
      <c r="Q445" s="82" t="s">
        <v>527</v>
      </c>
      <c r="U445" s="0" t="str">
        <f aca="false">IF(C445="","",IF(COUNTIF(Campaigns!$A$7:$A$300,C445)&gt;0,"✓",IF(N(K445)=0,"– no spend","⚠ add to Campaigns tab")))</f>
        <v>✓</v>
      </c>
      <c r="V445" s="83" t="n">
        <f aca="false">IF(K445="","",K445*IF(Settings!$B$22=Settings!$C$6,1,IF(Settings!$B$22="USD",1/INDEX(Settings!$B$29:$B$40,MONTH(A445)),INDEX(Settings!$B$29:$B$40,MONTH(A445)))))</f>
        <v>92.81</v>
      </c>
    </row>
    <row r="446" customFormat="false" ht="15" hidden="false" customHeight="false" outlineLevel="0" collapsed="false">
      <c r="A446" s="81" t="n">
        <v>46104</v>
      </c>
      <c r="B446" s="81" t="n">
        <v>46104</v>
      </c>
      <c r="C446" s="82" t="s">
        <v>166</v>
      </c>
      <c r="D446" s="82" t="s">
        <v>522</v>
      </c>
      <c r="E446" s="82" t="s">
        <v>523</v>
      </c>
      <c r="F446" s="0" t="n">
        <v>39</v>
      </c>
      <c r="G446" s="82" t="s">
        <v>524</v>
      </c>
      <c r="H446" s="0" t="n">
        <v>28.96051282</v>
      </c>
      <c r="I446" s="82" t="s">
        <v>525</v>
      </c>
      <c r="J446" s="82" t="s">
        <v>526</v>
      </c>
      <c r="K446" s="83" t="n">
        <v>1129.46</v>
      </c>
      <c r="L446" s="0" t="n">
        <v>45656</v>
      </c>
      <c r="M446" s="0" t="n">
        <v>35519</v>
      </c>
      <c r="N446" s="0" t="n">
        <v>1.285397</v>
      </c>
      <c r="O446" s="0" t="n">
        <v>668</v>
      </c>
      <c r="P446" s="0" t="n">
        <v>40</v>
      </c>
      <c r="Q446" s="82" t="s">
        <v>527</v>
      </c>
      <c r="U446" s="0" t="str">
        <f aca="false">IF(C446="","",IF(COUNTIF(Campaigns!$A$7:$A$300,C446)&gt;0,"✓",IF(N(K446)=0,"– no spend","⚠ add to Campaigns tab")))</f>
        <v>✓</v>
      </c>
      <c r="V446" s="83" t="n">
        <f aca="false">IF(K446="","",K446*IF(Settings!$B$22=Settings!$C$6,1,IF(Settings!$B$22="USD",1/INDEX(Settings!$B$29:$B$40,MONTH(A446)),INDEX(Settings!$B$29:$B$40,MONTH(A446)))))</f>
        <v>1129.46</v>
      </c>
    </row>
    <row r="447" customFormat="false" ht="15" hidden="false" customHeight="false" outlineLevel="0" collapsed="false">
      <c r="A447" s="81" t="n">
        <v>46104</v>
      </c>
      <c r="B447" s="81" t="n">
        <v>46104</v>
      </c>
      <c r="C447" s="82" t="s">
        <v>179</v>
      </c>
      <c r="D447" s="82" t="s">
        <v>522</v>
      </c>
      <c r="E447" s="82" t="s">
        <v>529</v>
      </c>
      <c r="I447" s="0" t="n">
        <v>20</v>
      </c>
      <c r="J447" s="82" t="s">
        <v>528</v>
      </c>
      <c r="K447" s="83" t="n">
        <v>22.58</v>
      </c>
      <c r="L447" s="0" t="n">
        <v>1590</v>
      </c>
      <c r="M447" s="0" t="n">
        <v>1221</v>
      </c>
      <c r="N447" s="0" t="n">
        <v>1.302211</v>
      </c>
      <c r="O447" s="0" t="n">
        <v>20</v>
      </c>
      <c r="Q447" s="82" t="s">
        <v>527</v>
      </c>
      <c r="U447" s="0" t="str">
        <f aca="false">IF(C447="","",IF(COUNTIF(Campaigns!$A$7:$A$300,C447)&gt;0,"✓",IF(N(K447)=0,"– no spend","⚠ add to Campaigns tab")))</f>
        <v>✓</v>
      </c>
      <c r="V447" s="83" t="n">
        <f aca="false">IF(K447="","",K447*IF(Settings!$B$22=Settings!$C$6,1,IF(Settings!$B$22="USD",1/INDEX(Settings!$B$29:$B$40,MONTH(A447)),INDEX(Settings!$B$29:$B$40,MONTH(A447)))))</f>
        <v>22.58</v>
      </c>
    </row>
    <row r="448" customFormat="false" ht="15" hidden="false" customHeight="false" outlineLevel="0" collapsed="false">
      <c r="A448" s="81" t="n">
        <v>46104</v>
      </c>
      <c r="B448" s="81" t="n">
        <v>46104</v>
      </c>
      <c r="C448" s="82" t="s">
        <v>170</v>
      </c>
      <c r="D448" s="82" t="s">
        <v>522</v>
      </c>
      <c r="E448" s="82" t="s">
        <v>523</v>
      </c>
      <c r="F448" s="0" t="n">
        <v>2</v>
      </c>
      <c r="G448" s="82" t="s">
        <v>524</v>
      </c>
      <c r="H448" s="0" t="n">
        <v>37.72</v>
      </c>
      <c r="I448" s="0" t="n">
        <v>70</v>
      </c>
      <c r="J448" s="82" t="s">
        <v>528</v>
      </c>
      <c r="K448" s="83" t="n">
        <v>75.44</v>
      </c>
      <c r="L448" s="0" t="n">
        <v>2112</v>
      </c>
      <c r="M448" s="0" t="n">
        <v>1789</v>
      </c>
      <c r="N448" s="0" t="n">
        <v>1.180548</v>
      </c>
      <c r="O448" s="0" t="n">
        <v>34</v>
      </c>
      <c r="P448" s="0" t="n">
        <v>1</v>
      </c>
      <c r="Q448" s="82" t="s">
        <v>527</v>
      </c>
      <c r="U448" s="0" t="str">
        <f aca="false">IF(C448="","",IF(COUNTIF(Campaigns!$A$7:$A$300,C448)&gt;0,"✓",IF(N(K448)=0,"– no spend","⚠ add to Campaigns tab")))</f>
        <v>✓</v>
      </c>
      <c r="V448" s="83" t="n">
        <f aca="false">IF(K448="","",K448*IF(Settings!$B$22=Settings!$C$6,1,IF(Settings!$B$22="USD",1/INDEX(Settings!$B$29:$B$40,MONTH(A448)),INDEX(Settings!$B$29:$B$40,MONTH(A448)))))</f>
        <v>75.44</v>
      </c>
    </row>
    <row r="449" customFormat="false" ht="15" hidden="false" customHeight="false" outlineLevel="0" collapsed="false">
      <c r="A449" s="81" t="n">
        <v>46104</v>
      </c>
      <c r="B449" s="81" t="n">
        <v>46104</v>
      </c>
      <c r="C449" s="82" t="s">
        <v>169</v>
      </c>
      <c r="D449" s="82" t="s">
        <v>530</v>
      </c>
      <c r="E449" s="82" t="s">
        <v>529</v>
      </c>
      <c r="F449" s="0" t="n">
        <v>1</v>
      </c>
      <c r="G449" s="82" t="s">
        <v>531</v>
      </c>
      <c r="H449" s="0" t="n">
        <v>23.87</v>
      </c>
      <c r="I449" s="0" t="n">
        <v>41.29</v>
      </c>
      <c r="J449" s="82" t="s">
        <v>528</v>
      </c>
      <c r="K449" s="83" t="n">
        <v>23.87</v>
      </c>
      <c r="L449" s="0" t="n">
        <v>944</v>
      </c>
      <c r="M449" s="0" t="n">
        <v>613</v>
      </c>
      <c r="N449" s="0" t="n">
        <v>1.539967</v>
      </c>
      <c r="O449" s="0" t="n">
        <v>9</v>
      </c>
      <c r="P449" s="0" t="n">
        <v>1</v>
      </c>
      <c r="Q449" s="82" t="s">
        <v>527</v>
      </c>
      <c r="U449" s="0" t="str">
        <f aca="false">IF(C449="","",IF(COUNTIF(Campaigns!$A$7:$A$300,C449)&gt;0,"✓",IF(N(K449)=0,"– no spend","⚠ add to Campaigns tab")))</f>
        <v>✓</v>
      </c>
      <c r="V449" s="83" t="n">
        <f aca="false">IF(K449="","",K449*IF(Settings!$B$22=Settings!$C$6,1,IF(Settings!$B$22="USD",1/INDEX(Settings!$B$29:$B$40,MONTH(A449)),INDEX(Settings!$B$29:$B$40,MONTH(A449)))))</f>
        <v>23.87</v>
      </c>
    </row>
    <row r="450" customFormat="false" ht="15" hidden="false" customHeight="false" outlineLevel="0" collapsed="false">
      <c r="A450" s="81" t="n">
        <v>46105</v>
      </c>
      <c r="B450" s="81" t="n">
        <v>46105</v>
      </c>
      <c r="C450" s="82" t="s">
        <v>171</v>
      </c>
      <c r="D450" s="82" t="s">
        <v>522</v>
      </c>
      <c r="E450" s="82" t="s">
        <v>532</v>
      </c>
      <c r="I450" s="0" t="n">
        <v>90</v>
      </c>
      <c r="J450" s="82" t="s">
        <v>528</v>
      </c>
      <c r="K450" s="83" t="n">
        <v>101.79</v>
      </c>
      <c r="L450" s="0" t="n">
        <v>2853</v>
      </c>
      <c r="M450" s="0" t="n">
        <v>2313</v>
      </c>
      <c r="N450" s="0" t="n">
        <v>1.233463</v>
      </c>
      <c r="O450" s="0" t="n">
        <v>25</v>
      </c>
      <c r="P450" s="0" t="n">
        <v>3</v>
      </c>
      <c r="Q450" s="82" t="s">
        <v>527</v>
      </c>
      <c r="U450" s="0" t="str">
        <f aca="false">IF(C450="","",IF(COUNTIF(Campaigns!$A$7:$A$300,C450)&gt;0,"✓",IF(N(K450)=0,"– no spend","⚠ add to Campaigns tab")))</f>
        <v>✓</v>
      </c>
      <c r="V450" s="83" t="n">
        <f aca="false">IF(K450="","",K450*IF(Settings!$B$22=Settings!$C$6,1,IF(Settings!$B$22="USD",1/INDEX(Settings!$B$29:$B$40,MONTH(A450)),INDEX(Settings!$B$29:$B$40,MONTH(A450)))))</f>
        <v>101.79</v>
      </c>
    </row>
    <row r="451" customFormat="false" ht="15" hidden="false" customHeight="false" outlineLevel="0" collapsed="false">
      <c r="A451" s="81" t="n">
        <v>46105</v>
      </c>
      <c r="B451" s="81" t="n">
        <v>46105</v>
      </c>
      <c r="C451" s="82" t="s">
        <v>167</v>
      </c>
      <c r="D451" s="82" t="s">
        <v>522</v>
      </c>
      <c r="E451" s="82" t="s">
        <v>523</v>
      </c>
      <c r="F451" s="0" t="n">
        <v>11</v>
      </c>
      <c r="G451" s="82" t="s">
        <v>524</v>
      </c>
      <c r="H451" s="0" t="n">
        <v>7.83272727</v>
      </c>
      <c r="I451" s="0" t="n">
        <v>50</v>
      </c>
      <c r="J451" s="82" t="s">
        <v>528</v>
      </c>
      <c r="K451" s="83" t="n">
        <v>86.16</v>
      </c>
      <c r="L451" s="0" t="n">
        <v>11041</v>
      </c>
      <c r="M451" s="0" t="n">
        <v>8686</v>
      </c>
      <c r="N451" s="0" t="n">
        <v>1.271126</v>
      </c>
      <c r="O451" s="0" t="n">
        <v>106</v>
      </c>
      <c r="P451" s="0" t="n">
        <v>11</v>
      </c>
      <c r="Q451" s="82" t="s">
        <v>527</v>
      </c>
      <c r="U451" s="0" t="str">
        <f aca="false">IF(C451="","",IF(COUNTIF(Campaigns!$A$7:$A$300,C451)&gt;0,"✓",IF(N(K451)=0,"– no spend","⚠ add to Campaigns tab")))</f>
        <v>✓</v>
      </c>
      <c r="V451" s="83" t="n">
        <f aca="false">IF(K451="","",K451*IF(Settings!$B$22=Settings!$C$6,1,IF(Settings!$B$22="USD",1/INDEX(Settings!$B$29:$B$40,MONTH(A451)),INDEX(Settings!$B$29:$B$40,MONTH(A451)))))</f>
        <v>86.16</v>
      </c>
    </row>
    <row r="452" customFormat="false" ht="15" hidden="false" customHeight="false" outlineLevel="0" collapsed="false">
      <c r="A452" s="81" t="n">
        <v>46105</v>
      </c>
      <c r="B452" s="81" t="n">
        <v>46105</v>
      </c>
      <c r="C452" s="82" t="s">
        <v>166</v>
      </c>
      <c r="D452" s="82" t="s">
        <v>522</v>
      </c>
      <c r="E452" s="82" t="s">
        <v>523</v>
      </c>
      <c r="F452" s="0" t="n">
        <v>30</v>
      </c>
      <c r="G452" s="82" t="s">
        <v>524</v>
      </c>
      <c r="H452" s="0" t="n">
        <v>35.56433333</v>
      </c>
      <c r="I452" s="82" t="s">
        <v>525</v>
      </c>
      <c r="J452" s="82" t="s">
        <v>526</v>
      </c>
      <c r="K452" s="83" t="n">
        <v>1066.93</v>
      </c>
      <c r="L452" s="0" t="n">
        <v>43640</v>
      </c>
      <c r="M452" s="0" t="n">
        <v>34901</v>
      </c>
      <c r="N452" s="0" t="n">
        <v>1.250394</v>
      </c>
      <c r="O452" s="0" t="n">
        <v>557</v>
      </c>
      <c r="P452" s="0" t="n">
        <v>32</v>
      </c>
      <c r="Q452" s="82" t="s">
        <v>527</v>
      </c>
      <c r="U452" s="0" t="str">
        <f aca="false">IF(C452="","",IF(COUNTIF(Campaigns!$A$7:$A$300,C452)&gt;0,"✓",IF(N(K452)=0,"– no spend","⚠ add to Campaigns tab")))</f>
        <v>✓</v>
      </c>
      <c r="V452" s="83" t="n">
        <f aca="false">IF(K452="","",K452*IF(Settings!$B$22=Settings!$C$6,1,IF(Settings!$B$22="USD",1/INDEX(Settings!$B$29:$B$40,MONTH(A452)),INDEX(Settings!$B$29:$B$40,MONTH(A452)))))</f>
        <v>1066.93</v>
      </c>
    </row>
    <row r="453" customFormat="false" ht="15" hidden="false" customHeight="false" outlineLevel="0" collapsed="false">
      <c r="A453" s="81" t="n">
        <v>46105</v>
      </c>
      <c r="B453" s="81" t="n">
        <v>46105</v>
      </c>
      <c r="C453" s="82" t="s">
        <v>179</v>
      </c>
      <c r="D453" s="82" t="s">
        <v>522</v>
      </c>
      <c r="E453" s="82" t="s">
        <v>529</v>
      </c>
      <c r="I453" s="0" t="n">
        <v>20</v>
      </c>
      <c r="J453" s="82" t="s">
        <v>528</v>
      </c>
      <c r="K453" s="83" t="n">
        <v>20.87</v>
      </c>
      <c r="L453" s="0" t="n">
        <v>1652</v>
      </c>
      <c r="M453" s="0" t="n">
        <v>1318</v>
      </c>
      <c r="N453" s="0" t="n">
        <v>1.253414</v>
      </c>
      <c r="O453" s="0" t="n">
        <v>15</v>
      </c>
      <c r="Q453" s="82" t="s">
        <v>527</v>
      </c>
      <c r="U453" s="0" t="str">
        <f aca="false">IF(C453="","",IF(COUNTIF(Campaigns!$A$7:$A$300,C453)&gt;0,"✓",IF(N(K453)=0,"– no spend","⚠ add to Campaigns tab")))</f>
        <v>✓</v>
      </c>
      <c r="V453" s="83" t="n">
        <f aca="false">IF(K453="","",K453*IF(Settings!$B$22=Settings!$C$6,1,IF(Settings!$B$22="USD",1/INDEX(Settings!$B$29:$B$40,MONTH(A453)),INDEX(Settings!$B$29:$B$40,MONTH(A453)))))</f>
        <v>20.87</v>
      </c>
    </row>
    <row r="454" customFormat="false" ht="15" hidden="false" customHeight="false" outlineLevel="0" collapsed="false">
      <c r="A454" s="81" t="n">
        <v>46105</v>
      </c>
      <c r="B454" s="81" t="n">
        <v>46105</v>
      </c>
      <c r="C454" s="82" t="s">
        <v>170</v>
      </c>
      <c r="D454" s="82" t="s">
        <v>522</v>
      </c>
      <c r="E454" s="82" t="s">
        <v>523</v>
      </c>
      <c r="F454" s="0" t="n">
        <v>3</v>
      </c>
      <c r="G454" s="82" t="s">
        <v>524</v>
      </c>
      <c r="H454" s="0" t="n">
        <v>21.89</v>
      </c>
      <c r="I454" s="0" t="n">
        <v>70</v>
      </c>
      <c r="J454" s="82" t="s">
        <v>528</v>
      </c>
      <c r="K454" s="83" t="n">
        <v>65.67</v>
      </c>
      <c r="L454" s="0" t="n">
        <v>2154</v>
      </c>
      <c r="M454" s="0" t="n">
        <v>1855</v>
      </c>
      <c r="N454" s="0" t="n">
        <v>1.161186</v>
      </c>
      <c r="O454" s="0" t="n">
        <v>20</v>
      </c>
      <c r="P454" s="0" t="n">
        <v>4</v>
      </c>
      <c r="Q454" s="82" t="s">
        <v>527</v>
      </c>
      <c r="U454" s="0" t="str">
        <f aca="false">IF(C454="","",IF(COUNTIF(Campaigns!$A$7:$A$300,C454)&gt;0,"✓",IF(N(K454)=0,"– no spend","⚠ add to Campaigns tab")))</f>
        <v>✓</v>
      </c>
      <c r="V454" s="83" t="n">
        <f aca="false">IF(K454="","",K454*IF(Settings!$B$22=Settings!$C$6,1,IF(Settings!$B$22="USD",1/INDEX(Settings!$B$29:$B$40,MONTH(A454)),INDEX(Settings!$B$29:$B$40,MONTH(A454)))))</f>
        <v>65.67</v>
      </c>
    </row>
    <row r="455" customFormat="false" ht="15" hidden="false" customHeight="false" outlineLevel="0" collapsed="false">
      <c r="A455" s="81" t="n">
        <v>46105</v>
      </c>
      <c r="B455" s="81" t="n">
        <v>46105</v>
      </c>
      <c r="C455" s="82" t="s">
        <v>169</v>
      </c>
      <c r="D455" s="82" t="s">
        <v>530</v>
      </c>
      <c r="E455" s="82" t="s">
        <v>529</v>
      </c>
      <c r="I455" s="0" t="n">
        <v>41.29</v>
      </c>
      <c r="J455" s="82" t="s">
        <v>528</v>
      </c>
      <c r="K455" s="83" t="n">
        <v>20.99</v>
      </c>
      <c r="L455" s="0" t="n">
        <v>1080</v>
      </c>
      <c r="M455" s="0" t="n">
        <v>623</v>
      </c>
      <c r="N455" s="0" t="n">
        <v>1.733547</v>
      </c>
      <c r="O455" s="0" t="n">
        <v>6</v>
      </c>
      <c r="Q455" s="82" t="s">
        <v>527</v>
      </c>
      <c r="U455" s="0" t="str">
        <f aca="false">IF(C455="","",IF(COUNTIF(Campaigns!$A$7:$A$300,C455)&gt;0,"✓",IF(N(K455)=0,"– no spend","⚠ add to Campaigns tab")))</f>
        <v>✓</v>
      </c>
      <c r="V455" s="83" t="n">
        <f aca="false">IF(K455="","",K455*IF(Settings!$B$22=Settings!$C$6,1,IF(Settings!$B$22="USD",1/INDEX(Settings!$B$29:$B$40,MONTH(A455)),INDEX(Settings!$B$29:$B$40,MONTH(A455)))))</f>
        <v>20.99</v>
      </c>
    </row>
    <row r="456" customFormat="false" ht="15" hidden="false" customHeight="false" outlineLevel="0" collapsed="false">
      <c r="A456" s="81" t="n">
        <v>46106</v>
      </c>
      <c r="B456" s="81" t="n">
        <v>46106</v>
      </c>
      <c r="C456" s="82" t="s">
        <v>171</v>
      </c>
      <c r="D456" s="82" t="s">
        <v>522</v>
      </c>
      <c r="E456" s="82" t="s">
        <v>532</v>
      </c>
      <c r="I456" s="0" t="n">
        <v>90</v>
      </c>
      <c r="J456" s="82" t="s">
        <v>528</v>
      </c>
      <c r="K456" s="83" t="n">
        <v>92.35</v>
      </c>
      <c r="L456" s="0" t="n">
        <v>2440</v>
      </c>
      <c r="M456" s="0" t="n">
        <v>1975</v>
      </c>
      <c r="N456" s="0" t="n">
        <v>1.235443</v>
      </c>
      <c r="O456" s="0" t="n">
        <v>30</v>
      </c>
      <c r="P456" s="0" t="n">
        <v>8</v>
      </c>
      <c r="Q456" s="82" t="s">
        <v>527</v>
      </c>
      <c r="U456" s="0" t="str">
        <f aca="false">IF(C456="","",IF(COUNTIF(Campaigns!$A$7:$A$300,C456)&gt;0,"✓",IF(N(K456)=0,"– no spend","⚠ add to Campaigns tab")))</f>
        <v>✓</v>
      </c>
      <c r="V456" s="83" t="n">
        <f aca="false">IF(K456="","",K456*IF(Settings!$B$22=Settings!$C$6,1,IF(Settings!$B$22="USD",1/INDEX(Settings!$B$29:$B$40,MONTH(A456)),INDEX(Settings!$B$29:$B$40,MONTH(A456)))))</f>
        <v>92.35</v>
      </c>
    </row>
    <row r="457" customFormat="false" ht="15" hidden="false" customHeight="false" outlineLevel="0" collapsed="false">
      <c r="A457" s="81" t="n">
        <v>46106</v>
      </c>
      <c r="B457" s="81" t="n">
        <v>46106</v>
      </c>
      <c r="C457" s="82" t="s">
        <v>167</v>
      </c>
      <c r="D457" s="82" t="s">
        <v>522</v>
      </c>
      <c r="E457" s="82" t="s">
        <v>523</v>
      </c>
      <c r="F457" s="0" t="n">
        <v>13</v>
      </c>
      <c r="G457" s="82" t="s">
        <v>524</v>
      </c>
      <c r="H457" s="0" t="n">
        <v>6.87692308</v>
      </c>
      <c r="I457" s="0" t="n">
        <v>50</v>
      </c>
      <c r="J457" s="82" t="s">
        <v>528</v>
      </c>
      <c r="K457" s="83" t="n">
        <v>89.4</v>
      </c>
      <c r="L457" s="0" t="n">
        <v>10633</v>
      </c>
      <c r="M457" s="0" t="n">
        <v>8816</v>
      </c>
      <c r="N457" s="0" t="n">
        <v>1.206103</v>
      </c>
      <c r="O457" s="0" t="n">
        <v>121</v>
      </c>
      <c r="P457" s="0" t="n">
        <v>15</v>
      </c>
      <c r="Q457" s="82" t="s">
        <v>527</v>
      </c>
      <c r="U457" s="0" t="str">
        <f aca="false">IF(C457="","",IF(COUNTIF(Campaigns!$A$7:$A$300,C457)&gt;0,"✓",IF(N(K457)=0,"– no spend","⚠ add to Campaigns tab")))</f>
        <v>✓</v>
      </c>
      <c r="V457" s="83" t="n">
        <f aca="false">IF(K457="","",K457*IF(Settings!$B$22=Settings!$C$6,1,IF(Settings!$B$22="USD",1/INDEX(Settings!$B$29:$B$40,MONTH(A457)),INDEX(Settings!$B$29:$B$40,MONTH(A457)))))</f>
        <v>89.4</v>
      </c>
    </row>
    <row r="458" customFormat="false" ht="15" hidden="false" customHeight="false" outlineLevel="0" collapsed="false">
      <c r="A458" s="81" t="n">
        <v>46106</v>
      </c>
      <c r="B458" s="81" t="n">
        <v>46106</v>
      </c>
      <c r="C458" s="82" t="s">
        <v>166</v>
      </c>
      <c r="D458" s="82" t="s">
        <v>522</v>
      </c>
      <c r="E458" s="82" t="s">
        <v>523</v>
      </c>
      <c r="F458" s="0" t="n">
        <v>20</v>
      </c>
      <c r="G458" s="82" t="s">
        <v>524</v>
      </c>
      <c r="H458" s="0" t="n">
        <v>28.8125</v>
      </c>
      <c r="I458" s="82" t="s">
        <v>525</v>
      </c>
      <c r="J458" s="82" t="s">
        <v>526</v>
      </c>
      <c r="K458" s="83" t="n">
        <v>576.25</v>
      </c>
      <c r="L458" s="0" t="n">
        <v>21897</v>
      </c>
      <c r="M458" s="0" t="n">
        <v>18727</v>
      </c>
      <c r="N458" s="0" t="n">
        <v>1.169274</v>
      </c>
      <c r="O458" s="0" t="n">
        <v>407</v>
      </c>
      <c r="P458" s="0" t="n">
        <v>21</v>
      </c>
      <c r="Q458" s="82" t="s">
        <v>527</v>
      </c>
      <c r="U458" s="0" t="str">
        <f aca="false">IF(C458="","",IF(COUNTIF(Campaigns!$A$7:$A$300,C458)&gt;0,"✓",IF(N(K458)=0,"– no spend","⚠ add to Campaigns tab")))</f>
        <v>✓</v>
      </c>
      <c r="V458" s="83" t="n">
        <f aca="false">IF(K458="","",K458*IF(Settings!$B$22=Settings!$C$6,1,IF(Settings!$B$22="USD",1/INDEX(Settings!$B$29:$B$40,MONTH(A458)),INDEX(Settings!$B$29:$B$40,MONTH(A458)))))</f>
        <v>576.25</v>
      </c>
    </row>
    <row r="459" customFormat="false" ht="15" hidden="false" customHeight="false" outlineLevel="0" collapsed="false">
      <c r="A459" s="81" t="n">
        <v>46106</v>
      </c>
      <c r="B459" s="81" t="n">
        <v>46106</v>
      </c>
      <c r="C459" s="82" t="s">
        <v>179</v>
      </c>
      <c r="D459" s="82" t="s">
        <v>522</v>
      </c>
      <c r="E459" s="82" t="s">
        <v>529</v>
      </c>
      <c r="F459" s="0" t="n">
        <v>2</v>
      </c>
      <c r="G459" s="82" t="s">
        <v>531</v>
      </c>
      <c r="H459" s="0" t="n">
        <v>9.5</v>
      </c>
      <c r="I459" s="0" t="n">
        <v>20</v>
      </c>
      <c r="J459" s="82" t="s">
        <v>528</v>
      </c>
      <c r="K459" s="83" t="n">
        <v>19</v>
      </c>
      <c r="L459" s="0" t="n">
        <v>1295</v>
      </c>
      <c r="M459" s="0" t="n">
        <v>1003</v>
      </c>
      <c r="N459" s="0" t="n">
        <v>1.291127</v>
      </c>
      <c r="O459" s="0" t="n">
        <v>17</v>
      </c>
      <c r="P459" s="0" t="n">
        <v>2</v>
      </c>
      <c r="Q459" s="82" t="s">
        <v>527</v>
      </c>
      <c r="U459" s="0" t="str">
        <f aca="false">IF(C459="","",IF(COUNTIF(Campaigns!$A$7:$A$300,C459)&gt;0,"✓",IF(N(K459)=0,"– no spend","⚠ add to Campaigns tab")))</f>
        <v>✓</v>
      </c>
      <c r="V459" s="83" t="n">
        <f aca="false">IF(K459="","",K459*IF(Settings!$B$22=Settings!$C$6,1,IF(Settings!$B$22="USD",1/INDEX(Settings!$B$29:$B$40,MONTH(A459)),INDEX(Settings!$B$29:$B$40,MONTH(A459)))))</f>
        <v>19</v>
      </c>
    </row>
    <row r="460" customFormat="false" ht="15" hidden="false" customHeight="false" outlineLevel="0" collapsed="false">
      <c r="A460" s="81" t="n">
        <v>46106</v>
      </c>
      <c r="B460" s="81" t="n">
        <v>46106</v>
      </c>
      <c r="C460" s="82" t="s">
        <v>170</v>
      </c>
      <c r="D460" s="82" t="s">
        <v>522</v>
      </c>
      <c r="E460" s="82" t="s">
        <v>523</v>
      </c>
      <c r="F460" s="0" t="n">
        <v>3</v>
      </c>
      <c r="G460" s="82" t="s">
        <v>524</v>
      </c>
      <c r="H460" s="0" t="n">
        <v>25.33666667</v>
      </c>
      <c r="I460" s="0" t="n">
        <v>70</v>
      </c>
      <c r="J460" s="82" t="s">
        <v>528</v>
      </c>
      <c r="K460" s="83" t="n">
        <v>76.01</v>
      </c>
      <c r="L460" s="0" t="n">
        <v>1994</v>
      </c>
      <c r="M460" s="0" t="n">
        <v>1682</v>
      </c>
      <c r="N460" s="0" t="n">
        <v>1.185493</v>
      </c>
      <c r="O460" s="0" t="n">
        <v>22</v>
      </c>
      <c r="P460" s="0" t="n">
        <v>3</v>
      </c>
      <c r="Q460" s="82" t="s">
        <v>527</v>
      </c>
      <c r="U460" s="0" t="str">
        <f aca="false">IF(C460="","",IF(COUNTIF(Campaigns!$A$7:$A$300,C460)&gt;0,"✓",IF(N(K460)=0,"– no spend","⚠ add to Campaigns tab")))</f>
        <v>✓</v>
      </c>
      <c r="V460" s="83" t="n">
        <f aca="false">IF(K460="","",K460*IF(Settings!$B$22=Settings!$C$6,1,IF(Settings!$B$22="USD",1/INDEX(Settings!$B$29:$B$40,MONTH(A460)),INDEX(Settings!$B$29:$B$40,MONTH(A460)))))</f>
        <v>76.01</v>
      </c>
    </row>
    <row r="461" customFormat="false" ht="15" hidden="false" customHeight="false" outlineLevel="0" collapsed="false">
      <c r="A461" s="81" t="n">
        <v>46106</v>
      </c>
      <c r="B461" s="81" t="n">
        <v>46106</v>
      </c>
      <c r="C461" s="82" t="s">
        <v>169</v>
      </c>
      <c r="D461" s="82" t="s">
        <v>530</v>
      </c>
      <c r="E461" s="82" t="s">
        <v>529</v>
      </c>
      <c r="I461" s="0" t="n">
        <v>41.29</v>
      </c>
      <c r="J461" s="82" t="s">
        <v>528</v>
      </c>
      <c r="K461" s="83" t="n">
        <v>17.03</v>
      </c>
      <c r="L461" s="0" t="n">
        <v>731</v>
      </c>
      <c r="M461" s="0" t="n">
        <v>460</v>
      </c>
      <c r="N461" s="0" t="n">
        <v>1.58913</v>
      </c>
      <c r="O461" s="0" t="n">
        <v>6</v>
      </c>
      <c r="Q461" s="82" t="s">
        <v>527</v>
      </c>
      <c r="U461" s="0" t="str">
        <f aca="false">IF(C461="","",IF(COUNTIF(Campaigns!$A$7:$A$300,C461)&gt;0,"✓",IF(N(K461)=0,"– no spend","⚠ add to Campaigns tab")))</f>
        <v>✓</v>
      </c>
      <c r="V461" s="83" t="n">
        <f aca="false">IF(K461="","",K461*IF(Settings!$B$22=Settings!$C$6,1,IF(Settings!$B$22="USD",1/INDEX(Settings!$B$29:$B$40,MONTH(A461)),INDEX(Settings!$B$29:$B$40,MONTH(A461)))))</f>
        <v>17.03</v>
      </c>
    </row>
    <row r="462" customFormat="false" ht="15" hidden="false" customHeight="false" outlineLevel="0" collapsed="false">
      <c r="A462" s="81" t="n">
        <v>46107</v>
      </c>
      <c r="B462" s="81" t="n">
        <v>46107</v>
      </c>
      <c r="C462" s="82" t="s">
        <v>171</v>
      </c>
      <c r="D462" s="82" t="s">
        <v>522</v>
      </c>
      <c r="E462" s="82" t="s">
        <v>532</v>
      </c>
      <c r="I462" s="0" t="n">
        <v>90</v>
      </c>
      <c r="J462" s="82" t="s">
        <v>528</v>
      </c>
      <c r="K462" s="83" t="n">
        <v>88.18</v>
      </c>
      <c r="L462" s="0" t="n">
        <v>2276</v>
      </c>
      <c r="M462" s="0" t="n">
        <v>1753</v>
      </c>
      <c r="N462" s="0" t="n">
        <v>1.298346</v>
      </c>
      <c r="O462" s="0" t="n">
        <v>25</v>
      </c>
      <c r="P462" s="0" t="n">
        <v>4</v>
      </c>
      <c r="Q462" s="82" t="s">
        <v>527</v>
      </c>
      <c r="U462" s="0" t="str">
        <f aca="false">IF(C462="","",IF(COUNTIF(Campaigns!$A$7:$A$300,C462)&gt;0,"✓",IF(N(K462)=0,"– no spend","⚠ add to Campaigns tab")))</f>
        <v>✓</v>
      </c>
      <c r="V462" s="83" t="n">
        <f aca="false">IF(K462="","",K462*IF(Settings!$B$22=Settings!$C$6,1,IF(Settings!$B$22="USD",1/INDEX(Settings!$B$29:$B$40,MONTH(A462)),INDEX(Settings!$B$29:$B$40,MONTH(A462)))))</f>
        <v>88.18</v>
      </c>
    </row>
    <row r="463" customFormat="false" ht="15" hidden="false" customHeight="false" outlineLevel="0" collapsed="false">
      <c r="A463" s="81" t="n">
        <v>46107</v>
      </c>
      <c r="B463" s="81" t="n">
        <v>46107</v>
      </c>
      <c r="C463" s="82" t="s">
        <v>167</v>
      </c>
      <c r="D463" s="82" t="s">
        <v>522</v>
      </c>
      <c r="E463" s="82" t="s">
        <v>523</v>
      </c>
      <c r="F463" s="0" t="n">
        <v>12</v>
      </c>
      <c r="G463" s="82" t="s">
        <v>524</v>
      </c>
      <c r="H463" s="0" t="n">
        <v>6.98416667</v>
      </c>
      <c r="I463" s="0" t="n">
        <v>50</v>
      </c>
      <c r="J463" s="82" t="s">
        <v>528</v>
      </c>
      <c r="K463" s="83" t="n">
        <v>83.81</v>
      </c>
      <c r="L463" s="0" t="n">
        <v>10780</v>
      </c>
      <c r="M463" s="0" t="n">
        <v>8843</v>
      </c>
      <c r="N463" s="0" t="n">
        <v>1.219043</v>
      </c>
      <c r="O463" s="0" t="n">
        <v>129</v>
      </c>
      <c r="P463" s="0" t="n">
        <v>12</v>
      </c>
      <c r="Q463" s="82" t="s">
        <v>527</v>
      </c>
      <c r="U463" s="0" t="str">
        <f aca="false">IF(C463="","",IF(COUNTIF(Campaigns!$A$7:$A$300,C463)&gt;0,"✓",IF(N(K463)=0,"– no spend","⚠ add to Campaigns tab")))</f>
        <v>✓</v>
      </c>
      <c r="V463" s="83" t="n">
        <f aca="false">IF(K463="","",K463*IF(Settings!$B$22=Settings!$C$6,1,IF(Settings!$B$22="USD",1/INDEX(Settings!$B$29:$B$40,MONTH(A463)),INDEX(Settings!$B$29:$B$40,MONTH(A463)))))</f>
        <v>83.81</v>
      </c>
    </row>
    <row r="464" customFormat="false" ht="15" hidden="false" customHeight="false" outlineLevel="0" collapsed="false">
      <c r="A464" s="81" t="n">
        <v>46107</v>
      </c>
      <c r="B464" s="81" t="n">
        <v>46107</v>
      </c>
      <c r="C464" s="82" t="s">
        <v>166</v>
      </c>
      <c r="D464" s="82" t="s">
        <v>522</v>
      </c>
      <c r="E464" s="82" t="s">
        <v>523</v>
      </c>
      <c r="F464" s="0" t="n">
        <v>7</v>
      </c>
      <c r="G464" s="82" t="s">
        <v>524</v>
      </c>
      <c r="H464" s="0" t="n">
        <v>62.67142857</v>
      </c>
      <c r="I464" s="82" t="s">
        <v>525</v>
      </c>
      <c r="J464" s="82" t="s">
        <v>526</v>
      </c>
      <c r="K464" s="83" t="n">
        <v>438.7</v>
      </c>
      <c r="L464" s="0" t="n">
        <v>16247</v>
      </c>
      <c r="M464" s="0" t="n">
        <v>12518</v>
      </c>
      <c r="N464" s="0" t="n">
        <v>1.297891</v>
      </c>
      <c r="O464" s="0" t="n">
        <v>355</v>
      </c>
      <c r="P464" s="0" t="n">
        <v>7</v>
      </c>
      <c r="Q464" s="82" t="s">
        <v>527</v>
      </c>
      <c r="U464" s="0" t="str">
        <f aca="false">IF(C464="","",IF(COUNTIF(Campaigns!$A$7:$A$300,C464)&gt;0,"✓",IF(N(K464)=0,"– no spend","⚠ add to Campaigns tab")))</f>
        <v>✓</v>
      </c>
      <c r="V464" s="83" t="n">
        <f aca="false">IF(K464="","",K464*IF(Settings!$B$22=Settings!$C$6,1,IF(Settings!$B$22="USD",1/INDEX(Settings!$B$29:$B$40,MONTH(A464)),INDEX(Settings!$B$29:$B$40,MONTH(A464)))))</f>
        <v>438.7</v>
      </c>
    </row>
    <row r="465" customFormat="false" ht="15" hidden="false" customHeight="false" outlineLevel="0" collapsed="false">
      <c r="A465" s="81" t="n">
        <v>46107</v>
      </c>
      <c r="B465" s="81" t="n">
        <v>46107</v>
      </c>
      <c r="C465" s="82" t="s">
        <v>179</v>
      </c>
      <c r="D465" s="82" t="s">
        <v>522</v>
      </c>
      <c r="E465" s="82" t="s">
        <v>529</v>
      </c>
      <c r="F465" s="0" t="n">
        <v>2</v>
      </c>
      <c r="G465" s="82" t="s">
        <v>531</v>
      </c>
      <c r="H465" s="0" t="n">
        <v>9.255</v>
      </c>
      <c r="I465" s="0" t="n">
        <v>20</v>
      </c>
      <c r="J465" s="82" t="s">
        <v>528</v>
      </c>
      <c r="K465" s="83" t="n">
        <v>18.51</v>
      </c>
      <c r="L465" s="0" t="n">
        <v>1389</v>
      </c>
      <c r="M465" s="0" t="n">
        <v>1085</v>
      </c>
      <c r="N465" s="0" t="n">
        <v>1.280184</v>
      </c>
      <c r="O465" s="0" t="n">
        <v>14</v>
      </c>
      <c r="P465" s="0" t="n">
        <v>2</v>
      </c>
      <c r="Q465" s="82" t="s">
        <v>527</v>
      </c>
      <c r="U465" s="0" t="str">
        <f aca="false">IF(C465="","",IF(COUNTIF(Campaigns!$A$7:$A$300,C465)&gt;0,"✓",IF(N(K465)=0,"– no spend","⚠ add to Campaigns tab")))</f>
        <v>✓</v>
      </c>
      <c r="V465" s="83" t="n">
        <f aca="false">IF(K465="","",K465*IF(Settings!$B$22=Settings!$C$6,1,IF(Settings!$B$22="USD",1/INDEX(Settings!$B$29:$B$40,MONTH(A465)),INDEX(Settings!$B$29:$B$40,MONTH(A465)))))</f>
        <v>18.51</v>
      </c>
    </row>
    <row r="466" customFormat="false" ht="15" hidden="false" customHeight="false" outlineLevel="0" collapsed="false">
      <c r="A466" s="81" t="n">
        <v>46107</v>
      </c>
      <c r="B466" s="81" t="n">
        <v>46107</v>
      </c>
      <c r="C466" s="82" t="s">
        <v>170</v>
      </c>
      <c r="D466" s="82" t="s">
        <v>522</v>
      </c>
      <c r="E466" s="82" t="s">
        <v>523</v>
      </c>
      <c r="F466" s="0" t="n">
        <v>3</v>
      </c>
      <c r="G466" s="82" t="s">
        <v>524</v>
      </c>
      <c r="H466" s="0" t="n">
        <v>21.50666667</v>
      </c>
      <c r="I466" s="0" t="n">
        <v>70</v>
      </c>
      <c r="J466" s="82" t="s">
        <v>528</v>
      </c>
      <c r="K466" s="83" t="n">
        <v>64.52</v>
      </c>
      <c r="L466" s="0" t="n">
        <v>1830</v>
      </c>
      <c r="M466" s="0" t="n">
        <v>1533</v>
      </c>
      <c r="N466" s="0" t="n">
        <v>1.193738</v>
      </c>
      <c r="O466" s="0" t="n">
        <v>24</v>
      </c>
      <c r="P466" s="0" t="n">
        <v>3</v>
      </c>
      <c r="Q466" s="82" t="s">
        <v>527</v>
      </c>
      <c r="U466" s="0" t="str">
        <f aca="false">IF(C466="","",IF(COUNTIF(Campaigns!$A$7:$A$300,C466)&gt;0,"✓",IF(N(K466)=0,"– no spend","⚠ add to Campaigns tab")))</f>
        <v>✓</v>
      </c>
      <c r="V466" s="83" t="n">
        <f aca="false">IF(K466="","",K466*IF(Settings!$B$22=Settings!$C$6,1,IF(Settings!$B$22="USD",1/INDEX(Settings!$B$29:$B$40,MONTH(A466)),INDEX(Settings!$B$29:$B$40,MONTH(A466)))))</f>
        <v>64.52</v>
      </c>
    </row>
    <row r="467" customFormat="false" ht="15" hidden="false" customHeight="false" outlineLevel="0" collapsed="false">
      <c r="A467" s="81" t="n">
        <v>46107</v>
      </c>
      <c r="B467" s="81" t="n">
        <v>46107</v>
      </c>
      <c r="C467" s="82" t="s">
        <v>169</v>
      </c>
      <c r="D467" s="82" t="s">
        <v>530</v>
      </c>
      <c r="E467" s="82" t="s">
        <v>529</v>
      </c>
      <c r="I467" s="0" t="n">
        <v>41.29</v>
      </c>
      <c r="J467" s="82" t="s">
        <v>528</v>
      </c>
      <c r="K467" s="83" t="n">
        <v>22.46</v>
      </c>
      <c r="L467" s="0" t="n">
        <v>1040</v>
      </c>
      <c r="M467" s="0" t="n">
        <v>595</v>
      </c>
      <c r="N467" s="0" t="n">
        <v>1.747899</v>
      </c>
      <c r="O467" s="0" t="n">
        <v>12</v>
      </c>
      <c r="Q467" s="82" t="s">
        <v>527</v>
      </c>
      <c r="U467" s="0" t="str">
        <f aca="false">IF(C467="","",IF(COUNTIF(Campaigns!$A$7:$A$300,C467)&gt;0,"✓",IF(N(K467)=0,"– no spend","⚠ add to Campaigns tab")))</f>
        <v>✓</v>
      </c>
      <c r="V467" s="83" t="n">
        <f aca="false">IF(K467="","",K467*IF(Settings!$B$22=Settings!$C$6,1,IF(Settings!$B$22="USD",1/INDEX(Settings!$B$29:$B$40,MONTH(A467)),INDEX(Settings!$B$29:$B$40,MONTH(A467)))))</f>
        <v>22.46</v>
      </c>
    </row>
    <row r="468" customFormat="false" ht="15" hidden="false" customHeight="false" outlineLevel="0" collapsed="false">
      <c r="A468" s="81" t="n">
        <v>46108</v>
      </c>
      <c r="B468" s="81" t="n">
        <v>46108</v>
      </c>
      <c r="C468" s="82" t="s">
        <v>171</v>
      </c>
      <c r="D468" s="82" t="s">
        <v>522</v>
      </c>
      <c r="E468" s="82" t="s">
        <v>532</v>
      </c>
      <c r="I468" s="0" t="n">
        <v>90</v>
      </c>
      <c r="J468" s="82" t="s">
        <v>528</v>
      </c>
      <c r="K468" s="83" t="n">
        <v>87.8</v>
      </c>
      <c r="L468" s="0" t="n">
        <v>2590</v>
      </c>
      <c r="M468" s="0" t="n">
        <v>2088</v>
      </c>
      <c r="N468" s="0" t="n">
        <v>1.240421</v>
      </c>
      <c r="O468" s="0" t="n">
        <v>24</v>
      </c>
      <c r="P468" s="0" t="n">
        <v>5</v>
      </c>
      <c r="Q468" s="82" t="s">
        <v>527</v>
      </c>
      <c r="U468" s="0" t="str">
        <f aca="false">IF(C468="","",IF(COUNTIF(Campaigns!$A$7:$A$300,C468)&gt;0,"✓",IF(N(K468)=0,"– no spend","⚠ add to Campaigns tab")))</f>
        <v>✓</v>
      </c>
      <c r="V468" s="83" t="n">
        <f aca="false">IF(K468="","",K468*IF(Settings!$B$22=Settings!$C$6,1,IF(Settings!$B$22="USD",1/INDEX(Settings!$B$29:$B$40,MONTH(A468)),INDEX(Settings!$B$29:$B$40,MONTH(A468)))))</f>
        <v>87.8</v>
      </c>
    </row>
    <row r="469" customFormat="false" ht="15" hidden="false" customHeight="false" outlineLevel="0" collapsed="false">
      <c r="A469" s="81" t="n">
        <v>46108</v>
      </c>
      <c r="B469" s="81" t="n">
        <v>46108</v>
      </c>
      <c r="C469" s="82" t="s">
        <v>167</v>
      </c>
      <c r="D469" s="82" t="s">
        <v>522</v>
      </c>
      <c r="E469" s="82" t="s">
        <v>523</v>
      </c>
      <c r="F469" s="0" t="n">
        <v>4</v>
      </c>
      <c r="G469" s="82" t="s">
        <v>524</v>
      </c>
      <c r="H469" s="0" t="n">
        <v>21.55</v>
      </c>
      <c r="I469" s="0" t="n">
        <v>50</v>
      </c>
      <c r="J469" s="82" t="s">
        <v>528</v>
      </c>
      <c r="K469" s="83" t="n">
        <v>86.2</v>
      </c>
      <c r="L469" s="0" t="n">
        <v>10904</v>
      </c>
      <c r="M469" s="0" t="n">
        <v>9192</v>
      </c>
      <c r="N469" s="0" t="n">
        <v>1.186249</v>
      </c>
      <c r="O469" s="0" t="n">
        <v>123</v>
      </c>
      <c r="P469" s="0" t="n">
        <v>4</v>
      </c>
      <c r="Q469" s="82" t="s">
        <v>527</v>
      </c>
      <c r="U469" s="0" t="str">
        <f aca="false">IF(C469="","",IF(COUNTIF(Campaigns!$A$7:$A$300,C469)&gt;0,"✓",IF(N(K469)=0,"– no spend","⚠ add to Campaigns tab")))</f>
        <v>✓</v>
      </c>
      <c r="V469" s="83" t="n">
        <f aca="false">IF(K469="","",K469*IF(Settings!$B$22=Settings!$C$6,1,IF(Settings!$B$22="USD",1/INDEX(Settings!$B$29:$B$40,MONTH(A469)),INDEX(Settings!$B$29:$B$40,MONTH(A469)))))</f>
        <v>86.2</v>
      </c>
    </row>
    <row r="470" customFormat="false" ht="15" hidden="false" customHeight="false" outlineLevel="0" collapsed="false">
      <c r="A470" s="81" t="n">
        <v>46108</v>
      </c>
      <c r="B470" s="81" t="n">
        <v>46108</v>
      </c>
      <c r="C470" s="82" t="s">
        <v>166</v>
      </c>
      <c r="D470" s="82" t="s">
        <v>522</v>
      </c>
      <c r="E470" s="82" t="s">
        <v>523</v>
      </c>
      <c r="F470" s="0" t="n">
        <v>17</v>
      </c>
      <c r="G470" s="82" t="s">
        <v>524</v>
      </c>
      <c r="H470" s="0" t="n">
        <v>22.85705882</v>
      </c>
      <c r="I470" s="82" t="s">
        <v>525</v>
      </c>
      <c r="J470" s="82" t="s">
        <v>526</v>
      </c>
      <c r="K470" s="83" t="n">
        <v>388.57</v>
      </c>
      <c r="L470" s="0" t="n">
        <v>16353</v>
      </c>
      <c r="M470" s="0" t="n">
        <v>13199</v>
      </c>
      <c r="N470" s="0" t="n">
        <v>1.238958</v>
      </c>
      <c r="O470" s="0" t="n">
        <v>265</v>
      </c>
      <c r="P470" s="0" t="n">
        <v>18</v>
      </c>
      <c r="Q470" s="82" t="s">
        <v>527</v>
      </c>
      <c r="U470" s="0" t="str">
        <f aca="false">IF(C470="","",IF(COUNTIF(Campaigns!$A$7:$A$300,C470)&gt;0,"✓",IF(N(K470)=0,"– no spend","⚠ add to Campaigns tab")))</f>
        <v>✓</v>
      </c>
      <c r="V470" s="83" t="n">
        <f aca="false">IF(K470="","",K470*IF(Settings!$B$22=Settings!$C$6,1,IF(Settings!$B$22="USD",1/INDEX(Settings!$B$29:$B$40,MONTH(A470)),INDEX(Settings!$B$29:$B$40,MONTH(A470)))))</f>
        <v>388.57</v>
      </c>
    </row>
    <row r="471" customFormat="false" ht="15" hidden="false" customHeight="false" outlineLevel="0" collapsed="false">
      <c r="A471" s="81" t="n">
        <v>46108</v>
      </c>
      <c r="B471" s="81" t="n">
        <v>46108</v>
      </c>
      <c r="C471" s="82" t="s">
        <v>179</v>
      </c>
      <c r="D471" s="82" t="s">
        <v>522</v>
      </c>
      <c r="E471" s="82" t="s">
        <v>529</v>
      </c>
      <c r="I471" s="0" t="n">
        <v>20</v>
      </c>
      <c r="J471" s="82" t="s">
        <v>528</v>
      </c>
      <c r="K471" s="83" t="n">
        <v>16.48</v>
      </c>
      <c r="L471" s="0" t="n">
        <v>1167</v>
      </c>
      <c r="M471" s="0" t="n">
        <v>937</v>
      </c>
      <c r="N471" s="0" t="n">
        <v>1.245464</v>
      </c>
      <c r="O471" s="0" t="n">
        <v>11</v>
      </c>
      <c r="Q471" s="82" t="s">
        <v>527</v>
      </c>
      <c r="U471" s="0" t="str">
        <f aca="false">IF(C471="","",IF(COUNTIF(Campaigns!$A$7:$A$300,C471)&gt;0,"✓",IF(N(K471)=0,"– no spend","⚠ add to Campaigns tab")))</f>
        <v>✓</v>
      </c>
      <c r="V471" s="83" t="n">
        <f aca="false">IF(K471="","",K471*IF(Settings!$B$22=Settings!$C$6,1,IF(Settings!$B$22="USD",1/INDEX(Settings!$B$29:$B$40,MONTH(A471)),INDEX(Settings!$B$29:$B$40,MONTH(A471)))))</f>
        <v>16.48</v>
      </c>
    </row>
    <row r="472" customFormat="false" ht="15" hidden="false" customHeight="false" outlineLevel="0" collapsed="false">
      <c r="A472" s="81" t="n">
        <v>46108</v>
      </c>
      <c r="B472" s="81" t="n">
        <v>46108</v>
      </c>
      <c r="C472" s="82" t="s">
        <v>170</v>
      </c>
      <c r="D472" s="82" t="s">
        <v>522</v>
      </c>
      <c r="E472" s="82" t="s">
        <v>523</v>
      </c>
      <c r="F472" s="0" t="n">
        <v>2</v>
      </c>
      <c r="G472" s="82" t="s">
        <v>524</v>
      </c>
      <c r="H472" s="0" t="n">
        <v>31.63</v>
      </c>
      <c r="I472" s="0" t="n">
        <v>70</v>
      </c>
      <c r="J472" s="82" t="s">
        <v>528</v>
      </c>
      <c r="K472" s="83" t="n">
        <v>63.26</v>
      </c>
      <c r="L472" s="0" t="n">
        <v>1929</v>
      </c>
      <c r="M472" s="0" t="n">
        <v>1679</v>
      </c>
      <c r="N472" s="0" t="n">
        <v>1.148898</v>
      </c>
      <c r="O472" s="0" t="n">
        <v>16</v>
      </c>
      <c r="P472" s="0" t="n">
        <v>2</v>
      </c>
      <c r="Q472" s="82" t="s">
        <v>527</v>
      </c>
      <c r="U472" s="0" t="str">
        <f aca="false">IF(C472="","",IF(COUNTIF(Campaigns!$A$7:$A$300,C472)&gt;0,"✓",IF(N(K472)=0,"– no spend","⚠ add to Campaigns tab")))</f>
        <v>✓</v>
      </c>
      <c r="V472" s="83" t="n">
        <f aca="false">IF(K472="","",K472*IF(Settings!$B$22=Settings!$C$6,1,IF(Settings!$B$22="USD",1/INDEX(Settings!$B$29:$B$40,MONTH(A472)),INDEX(Settings!$B$29:$B$40,MONTH(A472)))))</f>
        <v>63.26</v>
      </c>
    </row>
    <row r="473" customFormat="false" ht="15" hidden="false" customHeight="false" outlineLevel="0" collapsed="false">
      <c r="A473" s="81" t="n">
        <v>46108</v>
      </c>
      <c r="B473" s="81" t="n">
        <v>46108</v>
      </c>
      <c r="C473" s="82" t="s">
        <v>169</v>
      </c>
      <c r="D473" s="82" t="s">
        <v>530</v>
      </c>
      <c r="E473" s="82" t="s">
        <v>529</v>
      </c>
      <c r="I473" s="0" t="n">
        <v>41.29</v>
      </c>
      <c r="J473" s="82" t="s">
        <v>528</v>
      </c>
      <c r="K473" s="83" t="n">
        <v>13.34</v>
      </c>
      <c r="L473" s="0" t="n">
        <v>608</v>
      </c>
      <c r="M473" s="0" t="n">
        <v>425</v>
      </c>
      <c r="N473" s="0" t="n">
        <v>1.430588</v>
      </c>
      <c r="O473" s="0" t="n">
        <v>12</v>
      </c>
      <c r="Q473" s="82" t="s">
        <v>527</v>
      </c>
      <c r="U473" s="0" t="str">
        <f aca="false">IF(C473="","",IF(COUNTIF(Campaigns!$A$7:$A$300,C473)&gt;0,"✓",IF(N(K473)=0,"– no spend","⚠ add to Campaigns tab")))</f>
        <v>✓</v>
      </c>
      <c r="V473" s="83" t="n">
        <f aca="false">IF(K473="","",K473*IF(Settings!$B$22=Settings!$C$6,1,IF(Settings!$B$22="USD",1/INDEX(Settings!$B$29:$B$40,MONTH(A473)),INDEX(Settings!$B$29:$B$40,MONTH(A473)))))</f>
        <v>13.34</v>
      </c>
    </row>
    <row r="474" customFormat="false" ht="15" hidden="false" customHeight="false" outlineLevel="0" collapsed="false">
      <c r="A474" s="81" t="n">
        <v>46109</v>
      </c>
      <c r="B474" s="81" t="n">
        <v>46109</v>
      </c>
      <c r="C474" s="82" t="s">
        <v>171</v>
      </c>
      <c r="D474" s="82" t="s">
        <v>522</v>
      </c>
      <c r="E474" s="82" t="s">
        <v>532</v>
      </c>
      <c r="I474" s="0" t="n">
        <v>90</v>
      </c>
      <c r="J474" s="82" t="s">
        <v>528</v>
      </c>
      <c r="K474" s="83" t="n">
        <v>71.53</v>
      </c>
      <c r="L474" s="0" t="n">
        <v>2238</v>
      </c>
      <c r="M474" s="0" t="n">
        <v>1860</v>
      </c>
      <c r="N474" s="0" t="n">
        <v>1.203226</v>
      </c>
      <c r="O474" s="0" t="n">
        <v>17</v>
      </c>
      <c r="P474" s="0" t="n">
        <v>2</v>
      </c>
      <c r="Q474" s="82" t="s">
        <v>527</v>
      </c>
      <c r="U474" s="0" t="str">
        <f aca="false">IF(C474="","",IF(COUNTIF(Campaigns!$A$7:$A$300,C474)&gt;0,"✓",IF(N(K474)=0,"– no spend","⚠ add to Campaigns tab")))</f>
        <v>✓</v>
      </c>
      <c r="V474" s="83" t="n">
        <f aca="false">IF(K474="","",K474*IF(Settings!$B$22=Settings!$C$6,1,IF(Settings!$B$22="USD",1/INDEX(Settings!$B$29:$B$40,MONTH(A474)),INDEX(Settings!$B$29:$B$40,MONTH(A474)))))</f>
        <v>71.53</v>
      </c>
    </row>
    <row r="475" customFormat="false" ht="15" hidden="false" customHeight="false" outlineLevel="0" collapsed="false">
      <c r="A475" s="81" t="n">
        <v>46109</v>
      </c>
      <c r="B475" s="81" t="n">
        <v>46109</v>
      </c>
      <c r="C475" s="82" t="s">
        <v>167</v>
      </c>
      <c r="D475" s="82" t="s">
        <v>522</v>
      </c>
      <c r="E475" s="82" t="s">
        <v>523</v>
      </c>
      <c r="F475" s="0" t="n">
        <v>12</v>
      </c>
      <c r="G475" s="82" t="s">
        <v>524</v>
      </c>
      <c r="H475" s="0" t="n">
        <v>7.40083333</v>
      </c>
      <c r="I475" s="0" t="n">
        <v>50</v>
      </c>
      <c r="J475" s="82" t="s">
        <v>528</v>
      </c>
      <c r="K475" s="83" t="n">
        <v>88.81</v>
      </c>
      <c r="L475" s="0" t="n">
        <v>10744</v>
      </c>
      <c r="M475" s="0" t="n">
        <v>9043</v>
      </c>
      <c r="N475" s="0" t="n">
        <v>1.188101</v>
      </c>
      <c r="O475" s="0" t="n">
        <v>118</v>
      </c>
      <c r="P475" s="0" t="n">
        <v>13</v>
      </c>
      <c r="Q475" s="82" t="s">
        <v>527</v>
      </c>
      <c r="U475" s="0" t="str">
        <f aca="false">IF(C475="","",IF(COUNTIF(Campaigns!$A$7:$A$300,C475)&gt;0,"✓",IF(N(K475)=0,"– no spend","⚠ add to Campaigns tab")))</f>
        <v>✓</v>
      </c>
      <c r="V475" s="83" t="n">
        <f aca="false">IF(K475="","",K475*IF(Settings!$B$22=Settings!$C$6,1,IF(Settings!$B$22="USD",1/INDEX(Settings!$B$29:$B$40,MONTH(A475)),INDEX(Settings!$B$29:$B$40,MONTH(A475)))))</f>
        <v>88.81</v>
      </c>
    </row>
    <row r="476" customFormat="false" ht="15" hidden="false" customHeight="false" outlineLevel="0" collapsed="false">
      <c r="A476" s="81" t="n">
        <v>46109</v>
      </c>
      <c r="B476" s="81" t="n">
        <v>46109</v>
      </c>
      <c r="C476" s="82" t="s">
        <v>166</v>
      </c>
      <c r="D476" s="82" t="s">
        <v>522</v>
      </c>
      <c r="E476" s="82" t="s">
        <v>523</v>
      </c>
      <c r="F476" s="0" t="n">
        <v>12</v>
      </c>
      <c r="G476" s="82" t="s">
        <v>524</v>
      </c>
      <c r="H476" s="0" t="n">
        <v>33.08833333</v>
      </c>
      <c r="I476" s="82" t="s">
        <v>525</v>
      </c>
      <c r="J476" s="82" t="s">
        <v>526</v>
      </c>
      <c r="K476" s="83" t="n">
        <v>397.06</v>
      </c>
      <c r="L476" s="0" t="n">
        <v>16877</v>
      </c>
      <c r="M476" s="0" t="n">
        <v>14259</v>
      </c>
      <c r="N476" s="0" t="n">
        <v>1.183603</v>
      </c>
      <c r="O476" s="0" t="n">
        <v>286</v>
      </c>
      <c r="P476" s="0" t="n">
        <v>12</v>
      </c>
      <c r="Q476" s="82" t="s">
        <v>527</v>
      </c>
      <c r="U476" s="0" t="str">
        <f aca="false">IF(C476="","",IF(COUNTIF(Campaigns!$A$7:$A$300,C476)&gt;0,"✓",IF(N(K476)=0,"– no spend","⚠ add to Campaigns tab")))</f>
        <v>✓</v>
      </c>
      <c r="V476" s="83" t="n">
        <f aca="false">IF(K476="","",K476*IF(Settings!$B$22=Settings!$C$6,1,IF(Settings!$B$22="USD",1/INDEX(Settings!$B$29:$B$40,MONTH(A476)),INDEX(Settings!$B$29:$B$40,MONTH(A476)))))</f>
        <v>397.06</v>
      </c>
    </row>
    <row r="477" customFormat="false" ht="15" hidden="false" customHeight="false" outlineLevel="0" collapsed="false">
      <c r="A477" s="81" t="n">
        <v>46109</v>
      </c>
      <c r="B477" s="81" t="n">
        <v>46109</v>
      </c>
      <c r="C477" s="82" t="s">
        <v>179</v>
      </c>
      <c r="D477" s="82" t="s">
        <v>522</v>
      </c>
      <c r="E477" s="82" t="s">
        <v>529</v>
      </c>
      <c r="F477" s="0" t="n">
        <v>1</v>
      </c>
      <c r="G477" s="82" t="s">
        <v>531</v>
      </c>
      <c r="H477" s="0" t="n">
        <v>19.17</v>
      </c>
      <c r="I477" s="0" t="n">
        <v>20</v>
      </c>
      <c r="J477" s="82" t="s">
        <v>528</v>
      </c>
      <c r="K477" s="83" t="n">
        <v>19.17</v>
      </c>
      <c r="L477" s="0" t="n">
        <v>1251</v>
      </c>
      <c r="M477" s="0" t="n">
        <v>1008</v>
      </c>
      <c r="N477" s="0" t="n">
        <v>1.241071</v>
      </c>
      <c r="O477" s="0" t="n">
        <v>17</v>
      </c>
      <c r="P477" s="0" t="n">
        <v>1</v>
      </c>
      <c r="Q477" s="82" t="s">
        <v>527</v>
      </c>
      <c r="U477" s="0" t="str">
        <f aca="false">IF(C477="","",IF(COUNTIF(Campaigns!$A$7:$A$300,C477)&gt;0,"✓",IF(N(K477)=0,"– no spend","⚠ add to Campaigns tab")))</f>
        <v>✓</v>
      </c>
      <c r="V477" s="83" t="n">
        <f aca="false">IF(K477="","",K477*IF(Settings!$B$22=Settings!$C$6,1,IF(Settings!$B$22="USD",1/INDEX(Settings!$B$29:$B$40,MONTH(A477)),INDEX(Settings!$B$29:$B$40,MONTH(A477)))))</f>
        <v>19.17</v>
      </c>
    </row>
    <row r="478" customFormat="false" ht="15" hidden="false" customHeight="false" outlineLevel="0" collapsed="false">
      <c r="A478" s="81" t="n">
        <v>46109</v>
      </c>
      <c r="B478" s="81" t="n">
        <v>46109</v>
      </c>
      <c r="C478" s="82" t="s">
        <v>170</v>
      </c>
      <c r="D478" s="82" t="s">
        <v>522</v>
      </c>
      <c r="E478" s="82" t="s">
        <v>523</v>
      </c>
      <c r="F478" s="0" t="n">
        <v>5</v>
      </c>
      <c r="G478" s="82" t="s">
        <v>524</v>
      </c>
      <c r="H478" s="0" t="n">
        <v>11.566</v>
      </c>
      <c r="I478" s="0" t="n">
        <v>70</v>
      </c>
      <c r="J478" s="82" t="s">
        <v>528</v>
      </c>
      <c r="K478" s="83" t="n">
        <v>57.83</v>
      </c>
      <c r="L478" s="0" t="n">
        <v>1286</v>
      </c>
      <c r="M478" s="0" t="n">
        <v>1171</v>
      </c>
      <c r="N478" s="0" t="n">
        <v>1.098207</v>
      </c>
      <c r="O478" s="0" t="n">
        <v>24</v>
      </c>
      <c r="P478" s="0" t="n">
        <v>5</v>
      </c>
      <c r="Q478" s="82" t="s">
        <v>527</v>
      </c>
      <c r="U478" s="0" t="str">
        <f aca="false">IF(C478="","",IF(COUNTIF(Campaigns!$A$7:$A$300,C478)&gt;0,"✓",IF(N(K478)=0,"– no spend","⚠ add to Campaigns tab")))</f>
        <v>✓</v>
      </c>
      <c r="V478" s="83" t="n">
        <f aca="false">IF(K478="","",K478*IF(Settings!$B$22=Settings!$C$6,1,IF(Settings!$B$22="USD",1/INDEX(Settings!$B$29:$B$40,MONTH(A478)),INDEX(Settings!$B$29:$B$40,MONTH(A478)))))</f>
        <v>57.83</v>
      </c>
    </row>
    <row r="479" customFormat="false" ht="15" hidden="false" customHeight="false" outlineLevel="0" collapsed="false">
      <c r="A479" s="81" t="n">
        <v>46109</v>
      </c>
      <c r="B479" s="81" t="n">
        <v>46109</v>
      </c>
      <c r="C479" s="82" t="s">
        <v>169</v>
      </c>
      <c r="D479" s="82" t="s">
        <v>530</v>
      </c>
      <c r="E479" s="82" t="s">
        <v>529</v>
      </c>
      <c r="F479" s="0" t="n">
        <v>1</v>
      </c>
      <c r="G479" s="82" t="s">
        <v>531</v>
      </c>
      <c r="H479" s="0" t="n">
        <v>13.18</v>
      </c>
      <c r="I479" s="0" t="n">
        <v>41.29</v>
      </c>
      <c r="J479" s="82" t="s">
        <v>528</v>
      </c>
      <c r="K479" s="83" t="n">
        <v>13.18</v>
      </c>
      <c r="L479" s="0" t="n">
        <v>333</v>
      </c>
      <c r="M479" s="0" t="n">
        <v>278</v>
      </c>
      <c r="N479" s="0" t="n">
        <v>1.197842</v>
      </c>
      <c r="O479" s="0" t="n">
        <v>11</v>
      </c>
      <c r="P479" s="0" t="n">
        <v>1</v>
      </c>
      <c r="Q479" s="82" t="s">
        <v>527</v>
      </c>
      <c r="U479" s="0" t="str">
        <f aca="false">IF(C479="","",IF(COUNTIF(Campaigns!$A$7:$A$300,C479)&gt;0,"✓",IF(N(K479)=0,"– no spend","⚠ add to Campaigns tab")))</f>
        <v>✓</v>
      </c>
      <c r="V479" s="83" t="n">
        <f aca="false">IF(K479="","",K479*IF(Settings!$B$22=Settings!$C$6,1,IF(Settings!$B$22="USD",1/INDEX(Settings!$B$29:$B$40,MONTH(A479)),INDEX(Settings!$B$29:$B$40,MONTH(A479)))))</f>
        <v>13.18</v>
      </c>
    </row>
    <row r="480" customFormat="false" ht="15" hidden="false" customHeight="false" outlineLevel="0" collapsed="false">
      <c r="A480" s="81" t="n">
        <v>46110</v>
      </c>
      <c r="B480" s="81" t="n">
        <v>46110</v>
      </c>
      <c r="C480" s="82" t="s">
        <v>171</v>
      </c>
      <c r="D480" s="82" t="s">
        <v>522</v>
      </c>
      <c r="E480" s="82" t="s">
        <v>532</v>
      </c>
      <c r="I480" s="0" t="n">
        <v>90</v>
      </c>
      <c r="J480" s="82" t="s">
        <v>528</v>
      </c>
      <c r="K480" s="83" t="n">
        <v>98.61</v>
      </c>
      <c r="L480" s="0" t="n">
        <v>2668</v>
      </c>
      <c r="M480" s="0" t="n">
        <v>2219</v>
      </c>
      <c r="N480" s="0" t="n">
        <v>1.202343</v>
      </c>
      <c r="O480" s="0" t="n">
        <v>22</v>
      </c>
      <c r="P480" s="0" t="n">
        <v>6</v>
      </c>
      <c r="Q480" s="82" t="s">
        <v>527</v>
      </c>
      <c r="U480" s="0" t="str">
        <f aca="false">IF(C480="","",IF(COUNTIF(Campaigns!$A$7:$A$300,C480)&gt;0,"✓",IF(N(K480)=0,"– no spend","⚠ add to Campaigns tab")))</f>
        <v>✓</v>
      </c>
      <c r="V480" s="83" t="n">
        <f aca="false">IF(K480="","",K480*IF(Settings!$B$22=Settings!$C$6,1,IF(Settings!$B$22="USD",1/INDEX(Settings!$B$29:$B$40,MONTH(A480)),INDEX(Settings!$B$29:$B$40,MONTH(A480)))))</f>
        <v>98.61</v>
      </c>
    </row>
    <row r="481" customFormat="false" ht="15" hidden="false" customHeight="false" outlineLevel="0" collapsed="false">
      <c r="A481" s="81" t="n">
        <v>46110</v>
      </c>
      <c r="B481" s="81" t="n">
        <v>46110</v>
      </c>
      <c r="C481" s="82" t="s">
        <v>167</v>
      </c>
      <c r="D481" s="82" t="s">
        <v>522</v>
      </c>
      <c r="E481" s="82" t="s">
        <v>523</v>
      </c>
      <c r="F481" s="0" t="n">
        <v>12</v>
      </c>
      <c r="G481" s="82" t="s">
        <v>524</v>
      </c>
      <c r="H481" s="0" t="n">
        <v>7.63083333</v>
      </c>
      <c r="I481" s="0" t="n">
        <v>50</v>
      </c>
      <c r="J481" s="82" t="s">
        <v>528</v>
      </c>
      <c r="K481" s="83" t="n">
        <v>91.57</v>
      </c>
      <c r="L481" s="0" t="n">
        <v>10673</v>
      </c>
      <c r="M481" s="0" t="n">
        <v>9097</v>
      </c>
      <c r="N481" s="0" t="n">
        <v>1.173244</v>
      </c>
      <c r="O481" s="0" t="n">
        <v>117</v>
      </c>
      <c r="P481" s="0" t="n">
        <v>12</v>
      </c>
      <c r="Q481" s="82" t="s">
        <v>527</v>
      </c>
      <c r="U481" s="0" t="str">
        <f aca="false">IF(C481="","",IF(COUNTIF(Campaigns!$A$7:$A$300,C481)&gt;0,"✓",IF(N(K481)=0,"– no spend","⚠ add to Campaigns tab")))</f>
        <v>✓</v>
      </c>
      <c r="V481" s="83" t="n">
        <f aca="false">IF(K481="","",K481*IF(Settings!$B$22=Settings!$C$6,1,IF(Settings!$B$22="USD",1/INDEX(Settings!$B$29:$B$40,MONTH(A481)),INDEX(Settings!$B$29:$B$40,MONTH(A481)))))</f>
        <v>91.57</v>
      </c>
    </row>
    <row r="482" customFormat="false" ht="15" hidden="false" customHeight="false" outlineLevel="0" collapsed="false">
      <c r="A482" s="81" t="n">
        <v>46110</v>
      </c>
      <c r="B482" s="81" t="n">
        <v>46110</v>
      </c>
      <c r="C482" s="82" t="s">
        <v>166</v>
      </c>
      <c r="D482" s="82" t="s">
        <v>522</v>
      </c>
      <c r="E482" s="82" t="s">
        <v>523</v>
      </c>
      <c r="F482" s="0" t="n">
        <v>12</v>
      </c>
      <c r="G482" s="82" t="s">
        <v>524</v>
      </c>
      <c r="H482" s="0" t="n">
        <v>45.12333333</v>
      </c>
      <c r="I482" s="82" t="s">
        <v>525</v>
      </c>
      <c r="J482" s="82" t="s">
        <v>526</v>
      </c>
      <c r="K482" s="83" t="n">
        <v>541.48</v>
      </c>
      <c r="L482" s="0" t="n">
        <v>21759</v>
      </c>
      <c r="M482" s="0" t="n">
        <v>17847</v>
      </c>
      <c r="N482" s="0" t="n">
        <v>1.219197</v>
      </c>
      <c r="O482" s="0" t="n">
        <v>389</v>
      </c>
      <c r="P482" s="0" t="n">
        <v>13</v>
      </c>
      <c r="Q482" s="82" t="s">
        <v>527</v>
      </c>
      <c r="U482" s="0" t="str">
        <f aca="false">IF(C482="","",IF(COUNTIF(Campaigns!$A$7:$A$300,C482)&gt;0,"✓",IF(N(K482)=0,"– no spend","⚠ add to Campaigns tab")))</f>
        <v>✓</v>
      </c>
      <c r="V482" s="83" t="n">
        <f aca="false">IF(K482="","",K482*IF(Settings!$B$22=Settings!$C$6,1,IF(Settings!$B$22="USD",1/INDEX(Settings!$B$29:$B$40,MONTH(A482)),INDEX(Settings!$B$29:$B$40,MONTH(A482)))))</f>
        <v>541.48</v>
      </c>
    </row>
    <row r="483" customFormat="false" ht="15" hidden="false" customHeight="false" outlineLevel="0" collapsed="false">
      <c r="A483" s="81" t="n">
        <v>46110</v>
      </c>
      <c r="B483" s="81" t="n">
        <v>46110</v>
      </c>
      <c r="C483" s="82" t="s">
        <v>179</v>
      </c>
      <c r="D483" s="82" t="s">
        <v>522</v>
      </c>
      <c r="E483" s="82" t="s">
        <v>529</v>
      </c>
      <c r="F483" s="0" t="n">
        <v>2</v>
      </c>
      <c r="G483" s="82" t="s">
        <v>531</v>
      </c>
      <c r="H483" s="0" t="n">
        <v>11.58</v>
      </c>
      <c r="I483" s="0" t="n">
        <v>20</v>
      </c>
      <c r="J483" s="82" t="s">
        <v>528</v>
      </c>
      <c r="K483" s="83" t="n">
        <v>23.16</v>
      </c>
      <c r="L483" s="0" t="n">
        <v>1343</v>
      </c>
      <c r="M483" s="0" t="n">
        <v>1085</v>
      </c>
      <c r="N483" s="0" t="n">
        <v>1.237788</v>
      </c>
      <c r="O483" s="0" t="n">
        <v>11</v>
      </c>
      <c r="P483" s="0" t="n">
        <v>2</v>
      </c>
      <c r="Q483" s="82" t="s">
        <v>527</v>
      </c>
      <c r="U483" s="0" t="str">
        <f aca="false">IF(C483="","",IF(COUNTIF(Campaigns!$A$7:$A$300,C483)&gt;0,"✓",IF(N(K483)=0,"– no spend","⚠ add to Campaigns tab")))</f>
        <v>✓</v>
      </c>
      <c r="V483" s="83" t="n">
        <f aca="false">IF(K483="","",K483*IF(Settings!$B$22=Settings!$C$6,1,IF(Settings!$B$22="USD",1/INDEX(Settings!$B$29:$B$40,MONTH(A483)),INDEX(Settings!$B$29:$B$40,MONTH(A483)))))</f>
        <v>23.16</v>
      </c>
    </row>
    <row r="484" customFormat="false" ht="15" hidden="false" customHeight="false" outlineLevel="0" collapsed="false">
      <c r="A484" s="81" t="n">
        <v>46110</v>
      </c>
      <c r="B484" s="81" t="n">
        <v>46110</v>
      </c>
      <c r="C484" s="82" t="s">
        <v>170</v>
      </c>
      <c r="D484" s="82" t="s">
        <v>522</v>
      </c>
      <c r="E484" s="82" t="s">
        <v>523</v>
      </c>
      <c r="F484" s="0" t="n">
        <v>6</v>
      </c>
      <c r="G484" s="82" t="s">
        <v>524</v>
      </c>
      <c r="H484" s="0" t="n">
        <v>13.68833333</v>
      </c>
      <c r="I484" s="0" t="n">
        <v>70</v>
      </c>
      <c r="J484" s="82" t="s">
        <v>528</v>
      </c>
      <c r="K484" s="83" t="n">
        <v>82.13</v>
      </c>
      <c r="L484" s="0" t="n">
        <v>1829</v>
      </c>
      <c r="M484" s="0" t="n">
        <v>1586</v>
      </c>
      <c r="N484" s="0" t="n">
        <v>1.153216</v>
      </c>
      <c r="O484" s="0" t="n">
        <v>37</v>
      </c>
      <c r="P484" s="0" t="n">
        <v>5</v>
      </c>
      <c r="Q484" s="82" t="s">
        <v>527</v>
      </c>
      <c r="U484" s="0" t="str">
        <f aca="false">IF(C484="","",IF(COUNTIF(Campaigns!$A$7:$A$300,C484)&gt;0,"✓",IF(N(K484)=0,"– no spend","⚠ add to Campaigns tab")))</f>
        <v>✓</v>
      </c>
      <c r="V484" s="83" t="n">
        <f aca="false">IF(K484="","",K484*IF(Settings!$B$22=Settings!$C$6,1,IF(Settings!$B$22="USD",1/INDEX(Settings!$B$29:$B$40,MONTH(A484)),INDEX(Settings!$B$29:$B$40,MONTH(A484)))))</f>
        <v>82.13</v>
      </c>
    </row>
    <row r="485" customFormat="false" ht="15" hidden="false" customHeight="false" outlineLevel="0" collapsed="false">
      <c r="A485" s="81" t="n">
        <v>46110</v>
      </c>
      <c r="B485" s="81" t="n">
        <v>46110</v>
      </c>
      <c r="C485" s="82" t="s">
        <v>169</v>
      </c>
      <c r="D485" s="82" t="s">
        <v>530</v>
      </c>
      <c r="E485" s="82" t="s">
        <v>529</v>
      </c>
      <c r="F485" s="0" t="n">
        <v>1</v>
      </c>
      <c r="G485" s="82" t="s">
        <v>531</v>
      </c>
      <c r="H485" s="0" t="n">
        <v>26.07</v>
      </c>
      <c r="I485" s="0" t="n">
        <v>41.29</v>
      </c>
      <c r="J485" s="82" t="s">
        <v>528</v>
      </c>
      <c r="K485" s="83" t="n">
        <v>26.07</v>
      </c>
      <c r="L485" s="0" t="n">
        <v>655</v>
      </c>
      <c r="M485" s="0" t="n">
        <v>455</v>
      </c>
      <c r="N485" s="0" t="n">
        <v>1.43956</v>
      </c>
      <c r="O485" s="0" t="n">
        <v>8</v>
      </c>
      <c r="P485" s="0" t="n">
        <v>1</v>
      </c>
      <c r="Q485" s="82" t="s">
        <v>527</v>
      </c>
      <c r="U485" s="0" t="str">
        <f aca="false">IF(C485="","",IF(COUNTIF(Campaigns!$A$7:$A$300,C485)&gt;0,"✓",IF(N(K485)=0,"– no spend","⚠ add to Campaigns tab")))</f>
        <v>✓</v>
      </c>
      <c r="V485" s="83" t="n">
        <f aca="false">IF(K485="","",K485*IF(Settings!$B$22=Settings!$C$6,1,IF(Settings!$B$22="USD",1/INDEX(Settings!$B$29:$B$40,MONTH(A485)),INDEX(Settings!$B$29:$B$40,MONTH(A485)))))</f>
        <v>26.07</v>
      </c>
    </row>
    <row r="486" customFormat="false" ht="15" hidden="false" customHeight="false" outlineLevel="0" collapsed="false">
      <c r="A486" s="81" t="n">
        <v>46111</v>
      </c>
      <c r="B486" s="81" t="n">
        <v>46111</v>
      </c>
      <c r="C486" s="82" t="s">
        <v>171</v>
      </c>
      <c r="D486" s="82" t="s">
        <v>522</v>
      </c>
      <c r="E486" s="82" t="s">
        <v>532</v>
      </c>
      <c r="I486" s="0" t="n">
        <v>90</v>
      </c>
      <c r="J486" s="82" t="s">
        <v>528</v>
      </c>
      <c r="K486" s="83" t="n">
        <v>94.13</v>
      </c>
      <c r="L486" s="0" t="n">
        <v>2668</v>
      </c>
      <c r="M486" s="0" t="n">
        <v>2185</v>
      </c>
      <c r="N486" s="0" t="n">
        <v>1.221053</v>
      </c>
      <c r="O486" s="0" t="n">
        <v>28</v>
      </c>
      <c r="P486" s="0" t="n">
        <v>3</v>
      </c>
      <c r="Q486" s="82" t="s">
        <v>527</v>
      </c>
      <c r="U486" s="0" t="str">
        <f aca="false">IF(C486="","",IF(COUNTIF(Campaigns!$A$7:$A$300,C486)&gt;0,"✓",IF(N(K486)=0,"– no spend","⚠ add to Campaigns tab")))</f>
        <v>✓</v>
      </c>
      <c r="V486" s="83" t="n">
        <f aca="false">IF(K486="","",K486*IF(Settings!$B$22=Settings!$C$6,1,IF(Settings!$B$22="USD",1/INDEX(Settings!$B$29:$B$40,MONTH(A486)),INDEX(Settings!$B$29:$B$40,MONTH(A486)))))</f>
        <v>94.13</v>
      </c>
    </row>
    <row r="487" customFormat="false" ht="15" hidden="false" customHeight="false" outlineLevel="0" collapsed="false">
      <c r="A487" s="81" t="n">
        <v>46111</v>
      </c>
      <c r="B487" s="81" t="n">
        <v>46111</v>
      </c>
      <c r="C487" s="82" t="s">
        <v>167</v>
      </c>
      <c r="D487" s="82" t="s">
        <v>522</v>
      </c>
      <c r="E487" s="82" t="s">
        <v>523</v>
      </c>
      <c r="F487" s="0" t="n">
        <v>10</v>
      </c>
      <c r="G487" s="82" t="s">
        <v>524</v>
      </c>
      <c r="H487" s="0" t="n">
        <v>8.859</v>
      </c>
      <c r="I487" s="0" t="n">
        <v>50</v>
      </c>
      <c r="J487" s="82" t="s">
        <v>528</v>
      </c>
      <c r="K487" s="83" t="n">
        <v>88.59</v>
      </c>
      <c r="L487" s="0" t="n">
        <v>10019</v>
      </c>
      <c r="M487" s="0" t="n">
        <v>7780</v>
      </c>
      <c r="N487" s="0" t="n">
        <v>1.287789</v>
      </c>
      <c r="O487" s="0" t="n">
        <v>115</v>
      </c>
      <c r="P487" s="0" t="n">
        <v>10</v>
      </c>
      <c r="Q487" s="82" t="s">
        <v>527</v>
      </c>
      <c r="U487" s="0" t="str">
        <f aca="false">IF(C487="","",IF(COUNTIF(Campaigns!$A$7:$A$300,C487)&gt;0,"✓",IF(N(K487)=0,"– no spend","⚠ add to Campaigns tab")))</f>
        <v>✓</v>
      </c>
      <c r="V487" s="83" t="n">
        <f aca="false">IF(K487="","",K487*IF(Settings!$B$22=Settings!$C$6,1,IF(Settings!$B$22="USD",1/INDEX(Settings!$B$29:$B$40,MONTH(A487)),INDEX(Settings!$B$29:$B$40,MONTH(A487)))))</f>
        <v>88.59</v>
      </c>
    </row>
    <row r="488" customFormat="false" ht="15" hidden="false" customHeight="false" outlineLevel="0" collapsed="false">
      <c r="A488" s="81" t="n">
        <v>46111</v>
      </c>
      <c r="B488" s="81" t="n">
        <v>46111</v>
      </c>
      <c r="C488" s="82" t="s">
        <v>166</v>
      </c>
      <c r="D488" s="82" t="s">
        <v>522</v>
      </c>
      <c r="E488" s="82" t="s">
        <v>523</v>
      </c>
      <c r="F488" s="0" t="n">
        <v>11</v>
      </c>
      <c r="G488" s="82" t="s">
        <v>524</v>
      </c>
      <c r="H488" s="0" t="n">
        <v>42.30454545</v>
      </c>
      <c r="I488" s="82" t="s">
        <v>525</v>
      </c>
      <c r="J488" s="82" t="s">
        <v>526</v>
      </c>
      <c r="K488" s="83" t="n">
        <v>465.35</v>
      </c>
      <c r="L488" s="0" t="n">
        <v>21765</v>
      </c>
      <c r="M488" s="0" t="n">
        <v>17951</v>
      </c>
      <c r="N488" s="0" t="n">
        <v>1.212467</v>
      </c>
      <c r="O488" s="0" t="n">
        <v>324</v>
      </c>
      <c r="P488" s="0" t="n">
        <v>10</v>
      </c>
      <c r="Q488" s="82" t="s">
        <v>527</v>
      </c>
      <c r="U488" s="0" t="str">
        <f aca="false">IF(C488="","",IF(COUNTIF(Campaigns!$A$7:$A$300,C488)&gt;0,"✓",IF(N(K488)=0,"– no spend","⚠ add to Campaigns tab")))</f>
        <v>✓</v>
      </c>
      <c r="V488" s="83" t="n">
        <f aca="false">IF(K488="","",K488*IF(Settings!$B$22=Settings!$C$6,1,IF(Settings!$B$22="USD",1/INDEX(Settings!$B$29:$B$40,MONTH(A488)),INDEX(Settings!$B$29:$B$40,MONTH(A488)))))</f>
        <v>465.35</v>
      </c>
    </row>
    <row r="489" customFormat="false" ht="15" hidden="false" customHeight="false" outlineLevel="0" collapsed="false">
      <c r="A489" s="81" t="n">
        <v>46111</v>
      </c>
      <c r="B489" s="81" t="n">
        <v>46111</v>
      </c>
      <c r="C489" s="82" t="s">
        <v>179</v>
      </c>
      <c r="D489" s="82" t="s">
        <v>522</v>
      </c>
      <c r="E489" s="82" t="s">
        <v>529</v>
      </c>
      <c r="F489" s="0" t="n">
        <v>1</v>
      </c>
      <c r="G489" s="82" t="s">
        <v>531</v>
      </c>
      <c r="H489" s="0" t="n">
        <v>20.75</v>
      </c>
      <c r="I489" s="0" t="n">
        <v>20</v>
      </c>
      <c r="J489" s="82" t="s">
        <v>528</v>
      </c>
      <c r="K489" s="83" t="n">
        <v>20.75</v>
      </c>
      <c r="L489" s="0" t="n">
        <v>1577</v>
      </c>
      <c r="M489" s="0" t="n">
        <v>1200</v>
      </c>
      <c r="N489" s="0" t="n">
        <v>1.314167</v>
      </c>
      <c r="O489" s="0" t="n">
        <v>20</v>
      </c>
      <c r="P489" s="0" t="n">
        <v>1</v>
      </c>
      <c r="Q489" s="82" t="s">
        <v>527</v>
      </c>
      <c r="U489" s="0" t="str">
        <f aca="false">IF(C489="","",IF(COUNTIF(Campaigns!$A$7:$A$300,C489)&gt;0,"✓",IF(N(K489)=0,"– no spend","⚠ add to Campaigns tab")))</f>
        <v>✓</v>
      </c>
      <c r="V489" s="83" t="n">
        <f aca="false">IF(K489="","",K489*IF(Settings!$B$22=Settings!$C$6,1,IF(Settings!$B$22="USD",1/INDEX(Settings!$B$29:$B$40,MONTH(A489)),INDEX(Settings!$B$29:$B$40,MONTH(A489)))))</f>
        <v>20.75</v>
      </c>
    </row>
    <row r="490" customFormat="false" ht="15" hidden="false" customHeight="false" outlineLevel="0" collapsed="false">
      <c r="A490" s="81" t="n">
        <v>46111</v>
      </c>
      <c r="B490" s="81" t="n">
        <v>46111</v>
      </c>
      <c r="C490" s="82" t="s">
        <v>170</v>
      </c>
      <c r="D490" s="82" t="s">
        <v>522</v>
      </c>
      <c r="E490" s="82" t="s">
        <v>523</v>
      </c>
      <c r="F490" s="0" t="n">
        <v>9</v>
      </c>
      <c r="G490" s="82" t="s">
        <v>524</v>
      </c>
      <c r="H490" s="0" t="n">
        <v>10.54555556</v>
      </c>
      <c r="I490" s="0" t="n">
        <v>70</v>
      </c>
      <c r="J490" s="82" t="s">
        <v>528</v>
      </c>
      <c r="K490" s="83" t="n">
        <v>94.91</v>
      </c>
      <c r="L490" s="0" t="n">
        <v>2430</v>
      </c>
      <c r="M490" s="0" t="n">
        <v>2059</v>
      </c>
      <c r="N490" s="0" t="n">
        <v>1.180185</v>
      </c>
      <c r="O490" s="0" t="n">
        <v>36</v>
      </c>
      <c r="P490" s="0" t="n">
        <v>9</v>
      </c>
      <c r="Q490" s="82" t="s">
        <v>527</v>
      </c>
      <c r="U490" s="0" t="str">
        <f aca="false">IF(C490="","",IF(COUNTIF(Campaigns!$A$7:$A$300,C490)&gt;0,"✓",IF(N(K490)=0,"– no spend","⚠ add to Campaigns tab")))</f>
        <v>✓</v>
      </c>
      <c r="V490" s="83" t="n">
        <f aca="false">IF(K490="","",K490*IF(Settings!$B$22=Settings!$C$6,1,IF(Settings!$B$22="USD",1/INDEX(Settings!$B$29:$B$40,MONTH(A490)),INDEX(Settings!$B$29:$B$40,MONTH(A490)))))</f>
        <v>94.91</v>
      </c>
    </row>
    <row r="491" customFormat="false" ht="15" hidden="false" customHeight="false" outlineLevel="0" collapsed="false">
      <c r="A491" s="81" t="n">
        <v>46111</v>
      </c>
      <c r="B491" s="81" t="n">
        <v>46111</v>
      </c>
      <c r="C491" s="82" t="s">
        <v>169</v>
      </c>
      <c r="D491" s="82" t="s">
        <v>530</v>
      </c>
      <c r="E491" s="82" t="s">
        <v>529</v>
      </c>
      <c r="F491" s="0" t="n">
        <v>1</v>
      </c>
      <c r="G491" s="82" t="s">
        <v>531</v>
      </c>
      <c r="H491" s="0" t="n">
        <v>25.47</v>
      </c>
      <c r="I491" s="0" t="n">
        <v>41.29</v>
      </c>
      <c r="J491" s="82" t="s">
        <v>528</v>
      </c>
      <c r="K491" s="83" t="n">
        <v>25.47</v>
      </c>
      <c r="L491" s="0" t="n">
        <v>890</v>
      </c>
      <c r="M491" s="0" t="n">
        <v>587</v>
      </c>
      <c r="N491" s="0" t="n">
        <v>1.516184</v>
      </c>
      <c r="O491" s="0" t="n">
        <v>15</v>
      </c>
      <c r="P491" s="0" t="n">
        <v>1</v>
      </c>
      <c r="Q491" s="82" t="s">
        <v>527</v>
      </c>
      <c r="U491" s="0" t="str">
        <f aca="false">IF(C491="","",IF(COUNTIF(Campaigns!$A$7:$A$300,C491)&gt;0,"✓",IF(N(K491)=0,"– no spend","⚠ add to Campaigns tab")))</f>
        <v>✓</v>
      </c>
      <c r="V491" s="83" t="n">
        <f aca="false">IF(K491="","",K491*IF(Settings!$B$22=Settings!$C$6,1,IF(Settings!$B$22="USD",1/INDEX(Settings!$B$29:$B$40,MONTH(A491)),INDEX(Settings!$B$29:$B$40,MONTH(A491)))))</f>
        <v>25.47</v>
      </c>
    </row>
    <row r="492" customFormat="false" ht="15" hidden="false" customHeight="false" outlineLevel="0" collapsed="false">
      <c r="A492" s="81" t="n">
        <v>46112</v>
      </c>
      <c r="B492" s="81" t="n">
        <v>46112</v>
      </c>
      <c r="C492" s="82" t="s">
        <v>171</v>
      </c>
      <c r="D492" s="82" t="s">
        <v>522</v>
      </c>
      <c r="E492" s="82" t="s">
        <v>532</v>
      </c>
      <c r="I492" s="0" t="n">
        <v>90</v>
      </c>
      <c r="J492" s="82" t="s">
        <v>528</v>
      </c>
      <c r="K492" s="83" t="n">
        <v>100.83</v>
      </c>
      <c r="L492" s="0" t="n">
        <v>3366</v>
      </c>
      <c r="M492" s="0" t="n">
        <v>2650</v>
      </c>
      <c r="N492" s="0" t="n">
        <v>1.270189</v>
      </c>
      <c r="O492" s="0" t="n">
        <v>30</v>
      </c>
      <c r="P492" s="0" t="n">
        <v>5</v>
      </c>
      <c r="Q492" s="82" t="s">
        <v>527</v>
      </c>
      <c r="U492" s="0" t="str">
        <f aca="false">IF(C492="","",IF(COUNTIF(Campaigns!$A$7:$A$300,C492)&gt;0,"✓",IF(N(K492)=0,"– no spend","⚠ add to Campaigns tab")))</f>
        <v>✓</v>
      </c>
      <c r="V492" s="83" t="n">
        <f aca="false">IF(K492="","",K492*IF(Settings!$B$22=Settings!$C$6,1,IF(Settings!$B$22="USD",1/INDEX(Settings!$B$29:$B$40,MONTH(A492)),INDEX(Settings!$B$29:$B$40,MONTH(A492)))))</f>
        <v>100.83</v>
      </c>
    </row>
    <row r="493" customFormat="false" ht="15" hidden="false" customHeight="false" outlineLevel="0" collapsed="false">
      <c r="A493" s="81" t="n">
        <v>46112</v>
      </c>
      <c r="B493" s="81" t="n">
        <v>46112</v>
      </c>
      <c r="C493" s="82" t="s">
        <v>167</v>
      </c>
      <c r="D493" s="82" t="s">
        <v>522</v>
      </c>
      <c r="E493" s="82" t="s">
        <v>523</v>
      </c>
      <c r="F493" s="0" t="n">
        <v>6</v>
      </c>
      <c r="G493" s="82" t="s">
        <v>524</v>
      </c>
      <c r="H493" s="0" t="n">
        <v>14.97666667</v>
      </c>
      <c r="I493" s="0" t="n">
        <v>50</v>
      </c>
      <c r="J493" s="82" t="s">
        <v>528</v>
      </c>
      <c r="K493" s="83" t="n">
        <v>89.86</v>
      </c>
      <c r="L493" s="0" t="n">
        <v>11325</v>
      </c>
      <c r="M493" s="0" t="n">
        <v>8659</v>
      </c>
      <c r="N493" s="0" t="n">
        <v>1.307888</v>
      </c>
      <c r="O493" s="0" t="n">
        <v>107</v>
      </c>
      <c r="P493" s="0" t="n">
        <v>6</v>
      </c>
      <c r="Q493" s="82" t="s">
        <v>527</v>
      </c>
      <c r="U493" s="0" t="str">
        <f aca="false">IF(C493="","",IF(COUNTIF(Campaigns!$A$7:$A$300,C493)&gt;0,"✓",IF(N(K493)=0,"– no spend","⚠ add to Campaigns tab")))</f>
        <v>✓</v>
      </c>
      <c r="V493" s="83" t="n">
        <f aca="false">IF(K493="","",K493*IF(Settings!$B$22=Settings!$C$6,1,IF(Settings!$B$22="USD",1/INDEX(Settings!$B$29:$B$40,MONTH(A493)),INDEX(Settings!$B$29:$B$40,MONTH(A493)))))</f>
        <v>89.86</v>
      </c>
    </row>
    <row r="494" customFormat="false" ht="15" hidden="false" customHeight="false" outlineLevel="0" collapsed="false">
      <c r="A494" s="81" t="n">
        <v>46112</v>
      </c>
      <c r="B494" s="81" t="n">
        <v>46112</v>
      </c>
      <c r="C494" s="82" t="s">
        <v>166</v>
      </c>
      <c r="D494" s="82" t="s">
        <v>522</v>
      </c>
      <c r="E494" s="82" t="s">
        <v>523</v>
      </c>
      <c r="F494" s="0" t="n">
        <v>17</v>
      </c>
      <c r="G494" s="82" t="s">
        <v>524</v>
      </c>
      <c r="H494" s="0" t="n">
        <v>27.47882353</v>
      </c>
      <c r="I494" s="82" t="s">
        <v>525</v>
      </c>
      <c r="J494" s="82" t="s">
        <v>526</v>
      </c>
      <c r="K494" s="83" t="n">
        <v>467.14</v>
      </c>
      <c r="L494" s="0" t="n">
        <v>20566</v>
      </c>
      <c r="M494" s="0" t="n">
        <v>17956</v>
      </c>
      <c r="N494" s="0" t="n">
        <v>1.145355</v>
      </c>
      <c r="O494" s="0" t="n">
        <v>230</v>
      </c>
      <c r="P494" s="0" t="n">
        <v>17</v>
      </c>
      <c r="Q494" s="82" t="s">
        <v>527</v>
      </c>
      <c r="U494" s="0" t="str">
        <f aca="false">IF(C494="","",IF(COUNTIF(Campaigns!$A$7:$A$300,C494)&gt;0,"✓",IF(N(K494)=0,"– no spend","⚠ add to Campaigns tab")))</f>
        <v>✓</v>
      </c>
      <c r="V494" s="83" t="n">
        <f aca="false">IF(K494="","",K494*IF(Settings!$B$22=Settings!$C$6,1,IF(Settings!$B$22="USD",1/INDEX(Settings!$B$29:$B$40,MONTH(A494)),INDEX(Settings!$B$29:$B$40,MONTH(A494)))))</f>
        <v>467.14</v>
      </c>
    </row>
    <row r="495" customFormat="false" ht="15" hidden="false" customHeight="false" outlineLevel="0" collapsed="false">
      <c r="A495" s="81" t="n">
        <v>46112</v>
      </c>
      <c r="B495" s="81" t="n">
        <v>46112</v>
      </c>
      <c r="C495" s="82" t="s">
        <v>179</v>
      </c>
      <c r="D495" s="82" t="s">
        <v>522</v>
      </c>
      <c r="E495" s="82" t="s">
        <v>529</v>
      </c>
      <c r="F495" s="0" t="n">
        <v>2</v>
      </c>
      <c r="G495" s="82" t="s">
        <v>531</v>
      </c>
      <c r="H495" s="0" t="n">
        <v>9.625</v>
      </c>
      <c r="I495" s="0" t="n">
        <v>20</v>
      </c>
      <c r="J495" s="82" t="s">
        <v>528</v>
      </c>
      <c r="K495" s="83" t="n">
        <v>19.25</v>
      </c>
      <c r="L495" s="0" t="n">
        <v>1781</v>
      </c>
      <c r="M495" s="0" t="n">
        <v>1357</v>
      </c>
      <c r="N495" s="0" t="n">
        <v>1.312454</v>
      </c>
      <c r="O495" s="0" t="n">
        <v>17</v>
      </c>
      <c r="P495" s="0" t="n">
        <v>2</v>
      </c>
      <c r="Q495" s="82" t="s">
        <v>527</v>
      </c>
      <c r="U495" s="0" t="str">
        <f aca="false">IF(C495="","",IF(COUNTIF(Campaigns!$A$7:$A$300,C495)&gt;0,"✓",IF(N(K495)=0,"– no spend","⚠ add to Campaigns tab")))</f>
        <v>✓</v>
      </c>
      <c r="V495" s="83" t="n">
        <f aca="false">IF(K495="","",K495*IF(Settings!$B$22=Settings!$C$6,1,IF(Settings!$B$22="USD",1/INDEX(Settings!$B$29:$B$40,MONTH(A495)),INDEX(Settings!$B$29:$B$40,MONTH(A495)))))</f>
        <v>19.25</v>
      </c>
    </row>
    <row r="496" customFormat="false" ht="15" hidden="false" customHeight="false" outlineLevel="0" collapsed="false">
      <c r="A496" s="81" t="n">
        <v>46112</v>
      </c>
      <c r="B496" s="81" t="n">
        <v>46112</v>
      </c>
      <c r="C496" s="82" t="s">
        <v>170</v>
      </c>
      <c r="D496" s="82" t="s">
        <v>522</v>
      </c>
      <c r="E496" s="82" t="s">
        <v>523</v>
      </c>
      <c r="F496" s="0" t="n">
        <v>5</v>
      </c>
      <c r="G496" s="82" t="s">
        <v>524</v>
      </c>
      <c r="H496" s="0" t="n">
        <v>14.736</v>
      </c>
      <c r="I496" s="0" t="n">
        <v>70</v>
      </c>
      <c r="J496" s="82" t="s">
        <v>528</v>
      </c>
      <c r="K496" s="83" t="n">
        <v>73.68</v>
      </c>
      <c r="L496" s="0" t="n">
        <v>1904</v>
      </c>
      <c r="M496" s="0" t="n">
        <v>1595</v>
      </c>
      <c r="N496" s="0" t="n">
        <v>1.19373</v>
      </c>
      <c r="O496" s="0" t="n">
        <v>25</v>
      </c>
      <c r="P496" s="0" t="n">
        <v>5</v>
      </c>
      <c r="Q496" s="82" t="s">
        <v>527</v>
      </c>
      <c r="U496" s="0" t="str">
        <f aca="false">IF(C496="","",IF(COUNTIF(Campaigns!$A$7:$A$300,C496)&gt;0,"✓",IF(N(K496)=0,"– no spend","⚠ add to Campaigns tab")))</f>
        <v>✓</v>
      </c>
      <c r="V496" s="83" t="n">
        <f aca="false">IF(K496="","",K496*IF(Settings!$B$22=Settings!$C$6,1,IF(Settings!$B$22="USD",1/INDEX(Settings!$B$29:$B$40,MONTH(A496)),INDEX(Settings!$B$29:$B$40,MONTH(A496)))))</f>
        <v>73.68</v>
      </c>
    </row>
    <row r="497" customFormat="false" ht="15" hidden="false" customHeight="false" outlineLevel="0" collapsed="false">
      <c r="A497" s="81" t="n">
        <v>46112</v>
      </c>
      <c r="B497" s="81" t="n">
        <v>46112</v>
      </c>
      <c r="C497" s="82" t="s">
        <v>169</v>
      </c>
      <c r="D497" s="82" t="s">
        <v>530</v>
      </c>
      <c r="E497" s="82" t="s">
        <v>529</v>
      </c>
      <c r="I497" s="0" t="n">
        <v>41.29</v>
      </c>
      <c r="J497" s="82" t="s">
        <v>528</v>
      </c>
      <c r="K497" s="83" t="n">
        <v>25.25</v>
      </c>
      <c r="L497" s="0" t="n">
        <v>1381</v>
      </c>
      <c r="M497" s="0" t="n">
        <v>789</v>
      </c>
      <c r="N497" s="0" t="n">
        <v>1.750317</v>
      </c>
      <c r="O497" s="0" t="n">
        <v>18</v>
      </c>
      <c r="Q497" s="82" t="s">
        <v>527</v>
      </c>
      <c r="U497" s="0" t="str">
        <f aca="false">IF(C497="","",IF(COUNTIF(Campaigns!$A$7:$A$300,C497)&gt;0,"✓",IF(N(K497)=0,"– no spend","⚠ add to Campaigns tab")))</f>
        <v>✓</v>
      </c>
      <c r="V497" s="83" t="n">
        <f aca="false">IF(K497="","",K497*IF(Settings!$B$22=Settings!$C$6,1,IF(Settings!$B$22="USD",1/INDEX(Settings!$B$29:$B$40,MONTH(A497)),INDEX(Settings!$B$29:$B$40,MONTH(A497)))))</f>
        <v>25.25</v>
      </c>
    </row>
    <row r="498" customFormat="false" ht="15" hidden="false" customHeight="false" outlineLevel="0" collapsed="false">
      <c r="A498" s="81" t="n">
        <v>46113</v>
      </c>
      <c r="B498" s="81" t="n">
        <v>46113</v>
      </c>
      <c r="C498" s="82" t="s">
        <v>171</v>
      </c>
      <c r="D498" s="82" t="s">
        <v>522</v>
      </c>
      <c r="E498" s="82" t="s">
        <v>532</v>
      </c>
      <c r="I498" s="0" t="n">
        <v>90</v>
      </c>
      <c r="J498" s="82" t="s">
        <v>528</v>
      </c>
      <c r="K498" s="83" t="n">
        <v>91.84</v>
      </c>
      <c r="L498" s="0" t="n">
        <v>3339</v>
      </c>
      <c r="M498" s="0" t="n">
        <v>2723</v>
      </c>
      <c r="N498" s="0" t="n">
        <v>1.226221</v>
      </c>
      <c r="O498" s="0" t="n">
        <v>25</v>
      </c>
      <c r="P498" s="0" t="n">
        <v>6</v>
      </c>
      <c r="Q498" s="82" t="s">
        <v>527</v>
      </c>
      <c r="U498" s="0" t="str">
        <f aca="false">IF(C498="","",IF(COUNTIF(Campaigns!$A$7:$A$300,C498)&gt;0,"✓",IF(N(K498)=0,"– no spend","⚠ add to Campaigns tab")))</f>
        <v>✓</v>
      </c>
      <c r="V498" s="83" t="n">
        <f aca="false">IF(K498="","",K498*IF(Settings!$B$22=Settings!$C$6,1,IF(Settings!$B$22="USD",1/INDEX(Settings!$B$29:$B$40,MONTH(A498)),INDEX(Settings!$B$29:$B$40,MONTH(A498)))))</f>
        <v>91.84</v>
      </c>
    </row>
    <row r="499" customFormat="false" ht="15" hidden="false" customHeight="false" outlineLevel="0" collapsed="false">
      <c r="A499" s="81" t="n">
        <v>46113</v>
      </c>
      <c r="B499" s="81" t="n">
        <v>46113</v>
      </c>
      <c r="C499" s="82" t="s">
        <v>167</v>
      </c>
      <c r="D499" s="82" t="s">
        <v>522</v>
      </c>
      <c r="E499" s="82" t="s">
        <v>523</v>
      </c>
      <c r="F499" s="0" t="n">
        <v>5</v>
      </c>
      <c r="G499" s="82" t="s">
        <v>524</v>
      </c>
      <c r="H499" s="0" t="n">
        <v>17.948</v>
      </c>
      <c r="I499" s="0" t="n">
        <v>50</v>
      </c>
      <c r="J499" s="82" t="s">
        <v>528</v>
      </c>
      <c r="K499" s="83" t="n">
        <v>89.74</v>
      </c>
      <c r="L499" s="0" t="n">
        <v>13155</v>
      </c>
      <c r="M499" s="0" t="n">
        <v>10404</v>
      </c>
      <c r="N499" s="0" t="n">
        <v>1.264418</v>
      </c>
      <c r="O499" s="0" t="n">
        <v>124</v>
      </c>
      <c r="P499" s="0" t="n">
        <v>5</v>
      </c>
      <c r="Q499" s="82" t="s">
        <v>527</v>
      </c>
      <c r="U499" s="0" t="str">
        <f aca="false">IF(C499="","",IF(COUNTIF(Campaigns!$A$7:$A$300,C499)&gt;0,"✓",IF(N(K499)=0,"– no spend","⚠ add to Campaigns tab")))</f>
        <v>✓</v>
      </c>
      <c r="V499" s="83" t="n">
        <f aca="false">IF(K499="","",K499*IF(Settings!$B$22=Settings!$C$6,1,IF(Settings!$B$22="USD",1/INDEX(Settings!$B$29:$B$40,MONTH(A499)),INDEX(Settings!$B$29:$B$40,MONTH(A499)))))</f>
        <v>89.74</v>
      </c>
    </row>
    <row r="500" customFormat="false" ht="15" hidden="false" customHeight="false" outlineLevel="0" collapsed="false">
      <c r="A500" s="81" t="n">
        <v>46113</v>
      </c>
      <c r="B500" s="81" t="n">
        <v>46113</v>
      </c>
      <c r="C500" s="82" t="s">
        <v>166</v>
      </c>
      <c r="D500" s="82" t="s">
        <v>522</v>
      </c>
      <c r="E500" s="82" t="s">
        <v>523</v>
      </c>
      <c r="F500" s="0" t="n">
        <v>15</v>
      </c>
      <c r="G500" s="82" t="s">
        <v>524</v>
      </c>
      <c r="H500" s="0" t="n">
        <v>31.07933333</v>
      </c>
      <c r="I500" s="82" t="s">
        <v>525</v>
      </c>
      <c r="J500" s="82" t="s">
        <v>526</v>
      </c>
      <c r="K500" s="83" t="n">
        <v>466.19</v>
      </c>
      <c r="L500" s="0" t="n">
        <v>22381</v>
      </c>
      <c r="M500" s="0" t="n">
        <v>18789</v>
      </c>
      <c r="N500" s="0" t="n">
        <v>1.191176</v>
      </c>
      <c r="O500" s="0" t="n">
        <v>283</v>
      </c>
      <c r="P500" s="0" t="n">
        <v>15</v>
      </c>
      <c r="Q500" s="82" t="s">
        <v>527</v>
      </c>
      <c r="U500" s="0" t="str">
        <f aca="false">IF(C500="","",IF(COUNTIF(Campaigns!$A$7:$A$300,C500)&gt;0,"✓",IF(N(K500)=0,"– no spend","⚠ add to Campaigns tab")))</f>
        <v>✓</v>
      </c>
      <c r="V500" s="83" t="n">
        <f aca="false">IF(K500="","",K500*IF(Settings!$B$22=Settings!$C$6,1,IF(Settings!$B$22="USD",1/INDEX(Settings!$B$29:$B$40,MONTH(A500)),INDEX(Settings!$B$29:$B$40,MONTH(A500)))))</f>
        <v>466.19</v>
      </c>
    </row>
    <row r="501" customFormat="false" ht="15" hidden="false" customHeight="false" outlineLevel="0" collapsed="false">
      <c r="A501" s="81" t="n">
        <v>46113</v>
      </c>
      <c r="B501" s="81" t="n">
        <v>46113</v>
      </c>
      <c r="C501" s="82" t="s">
        <v>179</v>
      </c>
      <c r="D501" s="82" t="s">
        <v>522</v>
      </c>
      <c r="E501" s="82" t="s">
        <v>529</v>
      </c>
      <c r="F501" s="0" t="n">
        <v>4</v>
      </c>
      <c r="G501" s="82" t="s">
        <v>531</v>
      </c>
      <c r="H501" s="0" t="n">
        <v>4.9925</v>
      </c>
      <c r="I501" s="0" t="n">
        <v>20</v>
      </c>
      <c r="J501" s="82" t="s">
        <v>528</v>
      </c>
      <c r="K501" s="83" t="n">
        <v>19.97</v>
      </c>
      <c r="L501" s="0" t="n">
        <v>2178</v>
      </c>
      <c r="M501" s="0" t="n">
        <v>1619</v>
      </c>
      <c r="N501" s="0" t="n">
        <v>1.345275</v>
      </c>
      <c r="O501" s="0" t="n">
        <v>24</v>
      </c>
      <c r="P501" s="0" t="n">
        <v>4</v>
      </c>
      <c r="Q501" s="82" t="s">
        <v>527</v>
      </c>
      <c r="U501" s="0" t="str">
        <f aca="false">IF(C501="","",IF(COUNTIF(Campaigns!$A$7:$A$300,C501)&gt;0,"✓",IF(N(K501)=0,"– no spend","⚠ add to Campaigns tab")))</f>
        <v>✓</v>
      </c>
      <c r="V501" s="83" t="n">
        <f aca="false">IF(K501="","",K501*IF(Settings!$B$22=Settings!$C$6,1,IF(Settings!$B$22="USD",1/INDEX(Settings!$B$29:$B$40,MONTH(A501)),INDEX(Settings!$B$29:$B$40,MONTH(A501)))))</f>
        <v>19.97</v>
      </c>
    </row>
    <row r="502" customFormat="false" ht="15" hidden="false" customHeight="false" outlineLevel="0" collapsed="false">
      <c r="A502" s="81" t="n">
        <v>46113</v>
      </c>
      <c r="B502" s="81" t="n">
        <v>46113</v>
      </c>
      <c r="C502" s="82" t="s">
        <v>170</v>
      </c>
      <c r="D502" s="82" t="s">
        <v>522</v>
      </c>
      <c r="E502" s="82" t="s">
        <v>523</v>
      </c>
      <c r="F502" s="0" t="n">
        <v>6</v>
      </c>
      <c r="G502" s="82" t="s">
        <v>524</v>
      </c>
      <c r="H502" s="0" t="n">
        <v>10.50666667</v>
      </c>
      <c r="I502" s="0" t="n">
        <v>70</v>
      </c>
      <c r="J502" s="82" t="s">
        <v>528</v>
      </c>
      <c r="K502" s="83" t="n">
        <v>63.04</v>
      </c>
      <c r="L502" s="0" t="n">
        <v>2279</v>
      </c>
      <c r="M502" s="0" t="n">
        <v>1958</v>
      </c>
      <c r="N502" s="0" t="n">
        <v>1.163943</v>
      </c>
      <c r="O502" s="0" t="n">
        <v>28</v>
      </c>
      <c r="P502" s="0" t="n">
        <v>6</v>
      </c>
      <c r="Q502" s="82" t="s">
        <v>527</v>
      </c>
      <c r="U502" s="0" t="str">
        <f aca="false">IF(C502="","",IF(COUNTIF(Campaigns!$A$7:$A$300,C502)&gt;0,"✓",IF(N(K502)=0,"– no spend","⚠ add to Campaigns tab")))</f>
        <v>✓</v>
      </c>
      <c r="V502" s="83" t="n">
        <f aca="false">IF(K502="","",K502*IF(Settings!$B$22=Settings!$C$6,1,IF(Settings!$B$22="USD",1/INDEX(Settings!$B$29:$B$40,MONTH(A502)),INDEX(Settings!$B$29:$B$40,MONTH(A502)))))</f>
        <v>63.04</v>
      </c>
    </row>
    <row r="503" customFormat="false" ht="15" hidden="false" customHeight="false" outlineLevel="0" collapsed="false">
      <c r="A503" s="81" t="n">
        <v>46113</v>
      </c>
      <c r="B503" s="81" t="n">
        <v>46113</v>
      </c>
      <c r="C503" s="82" t="s">
        <v>169</v>
      </c>
      <c r="D503" s="82" t="s">
        <v>530</v>
      </c>
      <c r="E503" s="82" t="s">
        <v>529</v>
      </c>
      <c r="I503" s="0" t="n">
        <v>41.29</v>
      </c>
      <c r="J503" s="82" t="s">
        <v>528</v>
      </c>
      <c r="K503" s="83" t="n">
        <v>15.65</v>
      </c>
      <c r="L503" s="0" t="n">
        <v>1306</v>
      </c>
      <c r="M503" s="0" t="n">
        <v>714</v>
      </c>
      <c r="N503" s="0" t="n">
        <v>1.829132</v>
      </c>
      <c r="O503" s="0" t="n">
        <v>9</v>
      </c>
      <c r="Q503" s="82" t="s">
        <v>527</v>
      </c>
      <c r="U503" s="0" t="str">
        <f aca="false">IF(C503="","",IF(COUNTIF(Campaigns!$A$7:$A$300,C503)&gt;0,"✓",IF(N(K503)=0,"– no spend","⚠ add to Campaigns tab")))</f>
        <v>✓</v>
      </c>
      <c r="V503" s="83" t="n">
        <f aca="false">IF(K503="","",K503*IF(Settings!$B$22=Settings!$C$6,1,IF(Settings!$B$22="USD",1/INDEX(Settings!$B$29:$B$40,MONTH(A503)),INDEX(Settings!$B$29:$B$40,MONTH(A503)))))</f>
        <v>15.65</v>
      </c>
    </row>
    <row r="504" customFormat="false" ht="15" hidden="false" customHeight="false" outlineLevel="0" collapsed="false">
      <c r="A504" s="81" t="n">
        <v>46114</v>
      </c>
      <c r="B504" s="81" t="n">
        <v>46114</v>
      </c>
      <c r="C504" s="82" t="s">
        <v>171</v>
      </c>
      <c r="D504" s="82" t="s">
        <v>522</v>
      </c>
      <c r="E504" s="82" t="s">
        <v>532</v>
      </c>
      <c r="I504" s="0" t="n">
        <v>90</v>
      </c>
      <c r="J504" s="82" t="s">
        <v>528</v>
      </c>
      <c r="K504" s="83" t="n">
        <v>83.42</v>
      </c>
      <c r="L504" s="0" t="n">
        <v>2521</v>
      </c>
      <c r="M504" s="0" t="n">
        <v>2091</v>
      </c>
      <c r="N504" s="0" t="n">
        <v>1.205643</v>
      </c>
      <c r="O504" s="0" t="n">
        <v>16</v>
      </c>
      <c r="P504" s="0" t="n">
        <v>2</v>
      </c>
      <c r="Q504" s="82" t="s">
        <v>527</v>
      </c>
      <c r="U504" s="0" t="str">
        <f aca="false">IF(C504="","",IF(COUNTIF(Campaigns!$A$7:$A$300,C504)&gt;0,"✓",IF(N(K504)=0,"– no spend","⚠ add to Campaigns tab")))</f>
        <v>✓</v>
      </c>
      <c r="V504" s="83" t="n">
        <f aca="false">IF(K504="","",K504*IF(Settings!$B$22=Settings!$C$6,1,IF(Settings!$B$22="USD",1/INDEX(Settings!$B$29:$B$40,MONTH(A504)),INDEX(Settings!$B$29:$B$40,MONTH(A504)))))</f>
        <v>83.42</v>
      </c>
    </row>
    <row r="505" customFormat="false" ht="15" hidden="false" customHeight="false" outlineLevel="0" collapsed="false">
      <c r="A505" s="81" t="n">
        <v>46114</v>
      </c>
      <c r="B505" s="81" t="n">
        <v>46114</v>
      </c>
      <c r="C505" s="82" t="s">
        <v>167</v>
      </c>
      <c r="D505" s="82" t="s">
        <v>522</v>
      </c>
      <c r="E505" s="82" t="s">
        <v>523</v>
      </c>
      <c r="F505" s="0" t="n">
        <v>12</v>
      </c>
      <c r="G505" s="82" t="s">
        <v>524</v>
      </c>
      <c r="H505" s="0" t="n">
        <v>7.36333333</v>
      </c>
      <c r="I505" s="0" t="n">
        <v>50</v>
      </c>
      <c r="J505" s="82" t="s">
        <v>528</v>
      </c>
      <c r="K505" s="83" t="n">
        <v>88.36</v>
      </c>
      <c r="L505" s="0" t="n">
        <v>11245</v>
      </c>
      <c r="M505" s="0" t="n">
        <v>9042</v>
      </c>
      <c r="N505" s="0" t="n">
        <v>1.243641</v>
      </c>
      <c r="O505" s="0" t="n">
        <v>107</v>
      </c>
      <c r="P505" s="0" t="n">
        <v>13</v>
      </c>
      <c r="Q505" s="82" t="s">
        <v>527</v>
      </c>
      <c r="U505" s="0" t="str">
        <f aca="false">IF(C505="","",IF(COUNTIF(Campaigns!$A$7:$A$300,C505)&gt;0,"✓",IF(N(K505)=0,"– no spend","⚠ add to Campaigns tab")))</f>
        <v>✓</v>
      </c>
      <c r="V505" s="83" t="n">
        <f aca="false">IF(K505="","",K505*IF(Settings!$B$22=Settings!$C$6,1,IF(Settings!$B$22="USD",1/INDEX(Settings!$B$29:$B$40,MONTH(A505)),INDEX(Settings!$B$29:$B$40,MONTH(A505)))))</f>
        <v>88.36</v>
      </c>
    </row>
    <row r="506" customFormat="false" ht="15" hidden="false" customHeight="false" outlineLevel="0" collapsed="false">
      <c r="A506" s="81" t="n">
        <v>46114</v>
      </c>
      <c r="B506" s="81" t="n">
        <v>46114</v>
      </c>
      <c r="C506" s="82" t="s">
        <v>166</v>
      </c>
      <c r="D506" s="82" t="s">
        <v>522</v>
      </c>
      <c r="E506" s="82" t="s">
        <v>523</v>
      </c>
      <c r="F506" s="0" t="n">
        <v>17</v>
      </c>
      <c r="G506" s="82" t="s">
        <v>524</v>
      </c>
      <c r="H506" s="0" t="n">
        <v>24.67058824</v>
      </c>
      <c r="I506" s="82" t="s">
        <v>525</v>
      </c>
      <c r="J506" s="82" t="s">
        <v>526</v>
      </c>
      <c r="K506" s="83" t="n">
        <v>419.4</v>
      </c>
      <c r="L506" s="0" t="n">
        <v>19785</v>
      </c>
      <c r="M506" s="0" t="n">
        <v>15948</v>
      </c>
      <c r="N506" s="0" t="n">
        <v>1.240594</v>
      </c>
      <c r="O506" s="0" t="n">
        <v>283</v>
      </c>
      <c r="P506" s="0" t="n">
        <v>16</v>
      </c>
      <c r="Q506" s="82" t="s">
        <v>527</v>
      </c>
      <c r="U506" s="0" t="str">
        <f aca="false">IF(C506="","",IF(COUNTIF(Campaigns!$A$7:$A$300,C506)&gt;0,"✓",IF(N(K506)=0,"– no spend","⚠ add to Campaigns tab")))</f>
        <v>✓</v>
      </c>
      <c r="V506" s="83" t="n">
        <f aca="false">IF(K506="","",K506*IF(Settings!$B$22=Settings!$C$6,1,IF(Settings!$B$22="USD",1/INDEX(Settings!$B$29:$B$40,MONTH(A506)),INDEX(Settings!$B$29:$B$40,MONTH(A506)))))</f>
        <v>419.4</v>
      </c>
    </row>
    <row r="507" customFormat="false" ht="15" hidden="false" customHeight="false" outlineLevel="0" collapsed="false">
      <c r="A507" s="81" t="n">
        <v>46114</v>
      </c>
      <c r="B507" s="81" t="n">
        <v>46114</v>
      </c>
      <c r="C507" s="82" t="s">
        <v>179</v>
      </c>
      <c r="D507" s="82" t="s">
        <v>522</v>
      </c>
      <c r="E507" s="82" t="s">
        <v>529</v>
      </c>
      <c r="F507" s="0" t="n">
        <v>1</v>
      </c>
      <c r="G507" s="82" t="s">
        <v>531</v>
      </c>
      <c r="H507" s="0" t="n">
        <v>20.8</v>
      </c>
      <c r="I507" s="0" t="n">
        <v>20</v>
      </c>
      <c r="J507" s="82" t="s">
        <v>528</v>
      </c>
      <c r="K507" s="83" t="n">
        <v>20.8</v>
      </c>
      <c r="L507" s="0" t="n">
        <v>1700</v>
      </c>
      <c r="M507" s="0" t="n">
        <v>1271</v>
      </c>
      <c r="N507" s="0" t="n">
        <v>1.33753</v>
      </c>
      <c r="O507" s="0" t="n">
        <v>24</v>
      </c>
      <c r="P507" s="0" t="n">
        <v>1</v>
      </c>
      <c r="Q507" s="82" t="s">
        <v>527</v>
      </c>
      <c r="U507" s="0" t="str">
        <f aca="false">IF(C507="","",IF(COUNTIF(Campaigns!$A$7:$A$300,C507)&gt;0,"✓",IF(N(K507)=0,"– no spend","⚠ add to Campaigns tab")))</f>
        <v>✓</v>
      </c>
      <c r="V507" s="83" t="n">
        <f aca="false">IF(K507="","",K507*IF(Settings!$B$22=Settings!$C$6,1,IF(Settings!$B$22="USD",1/INDEX(Settings!$B$29:$B$40,MONTH(A507)),INDEX(Settings!$B$29:$B$40,MONTH(A507)))))</f>
        <v>20.8</v>
      </c>
    </row>
    <row r="508" customFormat="false" ht="15" hidden="false" customHeight="false" outlineLevel="0" collapsed="false">
      <c r="A508" s="81" t="n">
        <v>46114</v>
      </c>
      <c r="B508" s="81" t="n">
        <v>46114</v>
      </c>
      <c r="C508" s="82" t="s">
        <v>170</v>
      </c>
      <c r="D508" s="82" t="s">
        <v>522</v>
      </c>
      <c r="E508" s="82" t="s">
        <v>523</v>
      </c>
      <c r="F508" s="0" t="n">
        <v>2</v>
      </c>
      <c r="G508" s="82" t="s">
        <v>524</v>
      </c>
      <c r="H508" s="0" t="n">
        <v>32.86</v>
      </c>
      <c r="I508" s="0" t="n">
        <v>70</v>
      </c>
      <c r="J508" s="82" t="s">
        <v>528</v>
      </c>
      <c r="K508" s="83" t="n">
        <v>65.72</v>
      </c>
      <c r="L508" s="0" t="n">
        <v>2140</v>
      </c>
      <c r="M508" s="0" t="n">
        <v>1746</v>
      </c>
      <c r="N508" s="0" t="n">
        <v>1.225659</v>
      </c>
      <c r="O508" s="0" t="n">
        <v>36</v>
      </c>
      <c r="P508" s="0" t="n">
        <v>2</v>
      </c>
      <c r="Q508" s="82" t="s">
        <v>527</v>
      </c>
      <c r="U508" s="0" t="str">
        <f aca="false">IF(C508="","",IF(COUNTIF(Campaigns!$A$7:$A$300,C508)&gt;0,"✓",IF(N(K508)=0,"– no spend","⚠ add to Campaigns tab")))</f>
        <v>✓</v>
      </c>
      <c r="V508" s="83" t="n">
        <f aca="false">IF(K508="","",K508*IF(Settings!$B$22=Settings!$C$6,1,IF(Settings!$B$22="USD",1/INDEX(Settings!$B$29:$B$40,MONTH(A508)),INDEX(Settings!$B$29:$B$40,MONTH(A508)))))</f>
        <v>65.72</v>
      </c>
    </row>
    <row r="509" customFormat="false" ht="15" hidden="false" customHeight="false" outlineLevel="0" collapsed="false">
      <c r="A509" s="81" t="n">
        <v>46114</v>
      </c>
      <c r="B509" s="81" t="n">
        <v>46114</v>
      </c>
      <c r="C509" s="82" t="s">
        <v>169</v>
      </c>
      <c r="D509" s="82" t="s">
        <v>530</v>
      </c>
      <c r="E509" s="82" t="s">
        <v>529</v>
      </c>
      <c r="I509" s="0" t="n">
        <v>41.29</v>
      </c>
      <c r="J509" s="82" t="s">
        <v>528</v>
      </c>
      <c r="K509" s="83" t="n">
        <v>14.04</v>
      </c>
      <c r="L509" s="0" t="n">
        <v>1351</v>
      </c>
      <c r="M509" s="0" t="n">
        <v>816</v>
      </c>
      <c r="N509" s="0" t="n">
        <v>1.655637</v>
      </c>
      <c r="O509" s="0" t="n">
        <v>15</v>
      </c>
      <c r="Q509" s="82" t="s">
        <v>527</v>
      </c>
      <c r="U509" s="0" t="str">
        <f aca="false">IF(C509="","",IF(COUNTIF(Campaigns!$A$7:$A$300,C509)&gt;0,"✓",IF(N(K509)=0,"– no spend","⚠ add to Campaigns tab")))</f>
        <v>✓</v>
      </c>
      <c r="V509" s="83" t="n">
        <f aca="false">IF(K509="","",K509*IF(Settings!$B$22=Settings!$C$6,1,IF(Settings!$B$22="USD",1/INDEX(Settings!$B$29:$B$40,MONTH(A509)),INDEX(Settings!$B$29:$B$40,MONTH(A509)))))</f>
        <v>14.04</v>
      </c>
    </row>
    <row r="510" customFormat="false" ht="15" hidden="false" customHeight="false" outlineLevel="0" collapsed="false">
      <c r="A510" s="81" t="n">
        <v>46115</v>
      </c>
      <c r="B510" s="81" t="n">
        <v>46115</v>
      </c>
      <c r="C510" s="82" t="s">
        <v>171</v>
      </c>
      <c r="D510" s="82" t="s">
        <v>522</v>
      </c>
      <c r="E510" s="82" t="s">
        <v>532</v>
      </c>
      <c r="I510" s="0" t="n">
        <v>90</v>
      </c>
      <c r="J510" s="82" t="s">
        <v>528</v>
      </c>
      <c r="K510" s="83" t="n">
        <v>71.17</v>
      </c>
      <c r="L510" s="0" t="n">
        <v>2127</v>
      </c>
      <c r="M510" s="0" t="n">
        <v>1865</v>
      </c>
      <c r="N510" s="0" t="n">
        <v>1.140483</v>
      </c>
      <c r="O510" s="0" t="n">
        <v>19</v>
      </c>
      <c r="P510" s="0" t="n">
        <v>3</v>
      </c>
      <c r="Q510" s="82" t="s">
        <v>527</v>
      </c>
      <c r="U510" s="0" t="str">
        <f aca="false">IF(C510="","",IF(COUNTIF(Campaigns!$A$7:$A$300,C510)&gt;0,"✓",IF(N(K510)=0,"– no spend","⚠ add to Campaigns tab")))</f>
        <v>✓</v>
      </c>
      <c r="V510" s="83" t="n">
        <f aca="false">IF(K510="","",K510*IF(Settings!$B$22=Settings!$C$6,1,IF(Settings!$B$22="USD",1/INDEX(Settings!$B$29:$B$40,MONTH(A510)),INDEX(Settings!$B$29:$B$40,MONTH(A510)))))</f>
        <v>71.17</v>
      </c>
    </row>
    <row r="511" customFormat="false" ht="15" hidden="false" customHeight="false" outlineLevel="0" collapsed="false">
      <c r="A511" s="81" t="n">
        <v>46115</v>
      </c>
      <c r="B511" s="81" t="n">
        <v>46115</v>
      </c>
      <c r="C511" s="82" t="s">
        <v>167</v>
      </c>
      <c r="D511" s="82" t="s">
        <v>522</v>
      </c>
      <c r="E511" s="82" t="s">
        <v>523</v>
      </c>
      <c r="F511" s="0" t="n">
        <v>8</v>
      </c>
      <c r="G511" s="82" t="s">
        <v>524</v>
      </c>
      <c r="H511" s="0" t="n">
        <v>11.305</v>
      </c>
      <c r="I511" s="0" t="n">
        <v>50</v>
      </c>
      <c r="J511" s="82" t="s">
        <v>528</v>
      </c>
      <c r="K511" s="83" t="n">
        <v>90.44</v>
      </c>
      <c r="L511" s="0" t="n">
        <v>10574</v>
      </c>
      <c r="M511" s="0" t="n">
        <v>8718</v>
      </c>
      <c r="N511" s="0" t="n">
        <v>1.212893</v>
      </c>
      <c r="O511" s="0" t="n">
        <v>112</v>
      </c>
      <c r="P511" s="0" t="n">
        <v>8</v>
      </c>
      <c r="Q511" s="82" t="s">
        <v>527</v>
      </c>
      <c r="U511" s="0" t="str">
        <f aca="false">IF(C511="","",IF(COUNTIF(Campaigns!$A$7:$A$300,C511)&gt;0,"✓",IF(N(K511)=0,"– no spend","⚠ add to Campaigns tab")))</f>
        <v>✓</v>
      </c>
      <c r="V511" s="83" t="n">
        <f aca="false">IF(K511="","",K511*IF(Settings!$B$22=Settings!$C$6,1,IF(Settings!$B$22="USD",1/INDEX(Settings!$B$29:$B$40,MONTH(A511)),INDEX(Settings!$B$29:$B$40,MONTH(A511)))))</f>
        <v>90.44</v>
      </c>
    </row>
    <row r="512" customFormat="false" ht="15" hidden="false" customHeight="false" outlineLevel="0" collapsed="false">
      <c r="A512" s="81" t="n">
        <v>46115</v>
      </c>
      <c r="B512" s="81" t="n">
        <v>46115</v>
      </c>
      <c r="C512" s="82" t="s">
        <v>166</v>
      </c>
      <c r="D512" s="82" t="s">
        <v>522</v>
      </c>
      <c r="E512" s="82" t="s">
        <v>523</v>
      </c>
      <c r="F512" s="0" t="n">
        <v>18</v>
      </c>
      <c r="G512" s="82" t="s">
        <v>524</v>
      </c>
      <c r="H512" s="0" t="n">
        <v>23.91555556</v>
      </c>
      <c r="I512" s="82" t="s">
        <v>525</v>
      </c>
      <c r="J512" s="82" t="s">
        <v>526</v>
      </c>
      <c r="K512" s="83" t="n">
        <v>430.48</v>
      </c>
      <c r="L512" s="0" t="n">
        <v>18407</v>
      </c>
      <c r="M512" s="0" t="n">
        <v>15447</v>
      </c>
      <c r="N512" s="0" t="n">
        <v>1.191623</v>
      </c>
      <c r="O512" s="0" t="n">
        <v>239</v>
      </c>
      <c r="P512" s="0" t="n">
        <v>18</v>
      </c>
      <c r="Q512" s="82" t="s">
        <v>527</v>
      </c>
      <c r="U512" s="0" t="str">
        <f aca="false">IF(C512="","",IF(COUNTIF(Campaigns!$A$7:$A$300,C512)&gt;0,"✓",IF(N(K512)=0,"– no spend","⚠ add to Campaigns tab")))</f>
        <v>✓</v>
      </c>
      <c r="V512" s="83" t="n">
        <f aca="false">IF(K512="","",K512*IF(Settings!$B$22=Settings!$C$6,1,IF(Settings!$B$22="USD",1/INDEX(Settings!$B$29:$B$40,MONTH(A512)),INDEX(Settings!$B$29:$B$40,MONTH(A512)))))</f>
        <v>430.48</v>
      </c>
    </row>
    <row r="513" customFormat="false" ht="15" hidden="false" customHeight="false" outlineLevel="0" collapsed="false">
      <c r="A513" s="81" t="n">
        <v>46115</v>
      </c>
      <c r="B513" s="81" t="n">
        <v>46115</v>
      </c>
      <c r="C513" s="82" t="s">
        <v>179</v>
      </c>
      <c r="D513" s="82" t="s">
        <v>522</v>
      </c>
      <c r="E513" s="82" t="s">
        <v>529</v>
      </c>
      <c r="I513" s="0" t="n">
        <v>20</v>
      </c>
      <c r="J513" s="82" t="s">
        <v>528</v>
      </c>
      <c r="K513" s="83" t="n">
        <v>17.3</v>
      </c>
      <c r="L513" s="0" t="n">
        <v>1344</v>
      </c>
      <c r="M513" s="0" t="n">
        <v>1058</v>
      </c>
      <c r="N513" s="0" t="n">
        <v>1.270321</v>
      </c>
      <c r="O513" s="0" t="n">
        <v>10</v>
      </c>
      <c r="Q513" s="82" t="s">
        <v>527</v>
      </c>
      <c r="U513" s="0" t="str">
        <f aca="false">IF(C513="","",IF(COUNTIF(Campaigns!$A$7:$A$300,C513)&gt;0,"✓",IF(N(K513)=0,"– no spend","⚠ add to Campaigns tab")))</f>
        <v>✓</v>
      </c>
      <c r="V513" s="83" t="n">
        <f aca="false">IF(K513="","",K513*IF(Settings!$B$22=Settings!$C$6,1,IF(Settings!$B$22="USD",1/INDEX(Settings!$B$29:$B$40,MONTH(A513)),INDEX(Settings!$B$29:$B$40,MONTH(A513)))))</f>
        <v>17.3</v>
      </c>
    </row>
    <row r="514" customFormat="false" ht="15" hidden="false" customHeight="false" outlineLevel="0" collapsed="false">
      <c r="A514" s="81" t="n">
        <v>46115</v>
      </c>
      <c r="B514" s="81" t="n">
        <v>46115</v>
      </c>
      <c r="C514" s="82" t="s">
        <v>170</v>
      </c>
      <c r="D514" s="82" t="s">
        <v>522</v>
      </c>
      <c r="E514" s="82" t="s">
        <v>523</v>
      </c>
      <c r="F514" s="0" t="n">
        <v>1</v>
      </c>
      <c r="G514" s="82" t="s">
        <v>524</v>
      </c>
      <c r="H514" s="0" t="n">
        <v>56.73</v>
      </c>
      <c r="I514" s="0" t="n">
        <v>70</v>
      </c>
      <c r="J514" s="82" t="s">
        <v>528</v>
      </c>
      <c r="K514" s="83" t="n">
        <v>56.73</v>
      </c>
      <c r="L514" s="0" t="n">
        <v>1845</v>
      </c>
      <c r="M514" s="0" t="n">
        <v>1593</v>
      </c>
      <c r="N514" s="0" t="n">
        <v>1.158192</v>
      </c>
      <c r="O514" s="0" t="n">
        <v>26</v>
      </c>
      <c r="P514" s="0" t="n">
        <v>2</v>
      </c>
      <c r="Q514" s="82" t="s">
        <v>527</v>
      </c>
      <c r="U514" s="0" t="str">
        <f aca="false">IF(C514="","",IF(COUNTIF(Campaigns!$A$7:$A$300,C514)&gt;0,"✓",IF(N(K514)=0,"– no spend","⚠ add to Campaigns tab")))</f>
        <v>✓</v>
      </c>
      <c r="V514" s="83" t="n">
        <f aca="false">IF(K514="","",K514*IF(Settings!$B$22=Settings!$C$6,1,IF(Settings!$B$22="USD",1/INDEX(Settings!$B$29:$B$40,MONTH(A514)),INDEX(Settings!$B$29:$B$40,MONTH(A514)))))</f>
        <v>56.73</v>
      </c>
    </row>
    <row r="515" customFormat="false" ht="15" hidden="false" customHeight="false" outlineLevel="0" collapsed="false">
      <c r="A515" s="81" t="n">
        <v>46115</v>
      </c>
      <c r="B515" s="81" t="n">
        <v>46115</v>
      </c>
      <c r="C515" s="82" t="s">
        <v>169</v>
      </c>
      <c r="D515" s="82" t="s">
        <v>530</v>
      </c>
      <c r="E515" s="82" t="s">
        <v>529</v>
      </c>
      <c r="I515" s="0" t="n">
        <v>41.29</v>
      </c>
      <c r="J515" s="82" t="s">
        <v>528</v>
      </c>
      <c r="K515" s="83" t="n">
        <v>16.93</v>
      </c>
      <c r="L515" s="0" t="n">
        <v>1114</v>
      </c>
      <c r="M515" s="0" t="n">
        <v>726</v>
      </c>
      <c r="N515" s="0" t="n">
        <v>1.534435</v>
      </c>
      <c r="O515" s="0" t="n">
        <v>9</v>
      </c>
      <c r="Q515" s="82" t="s">
        <v>527</v>
      </c>
      <c r="U515" s="0" t="str">
        <f aca="false">IF(C515="","",IF(COUNTIF(Campaigns!$A$7:$A$300,C515)&gt;0,"✓",IF(N(K515)=0,"– no spend","⚠ add to Campaigns tab")))</f>
        <v>✓</v>
      </c>
      <c r="V515" s="83" t="n">
        <f aca="false">IF(K515="","",K515*IF(Settings!$B$22=Settings!$C$6,1,IF(Settings!$B$22="USD",1/INDEX(Settings!$B$29:$B$40,MONTH(A515)),INDEX(Settings!$B$29:$B$40,MONTH(A515)))))</f>
        <v>16.93</v>
      </c>
    </row>
    <row r="516" customFormat="false" ht="15" hidden="false" customHeight="false" outlineLevel="0" collapsed="false">
      <c r="A516" s="81" t="n">
        <v>46116</v>
      </c>
      <c r="B516" s="81" t="n">
        <v>46116</v>
      </c>
      <c r="C516" s="82" t="s">
        <v>171</v>
      </c>
      <c r="D516" s="82" t="s">
        <v>522</v>
      </c>
      <c r="E516" s="82" t="s">
        <v>532</v>
      </c>
      <c r="I516" s="0" t="n">
        <v>90</v>
      </c>
      <c r="J516" s="82" t="s">
        <v>528</v>
      </c>
      <c r="K516" s="83" t="n">
        <v>89.86</v>
      </c>
      <c r="L516" s="0" t="n">
        <v>2176</v>
      </c>
      <c r="M516" s="0" t="n">
        <v>1815</v>
      </c>
      <c r="N516" s="0" t="n">
        <v>1.198898</v>
      </c>
      <c r="O516" s="0" t="n">
        <v>15</v>
      </c>
      <c r="Q516" s="82" t="s">
        <v>527</v>
      </c>
      <c r="U516" s="0" t="str">
        <f aca="false">IF(C516="","",IF(COUNTIF(Campaigns!$A$7:$A$300,C516)&gt;0,"✓",IF(N(K516)=0,"– no spend","⚠ add to Campaigns tab")))</f>
        <v>✓</v>
      </c>
      <c r="V516" s="83" t="n">
        <f aca="false">IF(K516="","",K516*IF(Settings!$B$22=Settings!$C$6,1,IF(Settings!$B$22="USD",1/INDEX(Settings!$B$29:$B$40,MONTH(A516)),INDEX(Settings!$B$29:$B$40,MONTH(A516)))))</f>
        <v>89.86</v>
      </c>
    </row>
    <row r="517" customFormat="false" ht="15" hidden="false" customHeight="false" outlineLevel="0" collapsed="false">
      <c r="A517" s="81" t="n">
        <v>46116</v>
      </c>
      <c r="B517" s="81" t="n">
        <v>46116</v>
      </c>
      <c r="C517" s="82" t="s">
        <v>167</v>
      </c>
      <c r="D517" s="82" t="s">
        <v>522</v>
      </c>
      <c r="E517" s="82" t="s">
        <v>523</v>
      </c>
      <c r="F517" s="0" t="n">
        <v>7</v>
      </c>
      <c r="G517" s="82" t="s">
        <v>524</v>
      </c>
      <c r="H517" s="0" t="n">
        <v>12.76</v>
      </c>
      <c r="I517" s="0" t="n">
        <v>50</v>
      </c>
      <c r="J517" s="82" t="s">
        <v>528</v>
      </c>
      <c r="K517" s="83" t="n">
        <v>89.32</v>
      </c>
      <c r="L517" s="0" t="n">
        <v>8821</v>
      </c>
      <c r="M517" s="0" t="n">
        <v>7340</v>
      </c>
      <c r="N517" s="0" t="n">
        <v>1.201771</v>
      </c>
      <c r="O517" s="0" t="n">
        <v>87</v>
      </c>
      <c r="P517" s="0" t="n">
        <v>9</v>
      </c>
      <c r="Q517" s="82" t="s">
        <v>527</v>
      </c>
      <c r="U517" s="0" t="str">
        <f aca="false">IF(C517="","",IF(COUNTIF(Campaigns!$A$7:$A$300,C517)&gt;0,"✓",IF(N(K517)=0,"– no spend","⚠ add to Campaigns tab")))</f>
        <v>✓</v>
      </c>
      <c r="V517" s="83" t="n">
        <f aca="false">IF(K517="","",K517*IF(Settings!$B$22=Settings!$C$6,1,IF(Settings!$B$22="USD",1/INDEX(Settings!$B$29:$B$40,MONTH(A517)),INDEX(Settings!$B$29:$B$40,MONTH(A517)))))</f>
        <v>89.32</v>
      </c>
    </row>
    <row r="518" customFormat="false" ht="15" hidden="false" customHeight="false" outlineLevel="0" collapsed="false">
      <c r="A518" s="81" t="n">
        <v>46116</v>
      </c>
      <c r="B518" s="81" t="n">
        <v>46116</v>
      </c>
      <c r="C518" s="82" t="s">
        <v>166</v>
      </c>
      <c r="D518" s="82" t="s">
        <v>522</v>
      </c>
      <c r="E518" s="82" t="s">
        <v>523</v>
      </c>
      <c r="F518" s="0" t="n">
        <v>9</v>
      </c>
      <c r="G518" s="82" t="s">
        <v>524</v>
      </c>
      <c r="H518" s="0" t="n">
        <v>42.95777778</v>
      </c>
      <c r="I518" s="82" t="s">
        <v>525</v>
      </c>
      <c r="J518" s="82" t="s">
        <v>526</v>
      </c>
      <c r="K518" s="83" t="n">
        <v>386.62</v>
      </c>
      <c r="L518" s="0" t="n">
        <v>17149</v>
      </c>
      <c r="M518" s="0" t="n">
        <v>15015</v>
      </c>
      <c r="N518" s="0" t="n">
        <v>1.142125</v>
      </c>
      <c r="O518" s="0" t="n">
        <v>234</v>
      </c>
      <c r="P518" s="0" t="n">
        <v>9</v>
      </c>
      <c r="Q518" s="82" t="s">
        <v>527</v>
      </c>
      <c r="U518" s="0" t="str">
        <f aca="false">IF(C518="","",IF(COUNTIF(Campaigns!$A$7:$A$300,C518)&gt;0,"✓",IF(N(K518)=0,"– no spend","⚠ add to Campaigns tab")))</f>
        <v>✓</v>
      </c>
      <c r="V518" s="83" t="n">
        <f aca="false">IF(K518="","",K518*IF(Settings!$B$22=Settings!$C$6,1,IF(Settings!$B$22="USD",1/INDEX(Settings!$B$29:$B$40,MONTH(A518)),INDEX(Settings!$B$29:$B$40,MONTH(A518)))))</f>
        <v>386.62</v>
      </c>
    </row>
    <row r="519" customFormat="false" ht="15" hidden="false" customHeight="false" outlineLevel="0" collapsed="false">
      <c r="A519" s="81" t="n">
        <v>46116</v>
      </c>
      <c r="B519" s="81" t="n">
        <v>46116</v>
      </c>
      <c r="C519" s="82" t="s">
        <v>179</v>
      </c>
      <c r="D519" s="82" t="s">
        <v>522</v>
      </c>
      <c r="E519" s="82" t="s">
        <v>529</v>
      </c>
      <c r="F519" s="0" t="n">
        <v>1</v>
      </c>
      <c r="G519" s="82" t="s">
        <v>531</v>
      </c>
      <c r="H519" s="0" t="n">
        <v>18.2</v>
      </c>
      <c r="I519" s="0" t="n">
        <v>20</v>
      </c>
      <c r="J519" s="82" t="s">
        <v>528</v>
      </c>
      <c r="K519" s="83" t="n">
        <v>18.2</v>
      </c>
      <c r="L519" s="0" t="n">
        <v>1536</v>
      </c>
      <c r="M519" s="0" t="n">
        <v>1251</v>
      </c>
      <c r="N519" s="0" t="n">
        <v>1.227818</v>
      </c>
      <c r="O519" s="0" t="n">
        <v>13</v>
      </c>
      <c r="P519" s="0" t="n">
        <v>1</v>
      </c>
      <c r="Q519" s="82" t="s">
        <v>527</v>
      </c>
      <c r="U519" s="0" t="str">
        <f aca="false">IF(C519="","",IF(COUNTIF(Campaigns!$A$7:$A$300,C519)&gt;0,"✓",IF(N(K519)=0,"– no spend","⚠ add to Campaigns tab")))</f>
        <v>✓</v>
      </c>
      <c r="V519" s="83" t="n">
        <f aca="false">IF(K519="","",K519*IF(Settings!$B$22=Settings!$C$6,1,IF(Settings!$B$22="USD",1/INDEX(Settings!$B$29:$B$40,MONTH(A519)),INDEX(Settings!$B$29:$B$40,MONTH(A519)))))</f>
        <v>18.2</v>
      </c>
    </row>
    <row r="520" customFormat="false" ht="15" hidden="false" customHeight="false" outlineLevel="0" collapsed="false">
      <c r="A520" s="81" t="n">
        <v>46116</v>
      </c>
      <c r="B520" s="81" t="n">
        <v>46116</v>
      </c>
      <c r="C520" s="82" t="s">
        <v>170</v>
      </c>
      <c r="D520" s="82" t="s">
        <v>522</v>
      </c>
      <c r="E520" s="82" t="s">
        <v>523</v>
      </c>
      <c r="F520" s="0" t="n">
        <v>3</v>
      </c>
      <c r="G520" s="82" t="s">
        <v>524</v>
      </c>
      <c r="H520" s="0" t="n">
        <v>16.55333333</v>
      </c>
      <c r="I520" s="0" t="n">
        <v>70</v>
      </c>
      <c r="J520" s="82" t="s">
        <v>528</v>
      </c>
      <c r="K520" s="83" t="n">
        <v>49.66</v>
      </c>
      <c r="L520" s="0" t="n">
        <v>1401</v>
      </c>
      <c r="M520" s="0" t="n">
        <v>1260</v>
      </c>
      <c r="N520" s="0" t="n">
        <v>1.111905</v>
      </c>
      <c r="O520" s="0" t="n">
        <v>26</v>
      </c>
      <c r="P520" s="0" t="n">
        <v>3</v>
      </c>
      <c r="Q520" s="82" t="s">
        <v>527</v>
      </c>
      <c r="U520" s="0" t="str">
        <f aca="false">IF(C520="","",IF(COUNTIF(Campaigns!$A$7:$A$300,C520)&gt;0,"✓",IF(N(K520)=0,"– no spend","⚠ add to Campaigns tab")))</f>
        <v>✓</v>
      </c>
      <c r="V520" s="83" t="n">
        <f aca="false">IF(K520="","",K520*IF(Settings!$B$22=Settings!$C$6,1,IF(Settings!$B$22="USD",1/INDEX(Settings!$B$29:$B$40,MONTH(A520)),INDEX(Settings!$B$29:$B$40,MONTH(A520)))))</f>
        <v>49.66</v>
      </c>
    </row>
    <row r="521" customFormat="false" ht="15" hidden="false" customHeight="false" outlineLevel="0" collapsed="false">
      <c r="A521" s="81" t="n">
        <v>46116</v>
      </c>
      <c r="B521" s="81" t="n">
        <v>46116</v>
      </c>
      <c r="C521" s="82" t="s">
        <v>169</v>
      </c>
      <c r="D521" s="82" t="s">
        <v>530</v>
      </c>
      <c r="E521" s="82" t="s">
        <v>529</v>
      </c>
      <c r="I521" s="0" t="n">
        <v>41.29</v>
      </c>
      <c r="J521" s="82" t="s">
        <v>528</v>
      </c>
      <c r="K521" s="83" t="n">
        <v>15.9</v>
      </c>
      <c r="L521" s="0" t="n">
        <v>752</v>
      </c>
      <c r="M521" s="0" t="n">
        <v>576</v>
      </c>
      <c r="N521" s="0" t="n">
        <v>1.305556</v>
      </c>
      <c r="O521" s="0" t="n">
        <v>7</v>
      </c>
      <c r="Q521" s="82" t="s">
        <v>527</v>
      </c>
      <c r="U521" s="0" t="str">
        <f aca="false">IF(C521="","",IF(COUNTIF(Campaigns!$A$7:$A$300,C521)&gt;0,"✓",IF(N(K521)=0,"– no spend","⚠ add to Campaigns tab")))</f>
        <v>✓</v>
      </c>
      <c r="V521" s="83" t="n">
        <f aca="false">IF(K521="","",K521*IF(Settings!$B$22=Settings!$C$6,1,IF(Settings!$B$22="USD",1/INDEX(Settings!$B$29:$B$40,MONTH(A521)),INDEX(Settings!$B$29:$B$40,MONTH(A521)))))</f>
        <v>15.9</v>
      </c>
    </row>
    <row r="522" customFormat="false" ht="15" hidden="false" customHeight="false" outlineLevel="0" collapsed="false">
      <c r="A522" s="81" t="n">
        <v>46117</v>
      </c>
      <c r="B522" s="81" t="n">
        <v>46117</v>
      </c>
      <c r="C522" s="82" t="s">
        <v>171</v>
      </c>
      <c r="D522" s="82" t="s">
        <v>522</v>
      </c>
      <c r="E522" s="82" t="s">
        <v>532</v>
      </c>
      <c r="I522" s="0" t="n">
        <v>90</v>
      </c>
      <c r="J522" s="82" t="s">
        <v>528</v>
      </c>
      <c r="K522" s="83" t="n">
        <v>114.54</v>
      </c>
      <c r="L522" s="0" t="n">
        <v>3029</v>
      </c>
      <c r="M522" s="0" t="n">
        <v>2555</v>
      </c>
      <c r="N522" s="0" t="n">
        <v>1.185519</v>
      </c>
      <c r="O522" s="0" t="n">
        <v>21</v>
      </c>
      <c r="P522" s="0" t="n">
        <v>2</v>
      </c>
      <c r="Q522" s="82" t="s">
        <v>527</v>
      </c>
      <c r="U522" s="0" t="str">
        <f aca="false">IF(C522="","",IF(COUNTIF(Campaigns!$A$7:$A$300,C522)&gt;0,"✓",IF(N(K522)=0,"– no spend","⚠ add to Campaigns tab")))</f>
        <v>✓</v>
      </c>
      <c r="V522" s="83" t="n">
        <f aca="false">IF(K522="","",K522*IF(Settings!$B$22=Settings!$C$6,1,IF(Settings!$B$22="USD",1/INDEX(Settings!$B$29:$B$40,MONTH(A522)),INDEX(Settings!$B$29:$B$40,MONTH(A522)))))</f>
        <v>114.54</v>
      </c>
    </row>
    <row r="523" customFormat="false" ht="15" hidden="false" customHeight="false" outlineLevel="0" collapsed="false">
      <c r="A523" s="81" t="n">
        <v>46117</v>
      </c>
      <c r="B523" s="81" t="n">
        <v>46117</v>
      </c>
      <c r="C523" s="82" t="s">
        <v>167</v>
      </c>
      <c r="D523" s="82" t="s">
        <v>522</v>
      </c>
      <c r="E523" s="82" t="s">
        <v>523</v>
      </c>
      <c r="F523" s="0" t="n">
        <v>8</v>
      </c>
      <c r="G523" s="82" t="s">
        <v>524</v>
      </c>
      <c r="H523" s="0" t="n">
        <v>12.28875</v>
      </c>
      <c r="I523" s="0" t="n">
        <v>50</v>
      </c>
      <c r="J523" s="82" t="s">
        <v>528</v>
      </c>
      <c r="K523" s="83" t="n">
        <v>98.31</v>
      </c>
      <c r="L523" s="0" t="n">
        <v>9497</v>
      </c>
      <c r="M523" s="0" t="n">
        <v>7823</v>
      </c>
      <c r="N523" s="0" t="n">
        <v>1.213984</v>
      </c>
      <c r="O523" s="0" t="n">
        <v>109</v>
      </c>
      <c r="P523" s="0" t="n">
        <v>8</v>
      </c>
      <c r="Q523" s="82" t="s">
        <v>527</v>
      </c>
      <c r="U523" s="0" t="str">
        <f aca="false">IF(C523="","",IF(COUNTIF(Campaigns!$A$7:$A$300,C523)&gt;0,"✓",IF(N(K523)=0,"– no spend","⚠ add to Campaigns tab")))</f>
        <v>✓</v>
      </c>
      <c r="V523" s="83" t="n">
        <f aca="false">IF(K523="","",K523*IF(Settings!$B$22=Settings!$C$6,1,IF(Settings!$B$22="USD",1/INDEX(Settings!$B$29:$B$40,MONTH(A523)),INDEX(Settings!$B$29:$B$40,MONTH(A523)))))</f>
        <v>98.31</v>
      </c>
    </row>
    <row r="524" customFormat="false" ht="15" hidden="false" customHeight="false" outlineLevel="0" collapsed="false">
      <c r="A524" s="81" t="n">
        <v>46117</v>
      </c>
      <c r="B524" s="81" t="n">
        <v>46117</v>
      </c>
      <c r="C524" s="82" t="s">
        <v>166</v>
      </c>
      <c r="D524" s="82" t="s">
        <v>522</v>
      </c>
      <c r="E524" s="82" t="s">
        <v>523</v>
      </c>
      <c r="F524" s="0" t="n">
        <v>7</v>
      </c>
      <c r="G524" s="82" t="s">
        <v>524</v>
      </c>
      <c r="H524" s="0" t="n">
        <v>74.2</v>
      </c>
      <c r="I524" s="82" t="s">
        <v>525</v>
      </c>
      <c r="J524" s="82" t="s">
        <v>526</v>
      </c>
      <c r="K524" s="83" t="n">
        <v>519.4</v>
      </c>
      <c r="L524" s="0" t="n">
        <v>22107</v>
      </c>
      <c r="M524" s="0" t="n">
        <v>18111</v>
      </c>
      <c r="N524" s="0" t="n">
        <v>1.220639</v>
      </c>
      <c r="O524" s="0" t="n">
        <v>257</v>
      </c>
      <c r="P524" s="0" t="n">
        <v>8</v>
      </c>
      <c r="Q524" s="82" t="s">
        <v>527</v>
      </c>
      <c r="U524" s="0" t="str">
        <f aca="false">IF(C524="","",IF(COUNTIF(Campaigns!$A$7:$A$300,C524)&gt;0,"✓",IF(N(K524)=0,"– no spend","⚠ add to Campaigns tab")))</f>
        <v>✓</v>
      </c>
      <c r="V524" s="83" t="n">
        <f aca="false">IF(K524="","",K524*IF(Settings!$B$22=Settings!$C$6,1,IF(Settings!$B$22="USD",1/INDEX(Settings!$B$29:$B$40,MONTH(A524)),INDEX(Settings!$B$29:$B$40,MONTH(A524)))))</f>
        <v>519.4</v>
      </c>
    </row>
    <row r="525" customFormat="false" ht="15" hidden="false" customHeight="false" outlineLevel="0" collapsed="false">
      <c r="A525" s="81" t="n">
        <v>46117</v>
      </c>
      <c r="B525" s="81" t="n">
        <v>46117</v>
      </c>
      <c r="C525" s="82" t="s">
        <v>179</v>
      </c>
      <c r="D525" s="82" t="s">
        <v>522</v>
      </c>
      <c r="E525" s="82" t="s">
        <v>529</v>
      </c>
      <c r="F525" s="0" t="n">
        <v>2</v>
      </c>
      <c r="G525" s="82" t="s">
        <v>531</v>
      </c>
      <c r="H525" s="0" t="n">
        <v>11.915</v>
      </c>
      <c r="I525" s="0" t="n">
        <v>20</v>
      </c>
      <c r="J525" s="82" t="s">
        <v>528</v>
      </c>
      <c r="K525" s="83" t="n">
        <v>23.83</v>
      </c>
      <c r="L525" s="0" t="n">
        <v>1844</v>
      </c>
      <c r="M525" s="0" t="n">
        <v>1416</v>
      </c>
      <c r="N525" s="0" t="n">
        <v>1.30226</v>
      </c>
      <c r="O525" s="0" t="n">
        <v>16</v>
      </c>
      <c r="P525" s="0" t="n">
        <v>2</v>
      </c>
      <c r="Q525" s="82" t="s">
        <v>527</v>
      </c>
      <c r="U525" s="0" t="str">
        <f aca="false">IF(C525="","",IF(COUNTIF(Campaigns!$A$7:$A$300,C525)&gt;0,"✓",IF(N(K525)=0,"– no spend","⚠ add to Campaigns tab")))</f>
        <v>✓</v>
      </c>
      <c r="V525" s="83" t="n">
        <f aca="false">IF(K525="","",K525*IF(Settings!$B$22=Settings!$C$6,1,IF(Settings!$B$22="USD",1/INDEX(Settings!$B$29:$B$40,MONTH(A525)),INDEX(Settings!$B$29:$B$40,MONTH(A525)))))</f>
        <v>23.83</v>
      </c>
    </row>
    <row r="526" customFormat="false" ht="15" hidden="false" customHeight="false" outlineLevel="0" collapsed="false">
      <c r="A526" s="81" t="n">
        <v>46117</v>
      </c>
      <c r="B526" s="81" t="n">
        <v>46117</v>
      </c>
      <c r="C526" s="82" t="s">
        <v>170</v>
      </c>
      <c r="D526" s="82" t="s">
        <v>522</v>
      </c>
      <c r="E526" s="82" t="s">
        <v>523</v>
      </c>
      <c r="F526" s="0" t="n">
        <v>5</v>
      </c>
      <c r="G526" s="82" t="s">
        <v>524</v>
      </c>
      <c r="H526" s="0" t="n">
        <v>15.612</v>
      </c>
      <c r="I526" s="0" t="n">
        <v>70</v>
      </c>
      <c r="J526" s="82" t="s">
        <v>528</v>
      </c>
      <c r="K526" s="83" t="n">
        <v>78.06</v>
      </c>
      <c r="L526" s="0" t="n">
        <v>2173</v>
      </c>
      <c r="M526" s="0" t="n">
        <v>1867</v>
      </c>
      <c r="N526" s="0" t="n">
        <v>1.163899</v>
      </c>
      <c r="O526" s="0" t="n">
        <v>35</v>
      </c>
      <c r="P526" s="0" t="n">
        <v>5</v>
      </c>
      <c r="Q526" s="82" t="s">
        <v>527</v>
      </c>
      <c r="U526" s="0" t="str">
        <f aca="false">IF(C526="","",IF(COUNTIF(Campaigns!$A$7:$A$300,C526)&gt;0,"✓",IF(N(K526)=0,"– no spend","⚠ add to Campaigns tab")))</f>
        <v>✓</v>
      </c>
      <c r="V526" s="83" t="n">
        <f aca="false">IF(K526="","",K526*IF(Settings!$B$22=Settings!$C$6,1,IF(Settings!$B$22="USD",1/INDEX(Settings!$B$29:$B$40,MONTH(A526)),INDEX(Settings!$B$29:$B$40,MONTH(A526)))))</f>
        <v>78.06</v>
      </c>
    </row>
    <row r="527" customFormat="false" ht="15" hidden="false" customHeight="false" outlineLevel="0" collapsed="false">
      <c r="A527" s="81" t="n">
        <v>46117</v>
      </c>
      <c r="B527" s="81" t="n">
        <v>46117</v>
      </c>
      <c r="C527" s="82" t="s">
        <v>169</v>
      </c>
      <c r="D527" s="82" t="s">
        <v>530</v>
      </c>
      <c r="E527" s="82" t="s">
        <v>529</v>
      </c>
      <c r="F527" s="0" t="n">
        <v>1</v>
      </c>
      <c r="G527" s="82" t="s">
        <v>531</v>
      </c>
      <c r="H527" s="0" t="n">
        <v>27.01</v>
      </c>
      <c r="I527" s="0" t="n">
        <v>41.29</v>
      </c>
      <c r="J527" s="82" t="s">
        <v>528</v>
      </c>
      <c r="K527" s="83" t="n">
        <v>27.01</v>
      </c>
      <c r="L527" s="0" t="n">
        <v>1574</v>
      </c>
      <c r="M527" s="0" t="n">
        <v>940</v>
      </c>
      <c r="N527" s="0" t="n">
        <v>1.674468</v>
      </c>
      <c r="O527" s="0" t="n">
        <v>8</v>
      </c>
      <c r="P527" s="0" t="n">
        <v>1</v>
      </c>
      <c r="Q527" s="82" t="s">
        <v>527</v>
      </c>
      <c r="U527" s="0" t="str">
        <f aca="false">IF(C527="","",IF(COUNTIF(Campaigns!$A$7:$A$300,C527)&gt;0,"✓",IF(N(K527)=0,"– no spend","⚠ add to Campaigns tab")))</f>
        <v>✓</v>
      </c>
      <c r="V527" s="83" t="n">
        <f aca="false">IF(K527="","",K527*IF(Settings!$B$22=Settings!$C$6,1,IF(Settings!$B$22="USD",1/INDEX(Settings!$B$29:$B$40,MONTH(A527)),INDEX(Settings!$B$29:$B$40,MONTH(A527)))))</f>
        <v>27.01</v>
      </c>
    </row>
    <row r="528" customFormat="false" ht="15" hidden="false" customHeight="false" outlineLevel="0" collapsed="false">
      <c r="A528" s="81" t="n">
        <v>46118</v>
      </c>
      <c r="B528" s="81" t="n">
        <v>46118</v>
      </c>
      <c r="C528" s="82" t="s">
        <v>171</v>
      </c>
      <c r="D528" s="82" t="s">
        <v>522</v>
      </c>
      <c r="E528" s="82" t="s">
        <v>532</v>
      </c>
      <c r="I528" s="0" t="n">
        <v>90</v>
      </c>
      <c r="J528" s="82" t="s">
        <v>528</v>
      </c>
      <c r="K528" s="83" t="n">
        <v>97.11</v>
      </c>
      <c r="L528" s="0" t="n">
        <v>2651</v>
      </c>
      <c r="M528" s="0" t="n">
        <v>2154</v>
      </c>
      <c r="N528" s="0" t="n">
        <v>1.230734</v>
      </c>
      <c r="O528" s="0" t="n">
        <v>35</v>
      </c>
      <c r="P528" s="0" t="n">
        <v>4</v>
      </c>
      <c r="Q528" s="82" t="s">
        <v>527</v>
      </c>
      <c r="U528" s="0" t="str">
        <f aca="false">IF(C528="","",IF(COUNTIF(Campaigns!$A$7:$A$300,C528)&gt;0,"✓",IF(N(K528)=0,"– no spend","⚠ add to Campaigns tab")))</f>
        <v>✓</v>
      </c>
      <c r="V528" s="83" t="n">
        <f aca="false">IF(K528="","",K528*IF(Settings!$B$22=Settings!$C$6,1,IF(Settings!$B$22="USD",1/INDEX(Settings!$B$29:$B$40,MONTH(A528)),INDEX(Settings!$B$29:$B$40,MONTH(A528)))))</f>
        <v>97.11</v>
      </c>
    </row>
    <row r="529" customFormat="false" ht="15" hidden="false" customHeight="false" outlineLevel="0" collapsed="false">
      <c r="A529" s="81" t="n">
        <v>46118</v>
      </c>
      <c r="B529" s="81" t="n">
        <v>46118</v>
      </c>
      <c r="C529" s="82" t="s">
        <v>167</v>
      </c>
      <c r="D529" s="82" t="s">
        <v>522</v>
      </c>
      <c r="E529" s="82" t="s">
        <v>523</v>
      </c>
      <c r="F529" s="0" t="n">
        <v>3</v>
      </c>
      <c r="G529" s="82" t="s">
        <v>524</v>
      </c>
      <c r="H529" s="0" t="n">
        <v>29.31666667</v>
      </c>
      <c r="I529" s="0" t="n">
        <v>50</v>
      </c>
      <c r="J529" s="82" t="s">
        <v>528</v>
      </c>
      <c r="K529" s="83" t="n">
        <v>87.95</v>
      </c>
      <c r="L529" s="0" t="n">
        <v>9150</v>
      </c>
      <c r="M529" s="0" t="n">
        <v>7538</v>
      </c>
      <c r="N529" s="0" t="n">
        <v>1.21385</v>
      </c>
      <c r="O529" s="0" t="n">
        <v>106</v>
      </c>
      <c r="P529" s="0" t="n">
        <v>4</v>
      </c>
      <c r="Q529" s="82" t="s">
        <v>527</v>
      </c>
      <c r="U529" s="0" t="str">
        <f aca="false">IF(C529="","",IF(COUNTIF(Campaigns!$A$7:$A$300,C529)&gt;0,"✓",IF(N(K529)=0,"– no spend","⚠ add to Campaigns tab")))</f>
        <v>✓</v>
      </c>
      <c r="V529" s="83" t="n">
        <f aca="false">IF(K529="","",K529*IF(Settings!$B$22=Settings!$C$6,1,IF(Settings!$B$22="USD",1/INDEX(Settings!$B$29:$B$40,MONTH(A529)),INDEX(Settings!$B$29:$B$40,MONTH(A529)))))</f>
        <v>87.95</v>
      </c>
    </row>
    <row r="530" customFormat="false" ht="15" hidden="false" customHeight="false" outlineLevel="0" collapsed="false">
      <c r="A530" s="81" t="n">
        <v>46118</v>
      </c>
      <c r="B530" s="81" t="n">
        <v>46118</v>
      </c>
      <c r="C530" s="82" t="s">
        <v>166</v>
      </c>
      <c r="D530" s="82" t="s">
        <v>522</v>
      </c>
      <c r="E530" s="82" t="s">
        <v>523</v>
      </c>
      <c r="F530" s="0" t="n">
        <v>7</v>
      </c>
      <c r="G530" s="82" t="s">
        <v>524</v>
      </c>
      <c r="H530" s="0" t="n">
        <v>67.95142857</v>
      </c>
      <c r="I530" s="82" t="s">
        <v>525</v>
      </c>
      <c r="J530" s="82" t="s">
        <v>526</v>
      </c>
      <c r="K530" s="83" t="n">
        <v>475.66</v>
      </c>
      <c r="L530" s="0" t="n">
        <v>21931</v>
      </c>
      <c r="M530" s="0" t="n">
        <v>17954</v>
      </c>
      <c r="N530" s="0" t="n">
        <v>1.221511</v>
      </c>
      <c r="O530" s="0" t="n">
        <v>210</v>
      </c>
      <c r="P530" s="0" t="n">
        <v>8</v>
      </c>
      <c r="Q530" s="82" t="s">
        <v>527</v>
      </c>
      <c r="U530" s="0" t="str">
        <f aca="false">IF(C530="","",IF(COUNTIF(Campaigns!$A$7:$A$300,C530)&gt;0,"✓",IF(N(K530)=0,"– no spend","⚠ add to Campaigns tab")))</f>
        <v>✓</v>
      </c>
      <c r="V530" s="83" t="n">
        <f aca="false">IF(K530="","",K530*IF(Settings!$B$22=Settings!$C$6,1,IF(Settings!$B$22="USD",1/INDEX(Settings!$B$29:$B$40,MONTH(A530)),INDEX(Settings!$B$29:$B$40,MONTH(A530)))))</f>
        <v>475.66</v>
      </c>
    </row>
    <row r="531" customFormat="false" ht="15" hidden="false" customHeight="false" outlineLevel="0" collapsed="false">
      <c r="A531" s="81" t="n">
        <v>46118</v>
      </c>
      <c r="B531" s="81" t="n">
        <v>46118</v>
      </c>
      <c r="C531" s="82" t="s">
        <v>179</v>
      </c>
      <c r="D531" s="82" t="s">
        <v>522</v>
      </c>
      <c r="E531" s="82" t="s">
        <v>529</v>
      </c>
      <c r="F531" s="0" t="n">
        <v>1</v>
      </c>
      <c r="G531" s="82" t="s">
        <v>531</v>
      </c>
      <c r="H531" s="0" t="n">
        <v>23.1</v>
      </c>
      <c r="I531" s="0" t="n">
        <v>20</v>
      </c>
      <c r="J531" s="82" t="s">
        <v>528</v>
      </c>
      <c r="K531" s="83" t="n">
        <v>23.1</v>
      </c>
      <c r="L531" s="0" t="n">
        <v>2612</v>
      </c>
      <c r="M531" s="0" t="n">
        <v>1870</v>
      </c>
      <c r="N531" s="0" t="n">
        <v>1.396791</v>
      </c>
      <c r="O531" s="0" t="n">
        <v>33</v>
      </c>
      <c r="P531" s="0" t="n">
        <v>1</v>
      </c>
      <c r="Q531" s="82" t="s">
        <v>527</v>
      </c>
      <c r="U531" s="0" t="str">
        <f aca="false">IF(C531="","",IF(COUNTIF(Campaigns!$A$7:$A$300,C531)&gt;0,"✓",IF(N(K531)=0,"– no spend","⚠ add to Campaigns tab")))</f>
        <v>✓</v>
      </c>
      <c r="V531" s="83" t="n">
        <f aca="false">IF(K531="","",K531*IF(Settings!$B$22=Settings!$C$6,1,IF(Settings!$B$22="USD",1/INDEX(Settings!$B$29:$B$40,MONTH(A531)),INDEX(Settings!$B$29:$B$40,MONTH(A531)))))</f>
        <v>23.1</v>
      </c>
    </row>
    <row r="532" customFormat="false" ht="15" hidden="false" customHeight="false" outlineLevel="0" collapsed="false">
      <c r="A532" s="81" t="n">
        <v>46118</v>
      </c>
      <c r="B532" s="81" t="n">
        <v>46118</v>
      </c>
      <c r="C532" s="82" t="s">
        <v>170</v>
      </c>
      <c r="D532" s="82" t="s">
        <v>522</v>
      </c>
      <c r="E532" s="82" t="s">
        <v>523</v>
      </c>
      <c r="F532" s="0" t="n">
        <v>3</v>
      </c>
      <c r="G532" s="82" t="s">
        <v>524</v>
      </c>
      <c r="H532" s="0" t="n">
        <v>24.45</v>
      </c>
      <c r="I532" s="0" t="n">
        <v>70</v>
      </c>
      <c r="J532" s="82" t="s">
        <v>528</v>
      </c>
      <c r="K532" s="83" t="n">
        <v>73.35</v>
      </c>
      <c r="L532" s="0" t="n">
        <v>2384</v>
      </c>
      <c r="M532" s="0" t="n">
        <v>2022</v>
      </c>
      <c r="N532" s="0" t="n">
        <v>1.179031</v>
      </c>
      <c r="O532" s="0" t="n">
        <v>27</v>
      </c>
      <c r="P532" s="0" t="n">
        <v>3</v>
      </c>
      <c r="Q532" s="82" t="s">
        <v>527</v>
      </c>
      <c r="U532" s="0" t="str">
        <f aca="false">IF(C532="","",IF(COUNTIF(Campaigns!$A$7:$A$300,C532)&gt;0,"✓",IF(N(K532)=0,"– no spend","⚠ add to Campaigns tab")))</f>
        <v>✓</v>
      </c>
      <c r="V532" s="83" t="n">
        <f aca="false">IF(K532="","",K532*IF(Settings!$B$22=Settings!$C$6,1,IF(Settings!$B$22="USD",1/INDEX(Settings!$B$29:$B$40,MONTH(A532)),INDEX(Settings!$B$29:$B$40,MONTH(A532)))))</f>
        <v>73.35</v>
      </c>
    </row>
    <row r="533" customFormat="false" ht="15" hidden="false" customHeight="false" outlineLevel="0" collapsed="false">
      <c r="A533" s="81" t="n">
        <v>46118</v>
      </c>
      <c r="B533" s="81" t="n">
        <v>46118</v>
      </c>
      <c r="C533" s="82" t="s">
        <v>169</v>
      </c>
      <c r="D533" s="82" t="s">
        <v>530</v>
      </c>
      <c r="E533" s="82" t="s">
        <v>529</v>
      </c>
      <c r="I533" s="0" t="n">
        <v>41.29</v>
      </c>
      <c r="J533" s="82" t="s">
        <v>528</v>
      </c>
      <c r="K533" s="83" t="n">
        <v>21.3</v>
      </c>
      <c r="L533" s="0" t="n">
        <v>1355</v>
      </c>
      <c r="M533" s="0" t="n">
        <v>847</v>
      </c>
      <c r="N533" s="0" t="n">
        <v>1.599764</v>
      </c>
      <c r="O533" s="0" t="n">
        <v>17</v>
      </c>
      <c r="Q533" s="82" t="s">
        <v>527</v>
      </c>
      <c r="U533" s="0" t="str">
        <f aca="false">IF(C533="","",IF(COUNTIF(Campaigns!$A$7:$A$300,C533)&gt;0,"✓",IF(N(K533)=0,"– no spend","⚠ add to Campaigns tab")))</f>
        <v>✓</v>
      </c>
      <c r="V533" s="83" t="n">
        <f aca="false">IF(K533="","",K533*IF(Settings!$B$22=Settings!$C$6,1,IF(Settings!$B$22="USD",1/INDEX(Settings!$B$29:$B$40,MONTH(A533)),INDEX(Settings!$B$29:$B$40,MONTH(A533)))))</f>
        <v>21.3</v>
      </c>
    </row>
    <row r="534" customFormat="false" ht="15" hidden="false" customHeight="false" outlineLevel="0" collapsed="false">
      <c r="A534" s="81" t="n">
        <v>46119</v>
      </c>
      <c r="B534" s="81" t="n">
        <v>46119</v>
      </c>
      <c r="C534" s="82" t="s">
        <v>171</v>
      </c>
      <c r="D534" s="82" t="s">
        <v>522</v>
      </c>
      <c r="E534" s="82" t="s">
        <v>532</v>
      </c>
      <c r="I534" s="0" t="n">
        <v>90</v>
      </c>
      <c r="J534" s="82" t="s">
        <v>528</v>
      </c>
      <c r="K534" s="83" t="n">
        <v>98.87</v>
      </c>
      <c r="L534" s="0" t="n">
        <v>2383</v>
      </c>
      <c r="M534" s="0" t="n">
        <v>1906</v>
      </c>
      <c r="N534" s="0" t="n">
        <v>1.250262</v>
      </c>
      <c r="O534" s="0" t="n">
        <v>27</v>
      </c>
      <c r="P534" s="0" t="n">
        <v>8</v>
      </c>
      <c r="Q534" s="82" t="s">
        <v>527</v>
      </c>
      <c r="U534" s="0" t="str">
        <f aca="false">IF(C534="","",IF(COUNTIF(Campaigns!$A$7:$A$300,C534)&gt;0,"✓",IF(N(K534)=0,"– no spend","⚠ add to Campaigns tab")))</f>
        <v>✓</v>
      </c>
      <c r="V534" s="83" t="n">
        <f aca="false">IF(K534="","",K534*IF(Settings!$B$22=Settings!$C$6,1,IF(Settings!$B$22="USD",1/INDEX(Settings!$B$29:$B$40,MONTH(A534)),INDEX(Settings!$B$29:$B$40,MONTH(A534)))))</f>
        <v>98.87</v>
      </c>
    </row>
    <row r="535" customFormat="false" ht="15" hidden="false" customHeight="false" outlineLevel="0" collapsed="false">
      <c r="A535" s="81" t="n">
        <v>46119</v>
      </c>
      <c r="B535" s="81" t="n">
        <v>46119</v>
      </c>
      <c r="C535" s="82" t="s">
        <v>167</v>
      </c>
      <c r="D535" s="82" t="s">
        <v>522</v>
      </c>
      <c r="E535" s="82" t="s">
        <v>523</v>
      </c>
      <c r="F535" s="0" t="n">
        <v>4</v>
      </c>
      <c r="G535" s="82" t="s">
        <v>524</v>
      </c>
      <c r="H535" s="0" t="n">
        <v>20.6525</v>
      </c>
      <c r="I535" s="0" t="n">
        <v>50</v>
      </c>
      <c r="J535" s="82" t="s">
        <v>528</v>
      </c>
      <c r="K535" s="83" t="n">
        <v>82.61</v>
      </c>
      <c r="L535" s="0" t="n">
        <v>9629</v>
      </c>
      <c r="M535" s="0" t="n">
        <v>7884</v>
      </c>
      <c r="N535" s="0" t="n">
        <v>1.221334</v>
      </c>
      <c r="O535" s="0" t="n">
        <v>98</v>
      </c>
      <c r="P535" s="0" t="n">
        <v>4</v>
      </c>
      <c r="Q535" s="82" t="s">
        <v>527</v>
      </c>
      <c r="U535" s="0" t="str">
        <f aca="false">IF(C535="","",IF(COUNTIF(Campaigns!$A$7:$A$300,C535)&gt;0,"✓",IF(N(K535)=0,"– no spend","⚠ add to Campaigns tab")))</f>
        <v>✓</v>
      </c>
      <c r="V535" s="83" t="n">
        <f aca="false">IF(K535="","",K535*IF(Settings!$B$22=Settings!$C$6,1,IF(Settings!$B$22="USD",1/INDEX(Settings!$B$29:$B$40,MONTH(A535)),INDEX(Settings!$B$29:$B$40,MONTH(A535)))))</f>
        <v>82.61</v>
      </c>
    </row>
    <row r="536" customFormat="false" ht="15" hidden="false" customHeight="false" outlineLevel="0" collapsed="false">
      <c r="A536" s="81" t="n">
        <v>46119</v>
      </c>
      <c r="B536" s="81" t="n">
        <v>46119</v>
      </c>
      <c r="C536" s="82" t="s">
        <v>166</v>
      </c>
      <c r="D536" s="82" t="s">
        <v>522</v>
      </c>
      <c r="E536" s="82" t="s">
        <v>523</v>
      </c>
      <c r="F536" s="0" t="n">
        <v>11</v>
      </c>
      <c r="G536" s="82" t="s">
        <v>524</v>
      </c>
      <c r="H536" s="0" t="n">
        <v>41.93272727</v>
      </c>
      <c r="I536" s="82" t="s">
        <v>525</v>
      </c>
      <c r="J536" s="82" t="s">
        <v>526</v>
      </c>
      <c r="K536" s="83" t="n">
        <v>461.26</v>
      </c>
      <c r="L536" s="0" t="n">
        <v>23739</v>
      </c>
      <c r="M536" s="0" t="n">
        <v>19609</v>
      </c>
      <c r="N536" s="0" t="n">
        <v>1.210618</v>
      </c>
      <c r="O536" s="0" t="n">
        <v>273</v>
      </c>
      <c r="P536" s="0" t="n">
        <v>12</v>
      </c>
      <c r="Q536" s="82" t="s">
        <v>527</v>
      </c>
      <c r="U536" s="0" t="str">
        <f aca="false">IF(C536="","",IF(COUNTIF(Campaigns!$A$7:$A$300,C536)&gt;0,"✓",IF(N(K536)=0,"– no spend","⚠ add to Campaigns tab")))</f>
        <v>✓</v>
      </c>
      <c r="V536" s="83" t="n">
        <f aca="false">IF(K536="","",K536*IF(Settings!$B$22=Settings!$C$6,1,IF(Settings!$B$22="USD",1/INDEX(Settings!$B$29:$B$40,MONTH(A536)),INDEX(Settings!$B$29:$B$40,MONTH(A536)))))</f>
        <v>461.26</v>
      </c>
    </row>
    <row r="537" customFormat="false" ht="15" hidden="false" customHeight="false" outlineLevel="0" collapsed="false">
      <c r="A537" s="81" t="n">
        <v>46119</v>
      </c>
      <c r="B537" s="81" t="n">
        <v>46119</v>
      </c>
      <c r="C537" s="82" t="s">
        <v>179</v>
      </c>
      <c r="D537" s="82" t="s">
        <v>522</v>
      </c>
      <c r="E537" s="82" t="s">
        <v>529</v>
      </c>
      <c r="F537" s="0" t="n">
        <v>2</v>
      </c>
      <c r="G537" s="82" t="s">
        <v>531</v>
      </c>
      <c r="H537" s="0" t="n">
        <v>8.83</v>
      </c>
      <c r="I537" s="0" t="n">
        <v>20</v>
      </c>
      <c r="J537" s="82" t="s">
        <v>528</v>
      </c>
      <c r="K537" s="83" t="n">
        <v>17.66</v>
      </c>
      <c r="L537" s="0" t="n">
        <v>2604</v>
      </c>
      <c r="M537" s="0" t="n">
        <v>1597</v>
      </c>
      <c r="N537" s="0" t="n">
        <v>1.630557</v>
      </c>
      <c r="O537" s="0" t="n">
        <v>32</v>
      </c>
      <c r="P537" s="0" t="n">
        <v>2</v>
      </c>
      <c r="Q537" s="82" t="s">
        <v>527</v>
      </c>
      <c r="U537" s="0" t="str">
        <f aca="false">IF(C537="","",IF(COUNTIF(Campaigns!$A$7:$A$300,C537)&gt;0,"✓",IF(N(K537)=0,"– no spend","⚠ add to Campaigns tab")))</f>
        <v>✓</v>
      </c>
      <c r="V537" s="83" t="n">
        <f aca="false">IF(K537="","",K537*IF(Settings!$B$22=Settings!$C$6,1,IF(Settings!$B$22="USD",1/INDEX(Settings!$B$29:$B$40,MONTH(A537)),INDEX(Settings!$B$29:$B$40,MONTH(A537)))))</f>
        <v>17.66</v>
      </c>
    </row>
    <row r="538" customFormat="false" ht="15" hidden="false" customHeight="false" outlineLevel="0" collapsed="false">
      <c r="A538" s="81" t="n">
        <v>46119</v>
      </c>
      <c r="B538" s="81" t="n">
        <v>46119</v>
      </c>
      <c r="C538" s="82" t="s">
        <v>170</v>
      </c>
      <c r="D538" s="82" t="s">
        <v>522</v>
      </c>
      <c r="E538" s="82" t="s">
        <v>523</v>
      </c>
      <c r="F538" s="0" t="n">
        <v>6</v>
      </c>
      <c r="G538" s="82" t="s">
        <v>524</v>
      </c>
      <c r="H538" s="0" t="n">
        <v>11.79833333</v>
      </c>
      <c r="I538" s="0" t="n">
        <v>70</v>
      </c>
      <c r="J538" s="82" t="s">
        <v>528</v>
      </c>
      <c r="K538" s="83" t="n">
        <v>70.79</v>
      </c>
      <c r="L538" s="0" t="n">
        <v>2118</v>
      </c>
      <c r="M538" s="0" t="n">
        <v>1775</v>
      </c>
      <c r="N538" s="0" t="n">
        <v>1.193239</v>
      </c>
      <c r="O538" s="0" t="n">
        <v>23</v>
      </c>
      <c r="P538" s="0" t="n">
        <v>6</v>
      </c>
      <c r="Q538" s="82" t="s">
        <v>527</v>
      </c>
      <c r="U538" s="0" t="str">
        <f aca="false">IF(C538="","",IF(COUNTIF(Campaigns!$A$7:$A$300,C538)&gt;0,"✓",IF(N(K538)=0,"– no spend","⚠ add to Campaigns tab")))</f>
        <v>✓</v>
      </c>
      <c r="V538" s="83" t="n">
        <f aca="false">IF(K538="","",K538*IF(Settings!$B$22=Settings!$C$6,1,IF(Settings!$B$22="USD",1/INDEX(Settings!$B$29:$B$40,MONTH(A538)),INDEX(Settings!$B$29:$B$40,MONTH(A538)))))</f>
        <v>70.79</v>
      </c>
    </row>
    <row r="539" customFormat="false" ht="15" hidden="false" customHeight="false" outlineLevel="0" collapsed="false">
      <c r="A539" s="81" t="n">
        <v>46119</v>
      </c>
      <c r="B539" s="81" t="n">
        <v>46119</v>
      </c>
      <c r="C539" s="82" t="s">
        <v>169</v>
      </c>
      <c r="D539" s="82" t="s">
        <v>530</v>
      </c>
      <c r="E539" s="82" t="s">
        <v>529</v>
      </c>
      <c r="I539" s="0" t="n">
        <v>41.29</v>
      </c>
      <c r="J539" s="82" t="s">
        <v>528</v>
      </c>
      <c r="K539" s="83" t="n">
        <v>18.9</v>
      </c>
      <c r="L539" s="0" t="n">
        <v>1122</v>
      </c>
      <c r="M539" s="0" t="n">
        <v>702</v>
      </c>
      <c r="N539" s="0" t="n">
        <v>1.598291</v>
      </c>
      <c r="O539" s="0" t="n">
        <v>13</v>
      </c>
      <c r="Q539" s="82" t="s">
        <v>527</v>
      </c>
      <c r="U539" s="0" t="str">
        <f aca="false">IF(C539="","",IF(COUNTIF(Campaigns!$A$7:$A$300,C539)&gt;0,"✓",IF(N(K539)=0,"– no spend","⚠ add to Campaigns tab")))</f>
        <v>✓</v>
      </c>
      <c r="V539" s="83" t="n">
        <f aca="false">IF(K539="","",K539*IF(Settings!$B$22=Settings!$C$6,1,IF(Settings!$B$22="USD",1/INDEX(Settings!$B$29:$B$40,MONTH(A539)),INDEX(Settings!$B$29:$B$40,MONTH(A539)))))</f>
        <v>18.9</v>
      </c>
    </row>
    <row r="540" customFormat="false" ht="15" hidden="false" customHeight="false" outlineLevel="0" collapsed="false">
      <c r="A540" s="81" t="n">
        <v>46120</v>
      </c>
      <c r="B540" s="81" t="n">
        <v>46120</v>
      </c>
      <c r="C540" s="82" t="s">
        <v>171</v>
      </c>
      <c r="D540" s="82" t="s">
        <v>522</v>
      </c>
      <c r="E540" s="82" t="s">
        <v>532</v>
      </c>
      <c r="I540" s="0" t="n">
        <v>90</v>
      </c>
      <c r="J540" s="82" t="s">
        <v>528</v>
      </c>
      <c r="K540" s="83" t="n">
        <v>73.08</v>
      </c>
      <c r="L540" s="0" t="n">
        <v>2196</v>
      </c>
      <c r="M540" s="0" t="n">
        <v>1753</v>
      </c>
      <c r="N540" s="0" t="n">
        <v>1.25271</v>
      </c>
      <c r="O540" s="0" t="n">
        <v>14</v>
      </c>
      <c r="P540" s="0" t="n">
        <v>1</v>
      </c>
      <c r="Q540" s="82" t="s">
        <v>527</v>
      </c>
      <c r="U540" s="0" t="str">
        <f aca="false">IF(C540="","",IF(COUNTIF(Campaigns!$A$7:$A$300,C540)&gt;0,"✓",IF(N(K540)=0,"– no spend","⚠ add to Campaigns tab")))</f>
        <v>✓</v>
      </c>
      <c r="V540" s="83" t="n">
        <f aca="false">IF(K540="","",K540*IF(Settings!$B$22=Settings!$C$6,1,IF(Settings!$B$22="USD",1/INDEX(Settings!$B$29:$B$40,MONTH(A540)),INDEX(Settings!$B$29:$B$40,MONTH(A540)))))</f>
        <v>73.08</v>
      </c>
    </row>
    <row r="541" customFormat="false" ht="15" hidden="false" customHeight="false" outlineLevel="0" collapsed="false">
      <c r="A541" s="81" t="n">
        <v>46120</v>
      </c>
      <c r="B541" s="81" t="n">
        <v>46120</v>
      </c>
      <c r="C541" s="82" t="s">
        <v>167</v>
      </c>
      <c r="D541" s="82" t="s">
        <v>522</v>
      </c>
      <c r="E541" s="82" t="s">
        <v>523</v>
      </c>
      <c r="F541" s="0" t="n">
        <v>11</v>
      </c>
      <c r="G541" s="82" t="s">
        <v>524</v>
      </c>
      <c r="H541" s="0" t="n">
        <v>12.61818182</v>
      </c>
      <c r="I541" s="0" t="n">
        <v>50</v>
      </c>
      <c r="J541" s="82" t="s">
        <v>528</v>
      </c>
      <c r="K541" s="83" t="n">
        <v>138.8</v>
      </c>
      <c r="L541" s="0" t="n">
        <v>14053</v>
      </c>
      <c r="M541" s="0" t="n">
        <v>11296</v>
      </c>
      <c r="N541" s="0" t="n">
        <v>1.244069</v>
      </c>
      <c r="O541" s="0" t="n">
        <v>143</v>
      </c>
      <c r="P541" s="0" t="n">
        <v>10</v>
      </c>
      <c r="Q541" s="82" t="s">
        <v>527</v>
      </c>
      <c r="U541" s="0" t="str">
        <f aca="false">IF(C541="","",IF(COUNTIF(Campaigns!$A$7:$A$300,C541)&gt;0,"✓",IF(N(K541)=0,"– no spend","⚠ add to Campaigns tab")))</f>
        <v>✓</v>
      </c>
      <c r="V541" s="83" t="n">
        <f aca="false">IF(K541="","",K541*IF(Settings!$B$22=Settings!$C$6,1,IF(Settings!$B$22="USD",1/INDEX(Settings!$B$29:$B$40,MONTH(A541)),INDEX(Settings!$B$29:$B$40,MONTH(A541)))))</f>
        <v>138.8</v>
      </c>
    </row>
    <row r="542" customFormat="false" ht="15" hidden="false" customHeight="false" outlineLevel="0" collapsed="false">
      <c r="A542" s="81" t="n">
        <v>46120</v>
      </c>
      <c r="B542" s="81" t="n">
        <v>46120</v>
      </c>
      <c r="C542" s="82" t="s">
        <v>166</v>
      </c>
      <c r="D542" s="82" t="s">
        <v>522</v>
      </c>
      <c r="E542" s="82" t="s">
        <v>523</v>
      </c>
      <c r="F542" s="0" t="n">
        <v>14</v>
      </c>
      <c r="G542" s="82" t="s">
        <v>524</v>
      </c>
      <c r="H542" s="0" t="n">
        <v>32.43928571</v>
      </c>
      <c r="I542" s="82" t="s">
        <v>525</v>
      </c>
      <c r="J542" s="82" t="s">
        <v>526</v>
      </c>
      <c r="K542" s="83" t="n">
        <v>454.15</v>
      </c>
      <c r="L542" s="0" t="n">
        <v>21948</v>
      </c>
      <c r="M542" s="0" t="n">
        <v>18187</v>
      </c>
      <c r="N542" s="0" t="n">
        <v>1.206796</v>
      </c>
      <c r="O542" s="0" t="n">
        <v>276</v>
      </c>
      <c r="P542" s="0" t="n">
        <v>15</v>
      </c>
      <c r="Q542" s="82" t="s">
        <v>527</v>
      </c>
      <c r="U542" s="0" t="str">
        <f aca="false">IF(C542="","",IF(COUNTIF(Campaigns!$A$7:$A$300,C542)&gt;0,"✓",IF(N(K542)=0,"– no spend","⚠ add to Campaigns tab")))</f>
        <v>✓</v>
      </c>
      <c r="V542" s="83" t="n">
        <f aca="false">IF(K542="","",K542*IF(Settings!$B$22=Settings!$C$6,1,IF(Settings!$B$22="USD",1/INDEX(Settings!$B$29:$B$40,MONTH(A542)),INDEX(Settings!$B$29:$B$40,MONTH(A542)))))</f>
        <v>454.15</v>
      </c>
    </row>
    <row r="543" customFormat="false" ht="15" hidden="false" customHeight="false" outlineLevel="0" collapsed="false">
      <c r="A543" s="81" t="n">
        <v>46120</v>
      </c>
      <c r="B543" s="81" t="n">
        <v>46120</v>
      </c>
      <c r="C543" s="82" t="s">
        <v>179</v>
      </c>
      <c r="D543" s="82" t="s">
        <v>522</v>
      </c>
      <c r="E543" s="82" t="s">
        <v>529</v>
      </c>
      <c r="I543" s="0" t="n">
        <v>20</v>
      </c>
      <c r="J543" s="82" t="s">
        <v>528</v>
      </c>
      <c r="K543" s="83" t="n">
        <v>14.95</v>
      </c>
      <c r="L543" s="0" t="n">
        <v>2349</v>
      </c>
      <c r="M543" s="0" t="n">
        <v>1693</v>
      </c>
      <c r="N543" s="0" t="n">
        <v>1.387478</v>
      </c>
      <c r="O543" s="0" t="n">
        <v>21</v>
      </c>
      <c r="Q543" s="82" t="s">
        <v>527</v>
      </c>
      <c r="U543" s="0" t="str">
        <f aca="false">IF(C543="","",IF(COUNTIF(Campaigns!$A$7:$A$300,C543)&gt;0,"✓",IF(N(K543)=0,"– no spend","⚠ add to Campaigns tab")))</f>
        <v>✓</v>
      </c>
      <c r="V543" s="83" t="n">
        <f aca="false">IF(K543="","",K543*IF(Settings!$B$22=Settings!$C$6,1,IF(Settings!$B$22="USD",1/INDEX(Settings!$B$29:$B$40,MONTH(A543)),INDEX(Settings!$B$29:$B$40,MONTH(A543)))))</f>
        <v>14.95</v>
      </c>
    </row>
    <row r="544" customFormat="false" ht="15" hidden="false" customHeight="false" outlineLevel="0" collapsed="false">
      <c r="A544" s="81" t="n">
        <v>46120</v>
      </c>
      <c r="B544" s="81" t="n">
        <v>46120</v>
      </c>
      <c r="C544" s="82" t="s">
        <v>170</v>
      </c>
      <c r="D544" s="82" t="s">
        <v>522</v>
      </c>
      <c r="E544" s="82" t="s">
        <v>523</v>
      </c>
      <c r="F544" s="0" t="n">
        <v>6</v>
      </c>
      <c r="G544" s="82" t="s">
        <v>524</v>
      </c>
      <c r="H544" s="0" t="n">
        <v>11.74666667</v>
      </c>
      <c r="I544" s="0" t="n">
        <v>70</v>
      </c>
      <c r="J544" s="82" t="s">
        <v>528</v>
      </c>
      <c r="K544" s="83" t="n">
        <v>70.48</v>
      </c>
      <c r="L544" s="0" t="n">
        <v>2190</v>
      </c>
      <c r="M544" s="0" t="n">
        <v>1837</v>
      </c>
      <c r="N544" s="0" t="n">
        <v>1.192161</v>
      </c>
      <c r="O544" s="0" t="n">
        <v>31</v>
      </c>
      <c r="P544" s="0" t="n">
        <v>6</v>
      </c>
      <c r="Q544" s="82" t="s">
        <v>527</v>
      </c>
      <c r="U544" s="0" t="str">
        <f aca="false">IF(C544="","",IF(COUNTIF(Campaigns!$A$7:$A$300,C544)&gt;0,"✓",IF(N(K544)=0,"– no spend","⚠ add to Campaigns tab")))</f>
        <v>✓</v>
      </c>
      <c r="V544" s="83" t="n">
        <f aca="false">IF(K544="","",K544*IF(Settings!$B$22=Settings!$C$6,1,IF(Settings!$B$22="USD",1/INDEX(Settings!$B$29:$B$40,MONTH(A544)),INDEX(Settings!$B$29:$B$40,MONTH(A544)))))</f>
        <v>70.48</v>
      </c>
    </row>
    <row r="545" customFormat="false" ht="15" hidden="false" customHeight="false" outlineLevel="0" collapsed="false">
      <c r="A545" s="81" t="n">
        <v>46120</v>
      </c>
      <c r="B545" s="81" t="n">
        <v>46120</v>
      </c>
      <c r="C545" s="82" t="s">
        <v>169</v>
      </c>
      <c r="D545" s="82" t="s">
        <v>530</v>
      </c>
      <c r="E545" s="82" t="s">
        <v>529</v>
      </c>
      <c r="F545" s="0" t="n">
        <v>1</v>
      </c>
      <c r="G545" s="82" t="s">
        <v>531</v>
      </c>
      <c r="H545" s="0" t="n">
        <v>14.29</v>
      </c>
      <c r="I545" s="0" t="n">
        <v>41.29</v>
      </c>
      <c r="J545" s="82" t="s">
        <v>528</v>
      </c>
      <c r="K545" s="83" t="n">
        <v>14.29</v>
      </c>
      <c r="L545" s="0" t="n">
        <v>863</v>
      </c>
      <c r="M545" s="0" t="n">
        <v>571</v>
      </c>
      <c r="N545" s="0" t="n">
        <v>1.511384</v>
      </c>
      <c r="O545" s="0" t="n">
        <v>11</v>
      </c>
      <c r="P545" s="0" t="n">
        <v>1</v>
      </c>
      <c r="Q545" s="82" t="s">
        <v>527</v>
      </c>
      <c r="U545" s="0" t="str">
        <f aca="false">IF(C545="","",IF(COUNTIF(Campaigns!$A$7:$A$300,C545)&gt;0,"✓",IF(N(K545)=0,"– no spend","⚠ add to Campaigns tab")))</f>
        <v>✓</v>
      </c>
      <c r="V545" s="83" t="n">
        <f aca="false">IF(K545="","",K545*IF(Settings!$B$22=Settings!$C$6,1,IF(Settings!$B$22="USD",1/INDEX(Settings!$B$29:$B$40,MONTH(A545)),INDEX(Settings!$B$29:$B$40,MONTH(A545)))))</f>
        <v>14.29</v>
      </c>
    </row>
    <row r="546" customFormat="false" ht="15" hidden="false" customHeight="false" outlineLevel="0" collapsed="false">
      <c r="A546" s="81" t="n">
        <v>46121</v>
      </c>
      <c r="B546" s="81" t="n">
        <v>46121</v>
      </c>
      <c r="C546" s="82" t="s">
        <v>171</v>
      </c>
      <c r="D546" s="82" t="s">
        <v>522</v>
      </c>
      <c r="E546" s="82" t="s">
        <v>532</v>
      </c>
      <c r="I546" s="0" t="n">
        <v>90</v>
      </c>
      <c r="J546" s="82" t="s">
        <v>528</v>
      </c>
      <c r="K546" s="83" t="n">
        <v>85.64</v>
      </c>
      <c r="L546" s="0" t="n">
        <v>2614</v>
      </c>
      <c r="M546" s="0" t="n">
        <v>2041</v>
      </c>
      <c r="N546" s="0" t="n">
        <v>1.280745</v>
      </c>
      <c r="O546" s="0" t="n">
        <v>21</v>
      </c>
      <c r="P546" s="0" t="n">
        <v>5</v>
      </c>
      <c r="Q546" s="82" t="s">
        <v>527</v>
      </c>
      <c r="U546" s="0" t="str">
        <f aca="false">IF(C546="","",IF(COUNTIF(Campaigns!$A$7:$A$300,C546)&gt;0,"✓",IF(N(K546)=0,"– no spend","⚠ add to Campaigns tab")))</f>
        <v>✓</v>
      </c>
      <c r="V546" s="83" t="n">
        <f aca="false">IF(K546="","",K546*IF(Settings!$B$22=Settings!$C$6,1,IF(Settings!$B$22="USD",1/INDEX(Settings!$B$29:$B$40,MONTH(A546)),INDEX(Settings!$B$29:$B$40,MONTH(A546)))))</f>
        <v>85.64</v>
      </c>
    </row>
    <row r="547" customFormat="false" ht="15" hidden="false" customHeight="false" outlineLevel="0" collapsed="false">
      <c r="A547" s="81" t="n">
        <v>46121</v>
      </c>
      <c r="B547" s="81" t="n">
        <v>46121</v>
      </c>
      <c r="C547" s="82" t="s">
        <v>167</v>
      </c>
      <c r="D547" s="82" t="s">
        <v>522</v>
      </c>
      <c r="E547" s="82" t="s">
        <v>523</v>
      </c>
      <c r="F547" s="0" t="n">
        <v>9</v>
      </c>
      <c r="G547" s="82" t="s">
        <v>524</v>
      </c>
      <c r="H547" s="0" t="n">
        <v>8.97555556</v>
      </c>
      <c r="I547" s="0" t="n">
        <v>50</v>
      </c>
      <c r="J547" s="82" t="s">
        <v>528</v>
      </c>
      <c r="K547" s="83" t="n">
        <v>80.78</v>
      </c>
      <c r="L547" s="0" t="n">
        <v>6727</v>
      </c>
      <c r="M547" s="0" t="n">
        <v>5874</v>
      </c>
      <c r="N547" s="0" t="n">
        <v>1.145216</v>
      </c>
      <c r="O547" s="0" t="n">
        <v>86</v>
      </c>
      <c r="P547" s="0" t="n">
        <v>9</v>
      </c>
      <c r="Q547" s="82" t="s">
        <v>527</v>
      </c>
      <c r="U547" s="0" t="str">
        <f aca="false">IF(C547="","",IF(COUNTIF(Campaigns!$A$7:$A$300,C547)&gt;0,"✓",IF(N(K547)=0,"– no spend","⚠ add to Campaigns tab")))</f>
        <v>✓</v>
      </c>
      <c r="V547" s="83" t="n">
        <f aca="false">IF(K547="","",K547*IF(Settings!$B$22=Settings!$C$6,1,IF(Settings!$B$22="USD",1/INDEX(Settings!$B$29:$B$40,MONTH(A547)),INDEX(Settings!$B$29:$B$40,MONTH(A547)))))</f>
        <v>80.78</v>
      </c>
    </row>
    <row r="548" customFormat="false" ht="15" hidden="false" customHeight="false" outlineLevel="0" collapsed="false">
      <c r="A548" s="81" t="n">
        <v>46121</v>
      </c>
      <c r="B548" s="81" t="n">
        <v>46121</v>
      </c>
      <c r="C548" s="82" t="s">
        <v>166</v>
      </c>
      <c r="D548" s="82" t="s">
        <v>522</v>
      </c>
      <c r="E548" s="82" t="s">
        <v>523</v>
      </c>
      <c r="F548" s="0" t="n">
        <v>11</v>
      </c>
      <c r="G548" s="82" t="s">
        <v>524</v>
      </c>
      <c r="H548" s="0" t="n">
        <v>37.22545455</v>
      </c>
      <c r="I548" s="82" t="s">
        <v>525</v>
      </c>
      <c r="J548" s="82" t="s">
        <v>526</v>
      </c>
      <c r="K548" s="83" t="n">
        <v>409.48</v>
      </c>
      <c r="L548" s="0" t="n">
        <v>18945</v>
      </c>
      <c r="M548" s="0" t="n">
        <v>16057</v>
      </c>
      <c r="N548" s="0" t="n">
        <v>1.179859</v>
      </c>
      <c r="O548" s="0" t="n">
        <v>217</v>
      </c>
      <c r="P548" s="0" t="n">
        <v>12</v>
      </c>
      <c r="Q548" s="82" t="s">
        <v>527</v>
      </c>
      <c r="U548" s="0" t="str">
        <f aca="false">IF(C548="","",IF(COUNTIF(Campaigns!$A$7:$A$300,C548)&gt;0,"✓",IF(N(K548)=0,"– no spend","⚠ add to Campaigns tab")))</f>
        <v>✓</v>
      </c>
      <c r="V548" s="83" t="n">
        <f aca="false">IF(K548="","",K548*IF(Settings!$B$22=Settings!$C$6,1,IF(Settings!$B$22="USD",1/INDEX(Settings!$B$29:$B$40,MONTH(A548)),INDEX(Settings!$B$29:$B$40,MONTH(A548)))))</f>
        <v>409.48</v>
      </c>
    </row>
    <row r="549" customFormat="false" ht="15" hidden="false" customHeight="false" outlineLevel="0" collapsed="false">
      <c r="A549" s="81" t="n">
        <v>46121</v>
      </c>
      <c r="B549" s="81" t="n">
        <v>46121</v>
      </c>
      <c r="C549" s="82" t="s">
        <v>179</v>
      </c>
      <c r="D549" s="82" t="s">
        <v>522</v>
      </c>
      <c r="E549" s="82" t="s">
        <v>529</v>
      </c>
      <c r="I549" s="0" t="n">
        <v>20</v>
      </c>
      <c r="J549" s="82" t="s">
        <v>528</v>
      </c>
      <c r="K549" s="83" t="n">
        <v>18.72</v>
      </c>
      <c r="L549" s="0" t="n">
        <v>3368</v>
      </c>
      <c r="M549" s="0" t="n">
        <v>2509</v>
      </c>
      <c r="N549" s="0" t="n">
        <v>1.342367</v>
      </c>
      <c r="O549" s="0" t="n">
        <v>28</v>
      </c>
      <c r="Q549" s="82" t="s">
        <v>527</v>
      </c>
      <c r="U549" s="0" t="str">
        <f aca="false">IF(C549="","",IF(COUNTIF(Campaigns!$A$7:$A$300,C549)&gt;0,"✓",IF(N(K549)=0,"– no spend","⚠ add to Campaigns tab")))</f>
        <v>✓</v>
      </c>
      <c r="V549" s="83" t="n">
        <f aca="false">IF(K549="","",K549*IF(Settings!$B$22=Settings!$C$6,1,IF(Settings!$B$22="USD",1/INDEX(Settings!$B$29:$B$40,MONTH(A549)),INDEX(Settings!$B$29:$B$40,MONTH(A549)))))</f>
        <v>18.72</v>
      </c>
    </row>
    <row r="550" customFormat="false" ht="15" hidden="false" customHeight="false" outlineLevel="0" collapsed="false">
      <c r="A550" s="81" t="n">
        <v>46121</v>
      </c>
      <c r="B550" s="81" t="n">
        <v>46121</v>
      </c>
      <c r="C550" s="82" t="s">
        <v>168</v>
      </c>
      <c r="D550" s="82" t="s">
        <v>522</v>
      </c>
      <c r="E550" s="82" t="s">
        <v>529</v>
      </c>
      <c r="I550" s="0" t="n">
        <v>100</v>
      </c>
      <c r="J550" s="82" t="s">
        <v>528</v>
      </c>
      <c r="K550" s="83" t="n">
        <v>16.87</v>
      </c>
      <c r="L550" s="0" t="n">
        <v>550</v>
      </c>
      <c r="M550" s="0" t="n">
        <v>497</v>
      </c>
      <c r="N550" s="0" t="n">
        <v>1.10664</v>
      </c>
      <c r="O550" s="0" t="n">
        <v>7</v>
      </c>
      <c r="Q550" s="82" t="s">
        <v>527</v>
      </c>
      <c r="U550" s="0" t="str">
        <f aca="false">IF(C550="","",IF(COUNTIF(Campaigns!$A$7:$A$300,C550)&gt;0,"✓",IF(N(K550)=0,"– no spend","⚠ add to Campaigns tab")))</f>
        <v>✓</v>
      </c>
      <c r="V550" s="83" t="n">
        <f aca="false">IF(K550="","",K550*IF(Settings!$B$22=Settings!$C$6,1,IF(Settings!$B$22="USD",1/INDEX(Settings!$B$29:$B$40,MONTH(A550)),INDEX(Settings!$B$29:$B$40,MONTH(A550)))))</f>
        <v>16.87</v>
      </c>
    </row>
    <row r="551" customFormat="false" ht="15" hidden="false" customHeight="false" outlineLevel="0" collapsed="false">
      <c r="A551" s="81" t="n">
        <v>46121</v>
      </c>
      <c r="B551" s="81" t="n">
        <v>46121</v>
      </c>
      <c r="C551" s="82" t="s">
        <v>170</v>
      </c>
      <c r="D551" s="82" t="s">
        <v>522</v>
      </c>
      <c r="E551" s="82" t="s">
        <v>523</v>
      </c>
      <c r="F551" s="0" t="n">
        <v>6</v>
      </c>
      <c r="G551" s="82" t="s">
        <v>524</v>
      </c>
      <c r="H551" s="0" t="n">
        <v>12.165</v>
      </c>
      <c r="I551" s="0" t="n">
        <v>70</v>
      </c>
      <c r="J551" s="82" t="s">
        <v>528</v>
      </c>
      <c r="K551" s="83" t="n">
        <v>72.99</v>
      </c>
      <c r="L551" s="0" t="n">
        <v>1945</v>
      </c>
      <c r="M551" s="0" t="n">
        <v>1646</v>
      </c>
      <c r="N551" s="0" t="n">
        <v>1.181652</v>
      </c>
      <c r="O551" s="0" t="n">
        <v>18</v>
      </c>
      <c r="P551" s="0" t="n">
        <v>6</v>
      </c>
      <c r="Q551" s="82" t="s">
        <v>527</v>
      </c>
      <c r="U551" s="0" t="str">
        <f aca="false">IF(C551="","",IF(COUNTIF(Campaigns!$A$7:$A$300,C551)&gt;0,"✓",IF(N(K551)=0,"– no spend","⚠ add to Campaigns tab")))</f>
        <v>✓</v>
      </c>
      <c r="V551" s="83" t="n">
        <f aca="false">IF(K551="","",K551*IF(Settings!$B$22=Settings!$C$6,1,IF(Settings!$B$22="USD",1/INDEX(Settings!$B$29:$B$40,MONTH(A551)),INDEX(Settings!$B$29:$B$40,MONTH(A551)))))</f>
        <v>72.99</v>
      </c>
    </row>
    <row r="552" customFormat="false" ht="15" hidden="false" customHeight="false" outlineLevel="0" collapsed="false">
      <c r="A552" s="81" t="n">
        <v>46121</v>
      </c>
      <c r="B552" s="81" t="n">
        <v>46121</v>
      </c>
      <c r="C552" s="82" t="s">
        <v>169</v>
      </c>
      <c r="D552" s="82" t="s">
        <v>530</v>
      </c>
      <c r="E552" s="82" t="s">
        <v>529</v>
      </c>
      <c r="F552" s="0" t="n">
        <v>1</v>
      </c>
      <c r="G552" s="82" t="s">
        <v>531</v>
      </c>
      <c r="H552" s="0" t="n">
        <v>17.33</v>
      </c>
      <c r="I552" s="0" t="n">
        <v>41.29</v>
      </c>
      <c r="J552" s="82" t="s">
        <v>528</v>
      </c>
      <c r="K552" s="83" t="n">
        <v>17.33</v>
      </c>
      <c r="L552" s="0" t="n">
        <v>1059</v>
      </c>
      <c r="M552" s="0" t="n">
        <v>734</v>
      </c>
      <c r="N552" s="0" t="n">
        <v>1.442779</v>
      </c>
      <c r="O552" s="0" t="n">
        <v>14</v>
      </c>
      <c r="P552" s="0" t="n">
        <v>1</v>
      </c>
      <c r="Q552" s="82" t="s">
        <v>527</v>
      </c>
      <c r="U552" s="0" t="str">
        <f aca="false">IF(C552="","",IF(COUNTIF(Campaigns!$A$7:$A$300,C552)&gt;0,"✓",IF(N(K552)=0,"– no spend","⚠ add to Campaigns tab")))</f>
        <v>✓</v>
      </c>
      <c r="V552" s="83" t="n">
        <f aca="false">IF(K552="","",K552*IF(Settings!$B$22=Settings!$C$6,1,IF(Settings!$B$22="USD",1/INDEX(Settings!$B$29:$B$40,MONTH(A552)),INDEX(Settings!$B$29:$B$40,MONTH(A552)))))</f>
        <v>17.33</v>
      </c>
    </row>
    <row r="553" customFormat="false" ht="15" hidden="false" customHeight="false" outlineLevel="0" collapsed="false">
      <c r="A553" s="81" t="n">
        <v>46122</v>
      </c>
      <c r="B553" s="81" t="n">
        <v>46122</v>
      </c>
      <c r="C553" s="82" t="s">
        <v>171</v>
      </c>
      <c r="D553" s="82" t="s">
        <v>522</v>
      </c>
      <c r="E553" s="82" t="s">
        <v>532</v>
      </c>
      <c r="I553" s="0" t="n">
        <v>90</v>
      </c>
      <c r="J553" s="82" t="s">
        <v>528</v>
      </c>
      <c r="K553" s="83" t="n">
        <v>77.72</v>
      </c>
      <c r="L553" s="0" t="n">
        <v>2320</v>
      </c>
      <c r="M553" s="0" t="n">
        <v>1872</v>
      </c>
      <c r="N553" s="0" t="n">
        <v>1.239316</v>
      </c>
      <c r="O553" s="0" t="n">
        <v>20</v>
      </c>
      <c r="P553" s="0" t="n">
        <v>2</v>
      </c>
      <c r="Q553" s="82" t="s">
        <v>527</v>
      </c>
      <c r="U553" s="0" t="str">
        <f aca="false">IF(C553="","",IF(COUNTIF(Campaigns!$A$7:$A$300,C553)&gt;0,"✓",IF(N(K553)=0,"– no spend","⚠ add to Campaigns tab")))</f>
        <v>✓</v>
      </c>
      <c r="V553" s="83" t="n">
        <f aca="false">IF(K553="","",K553*IF(Settings!$B$22=Settings!$C$6,1,IF(Settings!$B$22="USD",1/INDEX(Settings!$B$29:$B$40,MONTH(A553)),INDEX(Settings!$B$29:$B$40,MONTH(A553)))))</f>
        <v>77.72</v>
      </c>
    </row>
    <row r="554" customFormat="false" ht="15" hidden="false" customHeight="false" outlineLevel="0" collapsed="false">
      <c r="A554" s="81" t="n">
        <v>46122</v>
      </c>
      <c r="B554" s="81" t="n">
        <v>46122</v>
      </c>
      <c r="C554" s="82" t="s">
        <v>167</v>
      </c>
      <c r="D554" s="82" t="s">
        <v>522</v>
      </c>
      <c r="E554" s="82" t="s">
        <v>523</v>
      </c>
      <c r="F554" s="0" t="n">
        <v>6</v>
      </c>
      <c r="G554" s="82" t="s">
        <v>524</v>
      </c>
      <c r="H554" s="0" t="n">
        <v>11.64333333</v>
      </c>
      <c r="I554" s="0" t="n">
        <v>50</v>
      </c>
      <c r="J554" s="82" t="s">
        <v>528</v>
      </c>
      <c r="K554" s="83" t="n">
        <v>69.86</v>
      </c>
      <c r="L554" s="0" t="n">
        <v>6274</v>
      </c>
      <c r="M554" s="0" t="n">
        <v>5215</v>
      </c>
      <c r="N554" s="0" t="n">
        <v>1.203068</v>
      </c>
      <c r="O554" s="0" t="n">
        <v>95</v>
      </c>
      <c r="P554" s="0" t="n">
        <v>8</v>
      </c>
      <c r="Q554" s="82" t="s">
        <v>527</v>
      </c>
      <c r="U554" s="0" t="str">
        <f aca="false">IF(C554="","",IF(COUNTIF(Campaigns!$A$7:$A$300,C554)&gt;0,"✓",IF(N(K554)=0,"– no spend","⚠ add to Campaigns tab")))</f>
        <v>✓</v>
      </c>
      <c r="V554" s="83" t="n">
        <f aca="false">IF(K554="","",K554*IF(Settings!$B$22=Settings!$C$6,1,IF(Settings!$B$22="USD",1/INDEX(Settings!$B$29:$B$40,MONTH(A554)),INDEX(Settings!$B$29:$B$40,MONTH(A554)))))</f>
        <v>69.86</v>
      </c>
    </row>
    <row r="555" customFormat="false" ht="15" hidden="false" customHeight="false" outlineLevel="0" collapsed="false">
      <c r="A555" s="81" t="n">
        <v>46122</v>
      </c>
      <c r="B555" s="81" t="n">
        <v>46122</v>
      </c>
      <c r="C555" s="82" t="s">
        <v>166</v>
      </c>
      <c r="D555" s="82" t="s">
        <v>522</v>
      </c>
      <c r="E555" s="82" t="s">
        <v>523</v>
      </c>
      <c r="F555" s="0" t="n">
        <v>8</v>
      </c>
      <c r="G555" s="82" t="s">
        <v>524</v>
      </c>
      <c r="H555" s="0" t="n">
        <v>24.06125</v>
      </c>
      <c r="I555" s="82" t="s">
        <v>525</v>
      </c>
      <c r="J555" s="82" t="s">
        <v>526</v>
      </c>
      <c r="K555" s="83" t="n">
        <v>192.49</v>
      </c>
      <c r="L555" s="0" t="n">
        <v>12878</v>
      </c>
      <c r="M555" s="0" t="n">
        <v>10788</v>
      </c>
      <c r="N555" s="0" t="n">
        <v>1.193734</v>
      </c>
      <c r="O555" s="0" t="n">
        <v>122</v>
      </c>
      <c r="P555" s="0" t="n">
        <v>8</v>
      </c>
      <c r="Q555" s="82" t="s">
        <v>527</v>
      </c>
      <c r="U555" s="0" t="str">
        <f aca="false">IF(C555="","",IF(COUNTIF(Campaigns!$A$7:$A$300,C555)&gt;0,"✓",IF(N(K555)=0,"– no spend","⚠ add to Campaigns tab")))</f>
        <v>✓</v>
      </c>
      <c r="V555" s="83" t="n">
        <f aca="false">IF(K555="","",K555*IF(Settings!$B$22=Settings!$C$6,1,IF(Settings!$B$22="USD",1/INDEX(Settings!$B$29:$B$40,MONTH(A555)),INDEX(Settings!$B$29:$B$40,MONTH(A555)))))</f>
        <v>192.49</v>
      </c>
    </row>
    <row r="556" customFormat="false" ht="15" hidden="false" customHeight="false" outlineLevel="0" collapsed="false">
      <c r="A556" s="81" t="n">
        <v>46122</v>
      </c>
      <c r="B556" s="81" t="n">
        <v>46122</v>
      </c>
      <c r="C556" s="82" t="s">
        <v>179</v>
      </c>
      <c r="D556" s="82" t="s">
        <v>522</v>
      </c>
      <c r="E556" s="82" t="s">
        <v>529</v>
      </c>
      <c r="I556" s="0" t="n">
        <v>20</v>
      </c>
      <c r="J556" s="82" t="s">
        <v>528</v>
      </c>
      <c r="K556" s="83" t="n">
        <v>17.47</v>
      </c>
      <c r="L556" s="0" t="n">
        <v>2812</v>
      </c>
      <c r="M556" s="0" t="n">
        <v>2012</v>
      </c>
      <c r="N556" s="0" t="n">
        <v>1.397614</v>
      </c>
      <c r="O556" s="0" t="n">
        <v>17</v>
      </c>
      <c r="Q556" s="82" t="s">
        <v>527</v>
      </c>
      <c r="U556" s="0" t="str">
        <f aca="false">IF(C556="","",IF(COUNTIF(Campaigns!$A$7:$A$300,C556)&gt;0,"✓",IF(N(K556)=0,"– no spend","⚠ add to Campaigns tab")))</f>
        <v>✓</v>
      </c>
      <c r="V556" s="83" t="n">
        <f aca="false">IF(K556="","",K556*IF(Settings!$B$22=Settings!$C$6,1,IF(Settings!$B$22="USD",1/INDEX(Settings!$B$29:$B$40,MONTH(A556)),INDEX(Settings!$B$29:$B$40,MONTH(A556)))))</f>
        <v>17.47</v>
      </c>
    </row>
    <row r="557" customFormat="false" ht="15" hidden="false" customHeight="false" outlineLevel="0" collapsed="false">
      <c r="A557" s="81" t="n">
        <v>46122</v>
      </c>
      <c r="B557" s="81" t="n">
        <v>46122</v>
      </c>
      <c r="C557" s="82" t="s">
        <v>168</v>
      </c>
      <c r="D557" s="82" t="s">
        <v>522</v>
      </c>
      <c r="E557" s="82" t="s">
        <v>529</v>
      </c>
      <c r="F557" s="0" t="n">
        <v>9</v>
      </c>
      <c r="G557" s="82" t="s">
        <v>534</v>
      </c>
      <c r="H557" s="0" t="n">
        <v>27.90222222</v>
      </c>
      <c r="I557" s="0" t="n">
        <v>100</v>
      </c>
      <c r="J557" s="82" t="s">
        <v>528</v>
      </c>
      <c r="K557" s="83" t="n">
        <v>251.12</v>
      </c>
      <c r="L557" s="0" t="n">
        <v>6247</v>
      </c>
      <c r="M557" s="0" t="n">
        <v>4419</v>
      </c>
      <c r="N557" s="0" t="n">
        <v>1.413668</v>
      </c>
      <c r="O557" s="0" t="n">
        <v>66</v>
      </c>
      <c r="P557" s="0" t="n">
        <v>9</v>
      </c>
      <c r="Q557" s="82" t="s">
        <v>527</v>
      </c>
      <c r="U557" s="0" t="str">
        <f aca="false">IF(C557="","",IF(COUNTIF(Campaigns!$A$7:$A$300,C557)&gt;0,"✓",IF(N(K557)=0,"– no spend","⚠ add to Campaigns tab")))</f>
        <v>✓</v>
      </c>
      <c r="V557" s="83" t="n">
        <f aca="false">IF(K557="","",K557*IF(Settings!$B$22=Settings!$C$6,1,IF(Settings!$B$22="USD",1/INDEX(Settings!$B$29:$B$40,MONTH(A557)),INDEX(Settings!$B$29:$B$40,MONTH(A557)))))</f>
        <v>251.12</v>
      </c>
    </row>
    <row r="558" customFormat="false" ht="15" hidden="false" customHeight="false" outlineLevel="0" collapsed="false">
      <c r="A558" s="81" t="n">
        <v>46122</v>
      </c>
      <c r="B558" s="81" t="n">
        <v>46122</v>
      </c>
      <c r="C558" s="82" t="s">
        <v>170</v>
      </c>
      <c r="D558" s="82" t="s">
        <v>522</v>
      </c>
      <c r="E558" s="82" t="s">
        <v>523</v>
      </c>
      <c r="F558" s="0" t="n">
        <v>9</v>
      </c>
      <c r="G558" s="82" t="s">
        <v>524</v>
      </c>
      <c r="H558" s="0" t="n">
        <v>6.51444444</v>
      </c>
      <c r="I558" s="0" t="n">
        <v>70</v>
      </c>
      <c r="J558" s="82" t="s">
        <v>528</v>
      </c>
      <c r="K558" s="83" t="n">
        <v>58.63</v>
      </c>
      <c r="L558" s="0" t="n">
        <v>1717</v>
      </c>
      <c r="M558" s="0" t="n">
        <v>1402</v>
      </c>
      <c r="N558" s="0" t="n">
        <v>1.224679</v>
      </c>
      <c r="O558" s="0" t="n">
        <v>29</v>
      </c>
      <c r="P558" s="0" t="n">
        <v>9</v>
      </c>
      <c r="Q558" s="82" t="s">
        <v>527</v>
      </c>
      <c r="U558" s="0" t="str">
        <f aca="false">IF(C558="","",IF(COUNTIF(Campaigns!$A$7:$A$300,C558)&gt;0,"✓",IF(N(K558)=0,"– no spend","⚠ add to Campaigns tab")))</f>
        <v>✓</v>
      </c>
      <c r="V558" s="83" t="n">
        <f aca="false">IF(K558="","",K558*IF(Settings!$B$22=Settings!$C$6,1,IF(Settings!$B$22="USD",1/INDEX(Settings!$B$29:$B$40,MONTH(A558)),INDEX(Settings!$B$29:$B$40,MONTH(A558)))))</f>
        <v>58.63</v>
      </c>
    </row>
    <row r="559" customFormat="false" ht="15" hidden="false" customHeight="false" outlineLevel="0" collapsed="false">
      <c r="A559" s="81" t="n">
        <v>46122</v>
      </c>
      <c r="B559" s="81" t="n">
        <v>46122</v>
      </c>
      <c r="C559" s="82" t="s">
        <v>169</v>
      </c>
      <c r="D559" s="82" t="s">
        <v>530</v>
      </c>
      <c r="E559" s="82" t="s">
        <v>529</v>
      </c>
      <c r="I559" s="0" t="n">
        <v>41.29</v>
      </c>
      <c r="J559" s="82" t="s">
        <v>528</v>
      </c>
      <c r="K559" s="83" t="n">
        <v>16.98</v>
      </c>
      <c r="L559" s="0" t="n">
        <v>945</v>
      </c>
      <c r="M559" s="0" t="n">
        <v>665</v>
      </c>
      <c r="N559" s="0" t="n">
        <v>1.421053</v>
      </c>
      <c r="O559" s="0" t="n">
        <v>14</v>
      </c>
      <c r="Q559" s="82" t="s">
        <v>527</v>
      </c>
      <c r="U559" s="0" t="str">
        <f aca="false">IF(C559="","",IF(COUNTIF(Campaigns!$A$7:$A$300,C559)&gt;0,"✓",IF(N(K559)=0,"– no spend","⚠ add to Campaigns tab")))</f>
        <v>✓</v>
      </c>
      <c r="V559" s="83" t="n">
        <f aca="false">IF(K559="","",K559*IF(Settings!$B$22=Settings!$C$6,1,IF(Settings!$B$22="USD",1/INDEX(Settings!$B$29:$B$40,MONTH(A559)),INDEX(Settings!$B$29:$B$40,MONTH(A559)))))</f>
        <v>16.98</v>
      </c>
    </row>
    <row r="560" customFormat="false" ht="15" hidden="false" customHeight="false" outlineLevel="0" collapsed="false">
      <c r="A560" s="81" t="n">
        <v>46123</v>
      </c>
      <c r="B560" s="81" t="n">
        <v>46123</v>
      </c>
      <c r="C560" s="82" t="s">
        <v>171</v>
      </c>
      <c r="D560" s="82" t="s">
        <v>522</v>
      </c>
      <c r="E560" s="82" t="s">
        <v>532</v>
      </c>
      <c r="I560" s="0" t="n">
        <v>90</v>
      </c>
      <c r="J560" s="82" t="s">
        <v>528</v>
      </c>
      <c r="K560" s="83" t="n">
        <v>82.21</v>
      </c>
      <c r="L560" s="0" t="n">
        <v>2934</v>
      </c>
      <c r="M560" s="0" t="n">
        <v>2482</v>
      </c>
      <c r="N560" s="0" t="n">
        <v>1.182111</v>
      </c>
      <c r="O560" s="0" t="n">
        <v>23</v>
      </c>
      <c r="P560" s="0" t="n">
        <v>3</v>
      </c>
      <c r="Q560" s="82" t="s">
        <v>527</v>
      </c>
      <c r="U560" s="0" t="str">
        <f aca="false">IF(C560="","",IF(COUNTIF(Campaigns!$A$7:$A$300,C560)&gt;0,"✓",IF(N(K560)=0,"– no spend","⚠ add to Campaigns tab")))</f>
        <v>✓</v>
      </c>
      <c r="V560" s="83" t="n">
        <f aca="false">IF(K560="","",K560*IF(Settings!$B$22=Settings!$C$6,1,IF(Settings!$B$22="USD",1/INDEX(Settings!$B$29:$B$40,MONTH(A560)),INDEX(Settings!$B$29:$B$40,MONTH(A560)))))</f>
        <v>82.21</v>
      </c>
    </row>
    <row r="561" customFormat="false" ht="15" hidden="false" customHeight="false" outlineLevel="0" collapsed="false">
      <c r="A561" s="81" t="n">
        <v>46123</v>
      </c>
      <c r="B561" s="81" t="n">
        <v>46123</v>
      </c>
      <c r="C561" s="82" t="s">
        <v>167</v>
      </c>
      <c r="D561" s="82" t="s">
        <v>522</v>
      </c>
      <c r="E561" s="82" t="s">
        <v>523</v>
      </c>
      <c r="F561" s="0" t="n">
        <v>8</v>
      </c>
      <c r="G561" s="82" t="s">
        <v>524</v>
      </c>
      <c r="H561" s="0" t="n">
        <v>8.39125</v>
      </c>
      <c r="I561" s="0" t="n">
        <v>50</v>
      </c>
      <c r="J561" s="82" t="s">
        <v>528</v>
      </c>
      <c r="K561" s="83" t="n">
        <v>67.13</v>
      </c>
      <c r="L561" s="0" t="n">
        <v>5582</v>
      </c>
      <c r="M561" s="0" t="n">
        <v>4832</v>
      </c>
      <c r="N561" s="0" t="n">
        <v>1.155215</v>
      </c>
      <c r="O561" s="0" t="n">
        <v>111</v>
      </c>
      <c r="P561" s="0" t="n">
        <v>8</v>
      </c>
      <c r="Q561" s="82" t="s">
        <v>527</v>
      </c>
      <c r="U561" s="0" t="str">
        <f aca="false">IF(C561="","",IF(COUNTIF(Campaigns!$A$7:$A$300,C561)&gt;0,"✓",IF(N(K561)=0,"– no spend","⚠ add to Campaigns tab")))</f>
        <v>✓</v>
      </c>
      <c r="V561" s="83" t="n">
        <f aca="false">IF(K561="","",K561*IF(Settings!$B$22=Settings!$C$6,1,IF(Settings!$B$22="USD",1/INDEX(Settings!$B$29:$B$40,MONTH(A561)),INDEX(Settings!$B$29:$B$40,MONTH(A561)))))</f>
        <v>67.13</v>
      </c>
    </row>
    <row r="562" customFormat="false" ht="15" hidden="false" customHeight="false" outlineLevel="0" collapsed="false">
      <c r="A562" s="81" t="n">
        <v>46123</v>
      </c>
      <c r="B562" s="81" t="n">
        <v>46123</v>
      </c>
      <c r="C562" s="82" t="s">
        <v>166</v>
      </c>
      <c r="D562" s="82" t="s">
        <v>522</v>
      </c>
      <c r="E562" s="82" t="s">
        <v>523</v>
      </c>
      <c r="F562" s="0" t="n">
        <v>8</v>
      </c>
      <c r="G562" s="82" t="s">
        <v>524</v>
      </c>
      <c r="H562" s="0" t="n">
        <v>25.4975</v>
      </c>
      <c r="I562" s="82" t="s">
        <v>525</v>
      </c>
      <c r="J562" s="82" t="s">
        <v>526</v>
      </c>
      <c r="K562" s="83" t="n">
        <v>203.98</v>
      </c>
      <c r="L562" s="0" t="n">
        <v>16897</v>
      </c>
      <c r="M562" s="0" t="n">
        <v>13811</v>
      </c>
      <c r="N562" s="0" t="n">
        <v>1.223445</v>
      </c>
      <c r="O562" s="0" t="n">
        <v>172</v>
      </c>
      <c r="P562" s="0" t="n">
        <v>8</v>
      </c>
      <c r="Q562" s="82" t="s">
        <v>527</v>
      </c>
      <c r="U562" s="0" t="str">
        <f aca="false">IF(C562="","",IF(COUNTIF(Campaigns!$A$7:$A$300,C562)&gt;0,"✓",IF(N(K562)=0,"– no spend","⚠ add to Campaigns tab")))</f>
        <v>✓</v>
      </c>
      <c r="V562" s="83" t="n">
        <f aca="false">IF(K562="","",K562*IF(Settings!$B$22=Settings!$C$6,1,IF(Settings!$B$22="USD",1/INDEX(Settings!$B$29:$B$40,MONTH(A562)),INDEX(Settings!$B$29:$B$40,MONTH(A562)))))</f>
        <v>203.98</v>
      </c>
    </row>
    <row r="563" customFormat="false" ht="15" hidden="false" customHeight="false" outlineLevel="0" collapsed="false">
      <c r="A563" s="81" t="n">
        <v>46123</v>
      </c>
      <c r="B563" s="81" t="n">
        <v>46123</v>
      </c>
      <c r="C563" s="82" t="s">
        <v>179</v>
      </c>
      <c r="D563" s="82" t="s">
        <v>522</v>
      </c>
      <c r="E563" s="82" t="s">
        <v>529</v>
      </c>
      <c r="F563" s="0" t="n">
        <v>1</v>
      </c>
      <c r="G563" s="82" t="s">
        <v>531</v>
      </c>
      <c r="H563" s="0" t="n">
        <v>22.34</v>
      </c>
      <c r="I563" s="0" t="n">
        <v>20</v>
      </c>
      <c r="J563" s="82" t="s">
        <v>528</v>
      </c>
      <c r="K563" s="83" t="n">
        <v>22.34</v>
      </c>
      <c r="L563" s="0" t="n">
        <v>2839</v>
      </c>
      <c r="M563" s="0" t="n">
        <v>2242</v>
      </c>
      <c r="N563" s="0" t="n">
        <v>1.26628</v>
      </c>
      <c r="O563" s="0" t="n">
        <v>23</v>
      </c>
      <c r="P563" s="0" t="n">
        <v>1</v>
      </c>
      <c r="Q563" s="82" t="s">
        <v>527</v>
      </c>
      <c r="U563" s="0" t="str">
        <f aca="false">IF(C563="","",IF(COUNTIF(Campaigns!$A$7:$A$300,C563)&gt;0,"✓",IF(N(K563)=0,"– no spend","⚠ add to Campaigns tab")))</f>
        <v>✓</v>
      </c>
      <c r="V563" s="83" t="n">
        <f aca="false">IF(K563="","",K563*IF(Settings!$B$22=Settings!$C$6,1,IF(Settings!$B$22="USD",1/INDEX(Settings!$B$29:$B$40,MONTH(A563)),INDEX(Settings!$B$29:$B$40,MONTH(A563)))))</f>
        <v>22.34</v>
      </c>
    </row>
    <row r="564" customFormat="false" ht="15" hidden="false" customHeight="false" outlineLevel="0" collapsed="false">
      <c r="A564" s="81" t="n">
        <v>46123</v>
      </c>
      <c r="B564" s="81" t="n">
        <v>46123</v>
      </c>
      <c r="C564" s="82" t="s">
        <v>168</v>
      </c>
      <c r="D564" s="82" t="s">
        <v>522</v>
      </c>
      <c r="E564" s="82" t="s">
        <v>529</v>
      </c>
      <c r="F564" s="0" t="n">
        <v>5</v>
      </c>
      <c r="G564" s="82" t="s">
        <v>534</v>
      </c>
      <c r="H564" s="0" t="n">
        <v>50.54</v>
      </c>
      <c r="I564" s="0" t="n">
        <v>100</v>
      </c>
      <c r="J564" s="82" t="s">
        <v>528</v>
      </c>
      <c r="K564" s="83" t="n">
        <v>252.7</v>
      </c>
      <c r="L564" s="0" t="n">
        <v>4976</v>
      </c>
      <c r="M564" s="0" t="n">
        <v>3938</v>
      </c>
      <c r="N564" s="0" t="n">
        <v>1.263586</v>
      </c>
      <c r="O564" s="0" t="n">
        <v>55</v>
      </c>
      <c r="P564" s="0" t="n">
        <v>5</v>
      </c>
      <c r="Q564" s="82" t="s">
        <v>527</v>
      </c>
      <c r="U564" s="0" t="str">
        <f aca="false">IF(C564="","",IF(COUNTIF(Campaigns!$A$7:$A$300,C564)&gt;0,"✓",IF(N(K564)=0,"– no spend","⚠ add to Campaigns tab")))</f>
        <v>✓</v>
      </c>
      <c r="V564" s="83" t="n">
        <f aca="false">IF(K564="","",K564*IF(Settings!$B$22=Settings!$C$6,1,IF(Settings!$B$22="USD",1/INDEX(Settings!$B$29:$B$40,MONTH(A564)),INDEX(Settings!$B$29:$B$40,MONTH(A564)))))</f>
        <v>252.7</v>
      </c>
    </row>
    <row r="565" customFormat="false" ht="15" hidden="false" customHeight="false" outlineLevel="0" collapsed="false">
      <c r="A565" s="81" t="n">
        <v>46123</v>
      </c>
      <c r="B565" s="81" t="n">
        <v>46123</v>
      </c>
      <c r="C565" s="82" t="s">
        <v>170</v>
      </c>
      <c r="D565" s="82" t="s">
        <v>522</v>
      </c>
      <c r="E565" s="82" t="s">
        <v>523</v>
      </c>
      <c r="F565" s="0" t="n">
        <v>7</v>
      </c>
      <c r="G565" s="82" t="s">
        <v>524</v>
      </c>
      <c r="H565" s="0" t="n">
        <v>8.82142857</v>
      </c>
      <c r="I565" s="0" t="n">
        <v>70</v>
      </c>
      <c r="J565" s="82" t="s">
        <v>528</v>
      </c>
      <c r="K565" s="83" t="n">
        <v>61.75</v>
      </c>
      <c r="L565" s="0" t="n">
        <v>1563</v>
      </c>
      <c r="M565" s="0" t="n">
        <v>1400</v>
      </c>
      <c r="N565" s="0" t="n">
        <v>1.116429</v>
      </c>
      <c r="O565" s="0" t="n">
        <v>26</v>
      </c>
      <c r="P565" s="0" t="n">
        <v>7</v>
      </c>
      <c r="Q565" s="82" t="s">
        <v>527</v>
      </c>
      <c r="U565" s="0" t="str">
        <f aca="false">IF(C565="","",IF(COUNTIF(Campaigns!$A$7:$A$300,C565)&gt;0,"✓",IF(N(K565)=0,"– no spend","⚠ add to Campaigns tab")))</f>
        <v>✓</v>
      </c>
      <c r="V565" s="83" t="n">
        <f aca="false">IF(K565="","",K565*IF(Settings!$B$22=Settings!$C$6,1,IF(Settings!$B$22="USD",1/INDEX(Settings!$B$29:$B$40,MONTH(A565)),INDEX(Settings!$B$29:$B$40,MONTH(A565)))))</f>
        <v>61.75</v>
      </c>
    </row>
    <row r="566" customFormat="false" ht="15" hidden="false" customHeight="false" outlineLevel="0" collapsed="false">
      <c r="A566" s="81" t="n">
        <v>46123</v>
      </c>
      <c r="B566" s="81" t="n">
        <v>46123</v>
      </c>
      <c r="C566" s="82" t="s">
        <v>169</v>
      </c>
      <c r="D566" s="82" t="s">
        <v>530</v>
      </c>
      <c r="E566" s="82" t="s">
        <v>529</v>
      </c>
      <c r="I566" s="0" t="n">
        <v>41.29</v>
      </c>
      <c r="J566" s="82" t="s">
        <v>528</v>
      </c>
      <c r="K566" s="83" t="n">
        <v>23</v>
      </c>
      <c r="L566" s="0" t="n">
        <v>924</v>
      </c>
      <c r="M566" s="0" t="n">
        <v>746</v>
      </c>
      <c r="N566" s="0" t="n">
        <v>1.238606</v>
      </c>
      <c r="O566" s="0" t="n">
        <v>7</v>
      </c>
      <c r="Q566" s="82" t="s">
        <v>527</v>
      </c>
      <c r="U566" s="0" t="str">
        <f aca="false">IF(C566="","",IF(COUNTIF(Campaigns!$A$7:$A$300,C566)&gt;0,"✓",IF(N(K566)=0,"– no spend","⚠ add to Campaigns tab")))</f>
        <v>✓</v>
      </c>
      <c r="V566" s="83" t="n">
        <f aca="false">IF(K566="","",K566*IF(Settings!$B$22=Settings!$C$6,1,IF(Settings!$B$22="USD",1/INDEX(Settings!$B$29:$B$40,MONTH(A566)),INDEX(Settings!$B$29:$B$40,MONTH(A566)))))</f>
        <v>23</v>
      </c>
    </row>
    <row r="567" customFormat="false" ht="15" hidden="false" customHeight="false" outlineLevel="0" collapsed="false">
      <c r="A567" s="81" t="n">
        <v>46124</v>
      </c>
      <c r="B567" s="81" t="n">
        <v>46124</v>
      </c>
      <c r="C567" s="82" t="s">
        <v>171</v>
      </c>
      <c r="D567" s="82" t="s">
        <v>522</v>
      </c>
      <c r="E567" s="82" t="s">
        <v>532</v>
      </c>
      <c r="I567" s="0" t="n">
        <v>90</v>
      </c>
      <c r="J567" s="82" t="s">
        <v>528</v>
      </c>
      <c r="K567" s="83" t="n">
        <v>104.73</v>
      </c>
      <c r="L567" s="0" t="n">
        <v>2339</v>
      </c>
      <c r="M567" s="0" t="n">
        <v>2023</v>
      </c>
      <c r="N567" s="0" t="n">
        <v>1.156204</v>
      </c>
      <c r="O567" s="0" t="n">
        <v>19</v>
      </c>
      <c r="P567" s="0" t="n">
        <v>3</v>
      </c>
      <c r="Q567" s="82" t="s">
        <v>527</v>
      </c>
      <c r="U567" s="0" t="str">
        <f aca="false">IF(C567="","",IF(COUNTIF(Campaigns!$A$7:$A$300,C567)&gt;0,"✓",IF(N(K567)=0,"– no spend","⚠ add to Campaigns tab")))</f>
        <v>✓</v>
      </c>
      <c r="V567" s="83" t="n">
        <f aca="false">IF(K567="","",K567*IF(Settings!$B$22=Settings!$C$6,1,IF(Settings!$B$22="USD",1/INDEX(Settings!$B$29:$B$40,MONTH(A567)),INDEX(Settings!$B$29:$B$40,MONTH(A567)))))</f>
        <v>104.73</v>
      </c>
    </row>
    <row r="568" customFormat="false" ht="15" hidden="false" customHeight="false" outlineLevel="0" collapsed="false">
      <c r="A568" s="81" t="n">
        <v>46124</v>
      </c>
      <c r="B568" s="81" t="n">
        <v>46124</v>
      </c>
      <c r="C568" s="82" t="s">
        <v>167</v>
      </c>
      <c r="D568" s="82" t="s">
        <v>522</v>
      </c>
      <c r="E568" s="82" t="s">
        <v>523</v>
      </c>
      <c r="F568" s="0" t="n">
        <v>10</v>
      </c>
      <c r="G568" s="82" t="s">
        <v>524</v>
      </c>
      <c r="H568" s="0" t="n">
        <v>9.392</v>
      </c>
      <c r="I568" s="0" t="n">
        <v>50</v>
      </c>
      <c r="J568" s="82" t="s">
        <v>528</v>
      </c>
      <c r="K568" s="83" t="n">
        <v>93.92</v>
      </c>
      <c r="L568" s="0" t="n">
        <v>7957</v>
      </c>
      <c r="M568" s="0" t="n">
        <v>6854</v>
      </c>
      <c r="N568" s="0" t="n">
        <v>1.160928</v>
      </c>
      <c r="O568" s="0" t="n">
        <v>112</v>
      </c>
      <c r="P568" s="0" t="n">
        <v>10</v>
      </c>
      <c r="Q568" s="82" t="s">
        <v>527</v>
      </c>
      <c r="U568" s="0" t="str">
        <f aca="false">IF(C568="","",IF(COUNTIF(Campaigns!$A$7:$A$300,C568)&gt;0,"✓",IF(N(K568)=0,"– no spend","⚠ add to Campaigns tab")))</f>
        <v>✓</v>
      </c>
      <c r="V568" s="83" t="n">
        <f aca="false">IF(K568="","",K568*IF(Settings!$B$22=Settings!$C$6,1,IF(Settings!$B$22="USD",1/INDEX(Settings!$B$29:$B$40,MONTH(A568)),INDEX(Settings!$B$29:$B$40,MONTH(A568)))))</f>
        <v>93.92</v>
      </c>
    </row>
    <row r="569" customFormat="false" ht="15" hidden="false" customHeight="false" outlineLevel="0" collapsed="false">
      <c r="A569" s="81" t="n">
        <v>46124</v>
      </c>
      <c r="B569" s="81" t="n">
        <v>46124</v>
      </c>
      <c r="C569" s="82" t="s">
        <v>166</v>
      </c>
      <c r="D569" s="82" t="s">
        <v>522</v>
      </c>
      <c r="E569" s="82" t="s">
        <v>523</v>
      </c>
      <c r="F569" s="0" t="n">
        <v>7</v>
      </c>
      <c r="G569" s="82" t="s">
        <v>524</v>
      </c>
      <c r="H569" s="0" t="n">
        <v>32.34571429</v>
      </c>
      <c r="I569" s="82" t="s">
        <v>525</v>
      </c>
      <c r="J569" s="82" t="s">
        <v>526</v>
      </c>
      <c r="K569" s="83" t="n">
        <v>226.42</v>
      </c>
      <c r="L569" s="0" t="n">
        <v>15741</v>
      </c>
      <c r="M569" s="0" t="n">
        <v>13725</v>
      </c>
      <c r="N569" s="0" t="n">
        <v>1.146885</v>
      </c>
      <c r="O569" s="0" t="n">
        <v>155</v>
      </c>
      <c r="P569" s="0" t="n">
        <v>7</v>
      </c>
      <c r="Q569" s="82" t="s">
        <v>527</v>
      </c>
      <c r="U569" s="0" t="str">
        <f aca="false">IF(C569="","",IF(COUNTIF(Campaigns!$A$7:$A$300,C569)&gt;0,"✓",IF(N(K569)=0,"– no spend","⚠ add to Campaigns tab")))</f>
        <v>✓</v>
      </c>
      <c r="V569" s="83" t="n">
        <f aca="false">IF(K569="","",K569*IF(Settings!$B$22=Settings!$C$6,1,IF(Settings!$B$22="USD",1/INDEX(Settings!$B$29:$B$40,MONTH(A569)),INDEX(Settings!$B$29:$B$40,MONTH(A569)))))</f>
        <v>226.42</v>
      </c>
    </row>
    <row r="570" customFormat="false" ht="15" hidden="false" customHeight="false" outlineLevel="0" collapsed="false">
      <c r="A570" s="81" t="n">
        <v>46124</v>
      </c>
      <c r="B570" s="81" t="n">
        <v>46124</v>
      </c>
      <c r="C570" s="82" t="s">
        <v>179</v>
      </c>
      <c r="D570" s="82" t="s">
        <v>522</v>
      </c>
      <c r="E570" s="82" t="s">
        <v>529</v>
      </c>
      <c r="I570" s="0" t="n">
        <v>20</v>
      </c>
      <c r="J570" s="82" t="s">
        <v>528</v>
      </c>
      <c r="K570" s="83" t="n">
        <v>19.24</v>
      </c>
      <c r="L570" s="0" t="n">
        <v>2817</v>
      </c>
      <c r="M570" s="0" t="n">
        <v>2125</v>
      </c>
      <c r="N570" s="0" t="n">
        <v>1.325647</v>
      </c>
      <c r="O570" s="0" t="n">
        <v>29</v>
      </c>
      <c r="Q570" s="82" t="s">
        <v>527</v>
      </c>
      <c r="U570" s="0" t="str">
        <f aca="false">IF(C570="","",IF(COUNTIF(Campaigns!$A$7:$A$300,C570)&gt;0,"✓",IF(N(K570)=0,"– no spend","⚠ add to Campaigns tab")))</f>
        <v>✓</v>
      </c>
      <c r="V570" s="83" t="n">
        <f aca="false">IF(K570="","",K570*IF(Settings!$B$22=Settings!$C$6,1,IF(Settings!$B$22="USD",1/INDEX(Settings!$B$29:$B$40,MONTH(A570)),INDEX(Settings!$B$29:$B$40,MONTH(A570)))))</f>
        <v>19.24</v>
      </c>
    </row>
    <row r="571" customFormat="false" ht="15" hidden="false" customHeight="false" outlineLevel="0" collapsed="false">
      <c r="A571" s="81" t="n">
        <v>46124</v>
      </c>
      <c r="B571" s="81" t="n">
        <v>46124</v>
      </c>
      <c r="C571" s="82" t="s">
        <v>168</v>
      </c>
      <c r="D571" s="82" t="s">
        <v>522</v>
      </c>
      <c r="E571" s="82" t="s">
        <v>529</v>
      </c>
      <c r="F571" s="0" t="n">
        <v>11</v>
      </c>
      <c r="G571" s="82" t="s">
        <v>534</v>
      </c>
      <c r="H571" s="0" t="n">
        <v>31.56909091</v>
      </c>
      <c r="I571" s="0" t="n">
        <v>100</v>
      </c>
      <c r="J571" s="82" t="s">
        <v>528</v>
      </c>
      <c r="K571" s="83" t="n">
        <v>347.26</v>
      </c>
      <c r="L571" s="0" t="n">
        <v>6413</v>
      </c>
      <c r="M571" s="0" t="n">
        <v>5328</v>
      </c>
      <c r="N571" s="0" t="n">
        <v>1.203641</v>
      </c>
      <c r="O571" s="0" t="n">
        <v>95</v>
      </c>
      <c r="P571" s="0" t="n">
        <v>11</v>
      </c>
      <c r="Q571" s="82" t="s">
        <v>527</v>
      </c>
      <c r="U571" s="0" t="str">
        <f aca="false">IF(C571="","",IF(COUNTIF(Campaigns!$A$7:$A$300,C571)&gt;0,"✓",IF(N(K571)=0,"– no spend","⚠ add to Campaigns tab")))</f>
        <v>✓</v>
      </c>
      <c r="V571" s="83" t="n">
        <f aca="false">IF(K571="","",K571*IF(Settings!$B$22=Settings!$C$6,1,IF(Settings!$B$22="USD",1/INDEX(Settings!$B$29:$B$40,MONTH(A571)),INDEX(Settings!$B$29:$B$40,MONTH(A571)))))</f>
        <v>347.26</v>
      </c>
    </row>
    <row r="572" customFormat="false" ht="15" hidden="false" customHeight="false" outlineLevel="0" collapsed="false">
      <c r="A572" s="81" t="n">
        <v>46124</v>
      </c>
      <c r="B572" s="81" t="n">
        <v>46124</v>
      </c>
      <c r="C572" s="82" t="s">
        <v>170</v>
      </c>
      <c r="D572" s="82" t="s">
        <v>522</v>
      </c>
      <c r="E572" s="82" t="s">
        <v>523</v>
      </c>
      <c r="F572" s="0" t="n">
        <v>5</v>
      </c>
      <c r="G572" s="82" t="s">
        <v>524</v>
      </c>
      <c r="H572" s="0" t="n">
        <v>16.074</v>
      </c>
      <c r="I572" s="0" t="n">
        <v>70</v>
      </c>
      <c r="J572" s="82" t="s">
        <v>528</v>
      </c>
      <c r="K572" s="83" t="n">
        <v>80.37</v>
      </c>
      <c r="L572" s="0" t="n">
        <v>2022</v>
      </c>
      <c r="M572" s="0" t="n">
        <v>1673</v>
      </c>
      <c r="N572" s="0" t="n">
        <v>1.208607</v>
      </c>
      <c r="O572" s="0" t="n">
        <v>31</v>
      </c>
      <c r="P572" s="0" t="n">
        <v>5</v>
      </c>
      <c r="Q572" s="82" t="s">
        <v>527</v>
      </c>
      <c r="U572" s="0" t="str">
        <f aca="false">IF(C572="","",IF(COUNTIF(Campaigns!$A$7:$A$300,C572)&gt;0,"✓",IF(N(K572)=0,"– no spend","⚠ add to Campaigns tab")))</f>
        <v>✓</v>
      </c>
      <c r="V572" s="83" t="n">
        <f aca="false">IF(K572="","",K572*IF(Settings!$B$22=Settings!$C$6,1,IF(Settings!$B$22="USD",1/INDEX(Settings!$B$29:$B$40,MONTH(A572)),INDEX(Settings!$B$29:$B$40,MONTH(A572)))))</f>
        <v>80.37</v>
      </c>
    </row>
    <row r="573" customFormat="false" ht="15" hidden="false" customHeight="false" outlineLevel="0" collapsed="false">
      <c r="A573" s="81" t="n">
        <v>46124</v>
      </c>
      <c r="B573" s="81" t="n">
        <v>46124</v>
      </c>
      <c r="C573" s="82" t="s">
        <v>169</v>
      </c>
      <c r="D573" s="82" t="s">
        <v>530</v>
      </c>
      <c r="E573" s="82" t="s">
        <v>529</v>
      </c>
      <c r="F573" s="0" t="n">
        <v>1</v>
      </c>
      <c r="G573" s="82" t="s">
        <v>531</v>
      </c>
      <c r="H573" s="0" t="n">
        <v>20.5</v>
      </c>
      <c r="I573" s="0" t="n">
        <v>41.29</v>
      </c>
      <c r="J573" s="82" t="s">
        <v>528</v>
      </c>
      <c r="K573" s="83" t="n">
        <v>20.5</v>
      </c>
      <c r="L573" s="0" t="n">
        <v>1126</v>
      </c>
      <c r="M573" s="0" t="n">
        <v>723</v>
      </c>
      <c r="N573" s="0" t="n">
        <v>1.5574</v>
      </c>
      <c r="O573" s="0" t="n">
        <v>5</v>
      </c>
      <c r="P573" s="0" t="n">
        <v>1</v>
      </c>
      <c r="Q573" s="82" t="s">
        <v>527</v>
      </c>
      <c r="U573" s="0" t="str">
        <f aca="false">IF(C573="","",IF(COUNTIF(Campaigns!$A$7:$A$300,C573)&gt;0,"✓",IF(N(K573)=0,"– no spend","⚠ add to Campaigns tab")))</f>
        <v>✓</v>
      </c>
      <c r="V573" s="83" t="n">
        <f aca="false">IF(K573="","",K573*IF(Settings!$B$22=Settings!$C$6,1,IF(Settings!$B$22="USD",1/INDEX(Settings!$B$29:$B$40,MONTH(A573)),INDEX(Settings!$B$29:$B$40,MONTH(A573)))))</f>
        <v>20.5</v>
      </c>
    </row>
    <row r="574" customFormat="false" ht="15" hidden="false" customHeight="false" outlineLevel="0" collapsed="false">
      <c r="A574" s="81" t="n">
        <v>46125</v>
      </c>
      <c r="B574" s="81" t="n">
        <v>46125</v>
      </c>
      <c r="C574" s="82" t="s">
        <v>171</v>
      </c>
      <c r="D574" s="82" t="s">
        <v>522</v>
      </c>
      <c r="E574" s="82" t="s">
        <v>532</v>
      </c>
      <c r="I574" s="0" t="n">
        <v>90</v>
      </c>
      <c r="J574" s="82" t="s">
        <v>528</v>
      </c>
      <c r="K574" s="83" t="n">
        <v>87.95</v>
      </c>
      <c r="L574" s="0" t="n">
        <v>2004</v>
      </c>
      <c r="M574" s="0" t="n">
        <v>1749</v>
      </c>
      <c r="N574" s="0" t="n">
        <v>1.145798</v>
      </c>
      <c r="O574" s="0" t="n">
        <v>15</v>
      </c>
      <c r="P574" s="0" t="n">
        <v>1</v>
      </c>
      <c r="Q574" s="82" t="s">
        <v>527</v>
      </c>
      <c r="U574" s="0" t="str">
        <f aca="false">IF(C574="","",IF(COUNTIF(Campaigns!$A$7:$A$300,C574)&gt;0,"✓",IF(N(K574)=0,"– no spend","⚠ add to Campaigns tab")))</f>
        <v>✓</v>
      </c>
      <c r="V574" s="83" t="n">
        <f aca="false">IF(K574="","",K574*IF(Settings!$B$22=Settings!$C$6,1,IF(Settings!$B$22="USD",1/INDEX(Settings!$B$29:$B$40,MONTH(A574)),INDEX(Settings!$B$29:$B$40,MONTH(A574)))))</f>
        <v>87.95</v>
      </c>
    </row>
    <row r="575" customFormat="false" ht="15" hidden="false" customHeight="false" outlineLevel="0" collapsed="false">
      <c r="A575" s="81" t="n">
        <v>46125</v>
      </c>
      <c r="B575" s="81" t="n">
        <v>46125</v>
      </c>
      <c r="C575" s="82" t="s">
        <v>167</v>
      </c>
      <c r="D575" s="82" t="s">
        <v>522</v>
      </c>
      <c r="E575" s="82" t="s">
        <v>523</v>
      </c>
      <c r="F575" s="0" t="n">
        <v>7</v>
      </c>
      <c r="G575" s="82" t="s">
        <v>524</v>
      </c>
      <c r="H575" s="0" t="n">
        <v>13.44</v>
      </c>
      <c r="I575" s="0" t="n">
        <v>50</v>
      </c>
      <c r="J575" s="82" t="s">
        <v>528</v>
      </c>
      <c r="K575" s="83" t="n">
        <v>94.08</v>
      </c>
      <c r="L575" s="0" t="n">
        <v>8464</v>
      </c>
      <c r="M575" s="0" t="n">
        <v>7179</v>
      </c>
      <c r="N575" s="0" t="n">
        <v>1.178994</v>
      </c>
      <c r="O575" s="0" t="n">
        <v>109</v>
      </c>
      <c r="P575" s="0" t="n">
        <v>7</v>
      </c>
      <c r="Q575" s="82" t="s">
        <v>527</v>
      </c>
      <c r="U575" s="0" t="str">
        <f aca="false">IF(C575="","",IF(COUNTIF(Campaigns!$A$7:$A$300,C575)&gt;0,"✓",IF(N(K575)=0,"– no spend","⚠ add to Campaigns tab")))</f>
        <v>✓</v>
      </c>
      <c r="V575" s="83" t="n">
        <f aca="false">IF(K575="","",K575*IF(Settings!$B$22=Settings!$C$6,1,IF(Settings!$B$22="USD",1/INDEX(Settings!$B$29:$B$40,MONTH(A575)),INDEX(Settings!$B$29:$B$40,MONTH(A575)))))</f>
        <v>94.08</v>
      </c>
    </row>
    <row r="576" customFormat="false" ht="15" hidden="false" customHeight="false" outlineLevel="0" collapsed="false">
      <c r="A576" s="81" t="n">
        <v>46125</v>
      </c>
      <c r="B576" s="81" t="n">
        <v>46125</v>
      </c>
      <c r="C576" s="82" t="s">
        <v>166</v>
      </c>
      <c r="D576" s="82" t="s">
        <v>522</v>
      </c>
      <c r="E576" s="82" t="s">
        <v>523</v>
      </c>
      <c r="F576" s="0" t="n">
        <v>4</v>
      </c>
      <c r="G576" s="82" t="s">
        <v>524</v>
      </c>
      <c r="H576" s="0" t="n">
        <v>50.1525</v>
      </c>
      <c r="I576" s="82" t="s">
        <v>525</v>
      </c>
      <c r="J576" s="82" t="s">
        <v>526</v>
      </c>
      <c r="K576" s="83" t="n">
        <v>200.61</v>
      </c>
      <c r="L576" s="0" t="n">
        <v>13538</v>
      </c>
      <c r="M576" s="0" t="n">
        <v>11424</v>
      </c>
      <c r="N576" s="0" t="n">
        <v>1.185049</v>
      </c>
      <c r="O576" s="0" t="n">
        <v>134</v>
      </c>
      <c r="P576" s="0" t="n">
        <v>5</v>
      </c>
      <c r="Q576" s="82" t="s">
        <v>527</v>
      </c>
      <c r="U576" s="0" t="str">
        <f aca="false">IF(C576="","",IF(COUNTIF(Campaigns!$A$7:$A$300,C576)&gt;0,"✓",IF(N(K576)=0,"– no spend","⚠ add to Campaigns tab")))</f>
        <v>✓</v>
      </c>
      <c r="V576" s="83" t="n">
        <f aca="false">IF(K576="","",K576*IF(Settings!$B$22=Settings!$C$6,1,IF(Settings!$B$22="USD",1/INDEX(Settings!$B$29:$B$40,MONTH(A576)),INDEX(Settings!$B$29:$B$40,MONTH(A576)))))</f>
        <v>200.61</v>
      </c>
    </row>
    <row r="577" customFormat="false" ht="15" hidden="false" customHeight="false" outlineLevel="0" collapsed="false">
      <c r="A577" s="81" t="n">
        <v>46125</v>
      </c>
      <c r="B577" s="81" t="n">
        <v>46125</v>
      </c>
      <c r="C577" s="82" t="s">
        <v>179</v>
      </c>
      <c r="D577" s="82" t="s">
        <v>522</v>
      </c>
      <c r="E577" s="82" t="s">
        <v>529</v>
      </c>
      <c r="I577" s="0" t="n">
        <v>20</v>
      </c>
      <c r="J577" s="82" t="s">
        <v>528</v>
      </c>
      <c r="K577" s="83" t="n">
        <v>20.52</v>
      </c>
      <c r="L577" s="0" t="n">
        <v>2305</v>
      </c>
      <c r="M577" s="0" t="n">
        <v>1813</v>
      </c>
      <c r="N577" s="0" t="n">
        <v>1.271373</v>
      </c>
      <c r="O577" s="0" t="n">
        <v>25</v>
      </c>
      <c r="Q577" s="82" t="s">
        <v>527</v>
      </c>
      <c r="U577" s="0" t="str">
        <f aca="false">IF(C577="","",IF(COUNTIF(Campaigns!$A$7:$A$300,C577)&gt;0,"✓",IF(N(K577)=0,"– no spend","⚠ add to Campaigns tab")))</f>
        <v>✓</v>
      </c>
      <c r="V577" s="83" t="n">
        <f aca="false">IF(K577="","",K577*IF(Settings!$B$22=Settings!$C$6,1,IF(Settings!$B$22="USD",1/INDEX(Settings!$B$29:$B$40,MONTH(A577)),INDEX(Settings!$B$29:$B$40,MONTH(A577)))))</f>
        <v>20.52</v>
      </c>
    </row>
    <row r="578" customFormat="false" ht="15" hidden="false" customHeight="false" outlineLevel="0" collapsed="false">
      <c r="A578" s="81" t="n">
        <v>46125</v>
      </c>
      <c r="B578" s="81" t="n">
        <v>46125</v>
      </c>
      <c r="C578" s="82" t="s">
        <v>168</v>
      </c>
      <c r="D578" s="82" t="s">
        <v>522</v>
      </c>
      <c r="E578" s="82" t="s">
        <v>529</v>
      </c>
      <c r="F578" s="0" t="n">
        <v>6</v>
      </c>
      <c r="G578" s="82" t="s">
        <v>534</v>
      </c>
      <c r="H578" s="0" t="n">
        <v>39.26833333</v>
      </c>
      <c r="I578" s="0" t="n">
        <v>100</v>
      </c>
      <c r="J578" s="82" t="s">
        <v>528</v>
      </c>
      <c r="K578" s="83" t="n">
        <v>235.61</v>
      </c>
      <c r="L578" s="0" t="n">
        <v>5160</v>
      </c>
      <c r="M578" s="0" t="n">
        <v>4135</v>
      </c>
      <c r="N578" s="0" t="n">
        <v>1.247884</v>
      </c>
      <c r="O578" s="0" t="n">
        <v>78</v>
      </c>
      <c r="P578" s="0" t="n">
        <v>6</v>
      </c>
      <c r="Q578" s="82" t="s">
        <v>527</v>
      </c>
      <c r="U578" s="0" t="str">
        <f aca="false">IF(C578="","",IF(COUNTIF(Campaigns!$A$7:$A$300,C578)&gt;0,"✓",IF(N(K578)=0,"– no spend","⚠ add to Campaigns tab")))</f>
        <v>✓</v>
      </c>
      <c r="V578" s="83" t="n">
        <f aca="false">IF(K578="","",K578*IF(Settings!$B$22=Settings!$C$6,1,IF(Settings!$B$22="USD",1/INDEX(Settings!$B$29:$B$40,MONTH(A578)),INDEX(Settings!$B$29:$B$40,MONTH(A578)))))</f>
        <v>235.61</v>
      </c>
    </row>
    <row r="579" customFormat="false" ht="15" hidden="false" customHeight="false" outlineLevel="0" collapsed="false">
      <c r="A579" s="81" t="n">
        <v>46125</v>
      </c>
      <c r="B579" s="81" t="n">
        <v>46125</v>
      </c>
      <c r="C579" s="82" t="s">
        <v>170</v>
      </c>
      <c r="D579" s="82" t="s">
        <v>522</v>
      </c>
      <c r="E579" s="82" t="s">
        <v>523</v>
      </c>
      <c r="F579" s="0" t="n">
        <v>5</v>
      </c>
      <c r="G579" s="82" t="s">
        <v>524</v>
      </c>
      <c r="H579" s="0" t="n">
        <v>15.586</v>
      </c>
      <c r="I579" s="0" t="n">
        <v>70</v>
      </c>
      <c r="J579" s="82" t="s">
        <v>528</v>
      </c>
      <c r="K579" s="83" t="n">
        <v>77.93</v>
      </c>
      <c r="L579" s="0" t="n">
        <v>1969</v>
      </c>
      <c r="M579" s="0" t="n">
        <v>1695</v>
      </c>
      <c r="N579" s="0" t="n">
        <v>1.161652</v>
      </c>
      <c r="O579" s="0" t="n">
        <v>27</v>
      </c>
      <c r="P579" s="0" t="n">
        <v>5</v>
      </c>
      <c r="Q579" s="82" t="s">
        <v>527</v>
      </c>
      <c r="U579" s="0" t="str">
        <f aca="false">IF(C579="","",IF(COUNTIF(Campaigns!$A$7:$A$300,C579)&gt;0,"✓",IF(N(K579)=0,"– no spend","⚠ add to Campaigns tab")))</f>
        <v>✓</v>
      </c>
      <c r="V579" s="83" t="n">
        <f aca="false">IF(K579="","",K579*IF(Settings!$B$22=Settings!$C$6,1,IF(Settings!$B$22="USD",1/INDEX(Settings!$B$29:$B$40,MONTH(A579)),INDEX(Settings!$B$29:$B$40,MONTH(A579)))))</f>
        <v>77.93</v>
      </c>
    </row>
    <row r="580" customFormat="false" ht="15" hidden="false" customHeight="false" outlineLevel="0" collapsed="false">
      <c r="A580" s="81" t="n">
        <v>46125</v>
      </c>
      <c r="B580" s="81" t="n">
        <v>46125</v>
      </c>
      <c r="C580" s="82" t="s">
        <v>169</v>
      </c>
      <c r="D580" s="82" t="s">
        <v>530</v>
      </c>
      <c r="E580" s="82" t="s">
        <v>529</v>
      </c>
      <c r="I580" s="0" t="n">
        <v>41.29</v>
      </c>
      <c r="J580" s="82" t="s">
        <v>528</v>
      </c>
      <c r="K580" s="83" t="n">
        <v>24.59</v>
      </c>
      <c r="L580" s="0" t="n">
        <v>1001</v>
      </c>
      <c r="M580" s="0" t="n">
        <v>700</v>
      </c>
      <c r="N580" s="0" t="n">
        <v>1.43</v>
      </c>
      <c r="O580" s="0" t="n">
        <v>5</v>
      </c>
      <c r="Q580" s="82" t="s">
        <v>527</v>
      </c>
      <c r="U580" s="0" t="str">
        <f aca="false">IF(C580="","",IF(COUNTIF(Campaigns!$A$7:$A$300,C580)&gt;0,"✓",IF(N(K580)=0,"– no spend","⚠ add to Campaigns tab")))</f>
        <v>✓</v>
      </c>
      <c r="V580" s="83" t="n">
        <f aca="false">IF(K580="","",K580*IF(Settings!$B$22=Settings!$C$6,1,IF(Settings!$B$22="USD",1/INDEX(Settings!$B$29:$B$40,MONTH(A580)),INDEX(Settings!$B$29:$B$40,MONTH(A580)))))</f>
        <v>24.59</v>
      </c>
    </row>
    <row r="581" customFormat="false" ht="15" hidden="false" customHeight="false" outlineLevel="0" collapsed="false">
      <c r="A581" s="81" t="n">
        <v>46126</v>
      </c>
      <c r="B581" s="81" t="n">
        <v>46126</v>
      </c>
      <c r="C581" s="82" t="s">
        <v>171</v>
      </c>
      <c r="D581" s="82" t="s">
        <v>522</v>
      </c>
      <c r="E581" s="82" t="s">
        <v>532</v>
      </c>
      <c r="I581" s="0" t="n">
        <v>90</v>
      </c>
      <c r="J581" s="82" t="s">
        <v>528</v>
      </c>
      <c r="K581" s="83" t="n">
        <v>98.83</v>
      </c>
      <c r="L581" s="0" t="n">
        <v>2298</v>
      </c>
      <c r="M581" s="0" t="n">
        <v>1928</v>
      </c>
      <c r="N581" s="0" t="n">
        <v>1.191909</v>
      </c>
      <c r="O581" s="0" t="n">
        <v>19</v>
      </c>
      <c r="P581" s="0" t="n">
        <v>4</v>
      </c>
      <c r="Q581" s="82" t="s">
        <v>527</v>
      </c>
      <c r="U581" s="0" t="str">
        <f aca="false">IF(C581="","",IF(COUNTIF(Campaigns!$A$7:$A$300,C581)&gt;0,"✓",IF(N(K581)=0,"– no spend","⚠ add to Campaigns tab")))</f>
        <v>✓</v>
      </c>
      <c r="V581" s="83" t="n">
        <f aca="false">IF(K581="","",K581*IF(Settings!$B$22=Settings!$C$6,1,IF(Settings!$B$22="USD",1/INDEX(Settings!$B$29:$B$40,MONTH(A581)),INDEX(Settings!$B$29:$B$40,MONTH(A581)))))</f>
        <v>98.83</v>
      </c>
    </row>
    <row r="582" customFormat="false" ht="15" hidden="false" customHeight="false" outlineLevel="0" collapsed="false">
      <c r="A582" s="81" t="n">
        <v>46126</v>
      </c>
      <c r="B582" s="81" t="n">
        <v>46126</v>
      </c>
      <c r="C582" s="82" t="s">
        <v>167</v>
      </c>
      <c r="D582" s="82" t="s">
        <v>522</v>
      </c>
      <c r="E582" s="82" t="s">
        <v>523</v>
      </c>
      <c r="F582" s="0" t="n">
        <v>8</v>
      </c>
      <c r="G582" s="82" t="s">
        <v>524</v>
      </c>
      <c r="H582" s="0" t="n">
        <v>10.645</v>
      </c>
      <c r="I582" s="0" t="n">
        <v>50</v>
      </c>
      <c r="J582" s="82" t="s">
        <v>528</v>
      </c>
      <c r="K582" s="83" t="n">
        <v>85.16</v>
      </c>
      <c r="L582" s="0" t="n">
        <v>7794</v>
      </c>
      <c r="M582" s="0" t="n">
        <v>6276</v>
      </c>
      <c r="N582" s="0" t="n">
        <v>1.241874</v>
      </c>
      <c r="O582" s="0" t="n">
        <v>122</v>
      </c>
      <c r="P582" s="0" t="n">
        <v>9</v>
      </c>
      <c r="Q582" s="82" t="s">
        <v>527</v>
      </c>
      <c r="U582" s="0" t="str">
        <f aca="false">IF(C582="","",IF(COUNTIF(Campaigns!$A$7:$A$300,C582)&gt;0,"✓",IF(N(K582)=0,"– no spend","⚠ add to Campaigns tab")))</f>
        <v>✓</v>
      </c>
      <c r="V582" s="83" t="n">
        <f aca="false">IF(K582="","",K582*IF(Settings!$B$22=Settings!$C$6,1,IF(Settings!$B$22="USD",1/INDEX(Settings!$B$29:$B$40,MONTH(A582)),INDEX(Settings!$B$29:$B$40,MONTH(A582)))))</f>
        <v>85.16</v>
      </c>
    </row>
    <row r="583" customFormat="false" ht="15" hidden="false" customHeight="false" outlineLevel="0" collapsed="false">
      <c r="A583" s="81" t="n">
        <v>46126</v>
      </c>
      <c r="B583" s="81" t="n">
        <v>46126</v>
      </c>
      <c r="C583" s="82" t="s">
        <v>166</v>
      </c>
      <c r="D583" s="82" t="s">
        <v>522</v>
      </c>
      <c r="E583" s="82" t="s">
        <v>523</v>
      </c>
      <c r="F583" s="0" t="n">
        <v>7</v>
      </c>
      <c r="G583" s="82" t="s">
        <v>524</v>
      </c>
      <c r="H583" s="0" t="n">
        <v>28.26571429</v>
      </c>
      <c r="I583" s="82" t="s">
        <v>525</v>
      </c>
      <c r="J583" s="82" t="s">
        <v>526</v>
      </c>
      <c r="K583" s="83" t="n">
        <v>197.86</v>
      </c>
      <c r="L583" s="0" t="n">
        <v>14343</v>
      </c>
      <c r="M583" s="0" t="n">
        <v>11805</v>
      </c>
      <c r="N583" s="0" t="n">
        <v>1.214994</v>
      </c>
      <c r="O583" s="0" t="n">
        <v>119</v>
      </c>
      <c r="P583" s="0" t="n">
        <v>7</v>
      </c>
      <c r="Q583" s="82" t="s">
        <v>527</v>
      </c>
      <c r="U583" s="0" t="str">
        <f aca="false">IF(C583="","",IF(COUNTIF(Campaigns!$A$7:$A$300,C583)&gt;0,"✓",IF(N(K583)=0,"– no spend","⚠ add to Campaigns tab")))</f>
        <v>✓</v>
      </c>
      <c r="V583" s="83" t="n">
        <f aca="false">IF(K583="","",K583*IF(Settings!$B$22=Settings!$C$6,1,IF(Settings!$B$22="USD",1/INDEX(Settings!$B$29:$B$40,MONTH(A583)),INDEX(Settings!$B$29:$B$40,MONTH(A583)))))</f>
        <v>197.86</v>
      </c>
    </row>
    <row r="584" customFormat="false" ht="15" hidden="false" customHeight="false" outlineLevel="0" collapsed="false">
      <c r="A584" s="81" t="n">
        <v>46126</v>
      </c>
      <c r="B584" s="81" t="n">
        <v>46126</v>
      </c>
      <c r="C584" s="82" t="s">
        <v>179</v>
      </c>
      <c r="D584" s="82" t="s">
        <v>522</v>
      </c>
      <c r="E584" s="82" t="s">
        <v>529</v>
      </c>
      <c r="I584" s="0" t="n">
        <v>20</v>
      </c>
      <c r="J584" s="82" t="s">
        <v>528</v>
      </c>
      <c r="K584" s="83" t="n">
        <v>20.83</v>
      </c>
      <c r="L584" s="0" t="n">
        <v>2073</v>
      </c>
      <c r="M584" s="0" t="n">
        <v>1666</v>
      </c>
      <c r="N584" s="0" t="n">
        <v>1.244298</v>
      </c>
      <c r="O584" s="0" t="n">
        <v>22</v>
      </c>
      <c r="Q584" s="82" t="s">
        <v>527</v>
      </c>
      <c r="U584" s="0" t="str">
        <f aca="false">IF(C584="","",IF(COUNTIF(Campaigns!$A$7:$A$300,C584)&gt;0,"✓",IF(N(K584)=0,"– no spend","⚠ add to Campaigns tab")))</f>
        <v>✓</v>
      </c>
      <c r="V584" s="83" t="n">
        <f aca="false">IF(K584="","",K584*IF(Settings!$B$22=Settings!$C$6,1,IF(Settings!$B$22="USD",1/INDEX(Settings!$B$29:$B$40,MONTH(A584)),INDEX(Settings!$B$29:$B$40,MONTH(A584)))))</f>
        <v>20.83</v>
      </c>
    </row>
    <row r="585" customFormat="false" ht="15" hidden="false" customHeight="false" outlineLevel="0" collapsed="false">
      <c r="A585" s="81" t="n">
        <v>46126</v>
      </c>
      <c r="B585" s="81" t="n">
        <v>46126</v>
      </c>
      <c r="C585" s="82" t="s">
        <v>168</v>
      </c>
      <c r="D585" s="82" t="s">
        <v>522</v>
      </c>
      <c r="E585" s="82" t="s">
        <v>529</v>
      </c>
      <c r="F585" s="0" t="n">
        <v>6</v>
      </c>
      <c r="G585" s="82" t="s">
        <v>534</v>
      </c>
      <c r="H585" s="0" t="n">
        <v>34.70166667</v>
      </c>
      <c r="I585" s="0" t="n">
        <v>100</v>
      </c>
      <c r="J585" s="82" t="s">
        <v>528</v>
      </c>
      <c r="K585" s="83" t="n">
        <v>208.21</v>
      </c>
      <c r="L585" s="0" t="n">
        <v>3951</v>
      </c>
      <c r="M585" s="0" t="n">
        <v>3144</v>
      </c>
      <c r="N585" s="0" t="n">
        <v>1.256679</v>
      </c>
      <c r="O585" s="0" t="n">
        <v>40</v>
      </c>
      <c r="P585" s="0" t="n">
        <v>6</v>
      </c>
      <c r="Q585" s="82" t="s">
        <v>527</v>
      </c>
      <c r="U585" s="0" t="str">
        <f aca="false">IF(C585="","",IF(COUNTIF(Campaigns!$A$7:$A$300,C585)&gt;0,"✓",IF(N(K585)=0,"– no spend","⚠ add to Campaigns tab")))</f>
        <v>✓</v>
      </c>
      <c r="V585" s="83" t="n">
        <f aca="false">IF(K585="","",K585*IF(Settings!$B$22=Settings!$C$6,1,IF(Settings!$B$22="USD",1/INDEX(Settings!$B$29:$B$40,MONTH(A585)),INDEX(Settings!$B$29:$B$40,MONTH(A585)))))</f>
        <v>208.21</v>
      </c>
    </row>
    <row r="586" customFormat="false" ht="15" hidden="false" customHeight="false" outlineLevel="0" collapsed="false">
      <c r="A586" s="81" t="n">
        <v>46126</v>
      </c>
      <c r="B586" s="81" t="n">
        <v>46126</v>
      </c>
      <c r="C586" s="82" t="s">
        <v>170</v>
      </c>
      <c r="D586" s="82" t="s">
        <v>522</v>
      </c>
      <c r="E586" s="82" t="s">
        <v>523</v>
      </c>
      <c r="F586" s="0" t="n">
        <v>3</v>
      </c>
      <c r="G586" s="82" t="s">
        <v>524</v>
      </c>
      <c r="H586" s="0" t="n">
        <v>23.41666667</v>
      </c>
      <c r="I586" s="0" t="n">
        <v>70</v>
      </c>
      <c r="J586" s="82" t="s">
        <v>528</v>
      </c>
      <c r="K586" s="83" t="n">
        <v>70.25</v>
      </c>
      <c r="L586" s="0" t="n">
        <v>1974</v>
      </c>
      <c r="M586" s="0" t="n">
        <v>1691</v>
      </c>
      <c r="N586" s="0" t="n">
        <v>1.167357</v>
      </c>
      <c r="O586" s="0" t="n">
        <v>21</v>
      </c>
      <c r="P586" s="0" t="n">
        <v>3</v>
      </c>
      <c r="Q586" s="82" t="s">
        <v>527</v>
      </c>
      <c r="U586" s="0" t="str">
        <f aca="false">IF(C586="","",IF(COUNTIF(Campaigns!$A$7:$A$300,C586)&gt;0,"✓",IF(N(K586)=0,"– no spend","⚠ add to Campaigns tab")))</f>
        <v>✓</v>
      </c>
      <c r="V586" s="83" t="n">
        <f aca="false">IF(K586="","",K586*IF(Settings!$B$22=Settings!$C$6,1,IF(Settings!$B$22="USD",1/INDEX(Settings!$B$29:$B$40,MONTH(A586)),INDEX(Settings!$B$29:$B$40,MONTH(A586)))))</f>
        <v>70.25</v>
      </c>
    </row>
    <row r="587" customFormat="false" ht="15" hidden="false" customHeight="false" outlineLevel="0" collapsed="false">
      <c r="A587" s="81" t="n">
        <v>46126</v>
      </c>
      <c r="B587" s="81" t="n">
        <v>46126</v>
      </c>
      <c r="C587" s="82" t="s">
        <v>169</v>
      </c>
      <c r="D587" s="82" t="s">
        <v>530</v>
      </c>
      <c r="E587" s="82" t="s">
        <v>529</v>
      </c>
      <c r="I587" s="0" t="n">
        <v>41.29</v>
      </c>
      <c r="J587" s="82" t="s">
        <v>528</v>
      </c>
      <c r="K587" s="83" t="n">
        <v>19.64</v>
      </c>
      <c r="L587" s="0" t="n">
        <v>1305</v>
      </c>
      <c r="M587" s="0" t="n">
        <v>775</v>
      </c>
      <c r="N587" s="0" t="n">
        <v>1.683871</v>
      </c>
      <c r="O587" s="0" t="n">
        <v>5</v>
      </c>
      <c r="Q587" s="82" t="s">
        <v>527</v>
      </c>
      <c r="U587" s="0" t="str">
        <f aca="false">IF(C587="","",IF(COUNTIF(Campaigns!$A$7:$A$300,C587)&gt;0,"✓",IF(N(K587)=0,"– no spend","⚠ add to Campaigns tab")))</f>
        <v>✓</v>
      </c>
      <c r="V587" s="83" t="n">
        <f aca="false">IF(K587="","",K587*IF(Settings!$B$22=Settings!$C$6,1,IF(Settings!$B$22="USD",1/INDEX(Settings!$B$29:$B$40,MONTH(A587)),INDEX(Settings!$B$29:$B$40,MONTH(A587)))))</f>
        <v>19.64</v>
      </c>
    </row>
    <row r="588" customFormat="false" ht="15" hidden="false" customHeight="false" outlineLevel="0" collapsed="false">
      <c r="A588" s="81" t="n">
        <v>46127</v>
      </c>
      <c r="B588" s="81" t="n">
        <v>46127</v>
      </c>
      <c r="C588" s="82" t="s">
        <v>171</v>
      </c>
      <c r="D588" s="82" t="s">
        <v>522</v>
      </c>
      <c r="E588" s="82" t="s">
        <v>532</v>
      </c>
      <c r="I588" s="0" t="n">
        <v>90</v>
      </c>
      <c r="J588" s="82" t="s">
        <v>528</v>
      </c>
      <c r="K588" s="83" t="n">
        <v>89.32</v>
      </c>
      <c r="L588" s="0" t="n">
        <v>2349</v>
      </c>
      <c r="M588" s="0" t="n">
        <v>1885</v>
      </c>
      <c r="N588" s="0" t="n">
        <v>1.246154</v>
      </c>
      <c r="O588" s="0" t="n">
        <v>16</v>
      </c>
      <c r="P588" s="0" t="n">
        <v>5</v>
      </c>
      <c r="Q588" s="82" t="s">
        <v>527</v>
      </c>
      <c r="U588" s="0" t="str">
        <f aca="false">IF(C588="","",IF(COUNTIF(Campaigns!$A$7:$A$300,C588)&gt;0,"✓",IF(N(K588)=0,"– no spend","⚠ add to Campaigns tab")))</f>
        <v>✓</v>
      </c>
      <c r="V588" s="83" t="n">
        <f aca="false">IF(K588="","",K588*IF(Settings!$B$22=Settings!$C$6,1,IF(Settings!$B$22="USD",1/INDEX(Settings!$B$29:$B$40,MONTH(A588)),INDEX(Settings!$B$29:$B$40,MONTH(A588)))))</f>
        <v>89.32</v>
      </c>
    </row>
    <row r="589" customFormat="false" ht="15" hidden="false" customHeight="false" outlineLevel="0" collapsed="false">
      <c r="A589" s="81" t="n">
        <v>46127</v>
      </c>
      <c r="B589" s="81" t="n">
        <v>46127</v>
      </c>
      <c r="C589" s="82" t="s">
        <v>167</v>
      </c>
      <c r="D589" s="82" t="s">
        <v>522</v>
      </c>
      <c r="E589" s="82" t="s">
        <v>523</v>
      </c>
      <c r="F589" s="0" t="n">
        <v>2</v>
      </c>
      <c r="G589" s="82" t="s">
        <v>524</v>
      </c>
      <c r="H589" s="0" t="n">
        <v>48.59</v>
      </c>
      <c r="I589" s="0" t="n">
        <v>50</v>
      </c>
      <c r="J589" s="82" t="s">
        <v>528</v>
      </c>
      <c r="K589" s="83" t="n">
        <v>97.18</v>
      </c>
      <c r="L589" s="0" t="n">
        <v>7665</v>
      </c>
      <c r="M589" s="0" t="n">
        <v>6224</v>
      </c>
      <c r="N589" s="0" t="n">
        <v>1.231523</v>
      </c>
      <c r="O589" s="0" t="n">
        <v>88</v>
      </c>
      <c r="P589" s="0" t="n">
        <v>2</v>
      </c>
      <c r="Q589" s="82" t="s">
        <v>527</v>
      </c>
      <c r="U589" s="0" t="str">
        <f aca="false">IF(C589="","",IF(COUNTIF(Campaigns!$A$7:$A$300,C589)&gt;0,"✓",IF(N(K589)=0,"– no spend","⚠ add to Campaigns tab")))</f>
        <v>✓</v>
      </c>
      <c r="V589" s="83" t="n">
        <f aca="false">IF(K589="","",K589*IF(Settings!$B$22=Settings!$C$6,1,IF(Settings!$B$22="USD",1/INDEX(Settings!$B$29:$B$40,MONTH(A589)),INDEX(Settings!$B$29:$B$40,MONTH(A589)))))</f>
        <v>97.18</v>
      </c>
    </row>
    <row r="590" customFormat="false" ht="15" hidden="false" customHeight="false" outlineLevel="0" collapsed="false">
      <c r="A590" s="81" t="n">
        <v>46127</v>
      </c>
      <c r="B590" s="81" t="n">
        <v>46127</v>
      </c>
      <c r="C590" s="82" t="s">
        <v>166</v>
      </c>
      <c r="D590" s="82" t="s">
        <v>522</v>
      </c>
      <c r="E590" s="82" t="s">
        <v>523</v>
      </c>
      <c r="F590" s="0" t="n">
        <v>8</v>
      </c>
      <c r="G590" s="82" t="s">
        <v>524</v>
      </c>
      <c r="H590" s="0" t="n">
        <v>25.445</v>
      </c>
      <c r="I590" s="82" t="s">
        <v>525</v>
      </c>
      <c r="J590" s="82" t="s">
        <v>526</v>
      </c>
      <c r="K590" s="83" t="n">
        <v>203.56</v>
      </c>
      <c r="L590" s="0" t="n">
        <v>14091</v>
      </c>
      <c r="M590" s="0" t="n">
        <v>11835</v>
      </c>
      <c r="N590" s="0" t="n">
        <v>1.190621</v>
      </c>
      <c r="O590" s="0" t="n">
        <v>120</v>
      </c>
      <c r="P590" s="0" t="n">
        <v>9</v>
      </c>
      <c r="Q590" s="82" t="s">
        <v>527</v>
      </c>
      <c r="U590" s="0" t="str">
        <f aca="false">IF(C590="","",IF(COUNTIF(Campaigns!$A$7:$A$300,C590)&gt;0,"✓",IF(N(K590)=0,"– no spend","⚠ add to Campaigns tab")))</f>
        <v>✓</v>
      </c>
      <c r="V590" s="83" t="n">
        <f aca="false">IF(K590="","",K590*IF(Settings!$B$22=Settings!$C$6,1,IF(Settings!$B$22="USD",1/INDEX(Settings!$B$29:$B$40,MONTH(A590)),INDEX(Settings!$B$29:$B$40,MONTH(A590)))))</f>
        <v>203.56</v>
      </c>
    </row>
    <row r="591" customFormat="false" ht="15" hidden="false" customHeight="false" outlineLevel="0" collapsed="false">
      <c r="A591" s="81" t="n">
        <v>46127</v>
      </c>
      <c r="B591" s="81" t="n">
        <v>46127</v>
      </c>
      <c r="C591" s="82" t="s">
        <v>179</v>
      </c>
      <c r="D591" s="82" t="s">
        <v>522</v>
      </c>
      <c r="E591" s="82" t="s">
        <v>529</v>
      </c>
      <c r="F591" s="0" t="n">
        <v>3</v>
      </c>
      <c r="G591" s="82" t="s">
        <v>531</v>
      </c>
      <c r="H591" s="0" t="n">
        <v>6.59333333</v>
      </c>
      <c r="I591" s="0" t="n">
        <v>20</v>
      </c>
      <c r="J591" s="82" t="s">
        <v>528</v>
      </c>
      <c r="K591" s="83" t="n">
        <v>19.78</v>
      </c>
      <c r="L591" s="0" t="n">
        <v>2671</v>
      </c>
      <c r="M591" s="0" t="n">
        <v>2027</v>
      </c>
      <c r="N591" s="0" t="n">
        <v>1.317711</v>
      </c>
      <c r="O591" s="0" t="n">
        <v>15</v>
      </c>
      <c r="P591" s="0" t="n">
        <v>3</v>
      </c>
      <c r="Q591" s="82" t="s">
        <v>527</v>
      </c>
      <c r="U591" s="0" t="str">
        <f aca="false">IF(C591="","",IF(COUNTIF(Campaigns!$A$7:$A$300,C591)&gt;0,"✓",IF(N(K591)=0,"– no spend","⚠ add to Campaigns tab")))</f>
        <v>✓</v>
      </c>
      <c r="V591" s="83" t="n">
        <f aca="false">IF(K591="","",K591*IF(Settings!$B$22=Settings!$C$6,1,IF(Settings!$B$22="USD",1/INDEX(Settings!$B$29:$B$40,MONTH(A591)),INDEX(Settings!$B$29:$B$40,MONTH(A591)))))</f>
        <v>19.78</v>
      </c>
    </row>
    <row r="592" customFormat="false" ht="15" hidden="false" customHeight="false" outlineLevel="0" collapsed="false">
      <c r="A592" s="81" t="n">
        <v>46127</v>
      </c>
      <c r="B592" s="81" t="n">
        <v>46127</v>
      </c>
      <c r="C592" s="82" t="s">
        <v>168</v>
      </c>
      <c r="D592" s="82" t="s">
        <v>522</v>
      </c>
      <c r="E592" s="82" t="s">
        <v>529</v>
      </c>
      <c r="F592" s="0" t="n">
        <v>7</v>
      </c>
      <c r="G592" s="82" t="s">
        <v>534</v>
      </c>
      <c r="H592" s="0" t="n">
        <v>34.22571429</v>
      </c>
      <c r="I592" s="0" t="n">
        <v>100</v>
      </c>
      <c r="J592" s="82" t="s">
        <v>528</v>
      </c>
      <c r="K592" s="83" t="n">
        <v>239.58</v>
      </c>
      <c r="L592" s="0" t="n">
        <v>4406</v>
      </c>
      <c r="M592" s="0" t="n">
        <v>3452</v>
      </c>
      <c r="N592" s="0" t="n">
        <v>1.276362</v>
      </c>
      <c r="O592" s="0" t="n">
        <v>66</v>
      </c>
      <c r="P592" s="0" t="n">
        <v>7</v>
      </c>
      <c r="Q592" s="82" t="s">
        <v>527</v>
      </c>
      <c r="U592" s="0" t="str">
        <f aca="false">IF(C592="","",IF(COUNTIF(Campaigns!$A$7:$A$300,C592)&gt;0,"✓",IF(N(K592)=0,"– no spend","⚠ add to Campaigns tab")))</f>
        <v>✓</v>
      </c>
      <c r="V592" s="83" t="n">
        <f aca="false">IF(K592="","",K592*IF(Settings!$B$22=Settings!$C$6,1,IF(Settings!$B$22="USD",1/INDEX(Settings!$B$29:$B$40,MONTH(A592)),INDEX(Settings!$B$29:$B$40,MONTH(A592)))))</f>
        <v>239.58</v>
      </c>
    </row>
    <row r="593" customFormat="false" ht="15" hidden="false" customHeight="false" outlineLevel="0" collapsed="false">
      <c r="A593" s="81" t="n">
        <v>46127</v>
      </c>
      <c r="B593" s="81" t="n">
        <v>46127</v>
      </c>
      <c r="C593" s="82" t="s">
        <v>170</v>
      </c>
      <c r="D593" s="82" t="s">
        <v>522</v>
      </c>
      <c r="E593" s="82" t="s">
        <v>523</v>
      </c>
      <c r="F593" s="0" t="n">
        <v>6</v>
      </c>
      <c r="G593" s="82" t="s">
        <v>524</v>
      </c>
      <c r="H593" s="0" t="n">
        <v>11.81166667</v>
      </c>
      <c r="I593" s="0" t="n">
        <v>70</v>
      </c>
      <c r="J593" s="82" t="s">
        <v>528</v>
      </c>
      <c r="K593" s="83" t="n">
        <v>70.87</v>
      </c>
      <c r="L593" s="0" t="n">
        <v>1889</v>
      </c>
      <c r="M593" s="0" t="n">
        <v>1545</v>
      </c>
      <c r="N593" s="0" t="n">
        <v>1.222654</v>
      </c>
      <c r="O593" s="0" t="n">
        <v>35</v>
      </c>
      <c r="P593" s="0" t="n">
        <v>7</v>
      </c>
      <c r="Q593" s="82" t="s">
        <v>527</v>
      </c>
      <c r="U593" s="0" t="str">
        <f aca="false">IF(C593="","",IF(COUNTIF(Campaigns!$A$7:$A$300,C593)&gt;0,"✓",IF(N(K593)=0,"– no spend","⚠ add to Campaigns tab")))</f>
        <v>✓</v>
      </c>
      <c r="V593" s="83" t="n">
        <f aca="false">IF(K593="","",K593*IF(Settings!$B$22=Settings!$C$6,1,IF(Settings!$B$22="USD",1/INDEX(Settings!$B$29:$B$40,MONTH(A593)),INDEX(Settings!$B$29:$B$40,MONTH(A593)))))</f>
        <v>70.87</v>
      </c>
    </row>
    <row r="594" customFormat="false" ht="15" hidden="false" customHeight="false" outlineLevel="0" collapsed="false">
      <c r="A594" s="81" t="n">
        <v>46127</v>
      </c>
      <c r="B594" s="81" t="n">
        <v>46127</v>
      </c>
      <c r="C594" s="82" t="s">
        <v>169</v>
      </c>
      <c r="D594" s="82" t="s">
        <v>530</v>
      </c>
      <c r="E594" s="82" t="s">
        <v>529</v>
      </c>
      <c r="F594" s="0" t="n">
        <v>1</v>
      </c>
      <c r="G594" s="82" t="s">
        <v>531</v>
      </c>
      <c r="H594" s="0" t="n">
        <v>20.33</v>
      </c>
      <c r="I594" s="0" t="n">
        <v>41.29</v>
      </c>
      <c r="J594" s="82" t="s">
        <v>528</v>
      </c>
      <c r="K594" s="83" t="n">
        <v>20.33</v>
      </c>
      <c r="L594" s="0" t="n">
        <v>1248</v>
      </c>
      <c r="M594" s="0" t="n">
        <v>740</v>
      </c>
      <c r="N594" s="0" t="n">
        <v>1.686486</v>
      </c>
      <c r="O594" s="0" t="n">
        <v>6</v>
      </c>
      <c r="P594" s="0" t="n">
        <v>1</v>
      </c>
      <c r="Q594" s="82" t="s">
        <v>527</v>
      </c>
      <c r="U594" s="0" t="str">
        <f aca="false">IF(C594="","",IF(COUNTIF(Campaigns!$A$7:$A$300,C594)&gt;0,"✓",IF(N(K594)=0,"– no spend","⚠ add to Campaigns tab")))</f>
        <v>✓</v>
      </c>
      <c r="V594" s="83" t="n">
        <f aca="false">IF(K594="","",K594*IF(Settings!$B$22=Settings!$C$6,1,IF(Settings!$B$22="USD",1/INDEX(Settings!$B$29:$B$40,MONTH(A594)),INDEX(Settings!$B$29:$B$40,MONTH(A594)))))</f>
        <v>20.33</v>
      </c>
    </row>
    <row r="595" customFormat="false" ht="15" hidden="false" customHeight="false" outlineLevel="0" collapsed="false">
      <c r="A595" s="81" t="n">
        <v>46128</v>
      </c>
      <c r="B595" s="81" t="n">
        <v>46128</v>
      </c>
      <c r="C595" s="82" t="s">
        <v>171</v>
      </c>
      <c r="D595" s="82" t="s">
        <v>522</v>
      </c>
      <c r="E595" s="82" t="s">
        <v>532</v>
      </c>
      <c r="I595" s="0" t="n">
        <v>90</v>
      </c>
      <c r="J595" s="82" t="s">
        <v>528</v>
      </c>
      <c r="K595" s="83" t="n">
        <v>84.38</v>
      </c>
      <c r="L595" s="0" t="n">
        <v>2325</v>
      </c>
      <c r="M595" s="0" t="n">
        <v>1835</v>
      </c>
      <c r="N595" s="0" t="n">
        <v>1.26703</v>
      </c>
      <c r="O595" s="0" t="n">
        <v>11</v>
      </c>
      <c r="Q595" s="82" t="s">
        <v>527</v>
      </c>
      <c r="U595" s="0" t="str">
        <f aca="false">IF(C595="","",IF(COUNTIF(Campaigns!$A$7:$A$300,C595)&gt;0,"✓",IF(N(K595)=0,"– no spend","⚠ add to Campaigns tab")))</f>
        <v>✓</v>
      </c>
      <c r="V595" s="83" t="n">
        <f aca="false">IF(K595="","",K595*IF(Settings!$B$22=Settings!$C$6,1,IF(Settings!$B$22="USD",1/INDEX(Settings!$B$29:$B$40,MONTH(A595)),INDEX(Settings!$B$29:$B$40,MONTH(A595)))))</f>
        <v>84.38</v>
      </c>
    </row>
    <row r="596" customFormat="false" ht="15" hidden="false" customHeight="false" outlineLevel="0" collapsed="false">
      <c r="A596" s="81" t="n">
        <v>46128</v>
      </c>
      <c r="B596" s="81" t="n">
        <v>46128</v>
      </c>
      <c r="C596" s="82" t="s">
        <v>167</v>
      </c>
      <c r="D596" s="82" t="s">
        <v>522</v>
      </c>
      <c r="E596" s="82" t="s">
        <v>523</v>
      </c>
      <c r="F596" s="0" t="n">
        <v>9</v>
      </c>
      <c r="G596" s="82" t="s">
        <v>524</v>
      </c>
      <c r="H596" s="0" t="n">
        <v>10.28111111</v>
      </c>
      <c r="I596" s="0" t="n">
        <v>50</v>
      </c>
      <c r="J596" s="82" t="s">
        <v>528</v>
      </c>
      <c r="K596" s="83" t="n">
        <v>92.53</v>
      </c>
      <c r="L596" s="0" t="n">
        <v>8144</v>
      </c>
      <c r="M596" s="0" t="n">
        <v>6702</v>
      </c>
      <c r="N596" s="0" t="n">
        <v>1.21516</v>
      </c>
      <c r="O596" s="0" t="n">
        <v>104</v>
      </c>
      <c r="P596" s="0" t="n">
        <v>9</v>
      </c>
      <c r="Q596" s="82" t="s">
        <v>527</v>
      </c>
      <c r="U596" s="0" t="str">
        <f aca="false">IF(C596="","",IF(COUNTIF(Campaigns!$A$7:$A$300,C596)&gt;0,"✓",IF(N(K596)=0,"– no spend","⚠ add to Campaigns tab")))</f>
        <v>✓</v>
      </c>
      <c r="V596" s="83" t="n">
        <f aca="false">IF(K596="","",K596*IF(Settings!$B$22=Settings!$C$6,1,IF(Settings!$B$22="USD",1/INDEX(Settings!$B$29:$B$40,MONTH(A596)),INDEX(Settings!$B$29:$B$40,MONTH(A596)))))</f>
        <v>92.53</v>
      </c>
    </row>
    <row r="597" customFormat="false" ht="15" hidden="false" customHeight="false" outlineLevel="0" collapsed="false">
      <c r="A597" s="81" t="n">
        <v>46128</v>
      </c>
      <c r="B597" s="81" t="n">
        <v>46128</v>
      </c>
      <c r="C597" s="82" t="s">
        <v>166</v>
      </c>
      <c r="D597" s="82" t="s">
        <v>522</v>
      </c>
      <c r="E597" s="82" t="s">
        <v>523</v>
      </c>
      <c r="F597" s="0" t="n">
        <v>7</v>
      </c>
      <c r="G597" s="82" t="s">
        <v>524</v>
      </c>
      <c r="H597" s="0" t="n">
        <v>29.69285714</v>
      </c>
      <c r="I597" s="82" t="s">
        <v>525</v>
      </c>
      <c r="J597" s="82" t="s">
        <v>526</v>
      </c>
      <c r="K597" s="83" t="n">
        <v>207.85</v>
      </c>
      <c r="L597" s="0" t="n">
        <v>14773</v>
      </c>
      <c r="M597" s="0" t="n">
        <v>12438</v>
      </c>
      <c r="N597" s="0" t="n">
        <v>1.187731</v>
      </c>
      <c r="O597" s="0" t="n">
        <v>124</v>
      </c>
      <c r="P597" s="0" t="n">
        <v>7</v>
      </c>
      <c r="Q597" s="82" t="s">
        <v>527</v>
      </c>
      <c r="U597" s="0" t="str">
        <f aca="false">IF(C597="","",IF(COUNTIF(Campaigns!$A$7:$A$300,C597)&gt;0,"✓",IF(N(K597)=0,"– no spend","⚠ add to Campaigns tab")))</f>
        <v>✓</v>
      </c>
      <c r="V597" s="83" t="n">
        <f aca="false">IF(K597="","",K597*IF(Settings!$B$22=Settings!$C$6,1,IF(Settings!$B$22="USD",1/INDEX(Settings!$B$29:$B$40,MONTH(A597)),INDEX(Settings!$B$29:$B$40,MONTH(A597)))))</f>
        <v>207.85</v>
      </c>
    </row>
    <row r="598" customFormat="false" ht="15" hidden="false" customHeight="false" outlineLevel="0" collapsed="false">
      <c r="A598" s="81" t="n">
        <v>46128</v>
      </c>
      <c r="B598" s="81" t="n">
        <v>46128</v>
      </c>
      <c r="C598" s="82" t="s">
        <v>179</v>
      </c>
      <c r="D598" s="82" t="s">
        <v>522</v>
      </c>
      <c r="E598" s="82" t="s">
        <v>529</v>
      </c>
      <c r="I598" s="0" t="n">
        <v>20</v>
      </c>
      <c r="J598" s="82" t="s">
        <v>528</v>
      </c>
      <c r="K598" s="83" t="n">
        <v>20.68</v>
      </c>
      <c r="L598" s="0" t="n">
        <v>2035</v>
      </c>
      <c r="M598" s="0" t="n">
        <v>1597</v>
      </c>
      <c r="N598" s="0" t="n">
        <v>1.274264</v>
      </c>
      <c r="O598" s="0" t="n">
        <v>15</v>
      </c>
      <c r="Q598" s="82" t="s">
        <v>527</v>
      </c>
      <c r="U598" s="0" t="str">
        <f aca="false">IF(C598="","",IF(COUNTIF(Campaigns!$A$7:$A$300,C598)&gt;0,"✓",IF(N(K598)=0,"– no spend","⚠ add to Campaigns tab")))</f>
        <v>✓</v>
      </c>
      <c r="V598" s="83" t="n">
        <f aca="false">IF(K598="","",K598*IF(Settings!$B$22=Settings!$C$6,1,IF(Settings!$B$22="USD",1/INDEX(Settings!$B$29:$B$40,MONTH(A598)),INDEX(Settings!$B$29:$B$40,MONTH(A598)))))</f>
        <v>20.68</v>
      </c>
    </row>
    <row r="599" customFormat="false" ht="15" hidden="false" customHeight="false" outlineLevel="0" collapsed="false">
      <c r="A599" s="81" t="n">
        <v>46128</v>
      </c>
      <c r="B599" s="81" t="n">
        <v>46128</v>
      </c>
      <c r="C599" s="82" t="s">
        <v>168</v>
      </c>
      <c r="D599" s="82" t="s">
        <v>522</v>
      </c>
      <c r="E599" s="82" t="s">
        <v>529</v>
      </c>
      <c r="F599" s="0" t="n">
        <v>8</v>
      </c>
      <c r="G599" s="82" t="s">
        <v>534</v>
      </c>
      <c r="H599" s="0" t="n">
        <v>32.39</v>
      </c>
      <c r="I599" s="0" t="n">
        <v>100</v>
      </c>
      <c r="J599" s="82" t="s">
        <v>528</v>
      </c>
      <c r="K599" s="83" t="n">
        <v>259.12</v>
      </c>
      <c r="L599" s="0" t="n">
        <v>5576</v>
      </c>
      <c r="M599" s="0" t="n">
        <v>4400</v>
      </c>
      <c r="N599" s="0" t="n">
        <v>1.267273</v>
      </c>
      <c r="O599" s="0" t="n">
        <v>78</v>
      </c>
      <c r="P599" s="0" t="n">
        <v>8</v>
      </c>
      <c r="Q599" s="82" t="s">
        <v>527</v>
      </c>
      <c r="U599" s="0" t="str">
        <f aca="false">IF(C599="","",IF(COUNTIF(Campaigns!$A$7:$A$300,C599)&gt;0,"✓",IF(N(K599)=0,"– no spend","⚠ add to Campaigns tab")))</f>
        <v>✓</v>
      </c>
      <c r="V599" s="83" t="n">
        <f aca="false">IF(K599="","",K599*IF(Settings!$B$22=Settings!$C$6,1,IF(Settings!$B$22="USD",1/INDEX(Settings!$B$29:$B$40,MONTH(A599)),INDEX(Settings!$B$29:$B$40,MONTH(A599)))))</f>
        <v>259.12</v>
      </c>
    </row>
    <row r="600" customFormat="false" ht="15" hidden="false" customHeight="false" outlineLevel="0" collapsed="false">
      <c r="A600" s="81" t="n">
        <v>46128</v>
      </c>
      <c r="B600" s="81" t="n">
        <v>46128</v>
      </c>
      <c r="C600" s="82" t="s">
        <v>170</v>
      </c>
      <c r="D600" s="82" t="s">
        <v>522</v>
      </c>
      <c r="E600" s="82" t="s">
        <v>523</v>
      </c>
      <c r="F600" s="0" t="n">
        <v>6</v>
      </c>
      <c r="G600" s="82" t="s">
        <v>524</v>
      </c>
      <c r="H600" s="0" t="n">
        <v>17.07833333</v>
      </c>
      <c r="I600" s="0" t="n">
        <v>70</v>
      </c>
      <c r="J600" s="82" t="s">
        <v>528</v>
      </c>
      <c r="K600" s="83" t="n">
        <v>102.47</v>
      </c>
      <c r="L600" s="0" t="n">
        <v>2439</v>
      </c>
      <c r="M600" s="0" t="n">
        <v>2135</v>
      </c>
      <c r="N600" s="0" t="n">
        <v>1.142389</v>
      </c>
      <c r="O600" s="0" t="n">
        <v>46</v>
      </c>
      <c r="P600" s="0" t="n">
        <v>6</v>
      </c>
      <c r="Q600" s="82" t="s">
        <v>527</v>
      </c>
      <c r="U600" s="0" t="str">
        <f aca="false">IF(C600="","",IF(COUNTIF(Campaigns!$A$7:$A$300,C600)&gt;0,"✓",IF(N(K600)=0,"– no spend","⚠ add to Campaigns tab")))</f>
        <v>✓</v>
      </c>
      <c r="V600" s="83" t="n">
        <f aca="false">IF(K600="","",K600*IF(Settings!$B$22=Settings!$C$6,1,IF(Settings!$B$22="USD",1/INDEX(Settings!$B$29:$B$40,MONTH(A600)),INDEX(Settings!$B$29:$B$40,MONTH(A600)))))</f>
        <v>102.47</v>
      </c>
    </row>
    <row r="601" customFormat="false" ht="15" hidden="false" customHeight="false" outlineLevel="0" collapsed="false">
      <c r="A601" s="81" t="n">
        <v>46128</v>
      </c>
      <c r="B601" s="81" t="n">
        <v>46128</v>
      </c>
      <c r="C601" s="82" t="s">
        <v>169</v>
      </c>
      <c r="D601" s="82" t="s">
        <v>530</v>
      </c>
      <c r="E601" s="82" t="s">
        <v>529</v>
      </c>
      <c r="I601" s="0" t="n">
        <v>41.29</v>
      </c>
      <c r="J601" s="82" t="s">
        <v>528</v>
      </c>
      <c r="K601" s="83" t="n">
        <v>18.3</v>
      </c>
      <c r="L601" s="0" t="n">
        <v>1048</v>
      </c>
      <c r="M601" s="0" t="n">
        <v>703</v>
      </c>
      <c r="N601" s="0" t="n">
        <v>1.490754</v>
      </c>
      <c r="O601" s="0" t="n">
        <v>4</v>
      </c>
      <c r="Q601" s="82" t="s">
        <v>527</v>
      </c>
      <c r="U601" s="0" t="str">
        <f aca="false">IF(C601="","",IF(COUNTIF(Campaigns!$A$7:$A$300,C601)&gt;0,"✓",IF(N(K601)=0,"– no spend","⚠ add to Campaigns tab")))</f>
        <v>✓</v>
      </c>
      <c r="V601" s="83" t="n">
        <f aca="false">IF(K601="","",K601*IF(Settings!$B$22=Settings!$C$6,1,IF(Settings!$B$22="USD",1/INDEX(Settings!$B$29:$B$40,MONTH(A601)),INDEX(Settings!$B$29:$B$40,MONTH(A601)))))</f>
        <v>18.3</v>
      </c>
    </row>
    <row r="602" customFormat="false" ht="15" hidden="false" customHeight="false" outlineLevel="0" collapsed="false">
      <c r="A602" s="81" t="n">
        <v>46129</v>
      </c>
      <c r="B602" s="81" t="n">
        <v>46129</v>
      </c>
      <c r="C602" s="82" t="s">
        <v>171</v>
      </c>
      <c r="D602" s="82" t="s">
        <v>522</v>
      </c>
      <c r="E602" s="82" t="s">
        <v>532</v>
      </c>
      <c r="I602" s="0" t="n">
        <v>90</v>
      </c>
      <c r="J602" s="82" t="s">
        <v>528</v>
      </c>
      <c r="K602" s="83" t="n">
        <v>77.41</v>
      </c>
      <c r="L602" s="0" t="n">
        <v>2109</v>
      </c>
      <c r="M602" s="0" t="n">
        <v>1679</v>
      </c>
      <c r="N602" s="0" t="n">
        <v>1.256105</v>
      </c>
      <c r="O602" s="0" t="n">
        <v>22</v>
      </c>
      <c r="P602" s="0" t="n">
        <v>6</v>
      </c>
      <c r="Q602" s="82" t="s">
        <v>527</v>
      </c>
      <c r="U602" s="0" t="str">
        <f aca="false">IF(C602="","",IF(COUNTIF(Campaigns!$A$7:$A$300,C602)&gt;0,"✓",IF(N(K602)=0,"– no spend","⚠ add to Campaigns tab")))</f>
        <v>✓</v>
      </c>
      <c r="V602" s="83" t="n">
        <f aca="false">IF(K602="","",K602*IF(Settings!$B$22=Settings!$C$6,1,IF(Settings!$B$22="USD",1/INDEX(Settings!$B$29:$B$40,MONTH(A602)),INDEX(Settings!$B$29:$B$40,MONTH(A602)))))</f>
        <v>77.41</v>
      </c>
    </row>
    <row r="603" customFormat="false" ht="15" hidden="false" customHeight="false" outlineLevel="0" collapsed="false">
      <c r="A603" s="81" t="n">
        <v>46129</v>
      </c>
      <c r="B603" s="81" t="n">
        <v>46129</v>
      </c>
      <c r="C603" s="82" t="s">
        <v>167</v>
      </c>
      <c r="D603" s="82" t="s">
        <v>522</v>
      </c>
      <c r="E603" s="82" t="s">
        <v>523</v>
      </c>
      <c r="F603" s="0" t="n">
        <v>8</v>
      </c>
      <c r="G603" s="82" t="s">
        <v>524</v>
      </c>
      <c r="H603" s="0" t="n">
        <v>10.14125</v>
      </c>
      <c r="I603" s="0" t="n">
        <v>50</v>
      </c>
      <c r="J603" s="82" t="s">
        <v>528</v>
      </c>
      <c r="K603" s="83" t="n">
        <v>81.13</v>
      </c>
      <c r="L603" s="0" t="n">
        <v>7257</v>
      </c>
      <c r="M603" s="0" t="n">
        <v>6012</v>
      </c>
      <c r="N603" s="0" t="n">
        <v>1.207086</v>
      </c>
      <c r="O603" s="0" t="n">
        <v>98</v>
      </c>
      <c r="P603" s="0" t="n">
        <v>7</v>
      </c>
      <c r="Q603" s="82" t="s">
        <v>527</v>
      </c>
      <c r="U603" s="0" t="str">
        <f aca="false">IF(C603="","",IF(COUNTIF(Campaigns!$A$7:$A$300,C603)&gt;0,"✓",IF(N(K603)=0,"– no spend","⚠ add to Campaigns tab")))</f>
        <v>✓</v>
      </c>
      <c r="V603" s="83" t="n">
        <f aca="false">IF(K603="","",K603*IF(Settings!$B$22=Settings!$C$6,1,IF(Settings!$B$22="USD",1/INDEX(Settings!$B$29:$B$40,MONTH(A603)),INDEX(Settings!$B$29:$B$40,MONTH(A603)))))</f>
        <v>81.13</v>
      </c>
    </row>
    <row r="604" customFormat="false" ht="15" hidden="false" customHeight="false" outlineLevel="0" collapsed="false">
      <c r="A604" s="81" t="n">
        <v>46129</v>
      </c>
      <c r="B604" s="81" t="n">
        <v>46129</v>
      </c>
      <c r="C604" s="82" t="s">
        <v>166</v>
      </c>
      <c r="D604" s="82" t="s">
        <v>522</v>
      </c>
      <c r="E604" s="82" t="s">
        <v>523</v>
      </c>
      <c r="F604" s="0" t="n">
        <v>7</v>
      </c>
      <c r="G604" s="82" t="s">
        <v>524</v>
      </c>
      <c r="H604" s="0" t="n">
        <v>30.99285714</v>
      </c>
      <c r="I604" s="82" t="s">
        <v>525</v>
      </c>
      <c r="J604" s="82" t="s">
        <v>526</v>
      </c>
      <c r="K604" s="83" t="n">
        <v>216.95</v>
      </c>
      <c r="L604" s="0" t="n">
        <v>15759</v>
      </c>
      <c r="M604" s="0" t="n">
        <v>13318</v>
      </c>
      <c r="N604" s="0" t="n">
        <v>1.183286</v>
      </c>
      <c r="O604" s="0" t="n">
        <v>140</v>
      </c>
      <c r="P604" s="0" t="n">
        <v>8</v>
      </c>
      <c r="Q604" s="82" t="s">
        <v>527</v>
      </c>
      <c r="U604" s="0" t="str">
        <f aca="false">IF(C604="","",IF(COUNTIF(Campaigns!$A$7:$A$300,C604)&gt;0,"✓",IF(N(K604)=0,"– no spend","⚠ add to Campaigns tab")))</f>
        <v>✓</v>
      </c>
      <c r="V604" s="83" t="n">
        <f aca="false">IF(K604="","",K604*IF(Settings!$B$22=Settings!$C$6,1,IF(Settings!$B$22="USD",1/INDEX(Settings!$B$29:$B$40,MONTH(A604)),INDEX(Settings!$B$29:$B$40,MONTH(A604)))))</f>
        <v>216.95</v>
      </c>
    </row>
    <row r="605" customFormat="false" ht="15" hidden="false" customHeight="false" outlineLevel="0" collapsed="false">
      <c r="A605" s="81" t="n">
        <v>46129</v>
      </c>
      <c r="B605" s="81" t="n">
        <v>46129</v>
      </c>
      <c r="C605" s="82" t="s">
        <v>179</v>
      </c>
      <c r="D605" s="82" t="s">
        <v>522</v>
      </c>
      <c r="E605" s="82" t="s">
        <v>529</v>
      </c>
      <c r="F605" s="0" t="n">
        <v>3</v>
      </c>
      <c r="G605" s="82" t="s">
        <v>531</v>
      </c>
      <c r="H605" s="0" t="n">
        <v>7.01666667</v>
      </c>
      <c r="I605" s="0" t="n">
        <v>20</v>
      </c>
      <c r="J605" s="82" t="s">
        <v>528</v>
      </c>
      <c r="K605" s="83" t="n">
        <v>21.05</v>
      </c>
      <c r="L605" s="0" t="n">
        <v>1819</v>
      </c>
      <c r="M605" s="0" t="n">
        <v>1478</v>
      </c>
      <c r="N605" s="0" t="n">
        <v>1.230717</v>
      </c>
      <c r="O605" s="0" t="n">
        <v>18</v>
      </c>
      <c r="P605" s="0" t="n">
        <v>3</v>
      </c>
      <c r="Q605" s="82" t="s">
        <v>527</v>
      </c>
      <c r="U605" s="0" t="str">
        <f aca="false">IF(C605="","",IF(COUNTIF(Campaigns!$A$7:$A$300,C605)&gt;0,"✓",IF(N(K605)=0,"– no spend","⚠ add to Campaigns tab")))</f>
        <v>✓</v>
      </c>
      <c r="V605" s="83" t="n">
        <f aca="false">IF(K605="","",K605*IF(Settings!$B$22=Settings!$C$6,1,IF(Settings!$B$22="USD",1/INDEX(Settings!$B$29:$B$40,MONTH(A605)),INDEX(Settings!$B$29:$B$40,MONTH(A605)))))</f>
        <v>21.05</v>
      </c>
    </row>
    <row r="606" customFormat="false" ht="15" hidden="false" customHeight="false" outlineLevel="0" collapsed="false">
      <c r="A606" s="81" t="n">
        <v>46129</v>
      </c>
      <c r="B606" s="81" t="n">
        <v>46129</v>
      </c>
      <c r="C606" s="82" t="s">
        <v>168</v>
      </c>
      <c r="D606" s="82" t="s">
        <v>522</v>
      </c>
      <c r="E606" s="82" t="s">
        <v>529</v>
      </c>
      <c r="F606" s="0" t="n">
        <v>8</v>
      </c>
      <c r="G606" s="82" t="s">
        <v>534</v>
      </c>
      <c r="H606" s="0" t="n">
        <v>39.775</v>
      </c>
      <c r="I606" s="0" t="n">
        <v>100</v>
      </c>
      <c r="J606" s="82" t="s">
        <v>528</v>
      </c>
      <c r="K606" s="83" t="n">
        <v>318.2</v>
      </c>
      <c r="L606" s="0" t="n">
        <v>6451</v>
      </c>
      <c r="M606" s="0" t="n">
        <v>4706</v>
      </c>
      <c r="N606" s="0" t="n">
        <v>1.370803</v>
      </c>
      <c r="O606" s="0" t="n">
        <v>114</v>
      </c>
      <c r="P606" s="0" t="n">
        <v>10</v>
      </c>
      <c r="Q606" s="82" t="s">
        <v>527</v>
      </c>
      <c r="U606" s="0" t="str">
        <f aca="false">IF(C606="","",IF(COUNTIF(Campaigns!$A$7:$A$300,C606)&gt;0,"✓",IF(N(K606)=0,"– no spend","⚠ add to Campaigns tab")))</f>
        <v>✓</v>
      </c>
      <c r="V606" s="83" t="n">
        <f aca="false">IF(K606="","",K606*IF(Settings!$B$22=Settings!$C$6,1,IF(Settings!$B$22="USD",1/INDEX(Settings!$B$29:$B$40,MONTH(A606)),INDEX(Settings!$B$29:$B$40,MONTH(A606)))))</f>
        <v>318.2</v>
      </c>
    </row>
    <row r="607" customFormat="false" ht="15" hidden="false" customHeight="false" outlineLevel="0" collapsed="false">
      <c r="A607" s="81" t="n">
        <v>46129</v>
      </c>
      <c r="B607" s="81" t="n">
        <v>46129</v>
      </c>
      <c r="C607" s="82" t="s">
        <v>170</v>
      </c>
      <c r="D607" s="82" t="s">
        <v>522</v>
      </c>
      <c r="E607" s="82" t="s">
        <v>523</v>
      </c>
      <c r="F607" s="0" t="n">
        <v>2</v>
      </c>
      <c r="G607" s="82" t="s">
        <v>524</v>
      </c>
      <c r="H607" s="0" t="n">
        <v>28.58</v>
      </c>
      <c r="I607" s="0" t="n">
        <v>70</v>
      </c>
      <c r="J607" s="82" t="s">
        <v>528</v>
      </c>
      <c r="K607" s="83" t="n">
        <v>57.16</v>
      </c>
      <c r="L607" s="0" t="n">
        <v>1582</v>
      </c>
      <c r="M607" s="0" t="n">
        <v>1412</v>
      </c>
      <c r="N607" s="0" t="n">
        <v>1.120397</v>
      </c>
      <c r="O607" s="0" t="n">
        <v>16</v>
      </c>
      <c r="P607" s="0" t="n">
        <v>2</v>
      </c>
      <c r="Q607" s="82" t="s">
        <v>527</v>
      </c>
      <c r="U607" s="0" t="str">
        <f aca="false">IF(C607="","",IF(COUNTIF(Campaigns!$A$7:$A$300,C607)&gt;0,"✓",IF(N(K607)=0,"– no spend","⚠ add to Campaigns tab")))</f>
        <v>✓</v>
      </c>
      <c r="V607" s="83" t="n">
        <f aca="false">IF(K607="","",K607*IF(Settings!$B$22=Settings!$C$6,1,IF(Settings!$B$22="USD",1/INDEX(Settings!$B$29:$B$40,MONTH(A607)),INDEX(Settings!$B$29:$B$40,MONTH(A607)))))</f>
        <v>57.16</v>
      </c>
    </row>
    <row r="608" customFormat="false" ht="15" hidden="false" customHeight="false" outlineLevel="0" collapsed="false">
      <c r="A608" s="81" t="n">
        <v>46129</v>
      </c>
      <c r="B608" s="81" t="n">
        <v>46129</v>
      </c>
      <c r="C608" s="82" t="s">
        <v>169</v>
      </c>
      <c r="D608" s="82" t="s">
        <v>530</v>
      </c>
      <c r="E608" s="82" t="s">
        <v>529</v>
      </c>
      <c r="F608" s="0" t="n">
        <v>3</v>
      </c>
      <c r="G608" s="82" t="s">
        <v>531</v>
      </c>
      <c r="H608" s="0" t="n">
        <v>6.78</v>
      </c>
      <c r="I608" s="0" t="n">
        <v>41.29</v>
      </c>
      <c r="J608" s="82" t="s">
        <v>528</v>
      </c>
      <c r="K608" s="83" t="n">
        <v>20.34</v>
      </c>
      <c r="L608" s="0" t="n">
        <v>986</v>
      </c>
      <c r="M608" s="0" t="n">
        <v>651</v>
      </c>
      <c r="N608" s="0" t="n">
        <v>1.514593</v>
      </c>
      <c r="O608" s="0" t="n">
        <v>5</v>
      </c>
      <c r="P608" s="0" t="n">
        <v>3</v>
      </c>
      <c r="Q608" s="82" t="s">
        <v>527</v>
      </c>
      <c r="U608" s="0" t="str">
        <f aca="false">IF(C608="","",IF(COUNTIF(Campaigns!$A$7:$A$300,C608)&gt;0,"✓",IF(N(K608)=0,"– no spend","⚠ add to Campaigns tab")))</f>
        <v>✓</v>
      </c>
      <c r="V608" s="83" t="n">
        <f aca="false">IF(K608="","",K608*IF(Settings!$B$22=Settings!$C$6,1,IF(Settings!$B$22="USD",1/INDEX(Settings!$B$29:$B$40,MONTH(A608)),INDEX(Settings!$B$29:$B$40,MONTH(A608)))))</f>
        <v>20.34</v>
      </c>
    </row>
    <row r="609" customFormat="false" ht="15" hidden="false" customHeight="false" outlineLevel="0" collapsed="false">
      <c r="A609" s="81" t="n">
        <v>46130</v>
      </c>
      <c r="B609" s="81" t="n">
        <v>46130</v>
      </c>
      <c r="C609" s="82" t="s">
        <v>171</v>
      </c>
      <c r="D609" s="82" t="s">
        <v>522</v>
      </c>
      <c r="E609" s="82" t="s">
        <v>532</v>
      </c>
      <c r="I609" s="0" t="n">
        <v>90</v>
      </c>
      <c r="J609" s="82" t="s">
        <v>528</v>
      </c>
      <c r="K609" s="83" t="n">
        <v>84.91</v>
      </c>
      <c r="L609" s="0" t="n">
        <v>2562</v>
      </c>
      <c r="M609" s="0" t="n">
        <v>2121</v>
      </c>
      <c r="N609" s="0" t="n">
        <v>1.207921</v>
      </c>
      <c r="O609" s="0" t="n">
        <v>25</v>
      </c>
      <c r="P609" s="0" t="n">
        <v>2</v>
      </c>
      <c r="Q609" s="82" t="s">
        <v>527</v>
      </c>
      <c r="U609" s="0" t="str">
        <f aca="false">IF(C609="","",IF(COUNTIF(Campaigns!$A$7:$A$300,C609)&gt;0,"✓",IF(N(K609)=0,"– no spend","⚠ add to Campaigns tab")))</f>
        <v>✓</v>
      </c>
      <c r="V609" s="83" t="n">
        <f aca="false">IF(K609="","",K609*IF(Settings!$B$22=Settings!$C$6,1,IF(Settings!$B$22="USD",1/INDEX(Settings!$B$29:$B$40,MONTH(A609)),INDEX(Settings!$B$29:$B$40,MONTH(A609)))))</f>
        <v>84.91</v>
      </c>
    </row>
    <row r="610" customFormat="false" ht="15" hidden="false" customHeight="false" outlineLevel="0" collapsed="false">
      <c r="A610" s="81" t="n">
        <v>46130</v>
      </c>
      <c r="B610" s="81" t="n">
        <v>46130</v>
      </c>
      <c r="C610" s="82" t="s">
        <v>167</v>
      </c>
      <c r="D610" s="82" t="s">
        <v>522</v>
      </c>
      <c r="E610" s="82" t="s">
        <v>523</v>
      </c>
      <c r="F610" s="0" t="n">
        <v>7</v>
      </c>
      <c r="G610" s="82" t="s">
        <v>524</v>
      </c>
      <c r="H610" s="0" t="n">
        <v>12.03285714</v>
      </c>
      <c r="I610" s="0" t="n">
        <v>50</v>
      </c>
      <c r="J610" s="82" t="s">
        <v>528</v>
      </c>
      <c r="K610" s="83" t="n">
        <v>84.23</v>
      </c>
      <c r="L610" s="0" t="n">
        <v>7055</v>
      </c>
      <c r="M610" s="0" t="n">
        <v>6225</v>
      </c>
      <c r="N610" s="0" t="n">
        <v>1.133333</v>
      </c>
      <c r="O610" s="0" t="n">
        <v>88</v>
      </c>
      <c r="P610" s="0" t="n">
        <v>7</v>
      </c>
      <c r="Q610" s="82" t="s">
        <v>527</v>
      </c>
      <c r="U610" s="0" t="str">
        <f aca="false">IF(C610="","",IF(COUNTIF(Campaigns!$A$7:$A$300,C610)&gt;0,"✓",IF(N(K610)=0,"– no spend","⚠ add to Campaigns tab")))</f>
        <v>✓</v>
      </c>
      <c r="V610" s="83" t="n">
        <f aca="false">IF(K610="","",K610*IF(Settings!$B$22=Settings!$C$6,1,IF(Settings!$B$22="USD",1/INDEX(Settings!$B$29:$B$40,MONTH(A610)),INDEX(Settings!$B$29:$B$40,MONTH(A610)))))</f>
        <v>84.23</v>
      </c>
    </row>
    <row r="611" customFormat="false" ht="15" hidden="false" customHeight="false" outlineLevel="0" collapsed="false">
      <c r="A611" s="81" t="n">
        <v>46130</v>
      </c>
      <c r="B611" s="81" t="n">
        <v>46130</v>
      </c>
      <c r="C611" s="82" t="s">
        <v>166</v>
      </c>
      <c r="D611" s="82" t="s">
        <v>522</v>
      </c>
      <c r="E611" s="82" t="s">
        <v>523</v>
      </c>
      <c r="F611" s="0" t="n">
        <v>4</v>
      </c>
      <c r="G611" s="82" t="s">
        <v>524</v>
      </c>
      <c r="H611" s="0" t="n">
        <v>40.23</v>
      </c>
      <c r="I611" s="82" t="s">
        <v>525</v>
      </c>
      <c r="J611" s="82" t="s">
        <v>526</v>
      </c>
      <c r="K611" s="83" t="n">
        <v>160.92</v>
      </c>
      <c r="L611" s="0" t="n">
        <v>12315</v>
      </c>
      <c r="M611" s="0" t="n">
        <v>10343</v>
      </c>
      <c r="N611" s="0" t="n">
        <v>1.19066</v>
      </c>
      <c r="O611" s="0" t="n">
        <v>110</v>
      </c>
      <c r="P611" s="0" t="n">
        <v>5</v>
      </c>
      <c r="Q611" s="82" t="s">
        <v>527</v>
      </c>
      <c r="U611" s="0" t="str">
        <f aca="false">IF(C611="","",IF(COUNTIF(Campaigns!$A$7:$A$300,C611)&gt;0,"✓",IF(N(K611)=0,"– no spend","⚠ add to Campaigns tab")))</f>
        <v>✓</v>
      </c>
      <c r="V611" s="83" t="n">
        <f aca="false">IF(K611="","",K611*IF(Settings!$B$22=Settings!$C$6,1,IF(Settings!$B$22="USD",1/INDEX(Settings!$B$29:$B$40,MONTH(A611)),INDEX(Settings!$B$29:$B$40,MONTH(A611)))))</f>
        <v>160.92</v>
      </c>
    </row>
    <row r="612" customFormat="false" ht="15" hidden="false" customHeight="false" outlineLevel="0" collapsed="false">
      <c r="A612" s="81" t="n">
        <v>46130</v>
      </c>
      <c r="B612" s="81" t="n">
        <v>46130</v>
      </c>
      <c r="C612" s="82" t="s">
        <v>179</v>
      </c>
      <c r="D612" s="82" t="s">
        <v>522</v>
      </c>
      <c r="E612" s="82" t="s">
        <v>529</v>
      </c>
      <c r="I612" s="0" t="n">
        <v>20</v>
      </c>
      <c r="J612" s="82" t="s">
        <v>528</v>
      </c>
      <c r="K612" s="83" t="n">
        <v>16.93</v>
      </c>
      <c r="L612" s="0" t="n">
        <v>1266</v>
      </c>
      <c r="M612" s="0" t="n">
        <v>1119</v>
      </c>
      <c r="N612" s="0" t="n">
        <v>1.131367</v>
      </c>
      <c r="O612" s="0" t="n">
        <v>10</v>
      </c>
      <c r="Q612" s="82" t="s">
        <v>527</v>
      </c>
      <c r="U612" s="0" t="str">
        <f aca="false">IF(C612="","",IF(COUNTIF(Campaigns!$A$7:$A$300,C612)&gt;0,"✓",IF(N(K612)=0,"– no spend","⚠ add to Campaigns tab")))</f>
        <v>✓</v>
      </c>
      <c r="V612" s="83" t="n">
        <f aca="false">IF(K612="","",K612*IF(Settings!$B$22=Settings!$C$6,1,IF(Settings!$B$22="USD",1/INDEX(Settings!$B$29:$B$40,MONTH(A612)),INDEX(Settings!$B$29:$B$40,MONTH(A612)))))</f>
        <v>16.93</v>
      </c>
    </row>
    <row r="613" customFormat="false" ht="15" hidden="false" customHeight="false" outlineLevel="0" collapsed="false">
      <c r="A613" s="81" t="n">
        <v>46130</v>
      </c>
      <c r="B613" s="81" t="n">
        <v>46130</v>
      </c>
      <c r="C613" s="82" t="s">
        <v>168</v>
      </c>
      <c r="D613" s="82" t="s">
        <v>522</v>
      </c>
      <c r="E613" s="82" t="s">
        <v>529</v>
      </c>
      <c r="F613" s="0" t="n">
        <v>5</v>
      </c>
      <c r="G613" s="82" t="s">
        <v>534</v>
      </c>
      <c r="H613" s="0" t="n">
        <v>30.76</v>
      </c>
      <c r="I613" s="0" t="n">
        <v>100</v>
      </c>
      <c r="J613" s="82" t="s">
        <v>528</v>
      </c>
      <c r="K613" s="83" t="n">
        <v>153.8</v>
      </c>
      <c r="L613" s="0" t="n">
        <v>2730</v>
      </c>
      <c r="M613" s="0" t="n">
        <v>2284</v>
      </c>
      <c r="N613" s="0" t="n">
        <v>1.195271</v>
      </c>
      <c r="O613" s="0" t="n">
        <v>40</v>
      </c>
      <c r="P613" s="0" t="n">
        <v>5</v>
      </c>
      <c r="Q613" s="82" t="s">
        <v>527</v>
      </c>
      <c r="U613" s="0" t="str">
        <f aca="false">IF(C613="","",IF(COUNTIF(Campaigns!$A$7:$A$300,C613)&gt;0,"✓",IF(N(K613)=0,"– no spend","⚠ add to Campaigns tab")))</f>
        <v>✓</v>
      </c>
      <c r="V613" s="83" t="n">
        <f aca="false">IF(K613="","",K613*IF(Settings!$B$22=Settings!$C$6,1,IF(Settings!$B$22="USD",1/INDEX(Settings!$B$29:$B$40,MONTH(A613)),INDEX(Settings!$B$29:$B$40,MONTH(A613)))))</f>
        <v>153.8</v>
      </c>
    </row>
    <row r="614" customFormat="false" ht="15" hidden="false" customHeight="false" outlineLevel="0" collapsed="false">
      <c r="A614" s="81" t="n">
        <v>46130</v>
      </c>
      <c r="B614" s="81" t="n">
        <v>46130</v>
      </c>
      <c r="C614" s="82" t="s">
        <v>170</v>
      </c>
      <c r="D614" s="82" t="s">
        <v>522</v>
      </c>
      <c r="E614" s="82" t="s">
        <v>523</v>
      </c>
      <c r="I614" s="0" t="n">
        <v>70</v>
      </c>
      <c r="J614" s="82" t="s">
        <v>528</v>
      </c>
      <c r="K614" s="83" t="n">
        <v>28.52</v>
      </c>
      <c r="L614" s="0" t="n">
        <v>728</v>
      </c>
      <c r="M614" s="0" t="n">
        <v>623</v>
      </c>
      <c r="N614" s="0" t="n">
        <v>1.168539</v>
      </c>
      <c r="O614" s="0" t="n">
        <v>16</v>
      </c>
      <c r="Q614" s="82" t="s">
        <v>527</v>
      </c>
      <c r="U614" s="0" t="str">
        <f aca="false">IF(C614="","",IF(COUNTIF(Campaigns!$A$7:$A$300,C614)&gt;0,"✓",IF(N(K614)=0,"– no spend","⚠ add to Campaigns tab")))</f>
        <v>✓</v>
      </c>
      <c r="V614" s="83" t="n">
        <f aca="false">IF(K614="","",K614*IF(Settings!$B$22=Settings!$C$6,1,IF(Settings!$B$22="USD",1/INDEX(Settings!$B$29:$B$40,MONTH(A614)),INDEX(Settings!$B$29:$B$40,MONTH(A614)))))</f>
        <v>28.52</v>
      </c>
    </row>
    <row r="615" customFormat="false" ht="15" hidden="false" customHeight="false" outlineLevel="0" collapsed="false">
      <c r="A615" s="81" t="n">
        <v>46130</v>
      </c>
      <c r="B615" s="81" t="n">
        <v>46130</v>
      </c>
      <c r="C615" s="82" t="s">
        <v>169</v>
      </c>
      <c r="D615" s="82" t="s">
        <v>530</v>
      </c>
      <c r="E615" s="82" t="s">
        <v>529</v>
      </c>
      <c r="F615" s="0" t="n">
        <v>1</v>
      </c>
      <c r="G615" s="82" t="s">
        <v>531</v>
      </c>
      <c r="H615" s="0" t="n">
        <v>13.9</v>
      </c>
      <c r="I615" s="0" t="n">
        <v>41.29</v>
      </c>
      <c r="J615" s="82" t="s">
        <v>528</v>
      </c>
      <c r="K615" s="83" t="n">
        <v>13.9</v>
      </c>
      <c r="L615" s="0" t="n">
        <v>593</v>
      </c>
      <c r="M615" s="0" t="n">
        <v>441</v>
      </c>
      <c r="N615" s="0" t="n">
        <v>1.344671</v>
      </c>
      <c r="O615" s="0" t="n">
        <v>9</v>
      </c>
      <c r="P615" s="0" t="n">
        <v>1</v>
      </c>
      <c r="Q615" s="82" t="s">
        <v>527</v>
      </c>
      <c r="U615" s="0" t="str">
        <f aca="false">IF(C615="","",IF(COUNTIF(Campaigns!$A$7:$A$300,C615)&gt;0,"✓",IF(N(K615)=0,"– no spend","⚠ add to Campaigns tab")))</f>
        <v>✓</v>
      </c>
      <c r="V615" s="83" t="n">
        <f aca="false">IF(K615="","",K615*IF(Settings!$B$22=Settings!$C$6,1,IF(Settings!$B$22="USD",1/INDEX(Settings!$B$29:$B$40,MONTH(A615)),INDEX(Settings!$B$29:$B$40,MONTH(A615)))))</f>
        <v>13.9</v>
      </c>
    </row>
    <row r="616" customFormat="false" ht="15" hidden="false" customHeight="false" outlineLevel="0" collapsed="false">
      <c r="A616" s="81" t="n">
        <v>46131</v>
      </c>
      <c r="B616" s="81" t="n">
        <v>46131</v>
      </c>
      <c r="C616" s="82" t="s">
        <v>171</v>
      </c>
      <c r="D616" s="82" t="s">
        <v>522</v>
      </c>
      <c r="E616" s="82" t="s">
        <v>532</v>
      </c>
      <c r="I616" s="0" t="n">
        <v>90</v>
      </c>
      <c r="J616" s="82" t="s">
        <v>528</v>
      </c>
      <c r="K616" s="83" t="n">
        <v>98.98</v>
      </c>
      <c r="L616" s="0" t="n">
        <v>2473</v>
      </c>
      <c r="M616" s="0" t="n">
        <v>2031</v>
      </c>
      <c r="N616" s="0" t="n">
        <v>1.217627</v>
      </c>
      <c r="O616" s="0" t="n">
        <v>24</v>
      </c>
      <c r="P616" s="0" t="n">
        <v>5</v>
      </c>
      <c r="Q616" s="82" t="s">
        <v>527</v>
      </c>
      <c r="U616" s="0" t="str">
        <f aca="false">IF(C616="","",IF(COUNTIF(Campaigns!$A$7:$A$300,C616)&gt;0,"✓",IF(N(K616)=0,"– no spend","⚠ add to Campaigns tab")))</f>
        <v>✓</v>
      </c>
      <c r="V616" s="83" t="n">
        <f aca="false">IF(K616="","",K616*IF(Settings!$B$22=Settings!$C$6,1,IF(Settings!$B$22="USD",1/INDEX(Settings!$B$29:$B$40,MONTH(A616)),INDEX(Settings!$B$29:$B$40,MONTH(A616)))))</f>
        <v>98.98</v>
      </c>
    </row>
    <row r="617" customFormat="false" ht="15" hidden="false" customHeight="false" outlineLevel="0" collapsed="false">
      <c r="A617" s="81" t="n">
        <v>46131</v>
      </c>
      <c r="B617" s="81" t="n">
        <v>46131</v>
      </c>
      <c r="C617" s="82" t="s">
        <v>167</v>
      </c>
      <c r="D617" s="82" t="s">
        <v>522</v>
      </c>
      <c r="E617" s="82" t="s">
        <v>523</v>
      </c>
      <c r="F617" s="0" t="n">
        <v>9</v>
      </c>
      <c r="G617" s="82" t="s">
        <v>524</v>
      </c>
      <c r="H617" s="0" t="n">
        <v>10.68111111</v>
      </c>
      <c r="I617" s="0" t="n">
        <v>50</v>
      </c>
      <c r="J617" s="82" t="s">
        <v>528</v>
      </c>
      <c r="K617" s="83" t="n">
        <v>96.13</v>
      </c>
      <c r="L617" s="0" t="n">
        <v>8338</v>
      </c>
      <c r="M617" s="0" t="n">
        <v>6813</v>
      </c>
      <c r="N617" s="0" t="n">
        <v>1.223837</v>
      </c>
      <c r="O617" s="0" t="n">
        <v>89</v>
      </c>
      <c r="P617" s="0" t="n">
        <v>10</v>
      </c>
      <c r="Q617" s="82" t="s">
        <v>527</v>
      </c>
      <c r="U617" s="0" t="str">
        <f aca="false">IF(C617="","",IF(COUNTIF(Campaigns!$A$7:$A$300,C617)&gt;0,"✓",IF(N(K617)=0,"– no spend","⚠ add to Campaigns tab")))</f>
        <v>✓</v>
      </c>
      <c r="V617" s="83" t="n">
        <f aca="false">IF(K617="","",K617*IF(Settings!$B$22=Settings!$C$6,1,IF(Settings!$B$22="USD",1/INDEX(Settings!$B$29:$B$40,MONTH(A617)),INDEX(Settings!$B$29:$B$40,MONTH(A617)))))</f>
        <v>96.13</v>
      </c>
    </row>
    <row r="618" customFormat="false" ht="15" hidden="false" customHeight="false" outlineLevel="0" collapsed="false">
      <c r="A618" s="81" t="n">
        <v>46131</v>
      </c>
      <c r="B618" s="81" t="n">
        <v>46131</v>
      </c>
      <c r="C618" s="82" t="s">
        <v>166</v>
      </c>
      <c r="D618" s="82" t="s">
        <v>522</v>
      </c>
      <c r="E618" s="82" t="s">
        <v>523</v>
      </c>
      <c r="F618" s="0" t="n">
        <v>8</v>
      </c>
      <c r="G618" s="82" t="s">
        <v>524</v>
      </c>
      <c r="H618" s="0" t="n">
        <v>29.0275</v>
      </c>
      <c r="I618" s="82" t="s">
        <v>525</v>
      </c>
      <c r="J618" s="82" t="s">
        <v>526</v>
      </c>
      <c r="K618" s="83" t="n">
        <v>232.22</v>
      </c>
      <c r="L618" s="0" t="n">
        <v>17285</v>
      </c>
      <c r="M618" s="0" t="n">
        <v>12596</v>
      </c>
      <c r="N618" s="0" t="n">
        <v>1.372261</v>
      </c>
      <c r="O618" s="0" t="n">
        <v>139</v>
      </c>
      <c r="P618" s="0" t="n">
        <v>9</v>
      </c>
      <c r="Q618" s="82" t="s">
        <v>527</v>
      </c>
      <c r="U618" s="0" t="str">
        <f aca="false">IF(C618="","",IF(COUNTIF(Campaigns!$A$7:$A$300,C618)&gt;0,"✓",IF(N(K618)=0,"– no spend","⚠ add to Campaigns tab")))</f>
        <v>✓</v>
      </c>
      <c r="V618" s="83" t="n">
        <f aca="false">IF(K618="","",K618*IF(Settings!$B$22=Settings!$C$6,1,IF(Settings!$B$22="USD",1/INDEX(Settings!$B$29:$B$40,MONTH(A618)),INDEX(Settings!$B$29:$B$40,MONTH(A618)))))</f>
        <v>232.22</v>
      </c>
    </row>
    <row r="619" customFormat="false" ht="15" hidden="false" customHeight="false" outlineLevel="0" collapsed="false">
      <c r="A619" s="81" t="n">
        <v>46131</v>
      </c>
      <c r="B619" s="81" t="n">
        <v>46131</v>
      </c>
      <c r="C619" s="82" t="s">
        <v>179</v>
      </c>
      <c r="D619" s="82" t="s">
        <v>522</v>
      </c>
      <c r="E619" s="82" t="s">
        <v>529</v>
      </c>
      <c r="F619" s="0" t="n">
        <v>3</v>
      </c>
      <c r="G619" s="82" t="s">
        <v>531</v>
      </c>
      <c r="H619" s="0" t="n">
        <v>7.58666667</v>
      </c>
      <c r="I619" s="0" t="n">
        <v>20</v>
      </c>
      <c r="J619" s="82" t="s">
        <v>528</v>
      </c>
      <c r="K619" s="83" t="n">
        <v>22.76</v>
      </c>
      <c r="L619" s="0" t="n">
        <v>1824</v>
      </c>
      <c r="M619" s="0" t="n">
        <v>1493</v>
      </c>
      <c r="N619" s="0" t="n">
        <v>1.221701</v>
      </c>
      <c r="O619" s="0" t="n">
        <v>16</v>
      </c>
      <c r="P619" s="0" t="n">
        <v>3</v>
      </c>
      <c r="Q619" s="82" t="s">
        <v>527</v>
      </c>
      <c r="U619" s="0" t="str">
        <f aca="false">IF(C619="","",IF(COUNTIF(Campaigns!$A$7:$A$300,C619)&gt;0,"✓",IF(N(K619)=0,"– no spend","⚠ add to Campaigns tab")))</f>
        <v>✓</v>
      </c>
      <c r="V619" s="83" t="n">
        <f aca="false">IF(K619="","",K619*IF(Settings!$B$22=Settings!$C$6,1,IF(Settings!$B$22="USD",1/INDEX(Settings!$B$29:$B$40,MONTH(A619)),INDEX(Settings!$B$29:$B$40,MONTH(A619)))))</f>
        <v>22.76</v>
      </c>
    </row>
    <row r="620" customFormat="false" ht="15" hidden="false" customHeight="false" outlineLevel="0" collapsed="false">
      <c r="A620" s="81" t="n">
        <v>46131</v>
      </c>
      <c r="B620" s="81" t="n">
        <v>46131</v>
      </c>
      <c r="C620" s="82" t="s">
        <v>168</v>
      </c>
      <c r="D620" s="82" t="s">
        <v>522</v>
      </c>
      <c r="E620" s="82" t="s">
        <v>529</v>
      </c>
      <c r="F620" s="0" t="n">
        <v>8</v>
      </c>
      <c r="G620" s="82" t="s">
        <v>534</v>
      </c>
      <c r="H620" s="0" t="n">
        <v>34.95625</v>
      </c>
      <c r="I620" s="0" t="n">
        <v>100</v>
      </c>
      <c r="J620" s="82" t="s">
        <v>528</v>
      </c>
      <c r="K620" s="83" t="n">
        <v>279.65</v>
      </c>
      <c r="L620" s="0" t="n">
        <v>4987</v>
      </c>
      <c r="M620" s="0" t="n">
        <v>3838</v>
      </c>
      <c r="N620" s="0" t="n">
        <v>1.299375</v>
      </c>
      <c r="O620" s="0" t="n">
        <v>84</v>
      </c>
      <c r="P620" s="0" t="n">
        <v>8</v>
      </c>
      <c r="Q620" s="82" t="s">
        <v>527</v>
      </c>
      <c r="U620" s="0" t="str">
        <f aca="false">IF(C620="","",IF(COUNTIF(Campaigns!$A$7:$A$300,C620)&gt;0,"✓",IF(N(K620)=0,"– no spend","⚠ add to Campaigns tab")))</f>
        <v>✓</v>
      </c>
      <c r="V620" s="83" t="n">
        <f aca="false">IF(K620="","",K620*IF(Settings!$B$22=Settings!$C$6,1,IF(Settings!$B$22="USD",1/INDEX(Settings!$B$29:$B$40,MONTH(A620)),INDEX(Settings!$B$29:$B$40,MONTH(A620)))))</f>
        <v>279.65</v>
      </c>
    </row>
    <row r="621" customFormat="false" ht="15" hidden="false" customHeight="false" outlineLevel="0" collapsed="false">
      <c r="A621" s="81" t="n">
        <v>46131</v>
      </c>
      <c r="B621" s="81" t="n">
        <v>46131</v>
      </c>
      <c r="C621" s="82" t="s">
        <v>170</v>
      </c>
      <c r="D621" s="82" t="s">
        <v>522</v>
      </c>
      <c r="E621" s="82" t="s">
        <v>523</v>
      </c>
      <c r="F621" s="0" t="n">
        <v>5</v>
      </c>
      <c r="G621" s="82" t="s">
        <v>524</v>
      </c>
      <c r="H621" s="0" t="n">
        <v>16.836</v>
      </c>
      <c r="I621" s="0" t="n">
        <v>70</v>
      </c>
      <c r="J621" s="82" t="s">
        <v>528</v>
      </c>
      <c r="K621" s="83" t="n">
        <v>84.18</v>
      </c>
      <c r="L621" s="0" t="n">
        <v>1606</v>
      </c>
      <c r="M621" s="0" t="n">
        <v>1438</v>
      </c>
      <c r="N621" s="0" t="n">
        <v>1.116829</v>
      </c>
      <c r="O621" s="0" t="n">
        <v>25</v>
      </c>
      <c r="P621" s="0" t="n">
        <v>5</v>
      </c>
      <c r="Q621" s="82" t="s">
        <v>527</v>
      </c>
      <c r="U621" s="0" t="str">
        <f aca="false">IF(C621="","",IF(COUNTIF(Campaigns!$A$7:$A$300,C621)&gt;0,"✓",IF(N(K621)=0,"– no spend","⚠ add to Campaigns tab")))</f>
        <v>✓</v>
      </c>
      <c r="V621" s="83" t="n">
        <f aca="false">IF(K621="","",K621*IF(Settings!$B$22=Settings!$C$6,1,IF(Settings!$B$22="USD",1/INDEX(Settings!$B$29:$B$40,MONTH(A621)),INDEX(Settings!$B$29:$B$40,MONTH(A621)))))</f>
        <v>84.18</v>
      </c>
    </row>
    <row r="622" customFormat="false" ht="15" hidden="false" customHeight="false" outlineLevel="0" collapsed="false">
      <c r="A622" s="81" t="n">
        <v>46131</v>
      </c>
      <c r="B622" s="81" t="n">
        <v>46131</v>
      </c>
      <c r="C622" s="82" t="s">
        <v>169</v>
      </c>
      <c r="D622" s="82" t="s">
        <v>530</v>
      </c>
      <c r="E622" s="82" t="s">
        <v>529</v>
      </c>
      <c r="F622" s="0" t="n">
        <v>1</v>
      </c>
      <c r="G622" s="82" t="s">
        <v>531</v>
      </c>
      <c r="H622" s="0" t="n">
        <v>20.8</v>
      </c>
      <c r="I622" s="0" t="n">
        <v>41.29</v>
      </c>
      <c r="J622" s="82" t="s">
        <v>528</v>
      </c>
      <c r="K622" s="83" t="n">
        <v>20.8</v>
      </c>
      <c r="L622" s="0" t="n">
        <v>601</v>
      </c>
      <c r="M622" s="0" t="n">
        <v>457</v>
      </c>
      <c r="N622" s="0" t="n">
        <v>1.315098</v>
      </c>
      <c r="O622" s="0" t="n">
        <v>8</v>
      </c>
      <c r="P622" s="0" t="n">
        <v>1</v>
      </c>
      <c r="Q622" s="82" t="s">
        <v>527</v>
      </c>
      <c r="U622" s="0" t="str">
        <f aca="false">IF(C622="","",IF(COUNTIF(Campaigns!$A$7:$A$300,C622)&gt;0,"✓",IF(N(K622)=0,"– no spend","⚠ add to Campaigns tab")))</f>
        <v>✓</v>
      </c>
      <c r="V622" s="83" t="n">
        <f aca="false">IF(K622="","",K622*IF(Settings!$B$22=Settings!$C$6,1,IF(Settings!$B$22="USD",1/INDEX(Settings!$B$29:$B$40,MONTH(A622)),INDEX(Settings!$B$29:$B$40,MONTH(A622)))))</f>
        <v>20.8</v>
      </c>
    </row>
    <row r="623" customFormat="false" ht="15" hidden="false" customHeight="false" outlineLevel="0" collapsed="false">
      <c r="A623" s="81" t="n">
        <v>46132</v>
      </c>
      <c r="B623" s="81" t="n">
        <v>46132</v>
      </c>
      <c r="C623" s="82" t="s">
        <v>171</v>
      </c>
      <c r="D623" s="82" t="s">
        <v>522</v>
      </c>
      <c r="E623" s="82" t="s">
        <v>532</v>
      </c>
      <c r="I623" s="0" t="n">
        <v>90</v>
      </c>
      <c r="J623" s="82" t="s">
        <v>528</v>
      </c>
      <c r="K623" s="83" t="n">
        <v>94.12</v>
      </c>
      <c r="L623" s="0" t="n">
        <v>2855</v>
      </c>
      <c r="M623" s="0" t="n">
        <v>2373</v>
      </c>
      <c r="N623" s="0" t="n">
        <v>1.203118</v>
      </c>
      <c r="O623" s="0" t="n">
        <v>17</v>
      </c>
      <c r="P623" s="0" t="n">
        <v>4</v>
      </c>
      <c r="Q623" s="82" t="s">
        <v>527</v>
      </c>
      <c r="U623" s="0" t="str">
        <f aca="false">IF(C623="","",IF(COUNTIF(Campaigns!$A$7:$A$300,C623)&gt;0,"✓",IF(N(K623)=0,"– no spend","⚠ add to Campaigns tab")))</f>
        <v>✓</v>
      </c>
      <c r="V623" s="83" t="n">
        <f aca="false">IF(K623="","",K623*IF(Settings!$B$22=Settings!$C$6,1,IF(Settings!$B$22="USD",1/INDEX(Settings!$B$29:$B$40,MONTH(A623)),INDEX(Settings!$B$29:$B$40,MONTH(A623)))))</f>
        <v>94.12</v>
      </c>
    </row>
    <row r="624" customFormat="false" ht="15" hidden="false" customHeight="false" outlineLevel="0" collapsed="false">
      <c r="A624" s="81" t="n">
        <v>46132</v>
      </c>
      <c r="B624" s="81" t="n">
        <v>46132</v>
      </c>
      <c r="C624" s="82" t="s">
        <v>167</v>
      </c>
      <c r="D624" s="82" t="s">
        <v>522</v>
      </c>
      <c r="E624" s="82" t="s">
        <v>523</v>
      </c>
      <c r="F624" s="0" t="n">
        <v>3</v>
      </c>
      <c r="G624" s="82" t="s">
        <v>524</v>
      </c>
      <c r="H624" s="0" t="n">
        <v>29.01</v>
      </c>
      <c r="I624" s="0" t="n">
        <v>50</v>
      </c>
      <c r="J624" s="82" t="s">
        <v>528</v>
      </c>
      <c r="K624" s="83" t="n">
        <v>87.03</v>
      </c>
      <c r="L624" s="0" t="n">
        <v>8408</v>
      </c>
      <c r="M624" s="0" t="n">
        <v>6791</v>
      </c>
      <c r="N624" s="0" t="n">
        <v>1.238109</v>
      </c>
      <c r="O624" s="0" t="n">
        <v>90</v>
      </c>
      <c r="P624" s="0" t="n">
        <v>3</v>
      </c>
      <c r="Q624" s="82" t="s">
        <v>527</v>
      </c>
      <c r="U624" s="0" t="str">
        <f aca="false">IF(C624="","",IF(COUNTIF(Campaigns!$A$7:$A$300,C624)&gt;0,"✓",IF(N(K624)=0,"– no spend","⚠ add to Campaigns tab")))</f>
        <v>✓</v>
      </c>
      <c r="V624" s="83" t="n">
        <f aca="false">IF(K624="","",K624*IF(Settings!$B$22=Settings!$C$6,1,IF(Settings!$B$22="USD",1/INDEX(Settings!$B$29:$B$40,MONTH(A624)),INDEX(Settings!$B$29:$B$40,MONTH(A624)))))</f>
        <v>87.03</v>
      </c>
    </row>
    <row r="625" customFormat="false" ht="15" hidden="false" customHeight="false" outlineLevel="0" collapsed="false">
      <c r="A625" s="81" t="n">
        <v>46132</v>
      </c>
      <c r="B625" s="81" t="n">
        <v>46132</v>
      </c>
      <c r="C625" s="82" t="s">
        <v>166</v>
      </c>
      <c r="D625" s="82" t="s">
        <v>522</v>
      </c>
      <c r="E625" s="82" t="s">
        <v>523</v>
      </c>
      <c r="F625" s="0" t="n">
        <v>8</v>
      </c>
      <c r="G625" s="82" t="s">
        <v>524</v>
      </c>
      <c r="H625" s="0" t="n">
        <v>25.64125</v>
      </c>
      <c r="I625" s="82" t="s">
        <v>525</v>
      </c>
      <c r="J625" s="82" t="s">
        <v>526</v>
      </c>
      <c r="K625" s="83" t="n">
        <v>205.13</v>
      </c>
      <c r="L625" s="0" t="n">
        <v>14136</v>
      </c>
      <c r="M625" s="0" t="n">
        <v>10978</v>
      </c>
      <c r="N625" s="0" t="n">
        <v>1.287666</v>
      </c>
      <c r="O625" s="0" t="n">
        <v>127</v>
      </c>
      <c r="P625" s="0" t="n">
        <v>8</v>
      </c>
      <c r="Q625" s="82" t="s">
        <v>527</v>
      </c>
      <c r="U625" s="0" t="str">
        <f aca="false">IF(C625="","",IF(COUNTIF(Campaigns!$A$7:$A$300,C625)&gt;0,"✓",IF(N(K625)=0,"– no spend","⚠ add to Campaigns tab")))</f>
        <v>✓</v>
      </c>
      <c r="V625" s="83" t="n">
        <f aca="false">IF(K625="","",K625*IF(Settings!$B$22=Settings!$C$6,1,IF(Settings!$B$22="USD",1/INDEX(Settings!$B$29:$B$40,MONTH(A625)),INDEX(Settings!$B$29:$B$40,MONTH(A625)))))</f>
        <v>205.13</v>
      </c>
    </row>
    <row r="626" customFormat="false" ht="15" hidden="false" customHeight="false" outlineLevel="0" collapsed="false">
      <c r="A626" s="81" t="n">
        <v>46132</v>
      </c>
      <c r="B626" s="81" t="n">
        <v>46132</v>
      </c>
      <c r="C626" s="82" t="s">
        <v>179</v>
      </c>
      <c r="D626" s="82" t="s">
        <v>522</v>
      </c>
      <c r="E626" s="82" t="s">
        <v>529</v>
      </c>
      <c r="F626" s="0" t="n">
        <v>1</v>
      </c>
      <c r="G626" s="82" t="s">
        <v>531</v>
      </c>
      <c r="H626" s="0" t="n">
        <v>21.18</v>
      </c>
      <c r="I626" s="0" t="n">
        <v>20</v>
      </c>
      <c r="J626" s="82" t="s">
        <v>528</v>
      </c>
      <c r="K626" s="83" t="n">
        <v>21.18</v>
      </c>
      <c r="L626" s="0" t="n">
        <v>2285</v>
      </c>
      <c r="M626" s="0" t="n">
        <v>1806</v>
      </c>
      <c r="N626" s="0" t="n">
        <v>1.265227</v>
      </c>
      <c r="O626" s="0" t="n">
        <v>28</v>
      </c>
      <c r="P626" s="0" t="n">
        <v>1</v>
      </c>
      <c r="Q626" s="82" t="s">
        <v>527</v>
      </c>
      <c r="U626" s="0" t="str">
        <f aca="false">IF(C626="","",IF(COUNTIF(Campaigns!$A$7:$A$300,C626)&gt;0,"✓",IF(N(K626)=0,"– no spend","⚠ add to Campaigns tab")))</f>
        <v>✓</v>
      </c>
      <c r="V626" s="83" t="n">
        <f aca="false">IF(K626="","",K626*IF(Settings!$B$22=Settings!$C$6,1,IF(Settings!$B$22="USD",1/INDEX(Settings!$B$29:$B$40,MONTH(A626)),INDEX(Settings!$B$29:$B$40,MONTH(A626)))))</f>
        <v>21.18</v>
      </c>
    </row>
    <row r="627" customFormat="false" ht="15" hidden="false" customHeight="false" outlineLevel="0" collapsed="false">
      <c r="A627" s="81" t="n">
        <v>46132</v>
      </c>
      <c r="B627" s="81" t="n">
        <v>46132</v>
      </c>
      <c r="C627" s="82" t="s">
        <v>168</v>
      </c>
      <c r="D627" s="82" t="s">
        <v>522</v>
      </c>
      <c r="E627" s="82" t="s">
        <v>529</v>
      </c>
      <c r="F627" s="0" t="n">
        <v>5</v>
      </c>
      <c r="G627" s="82" t="s">
        <v>534</v>
      </c>
      <c r="H627" s="0" t="n">
        <v>51.98</v>
      </c>
      <c r="I627" s="0" t="n">
        <v>100</v>
      </c>
      <c r="J627" s="82" t="s">
        <v>528</v>
      </c>
      <c r="K627" s="83" t="n">
        <v>259.9</v>
      </c>
      <c r="L627" s="0" t="n">
        <v>4901</v>
      </c>
      <c r="M627" s="0" t="n">
        <v>3902</v>
      </c>
      <c r="N627" s="0" t="n">
        <v>1.256023</v>
      </c>
      <c r="O627" s="0" t="n">
        <v>97</v>
      </c>
      <c r="P627" s="0" t="n">
        <v>5</v>
      </c>
      <c r="Q627" s="82" t="s">
        <v>527</v>
      </c>
      <c r="U627" s="0" t="str">
        <f aca="false">IF(C627="","",IF(COUNTIF(Campaigns!$A$7:$A$300,C627)&gt;0,"✓",IF(N(K627)=0,"– no spend","⚠ add to Campaigns tab")))</f>
        <v>✓</v>
      </c>
      <c r="V627" s="83" t="n">
        <f aca="false">IF(K627="","",K627*IF(Settings!$B$22=Settings!$C$6,1,IF(Settings!$B$22="USD",1/INDEX(Settings!$B$29:$B$40,MONTH(A627)),INDEX(Settings!$B$29:$B$40,MONTH(A627)))))</f>
        <v>259.9</v>
      </c>
    </row>
    <row r="628" customFormat="false" ht="15" hidden="false" customHeight="false" outlineLevel="0" collapsed="false">
      <c r="A628" s="81" t="n">
        <v>46132</v>
      </c>
      <c r="B628" s="81" t="n">
        <v>46132</v>
      </c>
      <c r="C628" s="82" t="s">
        <v>170</v>
      </c>
      <c r="D628" s="82" t="s">
        <v>522</v>
      </c>
      <c r="E628" s="82" t="s">
        <v>523</v>
      </c>
      <c r="F628" s="0" t="n">
        <v>3</v>
      </c>
      <c r="G628" s="82" t="s">
        <v>524</v>
      </c>
      <c r="H628" s="0" t="n">
        <v>22.46666667</v>
      </c>
      <c r="I628" s="0" t="n">
        <v>70</v>
      </c>
      <c r="J628" s="82" t="s">
        <v>528</v>
      </c>
      <c r="K628" s="83" t="n">
        <v>67.4</v>
      </c>
      <c r="L628" s="0" t="n">
        <v>1490</v>
      </c>
      <c r="M628" s="0" t="n">
        <v>1330</v>
      </c>
      <c r="N628" s="0" t="n">
        <v>1.120301</v>
      </c>
      <c r="O628" s="0" t="n">
        <v>27</v>
      </c>
      <c r="P628" s="0" t="n">
        <v>3</v>
      </c>
      <c r="Q628" s="82" t="s">
        <v>527</v>
      </c>
      <c r="U628" s="0" t="str">
        <f aca="false">IF(C628="","",IF(COUNTIF(Campaigns!$A$7:$A$300,C628)&gt;0,"✓",IF(N(K628)=0,"– no spend","⚠ add to Campaigns tab")))</f>
        <v>✓</v>
      </c>
      <c r="V628" s="83" t="n">
        <f aca="false">IF(K628="","",K628*IF(Settings!$B$22=Settings!$C$6,1,IF(Settings!$B$22="USD",1/INDEX(Settings!$B$29:$B$40,MONTH(A628)),INDEX(Settings!$B$29:$B$40,MONTH(A628)))))</f>
        <v>67.4</v>
      </c>
    </row>
    <row r="629" customFormat="false" ht="15" hidden="false" customHeight="false" outlineLevel="0" collapsed="false">
      <c r="A629" s="81" t="n">
        <v>46132</v>
      </c>
      <c r="B629" s="81" t="n">
        <v>46132</v>
      </c>
      <c r="C629" s="82" t="s">
        <v>169</v>
      </c>
      <c r="D629" s="82" t="s">
        <v>530</v>
      </c>
      <c r="E629" s="82" t="s">
        <v>529</v>
      </c>
      <c r="I629" s="0" t="n">
        <v>41.29</v>
      </c>
      <c r="J629" s="82" t="s">
        <v>528</v>
      </c>
      <c r="K629" s="83" t="n">
        <v>23.48</v>
      </c>
      <c r="L629" s="0" t="n">
        <v>790</v>
      </c>
      <c r="M629" s="0" t="n">
        <v>567</v>
      </c>
      <c r="N629" s="0" t="n">
        <v>1.393298</v>
      </c>
      <c r="O629" s="0" t="n">
        <v>8</v>
      </c>
      <c r="Q629" s="82" t="s">
        <v>527</v>
      </c>
      <c r="U629" s="0" t="str">
        <f aca="false">IF(C629="","",IF(COUNTIF(Campaigns!$A$7:$A$300,C629)&gt;0,"✓",IF(N(K629)=0,"– no spend","⚠ add to Campaigns tab")))</f>
        <v>✓</v>
      </c>
      <c r="V629" s="83" t="n">
        <f aca="false">IF(K629="","",K629*IF(Settings!$B$22=Settings!$C$6,1,IF(Settings!$B$22="USD",1/INDEX(Settings!$B$29:$B$40,MONTH(A629)),INDEX(Settings!$B$29:$B$40,MONTH(A629)))))</f>
        <v>23.48</v>
      </c>
    </row>
    <row r="630" customFormat="false" ht="15" hidden="false" customHeight="false" outlineLevel="0" collapsed="false">
      <c r="A630" s="81" t="n">
        <v>46133</v>
      </c>
      <c r="B630" s="81" t="n">
        <v>46133</v>
      </c>
      <c r="C630" s="82" t="s">
        <v>171</v>
      </c>
      <c r="D630" s="82" t="s">
        <v>522</v>
      </c>
      <c r="E630" s="82" t="s">
        <v>532</v>
      </c>
      <c r="I630" s="0" t="n">
        <v>90</v>
      </c>
      <c r="J630" s="82" t="s">
        <v>528</v>
      </c>
      <c r="K630" s="83" t="n">
        <v>91.33</v>
      </c>
      <c r="L630" s="0" t="n">
        <v>2822</v>
      </c>
      <c r="M630" s="0" t="n">
        <v>2200</v>
      </c>
      <c r="N630" s="0" t="n">
        <v>1.282727</v>
      </c>
      <c r="O630" s="0" t="n">
        <v>24</v>
      </c>
      <c r="P630" s="0" t="n">
        <v>6</v>
      </c>
      <c r="Q630" s="82" t="s">
        <v>527</v>
      </c>
      <c r="U630" s="0" t="str">
        <f aca="false">IF(C630="","",IF(COUNTIF(Campaigns!$A$7:$A$300,C630)&gt;0,"✓",IF(N(K630)=0,"– no spend","⚠ add to Campaigns tab")))</f>
        <v>✓</v>
      </c>
      <c r="V630" s="83" t="n">
        <f aca="false">IF(K630="","",K630*IF(Settings!$B$22=Settings!$C$6,1,IF(Settings!$B$22="USD",1/INDEX(Settings!$B$29:$B$40,MONTH(A630)),INDEX(Settings!$B$29:$B$40,MONTH(A630)))))</f>
        <v>91.33</v>
      </c>
    </row>
    <row r="631" customFormat="false" ht="15" hidden="false" customHeight="false" outlineLevel="0" collapsed="false">
      <c r="A631" s="81" t="n">
        <v>46133</v>
      </c>
      <c r="B631" s="81" t="n">
        <v>46133</v>
      </c>
      <c r="C631" s="82" t="s">
        <v>167</v>
      </c>
      <c r="D631" s="82" t="s">
        <v>522</v>
      </c>
      <c r="E631" s="82" t="s">
        <v>523</v>
      </c>
      <c r="F631" s="0" t="n">
        <v>10</v>
      </c>
      <c r="G631" s="82" t="s">
        <v>524</v>
      </c>
      <c r="H631" s="0" t="n">
        <v>9.201</v>
      </c>
      <c r="I631" s="0" t="n">
        <v>50</v>
      </c>
      <c r="J631" s="82" t="s">
        <v>528</v>
      </c>
      <c r="K631" s="83" t="n">
        <v>92.01</v>
      </c>
      <c r="L631" s="0" t="n">
        <v>10172</v>
      </c>
      <c r="M631" s="0" t="n">
        <v>8104</v>
      </c>
      <c r="N631" s="0" t="n">
        <v>1.255183</v>
      </c>
      <c r="O631" s="0" t="n">
        <v>110</v>
      </c>
      <c r="P631" s="0" t="n">
        <v>11</v>
      </c>
      <c r="Q631" s="82" t="s">
        <v>527</v>
      </c>
      <c r="U631" s="0" t="str">
        <f aca="false">IF(C631="","",IF(COUNTIF(Campaigns!$A$7:$A$300,C631)&gt;0,"✓",IF(N(K631)=0,"– no spend","⚠ add to Campaigns tab")))</f>
        <v>✓</v>
      </c>
      <c r="V631" s="83" t="n">
        <f aca="false">IF(K631="","",K631*IF(Settings!$B$22=Settings!$C$6,1,IF(Settings!$B$22="USD",1/INDEX(Settings!$B$29:$B$40,MONTH(A631)),INDEX(Settings!$B$29:$B$40,MONTH(A631)))))</f>
        <v>92.01</v>
      </c>
    </row>
    <row r="632" customFormat="false" ht="15" hidden="false" customHeight="false" outlineLevel="0" collapsed="false">
      <c r="A632" s="81" t="n">
        <v>46133</v>
      </c>
      <c r="B632" s="81" t="n">
        <v>46133</v>
      </c>
      <c r="C632" s="82" t="s">
        <v>166</v>
      </c>
      <c r="D632" s="82" t="s">
        <v>522</v>
      </c>
      <c r="E632" s="82" t="s">
        <v>523</v>
      </c>
      <c r="F632" s="0" t="n">
        <v>6</v>
      </c>
      <c r="G632" s="82" t="s">
        <v>524</v>
      </c>
      <c r="H632" s="0" t="n">
        <v>31.36833333</v>
      </c>
      <c r="I632" s="82" t="s">
        <v>525</v>
      </c>
      <c r="J632" s="82" t="s">
        <v>526</v>
      </c>
      <c r="K632" s="83" t="n">
        <v>188.21</v>
      </c>
      <c r="L632" s="0" t="n">
        <v>16971</v>
      </c>
      <c r="M632" s="0" t="n">
        <v>13447</v>
      </c>
      <c r="N632" s="0" t="n">
        <v>1.262066</v>
      </c>
      <c r="O632" s="0" t="n">
        <v>118</v>
      </c>
      <c r="P632" s="0" t="n">
        <v>6</v>
      </c>
      <c r="Q632" s="82" t="s">
        <v>527</v>
      </c>
      <c r="U632" s="0" t="str">
        <f aca="false">IF(C632="","",IF(COUNTIF(Campaigns!$A$7:$A$300,C632)&gt;0,"✓",IF(N(K632)=0,"– no spend","⚠ add to Campaigns tab")))</f>
        <v>✓</v>
      </c>
      <c r="V632" s="83" t="n">
        <f aca="false">IF(K632="","",K632*IF(Settings!$B$22=Settings!$C$6,1,IF(Settings!$B$22="USD",1/INDEX(Settings!$B$29:$B$40,MONTH(A632)),INDEX(Settings!$B$29:$B$40,MONTH(A632)))))</f>
        <v>188.21</v>
      </c>
    </row>
    <row r="633" customFormat="false" ht="15" hidden="false" customHeight="false" outlineLevel="0" collapsed="false">
      <c r="A633" s="81" t="n">
        <v>46133</v>
      </c>
      <c r="B633" s="81" t="n">
        <v>46133</v>
      </c>
      <c r="C633" s="82" t="s">
        <v>179</v>
      </c>
      <c r="D633" s="82" t="s">
        <v>522</v>
      </c>
      <c r="E633" s="82" t="s">
        <v>529</v>
      </c>
      <c r="F633" s="0" t="n">
        <v>1</v>
      </c>
      <c r="G633" s="82" t="s">
        <v>531</v>
      </c>
      <c r="H633" s="0" t="n">
        <v>20.15</v>
      </c>
      <c r="I633" s="0" t="n">
        <v>20</v>
      </c>
      <c r="J633" s="82" t="s">
        <v>528</v>
      </c>
      <c r="K633" s="83" t="n">
        <v>20.15</v>
      </c>
      <c r="L633" s="0" t="n">
        <v>1489</v>
      </c>
      <c r="M633" s="0" t="n">
        <v>1211</v>
      </c>
      <c r="N633" s="0" t="n">
        <v>1.229562</v>
      </c>
      <c r="O633" s="0" t="n">
        <v>18</v>
      </c>
      <c r="P633" s="0" t="n">
        <v>1</v>
      </c>
      <c r="Q633" s="82" t="s">
        <v>527</v>
      </c>
      <c r="U633" s="0" t="str">
        <f aca="false">IF(C633="","",IF(COUNTIF(Campaigns!$A$7:$A$300,C633)&gt;0,"✓",IF(N(K633)=0,"– no spend","⚠ add to Campaigns tab")))</f>
        <v>✓</v>
      </c>
      <c r="V633" s="83" t="n">
        <f aca="false">IF(K633="","",K633*IF(Settings!$B$22=Settings!$C$6,1,IF(Settings!$B$22="USD",1/INDEX(Settings!$B$29:$B$40,MONTH(A633)),INDEX(Settings!$B$29:$B$40,MONTH(A633)))))</f>
        <v>20.15</v>
      </c>
    </row>
    <row r="634" customFormat="false" ht="15" hidden="false" customHeight="false" outlineLevel="0" collapsed="false">
      <c r="A634" s="81" t="n">
        <v>46133</v>
      </c>
      <c r="B634" s="81" t="n">
        <v>46133</v>
      </c>
      <c r="C634" s="82" t="s">
        <v>168</v>
      </c>
      <c r="D634" s="82" t="s">
        <v>522</v>
      </c>
      <c r="E634" s="82" t="s">
        <v>529</v>
      </c>
      <c r="F634" s="0" t="n">
        <v>4</v>
      </c>
      <c r="G634" s="82" t="s">
        <v>534</v>
      </c>
      <c r="H634" s="0" t="n">
        <v>62.5375</v>
      </c>
      <c r="I634" s="0" t="n">
        <v>100</v>
      </c>
      <c r="J634" s="82" t="s">
        <v>528</v>
      </c>
      <c r="K634" s="83" t="n">
        <v>250.15</v>
      </c>
      <c r="L634" s="0" t="n">
        <v>5224</v>
      </c>
      <c r="M634" s="0" t="n">
        <v>4176</v>
      </c>
      <c r="N634" s="0" t="n">
        <v>1.250958</v>
      </c>
      <c r="O634" s="0" t="n">
        <v>108</v>
      </c>
      <c r="P634" s="0" t="n">
        <v>4</v>
      </c>
      <c r="Q634" s="82" t="s">
        <v>527</v>
      </c>
      <c r="U634" s="0" t="str">
        <f aca="false">IF(C634="","",IF(COUNTIF(Campaigns!$A$7:$A$300,C634)&gt;0,"✓",IF(N(K634)=0,"– no spend","⚠ add to Campaigns tab")))</f>
        <v>✓</v>
      </c>
      <c r="V634" s="83" t="n">
        <f aca="false">IF(K634="","",K634*IF(Settings!$B$22=Settings!$C$6,1,IF(Settings!$B$22="USD",1/INDEX(Settings!$B$29:$B$40,MONTH(A634)),INDEX(Settings!$B$29:$B$40,MONTH(A634)))))</f>
        <v>250.15</v>
      </c>
    </row>
    <row r="635" customFormat="false" ht="15" hidden="false" customHeight="false" outlineLevel="0" collapsed="false">
      <c r="A635" s="81" t="n">
        <v>46133</v>
      </c>
      <c r="B635" s="81" t="n">
        <v>46133</v>
      </c>
      <c r="C635" s="82" t="s">
        <v>170</v>
      </c>
      <c r="D635" s="82" t="s">
        <v>522</v>
      </c>
      <c r="E635" s="82" t="s">
        <v>523</v>
      </c>
      <c r="F635" s="0" t="n">
        <v>6</v>
      </c>
      <c r="G635" s="82" t="s">
        <v>524</v>
      </c>
      <c r="H635" s="0" t="n">
        <v>10.81666667</v>
      </c>
      <c r="I635" s="0" t="n">
        <v>70</v>
      </c>
      <c r="J635" s="82" t="s">
        <v>528</v>
      </c>
      <c r="K635" s="83" t="n">
        <v>64.9</v>
      </c>
      <c r="L635" s="0" t="n">
        <v>1754</v>
      </c>
      <c r="M635" s="0" t="n">
        <v>1464</v>
      </c>
      <c r="N635" s="0" t="n">
        <v>1.198087</v>
      </c>
      <c r="O635" s="0" t="n">
        <v>24</v>
      </c>
      <c r="P635" s="0" t="n">
        <v>6</v>
      </c>
      <c r="Q635" s="82" t="s">
        <v>527</v>
      </c>
      <c r="U635" s="0" t="str">
        <f aca="false">IF(C635="","",IF(COUNTIF(Campaigns!$A$7:$A$300,C635)&gt;0,"✓",IF(N(K635)=0,"– no spend","⚠ add to Campaigns tab")))</f>
        <v>✓</v>
      </c>
      <c r="V635" s="83" t="n">
        <f aca="false">IF(K635="","",K635*IF(Settings!$B$22=Settings!$C$6,1,IF(Settings!$B$22="USD",1/INDEX(Settings!$B$29:$B$40,MONTH(A635)),INDEX(Settings!$B$29:$B$40,MONTH(A635)))))</f>
        <v>64.9</v>
      </c>
    </row>
    <row r="636" customFormat="false" ht="15" hidden="false" customHeight="false" outlineLevel="0" collapsed="false">
      <c r="A636" s="81" t="n">
        <v>46133</v>
      </c>
      <c r="B636" s="81" t="n">
        <v>46133</v>
      </c>
      <c r="C636" s="82" t="s">
        <v>169</v>
      </c>
      <c r="D636" s="82" t="s">
        <v>530</v>
      </c>
      <c r="E636" s="82" t="s">
        <v>529</v>
      </c>
      <c r="F636" s="0" t="n">
        <v>1</v>
      </c>
      <c r="G636" s="82" t="s">
        <v>531</v>
      </c>
      <c r="H636" s="0" t="n">
        <v>23.73</v>
      </c>
      <c r="I636" s="0" t="n">
        <v>41.29</v>
      </c>
      <c r="J636" s="82" t="s">
        <v>528</v>
      </c>
      <c r="K636" s="83" t="n">
        <v>23.73</v>
      </c>
      <c r="L636" s="0" t="n">
        <v>1482</v>
      </c>
      <c r="M636" s="0" t="n">
        <v>860</v>
      </c>
      <c r="N636" s="0" t="n">
        <v>1.723256</v>
      </c>
      <c r="O636" s="0" t="n">
        <v>15</v>
      </c>
      <c r="P636" s="0" t="n">
        <v>1</v>
      </c>
      <c r="Q636" s="82" t="s">
        <v>527</v>
      </c>
      <c r="U636" s="0" t="str">
        <f aca="false">IF(C636="","",IF(COUNTIF(Campaigns!$A$7:$A$300,C636)&gt;0,"✓",IF(N(K636)=0,"– no spend","⚠ add to Campaigns tab")))</f>
        <v>✓</v>
      </c>
      <c r="V636" s="83" t="n">
        <f aca="false">IF(K636="","",K636*IF(Settings!$B$22=Settings!$C$6,1,IF(Settings!$B$22="USD",1/INDEX(Settings!$B$29:$B$40,MONTH(A636)),INDEX(Settings!$B$29:$B$40,MONTH(A636)))))</f>
        <v>23.73</v>
      </c>
    </row>
    <row r="637" customFormat="false" ht="15" hidden="false" customHeight="false" outlineLevel="0" collapsed="false">
      <c r="A637" s="81" t="n">
        <v>46134</v>
      </c>
      <c r="B637" s="81" t="n">
        <v>46134</v>
      </c>
      <c r="C637" s="82" t="s">
        <v>171</v>
      </c>
      <c r="D637" s="82" t="s">
        <v>522</v>
      </c>
      <c r="E637" s="82" t="s">
        <v>532</v>
      </c>
      <c r="I637" s="0" t="n">
        <v>90</v>
      </c>
      <c r="J637" s="82" t="s">
        <v>528</v>
      </c>
      <c r="K637" s="83" t="n">
        <v>95.33</v>
      </c>
      <c r="L637" s="0" t="n">
        <v>2674</v>
      </c>
      <c r="M637" s="0" t="n">
        <v>2178</v>
      </c>
      <c r="N637" s="0" t="n">
        <v>1.227732</v>
      </c>
      <c r="O637" s="0" t="n">
        <v>15</v>
      </c>
      <c r="Q637" s="82" t="s">
        <v>527</v>
      </c>
      <c r="U637" s="0" t="str">
        <f aca="false">IF(C637="","",IF(COUNTIF(Campaigns!$A$7:$A$300,C637)&gt;0,"✓",IF(N(K637)=0,"– no spend","⚠ add to Campaigns tab")))</f>
        <v>✓</v>
      </c>
      <c r="V637" s="83" t="n">
        <f aca="false">IF(K637="","",K637*IF(Settings!$B$22=Settings!$C$6,1,IF(Settings!$B$22="USD",1/INDEX(Settings!$B$29:$B$40,MONTH(A637)),INDEX(Settings!$B$29:$B$40,MONTH(A637)))))</f>
        <v>95.33</v>
      </c>
    </row>
    <row r="638" customFormat="false" ht="15" hidden="false" customHeight="false" outlineLevel="0" collapsed="false">
      <c r="A638" s="81" t="n">
        <v>46134</v>
      </c>
      <c r="B638" s="81" t="n">
        <v>46134</v>
      </c>
      <c r="C638" s="82" t="s">
        <v>167</v>
      </c>
      <c r="D638" s="82" t="s">
        <v>522</v>
      </c>
      <c r="E638" s="82" t="s">
        <v>523</v>
      </c>
      <c r="F638" s="0" t="n">
        <v>8</v>
      </c>
      <c r="G638" s="82" t="s">
        <v>524</v>
      </c>
      <c r="H638" s="0" t="n">
        <v>11.27875</v>
      </c>
      <c r="I638" s="0" t="n">
        <v>50</v>
      </c>
      <c r="J638" s="82" t="s">
        <v>528</v>
      </c>
      <c r="K638" s="83" t="n">
        <v>90.23</v>
      </c>
      <c r="L638" s="0" t="n">
        <v>9687</v>
      </c>
      <c r="M638" s="0" t="n">
        <v>8212</v>
      </c>
      <c r="N638" s="0" t="n">
        <v>1.179615</v>
      </c>
      <c r="O638" s="0" t="n">
        <v>100</v>
      </c>
      <c r="P638" s="0" t="n">
        <v>9</v>
      </c>
      <c r="Q638" s="82" t="s">
        <v>527</v>
      </c>
      <c r="U638" s="0" t="str">
        <f aca="false">IF(C638="","",IF(COUNTIF(Campaigns!$A$7:$A$300,C638)&gt;0,"✓",IF(N(K638)=0,"– no spend","⚠ add to Campaigns tab")))</f>
        <v>✓</v>
      </c>
      <c r="V638" s="83" t="n">
        <f aca="false">IF(K638="","",K638*IF(Settings!$B$22=Settings!$C$6,1,IF(Settings!$B$22="USD",1/INDEX(Settings!$B$29:$B$40,MONTH(A638)),INDEX(Settings!$B$29:$B$40,MONTH(A638)))))</f>
        <v>90.23</v>
      </c>
    </row>
    <row r="639" customFormat="false" ht="15" hidden="false" customHeight="false" outlineLevel="0" collapsed="false">
      <c r="A639" s="81" t="n">
        <v>46134</v>
      </c>
      <c r="B639" s="81" t="n">
        <v>46134</v>
      </c>
      <c r="C639" s="82" t="s">
        <v>166</v>
      </c>
      <c r="D639" s="82" t="s">
        <v>522</v>
      </c>
      <c r="E639" s="82" t="s">
        <v>523</v>
      </c>
      <c r="F639" s="0" t="n">
        <v>2</v>
      </c>
      <c r="G639" s="82" t="s">
        <v>524</v>
      </c>
      <c r="H639" s="0" t="n">
        <v>104.055</v>
      </c>
      <c r="I639" s="82" t="s">
        <v>525</v>
      </c>
      <c r="J639" s="82" t="s">
        <v>526</v>
      </c>
      <c r="K639" s="83" t="n">
        <v>208.11</v>
      </c>
      <c r="L639" s="0" t="n">
        <v>17545</v>
      </c>
      <c r="M639" s="0" t="n">
        <v>14220</v>
      </c>
      <c r="N639" s="0" t="n">
        <v>1.233826</v>
      </c>
      <c r="O639" s="0" t="n">
        <v>157</v>
      </c>
      <c r="P639" s="0" t="n">
        <v>2</v>
      </c>
      <c r="Q639" s="82" t="s">
        <v>527</v>
      </c>
      <c r="U639" s="0" t="str">
        <f aca="false">IF(C639="","",IF(COUNTIF(Campaigns!$A$7:$A$300,C639)&gt;0,"✓",IF(N(K639)=0,"– no spend","⚠ add to Campaigns tab")))</f>
        <v>✓</v>
      </c>
      <c r="V639" s="83" t="n">
        <f aca="false">IF(K639="","",K639*IF(Settings!$B$22=Settings!$C$6,1,IF(Settings!$B$22="USD",1/INDEX(Settings!$B$29:$B$40,MONTH(A639)),INDEX(Settings!$B$29:$B$40,MONTH(A639)))))</f>
        <v>208.11</v>
      </c>
    </row>
    <row r="640" customFormat="false" ht="15" hidden="false" customHeight="false" outlineLevel="0" collapsed="false">
      <c r="A640" s="81" t="n">
        <v>46134</v>
      </c>
      <c r="B640" s="81" t="n">
        <v>46134</v>
      </c>
      <c r="C640" s="82" t="s">
        <v>179</v>
      </c>
      <c r="D640" s="82" t="s">
        <v>522</v>
      </c>
      <c r="E640" s="82" t="s">
        <v>529</v>
      </c>
      <c r="I640" s="0" t="n">
        <v>20</v>
      </c>
      <c r="J640" s="82" t="s">
        <v>528</v>
      </c>
      <c r="K640" s="83" t="n">
        <v>17.91</v>
      </c>
      <c r="L640" s="0" t="n">
        <v>1800</v>
      </c>
      <c r="M640" s="0" t="n">
        <v>1495</v>
      </c>
      <c r="N640" s="0" t="n">
        <v>1.204013</v>
      </c>
      <c r="O640" s="0" t="n">
        <v>20</v>
      </c>
      <c r="Q640" s="82" t="s">
        <v>527</v>
      </c>
      <c r="U640" s="0" t="str">
        <f aca="false">IF(C640="","",IF(COUNTIF(Campaigns!$A$7:$A$300,C640)&gt;0,"✓",IF(N(K640)=0,"– no spend","⚠ add to Campaigns tab")))</f>
        <v>✓</v>
      </c>
      <c r="V640" s="83" t="n">
        <f aca="false">IF(K640="","",K640*IF(Settings!$B$22=Settings!$C$6,1,IF(Settings!$B$22="USD",1/INDEX(Settings!$B$29:$B$40,MONTH(A640)),INDEX(Settings!$B$29:$B$40,MONTH(A640)))))</f>
        <v>17.91</v>
      </c>
    </row>
    <row r="641" customFormat="false" ht="15" hidden="false" customHeight="false" outlineLevel="0" collapsed="false">
      <c r="A641" s="81" t="n">
        <v>46134</v>
      </c>
      <c r="B641" s="81" t="n">
        <v>46134</v>
      </c>
      <c r="C641" s="82" t="s">
        <v>168</v>
      </c>
      <c r="D641" s="82" t="s">
        <v>522</v>
      </c>
      <c r="E641" s="82" t="s">
        <v>529</v>
      </c>
      <c r="F641" s="0" t="n">
        <v>6</v>
      </c>
      <c r="G641" s="82" t="s">
        <v>534</v>
      </c>
      <c r="H641" s="0" t="n">
        <v>38.35166667</v>
      </c>
      <c r="I641" s="0" t="n">
        <v>100</v>
      </c>
      <c r="J641" s="82" t="s">
        <v>528</v>
      </c>
      <c r="K641" s="83" t="n">
        <v>230.11</v>
      </c>
      <c r="L641" s="0" t="n">
        <v>5335</v>
      </c>
      <c r="M641" s="0" t="n">
        <v>4118</v>
      </c>
      <c r="N641" s="0" t="n">
        <v>1.295532</v>
      </c>
      <c r="O641" s="0" t="n">
        <v>86</v>
      </c>
      <c r="P641" s="0" t="n">
        <v>6</v>
      </c>
      <c r="Q641" s="82" t="s">
        <v>527</v>
      </c>
      <c r="U641" s="0" t="str">
        <f aca="false">IF(C641="","",IF(COUNTIF(Campaigns!$A$7:$A$300,C641)&gt;0,"✓",IF(N(K641)=0,"– no spend","⚠ add to Campaigns tab")))</f>
        <v>✓</v>
      </c>
      <c r="V641" s="83" t="n">
        <f aca="false">IF(K641="","",K641*IF(Settings!$B$22=Settings!$C$6,1,IF(Settings!$B$22="USD",1/INDEX(Settings!$B$29:$B$40,MONTH(A641)),INDEX(Settings!$B$29:$B$40,MONTH(A641)))))</f>
        <v>230.11</v>
      </c>
    </row>
    <row r="642" customFormat="false" ht="15" hidden="false" customHeight="false" outlineLevel="0" collapsed="false">
      <c r="A642" s="81" t="n">
        <v>46134</v>
      </c>
      <c r="B642" s="81" t="n">
        <v>46134</v>
      </c>
      <c r="C642" s="82" t="s">
        <v>170</v>
      </c>
      <c r="D642" s="82" t="s">
        <v>522</v>
      </c>
      <c r="E642" s="82" t="s">
        <v>523</v>
      </c>
      <c r="F642" s="0" t="n">
        <v>2</v>
      </c>
      <c r="G642" s="82" t="s">
        <v>524</v>
      </c>
      <c r="H642" s="0" t="n">
        <v>33.155</v>
      </c>
      <c r="I642" s="0" t="n">
        <v>70</v>
      </c>
      <c r="J642" s="82" t="s">
        <v>528</v>
      </c>
      <c r="K642" s="83" t="n">
        <v>66.31</v>
      </c>
      <c r="L642" s="0" t="n">
        <v>1736</v>
      </c>
      <c r="M642" s="0" t="n">
        <v>1533</v>
      </c>
      <c r="N642" s="0" t="n">
        <v>1.13242</v>
      </c>
      <c r="O642" s="0" t="n">
        <v>13</v>
      </c>
      <c r="P642" s="0" t="n">
        <v>1</v>
      </c>
      <c r="Q642" s="82" t="s">
        <v>527</v>
      </c>
      <c r="U642" s="0" t="str">
        <f aca="false">IF(C642="","",IF(COUNTIF(Campaigns!$A$7:$A$300,C642)&gt;0,"✓",IF(N(K642)=0,"– no spend","⚠ add to Campaigns tab")))</f>
        <v>✓</v>
      </c>
      <c r="V642" s="83" t="n">
        <f aca="false">IF(K642="","",K642*IF(Settings!$B$22=Settings!$C$6,1,IF(Settings!$B$22="USD",1/INDEX(Settings!$B$29:$B$40,MONTH(A642)),INDEX(Settings!$B$29:$B$40,MONTH(A642)))))</f>
        <v>66.31</v>
      </c>
    </row>
    <row r="643" customFormat="false" ht="15" hidden="false" customHeight="false" outlineLevel="0" collapsed="false">
      <c r="A643" s="81" t="n">
        <v>46134</v>
      </c>
      <c r="B643" s="81" t="n">
        <v>46134</v>
      </c>
      <c r="C643" s="82" t="s">
        <v>169</v>
      </c>
      <c r="D643" s="82" t="s">
        <v>530</v>
      </c>
      <c r="E643" s="82" t="s">
        <v>529</v>
      </c>
      <c r="F643" s="0" t="n">
        <v>1</v>
      </c>
      <c r="G643" s="82" t="s">
        <v>531</v>
      </c>
      <c r="H643" s="0" t="n">
        <v>20.98</v>
      </c>
      <c r="I643" s="0" t="n">
        <v>41.29</v>
      </c>
      <c r="J643" s="82" t="s">
        <v>528</v>
      </c>
      <c r="K643" s="83" t="n">
        <v>20.98</v>
      </c>
      <c r="L643" s="0" t="n">
        <v>1570</v>
      </c>
      <c r="M643" s="0" t="n">
        <v>901</v>
      </c>
      <c r="N643" s="0" t="n">
        <v>1.742508</v>
      </c>
      <c r="O643" s="0" t="n">
        <v>6</v>
      </c>
      <c r="P643" s="0" t="n">
        <v>1</v>
      </c>
      <c r="Q643" s="82" t="s">
        <v>527</v>
      </c>
      <c r="U643" s="0" t="str">
        <f aca="false">IF(C643="","",IF(COUNTIF(Campaigns!$A$7:$A$300,C643)&gt;0,"✓",IF(N(K643)=0,"– no spend","⚠ add to Campaigns tab")))</f>
        <v>✓</v>
      </c>
      <c r="V643" s="83" t="n">
        <f aca="false">IF(K643="","",K643*IF(Settings!$B$22=Settings!$C$6,1,IF(Settings!$B$22="USD",1/INDEX(Settings!$B$29:$B$40,MONTH(A643)),INDEX(Settings!$B$29:$B$40,MONTH(A643)))))</f>
        <v>20.98</v>
      </c>
    </row>
    <row r="644" customFormat="false" ht="15" hidden="false" customHeight="false" outlineLevel="0" collapsed="false">
      <c r="A644" s="81" t="n">
        <v>46135</v>
      </c>
      <c r="B644" s="81" t="n">
        <v>46135</v>
      </c>
      <c r="C644" s="82" t="s">
        <v>171</v>
      </c>
      <c r="D644" s="82" t="s">
        <v>522</v>
      </c>
      <c r="E644" s="82" t="s">
        <v>532</v>
      </c>
      <c r="I644" s="0" t="n">
        <v>90</v>
      </c>
      <c r="J644" s="82" t="s">
        <v>528</v>
      </c>
      <c r="K644" s="83" t="n">
        <v>117.84</v>
      </c>
      <c r="L644" s="0" t="n">
        <v>3732</v>
      </c>
      <c r="M644" s="0" t="n">
        <v>3178</v>
      </c>
      <c r="N644" s="0" t="n">
        <v>1.174323</v>
      </c>
      <c r="O644" s="0" t="n">
        <v>28</v>
      </c>
      <c r="P644" s="0" t="n">
        <v>3</v>
      </c>
      <c r="Q644" s="82" t="s">
        <v>527</v>
      </c>
      <c r="U644" s="0" t="str">
        <f aca="false">IF(C644="","",IF(COUNTIF(Campaigns!$A$7:$A$300,C644)&gt;0,"✓",IF(N(K644)=0,"– no spend","⚠ add to Campaigns tab")))</f>
        <v>✓</v>
      </c>
      <c r="V644" s="83" t="n">
        <f aca="false">IF(K644="","",K644*IF(Settings!$B$22=Settings!$C$6,1,IF(Settings!$B$22="USD",1/INDEX(Settings!$B$29:$B$40,MONTH(A644)),INDEX(Settings!$B$29:$B$40,MONTH(A644)))))</f>
        <v>117.84</v>
      </c>
    </row>
    <row r="645" customFormat="false" ht="15" hidden="false" customHeight="false" outlineLevel="0" collapsed="false">
      <c r="A645" s="81" t="n">
        <v>46135</v>
      </c>
      <c r="B645" s="81" t="n">
        <v>46135</v>
      </c>
      <c r="C645" s="82" t="s">
        <v>167</v>
      </c>
      <c r="D645" s="82" t="s">
        <v>522</v>
      </c>
      <c r="E645" s="82" t="s">
        <v>523</v>
      </c>
      <c r="F645" s="0" t="n">
        <v>6</v>
      </c>
      <c r="G645" s="82" t="s">
        <v>524</v>
      </c>
      <c r="H645" s="0" t="n">
        <v>14.67333333</v>
      </c>
      <c r="I645" s="0" t="n">
        <v>50</v>
      </c>
      <c r="J645" s="82" t="s">
        <v>528</v>
      </c>
      <c r="K645" s="83" t="n">
        <v>88.04</v>
      </c>
      <c r="L645" s="0" t="n">
        <v>8711</v>
      </c>
      <c r="M645" s="0" t="n">
        <v>7513</v>
      </c>
      <c r="N645" s="0" t="n">
        <v>1.159457</v>
      </c>
      <c r="O645" s="0" t="n">
        <v>79</v>
      </c>
      <c r="P645" s="0" t="n">
        <v>6</v>
      </c>
      <c r="Q645" s="82" t="s">
        <v>527</v>
      </c>
      <c r="U645" s="0" t="str">
        <f aca="false">IF(C645="","",IF(COUNTIF(Campaigns!$A$7:$A$300,C645)&gt;0,"✓",IF(N(K645)=0,"– no spend","⚠ add to Campaigns tab")))</f>
        <v>✓</v>
      </c>
      <c r="V645" s="83" t="n">
        <f aca="false">IF(K645="","",K645*IF(Settings!$B$22=Settings!$C$6,1,IF(Settings!$B$22="USD",1/INDEX(Settings!$B$29:$B$40,MONTH(A645)),INDEX(Settings!$B$29:$B$40,MONTH(A645)))))</f>
        <v>88.04</v>
      </c>
    </row>
    <row r="646" customFormat="false" ht="15" hidden="false" customHeight="false" outlineLevel="0" collapsed="false">
      <c r="A646" s="81" t="n">
        <v>46135</v>
      </c>
      <c r="B646" s="81" t="n">
        <v>46135</v>
      </c>
      <c r="C646" s="82" t="s">
        <v>166</v>
      </c>
      <c r="D646" s="82" t="s">
        <v>522</v>
      </c>
      <c r="E646" s="82" t="s">
        <v>523</v>
      </c>
      <c r="F646" s="0" t="n">
        <v>1</v>
      </c>
      <c r="G646" s="82" t="s">
        <v>524</v>
      </c>
      <c r="H646" s="0" t="n">
        <v>205.51</v>
      </c>
      <c r="I646" s="82" t="s">
        <v>525</v>
      </c>
      <c r="J646" s="82" t="s">
        <v>526</v>
      </c>
      <c r="K646" s="83" t="n">
        <v>205.51</v>
      </c>
      <c r="L646" s="0" t="n">
        <v>14821</v>
      </c>
      <c r="M646" s="0" t="n">
        <v>12158</v>
      </c>
      <c r="N646" s="0" t="n">
        <v>1.219033</v>
      </c>
      <c r="O646" s="0" t="n">
        <v>134</v>
      </c>
      <c r="P646" s="0" t="n">
        <v>2</v>
      </c>
      <c r="Q646" s="82" t="s">
        <v>527</v>
      </c>
      <c r="U646" s="0" t="str">
        <f aca="false">IF(C646="","",IF(COUNTIF(Campaigns!$A$7:$A$300,C646)&gt;0,"✓",IF(N(K646)=0,"– no spend","⚠ add to Campaigns tab")))</f>
        <v>✓</v>
      </c>
      <c r="V646" s="83" t="n">
        <f aca="false">IF(K646="","",K646*IF(Settings!$B$22=Settings!$C$6,1,IF(Settings!$B$22="USD",1/INDEX(Settings!$B$29:$B$40,MONTH(A646)),INDEX(Settings!$B$29:$B$40,MONTH(A646)))))</f>
        <v>205.51</v>
      </c>
    </row>
    <row r="647" customFormat="false" ht="15" hidden="false" customHeight="false" outlineLevel="0" collapsed="false">
      <c r="A647" s="81" t="n">
        <v>46135</v>
      </c>
      <c r="B647" s="81" t="n">
        <v>46135</v>
      </c>
      <c r="C647" s="82" t="s">
        <v>179</v>
      </c>
      <c r="D647" s="82" t="s">
        <v>522</v>
      </c>
      <c r="E647" s="82" t="s">
        <v>529</v>
      </c>
      <c r="I647" s="0" t="n">
        <v>20</v>
      </c>
      <c r="J647" s="82" t="s">
        <v>528</v>
      </c>
      <c r="K647" s="83" t="n">
        <v>17.81</v>
      </c>
      <c r="L647" s="0" t="n">
        <v>1762</v>
      </c>
      <c r="M647" s="0" t="n">
        <v>1400</v>
      </c>
      <c r="N647" s="0" t="n">
        <v>1.258571</v>
      </c>
      <c r="O647" s="0" t="n">
        <v>17</v>
      </c>
      <c r="Q647" s="82" t="s">
        <v>527</v>
      </c>
      <c r="U647" s="0" t="str">
        <f aca="false">IF(C647="","",IF(COUNTIF(Campaigns!$A$7:$A$300,C647)&gt;0,"✓",IF(N(K647)=0,"– no spend","⚠ add to Campaigns tab")))</f>
        <v>✓</v>
      </c>
      <c r="V647" s="83" t="n">
        <f aca="false">IF(K647="","",K647*IF(Settings!$B$22=Settings!$C$6,1,IF(Settings!$B$22="USD",1/INDEX(Settings!$B$29:$B$40,MONTH(A647)),INDEX(Settings!$B$29:$B$40,MONTH(A647)))))</f>
        <v>17.81</v>
      </c>
    </row>
    <row r="648" customFormat="false" ht="15" hidden="false" customHeight="false" outlineLevel="0" collapsed="false">
      <c r="A648" s="81" t="n">
        <v>46135</v>
      </c>
      <c r="B648" s="81" t="n">
        <v>46135</v>
      </c>
      <c r="C648" s="82" t="s">
        <v>168</v>
      </c>
      <c r="D648" s="82" t="s">
        <v>522</v>
      </c>
      <c r="E648" s="82" t="s">
        <v>529</v>
      </c>
      <c r="F648" s="0" t="n">
        <v>7</v>
      </c>
      <c r="G648" s="82" t="s">
        <v>534</v>
      </c>
      <c r="H648" s="0" t="n">
        <v>41.94571429</v>
      </c>
      <c r="I648" s="0" t="n">
        <v>100</v>
      </c>
      <c r="J648" s="82" t="s">
        <v>528</v>
      </c>
      <c r="K648" s="83" t="n">
        <v>293.62</v>
      </c>
      <c r="L648" s="0" t="n">
        <v>7610</v>
      </c>
      <c r="M648" s="0" t="n">
        <v>5493</v>
      </c>
      <c r="N648" s="0" t="n">
        <v>1.3854</v>
      </c>
      <c r="O648" s="0" t="n">
        <v>132</v>
      </c>
      <c r="P648" s="0" t="n">
        <v>7</v>
      </c>
      <c r="Q648" s="82" t="s">
        <v>527</v>
      </c>
      <c r="U648" s="0" t="str">
        <f aca="false">IF(C648="","",IF(COUNTIF(Campaigns!$A$7:$A$300,C648)&gt;0,"✓",IF(N(K648)=0,"– no spend","⚠ add to Campaigns tab")))</f>
        <v>✓</v>
      </c>
      <c r="V648" s="83" t="n">
        <f aca="false">IF(K648="","",K648*IF(Settings!$B$22=Settings!$C$6,1,IF(Settings!$B$22="USD",1/INDEX(Settings!$B$29:$B$40,MONTH(A648)),INDEX(Settings!$B$29:$B$40,MONTH(A648)))))</f>
        <v>293.62</v>
      </c>
    </row>
    <row r="649" customFormat="false" ht="15" hidden="false" customHeight="false" outlineLevel="0" collapsed="false">
      <c r="A649" s="81" t="n">
        <v>46135</v>
      </c>
      <c r="B649" s="81" t="n">
        <v>46135</v>
      </c>
      <c r="C649" s="82" t="s">
        <v>170</v>
      </c>
      <c r="D649" s="82" t="s">
        <v>522</v>
      </c>
      <c r="E649" s="82" t="s">
        <v>523</v>
      </c>
      <c r="F649" s="0" t="n">
        <v>4</v>
      </c>
      <c r="G649" s="82" t="s">
        <v>524</v>
      </c>
      <c r="H649" s="0" t="n">
        <v>17.515</v>
      </c>
      <c r="I649" s="0" t="n">
        <v>70</v>
      </c>
      <c r="J649" s="82" t="s">
        <v>528</v>
      </c>
      <c r="K649" s="83" t="n">
        <v>70.06</v>
      </c>
      <c r="L649" s="0" t="n">
        <v>1706</v>
      </c>
      <c r="M649" s="0" t="n">
        <v>1474</v>
      </c>
      <c r="N649" s="0" t="n">
        <v>1.157395</v>
      </c>
      <c r="O649" s="0" t="n">
        <v>20</v>
      </c>
      <c r="P649" s="0" t="n">
        <v>4</v>
      </c>
      <c r="Q649" s="82" t="s">
        <v>527</v>
      </c>
      <c r="U649" s="0" t="str">
        <f aca="false">IF(C649="","",IF(COUNTIF(Campaigns!$A$7:$A$300,C649)&gt;0,"✓",IF(N(K649)=0,"– no spend","⚠ add to Campaigns tab")))</f>
        <v>✓</v>
      </c>
      <c r="V649" s="83" t="n">
        <f aca="false">IF(K649="","",K649*IF(Settings!$B$22=Settings!$C$6,1,IF(Settings!$B$22="USD",1/INDEX(Settings!$B$29:$B$40,MONTH(A649)),INDEX(Settings!$B$29:$B$40,MONTH(A649)))))</f>
        <v>70.06</v>
      </c>
    </row>
    <row r="650" customFormat="false" ht="15" hidden="false" customHeight="false" outlineLevel="0" collapsed="false">
      <c r="A650" s="81" t="n">
        <v>46135</v>
      </c>
      <c r="B650" s="81" t="n">
        <v>46135</v>
      </c>
      <c r="C650" s="82" t="s">
        <v>169</v>
      </c>
      <c r="D650" s="82" t="s">
        <v>530</v>
      </c>
      <c r="E650" s="82" t="s">
        <v>529</v>
      </c>
      <c r="F650" s="0" t="n">
        <v>1</v>
      </c>
      <c r="G650" s="82" t="s">
        <v>531</v>
      </c>
      <c r="H650" s="0" t="n">
        <v>20.66</v>
      </c>
      <c r="I650" s="0" t="n">
        <v>41.29</v>
      </c>
      <c r="J650" s="82" t="s">
        <v>528</v>
      </c>
      <c r="K650" s="83" t="n">
        <v>20.66</v>
      </c>
      <c r="L650" s="0" t="n">
        <v>1503</v>
      </c>
      <c r="M650" s="0" t="n">
        <v>878</v>
      </c>
      <c r="N650" s="0" t="n">
        <v>1.711845</v>
      </c>
      <c r="O650" s="0" t="n">
        <v>15</v>
      </c>
      <c r="P650" s="0" t="n">
        <v>1</v>
      </c>
      <c r="Q650" s="82" t="s">
        <v>527</v>
      </c>
      <c r="U650" s="0" t="str">
        <f aca="false">IF(C650="","",IF(COUNTIF(Campaigns!$A$7:$A$300,C650)&gt;0,"✓",IF(N(K650)=0,"– no spend","⚠ add to Campaigns tab")))</f>
        <v>✓</v>
      </c>
      <c r="V650" s="83" t="n">
        <f aca="false">IF(K650="","",K650*IF(Settings!$B$22=Settings!$C$6,1,IF(Settings!$B$22="USD",1/INDEX(Settings!$B$29:$B$40,MONTH(A650)),INDEX(Settings!$B$29:$B$40,MONTH(A650)))))</f>
        <v>20.66</v>
      </c>
    </row>
    <row r="651" customFormat="false" ht="15" hidden="false" customHeight="false" outlineLevel="0" collapsed="false">
      <c r="A651" s="81" t="n">
        <v>46136</v>
      </c>
      <c r="B651" s="81" t="n">
        <v>46136</v>
      </c>
      <c r="C651" s="82" t="s">
        <v>171</v>
      </c>
      <c r="D651" s="82" t="s">
        <v>522</v>
      </c>
      <c r="E651" s="82" t="s">
        <v>532</v>
      </c>
      <c r="I651" s="0" t="n">
        <v>90</v>
      </c>
      <c r="J651" s="82" t="s">
        <v>528</v>
      </c>
      <c r="K651" s="83" t="n">
        <v>81.03</v>
      </c>
      <c r="L651" s="0" t="n">
        <v>2040</v>
      </c>
      <c r="M651" s="0" t="n">
        <v>1716</v>
      </c>
      <c r="N651" s="0" t="n">
        <v>1.188811</v>
      </c>
      <c r="O651" s="0" t="n">
        <v>14</v>
      </c>
      <c r="P651" s="0" t="n">
        <v>2</v>
      </c>
      <c r="Q651" s="82" t="s">
        <v>527</v>
      </c>
      <c r="U651" s="0" t="str">
        <f aca="false">IF(C651="","",IF(COUNTIF(Campaigns!$A$7:$A$300,C651)&gt;0,"✓",IF(N(K651)=0,"– no spend","⚠ add to Campaigns tab")))</f>
        <v>✓</v>
      </c>
      <c r="V651" s="83" t="n">
        <f aca="false">IF(K651="","",K651*IF(Settings!$B$22=Settings!$C$6,1,IF(Settings!$B$22="USD",1/INDEX(Settings!$B$29:$B$40,MONTH(A651)),INDEX(Settings!$B$29:$B$40,MONTH(A651)))))</f>
        <v>81.03</v>
      </c>
    </row>
    <row r="652" customFormat="false" ht="15" hidden="false" customHeight="false" outlineLevel="0" collapsed="false">
      <c r="A652" s="81" t="n">
        <v>46136</v>
      </c>
      <c r="B652" s="81" t="n">
        <v>46136</v>
      </c>
      <c r="C652" s="82" t="s">
        <v>167</v>
      </c>
      <c r="D652" s="82" t="s">
        <v>522</v>
      </c>
      <c r="E652" s="82" t="s">
        <v>523</v>
      </c>
      <c r="F652" s="0" t="n">
        <v>12</v>
      </c>
      <c r="G652" s="82" t="s">
        <v>524</v>
      </c>
      <c r="H652" s="0" t="n">
        <v>12.38666667</v>
      </c>
      <c r="I652" s="0" t="n">
        <v>50</v>
      </c>
      <c r="J652" s="82" t="s">
        <v>528</v>
      </c>
      <c r="K652" s="83" t="n">
        <v>148.64</v>
      </c>
      <c r="L652" s="0" t="n">
        <v>11847</v>
      </c>
      <c r="M652" s="0" t="n">
        <v>10196</v>
      </c>
      <c r="N652" s="0" t="n">
        <v>1.161926</v>
      </c>
      <c r="O652" s="0" t="n">
        <v>138</v>
      </c>
      <c r="P652" s="0" t="n">
        <v>14</v>
      </c>
      <c r="Q652" s="82" t="s">
        <v>527</v>
      </c>
      <c r="U652" s="0" t="str">
        <f aca="false">IF(C652="","",IF(COUNTIF(Campaigns!$A$7:$A$300,C652)&gt;0,"✓",IF(N(K652)=0,"– no spend","⚠ add to Campaigns tab")))</f>
        <v>✓</v>
      </c>
      <c r="V652" s="83" t="n">
        <f aca="false">IF(K652="","",K652*IF(Settings!$B$22=Settings!$C$6,1,IF(Settings!$B$22="USD",1/INDEX(Settings!$B$29:$B$40,MONTH(A652)),INDEX(Settings!$B$29:$B$40,MONTH(A652)))))</f>
        <v>148.64</v>
      </c>
    </row>
    <row r="653" customFormat="false" ht="15" hidden="false" customHeight="false" outlineLevel="0" collapsed="false">
      <c r="A653" s="81" t="n">
        <v>46136</v>
      </c>
      <c r="B653" s="81" t="n">
        <v>46136</v>
      </c>
      <c r="C653" s="82" t="s">
        <v>166</v>
      </c>
      <c r="D653" s="82" t="s">
        <v>522</v>
      </c>
      <c r="E653" s="82" t="s">
        <v>523</v>
      </c>
      <c r="F653" s="0" t="n">
        <v>6</v>
      </c>
      <c r="G653" s="82" t="s">
        <v>524</v>
      </c>
      <c r="H653" s="0" t="n">
        <v>32.77666667</v>
      </c>
      <c r="I653" s="82" t="s">
        <v>525</v>
      </c>
      <c r="J653" s="82" t="s">
        <v>526</v>
      </c>
      <c r="K653" s="83" t="n">
        <v>196.66</v>
      </c>
      <c r="L653" s="0" t="n">
        <v>14032</v>
      </c>
      <c r="M653" s="0" t="n">
        <v>11216</v>
      </c>
      <c r="N653" s="0" t="n">
        <v>1.25107</v>
      </c>
      <c r="O653" s="0" t="n">
        <v>406</v>
      </c>
      <c r="P653" s="0" t="n">
        <v>6</v>
      </c>
      <c r="Q653" s="82" t="s">
        <v>527</v>
      </c>
      <c r="U653" s="0" t="str">
        <f aca="false">IF(C653="","",IF(COUNTIF(Campaigns!$A$7:$A$300,C653)&gt;0,"✓",IF(N(K653)=0,"– no spend","⚠ add to Campaigns tab")))</f>
        <v>✓</v>
      </c>
      <c r="V653" s="83" t="n">
        <f aca="false">IF(K653="","",K653*IF(Settings!$B$22=Settings!$C$6,1,IF(Settings!$B$22="USD",1/INDEX(Settings!$B$29:$B$40,MONTH(A653)),INDEX(Settings!$B$29:$B$40,MONTH(A653)))))</f>
        <v>196.66</v>
      </c>
    </row>
    <row r="654" customFormat="false" ht="15" hidden="false" customHeight="false" outlineLevel="0" collapsed="false">
      <c r="A654" s="81" t="n">
        <v>46136</v>
      </c>
      <c r="B654" s="81" t="n">
        <v>46136</v>
      </c>
      <c r="C654" s="82" t="s">
        <v>179</v>
      </c>
      <c r="D654" s="82" t="s">
        <v>522</v>
      </c>
      <c r="E654" s="82" t="s">
        <v>529</v>
      </c>
      <c r="F654" s="0" t="n">
        <v>1</v>
      </c>
      <c r="G654" s="82" t="s">
        <v>531</v>
      </c>
      <c r="H654" s="0" t="n">
        <v>20.16</v>
      </c>
      <c r="I654" s="0" t="n">
        <v>20</v>
      </c>
      <c r="J654" s="82" t="s">
        <v>528</v>
      </c>
      <c r="K654" s="83" t="n">
        <v>20.16</v>
      </c>
      <c r="L654" s="0" t="n">
        <v>1883</v>
      </c>
      <c r="M654" s="0" t="n">
        <v>1474</v>
      </c>
      <c r="N654" s="0" t="n">
        <v>1.277476</v>
      </c>
      <c r="O654" s="0" t="n">
        <v>15</v>
      </c>
      <c r="P654" s="0" t="n">
        <v>1</v>
      </c>
      <c r="Q654" s="82" t="s">
        <v>527</v>
      </c>
      <c r="U654" s="0" t="str">
        <f aca="false">IF(C654="","",IF(COUNTIF(Campaigns!$A$7:$A$300,C654)&gt;0,"✓",IF(N(K654)=0,"– no spend","⚠ add to Campaigns tab")))</f>
        <v>✓</v>
      </c>
      <c r="V654" s="83" t="n">
        <f aca="false">IF(K654="","",K654*IF(Settings!$B$22=Settings!$C$6,1,IF(Settings!$B$22="USD",1/INDEX(Settings!$B$29:$B$40,MONTH(A654)),INDEX(Settings!$B$29:$B$40,MONTH(A654)))))</f>
        <v>20.16</v>
      </c>
    </row>
    <row r="655" customFormat="false" ht="15" hidden="false" customHeight="false" outlineLevel="0" collapsed="false">
      <c r="A655" s="81" t="n">
        <v>46136</v>
      </c>
      <c r="B655" s="81" t="n">
        <v>46136</v>
      </c>
      <c r="C655" s="82" t="s">
        <v>168</v>
      </c>
      <c r="D655" s="82" t="s">
        <v>522</v>
      </c>
      <c r="E655" s="82" t="s">
        <v>529</v>
      </c>
      <c r="F655" s="0" t="n">
        <v>7</v>
      </c>
      <c r="G655" s="82" t="s">
        <v>534</v>
      </c>
      <c r="H655" s="0" t="n">
        <v>33.69428571</v>
      </c>
      <c r="I655" s="0" t="n">
        <v>100</v>
      </c>
      <c r="J655" s="82" t="s">
        <v>528</v>
      </c>
      <c r="K655" s="83" t="n">
        <v>235.86</v>
      </c>
      <c r="L655" s="0" t="n">
        <v>7680</v>
      </c>
      <c r="M655" s="0" t="n">
        <v>5317</v>
      </c>
      <c r="N655" s="0" t="n">
        <v>1.444424</v>
      </c>
      <c r="O655" s="0" t="n">
        <v>124</v>
      </c>
      <c r="P655" s="0" t="n">
        <v>9</v>
      </c>
      <c r="Q655" s="82" t="s">
        <v>527</v>
      </c>
      <c r="U655" s="0" t="str">
        <f aca="false">IF(C655="","",IF(COUNTIF(Campaigns!$A$7:$A$300,C655)&gt;0,"✓",IF(N(K655)=0,"– no spend","⚠ add to Campaigns tab")))</f>
        <v>✓</v>
      </c>
      <c r="V655" s="83" t="n">
        <f aca="false">IF(K655="","",K655*IF(Settings!$B$22=Settings!$C$6,1,IF(Settings!$B$22="USD",1/INDEX(Settings!$B$29:$B$40,MONTH(A655)),INDEX(Settings!$B$29:$B$40,MONTH(A655)))))</f>
        <v>235.86</v>
      </c>
    </row>
    <row r="656" customFormat="false" ht="15" hidden="false" customHeight="false" outlineLevel="0" collapsed="false">
      <c r="A656" s="81" t="n">
        <v>46136</v>
      </c>
      <c r="B656" s="81" t="n">
        <v>46136</v>
      </c>
      <c r="C656" s="82" t="s">
        <v>170</v>
      </c>
      <c r="D656" s="82" t="s">
        <v>522</v>
      </c>
      <c r="E656" s="82" t="s">
        <v>523</v>
      </c>
      <c r="F656" s="0" t="n">
        <v>2</v>
      </c>
      <c r="G656" s="82" t="s">
        <v>524</v>
      </c>
      <c r="H656" s="0" t="n">
        <v>49.22</v>
      </c>
      <c r="I656" s="0" t="n">
        <v>70</v>
      </c>
      <c r="J656" s="82" t="s">
        <v>528</v>
      </c>
      <c r="K656" s="83" t="n">
        <v>98.44</v>
      </c>
      <c r="L656" s="0" t="n">
        <v>2440</v>
      </c>
      <c r="M656" s="0" t="n">
        <v>2146</v>
      </c>
      <c r="N656" s="0" t="n">
        <v>1.136999</v>
      </c>
      <c r="O656" s="0" t="n">
        <v>24</v>
      </c>
      <c r="P656" s="0" t="n">
        <v>2</v>
      </c>
      <c r="Q656" s="82" t="s">
        <v>527</v>
      </c>
      <c r="U656" s="0" t="str">
        <f aca="false">IF(C656="","",IF(COUNTIF(Campaigns!$A$7:$A$300,C656)&gt;0,"✓",IF(N(K656)=0,"– no spend","⚠ add to Campaigns tab")))</f>
        <v>✓</v>
      </c>
      <c r="V656" s="83" t="n">
        <f aca="false">IF(K656="","",K656*IF(Settings!$B$22=Settings!$C$6,1,IF(Settings!$B$22="USD",1/INDEX(Settings!$B$29:$B$40,MONTH(A656)),INDEX(Settings!$B$29:$B$40,MONTH(A656)))))</f>
        <v>98.44</v>
      </c>
    </row>
    <row r="657" customFormat="false" ht="15" hidden="false" customHeight="false" outlineLevel="0" collapsed="false">
      <c r="A657" s="81" t="n">
        <v>46136</v>
      </c>
      <c r="B657" s="81" t="n">
        <v>46136</v>
      </c>
      <c r="C657" s="82" t="s">
        <v>169</v>
      </c>
      <c r="D657" s="82" t="s">
        <v>530</v>
      </c>
      <c r="E657" s="82" t="s">
        <v>529</v>
      </c>
      <c r="I657" s="0" t="n">
        <v>41.29</v>
      </c>
      <c r="J657" s="82" t="s">
        <v>528</v>
      </c>
      <c r="K657" s="83" t="n">
        <v>15.96</v>
      </c>
      <c r="L657" s="0" t="n">
        <v>1249</v>
      </c>
      <c r="M657" s="0" t="n">
        <v>810</v>
      </c>
      <c r="N657" s="0" t="n">
        <v>1.541975</v>
      </c>
      <c r="O657" s="0" t="n">
        <v>15</v>
      </c>
      <c r="Q657" s="82" t="s">
        <v>527</v>
      </c>
      <c r="U657" s="0" t="str">
        <f aca="false">IF(C657="","",IF(COUNTIF(Campaigns!$A$7:$A$300,C657)&gt;0,"✓",IF(N(K657)=0,"– no spend","⚠ add to Campaigns tab")))</f>
        <v>✓</v>
      </c>
      <c r="V657" s="83" t="n">
        <f aca="false">IF(K657="","",K657*IF(Settings!$B$22=Settings!$C$6,1,IF(Settings!$B$22="USD",1/INDEX(Settings!$B$29:$B$40,MONTH(A657)),INDEX(Settings!$B$29:$B$40,MONTH(A657)))))</f>
        <v>15.96</v>
      </c>
    </row>
    <row r="658" customFormat="false" ht="15" hidden="false" customHeight="false" outlineLevel="0" collapsed="false">
      <c r="A658" s="81" t="n">
        <v>46137</v>
      </c>
      <c r="B658" s="81" t="n">
        <v>46137</v>
      </c>
      <c r="C658" s="82" t="s">
        <v>171</v>
      </c>
      <c r="D658" s="82" t="s">
        <v>522</v>
      </c>
      <c r="E658" s="82" t="s">
        <v>532</v>
      </c>
      <c r="I658" s="0" t="n">
        <v>90</v>
      </c>
      <c r="J658" s="82" t="s">
        <v>528</v>
      </c>
      <c r="K658" s="83" t="n">
        <v>50.51</v>
      </c>
      <c r="L658" s="0" t="n">
        <v>1370</v>
      </c>
      <c r="M658" s="0" t="n">
        <v>1238</v>
      </c>
      <c r="N658" s="0" t="n">
        <v>1.106624</v>
      </c>
      <c r="O658" s="0" t="n">
        <v>9</v>
      </c>
      <c r="P658" s="0" t="n">
        <v>2</v>
      </c>
      <c r="Q658" s="82" t="s">
        <v>527</v>
      </c>
      <c r="U658" s="0" t="str">
        <f aca="false">IF(C658="","",IF(COUNTIF(Campaigns!$A$7:$A$300,C658)&gt;0,"✓",IF(N(K658)=0,"– no spend","⚠ add to Campaigns tab")))</f>
        <v>✓</v>
      </c>
      <c r="V658" s="83" t="n">
        <f aca="false">IF(K658="","",K658*IF(Settings!$B$22=Settings!$C$6,1,IF(Settings!$B$22="USD",1/INDEX(Settings!$B$29:$B$40,MONTH(A658)),INDEX(Settings!$B$29:$B$40,MONTH(A658)))))</f>
        <v>50.51</v>
      </c>
    </row>
    <row r="659" customFormat="false" ht="15" hidden="false" customHeight="false" outlineLevel="0" collapsed="false">
      <c r="A659" s="81" t="n">
        <v>46137</v>
      </c>
      <c r="B659" s="81" t="n">
        <v>46137</v>
      </c>
      <c r="C659" s="82" t="s">
        <v>167</v>
      </c>
      <c r="D659" s="82" t="s">
        <v>522</v>
      </c>
      <c r="E659" s="82" t="s">
        <v>523</v>
      </c>
      <c r="I659" s="0" t="n">
        <v>50</v>
      </c>
      <c r="J659" s="82" t="s">
        <v>528</v>
      </c>
      <c r="K659" s="83" t="n">
        <v>26.43</v>
      </c>
      <c r="L659" s="0" t="n">
        <v>2017</v>
      </c>
      <c r="M659" s="0" t="n">
        <v>1933</v>
      </c>
      <c r="N659" s="0" t="n">
        <v>1.043456</v>
      </c>
      <c r="O659" s="0" t="n">
        <v>28</v>
      </c>
      <c r="Q659" s="82" t="s">
        <v>527</v>
      </c>
      <c r="U659" s="0" t="str">
        <f aca="false">IF(C659="","",IF(COUNTIF(Campaigns!$A$7:$A$300,C659)&gt;0,"✓",IF(N(K659)=0,"– no spend","⚠ add to Campaigns tab")))</f>
        <v>✓</v>
      </c>
      <c r="V659" s="83" t="n">
        <f aca="false">IF(K659="","",K659*IF(Settings!$B$22=Settings!$C$6,1,IF(Settings!$B$22="USD",1/INDEX(Settings!$B$29:$B$40,MONTH(A659)),INDEX(Settings!$B$29:$B$40,MONTH(A659)))))</f>
        <v>26.43</v>
      </c>
    </row>
    <row r="660" customFormat="false" ht="15" hidden="false" customHeight="false" outlineLevel="0" collapsed="false">
      <c r="A660" s="81" t="n">
        <v>46137</v>
      </c>
      <c r="B660" s="81" t="n">
        <v>46137</v>
      </c>
      <c r="C660" s="82" t="s">
        <v>166</v>
      </c>
      <c r="D660" s="82" t="s">
        <v>522</v>
      </c>
      <c r="E660" s="82" t="s">
        <v>523</v>
      </c>
      <c r="F660" s="0" t="n">
        <v>3</v>
      </c>
      <c r="G660" s="82" t="s">
        <v>524</v>
      </c>
      <c r="H660" s="0" t="n">
        <v>58.05</v>
      </c>
      <c r="I660" s="82" t="s">
        <v>525</v>
      </c>
      <c r="J660" s="82" t="s">
        <v>526</v>
      </c>
      <c r="K660" s="83" t="n">
        <v>174.15</v>
      </c>
      <c r="L660" s="0" t="n">
        <v>9710</v>
      </c>
      <c r="M660" s="0" t="n">
        <v>8693</v>
      </c>
      <c r="N660" s="0" t="n">
        <v>1.116991</v>
      </c>
      <c r="O660" s="0" t="n">
        <v>71</v>
      </c>
      <c r="P660" s="0" t="n">
        <v>4</v>
      </c>
      <c r="Q660" s="82" t="s">
        <v>527</v>
      </c>
      <c r="U660" s="0" t="str">
        <f aca="false">IF(C660="","",IF(COUNTIF(Campaigns!$A$7:$A$300,C660)&gt;0,"✓",IF(N(K660)=0,"– no spend","⚠ add to Campaigns tab")))</f>
        <v>✓</v>
      </c>
      <c r="V660" s="83" t="n">
        <f aca="false">IF(K660="","",K660*IF(Settings!$B$22=Settings!$C$6,1,IF(Settings!$B$22="USD",1/INDEX(Settings!$B$29:$B$40,MONTH(A660)),INDEX(Settings!$B$29:$B$40,MONTH(A660)))))</f>
        <v>174.15</v>
      </c>
    </row>
    <row r="661" customFormat="false" ht="15" hidden="false" customHeight="false" outlineLevel="0" collapsed="false">
      <c r="A661" s="81" t="n">
        <v>46137</v>
      </c>
      <c r="B661" s="81" t="n">
        <v>46137</v>
      </c>
      <c r="C661" s="82" t="s">
        <v>179</v>
      </c>
      <c r="D661" s="82" t="s">
        <v>522</v>
      </c>
      <c r="E661" s="82" t="s">
        <v>529</v>
      </c>
      <c r="I661" s="0" t="n">
        <v>20</v>
      </c>
      <c r="J661" s="82" t="s">
        <v>528</v>
      </c>
      <c r="K661" s="83" t="n">
        <v>19.62</v>
      </c>
      <c r="L661" s="0" t="n">
        <v>1846</v>
      </c>
      <c r="M661" s="0" t="n">
        <v>1547</v>
      </c>
      <c r="N661" s="0" t="n">
        <v>1.193277</v>
      </c>
      <c r="O661" s="0" t="n">
        <v>12</v>
      </c>
      <c r="Q661" s="82" t="s">
        <v>527</v>
      </c>
      <c r="U661" s="0" t="str">
        <f aca="false">IF(C661="","",IF(COUNTIF(Campaigns!$A$7:$A$300,C661)&gt;0,"✓",IF(N(K661)=0,"– no spend","⚠ add to Campaigns tab")))</f>
        <v>✓</v>
      </c>
      <c r="V661" s="83" t="n">
        <f aca="false">IF(K661="","",K661*IF(Settings!$B$22=Settings!$C$6,1,IF(Settings!$B$22="USD",1/INDEX(Settings!$B$29:$B$40,MONTH(A661)),INDEX(Settings!$B$29:$B$40,MONTH(A661)))))</f>
        <v>19.62</v>
      </c>
    </row>
    <row r="662" customFormat="false" ht="15" hidden="false" customHeight="false" outlineLevel="0" collapsed="false">
      <c r="A662" s="81" t="n">
        <v>46137</v>
      </c>
      <c r="B662" s="81" t="n">
        <v>46137</v>
      </c>
      <c r="C662" s="82" t="s">
        <v>168</v>
      </c>
      <c r="D662" s="82" t="s">
        <v>522</v>
      </c>
      <c r="E662" s="82" t="s">
        <v>529</v>
      </c>
      <c r="F662" s="0" t="n">
        <v>9</v>
      </c>
      <c r="G662" s="82" t="s">
        <v>534</v>
      </c>
      <c r="H662" s="0" t="n">
        <v>23.79777778</v>
      </c>
      <c r="I662" s="0" t="n">
        <v>100</v>
      </c>
      <c r="J662" s="82" t="s">
        <v>528</v>
      </c>
      <c r="K662" s="83" t="n">
        <v>214.18</v>
      </c>
      <c r="L662" s="0" t="n">
        <v>8541</v>
      </c>
      <c r="M662" s="0" t="n">
        <v>6301</v>
      </c>
      <c r="N662" s="0" t="n">
        <v>1.355499</v>
      </c>
      <c r="O662" s="0" t="n">
        <v>160</v>
      </c>
      <c r="P662" s="0" t="n">
        <v>11</v>
      </c>
      <c r="Q662" s="82" t="s">
        <v>527</v>
      </c>
      <c r="U662" s="0" t="str">
        <f aca="false">IF(C662="","",IF(COUNTIF(Campaigns!$A$7:$A$300,C662)&gt;0,"✓",IF(N(K662)=0,"– no spend","⚠ add to Campaigns tab")))</f>
        <v>✓</v>
      </c>
      <c r="V662" s="83" t="n">
        <f aca="false">IF(K662="","",K662*IF(Settings!$B$22=Settings!$C$6,1,IF(Settings!$B$22="USD",1/INDEX(Settings!$B$29:$B$40,MONTH(A662)),INDEX(Settings!$B$29:$B$40,MONTH(A662)))))</f>
        <v>214.18</v>
      </c>
    </row>
    <row r="663" customFormat="false" ht="15" hidden="false" customHeight="false" outlineLevel="0" collapsed="false">
      <c r="A663" s="81" t="n">
        <v>46137</v>
      </c>
      <c r="B663" s="81" t="n">
        <v>46137</v>
      </c>
      <c r="C663" s="82" t="s">
        <v>170</v>
      </c>
      <c r="D663" s="82" t="s">
        <v>522</v>
      </c>
      <c r="E663" s="82" t="s">
        <v>523</v>
      </c>
      <c r="F663" s="0" t="n">
        <v>2</v>
      </c>
      <c r="G663" s="82" t="s">
        <v>524</v>
      </c>
      <c r="H663" s="0" t="n">
        <v>18.155</v>
      </c>
      <c r="I663" s="0" t="n">
        <v>70</v>
      </c>
      <c r="J663" s="82" t="s">
        <v>528</v>
      </c>
      <c r="K663" s="83" t="n">
        <v>36.31</v>
      </c>
      <c r="L663" s="0" t="n">
        <v>964</v>
      </c>
      <c r="M663" s="0" t="n">
        <v>915</v>
      </c>
      <c r="N663" s="0" t="n">
        <v>1.053552</v>
      </c>
      <c r="O663" s="0" t="n">
        <v>7</v>
      </c>
      <c r="P663" s="0" t="n">
        <v>2</v>
      </c>
      <c r="Q663" s="82" t="s">
        <v>527</v>
      </c>
      <c r="U663" s="0" t="str">
        <f aca="false">IF(C663="","",IF(COUNTIF(Campaigns!$A$7:$A$300,C663)&gt;0,"✓",IF(N(K663)=0,"– no spend","⚠ add to Campaigns tab")))</f>
        <v>✓</v>
      </c>
      <c r="V663" s="83" t="n">
        <f aca="false">IF(K663="","",K663*IF(Settings!$B$22=Settings!$C$6,1,IF(Settings!$B$22="USD",1/INDEX(Settings!$B$29:$B$40,MONTH(A663)),INDEX(Settings!$B$29:$B$40,MONTH(A663)))))</f>
        <v>36.31</v>
      </c>
    </row>
    <row r="664" customFormat="false" ht="15" hidden="false" customHeight="false" outlineLevel="0" collapsed="false">
      <c r="A664" s="81" t="n">
        <v>46137</v>
      </c>
      <c r="B664" s="81" t="n">
        <v>46137</v>
      </c>
      <c r="C664" s="82" t="s">
        <v>169</v>
      </c>
      <c r="D664" s="82" t="s">
        <v>530</v>
      </c>
      <c r="E664" s="82" t="s">
        <v>529</v>
      </c>
      <c r="I664" s="0" t="n">
        <v>41.29</v>
      </c>
      <c r="J664" s="82" t="s">
        <v>528</v>
      </c>
      <c r="K664" s="83" t="n">
        <v>12.77</v>
      </c>
      <c r="L664" s="0" t="n">
        <v>750</v>
      </c>
      <c r="M664" s="0" t="n">
        <v>608</v>
      </c>
      <c r="N664" s="0" t="n">
        <v>1.233553</v>
      </c>
      <c r="O664" s="0" t="n">
        <v>6</v>
      </c>
      <c r="Q664" s="82" t="s">
        <v>527</v>
      </c>
      <c r="U664" s="0" t="str">
        <f aca="false">IF(C664="","",IF(COUNTIF(Campaigns!$A$7:$A$300,C664)&gt;0,"✓",IF(N(K664)=0,"– no spend","⚠ add to Campaigns tab")))</f>
        <v>✓</v>
      </c>
      <c r="V664" s="83" t="n">
        <f aca="false">IF(K664="","",K664*IF(Settings!$B$22=Settings!$C$6,1,IF(Settings!$B$22="USD",1/INDEX(Settings!$B$29:$B$40,MONTH(A664)),INDEX(Settings!$B$29:$B$40,MONTH(A664)))))</f>
        <v>12.77</v>
      </c>
    </row>
    <row r="665" customFormat="false" ht="15" hidden="false" customHeight="false" outlineLevel="0" collapsed="false">
      <c r="A665" s="81" t="n">
        <v>46138</v>
      </c>
      <c r="B665" s="81" t="n">
        <v>46138</v>
      </c>
      <c r="C665" s="82" t="s">
        <v>171</v>
      </c>
      <c r="D665" s="82" t="s">
        <v>522</v>
      </c>
      <c r="E665" s="82" t="s">
        <v>532</v>
      </c>
      <c r="I665" s="0" t="n">
        <v>90</v>
      </c>
      <c r="J665" s="82" t="s">
        <v>528</v>
      </c>
      <c r="K665" s="83" t="n">
        <v>97.48</v>
      </c>
      <c r="L665" s="0" t="n">
        <v>2831</v>
      </c>
      <c r="M665" s="0" t="n">
        <v>2465</v>
      </c>
      <c r="N665" s="0" t="n">
        <v>1.148479</v>
      </c>
      <c r="O665" s="0" t="n">
        <v>21</v>
      </c>
      <c r="P665" s="0" t="n">
        <v>1</v>
      </c>
      <c r="Q665" s="82" t="s">
        <v>527</v>
      </c>
      <c r="U665" s="0" t="str">
        <f aca="false">IF(C665="","",IF(COUNTIF(Campaigns!$A$7:$A$300,C665)&gt;0,"✓",IF(N(K665)=0,"– no spend","⚠ add to Campaigns tab")))</f>
        <v>✓</v>
      </c>
      <c r="V665" s="83" t="n">
        <f aca="false">IF(K665="","",K665*IF(Settings!$B$22=Settings!$C$6,1,IF(Settings!$B$22="USD",1/INDEX(Settings!$B$29:$B$40,MONTH(A665)),INDEX(Settings!$B$29:$B$40,MONTH(A665)))))</f>
        <v>97.48</v>
      </c>
    </row>
    <row r="666" customFormat="false" ht="15" hidden="false" customHeight="false" outlineLevel="0" collapsed="false">
      <c r="A666" s="81" t="n">
        <v>46138</v>
      </c>
      <c r="B666" s="81" t="n">
        <v>46138</v>
      </c>
      <c r="C666" s="82" t="s">
        <v>167</v>
      </c>
      <c r="D666" s="82" t="s">
        <v>522</v>
      </c>
      <c r="E666" s="82" t="s">
        <v>523</v>
      </c>
      <c r="F666" s="0" t="n">
        <v>3</v>
      </c>
      <c r="G666" s="82" t="s">
        <v>524</v>
      </c>
      <c r="H666" s="0" t="n">
        <v>32.90666667</v>
      </c>
      <c r="I666" s="0" t="n">
        <v>50</v>
      </c>
      <c r="J666" s="82" t="s">
        <v>528</v>
      </c>
      <c r="K666" s="83" t="n">
        <v>98.72</v>
      </c>
      <c r="L666" s="0" t="n">
        <v>8194</v>
      </c>
      <c r="M666" s="0" t="n">
        <v>7113</v>
      </c>
      <c r="N666" s="0" t="n">
        <v>1.151975</v>
      </c>
      <c r="O666" s="0" t="n">
        <v>111</v>
      </c>
      <c r="P666" s="0" t="n">
        <v>3</v>
      </c>
      <c r="Q666" s="82" t="s">
        <v>527</v>
      </c>
      <c r="U666" s="0" t="str">
        <f aca="false">IF(C666="","",IF(COUNTIF(Campaigns!$A$7:$A$300,C666)&gt;0,"✓",IF(N(K666)=0,"– no spend","⚠ add to Campaigns tab")))</f>
        <v>✓</v>
      </c>
      <c r="V666" s="83" t="n">
        <f aca="false">IF(K666="","",K666*IF(Settings!$B$22=Settings!$C$6,1,IF(Settings!$B$22="USD",1/INDEX(Settings!$B$29:$B$40,MONTH(A666)),INDEX(Settings!$B$29:$B$40,MONTH(A666)))))</f>
        <v>98.72</v>
      </c>
    </row>
    <row r="667" customFormat="false" ht="15" hidden="false" customHeight="false" outlineLevel="0" collapsed="false">
      <c r="A667" s="81" t="n">
        <v>46138</v>
      </c>
      <c r="B667" s="81" t="n">
        <v>46138</v>
      </c>
      <c r="C667" s="82" t="s">
        <v>166</v>
      </c>
      <c r="D667" s="82" t="s">
        <v>522</v>
      </c>
      <c r="E667" s="82" t="s">
        <v>523</v>
      </c>
      <c r="F667" s="0" t="n">
        <v>1</v>
      </c>
      <c r="G667" s="82" t="s">
        <v>524</v>
      </c>
      <c r="H667" s="0" t="n">
        <v>218.07</v>
      </c>
      <c r="I667" s="82" t="s">
        <v>525</v>
      </c>
      <c r="J667" s="82" t="s">
        <v>526</v>
      </c>
      <c r="K667" s="83" t="n">
        <v>218.07</v>
      </c>
      <c r="L667" s="0" t="n">
        <v>13010</v>
      </c>
      <c r="M667" s="0" t="n">
        <v>10591</v>
      </c>
      <c r="N667" s="0" t="n">
        <v>1.228401</v>
      </c>
      <c r="O667" s="0" t="n">
        <v>113</v>
      </c>
      <c r="P667" s="0" t="n">
        <v>1</v>
      </c>
      <c r="Q667" s="82" t="s">
        <v>527</v>
      </c>
      <c r="U667" s="0" t="str">
        <f aca="false">IF(C667="","",IF(COUNTIF(Campaigns!$A$7:$A$300,C667)&gt;0,"✓",IF(N(K667)=0,"– no spend","⚠ add to Campaigns tab")))</f>
        <v>✓</v>
      </c>
      <c r="V667" s="83" t="n">
        <f aca="false">IF(K667="","",K667*IF(Settings!$B$22=Settings!$C$6,1,IF(Settings!$B$22="USD",1/INDEX(Settings!$B$29:$B$40,MONTH(A667)),INDEX(Settings!$B$29:$B$40,MONTH(A667)))))</f>
        <v>218.07</v>
      </c>
    </row>
    <row r="668" customFormat="false" ht="15" hidden="false" customHeight="false" outlineLevel="0" collapsed="false">
      <c r="A668" s="81" t="n">
        <v>46138</v>
      </c>
      <c r="B668" s="81" t="n">
        <v>46138</v>
      </c>
      <c r="C668" s="82" t="s">
        <v>179</v>
      </c>
      <c r="D668" s="82" t="s">
        <v>522</v>
      </c>
      <c r="E668" s="82" t="s">
        <v>529</v>
      </c>
      <c r="F668" s="0" t="n">
        <v>3</v>
      </c>
      <c r="G668" s="82" t="s">
        <v>531</v>
      </c>
      <c r="H668" s="0" t="n">
        <v>8.01333333</v>
      </c>
      <c r="I668" s="0" t="n">
        <v>20</v>
      </c>
      <c r="J668" s="82" t="s">
        <v>528</v>
      </c>
      <c r="K668" s="83" t="n">
        <v>24.04</v>
      </c>
      <c r="L668" s="0" t="n">
        <v>1522</v>
      </c>
      <c r="M668" s="0" t="n">
        <v>1214</v>
      </c>
      <c r="N668" s="0" t="n">
        <v>1.253707</v>
      </c>
      <c r="O668" s="0" t="n">
        <v>11</v>
      </c>
      <c r="P668" s="0" t="n">
        <v>3</v>
      </c>
      <c r="Q668" s="82" t="s">
        <v>527</v>
      </c>
      <c r="U668" s="0" t="str">
        <f aca="false">IF(C668="","",IF(COUNTIF(Campaigns!$A$7:$A$300,C668)&gt;0,"✓",IF(N(K668)=0,"– no spend","⚠ add to Campaigns tab")))</f>
        <v>✓</v>
      </c>
      <c r="V668" s="83" t="n">
        <f aca="false">IF(K668="","",K668*IF(Settings!$B$22=Settings!$C$6,1,IF(Settings!$B$22="USD",1/INDEX(Settings!$B$29:$B$40,MONTH(A668)),INDEX(Settings!$B$29:$B$40,MONTH(A668)))))</f>
        <v>24.04</v>
      </c>
    </row>
    <row r="669" customFormat="false" ht="15" hidden="false" customHeight="false" outlineLevel="0" collapsed="false">
      <c r="A669" s="81" t="n">
        <v>46138</v>
      </c>
      <c r="B669" s="81" t="n">
        <v>46138</v>
      </c>
      <c r="C669" s="82" t="s">
        <v>168</v>
      </c>
      <c r="D669" s="82" t="s">
        <v>522</v>
      </c>
      <c r="E669" s="82" t="s">
        <v>529</v>
      </c>
      <c r="F669" s="0" t="n">
        <v>5</v>
      </c>
      <c r="G669" s="82" t="s">
        <v>534</v>
      </c>
      <c r="H669" s="0" t="n">
        <v>53.416</v>
      </c>
      <c r="I669" s="0" t="n">
        <v>100</v>
      </c>
      <c r="J669" s="82" t="s">
        <v>528</v>
      </c>
      <c r="K669" s="83" t="n">
        <v>267.08</v>
      </c>
      <c r="L669" s="0" t="n">
        <v>9375</v>
      </c>
      <c r="M669" s="0" t="n">
        <v>6663</v>
      </c>
      <c r="N669" s="0" t="n">
        <v>1.407024</v>
      </c>
      <c r="O669" s="0" t="n">
        <v>141</v>
      </c>
      <c r="P669" s="0" t="n">
        <v>5</v>
      </c>
      <c r="Q669" s="82" t="s">
        <v>527</v>
      </c>
      <c r="U669" s="0" t="str">
        <f aca="false">IF(C669="","",IF(COUNTIF(Campaigns!$A$7:$A$300,C669)&gt;0,"✓",IF(N(K669)=0,"– no spend","⚠ add to Campaigns tab")))</f>
        <v>✓</v>
      </c>
      <c r="V669" s="83" t="n">
        <f aca="false">IF(K669="","",K669*IF(Settings!$B$22=Settings!$C$6,1,IF(Settings!$B$22="USD",1/INDEX(Settings!$B$29:$B$40,MONTH(A669)),INDEX(Settings!$B$29:$B$40,MONTH(A669)))))</f>
        <v>267.08</v>
      </c>
    </row>
    <row r="670" customFormat="false" ht="15" hidden="false" customHeight="false" outlineLevel="0" collapsed="false">
      <c r="A670" s="81" t="n">
        <v>46138</v>
      </c>
      <c r="B670" s="81" t="n">
        <v>46138</v>
      </c>
      <c r="C670" s="82" t="s">
        <v>170</v>
      </c>
      <c r="D670" s="82" t="s">
        <v>522</v>
      </c>
      <c r="E670" s="82" t="s">
        <v>523</v>
      </c>
      <c r="F670" s="0" t="n">
        <v>7</v>
      </c>
      <c r="G670" s="82" t="s">
        <v>524</v>
      </c>
      <c r="H670" s="0" t="n">
        <v>13.61714286</v>
      </c>
      <c r="I670" s="0" t="n">
        <v>70</v>
      </c>
      <c r="J670" s="82" t="s">
        <v>528</v>
      </c>
      <c r="K670" s="83" t="n">
        <v>95.32</v>
      </c>
      <c r="L670" s="0" t="n">
        <v>2400</v>
      </c>
      <c r="M670" s="0" t="n">
        <v>2118</v>
      </c>
      <c r="N670" s="0" t="n">
        <v>1.133144</v>
      </c>
      <c r="O670" s="0" t="n">
        <v>31</v>
      </c>
      <c r="P670" s="0" t="n">
        <v>7</v>
      </c>
      <c r="Q670" s="82" t="s">
        <v>527</v>
      </c>
      <c r="U670" s="0" t="str">
        <f aca="false">IF(C670="","",IF(COUNTIF(Campaigns!$A$7:$A$300,C670)&gt;0,"✓",IF(N(K670)=0,"– no spend","⚠ add to Campaigns tab")))</f>
        <v>✓</v>
      </c>
      <c r="V670" s="83" t="n">
        <f aca="false">IF(K670="","",K670*IF(Settings!$B$22=Settings!$C$6,1,IF(Settings!$B$22="USD",1/INDEX(Settings!$B$29:$B$40,MONTH(A670)),INDEX(Settings!$B$29:$B$40,MONTH(A670)))))</f>
        <v>95.32</v>
      </c>
    </row>
    <row r="671" customFormat="false" ht="15" hidden="false" customHeight="false" outlineLevel="0" collapsed="false">
      <c r="A671" s="81" t="n">
        <v>46138</v>
      </c>
      <c r="B671" s="81" t="n">
        <v>46138</v>
      </c>
      <c r="C671" s="82" t="s">
        <v>169</v>
      </c>
      <c r="D671" s="82" t="s">
        <v>530</v>
      </c>
      <c r="E671" s="82" t="s">
        <v>529</v>
      </c>
      <c r="F671" s="0" t="n">
        <v>1</v>
      </c>
      <c r="G671" s="82" t="s">
        <v>531</v>
      </c>
      <c r="H671" s="0" t="n">
        <v>21.64</v>
      </c>
      <c r="I671" s="0" t="n">
        <v>41.29</v>
      </c>
      <c r="J671" s="82" t="s">
        <v>528</v>
      </c>
      <c r="K671" s="83" t="n">
        <v>21.64</v>
      </c>
      <c r="L671" s="0" t="n">
        <v>1550</v>
      </c>
      <c r="M671" s="0" t="n">
        <v>1021</v>
      </c>
      <c r="N671" s="0" t="n">
        <v>1.518119</v>
      </c>
      <c r="O671" s="0" t="n">
        <v>20</v>
      </c>
      <c r="P671" s="0" t="n">
        <v>1</v>
      </c>
      <c r="Q671" s="82" t="s">
        <v>527</v>
      </c>
      <c r="U671" s="0" t="str">
        <f aca="false">IF(C671="","",IF(COUNTIF(Campaigns!$A$7:$A$300,C671)&gt;0,"✓",IF(N(K671)=0,"– no spend","⚠ add to Campaigns tab")))</f>
        <v>✓</v>
      </c>
      <c r="V671" s="83" t="n">
        <f aca="false">IF(K671="","",K671*IF(Settings!$B$22=Settings!$C$6,1,IF(Settings!$B$22="USD",1/INDEX(Settings!$B$29:$B$40,MONTH(A671)),INDEX(Settings!$B$29:$B$40,MONTH(A671)))))</f>
        <v>21.64</v>
      </c>
    </row>
    <row r="672" customFormat="false" ht="15" hidden="false" customHeight="false" outlineLevel="0" collapsed="false">
      <c r="A672" s="81" t="n">
        <v>46139</v>
      </c>
      <c r="B672" s="81" t="n">
        <v>46139</v>
      </c>
      <c r="C672" s="82" t="s">
        <v>171</v>
      </c>
      <c r="D672" s="82" t="s">
        <v>522</v>
      </c>
      <c r="E672" s="82" t="s">
        <v>532</v>
      </c>
      <c r="I672" s="0" t="n">
        <v>90</v>
      </c>
      <c r="J672" s="82" t="s">
        <v>528</v>
      </c>
      <c r="K672" s="83" t="n">
        <v>92.8</v>
      </c>
      <c r="L672" s="0" t="n">
        <v>2524</v>
      </c>
      <c r="M672" s="0" t="n">
        <v>2077</v>
      </c>
      <c r="N672" s="0" t="n">
        <v>1.215214</v>
      </c>
      <c r="O672" s="0" t="n">
        <v>20</v>
      </c>
      <c r="Q672" s="82" t="s">
        <v>527</v>
      </c>
      <c r="U672" s="0" t="str">
        <f aca="false">IF(C672="","",IF(COUNTIF(Campaigns!$A$7:$A$300,C672)&gt;0,"✓",IF(N(K672)=0,"– no spend","⚠ add to Campaigns tab")))</f>
        <v>✓</v>
      </c>
      <c r="V672" s="83" t="n">
        <f aca="false">IF(K672="","",K672*IF(Settings!$B$22=Settings!$C$6,1,IF(Settings!$B$22="USD",1/INDEX(Settings!$B$29:$B$40,MONTH(A672)),INDEX(Settings!$B$29:$B$40,MONTH(A672)))))</f>
        <v>92.8</v>
      </c>
    </row>
    <row r="673" customFormat="false" ht="15" hidden="false" customHeight="false" outlineLevel="0" collapsed="false">
      <c r="A673" s="81" t="n">
        <v>46139</v>
      </c>
      <c r="B673" s="81" t="n">
        <v>46139</v>
      </c>
      <c r="C673" s="82" t="s">
        <v>167</v>
      </c>
      <c r="D673" s="82" t="s">
        <v>522</v>
      </c>
      <c r="E673" s="82" t="s">
        <v>523</v>
      </c>
      <c r="F673" s="0" t="n">
        <v>4</v>
      </c>
      <c r="G673" s="82" t="s">
        <v>524</v>
      </c>
      <c r="H673" s="0" t="n">
        <v>23.965</v>
      </c>
      <c r="I673" s="0" t="n">
        <v>50</v>
      </c>
      <c r="J673" s="82" t="s">
        <v>528</v>
      </c>
      <c r="K673" s="83" t="n">
        <v>95.86</v>
      </c>
      <c r="L673" s="0" t="n">
        <v>8577</v>
      </c>
      <c r="M673" s="0" t="n">
        <v>7351</v>
      </c>
      <c r="N673" s="0" t="n">
        <v>1.16678</v>
      </c>
      <c r="O673" s="0" t="n">
        <v>86</v>
      </c>
      <c r="P673" s="0" t="n">
        <v>4</v>
      </c>
      <c r="Q673" s="82" t="s">
        <v>527</v>
      </c>
      <c r="U673" s="0" t="str">
        <f aca="false">IF(C673="","",IF(COUNTIF(Campaigns!$A$7:$A$300,C673)&gt;0,"✓",IF(N(K673)=0,"– no spend","⚠ add to Campaigns tab")))</f>
        <v>✓</v>
      </c>
      <c r="V673" s="83" t="n">
        <f aca="false">IF(K673="","",K673*IF(Settings!$B$22=Settings!$C$6,1,IF(Settings!$B$22="USD",1/INDEX(Settings!$B$29:$B$40,MONTH(A673)),INDEX(Settings!$B$29:$B$40,MONTH(A673)))))</f>
        <v>95.86</v>
      </c>
    </row>
    <row r="674" customFormat="false" ht="15" hidden="false" customHeight="false" outlineLevel="0" collapsed="false">
      <c r="A674" s="81" t="n">
        <v>46139</v>
      </c>
      <c r="B674" s="81" t="n">
        <v>46139</v>
      </c>
      <c r="C674" s="82" t="s">
        <v>166</v>
      </c>
      <c r="D674" s="82" t="s">
        <v>522</v>
      </c>
      <c r="E674" s="82" t="s">
        <v>523</v>
      </c>
      <c r="F674" s="0" t="n">
        <v>7</v>
      </c>
      <c r="G674" s="82" t="s">
        <v>524</v>
      </c>
      <c r="H674" s="0" t="n">
        <v>27.49285714</v>
      </c>
      <c r="I674" s="82" t="s">
        <v>525</v>
      </c>
      <c r="J674" s="82" t="s">
        <v>526</v>
      </c>
      <c r="K674" s="83" t="n">
        <v>192.45</v>
      </c>
      <c r="L674" s="0" t="n">
        <v>13728</v>
      </c>
      <c r="M674" s="0" t="n">
        <v>11053</v>
      </c>
      <c r="N674" s="0" t="n">
        <v>1.242016</v>
      </c>
      <c r="O674" s="0" t="n">
        <v>104</v>
      </c>
      <c r="P674" s="0" t="n">
        <v>7</v>
      </c>
      <c r="Q674" s="82" t="s">
        <v>527</v>
      </c>
      <c r="U674" s="0" t="str">
        <f aca="false">IF(C674="","",IF(COUNTIF(Campaigns!$A$7:$A$300,C674)&gt;0,"✓",IF(N(K674)=0,"– no spend","⚠ add to Campaigns tab")))</f>
        <v>✓</v>
      </c>
      <c r="V674" s="83" t="n">
        <f aca="false">IF(K674="","",K674*IF(Settings!$B$22=Settings!$C$6,1,IF(Settings!$B$22="USD",1/INDEX(Settings!$B$29:$B$40,MONTH(A674)),INDEX(Settings!$B$29:$B$40,MONTH(A674)))))</f>
        <v>192.45</v>
      </c>
    </row>
    <row r="675" customFormat="false" ht="15" hidden="false" customHeight="false" outlineLevel="0" collapsed="false">
      <c r="A675" s="81" t="n">
        <v>46139</v>
      </c>
      <c r="B675" s="81" t="n">
        <v>46139</v>
      </c>
      <c r="C675" s="82" t="s">
        <v>179</v>
      </c>
      <c r="D675" s="82" t="s">
        <v>522</v>
      </c>
      <c r="E675" s="82" t="s">
        <v>529</v>
      </c>
      <c r="F675" s="0" t="n">
        <v>2</v>
      </c>
      <c r="G675" s="82" t="s">
        <v>531</v>
      </c>
      <c r="H675" s="0" t="n">
        <v>9.955</v>
      </c>
      <c r="I675" s="0" t="n">
        <v>20</v>
      </c>
      <c r="J675" s="82" t="s">
        <v>528</v>
      </c>
      <c r="K675" s="83" t="n">
        <v>19.91</v>
      </c>
      <c r="L675" s="0" t="n">
        <v>1871</v>
      </c>
      <c r="M675" s="0" t="n">
        <v>1464</v>
      </c>
      <c r="N675" s="0" t="n">
        <v>1.278005</v>
      </c>
      <c r="O675" s="0" t="n">
        <v>13</v>
      </c>
      <c r="P675" s="0" t="n">
        <v>2</v>
      </c>
      <c r="Q675" s="82" t="s">
        <v>527</v>
      </c>
      <c r="U675" s="0" t="str">
        <f aca="false">IF(C675="","",IF(COUNTIF(Campaigns!$A$7:$A$300,C675)&gt;0,"✓",IF(N(K675)=0,"– no spend","⚠ add to Campaigns tab")))</f>
        <v>✓</v>
      </c>
      <c r="V675" s="83" t="n">
        <f aca="false">IF(K675="","",K675*IF(Settings!$B$22=Settings!$C$6,1,IF(Settings!$B$22="USD",1/INDEX(Settings!$B$29:$B$40,MONTH(A675)),INDEX(Settings!$B$29:$B$40,MONTH(A675)))))</f>
        <v>19.91</v>
      </c>
    </row>
    <row r="676" customFormat="false" ht="15" hidden="false" customHeight="false" outlineLevel="0" collapsed="false">
      <c r="A676" s="81" t="n">
        <v>46139</v>
      </c>
      <c r="B676" s="81" t="n">
        <v>46139</v>
      </c>
      <c r="C676" s="82" t="s">
        <v>168</v>
      </c>
      <c r="D676" s="82" t="s">
        <v>522</v>
      </c>
      <c r="E676" s="82" t="s">
        <v>529</v>
      </c>
      <c r="F676" s="0" t="n">
        <v>9</v>
      </c>
      <c r="G676" s="82" t="s">
        <v>534</v>
      </c>
      <c r="H676" s="0" t="n">
        <v>26.76777778</v>
      </c>
      <c r="I676" s="0" t="n">
        <v>100</v>
      </c>
      <c r="J676" s="82" t="s">
        <v>528</v>
      </c>
      <c r="K676" s="83" t="n">
        <v>240.91</v>
      </c>
      <c r="L676" s="0" t="n">
        <v>10065</v>
      </c>
      <c r="M676" s="0" t="n">
        <v>7329</v>
      </c>
      <c r="N676" s="0" t="n">
        <v>1.373312</v>
      </c>
      <c r="O676" s="0" t="n">
        <v>139</v>
      </c>
      <c r="P676" s="0" t="n">
        <v>10</v>
      </c>
      <c r="Q676" s="82" t="s">
        <v>527</v>
      </c>
      <c r="U676" s="0" t="str">
        <f aca="false">IF(C676="","",IF(COUNTIF(Campaigns!$A$7:$A$300,C676)&gt;0,"✓",IF(N(K676)=0,"– no spend","⚠ add to Campaigns tab")))</f>
        <v>✓</v>
      </c>
      <c r="V676" s="83" t="n">
        <f aca="false">IF(K676="","",K676*IF(Settings!$B$22=Settings!$C$6,1,IF(Settings!$B$22="USD",1/INDEX(Settings!$B$29:$B$40,MONTH(A676)),INDEX(Settings!$B$29:$B$40,MONTH(A676)))))</f>
        <v>240.91</v>
      </c>
    </row>
    <row r="677" customFormat="false" ht="15" hidden="false" customHeight="false" outlineLevel="0" collapsed="false">
      <c r="A677" s="81" t="n">
        <v>46139</v>
      </c>
      <c r="B677" s="81" t="n">
        <v>46139</v>
      </c>
      <c r="C677" s="82" t="s">
        <v>170</v>
      </c>
      <c r="D677" s="82" t="s">
        <v>522</v>
      </c>
      <c r="E677" s="82" t="s">
        <v>523</v>
      </c>
      <c r="F677" s="0" t="n">
        <v>7</v>
      </c>
      <c r="G677" s="82" t="s">
        <v>524</v>
      </c>
      <c r="H677" s="0" t="n">
        <v>16.87428571</v>
      </c>
      <c r="I677" s="0" t="n">
        <v>70</v>
      </c>
      <c r="J677" s="82" t="s">
        <v>528</v>
      </c>
      <c r="K677" s="83" t="n">
        <v>118.12</v>
      </c>
      <c r="L677" s="0" t="n">
        <v>2500</v>
      </c>
      <c r="M677" s="0" t="n">
        <v>2177</v>
      </c>
      <c r="N677" s="0" t="n">
        <v>1.148369</v>
      </c>
      <c r="O677" s="0" t="n">
        <v>23</v>
      </c>
      <c r="P677" s="0" t="n">
        <v>8</v>
      </c>
      <c r="Q677" s="82" t="s">
        <v>527</v>
      </c>
      <c r="U677" s="0" t="str">
        <f aca="false">IF(C677="","",IF(COUNTIF(Campaigns!$A$7:$A$300,C677)&gt;0,"✓",IF(N(K677)=0,"– no spend","⚠ add to Campaigns tab")))</f>
        <v>✓</v>
      </c>
      <c r="V677" s="83" t="n">
        <f aca="false">IF(K677="","",K677*IF(Settings!$B$22=Settings!$C$6,1,IF(Settings!$B$22="USD",1/INDEX(Settings!$B$29:$B$40,MONTH(A677)),INDEX(Settings!$B$29:$B$40,MONTH(A677)))))</f>
        <v>118.12</v>
      </c>
    </row>
    <row r="678" customFormat="false" ht="15" hidden="false" customHeight="false" outlineLevel="0" collapsed="false">
      <c r="A678" s="81" t="n">
        <v>46139</v>
      </c>
      <c r="B678" s="81" t="n">
        <v>46139</v>
      </c>
      <c r="C678" s="82" t="s">
        <v>169</v>
      </c>
      <c r="D678" s="82" t="s">
        <v>530</v>
      </c>
      <c r="E678" s="82" t="s">
        <v>529</v>
      </c>
      <c r="F678" s="0" t="n">
        <v>1</v>
      </c>
      <c r="G678" s="82" t="s">
        <v>531</v>
      </c>
      <c r="H678" s="0" t="n">
        <v>21.45</v>
      </c>
      <c r="I678" s="0" t="n">
        <v>41.29</v>
      </c>
      <c r="J678" s="82" t="s">
        <v>528</v>
      </c>
      <c r="K678" s="83" t="n">
        <v>21.45</v>
      </c>
      <c r="L678" s="0" t="n">
        <v>1425</v>
      </c>
      <c r="M678" s="0" t="n">
        <v>998</v>
      </c>
      <c r="N678" s="0" t="n">
        <v>1.427856</v>
      </c>
      <c r="O678" s="0" t="n">
        <v>8</v>
      </c>
      <c r="P678" s="0" t="n">
        <v>1</v>
      </c>
      <c r="Q678" s="82" t="s">
        <v>527</v>
      </c>
      <c r="U678" s="0" t="str">
        <f aca="false">IF(C678="","",IF(COUNTIF(Campaigns!$A$7:$A$300,C678)&gt;0,"✓",IF(N(K678)=0,"– no spend","⚠ add to Campaigns tab")))</f>
        <v>✓</v>
      </c>
      <c r="V678" s="83" t="n">
        <f aca="false">IF(K678="","",K678*IF(Settings!$B$22=Settings!$C$6,1,IF(Settings!$B$22="USD",1/INDEX(Settings!$B$29:$B$40,MONTH(A678)),INDEX(Settings!$B$29:$B$40,MONTH(A678)))))</f>
        <v>21.45</v>
      </c>
    </row>
    <row r="679" customFormat="false" ht="15" hidden="false" customHeight="false" outlineLevel="0" collapsed="false">
      <c r="A679" s="81" t="n">
        <v>46140</v>
      </c>
      <c r="B679" s="81" t="n">
        <v>46140</v>
      </c>
      <c r="C679" s="82" t="s">
        <v>171</v>
      </c>
      <c r="D679" s="82" t="s">
        <v>522</v>
      </c>
      <c r="E679" s="82" t="s">
        <v>532</v>
      </c>
      <c r="I679" s="0" t="n">
        <v>90</v>
      </c>
      <c r="J679" s="82" t="s">
        <v>528</v>
      </c>
      <c r="K679" s="83" t="n">
        <v>98.1</v>
      </c>
      <c r="L679" s="0" t="n">
        <v>2714</v>
      </c>
      <c r="M679" s="0" t="n">
        <v>2213</v>
      </c>
      <c r="N679" s="0" t="n">
        <v>1.22639</v>
      </c>
      <c r="O679" s="0" t="n">
        <v>22</v>
      </c>
      <c r="P679" s="0" t="n">
        <v>5</v>
      </c>
      <c r="Q679" s="82" t="s">
        <v>527</v>
      </c>
      <c r="U679" s="0" t="str">
        <f aca="false">IF(C679="","",IF(COUNTIF(Campaigns!$A$7:$A$300,C679)&gt;0,"✓",IF(N(K679)=0,"– no spend","⚠ add to Campaigns tab")))</f>
        <v>✓</v>
      </c>
      <c r="V679" s="83" t="n">
        <f aca="false">IF(K679="","",K679*IF(Settings!$B$22=Settings!$C$6,1,IF(Settings!$B$22="USD",1/INDEX(Settings!$B$29:$B$40,MONTH(A679)),INDEX(Settings!$B$29:$B$40,MONTH(A679)))))</f>
        <v>98.1</v>
      </c>
    </row>
    <row r="680" customFormat="false" ht="15" hidden="false" customHeight="false" outlineLevel="0" collapsed="false">
      <c r="A680" s="81" t="n">
        <v>46140</v>
      </c>
      <c r="B680" s="81" t="n">
        <v>46140</v>
      </c>
      <c r="C680" s="82" t="s">
        <v>167</v>
      </c>
      <c r="D680" s="82" t="s">
        <v>522</v>
      </c>
      <c r="E680" s="82" t="s">
        <v>523</v>
      </c>
      <c r="F680" s="0" t="n">
        <v>7</v>
      </c>
      <c r="G680" s="82" t="s">
        <v>524</v>
      </c>
      <c r="H680" s="0" t="n">
        <v>12.04857143</v>
      </c>
      <c r="I680" s="0" t="n">
        <v>50</v>
      </c>
      <c r="J680" s="82" t="s">
        <v>528</v>
      </c>
      <c r="K680" s="83" t="n">
        <v>84.34</v>
      </c>
      <c r="L680" s="0" t="n">
        <v>8090</v>
      </c>
      <c r="M680" s="0" t="n">
        <v>6679</v>
      </c>
      <c r="N680" s="0" t="n">
        <v>1.211259</v>
      </c>
      <c r="O680" s="0" t="n">
        <v>99</v>
      </c>
      <c r="P680" s="0" t="n">
        <v>9</v>
      </c>
      <c r="Q680" s="82" t="s">
        <v>527</v>
      </c>
      <c r="U680" s="0" t="str">
        <f aca="false">IF(C680="","",IF(COUNTIF(Campaigns!$A$7:$A$300,C680)&gt;0,"✓",IF(N(K680)=0,"– no spend","⚠ add to Campaigns tab")))</f>
        <v>✓</v>
      </c>
      <c r="V680" s="83" t="n">
        <f aca="false">IF(K680="","",K680*IF(Settings!$B$22=Settings!$C$6,1,IF(Settings!$B$22="USD",1/INDEX(Settings!$B$29:$B$40,MONTH(A680)),INDEX(Settings!$B$29:$B$40,MONTH(A680)))))</f>
        <v>84.34</v>
      </c>
    </row>
    <row r="681" customFormat="false" ht="15" hidden="false" customHeight="false" outlineLevel="0" collapsed="false">
      <c r="A681" s="81" t="n">
        <v>46140</v>
      </c>
      <c r="B681" s="81" t="n">
        <v>46140</v>
      </c>
      <c r="C681" s="82" t="s">
        <v>166</v>
      </c>
      <c r="D681" s="82" t="s">
        <v>522</v>
      </c>
      <c r="E681" s="82" t="s">
        <v>523</v>
      </c>
      <c r="F681" s="0" t="n">
        <v>3</v>
      </c>
      <c r="G681" s="82" t="s">
        <v>524</v>
      </c>
      <c r="H681" s="0" t="n">
        <v>63.83666667</v>
      </c>
      <c r="I681" s="82" t="s">
        <v>525</v>
      </c>
      <c r="J681" s="82" t="s">
        <v>526</v>
      </c>
      <c r="K681" s="83" t="n">
        <v>191.51</v>
      </c>
      <c r="L681" s="0" t="n">
        <v>15277</v>
      </c>
      <c r="M681" s="0" t="n">
        <v>12978</v>
      </c>
      <c r="N681" s="0" t="n">
        <v>1.177146</v>
      </c>
      <c r="O681" s="0" t="n">
        <v>116</v>
      </c>
      <c r="P681" s="0" t="n">
        <v>3</v>
      </c>
      <c r="Q681" s="82" t="s">
        <v>527</v>
      </c>
      <c r="U681" s="0" t="str">
        <f aca="false">IF(C681="","",IF(COUNTIF(Campaigns!$A$7:$A$300,C681)&gt;0,"✓",IF(N(K681)=0,"– no spend","⚠ add to Campaigns tab")))</f>
        <v>✓</v>
      </c>
      <c r="V681" s="83" t="n">
        <f aca="false">IF(K681="","",K681*IF(Settings!$B$22=Settings!$C$6,1,IF(Settings!$B$22="USD",1/INDEX(Settings!$B$29:$B$40,MONTH(A681)),INDEX(Settings!$B$29:$B$40,MONTH(A681)))))</f>
        <v>191.51</v>
      </c>
    </row>
    <row r="682" customFormat="false" ht="15" hidden="false" customHeight="false" outlineLevel="0" collapsed="false">
      <c r="A682" s="81" t="n">
        <v>46140</v>
      </c>
      <c r="B682" s="81" t="n">
        <v>46140</v>
      </c>
      <c r="C682" s="82" t="s">
        <v>179</v>
      </c>
      <c r="D682" s="82" t="s">
        <v>522</v>
      </c>
      <c r="E682" s="82" t="s">
        <v>529</v>
      </c>
      <c r="F682" s="0" t="n">
        <v>1</v>
      </c>
      <c r="G682" s="82" t="s">
        <v>531</v>
      </c>
      <c r="H682" s="0" t="n">
        <v>17.68</v>
      </c>
      <c r="I682" s="0" t="n">
        <v>20</v>
      </c>
      <c r="J682" s="82" t="s">
        <v>528</v>
      </c>
      <c r="K682" s="83" t="n">
        <v>17.68</v>
      </c>
      <c r="L682" s="0" t="n">
        <v>1535</v>
      </c>
      <c r="M682" s="0" t="n">
        <v>1203</v>
      </c>
      <c r="N682" s="0" t="n">
        <v>1.275977</v>
      </c>
      <c r="O682" s="0" t="n">
        <v>17</v>
      </c>
      <c r="P682" s="0" t="n">
        <v>1</v>
      </c>
      <c r="Q682" s="82" t="s">
        <v>527</v>
      </c>
      <c r="U682" s="0" t="str">
        <f aca="false">IF(C682="","",IF(COUNTIF(Campaigns!$A$7:$A$300,C682)&gt;0,"✓",IF(N(K682)=0,"– no spend","⚠ add to Campaigns tab")))</f>
        <v>✓</v>
      </c>
      <c r="V682" s="83" t="n">
        <f aca="false">IF(K682="","",K682*IF(Settings!$B$22=Settings!$C$6,1,IF(Settings!$B$22="USD",1/INDEX(Settings!$B$29:$B$40,MONTH(A682)),INDEX(Settings!$B$29:$B$40,MONTH(A682)))))</f>
        <v>17.68</v>
      </c>
    </row>
    <row r="683" customFormat="false" ht="15" hidden="false" customHeight="false" outlineLevel="0" collapsed="false">
      <c r="A683" s="81" t="n">
        <v>46140</v>
      </c>
      <c r="B683" s="81" t="n">
        <v>46140</v>
      </c>
      <c r="C683" s="82" t="s">
        <v>168</v>
      </c>
      <c r="D683" s="82" t="s">
        <v>522</v>
      </c>
      <c r="E683" s="82" t="s">
        <v>529</v>
      </c>
      <c r="F683" s="0" t="n">
        <v>6</v>
      </c>
      <c r="G683" s="82" t="s">
        <v>534</v>
      </c>
      <c r="H683" s="0" t="n">
        <v>37.03833333</v>
      </c>
      <c r="I683" s="0" t="n">
        <v>100</v>
      </c>
      <c r="J683" s="82" t="s">
        <v>528</v>
      </c>
      <c r="K683" s="83" t="n">
        <v>222.23</v>
      </c>
      <c r="L683" s="0" t="n">
        <v>7490</v>
      </c>
      <c r="M683" s="0" t="n">
        <v>5713</v>
      </c>
      <c r="N683" s="0" t="n">
        <v>1.311045</v>
      </c>
      <c r="O683" s="0" t="n">
        <v>105</v>
      </c>
      <c r="P683" s="0" t="n">
        <v>6</v>
      </c>
      <c r="Q683" s="82" t="s">
        <v>527</v>
      </c>
      <c r="U683" s="0" t="str">
        <f aca="false">IF(C683="","",IF(COUNTIF(Campaigns!$A$7:$A$300,C683)&gt;0,"✓",IF(N(K683)=0,"– no spend","⚠ add to Campaigns tab")))</f>
        <v>✓</v>
      </c>
      <c r="V683" s="83" t="n">
        <f aca="false">IF(K683="","",K683*IF(Settings!$B$22=Settings!$C$6,1,IF(Settings!$B$22="USD",1/INDEX(Settings!$B$29:$B$40,MONTH(A683)),INDEX(Settings!$B$29:$B$40,MONTH(A683)))))</f>
        <v>222.23</v>
      </c>
    </row>
    <row r="684" customFormat="false" ht="15" hidden="false" customHeight="false" outlineLevel="0" collapsed="false">
      <c r="A684" s="81" t="n">
        <v>46140</v>
      </c>
      <c r="B684" s="81" t="n">
        <v>46140</v>
      </c>
      <c r="C684" s="82" t="s">
        <v>170</v>
      </c>
      <c r="D684" s="82" t="s">
        <v>522</v>
      </c>
      <c r="E684" s="82" t="s">
        <v>523</v>
      </c>
      <c r="F684" s="0" t="n">
        <v>5</v>
      </c>
      <c r="G684" s="82" t="s">
        <v>524</v>
      </c>
      <c r="H684" s="0" t="n">
        <v>14.636</v>
      </c>
      <c r="I684" s="0" t="n">
        <v>70</v>
      </c>
      <c r="J684" s="82" t="s">
        <v>528</v>
      </c>
      <c r="K684" s="83" t="n">
        <v>73.18</v>
      </c>
      <c r="L684" s="0" t="n">
        <v>1918</v>
      </c>
      <c r="M684" s="0" t="n">
        <v>1664</v>
      </c>
      <c r="N684" s="0" t="n">
        <v>1.152644</v>
      </c>
      <c r="O684" s="0" t="n">
        <v>21</v>
      </c>
      <c r="P684" s="0" t="n">
        <v>5</v>
      </c>
      <c r="Q684" s="82" t="s">
        <v>527</v>
      </c>
      <c r="U684" s="0" t="str">
        <f aca="false">IF(C684="","",IF(COUNTIF(Campaigns!$A$7:$A$300,C684)&gt;0,"✓",IF(N(K684)=0,"– no spend","⚠ add to Campaigns tab")))</f>
        <v>✓</v>
      </c>
      <c r="V684" s="83" t="n">
        <f aca="false">IF(K684="","",K684*IF(Settings!$B$22=Settings!$C$6,1,IF(Settings!$B$22="USD",1/INDEX(Settings!$B$29:$B$40,MONTH(A684)),INDEX(Settings!$B$29:$B$40,MONTH(A684)))))</f>
        <v>73.18</v>
      </c>
    </row>
    <row r="685" customFormat="false" ht="15" hidden="false" customHeight="false" outlineLevel="0" collapsed="false">
      <c r="A685" s="81" t="n">
        <v>46140</v>
      </c>
      <c r="B685" s="81" t="n">
        <v>46140</v>
      </c>
      <c r="C685" s="82" t="s">
        <v>169</v>
      </c>
      <c r="D685" s="82" t="s">
        <v>530</v>
      </c>
      <c r="E685" s="82" t="s">
        <v>529</v>
      </c>
      <c r="I685" s="0" t="n">
        <v>41.29</v>
      </c>
      <c r="J685" s="82" t="s">
        <v>528</v>
      </c>
      <c r="K685" s="83" t="n">
        <v>19.11</v>
      </c>
      <c r="L685" s="0" t="n">
        <v>1221</v>
      </c>
      <c r="M685" s="0" t="n">
        <v>837</v>
      </c>
      <c r="N685" s="0" t="n">
        <v>1.458781</v>
      </c>
      <c r="O685" s="0" t="n">
        <v>13</v>
      </c>
      <c r="Q685" s="82" t="s">
        <v>527</v>
      </c>
      <c r="U685" s="0" t="str">
        <f aca="false">IF(C685="","",IF(COUNTIF(Campaigns!$A$7:$A$300,C685)&gt;0,"✓",IF(N(K685)=0,"– no spend","⚠ add to Campaigns tab")))</f>
        <v>✓</v>
      </c>
      <c r="V685" s="83" t="n">
        <f aca="false">IF(K685="","",K685*IF(Settings!$B$22=Settings!$C$6,1,IF(Settings!$B$22="USD",1/INDEX(Settings!$B$29:$B$40,MONTH(A685)),INDEX(Settings!$B$29:$B$40,MONTH(A685)))))</f>
        <v>19.11</v>
      </c>
    </row>
    <row r="686" customFormat="false" ht="15" hidden="false" customHeight="false" outlineLevel="0" collapsed="false">
      <c r="A686" s="81" t="n">
        <v>46141</v>
      </c>
      <c r="B686" s="81" t="n">
        <v>46141</v>
      </c>
      <c r="C686" s="82" t="s">
        <v>171</v>
      </c>
      <c r="D686" s="82" t="s">
        <v>522</v>
      </c>
      <c r="E686" s="82" t="s">
        <v>532</v>
      </c>
      <c r="I686" s="0" t="n">
        <v>90</v>
      </c>
      <c r="J686" s="82" t="s">
        <v>528</v>
      </c>
      <c r="K686" s="83" t="n">
        <v>87.27</v>
      </c>
      <c r="L686" s="0" t="n">
        <v>2349</v>
      </c>
      <c r="M686" s="0" t="n">
        <v>1875</v>
      </c>
      <c r="N686" s="0" t="n">
        <v>1.2528</v>
      </c>
      <c r="O686" s="0" t="n">
        <v>15</v>
      </c>
      <c r="P686" s="0" t="n">
        <v>1</v>
      </c>
      <c r="Q686" s="82" t="s">
        <v>527</v>
      </c>
      <c r="U686" s="0" t="str">
        <f aca="false">IF(C686="","",IF(COUNTIF(Campaigns!$A$7:$A$300,C686)&gt;0,"✓",IF(N(K686)=0,"– no spend","⚠ add to Campaigns tab")))</f>
        <v>✓</v>
      </c>
      <c r="V686" s="83" t="n">
        <f aca="false">IF(K686="","",K686*IF(Settings!$B$22=Settings!$C$6,1,IF(Settings!$B$22="USD",1/INDEX(Settings!$B$29:$B$40,MONTH(A686)),INDEX(Settings!$B$29:$B$40,MONTH(A686)))))</f>
        <v>87.27</v>
      </c>
    </row>
    <row r="687" customFormat="false" ht="15" hidden="false" customHeight="false" outlineLevel="0" collapsed="false">
      <c r="A687" s="81" t="n">
        <v>46141</v>
      </c>
      <c r="B687" s="81" t="n">
        <v>46141</v>
      </c>
      <c r="C687" s="82" t="s">
        <v>167</v>
      </c>
      <c r="D687" s="82" t="s">
        <v>522</v>
      </c>
      <c r="E687" s="82" t="s">
        <v>523</v>
      </c>
      <c r="F687" s="0" t="n">
        <v>4</v>
      </c>
      <c r="G687" s="82" t="s">
        <v>524</v>
      </c>
      <c r="H687" s="0" t="n">
        <v>21.4325</v>
      </c>
      <c r="I687" s="0" t="n">
        <v>50</v>
      </c>
      <c r="J687" s="82" t="s">
        <v>528</v>
      </c>
      <c r="K687" s="83" t="n">
        <v>85.73</v>
      </c>
      <c r="L687" s="0" t="n">
        <v>8039</v>
      </c>
      <c r="M687" s="0" t="n">
        <v>6380</v>
      </c>
      <c r="N687" s="0" t="n">
        <v>1.260031</v>
      </c>
      <c r="O687" s="0" t="n">
        <v>74</v>
      </c>
      <c r="P687" s="0" t="n">
        <v>6</v>
      </c>
      <c r="Q687" s="82" t="s">
        <v>527</v>
      </c>
      <c r="U687" s="0" t="str">
        <f aca="false">IF(C687="","",IF(COUNTIF(Campaigns!$A$7:$A$300,C687)&gt;0,"✓",IF(N(K687)=0,"– no spend","⚠ add to Campaigns tab")))</f>
        <v>✓</v>
      </c>
      <c r="V687" s="83" t="n">
        <f aca="false">IF(K687="","",K687*IF(Settings!$B$22=Settings!$C$6,1,IF(Settings!$B$22="USD",1/INDEX(Settings!$B$29:$B$40,MONTH(A687)),INDEX(Settings!$B$29:$B$40,MONTH(A687)))))</f>
        <v>85.73</v>
      </c>
    </row>
    <row r="688" customFormat="false" ht="15" hidden="false" customHeight="false" outlineLevel="0" collapsed="false">
      <c r="A688" s="81" t="n">
        <v>46141</v>
      </c>
      <c r="B688" s="81" t="n">
        <v>46141</v>
      </c>
      <c r="C688" s="82" t="s">
        <v>166</v>
      </c>
      <c r="D688" s="82" t="s">
        <v>522</v>
      </c>
      <c r="E688" s="82" t="s">
        <v>523</v>
      </c>
      <c r="F688" s="0" t="n">
        <v>6</v>
      </c>
      <c r="G688" s="82" t="s">
        <v>524</v>
      </c>
      <c r="H688" s="0" t="n">
        <v>32.20333333</v>
      </c>
      <c r="I688" s="82" t="s">
        <v>525</v>
      </c>
      <c r="J688" s="82" t="s">
        <v>526</v>
      </c>
      <c r="K688" s="83" t="n">
        <v>193.22</v>
      </c>
      <c r="L688" s="0" t="n">
        <v>14685</v>
      </c>
      <c r="M688" s="0" t="n">
        <v>11419</v>
      </c>
      <c r="N688" s="0" t="n">
        <v>1.286015</v>
      </c>
      <c r="O688" s="0" t="n">
        <v>115</v>
      </c>
      <c r="P688" s="0" t="n">
        <v>5</v>
      </c>
      <c r="Q688" s="82" t="s">
        <v>527</v>
      </c>
      <c r="U688" s="0" t="str">
        <f aca="false">IF(C688="","",IF(COUNTIF(Campaigns!$A$7:$A$300,C688)&gt;0,"✓",IF(N(K688)=0,"– no spend","⚠ add to Campaigns tab")))</f>
        <v>✓</v>
      </c>
      <c r="V688" s="83" t="n">
        <f aca="false">IF(K688="","",K688*IF(Settings!$B$22=Settings!$C$6,1,IF(Settings!$B$22="USD",1/INDEX(Settings!$B$29:$B$40,MONTH(A688)),INDEX(Settings!$B$29:$B$40,MONTH(A688)))))</f>
        <v>193.22</v>
      </c>
    </row>
    <row r="689" customFormat="false" ht="15" hidden="false" customHeight="false" outlineLevel="0" collapsed="false">
      <c r="A689" s="81" t="n">
        <v>46141</v>
      </c>
      <c r="B689" s="81" t="n">
        <v>46141</v>
      </c>
      <c r="C689" s="82" t="s">
        <v>179</v>
      </c>
      <c r="D689" s="82" t="s">
        <v>522</v>
      </c>
      <c r="E689" s="82" t="s">
        <v>529</v>
      </c>
      <c r="F689" s="0" t="n">
        <v>2</v>
      </c>
      <c r="G689" s="82" t="s">
        <v>531</v>
      </c>
      <c r="H689" s="0" t="n">
        <v>11.155</v>
      </c>
      <c r="I689" s="0" t="n">
        <v>20</v>
      </c>
      <c r="J689" s="82" t="s">
        <v>528</v>
      </c>
      <c r="K689" s="83" t="n">
        <v>22.31</v>
      </c>
      <c r="L689" s="0" t="n">
        <v>1593</v>
      </c>
      <c r="M689" s="0" t="n">
        <v>1266</v>
      </c>
      <c r="N689" s="0" t="n">
        <v>1.258294</v>
      </c>
      <c r="O689" s="0" t="n">
        <v>17</v>
      </c>
      <c r="P689" s="0" t="n">
        <v>2</v>
      </c>
      <c r="Q689" s="82" t="s">
        <v>527</v>
      </c>
      <c r="U689" s="0" t="str">
        <f aca="false">IF(C689="","",IF(COUNTIF(Campaigns!$A$7:$A$300,C689)&gt;0,"✓",IF(N(K689)=0,"– no spend","⚠ add to Campaigns tab")))</f>
        <v>✓</v>
      </c>
      <c r="V689" s="83" t="n">
        <f aca="false">IF(K689="","",K689*IF(Settings!$B$22=Settings!$C$6,1,IF(Settings!$B$22="USD",1/INDEX(Settings!$B$29:$B$40,MONTH(A689)),INDEX(Settings!$B$29:$B$40,MONTH(A689)))))</f>
        <v>22.31</v>
      </c>
    </row>
    <row r="690" customFormat="false" ht="15" hidden="false" customHeight="false" outlineLevel="0" collapsed="false">
      <c r="A690" s="81" t="n">
        <v>46141</v>
      </c>
      <c r="B690" s="81" t="n">
        <v>46141</v>
      </c>
      <c r="C690" s="82" t="s">
        <v>168</v>
      </c>
      <c r="D690" s="82" t="s">
        <v>522</v>
      </c>
      <c r="E690" s="82" t="s">
        <v>529</v>
      </c>
      <c r="F690" s="0" t="n">
        <v>1</v>
      </c>
      <c r="G690" s="82" t="s">
        <v>534</v>
      </c>
      <c r="H690" s="0" t="n">
        <v>259.9</v>
      </c>
      <c r="I690" s="0" t="n">
        <v>100</v>
      </c>
      <c r="J690" s="82" t="s">
        <v>528</v>
      </c>
      <c r="K690" s="83" t="n">
        <v>259.9</v>
      </c>
      <c r="L690" s="0" t="n">
        <v>8651</v>
      </c>
      <c r="M690" s="0" t="n">
        <v>6675</v>
      </c>
      <c r="N690" s="0" t="n">
        <v>1.29603</v>
      </c>
      <c r="O690" s="0" t="n">
        <v>97</v>
      </c>
      <c r="P690" s="0" t="n">
        <v>1</v>
      </c>
      <c r="Q690" s="82" t="s">
        <v>527</v>
      </c>
      <c r="U690" s="0" t="str">
        <f aca="false">IF(C690="","",IF(COUNTIF(Campaigns!$A$7:$A$300,C690)&gt;0,"✓",IF(N(K690)=0,"– no spend","⚠ add to Campaigns tab")))</f>
        <v>✓</v>
      </c>
      <c r="V690" s="83" t="n">
        <f aca="false">IF(K690="","",K690*IF(Settings!$B$22=Settings!$C$6,1,IF(Settings!$B$22="USD",1/INDEX(Settings!$B$29:$B$40,MONTH(A690)),INDEX(Settings!$B$29:$B$40,MONTH(A690)))))</f>
        <v>259.9</v>
      </c>
    </row>
    <row r="691" customFormat="false" ht="15" hidden="false" customHeight="false" outlineLevel="0" collapsed="false">
      <c r="A691" s="81" t="n">
        <v>46141</v>
      </c>
      <c r="B691" s="81" t="n">
        <v>46141</v>
      </c>
      <c r="C691" s="82" t="s">
        <v>170</v>
      </c>
      <c r="D691" s="82" t="s">
        <v>522</v>
      </c>
      <c r="E691" s="82" t="s">
        <v>523</v>
      </c>
      <c r="F691" s="0" t="n">
        <v>4</v>
      </c>
      <c r="G691" s="82" t="s">
        <v>524</v>
      </c>
      <c r="H691" s="0" t="n">
        <v>13.3</v>
      </c>
      <c r="I691" s="0" t="n">
        <v>70</v>
      </c>
      <c r="J691" s="82" t="s">
        <v>528</v>
      </c>
      <c r="K691" s="83" t="n">
        <v>53.2</v>
      </c>
      <c r="L691" s="0" t="n">
        <v>1167</v>
      </c>
      <c r="M691" s="0" t="n">
        <v>1016</v>
      </c>
      <c r="N691" s="0" t="n">
        <v>1.148622</v>
      </c>
      <c r="O691" s="0" t="n">
        <v>18</v>
      </c>
      <c r="P691" s="0" t="n">
        <v>4</v>
      </c>
      <c r="Q691" s="82" t="s">
        <v>527</v>
      </c>
      <c r="U691" s="0" t="str">
        <f aca="false">IF(C691="","",IF(COUNTIF(Campaigns!$A$7:$A$300,C691)&gt;0,"✓",IF(N(K691)=0,"– no spend","⚠ add to Campaigns tab")))</f>
        <v>✓</v>
      </c>
      <c r="V691" s="83" t="n">
        <f aca="false">IF(K691="","",K691*IF(Settings!$B$22=Settings!$C$6,1,IF(Settings!$B$22="USD",1/INDEX(Settings!$B$29:$B$40,MONTH(A691)),INDEX(Settings!$B$29:$B$40,MONTH(A691)))))</f>
        <v>53.2</v>
      </c>
    </row>
    <row r="692" customFormat="false" ht="15" hidden="false" customHeight="false" outlineLevel="0" collapsed="false">
      <c r="A692" s="81" t="n">
        <v>46141</v>
      </c>
      <c r="B692" s="81" t="n">
        <v>46141</v>
      </c>
      <c r="C692" s="82" t="s">
        <v>169</v>
      </c>
      <c r="D692" s="82" t="s">
        <v>530</v>
      </c>
      <c r="E692" s="82" t="s">
        <v>529</v>
      </c>
      <c r="I692" s="0" t="n">
        <v>41.29</v>
      </c>
      <c r="J692" s="82" t="s">
        <v>528</v>
      </c>
      <c r="K692" s="83" t="n">
        <v>17.86</v>
      </c>
      <c r="L692" s="0" t="n">
        <v>860</v>
      </c>
      <c r="M692" s="0" t="n">
        <v>611</v>
      </c>
      <c r="N692" s="0" t="n">
        <v>1.407529</v>
      </c>
      <c r="O692" s="0" t="n">
        <v>10</v>
      </c>
      <c r="Q692" s="82" t="s">
        <v>527</v>
      </c>
      <c r="U692" s="0" t="str">
        <f aca="false">IF(C692="","",IF(COUNTIF(Campaigns!$A$7:$A$300,C692)&gt;0,"✓",IF(N(K692)=0,"– no spend","⚠ add to Campaigns tab")))</f>
        <v>✓</v>
      </c>
      <c r="V692" s="83" t="n">
        <f aca="false">IF(K692="","",K692*IF(Settings!$B$22=Settings!$C$6,1,IF(Settings!$B$22="USD",1/INDEX(Settings!$B$29:$B$40,MONTH(A692)),INDEX(Settings!$B$29:$B$40,MONTH(A692)))))</f>
        <v>17.86</v>
      </c>
    </row>
    <row r="693" customFormat="false" ht="15" hidden="false" customHeight="false" outlineLevel="0" collapsed="false">
      <c r="A693" s="81" t="n">
        <v>46142</v>
      </c>
      <c r="B693" s="81" t="n">
        <v>46142</v>
      </c>
      <c r="C693" s="82" t="s">
        <v>171</v>
      </c>
      <c r="D693" s="82" t="s">
        <v>522</v>
      </c>
      <c r="E693" s="82" t="s">
        <v>532</v>
      </c>
      <c r="I693" s="0" t="n">
        <v>90</v>
      </c>
      <c r="J693" s="82" t="s">
        <v>528</v>
      </c>
      <c r="K693" s="83" t="n">
        <v>139.99</v>
      </c>
      <c r="L693" s="0" t="n">
        <v>3433</v>
      </c>
      <c r="M693" s="0" t="n">
        <v>2316</v>
      </c>
      <c r="N693" s="0" t="n">
        <v>1.482297</v>
      </c>
      <c r="O693" s="0" t="n">
        <v>36</v>
      </c>
      <c r="P693" s="0" t="n">
        <v>3</v>
      </c>
      <c r="Q693" s="82" t="s">
        <v>527</v>
      </c>
      <c r="U693" s="0" t="str">
        <f aca="false">IF(C693="","",IF(COUNTIF(Campaigns!$A$7:$A$300,C693)&gt;0,"✓",IF(N(K693)=0,"– no spend","⚠ add to Campaigns tab")))</f>
        <v>✓</v>
      </c>
      <c r="V693" s="83" t="n">
        <f aca="false">IF(K693="","",K693*IF(Settings!$B$22=Settings!$C$6,1,IF(Settings!$B$22="USD",1/INDEX(Settings!$B$29:$B$40,MONTH(A693)),INDEX(Settings!$B$29:$B$40,MONTH(A693)))))</f>
        <v>139.99</v>
      </c>
    </row>
    <row r="694" customFormat="false" ht="15" hidden="false" customHeight="false" outlineLevel="0" collapsed="false">
      <c r="A694" s="81" t="n">
        <v>46142</v>
      </c>
      <c r="B694" s="81" t="n">
        <v>46142</v>
      </c>
      <c r="C694" s="82" t="s">
        <v>167</v>
      </c>
      <c r="D694" s="82" t="s">
        <v>522</v>
      </c>
      <c r="E694" s="82" t="s">
        <v>523</v>
      </c>
      <c r="F694" s="0" t="n">
        <v>9</v>
      </c>
      <c r="G694" s="82" t="s">
        <v>524</v>
      </c>
      <c r="H694" s="0" t="n">
        <v>11.84333333</v>
      </c>
      <c r="I694" s="0" t="n">
        <v>50</v>
      </c>
      <c r="J694" s="82" t="s">
        <v>528</v>
      </c>
      <c r="K694" s="83" t="n">
        <v>106.59</v>
      </c>
      <c r="L694" s="0" t="n">
        <v>9558</v>
      </c>
      <c r="M694" s="0" t="n">
        <v>7564</v>
      </c>
      <c r="N694" s="0" t="n">
        <v>1.263617</v>
      </c>
      <c r="O694" s="0" t="n">
        <v>86</v>
      </c>
      <c r="P694" s="0" t="n">
        <v>11</v>
      </c>
      <c r="Q694" s="82" t="s">
        <v>527</v>
      </c>
      <c r="U694" s="0" t="str">
        <f aca="false">IF(C694="","",IF(COUNTIF(Campaigns!$A$7:$A$300,C694)&gt;0,"✓",IF(N(K694)=0,"– no spend","⚠ add to Campaigns tab")))</f>
        <v>✓</v>
      </c>
      <c r="V694" s="83" t="n">
        <f aca="false">IF(K694="","",K694*IF(Settings!$B$22=Settings!$C$6,1,IF(Settings!$B$22="USD",1/INDEX(Settings!$B$29:$B$40,MONTH(A694)),INDEX(Settings!$B$29:$B$40,MONTH(A694)))))</f>
        <v>106.59</v>
      </c>
    </row>
    <row r="695" customFormat="false" ht="15" hidden="false" customHeight="false" outlineLevel="0" collapsed="false">
      <c r="A695" s="81" t="n">
        <v>46142</v>
      </c>
      <c r="B695" s="81" t="n">
        <v>46142</v>
      </c>
      <c r="C695" s="82" t="s">
        <v>166</v>
      </c>
      <c r="D695" s="82" t="s">
        <v>522</v>
      </c>
      <c r="E695" s="82" t="s">
        <v>523</v>
      </c>
      <c r="F695" s="0" t="n">
        <v>8</v>
      </c>
      <c r="G695" s="82" t="s">
        <v>524</v>
      </c>
      <c r="H695" s="0" t="n">
        <v>23.29625</v>
      </c>
      <c r="I695" s="82" t="s">
        <v>525</v>
      </c>
      <c r="J695" s="82" t="s">
        <v>526</v>
      </c>
      <c r="K695" s="83" t="n">
        <v>186.37</v>
      </c>
      <c r="L695" s="0" t="n">
        <v>10969</v>
      </c>
      <c r="M695" s="0" t="n">
        <v>7912</v>
      </c>
      <c r="N695" s="0" t="n">
        <v>1.386375</v>
      </c>
      <c r="O695" s="0" t="n">
        <v>149</v>
      </c>
      <c r="P695" s="0" t="n">
        <v>8</v>
      </c>
      <c r="Q695" s="82" t="s">
        <v>527</v>
      </c>
      <c r="U695" s="0" t="str">
        <f aca="false">IF(C695="","",IF(COUNTIF(Campaigns!$A$7:$A$300,C695)&gt;0,"✓",IF(N(K695)=0,"– no spend","⚠ add to Campaigns tab")))</f>
        <v>✓</v>
      </c>
      <c r="V695" s="83" t="n">
        <f aca="false">IF(K695="","",K695*IF(Settings!$B$22=Settings!$C$6,1,IF(Settings!$B$22="USD",1/INDEX(Settings!$B$29:$B$40,MONTH(A695)),INDEX(Settings!$B$29:$B$40,MONTH(A695)))))</f>
        <v>186.37</v>
      </c>
    </row>
    <row r="696" customFormat="false" ht="15" hidden="false" customHeight="false" outlineLevel="0" collapsed="false">
      <c r="A696" s="81" t="n">
        <v>46142</v>
      </c>
      <c r="B696" s="81" t="n">
        <v>46142</v>
      </c>
      <c r="C696" s="82" t="s">
        <v>179</v>
      </c>
      <c r="D696" s="82" t="s">
        <v>522</v>
      </c>
      <c r="E696" s="82" t="s">
        <v>529</v>
      </c>
      <c r="F696" s="0" t="n">
        <v>2</v>
      </c>
      <c r="G696" s="82" t="s">
        <v>531</v>
      </c>
      <c r="H696" s="0" t="n">
        <v>13.335</v>
      </c>
      <c r="I696" s="0" t="n">
        <v>20</v>
      </c>
      <c r="J696" s="82" t="s">
        <v>528</v>
      </c>
      <c r="K696" s="83" t="n">
        <v>26.67</v>
      </c>
      <c r="L696" s="0" t="n">
        <v>2185</v>
      </c>
      <c r="M696" s="0" t="n">
        <v>1700</v>
      </c>
      <c r="N696" s="0" t="n">
        <v>1.285294</v>
      </c>
      <c r="O696" s="0" t="n">
        <v>38</v>
      </c>
      <c r="P696" s="0" t="n">
        <v>2</v>
      </c>
      <c r="Q696" s="82" t="s">
        <v>527</v>
      </c>
      <c r="U696" s="0" t="str">
        <f aca="false">IF(C696="","",IF(COUNTIF(Campaigns!$A$7:$A$300,C696)&gt;0,"✓",IF(N(K696)=0,"– no spend","⚠ add to Campaigns tab")))</f>
        <v>✓</v>
      </c>
      <c r="V696" s="83" t="n">
        <f aca="false">IF(K696="","",K696*IF(Settings!$B$22=Settings!$C$6,1,IF(Settings!$B$22="USD",1/INDEX(Settings!$B$29:$B$40,MONTH(A696)),INDEX(Settings!$B$29:$B$40,MONTH(A696)))))</f>
        <v>26.67</v>
      </c>
    </row>
    <row r="697" customFormat="false" ht="15" hidden="false" customHeight="false" outlineLevel="0" collapsed="false">
      <c r="A697" s="81" t="n">
        <v>46142</v>
      </c>
      <c r="B697" s="81" t="n">
        <v>46142</v>
      </c>
      <c r="C697" s="82" t="s">
        <v>168</v>
      </c>
      <c r="D697" s="82" t="s">
        <v>522</v>
      </c>
      <c r="E697" s="82" t="s">
        <v>529</v>
      </c>
      <c r="F697" s="0" t="n">
        <v>4</v>
      </c>
      <c r="G697" s="82" t="s">
        <v>534</v>
      </c>
      <c r="H697" s="0" t="n">
        <v>58.205</v>
      </c>
      <c r="I697" s="0" t="n">
        <v>100</v>
      </c>
      <c r="J697" s="82" t="s">
        <v>528</v>
      </c>
      <c r="K697" s="83" t="n">
        <v>232.82</v>
      </c>
      <c r="L697" s="0" t="n">
        <v>7783</v>
      </c>
      <c r="M697" s="0" t="n">
        <v>6212</v>
      </c>
      <c r="N697" s="0" t="n">
        <v>1.252898</v>
      </c>
      <c r="O697" s="0" t="n">
        <v>100</v>
      </c>
      <c r="P697" s="0" t="n">
        <v>5</v>
      </c>
      <c r="Q697" s="82" t="s">
        <v>527</v>
      </c>
      <c r="U697" s="0" t="str">
        <f aca="false">IF(C697="","",IF(COUNTIF(Campaigns!$A$7:$A$300,C697)&gt;0,"✓",IF(N(K697)=0,"– no spend","⚠ add to Campaigns tab")))</f>
        <v>✓</v>
      </c>
      <c r="V697" s="83" t="n">
        <f aca="false">IF(K697="","",K697*IF(Settings!$B$22=Settings!$C$6,1,IF(Settings!$B$22="USD",1/INDEX(Settings!$B$29:$B$40,MONTH(A697)),INDEX(Settings!$B$29:$B$40,MONTH(A697)))))</f>
        <v>232.82</v>
      </c>
    </row>
    <row r="698" customFormat="false" ht="15" hidden="false" customHeight="false" outlineLevel="0" collapsed="false">
      <c r="A698" s="81" t="n">
        <v>46142</v>
      </c>
      <c r="B698" s="81" t="n">
        <v>46142</v>
      </c>
      <c r="C698" s="82" t="s">
        <v>170</v>
      </c>
      <c r="D698" s="82" t="s">
        <v>522</v>
      </c>
      <c r="E698" s="82" t="s">
        <v>523</v>
      </c>
      <c r="F698" s="0" t="n">
        <v>1</v>
      </c>
      <c r="G698" s="82" t="s">
        <v>524</v>
      </c>
      <c r="H698" s="0" t="n">
        <v>79.89</v>
      </c>
      <c r="I698" s="0" t="n">
        <v>70</v>
      </c>
      <c r="J698" s="82" t="s">
        <v>528</v>
      </c>
      <c r="K698" s="83" t="n">
        <v>79.89</v>
      </c>
      <c r="L698" s="0" t="n">
        <v>1635</v>
      </c>
      <c r="M698" s="0" t="n">
        <v>1360</v>
      </c>
      <c r="N698" s="0" t="n">
        <v>1.202206</v>
      </c>
      <c r="O698" s="0" t="n">
        <v>24</v>
      </c>
      <c r="P698" s="0" t="n">
        <v>2</v>
      </c>
      <c r="Q698" s="82" t="s">
        <v>527</v>
      </c>
      <c r="U698" s="0" t="str">
        <f aca="false">IF(C698="","",IF(COUNTIF(Campaigns!$A$7:$A$300,C698)&gt;0,"✓",IF(N(K698)=0,"– no spend","⚠ add to Campaigns tab")))</f>
        <v>✓</v>
      </c>
      <c r="V698" s="83" t="n">
        <f aca="false">IF(K698="","",K698*IF(Settings!$B$22=Settings!$C$6,1,IF(Settings!$B$22="USD",1/INDEX(Settings!$B$29:$B$40,MONTH(A698)),INDEX(Settings!$B$29:$B$40,MONTH(A698)))))</f>
        <v>79.89</v>
      </c>
    </row>
    <row r="699" customFormat="false" ht="15" hidden="false" customHeight="false" outlineLevel="0" collapsed="false">
      <c r="A699" s="81" t="n">
        <v>46142</v>
      </c>
      <c r="B699" s="81" t="n">
        <v>46142</v>
      </c>
      <c r="C699" s="82" t="s">
        <v>169</v>
      </c>
      <c r="D699" s="82" t="s">
        <v>530</v>
      </c>
      <c r="E699" s="82" t="s">
        <v>529</v>
      </c>
      <c r="F699" s="0" t="n">
        <v>1</v>
      </c>
      <c r="G699" s="82" t="s">
        <v>531</v>
      </c>
      <c r="H699" s="0" t="n">
        <v>21.72</v>
      </c>
      <c r="I699" s="0" t="n">
        <v>41.29</v>
      </c>
      <c r="J699" s="82" t="s">
        <v>528</v>
      </c>
      <c r="K699" s="83" t="n">
        <v>21.72</v>
      </c>
      <c r="L699" s="0" t="n">
        <v>756</v>
      </c>
      <c r="M699" s="0" t="n">
        <v>521</v>
      </c>
      <c r="N699" s="0" t="n">
        <v>1.451056</v>
      </c>
      <c r="O699" s="0" t="n">
        <v>2</v>
      </c>
      <c r="P699" s="0" t="n">
        <v>1</v>
      </c>
      <c r="Q699" s="82" t="s">
        <v>527</v>
      </c>
      <c r="U699" s="0" t="str">
        <f aca="false">IF(C699="","",IF(COUNTIF(Campaigns!$A$7:$A$300,C699)&gt;0,"✓",IF(N(K699)=0,"– no spend","⚠ add to Campaigns tab")))</f>
        <v>✓</v>
      </c>
      <c r="V699" s="83" t="n">
        <f aca="false">IF(K699="","",K699*IF(Settings!$B$22=Settings!$C$6,1,IF(Settings!$B$22="USD",1/INDEX(Settings!$B$29:$B$40,MONTH(A699)),INDEX(Settings!$B$29:$B$40,MONTH(A699)))))</f>
        <v>21.72</v>
      </c>
    </row>
    <row r="700" customFormat="false" ht="15" hidden="false" customHeight="false" outlineLevel="0" collapsed="false">
      <c r="A700" s="81" t="n">
        <v>46143</v>
      </c>
      <c r="B700" s="81" t="n">
        <v>46143</v>
      </c>
      <c r="C700" s="82" t="s">
        <v>171</v>
      </c>
      <c r="D700" s="82" t="s">
        <v>522</v>
      </c>
      <c r="E700" s="82" t="s">
        <v>532</v>
      </c>
      <c r="I700" s="0" t="n">
        <v>90</v>
      </c>
      <c r="J700" s="82" t="s">
        <v>528</v>
      </c>
      <c r="K700" s="83" t="n">
        <v>65.13</v>
      </c>
      <c r="L700" s="0" t="n">
        <v>1704</v>
      </c>
      <c r="M700" s="0" t="n">
        <v>1324</v>
      </c>
      <c r="N700" s="0" t="n">
        <v>1.287009</v>
      </c>
      <c r="O700" s="0" t="n">
        <v>14</v>
      </c>
      <c r="P700" s="0" t="n">
        <v>4</v>
      </c>
      <c r="Q700" s="82" t="s">
        <v>527</v>
      </c>
      <c r="U700" s="0" t="str">
        <f aca="false">IF(C700="","",IF(COUNTIF(Campaigns!$A$7:$A$300,C700)&gt;0,"✓",IF(N(K700)=0,"– no spend","⚠ add to Campaigns tab")))</f>
        <v>✓</v>
      </c>
      <c r="V700" s="83" t="n">
        <f aca="false">IF(K700="","",K700*IF(Settings!$B$22=Settings!$C$6,1,IF(Settings!$B$22="USD",1/INDEX(Settings!$B$29:$B$40,MONTH(A700)),INDEX(Settings!$B$29:$B$40,MONTH(A700)))))</f>
        <v>65.13</v>
      </c>
    </row>
    <row r="701" customFormat="false" ht="15" hidden="false" customHeight="false" outlineLevel="0" collapsed="false">
      <c r="A701" s="81" t="n">
        <v>46143</v>
      </c>
      <c r="B701" s="81" t="n">
        <v>46143</v>
      </c>
      <c r="C701" s="82" t="s">
        <v>167</v>
      </c>
      <c r="D701" s="82" t="s">
        <v>522</v>
      </c>
      <c r="E701" s="82" t="s">
        <v>523</v>
      </c>
      <c r="F701" s="0" t="n">
        <v>3</v>
      </c>
      <c r="G701" s="82" t="s">
        <v>524</v>
      </c>
      <c r="H701" s="0" t="n">
        <v>26.63</v>
      </c>
      <c r="I701" s="0" t="n">
        <v>50</v>
      </c>
      <c r="J701" s="82" t="s">
        <v>528</v>
      </c>
      <c r="K701" s="83" t="n">
        <v>79.89</v>
      </c>
      <c r="L701" s="0" t="n">
        <v>7626</v>
      </c>
      <c r="M701" s="0" t="n">
        <v>6027</v>
      </c>
      <c r="N701" s="0" t="n">
        <v>1.265306</v>
      </c>
      <c r="O701" s="0" t="n">
        <v>77</v>
      </c>
      <c r="P701" s="0" t="n">
        <v>3</v>
      </c>
      <c r="Q701" s="82" t="s">
        <v>527</v>
      </c>
      <c r="U701" s="0" t="str">
        <f aca="false">IF(C701="","",IF(COUNTIF(Campaigns!$A$7:$A$300,C701)&gt;0,"✓",IF(N(K701)=0,"– no spend","⚠ add to Campaigns tab")))</f>
        <v>✓</v>
      </c>
      <c r="V701" s="83" t="n">
        <f aca="false">IF(K701="","",K701*IF(Settings!$B$22=Settings!$C$6,1,IF(Settings!$B$22="USD",1/INDEX(Settings!$B$29:$B$40,MONTH(A701)),INDEX(Settings!$B$29:$B$40,MONTH(A701)))))</f>
        <v>79.89</v>
      </c>
    </row>
    <row r="702" customFormat="false" ht="15" hidden="false" customHeight="false" outlineLevel="0" collapsed="false">
      <c r="A702" s="81" t="n">
        <v>46143</v>
      </c>
      <c r="B702" s="81" t="n">
        <v>46143</v>
      </c>
      <c r="C702" s="82" t="s">
        <v>166</v>
      </c>
      <c r="D702" s="82" t="s">
        <v>522</v>
      </c>
      <c r="E702" s="82" t="s">
        <v>523</v>
      </c>
      <c r="F702" s="0" t="n">
        <v>5</v>
      </c>
      <c r="G702" s="82" t="s">
        <v>524</v>
      </c>
      <c r="H702" s="0" t="n">
        <v>46.144</v>
      </c>
      <c r="I702" s="82" t="s">
        <v>525</v>
      </c>
      <c r="J702" s="82" t="s">
        <v>526</v>
      </c>
      <c r="K702" s="83" t="n">
        <v>230.72</v>
      </c>
      <c r="L702" s="0" t="n">
        <v>11849</v>
      </c>
      <c r="M702" s="0" t="n">
        <v>8679</v>
      </c>
      <c r="N702" s="0" t="n">
        <v>1.365249</v>
      </c>
      <c r="O702" s="0" t="n">
        <v>164</v>
      </c>
      <c r="P702" s="0" t="n">
        <v>5</v>
      </c>
      <c r="Q702" s="82" t="s">
        <v>527</v>
      </c>
      <c r="U702" s="0" t="str">
        <f aca="false">IF(C702="","",IF(COUNTIF(Campaigns!$A$7:$A$300,C702)&gt;0,"✓",IF(N(K702)=0,"– no spend","⚠ add to Campaigns tab")))</f>
        <v>✓</v>
      </c>
      <c r="V702" s="83" t="n">
        <f aca="false">IF(K702="","",K702*IF(Settings!$B$22=Settings!$C$6,1,IF(Settings!$B$22="USD",1/INDEX(Settings!$B$29:$B$40,MONTH(A702)),INDEX(Settings!$B$29:$B$40,MONTH(A702)))))</f>
        <v>230.72</v>
      </c>
    </row>
    <row r="703" customFormat="false" ht="15" hidden="false" customHeight="false" outlineLevel="0" collapsed="false">
      <c r="A703" s="81" t="n">
        <v>46143</v>
      </c>
      <c r="B703" s="81" t="n">
        <v>46143</v>
      </c>
      <c r="C703" s="82" t="s">
        <v>179</v>
      </c>
      <c r="D703" s="82" t="s">
        <v>522</v>
      </c>
      <c r="E703" s="82" t="s">
        <v>529</v>
      </c>
      <c r="F703" s="0" t="n">
        <v>4</v>
      </c>
      <c r="G703" s="82" t="s">
        <v>531</v>
      </c>
      <c r="H703" s="0" t="n">
        <v>3.805</v>
      </c>
      <c r="I703" s="0" t="n">
        <v>20</v>
      </c>
      <c r="J703" s="82" t="s">
        <v>528</v>
      </c>
      <c r="K703" s="83" t="n">
        <v>15.22</v>
      </c>
      <c r="L703" s="0" t="n">
        <v>1179</v>
      </c>
      <c r="M703" s="0" t="n">
        <v>993</v>
      </c>
      <c r="N703" s="0" t="n">
        <v>1.187311</v>
      </c>
      <c r="O703" s="0" t="n">
        <v>27</v>
      </c>
      <c r="P703" s="0" t="n">
        <v>4</v>
      </c>
      <c r="Q703" s="82" t="s">
        <v>527</v>
      </c>
      <c r="U703" s="0" t="str">
        <f aca="false">IF(C703="","",IF(COUNTIF(Campaigns!$A$7:$A$300,C703)&gt;0,"✓",IF(N(K703)=0,"– no spend","⚠ add to Campaigns tab")))</f>
        <v>✓</v>
      </c>
      <c r="V703" s="83" t="n">
        <f aca="false">IF(K703="","",K703*IF(Settings!$B$22=Settings!$C$6,1,IF(Settings!$B$22="USD",1/INDEX(Settings!$B$29:$B$40,MONTH(A703)),INDEX(Settings!$B$29:$B$40,MONTH(A703)))))</f>
        <v>15.22</v>
      </c>
    </row>
    <row r="704" customFormat="false" ht="15" hidden="false" customHeight="false" outlineLevel="0" collapsed="false">
      <c r="A704" s="81" t="n">
        <v>46143</v>
      </c>
      <c r="B704" s="81" t="n">
        <v>46143</v>
      </c>
      <c r="C704" s="82" t="s">
        <v>168</v>
      </c>
      <c r="D704" s="82" t="s">
        <v>522</v>
      </c>
      <c r="E704" s="82" t="s">
        <v>529</v>
      </c>
      <c r="F704" s="0" t="n">
        <v>5</v>
      </c>
      <c r="G704" s="82" t="s">
        <v>534</v>
      </c>
      <c r="H704" s="0" t="n">
        <v>52.256</v>
      </c>
      <c r="I704" s="0" t="n">
        <v>100</v>
      </c>
      <c r="J704" s="82" t="s">
        <v>528</v>
      </c>
      <c r="K704" s="83" t="n">
        <v>261.28</v>
      </c>
      <c r="L704" s="0" t="n">
        <v>8908</v>
      </c>
      <c r="M704" s="0" t="n">
        <v>6624</v>
      </c>
      <c r="N704" s="0" t="n">
        <v>1.344807</v>
      </c>
      <c r="O704" s="0" t="n">
        <v>96</v>
      </c>
      <c r="P704" s="0" t="n">
        <v>7</v>
      </c>
      <c r="Q704" s="82" t="s">
        <v>527</v>
      </c>
      <c r="U704" s="0" t="str">
        <f aca="false">IF(C704="","",IF(COUNTIF(Campaigns!$A$7:$A$300,C704)&gt;0,"✓",IF(N(K704)=0,"– no spend","⚠ add to Campaigns tab")))</f>
        <v>✓</v>
      </c>
      <c r="V704" s="83" t="n">
        <f aca="false">IF(K704="","",K704*IF(Settings!$B$22=Settings!$C$6,1,IF(Settings!$B$22="USD",1/INDEX(Settings!$B$29:$B$40,MONTH(A704)),INDEX(Settings!$B$29:$B$40,MONTH(A704)))))</f>
        <v>261.28</v>
      </c>
    </row>
    <row r="705" customFormat="false" ht="15" hidden="false" customHeight="false" outlineLevel="0" collapsed="false">
      <c r="A705" s="81" t="n">
        <v>46143</v>
      </c>
      <c r="B705" s="81" t="n">
        <v>46143</v>
      </c>
      <c r="C705" s="82" t="s">
        <v>170</v>
      </c>
      <c r="D705" s="82" t="s">
        <v>522</v>
      </c>
      <c r="E705" s="82" t="s">
        <v>523</v>
      </c>
      <c r="F705" s="0" t="n">
        <v>2</v>
      </c>
      <c r="G705" s="82" t="s">
        <v>524</v>
      </c>
      <c r="H705" s="0" t="n">
        <v>22.415</v>
      </c>
      <c r="I705" s="0" t="n">
        <v>70</v>
      </c>
      <c r="J705" s="82" t="s">
        <v>528</v>
      </c>
      <c r="K705" s="83" t="n">
        <v>44.83</v>
      </c>
      <c r="L705" s="0" t="n">
        <v>1071</v>
      </c>
      <c r="M705" s="0" t="n">
        <v>923</v>
      </c>
      <c r="N705" s="0" t="n">
        <v>1.160347</v>
      </c>
      <c r="O705" s="0" t="n">
        <v>14</v>
      </c>
      <c r="P705" s="0" t="n">
        <v>1</v>
      </c>
      <c r="Q705" s="82" t="s">
        <v>527</v>
      </c>
      <c r="U705" s="0" t="str">
        <f aca="false">IF(C705="","",IF(COUNTIF(Campaigns!$A$7:$A$300,C705)&gt;0,"✓",IF(N(K705)=0,"– no spend","⚠ add to Campaigns tab")))</f>
        <v>✓</v>
      </c>
      <c r="V705" s="83" t="n">
        <f aca="false">IF(K705="","",K705*IF(Settings!$B$22=Settings!$C$6,1,IF(Settings!$B$22="USD",1/INDEX(Settings!$B$29:$B$40,MONTH(A705)),INDEX(Settings!$B$29:$B$40,MONTH(A705)))))</f>
        <v>44.83</v>
      </c>
    </row>
    <row r="706" customFormat="false" ht="15" hidden="false" customHeight="false" outlineLevel="0" collapsed="false">
      <c r="A706" s="81" t="n">
        <v>46143</v>
      </c>
      <c r="B706" s="81" t="n">
        <v>46143</v>
      </c>
      <c r="C706" s="82" t="s">
        <v>169</v>
      </c>
      <c r="D706" s="82" t="s">
        <v>530</v>
      </c>
      <c r="E706" s="82" t="s">
        <v>529</v>
      </c>
      <c r="I706" s="0" t="n">
        <v>41.29</v>
      </c>
      <c r="J706" s="82" t="s">
        <v>528</v>
      </c>
      <c r="K706" s="83" t="n">
        <v>24.68</v>
      </c>
      <c r="L706" s="0" t="n">
        <v>853</v>
      </c>
      <c r="M706" s="0" t="n">
        <v>608</v>
      </c>
      <c r="N706" s="0" t="n">
        <v>1.402961</v>
      </c>
      <c r="O706" s="0" t="n">
        <v>9</v>
      </c>
      <c r="Q706" s="82" t="s">
        <v>527</v>
      </c>
      <c r="U706" s="0" t="str">
        <f aca="false">IF(C706="","",IF(COUNTIF(Campaigns!$A$7:$A$300,C706)&gt;0,"✓",IF(N(K706)=0,"– no spend","⚠ add to Campaigns tab")))</f>
        <v>✓</v>
      </c>
      <c r="V706" s="83" t="n">
        <f aca="false">IF(K706="","",K706*IF(Settings!$B$22=Settings!$C$6,1,IF(Settings!$B$22="USD",1/INDEX(Settings!$B$29:$B$40,MONTH(A706)),INDEX(Settings!$B$29:$B$40,MONTH(A706)))))</f>
        <v>24.68</v>
      </c>
    </row>
    <row r="707" customFormat="false" ht="15" hidden="false" customHeight="false" outlineLevel="0" collapsed="false">
      <c r="A707" s="81" t="n">
        <v>46144</v>
      </c>
      <c r="B707" s="81" t="n">
        <v>46144</v>
      </c>
      <c r="C707" s="82" t="s">
        <v>171</v>
      </c>
      <c r="D707" s="82" t="s">
        <v>522</v>
      </c>
      <c r="E707" s="82" t="s">
        <v>532</v>
      </c>
      <c r="I707" s="0" t="n">
        <v>90</v>
      </c>
      <c r="J707" s="82" t="s">
        <v>528</v>
      </c>
      <c r="K707" s="83" t="n">
        <v>49.2</v>
      </c>
      <c r="L707" s="0" t="n">
        <v>1445</v>
      </c>
      <c r="M707" s="0" t="n">
        <v>1105</v>
      </c>
      <c r="N707" s="0" t="n">
        <v>1.307692</v>
      </c>
      <c r="O707" s="0" t="n">
        <v>9</v>
      </c>
      <c r="P707" s="0" t="n">
        <v>2</v>
      </c>
      <c r="Q707" s="82" t="s">
        <v>527</v>
      </c>
      <c r="U707" s="0" t="str">
        <f aca="false">IF(C707="","",IF(COUNTIF(Campaigns!$A$7:$A$300,C707)&gt;0,"✓",IF(N(K707)=0,"– no spend","⚠ add to Campaigns tab")))</f>
        <v>✓</v>
      </c>
      <c r="V707" s="83" t="n">
        <f aca="false">IF(K707="","",K707*IF(Settings!$B$22=Settings!$C$6,1,IF(Settings!$B$22="USD",1/INDEX(Settings!$B$29:$B$40,MONTH(A707)),INDEX(Settings!$B$29:$B$40,MONTH(A707)))))</f>
        <v>49.2</v>
      </c>
    </row>
    <row r="708" customFormat="false" ht="15" hidden="false" customHeight="false" outlineLevel="0" collapsed="false">
      <c r="A708" s="81" t="n">
        <v>46144</v>
      </c>
      <c r="B708" s="81" t="n">
        <v>46144</v>
      </c>
      <c r="C708" s="82" t="s">
        <v>167</v>
      </c>
      <c r="D708" s="82" t="s">
        <v>522</v>
      </c>
      <c r="E708" s="82" t="s">
        <v>523</v>
      </c>
      <c r="F708" s="0" t="n">
        <v>7</v>
      </c>
      <c r="G708" s="82" t="s">
        <v>524</v>
      </c>
      <c r="H708" s="0" t="n">
        <v>11.20428571</v>
      </c>
      <c r="I708" s="0" t="n">
        <v>50</v>
      </c>
      <c r="J708" s="82" t="s">
        <v>528</v>
      </c>
      <c r="K708" s="83" t="n">
        <v>78.43</v>
      </c>
      <c r="L708" s="0" t="n">
        <v>7737</v>
      </c>
      <c r="M708" s="0" t="n">
        <v>5991</v>
      </c>
      <c r="N708" s="0" t="n">
        <v>1.291437</v>
      </c>
      <c r="O708" s="0" t="n">
        <v>57</v>
      </c>
      <c r="P708" s="0" t="n">
        <v>7</v>
      </c>
      <c r="Q708" s="82" t="s">
        <v>527</v>
      </c>
      <c r="U708" s="0" t="str">
        <f aca="false">IF(C708="","",IF(COUNTIF(Campaigns!$A$7:$A$300,C708)&gt;0,"✓",IF(N(K708)=0,"– no spend","⚠ add to Campaigns tab")))</f>
        <v>✓</v>
      </c>
      <c r="V708" s="83" t="n">
        <f aca="false">IF(K708="","",K708*IF(Settings!$B$22=Settings!$C$6,1,IF(Settings!$B$22="USD",1/INDEX(Settings!$B$29:$B$40,MONTH(A708)),INDEX(Settings!$B$29:$B$40,MONTH(A708)))))</f>
        <v>78.43</v>
      </c>
    </row>
    <row r="709" customFormat="false" ht="15" hidden="false" customHeight="false" outlineLevel="0" collapsed="false">
      <c r="A709" s="81" t="n">
        <v>46144</v>
      </c>
      <c r="B709" s="81" t="n">
        <v>46144</v>
      </c>
      <c r="C709" s="82" t="s">
        <v>166</v>
      </c>
      <c r="D709" s="82" t="s">
        <v>522</v>
      </c>
      <c r="E709" s="82" t="s">
        <v>523</v>
      </c>
      <c r="F709" s="0" t="n">
        <v>1</v>
      </c>
      <c r="G709" s="82" t="s">
        <v>524</v>
      </c>
      <c r="H709" s="0" t="n">
        <v>203.12</v>
      </c>
      <c r="I709" s="82" t="s">
        <v>525</v>
      </c>
      <c r="J709" s="82" t="s">
        <v>526</v>
      </c>
      <c r="K709" s="83" t="n">
        <v>203.12</v>
      </c>
      <c r="L709" s="0" t="n">
        <v>11453</v>
      </c>
      <c r="M709" s="0" t="n">
        <v>8512</v>
      </c>
      <c r="N709" s="0" t="n">
        <v>1.345512</v>
      </c>
      <c r="O709" s="0" t="n">
        <v>146</v>
      </c>
      <c r="P709" s="0" t="n">
        <v>1</v>
      </c>
      <c r="Q709" s="82" t="s">
        <v>527</v>
      </c>
      <c r="U709" s="0" t="str">
        <f aca="false">IF(C709="","",IF(COUNTIF(Campaigns!$A$7:$A$300,C709)&gt;0,"✓",IF(N(K709)=0,"– no spend","⚠ add to Campaigns tab")))</f>
        <v>✓</v>
      </c>
      <c r="V709" s="83" t="n">
        <f aca="false">IF(K709="","",K709*IF(Settings!$B$22=Settings!$C$6,1,IF(Settings!$B$22="USD",1/INDEX(Settings!$B$29:$B$40,MONTH(A709)),INDEX(Settings!$B$29:$B$40,MONTH(A709)))))</f>
        <v>203.12</v>
      </c>
    </row>
    <row r="710" customFormat="false" ht="15" hidden="false" customHeight="false" outlineLevel="0" collapsed="false">
      <c r="A710" s="81" t="n">
        <v>46144</v>
      </c>
      <c r="B710" s="81" t="n">
        <v>46144</v>
      </c>
      <c r="C710" s="82" t="s">
        <v>179</v>
      </c>
      <c r="D710" s="82" t="s">
        <v>522</v>
      </c>
      <c r="E710" s="82" t="s">
        <v>529</v>
      </c>
      <c r="F710" s="0" t="n">
        <v>1</v>
      </c>
      <c r="G710" s="82" t="s">
        <v>531</v>
      </c>
      <c r="H710" s="0" t="n">
        <v>13.65</v>
      </c>
      <c r="I710" s="0" t="n">
        <v>20</v>
      </c>
      <c r="J710" s="82" t="s">
        <v>528</v>
      </c>
      <c r="K710" s="83" t="n">
        <v>13.65</v>
      </c>
      <c r="L710" s="0" t="n">
        <v>1348</v>
      </c>
      <c r="M710" s="0" t="n">
        <v>1157</v>
      </c>
      <c r="N710" s="0" t="n">
        <v>1.165082</v>
      </c>
      <c r="O710" s="0" t="n">
        <v>18</v>
      </c>
      <c r="P710" s="0" t="n">
        <v>1</v>
      </c>
      <c r="Q710" s="82" t="s">
        <v>527</v>
      </c>
      <c r="U710" s="0" t="str">
        <f aca="false">IF(C710="","",IF(COUNTIF(Campaigns!$A$7:$A$300,C710)&gt;0,"✓",IF(N(K710)=0,"– no spend","⚠ add to Campaigns tab")))</f>
        <v>✓</v>
      </c>
      <c r="V710" s="83" t="n">
        <f aca="false">IF(K710="","",K710*IF(Settings!$B$22=Settings!$C$6,1,IF(Settings!$B$22="USD",1/INDEX(Settings!$B$29:$B$40,MONTH(A710)),INDEX(Settings!$B$29:$B$40,MONTH(A710)))))</f>
        <v>13.65</v>
      </c>
    </row>
    <row r="711" customFormat="false" ht="15" hidden="false" customHeight="false" outlineLevel="0" collapsed="false">
      <c r="A711" s="81" t="n">
        <v>46144</v>
      </c>
      <c r="B711" s="81" t="n">
        <v>46144</v>
      </c>
      <c r="C711" s="82" t="s">
        <v>168</v>
      </c>
      <c r="D711" s="82" t="s">
        <v>522</v>
      </c>
      <c r="E711" s="82" t="s">
        <v>529</v>
      </c>
      <c r="F711" s="0" t="n">
        <v>4</v>
      </c>
      <c r="G711" s="82" t="s">
        <v>534</v>
      </c>
      <c r="H711" s="0" t="n">
        <v>70.675</v>
      </c>
      <c r="I711" s="0" t="n">
        <v>100</v>
      </c>
      <c r="J711" s="82" t="s">
        <v>528</v>
      </c>
      <c r="K711" s="83" t="n">
        <v>282.7</v>
      </c>
      <c r="L711" s="0" t="n">
        <v>9947</v>
      </c>
      <c r="M711" s="0" t="n">
        <v>7696</v>
      </c>
      <c r="N711" s="0" t="n">
        <v>1.29249</v>
      </c>
      <c r="O711" s="0" t="n">
        <v>105</v>
      </c>
      <c r="P711" s="0" t="n">
        <v>5</v>
      </c>
      <c r="Q711" s="82" t="s">
        <v>527</v>
      </c>
      <c r="U711" s="0" t="str">
        <f aca="false">IF(C711="","",IF(COUNTIF(Campaigns!$A$7:$A$300,C711)&gt;0,"✓",IF(N(K711)=0,"– no spend","⚠ add to Campaigns tab")))</f>
        <v>✓</v>
      </c>
      <c r="V711" s="83" t="n">
        <f aca="false">IF(K711="","",K711*IF(Settings!$B$22=Settings!$C$6,1,IF(Settings!$B$22="USD",1/INDEX(Settings!$B$29:$B$40,MONTH(A711)),INDEX(Settings!$B$29:$B$40,MONTH(A711)))))</f>
        <v>282.7</v>
      </c>
    </row>
    <row r="712" customFormat="false" ht="15" hidden="false" customHeight="false" outlineLevel="0" collapsed="false">
      <c r="A712" s="81" t="n">
        <v>46144</v>
      </c>
      <c r="B712" s="81" t="n">
        <v>46144</v>
      </c>
      <c r="C712" s="82" t="s">
        <v>170</v>
      </c>
      <c r="D712" s="82" t="s">
        <v>522</v>
      </c>
      <c r="E712" s="82" t="s">
        <v>523</v>
      </c>
      <c r="I712" s="0" t="n">
        <v>70</v>
      </c>
      <c r="J712" s="82" t="s">
        <v>528</v>
      </c>
      <c r="K712" s="83" t="n">
        <v>25.23</v>
      </c>
      <c r="L712" s="0" t="n">
        <v>607</v>
      </c>
      <c r="M712" s="0" t="n">
        <v>552</v>
      </c>
      <c r="N712" s="0" t="n">
        <v>1.099638</v>
      </c>
      <c r="O712" s="0" t="n">
        <v>5</v>
      </c>
      <c r="Q712" s="82" t="s">
        <v>527</v>
      </c>
      <c r="U712" s="0" t="str">
        <f aca="false">IF(C712="","",IF(COUNTIF(Campaigns!$A$7:$A$300,C712)&gt;0,"✓",IF(N(K712)=0,"– no spend","⚠ add to Campaigns tab")))</f>
        <v>✓</v>
      </c>
      <c r="V712" s="83" t="n">
        <f aca="false">IF(K712="","",K712*IF(Settings!$B$22=Settings!$C$6,1,IF(Settings!$B$22="USD",1/INDEX(Settings!$B$29:$B$40,MONTH(A712)),INDEX(Settings!$B$29:$B$40,MONTH(A712)))))</f>
        <v>25.23</v>
      </c>
    </row>
    <row r="713" customFormat="false" ht="15" hidden="false" customHeight="false" outlineLevel="0" collapsed="false">
      <c r="A713" s="81" t="n">
        <v>46144</v>
      </c>
      <c r="B713" s="81" t="n">
        <v>46144</v>
      </c>
      <c r="C713" s="82" t="s">
        <v>169</v>
      </c>
      <c r="D713" s="82" t="s">
        <v>530</v>
      </c>
      <c r="E713" s="82" t="s">
        <v>529</v>
      </c>
      <c r="F713" s="0" t="n">
        <v>1</v>
      </c>
      <c r="G713" s="82" t="s">
        <v>531</v>
      </c>
      <c r="H713" s="0" t="n">
        <v>13.45</v>
      </c>
      <c r="I713" s="0" t="n">
        <v>41.29</v>
      </c>
      <c r="J713" s="82" t="s">
        <v>528</v>
      </c>
      <c r="K713" s="83" t="n">
        <v>13.45</v>
      </c>
      <c r="L713" s="0" t="n">
        <v>567</v>
      </c>
      <c r="M713" s="0" t="n">
        <v>465</v>
      </c>
      <c r="N713" s="0" t="n">
        <v>1.219355</v>
      </c>
      <c r="O713" s="0" t="n">
        <v>8</v>
      </c>
      <c r="P713" s="0" t="n">
        <v>1</v>
      </c>
      <c r="Q713" s="82" t="s">
        <v>527</v>
      </c>
      <c r="U713" s="0" t="str">
        <f aca="false">IF(C713="","",IF(COUNTIF(Campaigns!$A$7:$A$300,C713)&gt;0,"✓",IF(N(K713)=0,"– no spend","⚠ add to Campaigns tab")))</f>
        <v>✓</v>
      </c>
      <c r="V713" s="83" t="n">
        <f aca="false">IF(K713="","",K713*IF(Settings!$B$22=Settings!$C$6,1,IF(Settings!$B$22="USD",1/INDEX(Settings!$B$29:$B$40,MONTH(A713)),INDEX(Settings!$B$29:$B$40,MONTH(A713)))))</f>
        <v>13.45</v>
      </c>
    </row>
    <row r="714" customFormat="false" ht="15" hidden="false" customHeight="false" outlineLevel="0" collapsed="false">
      <c r="A714" s="81" t="n">
        <v>46145</v>
      </c>
      <c r="B714" s="81" t="n">
        <v>46145</v>
      </c>
      <c r="C714" s="82" t="s">
        <v>171</v>
      </c>
      <c r="D714" s="82" t="s">
        <v>522</v>
      </c>
      <c r="E714" s="82" t="s">
        <v>532</v>
      </c>
      <c r="I714" s="0" t="n">
        <v>90</v>
      </c>
      <c r="J714" s="82" t="s">
        <v>528</v>
      </c>
      <c r="K714" s="83" t="n">
        <v>138.91</v>
      </c>
      <c r="L714" s="0" t="n">
        <v>3384</v>
      </c>
      <c r="M714" s="0" t="n">
        <v>2541</v>
      </c>
      <c r="N714" s="0" t="n">
        <v>1.331759</v>
      </c>
      <c r="O714" s="0" t="n">
        <v>36</v>
      </c>
      <c r="P714" s="0" t="n">
        <v>8</v>
      </c>
      <c r="Q714" s="82" t="s">
        <v>527</v>
      </c>
      <c r="U714" s="0" t="str">
        <f aca="false">IF(C714="","",IF(COUNTIF(Campaigns!$A$7:$A$300,C714)&gt;0,"✓",IF(N(K714)=0,"– no spend","⚠ add to Campaigns tab")))</f>
        <v>✓</v>
      </c>
      <c r="V714" s="83" t="n">
        <f aca="false">IF(K714="","",K714*IF(Settings!$B$22=Settings!$C$6,1,IF(Settings!$B$22="USD",1/INDEX(Settings!$B$29:$B$40,MONTH(A714)),INDEX(Settings!$B$29:$B$40,MONTH(A714)))))</f>
        <v>138.91</v>
      </c>
    </row>
    <row r="715" customFormat="false" ht="15" hidden="false" customHeight="false" outlineLevel="0" collapsed="false">
      <c r="A715" s="81" t="n">
        <v>46145</v>
      </c>
      <c r="B715" s="81" t="n">
        <v>46145</v>
      </c>
      <c r="C715" s="82" t="s">
        <v>167</v>
      </c>
      <c r="D715" s="82" t="s">
        <v>522</v>
      </c>
      <c r="E715" s="82" t="s">
        <v>523</v>
      </c>
      <c r="F715" s="0" t="n">
        <v>8</v>
      </c>
      <c r="G715" s="82" t="s">
        <v>524</v>
      </c>
      <c r="H715" s="0" t="n">
        <v>14.7475</v>
      </c>
      <c r="I715" s="0" t="n">
        <v>50</v>
      </c>
      <c r="J715" s="82" t="s">
        <v>528</v>
      </c>
      <c r="K715" s="83" t="n">
        <v>117.98</v>
      </c>
      <c r="L715" s="0" t="n">
        <v>10273</v>
      </c>
      <c r="M715" s="0" t="n">
        <v>8108</v>
      </c>
      <c r="N715" s="0" t="n">
        <v>1.26702</v>
      </c>
      <c r="O715" s="0" t="n">
        <v>79</v>
      </c>
      <c r="P715" s="0" t="n">
        <v>8</v>
      </c>
      <c r="Q715" s="82" t="s">
        <v>527</v>
      </c>
      <c r="U715" s="0" t="str">
        <f aca="false">IF(C715="","",IF(COUNTIF(Campaigns!$A$7:$A$300,C715)&gt;0,"✓",IF(N(K715)=0,"– no spend","⚠ add to Campaigns tab")))</f>
        <v>✓</v>
      </c>
      <c r="V715" s="83" t="n">
        <f aca="false">IF(K715="","",K715*IF(Settings!$B$22=Settings!$C$6,1,IF(Settings!$B$22="USD",1/INDEX(Settings!$B$29:$B$40,MONTH(A715)),INDEX(Settings!$B$29:$B$40,MONTH(A715)))))</f>
        <v>117.98</v>
      </c>
    </row>
    <row r="716" customFormat="false" ht="15" hidden="false" customHeight="false" outlineLevel="0" collapsed="false">
      <c r="A716" s="81" t="n">
        <v>46145</v>
      </c>
      <c r="B716" s="81" t="n">
        <v>46145</v>
      </c>
      <c r="C716" s="82" t="s">
        <v>166</v>
      </c>
      <c r="D716" s="82" t="s">
        <v>522</v>
      </c>
      <c r="E716" s="82" t="s">
        <v>523</v>
      </c>
      <c r="F716" s="0" t="n">
        <v>2</v>
      </c>
      <c r="G716" s="82" t="s">
        <v>524</v>
      </c>
      <c r="H716" s="0" t="n">
        <v>108.375</v>
      </c>
      <c r="I716" s="82" t="s">
        <v>525</v>
      </c>
      <c r="J716" s="82" t="s">
        <v>526</v>
      </c>
      <c r="K716" s="83" t="n">
        <v>216.75</v>
      </c>
      <c r="L716" s="0" t="n">
        <v>12578</v>
      </c>
      <c r="M716" s="0" t="n">
        <v>9084</v>
      </c>
      <c r="N716" s="0" t="n">
        <v>1.384632</v>
      </c>
      <c r="O716" s="0" t="n">
        <v>144</v>
      </c>
      <c r="P716" s="0" t="n">
        <v>2</v>
      </c>
      <c r="Q716" s="82" t="s">
        <v>527</v>
      </c>
      <c r="U716" s="0" t="str">
        <f aca="false">IF(C716="","",IF(COUNTIF(Campaigns!$A$7:$A$300,C716)&gt;0,"✓",IF(N(K716)=0,"– no spend","⚠ add to Campaigns tab")))</f>
        <v>✓</v>
      </c>
      <c r="V716" s="83" t="n">
        <f aca="false">IF(K716="","",K716*IF(Settings!$B$22=Settings!$C$6,1,IF(Settings!$B$22="USD",1/INDEX(Settings!$B$29:$B$40,MONTH(A716)),INDEX(Settings!$B$29:$B$40,MONTH(A716)))))</f>
        <v>216.75</v>
      </c>
    </row>
    <row r="717" customFormat="false" ht="15" hidden="false" customHeight="false" outlineLevel="0" collapsed="false">
      <c r="A717" s="81" t="n">
        <v>46145</v>
      </c>
      <c r="B717" s="81" t="n">
        <v>46145</v>
      </c>
      <c r="C717" s="82" t="s">
        <v>179</v>
      </c>
      <c r="D717" s="82" t="s">
        <v>522</v>
      </c>
      <c r="E717" s="82" t="s">
        <v>529</v>
      </c>
      <c r="F717" s="0" t="n">
        <v>1</v>
      </c>
      <c r="G717" s="82" t="s">
        <v>531</v>
      </c>
      <c r="H717" s="0" t="n">
        <v>29.18</v>
      </c>
      <c r="I717" s="0" t="n">
        <v>20</v>
      </c>
      <c r="J717" s="82" t="s">
        <v>528</v>
      </c>
      <c r="K717" s="83" t="n">
        <v>29.18</v>
      </c>
      <c r="L717" s="0" t="n">
        <v>2110</v>
      </c>
      <c r="M717" s="0" t="n">
        <v>1744</v>
      </c>
      <c r="N717" s="0" t="n">
        <v>1.209862</v>
      </c>
      <c r="O717" s="0" t="n">
        <v>24</v>
      </c>
      <c r="P717" s="0" t="n">
        <v>1</v>
      </c>
      <c r="Q717" s="82" t="s">
        <v>527</v>
      </c>
      <c r="U717" s="0" t="str">
        <f aca="false">IF(C717="","",IF(COUNTIF(Campaigns!$A$7:$A$300,C717)&gt;0,"✓",IF(N(K717)=0,"– no spend","⚠ add to Campaigns tab")))</f>
        <v>✓</v>
      </c>
      <c r="V717" s="83" t="n">
        <f aca="false">IF(K717="","",K717*IF(Settings!$B$22=Settings!$C$6,1,IF(Settings!$B$22="USD",1/INDEX(Settings!$B$29:$B$40,MONTH(A717)),INDEX(Settings!$B$29:$B$40,MONTH(A717)))))</f>
        <v>29.18</v>
      </c>
    </row>
    <row r="718" customFormat="false" ht="15" hidden="false" customHeight="false" outlineLevel="0" collapsed="false">
      <c r="A718" s="81" t="n">
        <v>46145</v>
      </c>
      <c r="B718" s="81" t="n">
        <v>46145</v>
      </c>
      <c r="C718" s="82" t="s">
        <v>168</v>
      </c>
      <c r="D718" s="82" t="s">
        <v>522</v>
      </c>
      <c r="E718" s="82" t="s">
        <v>529</v>
      </c>
      <c r="F718" s="0" t="n">
        <v>9</v>
      </c>
      <c r="G718" s="82" t="s">
        <v>534</v>
      </c>
      <c r="H718" s="0" t="n">
        <v>34.14333333</v>
      </c>
      <c r="I718" s="0" t="n">
        <v>100</v>
      </c>
      <c r="J718" s="82" t="s">
        <v>528</v>
      </c>
      <c r="K718" s="83" t="n">
        <v>307.29</v>
      </c>
      <c r="L718" s="0" t="n">
        <v>9635</v>
      </c>
      <c r="M718" s="0" t="n">
        <v>6962</v>
      </c>
      <c r="N718" s="0" t="n">
        <v>1.383941</v>
      </c>
      <c r="O718" s="0" t="n">
        <v>108</v>
      </c>
      <c r="P718" s="0" t="n">
        <v>9</v>
      </c>
      <c r="Q718" s="82" t="s">
        <v>527</v>
      </c>
      <c r="U718" s="0" t="str">
        <f aca="false">IF(C718="","",IF(COUNTIF(Campaigns!$A$7:$A$300,C718)&gt;0,"✓",IF(N(K718)=0,"– no spend","⚠ add to Campaigns tab")))</f>
        <v>✓</v>
      </c>
      <c r="V718" s="83" t="n">
        <f aca="false">IF(K718="","",K718*IF(Settings!$B$22=Settings!$C$6,1,IF(Settings!$B$22="USD",1/INDEX(Settings!$B$29:$B$40,MONTH(A718)),INDEX(Settings!$B$29:$B$40,MONTH(A718)))))</f>
        <v>307.29</v>
      </c>
    </row>
    <row r="719" customFormat="false" ht="15" hidden="false" customHeight="false" outlineLevel="0" collapsed="false">
      <c r="A719" s="81" t="n">
        <v>46145</v>
      </c>
      <c r="B719" s="81" t="n">
        <v>46145</v>
      </c>
      <c r="C719" s="82" t="s">
        <v>170</v>
      </c>
      <c r="D719" s="82" t="s">
        <v>522</v>
      </c>
      <c r="E719" s="82" t="s">
        <v>523</v>
      </c>
      <c r="I719" s="0" t="n">
        <v>70</v>
      </c>
      <c r="J719" s="82" t="s">
        <v>528</v>
      </c>
      <c r="K719" s="83" t="n">
        <v>111.14</v>
      </c>
      <c r="L719" s="0" t="n">
        <v>2289</v>
      </c>
      <c r="M719" s="0" t="n">
        <v>1870</v>
      </c>
      <c r="N719" s="0" t="n">
        <v>1.224064</v>
      </c>
      <c r="O719" s="0" t="n">
        <v>25</v>
      </c>
      <c r="Q719" s="82" t="s">
        <v>527</v>
      </c>
      <c r="U719" s="0" t="str">
        <f aca="false">IF(C719="","",IF(COUNTIF(Campaigns!$A$7:$A$300,C719)&gt;0,"✓",IF(N(K719)=0,"– no spend","⚠ add to Campaigns tab")))</f>
        <v>✓</v>
      </c>
      <c r="V719" s="83" t="n">
        <f aca="false">IF(K719="","",K719*IF(Settings!$B$22=Settings!$C$6,1,IF(Settings!$B$22="USD",1/INDEX(Settings!$B$29:$B$40,MONTH(A719)),INDEX(Settings!$B$29:$B$40,MONTH(A719)))))</f>
        <v>111.14</v>
      </c>
    </row>
    <row r="720" customFormat="false" ht="15" hidden="false" customHeight="false" outlineLevel="0" collapsed="false">
      <c r="A720" s="81" t="n">
        <v>46145</v>
      </c>
      <c r="B720" s="81" t="n">
        <v>46145</v>
      </c>
      <c r="C720" s="82" t="s">
        <v>169</v>
      </c>
      <c r="D720" s="82" t="s">
        <v>530</v>
      </c>
      <c r="E720" s="82" t="s">
        <v>529</v>
      </c>
      <c r="I720" s="0" t="n">
        <v>41.29</v>
      </c>
      <c r="J720" s="82" t="s">
        <v>528</v>
      </c>
      <c r="K720" s="83" t="n">
        <v>32.24</v>
      </c>
      <c r="L720" s="0" t="n">
        <v>1301</v>
      </c>
      <c r="M720" s="0" t="n">
        <v>912</v>
      </c>
      <c r="N720" s="0" t="n">
        <v>1.426535</v>
      </c>
      <c r="O720" s="0" t="n">
        <v>8</v>
      </c>
      <c r="Q720" s="82" t="s">
        <v>527</v>
      </c>
      <c r="U720" s="0" t="str">
        <f aca="false">IF(C720="","",IF(COUNTIF(Campaigns!$A$7:$A$300,C720)&gt;0,"✓",IF(N(K720)=0,"– no spend","⚠ add to Campaigns tab")))</f>
        <v>✓</v>
      </c>
      <c r="V720" s="83" t="n">
        <f aca="false">IF(K720="","",K720*IF(Settings!$B$22=Settings!$C$6,1,IF(Settings!$B$22="USD",1/INDEX(Settings!$B$29:$B$40,MONTH(A720)),INDEX(Settings!$B$29:$B$40,MONTH(A720)))))</f>
        <v>32.24</v>
      </c>
    </row>
    <row r="721" customFormat="false" ht="15" hidden="false" customHeight="false" outlineLevel="0" collapsed="false">
      <c r="A721" s="81" t="n">
        <v>46146</v>
      </c>
      <c r="B721" s="81" t="n">
        <v>46146</v>
      </c>
      <c r="C721" s="82" t="s">
        <v>171</v>
      </c>
      <c r="D721" s="82" t="s">
        <v>522</v>
      </c>
      <c r="E721" s="82" t="s">
        <v>532</v>
      </c>
      <c r="I721" s="0" t="n">
        <v>90</v>
      </c>
      <c r="J721" s="82" t="s">
        <v>528</v>
      </c>
      <c r="K721" s="83" t="n">
        <v>105.34</v>
      </c>
      <c r="L721" s="0" t="n">
        <v>2465</v>
      </c>
      <c r="M721" s="0" t="n">
        <v>1936</v>
      </c>
      <c r="N721" s="0" t="n">
        <v>1.273244</v>
      </c>
      <c r="O721" s="0" t="n">
        <v>22</v>
      </c>
      <c r="P721" s="0" t="n">
        <v>3</v>
      </c>
      <c r="Q721" s="82" t="s">
        <v>527</v>
      </c>
      <c r="U721" s="0" t="str">
        <f aca="false">IF(C721="","",IF(COUNTIF(Campaigns!$A$7:$A$300,C721)&gt;0,"✓",IF(N(K721)=0,"– no spend","⚠ add to Campaigns tab")))</f>
        <v>✓</v>
      </c>
      <c r="V721" s="83" t="n">
        <f aca="false">IF(K721="","",K721*IF(Settings!$B$22=Settings!$C$6,1,IF(Settings!$B$22="USD",1/INDEX(Settings!$B$29:$B$40,MONTH(A721)),INDEX(Settings!$B$29:$B$40,MONTH(A721)))))</f>
        <v>105.34</v>
      </c>
    </row>
    <row r="722" customFormat="false" ht="15" hidden="false" customHeight="false" outlineLevel="0" collapsed="false">
      <c r="A722" s="81" t="n">
        <v>46146</v>
      </c>
      <c r="B722" s="81" t="n">
        <v>46146</v>
      </c>
      <c r="C722" s="82" t="s">
        <v>167</v>
      </c>
      <c r="D722" s="82" t="s">
        <v>522</v>
      </c>
      <c r="E722" s="82" t="s">
        <v>523</v>
      </c>
      <c r="F722" s="0" t="n">
        <v>9</v>
      </c>
      <c r="G722" s="82" t="s">
        <v>524</v>
      </c>
      <c r="H722" s="0" t="n">
        <v>10.55111111</v>
      </c>
      <c r="I722" s="0" t="n">
        <v>50</v>
      </c>
      <c r="J722" s="82" t="s">
        <v>528</v>
      </c>
      <c r="K722" s="83" t="n">
        <v>94.96</v>
      </c>
      <c r="L722" s="0" t="n">
        <v>7936</v>
      </c>
      <c r="M722" s="0" t="n">
        <v>6250</v>
      </c>
      <c r="N722" s="0" t="n">
        <v>1.26976</v>
      </c>
      <c r="O722" s="0" t="n">
        <v>59</v>
      </c>
      <c r="P722" s="0" t="n">
        <v>11</v>
      </c>
      <c r="Q722" s="82" t="s">
        <v>527</v>
      </c>
      <c r="U722" s="0" t="str">
        <f aca="false">IF(C722="","",IF(COUNTIF(Campaigns!$A$7:$A$300,C722)&gt;0,"✓",IF(N(K722)=0,"– no spend","⚠ add to Campaigns tab")))</f>
        <v>✓</v>
      </c>
      <c r="V722" s="83" t="n">
        <f aca="false">IF(K722="","",K722*IF(Settings!$B$22=Settings!$C$6,1,IF(Settings!$B$22="USD",1/INDEX(Settings!$B$29:$B$40,MONTH(A722)),INDEX(Settings!$B$29:$B$40,MONTH(A722)))))</f>
        <v>94.96</v>
      </c>
    </row>
    <row r="723" customFormat="false" ht="15" hidden="false" customHeight="false" outlineLevel="0" collapsed="false">
      <c r="A723" s="81" t="n">
        <v>46146</v>
      </c>
      <c r="B723" s="81" t="n">
        <v>46146</v>
      </c>
      <c r="C723" s="82" t="s">
        <v>166</v>
      </c>
      <c r="D723" s="82" t="s">
        <v>522</v>
      </c>
      <c r="E723" s="82" t="s">
        <v>523</v>
      </c>
      <c r="F723" s="0" t="n">
        <v>1</v>
      </c>
      <c r="G723" s="82" t="s">
        <v>524</v>
      </c>
      <c r="H723" s="0" t="n">
        <v>202.02</v>
      </c>
      <c r="I723" s="82" t="s">
        <v>525</v>
      </c>
      <c r="J723" s="82" t="s">
        <v>526</v>
      </c>
      <c r="K723" s="83" t="n">
        <v>202.02</v>
      </c>
      <c r="L723" s="0" t="n">
        <v>10928</v>
      </c>
      <c r="M723" s="0" t="n">
        <v>8395</v>
      </c>
      <c r="N723" s="0" t="n">
        <v>1.301727</v>
      </c>
      <c r="O723" s="0" t="n">
        <v>147</v>
      </c>
      <c r="P723" s="0" t="n">
        <v>2</v>
      </c>
      <c r="Q723" s="82" t="s">
        <v>527</v>
      </c>
      <c r="U723" s="0" t="str">
        <f aca="false">IF(C723="","",IF(COUNTIF(Campaigns!$A$7:$A$300,C723)&gt;0,"✓",IF(N(K723)=0,"– no spend","⚠ add to Campaigns tab")))</f>
        <v>✓</v>
      </c>
      <c r="V723" s="83" t="n">
        <f aca="false">IF(K723="","",K723*IF(Settings!$B$22=Settings!$C$6,1,IF(Settings!$B$22="USD",1/INDEX(Settings!$B$29:$B$40,MONTH(A723)),INDEX(Settings!$B$29:$B$40,MONTH(A723)))))</f>
        <v>202.02</v>
      </c>
    </row>
    <row r="724" customFormat="false" ht="15" hidden="false" customHeight="false" outlineLevel="0" collapsed="false">
      <c r="A724" s="81" t="n">
        <v>46146</v>
      </c>
      <c r="B724" s="81" t="n">
        <v>46146</v>
      </c>
      <c r="C724" s="82" t="s">
        <v>179</v>
      </c>
      <c r="D724" s="82" t="s">
        <v>522</v>
      </c>
      <c r="E724" s="82" t="s">
        <v>529</v>
      </c>
      <c r="F724" s="0" t="n">
        <v>2</v>
      </c>
      <c r="G724" s="82" t="s">
        <v>531</v>
      </c>
      <c r="H724" s="0" t="n">
        <v>12.27</v>
      </c>
      <c r="I724" s="0" t="n">
        <v>20</v>
      </c>
      <c r="J724" s="82" t="s">
        <v>528</v>
      </c>
      <c r="K724" s="83" t="n">
        <v>24.54</v>
      </c>
      <c r="L724" s="0" t="n">
        <v>1703</v>
      </c>
      <c r="M724" s="0" t="n">
        <v>1434</v>
      </c>
      <c r="N724" s="0" t="n">
        <v>1.187587</v>
      </c>
      <c r="O724" s="0" t="n">
        <v>14</v>
      </c>
      <c r="P724" s="0" t="n">
        <v>2</v>
      </c>
      <c r="Q724" s="82" t="s">
        <v>527</v>
      </c>
      <c r="U724" s="0" t="str">
        <f aca="false">IF(C724="","",IF(COUNTIF(Campaigns!$A$7:$A$300,C724)&gt;0,"✓",IF(N(K724)=0,"– no spend","⚠ add to Campaigns tab")))</f>
        <v>✓</v>
      </c>
      <c r="V724" s="83" t="n">
        <f aca="false">IF(K724="","",K724*IF(Settings!$B$22=Settings!$C$6,1,IF(Settings!$B$22="USD",1/INDEX(Settings!$B$29:$B$40,MONTH(A724)),INDEX(Settings!$B$29:$B$40,MONTH(A724)))))</f>
        <v>24.54</v>
      </c>
    </row>
    <row r="725" customFormat="false" ht="15" hidden="false" customHeight="false" outlineLevel="0" collapsed="false">
      <c r="A725" s="81" t="n">
        <v>46146</v>
      </c>
      <c r="B725" s="81" t="n">
        <v>46146</v>
      </c>
      <c r="C725" s="82" t="s">
        <v>168</v>
      </c>
      <c r="D725" s="82" t="s">
        <v>522</v>
      </c>
      <c r="E725" s="82" t="s">
        <v>529</v>
      </c>
      <c r="F725" s="0" t="n">
        <v>6</v>
      </c>
      <c r="G725" s="82" t="s">
        <v>534</v>
      </c>
      <c r="H725" s="0" t="n">
        <v>47.88</v>
      </c>
      <c r="I725" s="0" t="n">
        <v>100</v>
      </c>
      <c r="J725" s="82" t="s">
        <v>528</v>
      </c>
      <c r="K725" s="83" t="n">
        <v>287.28</v>
      </c>
      <c r="L725" s="0" t="n">
        <v>9427</v>
      </c>
      <c r="M725" s="0" t="n">
        <v>7224</v>
      </c>
      <c r="N725" s="0" t="n">
        <v>1.304956</v>
      </c>
      <c r="O725" s="0" t="n">
        <v>100</v>
      </c>
      <c r="P725" s="0" t="n">
        <v>7</v>
      </c>
      <c r="Q725" s="82" t="s">
        <v>527</v>
      </c>
      <c r="U725" s="0" t="str">
        <f aca="false">IF(C725="","",IF(COUNTIF(Campaigns!$A$7:$A$300,C725)&gt;0,"✓",IF(N(K725)=0,"– no spend","⚠ add to Campaigns tab")))</f>
        <v>✓</v>
      </c>
      <c r="V725" s="83" t="n">
        <f aca="false">IF(K725="","",K725*IF(Settings!$B$22=Settings!$C$6,1,IF(Settings!$B$22="USD",1/INDEX(Settings!$B$29:$B$40,MONTH(A725)),INDEX(Settings!$B$29:$B$40,MONTH(A725)))))</f>
        <v>287.28</v>
      </c>
    </row>
    <row r="726" customFormat="false" ht="15" hidden="false" customHeight="false" outlineLevel="0" collapsed="false">
      <c r="A726" s="81" t="n">
        <v>46146</v>
      </c>
      <c r="B726" s="81" t="n">
        <v>46146</v>
      </c>
      <c r="C726" s="82" t="s">
        <v>170</v>
      </c>
      <c r="D726" s="82" t="s">
        <v>522</v>
      </c>
      <c r="E726" s="82" t="s">
        <v>523</v>
      </c>
      <c r="F726" s="0" t="n">
        <v>4</v>
      </c>
      <c r="G726" s="82" t="s">
        <v>524</v>
      </c>
      <c r="H726" s="0" t="n">
        <v>26.31</v>
      </c>
      <c r="I726" s="0" t="n">
        <v>70</v>
      </c>
      <c r="J726" s="82" t="s">
        <v>528</v>
      </c>
      <c r="K726" s="83" t="n">
        <v>105.24</v>
      </c>
      <c r="L726" s="0" t="n">
        <v>2747</v>
      </c>
      <c r="M726" s="0" t="n">
        <v>2257</v>
      </c>
      <c r="N726" s="0" t="n">
        <v>1.217102</v>
      </c>
      <c r="O726" s="0" t="n">
        <v>27</v>
      </c>
      <c r="P726" s="0" t="n">
        <v>4</v>
      </c>
      <c r="Q726" s="82" t="s">
        <v>527</v>
      </c>
      <c r="U726" s="0" t="str">
        <f aca="false">IF(C726="","",IF(COUNTIF(Campaigns!$A$7:$A$300,C726)&gt;0,"✓",IF(N(K726)=0,"– no spend","⚠ add to Campaigns tab")))</f>
        <v>✓</v>
      </c>
      <c r="V726" s="83" t="n">
        <f aca="false">IF(K726="","",K726*IF(Settings!$B$22=Settings!$C$6,1,IF(Settings!$B$22="USD",1/INDEX(Settings!$B$29:$B$40,MONTH(A726)),INDEX(Settings!$B$29:$B$40,MONTH(A726)))))</f>
        <v>105.24</v>
      </c>
    </row>
    <row r="727" customFormat="false" ht="15" hidden="false" customHeight="false" outlineLevel="0" collapsed="false">
      <c r="A727" s="81" t="n">
        <v>46146</v>
      </c>
      <c r="B727" s="81" t="n">
        <v>46146</v>
      </c>
      <c r="C727" s="82" t="s">
        <v>169</v>
      </c>
      <c r="D727" s="82" t="s">
        <v>530</v>
      </c>
      <c r="E727" s="82" t="s">
        <v>529</v>
      </c>
      <c r="I727" s="0" t="n">
        <v>41.29</v>
      </c>
      <c r="J727" s="82" t="s">
        <v>528</v>
      </c>
      <c r="K727" s="83" t="n">
        <v>21.57</v>
      </c>
      <c r="L727" s="0" t="n">
        <v>886</v>
      </c>
      <c r="M727" s="0" t="n">
        <v>568</v>
      </c>
      <c r="N727" s="0" t="n">
        <v>1.559859</v>
      </c>
      <c r="O727" s="0" t="n">
        <v>8</v>
      </c>
      <c r="Q727" s="82" t="s">
        <v>527</v>
      </c>
      <c r="U727" s="0" t="str">
        <f aca="false">IF(C727="","",IF(COUNTIF(Campaigns!$A$7:$A$300,C727)&gt;0,"✓",IF(N(K727)=0,"– no spend","⚠ add to Campaigns tab")))</f>
        <v>✓</v>
      </c>
      <c r="V727" s="83" t="n">
        <f aca="false">IF(K727="","",K727*IF(Settings!$B$22=Settings!$C$6,1,IF(Settings!$B$22="USD",1/INDEX(Settings!$B$29:$B$40,MONTH(A727)),INDEX(Settings!$B$29:$B$40,MONTH(A727)))))</f>
        <v>21.57</v>
      </c>
    </row>
    <row r="728" customFormat="false" ht="15" hidden="false" customHeight="false" outlineLevel="0" collapsed="false">
      <c r="A728" s="81" t="n">
        <v>46147</v>
      </c>
      <c r="B728" s="81" t="n">
        <v>46147</v>
      </c>
      <c r="C728" s="82" t="s">
        <v>171</v>
      </c>
      <c r="D728" s="82" t="s">
        <v>522</v>
      </c>
      <c r="E728" s="82" t="s">
        <v>532</v>
      </c>
      <c r="I728" s="0" t="n">
        <v>90</v>
      </c>
      <c r="J728" s="82" t="s">
        <v>528</v>
      </c>
      <c r="K728" s="83" t="n">
        <v>111.83</v>
      </c>
      <c r="L728" s="0" t="n">
        <v>3139</v>
      </c>
      <c r="M728" s="0" t="n">
        <v>2474</v>
      </c>
      <c r="N728" s="0" t="n">
        <v>1.268795</v>
      </c>
      <c r="O728" s="0" t="n">
        <v>35</v>
      </c>
      <c r="P728" s="0" t="n">
        <v>6</v>
      </c>
      <c r="Q728" s="82" t="s">
        <v>527</v>
      </c>
      <c r="U728" s="0" t="str">
        <f aca="false">IF(C728="","",IF(COUNTIF(Campaigns!$A$7:$A$300,C728)&gt;0,"✓",IF(N(K728)=0,"– no spend","⚠ add to Campaigns tab")))</f>
        <v>✓</v>
      </c>
      <c r="V728" s="83" t="n">
        <f aca="false">IF(K728="","",K728*IF(Settings!$B$22=Settings!$C$6,1,IF(Settings!$B$22="USD",1/INDEX(Settings!$B$29:$B$40,MONTH(A728)),INDEX(Settings!$B$29:$B$40,MONTH(A728)))))</f>
        <v>111.83</v>
      </c>
    </row>
    <row r="729" customFormat="false" ht="15" hidden="false" customHeight="false" outlineLevel="0" collapsed="false">
      <c r="A729" s="81" t="n">
        <v>46147</v>
      </c>
      <c r="B729" s="81" t="n">
        <v>46147</v>
      </c>
      <c r="C729" s="82" t="s">
        <v>167</v>
      </c>
      <c r="D729" s="82" t="s">
        <v>522</v>
      </c>
      <c r="E729" s="82" t="s">
        <v>523</v>
      </c>
      <c r="F729" s="0" t="n">
        <v>9</v>
      </c>
      <c r="G729" s="82" t="s">
        <v>524</v>
      </c>
      <c r="H729" s="0" t="n">
        <v>9.76888889</v>
      </c>
      <c r="I729" s="0" t="n">
        <v>50</v>
      </c>
      <c r="J729" s="82" t="s">
        <v>528</v>
      </c>
      <c r="K729" s="83" t="n">
        <v>87.92</v>
      </c>
      <c r="L729" s="0" t="n">
        <v>7494</v>
      </c>
      <c r="M729" s="0" t="n">
        <v>5984</v>
      </c>
      <c r="N729" s="0" t="n">
        <v>1.25234</v>
      </c>
      <c r="O729" s="0" t="n">
        <v>56</v>
      </c>
      <c r="P729" s="0" t="n">
        <v>8</v>
      </c>
      <c r="Q729" s="82" t="s">
        <v>527</v>
      </c>
      <c r="U729" s="0" t="str">
        <f aca="false">IF(C729="","",IF(COUNTIF(Campaigns!$A$7:$A$300,C729)&gt;0,"✓",IF(N(K729)=0,"– no spend","⚠ add to Campaigns tab")))</f>
        <v>✓</v>
      </c>
      <c r="V729" s="83" t="n">
        <f aca="false">IF(K729="","",K729*IF(Settings!$B$22=Settings!$C$6,1,IF(Settings!$B$22="USD",1/INDEX(Settings!$B$29:$B$40,MONTH(A729)),INDEX(Settings!$B$29:$B$40,MONTH(A729)))))</f>
        <v>87.92</v>
      </c>
    </row>
    <row r="730" customFormat="false" ht="15" hidden="false" customHeight="false" outlineLevel="0" collapsed="false">
      <c r="A730" s="81" t="n">
        <v>46147</v>
      </c>
      <c r="B730" s="81" t="n">
        <v>46147</v>
      </c>
      <c r="C730" s="82" t="s">
        <v>166</v>
      </c>
      <c r="D730" s="82" t="s">
        <v>522</v>
      </c>
      <c r="E730" s="82" t="s">
        <v>523</v>
      </c>
      <c r="F730" s="0" t="n">
        <v>2</v>
      </c>
      <c r="G730" s="82" t="s">
        <v>524</v>
      </c>
      <c r="H730" s="0" t="n">
        <v>104.77</v>
      </c>
      <c r="I730" s="82" t="s">
        <v>525</v>
      </c>
      <c r="J730" s="82" t="s">
        <v>526</v>
      </c>
      <c r="K730" s="83" t="n">
        <v>209.54</v>
      </c>
      <c r="L730" s="0" t="n">
        <v>10747</v>
      </c>
      <c r="M730" s="0" t="n">
        <v>8607</v>
      </c>
      <c r="N730" s="0" t="n">
        <v>1.248635</v>
      </c>
      <c r="O730" s="0" t="n">
        <v>152</v>
      </c>
      <c r="P730" s="0" t="n">
        <v>2</v>
      </c>
      <c r="Q730" s="82" t="s">
        <v>527</v>
      </c>
      <c r="U730" s="0" t="str">
        <f aca="false">IF(C730="","",IF(COUNTIF(Campaigns!$A$7:$A$300,C730)&gt;0,"✓",IF(N(K730)=0,"– no spend","⚠ add to Campaigns tab")))</f>
        <v>✓</v>
      </c>
      <c r="V730" s="83" t="n">
        <f aca="false">IF(K730="","",K730*IF(Settings!$B$22=Settings!$C$6,1,IF(Settings!$B$22="USD",1/INDEX(Settings!$B$29:$B$40,MONTH(A730)),INDEX(Settings!$B$29:$B$40,MONTH(A730)))))</f>
        <v>209.54</v>
      </c>
    </row>
    <row r="731" customFormat="false" ht="15" hidden="false" customHeight="false" outlineLevel="0" collapsed="false">
      <c r="A731" s="81" t="n">
        <v>46147</v>
      </c>
      <c r="B731" s="81" t="n">
        <v>46147</v>
      </c>
      <c r="C731" s="82" t="s">
        <v>179</v>
      </c>
      <c r="D731" s="82" t="s">
        <v>522</v>
      </c>
      <c r="E731" s="82" t="s">
        <v>529</v>
      </c>
      <c r="I731" s="0" t="n">
        <v>20</v>
      </c>
      <c r="J731" s="82" t="s">
        <v>528</v>
      </c>
      <c r="K731" s="83" t="n">
        <v>20.91</v>
      </c>
      <c r="L731" s="0" t="n">
        <v>1528</v>
      </c>
      <c r="M731" s="0" t="n">
        <v>1275</v>
      </c>
      <c r="N731" s="0" t="n">
        <v>1.198431</v>
      </c>
      <c r="O731" s="0" t="n">
        <v>11</v>
      </c>
      <c r="Q731" s="82" t="s">
        <v>527</v>
      </c>
      <c r="U731" s="0" t="str">
        <f aca="false">IF(C731="","",IF(COUNTIF(Campaigns!$A$7:$A$300,C731)&gt;0,"✓",IF(N(K731)=0,"– no spend","⚠ add to Campaigns tab")))</f>
        <v>✓</v>
      </c>
      <c r="V731" s="83" t="n">
        <f aca="false">IF(K731="","",K731*IF(Settings!$B$22=Settings!$C$6,1,IF(Settings!$B$22="USD",1/INDEX(Settings!$B$29:$B$40,MONTH(A731)),INDEX(Settings!$B$29:$B$40,MONTH(A731)))))</f>
        <v>20.91</v>
      </c>
    </row>
    <row r="732" customFormat="false" ht="15" hidden="false" customHeight="false" outlineLevel="0" collapsed="false">
      <c r="A732" s="81" t="n">
        <v>46147</v>
      </c>
      <c r="B732" s="81" t="n">
        <v>46147</v>
      </c>
      <c r="C732" s="82" t="s">
        <v>168</v>
      </c>
      <c r="D732" s="82" t="s">
        <v>522</v>
      </c>
      <c r="E732" s="82" t="s">
        <v>529</v>
      </c>
      <c r="F732" s="0" t="n">
        <v>10</v>
      </c>
      <c r="G732" s="82" t="s">
        <v>534</v>
      </c>
      <c r="H732" s="0" t="n">
        <v>25.346</v>
      </c>
      <c r="I732" s="0" t="n">
        <v>100</v>
      </c>
      <c r="J732" s="82" t="s">
        <v>528</v>
      </c>
      <c r="K732" s="83" t="n">
        <v>253.46</v>
      </c>
      <c r="L732" s="0" t="n">
        <v>8902</v>
      </c>
      <c r="M732" s="0" t="n">
        <v>7156</v>
      </c>
      <c r="N732" s="0" t="n">
        <v>1.243991</v>
      </c>
      <c r="O732" s="0" t="n">
        <v>92</v>
      </c>
      <c r="P732" s="0" t="n">
        <v>9</v>
      </c>
      <c r="Q732" s="82" t="s">
        <v>527</v>
      </c>
      <c r="U732" s="0" t="str">
        <f aca="false">IF(C732="","",IF(COUNTIF(Campaigns!$A$7:$A$300,C732)&gt;0,"✓",IF(N(K732)=0,"– no spend","⚠ add to Campaigns tab")))</f>
        <v>✓</v>
      </c>
      <c r="V732" s="83" t="n">
        <f aca="false">IF(K732="","",K732*IF(Settings!$B$22=Settings!$C$6,1,IF(Settings!$B$22="USD",1/INDEX(Settings!$B$29:$B$40,MONTH(A732)),INDEX(Settings!$B$29:$B$40,MONTH(A732)))))</f>
        <v>253.46</v>
      </c>
    </row>
    <row r="733" customFormat="false" ht="15" hidden="false" customHeight="false" outlineLevel="0" collapsed="false">
      <c r="A733" s="81" t="n">
        <v>46147</v>
      </c>
      <c r="B733" s="81" t="n">
        <v>46147</v>
      </c>
      <c r="C733" s="82" t="s">
        <v>170</v>
      </c>
      <c r="D733" s="82" t="s">
        <v>522</v>
      </c>
      <c r="E733" s="82" t="s">
        <v>523</v>
      </c>
      <c r="F733" s="0" t="n">
        <v>5</v>
      </c>
      <c r="G733" s="82" t="s">
        <v>524</v>
      </c>
      <c r="H733" s="0" t="n">
        <v>14.538</v>
      </c>
      <c r="I733" s="0" t="n">
        <v>70</v>
      </c>
      <c r="J733" s="82" t="s">
        <v>528</v>
      </c>
      <c r="K733" s="83" t="n">
        <v>72.69</v>
      </c>
      <c r="L733" s="0" t="n">
        <v>1843</v>
      </c>
      <c r="M733" s="0" t="n">
        <v>1556</v>
      </c>
      <c r="N733" s="0" t="n">
        <v>1.184447</v>
      </c>
      <c r="O733" s="0" t="n">
        <v>30</v>
      </c>
      <c r="P733" s="0" t="n">
        <v>5</v>
      </c>
      <c r="Q733" s="82" t="s">
        <v>527</v>
      </c>
      <c r="U733" s="0" t="str">
        <f aca="false">IF(C733="","",IF(COUNTIF(Campaigns!$A$7:$A$300,C733)&gt;0,"✓",IF(N(K733)=0,"– no spend","⚠ add to Campaigns tab")))</f>
        <v>✓</v>
      </c>
      <c r="V733" s="83" t="n">
        <f aca="false">IF(K733="","",K733*IF(Settings!$B$22=Settings!$C$6,1,IF(Settings!$B$22="USD",1/INDEX(Settings!$B$29:$B$40,MONTH(A733)),INDEX(Settings!$B$29:$B$40,MONTH(A733)))))</f>
        <v>72.69</v>
      </c>
    </row>
    <row r="734" customFormat="false" ht="15" hidden="false" customHeight="false" outlineLevel="0" collapsed="false">
      <c r="A734" s="81" t="n">
        <v>46147</v>
      </c>
      <c r="B734" s="81" t="n">
        <v>46147</v>
      </c>
      <c r="C734" s="82" t="s">
        <v>169</v>
      </c>
      <c r="D734" s="82" t="s">
        <v>530</v>
      </c>
      <c r="E734" s="82" t="s">
        <v>529</v>
      </c>
      <c r="I734" s="0" t="n">
        <v>41.29</v>
      </c>
      <c r="J734" s="82" t="s">
        <v>528</v>
      </c>
      <c r="K734" s="83" t="n">
        <v>15.57</v>
      </c>
      <c r="L734" s="0" t="n">
        <v>702</v>
      </c>
      <c r="M734" s="0" t="n">
        <v>481</v>
      </c>
      <c r="N734" s="0" t="n">
        <v>1.459459</v>
      </c>
      <c r="O734" s="0" t="n">
        <v>9</v>
      </c>
      <c r="Q734" s="82" t="s">
        <v>527</v>
      </c>
      <c r="U734" s="0" t="str">
        <f aca="false">IF(C734="","",IF(COUNTIF(Campaigns!$A$7:$A$300,C734)&gt;0,"✓",IF(N(K734)=0,"– no spend","⚠ add to Campaigns tab")))</f>
        <v>✓</v>
      </c>
      <c r="V734" s="83" t="n">
        <f aca="false">IF(K734="","",K734*IF(Settings!$B$22=Settings!$C$6,1,IF(Settings!$B$22="USD",1/INDEX(Settings!$B$29:$B$40,MONTH(A734)),INDEX(Settings!$B$29:$B$40,MONTH(A734)))))</f>
        <v>15.57</v>
      </c>
    </row>
    <row r="735" customFormat="false" ht="15" hidden="false" customHeight="false" outlineLevel="0" collapsed="false">
      <c r="A735" s="81" t="n">
        <v>46148</v>
      </c>
      <c r="B735" s="81" t="n">
        <v>46148</v>
      </c>
      <c r="C735" s="82" t="s">
        <v>171</v>
      </c>
      <c r="D735" s="82" t="s">
        <v>522</v>
      </c>
      <c r="E735" s="82" t="s">
        <v>532</v>
      </c>
      <c r="I735" s="0" t="n">
        <v>90</v>
      </c>
      <c r="J735" s="82" t="s">
        <v>528</v>
      </c>
      <c r="K735" s="83" t="n">
        <v>83.17</v>
      </c>
      <c r="L735" s="0" t="n">
        <v>2506</v>
      </c>
      <c r="M735" s="0" t="n">
        <v>2031</v>
      </c>
      <c r="N735" s="0" t="n">
        <v>1.233875</v>
      </c>
      <c r="O735" s="0" t="n">
        <v>25</v>
      </c>
      <c r="Q735" s="82" t="s">
        <v>527</v>
      </c>
      <c r="U735" s="0" t="str">
        <f aca="false">IF(C735="","",IF(COUNTIF(Campaigns!$A$7:$A$300,C735)&gt;0,"✓",IF(N(K735)=0,"– no spend","⚠ add to Campaigns tab")))</f>
        <v>✓</v>
      </c>
      <c r="V735" s="83" t="n">
        <f aca="false">IF(K735="","",K735*IF(Settings!$B$22=Settings!$C$6,1,IF(Settings!$B$22="USD",1/INDEX(Settings!$B$29:$B$40,MONTH(A735)),INDEX(Settings!$B$29:$B$40,MONTH(A735)))))</f>
        <v>83.17</v>
      </c>
    </row>
    <row r="736" customFormat="false" ht="15" hidden="false" customHeight="false" outlineLevel="0" collapsed="false">
      <c r="A736" s="81" t="n">
        <v>46148</v>
      </c>
      <c r="B736" s="81" t="n">
        <v>46148</v>
      </c>
      <c r="C736" s="82" t="s">
        <v>167</v>
      </c>
      <c r="D736" s="82" t="s">
        <v>522</v>
      </c>
      <c r="E736" s="82" t="s">
        <v>523</v>
      </c>
      <c r="F736" s="0" t="n">
        <v>8</v>
      </c>
      <c r="G736" s="82" t="s">
        <v>524</v>
      </c>
      <c r="H736" s="0" t="n">
        <v>11.705</v>
      </c>
      <c r="I736" s="0" t="n">
        <v>50</v>
      </c>
      <c r="J736" s="82" t="s">
        <v>528</v>
      </c>
      <c r="K736" s="83" t="n">
        <v>93.64</v>
      </c>
      <c r="L736" s="0" t="n">
        <v>9438</v>
      </c>
      <c r="M736" s="0" t="n">
        <v>7443</v>
      </c>
      <c r="N736" s="0" t="n">
        <v>1.268037</v>
      </c>
      <c r="O736" s="0" t="n">
        <v>87</v>
      </c>
      <c r="P736" s="0" t="n">
        <v>8</v>
      </c>
      <c r="Q736" s="82" t="s">
        <v>527</v>
      </c>
      <c r="U736" s="0" t="str">
        <f aca="false">IF(C736="","",IF(COUNTIF(Campaigns!$A$7:$A$300,C736)&gt;0,"✓",IF(N(K736)=0,"– no spend","⚠ add to Campaigns tab")))</f>
        <v>✓</v>
      </c>
      <c r="V736" s="83" t="n">
        <f aca="false">IF(K736="","",K736*IF(Settings!$B$22=Settings!$C$6,1,IF(Settings!$B$22="USD",1/INDEX(Settings!$B$29:$B$40,MONTH(A736)),INDEX(Settings!$B$29:$B$40,MONTH(A736)))))</f>
        <v>93.64</v>
      </c>
    </row>
    <row r="737" customFormat="false" ht="15" hidden="false" customHeight="false" outlineLevel="0" collapsed="false">
      <c r="A737" s="81" t="n">
        <v>46148</v>
      </c>
      <c r="B737" s="81" t="n">
        <v>46148</v>
      </c>
      <c r="C737" s="82" t="s">
        <v>166</v>
      </c>
      <c r="D737" s="82" t="s">
        <v>522</v>
      </c>
      <c r="E737" s="82" t="s">
        <v>523</v>
      </c>
      <c r="F737" s="0" t="n">
        <v>4</v>
      </c>
      <c r="G737" s="82" t="s">
        <v>524</v>
      </c>
      <c r="H737" s="0" t="n">
        <v>54.1775</v>
      </c>
      <c r="I737" s="82" t="s">
        <v>525</v>
      </c>
      <c r="J737" s="82" t="s">
        <v>526</v>
      </c>
      <c r="K737" s="83" t="n">
        <v>216.71</v>
      </c>
      <c r="L737" s="0" t="n">
        <v>13488</v>
      </c>
      <c r="M737" s="0" t="n">
        <v>10593</v>
      </c>
      <c r="N737" s="0" t="n">
        <v>1.273294</v>
      </c>
      <c r="O737" s="0" t="n">
        <v>211</v>
      </c>
      <c r="P737" s="0" t="n">
        <v>4</v>
      </c>
      <c r="Q737" s="82" t="s">
        <v>527</v>
      </c>
      <c r="U737" s="0" t="str">
        <f aca="false">IF(C737="","",IF(COUNTIF(Campaigns!$A$7:$A$300,C737)&gt;0,"✓",IF(N(K737)=0,"– no spend","⚠ add to Campaigns tab")))</f>
        <v>✓</v>
      </c>
      <c r="V737" s="83" t="n">
        <f aca="false">IF(K737="","",K737*IF(Settings!$B$22=Settings!$C$6,1,IF(Settings!$B$22="USD",1/INDEX(Settings!$B$29:$B$40,MONTH(A737)),INDEX(Settings!$B$29:$B$40,MONTH(A737)))))</f>
        <v>216.71</v>
      </c>
    </row>
    <row r="738" customFormat="false" ht="15" hidden="false" customHeight="false" outlineLevel="0" collapsed="false">
      <c r="A738" s="81" t="n">
        <v>46148</v>
      </c>
      <c r="B738" s="81" t="n">
        <v>46148</v>
      </c>
      <c r="C738" s="82" t="s">
        <v>179</v>
      </c>
      <c r="D738" s="82" t="s">
        <v>522</v>
      </c>
      <c r="E738" s="82" t="s">
        <v>529</v>
      </c>
      <c r="F738" s="0" t="n">
        <v>4</v>
      </c>
      <c r="G738" s="82" t="s">
        <v>531</v>
      </c>
      <c r="H738" s="0" t="n">
        <v>6.135</v>
      </c>
      <c r="I738" s="0" t="n">
        <v>20</v>
      </c>
      <c r="J738" s="82" t="s">
        <v>528</v>
      </c>
      <c r="K738" s="83" t="n">
        <v>24.54</v>
      </c>
      <c r="L738" s="0" t="n">
        <v>1665</v>
      </c>
      <c r="M738" s="0" t="n">
        <v>1406</v>
      </c>
      <c r="N738" s="0" t="n">
        <v>1.184211</v>
      </c>
      <c r="O738" s="0" t="n">
        <v>15</v>
      </c>
      <c r="P738" s="0" t="n">
        <v>4</v>
      </c>
      <c r="Q738" s="82" t="s">
        <v>527</v>
      </c>
      <c r="U738" s="0" t="str">
        <f aca="false">IF(C738="","",IF(COUNTIF(Campaigns!$A$7:$A$300,C738)&gt;0,"✓",IF(N(K738)=0,"– no spend","⚠ add to Campaigns tab")))</f>
        <v>✓</v>
      </c>
      <c r="V738" s="83" t="n">
        <f aca="false">IF(K738="","",K738*IF(Settings!$B$22=Settings!$C$6,1,IF(Settings!$B$22="USD",1/INDEX(Settings!$B$29:$B$40,MONTH(A738)),INDEX(Settings!$B$29:$B$40,MONTH(A738)))))</f>
        <v>24.54</v>
      </c>
    </row>
    <row r="739" customFormat="false" ht="15" hidden="false" customHeight="false" outlineLevel="0" collapsed="false">
      <c r="A739" s="81" t="n">
        <v>46148</v>
      </c>
      <c r="B739" s="81" t="n">
        <v>46148</v>
      </c>
      <c r="C739" s="82" t="s">
        <v>168</v>
      </c>
      <c r="D739" s="82" t="s">
        <v>522</v>
      </c>
      <c r="E739" s="82" t="s">
        <v>529</v>
      </c>
      <c r="F739" s="0" t="n">
        <v>4</v>
      </c>
      <c r="G739" s="82" t="s">
        <v>534</v>
      </c>
      <c r="H739" s="0" t="n">
        <v>59.6325</v>
      </c>
      <c r="I739" s="0" t="n">
        <v>100</v>
      </c>
      <c r="J739" s="82" t="s">
        <v>528</v>
      </c>
      <c r="K739" s="83" t="n">
        <v>238.53</v>
      </c>
      <c r="L739" s="0" t="n">
        <v>8424</v>
      </c>
      <c r="M739" s="0" t="n">
        <v>6490</v>
      </c>
      <c r="N739" s="0" t="n">
        <v>1.297997</v>
      </c>
      <c r="O739" s="0" t="n">
        <v>99</v>
      </c>
      <c r="P739" s="0" t="n">
        <v>4</v>
      </c>
      <c r="Q739" s="82" t="s">
        <v>527</v>
      </c>
      <c r="U739" s="0" t="str">
        <f aca="false">IF(C739="","",IF(COUNTIF(Campaigns!$A$7:$A$300,C739)&gt;0,"✓",IF(N(K739)=0,"– no spend","⚠ add to Campaigns tab")))</f>
        <v>✓</v>
      </c>
      <c r="V739" s="83" t="n">
        <f aca="false">IF(K739="","",K739*IF(Settings!$B$22=Settings!$C$6,1,IF(Settings!$B$22="USD",1/INDEX(Settings!$B$29:$B$40,MONTH(A739)),INDEX(Settings!$B$29:$B$40,MONTH(A739)))))</f>
        <v>238.53</v>
      </c>
    </row>
    <row r="740" customFormat="false" ht="15" hidden="false" customHeight="false" outlineLevel="0" collapsed="false">
      <c r="A740" s="81" t="n">
        <v>46148</v>
      </c>
      <c r="B740" s="81" t="n">
        <v>46148</v>
      </c>
      <c r="C740" s="82" t="s">
        <v>170</v>
      </c>
      <c r="D740" s="82" t="s">
        <v>522</v>
      </c>
      <c r="E740" s="82" t="s">
        <v>523</v>
      </c>
      <c r="F740" s="0" t="n">
        <v>2</v>
      </c>
      <c r="G740" s="82" t="s">
        <v>524</v>
      </c>
      <c r="H740" s="0" t="n">
        <v>33.055</v>
      </c>
      <c r="I740" s="0" t="n">
        <v>70</v>
      </c>
      <c r="J740" s="82" t="s">
        <v>528</v>
      </c>
      <c r="K740" s="83" t="n">
        <v>66.11</v>
      </c>
      <c r="L740" s="0" t="n">
        <v>1519</v>
      </c>
      <c r="M740" s="0" t="n">
        <v>1271</v>
      </c>
      <c r="N740" s="0" t="n">
        <v>1.195122</v>
      </c>
      <c r="O740" s="0" t="n">
        <v>9</v>
      </c>
      <c r="P740" s="0" t="n">
        <v>2</v>
      </c>
      <c r="Q740" s="82" t="s">
        <v>527</v>
      </c>
      <c r="U740" s="0" t="str">
        <f aca="false">IF(C740="","",IF(COUNTIF(Campaigns!$A$7:$A$300,C740)&gt;0,"✓",IF(N(K740)=0,"– no spend","⚠ add to Campaigns tab")))</f>
        <v>✓</v>
      </c>
      <c r="V740" s="83" t="n">
        <f aca="false">IF(K740="","",K740*IF(Settings!$B$22=Settings!$C$6,1,IF(Settings!$B$22="USD",1/INDEX(Settings!$B$29:$B$40,MONTH(A740)),INDEX(Settings!$B$29:$B$40,MONTH(A740)))))</f>
        <v>66.11</v>
      </c>
    </row>
    <row r="741" customFormat="false" ht="15" hidden="false" customHeight="false" outlineLevel="0" collapsed="false">
      <c r="A741" s="81" t="n">
        <v>46148</v>
      </c>
      <c r="B741" s="81" t="n">
        <v>46148</v>
      </c>
      <c r="C741" s="82" t="s">
        <v>169</v>
      </c>
      <c r="D741" s="82" t="s">
        <v>530</v>
      </c>
      <c r="E741" s="82" t="s">
        <v>529</v>
      </c>
      <c r="I741" s="0" t="n">
        <v>41.29</v>
      </c>
      <c r="J741" s="82" t="s">
        <v>528</v>
      </c>
      <c r="K741" s="83" t="n">
        <v>21.11</v>
      </c>
      <c r="L741" s="0" t="n">
        <v>835</v>
      </c>
      <c r="M741" s="0" t="n">
        <v>572</v>
      </c>
      <c r="N741" s="0" t="n">
        <v>1.45979</v>
      </c>
      <c r="O741" s="0" t="n">
        <v>7</v>
      </c>
      <c r="Q741" s="82" t="s">
        <v>527</v>
      </c>
      <c r="U741" s="0" t="str">
        <f aca="false">IF(C741="","",IF(COUNTIF(Campaigns!$A$7:$A$300,C741)&gt;0,"✓",IF(N(K741)=0,"– no spend","⚠ add to Campaigns tab")))</f>
        <v>✓</v>
      </c>
      <c r="V741" s="83" t="n">
        <f aca="false">IF(K741="","",K741*IF(Settings!$B$22=Settings!$C$6,1,IF(Settings!$B$22="USD",1/INDEX(Settings!$B$29:$B$40,MONTH(A741)),INDEX(Settings!$B$29:$B$40,MONTH(A741)))))</f>
        <v>21.11</v>
      </c>
    </row>
    <row r="742" customFormat="false" ht="15" hidden="false" customHeight="false" outlineLevel="0" collapsed="false">
      <c r="A742" s="81" t="n">
        <v>46149</v>
      </c>
      <c r="B742" s="81" t="n">
        <v>46149</v>
      </c>
      <c r="C742" s="82" t="s">
        <v>171</v>
      </c>
      <c r="D742" s="82" t="s">
        <v>522</v>
      </c>
      <c r="E742" s="82" t="s">
        <v>532</v>
      </c>
      <c r="I742" s="0" t="n">
        <v>90</v>
      </c>
      <c r="J742" s="82" t="s">
        <v>528</v>
      </c>
      <c r="K742" s="83" t="n">
        <v>80.08</v>
      </c>
      <c r="L742" s="0" t="n">
        <v>2068</v>
      </c>
      <c r="M742" s="0" t="n">
        <v>1732</v>
      </c>
      <c r="N742" s="0" t="n">
        <v>1.193995</v>
      </c>
      <c r="O742" s="0" t="n">
        <v>30</v>
      </c>
      <c r="P742" s="0" t="n">
        <v>5</v>
      </c>
      <c r="Q742" s="82" t="s">
        <v>527</v>
      </c>
      <c r="U742" s="0" t="str">
        <f aca="false">IF(C742="","",IF(COUNTIF(Campaigns!$A$7:$A$300,C742)&gt;0,"✓",IF(N(K742)=0,"– no spend","⚠ add to Campaigns tab")))</f>
        <v>✓</v>
      </c>
      <c r="V742" s="83" t="n">
        <f aca="false">IF(K742="","",K742*IF(Settings!$B$22=Settings!$C$6,1,IF(Settings!$B$22="USD",1/INDEX(Settings!$B$29:$B$40,MONTH(A742)),INDEX(Settings!$B$29:$B$40,MONTH(A742)))))</f>
        <v>80.08</v>
      </c>
    </row>
    <row r="743" customFormat="false" ht="15" hidden="false" customHeight="false" outlineLevel="0" collapsed="false">
      <c r="A743" s="81" t="n">
        <v>46149</v>
      </c>
      <c r="B743" s="81" t="n">
        <v>46149</v>
      </c>
      <c r="C743" s="82" t="s">
        <v>167</v>
      </c>
      <c r="D743" s="82" t="s">
        <v>522</v>
      </c>
      <c r="E743" s="82" t="s">
        <v>523</v>
      </c>
      <c r="F743" s="0" t="n">
        <v>6</v>
      </c>
      <c r="G743" s="82" t="s">
        <v>524</v>
      </c>
      <c r="H743" s="0" t="n">
        <v>14.29666667</v>
      </c>
      <c r="I743" s="0" t="n">
        <v>50</v>
      </c>
      <c r="J743" s="82" t="s">
        <v>528</v>
      </c>
      <c r="K743" s="83" t="n">
        <v>85.78</v>
      </c>
      <c r="L743" s="0" t="n">
        <v>9502</v>
      </c>
      <c r="M743" s="0" t="n">
        <v>7730</v>
      </c>
      <c r="N743" s="0" t="n">
        <v>1.229237</v>
      </c>
      <c r="O743" s="0" t="n">
        <v>75</v>
      </c>
      <c r="P743" s="0" t="n">
        <v>8</v>
      </c>
      <c r="Q743" s="82" t="s">
        <v>527</v>
      </c>
      <c r="U743" s="0" t="str">
        <f aca="false">IF(C743="","",IF(COUNTIF(Campaigns!$A$7:$A$300,C743)&gt;0,"✓",IF(N(K743)=0,"– no spend","⚠ add to Campaigns tab")))</f>
        <v>✓</v>
      </c>
      <c r="V743" s="83" t="n">
        <f aca="false">IF(K743="","",K743*IF(Settings!$B$22=Settings!$C$6,1,IF(Settings!$B$22="USD",1/INDEX(Settings!$B$29:$B$40,MONTH(A743)),INDEX(Settings!$B$29:$B$40,MONTH(A743)))))</f>
        <v>85.78</v>
      </c>
    </row>
    <row r="744" customFormat="false" ht="15" hidden="false" customHeight="false" outlineLevel="0" collapsed="false">
      <c r="A744" s="81" t="n">
        <v>46149</v>
      </c>
      <c r="B744" s="81" t="n">
        <v>46149</v>
      </c>
      <c r="C744" s="82" t="s">
        <v>166</v>
      </c>
      <c r="D744" s="82" t="s">
        <v>522</v>
      </c>
      <c r="E744" s="82" t="s">
        <v>523</v>
      </c>
      <c r="F744" s="0" t="n">
        <v>1</v>
      </c>
      <c r="G744" s="82" t="s">
        <v>524</v>
      </c>
      <c r="H744" s="0" t="n">
        <v>207.63</v>
      </c>
      <c r="I744" s="82" t="s">
        <v>525</v>
      </c>
      <c r="J744" s="82" t="s">
        <v>526</v>
      </c>
      <c r="K744" s="83" t="n">
        <v>207.63</v>
      </c>
      <c r="L744" s="0" t="n">
        <v>12165</v>
      </c>
      <c r="M744" s="0" t="n">
        <v>9781</v>
      </c>
      <c r="N744" s="0" t="n">
        <v>1.243738</v>
      </c>
      <c r="O744" s="0" t="n">
        <v>155</v>
      </c>
      <c r="P744" s="0" t="n">
        <v>1</v>
      </c>
      <c r="Q744" s="82" t="s">
        <v>527</v>
      </c>
      <c r="U744" s="0" t="str">
        <f aca="false">IF(C744="","",IF(COUNTIF(Campaigns!$A$7:$A$300,C744)&gt;0,"✓",IF(N(K744)=0,"– no spend","⚠ add to Campaigns tab")))</f>
        <v>✓</v>
      </c>
      <c r="V744" s="83" t="n">
        <f aca="false">IF(K744="","",K744*IF(Settings!$B$22=Settings!$C$6,1,IF(Settings!$B$22="USD",1/INDEX(Settings!$B$29:$B$40,MONTH(A744)),INDEX(Settings!$B$29:$B$40,MONTH(A744)))))</f>
        <v>207.63</v>
      </c>
    </row>
    <row r="745" customFormat="false" ht="15" hidden="false" customHeight="false" outlineLevel="0" collapsed="false">
      <c r="A745" s="81" t="n">
        <v>46149</v>
      </c>
      <c r="B745" s="81" t="n">
        <v>46149</v>
      </c>
      <c r="C745" s="82" t="s">
        <v>179</v>
      </c>
      <c r="D745" s="82" t="s">
        <v>522</v>
      </c>
      <c r="E745" s="82" t="s">
        <v>529</v>
      </c>
      <c r="F745" s="0" t="n">
        <v>1</v>
      </c>
      <c r="G745" s="82" t="s">
        <v>531</v>
      </c>
      <c r="H745" s="0" t="n">
        <v>18.77</v>
      </c>
      <c r="I745" s="0" t="n">
        <v>20</v>
      </c>
      <c r="J745" s="82" t="s">
        <v>528</v>
      </c>
      <c r="K745" s="83" t="n">
        <v>18.77</v>
      </c>
      <c r="L745" s="0" t="n">
        <v>1464</v>
      </c>
      <c r="M745" s="0" t="n">
        <v>1182</v>
      </c>
      <c r="N745" s="0" t="n">
        <v>1.238579</v>
      </c>
      <c r="O745" s="0" t="n">
        <v>13</v>
      </c>
      <c r="P745" s="0" t="n">
        <v>1</v>
      </c>
      <c r="Q745" s="82" t="s">
        <v>527</v>
      </c>
      <c r="U745" s="0" t="str">
        <f aca="false">IF(C745="","",IF(COUNTIF(Campaigns!$A$7:$A$300,C745)&gt;0,"✓",IF(N(K745)=0,"– no spend","⚠ add to Campaigns tab")))</f>
        <v>✓</v>
      </c>
      <c r="V745" s="83" t="n">
        <f aca="false">IF(K745="","",K745*IF(Settings!$B$22=Settings!$C$6,1,IF(Settings!$B$22="USD",1/INDEX(Settings!$B$29:$B$40,MONTH(A745)),INDEX(Settings!$B$29:$B$40,MONTH(A745)))))</f>
        <v>18.77</v>
      </c>
    </row>
    <row r="746" customFormat="false" ht="15" hidden="false" customHeight="false" outlineLevel="0" collapsed="false">
      <c r="A746" s="81" t="n">
        <v>46149</v>
      </c>
      <c r="B746" s="81" t="n">
        <v>46149</v>
      </c>
      <c r="C746" s="82" t="s">
        <v>168</v>
      </c>
      <c r="D746" s="82" t="s">
        <v>522</v>
      </c>
      <c r="E746" s="82" t="s">
        <v>529</v>
      </c>
      <c r="F746" s="0" t="n">
        <v>3</v>
      </c>
      <c r="G746" s="82" t="s">
        <v>534</v>
      </c>
      <c r="H746" s="0" t="n">
        <v>72.18</v>
      </c>
      <c r="I746" s="0" t="n">
        <v>100</v>
      </c>
      <c r="J746" s="82" t="s">
        <v>528</v>
      </c>
      <c r="K746" s="83" t="n">
        <v>216.54</v>
      </c>
      <c r="L746" s="0" t="n">
        <v>8090</v>
      </c>
      <c r="M746" s="0" t="n">
        <v>6335</v>
      </c>
      <c r="N746" s="0" t="n">
        <v>1.277032</v>
      </c>
      <c r="O746" s="0" t="n">
        <v>90</v>
      </c>
      <c r="P746" s="0" t="n">
        <v>3</v>
      </c>
      <c r="Q746" s="82" t="s">
        <v>527</v>
      </c>
      <c r="U746" s="0" t="str">
        <f aca="false">IF(C746="","",IF(COUNTIF(Campaigns!$A$7:$A$300,C746)&gt;0,"✓",IF(N(K746)=0,"– no spend","⚠ add to Campaigns tab")))</f>
        <v>✓</v>
      </c>
      <c r="V746" s="83" t="n">
        <f aca="false">IF(K746="","",K746*IF(Settings!$B$22=Settings!$C$6,1,IF(Settings!$B$22="USD",1/INDEX(Settings!$B$29:$B$40,MONTH(A746)),INDEX(Settings!$B$29:$B$40,MONTH(A746)))))</f>
        <v>216.54</v>
      </c>
    </row>
    <row r="747" customFormat="false" ht="15" hidden="false" customHeight="false" outlineLevel="0" collapsed="false">
      <c r="A747" s="81" t="n">
        <v>46149</v>
      </c>
      <c r="B747" s="81" t="n">
        <v>46149</v>
      </c>
      <c r="C747" s="82" t="s">
        <v>170</v>
      </c>
      <c r="D747" s="82" t="s">
        <v>522</v>
      </c>
      <c r="E747" s="82" t="s">
        <v>523</v>
      </c>
      <c r="F747" s="0" t="n">
        <v>3</v>
      </c>
      <c r="G747" s="82" t="s">
        <v>524</v>
      </c>
      <c r="H747" s="0" t="n">
        <v>21.09333333</v>
      </c>
      <c r="I747" s="0" t="n">
        <v>70</v>
      </c>
      <c r="J747" s="82" t="s">
        <v>528</v>
      </c>
      <c r="K747" s="83" t="n">
        <v>63.28</v>
      </c>
      <c r="L747" s="0" t="n">
        <v>1539</v>
      </c>
      <c r="M747" s="0" t="n">
        <v>1277</v>
      </c>
      <c r="N747" s="0" t="n">
        <v>1.205168</v>
      </c>
      <c r="O747" s="0" t="n">
        <v>22</v>
      </c>
      <c r="P747" s="0" t="n">
        <v>3</v>
      </c>
      <c r="Q747" s="82" t="s">
        <v>527</v>
      </c>
      <c r="U747" s="0" t="str">
        <f aca="false">IF(C747="","",IF(COUNTIF(Campaigns!$A$7:$A$300,C747)&gt;0,"✓",IF(N(K747)=0,"– no spend","⚠ add to Campaigns tab")))</f>
        <v>✓</v>
      </c>
      <c r="V747" s="83" t="n">
        <f aca="false">IF(K747="","",K747*IF(Settings!$B$22=Settings!$C$6,1,IF(Settings!$B$22="USD",1/INDEX(Settings!$B$29:$B$40,MONTH(A747)),INDEX(Settings!$B$29:$B$40,MONTH(A747)))))</f>
        <v>63.28</v>
      </c>
    </row>
    <row r="748" customFormat="false" ht="15" hidden="false" customHeight="false" outlineLevel="0" collapsed="false">
      <c r="A748" s="81" t="n">
        <v>46149</v>
      </c>
      <c r="B748" s="81" t="n">
        <v>46149</v>
      </c>
      <c r="C748" s="82" t="s">
        <v>169</v>
      </c>
      <c r="D748" s="82" t="s">
        <v>530</v>
      </c>
      <c r="E748" s="82" t="s">
        <v>529</v>
      </c>
      <c r="I748" s="0" t="n">
        <v>41.29</v>
      </c>
      <c r="J748" s="82" t="s">
        <v>528</v>
      </c>
      <c r="K748" s="83" t="n">
        <v>23.62</v>
      </c>
      <c r="L748" s="0" t="n">
        <v>952</v>
      </c>
      <c r="M748" s="0" t="n">
        <v>667</v>
      </c>
      <c r="N748" s="0" t="n">
        <v>1.427286</v>
      </c>
      <c r="O748" s="0" t="n">
        <v>8</v>
      </c>
      <c r="Q748" s="82" t="s">
        <v>527</v>
      </c>
      <c r="U748" s="0" t="str">
        <f aca="false">IF(C748="","",IF(COUNTIF(Campaigns!$A$7:$A$300,C748)&gt;0,"✓",IF(N(K748)=0,"– no spend","⚠ add to Campaigns tab")))</f>
        <v>✓</v>
      </c>
      <c r="V748" s="83" t="n">
        <f aca="false">IF(K748="","",K748*IF(Settings!$B$22=Settings!$C$6,1,IF(Settings!$B$22="USD",1/INDEX(Settings!$B$29:$B$40,MONTH(A748)),INDEX(Settings!$B$29:$B$40,MONTH(A748)))))</f>
        <v>23.62</v>
      </c>
    </row>
    <row r="749" customFormat="false" ht="15" hidden="false" customHeight="false" outlineLevel="0" collapsed="false">
      <c r="A749" s="81" t="n">
        <v>46150</v>
      </c>
      <c r="B749" s="81" t="n">
        <v>46150</v>
      </c>
      <c r="C749" s="82" t="s">
        <v>171</v>
      </c>
      <c r="D749" s="82" t="s">
        <v>522</v>
      </c>
      <c r="E749" s="82" t="s">
        <v>532</v>
      </c>
      <c r="I749" s="0" t="n">
        <v>90</v>
      </c>
      <c r="J749" s="82" t="s">
        <v>528</v>
      </c>
      <c r="K749" s="83" t="n">
        <v>63.15</v>
      </c>
      <c r="L749" s="0" t="n">
        <v>1972</v>
      </c>
      <c r="M749" s="0" t="n">
        <v>1578</v>
      </c>
      <c r="N749" s="0" t="n">
        <v>1.249683</v>
      </c>
      <c r="O749" s="0" t="n">
        <v>12</v>
      </c>
      <c r="P749" s="0" t="n">
        <v>1</v>
      </c>
      <c r="Q749" s="82" t="s">
        <v>527</v>
      </c>
      <c r="U749" s="0" t="str">
        <f aca="false">IF(C749="","",IF(COUNTIF(Campaigns!$A$7:$A$300,C749)&gt;0,"✓",IF(N(K749)=0,"– no spend","⚠ add to Campaigns tab")))</f>
        <v>✓</v>
      </c>
      <c r="V749" s="83" t="n">
        <f aca="false">IF(K749="","",K749*IF(Settings!$B$22=Settings!$C$6,1,IF(Settings!$B$22="USD",1/INDEX(Settings!$B$29:$B$40,MONTH(A749)),INDEX(Settings!$B$29:$B$40,MONTH(A749)))))</f>
        <v>63.15</v>
      </c>
    </row>
    <row r="750" customFormat="false" ht="15" hidden="false" customHeight="false" outlineLevel="0" collapsed="false">
      <c r="A750" s="81" t="n">
        <v>46150</v>
      </c>
      <c r="B750" s="81" t="n">
        <v>46150</v>
      </c>
      <c r="C750" s="82" t="s">
        <v>167</v>
      </c>
      <c r="D750" s="82" t="s">
        <v>522</v>
      </c>
      <c r="E750" s="82" t="s">
        <v>523</v>
      </c>
      <c r="F750" s="0" t="n">
        <v>4</v>
      </c>
      <c r="G750" s="82" t="s">
        <v>524</v>
      </c>
      <c r="H750" s="0" t="n">
        <v>20.225</v>
      </c>
      <c r="I750" s="0" t="n">
        <v>50</v>
      </c>
      <c r="J750" s="82" t="s">
        <v>528</v>
      </c>
      <c r="K750" s="83" t="n">
        <v>80.9</v>
      </c>
      <c r="L750" s="0" t="n">
        <v>7834</v>
      </c>
      <c r="M750" s="0" t="n">
        <v>6545</v>
      </c>
      <c r="N750" s="0" t="n">
        <v>1.196944</v>
      </c>
      <c r="O750" s="0" t="n">
        <v>77</v>
      </c>
      <c r="P750" s="0" t="n">
        <v>4</v>
      </c>
      <c r="Q750" s="82" t="s">
        <v>527</v>
      </c>
      <c r="U750" s="0" t="str">
        <f aca="false">IF(C750="","",IF(COUNTIF(Campaigns!$A$7:$A$300,C750)&gt;0,"✓",IF(N(K750)=0,"– no spend","⚠ add to Campaigns tab")))</f>
        <v>✓</v>
      </c>
      <c r="V750" s="83" t="n">
        <f aca="false">IF(K750="","",K750*IF(Settings!$B$22=Settings!$C$6,1,IF(Settings!$B$22="USD",1/INDEX(Settings!$B$29:$B$40,MONTH(A750)),INDEX(Settings!$B$29:$B$40,MONTH(A750)))))</f>
        <v>80.9</v>
      </c>
    </row>
    <row r="751" customFormat="false" ht="15" hidden="false" customHeight="false" outlineLevel="0" collapsed="false">
      <c r="A751" s="81" t="n">
        <v>46150</v>
      </c>
      <c r="B751" s="81" t="n">
        <v>46150</v>
      </c>
      <c r="C751" s="82" t="s">
        <v>166</v>
      </c>
      <c r="D751" s="82" t="s">
        <v>522</v>
      </c>
      <c r="E751" s="82" t="s">
        <v>523</v>
      </c>
      <c r="F751" s="0" t="n">
        <v>4</v>
      </c>
      <c r="G751" s="82" t="s">
        <v>524</v>
      </c>
      <c r="H751" s="0" t="n">
        <v>62.855</v>
      </c>
      <c r="I751" s="82" t="s">
        <v>525</v>
      </c>
      <c r="J751" s="82" t="s">
        <v>526</v>
      </c>
      <c r="K751" s="83" t="n">
        <v>251.42</v>
      </c>
      <c r="L751" s="0" t="n">
        <v>15314</v>
      </c>
      <c r="M751" s="0" t="n">
        <v>11650</v>
      </c>
      <c r="N751" s="0" t="n">
        <v>1.314506</v>
      </c>
      <c r="O751" s="0" t="n">
        <v>146</v>
      </c>
      <c r="P751" s="0" t="n">
        <v>4</v>
      </c>
      <c r="Q751" s="82" t="s">
        <v>527</v>
      </c>
      <c r="U751" s="0" t="str">
        <f aca="false">IF(C751="","",IF(COUNTIF(Campaigns!$A$7:$A$300,C751)&gt;0,"✓",IF(N(K751)=0,"– no spend","⚠ add to Campaigns tab")))</f>
        <v>✓</v>
      </c>
      <c r="V751" s="83" t="n">
        <f aca="false">IF(K751="","",K751*IF(Settings!$B$22=Settings!$C$6,1,IF(Settings!$B$22="USD",1/INDEX(Settings!$B$29:$B$40,MONTH(A751)),INDEX(Settings!$B$29:$B$40,MONTH(A751)))))</f>
        <v>251.42</v>
      </c>
    </row>
    <row r="752" customFormat="false" ht="15" hidden="false" customHeight="false" outlineLevel="0" collapsed="false">
      <c r="A752" s="81" t="n">
        <v>46150</v>
      </c>
      <c r="B752" s="81" t="n">
        <v>46150</v>
      </c>
      <c r="C752" s="82" t="s">
        <v>179</v>
      </c>
      <c r="D752" s="82" t="s">
        <v>522</v>
      </c>
      <c r="E752" s="82" t="s">
        <v>529</v>
      </c>
      <c r="I752" s="0" t="n">
        <v>20</v>
      </c>
      <c r="J752" s="82" t="s">
        <v>528</v>
      </c>
      <c r="K752" s="83" t="n">
        <v>10.33</v>
      </c>
      <c r="L752" s="0" t="n">
        <v>1025</v>
      </c>
      <c r="M752" s="0" t="n">
        <v>873</v>
      </c>
      <c r="N752" s="0" t="n">
        <v>1.174112</v>
      </c>
      <c r="O752" s="0" t="n">
        <v>6</v>
      </c>
      <c r="Q752" s="82" t="s">
        <v>527</v>
      </c>
      <c r="U752" s="0" t="str">
        <f aca="false">IF(C752="","",IF(COUNTIF(Campaigns!$A$7:$A$300,C752)&gt;0,"✓",IF(N(K752)=0,"– no spend","⚠ add to Campaigns tab")))</f>
        <v>✓</v>
      </c>
      <c r="V752" s="83" t="n">
        <f aca="false">IF(K752="","",K752*IF(Settings!$B$22=Settings!$C$6,1,IF(Settings!$B$22="USD",1/INDEX(Settings!$B$29:$B$40,MONTH(A752)),INDEX(Settings!$B$29:$B$40,MONTH(A752)))))</f>
        <v>10.33</v>
      </c>
    </row>
    <row r="753" customFormat="false" ht="15" hidden="false" customHeight="false" outlineLevel="0" collapsed="false">
      <c r="A753" s="81" t="n">
        <v>46150</v>
      </c>
      <c r="B753" s="81" t="n">
        <v>46150</v>
      </c>
      <c r="C753" s="82" t="s">
        <v>168</v>
      </c>
      <c r="D753" s="82" t="s">
        <v>522</v>
      </c>
      <c r="E753" s="82" t="s">
        <v>529</v>
      </c>
      <c r="F753" s="0" t="n">
        <v>3</v>
      </c>
      <c r="G753" s="82" t="s">
        <v>534</v>
      </c>
      <c r="H753" s="0" t="n">
        <v>72.1</v>
      </c>
      <c r="I753" s="0" t="n">
        <v>100</v>
      </c>
      <c r="J753" s="82" t="s">
        <v>528</v>
      </c>
      <c r="K753" s="83" t="n">
        <v>216.3</v>
      </c>
      <c r="L753" s="0" t="n">
        <v>7226</v>
      </c>
      <c r="M753" s="0" t="n">
        <v>5743</v>
      </c>
      <c r="N753" s="0" t="n">
        <v>1.258227</v>
      </c>
      <c r="O753" s="0" t="n">
        <v>70</v>
      </c>
      <c r="P753" s="0" t="n">
        <v>3</v>
      </c>
      <c r="Q753" s="82" t="s">
        <v>527</v>
      </c>
      <c r="U753" s="0" t="str">
        <f aca="false">IF(C753="","",IF(COUNTIF(Campaigns!$A$7:$A$300,C753)&gt;0,"✓",IF(N(K753)=0,"– no spend","⚠ add to Campaigns tab")))</f>
        <v>✓</v>
      </c>
      <c r="V753" s="83" t="n">
        <f aca="false">IF(K753="","",K753*IF(Settings!$B$22=Settings!$C$6,1,IF(Settings!$B$22="USD",1/INDEX(Settings!$B$29:$B$40,MONTH(A753)),INDEX(Settings!$B$29:$B$40,MONTH(A753)))))</f>
        <v>216.3</v>
      </c>
    </row>
    <row r="754" customFormat="false" ht="15" hidden="false" customHeight="false" outlineLevel="0" collapsed="false">
      <c r="A754" s="81" t="n">
        <v>46150</v>
      </c>
      <c r="B754" s="81" t="n">
        <v>46150</v>
      </c>
      <c r="C754" s="82" t="s">
        <v>170</v>
      </c>
      <c r="D754" s="82" t="s">
        <v>522</v>
      </c>
      <c r="E754" s="82" t="s">
        <v>523</v>
      </c>
      <c r="F754" s="0" t="n">
        <v>1</v>
      </c>
      <c r="G754" s="82" t="s">
        <v>524</v>
      </c>
      <c r="H754" s="0" t="n">
        <v>57.53</v>
      </c>
      <c r="I754" s="0" t="n">
        <v>70</v>
      </c>
      <c r="J754" s="82" t="s">
        <v>528</v>
      </c>
      <c r="K754" s="83" t="n">
        <v>57.53</v>
      </c>
      <c r="L754" s="0" t="n">
        <v>1427</v>
      </c>
      <c r="M754" s="0" t="n">
        <v>1299</v>
      </c>
      <c r="N754" s="0" t="n">
        <v>1.098537</v>
      </c>
      <c r="O754" s="0" t="n">
        <v>25</v>
      </c>
      <c r="P754" s="0" t="n">
        <v>1</v>
      </c>
      <c r="Q754" s="82" t="s">
        <v>527</v>
      </c>
      <c r="U754" s="0" t="str">
        <f aca="false">IF(C754="","",IF(COUNTIF(Campaigns!$A$7:$A$300,C754)&gt;0,"✓",IF(N(K754)=0,"– no spend","⚠ add to Campaigns tab")))</f>
        <v>✓</v>
      </c>
      <c r="V754" s="83" t="n">
        <f aca="false">IF(K754="","",K754*IF(Settings!$B$22=Settings!$C$6,1,IF(Settings!$B$22="USD",1/INDEX(Settings!$B$29:$B$40,MONTH(A754)),INDEX(Settings!$B$29:$B$40,MONTH(A754)))))</f>
        <v>57.53</v>
      </c>
    </row>
    <row r="755" customFormat="false" ht="15" hidden="false" customHeight="false" outlineLevel="0" collapsed="false">
      <c r="A755" s="81" t="n">
        <v>46150</v>
      </c>
      <c r="B755" s="81" t="n">
        <v>46150</v>
      </c>
      <c r="C755" s="82" t="s">
        <v>169</v>
      </c>
      <c r="D755" s="82" t="s">
        <v>530</v>
      </c>
      <c r="E755" s="82" t="s">
        <v>529</v>
      </c>
      <c r="F755" s="0" t="n">
        <v>1</v>
      </c>
      <c r="G755" s="82" t="s">
        <v>531</v>
      </c>
      <c r="H755" s="0" t="n">
        <v>12.26</v>
      </c>
      <c r="I755" s="0" t="n">
        <v>41.29</v>
      </c>
      <c r="J755" s="82" t="s">
        <v>528</v>
      </c>
      <c r="K755" s="83" t="n">
        <v>12.26</v>
      </c>
      <c r="L755" s="0" t="n">
        <v>685</v>
      </c>
      <c r="M755" s="0" t="n">
        <v>484</v>
      </c>
      <c r="N755" s="0" t="n">
        <v>1.415289</v>
      </c>
      <c r="O755" s="0" t="n">
        <v>7</v>
      </c>
      <c r="P755" s="0" t="n">
        <v>1</v>
      </c>
      <c r="Q755" s="82" t="s">
        <v>527</v>
      </c>
      <c r="U755" s="0" t="str">
        <f aca="false">IF(C755="","",IF(COUNTIF(Campaigns!$A$7:$A$300,C755)&gt;0,"✓",IF(N(K755)=0,"– no spend","⚠ add to Campaigns tab")))</f>
        <v>✓</v>
      </c>
      <c r="V755" s="83" t="n">
        <f aca="false">IF(K755="","",K755*IF(Settings!$B$22=Settings!$C$6,1,IF(Settings!$B$22="USD",1/INDEX(Settings!$B$29:$B$40,MONTH(A755)),INDEX(Settings!$B$29:$B$40,MONTH(A755)))))</f>
        <v>12.26</v>
      </c>
    </row>
    <row r="756" customFormat="false" ht="15" hidden="false" customHeight="false" outlineLevel="0" collapsed="false">
      <c r="A756" s="81" t="n">
        <v>46151</v>
      </c>
      <c r="B756" s="81" t="n">
        <v>46151</v>
      </c>
      <c r="C756" s="82" t="s">
        <v>171</v>
      </c>
      <c r="D756" s="82" t="s">
        <v>522</v>
      </c>
      <c r="E756" s="82" t="s">
        <v>532</v>
      </c>
      <c r="I756" s="0" t="n">
        <v>90</v>
      </c>
      <c r="J756" s="82" t="s">
        <v>528</v>
      </c>
      <c r="K756" s="83" t="n">
        <v>46.89</v>
      </c>
      <c r="L756" s="0" t="n">
        <v>1491</v>
      </c>
      <c r="M756" s="0" t="n">
        <v>1295</v>
      </c>
      <c r="N756" s="0" t="n">
        <v>1.151351</v>
      </c>
      <c r="O756" s="0" t="n">
        <v>12</v>
      </c>
      <c r="P756" s="0" t="n">
        <v>4</v>
      </c>
      <c r="Q756" s="82" t="s">
        <v>527</v>
      </c>
      <c r="U756" s="0" t="str">
        <f aca="false">IF(C756="","",IF(COUNTIF(Campaigns!$A$7:$A$300,C756)&gt;0,"✓",IF(N(K756)=0,"– no spend","⚠ add to Campaigns tab")))</f>
        <v>✓</v>
      </c>
      <c r="V756" s="83" t="n">
        <f aca="false">IF(K756="","",K756*IF(Settings!$B$22=Settings!$C$6,1,IF(Settings!$B$22="USD",1/INDEX(Settings!$B$29:$B$40,MONTH(A756)),INDEX(Settings!$B$29:$B$40,MONTH(A756)))))</f>
        <v>46.89</v>
      </c>
    </row>
    <row r="757" customFormat="false" ht="15" hidden="false" customHeight="false" outlineLevel="0" collapsed="false">
      <c r="A757" s="81" t="n">
        <v>46151</v>
      </c>
      <c r="B757" s="81" t="n">
        <v>46151</v>
      </c>
      <c r="C757" s="82" t="s">
        <v>167</v>
      </c>
      <c r="D757" s="82" t="s">
        <v>522</v>
      </c>
      <c r="E757" s="82" t="s">
        <v>523</v>
      </c>
      <c r="F757" s="0" t="n">
        <v>4</v>
      </c>
      <c r="G757" s="82" t="s">
        <v>524</v>
      </c>
      <c r="H757" s="0" t="n">
        <v>16.195</v>
      </c>
      <c r="I757" s="0" t="n">
        <v>50</v>
      </c>
      <c r="J757" s="82" t="s">
        <v>528</v>
      </c>
      <c r="K757" s="83" t="n">
        <v>64.78</v>
      </c>
      <c r="L757" s="0" t="n">
        <v>6687</v>
      </c>
      <c r="M757" s="0" t="n">
        <v>5538</v>
      </c>
      <c r="N757" s="0" t="n">
        <v>1.207476</v>
      </c>
      <c r="O757" s="0" t="n">
        <v>55</v>
      </c>
      <c r="P757" s="0" t="n">
        <v>4</v>
      </c>
      <c r="Q757" s="82" t="s">
        <v>527</v>
      </c>
      <c r="U757" s="0" t="str">
        <f aca="false">IF(C757="","",IF(COUNTIF(Campaigns!$A$7:$A$300,C757)&gt;0,"✓",IF(N(K757)=0,"– no spend","⚠ add to Campaigns tab")))</f>
        <v>✓</v>
      </c>
      <c r="V757" s="83" t="n">
        <f aca="false">IF(K757="","",K757*IF(Settings!$B$22=Settings!$C$6,1,IF(Settings!$B$22="USD",1/INDEX(Settings!$B$29:$B$40,MONTH(A757)),INDEX(Settings!$B$29:$B$40,MONTH(A757)))))</f>
        <v>64.78</v>
      </c>
    </row>
    <row r="758" customFormat="false" ht="15" hidden="false" customHeight="false" outlineLevel="0" collapsed="false">
      <c r="A758" s="81" t="n">
        <v>46151</v>
      </c>
      <c r="B758" s="81" t="n">
        <v>46151</v>
      </c>
      <c r="C758" s="82" t="s">
        <v>166</v>
      </c>
      <c r="D758" s="82" t="s">
        <v>522</v>
      </c>
      <c r="E758" s="82" t="s">
        <v>523</v>
      </c>
      <c r="F758" s="0" t="n">
        <v>3</v>
      </c>
      <c r="G758" s="82" t="s">
        <v>524</v>
      </c>
      <c r="H758" s="0" t="n">
        <v>37.42666667</v>
      </c>
      <c r="I758" s="82" t="s">
        <v>525</v>
      </c>
      <c r="J758" s="82" t="s">
        <v>526</v>
      </c>
      <c r="K758" s="83" t="n">
        <v>112.28</v>
      </c>
      <c r="L758" s="0" t="n">
        <v>11299</v>
      </c>
      <c r="M758" s="0" t="n">
        <v>8726</v>
      </c>
      <c r="N758" s="0" t="n">
        <v>1.294866</v>
      </c>
      <c r="O758" s="0" t="n">
        <v>99</v>
      </c>
      <c r="P758" s="0" t="n">
        <v>3</v>
      </c>
      <c r="Q758" s="82" t="s">
        <v>527</v>
      </c>
      <c r="U758" s="0" t="str">
        <f aca="false">IF(C758="","",IF(COUNTIF(Campaigns!$A$7:$A$300,C758)&gt;0,"✓",IF(N(K758)=0,"– no spend","⚠ add to Campaigns tab")))</f>
        <v>✓</v>
      </c>
      <c r="V758" s="83" t="n">
        <f aca="false">IF(K758="","",K758*IF(Settings!$B$22=Settings!$C$6,1,IF(Settings!$B$22="USD",1/INDEX(Settings!$B$29:$B$40,MONTH(A758)),INDEX(Settings!$B$29:$B$40,MONTH(A758)))))</f>
        <v>112.28</v>
      </c>
    </row>
    <row r="759" customFormat="false" ht="15" hidden="false" customHeight="false" outlineLevel="0" collapsed="false">
      <c r="A759" s="81" t="n">
        <v>46151</v>
      </c>
      <c r="B759" s="81" t="n">
        <v>46151</v>
      </c>
      <c r="C759" s="82" t="s">
        <v>179</v>
      </c>
      <c r="D759" s="82" t="s">
        <v>522</v>
      </c>
      <c r="E759" s="82" t="s">
        <v>529</v>
      </c>
      <c r="I759" s="0" t="n">
        <v>20</v>
      </c>
      <c r="J759" s="82" t="s">
        <v>528</v>
      </c>
      <c r="K759" s="83" t="n">
        <v>11.26</v>
      </c>
      <c r="L759" s="0" t="n">
        <v>863</v>
      </c>
      <c r="M759" s="0" t="n">
        <v>772</v>
      </c>
      <c r="N759" s="0" t="n">
        <v>1.117876</v>
      </c>
      <c r="O759" s="0" t="n">
        <v>19</v>
      </c>
      <c r="Q759" s="82" t="s">
        <v>527</v>
      </c>
      <c r="U759" s="0" t="str">
        <f aca="false">IF(C759="","",IF(COUNTIF(Campaigns!$A$7:$A$300,C759)&gt;0,"✓",IF(N(K759)=0,"– no spend","⚠ add to Campaigns tab")))</f>
        <v>✓</v>
      </c>
      <c r="V759" s="83" t="n">
        <f aca="false">IF(K759="","",K759*IF(Settings!$B$22=Settings!$C$6,1,IF(Settings!$B$22="USD",1/INDEX(Settings!$B$29:$B$40,MONTH(A759)),INDEX(Settings!$B$29:$B$40,MONTH(A759)))))</f>
        <v>11.26</v>
      </c>
    </row>
    <row r="760" customFormat="false" ht="15" hidden="false" customHeight="false" outlineLevel="0" collapsed="false">
      <c r="A760" s="81" t="n">
        <v>46151</v>
      </c>
      <c r="B760" s="81" t="n">
        <v>46151</v>
      </c>
      <c r="C760" s="82" t="s">
        <v>168</v>
      </c>
      <c r="D760" s="82" t="s">
        <v>522</v>
      </c>
      <c r="E760" s="82" t="s">
        <v>529</v>
      </c>
      <c r="F760" s="0" t="n">
        <v>3</v>
      </c>
      <c r="G760" s="82" t="s">
        <v>534</v>
      </c>
      <c r="H760" s="0" t="n">
        <v>82.16</v>
      </c>
      <c r="I760" s="0" t="n">
        <v>100</v>
      </c>
      <c r="J760" s="82" t="s">
        <v>528</v>
      </c>
      <c r="K760" s="83" t="n">
        <v>246.48</v>
      </c>
      <c r="L760" s="0" t="n">
        <v>7390</v>
      </c>
      <c r="M760" s="0" t="n">
        <v>5831</v>
      </c>
      <c r="N760" s="0" t="n">
        <v>1.267364</v>
      </c>
      <c r="O760" s="0" t="n">
        <v>91</v>
      </c>
      <c r="P760" s="0" t="n">
        <v>3</v>
      </c>
      <c r="Q760" s="82" t="s">
        <v>527</v>
      </c>
      <c r="U760" s="0" t="str">
        <f aca="false">IF(C760="","",IF(COUNTIF(Campaigns!$A$7:$A$300,C760)&gt;0,"✓",IF(N(K760)=0,"– no spend","⚠ add to Campaigns tab")))</f>
        <v>✓</v>
      </c>
      <c r="V760" s="83" t="n">
        <f aca="false">IF(K760="","",K760*IF(Settings!$B$22=Settings!$C$6,1,IF(Settings!$B$22="USD",1/INDEX(Settings!$B$29:$B$40,MONTH(A760)),INDEX(Settings!$B$29:$B$40,MONTH(A760)))))</f>
        <v>246.48</v>
      </c>
    </row>
    <row r="761" customFormat="false" ht="15" hidden="false" customHeight="false" outlineLevel="0" collapsed="false">
      <c r="A761" s="81" t="n">
        <v>46151</v>
      </c>
      <c r="B761" s="81" t="n">
        <v>46151</v>
      </c>
      <c r="C761" s="82" t="s">
        <v>170</v>
      </c>
      <c r="D761" s="82" t="s">
        <v>522</v>
      </c>
      <c r="E761" s="82" t="s">
        <v>523</v>
      </c>
      <c r="F761" s="0" t="n">
        <v>1</v>
      </c>
      <c r="G761" s="82" t="s">
        <v>524</v>
      </c>
      <c r="H761" s="0" t="n">
        <v>13.64</v>
      </c>
      <c r="I761" s="0" t="n">
        <v>70</v>
      </c>
      <c r="J761" s="82" t="s">
        <v>528</v>
      </c>
      <c r="K761" s="83" t="n">
        <v>13.64</v>
      </c>
      <c r="L761" s="0" t="n">
        <v>496</v>
      </c>
      <c r="M761" s="0" t="n">
        <v>485</v>
      </c>
      <c r="N761" s="0" t="n">
        <v>1.02268</v>
      </c>
      <c r="O761" s="0" t="n">
        <v>5</v>
      </c>
      <c r="P761" s="0" t="n">
        <v>1</v>
      </c>
      <c r="Q761" s="82" t="s">
        <v>527</v>
      </c>
      <c r="U761" s="0" t="str">
        <f aca="false">IF(C761="","",IF(COUNTIF(Campaigns!$A$7:$A$300,C761)&gt;0,"✓",IF(N(K761)=0,"– no spend","⚠ add to Campaigns tab")))</f>
        <v>✓</v>
      </c>
      <c r="V761" s="83" t="n">
        <f aca="false">IF(K761="","",K761*IF(Settings!$B$22=Settings!$C$6,1,IF(Settings!$B$22="USD",1/INDEX(Settings!$B$29:$B$40,MONTH(A761)),INDEX(Settings!$B$29:$B$40,MONTH(A761)))))</f>
        <v>13.64</v>
      </c>
    </row>
    <row r="762" customFormat="false" ht="15" hidden="false" customHeight="false" outlineLevel="0" collapsed="false">
      <c r="A762" s="81" t="n">
        <v>46151</v>
      </c>
      <c r="B762" s="81" t="n">
        <v>46151</v>
      </c>
      <c r="C762" s="82" t="s">
        <v>169</v>
      </c>
      <c r="D762" s="82" t="s">
        <v>530</v>
      </c>
      <c r="E762" s="82" t="s">
        <v>529</v>
      </c>
      <c r="I762" s="0" t="n">
        <v>41.29</v>
      </c>
      <c r="J762" s="82" t="s">
        <v>528</v>
      </c>
      <c r="K762" s="83" t="n">
        <v>13.18</v>
      </c>
      <c r="L762" s="0" t="n">
        <v>443</v>
      </c>
      <c r="M762" s="0" t="n">
        <v>385</v>
      </c>
      <c r="N762" s="0" t="n">
        <v>1.150649</v>
      </c>
      <c r="O762" s="0" t="n">
        <v>2</v>
      </c>
      <c r="Q762" s="82" t="s">
        <v>527</v>
      </c>
      <c r="U762" s="0" t="str">
        <f aca="false">IF(C762="","",IF(COUNTIF(Campaigns!$A$7:$A$300,C762)&gt;0,"✓",IF(N(K762)=0,"– no spend","⚠ add to Campaigns tab")))</f>
        <v>✓</v>
      </c>
      <c r="V762" s="83" t="n">
        <f aca="false">IF(K762="","",K762*IF(Settings!$B$22=Settings!$C$6,1,IF(Settings!$B$22="USD",1/INDEX(Settings!$B$29:$B$40,MONTH(A762)),INDEX(Settings!$B$29:$B$40,MONTH(A762)))))</f>
        <v>13.18</v>
      </c>
    </row>
    <row r="763" customFormat="false" ht="15" hidden="false" customHeight="false" outlineLevel="0" collapsed="false">
      <c r="A763" s="81" t="n">
        <v>46152</v>
      </c>
      <c r="B763" s="81" t="n">
        <v>46152</v>
      </c>
      <c r="C763" s="82" t="s">
        <v>171</v>
      </c>
      <c r="D763" s="82" t="s">
        <v>522</v>
      </c>
      <c r="E763" s="82" t="s">
        <v>532</v>
      </c>
      <c r="I763" s="0" t="n">
        <v>90</v>
      </c>
      <c r="J763" s="82" t="s">
        <v>528</v>
      </c>
      <c r="K763" s="83" t="n">
        <v>110.37</v>
      </c>
      <c r="L763" s="0" t="n">
        <v>3132</v>
      </c>
      <c r="M763" s="0" t="n">
        <v>2605</v>
      </c>
      <c r="N763" s="0" t="n">
        <v>1.202303</v>
      </c>
      <c r="O763" s="0" t="n">
        <v>29</v>
      </c>
      <c r="P763" s="0" t="n">
        <v>2</v>
      </c>
      <c r="Q763" s="82" t="s">
        <v>527</v>
      </c>
      <c r="U763" s="0" t="str">
        <f aca="false">IF(C763="","",IF(COUNTIF(Campaigns!$A$7:$A$300,C763)&gt;0,"✓",IF(N(K763)=0,"– no spend","⚠ add to Campaigns tab")))</f>
        <v>✓</v>
      </c>
      <c r="V763" s="83" t="n">
        <f aca="false">IF(K763="","",K763*IF(Settings!$B$22=Settings!$C$6,1,IF(Settings!$B$22="USD",1/INDEX(Settings!$B$29:$B$40,MONTH(A763)),INDEX(Settings!$B$29:$B$40,MONTH(A763)))))</f>
        <v>110.37</v>
      </c>
    </row>
    <row r="764" customFormat="false" ht="15" hidden="false" customHeight="false" outlineLevel="0" collapsed="false">
      <c r="A764" s="81" t="n">
        <v>46152</v>
      </c>
      <c r="B764" s="81" t="n">
        <v>46152</v>
      </c>
      <c r="C764" s="82" t="s">
        <v>167</v>
      </c>
      <c r="D764" s="82" t="s">
        <v>522</v>
      </c>
      <c r="E764" s="82" t="s">
        <v>523</v>
      </c>
      <c r="F764" s="0" t="n">
        <v>5</v>
      </c>
      <c r="G764" s="82" t="s">
        <v>524</v>
      </c>
      <c r="H764" s="0" t="n">
        <v>18.914</v>
      </c>
      <c r="I764" s="0" t="n">
        <v>50</v>
      </c>
      <c r="J764" s="82" t="s">
        <v>528</v>
      </c>
      <c r="K764" s="83" t="n">
        <v>94.57</v>
      </c>
      <c r="L764" s="0" t="n">
        <v>9526</v>
      </c>
      <c r="M764" s="0" t="n">
        <v>7787</v>
      </c>
      <c r="N764" s="0" t="n">
        <v>1.223321</v>
      </c>
      <c r="O764" s="0" t="n">
        <v>75</v>
      </c>
      <c r="P764" s="0" t="n">
        <v>5</v>
      </c>
      <c r="Q764" s="82" t="s">
        <v>527</v>
      </c>
      <c r="U764" s="0" t="str">
        <f aca="false">IF(C764="","",IF(COUNTIF(Campaigns!$A$7:$A$300,C764)&gt;0,"✓",IF(N(K764)=0,"– no spend","⚠ add to Campaigns tab")))</f>
        <v>✓</v>
      </c>
      <c r="V764" s="83" t="n">
        <f aca="false">IF(K764="","",K764*IF(Settings!$B$22=Settings!$C$6,1,IF(Settings!$B$22="USD",1/INDEX(Settings!$B$29:$B$40,MONTH(A764)),INDEX(Settings!$B$29:$B$40,MONTH(A764)))))</f>
        <v>94.57</v>
      </c>
    </row>
    <row r="765" customFormat="false" ht="15" hidden="false" customHeight="false" outlineLevel="0" collapsed="false">
      <c r="A765" s="81" t="n">
        <v>46152</v>
      </c>
      <c r="B765" s="81" t="n">
        <v>46152</v>
      </c>
      <c r="C765" s="82" t="s">
        <v>166</v>
      </c>
      <c r="D765" s="82" t="s">
        <v>522</v>
      </c>
      <c r="E765" s="82" t="s">
        <v>523</v>
      </c>
      <c r="F765" s="0" t="n">
        <v>9</v>
      </c>
      <c r="G765" s="82" t="s">
        <v>524</v>
      </c>
      <c r="H765" s="0" t="n">
        <v>24.04333333</v>
      </c>
      <c r="I765" s="82" t="s">
        <v>525</v>
      </c>
      <c r="J765" s="82" t="s">
        <v>526</v>
      </c>
      <c r="K765" s="83" t="n">
        <v>216.39</v>
      </c>
      <c r="L765" s="0" t="n">
        <v>16367</v>
      </c>
      <c r="M765" s="0" t="n">
        <v>12647</v>
      </c>
      <c r="N765" s="0" t="n">
        <v>1.294141</v>
      </c>
      <c r="O765" s="0" t="n">
        <v>163</v>
      </c>
      <c r="P765" s="0" t="n">
        <v>10</v>
      </c>
      <c r="Q765" s="82" t="s">
        <v>527</v>
      </c>
      <c r="U765" s="0" t="str">
        <f aca="false">IF(C765="","",IF(COUNTIF(Campaigns!$A$7:$A$300,C765)&gt;0,"✓",IF(N(K765)=0,"– no spend","⚠ add to Campaigns tab")))</f>
        <v>✓</v>
      </c>
      <c r="V765" s="83" t="n">
        <f aca="false">IF(K765="","",K765*IF(Settings!$B$22=Settings!$C$6,1,IF(Settings!$B$22="USD",1/INDEX(Settings!$B$29:$B$40,MONTH(A765)),INDEX(Settings!$B$29:$B$40,MONTH(A765)))))</f>
        <v>216.39</v>
      </c>
    </row>
    <row r="766" customFormat="false" ht="15" hidden="false" customHeight="false" outlineLevel="0" collapsed="false">
      <c r="A766" s="81" t="n">
        <v>46152</v>
      </c>
      <c r="B766" s="81" t="n">
        <v>46152</v>
      </c>
      <c r="C766" s="82" t="s">
        <v>179</v>
      </c>
      <c r="D766" s="82" t="s">
        <v>522</v>
      </c>
      <c r="E766" s="82" t="s">
        <v>529</v>
      </c>
      <c r="I766" s="0" t="n">
        <v>20</v>
      </c>
      <c r="J766" s="82" t="s">
        <v>528</v>
      </c>
      <c r="K766" s="83" t="n">
        <v>23.75</v>
      </c>
      <c r="L766" s="0" t="n">
        <v>1467</v>
      </c>
      <c r="M766" s="0" t="n">
        <v>1326</v>
      </c>
      <c r="N766" s="0" t="n">
        <v>1.106335</v>
      </c>
      <c r="O766" s="0" t="n">
        <v>19</v>
      </c>
      <c r="Q766" s="82" t="s">
        <v>527</v>
      </c>
      <c r="U766" s="0" t="str">
        <f aca="false">IF(C766="","",IF(COUNTIF(Campaigns!$A$7:$A$300,C766)&gt;0,"✓",IF(N(K766)=0,"– no spend","⚠ add to Campaigns tab")))</f>
        <v>✓</v>
      </c>
      <c r="V766" s="83" t="n">
        <f aca="false">IF(K766="","",K766*IF(Settings!$B$22=Settings!$C$6,1,IF(Settings!$B$22="USD",1/INDEX(Settings!$B$29:$B$40,MONTH(A766)),INDEX(Settings!$B$29:$B$40,MONTH(A766)))))</f>
        <v>23.75</v>
      </c>
    </row>
    <row r="767" customFormat="false" ht="15" hidden="false" customHeight="false" outlineLevel="0" collapsed="false">
      <c r="A767" s="81" t="n">
        <v>46152</v>
      </c>
      <c r="B767" s="81" t="n">
        <v>46152</v>
      </c>
      <c r="C767" s="82" t="s">
        <v>168</v>
      </c>
      <c r="D767" s="82" t="s">
        <v>522</v>
      </c>
      <c r="E767" s="82" t="s">
        <v>529</v>
      </c>
      <c r="F767" s="0" t="n">
        <v>7</v>
      </c>
      <c r="G767" s="82" t="s">
        <v>534</v>
      </c>
      <c r="H767" s="0" t="n">
        <v>39.14857143</v>
      </c>
      <c r="I767" s="0" t="n">
        <v>100</v>
      </c>
      <c r="J767" s="82" t="s">
        <v>528</v>
      </c>
      <c r="K767" s="83" t="n">
        <v>274.04</v>
      </c>
      <c r="L767" s="0" t="n">
        <v>7580</v>
      </c>
      <c r="M767" s="0" t="n">
        <v>5776</v>
      </c>
      <c r="N767" s="0" t="n">
        <v>1.312327</v>
      </c>
      <c r="O767" s="0" t="n">
        <v>87</v>
      </c>
      <c r="P767" s="0" t="n">
        <v>8</v>
      </c>
      <c r="Q767" s="82" t="s">
        <v>527</v>
      </c>
      <c r="U767" s="0" t="str">
        <f aca="false">IF(C767="","",IF(COUNTIF(Campaigns!$A$7:$A$300,C767)&gt;0,"✓",IF(N(K767)=0,"– no spend","⚠ add to Campaigns tab")))</f>
        <v>✓</v>
      </c>
      <c r="V767" s="83" t="n">
        <f aca="false">IF(K767="","",K767*IF(Settings!$B$22=Settings!$C$6,1,IF(Settings!$B$22="USD",1/INDEX(Settings!$B$29:$B$40,MONTH(A767)),INDEX(Settings!$B$29:$B$40,MONTH(A767)))))</f>
        <v>274.04</v>
      </c>
    </row>
    <row r="768" customFormat="false" ht="15" hidden="false" customHeight="false" outlineLevel="0" collapsed="false">
      <c r="A768" s="81" t="n">
        <v>46152</v>
      </c>
      <c r="B768" s="81" t="n">
        <v>46152</v>
      </c>
      <c r="C768" s="82" t="s">
        <v>170</v>
      </c>
      <c r="D768" s="82" t="s">
        <v>522</v>
      </c>
      <c r="E768" s="82" t="s">
        <v>523</v>
      </c>
      <c r="F768" s="0" t="n">
        <v>3</v>
      </c>
      <c r="G768" s="82" t="s">
        <v>524</v>
      </c>
      <c r="H768" s="0" t="n">
        <v>30.57</v>
      </c>
      <c r="I768" s="0" t="n">
        <v>70</v>
      </c>
      <c r="J768" s="82" t="s">
        <v>528</v>
      </c>
      <c r="K768" s="83" t="n">
        <v>91.71</v>
      </c>
      <c r="L768" s="0" t="n">
        <v>2692</v>
      </c>
      <c r="M768" s="0" t="n">
        <v>2365</v>
      </c>
      <c r="N768" s="0" t="n">
        <v>1.138266</v>
      </c>
      <c r="O768" s="0" t="n">
        <v>23</v>
      </c>
      <c r="P768" s="0" t="n">
        <v>3</v>
      </c>
      <c r="Q768" s="82" t="s">
        <v>527</v>
      </c>
      <c r="U768" s="0" t="str">
        <f aca="false">IF(C768="","",IF(COUNTIF(Campaigns!$A$7:$A$300,C768)&gt;0,"✓",IF(N(K768)=0,"– no spend","⚠ add to Campaigns tab")))</f>
        <v>✓</v>
      </c>
      <c r="V768" s="83" t="n">
        <f aca="false">IF(K768="","",K768*IF(Settings!$B$22=Settings!$C$6,1,IF(Settings!$B$22="USD",1/INDEX(Settings!$B$29:$B$40,MONTH(A768)),INDEX(Settings!$B$29:$B$40,MONTH(A768)))))</f>
        <v>91.71</v>
      </c>
    </row>
    <row r="769" customFormat="false" ht="15" hidden="false" customHeight="false" outlineLevel="0" collapsed="false">
      <c r="A769" s="81" t="n">
        <v>46152</v>
      </c>
      <c r="B769" s="81" t="n">
        <v>46152</v>
      </c>
      <c r="C769" s="82" t="s">
        <v>169</v>
      </c>
      <c r="D769" s="82" t="s">
        <v>530</v>
      </c>
      <c r="E769" s="82" t="s">
        <v>529</v>
      </c>
      <c r="I769" s="0" t="n">
        <v>41.29</v>
      </c>
      <c r="J769" s="82" t="s">
        <v>528</v>
      </c>
      <c r="K769" s="83" t="n">
        <v>23.44</v>
      </c>
      <c r="L769" s="0" t="n">
        <v>836</v>
      </c>
      <c r="M769" s="0" t="n">
        <v>664</v>
      </c>
      <c r="N769" s="0" t="n">
        <v>1.259036</v>
      </c>
      <c r="O769" s="0" t="n">
        <v>5</v>
      </c>
      <c r="Q769" s="82" t="s">
        <v>527</v>
      </c>
      <c r="U769" s="0" t="str">
        <f aca="false">IF(C769="","",IF(COUNTIF(Campaigns!$A$7:$A$300,C769)&gt;0,"✓",IF(N(K769)=0,"– no spend","⚠ add to Campaigns tab")))</f>
        <v>✓</v>
      </c>
      <c r="V769" s="83" t="n">
        <f aca="false">IF(K769="","",K769*IF(Settings!$B$22=Settings!$C$6,1,IF(Settings!$B$22="USD",1/INDEX(Settings!$B$29:$B$40,MONTH(A769)),INDEX(Settings!$B$29:$B$40,MONTH(A769)))))</f>
        <v>23.44</v>
      </c>
    </row>
    <row r="770" customFormat="false" ht="15" hidden="false" customHeight="false" outlineLevel="0" collapsed="false">
      <c r="A770" s="81" t="n">
        <v>46153</v>
      </c>
      <c r="B770" s="81" t="n">
        <v>46153</v>
      </c>
      <c r="C770" s="82" t="s">
        <v>171</v>
      </c>
      <c r="D770" s="82" t="s">
        <v>522</v>
      </c>
      <c r="E770" s="82" t="s">
        <v>532</v>
      </c>
      <c r="I770" s="0" t="n">
        <v>90</v>
      </c>
      <c r="J770" s="82" t="s">
        <v>528</v>
      </c>
      <c r="K770" s="83" t="n">
        <v>87.95</v>
      </c>
      <c r="L770" s="0" t="n">
        <v>2543</v>
      </c>
      <c r="M770" s="0" t="n">
        <v>2022</v>
      </c>
      <c r="N770" s="0" t="n">
        <v>1.257666</v>
      </c>
      <c r="O770" s="0" t="n">
        <v>23</v>
      </c>
      <c r="P770" s="0" t="n">
        <v>1</v>
      </c>
      <c r="Q770" s="82" t="s">
        <v>527</v>
      </c>
      <c r="U770" s="0" t="str">
        <f aca="false">IF(C770="","",IF(COUNTIF(Campaigns!$A$7:$A$300,C770)&gt;0,"✓",IF(N(K770)=0,"– no spend","⚠ add to Campaigns tab")))</f>
        <v>✓</v>
      </c>
      <c r="V770" s="83" t="n">
        <f aca="false">IF(K770="","",K770*IF(Settings!$B$22=Settings!$C$6,1,IF(Settings!$B$22="USD",1/INDEX(Settings!$B$29:$B$40,MONTH(A770)),INDEX(Settings!$B$29:$B$40,MONTH(A770)))))</f>
        <v>87.95</v>
      </c>
    </row>
    <row r="771" customFormat="false" ht="15" hidden="false" customHeight="false" outlineLevel="0" collapsed="false">
      <c r="A771" s="81" t="n">
        <v>46153</v>
      </c>
      <c r="B771" s="81" t="n">
        <v>46153</v>
      </c>
      <c r="C771" s="82" t="s">
        <v>167</v>
      </c>
      <c r="D771" s="82" t="s">
        <v>522</v>
      </c>
      <c r="E771" s="82" t="s">
        <v>523</v>
      </c>
      <c r="F771" s="0" t="n">
        <v>4</v>
      </c>
      <c r="G771" s="82" t="s">
        <v>524</v>
      </c>
      <c r="H771" s="0" t="n">
        <v>23.23</v>
      </c>
      <c r="I771" s="0" t="n">
        <v>50</v>
      </c>
      <c r="J771" s="82" t="s">
        <v>528</v>
      </c>
      <c r="K771" s="83" t="n">
        <v>92.92</v>
      </c>
      <c r="L771" s="0" t="n">
        <v>9109</v>
      </c>
      <c r="M771" s="0" t="n">
        <v>7349</v>
      </c>
      <c r="N771" s="0" t="n">
        <v>1.239488</v>
      </c>
      <c r="O771" s="0" t="n">
        <v>81</v>
      </c>
      <c r="P771" s="0" t="n">
        <v>4</v>
      </c>
      <c r="Q771" s="82" t="s">
        <v>527</v>
      </c>
      <c r="U771" s="0" t="str">
        <f aca="false">IF(C771="","",IF(COUNTIF(Campaigns!$A$7:$A$300,C771)&gt;0,"✓",IF(N(K771)=0,"– no spend","⚠ add to Campaigns tab")))</f>
        <v>✓</v>
      </c>
      <c r="V771" s="83" t="n">
        <f aca="false">IF(K771="","",K771*IF(Settings!$B$22=Settings!$C$6,1,IF(Settings!$B$22="USD",1/INDEX(Settings!$B$29:$B$40,MONTH(A771)),INDEX(Settings!$B$29:$B$40,MONTH(A771)))))</f>
        <v>92.92</v>
      </c>
    </row>
    <row r="772" customFormat="false" ht="15" hidden="false" customHeight="false" outlineLevel="0" collapsed="false">
      <c r="A772" s="81" t="n">
        <v>46153</v>
      </c>
      <c r="B772" s="81" t="n">
        <v>46153</v>
      </c>
      <c r="C772" s="82" t="s">
        <v>166</v>
      </c>
      <c r="D772" s="82" t="s">
        <v>522</v>
      </c>
      <c r="E772" s="82" t="s">
        <v>523</v>
      </c>
      <c r="F772" s="0" t="n">
        <v>5</v>
      </c>
      <c r="G772" s="82" t="s">
        <v>524</v>
      </c>
      <c r="H772" s="0" t="n">
        <v>35.808</v>
      </c>
      <c r="I772" s="82" t="s">
        <v>525</v>
      </c>
      <c r="J772" s="82" t="s">
        <v>526</v>
      </c>
      <c r="K772" s="83" t="n">
        <v>179.04</v>
      </c>
      <c r="L772" s="0" t="n">
        <v>13226</v>
      </c>
      <c r="M772" s="0" t="n">
        <v>10979</v>
      </c>
      <c r="N772" s="0" t="n">
        <v>1.204663</v>
      </c>
      <c r="O772" s="0" t="n">
        <v>139</v>
      </c>
      <c r="P772" s="0" t="n">
        <v>6</v>
      </c>
      <c r="Q772" s="82" t="s">
        <v>527</v>
      </c>
      <c r="U772" s="0" t="str">
        <f aca="false">IF(C772="","",IF(COUNTIF(Campaigns!$A$7:$A$300,C772)&gt;0,"✓",IF(N(K772)=0,"– no spend","⚠ add to Campaigns tab")))</f>
        <v>✓</v>
      </c>
      <c r="V772" s="83" t="n">
        <f aca="false">IF(K772="","",K772*IF(Settings!$B$22=Settings!$C$6,1,IF(Settings!$B$22="USD",1/INDEX(Settings!$B$29:$B$40,MONTH(A772)),INDEX(Settings!$B$29:$B$40,MONTH(A772)))))</f>
        <v>179.04</v>
      </c>
    </row>
    <row r="773" customFormat="false" ht="15" hidden="false" customHeight="false" outlineLevel="0" collapsed="false">
      <c r="A773" s="81" t="n">
        <v>46153</v>
      </c>
      <c r="B773" s="81" t="n">
        <v>46153</v>
      </c>
      <c r="C773" s="82" t="s">
        <v>179</v>
      </c>
      <c r="D773" s="82" t="s">
        <v>522</v>
      </c>
      <c r="E773" s="82" t="s">
        <v>529</v>
      </c>
      <c r="F773" s="0" t="n">
        <v>2</v>
      </c>
      <c r="G773" s="82" t="s">
        <v>531</v>
      </c>
      <c r="H773" s="0" t="n">
        <v>9.55</v>
      </c>
      <c r="I773" s="0" t="n">
        <v>20</v>
      </c>
      <c r="J773" s="82" t="s">
        <v>528</v>
      </c>
      <c r="K773" s="83" t="n">
        <v>19.1</v>
      </c>
      <c r="L773" s="0" t="n">
        <v>1214</v>
      </c>
      <c r="M773" s="0" t="n">
        <v>1053</v>
      </c>
      <c r="N773" s="0" t="n">
        <v>1.152896</v>
      </c>
      <c r="O773" s="0" t="n">
        <v>10</v>
      </c>
      <c r="P773" s="0" t="n">
        <v>2</v>
      </c>
      <c r="Q773" s="82" t="s">
        <v>527</v>
      </c>
      <c r="U773" s="0" t="str">
        <f aca="false">IF(C773="","",IF(COUNTIF(Campaigns!$A$7:$A$300,C773)&gt;0,"✓",IF(N(K773)=0,"– no spend","⚠ add to Campaigns tab")))</f>
        <v>✓</v>
      </c>
      <c r="V773" s="83" t="n">
        <f aca="false">IF(K773="","",K773*IF(Settings!$B$22=Settings!$C$6,1,IF(Settings!$B$22="USD",1/INDEX(Settings!$B$29:$B$40,MONTH(A773)),INDEX(Settings!$B$29:$B$40,MONTH(A773)))))</f>
        <v>19.1</v>
      </c>
    </row>
    <row r="774" customFormat="false" ht="15" hidden="false" customHeight="false" outlineLevel="0" collapsed="false">
      <c r="A774" s="81" t="n">
        <v>46153</v>
      </c>
      <c r="B774" s="81" t="n">
        <v>46153</v>
      </c>
      <c r="C774" s="82" t="s">
        <v>168</v>
      </c>
      <c r="D774" s="82" t="s">
        <v>522</v>
      </c>
      <c r="E774" s="82" t="s">
        <v>529</v>
      </c>
      <c r="F774" s="0" t="n">
        <v>6</v>
      </c>
      <c r="G774" s="82" t="s">
        <v>534</v>
      </c>
      <c r="H774" s="0" t="n">
        <v>42.39666667</v>
      </c>
      <c r="I774" s="0" t="n">
        <v>100</v>
      </c>
      <c r="J774" s="82" t="s">
        <v>528</v>
      </c>
      <c r="K774" s="83" t="n">
        <v>254.38</v>
      </c>
      <c r="L774" s="0" t="n">
        <v>7527</v>
      </c>
      <c r="M774" s="0" t="n">
        <v>6030</v>
      </c>
      <c r="N774" s="0" t="n">
        <v>1.248259</v>
      </c>
      <c r="O774" s="0" t="n">
        <v>98</v>
      </c>
      <c r="P774" s="0" t="n">
        <v>6</v>
      </c>
      <c r="Q774" s="82" t="s">
        <v>527</v>
      </c>
      <c r="U774" s="0" t="str">
        <f aca="false">IF(C774="","",IF(COUNTIF(Campaigns!$A$7:$A$300,C774)&gt;0,"✓",IF(N(K774)=0,"– no spend","⚠ add to Campaigns tab")))</f>
        <v>✓</v>
      </c>
      <c r="V774" s="83" t="n">
        <f aca="false">IF(K774="","",K774*IF(Settings!$B$22=Settings!$C$6,1,IF(Settings!$B$22="USD",1/INDEX(Settings!$B$29:$B$40,MONTH(A774)),INDEX(Settings!$B$29:$B$40,MONTH(A774)))))</f>
        <v>254.38</v>
      </c>
    </row>
    <row r="775" customFormat="false" ht="15" hidden="false" customHeight="false" outlineLevel="0" collapsed="false">
      <c r="A775" s="81" t="n">
        <v>46153</v>
      </c>
      <c r="B775" s="81" t="n">
        <v>46153</v>
      </c>
      <c r="C775" s="82" t="s">
        <v>170</v>
      </c>
      <c r="D775" s="82" t="s">
        <v>522</v>
      </c>
      <c r="E775" s="82" t="s">
        <v>523</v>
      </c>
      <c r="F775" s="0" t="n">
        <v>3</v>
      </c>
      <c r="G775" s="82" t="s">
        <v>524</v>
      </c>
      <c r="H775" s="0" t="n">
        <v>37.78333333</v>
      </c>
      <c r="I775" s="0" t="n">
        <v>70</v>
      </c>
      <c r="J775" s="82" t="s">
        <v>528</v>
      </c>
      <c r="K775" s="83" t="n">
        <v>113.35</v>
      </c>
      <c r="L775" s="0" t="n">
        <v>2398</v>
      </c>
      <c r="M775" s="0" t="n">
        <v>2138</v>
      </c>
      <c r="N775" s="0" t="n">
        <v>1.121609</v>
      </c>
      <c r="O775" s="0" t="n">
        <v>22</v>
      </c>
      <c r="P775" s="0" t="n">
        <v>3</v>
      </c>
      <c r="Q775" s="82" t="s">
        <v>527</v>
      </c>
      <c r="U775" s="0" t="str">
        <f aca="false">IF(C775="","",IF(COUNTIF(Campaigns!$A$7:$A$300,C775)&gt;0,"✓",IF(N(K775)=0,"– no spend","⚠ add to Campaigns tab")))</f>
        <v>✓</v>
      </c>
      <c r="V775" s="83" t="n">
        <f aca="false">IF(K775="","",K775*IF(Settings!$B$22=Settings!$C$6,1,IF(Settings!$B$22="USD",1/INDEX(Settings!$B$29:$B$40,MONTH(A775)),INDEX(Settings!$B$29:$B$40,MONTH(A775)))))</f>
        <v>113.35</v>
      </c>
    </row>
    <row r="776" customFormat="false" ht="15" hidden="false" customHeight="false" outlineLevel="0" collapsed="false">
      <c r="A776" s="81" t="n">
        <v>46153</v>
      </c>
      <c r="B776" s="81" t="n">
        <v>46153</v>
      </c>
      <c r="C776" s="82" t="s">
        <v>169</v>
      </c>
      <c r="D776" s="82" t="s">
        <v>530</v>
      </c>
      <c r="E776" s="82" t="s">
        <v>529</v>
      </c>
      <c r="I776" s="0" t="n">
        <v>41.29</v>
      </c>
      <c r="J776" s="82" t="s">
        <v>528</v>
      </c>
      <c r="K776" s="83" t="n">
        <v>19.94</v>
      </c>
      <c r="L776" s="0" t="n">
        <v>620</v>
      </c>
      <c r="M776" s="0" t="n">
        <v>468</v>
      </c>
      <c r="N776" s="0" t="n">
        <v>1.324786</v>
      </c>
      <c r="O776" s="0" t="n">
        <v>4</v>
      </c>
      <c r="Q776" s="82" t="s">
        <v>527</v>
      </c>
      <c r="U776" s="0" t="str">
        <f aca="false">IF(C776="","",IF(COUNTIF(Campaigns!$A$7:$A$300,C776)&gt;0,"✓",IF(N(K776)=0,"– no spend","⚠ add to Campaigns tab")))</f>
        <v>✓</v>
      </c>
      <c r="V776" s="83" t="n">
        <f aca="false">IF(K776="","",K776*IF(Settings!$B$22=Settings!$C$6,1,IF(Settings!$B$22="USD",1/INDEX(Settings!$B$29:$B$40,MONTH(A776)),INDEX(Settings!$B$29:$B$40,MONTH(A776)))))</f>
        <v>19.94</v>
      </c>
    </row>
    <row r="777" customFormat="false" ht="15" hidden="false" customHeight="false" outlineLevel="0" collapsed="false">
      <c r="A777" s="81" t="n">
        <v>46154</v>
      </c>
      <c r="B777" s="81" t="n">
        <v>46154</v>
      </c>
      <c r="C777" s="82" t="s">
        <v>171</v>
      </c>
      <c r="D777" s="82" t="s">
        <v>522</v>
      </c>
      <c r="E777" s="82" t="s">
        <v>532</v>
      </c>
      <c r="I777" s="0" t="n">
        <v>90</v>
      </c>
      <c r="J777" s="82" t="s">
        <v>528</v>
      </c>
      <c r="K777" s="83" t="n">
        <v>90.51</v>
      </c>
      <c r="L777" s="0" t="n">
        <v>2893</v>
      </c>
      <c r="M777" s="0" t="n">
        <v>2216</v>
      </c>
      <c r="N777" s="0" t="n">
        <v>1.305505</v>
      </c>
      <c r="O777" s="0" t="n">
        <v>20</v>
      </c>
      <c r="Q777" s="82" t="s">
        <v>527</v>
      </c>
      <c r="U777" s="0" t="str">
        <f aca="false">IF(C777="","",IF(COUNTIF(Campaigns!$A$7:$A$300,C777)&gt;0,"✓",IF(N(K777)=0,"– no spend","⚠ add to Campaigns tab")))</f>
        <v>✓</v>
      </c>
      <c r="V777" s="83" t="n">
        <f aca="false">IF(K777="","",K777*IF(Settings!$B$22=Settings!$C$6,1,IF(Settings!$B$22="USD",1/INDEX(Settings!$B$29:$B$40,MONTH(A777)),INDEX(Settings!$B$29:$B$40,MONTH(A777)))))</f>
        <v>90.51</v>
      </c>
    </row>
    <row r="778" customFormat="false" ht="15" hidden="false" customHeight="false" outlineLevel="0" collapsed="false">
      <c r="A778" s="81" t="n">
        <v>46154</v>
      </c>
      <c r="B778" s="81" t="n">
        <v>46154</v>
      </c>
      <c r="C778" s="82" t="s">
        <v>167</v>
      </c>
      <c r="D778" s="82" t="s">
        <v>522</v>
      </c>
      <c r="E778" s="82" t="s">
        <v>523</v>
      </c>
      <c r="F778" s="0" t="n">
        <v>5</v>
      </c>
      <c r="G778" s="82" t="s">
        <v>524</v>
      </c>
      <c r="H778" s="0" t="n">
        <v>17.466</v>
      </c>
      <c r="I778" s="0" t="n">
        <v>50</v>
      </c>
      <c r="J778" s="82" t="s">
        <v>528</v>
      </c>
      <c r="K778" s="83" t="n">
        <v>87.33</v>
      </c>
      <c r="L778" s="0" t="n">
        <v>9246</v>
      </c>
      <c r="M778" s="0" t="n">
        <v>7450</v>
      </c>
      <c r="N778" s="0" t="n">
        <v>1.241074</v>
      </c>
      <c r="O778" s="0" t="n">
        <v>101</v>
      </c>
      <c r="P778" s="0" t="n">
        <v>5</v>
      </c>
      <c r="Q778" s="82" t="s">
        <v>527</v>
      </c>
      <c r="U778" s="0" t="str">
        <f aca="false">IF(C778="","",IF(COUNTIF(Campaigns!$A$7:$A$300,C778)&gt;0,"✓",IF(N(K778)=0,"– no spend","⚠ add to Campaigns tab")))</f>
        <v>✓</v>
      </c>
      <c r="V778" s="83" t="n">
        <f aca="false">IF(K778="","",K778*IF(Settings!$B$22=Settings!$C$6,1,IF(Settings!$B$22="USD",1/INDEX(Settings!$B$29:$B$40,MONTH(A778)),INDEX(Settings!$B$29:$B$40,MONTH(A778)))))</f>
        <v>87.33</v>
      </c>
    </row>
    <row r="779" customFormat="false" ht="15" hidden="false" customHeight="false" outlineLevel="0" collapsed="false">
      <c r="A779" s="81" t="n">
        <v>46154</v>
      </c>
      <c r="B779" s="81" t="n">
        <v>46154</v>
      </c>
      <c r="C779" s="82" t="s">
        <v>166</v>
      </c>
      <c r="D779" s="82" t="s">
        <v>522</v>
      </c>
      <c r="E779" s="82" t="s">
        <v>523</v>
      </c>
      <c r="F779" s="0" t="n">
        <v>10</v>
      </c>
      <c r="G779" s="82" t="s">
        <v>524</v>
      </c>
      <c r="H779" s="0" t="n">
        <v>18.982</v>
      </c>
      <c r="I779" s="82" t="s">
        <v>525</v>
      </c>
      <c r="J779" s="82" t="s">
        <v>526</v>
      </c>
      <c r="K779" s="83" t="n">
        <v>189.82</v>
      </c>
      <c r="L779" s="0" t="n">
        <v>12769</v>
      </c>
      <c r="M779" s="0" t="n">
        <v>10173</v>
      </c>
      <c r="N779" s="0" t="n">
        <v>1.255185</v>
      </c>
      <c r="O779" s="0" t="n">
        <v>205</v>
      </c>
      <c r="P779" s="0" t="n">
        <v>10</v>
      </c>
      <c r="Q779" s="82" t="s">
        <v>527</v>
      </c>
      <c r="U779" s="0" t="str">
        <f aca="false">IF(C779="","",IF(COUNTIF(Campaigns!$A$7:$A$300,C779)&gt;0,"✓",IF(N(K779)=0,"– no spend","⚠ add to Campaigns tab")))</f>
        <v>✓</v>
      </c>
      <c r="V779" s="83" t="n">
        <f aca="false">IF(K779="","",K779*IF(Settings!$B$22=Settings!$C$6,1,IF(Settings!$B$22="USD",1/INDEX(Settings!$B$29:$B$40,MONTH(A779)),INDEX(Settings!$B$29:$B$40,MONTH(A779)))))</f>
        <v>189.82</v>
      </c>
    </row>
    <row r="780" customFormat="false" ht="15" hidden="false" customHeight="false" outlineLevel="0" collapsed="false">
      <c r="A780" s="81" t="n">
        <v>46154</v>
      </c>
      <c r="B780" s="81" t="n">
        <v>46154</v>
      </c>
      <c r="C780" s="82" t="s">
        <v>179</v>
      </c>
      <c r="D780" s="82" t="s">
        <v>522</v>
      </c>
      <c r="E780" s="82" t="s">
        <v>529</v>
      </c>
      <c r="F780" s="0" t="n">
        <v>4</v>
      </c>
      <c r="G780" s="82" t="s">
        <v>531</v>
      </c>
      <c r="H780" s="0" t="n">
        <v>6.2375</v>
      </c>
      <c r="I780" s="0" t="n">
        <v>20</v>
      </c>
      <c r="J780" s="82" t="s">
        <v>528</v>
      </c>
      <c r="K780" s="83" t="n">
        <v>24.95</v>
      </c>
      <c r="L780" s="0" t="n">
        <v>1738</v>
      </c>
      <c r="M780" s="0" t="n">
        <v>1472</v>
      </c>
      <c r="N780" s="0" t="n">
        <v>1.180707</v>
      </c>
      <c r="O780" s="0" t="n">
        <v>14</v>
      </c>
      <c r="P780" s="0" t="n">
        <v>4</v>
      </c>
      <c r="Q780" s="82" t="s">
        <v>527</v>
      </c>
      <c r="U780" s="0" t="str">
        <f aca="false">IF(C780="","",IF(COUNTIF(Campaigns!$A$7:$A$300,C780)&gt;0,"✓",IF(N(K780)=0,"– no spend","⚠ add to Campaigns tab")))</f>
        <v>✓</v>
      </c>
      <c r="V780" s="83" t="n">
        <f aca="false">IF(K780="","",K780*IF(Settings!$B$22=Settings!$C$6,1,IF(Settings!$B$22="USD",1/INDEX(Settings!$B$29:$B$40,MONTH(A780)),INDEX(Settings!$B$29:$B$40,MONTH(A780)))))</f>
        <v>24.95</v>
      </c>
    </row>
    <row r="781" customFormat="false" ht="15" hidden="false" customHeight="false" outlineLevel="0" collapsed="false">
      <c r="A781" s="81" t="n">
        <v>46154</v>
      </c>
      <c r="B781" s="81" t="n">
        <v>46154</v>
      </c>
      <c r="C781" s="82" t="s">
        <v>168</v>
      </c>
      <c r="D781" s="82" t="s">
        <v>522</v>
      </c>
      <c r="E781" s="82" t="s">
        <v>529</v>
      </c>
      <c r="F781" s="0" t="n">
        <v>5</v>
      </c>
      <c r="G781" s="82" t="s">
        <v>534</v>
      </c>
      <c r="H781" s="0" t="n">
        <v>50.798</v>
      </c>
      <c r="I781" s="0" t="n">
        <v>100</v>
      </c>
      <c r="J781" s="82" t="s">
        <v>528</v>
      </c>
      <c r="K781" s="83" t="n">
        <v>253.99</v>
      </c>
      <c r="L781" s="0" t="n">
        <v>7769</v>
      </c>
      <c r="M781" s="0" t="n">
        <v>6028</v>
      </c>
      <c r="N781" s="0" t="n">
        <v>1.288819</v>
      </c>
      <c r="O781" s="0" t="n">
        <v>98</v>
      </c>
      <c r="P781" s="0" t="n">
        <v>5</v>
      </c>
      <c r="Q781" s="82" t="s">
        <v>527</v>
      </c>
      <c r="U781" s="0" t="str">
        <f aca="false">IF(C781="","",IF(COUNTIF(Campaigns!$A$7:$A$300,C781)&gt;0,"✓",IF(N(K781)=0,"– no spend","⚠ add to Campaigns tab")))</f>
        <v>✓</v>
      </c>
      <c r="V781" s="83" t="n">
        <f aca="false">IF(K781="","",K781*IF(Settings!$B$22=Settings!$C$6,1,IF(Settings!$B$22="USD",1/INDEX(Settings!$B$29:$B$40,MONTH(A781)),INDEX(Settings!$B$29:$B$40,MONTH(A781)))))</f>
        <v>253.99</v>
      </c>
    </row>
    <row r="782" customFormat="false" ht="15" hidden="false" customHeight="false" outlineLevel="0" collapsed="false">
      <c r="A782" s="81" t="n">
        <v>46154</v>
      </c>
      <c r="B782" s="81" t="n">
        <v>46154</v>
      </c>
      <c r="C782" s="82" t="s">
        <v>170</v>
      </c>
      <c r="D782" s="82" t="s">
        <v>522</v>
      </c>
      <c r="E782" s="82" t="s">
        <v>523</v>
      </c>
      <c r="F782" s="0" t="n">
        <v>3</v>
      </c>
      <c r="G782" s="82" t="s">
        <v>524</v>
      </c>
      <c r="H782" s="0" t="n">
        <v>19.99333333</v>
      </c>
      <c r="I782" s="0" t="n">
        <v>70</v>
      </c>
      <c r="J782" s="82" t="s">
        <v>528</v>
      </c>
      <c r="K782" s="83" t="n">
        <v>59.98</v>
      </c>
      <c r="L782" s="0" t="n">
        <v>1498</v>
      </c>
      <c r="M782" s="0" t="n">
        <v>1301</v>
      </c>
      <c r="N782" s="0" t="n">
        <v>1.151422</v>
      </c>
      <c r="O782" s="0" t="n">
        <v>10</v>
      </c>
      <c r="P782" s="0" t="n">
        <v>3</v>
      </c>
      <c r="Q782" s="82" t="s">
        <v>527</v>
      </c>
      <c r="U782" s="0" t="str">
        <f aca="false">IF(C782="","",IF(COUNTIF(Campaigns!$A$7:$A$300,C782)&gt;0,"✓",IF(N(K782)=0,"– no spend","⚠ add to Campaigns tab")))</f>
        <v>✓</v>
      </c>
      <c r="V782" s="83" t="n">
        <f aca="false">IF(K782="","",K782*IF(Settings!$B$22=Settings!$C$6,1,IF(Settings!$B$22="USD",1/INDEX(Settings!$B$29:$B$40,MONTH(A782)),INDEX(Settings!$B$29:$B$40,MONTH(A782)))))</f>
        <v>59.98</v>
      </c>
    </row>
    <row r="783" customFormat="false" ht="15" hidden="false" customHeight="false" outlineLevel="0" collapsed="false">
      <c r="A783" s="81" t="n">
        <v>46154</v>
      </c>
      <c r="B783" s="81" t="n">
        <v>46154</v>
      </c>
      <c r="C783" s="82" t="s">
        <v>169</v>
      </c>
      <c r="D783" s="82" t="s">
        <v>530</v>
      </c>
      <c r="E783" s="82" t="s">
        <v>529</v>
      </c>
      <c r="I783" s="0" t="n">
        <v>41.29</v>
      </c>
      <c r="J783" s="82" t="s">
        <v>528</v>
      </c>
      <c r="K783" s="83" t="n">
        <v>25.35</v>
      </c>
      <c r="L783" s="0" t="n">
        <v>1221</v>
      </c>
      <c r="M783" s="0" t="n">
        <v>753</v>
      </c>
      <c r="N783" s="0" t="n">
        <v>1.621514</v>
      </c>
      <c r="O783" s="0" t="n">
        <v>11</v>
      </c>
      <c r="Q783" s="82" t="s">
        <v>527</v>
      </c>
      <c r="U783" s="0" t="str">
        <f aca="false">IF(C783="","",IF(COUNTIF(Campaigns!$A$7:$A$300,C783)&gt;0,"✓",IF(N(K783)=0,"– no spend","⚠ add to Campaigns tab")))</f>
        <v>✓</v>
      </c>
      <c r="V783" s="83" t="n">
        <f aca="false">IF(K783="","",K783*IF(Settings!$B$22=Settings!$C$6,1,IF(Settings!$B$22="USD",1/INDEX(Settings!$B$29:$B$40,MONTH(A783)),INDEX(Settings!$B$29:$B$40,MONTH(A783)))))</f>
        <v>25.35</v>
      </c>
    </row>
    <row r="784" customFormat="false" ht="15" hidden="false" customHeight="false" outlineLevel="0" collapsed="false">
      <c r="A784" s="81" t="n">
        <v>46155</v>
      </c>
      <c r="B784" s="81" t="n">
        <v>46155</v>
      </c>
      <c r="C784" s="82" t="s">
        <v>171</v>
      </c>
      <c r="D784" s="82" t="s">
        <v>522</v>
      </c>
      <c r="E784" s="82" t="s">
        <v>532</v>
      </c>
      <c r="I784" s="0" t="n">
        <v>90</v>
      </c>
      <c r="J784" s="82" t="s">
        <v>528</v>
      </c>
      <c r="K784" s="83" t="n">
        <v>84.81</v>
      </c>
      <c r="L784" s="0" t="n">
        <v>2400</v>
      </c>
      <c r="M784" s="0" t="n">
        <v>1951</v>
      </c>
      <c r="N784" s="0" t="n">
        <v>1.230138</v>
      </c>
      <c r="O784" s="0" t="n">
        <v>20</v>
      </c>
      <c r="P784" s="0" t="n">
        <v>1</v>
      </c>
      <c r="Q784" s="82" t="s">
        <v>527</v>
      </c>
      <c r="U784" s="0" t="str">
        <f aca="false">IF(C784="","",IF(COUNTIF(Campaigns!$A$7:$A$300,C784)&gt;0,"✓",IF(N(K784)=0,"– no spend","⚠ add to Campaigns tab")))</f>
        <v>✓</v>
      </c>
      <c r="V784" s="83" t="n">
        <f aca="false">IF(K784="","",K784*IF(Settings!$B$22=Settings!$C$6,1,IF(Settings!$B$22="USD",1/INDEX(Settings!$B$29:$B$40,MONTH(A784)),INDEX(Settings!$B$29:$B$40,MONTH(A784)))))</f>
        <v>84.81</v>
      </c>
    </row>
    <row r="785" customFormat="false" ht="15" hidden="false" customHeight="false" outlineLevel="0" collapsed="false">
      <c r="A785" s="81" t="n">
        <v>46155</v>
      </c>
      <c r="B785" s="81" t="n">
        <v>46155</v>
      </c>
      <c r="C785" s="82" t="s">
        <v>167</v>
      </c>
      <c r="D785" s="82" t="s">
        <v>522</v>
      </c>
      <c r="E785" s="82" t="s">
        <v>523</v>
      </c>
      <c r="F785" s="0" t="n">
        <v>6</v>
      </c>
      <c r="G785" s="82" t="s">
        <v>524</v>
      </c>
      <c r="H785" s="0" t="n">
        <v>14.315</v>
      </c>
      <c r="I785" s="0" t="n">
        <v>50</v>
      </c>
      <c r="J785" s="82" t="s">
        <v>528</v>
      </c>
      <c r="K785" s="83" t="n">
        <v>85.89</v>
      </c>
      <c r="L785" s="0" t="n">
        <v>8324</v>
      </c>
      <c r="M785" s="0" t="n">
        <v>6768</v>
      </c>
      <c r="N785" s="0" t="n">
        <v>1.229905</v>
      </c>
      <c r="O785" s="0" t="n">
        <v>65</v>
      </c>
      <c r="P785" s="0" t="n">
        <v>6</v>
      </c>
      <c r="Q785" s="82" t="s">
        <v>527</v>
      </c>
      <c r="U785" s="0" t="str">
        <f aca="false">IF(C785="","",IF(COUNTIF(Campaigns!$A$7:$A$300,C785)&gt;0,"✓",IF(N(K785)=0,"– no spend","⚠ add to Campaigns tab")))</f>
        <v>✓</v>
      </c>
      <c r="V785" s="83" t="n">
        <f aca="false">IF(K785="","",K785*IF(Settings!$B$22=Settings!$C$6,1,IF(Settings!$B$22="USD",1/INDEX(Settings!$B$29:$B$40,MONTH(A785)),INDEX(Settings!$B$29:$B$40,MONTH(A785)))))</f>
        <v>85.89</v>
      </c>
    </row>
    <row r="786" customFormat="false" ht="15" hidden="false" customHeight="false" outlineLevel="0" collapsed="false">
      <c r="A786" s="81" t="n">
        <v>46155</v>
      </c>
      <c r="B786" s="81" t="n">
        <v>46155</v>
      </c>
      <c r="C786" s="82" t="s">
        <v>166</v>
      </c>
      <c r="D786" s="82" t="s">
        <v>522</v>
      </c>
      <c r="E786" s="82" t="s">
        <v>523</v>
      </c>
      <c r="F786" s="0" t="n">
        <v>7</v>
      </c>
      <c r="G786" s="82" t="s">
        <v>524</v>
      </c>
      <c r="H786" s="0" t="n">
        <v>16.58857143</v>
      </c>
      <c r="I786" s="82" t="s">
        <v>525</v>
      </c>
      <c r="J786" s="82" t="s">
        <v>526</v>
      </c>
      <c r="K786" s="83" t="n">
        <v>116.12</v>
      </c>
      <c r="L786" s="0" t="n">
        <v>7422</v>
      </c>
      <c r="M786" s="0" t="n">
        <v>6161</v>
      </c>
      <c r="N786" s="0" t="n">
        <v>1.204675</v>
      </c>
      <c r="O786" s="0" t="n">
        <v>54</v>
      </c>
      <c r="P786" s="0" t="n">
        <v>7</v>
      </c>
      <c r="Q786" s="82" t="s">
        <v>527</v>
      </c>
      <c r="U786" s="0" t="str">
        <f aca="false">IF(C786="","",IF(COUNTIF(Campaigns!$A$7:$A$300,C786)&gt;0,"✓",IF(N(K786)=0,"– no spend","⚠ add to Campaigns tab")))</f>
        <v>✓</v>
      </c>
      <c r="V786" s="83" t="n">
        <f aca="false">IF(K786="","",K786*IF(Settings!$B$22=Settings!$C$6,1,IF(Settings!$B$22="USD",1/INDEX(Settings!$B$29:$B$40,MONTH(A786)),INDEX(Settings!$B$29:$B$40,MONTH(A786)))))</f>
        <v>116.12</v>
      </c>
    </row>
    <row r="787" customFormat="false" ht="15" hidden="false" customHeight="false" outlineLevel="0" collapsed="false">
      <c r="A787" s="81" t="n">
        <v>46155</v>
      </c>
      <c r="B787" s="81" t="n">
        <v>46155</v>
      </c>
      <c r="C787" s="82" t="s">
        <v>179</v>
      </c>
      <c r="D787" s="82" t="s">
        <v>522</v>
      </c>
      <c r="E787" s="82" t="s">
        <v>529</v>
      </c>
      <c r="F787" s="0" t="n">
        <v>3</v>
      </c>
      <c r="G787" s="82" t="s">
        <v>531</v>
      </c>
      <c r="H787" s="0" t="n">
        <v>6.48333333</v>
      </c>
      <c r="I787" s="0" t="n">
        <v>20</v>
      </c>
      <c r="J787" s="82" t="s">
        <v>528</v>
      </c>
      <c r="K787" s="83" t="n">
        <v>19.45</v>
      </c>
      <c r="L787" s="0" t="n">
        <v>1399</v>
      </c>
      <c r="M787" s="0" t="n">
        <v>1234</v>
      </c>
      <c r="N787" s="0" t="n">
        <v>1.133712</v>
      </c>
      <c r="O787" s="0" t="n">
        <v>25</v>
      </c>
      <c r="P787" s="0" t="n">
        <v>3</v>
      </c>
      <c r="Q787" s="82" t="s">
        <v>527</v>
      </c>
      <c r="U787" s="0" t="str">
        <f aca="false">IF(C787="","",IF(COUNTIF(Campaigns!$A$7:$A$300,C787)&gt;0,"✓",IF(N(K787)=0,"– no spend","⚠ add to Campaigns tab")))</f>
        <v>✓</v>
      </c>
      <c r="V787" s="83" t="n">
        <f aca="false">IF(K787="","",K787*IF(Settings!$B$22=Settings!$C$6,1,IF(Settings!$B$22="USD",1/INDEX(Settings!$B$29:$B$40,MONTH(A787)),INDEX(Settings!$B$29:$B$40,MONTH(A787)))))</f>
        <v>19.45</v>
      </c>
    </row>
    <row r="788" customFormat="false" ht="15" hidden="false" customHeight="false" outlineLevel="0" collapsed="false">
      <c r="A788" s="81" t="n">
        <v>46155</v>
      </c>
      <c r="B788" s="81" t="n">
        <v>46155</v>
      </c>
      <c r="C788" s="82" t="s">
        <v>168</v>
      </c>
      <c r="D788" s="82" t="s">
        <v>522</v>
      </c>
      <c r="E788" s="82" t="s">
        <v>529</v>
      </c>
      <c r="F788" s="0" t="n">
        <v>10</v>
      </c>
      <c r="G788" s="82" t="s">
        <v>534</v>
      </c>
      <c r="H788" s="0" t="n">
        <v>29.93</v>
      </c>
      <c r="I788" s="0" t="n">
        <v>100</v>
      </c>
      <c r="J788" s="82" t="s">
        <v>528</v>
      </c>
      <c r="K788" s="83" t="n">
        <v>299.3</v>
      </c>
      <c r="L788" s="0" t="n">
        <v>9165</v>
      </c>
      <c r="M788" s="0" t="n">
        <v>6576</v>
      </c>
      <c r="N788" s="0" t="n">
        <v>1.393704</v>
      </c>
      <c r="O788" s="0" t="n">
        <v>57</v>
      </c>
      <c r="P788" s="0" t="n">
        <v>11</v>
      </c>
      <c r="Q788" s="82" t="s">
        <v>527</v>
      </c>
      <c r="U788" s="0" t="str">
        <f aca="false">IF(C788="","",IF(COUNTIF(Campaigns!$A$7:$A$300,C788)&gt;0,"✓",IF(N(K788)=0,"– no spend","⚠ add to Campaigns tab")))</f>
        <v>✓</v>
      </c>
      <c r="V788" s="83" t="n">
        <f aca="false">IF(K788="","",K788*IF(Settings!$B$22=Settings!$C$6,1,IF(Settings!$B$22="USD",1/INDEX(Settings!$B$29:$B$40,MONTH(A788)),INDEX(Settings!$B$29:$B$40,MONTH(A788)))))</f>
        <v>299.3</v>
      </c>
    </row>
    <row r="789" customFormat="false" ht="15" hidden="false" customHeight="false" outlineLevel="0" collapsed="false">
      <c r="A789" s="81" t="n">
        <v>46155</v>
      </c>
      <c r="B789" s="81" t="n">
        <v>46155</v>
      </c>
      <c r="C789" s="82" t="s">
        <v>170</v>
      </c>
      <c r="D789" s="82" t="s">
        <v>522</v>
      </c>
      <c r="E789" s="82" t="s">
        <v>523</v>
      </c>
      <c r="F789" s="0" t="n">
        <v>1</v>
      </c>
      <c r="G789" s="82" t="s">
        <v>524</v>
      </c>
      <c r="H789" s="0" t="n">
        <v>34.28</v>
      </c>
      <c r="I789" s="0" t="n">
        <v>70</v>
      </c>
      <c r="J789" s="82" t="s">
        <v>528</v>
      </c>
      <c r="K789" s="83" t="n">
        <v>34.28</v>
      </c>
      <c r="L789" s="0" t="n">
        <v>672</v>
      </c>
      <c r="M789" s="0" t="n">
        <v>553</v>
      </c>
      <c r="N789" s="0" t="n">
        <v>1.21519</v>
      </c>
      <c r="O789" s="0" t="n">
        <v>6</v>
      </c>
      <c r="P789" s="0" t="n">
        <v>1</v>
      </c>
      <c r="Q789" s="82" t="s">
        <v>527</v>
      </c>
      <c r="U789" s="0" t="str">
        <f aca="false">IF(C789="","",IF(COUNTIF(Campaigns!$A$7:$A$300,C789)&gt;0,"✓",IF(N(K789)=0,"– no spend","⚠ add to Campaigns tab")))</f>
        <v>✓</v>
      </c>
      <c r="V789" s="83" t="n">
        <f aca="false">IF(K789="","",K789*IF(Settings!$B$22=Settings!$C$6,1,IF(Settings!$B$22="USD",1/INDEX(Settings!$B$29:$B$40,MONTH(A789)),INDEX(Settings!$B$29:$B$40,MONTH(A789)))))</f>
        <v>34.28</v>
      </c>
    </row>
    <row r="790" customFormat="false" ht="15" hidden="false" customHeight="false" outlineLevel="0" collapsed="false">
      <c r="A790" s="81" t="n">
        <v>46155</v>
      </c>
      <c r="B790" s="81" t="n">
        <v>46155</v>
      </c>
      <c r="C790" s="82" t="s">
        <v>169</v>
      </c>
      <c r="D790" s="82" t="s">
        <v>530</v>
      </c>
      <c r="E790" s="82" t="s">
        <v>529</v>
      </c>
      <c r="I790" s="0" t="n">
        <v>41.29</v>
      </c>
      <c r="J790" s="82" t="s">
        <v>528</v>
      </c>
      <c r="K790" s="83" t="n">
        <v>3.02</v>
      </c>
      <c r="L790" s="0" t="n">
        <v>140</v>
      </c>
      <c r="M790" s="0" t="n">
        <v>116</v>
      </c>
      <c r="N790" s="0" t="n">
        <v>1.206897</v>
      </c>
      <c r="O790" s="0" t="n">
        <v>1</v>
      </c>
      <c r="Q790" s="82" t="s">
        <v>527</v>
      </c>
      <c r="U790" s="0" t="str">
        <f aca="false">IF(C790="","",IF(COUNTIF(Campaigns!$A$7:$A$300,C790)&gt;0,"✓",IF(N(K790)=0,"– no spend","⚠ add to Campaigns tab")))</f>
        <v>✓</v>
      </c>
      <c r="V790" s="83" t="n">
        <f aca="false">IF(K790="","",K790*IF(Settings!$B$22=Settings!$C$6,1,IF(Settings!$B$22="USD",1/INDEX(Settings!$B$29:$B$40,MONTH(A790)),INDEX(Settings!$B$29:$B$40,MONTH(A790)))))</f>
        <v>3.02</v>
      </c>
    </row>
    <row r="791" customFormat="false" ht="15" hidden="false" customHeight="false" outlineLevel="0" collapsed="false">
      <c r="A791" s="81" t="n">
        <v>46156</v>
      </c>
      <c r="B791" s="81" t="n">
        <v>46156</v>
      </c>
      <c r="C791" s="82" t="s">
        <v>171</v>
      </c>
      <c r="D791" s="82" t="s">
        <v>522</v>
      </c>
      <c r="E791" s="82" t="s">
        <v>532</v>
      </c>
      <c r="I791" s="0" t="n">
        <v>90</v>
      </c>
      <c r="J791" s="82" t="s">
        <v>528</v>
      </c>
      <c r="K791" s="83" t="n">
        <v>95.35</v>
      </c>
      <c r="L791" s="0" t="n">
        <v>2938</v>
      </c>
      <c r="M791" s="0" t="n">
        <v>2279</v>
      </c>
      <c r="N791" s="0" t="n">
        <v>1.289162</v>
      </c>
      <c r="O791" s="0" t="n">
        <v>22</v>
      </c>
      <c r="P791" s="0" t="n">
        <v>1</v>
      </c>
      <c r="Q791" s="82" t="s">
        <v>527</v>
      </c>
      <c r="U791" s="0" t="str">
        <f aca="false">IF(C791="","",IF(COUNTIF(Campaigns!$A$7:$A$300,C791)&gt;0,"✓",IF(N(K791)=0,"– no spend","⚠ add to Campaigns tab")))</f>
        <v>✓</v>
      </c>
      <c r="V791" s="83" t="n">
        <f aca="false">IF(K791="","",K791*IF(Settings!$B$22=Settings!$C$6,1,IF(Settings!$B$22="USD",1/INDEX(Settings!$B$29:$B$40,MONTH(A791)),INDEX(Settings!$B$29:$B$40,MONTH(A791)))))</f>
        <v>95.35</v>
      </c>
    </row>
    <row r="792" customFormat="false" ht="15" hidden="false" customHeight="false" outlineLevel="0" collapsed="false">
      <c r="A792" s="81" t="n">
        <v>46156</v>
      </c>
      <c r="B792" s="81" t="n">
        <v>46156</v>
      </c>
      <c r="C792" s="82" t="s">
        <v>167</v>
      </c>
      <c r="D792" s="82" t="s">
        <v>522</v>
      </c>
      <c r="E792" s="82" t="s">
        <v>523</v>
      </c>
      <c r="F792" s="0" t="n">
        <v>1</v>
      </c>
      <c r="G792" s="82" t="s">
        <v>524</v>
      </c>
      <c r="H792" s="0" t="n">
        <v>93.42</v>
      </c>
      <c r="I792" s="0" t="n">
        <v>50</v>
      </c>
      <c r="J792" s="82" t="s">
        <v>528</v>
      </c>
      <c r="K792" s="83" t="n">
        <v>93.42</v>
      </c>
      <c r="L792" s="0" t="n">
        <v>8727</v>
      </c>
      <c r="M792" s="0" t="n">
        <v>6941</v>
      </c>
      <c r="N792" s="0" t="n">
        <v>1.257312</v>
      </c>
      <c r="O792" s="0" t="n">
        <v>60</v>
      </c>
      <c r="P792" s="0" t="n">
        <v>1</v>
      </c>
      <c r="Q792" s="82" t="s">
        <v>527</v>
      </c>
      <c r="U792" s="0" t="str">
        <f aca="false">IF(C792="","",IF(COUNTIF(Campaigns!$A$7:$A$300,C792)&gt;0,"✓",IF(N(K792)=0,"– no spend","⚠ add to Campaigns tab")))</f>
        <v>✓</v>
      </c>
      <c r="V792" s="83" t="n">
        <f aca="false">IF(K792="","",K792*IF(Settings!$B$22=Settings!$C$6,1,IF(Settings!$B$22="USD",1/INDEX(Settings!$B$29:$B$40,MONTH(A792)),INDEX(Settings!$B$29:$B$40,MONTH(A792)))))</f>
        <v>93.42</v>
      </c>
    </row>
    <row r="793" customFormat="false" ht="15" hidden="false" customHeight="false" outlineLevel="0" collapsed="false">
      <c r="A793" s="81" t="n">
        <v>46156</v>
      </c>
      <c r="B793" s="81" t="n">
        <v>46156</v>
      </c>
      <c r="C793" s="82" t="s">
        <v>166</v>
      </c>
      <c r="D793" s="82" t="s">
        <v>522</v>
      </c>
      <c r="E793" s="82" t="s">
        <v>523</v>
      </c>
      <c r="F793" s="0" t="n">
        <v>4</v>
      </c>
      <c r="G793" s="82" t="s">
        <v>524</v>
      </c>
      <c r="H793" s="0" t="n">
        <v>28.905</v>
      </c>
      <c r="I793" s="82" t="s">
        <v>525</v>
      </c>
      <c r="J793" s="82" t="s">
        <v>526</v>
      </c>
      <c r="K793" s="83" t="n">
        <v>115.62</v>
      </c>
      <c r="L793" s="0" t="n">
        <v>7963</v>
      </c>
      <c r="M793" s="0" t="n">
        <v>6746</v>
      </c>
      <c r="N793" s="0" t="n">
        <v>1.180403</v>
      </c>
      <c r="O793" s="0" t="n">
        <v>50</v>
      </c>
      <c r="P793" s="0" t="n">
        <v>5</v>
      </c>
      <c r="Q793" s="82" t="s">
        <v>527</v>
      </c>
      <c r="U793" s="0" t="str">
        <f aca="false">IF(C793="","",IF(COUNTIF(Campaigns!$A$7:$A$300,C793)&gt;0,"✓",IF(N(K793)=0,"– no spend","⚠ add to Campaigns tab")))</f>
        <v>✓</v>
      </c>
      <c r="V793" s="83" t="n">
        <f aca="false">IF(K793="","",K793*IF(Settings!$B$22=Settings!$C$6,1,IF(Settings!$B$22="USD",1/INDEX(Settings!$B$29:$B$40,MONTH(A793)),INDEX(Settings!$B$29:$B$40,MONTH(A793)))))</f>
        <v>115.62</v>
      </c>
    </row>
    <row r="794" customFormat="false" ht="15" hidden="false" customHeight="false" outlineLevel="0" collapsed="false">
      <c r="A794" s="81" t="n">
        <v>46156</v>
      </c>
      <c r="B794" s="81" t="n">
        <v>46156</v>
      </c>
      <c r="C794" s="82" t="s">
        <v>179</v>
      </c>
      <c r="D794" s="82" t="s">
        <v>522</v>
      </c>
      <c r="E794" s="82" t="s">
        <v>529</v>
      </c>
      <c r="F794" s="0" t="n">
        <v>1</v>
      </c>
      <c r="G794" s="82" t="s">
        <v>531</v>
      </c>
      <c r="H794" s="0" t="n">
        <v>21.46</v>
      </c>
      <c r="I794" s="0" t="n">
        <v>20</v>
      </c>
      <c r="J794" s="82" t="s">
        <v>528</v>
      </c>
      <c r="K794" s="83" t="n">
        <v>21.46</v>
      </c>
      <c r="L794" s="0" t="n">
        <v>1304</v>
      </c>
      <c r="M794" s="0" t="n">
        <v>1126</v>
      </c>
      <c r="N794" s="0" t="n">
        <v>1.158082</v>
      </c>
      <c r="O794" s="0" t="n">
        <v>33</v>
      </c>
      <c r="P794" s="0" t="n">
        <v>1</v>
      </c>
      <c r="Q794" s="82" t="s">
        <v>527</v>
      </c>
      <c r="U794" s="0" t="str">
        <f aca="false">IF(C794="","",IF(COUNTIF(Campaigns!$A$7:$A$300,C794)&gt;0,"✓",IF(N(K794)=0,"– no spend","⚠ add to Campaigns tab")))</f>
        <v>✓</v>
      </c>
      <c r="V794" s="83" t="n">
        <f aca="false">IF(K794="","",K794*IF(Settings!$B$22=Settings!$C$6,1,IF(Settings!$B$22="USD",1/INDEX(Settings!$B$29:$B$40,MONTH(A794)),INDEX(Settings!$B$29:$B$40,MONTH(A794)))))</f>
        <v>21.46</v>
      </c>
    </row>
    <row r="795" customFormat="false" ht="15" hidden="false" customHeight="false" outlineLevel="0" collapsed="false">
      <c r="A795" s="81" t="n">
        <v>46156</v>
      </c>
      <c r="B795" s="81" t="n">
        <v>46156</v>
      </c>
      <c r="C795" s="82" t="s">
        <v>168</v>
      </c>
      <c r="D795" s="82" t="s">
        <v>522</v>
      </c>
      <c r="E795" s="82" t="s">
        <v>529</v>
      </c>
      <c r="F795" s="0" t="n">
        <v>3</v>
      </c>
      <c r="G795" s="82" t="s">
        <v>534</v>
      </c>
      <c r="H795" s="0" t="n">
        <v>79.77333333</v>
      </c>
      <c r="I795" s="0" t="n">
        <v>100</v>
      </c>
      <c r="J795" s="82" t="s">
        <v>528</v>
      </c>
      <c r="K795" s="83" t="n">
        <v>239.32</v>
      </c>
      <c r="L795" s="0" t="n">
        <v>7847</v>
      </c>
      <c r="M795" s="0" t="n">
        <v>5854</v>
      </c>
      <c r="N795" s="0" t="n">
        <v>1.340451</v>
      </c>
      <c r="O795" s="0" t="n">
        <v>48</v>
      </c>
      <c r="P795" s="0" t="n">
        <v>5</v>
      </c>
      <c r="Q795" s="82" t="s">
        <v>527</v>
      </c>
      <c r="U795" s="0" t="str">
        <f aca="false">IF(C795="","",IF(COUNTIF(Campaigns!$A$7:$A$300,C795)&gt;0,"✓",IF(N(K795)=0,"– no spend","⚠ add to Campaigns tab")))</f>
        <v>✓</v>
      </c>
      <c r="V795" s="83" t="n">
        <f aca="false">IF(K795="","",K795*IF(Settings!$B$22=Settings!$C$6,1,IF(Settings!$B$22="USD",1/INDEX(Settings!$B$29:$B$40,MONTH(A795)),INDEX(Settings!$B$29:$B$40,MONTH(A795)))))</f>
        <v>239.32</v>
      </c>
    </row>
    <row r="796" customFormat="false" ht="15" hidden="false" customHeight="false" outlineLevel="0" collapsed="false">
      <c r="A796" s="81" t="n">
        <v>46156</v>
      </c>
      <c r="B796" s="81" t="n">
        <v>46156</v>
      </c>
      <c r="C796" s="82" t="s">
        <v>170</v>
      </c>
      <c r="D796" s="82" t="s">
        <v>522</v>
      </c>
      <c r="E796" s="82" t="s">
        <v>523</v>
      </c>
      <c r="F796" s="0" t="n">
        <v>2</v>
      </c>
      <c r="G796" s="82" t="s">
        <v>524</v>
      </c>
      <c r="H796" s="0" t="n">
        <v>28.775</v>
      </c>
      <c r="I796" s="0" t="n">
        <v>70</v>
      </c>
      <c r="J796" s="82" t="s">
        <v>528</v>
      </c>
      <c r="K796" s="83" t="n">
        <v>57.55</v>
      </c>
      <c r="L796" s="0" t="n">
        <v>1430</v>
      </c>
      <c r="M796" s="0" t="n">
        <v>1194</v>
      </c>
      <c r="N796" s="0" t="n">
        <v>1.197655</v>
      </c>
      <c r="O796" s="0" t="n">
        <v>16</v>
      </c>
      <c r="P796" s="0" t="n">
        <v>2</v>
      </c>
      <c r="Q796" s="82" t="s">
        <v>527</v>
      </c>
      <c r="U796" s="0" t="str">
        <f aca="false">IF(C796="","",IF(COUNTIF(Campaigns!$A$7:$A$300,C796)&gt;0,"✓",IF(N(K796)=0,"– no spend","⚠ add to Campaigns tab")))</f>
        <v>✓</v>
      </c>
      <c r="V796" s="83" t="n">
        <f aca="false">IF(K796="","",K796*IF(Settings!$B$22=Settings!$C$6,1,IF(Settings!$B$22="USD",1/INDEX(Settings!$B$29:$B$40,MONTH(A796)),INDEX(Settings!$B$29:$B$40,MONTH(A796)))))</f>
        <v>57.55</v>
      </c>
    </row>
    <row r="797" customFormat="false" ht="15" hidden="false" customHeight="false" outlineLevel="0" collapsed="false">
      <c r="A797" s="81" t="n">
        <v>46157</v>
      </c>
      <c r="B797" s="81" t="n">
        <v>46157</v>
      </c>
      <c r="C797" s="82" t="s">
        <v>171</v>
      </c>
      <c r="D797" s="82" t="s">
        <v>522</v>
      </c>
      <c r="E797" s="82" t="s">
        <v>532</v>
      </c>
      <c r="I797" s="0" t="n">
        <v>90</v>
      </c>
      <c r="J797" s="82" t="s">
        <v>528</v>
      </c>
      <c r="K797" s="83" t="n">
        <v>82.33</v>
      </c>
      <c r="L797" s="0" t="n">
        <v>2741</v>
      </c>
      <c r="M797" s="0" t="n">
        <v>2166</v>
      </c>
      <c r="N797" s="0" t="n">
        <v>1.265466</v>
      </c>
      <c r="O797" s="0" t="n">
        <v>14</v>
      </c>
      <c r="Q797" s="82" t="s">
        <v>527</v>
      </c>
      <c r="U797" s="0" t="str">
        <f aca="false">IF(C797="","",IF(COUNTIF(Campaigns!$A$7:$A$300,C797)&gt;0,"✓",IF(N(K797)=0,"– no spend","⚠ add to Campaigns tab")))</f>
        <v>✓</v>
      </c>
      <c r="V797" s="83" t="n">
        <f aca="false">IF(K797="","",K797*IF(Settings!$B$22=Settings!$C$6,1,IF(Settings!$B$22="USD",1/INDEX(Settings!$B$29:$B$40,MONTH(A797)),INDEX(Settings!$B$29:$B$40,MONTH(A797)))))</f>
        <v>82.33</v>
      </c>
    </row>
    <row r="798" customFormat="false" ht="15" hidden="false" customHeight="false" outlineLevel="0" collapsed="false">
      <c r="A798" s="81" t="n">
        <v>46157</v>
      </c>
      <c r="B798" s="81" t="n">
        <v>46157</v>
      </c>
      <c r="C798" s="82" t="s">
        <v>167</v>
      </c>
      <c r="D798" s="82" t="s">
        <v>522</v>
      </c>
      <c r="E798" s="82" t="s">
        <v>523</v>
      </c>
      <c r="F798" s="0" t="n">
        <v>2</v>
      </c>
      <c r="G798" s="82" t="s">
        <v>524</v>
      </c>
      <c r="H798" s="0" t="n">
        <v>44.07</v>
      </c>
      <c r="I798" s="0" t="n">
        <v>50</v>
      </c>
      <c r="J798" s="82" t="s">
        <v>528</v>
      </c>
      <c r="K798" s="83" t="n">
        <v>88.14</v>
      </c>
      <c r="L798" s="0" t="n">
        <v>9993</v>
      </c>
      <c r="M798" s="0" t="n">
        <v>7886</v>
      </c>
      <c r="N798" s="0" t="n">
        <v>1.267182</v>
      </c>
      <c r="O798" s="0" t="n">
        <v>81</v>
      </c>
      <c r="P798" s="0" t="n">
        <v>2</v>
      </c>
      <c r="Q798" s="82" t="s">
        <v>527</v>
      </c>
      <c r="U798" s="0" t="str">
        <f aca="false">IF(C798="","",IF(COUNTIF(Campaigns!$A$7:$A$300,C798)&gt;0,"✓",IF(N(K798)=0,"– no spend","⚠ add to Campaigns tab")))</f>
        <v>✓</v>
      </c>
      <c r="V798" s="83" t="n">
        <f aca="false">IF(K798="","",K798*IF(Settings!$B$22=Settings!$C$6,1,IF(Settings!$B$22="USD",1/INDEX(Settings!$B$29:$B$40,MONTH(A798)),INDEX(Settings!$B$29:$B$40,MONTH(A798)))))</f>
        <v>88.14</v>
      </c>
    </row>
    <row r="799" customFormat="false" ht="15" hidden="false" customHeight="false" outlineLevel="0" collapsed="false">
      <c r="A799" s="81" t="n">
        <v>46157</v>
      </c>
      <c r="B799" s="81" t="n">
        <v>46157</v>
      </c>
      <c r="C799" s="82" t="s">
        <v>166</v>
      </c>
      <c r="D799" s="82" t="s">
        <v>522</v>
      </c>
      <c r="E799" s="82" t="s">
        <v>523</v>
      </c>
      <c r="F799" s="0" t="n">
        <v>11</v>
      </c>
      <c r="G799" s="82" t="s">
        <v>524</v>
      </c>
      <c r="H799" s="0" t="n">
        <v>8.43818182</v>
      </c>
      <c r="I799" s="82" t="s">
        <v>525</v>
      </c>
      <c r="J799" s="82" t="s">
        <v>526</v>
      </c>
      <c r="K799" s="83" t="n">
        <v>92.82</v>
      </c>
      <c r="L799" s="0" t="n">
        <v>6905</v>
      </c>
      <c r="M799" s="0" t="n">
        <v>6045</v>
      </c>
      <c r="N799" s="0" t="n">
        <v>1.142266</v>
      </c>
      <c r="O799" s="0" t="n">
        <v>44</v>
      </c>
      <c r="P799" s="0" t="n">
        <v>11</v>
      </c>
      <c r="Q799" s="82" t="s">
        <v>527</v>
      </c>
      <c r="U799" s="0" t="str">
        <f aca="false">IF(C799="","",IF(COUNTIF(Campaigns!$A$7:$A$300,C799)&gt;0,"✓",IF(N(K799)=0,"– no spend","⚠ add to Campaigns tab")))</f>
        <v>✓</v>
      </c>
      <c r="V799" s="83" t="n">
        <f aca="false">IF(K799="","",K799*IF(Settings!$B$22=Settings!$C$6,1,IF(Settings!$B$22="USD",1/INDEX(Settings!$B$29:$B$40,MONTH(A799)),INDEX(Settings!$B$29:$B$40,MONTH(A799)))))</f>
        <v>92.82</v>
      </c>
    </row>
    <row r="800" customFormat="false" ht="15" hidden="false" customHeight="false" outlineLevel="0" collapsed="false">
      <c r="A800" s="81" t="n">
        <v>46157</v>
      </c>
      <c r="B800" s="81" t="n">
        <v>46157</v>
      </c>
      <c r="C800" s="82" t="s">
        <v>179</v>
      </c>
      <c r="D800" s="82" t="s">
        <v>522</v>
      </c>
      <c r="E800" s="82" t="s">
        <v>529</v>
      </c>
      <c r="I800" s="0" t="n">
        <v>20</v>
      </c>
      <c r="J800" s="82" t="s">
        <v>528</v>
      </c>
      <c r="K800" s="83" t="n">
        <v>16.85</v>
      </c>
      <c r="L800" s="0" t="n">
        <v>1105</v>
      </c>
      <c r="M800" s="0" t="n">
        <v>950</v>
      </c>
      <c r="N800" s="0" t="n">
        <v>1.163158</v>
      </c>
      <c r="O800" s="0" t="n">
        <v>16</v>
      </c>
      <c r="Q800" s="82" t="s">
        <v>527</v>
      </c>
      <c r="U800" s="0" t="str">
        <f aca="false">IF(C800="","",IF(COUNTIF(Campaigns!$A$7:$A$300,C800)&gt;0,"✓",IF(N(K800)=0,"– no spend","⚠ add to Campaigns tab")))</f>
        <v>✓</v>
      </c>
      <c r="V800" s="83" t="n">
        <f aca="false">IF(K800="","",K800*IF(Settings!$B$22=Settings!$C$6,1,IF(Settings!$B$22="USD",1/INDEX(Settings!$B$29:$B$40,MONTH(A800)),INDEX(Settings!$B$29:$B$40,MONTH(A800)))))</f>
        <v>16.85</v>
      </c>
    </row>
    <row r="801" customFormat="false" ht="15" hidden="false" customHeight="false" outlineLevel="0" collapsed="false">
      <c r="A801" s="81" t="n">
        <v>46157</v>
      </c>
      <c r="B801" s="81" t="n">
        <v>46157</v>
      </c>
      <c r="C801" s="82" t="s">
        <v>168</v>
      </c>
      <c r="D801" s="82" t="s">
        <v>522</v>
      </c>
      <c r="E801" s="82" t="s">
        <v>529</v>
      </c>
      <c r="F801" s="0" t="n">
        <v>3</v>
      </c>
      <c r="G801" s="82" t="s">
        <v>534</v>
      </c>
      <c r="H801" s="0" t="n">
        <v>68.40333333</v>
      </c>
      <c r="I801" s="0" t="n">
        <v>100</v>
      </c>
      <c r="J801" s="82" t="s">
        <v>528</v>
      </c>
      <c r="K801" s="83" t="n">
        <v>205.21</v>
      </c>
      <c r="L801" s="0" t="n">
        <v>7930</v>
      </c>
      <c r="M801" s="0" t="n">
        <v>6283</v>
      </c>
      <c r="N801" s="0" t="n">
        <v>1.262136</v>
      </c>
      <c r="O801" s="0" t="n">
        <v>39</v>
      </c>
      <c r="P801" s="0" t="n">
        <v>3</v>
      </c>
      <c r="Q801" s="82" t="s">
        <v>527</v>
      </c>
      <c r="U801" s="0" t="str">
        <f aca="false">IF(C801="","",IF(COUNTIF(Campaigns!$A$7:$A$300,C801)&gt;0,"✓",IF(N(K801)=0,"– no spend","⚠ add to Campaigns tab")))</f>
        <v>✓</v>
      </c>
      <c r="V801" s="83" t="n">
        <f aca="false">IF(K801="","",K801*IF(Settings!$B$22=Settings!$C$6,1,IF(Settings!$B$22="USD",1/INDEX(Settings!$B$29:$B$40,MONTH(A801)),INDEX(Settings!$B$29:$B$40,MONTH(A801)))))</f>
        <v>205.21</v>
      </c>
    </row>
    <row r="802" customFormat="false" ht="15" hidden="false" customHeight="false" outlineLevel="0" collapsed="false">
      <c r="A802" s="81" t="n">
        <v>46157</v>
      </c>
      <c r="B802" s="81" t="n">
        <v>46157</v>
      </c>
      <c r="C802" s="82" t="s">
        <v>170</v>
      </c>
      <c r="D802" s="82" t="s">
        <v>522</v>
      </c>
      <c r="E802" s="82" t="s">
        <v>523</v>
      </c>
      <c r="F802" s="0" t="n">
        <v>3</v>
      </c>
      <c r="G802" s="82" t="s">
        <v>524</v>
      </c>
      <c r="H802" s="0" t="n">
        <v>23.74</v>
      </c>
      <c r="I802" s="0" t="n">
        <v>70</v>
      </c>
      <c r="J802" s="82" t="s">
        <v>528</v>
      </c>
      <c r="K802" s="83" t="n">
        <v>71.22</v>
      </c>
      <c r="L802" s="0" t="n">
        <v>1781</v>
      </c>
      <c r="M802" s="0" t="n">
        <v>1432</v>
      </c>
      <c r="N802" s="0" t="n">
        <v>1.243715</v>
      </c>
      <c r="O802" s="0" t="n">
        <v>14</v>
      </c>
      <c r="P802" s="0" t="n">
        <v>3</v>
      </c>
      <c r="Q802" s="82" t="s">
        <v>527</v>
      </c>
      <c r="U802" s="0" t="str">
        <f aca="false">IF(C802="","",IF(COUNTIF(Campaigns!$A$7:$A$300,C802)&gt;0,"✓",IF(N(K802)=0,"– no spend","⚠ add to Campaigns tab")))</f>
        <v>✓</v>
      </c>
      <c r="V802" s="83" t="n">
        <f aca="false">IF(K802="","",K802*IF(Settings!$B$22=Settings!$C$6,1,IF(Settings!$B$22="USD",1/INDEX(Settings!$B$29:$B$40,MONTH(A802)),INDEX(Settings!$B$29:$B$40,MONTH(A802)))))</f>
        <v>71.22</v>
      </c>
    </row>
    <row r="803" customFormat="false" ht="15" hidden="false" customHeight="false" outlineLevel="0" collapsed="false">
      <c r="A803" s="81" t="n">
        <v>46158</v>
      </c>
      <c r="B803" s="81" t="n">
        <v>46158</v>
      </c>
      <c r="C803" s="82" t="s">
        <v>171</v>
      </c>
      <c r="D803" s="82" t="s">
        <v>522</v>
      </c>
      <c r="E803" s="82" t="s">
        <v>532</v>
      </c>
      <c r="I803" s="0" t="n">
        <v>90</v>
      </c>
      <c r="J803" s="82" t="s">
        <v>528</v>
      </c>
      <c r="K803" s="83" t="n">
        <v>78.46</v>
      </c>
      <c r="L803" s="0" t="n">
        <v>2466</v>
      </c>
      <c r="M803" s="0" t="n">
        <v>1981</v>
      </c>
      <c r="N803" s="0" t="n">
        <v>1.244826</v>
      </c>
      <c r="O803" s="0" t="n">
        <v>21</v>
      </c>
      <c r="P803" s="0" t="n">
        <v>3</v>
      </c>
      <c r="Q803" s="82" t="s">
        <v>527</v>
      </c>
      <c r="U803" s="0" t="str">
        <f aca="false">IF(C803="","",IF(COUNTIF(Campaigns!$A$7:$A$300,C803)&gt;0,"✓",IF(N(K803)=0,"– no spend","⚠ add to Campaigns tab")))</f>
        <v>✓</v>
      </c>
      <c r="V803" s="83" t="n">
        <f aca="false">IF(K803="","",K803*IF(Settings!$B$22=Settings!$C$6,1,IF(Settings!$B$22="USD",1/INDEX(Settings!$B$29:$B$40,MONTH(A803)),INDEX(Settings!$B$29:$B$40,MONTH(A803)))))</f>
        <v>78.46</v>
      </c>
    </row>
    <row r="804" customFormat="false" ht="15" hidden="false" customHeight="false" outlineLevel="0" collapsed="false">
      <c r="A804" s="81" t="n">
        <v>46158</v>
      </c>
      <c r="B804" s="81" t="n">
        <v>46158</v>
      </c>
      <c r="C804" s="82" t="s">
        <v>167</v>
      </c>
      <c r="D804" s="82" t="s">
        <v>522</v>
      </c>
      <c r="E804" s="82" t="s">
        <v>523</v>
      </c>
      <c r="F804" s="0" t="n">
        <v>8</v>
      </c>
      <c r="G804" s="82" t="s">
        <v>524</v>
      </c>
      <c r="H804" s="0" t="n">
        <v>10.9125</v>
      </c>
      <c r="I804" s="0" t="n">
        <v>50</v>
      </c>
      <c r="J804" s="82" t="s">
        <v>528</v>
      </c>
      <c r="K804" s="83" t="n">
        <v>87.3</v>
      </c>
      <c r="L804" s="0" t="n">
        <v>9461</v>
      </c>
      <c r="M804" s="0" t="n">
        <v>7577</v>
      </c>
      <c r="N804" s="0" t="n">
        <v>1.248647</v>
      </c>
      <c r="O804" s="0" t="n">
        <v>70</v>
      </c>
      <c r="P804" s="0" t="n">
        <v>9</v>
      </c>
      <c r="Q804" s="82" t="s">
        <v>527</v>
      </c>
      <c r="U804" s="0" t="str">
        <f aca="false">IF(C804="","",IF(COUNTIF(Campaigns!$A$7:$A$300,C804)&gt;0,"✓",IF(N(K804)=0,"– no spend","⚠ add to Campaigns tab")))</f>
        <v>✓</v>
      </c>
      <c r="V804" s="83" t="n">
        <f aca="false">IF(K804="","",K804*IF(Settings!$B$22=Settings!$C$6,1,IF(Settings!$B$22="USD",1/INDEX(Settings!$B$29:$B$40,MONTH(A804)),INDEX(Settings!$B$29:$B$40,MONTH(A804)))))</f>
        <v>87.3</v>
      </c>
    </row>
    <row r="805" customFormat="false" ht="15" hidden="false" customHeight="false" outlineLevel="0" collapsed="false">
      <c r="A805" s="81" t="n">
        <v>46158</v>
      </c>
      <c r="B805" s="81" t="n">
        <v>46158</v>
      </c>
      <c r="C805" s="82" t="s">
        <v>166</v>
      </c>
      <c r="D805" s="82" t="s">
        <v>522</v>
      </c>
      <c r="E805" s="82" t="s">
        <v>523</v>
      </c>
      <c r="F805" s="0" t="n">
        <v>2</v>
      </c>
      <c r="G805" s="82" t="s">
        <v>524</v>
      </c>
      <c r="H805" s="0" t="n">
        <v>53.68</v>
      </c>
      <c r="I805" s="82" t="s">
        <v>525</v>
      </c>
      <c r="J805" s="82" t="s">
        <v>526</v>
      </c>
      <c r="K805" s="83" t="n">
        <v>107.36</v>
      </c>
      <c r="L805" s="0" t="n">
        <v>7385</v>
      </c>
      <c r="M805" s="0" t="n">
        <v>6686</v>
      </c>
      <c r="N805" s="0" t="n">
        <v>1.104547</v>
      </c>
      <c r="O805" s="0" t="n">
        <v>41</v>
      </c>
      <c r="P805" s="0" t="n">
        <v>2</v>
      </c>
      <c r="Q805" s="82" t="s">
        <v>527</v>
      </c>
      <c r="U805" s="0" t="str">
        <f aca="false">IF(C805="","",IF(COUNTIF(Campaigns!$A$7:$A$300,C805)&gt;0,"✓",IF(N(K805)=0,"– no spend","⚠ add to Campaigns tab")))</f>
        <v>✓</v>
      </c>
      <c r="V805" s="83" t="n">
        <f aca="false">IF(K805="","",K805*IF(Settings!$B$22=Settings!$C$6,1,IF(Settings!$B$22="USD",1/INDEX(Settings!$B$29:$B$40,MONTH(A805)),INDEX(Settings!$B$29:$B$40,MONTH(A805)))))</f>
        <v>107.36</v>
      </c>
    </row>
    <row r="806" customFormat="false" ht="15" hidden="false" customHeight="false" outlineLevel="0" collapsed="false">
      <c r="A806" s="81" t="n">
        <v>46158</v>
      </c>
      <c r="B806" s="81" t="n">
        <v>46158</v>
      </c>
      <c r="C806" s="82" t="s">
        <v>179</v>
      </c>
      <c r="D806" s="82" t="s">
        <v>522</v>
      </c>
      <c r="E806" s="82" t="s">
        <v>529</v>
      </c>
      <c r="I806" s="0" t="n">
        <v>20</v>
      </c>
      <c r="J806" s="82" t="s">
        <v>528</v>
      </c>
      <c r="K806" s="83" t="n">
        <v>14.08</v>
      </c>
      <c r="L806" s="0" t="n">
        <v>819</v>
      </c>
      <c r="M806" s="0" t="n">
        <v>740</v>
      </c>
      <c r="N806" s="0" t="n">
        <v>1.106757</v>
      </c>
      <c r="O806" s="0" t="n">
        <v>13</v>
      </c>
      <c r="Q806" s="82" t="s">
        <v>527</v>
      </c>
      <c r="U806" s="0" t="str">
        <f aca="false">IF(C806="","",IF(COUNTIF(Campaigns!$A$7:$A$300,C806)&gt;0,"✓",IF(N(K806)=0,"– no spend","⚠ add to Campaigns tab")))</f>
        <v>✓</v>
      </c>
      <c r="V806" s="83" t="n">
        <f aca="false">IF(K806="","",K806*IF(Settings!$B$22=Settings!$C$6,1,IF(Settings!$B$22="USD",1/INDEX(Settings!$B$29:$B$40,MONTH(A806)),INDEX(Settings!$B$29:$B$40,MONTH(A806)))))</f>
        <v>14.08</v>
      </c>
    </row>
    <row r="807" customFormat="false" ht="15" hidden="false" customHeight="false" outlineLevel="0" collapsed="false">
      <c r="A807" s="81" t="n">
        <v>46158</v>
      </c>
      <c r="B807" s="81" t="n">
        <v>46158</v>
      </c>
      <c r="C807" s="82" t="s">
        <v>168</v>
      </c>
      <c r="D807" s="82" t="s">
        <v>522</v>
      </c>
      <c r="E807" s="82" t="s">
        <v>529</v>
      </c>
      <c r="F807" s="0" t="n">
        <v>2</v>
      </c>
      <c r="G807" s="82" t="s">
        <v>534</v>
      </c>
      <c r="H807" s="0" t="n">
        <v>119.75</v>
      </c>
      <c r="I807" s="0" t="n">
        <v>100</v>
      </c>
      <c r="J807" s="82" t="s">
        <v>528</v>
      </c>
      <c r="K807" s="83" t="n">
        <v>239.5</v>
      </c>
      <c r="L807" s="0" t="n">
        <v>7001</v>
      </c>
      <c r="M807" s="0" t="n">
        <v>5845</v>
      </c>
      <c r="N807" s="0" t="n">
        <v>1.197776</v>
      </c>
      <c r="O807" s="0" t="n">
        <v>49</v>
      </c>
      <c r="P807" s="0" t="n">
        <v>2</v>
      </c>
      <c r="Q807" s="82" t="s">
        <v>527</v>
      </c>
      <c r="U807" s="0" t="str">
        <f aca="false">IF(C807="","",IF(COUNTIF(Campaigns!$A$7:$A$300,C807)&gt;0,"✓",IF(N(K807)=0,"– no spend","⚠ add to Campaigns tab")))</f>
        <v>✓</v>
      </c>
      <c r="V807" s="83" t="n">
        <f aca="false">IF(K807="","",K807*IF(Settings!$B$22=Settings!$C$6,1,IF(Settings!$B$22="USD",1/INDEX(Settings!$B$29:$B$40,MONTH(A807)),INDEX(Settings!$B$29:$B$40,MONTH(A807)))))</f>
        <v>239.5</v>
      </c>
    </row>
    <row r="808" customFormat="false" ht="15" hidden="false" customHeight="false" outlineLevel="0" collapsed="false">
      <c r="A808" s="81" t="n">
        <v>46158</v>
      </c>
      <c r="B808" s="81" t="n">
        <v>46158</v>
      </c>
      <c r="C808" s="82" t="s">
        <v>170</v>
      </c>
      <c r="D808" s="82" t="s">
        <v>522</v>
      </c>
      <c r="E808" s="82" t="s">
        <v>523</v>
      </c>
      <c r="F808" s="0" t="n">
        <v>2</v>
      </c>
      <c r="G808" s="82" t="s">
        <v>524</v>
      </c>
      <c r="H808" s="0" t="n">
        <v>30.935</v>
      </c>
      <c r="I808" s="0" t="n">
        <v>70</v>
      </c>
      <c r="J808" s="82" t="s">
        <v>528</v>
      </c>
      <c r="K808" s="83" t="n">
        <v>61.87</v>
      </c>
      <c r="L808" s="0" t="n">
        <v>1475</v>
      </c>
      <c r="M808" s="0" t="n">
        <v>1294</v>
      </c>
      <c r="N808" s="0" t="n">
        <v>1.139876</v>
      </c>
      <c r="O808" s="0" t="n">
        <v>19</v>
      </c>
      <c r="P808" s="0" t="n">
        <v>2</v>
      </c>
      <c r="Q808" s="82" t="s">
        <v>527</v>
      </c>
      <c r="U808" s="0" t="str">
        <f aca="false">IF(C808="","",IF(COUNTIF(Campaigns!$A$7:$A$300,C808)&gt;0,"✓",IF(N(K808)=0,"– no spend","⚠ add to Campaigns tab")))</f>
        <v>✓</v>
      </c>
      <c r="V808" s="83" t="n">
        <f aca="false">IF(K808="","",K808*IF(Settings!$B$22=Settings!$C$6,1,IF(Settings!$B$22="USD",1/INDEX(Settings!$B$29:$B$40,MONTH(A808)),INDEX(Settings!$B$29:$B$40,MONTH(A808)))))</f>
        <v>61.87</v>
      </c>
    </row>
    <row r="809" customFormat="false" ht="15" hidden="false" customHeight="false" outlineLevel="0" collapsed="false">
      <c r="A809" s="81" t="n">
        <v>46159</v>
      </c>
      <c r="B809" s="81" t="n">
        <v>46159</v>
      </c>
      <c r="C809" s="82" t="s">
        <v>171</v>
      </c>
      <c r="D809" s="82" t="s">
        <v>522</v>
      </c>
      <c r="E809" s="82" t="s">
        <v>532</v>
      </c>
      <c r="I809" s="0" t="n">
        <v>90</v>
      </c>
      <c r="J809" s="82" t="s">
        <v>528</v>
      </c>
      <c r="K809" s="83" t="n">
        <v>105.75</v>
      </c>
      <c r="L809" s="0" t="n">
        <v>3105</v>
      </c>
      <c r="M809" s="0" t="n">
        <v>2543</v>
      </c>
      <c r="N809" s="0" t="n">
        <v>1.220999</v>
      </c>
      <c r="O809" s="0" t="n">
        <v>25</v>
      </c>
      <c r="P809" s="0" t="n">
        <v>5</v>
      </c>
      <c r="Q809" s="82" t="s">
        <v>527</v>
      </c>
      <c r="U809" s="0" t="str">
        <f aca="false">IF(C809="","",IF(COUNTIF(Campaigns!$A$7:$A$300,C809)&gt;0,"✓",IF(N(K809)=0,"– no spend","⚠ add to Campaigns tab")))</f>
        <v>✓</v>
      </c>
      <c r="V809" s="83" t="n">
        <f aca="false">IF(K809="","",K809*IF(Settings!$B$22=Settings!$C$6,1,IF(Settings!$B$22="USD",1/INDEX(Settings!$B$29:$B$40,MONTH(A809)),INDEX(Settings!$B$29:$B$40,MONTH(A809)))))</f>
        <v>105.75</v>
      </c>
    </row>
    <row r="810" customFormat="false" ht="15" hidden="false" customHeight="false" outlineLevel="0" collapsed="false">
      <c r="A810" s="81" t="n">
        <v>46159</v>
      </c>
      <c r="B810" s="81" t="n">
        <v>46159</v>
      </c>
      <c r="C810" s="82" t="s">
        <v>167</v>
      </c>
      <c r="D810" s="82" t="s">
        <v>522</v>
      </c>
      <c r="E810" s="82" t="s">
        <v>523</v>
      </c>
      <c r="F810" s="0" t="n">
        <v>7</v>
      </c>
      <c r="G810" s="82" t="s">
        <v>524</v>
      </c>
      <c r="H810" s="0" t="n">
        <v>13.87857143</v>
      </c>
      <c r="I810" s="0" t="n">
        <v>50</v>
      </c>
      <c r="J810" s="82" t="s">
        <v>528</v>
      </c>
      <c r="K810" s="83" t="n">
        <v>97.15</v>
      </c>
      <c r="L810" s="0" t="n">
        <v>10396</v>
      </c>
      <c r="M810" s="0" t="n">
        <v>8546</v>
      </c>
      <c r="N810" s="0" t="n">
        <v>1.216476</v>
      </c>
      <c r="O810" s="0" t="n">
        <v>105</v>
      </c>
      <c r="P810" s="0" t="n">
        <v>7</v>
      </c>
      <c r="Q810" s="82" t="s">
        <v>527</v>
      </c>
      <c r="U810" s="0" t="str">
        <f aca="false">IF(C810="","",IF(COUNTIF(Campaigns!$A$7:$A$300,C810)&gt;0,"✓",IF(N(K810)=0,"– no spend","⚠ add to Campaigns tab")))</f>
        <v>✓</v>
      </c>
      <c r="V810" s="83" t="n">
        <f aca="false">IF(K810="","",K810*IF(Settings!$B$22=Settings!$C$6,1,IF(Settings!$B$22="USD",1/INDEX(Settings!$B$29:$B$40,MONTH(A810)),INDEX(Settings!$B$29:$B$40,MONTH(A810)))))</f>
        <v>97.15</v>
      </c>
    </row>
    <row r="811" customFormat="false" ht="15" hidden="false" customHeight="false" outlineLevel="0" collapsed="false">
      <c r="A811" s="81" t="n">
        <v>46159</v>
      </c>
      <c r="B811" s="81" t="n">
        <v>46159</v>
      </c>
      <c r="C811" s="82" t="s">
        <v>166</v>
      </c>
      <c r="D811" s="82" t="s">
        <v>522</v>
      </c>
      <c r="E811" s="82" t="s">
        <v>523</v>
      </c>
      <c r="F811" s="0" t="n">
        <v>2</v>
      </c>
      <c r="G811" s="82" t="s">
        <v>524</v>
      </c>
      <c r="H811" s="0" t="n">
        <v>59.785</v>
      </c>
      <c r="I811" s="82" t="s">
        <v>525</v>
      </c>
      <c r="J811" s="82" t="s">
        <v>526</v>
      </c>
      <c r="K811" s="83" t="n">
        <v>119.57</v>
      </c>
      <c r="L811" s="0" t="n">
        <v>8260</v>
      </c>
      <c r="M811" s="0" t="n">
        <v>7053</v>
      </c>
      <c r="N811" s="0" t="n">
        <v>1.171133</v>
      </c>
      <c r="O811" s="0" t="n">
        <v>46</v>
      </c>
      <c r="P811" s="0" t="n">
        <v>2</v>
      </c>
      <c r="Q811" s="82" t="s">
        <v>527</v>
      </c>
      <c r="U811" s="0" t="str">
        <f aca="false">IF(C811="","",IF(COUNTIF(Campaigns!$A$7:$A$300,C811)&gt;0,"✓",IF(N(K811)=0,"– no spend","⚠ add to Campaigns tab")))</f>
        <v>✓</v>
      </c>
      <c r="V811" s="83" t="n">
        <f aca="false">IF(K811="","",K811*IF(Settings!$B$22=Settings!$C$6,1,IF(Settings!$B$22="USD",1/INDEX(Settings!$B$29:$B$40,MONTH(A811)),INDEX(Settings!$B$29:$B$40,MONTH(A811)))))</f>
        <v>119.57</v>
      </c>
    </row>
    <row r="812" customFormat="false" ht="15" hidden="false" customHeight="false" outlineLevel="0" collapsed="false">
      <c r="A812" s="81" t="n">
        <v>46159</v>
      </c>
      <c r="B812" s="81" t="n">
        <v>46159</v>
      </c>
      <c r="C812" s="82" t="s">
        <v>179</v>
      </c>
      <c r="D812" s="82" t="s">
        <v>522</v>
      </c>
      <c r="E812" s="82" t="s">
        <v>529</v>
      </c>
      <c r="F812" s="0" t="n">
        <v>1</v>
      </c>
      <c r="G812" s="82" t="s">
        <v>531</v>
      </c>
      <c r="H812" s="0" t="n">
        <v>24.81</v>
      </c>
      <c r="I812" s="0" t="n">
        <v>20</v>
      </c>
      <c r="J812" s="82" t="s">
        <v>528</v>
      </c>
      <c r="K812" s="83" t="n">
        <v>24.81</v>
      </c>
      <c r="L812" s="0" t="n">
        <v>1632</v>
      </c>
      <c r="M812" s="0" t="n">
        <v>1454</v>
      </c>
      <c r="N812" s="0" t="n">
        <v>1.122421</v>
      </c>
      <c r="O812" s="0" t="n">
        <v>18</v>
      </c>
      <c r="P812" s="0" t="n">
        <v>1</v>
      </c>
      <c r="Q812" s="82" t="s">
        <v>527</v>
      </c>
      <c r="U812" s="0" t="str">
        <f aca="false">IF(C812="","",IF(COUNTIF(Campaigns!$A$7:$A$300,C812)&gt;0,"✓",IF(N(K812)=0,"– no spend","⚠ add to Campaigns tab")))</f>
        <v>✓</v>
      </c>
      <c r="V812" s="83" t="n">
        <f aca="false">IF(K812="","",K812*IF(Settings!$B$22=Settings!$C$6,1,IF(Settings!$B$22="USD",1/INDEX(Settings!$B$29:$B$40,MONTH(A812)),INDEX(Settings!$B$29:$B$40,MONTH(A812)))))</f>
        <v>24.81</v>
      </c>
    </row>
    <row r="813" customFormat="false" ht="15" hidden="false" customHeight="false" outlineLevel="0" collapsed="false">
      <c r="A813" s="81" t="n">
        <v>46159</v>
      </c>
      <c r="B813" s="81" t="n">
        <v>46159</v>
      </c>
      <c r="C813" s="82" t="s">
        <v>168</v>
      </c>
      <c r="D813" s="82" t="s">
        <v>522</v>
      </c>
      <c r="E813" s="82" t="s">
        <v>529</v>
      </c>
      <c r="F813" s="0" t="n">
        <v>5</v>
      </c>
      <c r="G813" s="82" t="s">
        <v>534</v>
      </c>
      <c r="H813" s="0" t="n">
        <v>52.672</v>
      </c>
      <c r="I813" s="0" t="n">
        <v>100</v>
      </c>
      <c r="J813" s="82" t="s">
        <v>528</v>
      </c>
      <c r="K813" s="83" t="n">
        <v>263.36</v>
      </c>
      <c r="L813" s="0" t="n">
        <v>6294</v>
      </c>
      <c r="M813" s="0" t="n">
        <v>5060</v>
      </c>
      <c r="N813" s="0" t="n">
        <v>1.243874</v>
      </c>
      <c r="O813" s="0" t="n">
        <v>47</v>
      </c>
      <c r="P813" s="0" t="n">
        <v>5</v>
      </c>
      <c r="Q813" s="82" t="s">
        <v>527</v>
      </c>
      <c r="U813" s="0" t="str">
        <f aca="false">IF(C813="","",IF(COUNTIF(Campaigns!$A$7:$A$300,C813)&gt;0,"✓",IF(N(K813)=0,"– no spend","⚠ add to Campaigns tab")))</f>
        <v>✓</v>
      </c>
      <c r="V813" s="83" t="n">
        <f aca="false">IF(K813="","",K813*IF(Settings!$B$22=Settings!$C$6,1,IF(Settings!$B$22="USD",1/INDEX(Settings!$B$29:$B$40,MONTH(A813)),INDEX(Settings!$B$29:$B$40,MONTH(A813)))))</f>
        <v>263.36</v>
      </c>
    </row>
    <row r="814" customFormat="false" ht="15" hidden="false" customHeight="false" outlineLevel="0" collapsed="false">
      <c r="A814" s="81" t="n">
        <v>46159</v>
      </c>
      <c r="B814" s="81" t="n">
        <v>46159</v>
      </c>
      <c r="C814" s="82" t="s">
        <v>170</v>
      </c>
      <c r="D814" s="82" t="s">
        <v>522</v>
      </c>
      <c r="E814" s="82" t="s">
        <v>523</v>
      </c>
      <c r="F814" s="0" t="n">
        <v>5</v>
      </c>
      <c r="G814" s="82" t="s">
        <v>524</v>
      </c>
      <c r="H814" s="0" t="n">
        <v>15.924</v>
      </c>
      <c r="I814" s="0" t="n">
        <v>70</v>
      </c>
      <c r="J814" s="82" t="s">
        <v>528</v>
      </c>
      <c r="K814" s="83" t="n">
        <v>79.62</v>
      </c>
      <c r="L814" s="0" t="n">
        <v>1775</v>
      </c>
      <c r="M814" s="0" t="n">
        <v>1464</v>
      </c>
      <c r="N814" s="0" t="n">
        <v>1.212432</v>
      </c>
      <c r="O814" s="0" t="n">
        <v>19</v>
      </c>
      <c r="P814" s="0" t="n">
        <v>5</v>
      </c>
      <c r="Q814" s="82" t="s">
        <v>527</v>
      </c>
      <c r="U814" s="0" t="str">
        <f aca="false">IF(C814="","",IF(COUNTIF(Campaigns!$A$7:$A$300,C814)&gt;0,"✓",IF(N(K814)=0,"– no spend","⚠ add to Campaigns tab")))</f>
        <v>✓</v>
      </c>
      <c r="V814" s="83" t="n">
        <f aca="false">IF(K814="","",K814*IF(Settings!$B$22=Settings!$C$6,1,IF(Settings!$B$22="USD",1/INDEX(Settings!$B$29:$B$40,MONTH(A814)),INDEX(Settings!$B$29:$B$40,MONTH(A814)))))</f>
        <v>79.62</v>
      </c>
    </row>
    <row r="815" customFormat="false" ht="15" hidden="false" customHeight="false" outlineLevel="0" collapsed="false">
      <c r="A815" s="81" t="n">
        <v>46160</v>
      </c>
      <c r="B815" s="81" t="n">
        <v>46160</v>
      </c>
      <c r="C815" s="82" t="s">
        <v>171</v>
      </c>
      <c r="D815" s="82" t="s">
        <v>522</v>
      </c>
      <c r="E815" s="82" t="s">
        <v>532</v>
      </c>
      <c r="I815" s="0" t="n">
        <v>90</v>
      </c>
      <c r="J815" s="82" t="s">
        <v>528</v>
      </c>
      <c r="K815" s="83" t="n">
        <v>98.98</v>
      </c>
      <c r="L815" s="0" t="n">
        <v>2481</v>
      </c>
      <c r="M815" s="0" t="n">
        <v>1945</v>
      </c>
      <c r="N815" s="0" t="n">
        <v>1.275578</v>
      </c>
      <c r="O815" s="0" t="n">
        <v>18</v>
      </c>
      <c r="P815" s="0" t="n">
        <v>3</v>
      </c>
      <c r="Q815" s="82" t="s">
        <v>527</v>
      </c>
      <c r="U815" s="0" t="str">
        <f aca="false">IF(C815="","",IF(COUNTIF(Campaigns!$A$7:$A$300,C815)&gt;0,"✓",IF(N(K815)=0,"– no spend","⚠ add to Campaigns tab")))</f>
        <v>✓</v>
      </c>
      <c r="V815" s="83" t="n">
        <f aca="false">IF(K815="","",K815*IF(Settings!$B$22=Settings!$C$6,1,IF(Settings!$B$22="USD",1/INDEX(Settings!$B$29:$B$40,MONTH(A815)),INDEX(Settings!$B$29:$B$40,MONTH(A815)))))</f>
        <v>98.98</v>
      </c>
    </row>
    <row r="816" customFormat="false" ht="15" hidden="false" customHeight="false" outlineLevel="0" collapsed="false">
      <c r="A816" s="81" t="n">
        <v>46160</v>
      </c>
      <c r="B816" s="81" t="n">
        <v>46160</v>
      </c>
      <c r="C816" s="82" t="s">
        <v>167</v>
      </c>
      <c r="D816" s="82" t="s">
        <v>522</v>
      </c>
      <c r="E816" s="82" t="s">
        <v>523</v>
      </c>
      <c r="F816" s="0" t="n">
        <v>5</v>
      </c>
      <c r="G816" s="82" t="s">
        <v>524</v>
      </c>
      <c r="H816" s="0" t="n">
        <v>17.802</v>
      </c>
      <c r="I816" s="0" t="n">
        <v>50</v>
      </c>
      <c r="J816" s="82" t="s">
        <v>528</v>
      </c>
      <c r="K816" s="83" t="n">
        <v>89.01</v>
      </c>
      <c r="L816" s="0" t="n">
        <v>9200</v>
      </c>
      <c r="M816" s="0" t="n">
        <v>7117</v>
      </c>
      <c r="N816" s="0" t="n">
        <v>1.29268</v>
      </c>
      <c r="O816" s="0" t="n">
        <v>96</v>
      </c>
      <c r="P816" s="0" t="n">
        <v>5</v>
      </c>
      <c r="Q816" s="82" t="s">
        <v>527</v>
      </c>
      <c r="U816" s="0" t="str">
        <f aca="false">IF(C816="","",IF(COUNTIF(Campaigns!$A$7:$A$300,C816)&gt;0,"✓",IF(N(K816)=0,"– no spend","⚠ add to Campaigns tab")))</f>
        <v>✓</v>
      </c>
      <c r="V816" s="83" t="n">
        <f aca="false">IF(K816="","",K816*IF(Settings!$B$22=Settings!$C$6,1,IF(Settings!$B$22="USD",1/INDEX(Settings!$B$29:$B$40,MONTH(A816)),INDEX(Settings!$B$29:$B$40,MONTH(A816)))))</f>
        <v>89.01</v>
      </c>
    </row>
    <row r="817" customFormat="false" ht="15" hidden="false" customHeight="false" outlineLevel="0" collapsed="false">
      <c r="A817" s="81" t="n">
        <v>46160</v>
      </c>
      <c r="B817" s="81" t="n">
        <v>46160</v>
      </c>
      <c r="C817" s="82" t="s">
        <v>166</v>
      </c>
      <c r="D817" s="82" t="s">
        <v>522</v>
      </c>
      <c r="E817" s="82" t="s">
        <v>523</v>
      </c>
      <c r="F817" s="0" t="n">
        <v>1</v>
      </c>
      <c r="G817" s="82" t="s">
        <v>524</v>
      </c>
      <c r="H817" s="0" t="n">
        <v>104.46</v>
      </c>
      <c r="I817" s="82" t="s">
        <v>525</v>
      </c>
      <c r="J817" s="82" t="s">
        <v>526</v>
      </c>
      <c r="K817" s="83" t="n">
        <v>104.46</v>
      </c>
      <c r="L817" s="0" t="n">
        <v>6889</v>
      </c>
      <c r="M817" s="0" t="n">
        <v>6094</v>
      </c>
      <c r="N817" s="0" t="n">
        <v>1.130456</v>
      </c>
      <c r="O817" s="0" t="n">
        <v>30</v>
      </c>
      <c r="P817" s="0" t="n">
        <v>1</v>
      </c>
      <c r="Q817" s="82" t="s">
        <v>527</v>
      </c>
      <c r="U817" s="0" t="str">
        <f aca="false">IF(C817="","",IF(COUNTIF(Campaigns!$A$7:$A$300,C817)&gt;0,"✓",IF(N(K817)=0,"– no spend","⚠ add to Campaigns tab")))</f>
        <v>✓</v>
      </c>
      <c r="V817" s="83" t="n">
        <f aca="false">IF(K817="","",K817*IF(Settings!$B$22=Settings!$C$6,1,IF(Settings!$B$22="USD",1/INDEX(Settings!$B$29:$B$40,MONTH(A817)),INDEX(Settings!$B$29:$B$40,MONTH(A817)))))</f>
        <v>104.46</v>
      </c>
    </row>
    <row r="818" customFormat="false" ht="15" hidden="false" customHeight="false" outlineLevel="0" collapsed="false">
      <c r="A818" s="81" t="n">
        <v>46160</v>
      </c>
      <c r="B818" s="81" t="n">
        <v>46160</v>
      </c>
      <c r="C818" s="82" t="s">
        <v>179</v>
      </c>
      <c r="D818" s="82" t="s">
        <v>522</v>
      </c>
      <c r="E818" s="82" t="s">
        <v>529</v>
      </c>
      <c r="F818" s="0" t="n">
        <v>1</v>
      </c>
      <c r="G818" s="82" t="s">
        <v>531</v>
      </c>
      <c r="H818" s="0" t="n">
        <v>19.44</v>
      </c>
      <c r="I818" s="0" t="n">
        <v>20</v>
      </c>
      <c r="J818" s="82" t="s">
        <v>528</v>
      </c>
      <c r="K818" s="83" t="n">
        <v>19.44</v>
      </c>
      <c r="L818" s="0" t="n">
        <v>1161</v>
      </c>
      <c r="M818" s="0" t="n">
        <v>1034</v>
      </c>
      <c r="N818" s="0" t="n">
        <v>1.122824</v>
      </c>
      <c r="O818" s="0" t="n">
        <v>11</v>
      </c>
      <c r="P818" s="0" t="n">
        <v>1</v>
      </c>
      <c r="Q818" s="82" t="s">
        <v>527</v>
      </c>
      <c r="U818" s="0" t="str">
        <f aca="false">IF(C818="","",IF(COUNTIF(Campaigns!$A$7:$A$300,C818)&gt;0,"✓",IF(N(K818)=0,"– no spend","⚠ add to Campaigns tab")))</f>
        <v>✓</v>
      </c>
      <c r="V818" s="83" t="n">
        <f aca="false">IF(K818="","",K818*IF(Settings!$B$22=Settings!$C$6,1,IF(Settings!$B$22="USD",1/INDEX(Settings!$B$29:$B$40,MONTH(A818)),INDEX(Settings!$B$29:$B$40,MONTH(A818)))))</f>
        <v>19.44</v>
      </c>
    </row>
    <row r="819" customFormat="false" ht="15" hidden="false" customHeight="false" outlineLevel="0" collapsed="false">
      <c r="A819" s="81" t="n">
        <v>46160</v>
      </c>
      <c r="B819" s="81" t="n">
        <v>46160</v>
      </c>
      <c r="C819" s="82" t="s">
        <v>168</v>
      </c>
      <c r="D819" s="82" t="s">
        <v>522</v>
      </c>
      <c r="E819" s="82" t="s">
        <v>529</v>
      </c>
      <c r="F819" s="0" t="n">
        <v>4</v>
      </c>
      <c r="G819" s="82" t="s">
        <v>534</v>
      </c>
      <c r="H819" s="0" t="n">
        <v>66.0825</v>
      </c>
      <c r="I819" s="0" t="n">
        <v>100</v>
      </c>
      <c r="J819" s="82" t="s">
        <v>528</v>
      </c>
      <c r="K819" s="83" t="n">
        <v>264.33</v>
      </c>
      <c r="L819" s="0" t="n">
        <v>6767</v>
      </c>
      <c r="M819" s="0" t="n">
        <v>5586</v>
      </c>
      <c r="N819" s="0" t="n">
        <v>1.211421</v>
      </c>
      <c r="O819" s="0" t="n">
        <v>61</v>
      </c>
      <c r="P819" s="0" t="n">
        <v>4</v>
      </c>
      <c r="Q819" s="82" t="s">
        <v>527</v>
      </c>
      <c r="U819" s="0" t="str">
        <f aca="false">IF(C819="","",IF(COUNTIF(Campaigns!$A$7:$A$300,C819)&gt;0,"✓",IF(N(K819)=0,"– no spend","⚠ add to Campaigns tab")))</f>
        <v>✓</v>
      </c>
      <c r="V819" s="83" t="n">
        <f aca="false">IF(K819="","",K819*IF(Settings!$B$22=Settings!$C$6,1,IF(Settings!$B$22="USD",1/INDEX(Settings!$B$29:$B$40,MONTH(A819)),INDEX(Settings!$B$29:$B$40,MONTH(A819)))))</f>
        <v>264.33</v>
      </c>
    </row>
    <row r="820" customFormat="false" ht="15" hidden="false" customHeight="false" outlineLevel="0" collapsed="false">
      <c r="A820" s="81" t="n">
        <v>46160</v>
      </c>
      <c r="B820" s="81" t="n">
        <v>46160</v>
      </c>
      <c r="C820" s="82" t="s">
        <v>170</v>
      </c>
      <c r="D820" s="82" t="s">
        <v>522</v>
      </c>
      <c r="E820" s="82" t="s">
        <v>523</v>
      </c>
      <c r="F820" s="0" t="n">
        <v>3</v>
      </c>
      <c r="G820" s="82" t="s">
        <v>524</v>
      </c>
      <c r="H820" s="0" t="n">
        <v>23.72</v>
      </c>
      <c r="I820" s="0" t="n">
        <v>70</v>
      </c>
      <c r="J820" s="82" t="s">
        <v>528</v>
      </c>
      <c r="K820" s="83" t="n">
        <v>71.16</v>
      </c>
      <c r="L820" s="0" t="n">
        <v>1777</v>
      </c>
      <c r="M820" s="0" t="n">
        <v>1468</v>
      </c>
      <c r="N820" s="0" t="n">
        <v>1.21049</v>
      </c>
      <c r="O820" s="0" t="n">
        <v>19</v>
      </c>
      <c r="P820" s="0" t="n">
        <v>3</v>
      </c>
      <c r="Q820" s="82" t="s">
        <v>527</v>
      </c>
      <c r="U820" s="0" t="str">
        <f aca="false">IF(C820="","",IF(COUNTIF(Campaigns!$A$7:$A$300,C820)&gt;0,"✓",IF(N(K820)=0,"– no spend","⚠ add to Campaigns tab")))</f>
        <v>✓</v>
      </c>
      <c r="V820" s="83" t="n">
        <f aca="false">IF(K820="","",K820*IF(Settings!$B$22=Settings!$C$6,1,IF(Settings!$B$22="USD",1/INDEX(Settings!$B$29:$B$40,MONTH(A820)),INDEX(Settings!$B$29:$B$40,MONTH(A820)))))</f>
        <v>71.16</v>
      </c>
    </row>
    <row r="821" customFormat="false" ht="15" hidden="false" customHeight="false" outlineLevel="0" collapsed="false">
      <c r="A821" s="81" t="n">
        <v>46161</v>
      </c>
      <c r="B821" s="81" t="n">
        <v>46161</v>
      </c>
      <c r="C821" s="82" t="s">
        <v>171</v>
      </c>
      <c r="D821" s="82" t="s">
        <v>522</v>
      </c>
      <c r="E821" s="82" t="s">
        <v>532</v>
      </c>
      <c r="I821" s="0" t="n">
        <v>90</v>
      </c>
      <c r="J821" s="82" t="s">
        <v>528</v>
      </c>
      <c r="K821" s="83" t="n">
        <v>86.65</v>
      </c>
      <c r="L821" s="0" t="n">
        <v>2442</v>
      </c>
      <c r="M821" s="0" t="n">
        <v>1934</v>
      </c>
      <c r="N821" s="0" t="n">
        <v>1.262668</v>
      </c>
      <c r="O821" s="0" t="n">
        <v>28</v>
      </c>
      <c r="P821" s="0" t="n">
        <v>3</v>
      </c>
      <c r="Q821" s="82" t="s">
        <v>527</v>
      </c>
      <c r="U821" s="0" t="str">
        <f aca="false">IF(C821="","",IF(COUNTIF(Campaigns!$A$7:$A$300,C821)&gt;0,"✓",IF(N(K821)=0,"– no spend","⚠ add to Campaigns tab")))</f>
        <v>✓</v>
      </c>
      <c r="V821" s="83" t="n">
        <f aca="false">IF(K821="","",K821*IF(Settings!$B$22=Settings!$C$6,1,IF(Settings!$B$22="USD",1/INDEX(Settings!$B$29:$B$40,MONTH(A821)),INDEX(Settings!$B$29:$B$40,MONTH(A821)))))</f>
        <v>86.65</v>
      </c>
    </row>
    <row r="822" customFormat="false" ht="15" hidden="false" customHeight="false" outlineLevel="0" collapsed="false">
      <c r="A822" s="81" t="n">
        <v>46161</v>
      </c>
      <c r="B822" s="81" t="n">
        <v>46161</v>
      </c>
      <c r="C822" s="82" t="s">
        <v>167</v>
      </c>
      <c r="D822" s="82" t="s">
        <v>522</v>
      </c>
      <c r="E822" s="82" t="s">
        <v>523</v>
      </c>
      <c r="F822" s="0" t="n">
        <v>1</v>
      </c>
      <c r="G822" s="82" t="s">
        <v>524</v>
      </c>
      <c r="H822" s="0" t="n">
        <v>72.18</v>
      </c>
      <c r="I822" s="0" t="n">
        <v>50</v>
      </c>
      <c r="J822" s="82" t="s">
        <v>528</v>
      </c>
      <c r="K822" s="83" t="n">
        <v>72.18</v>
      </c>
      <c r="L822" s="0" t="n">
        <v>7182</v>
      </c>
      <c r="M822" s="0" t="n">
        <v>5709</v>
      </c>
      <c r="N822" s="0" t="n">
        <v>1.258014</v>
      </c>
      <c r="O822" s="0" t="n">
        <v>59</v>
      </c>
      <c r="P822" s="0" t="n">
        <v>1</v>
      </c>
      <c r="Q822" s="82" t="s">
        <v>527</v>
      </c>
      <c r="U822" s="0" t="str">
        <f aca="false">IF(C822="","",IF(COUNTIF(Campaigns!$A$7:$A$300,C822)&gt;0,"✓",IF(N(K822)=0,"– no spend","⚠ add to Campaigns tab")))</f>
        <v>✓</v>
      </c>
      <c r="V822" s="83" t="n">
        <f aca="false">IF(K822="","",K822*IF(Settings!$B$22=Settings!$C$6,1,IF(Settings!$B$22="USD",1/INDEX(Settings!$B$29:$B$40,MONTH(A822)),INDEX(Settings!$B$29:$B$40,MONTH(A822)))))</f>
        <v>72.18</v>
      </c>
    </row>
    <row r="823" customFormat="false" ht="15" hidden="false" customHeight="false" outlineLevel="0" collapsed="false">
      <c r="A823" s="81" t="n">
        <v>46161</v>
      </c>
      <c r="B823" s="81" t="n">
        <v>46161</v>
      </c>
      <c r="C823" s="82" t="s">
        <v>166</v>
      </c>
      <c r="D823" s="82" t="s">
        <v>522</v>
      </c>
      <c r="E823" s="82" t="s">
        <v>523</v>
      </c>
      <c r="F823" s="0" t="n">
        <v>3</v>
      </c>
      <c r="G823" s="82" t="s">
        <v>524</v>
      </c>
      <c r="H823" s="0" t="n">
        <v>51.28333333</v>
      </c>
      <c r="I823" s="82" t="s">
        <v>525</v>
      </c>
      <c r="J823" s="82" t="s">
        <v>526</v>
      </c>
      <c r="K823" s="83" t="n">
        <v>153.85</v>
      </c>
      <c r="L823" s="0" t="n">
        <v>10725</v>
      </c>
      <c r="M823" s="0" t="n">
        <v>9282</v>
      </c>
      <c r="N823" s="0" t="n">
        <v>1.155462</v>
      </c>
      <c r="O823" s="0" t="n">
        <v>67</v>
      </c>
      <c r="P823" s="0" t="n">
        <v>3</v>
      </c>
      <c r="Q823" s="82" t="s">
        <v>527</v>
      </c>
      <c r="U823" s="0" t="str">
        <f aca="false">IF(C823="","",IF(COUNTIF(Campaigns!$A$7:$A$300,C823)&gt;0,"✓",IF(N(K823)=0,"– no spend","⚠ add to Campaigns tab")))</f>
        <v>✓</v>
      </c>
      <c r="V823" s="83" t="n">
        <f aca="false">IF(K823="","",K823*IF(Settings!$B$22=Settings!$C$6,1,IF(Settings!$B$22="USD",1/INDEX(Settings!$B$29:$B$40,MONTH(A823)),INDEX(Settings!$B$29:$B$40,MONTH(A823)))))</f>
        <v>153.85</v>
      </c>
    </row>
    <row r="824" customFormat="false" ht="15" hidden="false" customHeight="false" outlineLevel="0" collapsed="false">
      <c r="A824" s="81" t="n">
        <v>46161</v>
      </c>
      <c r="B824" s="81" t="n">
        <v>46161</v>
      </c>
      <c r="C824" s="82" t="s">
        <v>179</v>
      </c>
      <c r="D824" s="82" t="s">
        <v>522</v>
      </c>
      <c r="E824" s="82" t="s">
        <v>529</v>
      </c>
      <c r="F824" s="0" t="n">
        <v>1</v>
      </c>
      <c r="G824" s="82" t="s">
        <v>531</v>
      </c>
      <c r="H824" s="0" t="n">
        <v>29.58</v>
      </c>
      <c r="I824" s="0" t="n">
        <v>20</v>
      </c>
      <c r="J824" s="82" t="s">
        <v>528</v>
      </c>
      <c r="K824" s="83" t="n">
        <v>29.58</v>
      </c>
      <c r="L824" s="0" t="n">
        <v>2182</v>
      </c>
      <c r="M824" s="0" t="n">
        <v>1811</v>
      </c>
      <c r="N824" s="0" t="n">
        <v>1.204859</v>
      </c>
      <c r="O824" s="0" t="n">
        <v>27</v>
      </c>
      <c r="P824" s="0" t="n">
        <v>1</v>
      </c>
      <c r="Q824" s="82" t="s">
        <v>527</v>
      </c>
      <c r="U824" s="0" t="str">
        <f aca="false">IF(C824="","",IF(COUNTIF(Campaigns!$A$7:$A$300,C824)&gt;0,"✓",IF(N(K824)=0,"– no spend","⚠ add to Campaigns tab")))</f>
        <v>✓</v>
      </c>
      <c r="V824" s="83" t="n">
        <f aca="false">IF(K824="","",K824*IF(Settings!$B$22=Settings!$C$6,1,IF(Settings!$B$22="USD",1/INDEX(Settings!$B$29:$B$40,MONTH(A824)),INDEX(Settings!$B$29:$B$40,MONTH(A824)))))</f>
        <v>29.58</v>
      </c>
    </row>
    <row r="825" customFormat="false" ht="15" hidden="false" customHeight="false" outlineLevel="0" collapsed="false">
      <c r="A825" s="81" t="n">
        <v>46161</v>
      </c>
      <c r="B825" s="81" t="n">
        <v>46161</v>
      </c>
      <c r="C825" s="82" t="s">
        <v>168</v>
      </c>
      <c r="D825" s="82" t="s">
        <v>522</v>
      </c>
      <c r="E825" s="82" t="s">
        <v>529</v>
      </c>
      <c r="F825" s="0" t="n">
        <v>3</v>
      </c>
      <c r="G825" s="82" t="s">
        <v>534</v>
      </c>
      <c r="H825" s="0" t="n">
        <v>109.07333333</v>
      </c>
      <c r="I825" s="0" t="n">
        <v>100</v>
      </c>
      <c r="J825" s="82" t="s">
        <v>528</v>
      </c>
      <c r="K825" s="83" t="n">
        <v>327.22</v>
      </c>
      <c r="L825" s="0" t="n">
        <v>8358</v>
      </c>
      <c r="M825" s="0" t="n">
        <v>6737</v>
      </c>
      <c r="N825" s="0" t="n">
        <v>1.240612</v>
      </c>
      <c r="O825" s="0" t="n">
        <v>57</v>
      </c>
      <c r="P825" s="0" t="n">
        <v>3</v>
      </c>
      <c r="Q825" s="82" t="s">
        <v>527</v>
      </c>
      <c r="U825" s="0" t="str">
        <f aca="false">IF(C825="","",IF(COUNTIF(Campaigns!$A$7:$A$300,C825)&gt;0,"✓",IF(N(K825)=0,"– no spend","⚠ add to Campaigns tab")))</f>
        <v>✓</v>
      </c>
      <c r="V825" s="83" t="n">
        <f aca="false">IF(K825="","",K825*IF(Settings!$B$22=Settings!$C$6,1,IF(Settings!$B$22="USD",1/INDEX(Settings!$B$29:$B$40,MONTH(A825)),INDEX(Settings!$B$29:$B$40,MONTH(A825)))))</f>
        <v>327.22</v>
      </c>
    </row>
    <row r="826" customFormat="false" ht="15" hidden="false" customHeight="false" outlineLevel="0" collapsed="false">
      <c r="A826" s="81" t="n">
        <v>46161</v>
      </c>
      <c r="B826" s="81" t="n">
        <v>46161</v>
      </c>
      <c r="C826" s="82" t="s">
        <v>170</v>
      </c>
      <c r="D826" s="82" t="s">
        <v>522</v>
      </c>
      <c r="E826" s="82" t="s">
        <v>523</v>
      </c>
      <c r="F826" s="0" t="n">
        <v>2</v>
      </c>
      <c r="G826" s="82" t="s">
        <v>524</v>
      </c>
      <c r="H826" s="0" t="n">
        <v>31.595</v>
      </c>
      <c r="I826" s="0" t="n">
        <v>70</v>
      </c>
      <c r="J826" s="82" t="s">
        <v>528</v>
      </c>
      <c r="K826" s="83" t="n">
        <v>63.19</v>
      </c>
      <c r="L826" s="0" t="n">
        <v>1583</v>
      </c>
      <c r="M826" s="0" t="n">
        <v>1374</v>
      </c>
      <c r="N826" s="0" t="n">
        <v>1.152111</v>
      </c>
      <c r="O826" s="0" t="n">
        <v>23</v>
      </c>
      <c r="P826" s="0" t="n">
        <v>3</v>
      </c>
      <c r="Q826" s="82" t="s">
        <v>527</v>
      </c>
      <c r="U826" s="0" t="str">
        <f aca="false">IF(C826="","",IF(COUNTIF(Campaigns!$A$7:$A$300,C826)&gt;0,"✓",IF(N(K826)=0,"– no spend","⚠ add to Campaigns tab")))</f>
        <v>✓</v>
      </c>
      <c r="V826" s="83" t="n">
        <f aca="false">IF(K826="","",K826*IF(Settings!$B$22=Settings!$C$6,1,IF(Settings!$B$22="USD",1/INDEX(Settings!$B$29:$B$40,MONTH(A826)),INDEX(Settings!$B$29:$B$40,MONTH(A826)))))</f>
        <v>63.19</v>
      </c>
    </row>
    <row r="827" customFormat="false" ht="15" hidden="false" customHeight="false" outlineLevel="0" collapsed="false">
      <c r="A827" s="81" t="n">
        <v>46161</v>
      </c>
      <c r="B827" s="81" t="n">
        <v>46161</v>
      </c>
      <c r="C827" s="82" t="s">
        <v>169</v>
      </c>
      <c r="D827" s="82" t="s">
        <v>530</v>
      </c>
      <c r="E827" s="82" t="s">
        <v>529</v>
      </c>
      <c r="I827" s="0" t="n">
        <v>41.29</v>
      </c>
      <c r="J827" s="82" t="s">
        <v>528</v>
      </c>
      <c r="K827" s="83" t="n">
        <v>28.91</v>
      </c>
      <c r="L827" s="0" t="n">
        <v>652</v>
      </c>
      <c r="M827" s="0" t="n">
        <v>620</v>
      </c>
      <c r="N827" s="0" t="n">
        <v>1.051613</v>
      </c>
      <c r="O827" s="0" t="n">
        <v>7</v>
      </c>
      <c r="Q827" s="82" t="s">
        <v>527</v>
      </c>
      <c r="U827" s="0" t="str">
        <f aca="false">IF(C827="","",IF(COUNTIF(Campaigns!$A$7:$A$300,C827)&gt;0,"✓",IF(N(K827)=0,"– no spend","⚠ add to Campaigns tab")))</f>
        <v>✓</v>
      </c>
      <c r="V827" s="83" t="n">
        <f aca="false">IF(K827="","",K827*IF(Settings!$B$22=Settings!$C$6,1,IF(Settings!$B$22="USD",1/INDEX(Settings!$B$29:$B$40,MONTH(A827)),INDEX(Settings!$B$29:$B$40,MONTH(A827)))))</f>
        <v>28.91</v>
      </c>
    </row>
    <row r="828" customFormat="false" ht="15" hidden="false" customHeight="false" outlineLevel="0" collapsed="false">
      <c r="A828" s="81" t="n">
        <v>46162</v>
      </c>
      <c r="B828" s="81" t="n">
        <v>46162</v>
      </c>
      <c r="C828" s="82" t="s">
        <v>171</v>
      </c>
      <c r="D828" s="82" t="s">
        <v>522</v>
      </c>
      <c r="E828" s="82" t="s">
        <v>532</v>
      </c>
      <c r="I828" s="0" t="n">
        <v>90</v>
      </c>
      <c r="J828" s="82" t="s">
        <v>528</v>
      </c>
      <c r="K828" s="83" t="n">
        <v>71.43</v>
      </c>
      <c r="L828" s="0" t="n">
        <v>1451</v>
      </c>
      <c r="M828" s="0" t="n">
        <v>1036</v>
      </c>
      <c r="N828" s="0" t="n">
        <v>1.400579</v>
      </c>
      <c r="O828" s="0" t="n">
        <v>10</v>
      </c>
      <c r="P828" s="0" t="n">
        <v>1</v>
      </c>
      <c r="Q828" s="82" t="s">
        <v>527</v>
      </c>
      <c r="U828" s="0" t="str">
        <f aca="false">IF(C828="","",IF(COUNTIF(Campaigns!$A$7:$A$300,C828)&gt;0,"✓",IF(N(K828)=0,"– no spend","⚠ add to Campaigns tab")))</f>
        <v>✓</v>
      </c>
      <c r="V828" s="83" t="n">
        <f aca="false">IF(K828="","",K828*IF(Settings!$B$22=Settings!$C$6,1,IF(Settings!$B$22="USD",1/INDEX(Settings!$B$29:$B$40,MONTH(A828)),INDEX(Settings!$B$29:$B$40,MONTH(A828)))))</f>
        <v>71.43</v>
      </c>
    </row>
    <row r="829" customFormat="false" ht="15" hidden="false" customHeight="false" outlineLevel="0" collapsed="false">
      <c r="A829" s="81" t="n">
        <v>46162</v>
      </c>
      <c r="B829" s="81" t="n">
        <v>46162</v>
      </c>
      <c r="C829" s="82" t="s">
        <v>167</v>
      </c>
      <c r="D829" s="82" t="s">
        <v>522</v>
      </c>
      <c r="E829" s="82" t="s">
        <v>523</v>
      </c>
      <c r="F829" s="0" t="n">
        <v>3</v>
      </c>
      <c r="G829" s="82" t="s">
        <v>524</v>
      </c>
      <c r="H829" s="0" t="n">
        <v>19.02</v>
      </c>
      <c r="I829" s="0" t="n">
        <v>50</v>
      </c>
      <c r="J829" s="82" t="s">
        <v>528</v>
      </c>
      <c r="K829" s="83" t="n">
        <v>57.06</v>
      </c>
      <c r="L829" s="0" t="n">
        <v>4357</v>
      </c>
      <c r="M829" s="0" t="n">
        <v>3175</v>
      </c>
      <c r="N829" s="0" t="n">
        <v>1.372283</v>
      </c>
      <c r="O829" s="0" t="n">
        <v>41</v>
      </c>
      <c r="P829" s="0" t="n">
        <v>3</v>
      </c>
      <c r="Q829" s="82" t="s">
        <v>527</v>
      </c>
      <c r="U829" s="0" t="str">
        <f aca="false">IF(C829="","",IF(COUNTIF(Campaigns!$A$7:$A$300,C829)&gt;0,"✓",IF(N(K829)=0,"– no spend","⚠ add to Campaigns tab")))</f>
        <v>✓</v>
      </c>
      <c r="V829" s="83" t="n">
        <f aca="false">IF(K829="","",K829*IF(Settings!$B$22=Settings!$C$6,1,IF(Settings!$B$22="USD",1/INDEX(Settings!$B$29:$B$40,MONTH(A829)),INDEX(Settings!$B$29:$B$40,MONTH(A829)))))</f>
        <v>57.06</v>
      </c>
    </row>
    <row r="830" customFormat="false" ht="15" hidden="false" customHeight="false" outlineLevel="0" collapsed="false">
      <c r="A830" s="81" t="n">
        <v>46162</v>
      </c>
      <c r="B830" s="81" t="n">
        <v>46162</v>
      </c>
      <c r="C830" s="82" t="s">
        <v>166</v>
      </c>
      <c r="D830" s="82" t="s">
        <v>522</v>
      </c>
      <c r="E830" s="82" t="s">
        <v>523</v>
      </c>
      <c r="F830" s="0" t="n">
        <v>4</v>
      </c>
      <c r="G830" s="82" t="s">
        <v>524</v>
      </c>
      <c r="H830" s="0" t="n">
        <v>58.42</v>
      </c>
      <c r="I830" s="82" t="s">
        <v>525</v>
      </c>
      <c r="J830" s="82" t="s">
        <v>526</v>
      </c>
      <c r="K830" s="83" t="n">
        <v>233.68</v>
      </c>
      <c r="L830" s="0" t="n">
        <v>15916</v>
      </c>
      <c r="M830" s="0" t="n">
        <v>11511</v>
      </c>
      <c r="N830" s="0" t="n">
        <v>1.382677</v>
      </c>
      <c r="O830" s="0" t="n">
        <v>115</v>
      </c>
      <c r="P830" s="0" t="n">
        <v>4</v>
      </c>
      <c r="Q830" s="82" t="s">
        <v>527</v>
      </c>
      <c r="U830" s="0" t="str">
        <f aca="false">IF(C830="","",IF(COUNTIF(Campaigns!$A$7:$A$300,C830)&gt;0,"✓",IF(N(K830)=0,"– no spend","⚠ add to Campaigns tab")))</f>
        <v>✓</v>
      </c>
      <c r="V830" s="83" t="n">
        <f aca="false">IF(K830="","",K830*IF(Settings!$B$22=Settings!$C$6,1,IF(Settings!$B$22="USD",1/INDEX(Settings!$B$29:$B$40,MONTH(A830)),INDEX(Settings!$B$29:$B$40,MONTH(A830)))))</f>
        <v>233.68</v>
      </c>
    </row>
    <row r="831" customFormat="false" ht="15" hidden="false" customHeight="false" outlineLevel="0" collapsed="false">
      <c r="A831" s="81" t="n">
        <v>46162</v>
      </c>
      <c r="B831" s="81" t="n">
        <v>46162</v>
      </c>
      <c r="C831" s="82" t="s">
        <v>179</v>
      </c>
      <c r="D831" s="82" t="s">
        <v>522</v>
      </c>
      <c r="E831" s="82" t="s">
        <v>529</v>
      </c>
      <c r="F831" s="0" t="n">
        <v>1</v>
      </c>
      <c r="G831" s="82" t="s">
        <v>531</v>
      </c>
      <c r="H831" s="0" t="n">
        <v>24.74</v>
      </c>
      <c r="I831" s="0" t="n">
        <v>20</v>
      </c>
      <c r="J831" s="82" t="s">
        <v>528</v>
      </c>
      <c r="K831" s="83" t="n">
        <v>24.74</v>
      </c>
      <c r="L831" s="0" t="n">
        <v>2287</v>
      </c>
      <c r="M831" s="0" t="n">
        <v>1679</v>
      </c>
      <c r="N831" s="0" t="n">
        <v>1.36212</v>
      </c>
      <c r="O831" s="0" t="n">
        <v>19</v>
      </c>
      <c r="P831" s="0" t="n">
        <v>1</v>
      </c>
      <c r="Q831" s="82" t="s">
        <v>527</v>
      </c>
      <c r="U831" s="0" t="str">
        <f aca="false">IF(C831="","",IF(COUNTIF(Campaigns!$A$7:$A$300,C831)&gt;0,"✓",IF(N(K831)=0,"– no spend","⚠ add to Campaigns tab")))</f>
        <v>✓</v>
      </c>
      <c r="V831" s="83" t="n">
        <f aca="false">IF(K831="","",K831*IF(Settings!$B$22=Settings!$C$6,1,IF(Settings!$B$22="USD",1/INDEX(Settings!$B$29:$B$40,MONTH(A831)),INDEX(Settings!$B$29:$B$40,MONTH(A831)))))</f>
        <v>24.74</v>
      </c>
    </row>
    <row r="832" customFormat="false" ht="15" hidden="false" customHeight="false" outlineLevel="0" collapsed="false">
      <c r="A832" s="81" t="n">
        <v>46162</v>
      </c>
      <c r="B832" s="81" t="n">
        <v>46162</v>
      </c>
      <c r="C832" s="82" t="s">
        <v>168</v>
      </c>
      <c r="D832" s="82" t="s">
        <v>522</v>
      </c>
      <c r="E832" s="82" t="s">
        <v>529</v>
      </c>
      <c r="F832" s="0" t="n">
        <v>10</v>
      </c>
      <c r="G832" s="82" t="s">
        <v>534</v>
      </c>
      <c r="H832" s="0" t="n">
        <v>27.918</v>
      </c>
      <c r="I832" s="0" t="n">
        <v>100</v>
      </c>
      <c r="J832" s="82" t="s">
        <v>528</v>
      </c>
      <c r="K832" s="83" t="n">
        <v>279.18</v>
      </c>
      <c r="L832" s="0" t="n">
        <v>6637</v>
      </c>
      <c r="M832" s="0" t="n">
        <v>4697</v>
      </c>
      <c r="N832" s="0" t="n">
        <v>1.41303</v>
      </c>
      <c r="O832" s="0" t="n">
        <v>61</v>
      </c>
      <c r="P832" s="0" t="n">
        <v>10</v>
      </c>
      <c r="Q832" s="82" t="s">
        <v>527</v>
      </c>
      <c r="U832" s="0" t="str">
        <f aca="false">IF(C832="","",IF(COUNTIF(Campaigns!$A$7:$A$300,C832)&gt;0,"✓",IF(N(K832)=0,"– no spend","⚠ add to Campaigns tab")))</f>
        <v>✓</v>
      </c>
      <c r="V832" s="83" t="n">
        <f aca="false">IF(K832="","",K832*IF(Settings!$B$22=Settings!$C$6,1,IF(Settings!$B$22="USD",1/INDEX(Settings!$B$29:$B$40,MONTH(A832)),INDEX(Settings!$B$29:$B$40,MONTH(A832)))))</f>
        <v>279.18</v>
      </c>
    </row>
    <row r="833" customFormat="false" ht="15" hidden="false" customHeight="false" outlineLevel="0" collapsed="false">
      <c r="A833" s="81" t="n">
        <v>46162</v>
      </c>
      <c r="B833" s="81" t="n">
        <v>46162</v>
      </c>
      <c r="C833" s="82" t="s">
        <v>170</v>
      </c>
      <c r="D833" s="82" t="s">
        <v>522</v>
      </c>
      <c r="E833" s="82" t="s">
        <v>523</v>
      </c>
      <c r="F833" s="0" t="n">
        <v>2</v>
      </c>
      <c r="G833" s="82" t="s">
        <v>524</v>
      </c>
      <c r="H833" s="0" t="n">
        <v>28.595</v>
      </c>
      <c r="I833" s="0" t="n">
        <v>70</v>
      </c>
      <c r="J833" s="82" t="s">
        <v>528</v>
      </c>
      <c r="K833" s="83" t="n">
        <v>57.19</v>
      </c>
      <c r="L833" s="0" t="n">
        <v>1102</v>
      </c>
      <c r="M833" s="0" t="n">
        <v>886</v>
      </c>
      <c r="N833" s="0" t="n">
        <v>1.243792</v>
      </c>
      <c r="O833" s="0" t="n">
        <v>16</v>
      </c>
      <c r="P833" s="0" t="n">
        <v>2</v>
      </c>
      <c r="Q833" s="82" t="s">
        <v>527</v>
      </c>
      <c r="U833" s="0" t="str">
        <f aca="false">IF(C833="","",IF(COUNTIF(Campaigns!$A$7:$A$300,C833)&gt;0,"✓",IF(N(K833)=0,"– no spend","⚠ add to Campaigns tab")))</f>
        <v>✓</v>
      </c>
      <c r="V833" s="83" t="n">
        <f aca="false">IF(K833="","",K833*IF(Settings!$B$22=Settings!$C$6,1,IF(Settings!$B$22="USD",1/INDEX(Settings!$B$29:$B$40,MONTH(A833)),INDEX(Settings!$B$29:$B$40,MONTH(A833)))))</f>
        <v>57.19</v>
      </c>
    </row>
    <row r="834" customFormat="false" ht="15" hidden="false" customHeight="false" outlineLevel="0" collapsed="false">
      <c r="A834" s="81" t="n">
        <v>46162</v>
      </c>
      <c r="B834" s="81" t="n">
        <v>46162</v>
      </c>
      <c r="C834" s="82" t="s">
        <v>169</v>
      </c>
      <c r="D834" s="82" t="s">
        <v>530</v>
      </c>
      <c r="E834" s="82" t="s">
        <v>529</v>
      </c>
      <c r="F834" s="0" t="n">
        <v>3</v>
      </c>
      <c r="G834" s="82" t="s">
        <v>531</v>
      </c>
      <c r="H834" s="0" t="n">
        <v>11.00666667</v>
      </c>
      <c r="I834" s="0" t="n">
        <v>41.29</v>
      </c>
      <c r="J834" s="82" t="s">
        <v>528</v>
      </c>
      <c r="K834" s="83" t="n">
        <v>33.02</v>
      </c>
      <c r="L834" s="0" t="n">
        <v>1869</v>
      </c>
      <c r="M834" s="0" t="n">
        <v>1143</v>
      </c>
      <c r="N834" s="0" t="n">
        <v>1.635171</v>
      </c>
      <c r="O834" s="0" t="n">
        <v>22</v>
      </c>
      <c r="P834" s="0" t="n">
        <v>3</v>
      </c>
      <c r="Q834" s="82" t="s">
        <v>527</v>
      </c>
      <c r="U834" s="0" t="str">
        <f aca="false">IF(C834="","",IF(COUNTIF(Campaigns!$A$7:$A$300,C834)&gt;0,"✓",IF(N(K834)=0,"– no spend","⚠ add to Campaigns tab")))</f>
        <v>✓</v>
      </c>
      <c r="V834" s="83" t="n">
        <f aca="false">IF(K834="","",K834*IF(Settings!$B$22=Settings!$C$6,1,IF(Settings!$B$22="USD",1/INDEX(Settings!$B$29:$B$40,MONTH(A834)),INDEX(Settings!$B$29:$B$40,MONTH(A834)))))</f>
        <v>33.02</v>
      </c>
    </row>
    <row r="835" customFormat="false" ht="15" hidden="false" customHeight="false" outlineLevel="0" collapsed="false">
      <c r="A835" s="81" t="n">
        <v>46163</v>
      </c>
      <c r="B835" s="81" t="n">
        <v>46163</v>
      </c>
      <c r="C835" s="82" t="s">
        <v>171</v>
      </c>
      <c r="D835" s="82" t="s">
        <v>522</v>
      </c>
      <c r="E835" s="82" t="s">
        <v>532</v>
      </c>
      <c r="I835" s="0" t="n">
        <v>90</v>
      </c>
      <c r="J835" s="82" t="s">
        <v>528</v>
      </c>
      <c r="K835" s="83" t="n">
        <v>112.41</v>
      </c>
      <c r="L835" s="0" t="n">
        <v>2461</v>
      </c>
      <c r="M835" s="0" t="n">
        <v>1860</v>
      </c>
      <c r="N835" s="0" t="n">
        <v>1.323118</v>
      </c>
      <c r="O835" s="0" t="n">
        <v>27</v>
      </c>
      <c r="P835" s="0" t="n">
        <v>8</v>
      </c>
      <c r="Q835" s="82" t="s">
        <v>527</v>
      </c>
      <c r="U835" s="0" t="str">
        <f aca="false">IF(C835="","",IF(COUNTIF(Campaigns!$A$7:$A$300,C835)&gt;0,"✓",IF(N(K835)=0,"– no spend","⚠ add to Campaigns tab")))</f>
        <v>✓</v>
      </c>
      <c r="V835" s="83" t="n">
        <f aca="false">IF(K835="","",K835*IF(Settings!$B$22=Settings!$C$6,1,IF(Settings!$B$22="USD",1/INDEX(Settings!$B$29:$B$40,MONTH(A835)),INDEX(Settings!$B$29:$B$40,MONTH(A835)))))</f>
        <v>112.41</v>
      </c>
    </row>
    <row r="836" customFormat="false" ht="15" hidden="false" customHeight="false" outlineLevel="0" collapsed="false">
      <c r="A836" s="81" t="n">
        <v>46163</v>
      </c>
      <c r="B836" s="81" t="n">
        <v>46163</v>
      </c>
      <c r="C836" s="82" t="s">
        <v>167</v>
      </c>
      <c r="D836" s="82" t="s">
        <v>522</v>
      </c>
      <c r="E836" s="82" t="s">
        <v>523</v>
      </c>
      <c r="F836" s="0" t="n">
        <v>8</v>
      </c>
      <c r="G836" s="82" t="s">
        <v>524</v>
      </c>
      <c r="H836" s="0" t="n">
        <v>14.12</v>
      </c>
      <c r="I836" s="0" t="n">
        <v>50</v>
      </c>
      <c r="J836" s="82" t="s">
        <v>528</v>
      </c>
      <c r="K836" s="83" t="n">
        <v>112.96</v>
      </c>
      <c r="L836" s="0" t="n">
        <v>8266</v>
      </c>
      <c r="M836" s="0" t="n">
        <v>5542</v>
      </c>
      <c r="N836" s="0" t="n">
        <v>1.491519</v>
      </c>
      <c r="O836" s="0" t="n">
        <v>83</v>
      </c>
      <c r="P836" s="0" t="n">
        <v>7</v>
      </c>
      <c r="Q836" s="82" t="s">
        <v>527</v>
      </c>
      <c r="U836" s="0" t="str">
        <f aca="false">IF(C836="","",IF(COUNTIF(Campaigns!$A$7:$A$300,C836)&gt;0,"✓",IF(N(K836)=0,"– no spend","⚠ add to Campaigns tab")))</f>
        <v>✓</v>
      </c>
      <c r="V836" s="83" t="n">
        <f aca="false">IF(K836="","",K836*IF(Settings!$B$22=Settings!$C$6,1,IF(Settings!$B$22="USD",1/INDEX(Settings!$B$29:$B$40,MONTH(A836)),INDEX(Settings!$B$29:$B$40,MONTH(A836)))))</f>
        <v>112.96</v>
      </c>
    </row>
    <row r="837" customFormat="false" ht="15" hidden="false" customHeight="false" outlineLevel="0" collapsed="false">
      <c r="A837" s="81" t="n">
        <v>46163</v>
      </c>
      <c r="B837" s="81" t="n">
        <v>46163</v>
      </c>
      <c r="C837" s="82" t="s">
        <v>166</v>
      </c>
      <c r="D837" s="82" t="s">
        <v>522</v>
      </c>
      <c r="E837" s="82" t="s">
        <v>523</v>
      </c>
      <c r="F837" s="0" t="n">
        <v>1</v>
      </c>
      <c r="G837" s="82" t="s">
        <v>524</v>
      </c>
      <c r="H837" s="0" t="n">
        <v>205.95</v>
      </c>
      <c r="I837" s="82" t="s">
        <v>525</v>
      </c>
      <c r="J837" s="82" t="s">
        <v>526</v>
      </c>
      <c r="K837" s="83" t="n">
        <v>205.95</v>
      </c>
      <c r="L837" s="0" t="n">
        <v>16527</v>
      </c>
      <c r="M837" s="0" t="n">
        <v>12268</v>
      </c>
      <c r="N837" s="0" t="n">
        <v>1.347163</v>
      </c>
      <c r="O837" s="0" t="n">
        <v>145</v>
      </c>
      <c r="P837" s="0" t="n">
        <v>1</v>
      </c>
      <c r="Q837" s="82" t="s">
        <v>527</v>
      </c>
      <c r="U837" s="0" t="str">
        <f aca="false">IF(C837="","",IF(COUNTIF(Campaigns!$A$7:$A$300,C837)&gt;0,"✓",IF(N(K837)=0,"– no spend","⚠ add to Campaigns tab")))</f>
        <v>✓</v>
      </c>
      <c r="V837" s="83" t="n">
        <f aca="false">IF(K837="","",K837*IF(Settings!$B$22=Settings!$C$6,1,IF(Settings!$B$22="USD",1/INDEX(Settings!$B$29:$B$40,MONTH(A837)),INDEX(Settings!$B$29:$B$40,MONTH(A837)))))</f>
        <v>205.95</v>
      </c>
    </row>
    <row r="838" customFormat="false" ht="15" hidden="false" customHeight="false" outlineLevel="0" collapsed="false">
      <c r="A838" s="81" t="n">
        <v>46163</v>
      </c>
      <c r="B838" s="81" t="n">
        <v>46163</v>
      </c>
      <c r="C838" s="82" t="s">
        <v>179</v>
      </c>
      <c r="D838" s="82" t="s">
        <v>522</v>
      </c>
      <c r="E838" s="82" t="s">
        <v>529</v>
      </c>
      <c r="I838" s="0" t="n">
        <v>20</v>
      </c>
      <c r="J838" s="82" t="s">
        <v>528</v>
      </c>
      <c r="K838" s="83" t="n">
        <v>12.33</v>
      </c>
      <c r="L838" s="0" t="n">
        <v>1627</v>
      </c>
      <c r="M838" s="0" t="n">
        <v>1103</v>
      </c>
      <c r="N838" s="0" t="n">
        <v>1.475068</v>
      </c>
      <c r="O838" s="0" t="n">
        <v>7</v>
      </c>
      <c r="Q838" s="82" t="s">
        <v>527</v>
      </c>
      <c r="U838" s="0" t="str">
        <f aca="false">IF(C838="","",IF(COUNTIF(Campaigns!$A$7:$A$300,C838)&gt;0,"✓",IF(N(K838)=0,"– no spend","⚠ add to Campaigns tab")))</f>
        <v>✓</v>
      </c>
      <c r="V838" s="83" t="n">
        <f aca="false">IF(K838="","",K838*IF(Settings!$B$22=Settings!$C$6,1,IF(Settings!$B$22="USD",1/INDEX(Settings!$B$29:$B$40,MONTH(A838)),INDEX(Settings!$B$29:$B$40,MONTH(A838)))))</f>
        <v>12.33</v>
      </c>
    </row>
    <row r="839" customFormat="false" ht="15" hidden="false" customHeight="false" outlineLevel="0" collapsed="false">
      <c r="A839" s="81" t="n">
        <v>46163</v>
      </c>
      <c r="B839" s="81" t="n">
        <v>46163</v>
      </c>
      <c r="C839" s="82" t="s">
        <v>168</v>
      </c>
      <c r="D839" s="82" t="s">
        <v>522</v>
      </c>
      <c r="E839" s="82" t="s">
        <v>529</v>
      </c>
      <c r="F839" s="0" t="n">
        <v>5</v>
      </c>
      <c r="G839" s="82" t="s">
        <v>534</v>
      </c>
      <c r="H839" s="0" t="n">
        <v>39.328</v>
      </c>
      <c r="I839" s="0" t="n">
        <v>100</v>
      </c>
      <c r="J839" s="82" t="s">
        <v>528</v>
      </c>
      <c r="K839" s="83" t="n">
        <v>196.64</v>
      </c>
      <c r="L839" s="0" t="n">
        <v>5021</v>
      </c>
      <c r="M839" s="0" t="n">
        <v>3837</v>
      </c>
      <c r="N839" s="0" t="n">
        <v>1.308574</v>
      </c>
      <c r="O839" s="0" t="n">
        <v>37</v>
      </c>
      <c r="P839" s="0" t="n">
        <v>5</v>
      </c>
      <c r="Q839" s="82" t="s">
        <v>527</v>
      </c>
      <c r="U839" s="0" t="str">
        <f aca="false">IF(C839="","",IF(COUNTIF(Campaigns!$A$7:$A$300,C839)&gt;0,"✓",IF(N(K839)=0,"– no spend","⚠ add to Campaigns tab")))</f>
        <v>✓</v>
      </c>
      <c r="V839" s="83" t="n">
        <f aca="false">IF(K839="","",K839*IF(Settings!$B$22=Settings!$C$6,1,IF(Settings!$B$22="USD",1/INDEX(Settings!$B$29:$B$40,MONTH(A839)),INDEX(Settings!$B$29:$B$40,MONTH(A839)))))</f>
        <v>196.64</v>
      </c>
    </row>
    <row r="840" customFormat="false" ht="15" hidden="false" customHeight="false" outlineLevel="0" collapsed="false">
      <c r="A840" s="81" t="n">
        <v>46163</v>
      </c>
      <c r="B840" s="81" t="n">
        <v>46163</v>
      </c>
      <c r="C840" s="82" t="s">
        <v>170</v>
      </c>
      <c r="D840" s="82" t="s">
        <v>522</v>
      </c>
      <c r="E840" s="82" t="s">
        <v>523</v>
      </c>
      <c r="F840" s="0" t="n">
        <v>2</v>
      </c>
      <c r="G840" s="82" t="s">
        <v>524</v>
      </c>
      <c r="H840" s="0" t="n">
        <v>47.395</v>
      </c>
      <c r="I840" s="0" t="n">
        <v>70</v>
      </c>
      <c r="J840" s="82" t="s">
        <v>528</v>
      </c>
      <c r="K840" s="83" t="n">
        <v>94.79</v>
      </c>
      <c r="L840" s="0" t="n">
        <v>2419</v>
      </c>
      <c r="M840" s="0" t="n">
        <v>1955</v>
      </c>
      <c r="N840" s="0" t="n">
        <v>1.23734</v>
      </c>
      <c r="O840" s="0" t="n">
        <v>20</v>
      </c>
      <c r="P840" s="0" t="n">
        <v>2</v>
      </c>
      <c r="Q840" s="82" t="s">
        <v>527</v>
      </c>
      <c r="U840" s="0" t="str">
        <f aca="false">IF(C840="","",IF(COUNTIF(Campaigns!$A$7:$A$300,C840)&gt;0,"✓",IF(N(K840)=0,"– no spend","⚠ add to Campaigns tab")))</f>
        <v>✓</v>
      </c>
      <c r="V840" s="83" t="n">
        <f aca="false">IF(K840="","",K840*IF(Settings!$B$22=Settings!$C$6,1,IF(Settings!$B$22="USD",1/INDEX(Settings!$B$29:$B$40,MONTH(A840)),INDEX(Settings!$B$29:$B$40,MONTH(A840)))))</f>
        <v>94.79</v>
      </c>
    </row>
    <row r="841" customFormat="false" ht="15" hidden="false" customHeight="false" outlineLevel="0" collapsed="false">
      <c r="A841" s="81" t="n">
        <v>46163</v>
      </c>
      <c r="B841" s="81" t="n">
        <v>46163</v>
      </c>
      <c r="C841" s="82" t="s">
        <v>169</v>
      </c>
      <c r="D841" s="82" t="s">
        <v>530</v>
      </c>
      <c r="E841" s="82" t="s">
        <v>529</v>
      </c>
      <c r="F841" s="0" t="n">
        <v>2</v>
      </c>
      <c r="G841" s="82" t="s">
        <v>531</v>
      </c>
      <c r="H841" s="0" t="n">
        <v>12.675</v>
      </c>
      <c r="I841" s="0" t="n">
        <v>41.29</v>
      </c>
      <c r="J841" s="82" t="s">
        <v>528</v>
      </c>
      <c r="K841" s="83" t="n">
        <v>25.35</v>
      </c>
      <c r="L841" s="0" t="n">
        <v>1148</v>
      </c>
      <c r="M841" s="0" t="n">
        <v>776</v>
      </c>
      <c r="N841" s="0" t="n">
        <v>1.479381</v>
      </c>
      <c r="O841" s="0" t="n">
        <v>8</v>
      </c>
      <c r="P841" s="0" t="n">
        <v>2</v>
      </c>
      <c r="Q841" s="82" t="s">
        <v>527</v>
      </c>
      <c r="U841" s="0" t="str">
        <f aca="false">IF(C841="","",IF(COUNTIF(Campaigns!$A$7:$A$300,C841)&gt;0,"✓",IF(N(K841)=0,"– no spend","⚠ add to Campaigns tab")))</f>
        <v>✓</v>
      </c>
      <c r="V841" s="83" t="n">
        <f aca="false">IF(K841="","",K841*IF(Settings!$B$22=Settings!$C$6,1,IF(Settings!$B$22="USD",1/INDEX(Settings!$B$29:$B$40,MONTH(A841)),INDEX(Settings!$B$29:$B$40,MONTH(A841)))))</f>
        <v>25.35</v>
      </c>
    </row>
    <row r="842" customFormat="false" ht="15" hidden="false" customHeight="false" outlineLevel="0" collapsed="false">
      <c r="A842" s="81" t="n">
        <v>46164</v>
      </c>
      <c r="B842" s="81" t="n">
        <v>46164</v>
      </c>
      <c r="C842" s="82" t="s">
        <v>171</v>
      </c>
      <c r="D842" s="82" t="s">
        <v>522</v>
      </c>
      <c r="E842" s="82" t="s">
        <v>532</v>
      </c>
      <c r="I842" s="0" t="n">
        <v>90</v>
      </c>
      <c r="J842" s="82" t="s">
        <v>528</v>
      </c>
      <c r="K842" s="83" t="n">
        <v>86.26</v>
      </c>
      <c r="L842" s="0" t="n">
        <v>2753</v>
      </c>
      <c r="M842" s="0" t="n">
        <v>2056</v>
      </c>
      <c r="N842" s="0" t="n">
        <v>1.339008</v>
      </c>
      <c r="O842" s="0" t="n">
        <v>32</v>
      </c>
      <c r="P842" s="0" t="n">
        <v>1</v>
      </c>
      <c r="Q842" s="82" t="s">
        <v>527</v>
      </c>
      <c r="U842" s="0" t="str">
        <f aca="false">IF(C842="","",IF(COUNTIF(Campaigns!$A$7:$A$300,C842)&gt;0,"✓",IF(N(K842)=0,"– no spend","⚠ add to Campaigns tab")))</f>
        <v>✓</v>
      </c>
      <c r="V842" s="83" t="n">
        <f aca="false">IF(K842="","",K842*IF(Settings!$B$22=Settings!$C$6,1,IF(Settings!$B$22="USD",1/INDEX(Settings!$B$29:$B$40,MONTH(A842)),INDEX(Settings!$B$29:$B$40,MONTH(A842)))))</f>
        <v>86.26</v>
      </c>
    </row>
    <row r="843" customFormat="false" ht="15" hidden="false" customHeight="false" outlineLevel="0" collapsed="false">
      <c r="A843" s="81" t="n">
        <v>46164</v>
      </c>
      <c r="B843" s="81" t="n">
        <v>46164</v>
      </c>
      <c r="C843" s="82" t="s">
        <v>167</v>
      </c>
      <c r="D843" s="82" t="s">
        <v>522</v>
      </c>
      <c r="E843" s="82" t="s">
        <v>523</v>
      </c>
      <c r="F843" s="0" t="n">
        <v>4</v>
      </c>
      <c r="G843" s="82" t="s">
        <v>524</v>
      </c>
      <c r="H843" s="0" t="n">
        <v>23.165</v>
      </c>
      <c r="I843" s="0" t="n">
        <v>50</v>
      </c>
      <c r="J843" s="82" t="s">
        <v>528</v>
      </c>
      <c r="K843" s="83" t="n">
        <v>92.66</v>
      </c>
      <c r="L843" s="0" t="n">
        <v>7322</v>
      </c>
      <c r="M843" s="0" t="n">
        <v>5450</v>
      </c>
      <c r="N843" s="0" t="n">
        <v>1.343486</v>
      </c>
      <c r="O843" s="0" t="n">
        <v>60</v>
      </c>
      <c r="P843" s="0" t="n">
        <v>4</v>
      </c>
      <c r="Q843" s="82" t="s">
        <v>527</v>
      </c>
      <c r="U843" s="0" t="str">
        <f aca="false">IF(C843="","",IF(COUNTIF(Campaigns!$A$7:$A$300,C843)&gt;0,"✓",IF(N(K843)=0,"– no spend","⚠ add to Campaigns tab")))</f>
        <v>✓</v>
      </c>
      <c r="V843" s="83" t="n">
        <f aca="false">IF(K843="","",K843*IF(Settings!$B$22=Settings!$C$6,1,IF(Settings!$B$22="USD",1/INDEX(Settings!$B$29:$B$40,MONTH(A843)),INDEX(Settings!$B$29:$B$40,MONTH(A843)))))</f>
        <v>92.66</v>
      </c>
    </row>
    <row r="844" customFormat="false" ht="15" hidden="false" customHeight="false" outlineLevel="0" collapsed="false">
      <c r="A844" s="81" t="n">
        <v>46164</v>
      </c>
      <c r="B844" s="81" t="n">
        <v>46164</v>
      </c>
      <c r="C844" s="82" t="s">
        <v>166</v>
      </c>
      <c r="D844" s="82" t="s">
        <v>522</v>
      </c>
      <c r="E844" s="82" t="s">
        <v>523</v>
      </c>
      <c r="F844" s="0" t="n">
        <v>1</v>
      </c>
      <c r="G844" s="82" t="s">
        <v>524</v>
      </c>
      <c r="H844" s="0" t="n">
        <v>213.32</v>
      </c>
      <c r="I844" s="82" t="s">
        <v>525</v>
      </c>
      <c r="J844" s="82" t="s">
        <v>526</v>
      </c>
      <c r="K844" s="83" t="n">
        <v>213.32</v>
      </c>
      <c r="L844" s="0" t="n">
        <v>16840</v>
      </c>
      <c r="M844" s="0" t="n">
        <v>13050</v>
      </c>
      <c r="N844" s="0" t="n">
        <v>1.290421</v>
      </c>
      <c r="O844" s="0" t="n">
        <v>130</v>
      </c>
      <c r="P844" s="0" t="n">
        <v>1</v>
      </c>
      <c r="Q844" s="82" t="s">
        <v>527</v>
      </c>
      <c r="U844" s="0" t="str">
        <f aca="false">IF(C844="","",IF(COUNTIF(Campaigns!$A$7:$A$300,C844)&gt;0,"✓",IF(N(K844)=0,"– no spend","⚠ add to Campaigns tab")))</f>
        <v>✓</v>
      </c>
      <c r="V844" s="83" t="n">
        <f aca="false">IF(K844="","",K844*IF(Settings!$B$22=Settings!$C$6,1,IF(Settings!$B$22="USD",1/INDEX(Settings!$B$29:$B$40,MONTH(A844)),INDEX(Settings!$B$29:$B$40,MONTH(A844)))))</f>
        <v>213.32</v>
      </c>
    </row>
    <row r="845" customFormat="false" ht="15" hidden="false" customHeight="false" outlineLevel="0" collapsed="false">
      <c r="A845" s="81" t="n">
        <v>46164</v>
      </c>
      <c r="B845" s="81" t="n">
        <v>46164</v>
      </c>
      <c r="C845" s="82" t="s">
        <v>179</v>
      </c>
      <c r="D845" s="82" t="s">
        <v>522</v>
      </c>
      <c r="E845" s="82" t="s">
        <v>529</v>
      </c>
      <c r="I845" s="0" t="n">
        <v>20</v>
      </c>
      <c r="J845" s="82" t="s">
        <v>528</v>
      </c>
      <c r="K845" s="83" t="n">
        <v>15.11</v>
      </c>
      <c r="L845" s="0" t="n">
        <v>1746</v>
      </c>
      <c r="M845" s="0" t="n">
        <v>1247</v>
      </c>
      <c r="N845" s="0" t="n">
        <v>1.40016</v>
      </c>
      <c r="O845" s="0" t="n">
        <v>14</v>
      </c>
      <c r="Q845" s="82" t="s">
        <v>527</v>
      </c>
      <c r="U845" s="0" t="str">
        <f aca="false">IF(C845="","",IF(COUNTIF(Campaigns!$A$7:$A$300,C845)&gt;0,"✓",IF(N(K845)=0,"– no spend","⚠ add to Campaigns tab")))</f>
        <v>✓</v>
      </c>
      <c r="V845" s="83" t="n">
        <f aca="false">IF(K845="","",K845*IF(Settings!$B$22=Settings!$C$6,1,IF(Settings!$B$22="USD",1/INDEX(Settings!$B$29:$B$40,MONTH(A845)),INDEX(Settings!$B$29:$B$40,MONTH(A845)))))</f>
        <v>15.11</v>
      </c>
    </row>
    <row r="846" customFormat="false" ht="15" hidden="false" customHeight="false" outlineLevel="0" collapsed="false">
      <c r="A846" s="81" t="n">
        <v>46164</v>
      </c>
      <c r="B846" s="81" t="n">
        <v>46164</v>
      </c>
      <c r="C846" s="82" t="s">
        <v>168</v>
      </c>
      <c r="D846" s="82" t="s">
        <v>522</v>
      </c>
      <c r="E846" s="82" t="s">
        <v>529</v>
      </c>
      <c r="F846" s="0" t="n">
        <v>4</v>
      </c>
      <c r="G846" s="82" t="s">
        <v>534</v>
      </c>
      <c r="H846" s="0" t="n">
        <v>53.1225</v>
      </c>
      <c r="I846" s="0" t="n">
        <v>100</v>
      </c>
      <c r="J846" s="82" t="s">
        <v>528</v>
      </c>
      <c r="K846" s="83" t="n">
        <v>212.49</v>
      </c>
      <c r="L846" s="0" t="n">
        <v>5252</v>
      </c>
      <c r="M846" s="0" t="n">
        <v>4243</v>
      </c>
      <c r="N846" s="0" t="n">
        <v>1.237803</v>
      </c>
      <c r="O846" s="0" t="n">
        <v>45</v>
      </c>
      <c r="P846" s="0" t="n">
        <v>4</v>
      </c>
      <c r="Q846" s="82" t="s">
        <v>527</v>
      </c>
      <c r="U846" s="0" t="str">
        <f aca="false">IF(C846="","",IF(COUNTIF(Campaigns!$A$7:$A$300,C846)&gt;0,"✓",IF(N(K846)=0,"– no spend","⚠ add to Campaigns tab")))</f>
        <v>✓</v>
      </c>
      <c r="V846" s="83" t="n">
        <f aca="false">IF(K846="","",K846*IF(Settings!$B$22=Settings!$C$6,1,IF(Settings!$B$22="USD",1/INDEX(Settings!$B$29:$B$40,MONTH(A846)),INDEX(Settings!$B$29:$B$40,MONTH(A846)))))</f>
        <v>212.49</v>
      </c>
    </row>
    <row r="847" customFormat="false" ht="15" hidden="false" customHeight="false" outlineLevel="0" collapsed="false">
      <c r="A847" s="81" t="n">
        <v>46164</v>
      </c>
      <c r="B847" s="81" t="n">
        <v>46164</v>
      </c>
      <c r="C847" s="82" t="s">
        <v>170</v>
      </c>
      <c r="D847" s="82" t="s">
        <v>522</v>
      </c>
      <c r="E847" s="82" t="s">
        <v>523</v>
      </c>
      <c r="F847" s="0" t="n">
        <v>4</v>
      </c>
      <c r="G847" s="82" t="s">
        <v>524</v>
      </c>
      <c r="H847" s="0" t="n">
        <v>18.9325</v>
      </c>
      <c r="I847" s="0" t="n">
        <v>70</v>
      </c>
      <c r="J847" s="82" t="s">
        <v>528</v>
      </c>
      <c r="K847" s="83" t="n">
        <v>75.73</v>
      </c>
      <c r="L847" s="0" t="n">
        <v>2031</v>
      </c>
      <c r="M847" s="0" t="n">
        <v>1714</v>
      </c>
      <c r="N847" s="0" t="n">
        <v>1.184947</v>
      </c>
      <c r="O847" s="0" t="n">
        <v>26</v>
      </c>
      <c r="P847" s="0" t="n">
        <v>4</v>
      </c>
      <c r="Q847" s="82" t="s">
        <v>527</v>
      </c>
      <c r="U847" s="0" t="str">
        <f aca="false">IF(C847="","",IF(COUNTIF(Campaigns!$A$7:$A$300,C847)&gt;0,"✓",IF(N(K847)=0,"– no spend","⚠ add to Campaigns tab")))</f>
        <v>✓</v>
      </c>
      <c r="V847" s="83" t="n">
        <f aca="false">IF(K847="","",K847*IF(Settings!$B$22=Settings!$C$6,1,IF(Settings!$B$22="USD",1/INDEX(Settings!$B$29:$B$40,MONTH(A847)),INDEX(Settings!$B$29:$B$40,MONTH(A847)))))</f>
        <v>75.73</v>
      </c>
    </row>
    <row r="848" customFormat="false" ht="15" hidden="false" customHeight="false" outlineLevel="0" collapsed="false">
      <c r="A848" s="81" t="n">
        <v>46164</v>
      </c>
      <c r="B848" s="81" t="n">
        <v>46164</v>
      </c>
      <c r="C848" s="82" t="s">
        <v>169</v>
      </c>
      <c r="D848" s="82" t="s">
        <v>530</v>
      </c>
      <c r="E848" s="82" t="s">
        <v>529</v>
      </c>
      <c r="F848" s="0" t="n">
        <v>2</v>
      </c>
      <c r="G848" s="82" t="s">
        <v>531</v>
      </c>
      <c r="H848" s="0" t="n">
        <v>13.895</v>
      </c>
      <c r="I848" s="0" t="n">
        <v>41.29</v>
      </c>
      <c r="J848" s="82" t="s">
        <v>528</v>
      </c>
      <c r="K848" s="83" t="n">
        <v>27.79</v>
      </c>
      <c r="L848" s="0" t="n">
        <v>1115</v>
      </c>
      <c r="M848" s="0" t="n">
        <v>819</v>
      </c>
      <c r="N848" s="0" t="n">
        <v>1.361416</v>
      </c>
      <c r="O848" s="0" t="n">
        <v>12</v>
      </c>
      <c r="P848" s="0" t="n">
        <v>2</v>
      </c>
      <c r="Q848" s="82" t="s">
        <v>527</v>
      </c>
      <c r="U848" s="0" t="str">
        <f aca="false">IF(C848="","",IF(COUNTIF(Campaigns!$A$7:$A$300,C848)&gt;0,"✓",IF(N(K848)=0,"– no spend","⚠ add to Campaigns tab")))</f>
        <v>✓</v>
      </c>
      <c r="V848" s="83" t="n">
        <f aca="false">IF(K848="","",K848*IF(Settings!$B$22=Settings!$C$6,1,IF(Settings!$B$22="USD",1/INDEX(Settings!$B$29:$B$40,MONTH(A848)),INDEX(Settings!$B$29:$B$40,MONTH(A848)))))</f>
        <v>27.79</v>
      </c>
    </row>
    <row r="849" customFormat="false" ht="15" hidden="false" customHeight="false" outlineLevel="0" collapsed="false">
      <c r="A849" s="81" t="n">
        <v>46165</v>
      </c>
      <c r="B849" s="81" t="n">
        <v>46165</v>
      </c>
      <c r="C849" s="82" t="s">
        <v>171</v>
      </c>
      <c r="D849" s="82" t="s">
        <v>522</v>
      </c>
      <c r="E849" s="82" t="s">
        <v>532</v>
      </c>
      <c r="I849" s="0" t="n">
        <v>90</v>
      </c>
      <c r="J849" s="82" t="s">
        <v>528</v>
      </c>
      <c r="K849" s="83" t="n">
        <v>67.94</v>
      </c>
      <c r="L849" s="0" t="n">
        <v>1756</v>
      </c>
      <c r="M849" s="0" t="n">
        <v>1370</v>
      </c>
      <c r="N849" s="0" t="n">
        <v>1.281752</v>
      </c>
      <c r="O849" s="0" t="n">
        <v>21</v>
      </c>
      <c r="P849" s="0" t="n">
        <v>4</v>
      </c>
      <c r="Q849" s="82" t="s">
        <v>527</v>
      </c>
      <c r="U849" s="0" t="str">
        <f aca="false">IF(C849="","",IF(COUNTIF(Campaigns!$A$7:$A$300,C849)&gt;0,"✓",IF(N(K849)=0,"– no spend","⚠ add to Campaigns tab")))</f>
        <v>✓</v>
      </c>
      <c r="V849" s="83" t="n">
        <f aca="false">IF(K849="","",K849*IF(Settings!$B$22=Settings!$C$6,1,IF(Settings!$B$22="USD",1/INDEX(Settings!$B$29:$B$40,MONTH(A849)),INDEX(Settings!$B$29:$B$40,MONTH(A849)))))</f>
        <v>67.94</v>
      </c>
    </row>
    <row r="850" customFormat="false" ht="15" hidden="false" customHeight="false" outlineLevel="0" collapsed="false">
      <c r="A850" s="81" t="n">
        <v>46165</v>
      </c>
      <c r="B850" s="81" t="n">
        <v>46165</v>
      </c>
      <c r="C850" s="82" t="s">
        <v>167</v>
      </c>
      <c r="D850" s="82" t="s">
        <v>522</v>
      </c>
      <c r="E850" s="82" t="s">
        <v>523</v>
      </c>
      <c r="F850" s="0" t="n">
        <v>3</v>
      </c>
      <c r="G850" s="82" t="s">
        <v>524</v>
      </c>
      <c r="H850" s="0" t="n">
        <v>35.12666667</v>
      </c>
      <c r="I850" s="0" t="n">
        <v>50</v>
      </c>
      <c r="J850" s="82" t="s">
        <v>528</v>
      </c>
      <c r="K850" s="83" t="n">
        <v>105.38</v>
      </c>
      <c r="L850" s="0" t="n">
        <v>7484</v>
      </c>
      <c r="M850" s="0" t="n">
        <v>5447</v>
      </c>
      <c r="N850" s="0" t="n">
        <v>1.373967</v>
      </c>
      <c r="O850" s="0" t="n">
        <v>61</v>
      </c>
      <c r="P850" s="0" t="n">
        <v>3</v>
      </c>
      <c r="Q850" s="82" t="s">
        <v>527</v>
      </c>
      <c r="U850" s="0" t="str">
        <f aca="false">IF(C850="","",IF(COUNTIF(Campaigns!$A$7:$A$300,C850)&gt;0,"✓",IF(N(K850)=0,"– no spend","⚠ add to Campaigns tab")))</f>
        <v>✓</v>
      </c>
      <c r="V850" s="83" t="n">
        <f aca="false">IF(K850="","",K850*IF(Settings!$B$22=Settings!$C$6,1,IF(Settings!$B$22="USD",1/INDEX(Settings!$B$29:$B$40,MONTH(A850)),INDEX(Settings!$B$29:$B$40,MONTH(A850)))))</f>
        <v>105.38</v>
      </c>
    </row>
    <row r="851" customFormat="false" ht="15" hidden="false" customHeight="false" outlineLevel="0" collapsed="false">
      <c r="A851" s="81" t="n">
        <v>46165</v>
      </c>
      <c r="B851" s="81" t="n">
        <v>46165</v>
      </c>
      <c r="C851" s="82" t="s">
        <v>166</v>
      </c>
      <c r="D851" s="82" t="s">
        <v>522</v>
      </c>
      <c r="E851" s="82" t="s">
        <v>523</v>
      </c>
      <c r="F851" s="0" t="n">
        <v>6</v>
      </c>
      <c r="G851" s="82" t="s">
        <v>524</v>
      </c>
      <c r="H851" s="0" t="n">
        <v>36.99666667</v>
      </c>
      <c r="I851" s="82" t="s">
        <v>525</v>
      </c>
      <c r="J851" s="82" t="s">
        <v>526</v>
      </c>
      <c r="K851" s="83" t="n">
        <v>221.98</v>
      </c>
      <c r="L851" s="0" t="n">
        <v>15475</v>
      </c>
      <c r="M851" s="0" t="n">
        <v>11867</v>
      </c>
      <c r="N851" s="0" t="n">
        <v>1.304036</v>
      </c>
      <c r="O851" s="0" t="n">
        <v>138</v>
      </c>
      <c r="P851" s="0" t="n">
        <v>6</v>
      </c>
      <c r="Q851" s="82" t="s">
        <v>527</v>
      </c>
      <c r="U851" s="0" t="str">
        <f aca="false">IF(C851="","",IF(COUNTIF(Campaigns!$A$7:$A$300,C851)&gt;0,"✓",IF(N(K851)=0,"– no spend","⚠ add to Campaigns tab")))</f>
        <v>✓</v>
      </c>
      <c r="V851" s="83" t="n">
        <f aca="false">IF(K851="","",K851*IF(Settings!$B$22=Settings!$C$6,1,IF(Settings!$B$22="USD",1/INDEX(Settings!$B$29:$B$40,MONTH(A851)),INDEX(Settings!$B$29:$B$40,MONTH(A851)))))</f>
        <v>221.98</v>
      </c>
    </row>
    <row r="852" customFormat="false" ht="15" hidden="false" customHeight="false" outlineLevel="0" collapsed="false">
      <c r="A852" s="81" t="n">
        <v>46165</v>
      </c>
      <c r="B852" s="81" t="n">
        <v>46165</v>
      </c>
      <c r="C852" s="82" t="s">
        <v>179</v>
      </c>
      <c r="D852" s="82" t="s">
        <v>522</v>
      </c>
      <c r="E852" s="82" t="s">
        <v>529</v>
      </c>
      <c r="I852" s="0" t="n">
        <v>20</v>
      </c>
      <c r="J852" s="82" t="s">
        <v>528</v>
      </c>
      <c r="K852" s="83" t="n">
        <v>12.58</v>
      </c>
      <c r="L852" s="0" t="n">
        <v>1005</v>
      </c>
      <c r="M852" s="0" t="n">
        <v>753</v>
      </c>
      <c r="N852" s="0" t="n">
        <v>1.334661</v>
      </c>
      <c r="O852" s="0" t="n">
        <v>10</v>
      </c>
      <c r="Q852" s="82" t="s">
        <v>527</v>
      </c>
      <c r="U852" s="0" t="str">
        <f aca="false">IF(C852="","",IF(COUNTIF(Campaigns!$A$7:$A$300,C852)&gt;0,"✓",IF(N(K852)=0,"– no spend","⚠ add to Campaigns tab")))</f>
        <v>✓</v>
      </c>
      <c r="V852" s="83" t="n">
        <f aca="false">IF(K852="","",K852*IF(Settings!$B$22=Settings!$C$6,1,IF(Settings!$B$22="USD",1/INDEX(Settings!$B$29:$B$40,MONTH(A852)),INDEX(Settings!$B$29:$B$40,MONTH(A852)))))</f>
        <v>12.58</v>
      </c>
    </row>
    <row r="853" customFormat="false" ht="15" hidden="false" customHeight="false" outlineLevel="0" collapsed="false">
      <c r="A853" s="81" t="n">
        <v>46165</v>
      </c>
      <c r="B853" s="81" t="n">
        <v>46165</v>
      </c>
      <c r="C853" s="82" t="s">
        <v>168</v>
      </c>
      <c r="D853" s="82" t="s">
        <v>522</v>
      </c>
      <c r="E853" s="82" t="s">
        <v>529</v>
      </c>
      <c r="F853" s="0" t="n">
        <v>3</v>
      </c>
      <c r="G853" s="82" t="s">
        <v>534</v>
      </c>
      <c r="H853" s="0" t="n">
        <v>72.16666667</v>
      </c>
      <c r="I853" s="0" t="n">
        <v>100</v>
      </c>
      <c r="J853" s="82" t="s">
        <v>528</v>
      </c>
      <c r="K853" s="83" t="n">
        <v>216.5</v>
      </c>
      <c r="L853" s="0" t="n">
        <v>5602</v>
      </c>
      <c r="M853" s="0" t="n">
        <v>4497</v>
      </c>
      <c r="N853" s="0" t="n">
        <v>1.245719</v>
      </c>
      <c r="O853" s="0" t="n">
        <v>43</v>
      </c>
      <c r="P853" s="0" t="n">
        <v>3</v>
      </c>
      <c r="Q853" s="82" t="s">
        <v>527</v>
      </c>
      <c r="U853" s="0" t="str">
        <f aca="false">IF(C853="","",IF(COUNTIF(Campaigns!$A$7:$A$300,C853)&gt;0,"✓",IF(N(K853)=0,"– no spend","⚠ add to Campaigns tab")))</f>
        <v>✓</v>
      </c>
      <c r="V853" s="83" t="n">
        <f aca="false">IF(K853="","",K853*IF(Settings!$B$22=Settings!$C$6,1,IF(Settings!$B$22="USD",1/INDEX(Settings!$B$29:$B$40,MONTH(A853)),INDEX(Settings!$B$29:$B$40,MONTH(A853)))))</f>
        <v>216.5</v>
      </c>
    </row>
    <row r="854" customFormat="false" ht="15" hidden="false" customHeight="false" outlineLevel="0" collapsed="false">
      <c r="A854" s="81" t="n">
        <v>46165</v>
      </c>
      <c r="B854" s="81" t="n">
        <v>46165</v>
      </c>
      <c r="C854" s="82" t="s">
        <v>170</v>
      </c>
      <c r="D854" s="82" t="s">
        <v>522</v>
      </c>
      <c r="E854" s="82" t="s">
        <v>523</v>
      </c>
      <c r="F854" s="0" t="n">
        <v>5</v>
      </c>
      <c r="G854" s="82" t="s">
        <v>524</v>
      </c>
      <c r="H854" s="0" t="n">
        <v>9.544</v>
      </c>
      <c r="I854" s="0" t="n">
        <v>70</v>
      </c>
      <c r="J854" s="82" t="s">
        <v>528</v>
      </c>
      <c r="K854" s="83" t="n">
        <v>47.72</v>
      </c>
      <c r="L854" s="0" t="n">
        <v>1365</v>
      </c>
      <c r="M854" s="0" t="n">
        <v>1185</v>
      </c>
      <c r="N854" s="0" t="n">
        <v>1.151899</v>
      </c>
      <c r="O854" s="0" t="n">
        <v>21</v>
      </c>
      <c r="P854" s="0" t="n">
        <v>5</v>
      </c>
      <c r="Q854" s="82" t="s">
        <v>527</v>
      </c>
      <c r="U854" s="0" t="str">
        <f aca="false">IF(C854="","",IF(COUNTIF(Campaigns!$A$7:$A$300,C854)&gt;0,"✓",IF(N(K854)=0,"– no spend","⚠ add to Campaigns tab")))</f>
        <v>✓</v>
      </c>
      <c r="V854" s="83" t="n">
        <f aca="false">IF(K854="","",K854*IF(Settings!$B$22=Settings!$C$6,1,IF(Settings!$B$22="USD",1/INDEX(Settings!$B$29:$B$40,MONTH(A854)),INDEX(Settings!$B$29:$B$40,MONTH(A854)))))</f>
        <v>47.72</v>
      </c>
    </row>
    <row r="855" customFormat="false" ht="15" hidden="false" customHeight="false" outlineLevel="0" collapsed="false">
      <c r="A855" s="81" t="n">
        <v>46165</v>
      </c>
      <c r="B855" s="81" t="n">
        <v>46165</v>
      </c>
      <c r="C855" s="82" t="s">
        <v>169</v>
      </c>
      <c r="D855" s="82" t="s">
        <v>530</v>
      </c>
      <c r="E855" s="82" t="s">
        <v>529</v>
      </c>
      <c r="I855" s="0" t="n">
        <v>41.29</v>
      </c>
      <c r="J855" s="82" t="s">
        <v>528</v>
      </c>
      <c r="K855" s="83" t="n">
        <v>24.18</v>
      </c>
      <c r="L855" s="0" t="n">
        <v>854</v>
      </c>
      <c r="M855" s="0" t="n">
        <v>650</v>
      </c>
      <c r="N855" s="0" t="n">
        <v>1.313846</v>
      </c>
      <c r="O855" s="0" t="n">
        <v>12</v>
      </c>
      <c r="Q855" s="82" t="s">
        <v>527</v>
      </c>
      <c r="U855" s="0" t="str">
        <f aca="false">IF(C855="","",IF(COUNTIF(Campaigns!$A$7:$A$300,C855)&gt;0,"✓",IF(N(K855)=0,"– no spend","⚠ add to Campaigns tab")))</f>
        <v>✓</v>
      </c>
      <c r="V855" s="83" t="n">
        <f aca="false">IF(K855="","",K855*IF(Settings!$B$22=Settings!$C$6,1,IF(Settings!$B$22="USD",1/INDEX(Settings!$B$29:$B$40,MONTH(A855)),INDEX(Settings!$B$29:$B$40,MONTH(A855)))))</f>
        <v>24.18</v>
      </c>
    </row>
    <row r="856" customFormat="false" ht="15" hidden="false" customHeight="false" outlineLevel="0" collapsed="false">
      <c r="A856" s="81" t="n">
        <v>46166</v>
      </c>
      <c r="B856" s="81" t="n">
        <v>46166</v>
      </c>
      <c r="C856" s="82" t="s">
        <v>171</v>
      </c>
      <c r="D856" s="82" t="s">
        <v>522</v>
      </c>
      <c r="E856" s="82" t="s">
        <v>532</v>
      </c>
      <c r="I856" s="0" t="n">
        <v>90</v>
      </c>
      <c r="J856" s="82" t="s">
        <v>528</v>
      </c>
      <c r="K856" s="83" t="n">
        <v>102.22</v>
      </c>
      <c r="L856" s="0" t="n">
        <v>2454</v>
      </c>
      <c r="M856" s="0" t="n">
        <v>1863</v>
      </c>
      <c r="N856" s="0" t="n">
        <v>1.31723</v>
      </c>
      <c r="O856" s="0" t="n">
        <v>25</v>
      </c>
      <c r="P856" s="0" t="n">
        <v>1</v>
      </c>
      <c r="Q856" s="82" t="s">
        <v>527</v>
      </c>
      <c r="U856" s="0" t="str">
        <f aca="false">IF(C856="","",IF(COUNTIF(Campaigns!$A$7:$A$300,C856)&gt;0,"✓",IF(N(K856)=0,"– no spend","⚠ add to Campaigns tab")))</f>
        <v>✓</v>
      </c>
      <c r="V856" s="83" t="n">
        <f aca="false">IF(K856="","",K856*IF(Settings!$B$22=Settings!$C$6,1,IF(Settings!$B$22="USD",1/INDEX(Settings!$B$29:$B$40,MONTH(A856)),INDEX(Settings!$B$29:$B$40,MONTH(A856)))))</f>
        <v>102.22</v>
      </c>
    </row>
    <row r="857" customFormat="false" ht="15" hidden="false" customHeight="false" outlineLevel="0" collapsed="false">
      <c r="A857" s="81" t="n">
        <v>46166</v>
      </c>
      <c r="B857" s="81" t="n">
        <v>46166</v>
      </c>
      <c r="C857" s="82" t="s">
        <v>167</v>
      </c>
      <c r="D857" s="82" t="s">
        <v>522</v>
      </c>
      <c r="E857" s="82" t="s">
        <v>523</v>
      </c>
      <c r="F857" s="0" t="n">
        <v>7</v>
      </c>
      <c r="G857" s="82" t="s">
        <v>524</v>
      </c>
      <c r="H857" s="0" t="n">
        <v>14.25142857</v>
      </c>
      <c r="I857" s="0" t="n">
        <v>50</v>
      </c>
      <c r="J857" s="82" t="s">
        <v>528</v>
      </c>
      <c r="K857" s="83" t="n">
        <v>99.76</v>
      </c>
      <c r="L857" s="0" t="n">
        <v>7587</v>
      </c>
      <c r="M857" s="0" t="n">
        <v>5515</v>
      </c>
      <c r="N857" s="0" t="n">
        <v>1.375703</v>
      </c>
      <c r="O857" s="0" t="n">
        <v>71</v>
      </c>
      <c r="P857" s="0" t="n">
        <v>8</v>
      </c>
      <c r="Q857" s="82" t="s">
        <v>527</v>
      </c>
      <c r="U857" s="0" t="str">
        <f aca="false">IF(C857="","",IF(COUNTIF(Campaigns!$A$7:$A$300,C857)&gt;0,"✓",IF(N(K857)=0,"– no spend","⚠ add to Campaigns tab")))</f>
        <v>✓</v>
      </c>
      <c r="V857" s="83" t="n">
        <f aca="false">IF(K857="","",K857*IF(Settings!$B$22=Settings!$C$6,1,IF(Settings!$B$22="USD",1/INDEX(Settings!$B$29:$B$40,MONTH(A857)),INDEX(Settings!$B$29:$B$40,MONTH(A857)))))</f>
        <v>99.76</v>
      </c>
    </row>
    <row r="858" customFormat="false" ht="15" hidden="false" customHeight="false" outlineLevel="0" collapsed="false">
      <c r="A858" s="81" t="n">
        <v>46166</v>
      </c>
      <c r="B858" s="81" t="n">
        <v>46166</v>
      </c>
      <c r="C858" s="82" t="s">
        <v>166</v>
      </c>
      <c r="D858" s="82" t="s">
        <v>522</v>
      </c>
      <c r="E858" s="82" t="s">
        <v>523</v>
      </c>
      <c r="F858" s="0" t="n">
        <v>2</v>
      </c>
      <c r="G858" s="82" t="s">
        <v>524</v>
      </c>
      <c r="H858" s="0" t="n">
        <v>92.995</v>
      </c>
      <c r="I858" s="82" t="s">
        <v>525</v>
      </c>
      <c r="J858" s="82" t="s">
        <v>526</v>
      </c>
      <c r="K858" s="83" t="n">
        <v>185.99</v>
      </c>
      <c r="L858" s="0" t="n">
        <v>9185</v>
      </c>
      <c r="M858" s="0" t="n">
        <v>7246</v>
      </c>
      <c r="N858" s="0" t="n">
        <v>1.267596</v>
      </c>
      <c r="O858" s="0" t="n">
        <v>106</v>
      </c>
      <c r="P858" s="0" t="n">
        <v>2</v>
      </c>
      <c r="Q858" s="82" t="s">
        <v>527</v>
      </c>
      <c r="U858" s="0" t="str">
        <f aca="false">IF(C858="","",IF(COUNTIF(Campaigns!$A$7:$A$300,C858)&gt;0,"✓",IF(N(K858)=0,"– no spend","⚠ add to Campaigns tab")))</f>
        <v>✓</v>
      </c>
      <c r="V858" s="83" t="n">
        <f aca="false">IF(K858="","",K858*IF(Settings!$B$22=Settings!$C$6,1,IF(Settings!$B$22="USD",1/INDEX(Settings!$B$29:$B$40,MONTH(A858)),INDEX(Settings!$B$29:$B$40,MONTH(A858)))))</f>
        <v>185.99</v>
      </c>
    </row>
    <row r="859" customFormat="false" ht="15" hidden="false" customHeight="false" outlineLevel="0" collapsed="false">
      <c r="A859" s="81" t="n">
        <v>46166</v>
      </c>
      <c r="B859" s="81" t="n">
        <v>46166</v>
      </c>
      <c r="C859" s="82" t="s">
        <v>179</v>
      </c>
      <c r="D859" s="82" t="s">
        <v>522</v>
      </c>
      <c r="E859" s="82" t="s">
        <v>529</v>
      </c>
      <c r="F859" s="0" t="n">
        <v>5</v>
      </c>
      <c r="G859" s="82" t="s">
        <v>531</v>
      </c>
      <c r="H859" s="0" t="n">
        <v>4.83</v>
      </c>
      <c r="I859" s="0" t="n">
        <v>20</v>
      </c>
      <c r="J859" s="82" t="s">
        <v>528</v>
      </c>
      <c r="K859" s="83" t="n">
        <v>24.15</v>
      </c>
      <c r="L859" s="0" t="n">
        <v>1428</v>
      </c>
      <c r="M859" s="0" t="n">
        <v>1098</v>
      </c>
      <c r="N859" s="0" t="n">
        <v>1.300546</v>
      </c>
      <c r="O859" s="0" t="n">
        <v>21</v>
      </c>
      <c r="P859" s="0" t="n">
        <v>5</v>
      </c>
      <c r="Q859" s="82" t="s">
        <v>527</v>
      </c>
      <c r="U859" s="0" t="str">
        <f aca="false">IF(C859="","",IF(COUNTIF(Campaigns!$A$7:$A$300,C859)&gt;0,"✓",IF(N(K859)=0,"– no spend","⚠ add to Campaigns tab")))</f>
        <v>✓</v>
      </c>
      <c r="V859" s="83" t="n">
        <f aca="false">IF(K859="","",K859*IF(Settings!$B$22=Settings!$C$6,1,IF(Settings!$B$22="USD",1/INDEX(Settings!$B$29:$B$40,MONTH(A859)),INDEX(Settings!$B$29:$B$40,MONTH(A859)))))</f>
        <v>24.15</v>
      </c>
    </row>
    <row r="860" customFormat="false" ht="15" hidden="false" customHeight="false" outlineLevel="0" collapsed="false">
      <c r="A860" s="81" t="n">
        <v>46166</v>
      </c>
      <c r="B860" s="81" t="n">
        <v>46166</v>
      </c>
      <c r="C860" s="82" t="s">
        <v>168</v>
      </c>
      <c r="D860" s="82" t="s">
        <v>522</v>
      </c>
      <c r="E860" s="82" t="s">
        <v>529</v>
      </c>
      <c r="I860" s="0" t="n">
        <v>100</v>
      </c>
      <c r="J860" s="82" t="s">
        <v>528</v>
      </c>
      <c r="K860" s="83" t="n">
        <v>220.41</v>
      </c>
      <c r="L860" s="0" t="n">
        <v>5073</v>
      </c>
      <c r="M860" s="0" t="n">
        <v>3907</v>
      </c>
      <c r="N860" s="0" t="n">
        <v>1.298439</v>
      </c>
      <c r="O860" s="0" t="n">
        <v>31</v>
      </c>
      <c r="Q860" s="82" t="s">
        <v>527</v>
      </c>
      <c r="U860" s="0" t="str">
        <f aca="false">IF(C860="","",IF(COUNTIF(Campaigns!$A$7:$A$300,C860)&gt;0,"✓",IF(N(K860)=0,"– no spend","⚠ add to Campaigns tab")))</f>
        <v>✓</v>
      </c>
      <c r="V860" s="83" t="n">
        <f aca="false">IF(K860="","",K860*IF(Settings!$B$22=Settings!$C$6,1,IF(Settings!$B$22="USD",1/INDEX(Settings!$B$29:$B$40,MONTH(A860)),INDEX(Settings!$B$29:$B$40,MONTH(A860)))))</f>
        <v>220.41</v>
      </c>
    </row>
    <row r="861" customFormat="false" ht="15" hidden="false" customHeight="false" outlineLevel="0" collapsed="false">
      <c r="A861" s="81" t="n">
        <v>46166</v>
      </c>
      <c r="B861" s="81" t="n">
        <v>46166</v>
      </c>
      <c r="C861" s="82" t="s">
        <v>170</v>
      </c>
      <c r="D861" s="82" t="s">
        <v>522</v>
      </c>
      <c r="E861" s="82" t="s">
        <v>523</v>
      </c>
      <c r="F861" s="0" t="n">
        <v>4</v>
      </c>
      <c r="G861" s="82" t="s">
        <v>524</v>
      </c>
      <c r="H861" s="0" t="n">
        <v>19.985</v>
      </c>
      <c r="I861" s="0" t="n">
        <v>70</v>
      </c>
      <c r="J861" s="82" t="s">
        <v>528</v>
      </c>
      <c r="K861" s="83" t="n">
        <v>79.94</v>
      </c>
      <c r="L861" s="0" t="n">
        <v>2276</v>
      </c>
      <c r="M861" s="0" t="n">
        <v>1961</v>
      </c>
      <c r="N861" s="0" t="n">
        <v>1.160632</v>
      </c>
      <c r="O861" s="0" t="n">
        <v>26</v>
      </c>
      <c r="P861" s="0" t="n">
        <v>4</v>
      </c>
      <c r="Q861" s="82" t="s">
        <v>527</v>
      </c>
      <c r="U861" s="0" t="str">
        <f aca="false">IF(C861="","",IF(COUNTIF(Campaigns!$A$7:$A$300,C861)&gt;0,"✓",IF(N(K861)=0,"– no spend","⚠ add to Campaigns tab")))</f>
        <v>✓</v>
      </c>
      <c r="V861" s="83" t="n">
        <f aca="false">IF(K861="","",K861*IF(Settings!$B$22=Settings!$C$6,1,IF(Settings!$B$22="USD",1/INDEX(Settings!$B$29:$B$40,MONTH(A861)),INDEX(Settings!$B$29:$B$40,MONTH(A861)))))</f>
        <v>79.94</v>
      </c>
    </row>
    <row r="862" customFormat="false" ht="15" hidden="false" customHeight="false" outlineLevel="0" collapsed="false">
      <c r="A862" s="81" t="n">
        <v>46166</v>
      </c>
      <c r="B862" s="81" t="n">
        <v>46166</v>
      </c>
      <c r="C862" s="82" t="s">
        <v>169</v>
      </c>
      <c r="D862" s="82" t="s">
        <v>530</v>
      </c>
      <c r="E862" s="82" t="s">
        <v>529</v>
      </c>
      <c r="F862" s="0" t="n">
        <v>1</v>
      </c>
      <c r="G862" s="82" t="s">
        <v>531</v>
      </c>
      <c r="H862" s="0" t="n">
        <v>27.08</v>
      </c>
      <c r="I862" s="0" t="n">
        <v>41.29</v>
      </c>
      <c r="J862" s="82" t="s">
        <v>528</v>
      </c>
      <c r="K862" s="83" t="n">
        <v>27.08</v>
      </c>
      <c r="L862" s="0" t="n">
        <v>822</v>
      </c>
      <c r="M862" s="0" t="n">
        <v>611</v>
      </c>
      <c r="N862" s="0" t="n">
        <v>1.345336</v>
      </c>
      <c r="O862" s="0" t="n">
        <v>14</v>
      </c>
      <c r="P862" s="0" t="n">
        <v>1</v>
      </c>
      <c r="Q862" s="82" t="s">
        <v>527</v>
      </c>
      <c r="U862" s="0" t="str">
        <f aca="false">IF(C862="","",IF(COUNTIF(Campaigns!$A$7:$A$300,C862)&gt;0,"✓",IF(N(K862)=0,"– no spend","⚠ add to Campaigns tab")))</f>
        <v>✓</v>
      </c>
      <c r="V862" s="83" t="n">
        <f aca="false">IF(K862="","",K862*IF(Settings!$B$22=Settings!$C$6,1,IF(Settings!$B$22="USD",1/INDEX(Settings!$B$29:$B$40,MONTH(A862)),INDEX(Settings!$B$29:$B$40,MONTH(A862)))))</f>
        <v>27.08</v>
      </c>
    </row>
    <row r="863" customFormat="false" ht="15" hidden="false" customHeight="false" outlineLevel="0" collapsed="false">
      <c r="A863" s="81" t="n">
        <v>46167</v>
      </c>
      <c r="B863" s="81" t="n">
        <v>46167</v>
      </c>
      <c r="C863" s="82" t="s">
        <v>171</v>
      </c>
      <c r="D863" s="82" t="s">
        <v>522</v>
      </c>
      <c r="E863" s="82" t="s">
        <v>532</v>
      </c>
      <c r="I863" s="0" t="n">
        <v>90</v>
      </c>
      <c r="J863" s="82" t="s">
        <v>528</v>
      </c>
      <c r="K863" s="83" t="n">
        <v>110.02</v>
      </c>
      <c r="L863" s="0" t="n">
        <v>2265</v>
      </c>
      <c r="M863" s="0" t="n">
        <v>1791</v>
      </c>
      <c r="N863" s="0" t="n">
        <v>1.264657</v>
      </c>
      <c r="O863" s="0" t="n">
        <v>25</v>
      </c>
      <c r="P863" s="0" t="n">
        <v>6</v>
      </c>
      <c r="Q863" s="82" t="s">
        <v>527</v>
      </c>
      <c r="U863" s="0" t="str">
        <f aca="false">IF(C863="","",IF(COUNTIF(Campaigns!$A$7:$A$300,C863)&gt;0,"✓",IF(N(K863)=0,"– no spend","⚠ add to Campaigns tab")))</f>
        <v>✓</v>
      </c>
      <c r="V863" s="83" t="n">
        <f aca="false">IF(K863="","",K863*IF(Settings!$B$22=Settings!$C$6,1,IF(Settings!$B$22="USD",1/INDEX(Settings!$B$29:$B$40,MONTH(A863)),INDEX(Settings!$B$29:$B$40,MONTH(A863)))))</f>
        <v>110.02</v>
      </c>
    </row>
    <row r="864" customFormat="false" ht="15" hidden="false" customHeight="false" outlineLevel="0" collapsed="false">
      <c r="A864" s="81" t="n">
        <v>46167</v>
      </c>
      <c r="B864" s="81" t="n">
        <v>46167</v>
      </c>
      <c r="C864" s="82" t="s">
        <v>167</v>
      </c>
      <c r="D864" s="82" t="s">
        <v>522</v>
      </c>
      <c r="E864" s="82" t="s">
        <v>523</v>
      </c>
      <c r="I864" s="0" t="n">
        <v>50</v>
      </c>
      <c r="J864" s="82" t="s">
        <v>528</v>
      </c>
      <c r="K864" s="83" t="n">
        <v>92.12</v>
      </c>
      <c r="L864" s="0" t="n">
        <v>8137</v>
      </c>
      <c r="M864" s="0" t="n">
        <v>5903</v>
      </c>
      <c r="N864" s="0" t="n">
        <v>1.378452</v>
      </c>
      <c r="O864" s="0" t="n">
        <v>72</v>
      </c>
      <c r="P864" s="0" t="n">
        <v>1</v>
      </c>
      <c r="Q864" s="82" t="s">
        <v>527</v>
      </c>
      <c r="U864" s="0" t="str">
        <f aca="false">IF(C864="","",IF(COUNTIF(Campaigns!$A$7:$A$300,C864)&gt;0,"✓",IF(N(K864)=0,"– no spend","⚠ add to Campaigns tab")))</f>
        <v>✓</v>
      </c>
      <c r="V864" s="83" t="n">
        <f aca="false">IF(K864="","",K864*IF(Settings!$B$22=Settings!$C$6,1,IF(Settings!$B$22="USD",1/INDEX(Settings!$B$29:$B$40,MONTH(A864)),INDEX(Settings!$B$29:$B$40,MONTH(A864)))))</f>
        <v>92.12</v>
      </c>
    </row>
    <row r="865" customFormat="false" ht="15" hidden="false" customHeight="false" outlineLevel="0" collapsed="false">
      <c r="A865" s="81" t="n">
        <v>46167</v>
      </c>
      <c r="B865" s="81" t="n">
        <v>46167</v>
      </c>
      <c r="C865" s="82" t="s">
        <v>166</v>
      </c>
      <c r="D865" s="82" t="s">
        <v>522</v>
      </c>
      <c r="E865" s="82" t="s">
        <v>523</v>
      </c>
      <c r="F865" s="0" t="n">
        <v>4</v>
      </c>
      <c r="G865" s="82" t="s">
        <v>524</v>
      </c>
      <c r="H865" s="0" t="n">
        <v>47.58</v>
      </c>
      <c r="I865" s="82" t="s">
        <v>525</v>
      </c>
      <c r="J865" s="82" t="s">
        <v>526</v>
      </c>
      <c r="K865" s="83" t="n">
        <v>190.32</v>
      </c>
      <c r="L865" s="0" t="n">
        <v>8978</v>
      </c>
      <c r="M865" s="0" t="n">
        <v>6920</v>
      </c>
      <c r="N865" s="0" t="n">
        <v>1.297399</v>
      </c>
      <c r="O865" s="0" t="n">
        <v>109</v>
      </c>
      <c r="P865" s="0" t="n">
        <v>4</v>
      </c>
      <c r="Q865" s="82" t="s">
        <v>527</v>
      </c>
      <c r="U865" s="0" t="str">
        <f aca="false">IF(C865="","",IF(COUNTIF(Campaigns!$A$7:$A$300,C865)&gt;0,"✓",IF(N(K865)=0,"– no spend","⚠ add to Campaigns tab")))</f>
        <v>✓</v>
      </c>
      <c r="V865" s="83" t="n">
        <f aca="false">IF(K865="","",K865*IF(Settings!$B$22=Settings!$C$6,1,IF(Settings!$B$22="USD",1/INDEX(Settings!$B$29:$B$40,MONTH(A865)),INDEX(Settings!$B$29:$B$40,MONTH(A865)))))</f>
        <v>190.32</v>
      </c>
    </row>
    <row r="866" customFormat="false" ht="15" hidden="false" customHeight="false" outlineLevel="0" collapsed="false">
      <c r="A866" s="81" t="n">
        <v>46167</v>
      </c>
      <c r="B866" s="81" t="n">
        <v>46167</v>
      </c>
      <c r="C866" s="82" t="s">
        <v>179</v>
      </c>
      <c r="D866" s="82" t="s">
        <v>522</v>
      </c>
      <c r="E866" s="82" t="s">
        <v>529</v>
      </c>
      <c r="F866" s="0" t="n">
        <v>4</v>
      </c>
      <c r="G866" s="82" t="s">
        <v>531</v>
      </c>
      <c r="H866" s="0" t="n">
        <v>5.6725</v>
      </c>
      <c r="I866" s="0" t="n">
        <v>20</v>
      </c>
      <c r="J866" s="82" t="s">
        <v>528</v>
      </c>
      <c r="K866" s="83" t="n">
        <v>22.69</v>
      </c>
      <c r="L866" s="0" t="n">
        <v>1724</v>
      </c>
      <c r="M866" s="0" t="n">
        <v>1299</v>
      </c>
      <c r="N866" s="0" t="n">
        <v>1.327175</v>
      </c>
      <c r="O866" s="0" t="n">
        <v>19</v>
      </c>
      <c r="P866" s="0" t="n">
        <v>4</v>
      </c>
      <c r="Q866" s="82" t="s">
        <v>527</v>
      </c>
      <c r="U866" s="0" t="str">
        <f aca="false">IF(C866="","",IF(COUNTIF(Campaigns!$A$7:$A$300,C866)&gt;0,"✓",IF(N(K866)=0,"– no spend","⚠ add to Campaigns tab")))</f>
        <v>✓</v>
      </c>
      <c r="V866" s="83" t="n">
        <f aca="false">IF(K866="","",K866*IF(Settings!$B$22=Settings!$C$6,1,IF(Settings!$B$22="USD",1/INDEX(Settings!$B$29:$B$40,MONTH(A866)),INDEX(Settings!$B$29:$B$40,MONTH(A866)))))</f>
        <v>22.69</v>
      </c>
    </row>
    <row r="867" customFormat="false" ht="15" hidden="false" customHeight="false" outlineLevel="0" collapsed="false">
      <c r="A867" s="81" t="n">
        <v>46167</v>
      </c>
      <c r="B867" s="81" t="n">
        <v>46167</v>
      </c>
      <c r="C867" s="82" t="s">
        <v>168</v>
      </c>
      <c r="D867" s="82" t="s">
        <v>522</v>
      </c>
      <c r="E867" s="82" t="s">
        <v>529</v>
      </c>
      <c r="F867" s="0" t="n">
        <v>4</v>
      </c>
      <c r="G867" s="82" t="s">
        <v>534</v>
      </c>
      <c r="H867" s="0" t="n">
        <v>64.8125</v>
      </c>
      <c r="I867" s="0" t="n">
        <v>100</v>
      </c>
      <c r="J867" s="82" t="s">
        <v>528</v>
      </c>
      <c r="K867" s="83" t="n">
        <v>259.25</v>
      </c>
      <c r="L867" s="0" t="n">
        <v>5033</v>
      </c>
      <c r="M867" s="0" t="n">
        <v>3837</v>
      </c>
      <c r="N867" s="0" t="n">
        <v>1.311702</v>
      </c>
      <c r="O867" s="0" t="n">
        <v>37</v>
      </c>
      <c r="P867" s="0" t="n">
        <v>4</v>
      </c>
      <c r="Q867" s="82" t="s">
        <v>527</v>
      </c>
      <c r="U867" s="0" t="str">
        <f aca="false">IF(C867="","",IF(COUNTIF(Campaigns!$A$7:$A$300,C867)&gt;0,"✓",IF(N(K867)=0,"– no spend","⚠ add to Campaigns tab")))</f>
        <v>✓</v>
      </c>
      <c r="V867" s="83" t="n">
        <f aca="false">IF(K867="","",K867*IF(Settings!$B$22=Settings!$C$6,1,IF(Settings!$B$22="USD",1/INDEX(Settings!$B$29:$B$40,MONTH(A867)),INDEX(Settings!$B$29:$B$40,MONTH(A867)))))</f>
        <v>259.25</v>
      </c>
    </row>
    <row r="868" customFormat="false" ht="15" hidden="false" customHeight="false" outlineLevel="0" collapsed="false">
      <c r="A868" s="81" t="n">
        <v>46167</v>
      </c>
      <c r="B868" s="81" t="n">
        <v>46167</v>
      </c>
      <c r="C868" s="82" t="s">
        <v>170</v>
      </c>
      <c r="D868" s="82" t="s">
        <v>522</v>
      </c>
      <c r="E868" s="82" t="s">
        <v>523</v>
      </c>
      <c r="F868" s="0" t="n">
        <v>4</v>
      </c>
      <c r="G868" s="82" t="s">
        <v>524</v>
      </c>
      <c r="H868" s="0" t="n">
        <v>20.08</v>
      </c>
      <c r="I868" s="0" t="n">
        <v>70</v>
      </c>
      <c r="J868" s="82" t="s">
        <v>528</v>
      </c>
      <c r="K868" s="83" t="n">
        <v>80.32</v>
      </c>
      <c r="L868" s="0" t="n">
        <v>2133</v>
      </c>
      <c r="M868" s="0" t="n">
        <v>1852</v>
      </c>
      <c r="N868" s="0" t="n">
        <v>1.151728</v>
      </c>
      <c r="O868" s="0" t="n">
        <v>23</v>
      </c>
      <c r="P868" s="0" t="n">
        <v>4</v>
      </c>
      <c r="Q868" s="82" t="s">
        <v>527</v>
      </c>
      <c r="U868" s="0" t="str">
        <f aca="false">IF(C868="","",IF(COUNTIF(Campaigns!$A$7:$A$300,C868)&gt;0,"✓",IF(N(K868)=0,"– no spend","⚠ add to Campaigns tab")))</f>
        <v>✓</v>
      </c>
      <c r="V868" s="83" t="n">
        <f aca="false">IF(K868="","",K868*IF(Settings!$B$22=Settings!$C$6,1,IF(Settings!$B$22="USD",1/INDEX(Settings!$B$29:$B$40,MONTH(A868)),INDEX(Settings!$B$29:$B$40,MONTH(A868)))))</f>
        <v>80.32</v>
      </c>
    </row>
    <row r="869" customFormat="false" ht="15" hidden="false" customHeight="false" outlineLevel="0" collapsed="false">
      <c r="A869" s="81" t="n">
        <v>46167</v>
      </c>
      <c r="B869" s="81" t="n">
        <v>46167</v>
      </c>
      <c r="C869" s="82" t="s">
        <v>169</v>
      </c>
      <c r="D869" s="82" t="s">
        <v>530</v>
      </c>
      <c r="E869" s="82" t="s">
        <v>529</v>
      </c>
      <c r="F869" s="0" t="n">
        <v>1</v>
      </c>
      <c r="G869" s="82" t="s">
        <v>531</v>
      </c>
      <c r="H869" s="0" t="n">
        <v>23.15</v>
      </c>
      <c r="I869" s="0" t="n">
        <v>41.29</v>
      </c>
      <c r="J869" s="82" t="s">
        <v>528</v>
      </c>
      <c r="K869" s="83" t="n">
        <v>23.15</v>
      </c>
      <c r="L869" s="0" t="n">
        <v>862</v>
      </c>
      <c r="M869" s="0" t="n">
        <v>627</v>
      </c>
      <c r="N869" s="0" t="n">
        <v>1.374801</v>
      </c>
      <c r="O869" s="0" t="n">
        <v>9</v>
      </c>
      <c r="P869" s="0" t="n">
        <v>1</v>
      </c>
      <c r="Q869" s="82" t="s">
        <v>527</v>
      </c>
      <c r="U869" s="0" t="str">
        <f aca="false">IF(C869="","",IF(COUNTIF(Campaigns!$A$7:$A$300,C869)&gt;0,"✓",IF(N(K869)=0,"– no spend","⚠ add to Campaigns tab")))</f>
        <v>✓</v>
      </c>
      <c r="V869" s="83" t="n">
        <f aca="false">IF(K869="","",K869*IF(Settings!$B$22=Settings!$C$6,1,IF(Settings!$B$22="USD",1/INDEX(Settings!$B$29:$B$40,MONTH(A869)),INDEX(Settings!$B$29:$B$40,MONTH(A869)))))</f>
        <v>23.15</v>
      </c>
    </row>
    <row r="870" customFormat="false" ht="15" hidden="false" customHeight="false" outlineLevel="0" collapsed="false">
      <c r="A870" s="81" t="n">
        <v>46168</v>
      </c>
      <c r="B870" s="81" t="n">
        <v>46168</v>
      </c>
      <c r="C870" s="82" t="s">
        <v>171</v>
      </c>
      <c r="D870" s="82" t="s">
        <v>522</v>
      </c>
      <c r="E870" s="82" t="s">
        <v>532</v>
      </c>
      <c r="I870" s="0" t="n">
        <v>90</v>
      </c>
      <c r="J870" s="82" t="s">
        <v>528</v>
      </c>
      <c r="K870" s="83" t="n">
        <v>82.54</v>
      </c>
      <c r="L870" s="0" t="n">
        <v>2121</v>
      </c>
      <c r="M870" s="0" t="n">
        <v>1652</v>
      </c>
      <c r="N870" s="0" t="n">
        <v>1.283898</v>
      </c>
      <c r="O870" s="0" t="n">
        <v>22</v>
      </c>
      <c r="P870" s="0" t="n">
        <v>1</v>
      </c>
      <c r="Q870" s="82" t="s">
        <v>527</v>
      </c>
      <c r="U870" s="0" t="str">
        <f aca="false">IF(C870="","",IF(COUNTIF(Campaigns!$A$7:$A$300,C870)&gt;0,"✓",IF(N(K870)=0,"– no spend","⚠ add to Campaigns tab")))</f>
        <v>✓</v>
      </c>
      <c r="V870" s="83" t="n">
        <f aca="false">IF(K870="","",K870*IF(Settings!$B$22=Settings!$C$6,1,IF(Settings!$B$22="USD",1/INDEX(Settings!$B$29:$B$40,MONTH(A870)),INDEX(Settings!$B$29:$B$40,MONTH(A870)))))</f>
        <v>82.54</v>
      </c>
    </row>
    <row r="871" customFormat="false" ht="15" hidden="false" customHeight="false" outlineLevel="0" collapsed="false">
      <c r="A871" s="81" t="n">
        <v>46168</v>
      </c>
      <c r="B871" s="81" t="n">
        <v>46168</v>
      </c>
      <c r="C871" s="82" t="s">
        <v>167</v>
      </c>
      <c r="D871" s="82" t="s">
        <v>522</v>
      </c>
      <c r="E871" s="82" t="s">
        <v>523</v>
      </c>
      <c r="F871" s="0" t="n">
        <v>3</v>
      </c>
      <c r="G871" s="82" t="s">
        <v>524</v>
      </c>
      <c r="H871" s="0" t="n">
        <v>26.07</v>
      </c>
      <c r="I871" s="0" t="n">
        <v>50</v>
      </c>
      <c r="J871" s="82" t="s">
        <v>528</v>
      </c>
      <c r="K871" s="83" t="n">
        <v>78.21</v>
      </c>
      <c r="L871" s="0" t="n">
        <v>6266</v>
      </c>
      <c r="M871" s="0" t="n">
        <v>4494</v>
      </c>
      <c r="N871" s="0" t="n">
        <v>1.394304</v>
      </c>
      <c r="O871" s="0" t="n">
        <v>49</v>
      </c>
      <c r="P871" s="0" t="n">
        <v>3</v>
      </c>
      <c r="Q871" s="82" t="s">
        <v>527</v>
      </c>
      <c r="U871" s="0" t="str">
        <f aca="false">IF(C871="","",IF(COUNTIF(Campaigns!$A$7:$A$300,C871)&gt;0,"✓",IF(N(K871)=0,"– no spend","⚠ add to Campaigns tab")))</f>
        <v>✓</v>
      </c>
      <c r="V871" s="83" t="n">
        <f aca="false">IF(K871="","",K871*IF(Settings!$B$22=Settings!$C$6,1,IF(Settings!$B$22="USD",1/INDEX(Settings!$B$29:$B$40,MONTH(A871)),INDEX(Settings!$B$29:$B$40,MONTH(A871)))))</f>
        <v>78.21</v>
      </c>
    </row>
    <row r="872" customFormat="false" ht="15" hidden="false" customHeight="false" outlineLevel="0" collapsed="false">
      <c r="A872" s="81" t="n">
        <v>46168</v>
      </c>
      <c r="B872" s="81" t="n">
        <v>46168</v>
      </c>
      <c r="C872" s="82" t="s">
        <v>166</v>
      </c>
      <c r="D872" s="82" t="s">
        <v>522</v>
      </c>
      <c r="E872" s="82" t="s">
        <v>523</v>
      </c>
      <c r="F872" s="0" t="n">
        <v>2</v>
      </c>
      <c r="G872" s="82" t="s">
        <v>524</v>
      </c>
      <c r="H872" s="0" t="n">
        <v>90.01</v>
      </c>
      <c r="I872" s="82" t="s">
        <v>525</v>
      </c>
      <c r="J872" s="82" t="s">
        <v>526</v>
      </c>
      <c r="K872" s="83" t="n">
        <v>180.02</v>
      </c>
      <c r="L872" s="0" t="n">
        <v>7677</v>
      </c>
      <c r="M872" s="0" t="n">
        <v>6159</v>
      </c>
      <c r="N872" s="0" t="n">
        <v>1.246469</v>
      </c>
      <c r="O872" s="0" t="n">
        <v>105</v>
      </c>
      <c r="P872" s="0" t="n">
        <v>2</v>
      </c>
      <c r="Q872" s="82" t="s">
        <v>527</v>
      </c>
      <c r="U872" s="0" t="str">
        <f aca="false">IF(C872="","",IF(COUNTIF(Campaigns!$A$7:$A$300,C872)&gt;0,"✓",IF(N(K872)=0,"– no spend","⚠ add to Campaigns tab")))</f>
        <v>✓</v>
      </c>
      <c r="V872" s="83" t="n">
        <f aca="false">IF(K872="","",K872*IF(Settings!$B$22=Settings!$C$6,1,IF(Settings!$B$22="USD",1/INDEX(Settings!$B$29:$B$40,MONTH(A872)),INDEX(Settings!$B$29:$B$40,MONTH(A872)))))</f>
        <v>180.02</v>
      </c>
    </row>
    <row r="873" customFormat="false" ht="15" hidden="false" customHeight="false" outlineLevel="0" collapsed="false">
      <c r="A873" s="81" t="n">
        <v>46168</v>
      </c>
      <c r="B873" s="81" t="n">
        <v>46168</v>
      </c>
      <c r="C873" s="82" t="s">
        <v>179</v>
      </c>
      <c r="D873" s="82" t="s">
        <v>522</v>
      </c>
      <c r="E873" s="82" t="s">
        <v>529</v>
      </c>
      <c r="F873" s="0" t="n">
        <v>4</v>
      </c>
      <c r="G873" s="82" t="s">
        <v>531</v>
      </c>
      <c r="H873" s="0" t="n">
        <v>4.78</v>
      </c>
      <c r="I873" s="0" t="n">
        <v>20</v>
      </c>
      <c r="J873" s="82" t="s">
        <v>528</v>
      </c>
      <c r="K873" s="83" t="n">
        <v>19.12</v>
      </c>
      <c r="L873" s="0" t="n">
        <v>1590</v>
      </c>
      <c r="M873" s="0" t="n">
        <v>1169</v>
      </c>
      <c r="N873" s="0" t="n">
        <v>1.360137</v>
      </c>
      <c r="O873" s="0" t="n">
        <v>20</v>
      </c>
      <c r="P873" s="0" t="n">
        <v>4</v>
      </c>
      <c r="Q873" s="82" t="s">
        <v>527</v>
      </c>
      <c r="U873" s="0" t="str">
        <f aca="false">IF(C873="","",IF(COUNTIF(Campaigns!$A$7:$A$300,C873)&gt;0,"✓",IF(N(K873)=0,"– no spend","⚠ add to Campaigns tab")))</f>
        <v>✓</v>
      </c>
      <c r="V873" s="83" t="n">
        <f aca="false">IF(K873="","",K873*IF(Settings!$B$22=Settings!$C$6,1,IF(Settings!$B$22="USD",1/INDEX(Settings!$B$29:$B$40,MONTH(A873)),INDEX(Settings!$B$29:$B$40,MONTH(A873)))))</f>
        <v>19.12</v>
      </c>
    </row>
    <row r="874" customFormat="false" ht="15" hidden="false" customHeight="false" outlineLevel="0" collapsed="false">
      <c r="A874" s="81" t="n">
        <v>46168</v>
      </c>
      <c r="B874" s="81" t="n">
        <v>46168</v>
      </c>
      <c r="C874" s="82" t="s">
        <v>168</v>
      </c>
      <c r="D874" s="82" t="s">
        <v>522</v>
      </c>
      <c r="E874" s="82" t="s">
        <v>529</v>
      </c>
      <c r="F874" s="0" t="n">
        <v>2</v>
      </c>
      <c r="G874" s="82" t="s">
        <v>534</v>
      </c>
      <c r="H874" s="0" t="n">
        <v>123.77</v>
      </c>
      <c r="I874" s="0" t="n">
        <v>100</v>
      </c>
      <c r="J874" s="82" t="s">
        <v>528</v>
      </c>
      <c r="K874" s="83" t="n">
        <v>247.54</v>
      </c>
      <c r="L874" s="0" t="n">
        <v>4612</v>
      </c>
      <c r="M874" s="0" t="n">
        <v>3720</v>
      </c>
      <c r="N874" s="0" t="n">
        <v>1.239785</v>
      </c>
      <c r="O874" s="0" t="n">
        <v>24</v>
      </c>
      <c r="P874" s="0" t="n">
        <v>2</v>
      </c>
      <c r="Q874" s="82" t="s">
        <v>527</v>
      </c>
      <c r="U874" s="0" t="str">
        <f aca="false">IF(C874="","",IF(COUNTIF(Campaigns!$A$7:$A$300,C874)&gt;0,"✓",IF(N(K874)=0,"– no spend","⚠ add to Campaigns tab")))</f>
        <v>✓</v>
      </c>
      <c r="V874" s="83" t="n">
        <f aca="false">IF(K874="","",K874*IF(Settings!$B$22=Settings!$C$6,1,IF(Settings!$B$22="USD",1/INDEX(Settings!$B$29:$B$40,MONTH(A874)),INDEX(Settings!$B$29:$B$40,MONTH(A874)))))</f>
        <v>247.54</v>
      </c>
    </row>
    <row r="875" customFormat="false" ht="15" hidden="false" customHeight="false" outlineLevel="0" collapsed="false">
      <c r="A875" s="81" t="n">
        <v>46168</v>
      </c>
      <c r="B875" s="81" t="n">
        <v>46168</v>
      </c>
      <c r="C875" s="82" t="s">
        <v>170</v>
      </c>
      <c r="D875" s="82" t="s">
        <v>522</v>
      </c>
      <c r="E875" s="82" t="s">
        <v>523</v>
      </c>
      <c r="F875" s="0" t="n">
        <v>4</v>
      </c>
      <c r="G875" s="82" t="s">
        <v>524</v>
      </c>
      <c r="H875" s="0" t="n">
        <v>18.4475</v>
      </c>
      <c r="I875" s="0" t="n">
        <v>70</v>
      </c>
      <c r="J875" s="82" t="s">
        <v>528</v>
      </c>
      <c r="K875" s="83" t="n">
        <v>73.79</v>
      </c>
      <c r="L875" s="0" t="n">
        <v>1840</v>
      </c>
      <c r="M875" s="0" t="n">
        <v>1608</v>
      </c>
      <c r="N875" s="0" t="n">
        <v>1.144279</v>
      </c>
      <c r="O875" s="0" t="n">
        <v>25</v>
      </c>
      <c r="P875" s="0" t="n">
        <v>4</v>
      </c>
      <c r="Q875" s="82" t="s">
        <v>527</v>
      </c>
      <c r="U875" s="0" t="str">
        <f aca="false">IF(C875="","",IF(COUNTIF(Campaigns!$A$7:$A$300,C875)&gt;0,"✓",IF(N(K875)=0,"– no spend","⚠ add to Campaigns tab")))</f>
        <v>✓</v>
      </c>
      <c r="V875" s="83" t="n">
        <f aca="false">IF(K875="","",K875*IF(Settings!$B$22=Settings!$C$6,1,IF(Settings!$B$22="USD",1/INDEX(Settings!$B$29:$B$40,MONTH(A875)),INDEX(Settings!$B$29:$B$40,MONTH(A875)))))</f>
        <v>73.79</v>
      </c>
    </row>
    <row r="876" customFormat="false" ht="15" hidden="false" customHeight="false" outlineLevel="0" collapsed="false">
      <c r="A876" s="81" t="n">
        <v>46168</v>
      </c>
      <c r="B876" s="81" t="n">
        <v>46168</v>
      </c>
      <c r="C876" s="82" t="s">
        <v>169</v>
      </c>
      <c r="D876" s="82" t="s">
        <v>530</v>
      </c>
      <c r="E876" s="82" t="s">
        <v>529</v>
      </c>
      <c r="I876" s="0" t="n">
        <v>41.29</v>
      </c>
      <c r="J876" s="82" t="s">
        <v>528</v>
      </c>
      <c r="K876" s="83" t="n">
        <v>22.74</v>
      </c>
      <c r="L876" s="0" t="n">
        <v>931</v>
      </c>
      <c r="M876" s="0" t="n">
        <v>665</v>
      </c>
      <c r="N876" s="0" t="n">
        <v>1.4</v>
      </c>
      <c r="O876" s="0" t="n">
        <v>11</v>
      </c>
      <c r="Q876" s="82" t="s">
        <v>527</v>
      </c>
      <c r="U876" s="0" t="str">
        <f aca="false">IF(C876="","",IF(COUNTIF(Campaigns!$A$7:$A$300,C876)&gt;0,"✓",IF(N(K876)=0,"– no spend","⚠ add to Campaigns tab")))</f>
        <v>✓</v>
      </c>
      <c r="V876" s="83" t="n">
        <f aca="false">IF(K876="","",K876*IF(Settings!$B$22=Settings!$C$6,1,IF(Settings!$B$22="USD",1/INDEX(Settings!$B$29:$B$40,MONTH(A876)),INDEX(Settings!$B$29:$B$40,MONTH(A876)))))</f>
        <v>22.74</v>
      </c>
    </row>
    <row r="877" customFormat="false" ht="15" hidden="false" customHeight="false" outlineLevel="0" collapsed="false">
      <c r="A877" s="81" t="n">
        <v>46169</v>
      </c>
      <c r="B877" s="81" t="n">
        <v>46169</v>
      </c>
      <c r="C877" s="82" t="s">
        <v>171</v>
      </c>
      <c r="D877" s="82" t="s">
        <v>522</v>
      </c>
      <c r="E877" s="82" t="s">
        <v>532</v>
      </c>
      <c r="I877" s="0" t="n">
        <v>90</v>
      </c>
      <c r="J877" s="82" t="s">
        <v>528</v>
      </c>
      <c r="K877" s="83" t="n">
        <v>19.52</v>
      </c>
      <c r="L877" s="0" t="n">
        <v>717</v>
      </c>
      <c r="M877" s="0" t="n">
        <v>620</v>
      </c>
      <c r="N877" s="0" t="n">
        <v>1.156452</v>
      </c>
      <c r="O877" s="0" t="n">
        <v>7</v>
      </c>
      <c r="Q877" s="82" t="s">
        <v>527</v>
      </c>
      <c r="U877" s="0" t="str">
        <f aca="false">IF(C877="","",IF(COUNTIF(Campaigns!$A$7:$A$300,C877)&gt;0,"✓",IF(N(K877)=0,"– no spend","⚠ add to Campaigns tab")))</f>
        <v>✓</v>
      </c>
      <c r="V877" s="83" t="n">
        <f aca="false">IF(K877="","",K877*IF(Settings!$B$22=Settings!$C$6,1,IF(Settings!$B$22="USD",1/INDEX(Settings!$B$29:$B$40,MONTH(A877)),INDEX(Settings!$B$29:$B$40,MONTH(A877)))))</f>
        <v>19.52</v>
      </c>
    </row>
    <row r="878" customFormat="false" ht="15" hidden="false" customHeight="false" outlineLevel="0" collapsed="false">
      <c r="A878" s="81" t="n">
        <v>46169</v>
      </c>
      <c r="B878" s="81" t="n">
        <v>46169</v>
      </c>
      <c r="C878" s="82" t="s">
        <v>167</v>
      </c>
      <c r="D878" s="82" t="s">
        <v>522</v>
      </c>
      <c r="E878" s="82" t="s">
        <v>523</v>
      </c>
      <c r="F878" s="0" t="n">
        <v>1</v>
      </c>
      <c r="G878" s="82" t="s">
        <v>524</v>
      </c>
      <c r="H878" s="0" t="n">
        <v>12.31</v>
      </c>
      <c r="I878" s="0" t="n">
        <v>50</v>
      </c>
      <c r="J878" s="82" t="s">
        <v>528</v>
      </c>
      <c r="K878" s="83" t="n">
        <v>12.31</v>
      </c>
      <c r="L878" s="0" t="n">
        <v>1576</v>
      </c>
      <c r="M878" s="0" t="n">
        <v>1390</v>
      </c>
      <c r="N878" s="0" t="n">
        <v>1.133813</v>
      </c>
      <c r="O878" s="0" t="n">
        <v>17</v>
      </c>
      <c r="P878" s="0" t="n">
        <v>1</v>
      </c>
      <c r="Q878" s="82" t="s">
        <v>527</v>
      </c>
      <c r="U878" s="0" t="str">
        <f aca="false">IF(C878="","",IF(COUNTIF(Campaigns!$A$7:$A$300,C878)&gt;0,"✓",IF(N(K878)=0,"– no spend","⚠ add to Campaigns tab")))</f>
        <v>✓</v>
      </c>
      <c r="V878" s="83" t="n">
        <f aca="false">IF(K878="","",K878*IF(Settings!$B$22=Settings!$C$6,1,IF(Settings!$B$22="USD",1/INDEX(Settings!$B$29:$B$40,MONTH(A878)),INDEX(Settings!$B$29:$B$40,MONTH(A878)))))</f>
        <v>12.31</v>
      </c>
    </row>
    <row r="879" customFormat="false" ht="15" hidden="false" customHeight="false" outlineLevel="0" collapsed="false">
      <c r="A879" s="81" t="n">
        <v>46169</v>
      </c>
      <c r="B879" s="81" t="n">
        <v>46169</v>
      </c>
      <c r="C879" s="82" t="s">
        <v>166</v>
      </c>
      <c r="D879" s="82" t="s">
        <v>522</v>
      </c>
      <c r="E879" s="82" t="s">
        <v>523</v>
      </c>
      <c r="F879" s="0" t="n">
        <v>4</v>
      </c>
      <c r="G879" s="82" t="s">
        <v>524</v>
      </c>
      <c r="H879" s="0" t="n">
        <v>29.8725</v>
      </c>
      <c r="I879" s="82" t="s">
        <v>525</v>
      </c>
      <c r="J879" s="82" t="s">
        <v>526</v>
      </c>
      <c r="K879" s="83" t="n">
        <v>119.49</v>
      </c>
      <c r="L879" s="0" t="n">
        <v>5756</v>
      </c>
      <c r="M879" s="0" t="n">
        <v>4506</v>
      </c>
      <c r="N879" s="0" t="n">
        <v>1.277408</v>
      </c>
      <c r="O879" s="0" t="n">
        <v>82</v>
      </c>
      <c r="P879" s="0" t="n">
        <v>4</v>
      </c>
      <c r="Q879" s="82" t="s">
        <v>527</v>
      </c>
      <c r="U879" s="0" t="str">
        <f aca="false">IF(C879="","",IF(COUNTIF(Campaigns!$A$7:$A$300,C879)&gt;0,"✓",IF(N(K879)=0,"– no spend","⚠ add to Campaigns tab")))</f>
        <v>✓</v>
      </c>
      <c r="V879" s="83" t="n">
        <f aca="false">IF(K879="","",K879*IF(Settings!$B$22=Settings!$C$6,1,IF(Settings!$B$22="USD",1/INDEX(Settings!$B$29:$B$40,MONTH(A879)),INDEX(Settings!$B$29:$B$40,MONTH(A879)))))</f>
        <v>119.49</v>
      </c>
    </row>
    <row r="880" customFormat="false" ht="15" hidden="false" customHeight="false" outlineLevel="0" collapsed="false">
      <c r="A880" s="81" t="n">
        <v>46169</v>
      </c>
      <c r="B880" s="81" t="n">
        <v>46169</v>
      </c>
      <c r="C880" s="82" t="s">
        <v>179</v>
      </c>
      <c r="D880" s="82" t="s">
        <v>522</v>
      </c>
      <c r="E880" s="82" t="s">
        <v>529</v>
      </c>
      <c r="I880" s="0" t="n">
        <v>20</v>
      </c>
      <c r="J880" s="82" t="s">
        <v>528</v>
      </c>
      <c r="K880" s="83" t="n">
        <v>17.22</v>
      </c>
      <c r="L880" s="0" t="n">
        <v>1374</v>
      </c>
      <c r="M880" s="0" t="n">
        <v>990</v>
      </c>
      <c r="N880" s="0" t="n">
        <v>1.387879</v>
      </c>
      <c r="O880" s="0" t="n">
        <v>13</v>
      </c>
      <c r="Q880" s="82" t="s">
        <v>527</v>
      </c>
      <c r="U880" s="0" t="str">
        <f aca="false">IF(C880="","",IF(COUNTIF(Campaigns!$A$7:$A$300,C880)&gt;0,"✓",IF(N(K880)=0,"– no spend","⚠ add to Campaigns tab")))</f>
        <v>✓</v>
      </c>
      <c r="V880" s="83" t="n">
        <f aca="false">IF(K880="","",K880*IF(Settings!$B$22=Settings!$C$6,1,IF(Settings!$B$22="USD",1/INDEX(Settings!$B$29:$B$40,MONTH(A880)),INDEX(Settings!$B$29:$B$40,MONTH(A880)))))</f>
        <v>17.22</v>
      </c>
    </row>
    <row r="881" customFormat="false" ht="15" hidden="false" customHeight="false" outlineLevel="0" collapsed="false">
      <c r="A881" s="81" t="n">
        <v>46169</v>
      </c>
      <c r="B881" s="81" t="n">
        <v>46169</v>
      </c>
      <c r="C881" s="82" t="s">
        <v>168</v>
      </c>
      <c r="D881" s="82" t="s">
        <v>522</v>
      </c>
      <c r="E881" s="82" t="s">
        <v>529</v>
      </c>
      <c r="I881" s="0" t="n">
        <v>100</v>
      </c>
      <c r="J881" s="82" t="s">
        <v>528</v>
      </c>
      <c r="K881" s="83" t="n">
        <v>149.93</v>
      </c>
      <c r="L881" s="0" t="n">
        <v>3090</v>
      </c>
      <c r="M881" s="0" t="n">
        <v>2565</v>
      </c>
      <c r="N881" s="0" t="n">
        <v>1.204678</v>
      </c>
      <c r="O881" s="0" t="n">
        <v>22</v>
      </c>
      <c r="Q881" s="82" t="s">
        <v>527</v>
      </c>
      <c r="U881" s="0" t="str">
        <f aca="false">IF(C881="","",IF(COUNTIF(Campaigns!$A$7:$A$300,C881)&gt;0,"✓",IF(N(K881)=0,"– no spend","⚠ add to Campaigns tab")))</f>
        <v>✓</v>
      </c>
      <c r="V881" s="83" t="n">
        <f aca="false">IF(K881="","",K881*IF(Settings!$B$22=Settings!$C$6,1,IF(Settings!$B$22="USD",1/INDEX(Settings!$B$29:$B$40,MONTH(A881)),INDEX(Settings!$B$29:$B$40,MONTH(A881)))))</f>
        <v>149.93</v>
      </c>
    </row>
    <row r="882" customFormat="false" ht="15" hidden="false" customHeight="false" outlineLevel="0" collapsed="false">
      <c r="A882" s="81" t="n">
        <v>46169</v>
      </c>
      <c r="B882" s="81" t="n">
        <v>46169</v>
      </c>
      <c r="C882" s="82" t="s">
        <v>170</v>
      </c>
      <c r="D882" s="82" t="s">
        <v>522</v>
      </c>
      <c r="E882" s="82" t="s">
        <v>523</v>
      </c>
      <c r="F882" s="0" t="n">
        <v>2</v>
      </c>
      <c r="G882" s="82" t="s">
        <v>524</v>
      </c>
      <c r="H882" s="0" t="n">
        <v>35.57</v>
      </c>
      <c r="I882" s="0" t="n">
        <v>70</v>
      </c>
      <c r="J882" s="82" t="s">
        <v>528</v>
      </c>
      <c r="K882" s="83" t="n">
        <v>71.14</v>
      </c>
      <c r="L882" s="0" t="n">
        <v>1582</v>
      </c>
      <c r="M882" s="0" t="n">
        <v>1322</v>
      </c>
      <c r="N882" s="0" t="n">
        <v>1.196672</v>
      </c>
      <c r="O882" s="0" t="n">
        <v>15</v>
      </c>
      <c r="P882" s="0" t="n">
        <v>2</v>
      </c>
      <c r="Q882" s="82" t="s">
        <v>527</v>
      </c>
      <c r="U882" s="0" t="str">
        <f aca="false">IF(C882="","",IF(COUNTIF(Campaigns!$A$7:$A$300,C882)&gt;0,"✓",IF(N(K882)=0,"– no spend","⚠ add to Campaigns tab")))</f>
        <v>✓</v>
      </c>
      <c r="V882" s="83" t="n">
        <f aca="false">IF(K882="","",K882*IF(Settings!$B$22=Settings!$C$6,1,IF(Settings!$B$22="USD",1/INDEX(Settings!$B$29:$B$40,MONTH(A882)),INDEX(Settings!$B$29:$B$40,MONTH(A882)))))</f>
        <v>71.14</v>
      </c>
    </row>
    <row r="883" customFormat="false" ht="15" hidden="false" customHeight="false" outlineLevel="0" collapsed="false">
      <c r="A883" s="81" t="n">
        <v>46169</v>
      </c>
      <c r="B883" s="81" t="n">
        <v>46169</v>
      </c>
      <c r="C883" s="82" t="s">
        <v>169</v>
      </c>
      <c r="D883" s="82" t="s">
        <v>530</v>
      </c>
      <c r="E883" s="82" t="s">
        <v>529</v>
      </c>
      <c r="F883" s="0" t="n">
        <v>2</v>
      </c>
      <c r="G883" s="82" t="s">
        <v>531</v>
      </c>
      <c r="H883" s="0" t="n">
        <v>7.89</v>
      </c>
      <c r="I883" s="0" t="n">
        <v>41.29</v>
      </c>
      <c r="J883" s="82" t="s">
        <v>528</v>
      </c>
      <c r="K883" s="83" t="n">
        <v>15.78</v>
      </c>
      <c r="L883" s="0" t="n">
        <v>912</v>
      </c>
      <c r="M883" s="0" t="n">
        <v>571</v>
      </c>
      <c r="N883" s="0" t="n">
        <v>1.597198</v>
      </c>
      <c r="O883" s="0" t="n">
        <v>10</v>
      </c>
      <c r="P883" s="0" t="n">
        <v>2</v>
      </c>
      <c r="Q883" s="82" t="s">
        <v>527</v>
      </c>
      <c r="U883" s="0" t="str">
        <f aca="false">IF(C883="","",IF(COUNTIF(Campaigns!$A$7:$A$300,C883)&gt;0,"✓",IF(N(K883)=0,"– no spend","⚠ add to Campaigns tab")))</f>
        <v>✓</v>
      </c>
      <c r="V883" s="83" t="n">
        <f aca="false">IF(K883="","",K883*IF(Settings!$B$22=Settings!$C$6,1,IF(Settings!$B$22="USD",1/INDEX(Settings!$B$29:$B$40,MONTH(A883)),INDEX(Settings!$B$29:$B$40,MONTH(A883)))))</f>
        <v>15.78</v>
      </c>
    </row>
    <row r="884" customFormat="false" ht="15" hidden="false" customHeight="false" outlineLevel="0" collapsed="false">
      <c r="A884" s="81" t="n">
        <v>46170</v>
      </c>
      <c r="B884" s="81" t="n">
        <v>46170</v>
      </c>
      <c r="C884" s="82" t="s">
        <v>171</v>
      </c>
      <c r="D884" s="82" t="s">
        <v>522</v>
      </c>
      <c r="E884" s="82" t="s">
        <v>532</v>
      </c>
      <c r="I884" s="0" t="n">
        <v>90</v>
      </c>
      <c r="J884" s="82" t="s">
        <v>528</v>
      </c>
      <c r="K884" s="83" t="n">
        <v>121.98</v>
      </c>
      <c r="L884" s="0" t="n">
        <v>3152</v>
      </c>
      <c r="M884" s="0" t="n">
        <v>1954</v>
      </c>
      <c r="N884" s="0" t="n">
        <v>1.613101</v>
      </c>
      <c r="O884" s="0" t="n">
        <v>11</v>
      </c>
      <c r="P884" s="0" t="n">
        <v>1</v>
      </c>
      <c r="Q884" s="82" t="s">
        <v>527</v>
      </c>
      <c r="U884" s="0" t="str">
        <f aca="false">IF(C884="","",IF(COUNTIF(Campaigns!$A$7:$A$300,C884)&gt;0,"✓",IF(N(K884)=0,"– no spend","⚠ add to Campaigns tab")))</f>
        <v>✓</v>
      </c>
      <c r="V884" s="83" t="n">
        <f aca="false">IF(K884="","",K884*IF(Settings!$B$22=Settings!$C$6,1,IF(Settings!$B$22="USD",1/INDEX(Settings!$B$29:$B$40,MONTH(A884)),INDEX(Settings!$B$29:$B$40,MONTH(A884)))))</f>
        <v>121.98</v>
      </c>
    </row>
    <row r="885" customFormat="false" ht="15" hidden="false" customHeight="false" outlineLevel="0" collapsed="false">
      <c r="A885" s="81" t="n">
        <v>46170</v>
      </c>
      <c r="B885" s="81" t="n">
        <v>46170</v>
      </c>
      <c r="C885" s="82" t="s">
        <v>167</v>
      </c>
      <c r="D885" s="82" t="s">
        <v>522</v>
      </c>
      <c r="E885" s="82" t="s">
        <v>523</v>
      </c>
      <c r="F885" s="0" t="n">
        <v>7</v>
      </c>
      <c r="G885" s="82" t="s">
        <v>524</v>
      </c>
      <c r="H885" s="0" t="n">
        <v>22.22285714</v>
      </c>
      <c r="I885" s="0" t="n">
        <v>50</v>
      </c>
      <c r="J885" s="82" t="s">
        <v>528</v>
      </c>
      <c r="K885" s="83" t="n">
        <v>155.56</v>
      </c>
      <c r="L885" s="0" t="n">
        <v>13399</v>
      </c>
      <c r="M885" s="0" t="n">
        <v>9211</v>
      </c>
      <c r="N885" s="0" t="n">
        <v>1.454674</v>
      </c>
      <c r="O885" s="0" t="n">
        <v>89</v>
      </c>
      <c r="P885" s="0" t="n">
        <v>7</v>
      </c>
      <c r="Q885" s="82" t="s">
        <v>527</v>
      </c>
      <c r="U885" s="0" t="str">
        <f aca="false">IF(C885="","",IF(COUNTIF(Campaigns!$A$7:$A$300,C885)&gt;0,"✓",IF(N(K885)=0,"– no spend","⚠ add to Campaigns tab")))</f>
        <v>✓</v>
      </c>
      <c r="V885" s="83" t="n">
        <f aca="false">IF(K885="","",K885*IF(Settings!$B$22=Settings!$C$6,1,IF(Settings!$B$22="USD",1/INDEX(Settings!$B$29:$B$40,MONTH(A885)),INDEX(Settings!$B$29:$B$40,MONTH(A885)))))</f>
        <v>155.56</v>
      </c>
    </row>
    <row r="886" customFormat="false" ht="15" hidden="false" customHeight="false" outlineLevel="0" collapsed="false">
      <c r="A886" s="81" t="n">
        <v>46170</v>
      </c>
      <c r="B886" s="81" t="n">
        <v>46170</v>
      </c>
      <c r="C886" s="82" t="s">
        <v>166</v>
      </c>
      <c r="D886" s="82" t="s">
        <v>522</v>
      </c>
      <c r="E886" s="82" t="s">
        <v>523</v>
      </c>
      <c r="I886" s="82" t="s">
        <v>525</v>
      </c>
      <c r="J886" s="82" t="s">
        <v>526</v>
      </c>
      <c r="K886" s="83" t="n">
        <v>180.77</v>
      </c>
      <c r="L886" s="0" t="n">
        <v>7726</v>
      </c>
      <c r="M886" s="0" t="n">
        <v>5062</v>
      </c>
      <c r="N886" s="0" t="n">
        <v>1.526274</v>
      </c>
      <c r="O886" s="0" t="n">
        <v>106</v>
      </c>
      <c r="Q886" s="82" t="s">
        <v>527</v>
      </c>
      <c r="U886" s="0" t="str">
        <f aca="false">IF(C886="","",IF(COUNTIF(Campaigns!$A$7:$A$300,C886)&gt;0,"✓",IF(N(K886)=0,"– no spend","⚠ add to Campaigns tab")))</f>
        <v>✓</v>
      </c>
      <c r="V886" s="83" t="n">
        <f aca="false">IF(K886="","",K886*IF(Settings!$B$22=Settings!$C$6,1,IF(Settings!$B$22="USD",1/INDEX(Settings!$B$29:$B$40,MONTH(A886)),INDEX(Settings!$B$29:$B$40,MONTH(A886)))))</f>
        <v>180.77</v>
      </c>
    </row>
    <row r="887" customFormat="false" ht="15" hidden="false" customHeight="false" outlineLevel="0" collapsed="false">
      <c r="A887" s="81" t="n">
        <v>46170</v>
      </c>
      <c r="B887" s="81" t="n">
        <v>46170</v>
      </c>
      <c r="C887" s="82" t="s">
        <v>179</v>
      </c>
      <c r="D887" s="82" t="s">
        <v>522</v>
      </c>
      <c r="E887" s="82" t="s">
        <v>529</v>
      </c>
      <c r="F887" s="0" t="n">
        <v>1</v>
      </c>
      <c r="G887" s="82" t="s">
        <v>531</v>
      </c>
      <c r="H887" s="0" t="n">
        <v>17.6</v>
      </c>
      <c r="I887" s="0" t="n">
        <v>20</v>
      </c>
      <c r="J887" s="82" t="s">
        <v>528</v>
      </c>
      <c r="K887" s="83" t="n">
        <v>17.6</v>
      </c>
      <c r="L887" s="0" t="n">
        <v>1243</v>
      </c>
      <c r="M887" s="0" t="n">
        <v>907</v>
      </c>
      <c r="N887" s="0" t="n">
        <v>1.370452</v>
      </c>
      <c r="O887" s="0" t="n">
        <v>14</v>
      </c>
      <c r="P887" s="0" t="n">
        <v>1</v>
      </c>
      <c r="Q887" s="82" t="s">
        <v>527</v>
      </c>
      <c r="U887" s="0" t="str">
        <f aca="false">IF(C887="","",IF(COUNTIF(Campaigns!$A$7:$A$300,C887)&gt;0,"✓",IF(N(K887)=0,"– no spend","⚠ add to Campaigns tab")))</f>
        <v>✓</v>
      </c>
      <c r="V887" s="83" t="n">
        <f aca="false">IF(K887="","",K887*IF(Settings!$B$22=Settings!$C$6,1,IF(Settings!$B$22="USD",1/INDEX(Settings!$B$29:$B$40,MONTH(A887)),INDEX(Settings!$B$29:$B$40,MONTH(A887)))))</f>
        <v>17.6</v>
      </c>
    </row>
    <row r="888" customFormat="false" ht="15" hidden="false" customHeight="false" outlineLevel="0" collapsed="false">
      <c r="A888" s="81" t="n">
        <v>46170</v>
      </c>
      <c r="B888" s="81" t="n">
        <v>46170</v>
      </c>
      <c r="C888" s="82" t="s">
        <v>168</v>
      </c>
      <c r="D888" s="82" t="s">
        <v>522</v>
      </c>
      <c r="E888" s="82" t="s">
        <v>529</v>
      </c>
      <c r="F888" s="0" t="n">
        <v>2</v>
      </c>
      <c r="G888" s="82" t="s">
        <v>534</v>
      </c>
      <c r="H888" s="0" t="n">
        <v>150.71</v>
      </c>
      <c r="I888" s="0" t="n">
        <v>100</v>
      </c>
      <c r="J888" s="82" t="s">
        <v>528</v>
      </c>
      <c r="K888" s="83" t="n">
        <v>301.42</v>
      </c>
      <c r="L888" s="0" t="n">
        <v>4862</v>
      </c>
      <c r="M888" s="0" t="n">
        <v>3106</v>
      </c>
      <c r="N888" s="0" t="n">
        <v>1.565357</v>
      </c>
      <c r="O888" s="0" t="n">
        <v>32</v>
      </c>
      <c r="P888" s="0" t="n">
        <v>2</v>
      </c>
      <c r="Q888" s="82" t="s">
        <v>527</v>
      </c>
      <c r="U888" s="0" t="str">
        <f aca="false">IF(C888="","",IF(COUNTIF(Campaigns!$A$7:$A$300,C888)&gt;0,"✓",IF(N(K888)=0,"– no spend","⚠ add to Campaigns tab")))</f>
        <v>✓</v>
      </c>
      <c r="V888" s="83" t="n">
        <f aca="false">IF(K888="","",K888*IF(Settings!$B$22=Settings!$C$6,1,IF(Settings!$B$22="USD",1/INDEX(Settings!$B$29:$B$40,MONTH(A888)),INDEX(Settings!$B$29:$B$40,MONTH(A888)))))</f>
        <v>301.42</v>
      </c>
    </row>
    <row r="889" customFormat="false" ht="15" hidden="false" customHeight="false" outlineLevel="0" collapsed="false">
      <c r="A889" s="81" t="n">
        <v>46170</v>
      </c>
      <c r="B889" s="81" t="n">
        <v>46170</v>
      </c>
      <c r="C889" s="82" t="s">
        <v>170</v>
      </c>
      <c r="D889" s="82" t="s">
        <v>522</v>
      </c>
      <c r="E889" s="82" t="s">
        <v>523</v>
      </c>
      <c r="F889" s="0" t="n">
        <v>3</v>
      </c>
      <c r="G889" s="82" t="s">
        <v>524</v>
      </c>
      <c r="H889" s="0" t="n">
        <v>23.01666667</v>
      </c>
      <c r="I889" s="0" t="n">
        <v>70</v>
      </c>
      <c r="J889" s="82" t="s">
        <v>528</v>
      </c>
      <c r="K889" s="83" t="n">
        <v>69.05</v>
      </c>
      <c r="L889" s="0" t="n">
        <v>1383</v>
      </c>
      <c r="M889" s="0" t="n">
        <v>1175</v>
      </c>
      <c r="N889" s="0" t="n">
        <v>1.177021</v>
      </c>
      <c r="O889" s="0" t="n">
        <v>15</v>
      </c>
      <c r="P889" s="0" t="n">
        <v>3</v>
      </c>
      <c r="Q889" s="82" t="s">
        <v>527</v>
      </c>
      <c r="U889" s="0" t="str">
        <f aca="false">IF(C889="","",IF(COUNTIF(Campaigns!$A$7:$A$300,C889)&gt;0,"✓",IF(N(K889)=0,"– no spend","⚠ add to Campaigns tab")))</f>
        <v>✓</v>
      </c>
      <c r="V889" s="83" t="n">
        <f aca="false">IF(K889="","",K889*IF(Settings!$B$22=Settings!$C$6,1,IF(Settings!$B$22="USD",1/INDEX(Settings!$B$29:$B$40,MONTH(A889)),INDEX(Settings!$B$29:$B$40,MONTH(A889)))))</f>
        <v>69.05</v>
      </c>
    </row>
    <row r="890" customFormat="false" ht="15" hidden="false" customHeight="false" outlineLevel="0" collapsed="false">
      <c r="A890" s="81" t="n">
        <v>46170</v>
      </c>
      <c r="B890" s="81" t="n">
        <v>46170</v>
      </c>
      <c r="C890" s="82" t="s">
        <v>169</v>
      </c>
      <c r="D890" s="82" t="s">
        <v>530</v>
      </c>
      <c r="E890" s="82" t="s">
        <v>529</v>
      </c>
      <c r="I890" s="0" t="n">
        <v>41.29</v>
      </c>
      <c r="J890" s="82" t="s">
        <v>528</v>
      </c>
      <c r="K890" s="83" t="n">
        <v>14.07</v>
      </c>
      <c r="L890" s="0" t="n">
        <v>1194</v>
      </c>
      <c r="M890" s="0" t="n">
        <v>620</v>
      </c>
      <c r="N890" s="0" t="n">
        <v>1.925806</v>
      </c>
      <c r="O890" s="0" t="n">
        <v>5</v>
      </c>
      <c r="Q890" s="82" t="s">
        <v>527</v>
      </c>
      <c r="U890" s="0" t="str">
        <f aca="false">IF(C890="","",IF(COUNTIF(Campaigns!$A$7:$A$300,C890)&gt;0,"✓",IF(N(K890)=0,"– no spend","⚠ add to Campaigns tab")))</f>
        <v>✓</v>
      </c>
      <c r="V890" s="83" t="n">
        <f aca="false">IF(K890="","",K890*IF(Settings!$B$22=Settings!$C$6,1,IF(Settings!$B$22="USD",1/INDEX(Settings!$B$29:$B$40,MONTH(A890)),INDEX(Settings!$B$29:$B$40,MONTH(A890)))))</f>
        <v>14.07</v>
      </c>
    </row>
    <row r="891" customFormat="false" ht="15" hidden="false" customHeight="false" outlineLevel="0" collapsed="false">
      <c r="A891" s="81" t="n">
        <v>46171</v>
      </c>
      <c r="B891" s="81" t="n">
        <v>46171</v>
      </c>
      <c r="C891" s="82" t="s">
        <v>171</v>
      </c>
      <c r="D891" s="82" t="s">
        <v>522</v>
      </c>
      <c r="E891" s="82" t="s">
        <v>532</v>
      </c>
      <c r="I891" s="0" t="n">
        <v>90</v>
      </c>
      <c r="J891" s="82" t="s">
        <v>528</v>
      </c>
      <c r="K891" s="83" t="n">
        <v>113.23</v>
      </c>
      <c r="L891" s="0" t="n">
        <v>2604</v>
      </c>
      <c r="M891" s="0" t="n">
        <v>1628</v>
      </c>
      <c r="N891" s="0" t="n">
        <v>1.599509</v>
      </c>
      <c r="O891" s="0" t="n">
        <v>23</v>
      </c>
      <c r="P891" s="0" t="n">
        <v>4</v>
      </c>
      <c r="Q891" s="82" t="s">
        <v>527</v>
      </c>
      <c r="U891" s="0" t="str">
        <f aca="false">IF(C891="","",IF(COUNTIF(Campaigns!$A$7:$A$300,C891)&gt;0,"✓",IF(N(K891)=0,"– no spend","⚠ add to Campaigns tab")))</f>
        <v>✓</v>
      </c>
      <c r="V891" s="83" t="n">
        <f aca="false">IF(K891="","",K891*IF(Settings!$B$22=Settings!$C$6,1,IF(Settings!$B$22="USD",1/INDEX(Settings!$B$29:$B$40,MONTH(A891)),INDEX(Settings!$B$29:$B$40,MONTH(A891)))))</f>
        <v>113.23</v>
      </c>
    </row>
    <row r="892" customFormat="false" ht="15" hidden="false" customHeight="false" outlineLevel="0" collapsed="false">
      <c r="A892" s="81" t="n">
        <v>46171</v>
      </c>
      <c r="B892" s="81" t="n">
        <v>46171</v>
      </c>
      <c r="C892" s="82" t="s">
        <v>167</v>
      </c>
      <c r="D892" s="82" t="s">
        <v>522</v>
      </c>
      <c r="E892" s="82" t="s">
        <v>523</v>
      </c>
      <c r="F892" s="0" t="n">
        <v>6</v>
      </c>
      <c r="G892" s="82" t="s">
        <v>524</v>
      </c>
      <c r="H892" s="0" t="n">
        <v>17.58333333</v>
      </c>
      <c r="I892" s="0" t="n">
        <v>50</v>
      </c>
      <c r="J892" s="82" t="s">
        <v>528</v>
      </c>
      <c r="K892" s="83" t="n">
        <v>105.5</v>
      </c>
      <c r="L892" s="0" t="n">
        <v>8424</v>
      </c>
      <c r="M892" s="0" t="n">
        <v>5795</v>
      </c>
      <c r="N892" s="0" t="n">
        <v>1.453667</v>
      </c>
      <c r="O892" s="0" t="n">
        <v>68</v>
      </c>
      <c r="P892" s="0" t="n">
        <v>6</v>
      </c>
      <c r="Q892" s="82" t="s">
        <v>527</v>
      </c>
      <c r="U892" s="0" t="str">
        <f aca="false">IF(C892="","",IF(COUNTIF(Campaigns!$A$7:$A$300,C892)&gt;0,"✓",IF(N(K892)=0,"– no spend","⚠ add to Campaigns tab")))</f>
        <v>✓</v>
      </c>
      <c r="V892" s="83" t="n">
        <f aca="false">IF(K892="","",K892*IF(Settings!$B$22=Settings!$C$6,1,IF(Settings!$B$22="USD",1/INDEX(Settings!$B$29:$B$40,MONTH(A892)),INDEX(Settings!$B$29:$B$40,MONTH(A892)))))</f>
        <v>105.5</v>
      </c>
    </row>
    <row r="893" customFormat="false" ht="15" hidden="false" customHeight="false" outlineLevel="0" collapsed="false">
      <c r="A893" s="81" t="n">
        <v>46171</v>
      </c>
      <c r="B893" s="81" t="n">
        <v>46171</v>
      </c>
      <c r="C893" s="82" t="s">
        <v>166</v>
      </c>
      <c r="D893" s="82" t="s">
        <v>522</v>
      </c>
      <c r="E893" s="82" t="s">
        <v>523</v>
      </c>
      <c r="F893" s="0" t="n">
        <v>2</v>
      </c>
      <c r="G893" s="82" t="s">
        <v>524</v>
      </c>
      <c r="H893" s="0" t="n">
        <v>101.105</v>
      </c>
      <c r="I893" s="82" t="s">
        <v>525</v>
      </c>
      <c r="J893" s="82" t="s">
        <v>526</v>
      </c>
      <c r="K893" s="83" t="n">
        <v>202.21</v>
      </c>
      <c r="L893" s="0" t="n">
        <v>7968</v>
      </c>
      <c r="M893" s="0" t="n">
        <v>5883</v>
      </c>
      <c r="N893" s="0" t="n">
        <v>1.354411</v>
      </c>
      <c r="O893" s="0" t="n">
        <v>108</v>
      </c>
      <c r="P893" s="0" t="n">
        <v>2</v>
      </c>
      <c r="Q893" s="82" t="s">
        <v>527</v>
      </c>
      <c r="U893" s="0" t="str">
        <f aca="false">IF(C893="","",IF(COUNTIF(Campaigns!$A$7:$A$300,C893)&gt;0,"✓",IF(N(K893)=0,"– no spend","⚠ add to Campaigns tab")))</f>
        <v>✓</v>
      </c>
      <c r="V893" s="83" t="n">
        <f aca="false">IF(K893="","",K893*IF(Settings!$B$22=Settings!$C$6,1,IF(Settings!$B$22="USD",1/INDEX(Settings!$B$29:$B$40,MONTH(A893)),INDEX(Settings!$B$29:$B$40,MONTH(A893)))))</f>
        <v>202.21</v>
      </c>
    </row>
    <row r="894" customFormat="false" ht="15" hidden="false" customHeight="false" outlineLevel="0" collapsed="false">
      <c r="A894" s="81" t="n">
        <v>46171</v>
      </c>
      <c r="B894" s="81" t="n">
        <v>46171</v>
      </c>
      <c r="C894" s="82" t="s">
        <v>179</v>
      </c>
      <c r="D894" s="82" t="s">
        <v>522</v>
      </c>
      <c r="E894" s="82" t="s">
        <v>529</v>
      </c>
      <c r="F894" s="0" t="n">
        <v>3</v>
      </c>
      <c r="G894" s="82" t="s">
        <v>531</v>
      </c>
      <c r="H894" s="0" t="n">
        <v>4.77</v>
      </c>
      <c r="I894" s="0" t="n">
        <v>20</v>
      </c>
      <c r="J894" s="82" t="s">
        <v>528</v>
      </c>
      <c r="K894" s="83" t="n">
        <v>14.31</v>
      </c>
      <c r="L894" s="0" t="n">
        <v>832</v>
      </c>
      <c r="M894" s="0" t="n">
        <v>649</v>
      </c>
      <c r="N894" s="0" t="n">
        <v>1.281972</v>
      </c>
      <c r="O894" s="0" t="n">
        <v>8</v>
      </c>
      <c r="P894" s="0" t="n">
        <v>3</v>
      </c>
      <c r="Q894" s="82" t="s">
        <v>527</v>
      </c>
      <c r="U894" s="0" t="str">
        <f aca="false">IF(C894="","",IF(COUNTIF(Campaigns!$A$7:$A$300,C894)&gt;0,"✓",IF(N(K894)=0,"– no spend","⚠ add to Campaigns tab")))</f>
        <v>✓</v>
      </c>
      <c r="V894" s="83" t="n">
        <f aca="false">IF(K894="","",K894*IF(Settings!$B$22=Settings!$C$6,1,IF(Settings!$B$22="USD",1/INDEX(Settings!$B$29:$B$40,MONTH(A894)),INDEX(Settings!$B$29:$B$40,MONTH(A894)))))</f>
        <v>14.31</v>
      </c>
    </row>
    <row r="895" customFormat="false" ht="15" hidden="false" customHeight="false" outlineLevel="0" collapsed="false">
      <c r="A895" s="81" t="n">
        <v>46171</v>
      </c>
      <c r="B895" s="81" t="n">
        <v>46171</v>
      </c>
      <c r="C895" s="82" t="s">
        <v>168</v>
      </c>
      <c r="D895" s="82" t="s">
        <v>522</v>
      </c>
      <c r="E895" s="82" t="s">
        <v>529</v>
      </c>
      <c r="F895" s="0" t="n">
        <v>1</v>
      </c>
      <c r="G895" s="82" t="s">
        <v>534</v>
      </c>
      <c r="H895" s="0" t="n">
        <v>277.22</v>
      </c>
      <c r="I895" s="0" t="n">
        <v>100</v>
      </c>
      <c r="J895" s="82" t="s">
        <v>528</v>
      </c>
      <c r="K895" s="83" t="n">
        <v>277.22</v>
      </c>
      <c r="L895" s="0" t="n">
        <v>3745</v>
      </c>
      <c r="M895" s="0" t="n">
        <v>2640</v>
      </c>
      <c r="N895" s="0" t="n">
        <v>1.418561</v>
      </c>
      <c r="O895" s="0" t="n">
        <v>40</v>
      </c>
      <c r="P895" s="0" t="n">
        <v>1</v>
      </c>
      <c r="Q895" s="82" t="s">
        <v>527</v>
      </c>
      <c r="U895" s="0" t="str">
        <f aca="false">IF(C895="","",IF(COUNTIF(Campaigns!$A$7:$A$300,C895)&gt;0,"✓",IF(N(K895)=0,"– no spend","⚠ add to Campaigns tab")))</f>
        <v>✓</v>
      </c>
      <c r="V895" s="83" t="n">
        <f aca="false">IF(K895="","",K895*IF(Settings!$B$22=Settings!$C$6,1,IF(Settings!$B$22="USD",1/INDEX(Settings!$B$29:$B$40,MONTH(A895)),INDEX(Settings!$B$29:$B$40,MONTH(A895)))))</f>
        <v>277.22</v>
      </c>
    </row>
    <row r="896" customFormat="false" ht="15" hidden="false" customHeight="false" outlineLevel="0" collapsed="false">
      <c r="A896" s="81" t="n">
        <v>46171</v>
      </c>
      <c r="B896" s="81" t="n">
        <v>46171</v>
      </c>
      <c r="C896" s="82" t="s">
        <v>170</v>
      </c>
      <c r="D896" s="82" t="s">
        <v>522</v>
      </c>
      <c r="E896" s="82" t="s">
        <v>523</v>
      </c>
      <c r="F896" s="0" t="n">
        <v>4</v>
      </c>
      <c r="G896" s="82" t="s">
        <v>524</v>
      </c>
      <c r="H896" s="0" t="n">
        <v>17.0925</v>
      </c>
      <c r="I896" s="0" t="n">
        <v>70</v>
      </c>
      <c r="J896" s="82" t="s">
        <v>528</v>
      </c>
      <c r="K896" s="83" t="n">
        <v>68.37</v>
      </c>
      <c r="L896" s="0" t="n">
        <v>1454</v>
      </c>
      <c r="M896" s="0" t="n">
        <v>1240</v>
      </c>
      <c r="N896" s="0" t="n">
        <v>1.172581</v>
      </c>
      <c r="O896" s="0" t="n">
        <v>16</v>
      </c>
      <c r="P896" s="0" t="n">
        <v>4</v>
      </c>
      <c r="Q896" s="82" t="s">
        <v>527</v>
      </c>
      <c r="U896" s="0" t="str">
        <f aca="false">IF(C896="","",IF(COUNTIF(Campaigns!$A$7:$A$300,C896)&gt;0,"✓",IF(N(K896)=0,"– no spend","⚠ add to Campaigns tab")))</f>
        <v>✓</v>
      </c>
      <c r="V896" s="83" t="n">
        <f aca="false">IF(K896="","",K896*IF(Settings!$B$22=Settings!$C$6,1,IF(Settings!$B$22="USD",1/INDEX(Settings!$B$29:$B$40,MONTH(A896)),INDEX(Settings!$B$29:$B$40,MONTH(A896)))))</f>
        <v>68.37</v>
      </c>
    </row>
    <row r="897" customFormat="false" ht="15" hidden="false" customHeight="false" outlineLevel="0" collapsed="false">
      <c r="A897" s="81" t="n">
        <v>46171</v>
      </c>
      <c r="B897" s="81" t="n">
        <v>46171</v>
      </c>
      <c r="C897" s="82" t="s">
        <v>169</v>
      </c>
      <c r="D897" s="82" t="s">
        <v>530</v>
      </c>
      <c r="E897" s="82" t="s">
        <v>529</v>
      </c>
      <c r="F897" s="0" t="n">
        <v>1</v>
      </c>
      <c r="G897" s="82" t="s">
        <v>531</v>
      </c>
      <c r="H897" s="0" t="n">
        <v>19.05</v>
      </c>
      <c r="I897" s="0" t="n">
        <v>41.29</v>
      </c>
      <c r="J897" s="82" t="s">
        <v>528</v>
      </c>
      <c r="K897" s="83" t="n">
        <v>19.05</v>
      </c>
      <c r="L897" s="0" t="n">
        <v>744</v>
      </c>
      <c r="M897" s="0" t="n">
        <v>521</v>
      </c>
      <c r="N897" s="0" t="n">
        <v>1.428023</v>
      </c>
      <c r="O897" s="0" t="n">
        <v>7</v>
      </c>
      <c r="P897" s="0" t="n">
        <v>1</v>
      </c>
      <c r="Q897" s="82" t="s">
        <v>527</v>
      </c>
      <c r="U897" s="0" t="str">
        <f aca="false">IF(C897="","",IF(COUNTIF(Campaigns!$A$7:$A$300,C897)&gt;0,"✓",IF(N(K897)=0,"– no spend","⚠ add to Campaigns tab")))</f>
        <v>✓</v>
      </c>
      <c r="V897" s="83" t="n">
        <f aca="false">IF(K897="","",K897*IF(Settings!$B$22=Settings!$C$6,1,IF(Settings!$B$22="USD",1/INDEX(Settings!$B$29:$B$40,MONTH(A897)),INDEX(Settings!$B$29:$B$40,MONTH(A897)))))</f>
        <v>19.05</v>
      </c>
    </row>
    <row r="898" customFormat="false" ht="15" hidden="false" customHeight="false" outlineLevel="0" collapsed="false">
      <c r="A898" s="81" t="n">
        <v>46172</v>
      </c>
      <c r="B898" s="81" t="n">
        <v>46172</v>
      </c>
      <c r="C898" s="82" t="s">
        <v>171</v>
      </c>
      <c r="D898" s="82" t="s">
        <v>522</v>
      </c>
      <c r="E898" s="82" t="s">
        <v>532</v>
      </c>
      <c r="I898" s="0" t="n">
        <v>90</v>
      </c>
      <c r="J898" s="82" t="s">
        <v>528</v>
      </c>
      <c r="K898" s="83" t="n">
        <v>79.7</v>
      </c>
      <c r="L898" s="0" t="n">
        <v>1990</v>
      </c>
      <c r="M898" s="0" t="n">
        <v>1466</v>
      </c>
      <c r="N898" s="0" t="n">
        <v>1.357435</v>
      </c>
      <c r="O898" s="0" t="n">
        <v>12</v>
      </c>
      <c r="P898" s="0" t="n">
        <v>2</v>
      </c>
      <c r="Q898" s="82" t="s">
        <v>527</v>
      </c>
      <c r="U898" s="0" t="str">
        <f aca="false">IF(C898="","",IF(COUNTIF(Campaigns!$A$7:$A$300,C898)&gt;0,"✓",IF(N(K898)=0,"– no spend","⚠ add to Campaigns tab")))</f>
        <v>✓</v>
      </c>
      <c r="V898" s="83" t="n">
        <f aca="false">IF(K898="","",K898*IF(Settings!$B$22=Settings!$C$6,1,IF(Settings!$B$22="USD",1/INDEX(Settings!$B$29:$B$40,MONTH(A898)),INDEX(Settings!$B$29:$B$40,MONTH(A898)))))</f>
        <v>79.7</v>
      </c>
    </row>
    <row r="899" customFormat="false" ht="15" hidden="false" customHeight="false" outlineLevel="0" collapsed="false">
      <c r="A899" s="81" t="n">
        <v>46172</v>
      </c>
      <c r="B899" s="81" t="n">
        <v>46172</v>
      </c>
      <c r="C899" s="82" t="s">
        <v>167</v>
      </c>
      <c r="D899" s="82" t="s">
        <v>522</v>
      </c>
      <c r="E899" s="82" t="s">
        <v>523</v>
      </c>
      <c r="F899" s="0" t="n">
        <v>3</v>
      </c>
      <c r="G899" s="82" t="s">
        <v>524</v>
      </c>
      <c r="H899" s="0" t="n">
        <v>28.81333333</v>
      </c>
      <c r="I899" s="0" t="n">
        <v>50</v>
      </c>
      <c r="J899" s="82" t="s">
        <v>528</v>
      </c>
      <c r="K899" s="83" t="n">
        <v>86.44</v>
      </c>
      <c r="L899" s="0" t="n">
        <v>8157</v>
      </c>
      <c r="M899" s="0" t="n">
        <v>6217</v>
      </c>
      <c r="N899" s="0" t="n">
        <v>1.312048</v>
      </c>
      <c r="O899" s="0" t="n">
        <v>46</v>
      </c>
      <c r="P899" s="0" t="n">
        <v>3</v>
      </c>
      <c r="Q899" s="82" t="s">
        <v>527</v>
      </c>
      <c r="U899" s="0" t="str">
        <f aca="false">IF(C899="","",IF(COUNTIF(Campaigns!$A$7:$A$300,C899)&gt;0,"✓",IF(N(K899)=0,"– no spend","⚠ add to Campaigns tab")))</f>
        <v>✓</v>
      </c>
      <c r="V899" s="83" t="n">
        <f aca="false">IF(K899="","",K899*IF(Settings!$B$22=Settings!$C$6,1,IF(Settings!$B$22="USD",1/INDEX(Settings!$B$29:$B$40,MONTH(A899)),INDEX(Settings!$B$29:$B$40,MONTH(A899)))))</f>
        <v>86.44</v>
      </c>
    </row>
    <row r="900" customFormat="false" ht="15" hidden="false" customHeight="false" outlineLevel="0" collapsed="false">
      <c r="A900" s="81" t="n">
        <v>46172</v>
      </c>
      <c r="B900" s="81" t="n">
        <v>46172</v>
      </c>
      <c r="C900" s="82" t="s">
        <v>166</v>
      </c>
      <c r="D900" s="82" t="s">
        <v>522</v>
      </c>
      <c r="E900" s="82" t="s">
        <v>523</v>
      </c>
      <c r="F900" s="0" t="n">
        <v>3</v>
      </c>
      <c r="G900" s="82" t="s">
        <v>524</v>
      </c>
      <c r="H900" s="0" t="n">
        <v>66.11666667</v>
      </c>
      <c r="I900" s="82" t="s">
        <v>525</v>
      </c>
      <c r="J900" s="82" t="s">
        <v>526</v>
      </c>
      <c r="K900" s="83" t="n">
        <v>198.35</v>
      </c>
      <c r="L900" s="0" t="n">
        <v>7848</v>
      </c>
      <c r="M900" s="0" t="n">
        <v>6243</v>
      </c>
      <c r="N900" s="0" t="n">
        <v>1.257088</v>
      </c>
      <c r="O900" s="0" t="n">
        <v>98</v>
      </c>
      <c r="P900" s="0" t="n">
        <v>3</v>
      </c>
      <c r="Q900" s="82" t="s">
        <v>527</v>
      </c>
      <c r="U900" s="0" t="str">
        <f aca="false">IF(C900="","",IF(COUNTIF(Campaigns!$A$7:$A$300,C900)&gt;0,"✓",IF(N(K900)=0,"– no spend","⚠ add to Campaigns tab")))</f>
        <v>✓</v>
      </c>
      <c r="V900" s="83" t="n">
        <f aca="false">IF(K900="","",K900*IF(Settings!$B$22=Settings!$C$6,1,IF(Settings!$B$22="USD",1/INDEX(Settings!$B$29:$B$40,MONTH(A900)),INDEX(Settings!$B$29:$B$40,MONTH(A900)))))</f>
        <v>198.35</v>
      </c>
    </row>
    <row r="901" customFormat="false" ht="15" hidden="false" customHeight="false" outlineLevel="0" collapsed="false">
      <c r="A901" s="81" t="n">
        <v>46172</v>
      </c>
      <c r="B901" s="81" t="n">
        <v>46172</v>
      </c>
      <c r="C901" s="82" t="s">
        <v>179</v>
      </c>
      <c r="D901" s="82" t="s">
        <v>522</v>
      </c>
      <c r="E901" s="82" t="s">
        <v>529</v>
      </c>
      <c r="F901" s="0" t="n">
        <v>1</v>
      </c>
      <c r="G901" s="82" t="s">
        <v>531</v>
      </c>
      <c r="H901" s="0" t="n">
        <v>23.89</v>
      </c>
      <c r="I901" s="0" t="n">
        <v>20</v>
      </c>
      <c r="J901" s="82" t="s">
        <v>528</v>
      </c>
      <c r="K901" s="83" t="n">
        <v>23.89</v>
      </c>
      <c r="L901" s="0" t="n">
        <v>1297</v>
      </c>
      <c r="M901" s="0" t="n">
        <v>1098</v>
      </c>
      <c r="N901" s="0" t="n">
        <v>1.181239</v>
      </c>
      <c r="O901" s="0" t="n">
        <v>17</v>
      </c>
      <c r="P901" s="0" t="n">
        <v>1</v>
      </c>
      <c r="Q901" s="82" t="s">
        <v>527</v>
      </c>
      <c r="U901" s="0" t="str">
        <f aca="false">IF(C901="","",IF(COUNTIF(Campaigns!$A$7:$A$300,C901)&gt;0,"✓",IF(N(K901)=0,"– no spend","⚠ add to Campaigns tab")))</f>
        <v>✓</v>
      </c>
      <c r="V901" s="83" t="n">
        <f aca="false">IF(K901="","",K901*IF(Settings!$B$22=Settings!$C$6,1,IF(Settings!$B$22="USD",1/INDEX(Settings!$B$29:$B$40,MONTH(A901)),INDEX(Settings!$B$29:$B$40,MONTH(A901)))))</f>
        <v>23.89</v>
      </c>
    </row>
    <row r="902" customFormat="false" ht="15" hidden="false" customHeight="false" outlineLevel="0" collapsed="false">
      <c r="A902" s="81" t="n">
        <v>46172</v>
      </c>
      <c r="B902" s="81" t="n">
        <v>46172</v>
      </c>
      <c r="C902" s="82" t="s">
        <v>168</v>
      </c>
      <c r="D902" s="82" t="s">
        <v>522</v>
      </c>
      <c r="E902" s="82" t="s">
        <v>529</v>
      </c>
      <c r="F902" s="0" t="n">
        <v>3</v>
      </c>
      <c r="G902" s="82" t="s">
        <v>534</v>
      </c>
      <c r="H902" s="0" t="n">
        <v>101.85333333</v>
      </c>
      <c r="I902" s="0" t="n">
        <v>100</v>
      </c>
      <c r="J902" s="82" t="s">
        <v>528</v>
      </c>
      <c r="K902" s="83" t="n">
        <v>305.56</v>
      </c>
      <c r="L902" s="0" t="n">
        <v>3497</v>
      </c>
      <c r="M902" s="0" t="n">
        <v>2612</v>
      </c>
      <c r="N902" s="0" t="n">
        <v>1.338821</v>
      </c>
      <c r="O902" s="0" t="n">
        <v>42</v>
      </c>
      <c r="P902" s="0" t="n">
        <v>3</v>
      </c>
      <c r="Q902" s="82" t="s">
        <v>527</v>
      </c>
      <c r="U902" s="0" t="str">
        <f aca="false">IF(C902="","",IF(COUNTIF(Campaigns!$A$7:$A$300,C902)&gt;0,"✓",IF(N(K902)=0,"– no spend","⚠ add to Campaigns tab")))</f>
        <v>✓</v>
      </c>
      <c r="V902" s="83" t="n">
        <f aca="false">IF(K902="","",K902*IF(Settings!$B$22=Settings!$C$6,1,IF(Settings!$B$22="USD",1/INDEX(Settings!$B$29:$B$40,MONTH(A902)),INDEX(Settings!$B$29:$B$40,MONTH(A902)))))</f>
        <v>305.56</v>
      </c>
    </row>
    <row r="903" customFormat="false" ht="15" hidden="false" customHeight="false" outlineLevel="0" collapsed="false">
      <c r="A903" s="81" t="n">
        <v>46172</v>
      </c>
      <c r="B903" s="81" t="n">
        <v>46172</v>
      </c>
      <c r="C903" s="82" t="s">
        <v>170</v>
      </c>
      <c r="D903" s="82" t="s">
        <v>522</v>
      </c>
      <c r="E903" s="82" t="s">
        <v>523</v>
      </c>
      <c r="I903" s="0" t="n">
        <v>70</v>
      </c>
      <c r="J903" s="82" t="s">
        <v>528</v>
      </c>
      <c r="K903" s="83" t="n">
        <v>47.24</v>
      </c>
      <c r="L903" s="0" t="n">
        <v>994</v>
      </c>
      <c r="M903" s="0" t="n">
        <v>879</v>
      </c>
      <c r="N903" s="0" t="n">
        <v>1.13083</v>
      </c>
      <c r="O903" s="0" t="n">
        <v>8</v>
      </c>
      <c r="Q903" s="82" t="s">
        <v>527</v>
      </c>
      <c r="U903" s="0" t="str">
        <f aca="false">IF(C903="","",IF(COUNTIF(Campaigns!$A$7:$A$300,C903)&gt;0,"✓",IF(N(K903)=0,"– no spend","⚠ add to Campaigns tab")))</f>
        <v>✓</v>
      </c>
      <c r="V903" s="83" t="n">
        <f aca="false">IF(K903="","",K903*IF(Settings!$B$22=Settings!$C$6,1,IF(Settings!$B$22="USD",1/INDEX(Settings!$B$29:$B$40,MONTH(A903)),INDEX(Settings!$B$29:$B$40,MONTH(A903)))))</f>
        <v>47.24</v>
      </c>
    </row>
    <row r="904" customFormat="false" ht="15" hidden="false" customHeight="false" outlineLevel="0" collapsed="false">
      <c r="A904" s="81" t="n">
        <v>46172</v>
      </c>
      <c r="B904" s="81" t="n">
        <v>46172</v>
      </c>
      <c r="C904" s="82" t="s">
        <v>169</v>
      </c>
      <c r="D904" s="82" t="s">
        <v>530</v>
      </c>
      <c r="E904" s="82" t="s">
        <v>529</v>
      </c>
      <c r="I904" s="0" t="n">
        <v>41.29</v>
      </c>
      <c r="J904" s="82" t="s">
        <v>528</v>
      </c>
      <c r="K904" s="83" t="n">
        <v>17.99</v>
      </c>
      <c r="L904" s="0" t="n">
        <v>674</v>
      </c>
      <c r="M904" s="0" t="n">
        <v>529</v>
      </c>
      <c r="N904" s="0" t="n">
        <v>1.274102</v>
      </c>
      <c r="O904" s="0" t="n">
        <v>16</v>
      </c>
      <c r="Q904" s="82" t="s">
        <v>527</v>
      </c>
      <c r="U904" s="0" t="str">
        <f aca="false">IF(C904="","",IF(COUNTIF(Campaigns!$A$7:$A$300,C904)&gt;0,"✓",IF(N(K904)=0,"– no spend","⚠ add to Campaigns tab")))</f>
        <v>✓</v>
      </c>
      <c r="V904" s="83" t="n">
        <f aca="false">IF(K904="","",K904*IF(Settings!$B$22=Settings!$C$6,1,IF(Settings!$B$22="USD",1/INDEX(Settings!$B$29:$B$40,MONTH(A904)),INDEX(Settings!$B$29:$B$40,MONTH(A904)))))</f>
        <v>17.99</v>
      </c>
    </row>
    <row r="905" customFormat="false" ht="15" hidden="false" customHeight="false" outlineLevel="0" collapsed="false">
      <c r="A905" s="81" t="n">
        <v>46173</v>
      </c>
      <c r="B905" s="81" t="n">
        <v>46173</v>
      </c>
      <c r="C905" s="82" t="s">
        <v>171</v>
      </c>
      <c r="D905" s="82" t="s">
        <v>522</v>
      </c>
      <c r="E905" s="82" t="s">
        <v>532</v>
      </c>
      <c r="I905" s="0" t="n">
        <v>90</v>
      </c>
      <c r="J905" s="82" t="s">
        <v>528</v>
      </c>
      <c r="K905" s="83" t="n">
        <v>101.56</v>
      </c>
      <c r="L905" s="0" t="n">
        <v>3102</v>
      </c>
      <c r="M905" s="0" t="n">
        <v>2139</v>
      </c>
      <c r="N905" s="0" t="n">
        <v>1.45021</v>
      </c>
      <c r="O905" s="0" t="n">
        <v>17</v>
      </c>
      <c r="P905" s="0" t="n">
        <v>2</v>
      </c>
      <c r="Q905" s="82" t="s">
        <v>527</v>
      </c>
      <c r="U905" s="0" t="str">
        <f aca="false">IF(C905="","",IF(COUNTIF(Campaigns!$A$7:$A$300,C905)&gt;0,"✓",IF(N(K905)=0,"– no spend","⚠ add to Campaigns tab")))</f>
        <v>✓</v>
      </c>
      <c r="V905" s="83" t="n">
        <f aca="false">IF(K905="","",K905*IF(Settings!$B$22=Settings!$C$6,1,IF(Settings!$B$22="USD",1/INDEX(Settings!$B$29:$B$40,MONTH(A905)),INDEX(Settings!$B$29:$B$40,MONTH(A905)))))</f>
        <v>101.56</v>
      </c>
    </row>
    <row r="906" customFormat="false" ht="15" hidden="false" customHeight="false" outlineLevel="0" collapsed="false">
      <c r="A906" s="81" t="n">
        <v>46173</v>
      </c>
      <c r="B906" s="81" t="n">
        <v>46173</v>
      </c>
      <c r="C906" s="82" t="s">
        <v>167</v>
      </c>
      <c r="D906" s="82" t="s">
        <v>522</v>
      </c>
      <c r="E906" s="82" t="s">
        <v>523</v>
      </c>
      <c r="F906" s="0" t="n">
        <v>3</v>
      </c>
      <c r="G906" s="82" t="s">
        <v>524</v>
      </c>
      <c r="H906" s="0" t="n">
        <v>36.05666667</v>
      </c>
      <c r="I906" s="0" t="n">
        <v>50</v>
      </c>
      <c r="J906" s="82" t="s">
        <v>528</v>
      </c>
      <c r="K906" s="83" t="n">
        <v>108.17</v>
      </c>
      <c r="L906" s="0" t="n">
        <v>9916</v>
      </c>
      <c r="M906" s="0" t="n">
        <v>7242</v>
      </c>
      <c r="N906" s="0" t="n">
        <v>1.369235</v>
      </c>
      <c r="O906" s="0" t="n">
        <v>40</v>
      </c>
      <c r="P906" s="0" t="n">
        <v>3</v>
      </c>
      <c r="Q906" s="82" t="s">
        <v>527</v>
      </c>
      <c r="U906" s="0" t="str">
        <f aca="false">IF(C906="","",IF(COUNTIF(Campaigns!$A$7:$A$300,C906)&gt;0,"✓",IF(N(K906)=0,"– no spend","⚠ add to Campaigns tab")))</f>
        <v>✓</v>
      </c>
      <c r="V906" s="83" t="n">
        <f aca="false">IF(K906="","",K906*IF(Settings!$B$22=Settings!$C$6,1,IF(Settings!$B$22="USD",1/INDEX(Settings!$B$29:$B$40,MONTH(A906)),INDEX(Settings!$B$29:$B$40,MONTH(A906)))))</f>
        <v>108.17</v>
      </c>
    </row>
    <row r="907" customFormat="false" ht="15" hidden="false" customHeight="false" outlineLevel="0" collapsed="false">
      <c r="A907" s="81" t="n">
        <v>46173</v>
      </c>
      <c r="B907" s="81" t="n">
        <v>46173</v>
      </c>
      <c r="C907" s="82" t="s">
        <v>166</v>
      </c>
      <c r="D907" s="82" t="s">
        <v>522</v>
      </c>
      <c r="E907" s="82" t="s">
        <v>523</v>
      </c>
      <c r="F907" s="0" t="n">
        <v>2</v>
      </c>
      <c r="G907" s="82" t="s">
        <v>524</v>
      </c>
      <c r="H907" s="0" t="n">
        <v>107.05</v>
      </c>
      <c r="I907" s="82" t="s">
        <v>525</v>
      </c>
      <c r="J907" s="82" t="s">
        <v>526</v>
      </c>
      <c r="K907" s="83" t="n">
        <v>214.1</v>
      </c>
      <c r="L907" s="0" t="n">
        <v>8738</v>
      </c>
      <c r="M907" s="0" t="n">
        <v>7311</v>
      </c>
      <c r="N907" s="0" t="n">
        <v>1.195185</v>
      </c>
      <c r="O907" s="0" t="n">
        <v>82</v>
      </c>
      <c r="P907" s="0" t="n">
        <v>2</v>
      </c>
      <c r="Q907" s="82" t="s">
        <v>527</v>
      </c>
      <c r="U907" s="0" t="str">
        <f aca="false">IF(C907="","",IF(COUNTIF(Campaigns!$A$7:$A$300,C907)&gt;0,"✓",IF(N(K907)=0,"– no spend","⚠ add to Campaigns tab")))</f>
        <v>✓</v>
      </c>
      <c r="V907" s="83" t="n">
        <f aca="false">IF(K907="","",K907*IF(Settings!$B$22=Settings!$C$6,1,IF(Settings!$B$22="USD",1/INDEX(Settings!$B$29:$B$40,MONTH(A907)),INDEX(Settings!$B$29:$B$40,MONTH(A907)))))</f>
        <v>214.1</v>
      </c>
    </row>
    <row r="908" customFormat="false" ht="15" hidden="false" customHeight="false" outlineLevel="0" collapsed="false">
      <c r="A908" s="81" t="n">
        <v>46173</v>
      </c>
      <c r="B908" s="81" t="n">
        <v>46173</v>
      </c>
      <c r="C908" s="82" t="s">
        <v>179</v>
      </c>
      <c r="D908" s="82" t="s">
        <v>522</v>
      </c>
      <c r="E908" s="82" t="s">
        <v>529</v>
      </c>
      <c r="I908" s="0" t="n">
        <v>20</v>
      </c>
      <c r="J908" s="82" t="s">
        <v>528</v>
      </c>
      <c r="K908" s="83" t="n">
        <v>26.09</v>
      </c>
      <c r="L908" s="0" t="n">
        <v>1604</v>
      </c>
      <c r="M908" s="0" t="n">
        <v>1353</v>
      </c>
      <c r="N908" s="0" t="n">
        <v>1.185514</v>
      </c>
      <c r="O908" s="0" t="n">
        <v>18</v>
      </c>
      <c r="Q908" s="82" t="s">
        <v>527</v>
      </c>
      <c r="U908" s="0" t="str">
        <f aca="false">IF(C908="","",IF(COUNTIF(Campaigns!$A$7:$A$300,C908)&gt;0,"✓",IF(N(K908)=0,"– no spend","⚠ add to Campaigns tab")))</f>
        <v>✓</v>
      </c>
      <c r="V908" s="83" t="n">
        <f aca="false">IF(K908="","",K908*IF(Settings!$B$22=Settings!$C$6,1,IF(Settings!$B$22="USD",1/INDEX(Settings!$B$29:$B$40,MONTH(A908)),INDEX(Settings!$B$29:$B$40,MONTH(A908)))))</f>
        <v>26.09</v>
      </c>
    </row>
    <row r="909" customFormat="false" ht="15" hidden="false" customHeight="false" outlineLevel="0" collapsed="false">
      <c r="A909" s="81" t="n">
        <v>46173</v>
      </c>
      <c r="B909" s="81" t="n">
        <v>46173</v>
      </c>
      <c r="C909" s="82" t="s">
        <v>168</v>
      </c>
      <c r="D909" s="82" t="s">
        <v>522</v>
      </c>
      <c r="E909" s="82" t="s">
        <v>529</v>
      </c>
      <c r="F909" s="0" t="n">
        <v>2</v>
      </c>
      <c r="G909" s="82" t="s">
        <v>534</v>
      </c>
      <c r="H909" s="0" t="n">
        <v>140.475</v>
      </c>
      <c r="I909" s="0" t="n">
        <v>100</v>
      </c>
      <c r="J909" s="82" t="s">
        <v>528</v>
      </c>
      <c r="K909" s="83" t="n">
        <v>280.95</v>
      </c>
      <c r="L909" s="0" t="n">
        <v>2742</v>
      </c>
      <c r="M909" s="0" t="n">
        <v>1963</v>
      </c>
      <c r="N909" s="0" t="n">
        <v>1.396842</v>
      </c>
      <c r="O909" s="0" t="n">
        <v>39</v>
      </c>
      <c r="P909" s="0" t="n">
        <v>3</v>
      </c>
      <c r="Q909" s="82" t="s">
        <v>527</v>
      </c>
      <c r="U909" s="0" t="str">
        <f aca="false">IF(C909="","",IF(COUNTIF(Campaigns!$A$7:$A$300,C909)&gt;0,"✓",IF(N(K909)=0,"– no spend","⚠ add to Campaigns tab")))</f>
        <v>✓</v>
      </c>
      <c r="V909" s="83" t="n">
        <f aca="false">IF(K909="","",K909*IF(Settings!$B$22=Settings!$C$6,1,IF(Settings!$B$22="USD",1/INDEX(Settings!$B$29:$B$40,MONTH(A909)),INDEX(Settings!$B$29:$B$40,MONTH(A909)))))</f>
        <v>280.95</v>
      </c>
    </row>
    <row r="910" customFormat="false" ht="15" hidden="false" customHeight="false" outlineLevel="0" collapsed="false">
      <c r="A910" s="81" t="n">
        <v>46173</v>
      </c>
      <c r="B910" s="81" t="n">
        <v>46173</v>
      </c>
      <c r="C910" s="82" t="s">
        <v>170</v>
      </c>
      <c r="D910" s="82" t="s">
        <v>522</v>
      </c>
      <c r="E910" s="82" t="s">
        <v>523</v>
      </c>
      <c r="F910" s="0" t="n">
        <v>3</v>
      </c>
      <c r="G910" s="82" t="s">
        <v>524</v>
      </c>
      <c r="H910" s="0" t="n">
        <v>31.01666667</v>
      </c>
      <c r="I910" s="0" t="n">
        <v>70</v>
      </c>
      <c r="J910" s="82" t="s">
        <v>528</v>
      </c>
      <c r="K910" s="83" t="n">
        <v>93.05</v>
      </c>
      <c r="L910" s="0" t="n">
        <v>1844</v>
      </c>
      <c r="M910" s="0" t="n">
        <v>1571</v>
      </c>
      <c r="N910" s="0" t="n">
        <v>1.173775</v>
      </c>
      <c r="O910" s="0" t="n">
        <v>21</v>
      </c>
      <c r="P910" s="0" t="n">
        <v>3</v>
      </c>
      <c r="Q910" s="82" t="s">
        <v>527</v>
      </c>
      <c r="U910" s="0" t="str">
        <f aca="false">IF(C910="","",IF(COUNTIF(Campaigns!$A$7:$A$300,C910)&gt;0,"✓",IF(N(K910)=0,"– no spend","⚠ add to Campaigns tab")))</f>
        <v>✓</v>
      </c>
      <c r="V910" s="83" t="n">
        <f aca="false">IF(K910="","",K910*IF(Settings!$B$22=Settings!$C$6,1,IF(Settings!$B$22="USD",1/INDEX(Settings!$B$29:$B$40,MONTH(A910)),INDEX(Settings!$B$29:$B$40,MONTH(A910)))))</f>
        <v>93.05</v>
      </c>
    </row>
    <row r="911" customFormat="false" ht="15" hidden="false" customHeight="false" outlineLevel="0" collapsed="false">
      <c r="A911" s="81" t="n">
        <v>46173</v>
      </c>
      <c r="B911" s="81" t="n">
        <v>46173</v>
      </c>
      <c r="C911" s="82" t="s">
        <v>169</v>
      </c>
      <c r="D911" s="82" t="s">
        <v>530</v>
      </c>
      <c r="E911" s="82" t="s">
        <v>529</v>
      </c>
      <c r="F911" s="0" t="n">
        <v>2</v>
      </c>
      <c r="G911" s="82" t="s">
        <v>531</v>
      </c>
      <c r="H911" s="0" t="n">
        <v>16.65</v>
      </c>
      <c r="I911" s="0" t="n">
        <v>41.29</v>
      </c>
      <c r="J911" s="82" t="s">
        <v>528</v>
      </c>
      <c r="K911" s="83" t="n">
        <v>33.3</v>
      </c>
      <c r="L911" s="0" t="n">
        <v>928</v>
      </c>
      <c r="M911" s="0" t="n">
        <v>809</v>
      </c>
      <c r="N911" s="0" t="n">
        <v>1.147095</v>
      </c>
      <c r="O911" s="0" t="n">
        <v>19</v>
      </c>
      <c r="P911" s="0" t="n">
        <v>2</v>
      </c>
      <c r="Q911" s="82" t="s">
        <v>527</v>
      </c>
      <c r="U911" s="0" t="str">
        <f aca="false">IF(C911="","",IF(COUNTIF(Campaigns!$A$7:$A$300,C911)&gt;0,"✓",IF(N(K911)=0,"– no spend","⚠ add to Campaigns tab")))</f>
        <v>✓</v>
      </c>
      <c r="V911" s="83" t="n">
        <f aca="false">IF(K911="","",K911*IF(Settings!$B$22=Settings!$C$6,1,IF(Settings!$B$22="USD",1/INDEX(Settings!$B$29:$B$40,MONTH(A911)),INDEX(Settings!$B$29:$B$40,MONTH(A911)))))</f>
        <v>33.3</v>
      </c>
    </row>
    <row r="912" customFormat="false" ht="15" hidden="false" customHeight="false" outlineLevel="0" collapsed="false">
      <c r="A912" s="81" t="n">
        <v>46174</v>
      </c>
      <c r="B912" s="81" t="n">
        <v>46174</v>
      </c>
      <c r="C912" s="82" t="s">
        <v>171</v>
      </c>
      <c r="D912" s="82" t="s">
        <v>522</v>
      </c>
      <c r="E912" s="82" t="s">
        <v>532</v>
      </c>
      <c r="I912" s="0" t="n">
        <v>90</v>
      </c>
      <c r="J912" s="82" t="s">
        <v>528</v>
      </c>
      <c r="K912" s="83" t="n">
        <v>84.09</v>
      </c>
      <c r="L912" s="0" t="n">
        <v>2292</v>
      </c>
      <c r="M912" s="0" t="n">
        <v>1732</v>
      </c>
      <c r="N912" s="0" t="n">
        <v>1.323326</v>
      </c>
      <c r="O912" s="0" t="n">
        <v>10</v>
      </c>
      <c r="P912" s="0" t="n">
        <v>2</v>
      </c>
      <c r="Q912" s="82" t="s">
        <v>527</v>
      </c>
      <c r="U912" s="0" t="str">
        <f aca="false">IF(C912="","",IF(COUNTIF(Campaigns!$A$7:$A$300,C912)&gt;0,"✓",IF(N(K912)=0,"– no spend","⚠ add to Campaigns tab")))</f>
        <v>✓</v>
      </c>
      <c r="V912" s="83" t="n">
        <f aca="false">IF(K912="","",K912*IF(Settings!$B$22=Settings!$C$6,1,IF(Settings!$B$22="USD",1/INDEX(Settings!$B$29:$B$40,MONTH(A912)),INDEX(Settings!$B$29:$B$40,MONTH(A912)))))</f>
        <v>84.09</v>
      </c>
    </row>
    <row r="913" customFormat="false" ht="15" hidden="false" customHeight="false" outlineLevel="0" collapsed="false">
      <c r="A913" s="81" t="n">
        <v>46174</v>
      </c>
      <c r="B913" s="81" t="n">
        <v>46174</v>
      </c>
      <c r="C913" s="82" t="s">
        <v>167</v>
      </c>
      <c r="D913" s="82" t="s">
        <v>522</v>
      </c>
      <c r="E913" s="82" t="s">
        <v>523</v>
      </c>
      <c r="I913" s="0" t="n">
        <v>50</v>
      </c>
      <c r="J913" s="82" t="s">
        <v>528</v>
      </c>
      <c r="K913" s="83" t="n">
        <v>90.3</v>
      </c>
      <c r="L913" s="0" t="n">
        <v>9051</v>
      </c>
      <c r="M913" s="0" t="n">
        <v>7335</v>
      </c>
      <c r="N913" s="0" t="n">
        <v>1.233947</v>
      </c>
      <c r="O913" s="0" t="n">
        <v>42</v>
      </c>
      <c r="Q913" s="82" t="s">
        <v>527</v>
      </c>
      <c r="U913" s="0" t="str">
        <f aca="false">IF(C913="","",IF(COUNTIF(Campaigns!$A$7:$A$300,C913)&gt;0,"✓",IF(N(K913)=0,"– no spend","⚠ add to Campaigns tab")))</f>
        <v>✓</v>
      </c>
      <c r="V913" s="83" t="n">
        <f aca="false">IF(K913="","",K913*IF(Settings!$B$22=Settings!$C$6,1,IF(Settings!$B$22="USD",1/INDEX(Settings!$B$29:$B$40,MONTH(A913)),INDEX(Settings!$B$29:$B$40,MONTH(A913)))))</f>
        <v>90.3</v>
      </c>
    </row>
    <row r="914" customFormat="false" ht="15" hidden="false" customHeight="false" outlineLevel="0" collapsed="false">
      <c r="A914" s="81" t="n">
        <v>46174</v>
      </c>
      <c r="B914" s="81" t="n">
        <v>46174</v>
      </c>
      <c r="C914" s="82" t="s">
        <v>166</v>
      </c>
      <c r="D914" s="82" t="s">
        <v>522</v>
      </c>
      <c r="E914" s="82" t="s">
        <v>523</v>
      </c>
      <c r="F914" s="0" t="n">
        <v>2</v>
      </c>
      <c r="G914" s="82" t="s">
        <v>524</v>
      </c>
      <c r="H914" s="0" t="n">
        <v>78.715</v>
      </c>
      <c r="I914" s="82" t="s">
        <v>525</v>
      </c>
      <c r="J914" s="82" t="s">
        <v>526</v>
      </c>
      <c r="K914" s="83" t="n">
        <v>157.43</v>
      </c>
      <c r="L914" s="0" t="n">
        <v>6473</v>
      </c>
      <c r="M914" s="0" t="n">
        <v>5507</v>
      </c>
      <c r="N914" s="0" t="n">
        <v>1.175413</v>
      </c>
      <c r="O914" s="0" t="n">
        <v>57</v>
      </c>
      <c r="P914" s="0" t="n">
        <v>2</v>
      </c>
      <c r="Q914" s="82" t="s">
        <v>527</v>
      </c>
      <c r="U914" s="0" t="str">
        <f aca="false">IF(C914="","",IF(COUNTIF(Campaigns!$A$7:$A$300,C914)&gt;0,"✓",IF(N(K914)=0,"– no spend","⚠ add to Campaigns tab")))</f>
        <v>✓</v>
      </c>
      <c r="V914" s="83" t="n">
        <f aca="false">IF(K914="","",K914*IF(Settings!$B$22=Settings!$C$6,1,IF(Settings!$B$22="USD",1/INDEX(Settings!$B$29:$B$40,MONTH(A914)),INDEX(Settings!$B$29:$B$40,MONTH(A914)))))</f>
        <v>157.43</v>
      </c>
    </row>
    <row r="915" customFormat="false" ht="15" hidden="false" customHeight="false" outlineLevel="0" collapsed="false">
      <c r="A915" s="81" t="n">
        <v>46174</v>
      </c>
      <c r="B915" s="81" t="n">
        <v>46174</v>
      </c>
      <c r="C915" s="82" t="s">
        <v>179</v>
      </c>
      <c r="D915" s="82" t="s">
        <v>522</v>
      </c>
      <c r="E915" s="82" t="s">
        <v>529</v>
      </c>
      <c r="F915" s="0" t="n">
        <v>1</v>
      </c>
      <c r="G915" s="82" t="s">
        <v>531</v>
      </c>
      <c r="H915" s="0" t="n">
        <v>23.5</v>
      </c>
      <c r="I915" s="0" t="n">
        <v>20</v>
      </c>
      <c r="J915" s="82" t="s">
        <v>528</v>
      </c>
      <c r="K915" s="83" t="n">
        <v>23.5</v>
      </c>
      <c r="L915" s="0" t="n">
        <v>1101</v>
      </c>
      <c r="M915" s="0" t="n">
        <v>939</v>
      </c>
      <c r="N915" s="0" t="n">
        <v>1.172524</v>
      </c>
      <c r="O915" s="0" t="n">
        <v>17</v>
      </c>
      <c r="P915" s="0" t="n">
        <v>1</v>
      </c>
      <c r="Q915" s="82" t="s">
        <v>527</v>
      </c>
      <c r="U915" s="0" t="str">
        <f aca="false">IF(C915="","",IF(COUNTIF(Campaigns!$A$7:$A$300,C915)&gt;0,"✓",IF(N(K915)=0,"– no spend","⚠ add to Campaigns tab")))</f>
        <v>✓</v>
      </c>
      <c r="V915" s="83" t="n">
        <f aca="false">IF(K915="","",K915*IF(Settings!$B$22=Settings!$C$6,1,IF(Settings!$B$22="USD",1/INDEX(Settings!$B$29:$B$40,MONTH(A915)),INDEX(Settings!$B$29:$B$40,MONTH(A915)))))</f>
        <v>23.5</v>
      </c>
    </row>
    <row r="916" customFormat="false" ht="15" hidden="false" customHeight="false" outlineLevel="0" collapsed="false">
      <c r="A916" s="81" t="n">
        <v>46174</v>
      </c>
      <c r="B916" s="81" t="n">
        <v>46174</v>
      </c>
      <c r="C916" s="82" t="s">
        <v>168</v>
      </c>
      <c r="D916" s="82" t="s">
        <v>522</v>
      </c>
      <c r="E916" s="82" t="s">
        <v>529</v>
      </c>
      <c r="F916" s="0" t="n">
        <v>4</v>
      </c>
      <c r="G916" s="82" t="s">
        <v>534</v>
      </c>
      <c r="H916" s="0" t="n">
        <v>58.85</v>
      </c>
      <c r="I916" s="0" t="n">
        <v>100</v>
      </c>
      <c r="J916" s="82" t="s">
        <v>528</v>
      </c>
      <c r="K916" s="83" t="n">
        <v>235.4</v>
      </c>
      <c r="L916" s="0" t="n">
        <v>2635</v>
      </c>
      <c r="M916" s="0" t="n">
        <v>1857</v>
      </c>
      <c r="N916" s="0" t="n">
        <v>1.418955</v>
      </c>
      <c r="O916" s="0" t="n">
        <v>30</v>
      </c>
      <c r="P916" s="0" t="n">
        <v>4</v>
      </c>
      <c r="Q916" s="82" t="s">
        <v>527</v>
      </c>
      <c r="U916" s="0" t="str">
        <f aca="false">IF(C916="","",IF(COUNTIF(Campaigns!$A$7:$A$300,C916)&gt;0,"✓",IF(N(K916)=0,"– no spend","⚠ add to Campaigns tab")))</f>
        <v>✓</v>
      </c>
      <c r="V916" s="83" t="n">
        <f aca="false">IF(K916="","",K916*IF(Settings!$B$22=Settings!$C$6,1,IF(Settings!$B$22="USD",1/INDEX(Settings!$B$29:$B$40,MONTH(A916)),INDEX(Settings!$B$29:$B$40,MONTH(A916)))))</f>
        <v>235.4</v>
      </c>
    </row>
    <row r="917" customFormat="false" ht="15" hidden="false" customHeight="false" outlineLevel="0" collapsed="false">
      <c r="A917" s="81" t="n">
        <v>46174</v>
      </c>
      <c r="B917" s="81" t="n">
        <v>46174</v>
      </c>
      <c r="C917" s="82" t="s">
        <v>170</v>
      </c>
      <c r="D917" s="82" t="s">
        <v>522</v>
      </c>
      <c r="E917" s="82" t="s">
        <v>523</v>
      </c>
      <c r="F917" s="0" t="n">
        <v>2</v>
      </c>
      <c r="G917" s="82" t="s">
        <v>524</v>
      </c>
      <c r="H917" s="0" t="n">
        <v>37.31</v>
      </c>
      <c r="I917" s="0" t="n">
        <v>70</v>
      </c>
      <c r="J917" s="82" t="s">
        <v>528</v>
      </c>
      <c r="K917" s="83" t="n">
        <v>74.62</v>
      </c>
      <c r="L917" s="0" t="n">
        <v>1615</v>
      </c>
      <c r="M917" s="0" t="n">
        <v>1339</v>
      </c>
      <c r="N917" s="0" t="n">
        <v>1.206124</v>
      </c>
      <c r="O917" s="0" t="n">
        <v>16</v>
      </c>
      <c r="P917" s="0" t="n">
        <v>4</v>
      </c>
      <c r="Q917" s="82" t="s">
        <v>527</v>
      </c>
      <c r="U917" s="0" t="str">
        <f aca="false">IF(C917="","",IF(COUNTIF(Campaigns!$A$7:$A$300,C917)&gt;0,"✓",IF(N(K917)=0,"– no spend","⚠ add to Campaigns tab")))</f>
        <v>✓</v>
      </c>
      <c r="V917" s="83" t="n">
        <f aca="false">IF(K917="","",K917*IF(Settings!$B$22=Settings!$C$6,1,IF(Settings!$B$22="USD",1/INDEX(Settings!$B$29:$B$40,MONTH(A917)),INDEX(Settings!$B$29:$B$40,MONTH(A917)))))</f>
        <v>74.62</v>
      </c>
    </row>
    <row r="918" customFormat="false" ht="15" hidden="false" customHeight="false" outlineLevel="0" collapsed="false">
      <c r="A918" s="81" t="n">
        <v>46174</v>
      </c>
      <c r="B918" s="81" t="n">
        <v>46174</v>
      </c>
      <c r="C918" s="82" t="s">
        <v>169</v>
      </c>
      <c r="D918" s="82" t="s">
        <v>530</v>
      </c>
      <c r="E918" s="82" t="s">
        <v>529</v>
      </c>
      <c r="I918" s="0" t="n">
        <v>41.29</v>
      </c>
      <c r="J918" s="82" t="s">
        <v>528</v>
      </c>
      <c r="K918" s="83" t="n">
        <v>16.6</v>
      </c>
      <c r="L918" s="0" t="n">
        <v>589</v>
      </c>
      <c r="M918" s="0" t="n">
        <v>480</v>
      </c>
      <c r="N918" s="0" t="n">
        <v>1.227083</v>
      </c>
      <c r="O918" s="0" t="n">
        <v>5</v>
      </c>
      <c r="Q918" s="82" t="s">
        <v>527</v>
      </c>
      <c r="U918" s="0" t="str">
        <f aca="false">IF(C918="","",IF(COUNTIF(Campaigns!$A$7:$A$300,C918)&gt;0,"✓",IF(N(K918)=0,"– no spend","⚠ add to Campaigns tab")))</f>
        <v>✓</v>
      </c>
      <c r="V918" s="83" t="n">
        <f aca="false">IF(K918="","",K918*IF(Settings!$B$22=Settings!$C$6,1,IF(Settings!$B$22="USD",1/INDEX(Settings!$B$29:$B$40,MONTH(A918)),INDEX(Settings!$B$29:$B$40,MONTH(A918)))))</f>
        <v>16.6</v>
      </c>
    </row>
    <row r="919" customFormat="false" ht="15" hidden="false" customHeight="false" outlineLevel="0" collapsed="false">
      <c r="A919" s="81" t="n">
        <v>46175</v>
      </c>
      <c r="B919" s="81" t="n">
        <v>46175</v>
      </c>
      <c r="C919" s="82" t="s">
        <v>171</v>
      </c>
      <c r="D919" s="82" t="s">
        <v>522</v>
      </c>
      <c r="E919" s="82" t="s">
        <v>532</v>
      </c>
      <c r="I919" s="0" t="n">
        <v>90</v>
      </c>
      <c r="J919" s="82" t="s">
        <v>528</v>
      </c>
      <c r="K919" s="83" t="n">
        <v>60.11</v>
      </c>
      <c r="L919" s="0" t="n">
        <v>1938</v>
      </c>
      <c r="M919" s="0" t="n">
        <v>1493</v>
      </c>
      <c r="N919" s="0" t="n">
        <v>1.298058</v>
      </c>
      <c r="O919" s="0" t="n">
        <v>9</v>
      </c>
      <c r="P919" s="0" t="n">
        <v>1</v>
      </c>
      <c r="Q919" s="82" t="s">
        <v>527</v>
      </c>
      <c r="U919" s="0" t="str">
        <f aca="false">IF(C919="","",IF(COUNTIF(Campaigns!$A$7:$A$300,C919)&gt;0,"✓",IF(N(K919)=0,"– no spend","⚠ add to Campaigns tab")))</f>
        <v>✓</v>
      </c>
      <c r="V919" s="83" t="n">
        <f aca="false">IF(K919="","",K919*IF(Settings!$B$22=Settings!$C$6,1,IF(Settings!$B$22="USD",1/INDEX(Settings!$B$29:$B$40,MONTH(A919)),INDEX(Settings!$B$29:$B$40,MONTH(A919)))))</f>
        <v>60.11</v>
      </c>
    </row>
    <row r="920" customFormat="false" ht="15" hidden="false" customHeight="false" outlineLevel="0" collapsed="false">
      <c r="A920" s="81" t="n">
        <v>46175</v>
      </c>
      <c r="B920" s="81" t="n">
        <v>46175</v>
      </c>
      <c r="C920" s="82" t="s">
        <v>167</v>
      </c>
      <c r="D920" s="82" t="s">
        <v>522</v>
      </c>
      <c r="E920" s="82" t="s">
        <v>523</v>
      </c>
      <c r="F920" s="0" t="n">
        <v>3</v>
      </c>
      <c r="G920" s="82" t="s">
        <v>524</v>
      </c>
      <c r="H920" s="0" t="n">
        <v>30.17</v>
      </c>
      <c r="I920" s="0" t="n">
        <v>50</v>
      </c>
      <c r="J920" s="82" t="s">
        <v>528</v>
      </c>
      <c r="K920" s="83" t="n">
        <v>90.51</v>
      </c>
      <c r="L920" s="0" t="n">
        <v>9304</v>
      </c>
      <c r="M920" s="0" t="n">
        <v>7344</v>
      </c>
      <c r="N920" s="0" t="n">
        <v>1.266885</v>
      </c>
      <c r="O920" s="0" t="n">
        <v>40</v>
      </c>
      <c r="P920" s="0" t="n">
        <v>3</v>
      </c>
      <c r="Q920" s="82" t="s">
        <v>527</v>
      </c>
      <c r="U920" s="0" t="str">
        <f aca="false">IF(C920="","",IF(COUNTIF(Campaigns!$A$7:$A$300,C920)&gt;0,"✓",IF(N(K920)=0,"– no spend","⚠ add to Campaigns tab")))</f>
        <v>✓</v>
      </c>
      <c r="V920" s="83" t="n">
        <f aca="false">IF(K920="","",K920*IF(Settings!$B$22=Settings!$C$6,1,IF(Settings!$B$22="USD",1/INDEX(Settings!$B$29:$B$40,MONTH(A920)),INDEX(Settings!$B$29:$B$40,MONTH(A920)))))</f>
        <v>90.51</v>
      </c>
    </row>
    <row r="921" customFormat="false" ht="15" hidden="false" customHeight="false" outlineLevel="0" collapsed="false">
      <c r="A921" s="81" t="n">
        <v>46175</v>
      </c>
      <c r="B921" s="81" t="n">
        <v>46175</v>
      </c>
      <c r="C921" s="82" t="s">
        <v>166</v>
      </c>
      <c r="D921" s="82" t="s">
        <v>522</v>
      </c>
      <c r="E921" s="82" t="s">
        <v>523</v>
      </c>
      <c r="F921" s="0" t="n">
        <v>2</v>
      </c>
      <c r="G921" s="82" t="s">
        <v>524</v>
      </c>
      <c r="H921" s="0" t="n">
        <v>106.475</v>
      </c>
      <c r="I921" s="82" t="s">
        <v>525</v>
      </c>
      <c r="J921" s="82" t="s">
        <v>526</v>
      </c>
      <c r="K921" s="83" t="n">
        <v>212.95</v>
      </c>
      <c r="L921" s="0" t="n">
        <v>11147</v>
      </c>
      <c r="M921" s="0" t="n">
        <v>9416</v>
      </c>
      <c r="N921" s="0" t="n">
        <v>1.183836</v>
      </c>
      <c r="O921" s="0" t="n">
        <v>102</v>
      </c>
      <c r="P921" s="0" t="n">
        <v>2</v>
      </c>
      <c r="Q921" s="82" t="s">
        <v>527</v>
      </c>
      <c r="U921" s="0" t="str">
        <f aca="false">IF(C921="","",IF(COUNTIF(Campaigns!$A$7:$A$300,C921)&gt;0,"✓",IF(N(K921)=0,"– no spend","⚠ add to Campaigns tab")))</f>
        <v>✓</v>
      </c>
      <c r="V921" s="83" t="n">
        <f aca="false">IF(K921="","",K921*IF(Settings!$B$22=Settings!$C$6,1,IF(Settings!$B$22="USD",1/INDEX(Settings!$B$29:$B$40,MONTH(A921)),INDEX(Settings!$B$29:$B$40,MONTH(A921)))))</f>
        <v>212.95</v>
      </c>
    </row>
    <row r="922" customFormat="false" ht="15" hidden="false" customHeight="false" outlineLevel="0" collapsed="false">
      <c r="A922" s="81" t="n">
        <v>46175</v>
      </c>
      <c r="B922" s="81" t="n">
        <v>46175</v>
      </c>
      <c r="C922" s="82" t="s">
        <v>179</v>
      </c>
      <c r="D922" s="82" t="s">
        <v>522</v>
      </c>
      <c r="E922" s="82" t="s">
        <v>529</v>
      </c>
      <c r="F922" s="0" t="n">
        <v>2</v>
      </c>
      <c r="G922" s="82" t="s">
        <v>531</v>
      </c>
      <c r="H922" s="0" t="n">
        <v>9.585</v>
      </c>
      <c r="I922" s="0" t="n">
        <v>20</v>
      </c>
      <c r="J922" s="82" t="s">
        <v>528</v>
      </c>
      <c r="K922" s="83" t="n">
        <v>19.17</v>
      </c>
      <c r="L922" s="0" t="n">
        <v>974</v>
      </c>
      <c r="M922" s="0" t="n">
        <v>843</v>
      </c>
      <c r="N922" s="0" t="n">
        <v>1.155397</v>
      </c>
      <c r="O922" s="0" t="n">
        <v>11</v>
      </c>
      <c r="P922" s="0" t="n">
        <v>2</v>
      </c>
      <c r="Q922" s="82" t="s">
        <v>527</v>
      </c>
      <c r="U922" s="0" t="str">
        <f aca="false">IF(C922="","",IF(COUNTIF(Campaigns!$A$7:$A$300,C922)&gt;0,"✓",IF(N(K922)=0,"– no spend","⚠ add to Campaigns tab")))</f>
        <v>✓</v>
      </c>
      <c r="V922" s="83" t="n">
        <f aca="false">IF(K922="","",K922*IF(Settings!$B$22=Settings!$C$6,1,IF(Settings!$B$22="USD",1/INDEX(Settings!$B$29:$B$40,MONTH(A922)),INDEX(Settings!$B$29:$B$40,MONTH(A922)))))</f>
        <v>19.17</v>
      </c>
    </row>
    <row r="923" customFormat="false" ht="15" hidden="false" customHeight="false" outlineLevel="0" collapsed="false">
      <c r="A923" s="81" t="n">
        <v>46175</v>
      </c>
      <c r="B923" s="81" t="n">
        <v>46175</v>
      </c>
      <c r="C923" s="82" t="s">
        <v>172</v>
      </c>
      <c r="D923" s="82" t="s">
        <v>530</v>
      </c>
      <c r="E923" s="82" t="s">
        <v>529</v>
      </c>
      <c r="I923" s="0" t="n">
        <v>20.65</v>
      </c>
      <c r="J923" s="82" t="s">
        <v>528</v>
      </c>
      <c r="K923" s="83" t="n">
        <v>36.03</v>
      </c>
      <c r="L923" s="0" t="n">
        <v>1134</v>
      </c>
      <c r="M923" s="0" t="n">
        <v>942</v>
      </c>
      <c r="N923" s="0" t="n">
        <v>1.203822</v>
      </c>
      <c r="O923" s="0" t="n">
        <v>2</v>
      </c>
      <c r="Q923" s="82" t="s">
        <v>527</v>
      </c>
      <c r="U923" s="0" t="str">
        <f aca="false">IF(C923="","",IF(COUNTIF(Campaigns!$A$7:$A$300,C923)&gt;0,"✓",IF(N(K923)=0,"– no spend","⚠ add to Campaigns tab")))</f>
        <v>✓</v>
      </c>
      <c r="V923" s="83" t="n">
        <f aca="false">IF(K923="","",K923*IF(Settings!$B$22=Settings!$C$6,1,IF(Settings!$B$22="USD",1/INDEX(Settings!$B$29:$B$40,MONTH(A923)),INDEX(Settings!$B$29:$B$40,MONTH(A923)))))</f>
        <v>36.03</v>
      </c>
    </row>
    <row r="924" customFormat="false" ht="15" hidden="false" customHeight="false" outlineLevel="0" collapsed="false">
      <c r="A924" s="81" t="n">
        <v>46175</v>
      </c>
      <c r="B924" s="81" t="n">
        <v>46175</v>
      </c>
      <c r="C924" s="82" t="s">
        <v>168</v>
      </c>
      <c r="D924" s="82" t="s">
        <v>522</v>
      </c>
      <c r="E924" s="82" t="s">
        <v>529</v>
      </c>
      <c r="F924" s="0" t="n">
        <v>2</v>
      </c>
      <c r="G924" s="82" t="s">
        <v>534</v>
      </c>
      <c r="H924" s="0" t="n">
        <v>138.555</v>
      </c>
      <c r="I924" s="0" t="n">
        <v>100</v>
      </c>
      <c r="J924" s="82" t="s">
        <v>528</v>
      </c>
      <c r="K924" s="83" t="n">
        <v>277.11</v>
      </c>
      <c r="L924" s="0" t="n">
        <v>3974</v>
      </c>
      <c r="M924" s="0" t="n">
        <v>2907</v>
      </c>
      <c r="N924" s="0" t="n">
        <v>1.367045</v>
      </c>
      <c r="O924" s="0" t="n">
        <v>31</v>
      </c>
      <c r="P924" s="0" t="n">
        <v>2</v>
      </c>
      <c r="Q924" s="82" t="s">
        <v>527</v>
      </c>
      <c r="U924" s="0" t="str">
        <f aca="false">IF(C924="","",IF(COUNTIF(Campaigns!$A$7:$A$300,C924)&gt;0,"✓",IF(N(K924)=0,"– no spend","⚠ add to Campaigns tab")))</f>
        <v>✓</v>
      </c>
      <c r="V924" s="83" t="n">
        <f aca="false">IF(K924="","",K924*IF(Settings!$B$22=Settings!$C$6,1,IF(Settings!$B$22="USD",1/INDEX(Settings!$B$29:$B$40,MONTH(A924)),INDEX(Settings!$B$29:$B$40,MONTH(A924)))))</f>
        <v>277.11</v>
      </c>
    </row>
    <row r="925" customFormat="false" ht="15" hidden="false" customHeight="false" outlineLevel="0" collapsed="false">
      <c r="A925" s="81" t="n">
        <v>46175</v>
      </c>
      <c r="B925" s="81" t="n">
        <v>46175</v>
      </c>
      <c r="C925" s="82" t="s">
        <v>170</v>
      </c>
      <c r="D925" s="82" t="s">
        <v>522</v>
      </c>
      <c r="E925" s="82" t="s">
        <v>523</v>
      </c>
      <c r="F925" s="0" t="n">
        <v>2</v>
      </c>
      <c r="G925" s="82" t="s">
        <v>524</v>
      </c>
      <c r="H925" s="0" t="n">
        <v>36.885</v>
      </c>
      <c r="I925" s="0" t="n">
        <v>70</v>
      </c>
      <c r="J925" s="82" t="s">
        <v>528</v>
      </c>
      <c r="K925" s="83" t="n">
        <v>73.77</v>
      </c>
      <c r="L925" s="0" t="n">
        <v>1931</v>
      </c>
      <c r="M925" s="0" t="n">
        <v>1615</v>
      </c>
      <c r="N925" s="0" t="n">
        <v>1.195666</v>
      </c>
      <c r="O925" s="0" t="n">
        <v>13</v>
      </c>
      <c r="P925" s="0" t="n">
        <v>3</v>
      </c>
      <c r="Q925" s="82" t="s">
        <v>527</v>
      </c>
      <c r="U925" s="0" t="str">
        <f aca="false">IF(C925="","",IF(COUNTIF(Campaigns!$A$7:$A$300,C925)&gt;0,"✓",IF(N(K925)=0,"– no spend","⚠ add to Campaigns tab")))</f>
        <v>✓</v>
      </c>
      <c r="V925" s="83" t="n">
        <f aca="false">IF(K925="","",K925*IF(Settings!$B$22=Settings!$C$6,1,IF(Settings!$B$22="USD",1/INDEX(Settings!$B$29:$B$40,MONTH(A925)),INDEX(Settings!$B$29:$B$40,MONTH(A925)))))</f>
        <v>73.77</v>
      </c>
    </row>
    <row r="926" customFormat="false" ht="15" hidden="false" customHeight="false" outlineLevel="0" collapsed="false">
      <c r="A926" s="81" t="n">
        <v>46175</v>
      </c>
      <c r="B926" s="81" t="n">
        <v>46175</v>
      </c>
      <c r="C926" s="82" t="s">
        <v>169</v>
      </c>
      <c r="D926" s="82" t="s">
        <v>530</v>
      </c>
      <c r="E926" s="82" t="s">
        <v>529</v>
      </c>
      <c r="F926" s="0" t="n">
        <v>2</v>
      </c>
      <c r="G926" s="82" t="s">
        <v>531</v>
      </c>
      <c r="H926" s="0" t="n">
        <v>10.95</v>
      </c>
      <c r="I926" s="0" t="n">
        <v>41.29</v>
      </c>
      <c r="J926" s="82" t="s">
        <v>528</v>
      </c>
      <c r="K926" s="83" t="n">
        <v>21.9</v>
      </c>
      <c r="L926" s="0" t="n">
        <v>555</v>
      </c>
      <c r="M926" s="0" t="n">
        <v>464</v>
      </c>
      <c r="N926" s="0" t="n">
        <v>1.196121</v>
      </c>
      <c r="O926" s="0" t="n">
        <v>10</v>
      </c>
      <c r="P926" s="0" t="n">
        <v>2</v>
      </c>
      <c r="Q926" s="82" t="s">
        <v>527</v>
      </c>
      <c r="U926" s="0" t="str">
        <f aca="false">IF(C926="","",IF(COUNTIF(Campaigns!$A$7:$A$300,C926)&gt;0,"✓",IF(N(K926)=0,"– no spend","⚠ add to Campaigns tab")))</f>
        <v>✓</v>
      </c>
      <c r="V926" s="83" t="n">
        <f aca="false">IF(K926="","",K926*IF(Settings!$B$22=Settings!$C$6,1,IF(Settings!$B$22="USD",1/INDEX(Settings!$B$29:$B$40,MONTH(A926)),INDEX(Settings!$B$29:$B$40,MONTH(A926)))))</f>
        <v>21.9</v>
      </c>
    </row>
    <row r="927" customFormat="false" ht="15" hidden="false" customHeight="false" outlineLevel="0" collapsed="false">
      <c r="A927" s="81" t="n">
        <v>46176</v>
      </c>
      <c r="B927" s="81" t="n">
        <v>46176</v>
      </c>
      <c r="C927" s="82" t="s">
        <v>167</v>
      </c>
      <c r="D927" s="82" t="s">
        <v>522</v>
      </c>
      <c r="E927" s="82" t="s">
        <v>523</v>
      </c>
      <c r="F927" s="0" t="n">
        <v>4</v>
      </c>
      <c r="G927" s="82" t="s">
        <v>524</v>
      </c>
      <c r="H927" s="0" t="n">
        <v>21.4575</v>
      </c>
      <c r="I927" s="0" t="n">
        <v>50</v>
      </c>
      <c r="J927" s="82" t="s">
        <v>528</v>
      </c>
      <c r="K927" s="83" t="n">
        <v>85.83</v>
      </c>
      <c r="L927" s="0" t="n">
        <v>8302</v>
      </c>
      <c r="M927" s="0" t="n">
        <v>6489</v>
      </c>
      <c r="N927" s="0" t="n">
        <v>1.279396</v>
      </c>
      <c r="O927" s="0" t="n">
        <v>54</v>
      </c>
      <c r="P927" s="0" t="n">
        <v>4</v>
      </c>
      <c r="Q927" s="82" t="s">
        <v>527</v>
      </c>
      <c r="U927" s="0" t="str">
        <f aca="false">IF(C927="","",IF(COUNTIF(Campaigns!$A$7:$A$300,C927)&gt;0,"✓",IF(N(K927)=0,"– no spend","⚠ add to Campaigns tab")))</f>
        <v>✓</v>
      </c>
      <c r="V927" s="83" t="n">
        <f aca="false">IF(K927="","",K927*IF(Settings!$B$22=Settings!$C$6,1,IF(Settings!$B$22="USD",1/INDEX(Settings!$B$29:$B$40,MONTH(A927)),INDEX(Settings!$B$29:$B$40,MONTH(A927)))))</f>
        <v>85.83</v>
      </c>
    </row>
    <row r="928" customFormat="false" ht="15" hidden="false" customHeight="false" outlineLevel="0" collapsed="false">
      <c r="A928" s="81" t="n">
        <v>46176</v>
      </c>
      <c r="B928" s="81" t="n">
        <v>46176</v>
      </c>
      <c r="C928" s="82" t="s">
        <v>166</v>
      </c>
      <c r="D928" s="82" t="s">
        <v>522</v>
      </c>
      <c r="E928" s="82" t="s">
        <v>523</v>
      </c>
      <c r="F928" s="0" t="n">
        <v>8</v>
      </c>
      <c r="G928" s="82" t="s">
        <v>524</v>
      </c>
      <c r="H928" s="0" t="n">
        <v>26.495</v>
      </c>
      <c r="I928" s="82" t="s">
        <v>525</v>
      </c>
      <c r="J928" s="82" t="s">
        <v>526</v>
      </c>
      <c r="K928" s="83" t="n">
        <v>211.96</v>
      </c>
      <c r="L928" s="0" t="n">
        <v>14586</v>
      </c>
      <c r="M928" s="0" t="n">
        <v>12252</v>
      </c>
      <c r="N928" s="0" t="n">
        <v>1.1905</v>
      </c>
      <c r="O928" s="0" t="n">
        <v>96</v>
      </c>
      <c r="P928" s="0" t="n">
        <v>8</v>
      </c>
      <c r="Q928" s="82" t="s">
        <v>527</v>
      </c>
      <c r="U928" s="0" t="str">
        <f aca="false">IF(C928="","",IF(COUNTIF(Campaigns!$A$7:$A$300,C928)&gt;0,"✓",IF(N(K928)=0,"– no spend","⚠ add to Campaigns tab")))</f>
        <v>✓</v>
      </c>
      <c r="V928" s="83" t="n">
        <f aca="false">IF(K928="","",K928*IF(Settings!$B$22=Settings!$C$6,1,IF(Settings!$B$22="USD",1/INDEX(Settings!$B$29:$B$40,MONTH(A928)),INDEX(Settings!$B$29:$B$40,MONTH(A928)))))</f>
        <v>211.96</v>
      </c>
    </row>
    <row r="929" customFormat="false" ht="15" hidden="false" customHeight="false" outlineLevel="0" collapsed="false">
      <c r="A929" s="81" t="n">
        <v>46176</v>
      </c>
      <c r="B929" s="81" t="n">
        <v>46176</v>
      </c>
      <c r="C929" s="82" t="s">
        <v>179</v>
      </c>
      <c r="D929" s="82" t="s">
        <v>522</v>
      </c>
      <c r="E929" s="82" t="s">
        <v>529</v>
      </c>
      <c r="I929" s="0" t="n">
        <v>20</v>
      </c>
      <c r="J929" s="82" t="s">
        <v>528</v>
      </c>
      <c r="K929" s="83" t="n">
        <v>20.6</v>
      </c>
      <c r="L929" s="0" t="n">
        <v>898</v>
      </c>
      <c r="M929" s="0" t="n">
        <v>806</v>
      </c>
      <c r="N929" s="0" t="n">
        <v>1.114144</v>
      </c>
      <c r="O929" s="0" t="n">
        <v>21</v>
      </c>
      <c r="Q929" s="82" t="s">
        <v>527</v>
      </c>
      <c r="U929" s="0" t="str">
        <f aca="false">IF(C929="","",IF(COUNTIF(Campaigns!$A$7:$A$300,C929)&gt;0,"✓",IF(N(K929)=0,"– no spend","⚠ add to Campaigns tab")))</f>
        <v>✓</v>
      </c>
      <c r="V929" s="83" t="n">
        <f aca="false">IF(K929="","",K929*IF(Settings!$B$22=Settings!$C$6,1,IF(Settings!$B$22="USD",1/INDEX(Settings!$B$29:$B$40,MONTH(A929)),INDEX(Settings!$B$29:$B$40,MONTH(A929)))))</f>
        <v>20.6</v>
      </c>
    </row>
    <row r="930" customFormat="false" ht="15" hidden="false" customHeight="false" outlineLevel="0" collapsed="false">
      <c r="A930" s="81" t="n">
        <v>46176</v>
      </c>
      <c r="B930" s="81" t="n">
        <v>46176</v>
      </c>
      <c r="C930" s="82" t="s">
        <v>172</v>
      </c>
      <c r="D930" s="82" t="s">
        <v>530</v>
      </c>
      <c r="E930" s="82" t="s">
        <v>529</v>
      </c>
      <c r="F930" s="0" t="n">
        <v>2</v>
      </c>
      <c r="G930" s="82" t="s">
        <v>524</v>
      </c>
      <c r="H930" s="0" t="n">
        <v>53.03</v>
      </c>
      <c r="I930" s="0" t="n">
        <v>20.65</v>
      </c>
      <c r="J930" s="82" t="s">
        <v>528</v>
      </c>
      <c r="K930" s="83" t="n">
        <v>106.06</v>
      </c>
      <c r="L930" s="0" t="n">
        <v>4163</v>
      </c>
      <c r="M930" s="0" t="n">
        <v>3063</v>
      </c>
      <c r="N930" s="0" t="n">
        <v>1.359125</v>
      </c>
      <c r="O930" s="0" t="n">
        <v>28</v>
      </c>
      <c r="P930" s="0" t="n">
        <v>2</v>
      </c>
      <c r="Q930" s="82" t="s">
        <v>527</v>
      </c>
      <c r="U930" s="0" t="str">
        <f aca="false">IF(C930="","",IF(COUNTIF(Campaigns!$A$7:$A$300,C930)&gt;0,"✓",IF(N(K930)=0,"– no spend","⚠ add to Campaigns tab")))</f>
        <v>✓</v>
      </c>
      <c r="V930" s="83" t="n">
        <f aca="false">IF(K930="","",K930*IF(Settings!$B$22=Settings!$C$6,1,IF(Settings!$B$22="USD",1/INDEX(Settings!$B$29:$B$40,MONTH(A930)),INDEX(Settings!$B$29:$B$40,MONTH(A930)))))</f>
        <v>106.06</v>
      </c>
    </row>
    <row r="931" customFormat="false" ht="15" hidden="false" customHeight="false" outlineLevel="0" collapsed="false">
      <c r="A931" s="81" t="n">
        <v>46176</v>
      </c>
      <c r="B931" s="81" t="n">
        <v>46176</v>
      </c>
      <c r="C931" s="82" t="s">
        <v>168</v>
      </c>
      <c r="D931" s="82" t="s">
        <v>522</v>
      </c>
      <c r="E931" s="82" t="s">
        <v>529</v>
      </c>
      <c r="F931" s="0" t="n">
        <v>1</v>
      </c>
      <c r="G931" s="82" t="s">
        <v>534</v>
      </c>
      <c r="H931" s="0" t="n">
        <v>257.89</v>
      </c>
      <c r="I931" s="0" t="n">
        <v>100</v>
      </c>
      <c r="J931" s="82" t="s">
        <v>528</v>
      </c>
      <c r="K931" s="83" t="n">
        <v>257.89</v>
      </c>
      <c r="L931" s="0" t="n">
        <v>5120</v>
      </c>
      <c r="M931" s="0" t="n">
        <v>3942</v>
      </c>
      <c r="N931" s="0" t="n">
        <v>1.298833</v>
      </c>
      <c r="O931" s="0" t="n">
        <v>56</v>
      </c>
      <c r="P931" s="0" t="n">
        <v>1</v>
      </c>
      <c r="Q931" s="82" t="s">
        <v>527</v>
      </c>
      <c r="U931" s="0" t="str">
        <f aca="false">IF(C931="","",IF(COUNTIF(Campaigns!$A$7:$A$300,C931)&gt;0,"✓",IF(N(K931)=0,"– no spend","⚠ add to Campaigns tab")))</f>
        <v>✓</v>
      </c>
      <c r="V931" s="83" t="n">
        <f aca="false">IF(K931="","",K931*IF(Settings!$B$22=Settings!$C$6,1,IF(Settings!$B$22="USD",1/INDEX(Settings!$B$29:$B$40,MONTH(A931)),INDEX(Settings!$B$29:$B$40,MONTH(A931)))))</f>
        <v>257.89</v>
      </c>
    </row>
    <row r="932" customFormat="false" ht="15" hidden="false" customHeight="false" outlineLevel="0" collapsed="false">
      <c r="A932" s="81" t="n">
        <v>46176</v>
      </c>
      <c r="B932" s="81" t="n">
        <v>46176</v>
      </c>
      <c r="C932" s="82" t="s">
        <v>170</v>
      </c>
      <c r="D932" s="82" t="s">
        <v>522</v>
      </c>
      <c r="E932" s="82" t="s">
        <v>523</v>
      </c>
      <c r="F932" s="0" t="n">
        <v>3</v>
      </c>
      <c r="G932" s="82" t="s">
        <v>524</v>
      </c>
      <c r="H932" s="0" t="n">
        <v>23.82333333</v>
      </c>
      <c r="I932" s="0" t="n">
        <v>70</v>
      </c>
      <c r="J932" s="82" t="s">
        <v>528</v>
      </c>
      <c r="K932" s="83" t="n">
        <v>71.47</v>
      </c>
      <c r="L932" s="0" t="n">
        <v>1730</v>
      </c>
      <c r="M932" s="0" t="n">
        <v>1510</v>
      </c>
      <c r="N932" s="0" t="n">
        <v>1.145695</v>
      </c>
      <c r="O932" s="0" t="n">
        <v>15</v>
      </c>
      <c r="P932" s="0" t="n">
        <v>3</v>
      </c>
      <c r="Q932" s="82" t="s">
        <v>527</v>
      </c>
      <c r="U932" s="0" t="str">
        <f aca="false">IF(C932="","",IF(COUNTIF(Campaigns!$A$7:$A$300,C932)&gt;0,"✓",IF(N(K932)=0,"– no spend","⚠ add to Campaigns tab")))</f>
        <v>✓</v>
      </c>
      <c r="V932" s="83" t="n">
        <f aca="false">IF(K932="","",K932*IF(Settings!$B$22=Settings!$C$6,1,IF(Settings!$B$22="USD",1/INDEX(Settings!$B$29:$B$40,MONTH(A932)),INDEX(Settings!$B$29:$B$40,MONTH(A932)))))</f>
        <v>71.47</v>
      </c>
    </row>
    <row r="933" customFormat="false" ht="15" hidden="false" customHeight="false" outlineLevel="0" collapsed="false">
      <c r="A933" s="81" t="n">
        <v>46176</v>
      </c>
      <c r="B933" s="81" t="n">
        <v>46176</v>
      </c>
      <c r="C933" s="82" t="s">
        <v>169</v>
      </c>
      <c r="D933" s="82" t="s">
        <v>530</v>
      </c>
      <c r="E933" s="82" t="s">
        <v>529</v>
      </c>
      <c r="I933" s="0" t="n">
        <v>41.29</v>
      </c>
      <c r="J933" s="82" t="s">
        <v>528</v>
      </c>
      <c r="K933" s="83" t="n">
        <v>21.42</v>
      </c>
      <c r="L933" s="0" t="n">
        <v>515</v>
      </c>
      <c r="M933" s="0" t="n">
        <v>433</v>
      </c>
      <c r="N933" s="0" t="n">
        <v>1.189376</v>
      </c>
      <c r="O933" s="0" t="n">
        <v>5</v>
      </c>
      <c r="Q933" s="82" t="s">
        <v>527</v>
      </c>
      <c r="U933" s="0" t="str">
        <f aca="false">IF(C933="","",IF(COUNTIF(Campaigns!$A$7:$A$300,C933)&gt;0,"✓",IF(N(K933)=0,"– no spend","⚠ add to Campaigns tab")))</f>
        <v>✓</v>
      </c>
      <c r="V933" s="83" t="n">
        <f aca="false">IF(K933="","",K933*IF(Settings!$B$22=Settings!$C$6,1,IF(Settings!$B$22="USD",1/INDEX(Settings!$B$29:$B$40,MONTH(A933)),INDEX(Settings!$B$29:$B$40,MONTH(A933)))))</f>
        <v>21.42</v>
      </c>
    </row>
    <row r="934" customFormat="false" ht="15" hidden="false" customHeight="false" outlineLevel="0" collapsed="false">
      <c r="A934" s="81" t="n">
        <v>46177</v>
      </c>
      <c r="B934" s="81" t="n">
        <v>46177</v>
      </c>
      <c r="C934" s="82" t="s">
        <v>167</v>
      </c>
      <c r="D934" s="82" t="s">
        <v>522</v>
      </c>
      <c r="E934" s="82" t="s">
        <v>523</v>
      </c>
      <c r="F934" s="0" t="n">
        <v>1</v>
      </c>
      <c r="G934" s="82" t="s">
        <v>524</v>
      </c>
      <c r="H934" s="0" t="n">
        <v>82.46</v>
      </c>
      <c r="I934" s="0" t="n">
        <v>50</v>
      </c>
      <c r="J934" s="82" t="s">
        <v>528</v>
      </c>
      <c r="K934" s="83" t="n">
        <v>82.46</v>
      </c>
      <c r="L934" s="0" t="n">
        <v>7902</v>
      </c>
      <c r="M934" s="0" t="n">
        <v>6034</v>
      </c>
      <c r="N934" s="0" t="n">
        <v>1.309579</v>
      </c>
      <c r="O934" s="0" t="n">
        <v>42</v>
      </c>
      <c r="P934" s="0" t="n">
        <v>1</v>
      </c>
      <c r="Q934" s="82" t="s">
        <v>527</v>
      </c>
      <c r="U934" s="0" t="str">
        <f aca="false">IF(C934="","",IF(COUNTIF(Campaigns!$A$7:$A$300,C934)&gt;0,"✓",IF(N(K934)=0,"– no spend","⚠ add to Campaigns tab")))</f>
        <v>✓</v>
      </c>
      <c r="V934" s="83" t="n">
        <f aca="false">IF(K934="","",K934*IF(Settings!$B$22=Settings!$C$6,1,IF(Settings!$B$22="USD",1/INDEX(Settings!$B$29:$B$40,MONTH(A934)),INDEX(Settings!$B$29:$B$40,MONTH(A934)))))</f>
        <v>82.46</v>
      </c>
    </row>
    <row r="935" customFormat="false" ht="15" hidden="false" customHeight="false" outlineLevel="0" collapsed="false">
      <c r="A935" s="81" t="n">
        <v>46177</v>
      </c>
      <c r="B935" s="81" t="n">
        <v>46177</v>
      </c>
      <c r="C935" s="82" t="s">
        <v>166</v>
      </c>
      <c r="D935" s="82" t="s">
        <v>522</v>
      </c>
      <c r="E935" s="82" t="s">
        <v>523</v>
      </c>
      <c r="F935" s="0" t="n">
        <v>11</v>
      </c>
      <c r="G935" s="82" t="s">
        <v>524</v>
      </c>
      <c r="H935" s="0" t="n">
        <v>14.61363636</v>
      </c>
      <c r="I935" s="82" t="s">
        <v>525</v>
      </c>
      <c r="J935" s="82" t="s">
        <v>526</v>
      </c>
      <c r="K935" s="83" t="n">
        <v>160.75</v>
      </c>
      <c r="L935" s="0" t="n">
        <v>11035</v>
      </c>
      <c r="M935" s="0" t="n">
        <v>9350</v>
      </c>
      <c r="N935" s="0" t="n">
        <v>1.180214</v>
      </c>
      <c r="O935" s="0" t="n">
        <v>110</v>
      </c>
      <c r="P935" s="0" t="n">
        <v>11</v>
      </c>
      <c r="Q935" s="82" t="s">
        <v>527</v>
      </c>
      <c r="U935" s="0" t="str">
        <f aca="false">IF(C935="","",IF(COUNTIF(Campaigns!$A$7:$A$300,C935)&gt;0,"✓",IF(N(K935)=0,"– no spend","⚠ add to Campaigns tab")))</f>
        <v>✓</v>
      </c>
      <c r="V935" s="83" t="n">
        <f aca="false">IF(K935="","",K935*IF(Settings!$B$22=Settings!$C$6,1,IF(Settings!$B$22="USD",1/INDEX(Settings!$B$29:$B$40,MONTH(A935)),INDEX(Settings!$B$29:$B$40,MONTH(A935)))))</f>
        <v>160.75</v>
      </c>
    </row>
    <row r="936" customFormat="false" ht="15" hidden="false" customHeight="false" outlineLevel="0" collapsed="false">
      <c r="A936" s="81" t="n">
        <v>46177</v>
      </c>
      <c r="B936" s="81" t="n">
        <v>46177</v>
      </c>
      <c r="C936" s="82" t="s">
        <v>179</v>
      </c>
      <c r="D936" s="82" t="s">
        <v>522</v>
      </c>
      <c r="E936" s="82" t="s">
        <v>529</v>
      </c>
      <c r="F936" s="0" t="n">
        <v>1</v>
      </c>
      <c r="G936" s="82" t="s">
        <v>531</v>
      </c>
      <c r="H936" s="0" t="n">
        <v>19.04</v>
      </c>
      <c r="I936" s="0" t="n">
        <v>20</v>
      </c>
      <c r="J936" s="82" t="s">
        <v>528</v>
      </c>
      <c r="K936" s="83" t="n">
        <v>19.04</v>
      </c>
      <c r="L936" s="0" t="n">
        <v>930</v>
      </c>
      <c r="M936" s="0" t="n">
        <v>795</v>
      </c>
      <c r="N936" s="0" t="n">
        <v>1.169811</v>
      </c>
      <c r="O936" s="0" t="n">
        <v>9</v>
      </c>
      <c r="P936" s="0" t="n">
        <v>1</v>
      </c>
      <c r="Q936" s="82" t="s">
        <v>527</v>
      </c>
      <c r="U936" s="0" t="str">
        <f aca="false">IF(C936="","",IF(COUNTIF(Campaigns!$A$7:$A$300,C936)&gt;0,"✓",IF(N(K936)=0,"– no spend","⚠ add to Campaigns tab")))</f>
        <v>✓</v>
      </c>
      <c r="V936" s="83" t="n">
        <f aca="false">IF(K936="","",K936*IF(Settings!$B$22=Settings!$C$6,1,IF(Settings!$B$22="USD",1/INDEX(Settings!$B$29:$B$40,MONTH(A936)),INDEX(Settings!$B$29:$B$40,MONTH(A936)))))</f>
        <v>19.04</v>
      </c>
    </row>
    <row r="937" customFormat="false" ht="15" hidden="false" customHeight="false" outlineLevel="0" collapsed="false">
      <c r="A937" s="81" t="n">
        <v>46177</v>
      </c>
      <c r="B937" s="81" t="n">
        <v>46177</v>
      </c>
      <c r="C937" s="82" t="s">
        <v>172</v>
      </c>
      <c r="D937" s="82" t="s">
        <v>530</v>
      </c>
      <c r="E937" s="82" t="s">
        <v>529</v>
      </c>
      <c r="F937" s="0" t="n">
        <v>1</v>
      </c>
      <c r="G937" s="82" t="s">
        <v>524</v>
      </c>
      <c r="H937" s="0" t="n">
        <v>83.72</v>
      </c>
      <c r="I937" s="0" t="n">
        <v>20.65</v>
      </c>
      <c r="J937" s="82" t="s">
        <v>528</v>
      </c>
      <c r="K937" s="83" t="n">
        <v>83.72</v>
      </c>
      <c r="L937" s="0" t="n">
        <v>3259</v>
      </c>
      <c r="M937" s="0" t="n">
        <v>2460</v>
      </c>
      <c r="N937" s="0" t="n">
        <v>1.324797</v>
      </c>
      <c r="O937" s="0" t="n">
        <v>32</v>
      </c>
      <c r="P937" s="0" t="n">
        <v>1</v>
      </c>
      <c r="Q937" s="82" t="s">
        <v>527</v>
      </c>
      <c r="U937" s="0" t="str">
        <f aca="false">IF(C937="","",IF(COUNTIF(Campaigns!$A$7:$A$300,C937)&gt;0,"✓",IF(N(K937)=0,"– no spend","⚠ add to Campaigns tab")))</f>
        <v>✓</v>
      </c>
      <c r="V937" s="83" t="n">
        <f aca="false">IF(K937="","",K937*IF(Settings!$B$22=Settings!$C$6,1,IF(Settings!$B$22="USD",1/INDEX(Settings!$B$29:$B$40,MONTH(A937)),INDEX(Settings!$B$29:$B$40,MONTH(A937)))))</f>
        <v>83.72</v>
      </c>
    </row>
    <row r="938" customFormat="false" ht="15" hidden="false" customHeight="false" outlineLevel="0" collapsed="false">
      <c r="A938" s="81" t="n">
        <v>46177</v>
      </c>
      <c r="B938" s="81" t="n">
        <v>46177</v>
      </c>
      <c r="C938" s="82" t="s">
        <v>168</v>
      </c>
      <c r="D938" s="82" t="s">
        <v>522</v>
      </c>
      <c r="E938" s="82" t="s">
        <v>529</v>
      </c>
      <c r="F938" s="0" t="n">
        <v>6</v>
      </c>
      <c r="G938" s="82" t="s">
        <v>534</v>
      </c>
      <c r="H938" s="0" t="n">
        <v>35.42833333</v>
      </c>
      <c r="I938" s="0" t="n">
        <v>100</v>
      </c>
      <c r="J938" s="82" t="s">
        <v>528</v>
      </c>
      <c r="K938" s="83" t="n">
        <v>212.57</v>
      </c>
      <c r="L938" s="0" t="n">
        <v>3789</v>
      </c>
      <c r="M938" s="0" t="n">
        <v>3111</v>
      </c>
      <c r="N938" s="0" t="n">
        <v>1.217936</v>
      </c>
      <c r="O938" s="0" t="n">
        <v>56</v>
      </c>
      <c r="P938" s="0" t="n">
        <v>6</v>
      </c>
      <c r="Q938" s="82" t="s">
        <v>527</v>
      </c>
      <c r="U938" s="0" t="str">
        <f aca="false">IF(C938="","",IF(COUNTIF(Campaigns!$A$7:$A$300,C938)&gt;0,"✓",IF(N(K938)=0,"– no spend","⚠ add to Campaigns tab")))</f>
        <v>✓</v>
      </c>
      <c r="V938" s="83" t="n">
        <f aca="false">IF(K938="","",K938*IF(Settings!$B$22=Settings!$C$6,1,IF(Settings!$B$22="USD",1/INDEX(Settings!$B$29:$B$40,MONTH(A938)),INDEX(Settings!$B$29:$B$40,MONTH(A938)))))</f>
        <v>212.57</v>
      </c>
    </row>
    <row r="939" customFormat="false" ht="15" hidden="false" customHeight="false" outlineLevel="0" collapsed="false">
      <c r="A939" s="81" t="n">
        <v>46177</v>
      </c>
      <c r="B939" s="81" t="n">
        <v>46177</v>
      </c>
      <c r="C939" s="82" t="s">
        <v>170</v>
      </c>
      <c r="D939" s="82" t="s">
        <v>522</v>
      </c>
      <c r="E939" s="82" t="s">
        <v>523</v>
      </c>
      <c r="F939" s="0" t="n">
        <v>2</v>
      </c>
      <c r="G939" s="82" t="s">
        <v>524</v>
      </c>
      <c r="H939" s="0" t="n">
        <v>31.38</v>
      </c>
      <c r="I939" s="0" t="n">
        <v>70</v>
      </c>
      <c r="J939" s="82" t="s">
        <v>528</v>
      </c>
      <c r="K939" s="83" t="n">
        <v>62.76</v>
      </c>
      <c r="L939" s="0" t="n">
        <v>1735</v>
      </c>
      <c r="M939" s="0" t="n">
        <v>1514</v>
      </c>
      <c r="N939" s="0" t="n">
        <v>1.145971</v>
      </c>
      <c r="O939" s="0" t="n">
        <v>18</v>
      </c>
      <c r="P939" s="0" t="n">
        <v>1</v>
      </c>
      <c r="Q939" s="82" t="s">
        <v>527</v>
      </c>
      <c r="U939" s="0" t="str">
        <f aca="false">IF(C939="","",IF(COUNTIF(Campaigns!$A$7:$A$300,C939)&gt;0,"✓",IF(N(K939)=0,"– no spend","⚠ add to Campaigns tab")))</f>
        <v>✓</v>
      </c>
      <c r="V939" s="83" t="n">
        <f aca="false">IF(K939="","",K939*IF(Settings!$B$22=Settings!$C$6,1,IF(Settings!$B$22="USD",1/INDEX(Settings!$B$29:$B$40,MONTH(A939)),INDEX(Settings!$B$29:$B$40,MONTH(A939)))))</f>
        <v>62.76</v>
      </c>
    </row>
    <row r="940" customFormat="false" ht="15" hidden="false" customHeight="false" outlineLevel="0" collapsed="false">
      <c r="A940" s="81" t="n">
        <v>46177</v>
      </c>
      <c r="B940" s="81" t="n">
        <v>46177</v>
      </c>
      <c r="C940" s="82" t="s">
        <v>169</v>
      </c>
      <c r="D940" s="82" t="s">
        <v>530</v>
      </c>
      <c r="E940" s="82" t="s">
        <v>529</v>
      </c>
      <c r="F940" s="0" t="n">
        <v>1</v>
      </c>
      <c r="G940" s="82" t="s">
        <v>531</v>
      </c>
      <c r="H940" s="0" t="n">
        <v>20.07</v>
      </c>
      <c r="I940" s="0" t="n">
        <v>41.29</v>
      </c>
      <c r="J940" s="82" t="s">
        <v>528</v>
      </c>
      <c r="K940" s="83" t="n">
        <v>20.07</v>
      </c>
      <c r="L940" s="0" t="n">
        <v>540</v>
      </c>
      <c r="M940" s="0" t="n">
        <v>459</v>
      </c>
      <c r="N940" s="0" t="n">
        <v>1.176471</v>
      </c>
      <c r="O940" s="0" t="n">
        <v>8</v>
      </c>
      <c r="P940" s="0" t="n">
        <v>1</v>
      </c>
      <c r="Q940" s="82" t="s">
        <v>527</v>
      </c>
      <c r="U940" s="0" t="str">
        <f aca="false">IF(C940="","",IF(COUNTIF(Campaigns!$A$7:$A$300,C940)&gt;0,"✓",IF(N(K940)=0,"– no spend","⚠ add to Campaigns tab")))</f>
        <v>✓</v>
      </c>
      <c r="V940" s="83" t="n">
        <f aca="false">IF(K940="","",K940*IF(Settings!$B$22=Settings!$C$6,1,IF(Settings!$B$22="USD",1/INDEX(Settings!$B$29:$B$40,MONTH(A940)),INDEX(Settings!$B$29:$B$40,MONTH(A940)))))</f>
        <v>20.07</v>
      </c>
    </row>
    <row r="941" customFormat="false" ht="15" hidden="false" customHeight="false" outlineLevel="0" collapsed="false">
      <c r="A941" s="81" t="n">
        <v>46178</v>
      </c>
      <c r="B941" s="81" t="n">
        <v>46178</v>
      </c>
      <c r="C941" s="82" t="s">
        <v>167</v>
      </c>
      <c r="D941" s="82" t="s">
        <v>522</v>
      </c>
      <c r="E941" s="82" t="s">
        <v>523</v>
      </c>
      <c r="F941" s="0" t="n">
        <v>2</v>
      </c>
      <c r="G941" s="82" t="s">
        <v>524</v>
      </c>
      <c r="H941" s="0" t="n">
        <v>46.43</v>
      </c>
      <c r="I941" s="0" t="n">
        <v>50</v>
      </c>
      <c r="J941" s="82" t="s">
        <v>528</v>
      </c>
      <c r="K941" s="83" t="n">
        <v>92.86</v>
      </c>
      <c r="L941" s="0" t="n">
        <v>8436</v>
      </c>
      <c r="M941" s="0" t="n">
        <v>6561</v>
      </c>
      <c r="N941" s="0" t="n">
        <v>1.28578</v>
      </c>
      <c r="O941" s="0" t="n">
        <v>66</v>
      </c>
      <c r="P941" s="0" t="n">
        <v>2</v>
      </c>
      <c r="Q941" s="82" t="s">
        <v>527</v>
      </c>
      <c r="U941" s="0" t="str">
        <f aca="false">IF(C941="","",IF(COUNTIF(Campaigns!$A$7:$A$300,C941)&gt;0,"✓",IF(N(K941)=0,"– no spend","⚠ add to Campaigns tab")))</f>
        <v>✓</v>
      </c>
      <c r="V941" s="83" t="n">
        <f aca="false">IF(K941="","",K941*IF(Settings!$B$22=Settings!$C$6,1,IF(Settings!$B$22="USD",1/INDEX(Settings!$B$29:$B$40,MONTH(A941)),INDEX(Settings!$B$29:$B$40,MONTH(A941)))))</f>
        <v>92.86</v>
      </c>
    </row>
    <row r="942" customFormat="false" ht="15" hidden="false" customHeight="false" outlineLevel="0" collapsed="false">
      <c r="A942" s="81" t="n">
        <v>46178</v>
      </c>
      <c r="B942" s="81" t="n">
        <v>46178</v>
      </c>
      <c r="C942" s="82" t="s">
        <v>166</v>
      </c>
      <c r="D942" s="82" t="s">
        <v>522</v>
      </c>
      <c r="E942" s="82" t="s">
        <v>523</v>
      </c>
      <c r="F942" s="0" t="n">
        <v>11</v>
      </c>
      <c r="G942" s="82" t="s">
        <v>524</v>
      </c>
      <c r="H942" s="0" t="n">
        <v>12.23727273</v>
      </c>
      <c r="I942" s="82" t="s">
        <v>525</v>
      </c>
      <c r="J942" s="82" t="s">
        <v>526</v>
      </c>
      <c r="K942" s="83" t="n">
        <v>134.61</v>
      </c>
      <c r="L942" s="0" t="n">
        <v>7623</v>
      </c>
      <c r="M942" s="0" t="n">
        <v>6687</v>
      </c>
      <c r="N942" s="0" t="n">
        <v>1.139973</v>
      </c>
      <c r="O942" s="0" t="n">
        <v>101</v>
      </c>
      <c r="P942" s="0" t="n">
        <v>11</v>
      </c>
      <c r="Q942" s="82" t="s">
        <v>527</v>
      </c>
      <c r="U942" s="0" t="str">
        <f aca="false">IF(C942="","",IF(COUNTIF(Campaigns!$A$7:$A$300,C942)&gt;0,"✓",IF(N(K942)=0,"– no spend","⚠ add to Campaigns tab")))</f>
        <v>✓</v>
      </c>
      <c r="V942" s="83" t="n">
        <f aca="false">IF(K942="","",K942*IF(Settings!$B$22=Settings!$C$6,1,IF(Settings!$B$22="USD",1/INDEX(Settings!$B$29:$B$40,MONTH(A942)),INDEX(Settings!$B$29:$B$40,MONTH(A942)))))</f>
        <v>134.61</v>
      </c>
    </row>
    <row r="943" customFormat="false" ht="15" hidden="false" customHeight="false" outlineLevel="0" collapsed="false">
      <c r="A943" s="81" t="n">
        <v>46178</v>
      </c>
      <c r="B943" s="81" t="n">
        <v>46178</v>
      </c>
      <c r="C943" s="82" t="s">
        <v>179</v>
      </c>
      <c r="D943" s="82" t="s">
        <v>522</v>
      </c>
      <c r="E943" s="82" t="s">
        <v>529</v>
      </c>
      <c r="I943" s="0" t="n">
        <v>20</v>
      </c>
      <c r="J943" s="82" t="s">
        <v>528</v>
      </c>
      <c r="K943" s="83" t="n">
        <v>21.13</v>
      </c>
      <c r="L943" s="0" t="n">
        <v>1006</v>
      </c>
      <c r="M943" s="0" t="n">
        <v>890</v>
      </c>
      <c r="N943" s="0" t="n">
        <v>1.130337</v>
      </c>
      <c r="O943" s="0" t="n">
        <v>11</v>
      </c>
      <c r="Q943" s="82" t="s">
        <v>527</v>
      </c>
      <c r="U943" s="0" t="str">
        <f aca="false">IF(C943="","",IF(COUNTIF(Campaigns!$A$7:$A$300,C943)&gt;0,"✓",IF(N(K943)=0,"– no spend","⚠ add to Campaigns tab")))</f>
        <v>✓</v>
      </c>
      <c r="V943" s="83" t="n">
        <f aca="false">IF(K943="","",K943*IF(Settings!$B$22=Settings!$C$6,1,IF(Settings!$B$22="USD",1/INDEX(Settings!$B$29:$B$40,MONTH(A943)),INDEX(Settings!$B$29:$B$40,MONTH(A943)))))</f>
        <v>21.13</v>
      </c>
    </row>
    <row r="944" customFormat="false" ht="15" hidden="false" customHeight="false" outlineLevel="0" collapsed="false">
      <c r="A944" s="81" t="n">
        <v>46178</v>
      </c>
      <c r="B944" s="81" t="n">
        <v>46178</v>
      </c>
      <c r="C944" s="82" t="s">
        <v>172</v>
      </c>
      <c r="D944" s="82" t="s">
        <v>530</v>
      </c>
      <c r="E944" s="82" t="s">
        <v>529</v>
      </c>
      <c r="F944" s="0" t="n">
        <v>1</v>
      </c>
      <c r="G944" s="82" t="s">
        <v>524</v>
      </c>
      <c r="H944" s="0" t="n">
        <v>78.31</v>
      </c>
      <c r="I944" s="0" t="n">
        <v>20.65</v>
      </c>
      <c r="J944" s="82" t="s">
        <v>528</v>
      </c>
      <c r="K944" s="83" t="n">
        <v>78.31</v>
      </c>
      <c r="L944" s="0" t="n">
        <v>2458</v>
      </c>
      <c r="M944" s="0" t="n">
        <v>1825</v>
      </c>
      <c r="N944" s="0" t="n">
        <v>1.346849</v>
      </c>
      <c r="O944" s="0" t="n">
        <v>13</v>
      </c>
      <c r="P944" s="0" t="n">
        <v>1</v>
      </c>
      <c r="Q944" s="82" t="s">
        <v>527</v>
      </c>
      <c r="U944" s="0" t="str">
        <f aca="false">IF(C944="","",IF(COUNTIF(Campaigns!$A$7:$A$300,C944)&gt;0,"✓",IF(N(K944)=0,"– no spend","⚠ add to Campaigns tab")))</f>
        <v>✓</v>
      </c>
      <c r="V944" s="83" t="n">
        <f aca="false">IF(K944="","",K944*IF(Settings!$B$22=Settings!$C$6,1,IF(Settings!$B$22="USD",1/INDEX(Settings!$B$29:$B$40,MONTH(A944)),INDEX(Settings!$B$29:$B$40,MONTH(A944)))))</f>
        <v>78.31</v>
      </c>
    </row>
    <row r="945" customFormat="false" ht="15" hidden="false" customHeight="false" outlineLevel="0" collapsed="false">
      <c r="A945" s="81" t="n">
        <v>46178</v>
      </c>
      <c r="B945" s="81" t="n">
        <v>46178</v>
      </c>
      <c r="C945" s="82" t="s">
        <v>168</v>
      </c>
      <c r="D945" s="82" t="s">
        <v>522</v>
      </c>
      <c r="E945" s="82" t="s">
        <v>529</v>
      </c>
      <c r="F945" s="0" t="n">
        <v>15</v>
      </c>
      <c r="G945" s="82" t="s">
        <v>534</v>
      </c>
      <c r="H945" s="0" t="n">
        <v>13.45066667</v>
      </c>
      <c r="I945" s="0" t="n">
        <v>100</v>
      </c>
      <c r="J945" s="82" t="s">
        <v>528</v>
      </c>
      <c r="K945" s="83" t="n">
        <v>201.76</v>
      </c>
      <c r="L945" s="0" t="n">
        <v>2725</v>
      </c>
      <c r="M945" s="0" t="n">
        <v>2402</v>
      </c>
      <c r="N945" s="0" t="n">
        <v>1.134471</v>
      </c>
      <c r="O945" s="0" t="n">
        <v>57</v>
      </c>
      <c r="P945" s="0" t="n">
        <v>15</v>
      </c>
      <c r="Q945" s="82" t="s">
        <v>527</v>
      </c>
      <c r="U945" s="0" t="str">
        <f aca="false">IF(C945="","",IF(COUNTIF(Campaigns!$A$7:$A$300,C945)&gt;0,"✓",IF(N(K945)=0,"– no spend","⚠ add to Campaigns tab")))</f>
        <v>✓</v>
      </c>
      <c r="V945" s="83" t="n">
        <f aca="false">IF(K945="","",K945*IF(Settings!$B$22=Settings!$C$6,1,IF(Settings!$B$22="USD",1/INDEX(Settings!$B$29:$B$40,MONTH(A945)),INDEX(Settings!$B$29:$B$40,MONTH(A945)))))</f>
        <v>201.76</v>
      </c>
    </row>
    <row r="946" customFormat="false" ht="15" hidden="false" customHeight="false" outlineLevel="0" collapsed="false">
      <c r="A946" s="81" t="n">
        <v>46178</v>
      </c>
      <c r="B946" s="81" t="n">
        <v>46178</v>
      </c>
      <c r="C946" s="82" t="s">
        <v>170</v>
      </c>
      <c r="D946" s="82" t="s">
        <v>522</v>
      </c>
      <c r="E946" s="82" t="s">
        <v>523</v>
      </c>
      <c r="F946" s="0" t="n">
        <v>3</v>
      </c>
      <c r="G946" s="82" t="s">
        <v>524</v>
      </c>
      <c r="H946" s="0" t="n">
        <v>22.10333333</v>
      </c>
      <c r="I946" s="0" t="n">
        <v>70</v>
      </c>
      <c r="J946" s="82" t="s">
        <v>528</v>
      </c>
      <c r="K946" s="83" t="n">
        <v>66.31</v>
      </c>
      <c r="L946" s="0" t="n">
        <v>1581</v>
      </c>
      <c r="M946" s="0" t="n">
        <v>1316</v>
      </c>
      <c r="N946" s="0" t="n">
        <v>1.201368</v>
      </c>
      <c r="O946" s="0" t="n">
        <v>13</v>
      </c>
      <c r="P946" s="0" t="n">
        <v>3</v>
      </c>
      <c r="Q946" s="82" t="s">
        <v>527</v>
      </c>
      <c r="U946" s="0" t="str">
        <f aca="false">IF(C946="","",IF(COUNTIF(Campaigns!$A$7:$A$300,C946)&gt;0,"✓",IF(N(K946)=0,"– no spend","⚠ add to Campaigns tab")))</f>
        <v>✓</v>
      </c>
      <c r="V946" s="83" t="n">
        <f aca="false">IF(K946="","",K946*IF(Settings!$B$22=Settings!$C$6,1,IF(Settings!$B$22="USD",1/INDEX(Settings!$B$29:$B$40,MONTH(A946)),INDEX(Settings!$B$29:$B$40,MONTH(A946)))))</f>
        <v>66.31</v>
      </c>
    </row>
    <row r="947" customFormat="false" ht="15" hidden="false" customHeight="false" outlineLevel="0" collapsed="false">
      <c r="A947" s="81" t="n">
        <v>46178</v>
      </c>
      <c r="B947" s="81" t="n">
        <v>46178</v>
      </c>
      <c r="C947" s="82" t="s">
        <v>169</v>
      </c>
      <c r="D947" s="82" t="s">
        <v>530</v>
      </c>
      <c r="E947" s="82" t="s">
        <v>529</v>
      </c>
      <c r="F947" s="0" t="n">
        <v>1</v>
      </c>
      <c r="G947" s="82" t="s">
        <v>531</v>
      </c>
      <c r="H947" s="0" t="n">
        <v>18.89</v>
      </c>
      <c r="I947" s="0" t="n">
        <v>41.29</v>
      </c>
      <c r="J947" s="82" t="s">
        <v>528</v>
      </c>
      <c r="K947" s="83" t="n">
        <v>18.89</v>
      </c>
      <c r="L947" s="0" t="n">
        <v>400</v>
      </c>
      <c r="M947" s="0" t="n">
        <v>346</v>
      </c>
      <c r="N947" s="0" t="n">
        <v>1.156069</v>
      </c>
      <c r="O947" s="0" t="n">
        <v>6</v>
      </c>
      <c r="P947" s="0" t="n">
        <v>1</v>
      </c>
      <c r="Q947" s="82" t="s">
        <v>527</v>
      </c>
      <c r="U947" s="0" t="str">
        <f aca="false">IF(C947="","",IF(COUNTIF(Campaigns!$A$7:$A$300,C947)&gt;0,"✓",IF(N(K947)=0,"– no spend","⚠ add to Campaigns tab")))</f>
        <v>✓</v>
      </c>
      <c r="V947" s="83" t="n">
        <f aca="false">IF(K947="","",K947*IF(Settings!$B$22=Settings!$C$6,1,IF(Settings!$B$22="USD",1/INDEX(Settings!$B$29:$B$40,MONTH(A947)),INDEX(Settings!$B$29:$B$40,MONTH(A947)))))</f>
        <v>18.89</v>
      </c>
    </row>
    <row r="948" customFormat="false" ht="15" hidden="false" customHeight="false" outlineLevel="0" collapsed="false">
      <c r="A948" s="81" t="n">
        <v>46179</v>
      </c>
      <c r="B948" s="81" t="n">
        <v>46179</v>
      </c>
      <c r="C948" s="82" t="s">
        <v>167</v>
      </c>
      <c r="D948" s="82" t="s">
        <v>522</v>
      </c>
      <c r="E948" s="82" t="s">
        <v>523</v>
      </c>
      <c r="F948" s="0" t="n">
        <v>2</v>
      </c>
      <c r="G948" s="82" t="s">
        <v>524</v>
      </c>
      <c r="H948" s="0" t="n">
        <v>39.27</v>
      </c>
      <c r="I948" s="0" t="n">
        <v>50</v>
      </c>
      <c r="J948" s="82" t="s">
        <v>528</v>
      </c>
      <c r="K948" s="83" t="n">
        <v>78.54</v>
      </c>
      <c r="L948" s="0" t="n">
        <v>9321</v>
      </c>
      <c r="M948" s="0" t="n">
        <v>7226</v>
      </c>
      <c r="N948" s="0" t="n">
        <v>1.289925</v>
      </c>
      <c r="O948" s="0" t="n">
        <v>82</v>
      </c>
      <c r="P948" s="0" t="n">
        <v>3</v>
      </c>
      <c r="Q948" s="82" t="s">
        <v>527</v>
      </c>
      <c r="U948" s="0" t="str">
        <f aca="false">IF(C948="","",IF(COUNTIF(Campaigns!$A$7:$A$300,C948)&gt;0,"✓",IF(N(K948)=0,"– no spend","⚠ add to Campaigns tab")))</f>
        <v>✓</v>
      </c>
      <c r="V948" s="83" t="n">
        <f aca="false">IF(K948="","",K948*IF(Settings!$B$22=Settings!$C$6,1,IF(Settings!$B$22="USD",1/INDEX(Settings!$B$29:$B$40,MONTH(A948)),INDEX(Settings!$B$29:$B$40,MONTH(A948)))))</f>
        <v>78.54</v>
      </c>
    </row>
    <row r="949" customFormat="false" ht="15" hidden="false" customHeight="false" outlineLevel="0" collapsed="false">
      <c r="A949" s="81" t="n">
        <v>46179</v>
      </c>
      <c r="B949" s="81" t="n">
        <v>46179</v>
      </c>
      <c r="C949" s="82" t="s">
        <v>166</v>
      </c>
      <c r="D949" s="82" t="s">
        <v>522</v>
      </c>
      <c r="E949" s="82" t="s">
        <v>523</v>
      </c>
      <c r="F949" s="0" t="n">
        <v>2</v>
      </c>
      <c r="G949" s="82" t="s">
        <v>524</v>
      </c>
      <c r="H949" s="0" t="n">
        <v>55.75</v>
      </c>
      <c r="I949" s="82" t="s">
        <v>525</v>
      </c>
      <c r="J949" s="82" t="s">
        <v>526</v>
      </c>
      <c r="K949" s="83" t="n">
        <v>111.5</v>
      </c>
      <c r="L949" s="0" t="n">
        <v>5876</v>
      </c>
      <c r="M949" s="0" t="n">
        <v>5289</v>
      </c>
      <c r="N949" s="0" t="n">
        <v>1.110985</v>
      </c>
      <c r="O949" s="0" t="n">
        <v>74</v>
      </c>
      <c r="P949" s="0" t="n">
        <v>2</v>
      </c>
      <c r="Q949" s="82" t="s">
        <v>527</v>
      </c>
      <c r="U949" s="0" t="str">
        <f aca="false">IF(C949="","",IF(COUNTIF(Campaigns!$A$7:$A$300,C949)&gt;0,"✓",IF(N(K949)=0,"– no spend","⚠ add to Campaigns tab")))</f>
        <v>✓</v>
      </c>
      <c r="V949" s="83" t="n">
        <f aca="false">IF(K949="","",K949*IF(Settings!$B$22=Settings!$C$6,1,IF(Settings!$B$22="USD",1/INDEX(Settings!$B$29:$B$40,MONTH(A949)),INDEX(Settings!$B$29:$B$40,MONTH(A949)))))</f>
        <v>111.5</v>
      </c>
    </row>
    <row r="950" customFormat="false" ht="15" hidden="false" customHeight="false" outlineLevel="0" collapsed="false">
      <c r="A950" s="81" t="n">
        <v>46179</v>
      </c>
      <c r="B950" s="81" t="n">
        <v>46179</v>
      </c>
      <c r="C950" s="82" t="s">
        <v>179</v>
      </c>
      <c r="D950" s="82" t="s">
        <v>522</v>
      </c>
      <c r="E950" s="82" t="s">
        <v>529</v>
      </c>
      <c r="I950" s="0" t="n">
        <v>20</v>
      </c>
      <c r="J950" s="82" t="s">
        <v>528</v>
      </c>
      <c r="K950" s="83" t="n">
        <v>10.02</v>
      </c>
      <c r="L950" s="0" t="n">
        <v>529</v>
      </c>
      <c r="M950" s="0" t="n">
        <v>474</v>
      </c>
      <c r="N950" s="0" t="n">
        <v>1.116034</v>
      </c>
      <c r="O950" s="0" t="n">
        <v>3</v>
      </c>
      <c r="Q950" s="82" t="s">
        <v>527</v>
      </c>
      <c r="U950" s="0" t="str">
        <f aca="false">IF(C950="","",IF(COUNTIF(Campaigns!$A$7:$A$300,C950)&gt;0,"✓",IF(N(K950)=0,"– no spend","⚠ add to Campaigns tab")))</f>
        <v>✓</v>
      </c>
      <c r="V950" s="83" t="n">
        <f aca="false">IF(K950="","",K950*IF(Settings!$B$22=Settings!$C$6,1,IF(Settings!$B$22="USD",1/INDEX(Settings!$B$29:$B$40,MONTH(A950)),INDEX(Settings!$B$29:$B$40,MONTH(A950)))))</f>
        <v>10.02</v>
      </c>
    </row>
    <row r="951" customFormat="false" ht="15" hidden="false" customHeight="false" outlineLevel="0" collapsed="false">
      <c r="A951" s="81" t="n">
        <v>46179</v>
      </c>
      <c r="B951" s="81" t="n">
        <v>46179</v>
      </c>
      <c r="C951" s="82" t="s">
        <v>172</v>
      </c>
      <c r="D951" s="82" t="s">
        <v>530</v>
      </c>
      <c r="E951" s="82" t="s">
        <v>529</v>
      </c>
      <c r="F951" s="0" t="n">
        <v>2</v>
      </c>
      <c r="G951" s="82" t="s">
        <v>524</v>
      </c>
      <c r="H951" s="0" t="n">
        <v>41.98</v>
      </c>
      <c r="I951" s="0" t="n">
        <v>20.65</v>
      </c>
      <c r="J951" s="82" t="s">
        <v>528</v>
      </c>
      <c r="K951" s="83" t="n">
        <v>83.96</v>
      </c>
      <c r="L951" s="0" t="n">
        <v>3126</v>
      </c>
      <c r="M951" s="0" t="n">
        <v>2186</v>
      </c>
      <c r="N951" s="0" t="n">
        <v>1.430009</v>
      </c>
      <c r="O951" s="0" t="n">
        <v>43</v>
      </c>
      <c r="P951" s="0" t="n">
        <v>2</v>
      </c>
      <c r="Q951" s="82" t="s">
        <v>527</v>
      </c>
      <c r="U951" s="0" t="str">
        <f aca="false">IF(C951="","",IF(COUNTIF(Campaigns!$A$7:$A$300,C951)&gt;0,"✓",IF(N(K951)=0,"– no spend","⚠ add to Campaigns tab")))</f>
        <v>✓</v>
      </c>
      <c r="V951" s="83" t="n">
        <f aca="false">IF(K951="","",K951*IF(Settings!$B$22=Settings!$C$6,1,IF(Settings!$B$22="USD",1/INDEX(Settings!$B$29:$B$40,MONTH(A951)),INDEX(Settings!$B$29:$B$40,MONTH(A951)))))</f>
        <v>83.96</v>
      </c>
    </row>
    <row r="952" customFormat="false" ht="15" hidden="false" customHeight="false" outlineLevel="0" collapsed="false">
      <c r="A952" s="81" t="n">
        <v>46179</v>
      </c>
      <c r="B952" s="81" t="n">
        <v>46179</v>
      </c>
      <c r="C952" s="82" t="s">
        <v>168</v>
      </c>
      <c r="D952" s="82" t="s">
        <v>522</v>
      </c>
      <c r="E952" s="82" t="s">
        <v>529</v>
      </c>
      <c r="F952" s="0" t="n">
        <v>6</v>
      </c>
      <c r="G952" s="82" t="s">
        <v>534</v>
      </c>
      <c r="H952" s="0" t="n">
        <v>24.06833333</v>
      </c>
      <c r="I952" s="0" t="n">
        <v>100</v>
      </c>
      <c r="J952" s="82" t="s">
        <v>528</v>
      </c>
      <c r="K952" s="83" t="n">
        <v>144.41</v>
      </c>
      <c r="L952" s="0" t="n">
        <v>1969</v>
      </c>
      <c r="M952" s="0" t="n">
        <v>1852</v>
      </c>
      <c r="N952" s="0" t="n">
        <v>1.063175</v>
      </c>
      <c r="O952" s="0" t="n">
        <v>45</v>
      </c>
      <c r="P952" s="0" t="n">
        <v>4</v>
      </c>
      <c r="Q952" s="82" t="s">
        <v>527</v>
      </c>
      <c r="U952" s="0" t="str">
        <f aca="false">IF(C952="","",IF(COUNTIF(Campaigns!$A$7:$A$300,C952)&gt;0,"✓",IF(N(K952)=0,"– no spend","⚠ add to Campaigns tab")))</f>
        <v>✓</v>
      </c>
      <c r="V952" s="83" t="n">
        <f aca="false">IF(K952="","",K952*IF(Settings!$B$22=Settings!$C$6,1,IF(Settings!$B$22="USD",1/INDEX(Settings!$B$29:$B$40,MONTH(A952)),INDEX(Settings!$B$29:$B$40,MONTH(A952)))))</f>
        <v>144.41</v>
      </c>
    </row>
    <row r="953" customFormat="false" ht="15" hidden="false" customHeight="false" outlineLevel="0" collapsed="false">
      <c r="A953" s="81" t="n">
        <v>46179</v>
      </c>
      <c r="B953" s="81" t="n">
        <v>46179</v>
      </c>
      <c r="C953" s="82" t="s">
        <v>170</v>
      </c>
      <c r="D953" s="82" t="s">
        <v>522</v>
      </c>
      <c r="E953" s="82" t="s">
        <v>523</v>
      </c>
      <c r="I953" s="0" t="n">
        <v>70</v>
      </c>
      <c r="J953" s="82" t="s">
        <v>528</v>
      </c>
      <c r="K953" s="83" t="n">
        <v>47.84</v>
      </c>
      <c r="L953" s="0" t="n">
        <v>1014</v>
      </c>
      <c r="M953" s="0" t="n">
        <v>929</v>
      </c>
      <c r="N953" s="0" t="n">
        <v>1.091496</v>
      </c>
      <c r="O953" s="0" t="n">
        <v>7</v>
      </c>
      <c r="Q953" s="82" t="s">
        <v>527</v>
      </c>
      <c r="U953" s="0" t="str">
        <f aca="false">IF(C953="","",IF(COUNTIF(Campaigns!$A$7:$A$300,C953)&gt;0,"✓",IF(N(K953)=0,"– no spend","⚠ add to Campaigns tab")))</f>
        <v>✓</v>
      </c>
      <c r="V953" s="83" t="n">
        <f aca="false">IF(K953="","",K953*IF(Settings!$B$22=Settings!$C$6,1,IF(Settings!$B$22="USD",1/INDEX(Settings!$B$29:$B$40,MONTH(A953)),INDEX(Settings!$B$29:$B$40,MONTH(A953)))))</f>
        <v>47.84</v>
      </c>
    </row>
    <row r="954" customFormat="false" ht="15" hidden="false" customHeight="false" outlineLevel="0" collapsed="false">
      <c r="A954" s="81" t="n">
        <v>46179</v>
      </c>
      <c r="B954" s="81" t="n">
        <v>46179</v>
      </c>
      <c r="C954" s="82" t="s">
        <v>169</v>
      </c>
      <c r="D954" s="82" t="s">
        <v>530</v>
      </c>
      <c r="E954" s="82" t="s">
        <v>529</v>
      </c>
      <c r="I954" s="0" t="n">
        <v>41.29</v>
      </c>
      <c r="J954" s="82" t="s">
        <v>528</v>
      </c>
      <c r="K954" s="83" t="n">
        <v>7.13</v>
      </c>
      <c r="L954" s="0" t="n">
        <v>239</v>
      </c>
      <c r="M954" s="0" t="n">
        <v>221</v>
      </c>
      <c r="N954" s="0" t="n">
        <v>1.081448</v>
      </c>
      <c r="O954" s="0" t="n">
        <v>5</v>
      </c>
      <c r="Q954" s="82" t="s">
        <v>527</v>
      </c>
      <c r="U954" s="0" t="str">
        <f aca="false">IF(C954="","",IF(COUNTIF(Campaigns!$A$7:$A$300,C954)&gt;0,"✓",IF(N(K954)=0,"– no spend","⚠ add to Campaigns tab")))</f>
        <v>✓</v>
      </c>
      <c r="V954" s="83" t="n">
        <f aca="false">IF(K954="","",K954*IF(Settings!$B$22=Settings!$C$6,1,IF(Settings!$B$22="USD",1/INDEX(Settings!$B$29:$B$40,MONTH(A954)),INDEX(Settings!$B$29:$B$40,MONTH(A954)))))</f>
        <v>7.13</v>
      </c>
    </row>
    <row r="955" customFormat="false" ht="15" hidden="false" customHeight="false" outlineLevel="0" collapsed="false">
      <c r="A955" s="81" t="n">
        <v>46180</v>
      </c>
      <c r="B955" s="81" t="n">
        <v>46180</v>
      </c>
      <c r="C955" s="82" t="s">
        <v>167</v>
      </c>
      <c r="D955" s="82" t="s">
        <v>522</v>
      </c>
      <c r="E955" s="82" t="s">
        <v>523</v>
      </c>
      <c r="F955" s="0" t="n">
        <v>3</v>
      </c>
      <c r="G955" s="82" t="s">
        <v>524</v>
      </c>
      <c r="H955" s="0" t="n">
        <v>32.42</v>
      </c>
      <c r="I955" s="0" t="n">
        <v>50</v>
      </c>
      <c r="J955" s="82" t="s">
        <v>528</v>
      </c>
      <c r="K955" s="83" t="n">
        <v>97.26</v>
      </c>
      <c r="L955" s="0" t="n">
        <v>8705</v>
      </c>
      <c r="M955" s="0" t="n">
        <v>6877</v>
      </c>
      <c r="N955" s="0" t="n">
        <v>1.265814</v>
      </c>
      <c r="O955" s="0" t="n">
        <v>74</v>
      </c>
      <c r="P955" s="0" t="n">
        <v>3</v>
      </c>
      <c r="Q955" s="82" t="s">
        <v>527</v>
      </c>
      <c r="U955" s="0" t="str">
        <f aca="false">IF(C955="","",IF(COUNTIF(Campaigns!$A$7:$A$300,C955)&gt;0,"✓",IF(N(K955)=0,"– no spend","⚠ add to Campaigns tab")))</f>
        <v>✓</v>
      </c>
      <c r="V955" s="83" t="n">
        <f aca="false">IF(K955="","",K955*IF(Settings!$B$22=Settings!$C$6,1,IF(Settings!$B$22="USD",1/INDEX(Settings!$B$29:$B$40,MONTH(A955)),INDEX(Settings!$B$29:$B$40,MONTH(A955)))))</f>
        <v>97.26</v>
      </c>
    </row>
    <row r="956" customFormat="false" ht="15" hidden="false" customHeight="false" outlineLevel="0" collapsed="false">
      <c r="A956" s="81" t="n">
        <v>46180</v>
      </c>
      <c r="B956" s="81" t="n">
        <v>46180</v>
      </c>
      <c r="C956" s="82" t="s">
        <v>166</v>
      </c>
      <c r="D956" s="82" t="s">
        <v>522</v>
      </c>
      <c r="E956" s="82" t="s">
        <v>523</v>
      </c>
      <c r="F956" s="0" t="n">
        <v>7</v>
      </c>
      <c r="G956" s="82" t="s">
        <v>524</v>
      </c>
      <c r="H956" s="0" t="n">
        <v>25.35857143</v>
      </c>
      <c r="I956" s="82" t="s">
        <v>525</v>
      </c>
      <c r="J956" s="82" t="s">
        <v>526</v>
      </c>
      <c r="K956" s="83" t="n">
        <v>177.51</v>
      </c>
      <c r="L956" s="0" t="n">
        <v>8810</v>
      </c>
      <c r="M956" s="0" t="n">
        <v>7567</v>
      </c>
      <c r="N956" s="0" t="n">
        <v>1.164266</v>
      </c>
      <c r="O956" s="0" t="n">
        <v>117</v>
      </c>
      <c r="P956" s="0" t="n">
        <v>7</v>
      </c>
      <c r="Q956" s="82" t="s">
        <v>527</v>
      </c>
      <c r="U956" s="0" t="str">
        <f aca="false">IF(C956="","",IF(COUNTIF(Campaigns!$A$7:$A$300,C956)&gt;0,"✓",IF(N(K956)=0,"– no spend","⚠ add to Campaigns tab")))</f>
        <v>✓</v>
      </c>
      <c r="V956" s="83" t="n">
        <f aca="false">IF(K956="","",K956*IF(Settings!$B$22=Settings!$C$6,1,IF(Settings!$B$22="USD",1/INDEX(Settings!$B$29:$B$40,MONTH(A956)),INDEX(Settings!$B$29:$B$40,MONTH(A956)))))</f>
        <v>177.51</v>
      </c>
    </row>
    <row r="957" customFormat="false" ht="15" hidden="false" customHeight="false" outlineLevel="0" collapsed="false">
      <c r="A957" s="81" t="n">
        <v>46180</v>
      </c>
      <c r="B957" s="81" t="n">
        <v>46180</v>
      </c>
      <c r="C957" s="82" t="s">
        <v>179</v>
      </c>
      <c r="D957" s="82" t="s">
        <v>522</v>
      </c>
      <c r="E957" s="82" t="s">
        <v>529</v>
      </c>
      <c r="F957" s="0" t="n">
        <v>1</v>
      </c>
      <c r="G957" s="82" t="s">
        <v>531</v>
      </c>
      <c r="H957" s="0" t="n">
        <v>23.41</v>
      </c>
      <c r="I957" s="0" t="n">
        <v>20</v>
      </c>
      <c r="J957" s="82" t="s">
        <v>528</v>
      </c>
      <c r="K957" s="83" t="n">
        <v>23.41</v>
      </c>
      <c r="L957" s="0" t="n">
        <v>1165</v>
      </c>
      <c r="M957" s="0" t="n">
        <v>980</v>
      </c>
      <c r="N957" s="0" t="n">
        <v>1.188776</v>
      </c>
      <c r="O957" s="0" t="n">
        <v>13</v>
      </c>
      <c r="P957" s="0" t="n">
        <v>1</v>
      </c>
      <c r="Q957" s="82" t="s">
        <v>527</v>
      </c>
      <c r="U957" s="0" t="str">
        <f aca="false">IF(C957="","",IF(COUNTIF(Campaigns!$A$7:$A$300,C957)&gt;0,"✓",IF(N(K957)=0,"– no spend","⚠ add to Campaigns tab")))</f>
        <v>✓</v>
      </c>
      <c r="V957" s="83" t="n">
        <f aca="false">IF(K957="","",K957*IF(Settings!$B$22=Settings!$C$6,1,IF(Settings!$B$22="USD",1/INDEX(Settings!$B$29:$B$40,MONTH(A957)),INDEX(Settings!$B$29:$B$40,MONTH(A957)))))</f>
        <v>23.41</v>
      </c>
    </row>
    <row r="958" customFormat="false" ht="15" hidden="false" customHeight="false" outlineLevel="0" collapsed="false">
      <c r="A958" s="81" t="n">
        <v>46180</v>
      </c>
      <c r="B958" s="81" t="n">
        <v>46180</v>
      </c>
      <c r="C958" s="82" t="s">
        <v>172</v>
      </c>
      <c r="D958" s="82" t="s">
        <v>530</v>
      </c>
      <c r="E958" s="82" t="s">
        <v>529</v>
      </c>
      <c r="F958" s="0" t="n">
        <v>2</v>
      </c>
      <c r="G958" s="82" t="s">
        <v>524</v>
      </c>
      <c r="H958" s="0" t="n">
        <v>44.045</v>
      </c>
      <c r="I958" s="0" t="n">
        <v>20.65</v>
      </c>
      <c r="J958" s="82" t="s">
        <v>528</v>
      </c>
      <c r="K958" s="83" t="n">
        <v>88.09</v>
      </c>
      <c r="L958" s="0" t="n">
        <v>3139</v>
      </c>
      <c r="M958" s="0" t="n">
        <v>2300</v>
      </c>
      <c r="N958" s="0" t="n">
        <v>1.364783</v>
      </c>
      <c r="O958" s="0" t="n">
        <v>32</v>
      </c>
      <c r="P958" s="0" t="n">
        <v>2</v>
      </c>
      <c r="Q958" s="82" t="s">
        <v>527</v>
      </c>
      <c r="U958" s="0" t="str">
        <f aca="false">IF(C958="","",IF(COUNTIF(Campaigns!$A$7:$A$300,C958)&gt;0,"✓",IF(N(K958)=0,"– no spend","⚠ add to Campaigns tab")))</f>
        <v>✓</v>
      </c>
      <c r="V958" s="83" t="n">
        <f aca="false">IF(K958="","",K958*IF(Settings!$B$22=Settings!$C$6,1,IF(Settings!$B$22="USD",1/INDEX(Settings!$B$29:$B$40,MONTH(A958)),INDEX(Settings!$B$29:$B$40,MONTH(A958)))))</f>
        <v>88.09</v>
      </c>
    </row>
    <row r="959" customFormat="false" ht="15" hidden="false" customHeight="false" outlineLevel="0" collapsed="false">
      <c r="A959" s="81" t="n">
        <v>46180</v>
      </c>
      <c r="B959" s="81" t="n">
        <v>46180</v>
      </c>
      <c r="C959" s="82" t="s">
        <v>168</v>
      </c>
      <c r="D959" s="82" t="s">
        <v>522</v>
      </c>
      <c r="E959" s="82" t="s">
        <v>529</v>
      </c>
      <c r="F959" s="0" t="n">
        <v>7</v>
      </c>
      <c r="G959" s="82" t="s">
        <v>534</v>
      </c>
      <c r="H959" s="0" t="n">
        <v>25.08142857</v>
      </c>
      <c r="I959" s="0" t="n">
        <v>100</v>
      </c>
      <c r="J959" s="82" t="s">
        <v>528</v>
      </c>
      <c r="K959" s="83" t="n">
        <v>175.57</v>
      </c>
      <c r="L959" s="0" t="n">
        <v>2210</v>
      </c>
      <c r="M959" s="0" t="n">
        <v>2006</v>
      </c>
      <c r="N959" s="0" t="n">
        <v>1.101695</v>
      </c>
      <c r="O959" s="0" t="n">
        <v>52</v>
      </c>
      <c r="P959" s="0" t="n">
        <v>7</v>
      </c>
      <c r="Q959" s="82" t="s">
        <v>527</v>
      </c>
      <c r="U959" s="0" t="str">
        <f aca="false">IF(C959="","",IF(COUNTIF(Campaigns!$A$7:$A$300,C959)&gt;0,"✓",IF(N(K959)=0,"– no spend","⚠ add to Campaigns tab")))</f>
        <v>✓</v>
      </c>
      <c r="V959" s="83" t="n">
        <f aca="false">IF(K959="","",K959*IF(Settings!$B$22=Settings!$C$6,1,IF(Settings!$B$22="USD",1/INDEX(Settings!$B$29:$B$40,MONTH(A959)),INDEX(Settings!$B$29:$B$40,MONTH(A959)))))</f>
        <v>175.57</v>
      </c>
    </row>
    <row r="960" customFormat="false" ht="15" hidden="false" customHeight="false" outlineLevel="0" collapsed="false">
      <c r="A960" s="81" t="n">
        <v>46180</v>
      </c>
      <c r="B960" s="81" t="n">
        <v>46180</v>
      </c>
      <c r="C960" s="82" t="s">
        <v>170</v>
      </c>
      <c r="D960" s="82" t="s">
        <v>522</v>
      </c>
      <c r="E960" s="82" t="s">
        <v>523</v>
      </c>
      <c r="F960" s="0" t="n">
        <v>2</v>
      </c>
      <c r="G960" s="82" t="s">
        <v>524</v>
      </c>
      <c r="H960" s="0" t="n">
        <v>41.895</v>
      </c>
      <c r="I960" s="0" t="n">
        <v>70</v>
      </c>
      <c r="J960" s="82" t="s">
        <v>528</v>
      </c>
      <c r="K960" s="83" t="n">
        <v>83.79</v>
      </c>
      <c r="L960" s="0" t="n">
        <v>2209</v>
      </c>
      <c r="M960" s="0" t="n">
        <v>1938</v>
      </c>
      <c r="N960" s="0" t="n">
        <v>1.139835</v>
      </c>
      <c r="O960" s="0" t="n">
        <v>19</v>
      </c>
      <c r="P960" s="0" t="n">
        <v>2</v>
      </c>
      <c r="Q960" s="82" t="s">
        <v>527</v>
      </c>
      <c r="U960" s="0" t="str">
        <f aca="false">IF(C960="","",IF(COUNTIF(Campaigns!$A$7:$A$300,C960)&gt;0,"✓",IF(N(K960)=0,"– no spend","⚠ add to Campaigns tab")))</f>
        <v>✓</v>
      </c>
      <c r="V960" s="83" t="n">
        <f aca="false">IF(K960="","",K960*IF(Settings!$B$22=Settings!$C$6,1,IF(Settings!$B$22="USD",1/INDEX(Settings!$B$29:$B$40,MONTH(A960)),INDEX(Settings!$B$29:$B$40,MONTH(A960)))))</f>
        <v>83.79</v>
      </c>
    </row>
    <row r="961" customFormat="false" ht="15" hidden="false" customHeight="false" outlineLevel="0" collapsed="false">
      <c r="A961" s="81" t="n">
        <v>46180</v>
      </c>
      <c r="B961" s="81" t="n">
        <v>46180</v>
      </c>
      <c r="C961" s="82" t="s">
        <v>169</v>
      </c>
      <c r="D961" s="82" t="s">
        <v>530</v>
      </c>
      <c r="E961" s="82" t="s">
        <v>529</v>
      </c>
      <c r="I961" s="0" t="n">
        <v>41.29</v>
      </c>
      <c r="J961" s="82" t="s">
        <v>528</v>
      </c>
      <c r="K961" s="83" t="n">
        <v>26.5</v>
      </c>
      <c r="L961" s="0" t="n">
        <v>555</v>
      </c>
      <c r="M961" s="0" t="n">
        <v>473</v>
      </c>
      <c r="N961" s="0" t="n">
        <v>1.173362</v>
      </c>
      <c r="O961" s="0" t="n">
        <v>10</v>
      </c>
      <c r="Q961" s="82" t="s">
        <v>527</v>
      </c>
      <c r="U961" s="0" t="str">
        <f aca="false">IF(C961="","",IF(COUNTIF(Campaigns!$A$7:$A$300,C961)&gt;0,"✓",IF(N(K961)=0,"– no spend","⚠ add to Campaigns tab")))</f>
        <v>✓</v>
      </c>
      <c r="V961" s="83" t="n">
        <f aca="false">IF(K961="","",K961*IF(Settings!$B$22=Settings!$C$6,1,IF(Settings!$B$22="USD",1/INDEX(Settings!$B$29:$B$40,MONTH(A961)),INDEX(Settings!$B$29:$B$40,MONTH(A961)))))</f>
        <v>26.5</v>
      </c>
    </row>
    <row r="962" customFormat="false" ht="15" hidden="false" customHeight="false" outlineLevel="0" collapsed="false">
      <c r="A962" s="81" t="n">
        <v>46181</v>
      </c>
      <c r="B962" s="81" t="n">
        <v>46181</v>
      </c>
      <c r="C962" s="82" t="s">
        <v>167</v>
      </c>
      <c r="D962" s="82" t="s">
        <v>522</v>
      </c>
      <c r="E962" s="82" t="s">
        <v>523</v>
      </c>
      <c r="F962" s="0" t="n">
        <v>3</v>
      </c>
      <c r="G962" s="82" t="s">
        <v>524</v>
      </c>
      <c r="H962" s="0" t="n">
        <v>31.37</v>
      </c>
      <c r="I962" s="0" t="n">
        <v>50</v>
      </c>
      <c r="J962" s="82" t="s">
        <v>528</v>
      </c>
      <c r="K962" s="83" t="n">
        <v>94.11</v>
      </c>
      <c r="L962" s="0" t="n">
        <v>8775</v>
      </c>
      <c r="M962" s="0" t="n">
        <v>6705</v>
      </c>
      <c r="N962" s="0" t="n">
        <v>1.308725</v>
      </c>
      <c r="O962" s="0" t="n">
        <v>65</v>
      </c>
      <c r="P962" s="0" t="n">
        <v>3</v>
      </c>
      <c r="Q962" s="82" t="s">
        <v>527</v>
      </c>
      <c r="U962" s="0" t="str">
        <f aca="false">IF(C962="","",IF(COUNTIF(Campaigns!$A$7:$A$300,C962)&gt;0,"✓",IF(N(K962)=0,"– no spend","⚠ add to Campaigns tab")))</f>
        <v>✓</v>
      </c>
      <c r="V962" s="83" t="n">
        <f aca="false">IF(K962="","",K962*IF(Settings!$B$22=Settings!$C$6,1,IF(Settings!$B$22="USD",1/INDEX(Settings!$B$29:$B$40,MONTH(A962)),INDEX(Settings!$B$29:$B$40,MONTH(A962)))))</f>
        <v>94.11</v>
      </c>
    </row>
    <row r="963" customFormat="false" ht="15" hidden="false" customHeight="false" outlineLevel="0" collapsed="false">
      <c r="A963" s="81" t="n">
        <v>46181</v>
      </c>
      <c r="B963" s="81" t="n">
        <v>46181</v>
      </c>
      <c r="C963" s="82" t="s">
        <v>166</v>
      </c>
      <c r="D963" s="82" t="s">
        <v>522</v>
      </c>
      <c r="E963" s="82" t="s">
        <v>523</v>
      </c>
      <c r="F963" s="0" t="n">
        <v>6</v>
      </c>
      <c r="G963" s="82" t="s">
        <v>524</v>
      </c>
      <c r="H963" s="0" t="n">
        <v>29.02166667</v>
      </c>
      <c r="I963" s="82" t="s">
        <v>525</v>
      </c>
      <c r="J963" s="82" t="s">
        <v>526</v>
      </c>
      <c r="K963" s="83" t="n">
        <v>174.13</v>
      </c>
      <c r="L963" s="0" t="n">
        <v>10379</v>
      </c>
      <c r="M963" s="0" t="n">
        <v>8917</v>
      </c>
      <c r="N963" s="0" t="n">
        <v>1.163956</v>
      </c>
      <c r="O963" s="0" t="n">
        <v>94</v>
      </c>
      <c r="P963" s="0" t="n">
        <v>6</v>
      </c>
      <c r="Q963" s="82" t="s">
        <v>527</v>
      </c>
      <c r="U963" s="0" t="str">
        <f aca="false">IF(C963="","",IF(COUNTIF(Campaigns!$A$7:$A$300,C963)&gt;0,"✓",IF(N(K963)=0,"– no spend","⚠ add to Campaigns tab")))</f>
        <v>✓</v>
      </c>
      <c r="V963" s="83" t="n">
        <f aca="false">IF(K963="","",K963*IF(Settings!$B$22=Settings!$C$6,1,IF(Settings!$B$22="USD",1/INDEX(Settings!$B$29:$B$40,MONTH(A963)),INDEX(Settings!$B$29:$B$40,MONTH(A963)))))</f>
        <v>174.13</v>
      </c>
    </row>
    <row r="964" customFormat="false" ht="15" hidden="false" customHeight="false" outlineLevel="0" collapsed="false">
      <c r="A964" s="81" t="n">
        <v>46181</v>
      </c>
      <c r="B964" s="81" t="n">
        <v>46181</v>
      </c>
      <c r="C964" s="82" t="s">
        <v>179</v>
      </c>
      <c r="D964" s="82" t="s">
        <v>522</v>
      </c>
      <c r="E964" s="82" t="s">
        <v>529</v>
      </c>
      <c r="I964" s="0" t="n">
        <v>20</v>
      </c>
      <c r="J964" s="82" t="s">
        <v>528</v>
      </c>
      <c r="K964" s="83" t="n">
        <v>17.3</v>
      </c>
      <c r="L964" s="0" t="n">
        <v>937</v>
      </c>
      <c r="M964" s="0" t="n">
        <v>797</v>
      </c>
      <c r="N964" s="0" t="n">
        <v>1.175659</v>
      </c>
      <c r="O964" s="0" t="n">
        <v>11</v>
      </c>
      <c r="Q964" s="82" t="s">
        <v>527</v>
      </c>
      <c r="U964" s="0" t="str">
        <f aca="false">IF(C964="","",IF(COUNTIF(Campaigns!$A$7:$A$300,C964)&gt;0,"✓",IF(N(K964)=0,"– no spend","⚠ add to Campaigns tab")))</f>
        <v>✓</v>
      </c>
      <c r="V964" s="83" t="n">
        <f aca="false">IF(K964="","",K964*IF(Settings!$B$22=Settings!$C$6,1,IF(Settings!$B$22="USD",1/INDEX(Settings!$B$29:$B$40,MONTH(A964)),INDEX(Settings!$B$29:$B$40,MONTH(A964)))))</f>
        <v>17.3</v>
      </c>
    </row>
    <row r="965" customFormat="false" ht="15" hidden="false" customHeight="false" outlineLevel="0" collapsed="false">
      <c r="A965" s="81" t="n">
        <v>46181</v>
      </c>
      <c r="B965" s="81" t="n">
        <v>46181</v>
      </c>
      <c r="C965" s="82" t="s">
        <v>172</v>
      </c>
      <c r="D965" s="82" t="s">
        <v>530</v>
      </c>
      <c r="E965" s="82" t="s">
        <v>529</v>
      </c>
      <c r="F965" s="0" t="n">
        <v>1</v>
      </c>
      <c r="G965" s="82" t="s">
        <v>524</v>
      </c>
      <c r="H965" s="0" t="n">
        <v>113.99</v>
      </c>
      <c r="I965" s="0" t="n">
        <v>20.65</v>
      </c>
      <c r="J965" s="82" t="s">
        <v>528</v>
      </c>
      <c r="K965" s="83" t="n">
        <v>113.99</v>
      </c>
      <c r="L965" s="0" t="n">
        <v>3343</v>
      </c>
      <c r="M965" s="0" t="n">
        <v>2319</v>
      </c>
      <c r="N965" s="0" t="n">
        <v>1.44157</v>
      </c>
      <c r="O965" s="0" t="n">
        <v>27</v>
      </c>
      <c r="P965" s="0" t="n">
        <v>2</v>
      </c>
      <c r="Q965" s="82" t="s">
        <v>527</v>
      </c>
      <c r="U965" s="0" t="str">
        <f aca="false">IF(C965="","",IF(COUNTIF(Campaigns!$A$7:$A$300,C965)&gt;0,"✓",IF(N(K965)=0,"– no spend","⚠ add to Campaigns tab")))</f>
        <v>✓</v>
      </c>
      <c r="V965" s="83" t="n">
        <f aca="false">IF(K965="","",K965*IF(Settings!$B$22=Settings!$C$6,1,IF(Settings!$B$22="USD",1/INDEX(Settings!$B$29:$B$40,MONTH(A965)),INDEX(Settings!$B$29:$B$40,MONTH(A965)))))</f>
        <v>113.99</v>
      </c>
    </row>
    <row r="966" customFormat="false" ht="15" hidden="false" customHeight="false" outlineLevel="0" collapsed="false">
      <c r="A966" s="81" t="n">
        <v>46181</v>
      </c>
      <c r="B966" s="81" t="n">
        <v>46181</v>
      </c>
      <c r="C966" s="82" t="s">
        <v>168</v>
      </c>
      <c r="D966" s="82" t="s">
        <v>522</v>
      </c>
      <c r="E966" s="82" t="s">
        <v>529</v>
      </c>
      <c r="F966" s="0" t="n">
        <v>1</v>
      </c>
      <c r="G966" s="82" t="s">
        <v>534</v>
      </c>
      <c r="H966" s="0" t="n">
        <v>145.76</v>
      </c>
      <c r="I966" s="0" t="n">
        <v>100</v>
      </c>
      <c r="J966" s="82" t="s">
        <v>528</v>
      </c>
      <c r="K966" s="83" t="n">
        <v>145.76</v>
      </c>
      <c r="L966" s="0" t="n">
        <v>1869</v>
      </c>
      <c r="M966" s="0" t="n">
        <v>1684</v>
      </c>
      <c r="N966" s="0" t="n">
        <v>1.109857</v>
      </c>
      <c r="O966" s="0" t="n">
        <v>37</v>
      </c>
      <c r="P966" s="0" t="n">
        <v>1</v>
      </c>
      <c r="Q966" s="82" t="s">
        <v>527</v>
      </c>
      <c r="U966" s="0" t="str">
        <f aca="false">IF(C966="","",IF(COUNTIF(Campaigns!$A$7:$A$300,C966)&gt;0,"✓",IF(N(K966)=0,"– no spend","⚠ add to Campaigns tab")))</f>
        <v>✓</v>
      </c>
      <c r="V966" s="83" t="n">
        <f aca="false">IF(K966="","",K966*IF(Settings!$B$22=Settings!$C$6,1,IF(Settings!$B$22="USD",1/INDEX(Settings!$B$29:$B$40,MONTH(A966)),INDEX(Settings!$B$29:$B$40,MONTH(A966)))))</f>
        <v>145.76</v>
      </c>
    </row>
    <row r="967" customFormat="false" ht="15" hidden="false" customHeight="false" outlineLevel="0" collapsed="false">
      <c r="A967" s="81" t="n">
        <v>46181</v>
      </c>
      <c r="B967" s="81" t="n">
        <v>46181</v>
      </c>
      <c r="C967" s="82" t="s">
        <v>170</v>
      </c>
      <c r="D967" s="82" t="s">
        <v>522</v>
      </c>
      <c r="E967" s="82" t="s">
        <v>523</v>
      </c>
      <c r="F967" s="0" t="n">
        <v>2</v>
      </c>
      <c r="G967" s="82" t="s">
        <v>524</v>
      </c>
      <c r="H967" s="0" t="n">
        <v>39.105</v>
      </c>
      <c r="I967" s="0" t="n">
        <v>70</v>
      </c>
      <c r="J967" s="82" t="s">
        <v>528</v>
      </c>
      <c r="K967" s="83" t="n">
        <v>78.21</v>
      </c>
      <c r="L967" s="0" t="n">
        <v>1795</v>
      </c>
      <c r="M967" s="0" t="n">
        <v>1526</v>
      </c>
      <c r="N967" s="0" t="n">
        <v>1.176278</v>
      </c>
      <c r="O967" s="0" t="n">
        <v>14</v>
      </c>
      <c r="P967" s="0" t="n">
        <v>2</v>
      </c>
      <c r="Q967" s="82" t="s">
        <v>527</v>
      </c>
      <c r="U967" s="0" t="str">
        <f aca="false">IF(C967="","",IF(COUNTIF(Campaigns!$A$7:$A$300,C967)&gt;0,"✓",IF(N(K967)=0,"– no spend","⚠ add to Campaigns tab")))</f>
        <v>✓</v>
      </c>
      <c r="V967" s="83" t="n">
        <f aca="false">IF(K967="","",K967*IF(Settings!$B$22=Settings!$C$6,1,IF(Settings!$B$22="USD",1/INDEX(Settings!$B$29:$B$40,MONTH(A967)),INDEX(Settings!$B$29:$B$40,MONTH(A967)))))</f>
        <v>78.21</v>
      </c>
    </row>
    <row r="968" customFormat="false" ht="15" hidden="false" customHeight="false" outlineLevel="0" collapsed="false">
      <c r="A968" s="81" t="n">
        <v>46181</v>
      </c>
      <c r="B968" s="81" t="n">
        <v>46181</v>
      </c>
      <c r="C968" s="82" t="s">
        <v>169</v>
      </c>
      <c r="D968" s="82" t="s">
        <v>530</v>
      </c>
      <c r="E968" s="82" t="s">
        <v>529</v>
      </c>
      <c r="I968" s="0" t="n">
        <v>41.29</v>
      </c>
      <c r="J968" s="82" t="s">
        <v>528</v>
      </c>
      <c r="K968" s="83" t="n">
        <v>22.43</v>
      </c>
      <c r="L968" s="0" t="n">
        <v>498</v>
      </c>
      <c r="M968" s="0" t="n">
        <v>433</v>
      </c>
      <c r="N968" s="0" t="n">
        <v>1.150115</v>
      </c>
      <c r="O968" s="0" t="n">
        <v>5</v>
      </c>
      <c r="Q968" s="82" t="s">
        <v>527</v>
      </c>
      <c r="U968" s="0" t="str">
        <f aca="false">IF(C968="","",IF(COUNTIF(Campaigns!$A$7:$A$300,C968)&gt;0,"✓",IF(N(K968)=0,"– no spend","⚠ add to Campaigns tab")))</f>
        <v>✓</v>
      </c>
      <c r="V968" s="83" t="n">
        <f aca="false">IF(K968="","",K968*IF(Settings!$B$22=Settings!$C$6,1,IF(Settings!$B$22="USD",1/INDEX(Settings!$B$29:$B$40,MONTH(A968)),INDEX(Settings!$B$29:$B$40,MONTH(A968)))))</f>
        <v>22.43</v>
      </c>
    </row>
    <row r="969" customFormat="false" ht="15" hidden="false" customHeight="false" outlineLevel="0" collapsed="false">
      <c r="A969" s="81" t="n">
        <v>46182</v>
      </c>
      <c r="B969" s="81" t="n">
        <v>46182</v>
      </c>
      <c r="C969" s="82" t="s">
        <v>167</v>
      </c>
      <c r="D969" s="82" t="s">
        <v>522</v>
      </c>
      <c r="E969" s="82" t="s">
        <v>523</v>
      </c>
      <c r="F969" s="0" t="n">
        <v>1</v>
      </c>
      <c r="G969" s="82" t="s">
        <v>524</v>
      </c>
      <c r="H969" s="0" t="n">
        <v>75.3</v>
      </c>
      <c r="I969" s="0" t="n">
        <v>50</v>
      </c>
      <c r="J969" s="82" t="s">
        <v>528</v>
      </c>
      <c r="K969" s="83" t="n">
        <v>75.3</v>
      </c>
      <c r="L969" s="0" t="n">
        <v>4838</v>
      </c>
      <c r="M969" s="0" t="n">
        <v>3573</v>
      </c>
      <c r="N969" s="0" t="n">
        <v>1.354044</v>
      </c>
      <c r="O969" s="0" t="n">
        <v>64</v>
      </c>
      <c r="P969" s="0" t="n">
        <v>1</v>
      </c>
      <c r="Q969" s="82" t="s">
        <v>527</v>
      </c>
      <c r="U969" s="0" t="str">
        <f aca="false">IF(C969="","",IF(COUNTIF(Campaigns!$A$7:$A$300,C969)&gt;0,"✓",IF(N(K969)=0,"– no spend","⚠ add to Campaigns tab")))</f>
        <v>✓</v>
      </c>
      <c r="V969" s="83" t="n">
        <f aca="false">IF(K969="","",K969*IF(Settings!$B$22=Settings!$C$6,1,IF(Settings!$B$22="USD",1/INDEX(Settings!$B$29:$B$40,MONTH(A969)),INDEX(Settings!$B$29:$B$40,MONTH(A969)))))</f>
        <v>75.3</v>
      </c>
    </row>
    <row r="970" customFormat="false" ht="15" hidden="false" customHeight="false" outlineLevel="0" collapsed="false">
      <c r="A970" s="81" t="n">
        <v>46182</v>
      </c>
      <c r="B970" s="81" t="n">
        <v>46182</v>
      </c>
      <c r="C970" s="82" t="s">
        <v>166</v>
      </c>
      <c r="D970" s="82" t="s">
        <v>522</v>
      </c>
      <c r="E970" s="82" t="s">
        <v>523</v>
      </c>
      <c r="F970" s="0" t="n">
        <v>6</v>
      </c>
      <c r="G970" s="82" t="s">
        <v>524</v>
      </c>
      <c r="H970" s="0" t="n">
        <v>21.99333333</v>
      </c>
      <c r="I970" s="82" t="s">
        <v>525</v>
      </c>
      <c r="J970" s="82" t="s">
        <v>526</v>
      </c>
      <c r="K970" s="83" t="n">
        <v>131.96</v>
      </c>
      <c r="L970" s="0" t="n">
        <v>8704</v>
      </c>
      <c r="M970" s="0" t="n">
        <v>6826</v>
      </c>
      <c r="N970" s="0" t="n">
        <v>1.275125</v>
      </c>
      <c r="O970" s="0" t="n">
        <v>49</v>
      </c>
      <c r="P970" s="0" t="n">
        <v>6</v>
      </c>
      <c r="Q970" s="82" t="s">
        <v>527</v>
      </c>
      <c r="U970" s="0" t="str">
        <f aca="false">IF(C970="","",IF(COUNTIF(Campaigns!$A$7:$A$300,C970)&gt;0,"✓",IF(N(K970)=0,"– no spend","⚠ add to Campaigns tab")))</f>
        <v>✓</v>
      </c>
      <c r="V970" s="83" t="n">
        <f aca="false">IF(K970="","",K970*IF(Settings!$B$22=Settings!$C$6,1,IF(Settings!$B$22="USD",1/INDEX(Settings!$B$29:$B$40,MONTH(A970)),INDEX(Settings!$B$29:$B$40,MONTH(A970)))))</f>
        <v>131.96</v>
      </c>
    </row>
    <row r="971" customFormat="false" ht="15" hidden="false" customHeight="false" outlineLevel="0" collapsed="false">
      <c r="A971" s="81" t="n">
        <v>46182</v>
      </c>
      <c r="B971" s="81" t="n">
        <v>46182</v>
      </c>
      <c r="C971" s="82" t="s">
        <v>179</v>
      </c>
      <c r="D971" s="82" t="s">
        <v>522</v>
      </c>
      <c r="E971" s="82" t="s">
        <v>529</v>
      </c>
      <c r="F971" s="0" t="n">
        <v>2</v>
      </c>
      <c r="G971" s="82" t="s">
        <v>531</v>
      </c>
      <c r="H971" s="0" t="n">
        <v>12.105</v>
      </c>
      <c r="I971" s="0" t="n">
        <v>20</v>
      </c>
      <c r="J971" s="82" t="s">
        <v>528</v>
      </c>
      <c r="K971" s="83" t="n">
        <v>24.21</v>
      </c>
      <c r="L971" s="0" t="n">
        <v>2418</v>
      </c>
      <c r="M971" s="0" t="n">
        <v>1661</v>
      </c>
      <c r="N971" s="0" t="n">
        <v>1.45575</v>
      </c>
      <c r="O971" s="0" t="n">
        <v>16</v>
      </c>
      <c r="P971" s="0" t="n">
        <v>2</v>
      </c>
      <c r="Q971" s="82" t="s">
        <v>527</v>
      </c>
      <c r="U971" s="0" t="str">
        <f aca="false">IF(C971="","",IF(COUNTIF(Campaigns!$A$7:$A$300,C971)&gt;0,"✓",IF(N(K971)=0,"– no spend","⚠ add to Campaigns tab")))</f>
        <v>✓</v>
      </c>
      <c r="V971" s="83" t="n">
        <f aca="false">IF(K971="","",K971*IF(Settings!$B$22=Settings!$C$6,1,IF(Settings!$B$22="USD",1/INDEX(Settings!$B$29:$B$40,MONTH(A971)),INDEX(Settings!$B$29:$B$40,MONTH(A971)))))</f>
        <v>24.21</v>
      </c>
    </row>
    <row r="972" customFormat="false" ht="15" hidden="false" customHeight="false" outlineLevel="0" collapsed="false">
      <c r="A972" s="81" t="n">
        <v>46182</v>
      </c>
      <c r="B972" s="81" t="n">
        <v>46182</v>
      </c>
      <c r="C972" s="82" t="s">
        <v>172</v>
      </c>
      <c r="D972" s="82" t="s">
        <v>530</v>
      </c>
      <c r="E972" s="82" t="s">
        <v>529</v>
      </c>
      <c r="F972" s="0" t="n">
        <v>1</v>
      </c>
      <c r="G972" s="82" t="s">
        <v>524</v>
      </c>
      <c r="H972" s="0" t="n">
        <v>83.79</v>
      </c>
      <c r="I972" s="0" t="n">
        <v>20.65</v>
      </c>
      <c r="J972" s="82" t="s">
        <v>528</v>
      </c>
      <c r="K972" s="83" t="n">
        <v>83.79</v>
      </c>
      <c r="L972" s="0" t="n">
        <v>1846</v>
      </c>
      <c r="M972" s="0" t="n">
        <v>1380</v>
      </c>
      <c r="N972" s="0" t="n">
        <v>1.337681</v>
      </c>
      <c r="O972" s="0" t="n">
        <v>12</v>
      </c>
      <c r="P972" s="0" t="n">
        <v>1</v>
      </c>
      <c r="Q972" s="82" t="s">
        <v>527</v>
      </c>
      <c r="U972" s="0" t="str">
        <f aca="false">IF(C972="","",IF(COUNTIF(Campaigns!$A$7:$A$300,C972)&gt;0,"✓",IF(N(K972)=0,"– no spend","⚠ add to Campaigns tab")))</f>
        <v>✓</v>
      </c>
      <c r="V972" s="83" t="n">
        <f aca="false">IF(K972="","",K972*IF(Settings!$B$22=Settings!$C$6,1,IF(Settings!$B$22="USD",1/INDEX(Settings!$B$29:$B$40,MONTH(A972)),INDEX(Settings!$B$29:$B$40,MONTH(A972)))))</f>
        <v>83.79</v>
      </c>
    </row>
    <row r="973" customFormat="false" ht="15" hidden="false" customHeight="false" outlineLevel="0" collapsed="false">
      <c r="A973" s="81" t="n">
        <v>46182</v>
      </c>
      <c r="B973" s="81" t="n">
        <v>46182</v>
      </c>
      <c r="C973" s="82" t="s">
        <v>168</v>
      </c>
      <c r="D973" s="82" t="s">
        <v>522</v>
      </c>
      <c r="E973" s="82" t="s">
        <v>529</v>
      </c>
      <c r="F973" s="0" t="n">
        <v>1</v>
      </c>
      <c r="G973" s="82" t="s">
        <v>534</v>
      </c>
      <c r="H973" s="0" t="n">
        <v>101.61</v>
      </c>
      <c r="I973" s="0" t="n">
        <v>100</v>
      </c>
      <c r="J973" s="82" t="s">
        <v>528</v>
      </c>
      <c r="K973" s="83" t="n">
        <v>101.61</v>
      </c>
      <c r="L973" s="0" t="n">
        <v>1865</v>
      </c>
      <c r="M973" s="0" t="n">
        <v>1591</v>
      </c>
      <c r="N973" s="0" t="n">
        <v>1.172219</v>
      </c>
      <c r="O973" s="0" t="n">
        <v>20</v>
      </c>
      <c r="P973" s="0" t="n">
        <v>2</v>
      </c>
      <c r="Q973" s="82" t="s">
        <v>527</v>
      </c>
      <c r="U973" s="0" t="str">
        <f aca="false">IF(C973="","",IF(COUNTIF(Campaigns!$A$7:$A$300,C973)&gt;0,"✓",IF(N(K973)=0,"– no spend","⚠ add to Campaigns tab")))</f>
        <v>✓</v>
      </c>
      <c r="V973" s="83" t="n">
        <f aca="false">IF(K973="","",K973*IF(Settings!$B$22=Settings!$C$6,1,IF(Settings!$B$22="USD",1/INDEX(Settings!$B$29:$B$40,MONTH(A973)),INDEX(Settings!$B$29:$B$40,MONTH(A973)))))</f>
        <v>101.61</v>
      </c>
    </row>
    <row r="974" customFormat="false" ht="15" hidden="false" customHeight="false" outlineLevel="0" collapsed="false">
      <c r="A974" s="81" t="n">
        <v>46182</v>
      </c>
      <c r="B974" s="81" t="n">
        <v>46182</v>
      </c>
      <c r="C974" s="82" t="s">
        <v>170</v>
      </c>
      <c r="D974" s="82" t="s">
        <v>522</v>
      </c>
      <c r="E974" s="82" t="s">
        <v>523</v>
      </c>
      <c r="F974" s="0" t="n">
        <v>3</v>
      </c>
      <c r="G974" s="82" t="s">
        <v>524</v>
      </c>
      <c r="H974" s="0" t="n">
        <v>25.98</v>
      </c>
      <c r="I974" s="0" t="n">
        <v>70</v>
      </c>
      <c r="J974" s="82" t="s">
        <v>528</v>
      </c>
      <c r="K974" s="83" t="n">
        <v>77.94</v>
      </c>
      <c r="L974" s="0" t="n">
        <v>1955</v>
      </c>
      <c r="M974" s="0" t="n">
        <v>1691</v>
      </c>
      <c r="N974" s="0" t="n">
        <v>1.156121</v>
      </c>
      <c r="O974" s="0" t="n">
        <v>15</v>
      </c>
      <c r="P974" s="0" t="n">
        <v>3</v>
      </c>
      <c r="Q974" s="82" t="s">
        <v>527</v>
      </c>
      <c r="U974" s="0" t="str">
        <f aca="false">IF(C974="","",IF(COUNTIF(Campaigns!$A$7:$A$300,C974)&gt;0,"✓",IF(N(K974)=0,"– no spend","⚠ add to Campaigns tab")))</f>
        <v>✓</v>
      </c>
      <c r="V974" s="83" t="n">
        <f aca="false">IF(K974="","",K974*IF(Settings!$B$22=Settings!$C$6,1,IF(Settings!$B$22="USD",1/INDEX(Settings!$B$29:$B$40,MONTH(A974)),INDEX(Settings!$B$29:$B$40,MONTH(A974)))))</f>
        <v>77.94</v>
      </c>
    </row>
    <row r="975" customFormat="false" ht="15" hidden="false" customHeight="false" outlineLevel="0" collapsed="false">
      <c r="A975" s="81" t="n">
        <v>46182</v>
      </c>
      <c r="B975" s="81" t="n">
        <v>46182</v>
      </c>
      <c r="C975" s="82" t="s">
        <v>169</v>
      </c>
      <c r="D975" s="82" t="s">
        <v>530</v>
      </c>
      <c r="E975" s="82" t="s">
        <v>529</v>
      </c>
      <c r="I975" s="0" t="n">
        <v>41.29</v>
      </c>
      <c r="J975" s="82" t="s">
        <v>528</v>
      </c>
      <c r="K975" s="83" t="n">
        <v>18.37</v>
      </c>
      <c r="L975" s="0" t="n">
        <v>1282</v>
      </c>
      <c r="M975" s="0" t="n">
        <v>738</v>
      </c>
      <c r="N975" s="0" t="n">
        <v>1.737127</v>
      </c>
      <c r="O975" s="0" t="n">
        <v>8</v>
      </c>
      <c r="Q975" s="82" t="s">
        <v>527</v>
      </c>
      <c r="U975" s="0" t="str">
        <f aca="false">IF(C975="","",IF(COUNTIF(Campaigns!$A$7:$A$300,C975)&gt;0,"✓",IF(N(K975)=0,"– no spend","⚠ add to Campaigns tab")))</f>
        <v>✓</v>
      </c>
      <c r="V975" s="83" t="n">
        <f aca="false">IF(K975="","",K975*IF(Settings!$B$22=Settings!$C$6,1,IF(Settings!$B$22="USD",1/INDEX(Settings!$B$29:$B$40,MONTH(A975)),INDEX(Settings!$B$29:$B$40,MONTH(A975)))))</f>
        <v>18.37</v>
      </c>
    </row>
    <row r="976" customFormat="false" ht="15" hidden="false" customHeight="false" outlineLevel="0" collapsed="false">
      <c r="A976" s="81" t="n">
        <v>46183</v>
      </c>
      <c r="B976" s="81" t="n">
        <v>46183</v>
      </c>
      <c r="C976" s="82" t="s">
        <v>167</v>
      </c>
      <c r="D976" s="82" t="s">
        <v>522</v>
      </c>
      <c r="E976" s="82" t="s">
        <v>523</v>
      </c>
      <c r="F976" s="0" t="n">
        <v>10</v>
      </c>
      <c r="G976" s="82" t="s">
        <v>524</v>
      </c>
      <c r="H976" s="0" t="n">
        <v>9.075</v>
      </c>
      <c r="I976" s="0" t="n">
        <v>50</v>
      </c>
      <c r="J976" s="82" t="s">
        <v>528</v>
      </c>
      <c r="K976" s="83" t="n">
        <v>90.75</v>
      </c>
      <c r="L976" s="0" t="n">
        <v>5042</v>
      </c>
      <c r="M976" s="0" t="n">
        <v>3847</v>
      </c>
      <c r="N976" s="0" t="n">
        <v>1.310632</v>
      </c>
      <c r="O976" s="0" t="n">
        <v>65</v>
      </c>
      <c r="P976" s="0" t="n">
        <v>11</v>
      </c>
      <c r="Q976" s="82" t="s">
        <v>527</v>
      </c>
      <c r="U976" s="0" t="str">
        <f aca="false">IF(C976="","",IF(COUNTIF(Campaigns!$A$7:$A$300,C976)&gt;0,"✓",IF(N(K976)=0,"– no spend","⚠ add to Campaigns tab")))</f>
        <v>✓</v>
      </c>
      <c r="V976" s="83" t="n">
        <f aca="false">IF(K976="","",K976*IF(Settings!$B$22=Settings!$C$6,1,IF(Settings!$B$22="USD",1/INDEX(Settings!$B$29:$B$40,MONTH(A976)),INDEX(Settings!$B$29:$B$40,MONTH(A976)))))</f>
        <v>90.75</v>
      </c>
    </row>
    <row r="977" customFormat="false" ht="15" hidden="false" customHeight="false" outlineLevel="0" collapsed="false">
      <c r="A977" s="81" t="n">
        <v>46183</v>
      </c>
      <c r="B977" s="81" t="n">
        <v>46183</v>
      </c>
      <c r="C977" s="82" t="s">
        <v>166</v>
      </c>
      <c r="D977" s="82" t="s">
        <v>522</v>
      </c>
      <c r="E977" s="82" t="s">
        <v>523</v>
      </c>
      <c r="F977" s="0" t="n">
        <v>6</v>
      </c>
      <c r="G977" s="82" t="s">
        <v>524</v>
      </c>
      <c r="H977" s="0" t="n">
        <v>30.36</v>
      </c>
      <c r="I977" s="82" t="s">
        <v>525</v>
      </c>
      <c r="J977" s="82" t="s">
        <v>526</v>
      </c>
      <c r="K977" s="83" t="n">
        <v>182.16</v>
      </c>
      <c r="L977" s="0" t="n">
        <v>12819</v>
      </c>
      <c r="M977" s="0" t="n">
        <v>9532</v>
      </c>
      <c r="N977" s="0" t="n">
        <v>1.344838</v>
      </c>
      <c r="O977" s="0" t="n">
        <v>74</v>
      </c>
      <c r="P977" s="0" t="n">
        <v>6</v>
      </c>
      <c r="Q977" s="82" t="s">
        <v>527</v>
      </c>
      <c r="U977" s="0" t="str">
        <f aca="false">IF(C977="","",IF(COUNTIF(Campaigns!$A$7:$A$300,C977)&gt;0,"✓",IF(N(K977)=0,"– no spend","⚠ add to Campaigns tab")))</f>
        <v>✓</v>
      </c>
      <c r="V977" s="83" t="n">
        <f aca="false">IF(K977="","",K977*IF(Settings!$B$22=Settings!$C$6,1,IF(Settings!$B$22="USD",1/INDEX(Settings!$B$29:$B$40,MONTH(A977)),INDEX(Settings!$B$29:$B$40,MONTH(A977)))))</f>
        <v>182.16</v>
      </c>
    </row>
    <row r="978" customFormat="false" ht="15" hidden="false" customHeight="false" outlineLevel="0" collapsed="false">
      <c r="A978" s="81" t="n">
        <v>46183</v>
      </c>
      <c r="B978" s="81" t="n">
        <v>46183</v>
      </c>
      <c r="C978" s="82" t="s">
        <v>179</v>
      </c>
      <c r="D978" s="82" t="s">
        <v>522</v>
      </c>
      <c r="E978" s="82" t="s">
        <v>529</v>
      </c>
      <c r="F978" s="0" t="n">
        <v>1</v>
      </c>
      <c r="G978" s="82" t="s">
        <v>531</v>
      </c>
      <c r="H978" s="0" t="n">
        <v>19.76</v>
      </c>
      <c r="I978" s="0" t="n">
        <v>20</v>
      </c>
      <c r="J978" s="82" t="s">
        <v>528</v>
      </c>
      <c r="K978" s="83" t="n">
        <v>19.76</v>
      </c>
      <c r="L978" s="0" t="n">
        <v>2036</v>
      </c>
      <c r="M978" s="0" t="n">
        <v>1380</v>
      </c>
      <c r="N978" s="0" t="n">
        <v>1.475362</v>
      </c>
      <c r="O978" s="0" t="n">
        <v>10</v>
      </c>
      <c r="P978" s="0" t="n">
        <v>1</v>
      </c>
      <c r="Q978" s="82" t="s">
        <v>527</v>
      </c>
      <c r="U978" s="0" t="str">
        <f aca="false">IF(C978="","",IF(COUNTIF(Campaigns!$A$7:$A$300,C978)&gt;0,"✓",IF(N(K978)=0,"– no spend","⚠ add to Campaigns tab")))</f>
        <v>✓</v>
      </c>
      <c r="V978" s="83" t="n">
        <f aca="false">IF(K978="","",K978*IF(Settings!$B$22=Settings!$C$6,1,IF(Settings!$B$22="USD",1/INDEX(Settings!$B$29:$B$40,MONTH(A978)),INDEX(Settings!$B$29:$B$40,MONTH(A978)))))</f>
        <v>19.76</v>
      </c>
    </row>
    <row r="979" customFormat="false" ht="15" hidden="false" customHeight="false" outlineLevel="0" collapsed="false">
      <c r="A979" s="81" t="n">
        <v>46183</v>
      </c>
      <c r="B979" s="81" t="n">
        <v>46183</v>
      </c>
      <c r="C979" s="82" t="s">
        <v>172</v>
      </c>
      <c r="D979" s="82" t="s">
        <v>530</v>
      </c>
      <c r="E979" s="82" t="s">
        <v>529</v>
      </c>
      <c r="F979" s="0" t="n">
        <v>1</v>
      </c>
      <c r="G979" s="82" t="s">
        <v>524</v>
      </c>
      <c r="H979" s="0" t="n">
        <v>90.04</v>
      </c>
      <c r="I979" s="0" t="n">
        <v>20.65</v>
      </c>
      <c r="J979" s="82" t="s">
        <v>528</v>
      </c>
      <c r="K979" s="83" t="n">
        <v>90.04</v>
      </c>
      <c r="L979" s="0" t="n">
        <v>2072</v>
      </c>
      <c r="M979" s="0" t="n">
        <v>1430</v>
      </c>
      <c r="N979" s="0" t="n">
        <v>1.448951</v>
      </c>
      <c r="O979" s="0" t="n">
        <v>28</v>
      </c>
      <c r="P979" s="0" t="n">
        <v>1</v>
      </c>
      <c r="Q979" s="82" t="s">
        <v>527</v>
      </c>
      <c r="U979" s="0" t="str">
        <f aca="false">IF(C979="","",IF(COUNTIF(Campaigns!$A$7:$A$300,C979)&gt;0,"✓",IF(N(K979)=0,"– no spend","⚠ add to Campaigns tab")))</f>
        <v>✓</v>
      </c>
      <c r="V979" s="83" t="n">
        <f aca="false">IF(K979="","",K979*IF(Settings!$B$22=Settings!$C$6,1,IF(Settings!$B$22="USD",1/INDEX(Settings!$B$29:$B$40,MONTH(A979)),INDEX(Settings!$B$29:$B$40,MONTH(A979)))))</f>
        <v>90.04</v>
      </c>
    </row>
    <row r="980" customFormat="false" ht="15" hidden="false" customHeight="false" outlineLevel="0" collapsed="false">
      <c r="A980" s="81" t="n">
        <v>46183</v>
      </c>
      <c r="B980" s="81" t="n">
        <v>46183</v>
      </c>
      <c r="C980" s="82" t="s">
        <v>168</v>
      </c>
      <c r="D980" s="82" t="s">
        <v>522</v>
      </c>
      <c r="E980" s="82" t="s">
        <v>529</v>
      </c>
      <c r="F980" s="0" t="n">
        <v>3</v>
      </c>
      <c r="G980" s="82" t="s">
        <v>534</v>
      </c>
      <c r="H980" s="0" t="n">
        <v>34.25333333</v>
      </c>
      <c r="I980" s="0" t="n">
        <v>100</v>
      </c>
      <c r="J980" s="82" t="s">
        <v>528</v>
      </c>
      <c r="K980" s="83" t="n">
        <v>102.76</v>
      </c>
      <c r="L980" s="0" t="n">
        <v>1781</v>
      </c>
      <c r="M980" s="0" t="n">
        <v>1584</v>
      </c>
      <c r="N980" s="0" t="n">
        <v>1.124369</v>
      </c>
      <c r="O980" s="0" t="n">
        <v>29</v>
      </c>
      <c r="P980" s="0" t="n">
        <v>3</v>
      </c>
      <c r="Q980" s="82" t="s">
        <v>527</v>
      </c>
      <c r="U980" s="0" t="str">
        <f aca="false">IF(C980="","",IF(COUNTIF(Campaigns!$A$7:$A$300,C980)&gt;0,"✓",IF(N(K980)=0,"– no spend","⚠ add to Campaigns tab")))</f>
        <v>✓</v>
      </c>
      <c r="V980" s="83" t="n">
        <f aca="false">IF(K980="","",K980*IF(Settings!$B$22=Settings!$C$6,1,IF(Settings!$B$22="USD",1/INDEX(Settings!$B$29:$B$40,MONTH(A980)),INDEX(Settings!$B$29:$B$40,MONTH(A980)))))</f>
        <v>102.76</v>
      </c>
    </row>
    <row r="981" customFormat="false" ht="15" hidden="false" customHeight="false" outlineLevel="0" collapsed="false">
      <c r="A981" s="81" t="n">
        <v>46183</v>
      </c>
      <c r="B981" s="81" t="n">
        <v>46183</v>
      </c>
      <c r="C981" s="82" t="s">
        <v>170</v>
      </c>
      <c r="D981" s="82" t="s">
        <v>522</v>
      </c>
      <c r="E981" s="82" t="s">
        <v>523</v>
      </c>
      <c r="F981" s="0" t="n">
        <v>1</v>
      </c>
      <c r="G981" s="82" t="s">
        <v>524</v>
      </c>
      <c r="H981" s="0" t="n">
        <v>71.9</v>
      </c>
      <c r="I981" s="0" t="n">
        <v>70</v>
      </c>
      <c r="J981" s="82" t="s">
        <v>528</v>
      </c>
      <c r="K981" s="83" t="n">
        <v>71.9</v>
      </c>
      <c r="L981" s="0" t="n">
        <v>1692</v>
      </c>
      <c r="M981" s="0" t="n">
        <v>1476</v>
      </c>
      <c r="N981" s="0" t="n">
        <v>1.146341</v>
      </c>
      <c r="O981" s="0" t="n">
        <v>13</v>
      </c>
      <c r="P981" s="0" t="n">
        <v>1</v>
      </c>
      <c r="Q981" s="82" t="s">
        <v>527</v>
      </c>
      <c r="U981" s="0" t="str">
        <f aca="false">IF(C981="","",IF(COUNTIF(Campaigns!$A$7:$A$300,C981)&gt;0,"✓",IF(N(K981)=0,"– no spend","⚠ add to Campaigns tab")))</f>
        <v>✓</v>
      </c>
      <c r="V981" s="83" t="n">
        <f aca="false">IF(K981="","",K981*IF(Settings!$B$22=Settings!$C$6,1,IF(Settings!$B$22="USD",1/INDEX(Settings!$B$29:$B$40,MONTH(A981)),INDEX(Settings!$B$29:$B$40,MONTH(A981)))))</f>
        <v>71.9</v>
      </c>
    </row>
    <row r="982" customFormat="false" ht="15" hidden="false" customHeight="false" outlineLevel="0" collapsed="false">
      <c r="A982" s="81" t="n">
        <v>46183</v>
      </c>
      <c r="B982" s="81" t="n">
        <v>46183</v>
      </c>
      <c r="C982" s="82" t="s">
        <v>169</v>
      </c>
      <c r="D982" s="82" t="s">
        <v>530</v>
      </c>
      <c r="E982" s="82" t="s">
        <v>529</v>
      </c>
      <c r="I982" s="0" t="n">
        <v>41.29</v>
      </c>
      <c r="J982" s="82" t="s">
        <v>528</v>
      </c>
      <c r="K982" s="83" t="n">
        <v>20.13</v>
      </c>
      <c r="L982" s="0" t="n">
        <v>1066</v>
      </c>
      <c r="M982" s="0" t="n">
        <v>689</v>
      </c>
      <c r="N982" s="0" t="n">
        <v>1.54717</v>
      </c>
      <c r="O982" s="0" t="n">
        <v>12</v>
      </c>
      <c r="Q982" s="82" t="s">
        <v>527</v>
      </c>
      <c r="U982" s="0" t="str">
        <f aca="false">IF(C982="","",IF(COUNTIF(Campaigns!$A$7:$A$300,C982)&gt;0,"✓",IF(N(K982)=0,"– no spend","⚠ add to Campaigns tab")))</f>
        <v>✓</v>
      </c>
      <c r="V982" s="83" t="n">
        <f aca="false">IF(K982="","",K982*IF(Settings!$B$22=Settings!$C$6,1,IF(Settings!$B$22="USD",1/INDEX(Settings!$B$29:$B$40,MONTH(A982)),INDEX(Settings!$B$29:$B$40,MONTH(A982)))))</f>
        <v>20.13</v>
      </c>
    </row>
    <row r="983" customFormat="false" ht="15" hidden="false" customHeight="false" outlineLevel="0" collapsed="false">
      <c r="A983" s="81" t="n">
        <v>46184</v>
      </c>
      <c r="B983" s="81" t="n">
        <v>46184</v>
      </c>
      <c r="C983" s="82" t="s">
        <v>167</v>
      </c>
      <c r="D983" s="82" t="s">
        <v>522</v>
      </c>
      <c r="E983" s="82" t="s">
        <v>523</v>
      </c>
      <c r="F983" s="0" t="n">
        <v>3</v>
      </c>
      <c r="G983" s="82" t="s">
        <v>524</v>
      </c>
      <c r="H983" s="0" t="n">
        <v>28.65666667</v>
      </c>
      <c r="I983" s="0" t="n">
        <v>50</v>
      </c>
      <c r="J983" s="82" t="s">
        <v>528</v>
      </c>
      <c r="K983" s="83" t="n">
        <v>85.97</v>
      </c>
      <c r="L983" s="0" t="n">
        <v>4910</v>
      </c>
      <c r="M983" s="0" t="n">
        <v>3770</v>
      </c>
      <c r="N983" s="0" t="n">
        <v>1.302387</v>
      </c>
      <c r="O983" s="0" t="n">
        <v>58</v>
      </c>
      <c r="P983" s="0" t="n">
        <v>3</v>
      </c>
      <c r="Q983" s="82" t="s">
        <v>527</v>
      </c>
      <c r="U983" s="0" t="str">
        <f aca="false">IF(C983="","",IF(COUNTIF(Campaigns!$A$7:$A$300,C983)&gt;0,"✓",IF(N(K983)=0,"– no spend","⚠ add to Campaigns tab")))</f>
        <v>✓</v>
      </c>
      <c r="V983" s="83" t="n">
        <f aca="false">IF(K983="","",K983*IF(Settings!$B$22=Settings!$C$6,1,IF(Settings!$B$22="USD",1/INDEX(Settings!$B$29:$B$40,MONTH(A983)),INDEX(Settings!$B$29:$B$40,MONTH(A983)))))</f>
        <v>85.97</v>
      </c>
    </row>
    <row r="984" customFormat="false" ht="15" hidden="false" customHeight="false" outlineLevel="0" collapsed="false">
      <c r="A984" s="81" t="n">
        <v>46184</v>
      </c>
      <c r="B984" s="81" t="n">
        <v>46184</v>
      </c>
      <c r="C984" s="82" t="s">
        <v>166</v>
      </c>
      <c r="D984" s="82" t="s">
        <v>522</v>
      </c>
      <c r="E984" s="82" t="s">
        <v>523</v>
      </c>
      <c r="F984" s="0" t="n">
        <v>4</v>
      </c>
      <c r="G984" s="82" t="s">
        <v>524</v>
      </c>
      <c r="H984" s="0" t="n">
        <v>43.105</v>
      </c>
      <c r="I984" s="82" t="s">
        <v>525</v>
      </c>
      <c r="J984" s="82" t="s">
        <v>526</v>
      </c>
      <c r="K984" s="83" t="n">
        <v>172.42</v>
      </c>
      <c r="L984" s="0" t="n">
        <v>10074</v>
      </c>
      <c r="M984" s="0" t="n">
        <v>8483</v>
      </c>
      <c r="N984" s="0" t="n">
        <v>1.187552</v>
      </c>
      <c r="O984" s="0" t="n">
        <v>67</v>
      </c>
      <c r="P984" s="0" t="n">
        <v>4</v>
      </c>
      <c r="Q984" s="82" t="s">
        <v>527</v>
      </c>
      <c r="U984" s="0" t="str">
        <f aca="false">IF(C984="","",IF(COUNTIF(Campaigns!$A$7:$A$300,C984)&gt;0,"✓",IF(N(K984)=0,"– no spend","⚠ add to Campaigns tab")))</f>
        <v>✓</v>
      </c>
      <c r="V984" s="83" t="n">
        <f aca="false">IF(K984="","",K984*IF(Settings!$B$22=Settings!$C$6,1,IF(Settings!$B$22="USD",1/INDEX(Settings!$B$29:$B$40,MONTH(A984)),INDEX(Settings!$B$29:$B$40,MONTH(A984)))))</f>
        <v>172.42</v>
      </c>
    </row>
    <row r="985" customFormat="false" ht="15" hidden="false" customHeight="false" outlineLevel="0" collapsed="false">
      <c r="A985" s="81" t="n">
        <v>46184</v>
      </c>
      <c r="B985" s="81" t="n">
        <v>46184</v>
      </c>
      <c r="C985" s="82" t="s">
        <v>179</v>
      </c>
      <c r="D985" s="82" t="s">
        <v>522</v>
      </c>
      <c r="E985" s="82" t="s">
        <v>529</v>
      </c>
      <c r="F985" s="0" t="n">
        <v>1</v>
      </c>
      <c r="G985" s="82" t="s">
        <v>531</v>
      </c>
      <c r="H985" s="0" t="n">
        <v>18.72</v>
      </c>
      <c r="I985" s="0" t="n">
        <v>20</v>
      </c>
      <c r="J985" s="82" t="s">
        <v>528</v>
      </c>
      <c r="K985" s="83" t="n">
        <v>18.72</v>
      </c>
      <c r="L985" s="0" t="n">
        <v>1543</v>
      </c>
      <c r="M985" s="0" t="n">
        <v>1152</v>
      </c>
      <c r="N985" s="0" t="n">
        <v>1.33941</v>
      </c>
      <c r="O985" s="0" t="n">
        <v>5</v>
      </c>
      <c r="P985" s="0" t="n">
        <v>1</v>
      </c>
      <c r="Q985" s="82" t="s">
        <v>527</v>
      </c>
      <c r="U985" s="0" t="str">
        <f aca="false">IF(C985="","",IF(COUNTIF(Campaigns!$A$7:$A$300,C985)&gt;0,"✓",IF(N(K985)=0,"– no spend","⚠ add to Campaigns tab")))</f>
        <v>✓</v>
      </c>
      <c r="V985" s="83" t="n">
        <f aca="false">IF(K985="","",K985*IF(Settings!$B$22=Settings!$C$6,1,IF(Settings!$B$22="USD",1/INDEX(Settings!$B$29:$B$40,MONTH(A985)),INDEX(Settings!$B$29:$B$40,MONTH(A985)))))</f>
        <v>18.72</v>
      </c>
    </row>
    <row r="986" customFormat="false" ht="15" hidden="false" customHeight="false" outlineLevel="0" collapsed="false">
      <c r="A986" s="81" t="n">
        <v>46184</v>
      </c>
      <c r="B986" s="81" t="n">
        <v>46184</v>
      </c>
      <c r="C986" s="82" t="s">
        <v>172</v>
      </c>
      <c r="D986" s="82" t="s">
        <v>530</v>
      </c>
      <c r="E986" s="82" t="s">
        <v>529</v>
      </c>
      <c r="I986" s="0" t="n">
        <v>20.65</v>
      </c>
      <c r="J986" s="82" t="s">
        <v>528</v>
      </c>
      <c r="K986" s="83" t="n">
        <v>89.27</v>
      </c>
      <c r="L986" s="0" t="n">
        <v>1863</v>
      </c>
      <c r="M986" s="0" t="n">
        <v>1374</v>
      </c>
      <c r="N986" s="0" t="n">
        <v>1.355895</v>
      </c>
      <c r="O986" s="0" t="n">
        <v>20</v>
      </c>
      <c r="P986" s="0" t="n">
        <v>1</v>
      </c>
      <c r="Q986" s="82" t="s">
        <v>527</v>
      </c>
      <c r="U986" s="0" t="str">
        <f aca="false">IF(C986="","",IF(COUNTIF(Campaigns!$A$7:$A$300,C986)&gt;0,"✓",IF(N(K986)=0,"– no spend","⚠ add to Campaigns tab")))</f>
        <v>✓</v>
      </c>
      <c r="V986" s="83" t="n">
        <f aca="false">IF(K986="","",K986*IF(Settings!$B$22=Settings!$C$6,1,IF(Settings!$B$22="USD",1/INDEX(Settings!$B$29:$B$40,MONTH(A986)),INDEX(Settings!$B$29:$B$40,MONTH(A986)))))</f>
        <v>89.27</v>
      </c>
    </row>
    <row r="987" customFormat="false" ht="15" hidden="false" customHeight="false" outlineLevel="0" collapsed="false">
      <c r="A987" s="81" t="n">
        <v>46184</v>
      </c>
      <c r="B987" s="81" t="n">
        <v>46184</v>
      </c>
      <c r="C987" s="82" t="s">
        <v>168</v>
      </c>
      <c r="D987" s="82" t="s">
        <v>522</v>
      </c>
      <c r="E987" s="82" t="s">
        <v>529</v>
      </c>
      <c r="F987" s="0" t="n">
        <v>7</v>
      </c>
      <c r="G987" s="82" t="s">
        <v>534</v>
      </c>
      <c r="H987" s="0" t="n">
        <v>19.97285714</v>
      </c>
      <c r="I987" s="0" t="n">
        <v>100</v>
      </c>
      <c r="J987" s="82" t="s">
        <v>528</v>
      </c>
      <c r="K987" s="83" t="n">
        <v>139.81</v>
      </c>
      <c r="L987" s="0" t="n">
        <v>2302</v>
      </c>
      <c r="M987" s="0" t="n">
        <v>2061</v>
      </c>
      <c r="N987" s="0" t="n">
        <v>1.116934</v>
      </c>
      <c r="O987" s="0" t="n">
        <v>46</v>
      </c>
      <c r="P987" s="0" t="n">
        <v>7</v>
      </c>
      <c r="Q987" s="82" t="s">
        <v>527</v>
      </c>
      <c r="U987" s="0" t="str">
        <f aca="false">IF(C987="","",IF(COUNTIF(Campaigns!$A$7:$A$300,C987)&gt;0,"✓",IF(N(K987)=0,"– no spend","⚠ add to Campaigns tab")))</f>
        <v>✓</v>
      </c>
      <c r="V987" s="83" t="n">
        <f aca="false">IF(K987="","",K987*IF(Settings!$B$22=Settings!$C$6,1,IF(Settings!$B$22="USD",1/INDEX(Settings!$B$29:$B$40,MONTH(A987)),INDEX(Settings!$B$29:$B$40,MONTH(A987)))))</f>
        <v>139.81</v>
      </c>
    </row>
    <row r="988" customFormat="false" ht="15" hidden="false" customHeight="false" outlineLevel="0" collapsed="false">
      <c r="A988" s="81" t="n">
        <v>46184</v>
      </c>
      <c r="B988" s="81" t="n">
        <v>46184</v>
      </c>
      <c r="C988" s="82" t="s">
        <v>170</v>
      </c>
      <c r="D988" s="82" t="s">
        <v>522</v>
      </c>
      <c r="E988" s="82" t="s">
        <v>523</v>
      </c>
      <c r="F988" s="0" t="n">
        <v>2</v>
      </c>
      <c r="G988" s="82" t="s">
        <v>524</v>
      </c>
      <c r="H988" s="0" t="n">
        <v>33.44</v>
      </c>
      <c r="I988" s="0" t="n">
        <v>70</v>
      </c>
      <c r="J988" s="82" t="s">
        <v>528</v>
      </c>
      <c r="K988" s="83" t="n">
        <v>66.88</v>
      </c>
      <c r="L988" s="0" t="n">
        <v>1358</v>
      </c>
      <c r="M988" s="0" t="n">
        <v>1193</v>
      </c>
      <c r="N988" s="0" t="n">
        <v>1.138307</v>
      </c>
      <c r="O988" s="0" t="n">
        <v>12</v>
      </c>
      <c r="P988" s="0" t="n">
        <v>1</v>
      </c>
      <c r="Q988" s="82" t="s">
        <v>527</v>
      </c>
      <c r="U988" s="0" t="str">
        <f aca="false">IF(C988="","",IF(COUNTIF(Campaigns!$A$7:$A$300,C988)&gt;0,"✓",IF(N(K988)=0,"– no spend","⚠ add to Campaigns tab")))</f>
        <v>✓</v>
      </c>
      <c r="V988" s="83" t="n">
        <f aca="false">IF(K988="","",K988*IF(Settings!$B$22=Settings!$C$6,1,IF(Settings!$B$22="USD",1/INDEX(Settings!$B$29:$B$40,MONTH(A988)),INDEX(Settings!$B$29:$B$40,MONTH(A988)))))</f>
        <v>66.88</v>
      </c>
    </row>
    <row r="989" customFormat="false" ht="15" hidden="false" customHeight="false" outlineLevel="0" collapsed="false">
      <c r="A989" s="81" t="n">
        <v>46184</v>
      </c>
      <c r="B989" s="81" t="n">
        <v>46184</v>
      </c>
      <c r="C989" s="82" t="s">
        <v>169</v>
      </c>
      <c r="D989" s="82" t="s">
        <v>530</v>
      </c>
      <c r="E989" s="82" t="s">
        <v>529</v>
      </c>
      <c r="F989" s="0" t="n">
        <v>1</v>
      </c>
      <c r="G989" s="82" t="s">
        <v>531</v>
      </c>
      <c r="H989" s="0" t="n">
        <v>23.53</v>
      </c>
      <c r="I989" s="0" t="n">
        <v>41.29</v>
      </c>
      <c r="J989" s="82" t="s">
        <v>528</v>
      </c>
      <c r="K989" s="83" t="n">
        <v>23.53</v>
      </c>
      <c r="L989" s="0" t="n">
        <v>936</v>
      </c>
      <c r="M989" s="0" t="n">
        <v>639</v>
      </c>
      <c r="N989" s="0" t="n">
        <v>1.464789</v>
      </c>
      <c r="O989" s="0" t="n">
        <v>9</v>
      </c>
      <c r="P989" s="0" t="n">
        <v>1</v>
      </c>
      <c r="Q989" s="82" t="s">
        <v>527</v>
      </c>
      <c r="U989" s="0" t="str">
        <f aca="false">IF(C989="","",IF(COUNTIF(Campaigns!$A$7:$A$300,C989)&gt;0,"✓",IF(N(K989)=0,"– no spend","⚠ add to Campaigns tab")))</f>
        <v>✓</v>
      </c>
      <c r="V989" s="83" t="n">
        <f aca="false">IF(K989="","",K989*IF(Settings!$B$22=Settings!$C$6,1,IF(Settings!$B$22="USD",1/INDEX(Settings!$B$29:$B$40,MONTH(A989)),INDEX(Settings!$B$29:$B$40,MONTH(A989)))))</f>
        <v>23.53</v>
      </c>
    </row>
    <row r="990" customFormat="false" ht="15" hidden="false" customHeight="false" outlineLevel="0" collapsed="false">
      <c r="A990" s="81" t="n">
        <v>46185</v>
      </c>
      <c r="B990" s="81" t="n">
        <v>46185</v>
      </c>
      <c r="C990" s="82" t="s">
        <v>167</v>
      </c>
      <c r="D990" s="82" t="s">
        <v>522</v>
      </c>
      <c r="E990" s="82" t="s">
        <v>523</v>
      </c>
      <c r="F990" s="0" t="n">
        <v>3</v>
      </c>
      <c r="G990" s="82" t="s">
        <v>524</v>
      </c>
      <c r="H990" s="0" t="n">
        <v>29.25333333</v>
      </c>
      <c r="I990" s="0" t="n">
        <v>50</v>
      </c>
      <c r="J990" s="82" t="s">
        <v>528</v>
      </c>
      <c r="K990" s="83" t="n">
        <v>87.76</v>
      </c>
      <c r="L990" s="0" t="n">
        <v>5564</v>
      </c>
      <c r="M990" s="0" t="n">
        <v>4304</v>
      </c>
      <c r="N990" s="0" t="n">
        <v>1.292751</v>
      </c>
      <c r="O990" s="0" t="n">
        <v>60</v>
      </c>
      <c r="P990" s="0" t="n">
        <v>3</v>
      </c>
      <c r="Q990" s="82" t="s">
        <v>527</v>
      </c>
      <c r="U990" s="0" t="str">
        <f aca="false">IF(C990="","",IF(COUNTIF(Campaigns!$A$7:$A$300,C990)&gt;0,"✓",IF(N(K990)=0,"– no spend","⚠ add to Campaigns tab")))</f>
        <v>✓</v>
      </c>
      <c r="V990" s="83" t="n">
        <f aca="false">IF(K990="","",K990*IF(Settings!$B$22=Settings!$C$6,1,IF(Settings!$B$22="USD",1/INDEX(Settings!$B$29:$B$40,MONTH(A990)),INDEX(Settings!$B$29:$B$40,MONTH(A990)))))</f>
        <v>87.76</v>
      </c>
    </row>
    <row r="991" customFormat="false" ht="15" hidden="false" customHeight="false" outlineLevel="0" collapsed="false">
      <c r="A991" s="81" t="n">
        <v>46185</v>
      </c>
      <c r="B991" s="81" t="n">
        <v>46185</v>
      </c>
      <c r="C991" s="82" t="s">
        <v>166</v>
      </c>
      <c r="D991" s="82" t="s">
        <v>522</v>
      </c>
      <c r="E991" s="82" t="s">
        <v>523</v>
      </c>
      <c r="F991" s="0" t="n">
        <v>5</v>
      </c>
      <c r="G991" s="82" t="s">
        <v>524</v>
      </c>
      <c r="H991" s="0" t="n">
        <v>32.748</v>
      </c>
      <c r="I991" s="82" t="s">
        <v>525</v>
      </c>
      <c r="J991" s="82" t="s">
        <v>526</v>
      </c>
      <c r="K991" s="83" t="n">
        <v>163.74</v>
      </c>
      <c r="L991" s="0" t="n">
        <v>9082</v>
      </c>
      <c r="M991" s="0" t="n">
        <v>7746</v>
      </c>
      <c r="N991" s="0" t="n">
        <v>1.172476</v>
      </c>
      <c r="O991" s="0" t="n">
        <v>71</v>
      </c>
      <c r="P991" s="0" t="n">
        <v>5</v>
      </c>
      <c r="Q991" s="82" t="s">
        <v>527</v>
      </c>
      <c r="U991" s="0" t="str">
        <f aca="false">IF(C991="","",IF(COUNTIF(Campaigns!$A$7:$A$300,C991)&gt;0,"✓",IF(N(K991)=0,"– no spend","⚠ add to Campaigns tab")))</f>
        <v>✓</v>
      </c>
      <c r="V991" s="83" t="n">
        <f aca="false">IF(K991="","",K991*IF(Settings!$B$22=Settings!$C$6,1,IF(Settings!$B$22="USD",1/INDEX(Settings!$B$29:$B$40,MONTH(A991)),INDEX(Settings!$B$29:$B$40,MONTH(A991)))))</f>
        <v>163.74</v>
      </c>
    </row>
    <row r="992" customFormat="false" ht="15" hidden="false" customHeight="false" outlineLevel="0" collapsed="false">
      <c r="A992" s="81" t="n">
        <v>46185</v>
      </c>
      <c r="B992" s="81" t="n">
        <v>46185</v>
      </c>
      <c r="C992" s="82" t="s">
        <v>179</v>
      </c>
      <c r="D992" s="82" t="s">
        <v>522</v>
      </c>
      <c r="E992" s="82" t="s">
        <v>529</v>
      </c>
      <c r="F992" s="0" t="n">
        <v>1</v>
      </c>
      <c r="G992" s="82" t="s">
        <v>531</v>
      </c>
      <c r="H992" s="0" t="n">
        <v>17.78</v>
      </c>
      <c r="I992" s="0" t="n">
        <v>20</v>
      </c>
      <c r="J992" s="82" t="s">
        <v>528</v>
      </c>
      <c r="K992" s="83" t="n">
        <v>17.78</v>
      </c>
      <c r="L992" s="0" t="n">
        <v>1672</v>
      </c>
      <c r="M992" s="0" t="n">
        <v>1286</v>
      </c>
      <c r="N992" s="0" t="n">
        <v>1.300156</v>
      </c>
      <c r="O992" s="0" t="n">
        <v>7</v>
      </c>
      <c r="P992" s="0" t="n">
        <v>1</v>
      </c>
      <c r="Q992" s="82" t="s">
        <v>527</v>
      </c>
      <c r="U992" s="0" t="str">
        <f aca="false">IF(C992="","",IF(COUNTIF(Campaigns!$A$7:$A$300,C992)&gt;0,"✓",IF(N(K992)=0,"– no spend","⚠ add to Campaigns tab")))</f>
        <v>✓</v>
      </c>
      <c r="V992" s="83" t="n">
        <f aca="false">IF(K992="","",K992*IF(Settings!$B$22=Settings!$C$6,1,IF(Settings!$B$22="USD",1/INDEX(Settings!$B$29:$B$40,MONTH(A992)),INDEX(Settings!$B$29:$B$40,MONTH(A992)))))</f>
        <v>17.78</v>
      </c>
    </row>
    <row r="993" customFormat="false" ht="15" hidden="false" customHeight="false" outlineLevel="0" collapsed="false">
      <c r="A993" s="81" t="n">
        <v>46185</v>
      </c>
      <c r="B993" s="81" t="n">
        <v>46185</v>
      </c>
      <c r="C993" s="82" t="s">
        <v>172</v>
      </c>
      <c r="D993" s="82" t="s">
        <v>530</v>
      </c>
      <c r="E993" s="82" t="s">
        <v>529</v>
      </c>
      <c r="F993" s="0" t="n">
        <v>1</v>
      </c>
      <c r="G993" s="82" t="s">
        <v>524</v>
      </c>
      <c r="H993" s="0" t="n">
        <v>86.02</v>
      </c>
      <c r="I993" s="0" t="n">
        <v>20.65</v>
      </c>
      <c r="J993" s="82" t="s">
        <v>528</v>
      </c>
      <c r="K993" s="83" t="n">
        <v>86.02</v>
      </c>
      <c r="L993" s="0" t="n">
        <v>1988</v>
      </c>
      <c r="M993" s="0" t="n">
        <v>1552</v>
      </c>
      <c r="N993" s="0" t="n">
        <v>1.280928</v>
      </c>
      <c r="O993" s="0" t="n">
        <v>21</v>
      </c>
      <c r="P993" s="0" t="n">
        <v>1</v>
      </c>
      <c r="Q993" s="82" t="s">
        <v>527</v>
      </c>
      <c r="U993" s="0" t="str">
        <f aca="false">IF(C993="","",IF(COUNTIF(Campaigns!$A$7:$A$300,C993)&gt;0,"✓",IF(N(K993)=0,"– no spend","⚠ add to Campaigns tab")))</f>
        <v>✓</v>
      </c>
      <c r="V993" s="83" t="n">
        <f aca="false">IF(K993="","",K993*IF(Settings!$B$22=Settings!$C$6,1,IF(Settings!$B$22="USD",1/INDEX(Settings!$B$29:$B$40,MONTH(A993)),INDEX(Settings!$B$29:$B$40,MONTH(A993)))))</f>
        <v>86.02</v>
      </c>
    </row>
    <row r="994" customFormat="false" ht="15" hidden="false" customHeight="false" outlineLevel="0" collapsed="false">
      <c r="A994" s="81" t="n">
        <v>46185</v>
      </c>
      <c r="B994" s="81" t="n">
        <v>46185</v>
      </c>
      <c r="C994" s="82" t="s">
        <v>168</v>
      </c>
      <c r="D994" s="82" t="s">
        <v>522</v>
      </c>
      <c r="E994" s="82" t="s">
        <v>529</v>
      </c>
      <c r="F994" s="0" t="n">
        <v>3</v>
      </c>
      <c r="G994" s="82" t="s">
        <v>534</v>
      </c>
      <c r="H994" s="0" t="n">
        <v>30.50666667</v>
      </c>
      <c r="I994" s="0" t="n">
        <v>100</v>
      </c>
      <c r="J994" s="82" t="s">
        <v>528</v>
      </c>
      <c r="K994" s="83" t="n">
        <v>91.52</v>
      </c>
      <c r="L994" s="0" t="n">
        <v>1147</v>
      </c>
      <c r="M994" s="0" t="n">
        <v>1048</v>
      </c>
      <c r="N994" s="0" t="n">
        <v>1.094466</v>
      </c>
      <c r="O994" s="0" t="n">
        <v>31</v>
      </c>
      <c r="P994" s="0" t="n">
        <v>3</v>
      </c>
      <c r="Q994" s="82" t="s">
        <v>527</v>
      </c>
      <c r="U994" s="0" t="str">
        <f aca="false">IF(C994="","",IF(COUNTIF(Campaigns!$A$7:$A$300,C994)&gt;0,"✓",IF(N(K994)=0,"– no spend","⚠ add to Campaigns tab")))</f>
        <v>✓</v>
      </c>
      <c r="V994" s="83" t="n">
        <f aca="false">IF(K994="","",K994*IF(Settings!$B$22=Settings!$C$6,1,IF(Settings!$B$22="USD",1/INDEX(Settings!$B$29:$B$40,MONTH(A994)),INDEX(Settings!$B$29:$B$40,MONTH(A994)))))</f>
        <v>91.52</v>
      </c>
    </row>
    <row r="995" customFormat="false" ht="15" hidden="false" customHeight="false" outlineLevel="0" collapsed="false">
      <c r="A995" s="81" t="n">
        <v>46185</v>
      </c>
      <c r="B995" s="81" t="n">
        <v>46185</v>
      </c>
      <c r="C995" s="82" t="s">
        <v>170</v>
      </c>
      <c r="D995" s="82" t="s">
        <v>522</v>
      </c>
      <c r="E995" s="82" t="s">
        <v>523</v>
      </c>
      <c r="F995" s="0" t="n">
        <v>1</v>
      </c>
      <c r="G995" s="82" t="s">
        <v>524</v>
      </c>
      <c r="H995" s="0" t="n">
        <v>59.25</v>
      </c>
      <c r="I995" s="0" t="n">
        <v>70</v>
      </c>
      <c r="J995" s="82" t="s">
        <v>528</v>
      </c>
      <c r="K995" s="83" t="n">
        <v>59.25</v>
      </c>
      <c r="L995" s="0" t="n">
        <v>1155</v>
      </c>
      <c r="M995" s="0" t="n">
        <v>1005</v>
      </c>
      <c r="N995" s="0" t="n">
        <v>1.149254</v>
      </c>
      <c r="O995" s="0" t="n">
        <v>8</v>
      </c>
      <c r="P995" s="0" t="n">
        <v>1</v>
      </c>
      <c r="Q995" s="82" t="s">
        <v>527</v>
      </c>
      <c r="U995" s="0" t="str">
        <f aca="false">IF(C995="","",IF(COUNTIF(Campaigns!$A$7:$A$300,C995)&gt;0,"✓",IF(N(K995)=0,"– no spend","⚠ add to Campaigns tab")))</f>
        <v>✓</v>
      </c>
      <c r="V995" s="83" t="n">
        <f aca="false">IF(K995="","",K995*IF(Settings!$B$22=Settings!$C$6,1,IF(Settings!$B$22="USD",1/INDEX(Settings!$B$29:$B$40,MONTH(A995)),INDEX(Settings!$B$29:$B$40,MONTH(A995)))))</f>
        <v>59.25</v>
      </c>
    </row>
    <row r="996" customFormat="false" ht="15" hidden="false" customHeight="false" outlineLevel="0" collapsed="false">
      <c r="A996" s="81" t="n">
        <v>46185</v>
      </c>
      <c r="B996" s="81" t="n">
        <v>46185</v>
      </c>
      <c r="C996" s="82" t="s">
        <v>169</v>
      </c>
      <c r="D996" s="82" t="s">
        <v>530</v>
      </c>
      <c r="E996" s="82" t="s">
        <v>529</v>
      </c>
      <c r="I996" s="0" t="n">
        <v>41.29</v>
      </c>
      <c r="J996" s="82" t="s">
        <v>528</v>
      </c>
      <c r="K996" s="83" t="n">
        <v>18.23</v>
      </c>
      <c r="L996" s="0" t="n">
        <v>850</v>
      </c>
      <c r="M996" s="0" t="n">
        <v>537</v>
      </c>
      <c r="N996" s="0" t="n">
        <v>1.582868</v>
      </c>
      <c r="O996" s="0" t="n">
        <v>5</v>
      </c>
      <c r="Q996" s="82" t="s">
        <v>527</v>
      </c>
      <c r="U996" s="0" t="str">
        <f aca="false">IF(C996="","",IF(COUNTIF(Campaigns!$A$7:$A$300,C996)&gt;0,"✓",IF(N(K996)=0,"– no spend","⚠ add to Campaigns tab")))</f>
        <v>✓</v>
      </c>
      <c r="V996" s="83" t="n">
        <f aca="false">IF(K996="","",K996*IF(Settings!$B$22=Settings!$C$6,1,IF(Settings!$B$22="USD",1/INDEX(Settings!$B$29:$B$40,MONTH(A996)),INDEX(Settings!$B$29:$B$40,MONTH(A996)))))</f>
        <v>18.23</v>
      </c>
    </row>
    <row r="997" customFormat="false" ht="15" hidden="false" customHeight="false" outlineLevel="0" collapsed="false">
      <c r="A997" s="81" t="n">
        <v>46186</v>
      </c>
      <c r="B997" s="81" t="n">
        <v>46186</v>
      </c>
      <c r="C997" s="82" t="s">
        <v>167</v>
      </c>
      <c r="D997" s="82" t="s">
        <v>522</v>
      </c>
      <c r="E997" s="82" t="s">
        <v>523</v>
      </c>
      <c r="F997" s="0" t="n">
        <v>1</v>
      </c>
      <c r="G997" s="82" t="s">
        <v>524</v>
      </c>
      <c r="H997" s="0" t="n">
        <v>97.63</v>
      </c>
      <c r="I997" s="0" t="n">
        <v>50</v>
      </c>
      <c r="J997" s="82" t="s">
        <v>528</v>
      </c>
      <c r="K997" s="83" t="n">
        <v>97.63</v>
      </c>
      <c r="L997" s="0" t="n">
        <v>6122</v>
      </c>
      <c r="M997" s="0" t="n">
        <v>4918</v>
      </c>
      <c r="N997" s="0" t="n">
        <v>1.244815</v>
      </c>
      <c r="O997" s="0" t="n">
        <v>72</v>
      </c>
      <c r="P997" s="0" t="n">
        <v>1</v>
      </c>
      <c r="Q997" s="82" t="s">
        <v>527</v>
      </c>
      <c r="U997" s="0" t="str">
        <f aca="false">IF(C997="","",IF(COUNTIF(Campaigns!$A$7:$A$300,C997)&gt;0,"✓",IF(N(K997)=0,"– no spend","⚠ add to Campaigns tab")))</f>
        <v>✓</v>
      </c>
      <c r="V997" s="83" t="n">
        <f aca="false">IF(K997="","",K997*IF(Settings!$B$22=Settings!$C$6,1,IF(Settings!$B$22="USD",1/INDEX(Settings!$B$29:$B$40,MONTH(A997)),INDEX(Settings!$B$29:$B$40,MONTH(A997)))))</f>
        <v>97.63</v>
      </c>
    </row>
    <row r="998" customFormat="false" ht="15" hidden="false" customHeight="false" outlineLevel="0" collapsed="false">
      <c r="A998" s="81" t="n">
        <v>46186</v>
      </c>
      <c r="B998" s="81" t="n">
        <v>46186</v>
      </c>
      <c r="C998" s="82" t="s">
        <v>166</v>
      </c>
      <c r="D998" s="82" t="s">
        <v>522</v>
      </c>
      <c r="E998" s="82" t="s">
        <v>523</v>
      </c>
      <c r="I998" s="82" t="s">
        <v>525</v>
      </c>
      <c r="J998" s="82" t="s">
        <v>526</v>
      </c>
      <c r="K998" s="83" t="n">
        <v>151.3</v>
      </c>
      <c r="L998" s="0" t="n">
        <v>8408</v>
      </c>
      <c r="M998" s="0" t="n">
        <v>7142</v>
      </c>
      <c r="N998" s="0" t="n">
        <v>1.177261</v>
      </c>
      <c r="O998" s="0" t="n">
        <v>65</v>
      </c>
      <c r="Q998" s="82" t="s">
        <v>527</v>
      </c>
      <c r="U998" s="0" t="str">
        <f aca="false">IF(C998="","",IF(COUNTIF(Campaigns!$A$7:$A$300,C998)&gt;0,"✓",IF(N(K998)=0,"– no spend","⚠ add to Campaigns tab")))</f>
        <v>✓</v>
      </c>
      <c r="V998" s="83" t="n">
        <f aca="false">IF(K998="","",K998*IF(Settings!$B$22=Settings!$C$6,1,IF(Settings!$B$22="USD",1/INDEX(Settings!$B$29:$B$40,MONTH(A998)),INDEX(Settings!$B$29:$B$40,MONTH(A998)))))</f>
        <v>151.3</v>
      </c>
    </row>
    <row r="999" customFormat="false" ht="15" hidden="false" customHeight="false" outlineLevel="0" collapsed="false">
      <c r="A999" s="81" t="n">
        <v>46186</v>
      </c>
      <c r="B999" s="81" t="n">
        <v>46186</v>
      </c>
      <c r="C999" s="82" t="s">
        <v>179</v>
      </c>
      <c r="D999" s="82" t="s">
        <v>522</v>
      </c>
      <c r="E999" s="82" t="s">
        <v>529</v>
      </c>
      <c r="F999" s="0" t="n">
        <v>4</v>
      </c>
      <c r="G999" s="82" t="s">
        <v>531</v>
      </c>
      <c r="H999" s="0" t="n">
        <v>4.6325</v>
      </c>
      <c r="I999" s="0" t="n">
        <v>20</v>
      </c>
      <c r="J999" s="82" t="s">
        <v>528</v>
      </c>
      <c r="K999" s="83" t="n">
        <v>18.53</v>
      </c>
      <c r="L999" s="0" t="n">
        <v>1626</v>
      </c>
      <c r="M999" s="0" t="n">
        <v>1236</v>
      </c>
      <c r="N999" s="0" t="n">
        <v>1.315534</v>
      </c>
      <c r="O999" s="0" t="n">
        <v>13</v>
      </c>
      <c r="P999" s="0" t="n">
        <v>4</v>
      </c>
      <c r="Q999" s="82" t="s">
        <v>527</v>
      </c>
      <c r="U999" s="0" t="str">
        <f aca="false">IF(C999="","",IF(COUNTIF(Campaigns!$A$7:$A$300,C999)&gt;0,"✓",IF(N(K999)=0,"– no spend","⚠ add to Campaigns tab")))</f>
        <v>✓</v>
      </c>
      <c r="V999" s="83" t="n">
        <f aca="false">IF(K999="","",K999*IF(Settings!$B$22=Settings!$C$6,1,IF(Settings!$B$22="USD",1/INDEX(Settings!$B$29:$B$40,MONTH(A999)),INDEX(Settings!$B$29:$B$40,MONTH(A999)))))</f>
        <v>18.53</v>
      </c>
    </row>
    <row r="1000" customFormat="false" ht="15" hidden="false" customHeight="false" outlineLevel="0" collapsed="false">
      <c r="A1000" s="81" t="n">
        <v>46186</v>
      </c>
      <c r="B1000" s="81" t="n">
        <v>46186</v>
      </c>
      <c r="C1000" s="82" t="s">
        <v>172</v>
      </c>
      <c r="D1000" s="82" t="s">
        <v>530</v>
      </c>
      <c r="E1000" s="82" t="s">
        <v>529</v>
      </c>
      <c r="F1000" s="0" t="n">
        <v>3</v>
      </c>
      <c r="G1000" s="82" t="s">
        <v>524</v>
      </c>
      <c r="H1000" s="0" t="n">
        <v>28.86333333</v>
      </c>
      <c r="I1000" s="0" t="n">
        <v>20.65</v>
      </c>
      <c r="J1000" s="82" t="s">
        <v>528</v>
      </c>
      <c r="K1000" s="83" t="n">
        <v>86.59</v>
      </c>
      <c r="L1000" s="0" t="n">
        <v>1918</v>
      </c>
      <c r="M1000" s="0" t="n">
        <v>1528</v>
      </c>
      <c r="N1000" s="0" t="n">
        <v>1.255236</v>
      </c>
      <c r="O1000" s="0" t="n">
        <v>22</v>
      </c>
      <c r="P1000" s="0" t="n">
        <v>3</v>
      </c>
      <c r="Q1000" s="82" t="s">
        <v>527</v>
      </c>
      <c r="U1000" s="0" t="str">
        <f aca="false">IF(C1000="","",IF(COUNTIF(Campaigns!$A$7:$A$300,C1000)&gt;0,"✓",IF(N(K1000)=0,"– no spend","⚠ add to Campaigns tab")))</f>
        <v>✓</v>
      </c>
      <c r="V1000" s="83" t="n">
        <f aca="false">IF(K1000="","",K1000*IF(Settings!$B$22=Settings!$C$6,1,IF(Settings!$B$22="USD",1/INDEX(Settings!$B$29:$B$40,MONTH(A1000)),INDEX(Settings!$B$29:$B$40,MONTH(A1000)))))</f>
        <v>86.59</v>
      </c>
    </row>
    <row r="1001" customFormat="false" ht="15" hidden="false" customHeight="false" outlineLevel="0" collapsed="false">
      <c r="A1001" s="81" t="n">
        <v>46186</v>
      </c>
      <c r="B1001" s="81" t="n">
        <v>46186</v>
      </c>
      <c r="C1001" s="82" t="s">
        <v>168</v>
      </c>
      <c r="D1001" s="82" t="s">
        <v>522</v>
      </c>
      <c r="E1001" s="82" t="s">
        <v>529</v>
      </c>
      <c r="F1001" s="0" t="n">
        <v>1</v>
      </c>
      <c r="G1001" s="82" t="s">
        <v>534</v>
      </c>
      <c r="H1001" s="0" t="n">
        <v>66.74</v>
      </c>
      <c r="I1001" s="0" t="n">
        <v>100</v>
      </c>
      <c r="J1001" s="82" t="s">
        <v>528</v>
      </c>
      <c r="K1001" s="83" t="n">
        <v>66.74</v>
      </c>
      <c r="L1001" s="0" t="n">
        <v>884</v>
      </c>
      <c r="M1001" s="0" t="n">
        <v>813</v>
      </c>
      <c r="N1001" s="0" t="n">
        <v>1.087331</v>
      </c>
      <c r="O1001" s="0" t="n">
        <v>15</v>
      </c>
      <c r="P1001" s="0" t="n">
        <v>1</v>
      </c>
      <c r="Q1001" s="82" t="s">
        <v>527</v>
      </c>
      <c r="U1001" s="0" t="str">
        <f aca="false">IF(C1001="","",IF(COUNTIF(Campaigns!$A$7:$A$300,C1001)&gt;0,"✓",IF(N(K1001)=0,"– no spend","⚠ add to Campaigns tab")))</f>
        <v>✓</v>
      </c>
      <c r="V1001" s="83" t="n">
        <f aca="false">IF(K1001="","",K1001*IF(Settings!$B$22=Settings!$C$6,1,IF(Settings!$B$22="USD",1/INDEX(Settings!$B$29:$B$40,MONTH(A1001)),INDEX(Settings!$B$29:$B$40,MONTH(A1001)))))</f>
        <v>66.74</v>
      </c>
    </row>
    <row r="1002" customFormat="false" ht="15" hidden="false" customHeight="false" outlineLevel="0" collapsed="false">
      <c r="A1002" s="81" t="n">
        <v>46186</v>
      </c>
      <c r="B1002" s="81" t="n">
        <v>46186</v>
      </c>
      <c r="C1002" s="82" t="s">
        <v>170</v>
      </c>
      <c r="D1002" s="82" t="s">
        <v>522</v>
      </c>
      <c r="E1002" s="82" t="s">
        <v>523</v>
      </c>
      <c r="F1002" s="0" t="n">
        <v>2</v>
      </c>
      <c r="G1002" s="82" t="s">
        <v>524</v>
      </c>
      <c r="H1002" s="0" t="n">
        <v>24.495</v>
      </c>
      <c r="I1002" s="0" t="n">
        <v>70</v>
      </c>
      <c r="J1002" s="82" t="s">
        <v>528</v>
      </c>
      <c r="K1002" s="83" t="n">
        <v>48.99</v>
      </c>
      <c r="L1002" s="0" t="n">
        <v>941</v>
      </c>
      <c r="M1002" s="0" t="n">
        <v>864</v>
      </c>
      <c r="N1002" s="0" t="n">
        <v>1.08912</v>
      </c>
      <c r="O1002" s="0" t="n">
        <v>9</v>
      </c>
      <c r="P1002" s="0" t="n">
        <v>2</v>
      </c>
      <c r="Q1002" s="82" t="s">
        <v>527</v>
      </c>
      <c r="U1002" s="0" t="str">
        <f aca="false">IF(C1002="","",IF(COUNTIF(Campaigns!$A$7:$A$300,C1002)&gt;0,"✓",IF(N(K1002)=0,"– no spend","⚠ add to Campaigns tab")))</f>
        <v>✓</v>
      </c>
      <c r="V1002" s="83" t="n">
        <f aca="false">IF(K1002="","",K1002*IF(Settings!$B$22=Settings!$C$6,1,IF(Settings!$B$22="USD",1/INDEX(Settings!$B$29:$B$40,MONTH(A1002)),INDEX(Settings!$B$29:$B$40,MONTH(A1002)))))</f>
        <v>48.99</v>
      </c>
    </row>
    <row r="1003" customFormat="false" ht="15" hidden="false" customHeight="false" outlineLevel="0" collapsed="false">
      <c r="A1003" s="81" t="n">
        <v>46186</v>
      </c>
      <c r="B1003" s="81" t="n">
        <v>46186</v>
      </c>
      <c r="C1003" s="82" t="s">
        <v>169</v>
      </c>
      <c r="D1003" s="82" t="s">
        <v>530</v>
      </c>
      <c r="E1003" s="82" t="s">
        <v>529</v>
      </c>
      <c r="I1003" s="0" t="n">
        <v>41.29</v>
      </c>
      <c r="J1003" s="82" t="s">
        <v>528</v>
      </c>
      <c r="K1003" s="83" t="n">
        <v>10.27</v>
      </c>
      <c r="L1003" s="0" t="n">
        <v>424</v>
      </c>
      <c r="M1003" s="0" t="n">
        <v>344</v>
      </c>
      <c r="N1003" s="0" t="n">
        <v>1.232558</v>
      </c>
      <c r="O1003" s="0" t="n">
        <v>2</v>
      </c>
      <c r="Q1003" s="82" t="s">
        <v>527</v>
      </c>
      <c r="U1003" s="0" t="str">
        <f aca="false">IF(C1003="","",IF(COUNTIF(Campaigns!$A$7:$A$300,C1003)&gt;0,"✓",IF(N(K1003)=0,"– no spend","⚠ add to Campaigns tab")))</f>
        <v>✓</v>
      </c>
      <c r="V1003" s="83" t="n">
        <f aca="false">IF(K1003="","",K1003*IF(Settings!$B$22=Settings!$C$6,1,IF(Settings!$B$22="USD",1/INDEX(Settings!$B$29:$B$40,MONTH(A1003)),INDEX(Settings!$B$29:$B$40,MONTH(A1003)))))</f>
        <v>10.27</v>
      </c>
    </row>
    <row r="1004" customFormat="false" ht="15" hidden="false" customHeight="false" outlineLevel="0" collapsed="false">
      <c r="A1004" s="81" t="n">
        <v>46187</v>
      </c>
      <c r="B1004" s="81" t="n">
        <v>46187</v>
      </c>
      <c r="C1004" s="82" t="s">
        <v>167</v>
      </c>
      <c r="D1004" s="82" t="s">
        <v>522</v>
      </c>
      <c r="E1004" s="82" t="s">
        <v>523</v>
      </c>
      <c r="F1004" s="0" t="n">
        <v>1</v>
      </c>
      <c r="G1004" s="82" t="s">
        <v>524</v>
      </c>
      <c r="H1004" s="0" t="n">
        <v>95.71</v>
      </c>
      <c r="I1004" s="0" t="n">
        <v>50</v>
      </c>
      <c r="J1004" s="82" t="s">
        <v>528</v>
      </c>
      <c r="K1004" s="83" t="n">
        <v>95.71</v>
      </c>
      <c r="L1004" s="0" t="n">
        <v>5449</v>
      </c>
      <c r="M1004" s="0" t="n">
        <v>4139</v>
      </c>
      <c r="N1004" s="0" t="n">
        <v>1.316502</v>
      </c>
      <c r="O1004" s="0" t="n">
        <v>50</v>
      </c>
      <c r="P1004" s="0" t="n">
        <v>1</v>
      </c>
      <c r="Q1004" s="82" t="s">
        <v>527</v>
      </c>
      <c r="U1004" s="0" t="str">
        <f aca="false">IF(C1004="","",IF(COUNTIF(Campaigns!$A$7:$A$300,C1004)&gt;0,"✓",IF(N(K1004)=0,"– no spend","⚠ add to Campaigns tab")))</f>
        <v>✓</v>
      </c>
      <c r="V1004" s="83" t="n">
        <f aca="false">IF(K1004="","",K1004*IF(Settings!$B$22=Settings!$C$6,1,IF(Settings!$B$22="USD",1/INDEX(Settings!$B$29:$B$40,MONTH(A1004)),INDEX(Settings!$B$29:$B$40,MONTH(A1004)))))</f>
        <v>95.71</v>
      </c>
    </row>
    <row r="1005" customFormat="false" ht="15" hidden="false" customHeight="false" outlineLevel="0" collapsed="false">
      <c r="A1005" s="81" t="n">
        <v>46187</v>
      </c>
      <c r="B1005" s="81" t="n">
        <v>46187</v>
      </c>
      <c r="C1005" s="82" t="s">
        <v>166</v>
      </c>
      <c r="D1005" s="82" t="s">
        <v>522</v>
      </c>
      <c r="E1005" s="82" t="s">
        <v>523</v>
      </c>
      <c r="F1005" s="0" t="n">
        <v>5</v>
      </c>
      <c r="G1005" s="82" t="s">
        <v>524</v>
      </c>
      <c r="H1005" s="0" t="n">
        <v>35.214</v>
      </c>
      <c r="I1005" s="82" t="s">
        <v>525</v>
      </c>
      <c r="J1005" s="82" t="s">
        <v>526</v>
      </c>
      <c r="K1005" s="83" t="n">
        <v>176.07</v>
      </c>
      <c r="L1005" s="0" t="n">
        <v>8922</v>
      </c>
      <c r="M1005" s="0" t="n">
        <v>7254</v>
      </c>
      <c r="N1005" s="0" t="n">
        <v>1.229942</v>
      </c>
      <c r="O1005" s="0" t="n">
        <v>64</v>
      </c>
      <c r="P1005" s="0" t="n">
        <v>5</v>
      </c>
      <c r="Q1005" s="82" t="s">
        <v>527</v>
      </c>
      <c r="U1005" s="0" t="str">
        <f aca="false">IF(C1005="","",IF(COUNTIF(Campaigns!$A$7:$A$300,C1005)&gt;0,"✓",IF(N(K1005)=0,"– no spend","⚠ add to Campaigns tab")))</f>
        <v>✓</v>
      </c>
      <c r="V1005" s="83" t="n">
        <f aca="false">IF(K1005="","",K1005*IF(Settings!$B$22=Settings!$C$6,1,IF(Settings!$B$22="USD",1/INDEX(Settings!$B$29:$B$40,MONTH(A1005)),INDEX(Settings!$B$29:$B$40,MONTH(A1005)))))</f>
        <v>176.07</v>
      </c>
    </row>
    <row r="1006" customFormat="false" ht="15" hidden="false" customHeight="false" outlineLevel="0" collapsed="false">
      <c r="A1006" s="81" t="n">
        <v>46187</v>
      </c>
      <c r="B1006" s="81" t="n">
        <v>46187</v>
      </c>
      <c r="C1006" s="82" t="s">
        <v>179</v>
      </c>
      <c r="D1006" s="82" t="s">
        <v>522</v>
      </c>
      <c r="E1006" s="82" t="s">
        <v>529</v>
      </c>
      <c r="I1006" s="0" t="n">
        <v>20</v>
      </c>
      <c r="J1006" s="82" t="s">
        <v>528</v>
      </c>
      <c r="K1006" s="83" t="n">
        <v>23.39</v>
      </c>
      <c r="L1006" s="0" t="n">
        <v>2127</v>
      </c>
      <c r="M1006" s="0" t="n">
        <v>1632</v>
      </c>
      <c r="N1006" s="0" t="n">
        <v>1.303309</v>
      </c>
      <c r="O1006" s="0" t="n">
        <v>12</v>
      </c>
      <c r="Q1006" s="82" t="s">
        <v>527</v>
      </c>
      <c r="U1006" s="0" t="str">
        <f aca="false">IF(C1006="","",IF(COUNTIF(Campaigns!$A$7:$A$300,C1006)&gt;0,"✓",IF(N(K1006)=0,"– no spend","⚠ add to Campaigns tab")))</f>
        <v>✓</v>
      </c>
      <c r="V1006" s="83" t="n">
        <f aca="false">IF(K1006="","",K1006*IF(Settings!$B$22=Settings!$C$6,1,IF(Settings!$B$22="USD",1/INDEX(Settings!$B$29:$B$40,MONTH(A1006)),INDEX(Settings!$B$29:$B$40,MONTH(A1006)))))</f>
        <v>23.39</v>
      </c>
    </row>
    <row r="1007" customFormat="false" ht="15" hidden="false" customHeight="false" outlineLevel="0" collapsed="false">
      <c r="A1007" s="81" t="n">
        <v>46187</v>
      </c>
      <c r="B1007" s="81" t="n">
        <v>46187</v>
      </c>
      <c r="C1007" s="82" t="s">
        <v>172</v>
      </c>
      <c r="D1007" s="82" t="s">
        <v>530</v>
      </c>
      <c r="E1007" s="82" t="s">
        <v>529</v>
      </c>
      <c r="F1007" s="0" t="n">
        <v>3</v>
      </c>
      <c r="G1007" s="82" t="s">
        <v>524</v>
      </c>
      <c r="H1007" s="0" t="n">
        <v>33.12666667</v>
      </c>
      <c r="I1007" s="0" t="n">
        <v>20.65</v>
      </c>
      <c r="J1007" s="82" t="s">
        <v>528</v>
      </c>
      <c r="K1007" s="83" t="n">
        <v>99.38</v>
      </c>
      <c r="L1007" s="0" t="n">
        <v>1946</v>
      </c>
      <c r="M1007" s="0" t="n">
        <v>1526</v>
      </c>
      <c r="N1007" s="0" t="n">
        <v>1.275229</v>
      </c>
      <c r="O1007" s="0" t="n">
        <v>25</v>
      </c>
      <c r="P1007" s="0" t="n">
        <v>4</v>
      </c>
      <c r="Q1007" s="82" t="s">
        <v>527</v>
      </c>
      <c r="U1007" s="0" t="str">
        <f aca="false">IF(C1007="","",IF(COUNTIF(Campaigns!$A$7:$A$300,C1007)&gt;0,"✓",IF(N(K1007)=0,"– no spend","⚠ add to Campaigns tab")))</f>
        <v>✓</v>
      </c>
      <c r="V1007" s="83" t="n">
        <f aca="false">IF(K1007="","",K1007*IF(Settings!$B$22=Settings!$C$6,1,IF(Settings!$B$22="USD",1/INDEX(Settings!$B$29:$B$40,MONTH(A1007)),INDEX(Settings!$B$29:$B$40,MONTH(A1007)))))</f>
        <v>99.38</v>
      </c>
    </row>
    <row r="1008" customFormat="false" ht="15" hidden="false" customHeight="false" outlineLevel="0" collapsed="false">
      <c r="A1008" s="81" t="n">
        <v>46187</v>
      </c>
      <c r="B1008" s="81" t="n">
        <v>46187</v>
      </c>
      <c r="C1008" s="82" t="s">
        <v>168</v>
      </c>
      <c r="D1008" s="82" t="s">
        <v>522</v>
      </c>
      <c r="E1008" s="82" t="s">
        <v>529</v>
      </c>
      <c r="F1008" s="0" t="n">
        <v>3</v>
      </c>
      <c r="G1008" s="82" t="s">
        <v>534</v>
      </c>
      <c r="H1008" s="0" t="n">
        <v>39.95666667</v>
      </c>
      <c r="I1008" s="0" t="n">
        <v>100</v>
      </c>
      <c r="J1008" s="82" t="s">
        <v>528</v>
      </c>
      <c r="K1008" s="83" t="n">
        <v>119.87</v>
      </c>
      <c r="L1008" s="0" t="n">
        <v>1422</v>
      </c>
      <c r="M1008" s="0" t="n">
        <v>1260</v>
      </c>
      <c r="N1008" s="0" t="n">
        <v>1.128571</v>
      </c>
      <c r="O1008" s="0" t="n">
        <v>39</v>
      </c>
      <c r="P1008" s="0" t="n">
        <v>3</v>
      </c>
      <c r="Q1008" s="82" t="s">
        <v>527</v>
      </c>
      <c r="U1008" s="0" t="str">
        <f aca="false">IF(C1008="","",IF(COUNTIF(Campaigns!$A$7:$A$300,C1008)&gt;0,"✓",IF(N(K1008)=0,"– no spend","⚠ add to Campaigns tab")))</f>
        <v>✓</v>
      </c>
      <c r="V1008" s="83" t="n">
        <f aca="false">IF(K1008="","",K1008*IF(Settings!$B$22=Settings!$C$6,1,IF(Settings!$B$22="USD",1/INDEX(Settings!$B$29:$B$40,MONTH(A1008)),INDEX(Settings!$B$29:$B$40,MONTH(A1008)))))</f>
        <v>119.87</v>
      </c>
    </row>
    <row r="1009" customFormat="false" ht="15" hidden="false" customHeight="false" outlineLevel="0" collapsed="false">
      <c r="A1009" s="81" t="n">
        <v>46187</v>
      </c>
      <c r="B1009" s="81" t="n">
        <v>46187</v>
      </c>
      <c r="C1009" s="82" t="s">
        <v>170</v>
      </c>
      <c r="D1009" s="82" t="s">
        <v>522</v>
      </c>
      <c r="E1009" s="82" t="s">
        <v>523</v>
      </c>
      <c r="F1009" s="0" t="n">
        <v>1</v>
      </c>
      <c r="G1009" s="82" t="s">
        <v>524</v>
      </c>
      <c r="H1009" s="0" t="n">
        <v>79.8</v>
      </c>
      <c r="I1009" s="0" t="n">
        <v>70</v>
      </c>
      <c r="J1009" s="82" t="s">
        <v>528</v>
      </c>
      <c r="K1009" s="83" t="n">
        <v>79.8</v>
      </c>
      <c r="L1009" s="0" t="n">
        <v>1587</v>
      </c>
      <c r="M1009" s="0" t="n">
        <v>1372</v>
      </c>
      <c r="N1009" s="0" t="n">
        <v>1.156706</v>
      </c>
      <c r="O1009" s="0" t="n">
        <v>18</v>
      </c>
      <c r="P1009" s="0" t="n">
        <v>1</v>
      </c>
      <c r="Q1009" s="82" t="s">
        <v>527</v>
      </c>
      <c r="U1009" s="0" t="str">
        <f aca="false">IF(C1009="","",IF(COUNTIF(Campaigns!$A$7:$A$300,C1009)&gt;0,"✓",IF(N(K1009)=0,"– no spend","⚠ add to Campaigns tab")))</f>
        <v>✓</v>
      </c>
      <c r="V1009" s="83" t="n">
        <f aca="false">IF(K1009="","",K1009*IF(Settings!$B$22=Settings!$C$6,1,IF(Settings!$B$22="USD",1/INDEX(Settings!$B$29:$B$40,MONTH(A1009)),INDEX(Settings!$B$29:$B$40,MONTH(A1009)))))</f>
        <v>79.8</v>
      </c>
    </row>
    <row r="1010" customFormat="false" ht="15" hidden="false" customHeight="false" outlineLevel="0" collapsed="false">
      <c r="A1010" s="81" t="n">
        <v>46187</v>
      </c>
      <c r="B1010" s="81" t="n">
        <v>46187</v>
      </c>
      <c r="C1010" s="82" t="s">
        <v>169</v>
      </c>
      <c r="D1010" s="82" t="s">
        <v>530</v>
      </c>
      <c r="E1010" s="82" t="s">
        <v>529</v>
      </c>
      <c r="I1010" s="0" t="n">
        <v>41.29</v>
      </c>
      <c r="J1010" s="82" t="s">
        <v>528</v>
      </c>
      <c r="K1010" s="83" t="n">
        <v>25.42</v>
      </c>
      <c r="L1010" s="0" t="n">
        <v>1242</v>
      </c>
      <c r="M1010" s="0" t="n">
        <v>773</v>
      </c>
      <c r="N1010" s="0" t="n">
        <v>1.606727</v>
      </c>
      <c r="O1010" s="0" t="n">
        <v>10</v>
      </c>
      <c r="Q1010" s="82" t="s">
        <v>527</v>
      </c>
      <c r="U1010" s="0" t="str">
        <f aca="false">IF(C1010="","",IF(COUNTIF(Campaigns!$A$7:$A$300,C1010)&gt;0,"✓",IF(N(K1010)=0,"– no spend","⚠ add to Campaigns tab")))</f>
        <v>✓</v>
      </c>
      <c r="V1010" s="83" t="n">
        <f aca="false">IF(K1010="","",K1010*IF(Settings!$B$22=Settings!$C$6,1,IF(Settings!$B$22="USD",1/INDEX(Settings!$B$29:$B$40,MONTH(A1010)),INDEX(Settings!$B$29:$B$40,MONTH(A1010)))))</f>
        <v>25.42</v>
      </c>
    </row>
    <row r="1011" customFormat="false" ht="15" hidden="false" customHeight="false" outlineLevel="0" collapsed="false">
      <c r="A1011" s="81" t="n">
        <v>46188</v>
      </c>
      <c r="B1011" s="81" t="n">
        <v>46188</v>
      </c>
      <c r="C1011" s="82" t="s">
        <v>167</v>
      </c>
      <c r="D1011" s="82" t="s">
        <v>522</v>
      </c>
      <c r="E1011" s="82" t="s">
        <v>523</v>
      </c>
      <c r="F1011" s="0" t="n">
        <v>1</v>
      </c>
      <c r="G1011" s="82" t="s">
        <v>524</v>
      </c>
      <c r="H1011" s="0" t="n">
        <v>88.83</v>
      </c>
      <c r="I1011" s="0" t="n">
        <v>50</v>
      </c>
      <c r="J1011" s="82" t="s">
        <v>528</v>
      </c>
      <c r="K1011" s="83" t="n">
        <v>88.83</v>
      </c>
      <c r="L1011" s="0" t="n">
        <v>5491</v>
      </c>
      <c r="M1011" s="0" t="n">
        <v>4175</v>
      </c>
      <c r="N1011" s="0" t="n">
        <v>1.31521</v>
      </c>
      <c r="O1011" s="0" t="n">
        <v>38</v>
      </c>
      <c r="P1011" s="0" t="n">
        <v>1</v>
      </c>
      <c r="Q1011" s="82" t="s">
        <v>527</v>
      </c>
      <c r="U1011" s="0" t="str">
        <f aca="false">IF(C1011="","",IF(COUNTIF(Campaigns!$A$7:$A$300,C1011)&gt;0,"✓",IF(N(K1011)=0,"– no spend","⚠ add to Campaigns tab")))</f>
        <v>✓</v>
      </c>
      <c r="V1011" s="83" t="n">
        <f aca="false">IF(K1011="","",K1011*IF(Settings!$B$22=Settings!$C$6,1,IF(Settings!$B$22="USD",1/INDEX(Settings!$B$29:$B$40,MONTH(A1011)),INDEX(Settings!$B$29:$B$40,MONTH(A1011)))))</f>
        <v>88.83</v>
      </c>
    </row>
    <row r="1012" customFormat="false" ht="15" hidden="false" customHeight="false" outlineLevel="0" collapsed="false">
      <c r="A1012" s="81" t="n">
        <v>46188</v>
      </c>
      <c r="B1012" s="81" t="n">
        <v>46188</v>
      </c>
      <c r="C1012" s="82" t="s">
        <v>166</v>
      </c>
      <c r="D1012" s="82" t="s">
        <v>522</v>
      </c>
      <c r="E1012" s="82" t="s">
        <v>523</v>
      </c>
      <c r="F1012" s="0" t="n">
        <v>6</v>
      </c>
      <c r="G1012" s="82" t="s">
        <v>524</v>
      </c>
      <c r="H1012" s="0" t="n">
        <v>28.47666667</v>
      </c>
      <c r="I1012" s="82" t="s">
        <v>525</v>
      </c>
      <c r="J1012" s="82" t="s">
        <v>526</v>
      </c>
      <c r="K1012" s="83" t="n">
        <v>170.86</v>
      </c>
      <c r="L1012" s="0" t="n">
        <v>9885</v>
      </c>
      <c r="M1012" s="0" t="n">
        <v>8192</v>
      </c>
      <c r="N1012" s="0" t="n">
        <v>1.206665</v>
      </c>
      <c r="O1012" s="0" t="n">
        <v>78</v>
      </c>
      <c r="P1012" s="0" t="n">
        <v>7</v>
      </c>
      <c r="Q1012" s="82" t="s">
        <v>527</v>
      </c>
      <c r="U1012" s="0" t="str">
        <f aca="false">IF(C1012="","",IF(COUNTIF(Campaigns!$A$7:$A$300,C1012)&gt;0,"✓",IF(N(K1012)=0,"– no spend","⚠ add to Campaigns tab")))</f>
        <v>✓</v>
      </c>
      <c r="V1012" s="83" t="n">
        <f aca="false">IF(K1012="","",K1012*IF(Settings!$B$22=Settings!$C$6,1,IF(Settings!$B$22="USD",1/INDEX(Settings!$B$29:$B$40,MONTH(A1012)),INDEX(Settings!$B$29:$B$40,MONTH(A1012)))))</f>
        <v>170.86</v>
      </c>
    </row>
    <row r="1013" customFormat="false" ht="15" hidden="false" customHeight="false" outlineLevel="0" collapsed="false">
      <c r="A1013" s="81" t="n">
        <v>46188</v>
      </c>
      <c r="B1013" s="81" t="n">
        <v>46188</v>
      </c>
      <c r="C1013" s="82" t="s">
        <v>179</v>
      </c>
      <c r="D1013" s="82" t="s">
        <v>522</v>
      </c>
      <c r="E1013" s="82" t="s">
        <v>529</v>
      </c>
      <c r="I1013" s="0" t="n">
        <v>20</v>
      </c>
      <c r="J1013" s="82" t="s">
        <v>528</v>
      </c>
      <c r="K1013" s="83" t="n">
        <v>20.19</v>
      </c>
      <c r="L1013" s="0" t="n">
        <v>2247</v>
      </c>
      <c r="M1013" s="0" t="n">
        <v>1659</v>
      </c>
      <c r="N1013" s="0" t="n">
        <v>1.35443</v>
      </c>
      <c r="O1013" s="0" t="n">
        <v>12</v>
      </c>
      <c r="Q1013" s="82" t="s">
        <v>527</v>
      </c>
      <c r="U1013" s="0" t="str">
        <f aca="false">IF(C1013="","",IF(COUNTIF(Campaigns!$A$7:$A$300,C1013)&gt;0,"✓",IF(N(K1013)=0,"– no spend","⚠ add to Campaigns tab")))</f>
        <v>✓</v>
      </c>
      <c r="V1013" s="83" t="n">
        <f aca="false">IF(K1013="","",K1013*IF(Settings!$B$22=Settings!$C$6,1,IF(Settings!$B$22="USD",1/INDEX(Settings!$B$29:$B$40,MONTH(A1013)),INDEX(Settings!$B$29:$B$40,MONTH(A1013)))))</f>
        <v>20.19</v>
      </c>
    </row>
    <row r="1014" customFormat="false" ht="15" hidden="false" customHeight="false" outlineLevel="0" collapsed="false">
      <c r="A1014" s="81" t="n">
        <v>46188</v>
      </c>
      <c r="B1014" s="81" t="n">
        <v>46188</v>
      </c>
      <c r="C1014" s="82" t="s">
        <v>172</v>
      </c>
      <c r="D1014" s="82" t="s">
        <v>530</v>
      </c>
      <c r="E1014" s="82" t="s">
        <v>529</v>
      </c>
      <c r="F1014" s="0" t="n">
        <v>1</v>
      </c>
      <c r="G1014" s="82" t="s">
        <v>524</v>
      </c>
      <c r="H1014" s="0" t="n">
        <v>76.78</v>
      </c>
      <c r="I1014" s="0" t="n">
        <v>20.65</v>
      </c>
      <c r="J1014" s="82" t="s">
        <v>528</v>
      </c>
      <c r="K1014" s="83" t="n">
        <v>76.78</v>
      </c>
      <c r="L1014" s="0" t="n">
        <v>1753</v>
      </c>
      <c r="M1014" s="0" t="n">
        <v>1331</v>
      </c>
      <c r="N1014" s="0" t="n">
        <v>1.317055</v>
      </c>
      <c r="O1014" s="0" t="n">
        <v>14</v>
      </c>
      <c r="P1014" s="0" t="n">
        <v>1</v>
      </c>
      <c r="Q1014" s="82" t="s">
        <v>527</v>
      </c>
      <c r="U1014" s="0" t="str">
        <f aca="false">IF(C1014="","",IF(COUNTIF(Campaigns!$A$7:$A$300,C1014)&gt;0,"✓",IF(N(K1014)=0,"– no spend","⚠ add to Campaigns tab")))</f>
        <v>✓</v>
      </c>
      <c r="V1014" s="83" t="n">
        <f aca="false">IF(K1014="","",K1014*IF(Settings!$B$22=Settings!$C$6,1,IF(Settings!$B$22="USD",1/INDEX(Settings!$B$29:$B$40,MONTH(A1014)),INDEX(Settings!$B$29:$B$40,MONTH(A1014)))))</f>
        <v>76.78</v>
      </c>
    </row>
    <row r="1015" customFormat="false" ht="15" hidden="false" customHeight="false" outlineLevel="0" collapsed="false">
      <c r="A1015" s="81" t="n">
        <v>46188</v>
      </c>
      <c r="B1015" s="81" t="n">
        <v>46188</v>
      </c>
      <c r="C1015" s="82" t="s">
        <v>168</v>
      </c>
      <c r="D1015" s="82" t="s">
        <v>522</v>
      </c>
      <c r="E1015" s="82" t="s">
        <v>529</v>
      </c>
      <c r="F1015" s="0" t="n">
        <v>3</v>
      </c>
      <c r="G1015" s="82" t="s">
        <v>534</v>
      </c>
      <c r="H1015" s="0" t="n">
        <v>36.88</v>
      </c>
      <c r="I1015" s="0" t="n">
        <v>100</v>
      </c>
      <c r="J1015" s="82" t="s">
        <v>528</v>
      </c>
      <c r="K1015" s="83" t="n">
        <v>110.64</v>
      </c>
      <c r="L1015" s="0" t="n">
        <v>1428</v>
      </c>
      <c r="M1015" s="0" t="n">
        <v>1249</v>
      </c>
      <c r="N1015" s="0" t="n">
        <v>1.143315</v>
      </c>
      <c r="O1015" s="0" t="n">
        <v>29</v>
      </c>
      <c r="P1015" s="0" t="n">
        <v>3</v>
      </c>
      <c r="Q1015" s="82" t="s">
        <v>527</v>
      </c>
      <c r="U1015" s="0" t="str">
        <f aca="false">IF(C1015="","",IF(COUNTIF(Campaigns!$A$7:$A$300,C1015)&gt;0,"✓",IF(N(K1015)=0,"– no spend","⚠ add to Campaigns tab")))</f>
        <v>✓</v>
      </c>
      <c r="V1015" s="83" t="n">
        <f aca="false">IF(K1015="","",K1015*IF(Settings!$B$22=Settings!$C$6,1,IF(Settings!$B$22="USD",1/INDEX(Settings!$B$29:$B$40,MONTH(A1015)),INDEX(Settings!$B$29:$B$40,MONTH(A1015)))))</f>
        <v>110.64</v>
      </c>
    </row>
    <row r="1016" customFormat="false" ht="15" hidden="false" customHeight="false" outlineLevel="0" collapsed="false">
      <c r="A1016" s="81" t="n">
        <v>46188</v>
      </c>
      <c r="B1016" s="81" t="n">
        <v>46188</v>
      </c>
      <c r="C1016" s="82" t="s">
        <v>170</v>
      </c>
      <c r="D1016" s="82" t="s">
        <v>522</v>
      </c>
      <c r="E1016" s="82" t="s">
        <v>523</v>
      </c>
      <c r="F1016" s="0" t="n">
        <v>1</v>
      </c>
      <c r="G1016" s="82" t="s">
        <v>524</v>
      </c>
      <c r="H1016" s="0" t="n">
        <v>74.12</v>
      </c>
      <c r="I1016" s="0" t="n">
        <v>70</v>
      </c>
      <c r="J1016" s="82" t="s">
        <v>528</v>
      </c>
      <c r="K1016" s="83" t="n">
        <v>74.12</v>
      </c>
      <c r="L1016" s="0" t="n">
        <v>1672</v>
      </c>
      <c r="M1016" s="0" t="n">
        <v>1402</v>
      </c>
      <c r="N1016" s="0" t="n">
        <v>1.192582</v>
      </c>
      <c r="O1016" s="0" t="n">
        <v>15</v>
      </c>
      <c r="P1016" s="0" t="n">
        <v>1</v>
      </c>
      <c r="Q1016" s="82" t="s">
        <v>527</v>
      </c>
      <c r="U1016" s="0" t="str">
        <f aca="false">IF(C1016="","",IF(COUNTIF(Campaigns!$A$7:$A$300,C1016)&gt;0,"✓",IF(N(K1016)=0,"– no spend","⚠ add to Campaigns tab")))</f>
        <v>✓</v>
      </c>
      <c r="V1016" s="83" t="n">
        <f aca="false">IF(K1016="","",K1016*IF(Settings!$B$22=Settings!$C$6,1,IF(Settings!$B$22="USD",1/INDEX(Settings!$B$29:$B$40,MONTH(A1016)),INDEX(Settings!$B$29:$B$40,MONTH(A1016)))))</f>
        <v>74.12</v>
      </c>
    </row>
    <row r="1017" customFormat="false" ht="15" hidden="false" customHeight="false" outlineLevel="0" collapsed="false">
      <c r="A1017" s="81" t="n">
        <v>46188</v>
      </c>
      <c r="B1017" s="81" t="n">
        <v>46188</v>
      </c>
      <c r="C1017" s="82" t="s">
        <v>169</v>
      </c>
      <c r="D1017" s="82" t="s">
        <v>530</v>
      </c>
      <c r="E1017" s="82" t="s">
        <v>529</v>
      </c>
      <c r="I1017" s="0" t="n">
        <v>41.29</v>
      </c>
      <c r="J1017" s="82" t="s">
        <v>528</v>
      </c>
      <c r="K1017" s="83" t="n">
        <v>20.61</v>
      </c>
      <c r="L1017" s="0" t="n">
        <v>1187</v>
      </c>
      <c r="M1017" s="0" t="n">
        <v>825</v>
      </c>
      <c r="N1017" s="0" t="n">
        <v>1.438788</v>
      </c>
      <c r="O1017" s="0" t="n">
        <v>7</v>
      </c>
      <c r="Q1017" s="82" t="s">
        <v>527</v>
      </c>
      <c r="U1017" s="0" t="str">
        <f aca="false">IF(C1017="","",IF(COUNTIF(Campaigns!$A$7:$A$300,C1017)&gt;0,"✓",IF(N(K1017)=0,"– no spend","⚠ add to Campaigns tab")))</f>
        <v>✓</v>
      </c>
      <c r="V1017" s="83" t="n">
        <f aca="false">IF(K1017="","",K1017*IF(Settings!$B$22=Settings!$C$6,1,IF(Settings!$B$22="USD",1/INDEX(Settings!$B$29:$B$40,MONTH(A1017)),INDEX(Settings!$B$29:$B$40,MONTH(A1017)))))</f>
        <v>20.61</v>
      </c>
    </row>
    <row r="1018" customFormat="false" ht="15" hidden="false" customHeight="false" outlineLevel="0" collapsed="false">
      <c r="A1018" s="81" t="n">
        <v>46189</v>
      </c>
      <c r="B1018" s="81" t="n">
        <v>46189</v>
      </c>
      <c r="C1018" s="82" t="s">
        <v>167</v>
      </c>
      <c r="D1018" s="82" t="s">
        <v>522</v>
      </c>
      <c r="E1018" s="82" t="s">
        <v>523</v>
      </c>
      <c r="I1018" s="0" t="n">
        <v>50</v>
      </c>
      <c r="J1018" s="82" t="s">
        <v>528</v>
      </c>
      <c r="K1018" s="83" t="n">
        <v>85.76</v>
      </c>
      <c r="L1018" s="0" t="n">
        <v>5029</v>
      </c>
      <c r="M1018" s="0" t="n">
        <v>4033</v>
      </c>
      <c r="N1018" s="0" t="n">
        <v>1.246963</v>
      </c>
      <c r="O1018" s="0" t="n">
        <v>46</v>
      </c>
      <c r="Q1018" s="82" t="s">
        <v>527</v>
      </c>
      <c r="U1018" s="0" t="str">
        <f aca="false">IF(C1018="","",IF(COUNTIF(Campaigns!$A$7:$A$300,C1018)&gt;0,"✓",IF(N(K1018)=0,"– no spend","⚠ add to Campaigns tab")))</f>
        <v>✓</v>
      </c>
      <c r="V1018" s="83" t="n">
        <f aca="false">IF(K1018="","",K1018*IF(Settings!$B$22=Settings!$C$6,1,IF(Settings!$B$22="USD",1/INDEX(Settings!$B$29:$B$40,MONTH(A1018)),INDEX(Settings!$B$29:$B$40,MONTH(A1018)))))</f>
        <v>85.76</v>
      </c>
    </row>
    <row r="1019" customFormat="false" ht="15" hidden="false" customHeight="false" outlineLevel="0" collapsed="false">
      <c r="A1019" s="81" t="n">
        <v>46189</v>
      </c>
      <c r="B1019" s="81" t="n">
        <v>46189</v>
      </c>
      <c r="C1019" s="82" t="s">
        <v>166</v>
      </c>
      <c r="D1019" s="82" t="s">
        <v>522</v>
      </c>
      <c r="E1019" s="82" t="s">
        <v>523</v>
      </c>
      <c r="F1019" s="0" t="n">
        <v>2</v>
      </c>
      <c r="G1019" s="82" t="s">
        <v>524</v>
      </c>
      <c r="H1019" s="0" t="n">
        <v>86.465</v>
      </c>
      <c r="I1019" s="82" t="s">
        <v>525</v>
      </c>
      <c r="J1019" s="82" t="s">
        <v>526</v>
      </c>
      <c r="K1019" s="83" t="n">
        <v>172.93</v>
      </c>
      <c r="L1019" s="0" t="n">
        <v>9405</v>
      </c>
      <c r="M1019" s="0" t="n">
        <v>8177</v>
      </c>
      <c r="N1019" s="0" t="n">
        <v>1.150177</v>
      </c>
      <c r="O1019" s="0" t="n">
        <v>79</v>
      </c>
      <c r="P1019" s="0" t="n">
        <v>2</v>
      </c>
      <c r="Q1019" s="82" t="s">
        <v>527</v>
      </c>
      <c r="U1019" s="0" t="str">
        <f aca="false">IF(C1019="","",IF(COUNTIF(Campaigns!$A$7:$A$300,C1019)&gt;0,"✓",IF(N(K1019)=0,"– no spend","⚠ add to Campaigns tab")))</f>
        <v>✓</v>
      </c>
      <c r="V1019" s="83" t="n">
        <f aca="false">IF(K1019="","",K1019*IF(Settings!$B$22=Settings!$C$6,1,IF(Settings!$B$22="USD",1/INDEX(Settings!$B$29:$B$40,MONTH(A1019)),INDEX(Settings!$B$29:$B$40,MONTH(A1019)))))</f>
        <v>172.93</v>
      </c>
    </row>
    <row r="1020" customFormat="false" ht="15" hidden="false" customHeight="false" outlineLevel="0" collapsed="false">
      <c r="A1020" s="81" t="n">
        <v>46189</v>
      </c>
      <c r="B1020" s="81" t="n">
        <v>46189</v>
      </c>
      <c r="C1020" s="82" t="s">
        <v>179</v>
      </c>
      <c r="D1020" s="82" t="s">
        <v>522</v>
      </c>
      <c r="E1020" s="82" t="s">
        <v>529</v>
      </c>
      <c r="F1020" s="0" t="n">
        <v>1</v>
      </c>
      <c r="G1020" s="82" t="s">
        <v>531</v>
      </c>
      <c r="H1020" s="0" t="n">
        <v>19.52</v>
      </c>
      <c r="I1020" s="0" t="n">
        <v>20</v>
      </c>
      <c r="J1020" s="82" t="s">
        <v>528</v>
      </c>
      <c r="K1020" s="83" t="n">
        <v>19.52</v>
      </c>
      <c r="L1020" s="0" t="n">
        <v>2237</v>
      </c>
      <c r="M1020" s="0" t="n">
        <v>1661</v>
      </c>
      <c r="N1020" s="0" t="n">
        <v>1.346779</v>
      </c>
      <c r="O1020" s="0" t="n">
        <v>7</v>
      </c>
      <c r="P1020" s="0" t="n">
        <v>1</v>
      </c>
      <c r="Q1020" s="82" t="s">
        <v>527</v>
      </c>
      <c r="U1020" s="0" t="str">
        <f aca="false">IF(C1020="","",IF(COUNTIF(Campaigns!$A$7:$A$300,C1020)&gt;0,"✓",IF(N(K1020)=0,"– no spend","⚠ add to Campaigns tab")))</f>
        <v>✓</v>
      </c>
      <c r="V1020" s="83" t="n">
        <f aca="false">IF(K1020="","",K1020*IF(Settings!$B$22=Settings!$C$6,1,IF(Settings!$B$22="USD",1/INDEX(Settings!$B$29:$B$40,MONTH(A1020)),INDEX(Settings!$B$29:$B$40,MONTH(A1020)))))</f>
        <v>19.52</v>
      </c>
    </row>
    <row r="1021" customFormat="false" ht="15" hidden="false" customHeight="false" outlineLevel="0" collapsed="false">
      <c r="A1021" s="81" t="n">
        <v>46189</v>
      </c>
      <c r="B1021" s="81" t="n">
        <v>46189</v>
      </c>
      <c r="C1021" s="82" t="s">
        <v>172</v>
      </c>
      <c r="D1021" s="82" t="s">
        <v>530</v>
      </c>
      <c r="E1021" s="82" t="s">
        <v>529</v>
      </c>
      <c r="F1021" s="0" t="n">
        <v>3</v>
      </c>
      <c r="G1021" s="82" t="s">
        <v>524</v>
      </c>
      <c r="H1021" s="0" t="n">
        <v>33.42</v>
      </c>
      <c r="I1021" s="0" t="n">
        <v>20.65</v>
      </c>
      <c r="J1021" s="82" t="s">
        <v>528</v>
      </c>
      <c r="K1021" s="83" t="n">
        <v>100.26</v>
      </c>
      <c r="L1021" s="0" t="n">
        <v>2512</v>
      </c>
      <c r="M1021" s="0" t="n">
        <v>2050</v>
      </c>
      <c r="N1021" s="0" t="n">
        <v>1.225366</v>
      </c>
      <c r="O1021" s="0" t="n">
        <v>18</v>
      </c>
      <c r="P1021" s="0" t="n">
        <v>3</v>
      </c>
      <c r="Q1021" s="82" t="s">
        <v>527</v>
      </c>
      <c r="U1021" s="0" t="str">
        <f aca="false">IF(C1021="","",IF(COUNTIF(Campaigns!$A$7:$A$300,C1021)&gt;0,"✓",IF(N(K1021)=0,"– no spend","⚠ add to Campaigns tab")))</f>
        <v>✓</v>
      </c>
      <c r="V1021" s="83" t="n">
        <f aca="false">IF(K1021="","",K1021*IF(Settings!$B$22=Settings!$C$6,1,IF(Settings!$B$22="USD",1/INDEX(Settings!$B$29:$B$40,MONTH(A1021)),INDEX(Settings!$B$29:$B$40,MONTH(A1021)))))</f>
        <v>100.26</v>
      </c>
    </row>
    <row r="1022" customFormat="false" ht="15" hidden="false" customHeight="false" outlineLevel="0" collapsed="false">
      <c r="A1022" s="81" t="n">
        <v>46189</v>
      </c>
      <c r="B1022" s="81" t="n">
        <v>46189</v>
      </c>
      <c r="C1022" s="82" t="s">
        <v>168</v>
      </c>
      <c r="D1022" s="82" t="s">
        <v>522</v>
      </c>
      <c r="E1022" s="82" t="s">
        <v>529</v>
      </c>
      <c r="F1022" s="0" t="n">
        <v>4</v>
      </c>
      <c r="G1022" s="82" t="s">
        <v>534</v>
      </c>
      <c r="H1022" s="0" t="n">
        <v>25.9525</v>
      </c>
      <c r="I1022" s="0" t="n">
        <v>100</v>
      </c>
      <c r="J1022" s="82" t="s">
        <v>528</v>
      </c>
      <c r="K1022" s="83" t="n">
        <v>103.81</v>
      </c>
      <c r="L1022" s="0" t="n">
        <v>1433</v>
      </c>
      <c r="M1022" s="0" t="n">
        <v>1264</v>
      </c>
      <c r="N1022" s="0" t="n">
        <v>1.133703</v>
      </c>
      <c r="O1022" s="0" t="n">
        <v>54</v>
      </c>
      <c r="P1022" s="0" t="n">
        <v>4</v>
      </c>
      <c r="Q1022" s="82" t="s">
        <v>527</v>
      </c>
      <c r="U1022" s="0" t="str">
        <f aca="false">IF(C1022="","",IF(COUNTIF(Campaigns!$A$7:$A$300,C1022)&gt;0,"✓",IF(N(K1022)=0,"– no spend","⚠ add to Campaigns tab")))</f>
        <v>✓</v>
      </c>
      <c r="V1022" s="83" t="n">
        <f aca="false">IF(K1022="","",K1022*IF(Settings!$B$22=Settings!$C$6,1,IF(Settings!$B$22="USD",1/INDEX(Settings!$B$29:$B$40,MONTH(A1022)),INDEX(Settings!$B$29:$B$40,MONTH(A1022)))))</f>
        <v>103.81</v>
      </c>
    </row>
    <row r="1023" customFormat="false" ht="15" hidden="false" customHeight="false" outlineLevel="0" collapsed="false">
      <c r="A1023" s="81" t="n">
        <v>46189</v>
      </c>
      <c r="B1023" s="81" t="n">
        <v>46189</v>
      </c>
      <c r="C1023" s="82" t="s">
        <v>170</v>
      </c>
      <c r="D1023" s="82" t="s">
        <v>522</v>
      </c>
      <c r="E1023" s="82" t="s">
        <v>523</v>
      </c>
      <c r="F1023" s="0" t="n">
        <v>4</v>
      </c>
      <c r="G1023" s="82" t="s">
        <v>524</v>
      </c>
      <c r="H1023" s="0" t="n">
        <v>18.9825</v>
      </c>
      <c r="I1023" s="0" t="n">
        <v>70</v>
      </c>
      <c r="J1023" s="82" t="s">
        <v>528</v>
      </c>
      <c r="K1023" s="83" t="n">
        <v>75.93</v>
      </c>
      <c r="L1023" s="0" t="n">
        <v>1564</v>
      </c>
      <c r="M1023" s="0" t="n">
        <v>1370</v>
      </c>
      <c r="N1023" s="0" t="n">
        <v>1.141606</v>
      </c>
      <c r="O1023" s="0" t="n">
        <v>14</v>
      </c>
      <c r="P1023" s="0" t="n">
        <v>4</v>
      </c>
      <c r="Q1023" s="82" t="s">
        <v>527</v>
      </c>
      <c r="U1023" s="0" t="str">
        <f aca="false">IF(C1023="","",IF(COUNTIF(Campaigns!$A$7:$A$300,C1023)&gt;0,"✓",IF(N(K1023)=0,"– no spend","⚠ add to Campaigns tab")))</f>
        <v>✓</v>
      </c>
      <c r="V1023" s="83" t="n">
        <f aca="false">IF(K1023="","",K1023*IF(Settings!$B$22=Settings!$C$6,1,IF(Settings!$B$22="USD",1/INDEX(Settings!$B$29:$B$40,MONTH(A1023)),INDEX(Settings!$B$29:$B$40,MONTH(A1023)))))</f>
        <v>75.93</v>
      </c>
    </row>
    <row r="1024" customFormat="false" ht="15" hidden="false" customHeight="false" outlineLevel="0" collapsed="false">
      <c r="A1024" s="81" t="n">
        <v>46189</v>
      </c>
      <c r="B1024" s="81" t="n">
        <v>46189</v>
      </c>
      <c r="C1024" s="82" t="s">
        <v>169</v>
      </c>
      <c r="D1024" s="82" t="s">
        <v>530</v>
      </c>
      <c r="E1024" s="82" t="s">
        <v>529</v>
      </c>
      <c r="F1024" s="0" t="n">
        <v>1</v>
      </c>
      <c r="G1024" s="82" t="s">
        <v>531</v>
      </c>
      <c r="H1024" s="0" t="n">
        <v>22.34</v>
      </c>
      <c r="I1024" s="0" t="n">
        <v>41.29</v>
      </c>
      <c r="J1024" s="82" t="s">
        <v>528</v>
      </c>
      <c r="K1024" s="83" t="n">
        <v>22.34</v>
      </c>
      <c r="L1024" s="0" t="n">
        <v>1073</v>
      </c>
      <c r="M1024" s="0" t="n">
        <v>754</v>
      </c>
      <c r="N1024" s="0" t="n">
        <v>1.423077</v>
      </c>
      <c r="O1024" s="0" t="n">
        <v>8</v>
      </c>
      <c r="P1024" s="0" t="n">
        <v>1</v>
      </c>
      <c r="Q1024" s="82" t="s">
        <v>527</v>
      </c>
      <c r="U1024" s="0" t="str">
        <f aca="false">IF(C1024="","",IF(COUNTIF(Campaigns!$A$7:$A$300,C1024)&gt;0,"✓",IF(N(K1024)=0,"– no spend","⚠ add to Campaigns tab")))</f>
        <v>✓</v>
      </c>
      <c r="V1024" s="83" t="n">
        <f aca="false">IF(K1024="","",K1024*IF(Settings!$B$22=Settings!$C$6,1,IF(Settings!$B$22="USD",1/INDEX(Settings!$B$29:$B$40,MONTH(A1024)),INDEX(Settings!$B$29:$B$40,MONTH(A1024)))))</f>
        <v>22.34</v>
      </c>
    </row>
    <row r="1025" customFormat="false" ht="15" hidden="false" customHeight="false" outlineLevel="0" collapsed="false">
      <c r="A1025" s="81" t="n">
        <v>46190</v>
      </c>
      <c r="B1025" s="81" t="n">
        <v>46190</v>
      </c>
      <c r="C1025" s="82" t="s">
        <v>167</v>
      </c>
      <c r="D1025" s="82" t="s">
        <v>522</v>
      </c>
      <c r="E1025" s="82" t="s">
        <v>523</v>
      </c>
      <c r="F1025" s="0" t="n">
        <v>1</v>
      </c>
      <c r="G1025" s="82" t="s">
        <v>524</v>
      </c>
      <c r="H1025" s="0" t="n">
        <v>87.7</v>
      </c>
      <c r="I1025" s="0" t="n">
        <v>50</v>
      </c>
      <c r="J1025" s="82" t="s">
        <v>528</v>
      </c>
      <c r="K1025" s="83" t="n">
        <v>87.7</v>
      </c>
      <c r="L1025" s="0" t="n">
        <v>4751</v>
      </c>
      <c r="M1025" s="0" t="n">
        <v>3864</v>
      </c>
      <c r="N1025" s="0" t="n">
        <v>1.229555</v>
      </c>
      <c r="O1025" s="0" t="n">
        <v>50</v>
      </c>
      <c r="P1025" s="0" t="n">
        <v>1</v>
      </c>
      <c r="Q1025" s="82" t="s">
        <v>527</v>
      </c>
      <c r="U1025" s="0" t="str">
        <f aca="false">IF(C1025="","",IF(COUNTIF(Campaigns!$A$7:$A$300,C1025)&gt;0,"✓",IF(N(K1025)=0,"– no spend","⚠ add to Campaigns tab")))</f>
        <v>✓</v>
      </c>
      <c r="V1025" s="83" t="n">
        <f aca="false">IF(K1025="","",K1025*IF(Settings!$B$22=Settings!$C$6,1,IF(Settings!$B$22="USD",1/INDEX(Settings!$B$29:$B$40,MONTH(A1025)),INDEX(Settings!$B$29:$B$40,MONTH(A1025)))))</f>
        <v>87.7</v>
      </c>
    </row>
    <row r="1026" customFormat="false" ht="15" hidden="false" customHeight="false" outlineLevel="0" collapsed="false">
      <c r="A1026" s="81" t="n">
        <v>46190</v>
      </c>
      <c r="B1026" s="81" t="n">
        <v>46190</v>
      </c>
      <c r="C1026" s="82" t="s">
        <v>166</v>
      </c>
      <c r="D1026" s="82" t="s">
        <v>522</v>
      </c>
      <c r="E1026" s="82" t="s">
        <v>523</v>
      </c>
      <c r="F1026" s="0" t="n">
        <v>8</v>
      </c>
      <c r="G1026" s="82" t="s">
        <v>524</v>
      </c>
      <c r="H1026" s="0" t="n">
        <v>19.65</v>
      </c>
      <c r="I1026" s="82" t="s">
        <v>525</v>
      </c>
      <c r="J1026" s="82" t="s">
        <v>526</v>
      </c>
      <c r="K1026" s="83" t="n">
        <v>157.2</v>
      </c>
      <c r="L1026" s="0" t="n">
        <v>9284</v>
      </c>
      <c r="M1026" s="0" t="n">
        <v>8203</v>
      </c>
      <c r="N1026" s="0" t="n">
        <v>1.131781</v>
      </c>
      <c r="O1026" s="0" t="n">
        <v>83</v>
      </c>
      <c r="P1026" s="0" t="n">
        <v>9</v>
      </c>
      <c r="Q1026" s="82" t="s">
        <v>527</v>
      </c>
      <c r="U1026" s="0" t="str">
        <f aca="false">IF(C1026="","",IF(COUNTIF(Campaigns!$A$7:$A$300,C1026)&gt;0,"✓",IF(N(K1026)=0,"– no spend","⚠ add to Campaigns tab")))</f>
        <v>✓</v>
      </c>
      <c r="V1026" s="83" t="n">
        <f aca="false">IF(K1026="","",K1026*IF(Settings!$B$22=Settings!$C$6,1,IF(Settings!$B$22="USD",1/INDEX(Settings!$B$29:$B$40,MONTH(A1026)),INDEX(Settings!$B$29:$B$40,MONTH(A1026)))))</f>
        <v>157.2</v>
      </c>
    </row>
    <row r="1027" customFormat="false" ht="15" hidden="false" customHeight="false" outlineLevel="0" collapsed="false">
      <c r="A1027" s="81" t="n">
        <v>46190</v>
      </c>
      <c r="B1027" s="81" t="n">
        <v>46190</v>
      </c>
      <c r="C1027" s="82" t="s">
        <v>179</v>
      </c>
      <c r="D1027" s="82" t="s">
        <v>522</v>
      </c>
      <c r="E1027" s="82" t="s">
        <v>529</v>
      </c>
      <c r="F1027" s="0" t="n">
        <v>2</v>
      </c>
      <c r="G1027" s="82" t="s">
        <v>531</v>
      </c>
      <c r="H1027" s="0" t="n">
        <v>6.575</v>
      </c>
      <c r="I1027" s="0" t="n">
        <v>20</v>
      </c>
      <c r="J1027" s="82" t="s">
        <v>528</v>
      </c>
      <c r="K1027" s="83" t="n">
        <v>13.15</v>
      </c>
      <c r="L1027" s="0" t="n">
        <v>992</v>
      </c>
      <c r="M1027" s="0" t="n">
        <v>809</v>
      </c>
      <c r="N1027" s="0" t="n">
        <v>1.226205</v>
      </c>
      <c r="O1027" s="0" t="n">
        <v>16</v>
      </c>
      <c r="P1027" s="0" t="n">
        <v>2</v>
      </c>
      <c r="Q1027" s="82" t="s">
        <v>527</v>
      </c>
      <c r="U1027" s="0" t="str">
        <f aca="false">IF(C1027="","",IF(COUNTIF(Campaigns!$A$7:$A$300,C1027)&gt;0,"✓",IF(N(K1027)=0,"– no spend","⚠ add to Campaigns tab")))</f>
        <v>✓</v>
      </c>
      <c r="V1027" s="83" t="n">
        <f aca="false">IF(K1027="","",K1027*IF(Settings!$B$22=Settings!$C$6,1,IF(Settings!$B$22="USD",1/INDEX(Settings!$B$29:$B$40,MONTH(A1027)),INDEX(Settings!$B$29:$B$40,MONTH(A1027)))))</f>
        <v>13.15</v>
      </c>
    </row>
    <row r="1028" customFormat="false" ht="15" hidden="false" customHeight="false" outlineLevel="0" collapsed="false">
      <c r="A1028" s="81" t="n">
        <v>46190</v>
      </c>
      <c r="B1028" s="81" t="n">
        <v>46190</v>
      </c>
      <c r="C1028" s="82" t="s">
        <v>172</v>
      </c>
      <c r="D1028" s="82" t="s">
        <v>530</v>
      </c>
      <c r="E1028" s="82" t="s">
        <v>529</v>
      </c>
      <c r="F1028" s="0" t="n">
        <v>3</v>
      </c>
      <c r="G1028" s="82" t="s">
        <v>524</v>
      </c>
      <c r="H1028" s="0" t="n">
        <v>26.13666667</v>
      </c>
      <c r="I1028" s="0" t="n">
        <v>20.65</v>
      </c>
      <c r="J1028" s="82" t="s">
        <v>528</v>
      </c>
      <c r="K1028" s="83" t="n">
        <v>78.41</v>
      </c>
      <c r="L1028" s="0" t="n">
        <v>1917</v>
      </c>
      <c r="M1028" s="0" t="n">
        <v>1343</v>
      </c>
      <c r="N1028" s="0" t="n">
        <v>1.427401</v>
      </c>
      <c r="O1028" s="0" t="n">
        <v>13</v>
      </c>
      <c r="P1028" s="0" t="n">
        <v>3</v>
      </c>
      <c r="Q1028" s="82" t="s">
        <v>527</v>
      </c>
      <c r="U1028" s="0" t="str">
        <f aca="false">IF(C1028="","",IF(COUNTIF(Campaigns!$A$7:$A$300,C1028)&gt;0,"✓",IF(N(K1028)=0,"– no spend","⚠ add to Campaigns tab")))</f>
        <v>✓</v>
      </c>
      <c r="V1028" s="83" t="n">
        <f aca="false">IF(K1028="","",K1028*IF(Settings!$B$22=Settings!$C$6,1,IF(Settings!$B$22="USD",1/INDEX(Settings!$B$29:$B$40,MONTH(A1028)),INDEX(Settings!$B$29:$B$40,MONTH(A1028)))))</f>
        <v>78.41</v>
      </c>
    </row>
    <row r="1029" customFormat="false" ht="15" hidden="false" customHeight="false" outlineLevel="0" collapsed="false">
      <c r="A1029" s="81" t="n">
        <v>46190</v>
      </c>
      <c r="B1029" s="81" t="n">
        <v>46190</v>
      </c>
      <c r="C1029" s="82" t="s">
        <v>173</v>
      </c>
      <c r="D1029" s="82" t="s">
        <v>530</v>
      </c>
      <c r="E1029" s="82" t="s">
        <v>529</v>
      </c>
      <c r="F1029" s="0" t="n">
        <v>3</v>
      </c>
      <c r="G1029" s="82" t="s">
        <v>524</v>
      </c>
      <c r="H1029" s="0" t="n">
        <v>11.52</v>
      </c>
      <c r="I1029" s="0" t="n">
        <v>25.65</v>
      </c>
      <c r="J1029" s="82" t="s">
        <v>528</v>
      </c>
      <c r="K1029" s="83" t="n">
        <v>34.56</v>
      </c>
      <c r="L1029" s="0" t="n">
        <v>960</v>
      </c>
      <c r="M1029" s="0" t="n">
        <v>816</v>
      </c>
      <c r="N1029" s="0" t="n">
        <v>1.176471</v>
      </c>
      <c r="O1029" s="0" t="n">
        <v>13</v>
      </c>
      <c r="P1029" s="0" t="n">
        <v>3</v>
      </c>
      <c r="Q1029" s="82" t="s">
        <v>527</v>
      </c>
      <c r="U1029" s="0" t="str">
        <f aca="false">IF(C1029="","",IF(COUNTIF(Campaigns!$A$7:$A$300,C1029)&gt;0,"✓",IF(N(K1029)=0,"– no spend","⚠ add to Campaigns tab")))</f>
        <v>✓</v>
      </c>
      <c r="V1029" s="83" t="n">
        <f aca="false">IF(K1029="","",K1029*IF(Settings!$B$22=Settings!$C$6,1,IF(Settings!$B$22="USD",1/INDEX(Settings!$B$29:$B$40,MONTH(A1029)),INDEX(Settings!$B$29:$B$40,MONTH(A1029)))))</f>
        <v>34.56</v>
      </c>
    </row>
    <row r="1030" customFormat="false" ht="15" hidden="false" customHeight="false" outlineLevel="0" collapsed="false">
      <c r="A1030" s="81" t="n">
        <v>46190</v>
      </c>
      <c r="B1030" s="81" t="n">
        <v>46190</v>
      </c>
      <c r="C1030" s="82" t="s">
        <v>168</v>
      </c>
      <c r="D1030" s="82" t="s">
        <v>522</v>
      </c>
      <c r="E1030" s="82" t="s">
        <v>529</v>
      </c>
      <c r="F1030" s="0" t="n">
        <v>1</v>
      </c>
      <c r="G1030" s="82" t="s">
        <v>534</v>
      </c>
      <c r="H1030" s="0" t="n">
        <v>72.98</v>
      </c>
      <c r="I1030" s="0" t="n">
        <v>100</v>
      </c>
      <c r="J1030" s="82" t="s">
        <v>528</v>
      </c>
      <c r="K1030" s="83" t="n">
        <v>72.98</v>
      </c>
      <c r="L1030" s="0" t="n">
        <v>938</v>
      </c>
      <c r="M1030" s="0" t="n">
        <v>781</v>
      </c>
      <c r="N1030" s="0" t="n">
        <v>1.201024</v>
      </c>
      <c r="O1030" s="0" t="n">
        <v>44</v>
      </c>
      <c r="P1030" s="0" t="n">
        <v>1</v>
      </c>
      <c r="Q1030" s="82" t="s">
        <v>527</v>
      </c>
      <c r="U1030" s="0" t="str">
        <f aca="false">IF(C1030="","",IF(COUNTIF(Campaigns!$A$7:$A$300,C1030)&gt;0,"✓",IF(N(K1030)=0,"– no spend","⚠ add to Campaigns tab")))</f>
        <v>✓</v>
      </c>
      <c r="V1030" s="83" t="n">
        <f aca="false">IF(K1030="","",K1030*IF(Settings!$B$22=Settings!$C$6,1,IF(Settings!$B$22="USD",1/INDEX(Settings!$B$29:$B$40,MONTH(A1030)),INDEX(Settings!$B$29:$B$40,MONTH(A1030)))))</f>
        <v>72.98</v>
      </c>
    </row>
    <row r="1031" customFormat="false" ht="15" hidden="false" customHeight="false" outlineLevel="0" collapsed="false">
      <c r="A1031" s="81" t="n">
        <v>46190</v>
      </c>
      <c r="B1031" s="81" t="n">
        <v>46190</v>
      </c>
      <c r="C1031" s="82" t="s">
        <v>178</v>
      </c>
      <c r="D1031" s="82" t="s">
        <v>530</v>
      </c>
      <c r="E1031" s="82" t="s">
        <v>529</v>
      </c>
      <c r="F1031" s="0" t="n">
        <v>1</v>
      </c>
      <c r="G1031" s="82" t="s">
        <v>524</v>
      </c>
      <c r="H1031" s="0" t="n">
        <v>27.2</v>
      </c>
      <c r="I1031" s="0" t="n">
        <v>15.48</v>
      </c>
      <c r="J1031" s="82" t="s">
        <v>528</v>
      </c>
      <c r="K1031" s="83" t="n">
        <v>27.2</v>
      </c>
      <c r="L1031" s="0" t="n">
        <v>496</v>
      </c>
      <c r="M1031" s="0" t="n">
        <v>430</v>
      </c>
      <c r="N1031" s="0" t="n">
        <v>1.153488</v>
      </c>
      <c r="O1031" s="0" t="n">
        <v>4</v>
      </c>
      <c r="P1031" s="0" t="n">
        <v>1</v>
      </c>
      <c r="Q1031" s="82" t="s">
        <v>527</v>
      </c>
      <c r="U1031" s="0" t="str">
        <f aca="false">IF(C1031="","",IF(COUNTIF(Campaigns!$A$7:$A$300,C1031)&gt;0,"✓",IF(N(K1031)=0,"– no spend","⚠ add to Campaigns tab")))</f>
        <v>✓</v>
      </c>
      <c r="V1031" s="83" t="n">
        <f aca="false">IF(K1031="","",K1031*IF(Settings!$B$22=Settings!$C$6,1,IF(Settings!$B$22="USD",1/INDEX(Settings!$B$29:$B$40,MONTH(A1031)),INDEX(Settings!$B$29:$B$40,MONTH(A1031)))))</f>
        <v>27.2</v>
      </c>
    </row>
    <row r="1032" customFormat="false" ht="15" hidden="false" customHeight="false" outlineLevel="0" collapsed="false">
      <c r="A1032" s="81" t="n">
        <v>46190</v>
      </c>
      <c r="B1032" s="81" t="n">
        <v>46190</v>
      </c>
      <c r="C1032" s="82" t="s">
        <v>170</v>
      </c>
      <c r="D1032" s="82" t="s">
        <v>522</v>
      </c>
      <c r="E1032" s="82" t="s">
        <v>523</v>
      </c>
      <c r="I1032" s="0" t="n">
        <v>70</v>
      </c>
      <c r="J1032" s="82" t="s">
        <v>528</v>
      </c>
      <c r="K1032" s="83" t="n">
        <v>39.05</v>
      </c>
      <c r="L1032" s="0" t="n">
        <v>944</v>
      </c>
      <c r="M1032" s="0" t="n">
        <v>832</v>
      </c>
      <c r="N1032" s="0" t="n">
        <v>1.134615</v>
      </c>
      <c r="O1032" s="0" t="n">
        <v>11</v>
      </c>
      <c r="Q1032" s="82" t="s">
        <v>527</v>
      </c>
      <c r="U1032" s="0" t="str">
        <f aca="false">IF(C1032="","",IF(COUNTIF(Campaigns!$A$7:$A$300,C1032)&gt;0,"✓",IF(N(K1032)=0,"– no spend","⚠ add to Campaigns tab")))</f>
        <v>✓</v>
      </c>
      <c r="V1032" s="83" t="n">
        <f aca="false">IF(K1032="","",K1032*IF(Settings!$B$22=Settings!$C$6,1,IF(Settings!$B$22="USD",1/INDEX(Settings!$B$29:$B$40,MONTH(A1032)),INDEX(Settings!$B$29:$B$40,MONTH(A1032)))))</f>
        <v>39.05</v>
      </c>
    </row>
    <row r="1033" customFormat="false" ht="15" hidden="false" customHeight="false" outlineLevel="0" collapsed="false">
      <c r="A1033" s="81" t="n">
        <v>46190</v>
      </c>
      <c r="B1033" s="81" t="n">
        <v>46190</v>
      </c>
      <c r="C1033" s="82" t="s">
        <v>176</v>
      </c>
      <c r="D1033" s="82" t="s">
        <v>530</v>
      </c>
      <c r="E1033" s="82" t="s">
        <v>529</v>
      </c>
      <c r="I1033" s="0" t="n">
        <v>10.32</v>
      </c>
      <c r="J1033" s="82" t="s">
        <v>528</v>
      </c>
      <c r="K1033" s="83" t="n">
        <v>36.74</v>
      </c>
      <c r="L1033" s="0" t="n">
        <v>1231</v>
      </c>
      <c r="M1033" s="0" t="n">
        <v>998</v>
      </c>
      <c r="N1033" s="0" t="n">
        <v>1.233467</v>
      </c>
      <c r="O1033" s="0" t="n">
        <v>9</v>
      </c>
      <c r="Q1033" s="82" t="s">
        <v>527</v>
      </c>
      <c r="U1033" s="0" t="str">
        <f aca="false">IF(C1033="","",IF(COUNTIF(Campaigns!$A$7:$A$300,C1033)&gt;0,"✓",IF(N(K1033)=0,"– no spend","⚠ add to Campaigns tab")))</f>
        <v>✓</v>
      </c>
      <c r="V1033" s="83" t="n">
        <f aca="false">IF(K1033="","",K1033*IF(Settings!$B$22=Settings!$C$6,1,IF(Settings!$B$22="USD",1/INDEX(Settings!$B$29:$B$40,MONTH(A1033)),INDEX(Settings!$B$29:$B$40,MONTH(A1033)))))</f>
        <v>36.74</v>
      </c>
    </row>
    <row r="1034" customFormat="false" ht="15" hidden="false" customHeight="false" outlineLevel="0" collapsed="false">
      <c r="A1034" s="81" t="n">
        <v>46190</v>
      </c>
      <c r="B1034" s="81" t="n">
        <v>46190</v>
      </c>
      <c r="C1034" s="82" t="s">
        <v>169</v>
      </c>
      <c r="D1034" s="82" t="s">
        <v>530</v>
      </c>
      <c r="E1034" s="82" t="s">
        <v>529</v>
      </c>
      <c r="F1034" s="0" t="n">
        <v>2</v>
      </c>
      <c r="G1034" s="82" t="s">
        <v>531</v>
      </c>
      <c r="H1034" s="0" t="n">
        <v>19.19</v>
      </c>
      <c r="I1034" s="0" t="n">
        <v>41.29</v>
      </c>
      <c r="J1034" s="82" t="s">
        <v>528</v>
      </c>
      <c r="K1034" s="83" t="n">
        <v>38.38</v>
      </c>
      <c r="L1034" s="0" t="n">
        <v>2599</v>
      </c>
      <c r="M1034" s="0" t="n">
        <v>2261</v>
      </c>
      <c r="N1034" s="0" t="n">
        <v>1.149491</v>
      </c>
      <c r="O1034" s="0" t="n">
        <v>24</v>
      </c>
      <c r="P1034" s="0" t="n">
        <v>2</v>
      </c>
      <c r="Q1034" s="82" t="s">
        <v>527</v>
      </c>
      <c r="U1034" s="0" t="str">
        <f aca="false">IF(C1034="","",IF(COUNTIF(Campaigns!$A$7:$A$300,C1034)&gt;0,"✓",IF(N(K1034)=0,"– no spend","⚠ add to Campaigns tab")))</f>
        <v>✓</v>
      </c>
      <c r="V1034" s="83" t="n">
        <f aca="false">IF(K1034="","",K1034*IF(Settings!$B$22=Settings!$C$6,1,IF(Settings!$B$22="USD",1/INDEX(Settings!$B$29:$B$40,MONTH(A1034)),INDEX(Settings!$B$29:$B$40,MONTH(A1034)))))</f>
        <v>38.38</v>
      </c>
    </row>
    <row r="1035" customFormat="false" ht="15" hidden="false" customHeight="false" outlineLevel="0" collapsed="false">
      <c r="A1035" s="81" t="n">
        <v>46191</v>
      </c>
      <c r="B1035" s="81" t="n">
        <v>46191</v>
      </c>
      <c r="C1035" s="82" t="s">
        <v>167</v>
      </c>
      <c r="D1035" s="82" t="s">
        <v>522</v>
      </c>
      <c r="E1035" s="82" t="s">
        <v>523</v>
      </c>
      <c r="F1035" s="0" t="n">
        <v>1</v>
      </c>
      <c r="G1035" s="82" t="s">
        <v>524</v>
      </c>
      <c r="H1035" s="0" t="n">
        <v>86.9</v>
      </c>
      <c r="I1035" s="0" t="n">
        <v>50</v>
      </c>
      <c r="J1035" s="82" t="s">
        <v>528</v>
      </c>
      <c r="K1035" s="83" t="n">
        <v>86.9</v>
      </c>
      <c r="L1035" s="0" t="n">
        <v>5720</v>
      </c>
      <c r="M1035" s="0" t="n">
        <v>4715</v>
      </c>
      <c r="N1035" s="0" t="n">
        <v>1.21315</v>
      </c>
      <c r="O1035" s="0" t="n">
        <v>47</v>
      </c>
      <c r="P1035" s="0" t="n">
        <v>1</v>
      </c>
      <c r="Q1035" s="82" t="s">
        <v>527</v>
      </c>
      <c r="U1035" s="0" t="str">
        <f aca="false">IF(C1035="","",IF(COUNTIF(Campaigns!$A$7:$A$300,C1035)&gt;0,"✓",IF(N(K1035)=0,"– no spend","⚠ add to Campaigns tab")))</f>
        <v>✓</v>
      </c>
      <c r="V1035" s="83" t="n">
        <f aca="false">IF(K1035="","",K1035*IF(Settings!$B$22=Settings!$C$6,1,IF(Settings!$B$22="USD",1/INDEX(Settings!$B$29:$B$40,MONTH(A1035)),INDEX(Settings!$B$29:$B$40,MONTH(A1035)))))</f>
        <v>86.9</v>
      </c>
    </row>
    <row r="1036" customFormat="false" ht="15" hidden="false" customHeight="false" outlineLevel="0" collapsed="false">
      <c r="A1036" s="81" t="n">
        <v>46191</v>
      </c>
      <c r="B1036" s="81" t="n">
        <v>46191</v>
      </c>
      <c r="C1036" s="82" t="s">
        <v>166</v>
      </c>
      <c r="D1036" s="82" t="s">
        <v>522</v>
      </c>
      <c r="E1036" s="82" t="s">
        <v>523</v>
      </c>
      <c r="F1036" s="0" t="n">
        <v>9</v>
      </c>
      <c r="G1036" s="82" t="s">
        <v>524</v>
      </c>
      <c r="H1036" s="0" t="n">
        <v>17.94555556</v>
      </c>
      <c r="I1036" s="82" t="s">
        <v>525</v>
      </c>
      <c r="J1036" s="82" t="s">
        <v>526</v>
      </c>
      <c r="K1036" s="83" t="n">
        <v>161.51</v>
      </c>
      <c r="L1036" s="0" t="n">
        <v>10700</v>
      </c>
      <c r="M1036" s="0" t="n">
        <v>9180</v>
      </c>
      <c r="N1036" s="0" t="n">
        <v>1.165577</v>
      </c>
      <c r="O1036" s="0" t="n">
        <v>102</v>
      </c>
      <c r="P1036" s="0" t="n">
        <v>11</v>
      </c>
      <c r="Q1036" s="82" t="s">
        <v>527</v>
      </c>
      <c r="U1036" s="0" t="str">
        <f aca="false">IF(C1036="","",IF(COUNTIF(Campaigns!$A$7:$A$300,C1036)&gt;0,"✓",IF(N(K1036)=0,"– no spend","⚠ add to Campaigns tab")))</f>
        <v>✓</v>
      </c>
      <c r="V1036" s="83" t="n">
        <f aca="false">IF(K1036="","",K1036*IF(Settings!$B$22=Settings!$C$6,1,IF(Settings!$B$22="USD",1/INDEX(Settings!$B$29:$B$40,MONTH(A1036)),INDEX(Settings!$B$29:$B$40,MONTH(A1036)))))</f>
        <v>161.51</v>
      </c>
    </row>
    <row r="1037" customFormat="false" ht="15" hidden="false" customHeight="false" outlineLevel="0" collapsed="false">
      <c r="A1037" s="81" t="n">
        <v>46191</v>
      </c>
      <c r="B1037" s="81" t="n">
        <v>46191</v>
      </c>
      <c r="C1037" s="82" t="s">
        <v>172</v>
      </c>
      <c r="D1037" s="82" t="s">
        <v>530</v>
      </c>
      <c r="E1037" s="82" t="s">
        <v>529</v>
      </c>
      <c r="F1037" s="0" t="n">
        <v>2</v>
      </c>
      <c r="G1037" s="82" t="s">
        <v>524</v>
      </c>
      <c r="H1037" s="0" t="n">
        <v>32.33</v>
      </c>
      <c r="I1037" s="0" t="n">
        <v>20.65</v>
      </c>
      <c r="J1037" s="82" t="s">
        <v>528</v>
      </c>
      <c r="K1037" s="83" t="n">
        <v>64.66</v>
      </c>
      <c r="L1037" s="0" t="n">
        <v>2111</v>
      </c>
      <c r="M1037" s="0" t="n">
        <v>1593</v>
      </c>
      <c r="N1037" s="0" t="n">
        <v>1.325173</v>
      </c>
      <c r="O1037" s="0" t="n">
        <v>18</v>
      </c>
      <c r="P1037" s="0" t="n">
        <v>2</v>
      </c>
      <c r="Q1037" s="82" t="s">
        <v>527</v>
      </c>
      <c r="U1037" s="0" t="str">
        <f aca="false">IF(C1037="","",IF(COUNTIF(Campaigns!$A$7:$A$300,C1037)&gt;0,"✓",IF(N(K1037)=0,"– no spend","⚠ add to Campaigns tab")))</f>
        <v>✓</v>
      </c>
      <c r="V1037" s="83" t="n">
        <f aca="false">IF(K1037="","",K1037*IF(Settings!$B$22=Settings!$C$6,1,IF(Settings!$B$22="USD",1/INDEX(Settings!$B$29:$B$40,MONTH(A1037)),INDEX(Settings!$B$29:$B$40,MONTH(A1037)))))</f>
        <v>64.66</v>
      </c>
    </row>
    <row r="1038" customFormat="false" ht="15" hidden="false" customHeight="false" outlineLevel="0" collapsed="false">
      <c r="A1038" s="81" t="n">
        <v>46191</v>
      </c>
      <c r="B1038" s="81" t="n">
        <v>46191</v>
      </c>
      <c r="C1038" s="82" t="s">
        <v>173</v>
      </c>
      <c r="D1038" s="82" t="s">
        <v>530</v>
      </c>
      <c r="E1038" s="82" t="s">
        <v>529</v>
      </c>
      <c r="F1038" s="0" t="n">
        <v>4</v>
      </c>
      <c r="G1038" s="82" t="s">
        <v>524</v>
      </c>
      <c r="H1038" s="0" t="n">
        <v>17.935</v>
      </c>
      <c r="I1038" s="0" t="n">
        <v>25.65</v>
      </c>
      <c r="J1038" s="82" t="s">
        <v>528</v>
      </c>
      <c r="K1038" s="83" t="n">
        <v>71.74</v>
      </c>
      <c r="L1038" s="0" t="n">
        <v>2424</v>
      </c>
      <c r="M1038" s="0" t="n">
        <v>1751</v>
      </c>
      <c r="N1038" s="0" t="n">
        <v>1.384352</v>
      </c>
      <c r="O1038" s="0" t="n">
        <v>27</v>
      </c>
      <c r="P1038" s="0" t="n">
        <v>4</v>
      </c>
      <c r="Q1038" s="82" t="s">
        <v>527</v>
      </c>
      <c r="U1038" s="0" t="str">
        <f aca="false">IF(C1038="","",IF(COUNTIF(Campaigns!$A$7:$A$300,C1038)&gt;0,"✓",IF(N(K1038)=0,"– no spend","⚠ add to Campaigns tab")))</f>
        <v>✓</v>
      </c>
      <c r="V1038" s="83" t="n">
        <f aca="false">IF(K1038="","",K1038*IF(Settings!$B$22=Settings!$C$6,1,IF(Settings!$B$22="USD",1/INDEX(Settings!$B$29:$B$40,MONTH(A1038)),INDEX(Settings!$B$29:$B$40,MONTH(A1038)))))</f>
        <v>71.74</v>
      </c>
    </row>
    <row r="1039" customFormat="false" ht="15" hidden="false" customHeight="false" outlineLevel="0" collapsed="false">
      <c r="A1039" s="81" t="n">
        <v>46191</v>
      </c>
      <c r="B1039" s="81" t="n">
        <v>46191</v>
      </c>
      <c r="C1039" s="82" t="s">
        <v>178</v>
      </c>
      <c r="D1039" s="82" t="s">
        <v>530</v>
      </c>
      <c r="E1039" s="82" t="s">
        <v>529</v>
      </c>
      <c r="F1039" s="0" t="n">
        <v>1</v>
      </c>
      <c r="G1039" s="82" t="s">
        <v>524</v>
      </c>
      <c r="H1039" s="0" t="n">
        <v>41.75</v>
      </c>
      <c r="I1039" s="0" t="n">
        <v>15.48</v>
      </c>
      <c r="J1039" s="82" t="s">
        <v>528</v>
      </c>
      <c r="K1039" s="83" t="n">
        <v>41.75</v>
      </c>
      <c r="L1039" s="0" t="n">
        <v>1274</v>
      </c>
      <c r="M1039" s="0" t="n">
        <v>982</v>
      </c>
      <c r="N1039" s="0" t="n">
        <v>1.297352</v>
      </c>
      <c r="O1039" s="0" t="n">
        <v>12</v>
      </c>
      <c r="P1039" s="0" t="n">
        <v>2</v>
      </c>
      <c r="Q1039" s="82" t="s">
        <v>527</v>
      </c>
      <c r="U1039" s="0" t="str">
        <f aca="false">IF(C1039="","",IF(COUNTIF(Campaigns!$A$7:$A$300,C1039)&gt;0,"✓",IF(N(K1039)=0,"– no spend","⚠ add to Campaigns tab")))</f>
        <v>✓</v>
      </c>
      <c r="V1039" s="83" t="n">
        <f aca="false">IF(K1039="","",K1039*IF(Settings!$B$22=Settings!$C$6,1,IF(Settings!$B$22="USD",1/INDEX(Settings!$B$29:$B$40,MONTH(A1039)),INDEX(Settings!$B$29:$B$40,MONTH(A1039)))))</f>
        <v>41.75</v>
      </c>
    </row>
    <row r="1040" customFormat="false" ht="15" hidden="false" customHeight="false" outlineLevel="0" collapsed="false">
      <c r="A1040" s="81" t="n">
        <v>46191</v>
      </c>
      <c r="B1040" s="81" t="n">
        <v>46191</v>
      </c>
      <c r="C1040" s="82" t="s">
        <v>176</v>
      </c>
      <c r="D1040" s="82" t="s">
        <v>530</v>
      </c>
      <c r="E1040" s="82" t="s">
        <v>529</v>
      </c>
      <c r="F1040" s="0" t="n">
        <v>2</v>
      </c>
      <c r="G1040" s="82" t="s">
        <v>524</v>
      </c>
      <c r="H1040" s="0" t="n">
        <v>37.515</v>
      </c>
      <c r="I1040" s="0" t="n">
        <v>10.32</v>
      </c>
      <c r="J1040" s="82" t="s">
        <v>528</v>
      </c>
      <c r="K1040" s="83" t="n">
        <v>75.03</v>
      </c>
      <c r="L1040" s="0" t="n">
        <v>2905</v>
      </c>
      <c r="M1040" s="0" t="n">
        <v>1875</v>
      </c>
      <c r="N1040" s="0" t="n">
        <v>1.549333</v>
      </c>
      <c r="O1040" s="0" t="n">
        <v>29</v>
      </c>
      <c r="P1040" s="0" t="n">
        <v>2</v>
      </c>
      <c r="Q1040" s="82" t="s">
        <v>527</v>
      </c>
      <c r="U1040" s="0" t="str">
        <f aca="false">IF(C1040="","",IF(COUNTIF(Campaigns!$A$7:$A$300,C1040)&gt;0,"✓",IF(N(K1040)=0,"– no spend","⚠ add to Campaigns tab")))</f>
        <v>✓</v>
      </c>
      <c r="V1040" s="83" t="n">
        <f aca="false">IF(K1040="","",K1040*IF(Settings!$B$22=Settings!$C$6,1,IF(Settings!$B$22="USD",1/INDEX(Settings!$B$29:$B$40,MONTH(A1040)),INDEX(Settings!$B$29:$B$40,MONTH(A1040)))))</f>
        <v>75.03</v>
      </c>
    </row>
    <row r="1041" customFormat="false" ht="15" hidden="false" customHeight="false" outlineLevel="0" collapsed="false">
      <c r="A1041" s="81" t="n">
        <v>46191</v>
      </c>
      <c r="B1041" s="81" t="n">
        <v>46191</v>
      </c>
      <c r="C1041" s="82" t="s">
        <v>169</v>
      </c>
      <c r="D1041" s="82" t="s">
        <v>530</v>
      </c>
      <c r="E1041" s="82" t="s">
        <v>529</v>
      </c>
      <c r="F1041" s="0" t="n">
        <v>2</v>
      </c>
      <c r="G1041" s="82" t="s">
        <v>531</v>
      </c>
      <c r="H1041" s="0" t="n">
        <v>20.93</v>
      </c>
      <c r="I1041" s="0" t="n">
        <v>41.29</v>
      </c>
      <c r="J1041" s="82" t="s">
        <v>528</v>
      </c>
      <c r="K1041" s="83" t="n">
        <v>41.86</v>
      </c>
      <c r="L1041" s="0" t="n">
        <v>3022</v>
      </c>
      <c r="M1041" s="0" t="n">
        <v>2363</v>
      </c>
      <c r="N1041" s="0" t="n">
        <v>1.278883</v>
      </c>
      <c r="O1041" s="0" t="n">
        <v>26</v>
      </c>
      <c r="P1041" s="0" t="n">
        <v>2</v>
      </c>
      <c r="Q1041" s="82" t="s">
        <v>527</v>
      </c>
      <c r="U1041" s="0" t="str">
        <f aca="false">IF(C1041="","",IF(COUNTIF(Campaigns!$A$7:$A$300,C1041)&gt;0,"✓",IF(N(K1041)=0,"– no spend","⚠ add to Campaigns tab")))</f>
        <v>✓</v>
      </c>
      <c r="V1041" s="83" t="n">
        <f aca="false">IF(K1041="","",K1041*IF(Settings!$B$22=Settings!$C$6,1,IF(Settings!$B$22="USD",1/INDEX(Settings!$B$29:$B$40,MONTH(A1041)),INDEX(Settings!$B$29:$B$40,MONTH(A1041)))))</f>
        <v>41.86</v>
      </c>
    </row>
    <row r="1042" customFormat="false" ht="15" hidden="false" customHeight="false" outlineLevel="0" collapsed="false">
      <c r="A1042" s="81" t="n">
        <v>46192</v>
      </c>
      <c r="B1042" s="81" t="n">
        <v>46192</v>
      </c>
      <c r="C1042" s="82" t="s">
        <v>167</v>
      </c>
      <c r="D1042" s="82" t="s">
        <v>522</v>
      </c>
      <c r="E1042" s="82" t="s">
        <v>523</v>
      </c>
      <c r="F1042" s="0" t="n">
        <v>3</v>
      </c>
      <c r="G1042" s="82" t="s">
        <v>524</v>
      </c>
      <c r="H1042" s="0" t="n">
        <v>30.76</v>
      </c>
      <c r="I1042" s="0" t="n">
        <v>50</v>
      </c>
      <c r="J1042" s="82" t="s">
        <v>528</v>
      </c>
      <c r="K1042" s="83" t="n">
        <v>92.28</v>
      </c>
      <c r="L1042" s="0" t="n">
        <v>4711</v>
      </c>
      <c r="M1042" s="0" t="n">
        <v>3666</v>
      </c>
      <c r="N1042" s="0" t="n">
        <v>1.285052</v>
      </c>
      <c r="O1042" s="0" t="n">
        <v>88</v>
      </c>
      <c r="P1042" s="0" t="n">
        <v>4</v>
      </c>
      <c r="Q1042" s="82" t="s">
        <v>527</v>
      </c>
      <c r="U1042" s="0" t="str">
        <f aca="false">IF(C1042="","",IF(COUNTIF(Campaigns!$A$7:$A$300,C1042)&gt;0,"✓",IF(N(K1042)=0,"– no spend","⚠ add to Campaigns tab")))</f>
        <v>✓</v>
      </c>
      <c r="V1042" s="83" t="n">
        <f aca="false">IF(K1042="","",K1042*IF(Settings!$B$22=Settings!$C$6,1,IF(Settings!$B$22="USD",1/INDEX(Settings!$B$29:$B$40,MONTH(A1042)),INDEX(Settings!$B$29:$B$40,MONTH(A1042)))))</f>
        <v>92.28</v>
      </c>
    </row>
    <row r="1043" customFormat="false" ht="15" hidden="false" customHeight="false" outlineLevel="0" collapsed="false">
      <c r="A1043" s="81" t="n">
        <v>46192</v>
      </c>
      <c r="B1043" s="81" t="n">
        <v>46192</v>
      </c>
      <c r="C1043" s="82" t="s">
        <v>166</v>
      </c>
      <c r="D1043" s="82" t="s">
        <v>522</v>
      </c>
      <c r="E1043" s="82" t="s">
        <v>523</v>
      </c>
      <c r="F1043" s="0" t="n">
        <v>5</v>
      </c>
      <c r="G1043" s="82" t="s">
        <v>524</v>
      </c>
      <c r="H1043" s="0" t="n">
        <v>33.254</v>
      </c>
      <c r="I1043" s="82" t="s">
        <v>525</v>
      </c>
      <c r="J1043" s="82" t="s">
        <v>526</v>
      </c>
      <c r="K1043" s="83" t="n">
        <v>166.27</v>
      </c>
      <c r="L1043" s="0" t="n">
        <v>10771</v>
      </c>
      <c r="M1043" s="0" t="n">
        <v>9282</v>
      </c>
      <c r="N1043" s="0" t="n">
        <v>1.160418</v>
      </c>
      <c r="O1043" s="0" t="n">
        <v>105</v>
      </c>
      <c r="P1043" s="0" t="n">
        <v>5</v>
      </c>
      <c r="Q1043" s="82" t="s">
        <v>527</v>
      </c>
      <c r="U1043" s="0" t="str">
        <f aca="false">IF(C1043="","",IF(COUNTIF(Campaigns!$A$7:$A$300,C1043)&gt;0,"✓",IF(N(K1043)=0,"– no spend","⚠ add to Campaigns tab")))</f>
        <v>✓</v>
      </c>
      <c r="V1043" s="83" t="n">
        <f aca="false">IF(K1043="","",K1043*IF(Settings!$B$22=Settings!$C$6,1,IF(Settings!$B$22="USD",1/INDEX(Settings!$B$29:$B$40,MONTH(A1043)),INDEX(Settings!$B$29:$B$40,MONTH(A1043)))))</f>
        <v>166.27</v>
      </c>
    </row>
    <row r="1044" customFormat="false" ht="15" hidden="false" customHeight="false" outlineLevel="0" collapsed="false">
      <c r="A1044" s="81" t="n">
        <v>46192</v>
      </c>
      <c r="B1044" s="81" t="n">
        <v>46192</v>
      </c>
      <c r="C1044" s="82" t="s">
        <v>172</v>
      </c>
      <c r="D1044" s="82" t="s">
        <v>530</v>
      </c>
      <c r="E1044" s="82" t="s">
        <v>529</v>
      </c>
      <c r="F1044" s="0" t="n">
        <v>2</v>
      </c>
      <c r="G1044" s="82" t="s">
        <v>524</v>
      </c>
      <c r="H1044" s="0" t="n">
        <v>34.995</v>
      </c>
      <c r="I1044" s="0" t="n">
        <v>20.65</v>
      </c>
      <c r="J1044" s="82" t="s">
        <v>528</v>
      </c>
      <c r="K1044" s="83" t="n">
        <v>69.99</v>
      </c>
      <c r="L1044" s="0" t="n">
        <v>1708</v>
      </c>
      <c r="M1044" s="0" t="n">
        <v>1366</v>
      </c>
      <c r="N1044" s="0" t="n">
        <v>1.250366</v>
      </c>
      <c r="O1044" s="0" t="n">
        <v>14</v>
      </c>
      <c r="P1044" s="0" t="n">
        <v>2</v>
      </c>
      <c r="Q1044" s="82" t="s">
        <v>527</v>
      </c>
      <c r="U1044" s="0" t="str">
        <f aca="false">IF(C1044="","",IF(COUNTIF(Campaigns!$A$7:$A$300,C1044)&gt;0,"✓",IF(N(K1044)=0,"– no spend","⚠ add to Campaigns tab")))</f>
        <v>✓</v>
      </c>
      <c r="V1044" s="83" t="n">
        <f aca="false">IF(K1044="","",K1044*IF(Settings!$B$22=Settings!$C$6,1,IF(Settings!$B$22="USD",1/INDEX(Settings!$B$29:$B$40,MONTH(A1044)),INDEX(Settings!$B$29:$B$40,MONTH(A1044)))))</f>
        <v>69.99</v>
      </c>
    </row>
    <row r="1045" customFormat="false" ht="15" hidden="false" customHeight="false" outlineLevel="0" collapsed="false">
      <c r="A1045" s="81" t="n">
        <v>46192</v>
      </c>
      <c r="B1045" s="81" t="n">
        <v>46192</v>
      </c>
      <c r="C1045" s="82" t="s">
        <v>173</v>
      </c>
      <c r="D1045" s="82" t="s">
        <v>530</v>
      </c>
      <c r="E1045" s="82" t="s">
        <v>529</v>
      </c>
      <c r="F1045" s="0" t="n">
        <v>3</v>
      </c>
      <c r="G1045" s="82" t="s">
        <v>524</v>
      </c>
      <c r="H1045" s="0" t="n">
        <v>16.86</v>
      </c>
      <c r="I1045" s="0" t="n">
        <v>25.65</v>
      </c>
      <c r="J1045" s="82" t="s">
        <v>528</v>
      </c>
      <c r="K1045" s="83" t="n">
        <v>50.58</v>
      </c>
      <c r="L1045" s="0" t="n">
        <v>1707</v>
      </c>
      <c r="M1045" s="0" t="n">
        <v>1406</v>
      </c>
      <c r="N1045" s="0" t="n">
        <v>1.214083</v>
      </c>
      <c r="O1045" s="0" t="n">
        <v>19</v>
      </c>
      <c r="P1045" s="0" t="n">
        <v>3</v>
      </c>
      <c r="Q1045" s="82" t="s">
        <v>527</v>
      </c>
      <c r="U1045" s="0" t="str">
        <f aca="false">IF(C1045="","",IF(COUNTIF(Campaigns!$A$7:$A$300,C1045)&gt;0,"✓",IF(N(K1045)=0,"– no spend","⚠ add to Campaigns tab")))</f>
        <v>✓</v>
      </c>
      <c r="V1045" s="83" t="n">
        <f aca="false">IF(K1045="","",K1045*IF(Settings!$B$22=Settings!$C$6,1,IF(Settings!$B$22="USD",1/INDEX(Settings!$B$29:$B$40,MONTH(A1045)),INDEX(Settings!$B$29:$B$40,MONTH(A1045)))))</f>
        <v>50.58</v>
      </c>
    </row>
    <row r="1046" customFormat="false" ht="15" hidden="false" customHeight="false" outlineLevel="0" collapsed="false">
      <c r="A1046" s="81" t="n">
        <v>46192</v>
      </c>
      <c r="B1046" s="81" t="n">
        <v>46192</v>
      </c>
      <c r="C1046" s="82" t="s">
        <v>178</v>
      </c>
      <c r="D1046" s="82" t="s">
        <v>530</v>
      </c>
      <c r="E1046" s="82" t="s">
        <v>529</v>
      </c>
      <c r="F1046" s="0" t="n">
        <v>2</v>
      </c>
      <c r="G1046" s="82" t="s">
        <v>524</v>
      </c>
      <c r="H1046" s="0" t="n">
        <v>17.985</v>
      </c>
      <c r="I1046" s="0" t="n">
        <v>15.48</v>
      </c>
      <c r="J1046" s="82" t="s">
        <v>528</v>
      </c>
      <c r="K1046" s="83" t="n">
        <v>35.97</v>
      </c>
      <c r="L1046" s="0" t="n">
        <v>1156</v>
      </c>
      <c r="M1046" s="0" t="n">
        <v>937</v>
      </c>
      <c r="N1046" s="0" t="n">
        <v>1.233725</v>
      </c>
      <c r="O1046" s="0" t="n">
        <v>17</v>
      </c>
      <c r="P1046" s="0" t="n">
        <v>2</v>
      </c>
      <c r="Q1046" s="82" t="s">
        <v>527</v>
      </c>
      <c r="U1046" s="0" t="str">
        <f aca="false">IF(C1046="","",IF(COUNTIF(Campaigns!$A$7:$A$300,C1046)&gt;0,"✓",IF(N(K1046)=0,"– no spend","⚠ add to Campaigns tab")))</f>
        <v>✓</v>
      </c>
      <c r="V1046" s="83" t="n">
        <f aca="false">IF(K1046="","",K1046*IF(Settings!$B$22=Settings!$C$6,1,IF(Settings!$B$22="USD",1/INDEX(Settings!$B$29:$B$40,MONTH(A1046)),INDEX(Settings!$B$29:$B$40,MONTH(A1046)))))</f>
        <v>35.97</v>
      </c>
    </row>
    <row r="1047" customFormat="false" ht="15" hidden="false" customHeight="false" outlineLevel="0" collapsed="false">
      <c r="A1047" s="81" t="n">
        <v>46192</v>
      </c>
      <c r="B1047" s="81" t="n">
        <v>46192</v>
      </c>
      <c r="C1047" s="82" t="s">
        <v>176</v>
      </c>
      <c r="D1047" s="82" t="s">
        <v>530</v>
      </c>
      <c r="E1047" s="82" t="s">
        <v>529</v>
      </c>
      <c r="F1047" s="0" t="n">
        <v>3</v>
      </c>
      <c r="G1047" s="82" t="s">
        <v>524</v>
      </c>
      <c r="H1047" s="0" t="n">
        <v>22.41333333</v>
      </c>
      <c r="I1047" s="0" t="n">
        <v>10.32</v>
      </c>
      <c r="J1047" s="82" t="s">
        <v>528</v>
      </c>
      <c r="K1047" s="83" t="n">
        <v>67.24</v>
      </c>
      <c r="L1047" s="0" t="n">
        <v>2341</v>
      </c>
      <c r="M1047" s="0" t="n">
        <v>1732</v>
      </c>
      <c r="N1047" s="0" t="n">
        <v>1.351617</v>
      </c>
      <c r="O1047" s="0" t="n">
        <v>34</v>
      </c>
      <c r="P1047" s="0" t="n">
        <v>3</v>
      </c>
      <c r="Q1047" s="82" t="s">
        <v>527</v>
      </c>
      <c r="U1047" s="0" t="str">
        <f aca="false">IF(C1047="","",IF(COUNTIF(Campaigns!$A$7:$A$300,C1047)&gt;0,"✓",IF(N(K1047)=0,"– no spend","⚠ add to Campaigns tab")))</f>
        <v>✓</v>
      </c>
      <c r="V1047" s="83" t="n">
        <f aca="false">IF(K1047="","",K1047*IF(Settings!$B$22=Settings!$C$6,1,IF(Settings!$B$22="USD",1/INDEX(Settings!$B$29:$B$40,MONTH(A1047)),INDEX(Settings!$B$29:$B$40,MONTH(A1047)))))</f>
        <v>67.24</v>
      </c>
    </row>
    <row r="1048" customFormat="false" ht="15" hidden="false" customHeight="false" outlineLevel="0" collapsed="false">
      <c r="A1048" s="81" t="n">
        <v>46192</v>
      </c>
      <c r="B1048" s="81" t="n">
        <v>46192</v>
      </c>
      <c r="C1048" s="82" t="s">
        <v>169</v>
      </c>
      <c r="D1048" s="82" t="s">
        <v>530</v>
      </c>
      <c r="E1048" s="82" t="s">
        <v>529</v>
      </c>
      <c r="F1048" s="0" t="n">
        <v>6</v>
      </c>
      <c r="G1048" s="82" t="s">
        <v>531</v>
      </c>
      <c r="H1048" s="0" t="n">
        <v>5.71333333</v>
      </c>
      <c r="I1048" s="0" t="n">
        <v>41.29</v>
      </c>
      <c r="J1048" s="82" t="s">
        <v>528</v>
      </c>
      <c r="K1048" s="83" t="n">
        <v>34.28</v>
      </c>
      <c r="L1048" s="0" t="n">
        <v>1845</v>
      </c>
      <c r="M1048" s="0" t="n">
        <v>1470</v>
      </c>
      <c r="N1048" s="0" t="n">
        <v>1.255102</v>
      </c>
      <c r="O1048" s="0" t="n">
        <v>26</v>
      </c>
      <c r="P1048" s="0" t="n">
        <v>6</v>
      </c>
      <c r="Q1048" s="82" t="s">
        <v>527</v>
      </c>
      <c r="U1048" s="0" t="str">
        <f aca="false">IF(C1048="","",IF(COUNTIF(Campaigns!$A$7:$A$300,C1048)&gt;0,"✓",IF(N(K1048)=0,"– no spend","⚠ add to Campaigns tab")))</f>
        <v>✓</v>
      </c>
      <c r="V1048" s="83" t="n">
        <f aca="false">IF(K1048="","",K1048*IF(Settings!$B$22=Settings!$C$6,1,IF(Settings!$B$22="USD",1/INDEX(Settings!$B$29:$B$40,MONTH(A1048)),INDEX(Settings!$B$29:$B$40,MONTH(A1048)))))</f>
        <v>34.28</v>
      </c>
    </row>
    <row r="1049" customFormat="false" ht="15" hidden="false" customHeight="false" outlineLevel="0" collapsed="false">
      <c r="A1049" s="81" t="n">
        <v>46193</v>
      </c>
      <c r="B1049" s="81" t="n">
        <v>46193</v>
      </c>
      <c r="C1049" s="82" t="s">
        <v>167</v>
      </c>
      <c r="D1049" s="82" t="s">
        <v>522</v>
      </c>
      <c r="E1049" s="82" t="s">
        <v>523</v>
      </c>
      <c r="F1049" s="0" t="n">
        <v>2</v>
      </c>
      <c r="G1049" s="82" t="s">
        <v>524</v>
      </c>
      <c r="H1049" s="0" t="n">
        <v>45.72</v>
      </c>
      <c r="I1049" s="0" t="n">
        <v>50</v>
      </c>
      <c r="J1049" s="82" t="s">
        <v>528</v>
      </c>
      <c r="K1049" s="83" t="n">
        <v>91.44</v>
      </c>
      <c r="L1049" s="0" t="n">
        <v>4823</v>
      </c>
      <c r="M1049" s="0" t="n">
        <v>3783</v>
      </c>
      <c r="N1049" s="0" t="n">
        <v>1.274914</v>
      </c>
      <c r="O1049" s="0" t="n">
        <v>93</v>
      </c>
      <c r="P1049" s="0" t="n">
        <v>2</v>
      </c>
      <c r="Q1049" s="82" t="s">
        <v>527</v>
      </c>
      <c r="U1049" s="0" t="str">
        <f aca="false">IF(C1049="","",IF(COUNTIF(Campaigns!$A$7:$A$300,C1049)&gt;0,"✓",IF(N(K1049)=0,"– no spend","⚠ add to Campaigns tab")))</f>
        <v>✓</v>
      </c>
      <c r="V1049" s="83" t="n">
        <f aca="false">IF(K1049="","",K1049*IF(Settings!$B$22=Settings!$C$6,1,IF(Settings!$B$22="USD",1/INDEX(Settings!$B$29:$B$40,MONTH(A1049)),INDEX(Settings!$B$29:$B$40,MONTH(A1049)))))</f>
        <v>91.44</v>
      </c>
    </row>
    <row r="1050" customFormat="false" ht="15" hidden="false" customHeight="false" outlineLevel="0" collapsed="false">
      <c r="A1050" s="81" t="n">
        <v>46193</v>
      </c>
      <c r="B1050" s="81" t="n">
        <v>46193</v>
      </c>
      <c r="C1050" s="82" t="s">
        <v>166</v>
      </c>
      <c r="D1050" s="82" t="s">
        <v>522</v>
      </c>
      <c r="E1050" s="82" t="s">
        <v>523</v>
      </c>
      <c r="F1050" s="0" t="n">
        <v>1</v>
      </c>
      <c r="G1050" s="82" t="s">
        <v>524</v>
      </c>
      <c r="H1050" s="0" t="n">
        <v>148.35</v>
      </c>
      <c r="I1050" s="82" t="s">
        <v>525</v>
      </c>
      <c r="J1050" s="82" t="s">
        <v>526</v>
      </c>
      <c r="K1050" s="83" t="n">
        <v>148.35</v>
      </c>
      <c r="L1050" s="0" t="n">
        <v>9221</v>
      </c>
      <c r="M1050" s="0" t="n">
        <v>7787</v>
      </c>
      <c r="N1050" s="0" t="n">
        <v>1.184153</v>
      </c>
      <c r="O1050" s="0" t="n">
        <v>85</v>
      </c>
      <c r="P1050" s="0" t="n">
        <v>2</v>
      </c>
      <c r="Q1050" s="82" t="s">
        <v>527</v>
      </c>
      <c r="U1050" s="0" t="str">
        <f aca="false">IF(C1050="","",IF(COUNTIF(Campaigns!$A$7:$A$300,C1050)&gt;0,"✓",IF(N(K1050)=0,"– no spend","⚠ add to Campaigns tab")))</f>
        <v>✓</v>
      </c>
      <c r="V1050" s="83" t="n">
        <f aca="false">IF(K1050="","",K1050*IF(Settings!$B$22=Settings!$C$6,1,IF(Settings!$B$22="USD",1/INDEX(Settings!$B$29:$B$40,MONTH(A1050)),INDEX(Settings!$B$29:$B$40,MONTH(A1050)))))</f>
        <v>148.35</v>
      </c>
    </row>
    <row r="1051" customFormat="false" ht="15" hidden="false" customHeight="false" outlineLevel="0" collapsed="false">
      <c r="A1051" s="81" t="n">
        <v>46193</v>
      </c>
      <c r="B1051" s="81" t="n">
        <v>46193</v>
      </c>
      <c r="C1051" s="82" t="s">
        <v>172</v>
      </c>
      <c r="D1051" s="82" t="s">
        <v>530</v>
      </c>
      <c r="E1051" s="82" t="s">
        <v>529</v>
      </c>
      <c r="F1051" s="0" t="n">
        <v>2</v>
      </c>
      <c r="G1051" s="82" t="s">
        <v>524</v>
      </c>
      <c r="H1051" s="0" t="n">
        <v>34.34</v>
      </c>
      <c r="I1051" s="0" t="n">
        <v>20.65</v>
      </c>
      <c r="J1051" s="82" t="s">
        <v>528</v>
      </c>
      <c r="K1051" s="83" t="n">
        <v>68.68</v>
      </c>
      <c r="L1051" s="0" t="n">
        <v>1501</v>
      </c>
      <c r="M1051" s="0" t="n">
        <v>1282</v>
      </c>
      <c r="N1051" s="0" t="n">
        <v>1.170827</v>
      </c>
      <c r="O1051" s="0" t="n">
        <v>13</v>
      </c>
      <c r="P1051" s="0" t="n">
        <v>2</v>
      </c>
      <c r="Q1051" s="82" t="s">
        <v>527</v>
      </c>
      <c r="U1051" s="0" t="str">
        <f aca="false">IF(C1051="","",IF(COUNTIF(Campaigns!$A$7:$A$300,C1051)&gt;0,"✓",IF(N(K1051)=0,"– no spend","⚠ add to Campaigns tab")))</f>
        <v>✓</v>
      </c>
      <c r="V1051" s="83" t="n">
        <f aca="false">IF(K1051="","",K1051*IF(Settings!$B$22=Settings!$C$6,1,IF(Settings!$B$22="USD",1/INDEX(Settings!$B$29:$B$40,MONTH(A1051)),INDEX(Settings!$B$29:$B$40,MONTH(A1051)))))</f>
        <v>68.68</v>
      </c>
    </row>
    <row r="1052" customFormat="false" ht="15" hidden="false" customHeight="false" outlineLevel="0" collapsed="false">
      <c r="A1052" s="81" t="n">
        <v>46193</v>
      </c>
      <c r="B1052" s="81" t="n">
        <v>46193</v>
      </c>
      <c r="C1052" s="82" t="s">
        <v>173</v>
      </c>
      <c r="D1052" s="82" t="s">
        <v>530</v>
      </c>
      <c r="E1052" s="82" t="s">
        <v>529</v>
      </c>
      <c r="F1052" s="0" t="n">
        <v>1</v>
      </c>
      <c r="G1052" s="82" t="s">
        <v>524</v>
      </c>
      <c r="H1052" s="0" t="n">
        <v>45.63</v>
      </c>
      <c r="I1052" s="0" t="n">
        <v>25.65</v>
      </c>
      <c r="J1052" s="82" t="s">
        <v>528</v>
      </c>
      <c r="K1052" s="83" t="n">
        <v>45.63</v>
      </c>
      <c r="L1052" s="0" t="n">
        <v>1532</v>
      </c>
      <c r="M1052" s="0" t="n">
        <v>1280</v>
      </c>
      <c r="N1052" s="0" t="n">
        <v>1.196875</v>
      </c>
      <c r="O1052" s="0" t="n">
        <v>17</v>
      </c>
      <c r="P1052" s="0" t="n">
        <v>1</v>
      </c>
      <c r="Q1052" s="82" t="s">
        <v>527</v>
      </c>
      <c r="U1052" s="0" t="str">
        <f aca="false">IF(C1052="","",IF(COUNTIF(Campaigns!$A$7:$A$300,C1052)&gt;0,"✓",IF(N(K1052)=0,"– no spend","⚠ add to Campaigns tab")))</f>
        <v>✓</v>
      </c>
      <c r="V1052" s="83" t="n">
        <f aca="false">IF(K1052="","",K1052*IF(Settings!$B$22=Settings!$C$6,1,IF(Settings!$B$22="USD",1/INDEX(Settings!$B$29:$B$40,MONTH(A1052)),INDEX(Settings!$B$29:$B$40,MONTH(A1052)))))</f>
        <v>45.63</v>
      </c>
    </row>
    <row r="1053" customFormat="false" ht="15" hidden="false" customHeight="false" outlineLevel="0" collapsed="false">
      <c r="A1053" s="81" t="n">
        <v>46193</v>
      </c>
      <c r="B1053" s="81" t="n">
        <v>46193</v>
      </c>
      <c r="C1053" s="82" t="s">
        <v>178</v>
      </c>
      <c r="D1053" s="82" t="s">
        <v>530</v>
      </c>
      <c r="E1053" s="82" t="s">
        <v>529</v>
      </c>
      <c r="I1053" s="0" t="n">
        <v>15.48</v>
      </c>
      <c r="J1053" s="82" t="s">
        <v>528</v>
      </c>
      <c r="K1053" s="83" t="n">
        <v>30.06</v>
      </c>
      <c r="L1053" s="0" t="n">
        <v>987</v>
      </c>
      <c r="M1053" s="0" t="n">
        <v>834</v>
      </c>
      <c r="N1053" s="0" t="n">
        <v>1.183453</v>
      </c>
      <c r="O1053" s="0" t="n">
        <v>10</v>
      </c>
      <c r="Q1053" s="82" t="s">
        <v>527</v>
      </c>
      <c r="U1053" s="0" t="str">
        <f aca="false">IF(C1053="","",IF(COUNTIF(Campaigns!$A$7:$A$300,C1053)&gt;0,"✓",IF(N(K1053)=0,"– no spend","⚠ add to Campaigns tab")))</f>
        <v>✓</v>
      </c>
      <c r="V1053" s="83" t="n">
        <f aca="false">IF(K1053="","",K1053*IF(Settings!$B$22=Settings!$C$6,1,IF(Settings!$B$22="USD",1/INDEX(Settings!$B$29:$B$40,MONTH(A1053)),INDEX(Settings!$B$29:$B$40,MONTH(A1053)))))</f>
        <v>30.06</v>
      </c>
    </row>
    <row r="1054" customFormat="false" ht="15" hidden="false" customHeight="false" outlineLevel="0" collapsed="false">
      <c r="A1054" s="81" t="n">
        <v>46193</v>
      </c>
      <c r="B1054" s="81" t="n">
        <v>46193</v>
      </c>
      <c r="C1054" s="82" t="s">
        <v>176</v>
      </c>
      <c r="D1054" s="82" t="s">
        <v>530</v>
      </c>
      <c r="E1054" s="82" t="s">
        <v>529</v>
      </c>
      <c r="F1054" s="0" t="n">
        <v>1</v>
      </c>
      <c r="G1054" s="82" t="s">
        <v>524</v>
      </c>
      <c r="H1054" s="0" t="n">
        <v>56.36</v>
      </c>
      <c r="I1054" s="0" t="n">
        <v>10.32</v>
      </c>
      <c r="J1054" s="82" t="s">
        <v>528</v>
      </c>
      <c r="K1054" s="83" t="n">
        <v>56.36</v>
      </c>
      <c r="L1054" s="0" t="n">
        <v>1945</v>
      </c>
      <c r="M1054" s="0" t="n">
        <v>1604</v>
      </c>
      <c r="N1054" s="0" t="n">
        <v>1.212594</v>
      </c>
      <c r="O1054" s="0" t="n">
        <v>18</v>
      </c>
      <c r="P1054" s="0" t="n">
        <v>2</v>
      </c>
      <c r="Q1054" s="82" t="s">
        <v>527</v>
      </c>
      <c r="U1054" s="0" t="str">
        <f aca="false">IF(C1054="","",IF(COUNTIF(Campaigns!$A$7:$A$300,C1054)&gt;0,"✓",IF(N(K1054)=0,"– no spend","⚠ add to Campaigns tab")))</f>
        <v>✓</v>
      </c>
      <c r="V1054" s="83" t="n">
        <f aca="false">IF(K1054="","",K1054*IF(Settings!$B$22=Settings!$C$6,1,IF(Settings!$B$22="USD",1/INDEX(Settings!$B$29:$B$40,MONTH(A1054)),INDEX(Settings!$B$29:$B$40,MONTH(A1054)))))</f>
        <v>56.36</v>
      </c>
    </row>
    <row r="1055" customFormat="false" ht="15" hidden="false" customHeight="false" outlineLevel="0" collapsed="false">
      <c r="A1055" s="81" t="n">
        <v>46193</v>
      </c>
      <c r="B1055" s="81" t="n">
        <v>46193</v>
      </c>
      <c r="C1055" s="82" t="s">
        <v>169</v>
      </c>
      <c r="D1055" s="82" t="s">
        <v>530</v>
      </c>
      <c r="E1055" s="82" t="s">
        <v>529</v>
      </c>
      <c r="F1055" s="0" t="n">
        <v>5</v>
      </c>
      <c r="G1055" s="82" t="s">
        <v>531</v>
      </c>
      <c r="H1055" s="0" t="n">
        <v>6.252</v>
      </c>
      <c r="I1055" s="0" t="n">
        <v>41.29</v>
      </c>
      <c r="J1055" s="82" t="s">
        <v>528</v>
      </c>
      <c r="K1055" s="83" t="n">
        <v>31.26</v>
      </c>
      <c r="L1055" s="0" t="n">
        <v>1465</v>
      </c>
      <c r="M1055" s="0" t="n">
        <v>1247</v>
      </c>
      <c r="N1055" s="0" t="n">
        <v>1.17482</v>
      </c>
      <c r="O1055" s="0" t="n">
        <v>23</v>
      </c>
      <c r="P1055" s="0" t="n">
        <v>5</v>
      </c>
      <c r="Q1055" s="82" t="s">
        <v>527</v>
      </c>
      <c r="U1055" s="0" t="str">
        <f aca="false">IF(C1055="","",IF(COUNTIF(Campaigns!$A$7:$A$300,C1055)&gt;0,"✓",IF(N(K1055)=0,"– no spend","⚠ add to Campaigns tab")))</f>
        <v>✓</v>
      </c>
      <c r="V1055" s="83" t="n">
        <f aca="false">IF(K1055="","",K1055*IF(Settings!$B$22=Settings!$C$6,1,IF(Settings!$B$22="USD",1/INDEX(Settings!$B$29:$B$40,MONTH(A1055)),INDEX(Settings!$B$29:$B$40,MONTH(A1055)))))</f>
        <v>31.26</v>
      </c>
    </row>
    <row r="1056" customFormat="false" ht="15" hidden="false" customHeight="false" outlineLevel="0" collapsed="false">
      <c r="A1056" s="81" t="n">
        <v>46194</v>
      </c>
      <c r="B1056" s="81" t="n">
        <v>46194</v>
      </c>
      <c r="C1056" s="82" t="s">
        <v>167</v>
      </c>
      <c r="D1056" s="82" t="s">
        <v>522</v>
      </c>
      <c r="E1056" s="82" t="s">
        <v>523</v>
      </c>
      <c r="I1056" s="0" t="n">
        <v>50</v>
      </c>
      <c r="J1056" s="82" t="s">
        <v>528</v>
      </c>
      <c r="K1056" s="83" t="n">
        <v>94.36</v>
      </c>
      <c r="L1056" s="0" t="n">
        <v>5283</v>
      </c>
      <c r="M1056" s="0" t="n">
        <v>4327</v>
      </c>
      <c r="N1056" s="0" t="n">
        <v>1.220938</v>
      </c>
      <c r="O1056" s="0" t="n">
        <v>77</v>
      </c>
      <c r="Q1056" s="82" t="s">
        <v>527</v>
      </c>
      <c r="U1056" s="0" t="str">
        <f aca="false">IF(C1056="","",IF(COUNTIF(Campaigns!$A$7:$A$300,C1056)&gt;0,"✓",IF(N(K1056)=0,"– no spend","⚠ add to Campaigns tab")))</f>
        <v>✓</v>
      </c>
      <c r="V1056" s="83" t="n">
        <f aca="false">IF(K1056="","",K1056*IF(Settings!$B$22=Settings!$C$6,1,IF(Settings!$B$22="USD",1/INDEX(Settings!$B$29:$B$40,MONTH(A1056)),INDEX(Settings!$B$29:$B$40,MONTH(A1056)))))</f>
        <v>94.36</v>
      </c>
    </row>
    <row r="1057" customFormat="false" ht="15" hidden="false" customHeight="false" outlineLevel="0" collapsed="false">
      <c r="A1057" s="81" t="n">
        <v>46194</v>
      </c>
      <c r="B1057" s="81" t="n">
        <v>46194</v>
      </c>
      <c r="C1057" s="82" t="s">
        <v>166</v>
      </c>
      <c r="D1057" s="82" t="s">
        <v>522</v>
      </c>
      <c r="E1057" s="82" t="s">
        <v>523</v>
      </c>
      <c r="F1057" s="0" t="n">
        <v>5</v>
      </c>
      <c r="G1057" s="82" t="s">
        <v>524</v>
      </c>
      <c r="H1057" s="0" t="n">
        <v>36.032</v>
      </c>
      <c r="I1057" s="82" t="s">
        <v>525</v>
      </c>
      <c r="J1057" s="82" t="s">
        <v>526</v>
      </c>
      <c r="K1057" s="83" t="n">
        <v>180.16</v>
      </c>
      <c r="L1057" s="0" t="n">
        <v>10667</v>
      </c>
      <c r="M1057" s="0" t="n">
        <v>8989</v>
      </c>
      <c r="N1057" s="0" t="n">
        <v>1.186673</v>
      </c>
      <c r="O1057" s="0" t="n">
        <v>75</v>
      </c>
      <c r="P1057" s="0" t="n">
        <v>6</v>
      </c>
      <c r="Q1057" s="82" t="s">
        <v>527</v>
      </c>
      <c r="U1057" s="0" t="str">
        <f aca="false">IF(C1057="","",IF(COUNTIF(Campaigns!$A$7:$A$300,C1057)&gt;0,"✓",IF(N(K1057)=0,"– no spend","⚠ add to Campaigns tab")))</f>
        <v>✓</v>
      </c>
      <c r="V1057" s="83" t="n">
        <f aca="false">IF(K1057="","",K1057*IF(Settings!$B$22=Settings!$C$6,1,IF(Settings!$B$22="USD",1/INDEX(Settings!$B$29:$B$40,MONTH(A1057)),INDEX(Settings!$B$29:$B$40,MONTH(A1057)))))</f>
        <v>180.16</v>
      </c>
    </row>
    <row r="1058" customFormat="false" ht="15" hidden="false" customHeight="false" outlineLevel="0" collapsed="false">
      <c r="A1058" s="81" t="n">
        <v>46194</v>
      </c>
      <c r="B1058" s="81" t="n">
        <v>46194</v>
      </c>
      <c r="C1058" s="82" t="s">
        <v>172</v>
      </c>
      <c r="D1058" s="82" t="s">
        <v>530</v>
      </c>
      <c r="E1058" s="82" t="s">
        <v>529</v>
      </c>
      <c r="F1058" s="0" t="n">
        <v>5</v>
      </c>
      <c r="G1058" s="82" t="s">
        <v>524</v>
      </c>
      <c r="H1058" s="0" t="n">
        <v>19.478</v>
      </c>
      <c r="I1058" s="0" t="n">
        <v>20.65</v>
      </c>
      <c r="J1058" s="82" t="s">
        <v>528</v>
      </c>
      <c r="K1058" s="83" t="n">
        <v>97.39</v>
      </c>
      <c r="L1058" s="0" t="n">
        <v>2325</v>
      </c>
      <c r="M1058" s="0" t="n">
        <v>1772</v>
      </c>
      <c r="N1058" s="0" t="n">
        <v>1.312077</v>
      </c>
      <c r="O1058" s="0" t="n">
        <v>25</v>
      </c>
      <c r="P1058" s="0" t="n">
        <v>5</v>
      </c>
      <c r="Q1058" s="82" t="s">
        <v>527</v>
      </c>
      <c r="U1058" s="0" t="str">
        <f aca="false">IF(C1058="","",IF(COUNTIF(Campaigns!$A$7:$A$300,C1058)&gt;0,"✓",IF(N(K1058)=0,"– no spend","⚠ add to Campaigns tab")))</f>
        <v>✓</v>
      </c>
      <c r="V1058" s="83" t="n">
        <f aca="false">IF(K1058="","",K1058*IF(Settings!$B$22=Settings!$C$6,1,IF(Settings!$B$22="USD",1/INDEX(Settings!$B$29:$B$40,MONTH(A1058)),INDEX(Settings!$B$29:$B$40,MONTH(A1058)))))</f>
        <v>97.39</v>
      </c>
    </row>
    <row r="1059" customFormat="false" ht="15" hidden="false" customHeight="false" outlineLevel="0" collapsed="false">
      <c r="A1059" s="81" t="n">
        <v>46194</v>
      </c>
      <c r="B1059" s="81" t="n">
        <v>46194</v>
      </c>
      <c r="C1059" s="82" t="s">
        <v>173</v>
      </c>
      <c r="D1059" s="82" t="s">
        <v>530</v>
      </c>
      <c r="E1059" s="82" t="s">
        <v>529</v>
      </c>
      <c r="F1059" s="0" t="n">
        <v>1</v>
      </c>
      <c r="G1059" s="82" t="s">
        <v>524</v>
      </c>
      <c r="H1059" s="0" t="n">
        <v>65.84</v>
      </c>
      <c r="I1059" s="0" t="n">
        <v>25.65</v>
      </c>
      <c r="J1059" s="82" t="s">
        <v>528</v>
      </c>
      <c r="K1059" s="83" t="n">
        <v>65.84</v>
      </c>
      <c r="L1059" s="0" t="n">
        <v>2455</v>
      </c>
      <c r="M1059" s="0" t="n">
        <v>2069</v>
      </c>
      <c r="N1059" s="0" t="n">
        <v>1.186564</v>
      </c>
      <c r="O1059" s="0" t="n">
        <v>33</v>
      </c>
      <c r="P1059" s="0" t="n">
        <v>1</v>
      </c>
      <c r="Q1059" s="82" t="s">
        <v>527</v>
      </c>
      <c r="U1059" s="0" t="str">
        <f aca="false">IF(C1059="","",IF(COUNTIF(Campaigns!$A$7:$A$300,C1059)&gt;0,"✓",IF(N(K1059)=0,"– no spend","⚠ add to Campaigns tab")))</f>
        <v>✓</v>
      </c>
      <c r="V1059" s="83" t="n">
        <f aca="false">IF(K1059="","",K1059*IF(Settings!$B$22=Settings!$C$6,1,IF(Settings!$B$22="USD",1/INDEX(Settings!$B$29:$B$40,MONTH(A1059)),INDEX(Settings!$B$29:$B$40,MONTH(A1059)))))</f>
        <v>65.84</v>
      </c>
    </row>
    <row r="1060" customFormat="false" ht="15" hidden="false" customHeight="false" outlineLevel="0" collapsed="false">
      <c r="A1060" s="81" t="n">
        <v>46194</v>
      </c>
      <c r="B1060" s="81" t="n">
        <v>46194</v>
      </c>
      <c r="C1060" s="82" t="s">
        <v>178</v>
      </c>
      <c r="D1060" s="82" t="s">
        <v>530</v>
      </c>
      <c r="E1060" s="82" t="s">
        <v>529</v>
      </c>
      <c r="I1060" s="0" t="n">
        <v>15.48</v>
      </c>
      <c r="J1060" s="82" t="s">
        <v>528</v>
      </c>
      <c r="K1060" s="83" t="n">
        <v>44.35</v>
      </c>
      <c r="L1060" s="0" t="n">
        <v>1573</v>
      </c>
      <c r="M1060" s="0" t="n">
        <v>1331</v>
      </c>
      <c r="N1060" s="0" t="n">
        <v>1.181818</v>
      </c>
      <c r="O1060" s="0" t="n">
        <v>5</v>
      </c>
      <c r="Q1060" s="82" t="s">
        <v>527</v>
      </c>
      <c r="U1060" s="0" t="str">
        <f aca="false">IF(C1060="","",IF(COUNTIF(Campaigns!$A$7:$A$300,C1060)&gt;0,"✓",IF(N(K1060)=0,"– no spend","⚠ add to Campaigns tab")))</f>
        <v>✓</v>
      </c>
      <c r="V1060" s="83" t="n">
        <f aca="false">IF(K1060="","",K1060*IF(Settings!$B$22=Settings!$C$6,1,IF(Settings!$B$22="USD",1/INDEX(Settings!$B$29:$B$40,MONTH(A1060)),INDEX(Settings!$B$29:$B$40,MONTH(A1060)))))</f>
        <v>44.35</v>
      </c>
    </row>
    <row r="1061" customFormat="false" ht="15" hidden="false" customHeight="false" outlineLevel="0" collapsed="false">
      <c r="A1061" s="81" t="n">
        <v>46194</v>
      </c>
      <c r="B1061" s="81" t="n">
        <v>46194</v>
      </c>
      <c r="C1061" s="82" t="s">
        <v>176</v>
      </c>
      <c r="D1061" s="82" t="s">
        <v>530</v>
      </c>
      <c r="E1061" s="82" t="s">
        <v>529</v>
      </c>
      <c r="F1061" s="0" t="n">
        <v>3</v>
      </c>
      <c r="G1061" s="82" t="s">
        <v>524</v>
      </c>
      <c r="H1061" s="0" t="n">
        <v>24.83333333</v>
      </c>
      <c r="I1061" s="0" t="n">
        <v>10.32</v>
      </c>
      <c r="J1061" s="82" t="s">
        <v>528</v>
      </c>
      <c r="K1061" s="83" t="n">
        <v>74.5</v>
      </c>
      <c r="L1061" s="0" t="n">
        <v>2792</v>
      </c>
      <c r="M1061" s="0" t="n">
        <v>2240</v>
      </c>
      <c r="N1061" s="0" t="n">
        <v>1.246429</v>
      </c>
      <c r="O1061" s="0" t="n">
        <v>36</v>
      </c>
      <c r="P1061" s="0" t="n">
        <v>3</v>
      </c>
      <c r="Q1061" s="82" t="s">
        <v>527</v>
      </c>
      <c r="U1061" s="0" t="str">
        <f aca="false">IF(C1061="","",IF(COUNTIF(Campaigns!$A$7:$A$300,C1061)&gt;0,"✓",IF(N(K1061)=0,"– no spend","⚠ add to Campaigns tab")))</f>
        <v>✓</v>
      </c>
      <c r="V1061" s="83" t="n">
        <f aca="false">IF(K1061="","",K1061*IF(Settings!$B$22=Settings!$C$6,1,IF(Settings!$B$22="USD",1/INDEX(Settings!$B$29:$B$40,MONTH(A1061)),INDEX(Settings!$B$29:$B$40,MONTH(A1061)))))</f>
        <v>74.5</v>
      </c>
    </row>
    <row r="1062" customFormat="false" ht="15" hidden="false" customHeight="false" outlineLevel="0" collapsed="false">
      <c r="A1062" s="81" t="n">
        <v>46194</v>
      </c>
      <c r="B1062" s="81" t="n">
        <v>46194</v>
      </c>
      <c r="C1062" s="82" t="s">
        <v>169</v>
      </c>
      <c r="D1062" s="82" t="s">
        <v>530</v>
      </c>
      <c r="E1062" s="82" t="s">
        <v>529</v>
      </c>
      <c r="F1062" s="0" t="n">
        <v>2</v>
      </c>
      <c r="G1062" s="82" t="s">
        <v>531</v>
      </c>
      <c r="H1062" s="0" t="n">
        <v>22.495</v>
      </c>
      <c r="I1062" s="0" t="n">
        <v>41.29</v>
      </c>
      <c r="J1062" s="82" t="s">
        <v>528</v>
      </c>
      <c r="K1062" s="83" t="n">
        <v>44.99</v>
      </c>
      <c r="L1062" s="0" t="n">
        <v>1978</v>
      </c>
      <c r="M1062" s="0" t="n">
        <v>1626</v>
      </c>
      <c r="N1062" s="0" t="n">
        <v>1.216482</v>
      </c>
      <c r="O1062" s="0" t="n">
        <v>30</v>
      </c>
      <c r="P1062" s="0" t="n">
        <v>2</v>
      </c>
      <c r="Q1062" s="82" t="s">
        <v>527</v>
      </c>
      <c r="U1062" s="0" t="str">
        <f aca="false">IF(C1062="","",IF(COUNTIF(Campaigns!$A$7:$A$300,C1062)&gt;0,"✓",IF(N(K1062)=0,"– no spend","⚠ add to Campaigns tab")))</f>
        <v>✓</v>
      </c>
      <c r="V1062" s="83" t="n">
        <f aca="false">IF(K1062="","",K1062*IF(Settings!$B$22=Settings!$C$6,1,IF(Settings!$B$22="USD",1/INDEX(Settings!$B$29:$B$40,MONTH(A1062)),INDEX(Settings!$B$29:$B$40,MONTH(A1062)))))</f>
        <v>44.99</v>
      </c>
    </row>
    <row r="1063" customFormat="false" ht="15" hidden="false" customHeight="false" outlineLevel="0" collapsed="false">
      <c r="A1063" s="81" t="n">
        <v>46195</v>
      </c>
      <c r="B1063" s="81" t="n">
        <v>46195</v>
      </c>
      <c r="C1063" s="82" t="s">
        <v>167</v>
      </c>
      <c r="D1063" s="82" t="s">
        <v>522</v>
      </c>
      <c r="E1063" s="82" t="s">
        <v>523</v>
      </c>
      <c r="I1063" s="0" t="n">
        <v>50</v>
      </c>
      <c r="J1063" s="82" t="s">
        <v>528</v>
      </c>
      <c r="K1063" s="83" t="n">
        <v>95.27</v>
      </c>
      <c r="L1063" s="0" t="n">
        <v>4283</v>
      </c>
      <c r="M1063" s="0" t="n">
        <v>3208</v>
      </c>
      <c r="N1063" s="0" t="n">
        <v>1.3351</v>
      </c>
      <c r="O1063" s="0" t="n">
        <v>96</v>
      </c>
      <c r="Q1063" s="82" t="s">
        <v>527</v>
      </c>
      <c r="U1063" s="0" t="str">
        <f aca="false">IF(C1063="","",IF(COUNTIF(Campaigns!$A$7:$A$300,C1063)&gt;0,"✓",IF(N(K1063)=0,"– no spend","⚠ add to Campaigns tab")))</f>
        <v>✓</v>
      </c>
      <c r="V1063" s="83" t="n">
        <f aca="false">IF(K1063="","",K1063*IF(Settings!$B$22=Settings!$C$6,1,IF(Settings!$B$22="USD",1/INDEX(Settings!$B$29:$B$40,MONTH(A1063)),INDEX(Settings!$B$29:$B$40,MONTH(A1063)))))</f>
        <v>95.27</v>
      </c>
    </row>
    <row r="1064" customFormat="false" ht="15" hidden="false" customHeight="false" outlineLevel="0" collapsed="false">
      <c r="A1064" s="81" t="n">
        <v>46195</v>
      </c>
      <c r="B1064" s="81" t="n">
        <v>46195</v>
      </c>
      <c r="C1064" s="82" t="s">
        <v>166</v>
      </c>
      <c r="D1064" s="82" t="s">
        <v>522</v>
      </c>
      <c r="E1064" s="82" t="s">
        <v>523</v>
      </c>
      <c r="F1064" s="0" t="n">
        <v>1</v>
      </c>
      <c r="G1064" s="82" t="s">
        <v>524</v>
      </c>
      <c r="H1064" s="0" t="n">
        <v>173.47</v>
      </c>
      <c r="I1064" s="82" t="s">
        <v>525</v>
      </c>
      <c r="J1064" s="82" t="s">
        <v>526</v>
      </c>
      <c r="K1064" s="83" t="n">
        <v>173.47</v>
      </c>
      <c r="L1064" s="0" t="n">
        <v>9876</v>
      </c>
      <c r="M1064" s="0" t="n">
        <v>8417</v>
      </c>
      <c r="N1064" s="0" t="n">
        <v>1.17334</v>
      </c>
      <c r="O1064" s="0" t="n">
        <v>93</v>
      </c>
      <c r="P1064" s="0" t="n">
        <v>1</v>
      </c>
      <c r="Q1064" s="82" t="s">
        <v>527</v>
      </c>
      <c r="U1064" s="0" t="str">
        <f aca="false">IF(C1064="","",IF(COUNTIF(Campaigns!$A$7:$A$300,C1064)&gt;0,"✓",IF(N(K1064)=0,"– no spend","⚠ add to Campaigns tab")))</f>
        <v>✓</v>
      </c>
      <c r="V1064" s="83" t="n">
        <f aca="false">IF(K1064="","",K1064*IF(Settings!$B$22=Settings!$C$6,1,IF(Settings!$B$22="USD",1/INDEX(Settings!$B$29:$B$40,MONTH(A1064)),INDEX(Settings!$B$29:$B$40,MONTH(A1064)))))</f>
        <v>173.47</v>
      </c>
    </row>
    <row r="1065" customFormat="false" ht="15" hidden="false" customHeight="false" outlineLevel="0" collapsed="false">
      <c r="A1065" s="81" t="n">
        <v>46195</v>
      </c>
      <c r="B1065" s="81" t="n">
        <v>46195</v>
      </c>
      <c r="C1065" s="82" t="s">
        <v>172</v>
      </c>
      <c r="D1065" s="82" t="s">
        <v>530</v>
      </c>
      <c r="E1065" s="82" t="s">
        <v>529</v>
      </c>
      <c r="F1065" s="0" t="n">
        <v>3</v>
      </c>
      <c r="G1065" s="82" t="s">
        <v>524</v>
      </c>
      <c r="H1065" s="0" t="n">
        <v>26.29333333</v>
      </c>
      <c r="I1065" s="0" t="n">
        <v>20.65</v>
      </c>
      <c r="J1065" s="82" t="s">
        <v>528</v>
      </c>
      <c r="K1065" s="83" t="n">
        <v>78.88</v>
      </c>
      <c r="L1065" s="0" t="n">
        <v>2191</v>
      </c>
      <c r="M1065" s="0" t="n">
        <v>1828</v>
      </c>
      <c r="N1065" s="0" t="n">
        <v>1.198578</v>
      </c>
      <c r="O1065" s="0" t="n">
        <v>20</v>
      </c>
      <c r="P1065" s="0" t="n">
        <v>4</v>
      </c>
      <c r="Q1065" s="82" t="s">
        <v>527</v>
      </c>
      <c r="U1065" s="0" t="str">
        <f aca="false">IF(C1065="","",IF(COUNTIF(Campaigns!$A$7:$A$300,C1065)&gt;0,"✓",IF(N(K1065)=0,"– no spend","⚠ add to Campaigns tab")))</f>
        <v>✓</v>
      </c>
      <c r="V1065" s="83" t="n">
        <f aca="false">IF(K1065="","",K1065*IF(Settings!$B$22=Settings!$C$6,1,IF(Settings!$B$22="USD",1/INDEX(Settings!$B$29:$B$40,MONTH(A1065)),INDEX(Settings!$B$29:$B$40,MONTH(A1065)))))</f>
        <v>78.88</v>
      </c>
    </row>
    <row r="1066" customFormat="false" ht="15" hidden="false" customHeight="false" outlineLevel="0" collapsed="false">
      <c r="A1066" s="81" t="n">
        <v>46195</v>
      </c>
      <c r="B1066" s="81" t="n">
        <v>46195</v>
      </c>
      <c r="C1066" s="82" t="s">
        <v>173</v>
      </c>
      <c r="D1066" s="82" t="s">
        <v>530</v>
      </c>
      <c r="E1066" s="82" t="s">
        <v>529</v>
      </c>
      <c r="I1066" s="0" t="n">
        <v>25.65</v>
      </c>
      <c r="J1066" s="82" t="s">
        <v>528</v>
      </c>
      <c r="K1066" s="83" t="n">
        <v>58.52</v>
      </c>
      <c r="L1066" s="0" t="n">
        <v>2339</v>
      </c>
      <c r="M1066" s="0" t="n">
        <v>1942</v>
      </c>
      <c r="N1066" s="0" t="n">
        <v>1.204428</v>
      </c>
      <c r="O1066" s="0" t="n">
        <v>27</v>
      </c>
      <c r="Q1066" s="82" t="s">
        <v>527</v>
      </c>
      <c r="U1066" s="0" t="str">
        <f aca="false">IF(C1066="","",IF(COUNTIF(Campaigns!$A$7:$A$300,C1066)&gt;0,"✓",IF(N(K1066)=0,"– no spend","⚠ add to Campaigns tab")))</f>
        <v>✓</v>
      </c>
      <c r="V1066" s="83" t="n">
        <f aca="false">IF(K1066="","",K1066*IF(Settings!$B$22=Settings!$C$6,1,IF(Settings!$B$22="USD",1/INDEX(Settings!$B$29:$B$40,MONTH(A1066)),INDEX(Settings!$B$29:$B$40,MONTH(A1066)))))</f>
        <v>58.52</v>
      </c>
    </row>
    <row r="1067" customFormat="false" ht="15" hidden="false" customHeight="false" outlineLevel="0" collapsed="false">
      <c r="A1067" s="81" t="n">
        <v>46195</v>
      </c>
      <c r="B1067" s="81" t="n">
        <v>46195</v>
      </c>
      <c r="C1067" s="82" t="s">
        <v>178</v>
      </c>
      <c r="D1067" s="82" t="s">
        <v>530</v>
      </c>
      <c r="E1067" s="82" t="s">
        <v>529</v>
      </c>
      <c r="F1067" s="0" t="n">
        <v>1</v>
      </c>
      <c r="G1067" s="82" t="s">
        <v>524</v>
      </c>
      <c r="H1067" s="0" t="n">
        <v>38.45</v>
      </c>
      <c r="I1067" s="0" t="n">
        <v>15.48</v>
      </c>
      <c r="J1067" s="82" t="s">
        <v>528</v>
      </c>
      <c r="K1067" s="83" t="n">
        <v>38.45</v>
      </c>
      <c r="L1067" s="0" t="n">
        <v>1168</v>
      </c>
      <c r="M1067" s="0" t="n">
        <v>1011</v>
      </c>
      <c r="N1067" s="0" t="n">
        <v>1.155292</v>
      </c>
      <c r="O1067" s="0" t="n">
        <v>5</v>
      </c>
      <c r="P1067" s="0" t="n">
        <v>1</v>
      </c>
      <c r="Q1067" s="82" t="s">
        <v>527</v>
      </c>
      <c r="U1067" s="0" t="str">
        <f aca="false">IF(C1067="","",IF(COUNTIF(Campaigns!$A$7:$A$300,C1067)&gt;0,"✓",IF(N(K1067)=0,"– no spend","⚠ add to Campaigns tab")))</f>
        <v>✓</v>
      </c>
      <c r="V1067" s="83" t="n">
        <f aca="false">IF(K1067="","",K1067*IF(Settings!$B$22=Settings!$C$6,1,IF(Settings!$B$22="USD",1/INDEX(Settings!$B$29:$B$40,MONTH(A1067)),INDEX(Settings!$B$29:$B$40,MONTH(A1067)))))</f>
        <v>38.45</v>
      </c>
    </row>
    <row r="1068" customFormat="false" ht="15" hidden="false" customHeight="false" outlineLevel="0" collapsed="false">
      <c r="A1068" s="81" t="n">
        <v>46195</v>
      </c>
      <c r="B1068" s="81" t="n">
        <v>46195</v>
      </c>
      <c r="C1068" s="82" t="s">
        <v>176</v>
      </c>
      <c r="D1068" s="82" t="s">
        <v>530</v>
      </c>
      <c r="E1068" s="82" t="s">
        <v>529</v>
      </c>
      <c r="F1068" s="0" t="n">
        <v>7</v>
      </c>
      <c r="G1068" s="82" t="s">
        <v>524</v>
      </c>
      <c r="H1068" s="0" t="n">
        <v>10.41285714</v>
      </c>
      <c r="I1068" s="0" t="n">
        <v>10.32</v>
      </c>
      <c r="J1068" s="82" t="s">
        <v>528</v>
      </c>
      <c r="K1068" s="83" t="n">
        <v>72.89</v>
      </c>
      <c r="L1068" s="0" t="n">
        <v>2566</v>
      </c>
      <c r="M1068" s="0" t="n">
        <v>2071</v>
      </c>
      <c r="N1068" s="0" t="n">
        <v>1.239015</v>
      </c>
      <c r="O1068" s="0" t="n">
        <v>22</v>
      </c>
      <c r="P1068" s="0" t="n">
        <v>7</v>
      </c>
      <c r="Q1068" s="82" t="s">
        <v>527</v>
      </c>
      <c r="U1068" s="0" t="str">
        <f aca="false">IF(C1068="","",IF(COUNTIF(Campaigns!$A$7:$A$300,C1068)&gt;0,"✓",IF(N(K1068)=0,"– no spend","⚠ add to Campaigns tab")))</f>
        <v>✓</v>
      </c>
      <c r="V1068" s="83" t="n">
        <f aca="false">IF(K1068="","",K1068*IF(Settings!$B$22=Settings!$C$6,1,IF(Settings!$B$22="USD",1/INDEX(Settings!$B$29:$B$40,MONTH(A1068)),INDEX(Settings!$B$29:$B$40,MONTH(A1068)))))</f>
        <v>72.89</v>
      </c>
    </row>
    <row r="1069" customFormat="false" ht="15" hidden="false" customHeight="false" outlineLevel="0" collapsed="false">
      <c r="A1069" s="81" t="n">
        <v>46195</v>
      </c>
      <c r="B1069" s="81" t="n">
        <v>46195</v>
      </c>
      <c r="C1069" s="82" t="s">
        <v>169</v>
      </c>
      <c r="D1069" s="82" t="s">
        <v>530</v>
      </c>
      <c r="E1069" s="82" t="s">
        <v>529</v>
      </c>
      <c r="F1069" s="0" t="n">
        <v>4</v>
      </c>
      <c r="G1069" s="82" t="s">
        <v>531</v>
      </c>
      <c r="H1069" s="0" t="n">
        <v>10.5675</v>
      </c>
      <c r="I1069" s="0" t="n">
        <v>41.29</v>
      </c>
      <c r="J1069" s="82" t="s">
        <v>528</v>
      </c>
      <c r="K1069" s="83" t="n">
        <v>42.27</v>
      </c>
      <c r="L1069" s="0" t="n">
        <v>2821</v>
      </c>
      <c r="M1069" s="0" t="n">
        <v>2275</v>
      </c>
      <c r="N1069" s="0" t="n">
        <v>1.24</v>
      </c>
      <c r="O1069" s="0" t="n">
        <v>24</v>
      </c>
      <c r="P1069" s="0" t="n">
        <v>4</v>
      </c>
      <c r="Q1069" s="82" t="s">
        <v>527</v>
      </c>
      <c r="U1069" s="0" t="str">
        <f aca="false">IF(C1069="","",IF(COUNTIF(Campaigns!$A$7:$A$300,C1069)&gt;0,"✓",IF(N(K1069)=0,"– no spend","⚠ add to Campaigns tab")))</f>
        <v>✓</v>
      </c>
      <c r="V1069" s="83" t="n">
        <f aca="false">IF(K1069="","",K1069*IF(Settings!$B$22=Settings!$C$6,1,IF(Settings!$B$22="USD",1/INDEX(Settings!$B$29:$B$40,MONTH(A1069)),INDEX(Settings!$B$29:$B$40,MONTH(A1069)))))</f>
        <v>42.27</v>
      </c>
    </row>
    <row r="1070" customFormat="false" ht="15" hidden="false" customHeight="false" outlineLevel="0" collapsed="false">
      <c r="A1070" s="81" t="n">
        <v>46196</v>
      </c>
      <c r="B1070" s="81" t="n">
        <v>46196</v>
      </c>
      <c r="C1070" s="82" t="s">
        <v>167</v>
      </c>
      <c r="D1070" s="82" t="s">
        <v>522</v>
      </c>
      <c r="E1070" s="82" t="s">
        <v>523</v>
      </c>
      <c r="F1070" s="0" t="n">
        <v>1</v>
      </c>
      <c r="G1070" s="82" t="s">
        <v>524</v>
      </c>
      <c r="H1070" s="0" t="n">
        <v>91.54</v>
      </c>
      <c r="I1070" s="0" t="n">
        <v>50</v>
      </c>
      <c r="J1070" s="82" t="s">
        <v>528</v>
      </c>
      <c r="K1070" s="83" t="n">
        <v>91.54</v>
      </c>
      <c r="L1070" s="0" t="n">
        <v>4343</v>
      </c>
      <c r="M1070" s="0" t="n">
        <v>3244</v>
      </c>
      <c r="N1070" s="0" t="n">
        <v>1.338779</v>
      </c>
      <c r="O1070" s="0" t="n">
        <v>78</v>
      </c>
      <c r="P1070" s="0" t="n">
        <v>1</v>
      </c>
      <c r="Q1070" s="82" t="s">
        <v>527</v>
      </c>
      <c r="U1070" s="0" t="str">
        <f aca="false">IF(C1070="","",IF(COUNTIF(Campaigns!$A$7:$A$300,C1070)&gt;0,"✓",IF(N(K1070)=0,"– no spend","⚠ add to Campaigns tab")))</f>
        <v>✓</v>
      </c>
      <c r="V1070" s="83" t="n">
        <f aca="false">IF(K1070="","",K1070*IF(Settings!$B$22=Settings!$C$6,1,IF(Settings!$B$22="USD",1/INDEX(Settings!$B$29:$B$40,MONTH(A1070)),INDEX(Settings!$B$29:$B$40,MONTH(A1070)))))</f>
        <v>91.54</v>
      </c>
    </row>
    <row r="1071" customFormat="false" ht="15" hidden="false" customHeight="false" outlineLevel="0" collapsed="false">
      <c r="A1071" s="81" t="n">
        <v>46196</v>
      </c>
      <c r="B1071" s="81" t="n">
        <v>46196</v>
      </c>
      <c r="C1071" s="82" t="s">
        <v>166</v>
      </c>
      <c r="D1071" s="82" t="s">
        <v>522</v>
      </c>
      <c r="E1071" s="82" t="s">
        <v>523</v>
      </c>
      <c r="F1071" s="0" t="n">
        <v>2</v>
      </c>
      <c r="G1071" s="82" t="s">
        <v>524</v>
      </c>
      <c r="H1071" s="0" t="n">
        <v>78.105</v>
      </c>
      <c r="I1071" s="82" t="s">
        <v>525</v>
      </c>
      <c r="J1071" s="82" t="s">
        <v>526</v>
      </c>
      <c r="K1071" s="83" t="n">
        <v>156.21</v>
      </c>
      <c r="L1071" s="0" t="n">
        <v>9282</v>
      </c>
      <c r="M1071" s="0" t="n">
        <v>7507</v>
      </c>
      <c r="N1071" s="0" t="n">
        <v>1.236446</v>
      </c>
      <c r="O1071" s="0" t="n">
        <v>73</v>
      </c>
      <c r="P1071" s="0" t="n">
        <v>2</v>
      </c>
      <c r="Q1071" s="82" t="s">
        <v>527</v>
      </c>
      <c r="U1071" s="0" t="str">
        <f aca="false">IF(C1071="","",IF(COUNTIF(Campaigns!$A$7:$A$300,C1071)&gt;0,"✓",IF(N(K1071)=0,"– no spend","⚠ add to Campaigns tab")))</f>
        <v>✓</v>
      </c>
      <c r="V1071" s="83" t="n">
        <f aca="false">IF(K1071="","",K1071*IF(Settings!$B$22=Settings!$C$6,1,IF(Settings!$B$22="USD",1/INDEX(Settings!$B$29:$B$40,MONTH(A1071)),INDEX(Settings!$B$29:$B$40,MONTH(A1071)))))</f>
        <v>156.21</v>
      </c>
    </row>
    <row r="1072" customFormat="false" ht="15" hidden="false" customHeight="false" outlineLevel="0" collapsed="false">
      <c r="A1072" s="81" t="n">
        <v>46196</v>
      </c>
      <c r="B1072" s="81" t="n">
        <v>46196</v>
      </c>
      <c r="C1072" s="82" t="s">
        <v>172</v>
      </c>
      <c r="D1072" s="82" t="s">
        <v>530</v>
      </c>
      <c r="E1072" s="82" t="s">
        <v>529</v>
      </c>
      <c r="F1072" s="0" t="n">
        <v>1</v>
      </c>
      <c r="G1072" s="82" t="s">
        <v>524</v>
      </c>
      <c r="H1072" s="0" t="n">
        <v>78.21</v>
      </c>
      <c r="I1072" s="0" t="n">
        <v>20.65</v>
      </c>
      <c r="J1072" s="82" t="s">
        <v>528</v>
      </c>
      <c r="K1072" s="83" t="n">
        <v>78.21</v>
      </c>
      <c r="L1072" s="0" t="n">
        <v>2174</v>
      </c>
      <c r="M1072" s="0" t="n">
        <v>1820</v>
      </c>
      <c r="N1072" s="0" t="n">
        <v>1.194505</v>
      </c>
      <c r="O1072" s="0" t="n">
        <v>12</v>
      </c>
      <c r="P1072" s="0" t="n">
        <v>1</v>
      </c>
      <c r="Q1072" s="82" t="s">
        <v>527</v>
      </c>
      <c r="U1072" s="0" t="str">
        <f aca="false">IF(C1072="","",IF(COUNTIF(Campaigns!$A$7:$A$300,C1072)&gt;0,"✓",IF(N(K1072)=0,"– no spend","⚠ add to Campaigns tab")))</f>
        <v>✓</v>
      </c>
      <c r="V1072" s="83" t="n">
        <f aca="false">IF(K1072="","",K1072*IF(Settings!$B$22=Settings!$C$6,1,IF(Settings!$B$22="USD",1/INDEX(Settings!$B$29:$B$40,MONTH(A1072)),INDEX(Settings!$B$29:$B$40,MONTH(A1072)))))</f>
        <v>78.21</v>
      </c>
    </row>
    <row r="1073" customFormat="false" ht="15" hidden="false" customHeight="false" outlineLevel="0" collapsed="false">
      <c r="A1073" s="81" t="n">
        <v>46196</v>
      </c>
      <c r="B1073" s="81" t="n">
        <v>46196</v>
      </c>
      <c r="C1073" s="82" t="s">
        <v>173</v>
      </c>
      <c r="D1073" s="82" t="s">
        <v>530</v>
      </c>
      <c r="E1073" s="82" t="s">
        <v>529</v>
      </c>
      <c r="I1073" s="0" t="n">
        <v>25.65</v>
      </c>
      <c r="J1073" s="82" t="s">
        <v>528</v>
      </c>
      <c r="K1073" s="83" t="n">
        <v>60.07</v>
      </c>
      <c r="L1073" s="0" t="n">
        <v>2066</v>
      </c>
      <c r="M1073" s="0" t="n">
        <v>1768</v>
      </c>
      <c r="N1073" s="0" t="n">
        <v>1.168552</v>
      </c>
      <c r="O1073" s="0" t="n">
        <v>24</v>
      </c>
      <c r="Q1073" s="82" t="s">
        <v>527</v>
      </c>
      <c r="U1073" s="0" t="str">
        <f aca="false">IF(C1073="","",IF(COUNTIF(Campaigns!$A$7:$A$300,C1073)&gt;0,"✓",IF(N(K1073)=0,"– no spend","⚠ add to Campaigns tab")))</f>
        <v>✓</v>
      </c>
      <c r="V1073" s="83" t="n">
        <f aca="false">IF(K1073="","",K1073*IF(Settings!$B$22=Settings!$C$6,1,IF(Settings!$B$22="USD",1/INDEX(Settings!$B$29:$B$40,MONTH(A1073)),INDEX(Settings!$B$29:$B$40,MONTH(A1073)))))</f>
        <v>60.07</v>
      </c>
    </row>
    <row r="1074" customFormat="false" ht="15" hidden="false" customHeight="false" outlineLevel="0" collapsed="false">
      <c r="A1074" s="81" t="n">
        <v>46196</v>
      </c>
      <c r="B1074" s="81" t="n">
        <v>46196</v>
      </c>
      <c r="C1074" s="82" t="s">
        <v>178</v>
      </c>
      <c r="D1074" s="82" t="s">
        <v>530</v>
      </c>
      <c r="E1074" s="82" t="s">
        <v>529</v>
      </c>
      <c r="F1074" s="0" t="n">
        <v>1</v>
      </c>
      <c r="G1074" s="82" t="s">
        <v>524</v>
      </c>
      <c r="H1074" s="0" t="n">
        <v>42.62</v>
      </c>
      <c r="I1074" s="0" t="n">
        <v>15.48</v>
      </c>
      <c r="J1074" s="82" t="s">
        <v>528</v>
      </c>
      <c r="K1074" s="83" t="n">
        <v>42.62</v>
      </c>
      <c r="L1074" s="0" t="n">
        <v>1263</v>
      </c>
      <c r="M1074" s="0" t="n">
        <v>1033</v>
      </c>
      <c r="N1074" s="0" t="n">
        <v>1.222652</v>
      </c>
      <c r="O1074" s="0" t="n">
        <v>10</v>
      </c>
      <c r="P1074" s="0" t="n">
        <v>1</v>
      </c>
      <c r="Q1074" s="82" t="s">
        <v>527</v>
      </c>
      <c r="U1074" s="0" t="str">
        <f aca="false">IF(C1074="","",IF(COUNTIF(Campaigns!$A$7:$A$300,C1074)&gt;0,"✓",IF(N(K1074)=0,"– no spend","⚠ add to Campaigns tab")))</f>
        <v>✓</v>
      </c>
      <c r="V1074" s="83" t="n">
        <f aca="false">IF(K1074="","",K1074*IF(Settings!$B$22=Settings!$C$6,1,IF(Settings!$B$22="USD",1/INDEX(Settings!$B$29:$B$40,MONTH(A1074)),INDEX(Settings!$B$29:$B$40,MONTH(A1074)))))</f>
        <v>42.62</v>
      </c>
    </row>
    <row r="1075" customFormat="false" ht="15" hidden="false" customHeight="false" outlineLevel="0" collapsed="false">
      <c r="A1075" s="81" t="n">
        <v>46196</v>
      </c>
      <c r="B1075" s="81" t="n">
        <v>46196</v>
      </c>
      <c r="C1075" s="82" t="s">
        <v>176</v>
      </c>
      <c r="D1075" s="82" t="s">
        <v>530</v>
      </c>
      <c r="E1075" s="82" t="s">
        <v>529</v>
      </c>
      <c r="I1075" s="0" t="n">
        <v>10.32</v>
      </c>
      <c r="J1075" s="82" t="s">
        <v>528</v>
      </c>
      <c r="K1075" s="83" t="n">
        <v>69.54</v>
      </c>
      <c r="L1075" s="0" t="n">
        <v>2314</v>
      </c>
      <c r="M1075" s="0" t="n">
        <v>1905</v>
      </c>
      <c r="N1075" s="0" t="n">
        <v>1.214698</v>
      </c>
      <c r="O1075" s="0" t="n">
        <v>13</v>
      </c>
      <c r="Q1075" s="82" t="s">
        <v>527</v>
      </c>
      <c r="U1075" s="0" t="str">
        <f aca="false">IF(C1075="","",IF(COUNTIF(Campaigns!$A$7:$A$300,C1075)&gt;0,"✓",IF(N(K1075)=0,"– no spend","⚠ add to Campaigns tab")))</f>
        <v>✓</v>
      </c>
      <c r="V1075" s="83" t="n">
        <f aca="false">IF(K1075="","",K1075*IF(Settings!$B$22=Settings!$C$6,1,IF(Settings!$B$22="USD",1/INDEX(Settings!$B$29:$B$40,MONTH(A1075)),INDEX(Settings!$B$29:$B$40,MONTH(A1075)))))</f>
        <v>69.54</v>
      </c>
    </row>
    <row r="1076" customFormat="false" ht="15" hidden="false" customHeight="false" outlineLevel="0" collapsed="false">
      <c r="A1076" s="81" t="n">
        <v>46196</v>
      </c>
      <c r="B1076" s="81" t="n">
        <v>46196</v>
      </c>
      <c r="C1076" s="82" t="s">
        <v>169</v>
      </c>
      <c r="D1076" s="82" t="s">
        <v>530</v>
      </c>
      <c r="E1076" s="82" t="s">
        <v>529</v>
      </c>
      <c r="F1076" s="0" t="n">
        <v>3</v>
      </c>
      <c r="G1076" s="82" t="s">
        <v>531</v>
      </c>
      <c r="H1076" s="0" t="n">
        <v>12.63666667</v>
      </c>
      <c r="I1076" s="0" t="n">
        <v>41.29</v>
      </c>
      <c r="J1076" s="82" t="s">
        <v>528</v>
      </c>
      <c r="K1076" s="83" t="n">
        <v>37.91</v>
      </c>
      <c r="L1076" s="0" t="n">
        <v>2813</v>
      </c>
      <c r="M1076" s="0" t="n">
        <v>2159</v>
      </c>
      <c r="N1076" s="0" t="n">
        <v>1.302918</v>
      </c>
      <c r="O1076" s="0" t="n">
        <v>27</v>
      </c>
      <c r="P1076" s="0" t="n">
        <v>3</v>
      </c>
      <c r="Q1076" s="82" t="s">
        <v>527</v>
      </c>
      <c r="U1076" s="0" t="str">
        <f aca="false">IF(C1076="","",IF(COUNTIF(Campaigns!$A$7:$A$300,C1076)&gt;0,"✓",IF(N(K1076)=0,"– no spend","⚠ add to Campaigns tab")))</f>
        <v>✓</v>
      </c>
      <c r="V1076" s="83" t="n">
        <f aca="false">IF(K1076="","",K1076*IF(Settings!$B$22=Settings!$C$6,1,IF(Settings!$B$22="USD",1/INDEX(Settings!$B$29:$B$40,MONTH(A1076)),INDEX(Settings!$B$29:$B$40,MONTH(A1076)))))</f>
        <v>37.91</v>
      </c>
    </row>
    <row r="1077" customFormat="false" ht="15" hidden="false" customHeight="false" outlineLevel="0" collapsed="false">
      <c r="A1077" s="81" t="n">
        <v>46197</v>
      </c>
      <c r="B1077" s="81" t="n">
        <v>46197</v>
      </c>
      <c r="C1077" s="82" t="s">
        <v>167</v>
      </c>
      <c r="D1077" s="82" t="s">
        <v>522</v>
      </c>
      <c r="E1077" s="82" t="s">
        <v>523</v>
      </c>
      <c r="I1077" s="0" t="n">
        <v>50</v>
      </c>
      <c r="J1077" s="82" t="s">
        <v>528</v>
      </c>
      <c r="K1077" s="83" t="n">
        <v>89.47</v>
      </c>
      <c r="L1077" s="0" t="n">
        <v>3866</v>
      </c>
      <c r="M1077" s="0" t="n">
        <v>2909</v>
      </c>
      <c r="N1077" s="0" t="n">
        <v>1.328979</v>
      </c>
      <c r="O1077" s="0" t="n">
        <v>94</v>
      </c>
      <c r="Q1077" s="82" t="s">
        <v>527</v>
      </c>
      <c r="U1077" s="0" t="str">
        <f aca="false">IF(C1077="","",IF(COUNTIF(Campaigns!$A$7:$A$300,C1077)&gt;0,"✓",IF(N(K1077)=0,"– no spend","⚠ add to Campaigns tab")))</f>
        <v>✓</v>
      </c>
      <c r="V1077" s="83" t="n">
        <f aca="false">IF(K1077="","",K1077*IF(Settings!$B$22=Settings!$C$6,1,IF(Settings!$B$22="USD",1/INDEX(Settings!$B$29:$B$40,MONTH(A1077)),INDEX(Settings!$B$29:$B$40,MONTH(A1077)))))</f>
        <v>89.47</v>
      </c>
    </row>
    <row r="1078" customFormat="false" ht="15" hidden="false" customHeight="false" outlineLevel="0" collapsed="false">
      <c r="A1078" s="81" t="n">
        <v>46197</v>
      </c>
      <c r="B1078" s="81" t="n">
        <v>46197</v>
      </c>
      <c r="C1078" s="82" t="s">
        <v>166</v>
      </c>
      <c r="D1078" s="82" t="s">
        <v>522</v>
      </c>
      <c r="E1078" s="82" t="s">
        <v>523</v>
      </c>
      <c r="F1078" s="0" t="n">
        <v>5</v>
      </c>
      <c r="G1078" s="82" t="s">
        <v>524</v>
      </c>
      <c r="H1078" s="0" t="n">
        <v>31.476</v>
      </c>
      <c r="I1078" s="82" t="s">
        <v>525</v>
      </c>
      <c r="J1078" s="82" t="s">
        <v>526</v>
      </c>
      <c r="K1078" s="83" t="n">
        <v>157.38</v>
      </c>
      <c r="L1078" s="0" t="n">
        <v>9441</v>
      </c>
      <c r="M1078" s="0" t="n">
        <v>8317</v>
      </c>
      <c r="N1078" s="0" t="n">
        <v>1.135145</v>
      </c>
      <c r="O1078" s="0" t="n">
        <v>76</v>
      </c>
      <c r="P1078" s="0" t="n">
        <v>4</v>
      </c>
      <c r="Q1078" s="82" t="s">
        <v>527</v>
      </c>
      <c r="U1078" s="0" t="str">
        <f aca="false">IF(C1078="","",IF(COUNTIF(Campaigns!$A$7:$A$300,C1078)&gt;0,"✓",IF(N(K1078)=0,"– no spend","⚠ add to Campaigns tab")))</f>
        <v>✓</v>
      </c>
      <c r="V1078" s="83" t="n">
        <f aca="false">IF(K1078="","",K1078*IF(Settings!$B$22=Settings!$C$6,1,IF(Settings!$B$22="USD",1/INDEX(Settings!$B$29:$B$40,MONTH(A1078)),INDEX(Settings!$B$29:$B$40,MONTH(A1078)))))</f>
        <v>157.38</v>
      </c>
    </row>
    <row r="1079" customFormat="false" ht="15" hidden="false" customHeight="false" outlineLevel="0" collapsed="false">
      <c r="A1079" s="81" t="n">
        <v>46197</v>
      </c>
      <c r="B1079" s="81" t="n">
        <v>46197</v>
      </c>
      <c r="C1079" s="82" t="s">
        <v>172</v>
      </c>
      <c r="D1079" s="82" t="s">
        <v>530</v>
      </c>
      <c r="E1079" s="82" t="s">
        <v>529</v>
      </c>
      <c r="I1079" s="0" t="n">
        <v>20.65</v>
      </c>
      <c r="J1079" s="82" t="s">
        <v>528</v>
      </c>
      <c r="K1079" s="83" t="n">
        <v>78.92</v>
      </c>
      <c r="L1079" s="0" t="n">
        <v>1929</v>
      </c>
      <c r="M1079" s="0" t="n">
        <v>1686</v>
      </c>
      <c r="N1079" s="0" t="n">
        <v>1.144128</v>
      </c>
      <c r="O1079" s="0" t="n">
        <v>9</v>
      </c>
      <c r="Q1079" s="82" t="s">
        <v>527</v>
      </c>
      <c r="U1079" s="0" t="str">
        <f aca="false">IF(C1079="","",IF(COUNTIF(Campaigns!$A$7:$A$300,C1079)&gt;0,"✓",IF(N(K1079)=0,"– no spend","⚠ add to Campaigns tab")))</f>
        <v>✓</v>
      </c>
      <c r="V1079" s="83" t="n">
        <f aca="false">IF(K1079="","",K1079*IF(Settings!$B$22=Settings!$C$6,1,IF(Settings!$B$22="USD",1/INDEX(Settings!$B$29:$B$40,MONTH(A1079)),INDEX(Settings!$B$29:$B$40,MONTH(A1079)))))</f>
        <v>78.92</v>
      </c>
    </row>
    <row r="1080" customFormat="false" ht="15" hidden="false" customHeight="false" outlineLevel="0" collapsed="false">
      <c r="A1080" s="81" t="n">
        <v>46197</v>
      </c>
      <c r="B1080" s="81" t="n">
        <v>46197</v>
      </c>
      <c r="C1080" s="82" t="s">
        <v>173</v>
      </c>
      <c r="D1080" s="82" t="s">
        <v>530</v>
      </c>
      <c r="E1080" s="82" t="s">
        <v>529</v>
      </c>
      <c r="F1080" s="0" t="n">
        <v>3</v>
      </c>
      <c r="G1080" s="82" t="s">
        <v>524</v>
      </c>
      <c r="H1080" s="0" t="n">
        <v>20.68</v>
      </c>
      <c r="I1080" s="0" t="n">
        <v>25.65</v>
      </c>
      <c r="J1080" s="82" t="s">
        <v>528</v>
      </c>
      <c r="K1080" s="83" t="n">
        <v>62.04</v>
      </c>
      <c r="L1080" s="0" t="n">
        <v>2035</v>
      </c>
      <c r="M1080" s="0" t="n">
        <v>1675</v>
      </c>
      <c r="N1080" s="0" t="n">
        <v>1.214925</v>
      </c>
      <c r="O1080" s="0" t="n">
        <v>33</v>
      </c>
      <c r="P1080" s="0" t="n">
        <v>2</v>
      </c>
      <c r="Q1080" s="82" t="s">
        <v>527</v>
      </c>
      <c r="U1080" s="0" t="str">
        <f aca="false">IF(C1080="","",IF(COUNTIF(Campaigns!$A$7:$A$300,C1080)&gt;0,"✓",IF(N(K1080)=0,"– no spend","⚠ add to Campaigns tab")))</f>
        <v>✓</v>
      </c>
      <c r="V1080" s="83" t="n">
        <f aca="false">IF(K1080="","",K1080*IF(Settings!$B$22=Settings!$C$6,1,IF(Settings!$B$22="USD",1/INDEX(Settings!$B$29:$B$40,MONTH(A1080)),INDEX(Settings!$B$29:$B$40,MONTH(A1080)))))</f>
        <v>62.04</v>
      </c>
    </row>
    <row r="1081" customFormat="false" ht="15" hidden="false" customHeight="false" outlineLevel="0" collapsed="false">
      <c r="A1081" s="81" t="n">
        <v>46197</v>
      </c>
      <c r="B1081" s="81" t="n">
        <v>46197</v>
      </c>
      <c r="C1081" s="82" t="s">
        <v>178</v>
      </c>
      <c r="D1081" s="82" t="s">
        <v>530</v>
      </c>
      <c r="E1081" s="82" t="s">
        <v>529</v>
      </c>
      <c r="I1081" s="0" t="n">
        <v>15.48</v>
      </c>
      <c r="J1081" s="82" t="s">
        <v>528</v>
      </c>
      <c r="K1081" s="83" t="n">
        <v>42.18</v>
      </c>
      <c r="L1081" s="0" t="n">
        <v>1133</v>
      </c>
      <c r="M1081" s="0" t="n">
        <v>966</v>
      </c>
      <c r="N1081" s="0" t="n">
        <v>1.172878</v>
      </c>
      <c r="O1081" s="0" t="n">
        <v>7</v>
      </c>
      <c r="Q1081" s="82" t="s">
        <v>527</v>
      </c>
      <c r="U1081" s="0" t="str">
        <f aca="false">IF(C1081="","",IF(COUNTIF(Campaigns!$A$7:$A$300,C1081)&gt;0,"✓",IF(N(K1081)=0,"– no spend","⚠ add to Campaigns tab")))</f>
        <v>✓</v>
      </c>
      <c r="V1081" s="83" t="n">
        <f aca="false">IF(K1081="","",K1081*IF(Settings!$B$22=Settings!$C$6,1,IF(Settings!$B$22="USD",1/INDEX(Settings!$B$29:$B$40,MONTH(A1081)),INDEX(Settings!$B$29:$B$40,MONTH(A1081)))))</f>
        <v>42.18</v>
      </c>
    </row>
    <row r="1082" customFormat="false" ht="15" hidden="false" customHeight="false" outlineLevel="0" collapsed="false">
      <c r="A1082" s="81" t="n">
        <v>46197</v>
      </c>
      <c r="B1082" s="81" t="n">
        <v>46197</v>
      </c>
      <c r="C1082" s="82" t="s">
        <v>176</v>
      </c>
      <c r="D1082" s="82" t="s">
        <v>530</v>
      </c>
      <c r="E1082" s="82" t="s">
        <v>529</v>
      </c>
      <c r="F1082" s="0" t="n">
        <v>1</v>
      </c>
      <c r="G1082" s="82" t="s">
        <v>524</v>
      </c>
      <c r="H1082" s="0" t="n">
        <v>76.01</v>
      </c>
      <c r="I1082" s="0" t="n">
        <v>10.32</v>
      </c>
      <c r="J1082" s="82" t="s">
        <v>528</v>
      </c>
      <c r="K1082" s="83" t="n">
        <v>76.01</v>
      </c>
      <c r="L1082" s="0" t="n">
        <v>2082</v>
      </c>
      <c r="M1082" s="0" t="n">
        <v>1655</v>
      </c>
      <c r="N1082" s="0" t="n">
        <v>1.258006</v>
      </c>
      <c r="O1082" s="0" t="n">
        <v>24</v>
      </c>
      <c r="P1082" s="0" t="n">
        <v>1</v>
      </c>
      <c r="Q1082" s="82" t="s">
        <v>527</v>
      </c>
      <c r="U1082" s="0" t="str">
        <f aca="false">IF(C1082="","",IF(COUNTIF(Campaigns!$A$7:$A$300,C1082)&gt;0,"✓",IF(N(K1082)=0,"– no spend","⚠ add to Campaigns tab")))</f>
        <v>✓</v>
      </c>
      <c r="V1082" s="83" t="n">
        <f aca="false">IF(K1082="","",K1082*IF(Settings!$B$22=Settings!$C$6,1,IF(Settings!$B$22="USD",1/INDEX(Settings!$B$29:$B$40,MONTH(A1082)),INDEX(Settings!$B$29:$B$40,MONTH(A1082)))))</f>
        <v>76.01</v>
      </c>
    </row>
    <row r="1083" customFormat="false" ht="15" hidden="false" customHeight="false" outlineLevel="0" collapsed="false">
      <c r="A1083" s="81" t="n">
        <v>46197</v>
      </c>
      <c r="B1083" s="81" t="n">
        <v>46197</v>
      </c>
      <c r="C1083" s="82" t="s">
        <v>169</v>
      </c>
      <c r="D1083" s="82" t="s">
        <v>530</v>
      </c>
      <c r="E1083" s="82" t="s">
        <v>529</v>
      </c>
      <c r="F1083" s="0" t="n">
        <v>2</v>
      </c>
      <c r="G1083" s="82" t="s">
        <v>531</v>
      </c>
      <c r="H1083" s="0" t="n">
        <v>22.885</v>
      </c>
      <c r="I1083" s="0" t="n">
        <v>41.29</v>
      </c>
      <c r="J1083" s="82" t="s">
        <v>528</v>
      </c>
      <c r="K1083" s="83" t="n">
        <v>45.77</v>
      </c>
      <c r="L1083" s="0" t="n">
        <v>4347</v>
      </c>
      <c r="M1083" s="0" t="n">
        <v>3126</v>
      </c>
      <c r="N1083" s="0" t="n">
        <v>1.390595</v>
      </c>
      <c r="O1083" s="0" t="n">
        <v>29</v>
      </c>
      <c r="P1083" s="0" t="n">
        <v>2</v>
      </c>
      <c r="Q1083" s="82" t="s">
        <v>527</v>
      </c>
      <c r="U1083" s="0" t="str">
        <f aca="false">IF(C1083="","",IF(COUNTIF(Campaigns!$A$7:$A$300,C1083)&gt;0,"✓",IF(N(K1083)=0,"– no spend","⚠ add to Campaigns tab")))</f>
        <v>✓</v>
      </c>
      <c r="V1083" s="83" t="n">
        <f aca="false">IF(K1083="","",K1083*IF(Settings!$B$22=Settings!$C$6,1,IF(Settings!$B$22="USD",1/INDEX(Settings!$B$29:$B$40,MONTH(A1083)),INDEX(Settings!$B$29:$B$40,MONTH(A1083)))))</f>
        <v>45.77</v>
      </c>
    </row>
    <row r="1084" customFormat="false" ht="15" hidden="false" customHeight="false" outlineLevel="0" collapsed="false">
      <c r="A1084" s="81" t="n">
        <v>46198</v>
      </c>
      <c r="B1084" s="81" t="n">
        <v>46198</v>
      </c>
      <c r="C1084" s="82" t="s">
        <v>167</v>
      </c>
      <c r="D1084" s="82" t="s">
        <v>522</v>
      </c>
      <c r="E1084" s="82" t="s">
        <v>523</v>
      </c>
      <c r="I1084" s="0" t="n">
        <v>50</v>
      </c>
      <c r="J1084" s="82" t="s">
        <v>528</v>
      </c>
      <c r="K1084" s="83" t="n">
        <v>82.68</v>
      </c>
      <c r="L1084" s="0" t="n">
        <v>3895</v>
      </c>
      <c r="M1084" s="0" t="n">
        <v>3020</v>
      </c>
      <c r="N1084" s="0" t="n">
        <v>1.289735</v>
      </c>
      <c r="O1084" s="0" t="n">
        <v>89</v>
      </c>
      <c r="Q1084" s="82" t="s">
        <v>527</v>
      </c>
      <c r="U1084" s="0" t="str">
        <f aca="false">IF(C1084="","",IF(COUNTIF(Campaigns!$A$7:$A$300,C1084)&gt;0,"✓",IF(N(K1084)=0,"– no spend","⚠ add to Campaigns tab")))</f>
        <v>✓</v>
      </c>
      <c r="V1084" s="83" t="n">
        <f aca="false">IF(K1084="","",K1084*IF(Settings!$B$22=Settings!$C$6,1,IF(Settings!$B$22="USD",1/INDEX(Settings!$B$29:$B$40,MONTH(A1084)),INDEX(Settings!$B$29:$B$40,MONTH(A1084)))))</f>
        <v>82.68</v>
      </c>
    </row>
    <row r="1085" customFormat="false" ht="15" hidden="false" customHeight="false" outlineLevel="0" collapsed="false">
      <c r="A1085" s="81" t="n">
        <v>46198</v>
      </c>
      <c r="B1085" s="81" t="n">
        <v>46198</v>
      </c>
      <c r="C1085" s="82" t="s">
        <v>166</v>
      </c>
      <c r="D1085" s="82" t="s">
        <v>522</v>
      </c>
      <c r="E1085" s="82" t="s">
        <v>523</v>
      </c>
      <c r="F1085" s="0" t="n">
        <v>2</v>
      </c>
      <c r="G1085" s="82" t="s">
        <v>524</v>
      </c>
      <c r="H1085" s="0" t="n">
        <v>75.81</v>
      </c>
      <c r="I1085" s="82" t="s">
        <v>525</v>
      </c>
      <c r="J1085" s="82" t="s">
        <v>526</v>
      </c>
      <c r="K1085" s="83" t="n">
        <v>151.62</v>
      </c>
      <c r="L1085" s="0" t="n">
        <v>8020</v>
      </c>
      <c r="M1085" s="0" t="n">
        <v>7087</v>
      </c>
      <c r="N1085" s="0" t="n">
        <v>1.13165</v>
      </c>
      <c r="O1085" s="0" t="n">
        <v>68</v>
      </c>
      <c r="P1085" s="0" t="n">
        <v>2</v>
      </c>
      <c r="Q1085" s="82" t="s">
        <v>527</v>
      </c>
      <c r="U1085" s="0" t="str">
        <f aca="false">IF(C1085="","",IF(COUNTIF(Campaigns!$A$7:$A$300,C1085)&gt;0,"✓",IF(N(K1085)=0,"– no spend","⚠ add to Campaigns tab")))</f>
        <v>✓</v>
      </c>
      <c r="V1085" s="83" t="n">
        <f aca="false">IF(K1085="","",K1085*IF(Settings!$B$22=Settings!$C$6,1,IF(Settings!$B$22="USD",1/INDEX(Settings!$B$29:$B$40,MONTH(A1085)),INDEX(Settings!$B$29:$B$40,MONTH(A1085)))))</f>
        <v>151.62</v>
      </c>
    </row>
    <row r="1086" customFormat="false" ht="15" hidden="false" customHeight="false" outlineLevel="0" collapsed="false">
      <c r="A1086" s="81" t="n">
        <v>46198</v>
      </c>
      <c r="B1086" s="81" t="n">
        <v>46198</v>
      </c>
      <c r="C1086" s="82" t="s">
        <v>172</v>
      </c>
      <c r="D1086" s="82" t="s">
        <v>530</v>
      </c>
      <c r="E1086" s="82" t="s">
        <v>529</v>
      </c>
      <c r="F1086" s="0" t="n">
        <v>2</v>
      </c>
      <c r="G1086" s="82" t="s">
        <v>524</v>
      </c>
      <c r="H1086" s="0" t="n">
        <v>36.945</v>
      </c>
      <c r="I1086" s="0" t="n">
        <v>20.65</v>
      </c>
      <c r="J1086" s="82" t="s">
        <v>528</v>
      </c>
      <c r="K1086" s="83" t="n">
        <v>73.89</v>
      </c>
      <c r="L1086" s="0" t="n">
        <v>1637</v>
      </c>
      <c r="M1086" s="0" t="n">
        <v>1428</v>
      </c>
      <c r="N1086" s="0" t="n">
        <v>1.146359</v>
      </c>
      <c r="O1086" s="0" t="n">
        <v>16</v>
      </c>
      <c r="P1086" s="0" t="n">
        <v>2</v>
      </c>
      <c r="Q1086" s="82" t="s">
        <v>527</v>
      </c>
      <c r="U1086" s="0" t="str">
        <f aca="false">IF(C1086="","",IF(COUNTIF(Campaigns!$A$7:$A$300,C1086)&gt;0,"✓",IF(N(K1086)=0,"– no spend","⚠ add to Campaigns tab")))</f>
        <v>✓</v>
      </c>
      <c r="V1086" s="83" t="n">
        <f aca="false">IF(K1086="","",K1086*IF(Settings!$B$22=Settings!$C$6,1,IF(Settings!$B$22="USD",1/INDEX(Settings!$B$29:$B$40,MONTH(A1086)),INDEX(Settings!$B$29:$B$40,MONTH(A1086)))))</f>
        <v>73.89</v>
      </c>
    </row>
    <row r="1087" customFormat="false" ht="15" hidden="false" customHeight="false" outlineLevel="0" collapsed="false">
      <c r="A1087" s="81" t="n">
        <v>46198</v>
      </c>
      <c r="B1087" s="81" t="n">
        <v>46198</v>
      </c>
      <c r="C1087" s="82" t="s">
        <v>173</v>
      </c>
      <c r="D1087" s="82" t="s">
        <v>530</v>
      </c>
      <c r="E1087" s="82" t="s">
        <v>529</v>
      </c>
      <c r="I1087" s="0" t="n">
        <v>25.65</v>
      </c>
      <c r="J1087" s="82" t="s">
        <v>528</v>
      </c>
      <c r="K1087" s="83" t="n">
        <v>58.37</v>
      </c>
      <c r="L1087" s="0" t="n">
        <v>1708</v>
      </c>
      <c r="M1087" s="0" t="n">
        <v>1480</v>
      </c>
      <c r="N1087" s="0" t="n">
        <v>1.154054</v>
      </c>
      <c r="O1087" s="0" t="n">
        <v>24</v>
      </c>
      <c r="Q1087" s="82" t="s">
        <v>527</v>
      </c>
      <c r="U1087" s="0" t="str">
        <f aca="false">IF(C1087="","",IF(COUNTIF(Campaigns!$A$7:$A$300,C1087)&gt;0,"✓",IF(N(K1087)=0,"– no spend","⚠ add to Campaigns tab")))</f>
        <v>✓</v>
      </c>
      <c r="V1087" s="83" t="n">
        <f aca="false">IF(K1087="","",K1087*IF(Settings!$B$22=Settings!$C$6,1,IF(Settings!$B$22="USD",1/INDEX(Settings!$B$29:$B$40,MONTH(A1087)),INDEX(Settings!$B$29:$B$40,MONTH(A1087)))))</f>
        <v>58.37</v>
      </c>
    </row>
    <row r="1088" customFormat="false" ht="15" hidden="false" customHeight="false" outlineLevel="0" collapsed="false">
      <c r="A1088" s="81" t="n">
        <v>46198</v>
      </c>
      <c r="B1088" s="81" t="n">
        <v>46198</v>
      </c>
      <c r="C1088" s="82" t="s">
        <v>178</v>
      </c>
      <c r="D1088" s="82" t="s">
        <v>530</v>
      </c>
      <c r="E1088" s="82" t="s">
        <v>529</v>
      </c>
      <c r="I1088" s="0" t="n">
        <v>15.48</v>
      </c>
      <c r="J1088" s="82" t="s">
        <v>528</v>
      </c>
      <c r="K1088" s="83" t="n">
        <v>38.67</v>
      </c>
      <c r="L1088" s="0" t="n">
        <v>958</v>
      </c>
      <c r="M1088" s="0" t="n">
        <v>809</v>
      </c>
      <c r="N1088" s="0" t="n">
        <v>1.184178</v>
      </c>
      <c r="O1088" s="0" t="n">
        <v>8</v>
      </c>
      <c r="Q1088" s="82" t="s">
        <v>527</v>
      </c>
      <c r="U1088" s="0" t="str">
        <f aca="false">IF(C1088="","",IF(COUNTIF(Campaigns!$A$7:$A$300,C1088)&gt;0,"✓",IF(N(K1088)=0,"– no spend","⚠ add to Campaigns tab")))</f>
        <v>✓</v>
      </c>
      <c r="V1088" s="83" t="n">
        <f aca="false">IF(K1088="","",K1088*IF(Settings!$B$22=Settings!$C$6,1,IF(Settings!$B$22="USD",1/INDEX(Settings!$B$29:$B$40,MONTH(A1088)),INDEX(Settings!$B$29:$B$40,MONTH(A1088)))))</f>
        <v>38.67</v>
      </c>
    </row>
    <row r="1089" customFormat="false" ht="15" hidden="false" customHeight="false" outlineLevel="0" collapsed="false">
      <c r="A1089" s="81" t="n">
        <v>46198</v>
      </c>
      <c r="B1089" s="81" t="n">
        <v>46198</v>
      </c>
      <c r="C1089" s="82" t="s">
        <v>176</v>
      </c>
      <c r="D1089" s="82" t="s">
        <v>530</v>
      </c>
      <c r="E1089" s="82" t="s">
        <v>529</v>
      </c>
      <c r="I1089" s="0" t="n">
        <v>10.32</v>
      </c>
      <c r="J1089" s="82" t="s">
        <v>528</v>
      </c>
      <c r="K1089" s="83" t="n">
        <v>68.18</v>
      </c>
      <c r="L1089" s="0" t="n">
        <v>1813</v>
      </c>
      <c r="M1089" s="0" t="n">
        <v>1518</v>
      </c>
      <c r="N1089" s="0" t="n">
        <v>1.194335</v>
      </c>
      <c r="O1089" s="0" t="n">
        <v>15</v>
      </c>
      <c r="Q1089" s="82" t="s">
        <v>527</v>
      </c>
      <c r="U1089" s="0" t="str">
        <f aca="false">IF(C1089="","",IF(COUNTIF(Campaigns!$A$7:$A$300,C1089)&gt;0,"✓",IF(N(K1089)=0,"– no spend","⚠ add to Campaigns tab")))</f>
        <v>✓</v>
      </c>
      <c r="V1089" s="83" t="n">
        <f aca="false">IF(K1089="","",K1089*IF(Settings!$B$22=Settings!$C$6,1,IF(Settings!$B$22="USD",1/INDEX(Settings!$B$29:$B$40,MONTH(A1089)),INDEX(Settings!$B$29:$B$40,MONTH(A1089)))))</f>
        <v>68.18</v>
      </c>
    </row>
    <row r="1090" customFormat="false" ht="15" hidden="false" customHeight="false" outlineLevel="0" collapsed="false">
      <c r="A1090" s="81" t="n">
        <v>46198</v>
      </c>
      <c r="B1090" s="81" t="n">
        <v>46198</v>
      </c>
      <c r="C1090" s="82" t="s">
        <v>169</v>
      </c>
      <c r="D1090" s="82" t="s">
        <v>530</v>
      </c>
      <c r="E1090" s="82" t="s">
        <v>529</v>
      </c>
      <c r="F1090" s="0" t="n">
        <v>4</v>
      </c>
      <c r="G1090" s="82" t="s">
        <v>531</v>
      </c>
      <c r="H1090" s="0" t="n">
        <v>12.35</v>
      </c>
      <c r="I1090" s="0" t="n">
        <v>41.29</v>
      </c>
      <c r="J1090" s="82" t="s">
        <v>528</v>
      </c>
      <c r="K1090" s="83" t="n">
        <v>49.4</v>
      </c>
      <c r="L1090" s="0" t="n">
        <v>4098</v>
      </c>
      <c r="M1090" s="0" t="n">
        <v>3092</v>
      </c>
      <c r="N1090" s="0" t="n">
        <v>1.325356</v>
      </c>
      <c r="O1090" s="0" t="n">
        <v>17</v>
      </c>
      <c r="P1090" s="0" t="n">
        <v>4</v>
      </c>
      <c r="Q1090" s="82" t="s">
        <v>527</v>
      </c>
      <c r="U1090" s="0" t="str">
        <f aca="false">IF(C1090="","",IF(COUNTIF(Campaigns!$A$7:$A$300,C1090)&gt;0,"✓",IF(N(K1090)=0,"– no spend","⚠ add to Campaigns tab")))</f>
        <v>✓</v>
      </c>
      <c r="V1090" s="83" t="n">
        <f aca="false">IF(K1090="","",K1090*IF(Settings!$B$22=Settings!$C$6,1,IF(Settings!$B$22="USD",1/INDEX(Settings!$B$29:$B$40,MONTH(A1090)),INDEX(Settings!$B$29:$B$40,MONTH(A1090)))))</f>
        <v>49.4</v>
      </c>
    </row>
    <row r="1091" customFormat="false" ht="15" hidden="false" customHeight="false" outlineLevel="0" collapsed="false">
      <c r="A1091" s="81" t="n">
        <v>46199</v>
      </c>
      <c r="B1091" s="81" t="n">
        <v>46199</v>
      </c>
      <c r="C1091" s="82" t="s">
        <v>167</v>
      </c>
      <c r="D1091" s="82" t="s">
        <v>522</v>
      </c>
      <c r="E1091" s="82" t="s">
        <v>523</v>
      </c>
      <c r="I1091" s="0" t="n">
        <v>50</v>
      </c>
      <c r="J1091" s="82" t="s">
        <v>528</v>
      </c>
      <c r="K1091" s="83" t="n">
        <v>85.96</v>
      </c>
      <c r="L1091" s="0" t="n">
        <v>4427</v>
      </c>
      <c r="M1091" s="0" t="n">
        <v>3414</v>
      </c>
      <c r="N1091" s="0" t="n">
        <v>1.296719</v>
      </c>
      <c r="O1091" s="0" t="n">
        <v>66</v>
      </c>
      <c r="Q1091" s="82" t="s">
        <v>527</v>
      </c>
      <c r="U1091" s="0" t="str">
        <f aca="false">IF(C1091="","",IF(COUNTIF(Campaigns!$A$7:$A$300,C1091)&gt;0,"✓",IF(N(K1091)=0,"– no spend","⚠ add to Campaigns tab")))</f>
        <v>✓</v>
      </c>
      <c r="V1091" s="83" t="n">
        <f aca="false">IF(K1091="","",K1091*IF(Settings!$B$22=Settings!$C$6,1,IF(Settings!$B$22="USD",1/INDEX(Settings!$B$29:$B$40,MONTH(A1091)),INDEX(Settings!$B$29:$B$40,MONTH(A1091)))))</f>
        <v>85.96</v>
      </c>
    </row>
    <row r="1092" customFormat="false" ht="15" hidden="false" customHeight="false" outlineLevel="0" collapsed="false">
      <c r="A1092" s="81" t="n">
        <v>46199</v>
      </c>
      <c r="B1092" s="81" t="n">
        <v>46199</v>
      </c>
      <c r="C1092" s="82" t="s">
        <v>166</v>
      </c>
      <c r="D1092" s="82" t="s">
        <v>522</v>
      </c>
      <c r="E1092" s="82" t="s">
        <v>523</v>
      </c>
      <c r="F1092" s="0" t="n">
        <v>6</v>
      </c>
      <c r="G1092" s="82" t="s">
        <v>524</v>
      </c>
      <c r="H1092" s="0" t="n">
        <v>25.66666667</v>
      </c>
      <c r="I1092" s="82" t="s">
        <v>525</v>
      </c>
      <c r="J1092" s="82" t="s">
        <v>526</v>
      </c>
      <c r="K1092" s="83" t="n">
        <v>154</v>
      </c>
      <c r="L1092" s="0" t="n">
        <v>7865</v>
      </c>
      <c r="M1092" s="0" t="n">
        <v>6795</v>
      </c>
      <c r="N1092" s="0" t="n">
        <v>1.157469</v>
      </c>
      <c r="O1092" s="0" t="n">
        <v>75</v>
      </c>
      <c r="P1092" s="0" t="n">
        <v>7</v>
      </c>
      <c r="Q1092" s="82" t="s">
        <v>527</v>
      </c>
      <c r="U1092" s="0" t="str">
        <f aca="false">IF(C1092="","",IF(COUNTIF(Campaigns!$A$7:$A$300,C1092)&gt;0,"✓",IF(N(K1092)=0,"– no spend","⚠ add to Campaigns tab")))</f>
        <v>✓</v>
      </c>
      <c r="V1092" s="83" t="n">
        <f aca="false">IF(K1092="","",K1092*IF(Settings!$B$22=Settings!$C$6,1,IF(Settings!$B$22="USD",1/INDEX(Settings!$B$29:$B$40,MONTH(A1092)),INDEX(Settings!$B$29:$B$40,MONTH(A1092)))))</f>
        <v>154</v>
      </c>
    </row>
    <row r="1093" customFormat="false" ht="15" hidden="false" customHeight="false" outlineLevel="0" collapsed="false">
      <c r="A1093" s="81" t="n">
        <v>46199</v>
      </c>
      <c r="B1093" s="81" t="n">
        <v>46199</v>
      </c>
      <c r="C1093" s="82" t="s">
        <v>172</v>
      </c>
      <c r="D1093" s="82" t="s">
        <v>530</v>
      </c>
      <c r="E1093" s="82" t="s">
        <v>529</v>
      </c>
      <c r="F1093" s="0" t="n">
        <v>1</v>
      </c>
      <c r="G1093" s="82" t="s">
        <v>524</v>
      </c>
      <c r="H1093" s="0" t="n">
        <v>78.32</v>
      </c>
      <c r="I1093" s="0" t="n">
        <v>20.65</v>
      </c>
      <c r="J1093" s="82" t="s">
        <v>528</v>
      </c>
      <c r="K1093" s="83" t="n">
        <v>78.32</v>
      </c>
      <c r="L1093" s="0" t="n">
        <v>1568</v>
      </c>
      <c r="M1093" s="0" t="n">
        <v>1314</v>
      </c>
      <c r="N1093" s="0" t="n">
        <v>1.193303</v>
      </c>
      <c r="O1093" s="0" t="n">
        <v>10</v>
      </c>
      <c r="P1093" s="0" t="n">
        <v>1</v>
      </c>
      <c r="Q1093" s="82" t="s">
        <v>527</v>
      </c>
      <c r="U1093" s="0" t="str">
        <f aca="false">IF(C1093="","",IF(COUNTIF(Campaigns!$A$7:$A$300,C1093)&gt;0,"✓",IF(N(K1093)=0,"– no spend","⚠ add to Campaigns tab")))</f>
        <v>✓</v>
      </c>
      <c r="V1093" s="83" t="n">
        <f aca="false">IF(K1093="","",K1093*IF(Settings!$B$22=Settings!$C$6,1,IF(Settings!$B$22="USD",1/INDEX(Settings!$B$29:$B$40,MONTH(A1093)),INDEX(Settings!$B$29:$B$40,MONTH(A1093)))))</f>
        <v>78.32</v>
      </c>
    </row>
    <row r="1094" customFormat="false" ht="15" hidden="false" customHeight="false" outlineLevel="0" collapsed="false">
      <c r="A1094" s="81" t="n">
        <v>46199</v>
      </c>
      <c r="B1094" s="81" t="n">
        <v>46199</v>
      </c>
      <c r="C1094" s="82" t="s">
        <v>173</v>
      </c>
      <c r="D1094" s="82" t="s">
        <v>530</v>
      </c>
      <c r="E1094" s="82" t="s">
        <v>529</v>
      </c>
      <c r="F1094" s="0" t="n">
        <v>1</v>
      </c>
      <c r="G1094" s="82" t="s">
        <v>524</v>
      </c>
      <c r="H1094" s="0" t="n">
        <v>60.63</v>
      </c>
      <c r="I1094" s="0" t="n">
        <v>25.65</v>
      </c>
      <c r="J1094" s="82" t="s">
        <v>528</v>
      </c>
      <c r="K1094" s="83" t="n">
        <v>60.63</v>
      </c>
      <c r="L1094" s="0" t="n">
        <v>1723</v>
      </c>
      <c r="M1094" s="0" t="n">
        <v>1442</v>
      </c>
      <c r="N1094" s="0" t="n">
        <v>1.194868</v>
      </c>
      <c r="O1094" s="0" t="n">
        <v>18</v>
      </c>
      <c r="P1094" s="0" t="n">
        <v>2</v>
      </c>
      <c r="Q1094" s="82" t="s">
        <v>527</v>
      </c>
      <c r="U1094" s="0" t="str">
        <f aca="false">IF(C1094="","",IF(COUNTIF(Campaigns!$A$7:$A$300,C1094)&gt;0,"✓",IF(N(K1094)=0,"– no spend","⚠ add to Campaigns tab")))</f>
        <v>✓</v>
      </c>
      <c r="V1094" s="83" t="n">
        <f aca="false">IF(K1094="","",K1094*IF(Settings!$B$22=Settings!$C$6,1,IF(Settings!$B$22="USD",1/INDEX(Settings!$B$29:$B$40,MONTH(A1094)),INDEX(Settings!$B$29:$B$40,MONTH(A1094)))))</f>
        <v>60.63</v>
      </c>
    </row>
    <row r="1095" customFormat="false" ht="15" hidden="false" customHeight="false" outlineLevel="0" collapsed="false">
      <c r="A1095" s="81" t="n">
        <v>46199</v>
      </c>
      <c r="B1095" s="81" t="n">
        <v>46199</v>
      </c>
      <c r="C1095" s="82" t="s">
        <v>178</v>
      </c>
      <c r="D1095" s="82" t="s">
        <v>530</v>
      </c>
      <c r="E1095" s="82" t="s">
        <v>529</v>
      </c>
      <c r="I1095" s="0" t="n">
        <v>15.48</v>
      </c>
      <c r="J1095" s="82" t="s">
        <v>528</v>
      </c>
      <c r="K1095" s="83" t="n">
        <v>30.95</v>
      </c>
      <c r="L1095" s="0" t="n">
        <v>912</v>
      </c>
      <c r="M1095" s="0" t="n">
        <v>785</v>
      </c>
      <c r="N1095" s="0" t="n">
        <v>1.161783</v>
      </c>
      <c r="O1095" s="0" t="n">
        <v>3</v>
      </c>
      <c r="Q1095" s="82" t="s">
        <v>527</v>
      </c>
      <c r="U1095" s="0" t="str">
        <f aca="false">IF(C1095="","",IF(COUNTIF(Campaigns!$A$7:$A$300,C1095)&gt;0,"✓",IF(N(K1095)=0,"– no spend","⚠ add to Campaigns tab")))</f>
        <v>✓</v>
      </c>
      <c r="V1095" s="83" t="n">
        <f aca="false">IF(K1095="","",K1095*IF(Settings!$B$22=Settings!$C$6,1,IF(Settings!$B$22="USD",1/INDEX(Settings!$B$29:$B$40,MONTH(A1095)),INDEX(Settings!$B$29:$B$40,MONTH(A1095)))))</f>
        <v>30.95</v>
      </c>
    </row>
    <row r="1096" customFormat="false" ht="15" hidden="false" customHeight="false" outlineLevel="0" collapsed="false">
      <c r="A1096" s="81" t="n">
        <v>46199</v>
      </c>
      <c r="B1096" s="81" t="n">
        <v>46199</v>
      </c>
      <c r="C1096" s="82" t="s">
        <v>176</v>
      </c>
      <c r="D1096" s="82" t="s">
        <v>530</v>
      </c>
      <c r="E1096" s="82" t="s">
        <v>529</v>
      </c>
      <c r="F1096" s="0" t="n">
        <v>2</v>
      </c>
      <c r="G1096" s="82" t="s">
        <v>524</v>
      </c>
      <c r="H1096" s="0" t="n">
        <v>31.695</v>
      </c>
      <c r="I1096" s="0" t="n">
        <v>10.32</v>
      </c>
      <c r="J1096" s="82" t="s">
        <v>528</v>
      </c>
      <c r="K1096" s="83" t="n">
        <v>63.39</v>
      </c>
      <c r="L1096" s="0" t="n">
        <v>1624</v>
      </c>
      <c r="M1096" s="0" t="n">
        <v>1372</v>
      </c>
      <c r="N1096" s="0" t="n">
        <v>1.183673</v>
      </c>
      <c r="O1096" s="0" t="n">
        <v>10</v>
      </c>
      <c r="P1096" s="0" t="n">
        <v>3</v>
      </c>
      <c r="Q1096" s="82" t="s">
        <v>527</v>
      </c>
      <c r="U1096" s="0" t="str">
        <f aca="false">IF(C1096="","",IF(COUNTIF(Campaigns!$A$7:$A$300,C1096)&gt;0,"✓",IF(N(K1096)=0,"– no spend","⚠ add to Campaigns tab")))</f>
        <v>✓</v>
      </c>
      <c r="V1096" s="83" t="n">
        <f aca="false">IF(K1096="","",K1096*IF(Settings!$B$22=Settings!$C$6,1,IF(Settings!$B$22="USD",1/INDEX(Settings!$B$29:$B$40,MONTH(A1096)),INDEX(Settings!$B$29:$B$40,MONTH(A1096)))))</f>
        <v>63.39</v>
      </c>
    </row>
    <row r="1097" customFormat="false" ht="15" hidden="false" customHeight="false" outlineLevel="0" collapsed="false">
      <c r="A1097" s="81" t="n">
        <v>46199</v>
      </c>
      <c r="B1097" s="81" t="n">
        <v>46199</v>
      </c>
      <c r="C1097" s="82" t="s">
        <v>169</v>
      </c>
      <c r="D1097" s="82" t="s">
        <v>530</v>
      </c>
      <c r="E1097" s="82" t="s">
        <v>529</v>
      </c>
      <c r="F1097" s="0" t="n">
        <v>2</v>
      </c>
      <c r="G1097" s="82" t="s">
        <v>531</v>
      </c>
      <c r="H1097" s="0" t="n">
        <v>29.625</v>
      </c>
      <c r="I1097" s="0" t="n">
        <v>41.29</v>
      </c>
      <c r="J1097" s="82" t="s">
        <v>528</v>
      </c>
      <c r="K1097" s="83" t="n">
        <v>59.25</v>
      </c>
      <c r="L1097" s="0" t="n">
        <v>4841</v>
      </c>
      <c r="M1097" s="0" t="n">
        <v>3542</v>
      </c>
      <c r="N1097" s="0" t="n">
        <v>1.366742</v>
      </c>
      <c r="O1097" s="0" t="n">
        <v>25</v>
      </c>
      <c r="P1097" s="0" t="n">
        <v>2</v>
      </c>
      <c r="Q1097" s="82" t="s">
        <v>527</v>
      </c>
      <c r="U1097" s="0" t="str">
        <f aca="false">IF(C1097="","",IF(COUNTIF(Campaigns!$A$7:$A$300,C1097)&gt;0,"✓",IF(N(K1097)=0,"– no spend","⚠ add to Campaigns tab")))</f>
        <v>✓</v>
      </c>
      <c r="V1097" s="83" t="n">
        <f aca="false">IF(K1097="","",K1097*IF(Settings!$B$22=Settings!$C$6,1,IF(Settings!$B$22="USD",1/INDEX(Settings!$B$29:$B$40,MONTH(A1097)),INDEX(Settings!$B$29:$B$40,MONTH(A1097)))))</f>
        <v>59.25</v>
      </c>
    </row>
    <row r="1098" customFormat="false" ht="15" hidden="false" customHeight="false" outlineLevel="0" collapsed="false">
      <c r="A1098" s="81" t="n">
        <v>46200</v>
      </c>
      <c r="B1098" s="81" t="n">
        <v>46200</v>
      </c>
      <c r="C1098" s="82" t="s">
        <v>167</v>
      </c>
      <c r="D1098" s="82" t="s">
        <v>522</v>
      </c>
      <c r="E1098" s="82" t="s">
        <v>523</v>
      </c>
      <c r="F1098" s="0" t="n">
        <v>2</v>
      </c>
      <c r="G1098" s="82" t="s">
        <v>524</v>
      </c>
      <c r="H1098" s="0" t="n">
        <v>44.145</v>
      </c>
      <c r="I1098" s="0" t="n">
        <v>50</v>
      </c>
      <c r="J1098" s="82" t="s">
        <v>528</v>
      </c>
      <c r="K1098" s="83" t="n">
        <v>88.29</v>
      </c>
      <c r="L1098" s="0" t="n">
        <v>4258</v>
      </c>
      <c r="M1098" s="0" t="n">
        <v>3143</v>
      </c>
      <c r="N1098" s="0" t="n">
        <v>1.354757</v>
      </c>
      <c r="O1098" s="0" t="n">
        <v>88</v>
      </c>
      <c r="P1098" s="0" t="n">
        <v>3</v>
      </c>
      <c r="Q1098" s="82" t="s">
        <v>527</v>
      </c>
      <c r="U1098" s="0" t="str">
        <f aca="false">IF(C1098="","",IF(COUNTIF(Campaigns!$A$7:$A$300,C1098)&gt;0,"✓",IF(N(K1098)=0,"– no spend","⚠ add to Campaigns tab")))</f>
        <v>✓</v>
      </c>
      <c r="V1098" s="83" t="n">
        <f aca="false">IF(K1098="","",K1098*IF(Settings!$B$22=Settings!$C$6,1,IF(Settings!$B$22="USD",1/INDEX(Settings!$B$29:$B$40,MONTH(A1098)),INDEX(Settings!$B$29:$B$40,MONTH(A1098)))))</f>
        <v>88.29</v>
      </c>
    </row>
    <row r="1099" customFormat="false" ht="15" hidden="false" customHeight="false" outlineLevel="0" collapsed="false">
      <c r="A1099" s="81" t="n">
        <v>46200</v>
      </c>
      <c r="B1099" s="81" t="n">
        <v>46200</v>
      </c>
      <c r="C1099" s="82" t="s">
        <v>166</v>
      </c>
      <c r="D1099" s="82" t="s">
        <v>522</v>
      </c>
      <c r="E1099" s="82" t="s">
        <v>523</v>
      </c>
      <c r="F1099" s="0" t="n">
        <v>1</v>
      </c>
      <c r="G1099" s="82" t="s">
        <v>524</v>
      </c>
      <c r="H1099" s="0" t="n">
        <v>129.92</v>
      </c>
      <c r="I1099" s="82" t="s">
        <v>525</v>
      </c>
      <c r="J1099" s="82" t="s">
        <v>526</v>
      </c>
      <c r="K1099" s="83" t="n">
        <v>129.92</v>
      </c>
      <c r="L1099" s="0" t="n">
        <v>6571</v>
      </c>
      <c r="M1099" s="0" t="n">
        <v>5845</v>
      </c>
      <c r="N1099" s="0" t="n">
        <v>1.124209</v>
      </c>
      <c r="O1099" s="0" t="n">
        <v>59</v>
      </c>
      <c r="P1099" s="0" t="n">
        <v>1</v>
      </c>
      <c r="Q1099" s="82" t="s">
        <v>527</v>
      </c>
      <c r="U1099" s="0" t="str">
        <f aca="false">IF(C1099="","",IF(COUNTIF(Campaigns!$A$7:$A$300,C1099)&gt;0,"✓",IF(N(K1099)=0,"– no spend","⚠ add to Campaigns tab")))</f>
        <v>✓</v>
      </c>
      <c r="V1099" s="83" t="n">
        <f aca="false">IF(K1099="","",K1099*IF(Settings!$B$22=Settings!$C$6,1,IF(Settings!$B$22="USD",1/INDEX(Settings!$B$29:$B$40,MONTH(A1099)),INDEX(Settings!$B$29:$B$40,MONTH(A1099)))))</f>
        <v>129.92</v>
      </c>
    </row>
    <row r="1100" customFormat="false" ht="15" hidden="false" customHeight="false" outlineLevel="0" collapsed="false">
      <c r="A1100" s="81" t="n">
        <v>46200</v>
      </c>
      <c r="B1100" s="81" t="n">
        <v>46200</v>
      </c>
      <c r="C1100" s="82" t="s">
        <v>172</v>
      </c>
      <c r="D1100" s="82" t="s">
        <v>530</v>
      </c>
      <c r="E1100" s="82" t="s">
        <v>529</v>
      </c>
      <c r="I1100" s="0" t="n">
        <v>20.65</v>
      </c>
      <c r="J1100" s="82" t="s">
        <v>528</v>
      </c>
      <c r="K1100" s="83" t="n">
        <v>72.8</v>
      </c>
      <c r="L1100" s="0" t="n">
        <v>1437</v>
      </c>
      <c r="M1100" s="0" t="n">
        <v>1299</v>
      </c>
      <c r="N1100" s="0" t="n">
        <v>1.106236</v>
      </c>
      <c r="O1100" s="0" t="n">
        <v>6</v>
      </c>
      <c r="Q1100" s="82" t="s">
        <v>527</v>
      </c>
      <c r="U1100" s="0" t="str">
        <f aca="false">IF(C1100="","",IF(COUNTIF(Campaigns!$A$7:$A$300,C1100)&gt;0,"✓",IF(N(K1100)=0,"– no spend","⚠ add to Campaigns tab")))</f>
        <v>✓</v>
      </c>
      <c r="V1100" s="83" t="n">
        <f aca="false">IF(K1100="","",K1100*IF(Settings!$B$22=Settings!$C$6,1,IF(Settings!$B$22="USD",1/INDEX(Settings!$B$29:$B$40,MONTH(A1100)),INDEX(Settings!$B$29:$B$40,MONTH(A1100)))))</f>
        <v>72.8</v>
      </c>
    </row>
    <row r="1101" customFormat="false" ht="15" hidden="false" customHeight="false" outlineLevel="0" collapsed="false">
      <c r="A1101" s="81" t="n">
        <v>46200</v>
      </c>
      <c r="B1101" s="81" t="n">
        <v>46200</v>
      </c>
      <c r="C1101" s="82" t="s">
        <v>173</v>
      </c>
      <c r="D1101" s="82" t="s">
        <v>530</v>
      </c>
      <c r="E1101" s="82" t="s">
        <v>529</v>
      </c>
      <c r="F1101" s="0" t="n">
        <v>1</v>
      </c>
      <c r="G1101" s="82" t="s">
        <v>524</v>
      </c>
      <c r="H1101" s="0" t="n">
        <v>53.59</v>
      </c>
      <c r="I1101" s="0" t="n">
        <v>25.65</v>
      </c>
      <c r="J1101" s="82" t="s">
        <v>528</v>
      </c>
      <c r="K1101" s="83" t="n">
        <v>53.59</v>
      </c>
      <c r="L1101" s="0" t="n">
        <v>1475</v>
      </c>
      <c r="M1101" s="0" t="n">
        <v>1330</v>
      </c>
      <c r="N1101" s="0" t="n">
        <v>1.109023</v>
      </c>
      <c r="O1101" s="0" t="n">
        <v>13</v>
      </c>
      <c r="P1101" s="0" t="n">
        <v>1</v>
      </c>
      <c r="Q1101" s="82" t="s">
        <v>527</v>
      </c>
      <c r="U1101" s="0" t="str">
        <f aca="false">IF(C1101="","",IF(COUNTIF(Campaigns!$A$7:$A$300,C1101)&gt;0,"✓",IF(N(K1101)=0,"– no spend","⚠ add to Campaigns tab")))</f>
        <v>✓</v>
      </c>
      <c r="V1101" s="83" t="n">
        <f aca="false">IF(K1101="","",K1101*IF(Settings!$B$22=Settings!$C$6,1,IF(Settings!$B$22="USD",1/INDEX(Settings!$B$29:$B$40,MONTH(A1101)),INDEX(Settings!$B$29:$B$40,MONTH(A1101)))))</f>
        <v>53.59</v>
      </c>
    </row>
    <row r="1102" customFormat="false" ht="15" hidden="false" customHeight="false" outlineLevel="0" collapsed="false">
      <c r="A1102" s="81" t="n">
        <v>46200</v>
      </c>
      <c r="B1102" s="81" t="n">
        <v>46200</v>
      </c>
      <c r="C1102" s="82" t="s">
        <v>178</v>
      </c>
      <c r="D1102" s="82" t="s">
        <v>530</v>
      </c>
      <c r="E1102" s="82" t="s">
        <v>529</v>
      </c>
      <c r="I1102" s="0" t="n">
        <v>15.48</v>
      </c>
      <c r="J1102" s="82" t="s">
        <v>528</v>
      </c>
      <c r="K1102" s="83" t="n">
        <v>25.35</v>
      </c>
      <c r="L1102" s="0" t="n">
        <v>778</v>
      </c>
      <c r="M1102" s="0" t="n">
        <v>681</v>
      </c>
      <c r="N1102" s="0" t="n">
        <v>1.142438</v>
      </c>
      <c r="O1102" s="0" t="n">
        <v>7</v>
      </c>
      <c r="Q1102" s="82" t="s">
        <v>527</v>
      </c>
      <c r="U1102" s="0" t="str">
        <f aca="false">IF(C1102="","",IF(COUNTIF(Campaigns!$A$7:$A$300,C1102)&gt;0,"✓",IF(N(K1102)=0,"– no spend","⚠ add to Campaigns tab")))</f>
        <v>✓</v>
      </c>
      <c r="V1102" s="83" t="n">
        <f aca="false">IF(K1102="","",K1102*IF(Settings!$B$22=Settings!$C$6,1,IF(Settings!$B$22="USD",1/INDEX(Settings!$B$29:$B$40,MONTH(A1102)),INDEX(Settings!$B$29:$B$40,MONTH(A1102)))))</f>
        <v>25.35</v>
      </c>
    </row>
    <row r="1103" customFormat="false" ht="15" hidden="false" customHeight="false" outlineLevel="0" collapsed="false">
      <c r="A1103" s="81" t="n">
        <v>46200</v>
      </c>
      <c r="B1103" s="81" t="n">
        <v>46200</v>
      </c>
      <c r="C1103" s="82" t="s">
        <v>176</v>
      </c>
      <c r="D1103" s="82" t="s">
        <v>530</v>
      </c>
      <c r="E1103" s="82" t="s">
        <v>529</v>
      </c>
      <c r="F1103" s="0" t="n">
        <v>2</v>
      </c>
      <c r="G1103" s="82" t="s">
        <v>524</v>
      </c>
      <c r="H1103" s="0" t="n">
        <v>32.01</v>
      </c>
      <c r="I1103" s="0" t="n">
        <v>10.32</v>
      </c>
      <c r="J1103" s="82" t="s">
        <v>528</v>
      </c>
      <c r="K1103" s="83" t="n">
        <v>64.02</v>
      </c>
      <c r="L1103" s="0" t="n">
        <v>1637</v>
      </c>
      <c r="M1103" s="0" t="n">
        <v>1440</v>
      </c>
      <c r="N1103" s="0" t="n">
        <v>1.136806</v>
      </c>
      <c r="O1103" s="0" t="n">
        <v>12</v>
      </c>
      <c r="P1103" s="0" t="n">
        <v>2</v>
      </c>
      <c r="Q1103" s="82" t="s">
        <v>527</v>
      </c>
      <c r="U1103" s="0" t="str">
        <f aca="false">IF(C1103="","",IF(COUNTIF(Campaigns!$A$7:$A$300,C1103)&gt;0,"✓",IF(N(K1103)=0,"– no spend","⚠ add to Campaigns tab")))</f>
        <v>✓</v>
      </c>
      <c r="V1103" s="83" t="n">
        <f aca="false">IF(K1103="","",K1103*IF(Settings!$B$22=Settings!$C$6,1,IF(Settings!$B$22="USD",1/INDEX(Settings!$B$29:$B$40,MONTH(A1103)),INDEX(Settings!$B$29:$B$40,MONTH(A1103)))))</f>
        <v>64.02</v>
      </c>
    </row>
    <row r="1104" customFormat="false" ht="15" hidden="false" customHeight="false" outlineLevel="0" collapsed="false">
      <c r="A1104" s="81" t="n">
        <v>46200</v>
      </c>
      <c r="B1104" s="81" t="n">
        <v>46200</v>
      </c>
      <c r="C1104" s="82" t="s">
        <v>169</v>
      </c>
      <c r="D1104" s="82" t="s">
        <v>530</v>
      </c>
      <c r="E1104" s="82" t="s">
        <v>529</v>
      </c>
      <c r="F1104" s="0" t="n">
        <v>3</v>
      </c>
      <c r="G1104" s="82" t="s">
        <v>531</v>
      </c>
      <c r="H1104" s="0" t="n">
        <v>18.75333333</v>
      </c>
      <c r="I1104" s="0" t="n">
        <v>41.29</v>
      </c>
      <c r="J1104" s="82" t="s">
        <v>528</v>
      </c>
      <c r="K1104" s="83" t="n">
        <v>56.26</v>
      </c>
      <c r="L1104" s="0" t="n">
        <v>4120</v>
      </c>
      <c r="M1104" s="0" t="n">
        <v>3141</v>
      </c>
      <c r="N1104" s="0" t="n">
        <v>1.311684</v>
      </c>
      <c r="O1104" s="0" t="n">
        <v>20</v>
      </c>
      <c r="P1104" s="0" t="n">
        <v>3</v>
      </c>
      <c r="Q1104" s="82" t="s">
        <v>527</v>
      </c>
      <c r="U1104" s="0" t="str">
        <f aca="false">IF(C1104="","",IF(COUNTIF(Campaigns!$A$7:$A$300,C1104)&gt;0,"✓",IF(N(K1104)=0,"– no spend","⚠ add to Campaigns tab")))</f>
        <v>✓</v>
      </c>
      <c r="V1104" s="83" t="n">
        <f aca="false">IF(K1104="","",K1104*IF(Settings!$B$22=Settings!$C$6,1,IF(Settings!$B$22="USD",1/INDEX(Settings!$B$29:$B$40,MONTH(A1104)),INDEX(Settings!$B$29:$B$40,MONTH(A1104)))))</f>
        <v>56.26</v>
      </c>
    </row>
    <row r="1105" customFormat="false" ht="15" hidden="false" customHeight="false" outlineLevel="0" collapsed="false">
      <c r="A1105" s="81" t="n">
        <v>46201</v>
      </c>
      <c r="B1105" s="81" t="n">
        <v>46201</v>
      </c>
      <c r="C1105" s="82" t="s">
        <v>167</v>
      </c>
      <c r="D1105" s="82" t="s">
        <v>522</v>
      </c>
      <c r="E1105" s="82" t="s">
        <v>523</v>
      </c>
      <c r="I1105" s="0" t="n">
        <v>50</v>
      </c>
      <c r="J1105" s="82" t="s">
        <v>528</v>
      </c>
      <c r="K1105" s="83" t="n">
        <v>100.79</v>
      </c>
      <c r="L1105" s="0" t="n">
        <v>4742</v>
      </c>
      <c r="M1105" s="0" t="n">
        <v>3661</v>
      </c>
      <c r="N1105" s="0" t="n">
        <v>1.295275</v>
      </c>
      <c r="O1105" s="0" t="n">
        <v>70</v>
      </c>
      <c r="Q1105" s="82" t="s">
        <v>527</v>
      </c>
      <c r="U1105" s="0" t="str">
        <f aca="false">IF(C1105="","",IF(COUNTIF(Campaigns!$A$7:$A$300,C1105)&gt;0,"✓",IF(N(K1105)=0,"– no spend","⚠ add to Campaigns tab")))</f>
        <v>✓</v>
      </c>
      <c r="V1105" s="83" t="n">
        <f aca="false">IF(K1105="","",K1105*IF(Settings!$B$22=Settings!$C$6,1,IF(Settings!$B$22="USD",1/INDEX(Settings!$B$29:$B$40,MONTH(A1105)),INDEX(Settings!$B$29:$B$40,MONTH(A1105)))))</f>
        <v>100.79</v>
      </c>
    </row>
    <row r="1106" customFormat="false" ht="15" hidden="false" customHeight="false" outlineLevel="0" collapsed="false">
      <c r="A1106" s="81" t="n">
        <v>46201</v>
      </c>
      <c r="B1106" s="81" t="n">
        <v>46201</v>
      </c>
      <c r="C1106" s="82" t="s">
        <v>166</v>
      </c>
      <c r="D1106" s="82" t="s">
        <v>522</v>
      </c>
      <c r="E1106" s="82" t="s">
        <v>523</v>
      </c>
      <c r="F1106" s="0" t="n">
        <v>4</v>
      </c>
      <c r="G1106" s="82" t="s">
        <v>524</v>
      </c>
      <c r="H1106" s="0" t="n">
        <v>40.7625</v>
      </c>
      <c r="I1106" s="82" t="s">
        <v>525</v>
      </c>
      <c r="J1106" s="82" t="s">
        <v>526</v>
      </c>
      <c r="K1106" s="83" t="n">
        <v>163.05</v>
      </c>
      <c r="L1106" s="0" t="n">
        <v>8006</v>
      </c>
      <c r="M1106" s="0" t="n">
        <v>6768</v>
      </c>
      <c r="N1106" s="0" t="n">
        <v>1.18292</v>
      </c>
      <c r="O1106" s="0" t="n">
        <v>89</v>
      </c>
      <c r="P1106" s="0" t="n">
        <v>5</v>
      </c>
      <c r="Q1106" s="82" t="s">
        <v>527</v>
      </c>
      <c r="U1106" s="0" t="str">
        <f aca="false">IF(C1106="","",IF(COUNTIF(Campaigns!$A$7:$A$300,C1106)&gt;0,"✓",IF(N(K1106)=0,"– no spend","⚠ add to Campaigns tab")))</f>
        <v>✓</v>
      </c>
      <c r="V1106" s="83" t="n">
        <f aca="false">IF(K1106="","",K1106*IF(Settings!$B$22=Settings!$C$6,1,IF(Settings!$B$22="USD",1/INDEX(Settings!$B$29:$B$40,MONTH(A1106)),INDEX(Settings!$B$29:$B$40,MONTH(A1106)))))</f>
        <v>163.05</v>
      </c>
    </row>
    <row r="1107" customFormat="false" ht="15" hidden="false" customHeight="false" outlineLevel="0" collapsed="false">
      <c r="A1107" s="81" t="n">
        <v>46201</v>
      </c>
      <c r="B1107" s="81" t="n">
        <v>46201</v>
      </c>
      <c r="C1107" s="82" t="s">
        <v>172</v>
      </c>
      <c r="D1107" s="82" t="s">
        <v>530</v>
      </c>
      <c r="E1107" s="82" t="s">
        <v>529</v>
      </c>
      <c r="F1107" s="0" t="n">
        <v>1</v>
      </c>
      <c r="G1107" s="82" t="s">
        <v>524</v>
      </c>
      <c r="H1107" s="0" t="n">
        <v>90.11</v>
      </c>
      <c r="I1107" s="0" t="n">
        <v>20.65</v>
      </c>
      <c r="J1107" s="82" t="s">
        <v>528</v>
      </c>
      <c r="K1107" s="83" t="n">
        <v>90.11</v>
      </c>
      <c r="L1107" s="0" t="n">
        <v>1642</v>
      </c>
      <c r="M1107" s="0" t="n">
        <v>1406</v>
      </c>
      <c r="N1107" s="0" t="n">
        <v>1.167852</v>
      </c>
      <c r="O1107" s="0" t="n">
        <v>14</v>
      </c>
      <c r="P1107" s="0" t="n">
        <v>1</v>
      </c>
      <c r="Q1107" s="82" t="s">
        <v>527</v>
      </c>
      <c r="U1107" s="0" t="str">
        <f aca="false">IF(C1107="","",IF(COUNTIF(Campaigns!$A$7:$A$300,C1107)&gt;0,"✓",IF(N(K1107)=0,"– no spend","⚠ add to Campaigns tab")))</f>
        <v>✓</v>
      </c>
      <c r="V1107" s="83" t="n">
        <f aca="false">IF(K1107="","",K1107*IF(Settings!$B$22=Settings!$C$6,1,IF(Settings!$B$22="USD",1/INDEX(Settings!$B$29:$B$40,MONTH(A1107)),INDEX(Settings!$B$29:$B$40,MONTH(A1107)))))</f>
        <v>90.11</v>
      </c>
    </row>
    <row r="1108" customFormat="false" ht="15" hidden="false" customHeight="false" outlineLevel="0" collapsed="false">
      <c r="A1108" s="81" t="n">
        <v>46201</v>
      </c>
      <c r="B1108" s="81" t="n">
        <v>46201</v>
      </c>
      <c r="C1108" s="82" t="s">
        <v>173</v>
      </c>
      <c r="D1108" s="82" t="s">
        <v>530</v>
      </c>
      <c r="E1108" s="82" t="s">
        <v>529</v>
      </c>
      <c r="I1108" s="0" t="n">
        <v>25.65</v>
      </c>
      <c r="J1108" s="82" t="s">
        <v>528</v>
      </c>
      <c r="K1108" s="83" t="n">
        <v>63.32</v>
      </c>
      <c r="L1108" s="0" t="n">
        <v>1872</v>
      </c>
      <c r="M1108" s="0" t="n">
        <v>1591</v>
      </c>
      <c r="N1108" s="0" t="n">
        <v>1.176618</v>
      </c>
      <c r="O1108" s="0" t="n">
        <v>27</v>
      </c>
      <c r="Q1108" s="82" t="s">
        <v>527</v>
      </c>
      <c r="U1108" s="0" t="str">
        <f aca="false">IF(C1108="","",IF(COUNTIF(Campaigns!$A$7:$A$300,C1108)&gt;0,"✓",IF(N(K1108)=0,"– no spend","⚠ add to Campaigns tab")))</f>
        <v>✓</v>
      </c>
      <c r="V1108" s="83" t="n">
        <f aca="false">IF(K1108="","",K1108*IF(Settings!$B$22=Settings!$C$6,1,IF(Settings!$B$22="USD",1/INDEX(Settings!$B$29:$B$40,MONTH(A1108)),INDEX(Settings!$B$29:$B$40,MONTH(A1108)))))</f>
        <v>63.32</v>
      </c>
    </row>
    <row r="1109" customFormat="false" ht="15" hidden="false" customHeight="false" outlineLevel="0" collapsed="false">
      <c r="A1109" s="81" t="n">
        <v>46201</v>
      </c>
      <c r="B1109" s="81" t="n">
        <v>46201</v>
      </c>
      <c r="C1109" s="82" t="s">
        <v>178</v>
      </c>
      <c r="D1109" s="82" t="s">
        <v>530</v>
      </c>
      <c r="E1109" s="82" t="s">
        <v>529</v>
      </c>
      <c r="I1109" s="0" t="n">
        <v>15.48</v>
      </c>
      <c r="J1109" s="82" t="s">
        <v>528</v>
      </c>
      <c r="K1109" s="83" t="n">
        <v>33.82</v>
      </c>
      <c r="L1109" s="0" t="n">
        <v>1141</v>
      </c>
      <c r="M1109" s="0" t="n">
        <v>993</v>
      </c>
      <c r="N1109" s="0" t="n">
        <v>1.149043</v>
      </c>
      <c r="O1109" s="0" t="n">
        <v>9</v>
      </c>
      <c r="Q1109" s="82" t="s">
        <v>527</v>
      </c>
      <c r="U1109" s="0" t="str">
        <f aca="false">IF(C1109="","",IF(COUNTIF(Campaigns!$A$7:$A$300,C1109)&gt;0,"✓",IF(N(K1109)=0,"– no spend","⚠ add to Campaigns tab")))</f>
        <v>✓</v>
      </c>
      <c r="V1109" s="83" t="n">
        <f aca="false">IF(K1109="","",K1109*IF(Settings!$B$22=Settings!$C$6,1,IF(Settings!$B$22="USD",1/INDEX(Settings!$B$29:$B$40,MONTH(A1109)),INDEX(Settings!$B$29:$B$40,MONTH(A1109)))))</f>
        <v>33.82</v>
      </c>
    </row>
    <row r="1110" customFormat="false" ht="15" hidden="false" customHeight="false" outlineLevel="0" collapsed="false">
      <c r="A1110" s="81" t="n">
        <v>46201</v>
      </c>
      <c r="B1110" s="81" t="n">
        <v>46201</v>
      </c>
      <c r="C1110" s="82" t="s">
        <v>176</v>
      </c>
      <c r="D1110" s="82" t="s">
        <v>530</v>
      </c>
      <c r="E1110" s="82" t="s">
        <v>529</v>
      </c>
      <c r="I1110" s="0" t="n">
        <v>10.32</v>
      </c>
      <c r="J1110" s="82" t="s">
        <v>528</v>
      </c>
      <c r="K1110" s="83" t="n">
        <v>78.72</v>
      </c>
      <c r="L1110" s="0" t="n">
        <v>1754</v>
      </c>
      <c r="M1110" s="0" t="n">
        <v>1539</v>
      </c>
      <c r="N1110" s="0" t="n">
        <v>1.139701</v>
      </c>
      <c r="O1110" s="0" t="n">
        <v>13</v>
      </c>
      <c r="Q1110" s="82" t="s">
        <v>527</v>
      </c>
      <c r="U1110" s="0" t="str">
        <f aca="false">IF(C1110="","",IF(COUNTIF(Campaigns!$A$7:$A$300,C1110)&gt;0,"✓",IF(N(K1110)=0,"– no spend","⚠ add to Campaigns tab")))</f>
        <v>✓</v>
      </c>
      <c r="V1110" s="83" t="n">
        <f aca="false">IF(K1110="","",K1110*IF(Settings!$B$22=Settings!$C$6,1,IF(Settings!$B$22="USD",1/INDEX(Settings!$B$29:$B$40,MONTH(A1110)),INDEX(Settings!$B$29:$B$40,MONTH(A1110)))))</f>
        <v>78.72</v>
      </c>
    </row>
    <row r="1111" customFormat="false" ht="15" hidden="false" customHeight="false" outlineLevel="0" collapsed="false">
      <c r="A1111" s="81" t="n">
        <v>46201</v>
      </c>
      <c r="B1111" s="81" t="n">
        <v>46201</v>
      </c>
      <c r="C1111" s="82" t="s">
        <v>169</v>
      </c>
      <c r="D1111" s="82" t="s">
        <v>530</v>
      </c>
      <c r="E1111" s="82" t="s">
        <v>529</v>
      </c>
      <c r="F1111" s="0" t="n">
        <v>2</v>
      </c>
      <c r="G1111" s="82" t="s">
        <v>531</v>
      </c>
      <c r="H1111" s="0" t="n">
        <v>32.43</v>
      </c>
      <c r="I1111" s="0" t="n">
        <v>41.29</v>
      </c>
      <c r="J1111" s="82" t="s">
        <v>528</v>
      </c>
      <c r="K1111" s="83" t="n">
        <v>64.86</v>
      </c>
      <c r="L1111" s="0" t="n">
        <v>4888</v>
      </c>
      <c r="M1111" s="0" t="n">
        <v>3715</v>
      </c>
      <c r="N1111" s="0" t="n">
        <v>1.315747</v>
      </c>
      <c r="O1111" s="0" t="n">
        <v>29</v>
      </c>
      <c r="P1111" s="0" t="n">
        <v>2</v>
      </c>
      <c r="Q1111" s="82" t="s">
        <v>527</v>
      </c>
      <c r="U1111" s="0" t="str">
        <f aca="false">IF(C1111="","",IF(COUNTIF(Campaigns!$A$7:$A$300,C1111)&gt;0,"✓",IF(N(K1111)=0,"– no spend","⚠ add to Campaigns tab")))</f>
        <v>✓</v>
      </c>
      <c r="V1111" s="83" t="n">
        <f aca="false">IF(K1111="","",K1111*IF(Settings!$B$22=Settings!$C$6,1,IF(Settings!$B$22="USD",1/INDEX(Settings!$B$29:$B$40,MONTH(A1111)),INDEX(Settings!$B$29:$B$40,MONTH(A1111)))))</f>
        <v>64.86</v>
      </c>
    </row>
    <row r="1112" customFormat="false" ht="15" hidden="false" customHeight="false" outlineLevel="0" collapsed="false">
      <c r="A1112" s="81" t="n">
        <v>46202</v>
      </c>
      <c r="B1112" s="81" t="n">
        <v>46202</v>
      </c>
      <c r="C1112" s="82" t="s">
        <v>167</v>
      </c>
      <c r="D1112" s="82" t="s">
        <v>522</v>
      </c>
      <c r="E1112" s="82" t="s">
        <v>523</v>
      </c>
      <c r="F1112" s="0" t="n">
        <v>1</v>
      </c>
      <c r="G1112" s="82" t="s">
        <v>524</v>
      </c>
      <c r="H1112" s="0" t="n">
        <v>93.49</v>
      </c>
      <c r="I1112" s="0" t="n">
        <v>50</v>
      </c>
      <c r="J1112" s="82" t="s">
        <v>528</v>
      </c>
      <c r="K1112" s="83" t="n">
        <v>93.49</v>
      </c>
      <c r="L1112" s="0" t="n">
        <v>4254</v>
      </c>
      <c r="M1112" s="0" t="n">
        <v>3326</v>
      </c>
      <c r="N1112" s="0" t="n">
        <v>1.279014</v>
      </c>
      <c r="O1112" s="0" t="n">
        <v>102</v>
      </c>
      <c r="P1112" s="0" t="n">
        <v>1</v>
      </c>
      <c r="Q1112" s="82" t="s">
        <v>527</v>
      </c>
      <c r="U1112" s="0" t="str">
        <f aca="false">IF(C1112="","",IF(COUNTIF(Campaigns!$A$7:$A$300,C1112)&gt;0,"✓",IF(N(K1112)=0,"– no spend","⚠ add to Campaigns tab")))</f>
        <v>✓</v>
      </c>
      <c r="V1112" s="83" t="n">
        <f aca="false">IF(K1112="","",K1112*IF(Settings!$B$22=Settings!$C$6,1,IF(Settings!$B$22="USD",1/INDEX(Settings!$B$29:$B$40,MONTH(A1112)),INDEX(Settings!$B$29:$B$40,MONTH(A1112)))))</f>
        <v>93.49</v>
      </c>
    </row>
    <row r="1113" customFormat="false" ht="15" hidden="false" customHeight="false" outlineLevel="0" collapsed="false">
      <c r="A1113" s="81" t="n">
        <v>46202</v>
      </c>
      <c r="B1113" s="81" t="n">
        <v>46202</v>
      </c>
      <c r="C1113" s="82" t="s">
        <v>166</v>
      </c>
      <c r="D1113" s="82" t="s">
        <v>522</v>
      </c>
      <c r="E1113" s="82" t="s">
        <v>523</v>
      </c>
      <c r="F1113" s="0" t="n">
        <v>3</v>
      </c>
      <c r="G1113" s="82" t="s">
        <v>524</v>
      </c>
      <c r="H1113" s="0" t="n">
        <v>54.03</v>
      </c>
      <c r="I1113" s="82" t="s">
        <v>525</v>
      </c>
      <c r="J1113" s="82" t="s">
        <v>526</v>
      </c>
      <c r="K1113" s="83" t="n">
        <v>162.09</v>
      </c>
      <c r="L1113" s="0" t="n">
        <v>8389</v>
      </c>
      <c r="M1113" s="0" t="n">
        <v>7187</v>
      </c>
      <c r="N1113" s="0" t="n">
        <v>1.167246</v>
      </c>
      <c r="O1113" s="0" t="n">
        <v>72</v>
      </c>
      <c r="P1113" s="0" t="n">
        <v>3</v>
      </c>
      <c r="Q1113" s="82" t="s">
        <v>527</v>
      </c>
      <c r="U1113" s="0" t="str">
        <f aca="false">IF(C1113="","",IF(COUNTIF(Campaigns!$A$7:$A$300,C1113)&gt;0,"✓",IF(N(K1113)=0,"– no spend","⚠ add to Campaigns tab")))</f>
        <v>✓</v>
      </c>
      <c r="V1113" s="83" t="n">
        <f aca="false">IF(K1113="","",K1113*IF(Settings!$B$22=Settings!$C$6,1,IF(Settings!$B$22="USD",1/INDEX(Settings!$B$29:$B$40,MONTH(A1113)),INDEX(Settings!$B$29:$B$40,MONTH(A1113)))))</f>
        <v>162.09</v>
      </c>
    </row>
    <row r="1114" customFormat="false" ht="15" hidden="false" customHeight="false" outlineLevel="0" collapsed="false">
      <c r="A1114" s="81" t="n">
        <v>46202</v>
      </c>
      <c r="B1114" s="81" t="n">
        <v>46202</v>
      </c>
      <c r="C1114" s="82" t="s">
        <v>172</v>
      </c>
      <c r="D1114" s="82" t="s">
        <v>530</v>
      </c>
      <c r="E1114" s="82" t="s">
        <v>529</v>
      </c>
      <c r="F1114" s="0" t="n">
        <v>2</v>
      </c>
      <c r="G1114" s="82" t="s">
        <v>524</v>
      </c>
      <c r="H1114" s="0" t="n">
        <v>43.85</v>
      </c>
      <c r="I1114" s="0" t="n">
        <v>20.65</v>
      </c>
      <c r="J1114" s="82" t="s">
        <v>528</v>
      </c>
      <c r="K1114" s="83" t="n">
        <v>87.7</v>
      </c>
      <c r="L1114" s="0" t="n">
        <v>1905</v>
      </c>
      <c r="M1114" s="0" t="n">
        <v>1495</v>
      </c>
      <c r="N1114" s="0" t="n">
        <v>1.274247</v>
      </c>
      <c r="O1114" s="0" t="n">
        <v>15</v>
      </c>
      <c r="P1114" s="0" t="n">
        <v>2</v>
      </c>
      <c r="Q1114" s="82" t="s">
        <v>527</v>
      </c>
      <c r="U1114" s="0" t="str">
        <f aca="false">IF(C1114="","",IF(COUNTIF(Campaigns!$A$7:$A$300,C1114)&gt;0,"✓",IF(N(K1114)=0,"– no spend","⚠ add to Campaigns tab")))</f>
        <v>✓</v>
      </c>
      <c r="V1114" s="83" t="n">
        <f aca="false">IF(K1114="","",K1114*IF(Settings!$B$22=Settings!$C$6,1,IF(Settings!$B$22="USD",1/INDEX(Settings!$B$29:$B$40,MONTH(A1114)),INDEX(Settings!$B$29:$B$40,MONTH(A1114)))))</f>
        <v>87.7</v>
      </c>
    </row>
    <row r="1115" customFormat="false" ht="15" hidden="false" customHeight="false" outlineLevel="0" collapsed="false">
      <c r="A1115" s="81" t="n">
        <v>46202</v>
      </c>
      <c r="B1115" s="81" t="n">
        <v>46202</v>
      </c>
      <c r="C1115" s="82" t="s">
        <v>173</v>
      </c>
      <c r="D1115" s="82" t="s">
        <v>530</v>
      </c>
      <c r="E1115" s="82" t="s">
        <v>529</v>
      </c>
      <c r="F1115" s="0" t="n">
        <v>2</v>
      </c>
      <c r="G1115" s="82" t="s">
        <v>524</v>
      </c>
      <c r="H1115" s="0" t="n">
        <v>33.4</v>
      </c>
      <c r="I1115" s="0" t="n">
        <v>25.65</v>
      </c>
      <c r="J1115" s="82" t="s">
        <v>528</v>
      </c>
      <c r="K1115" s="83" t="n">
        <v>66.8</v>
      </c>
      <c r="L1115" s="0" t="n">
        <v>1898</v>
      </c>
      <c r="M1115" s="0" t="n">
        <v>1630</v>
      </c>
      <c r="N1115" s="0" t="n">
        <v>1.164417</v>
      </c>
      <c r="O1115" s="0" t="n">
        <v>14</v>
      </c>
      <c r="P1115" s="0" t="n">
        <v>3</v>
      </c>
      <c r="Q1115" s="82" t="s">
        <v>527</v>
      </c>
      <c r="U1115" s="0" t="str">
        <f aca="false">IF(C1115="","",IF(COUNTIF(Campaigns!$A$7:$A$300,C1115)&gt;0,"✓",IF(N(K1115)=0,"– no spend","⚠ add to Campaigns tab")))</f>
        <v>✓</v>
      </c>
      <c r="V1115" s="83" t="n">
        <f aca="false">IF(K1115="","",K1115*IF(Settings!$B$22=Settings!$C$6,1,IF(Settings!$B$22="USD",1/INDEX(Settings!$B$29:$B$40,MONTH(A1115)),INDEX(Settings!$B$29:$B$40,MONTH(A1115)))))</f>
        <v>66.8</v>
      </c>
    </row>
    <row r="1116" customFormat="false" ht="15" hidden="false" customHeight="false" outlineLevel="0" collapsed="false">
      <c r="A1116" s="81" t="n">
        <v>46202</v>
      </c>
      <c r="B1116" s="81" t="n">
        <v>46202</v>
      </c>
      <c r="C1116" s="82" t="s">
        <v>178</v>
      </c>
      <c r="D1116" s="82" t="s">
        <v>530</v>
      </c>
      <c r="E1116" s="82" t="s">
        <v>529</v>
      </c>
      <c r="I1116" s="0" t="n">
        <v>15.48</v>
      </c>
      <c r="J1116" s="82" t="s">
        <v>528</v>
      </c>
      <c r="K1116" s="83" t="n">
        <v>35.02</v>
      </c>
      <c r="L1116" s="0" t="n">
        <v>905</v>
      </c>
      <c r="M1116" s="0" t="n">
        <v>819</v>
      </c>
      <c r="N1116" s="0" t="n">
        <v>1.105006</v>
      </c>
      <c r="O1116" s="0" t="n">
        <v>4</v>
      </c>
      <c r="Q1116" s="82" t="s">
        <v>527</v>
      </c>
      <c r="U1116" s="0" t="str">
        <f aca="false">IF(C1116="","",IF(COUNTIF(Campaigns!$A$7:$A$300,C1116)&gt;0,"✓",IF(N(K1116)=0,"– no spend","⚠ add to Campaigns tab")))</f>
        <v>✓</v>
      </c>
      <c r="V1116" s="83" t="n">
        <f aca="false">IF(K1116="","",K1116*IF(Settings!$B$22=Settings!$C$6,1,IF(Settings!$B$22="USD",1/INDEX(Settings!$B$29:$B$40,MONTH(A1116)),INDEX(Settings!$B$29:$B$40,MONTH(A1116)))))</f>
        <v>35.02</v>
      </c>
    </row>
    <row r="1117" customFormat="false" ht="15" hidden="false" customHeight="false" outlineLevel="0" collapsed="false">
      <c r="A1117" s="81" t="n">
        <v>46202</v>
      </c>
      <c r="B1117" s="81" t="n">
        <v>46202</v>
      </c>
      <c r="C1117" s="82" t="s">
        <v>176</v>
      </c>
      <c r="D1117" s="82" t="s">
        <v>530</v>
      </c>
      <c r="E1117" s="82" t="s">
        <v>529</v>
      </c>
      <c r="F1117" s="0" t="n">
        <v>4</v>
      </c>
      <c r="G1117" s="82" t="s">
        <v>524</v>
      </c>
      <c r="H1117" s="0" t="n">
        <v>19.48</v>
      </c>
      <c r="I1117" s="0" t="n">
        <v>10.32</v>
      </c>
      <c r="J1117" s="82" t="s">
        <v>528</v>
      </c>
      <c r="K1117" s="83" t="n">
        <v>77.92</v>
      </c>
      <c r="L1117" s="0" t="n">
        <v>2050</v>
      </c>
      <c r="M1117" s="0" t="n">
        <v>1721</v>
      </c>
      <c r="N1117" s="0" t="n">
        <v>1.191168</v>
      </c>
      <c r="O1117" s="0" t="n">
        <v>22</v>
      </c>
      <c r="P1117" s="0" t="n">
        <v>4</v>
      </c>
      <c r="Q1117" s="82" t="s">
        <v>527</v>
      </c>
      <c r="U1117" s="0" t="str">
        <f aca="false">IF(C1117="","",IF(COUNTIF(Campaigns!$A$7:$A$300,C1117)&gt;0,"✓",IF(N(K1117)=0,"– no spend","⚠ add to Campaigns tab")))</f>
        <v>✓</v>
      </c>
      <c r="V1117" s="83" t="n">
        <f aca="false">IF(K1117="","",K1117*IF(Settings!$B$22=Settings!$C$6,1,IF(Settings!$B$22="USD",1/INDEX(Settings!$B$29:$B$40,MONTH(A1117)),INDEX(Settings!$B$29:$B$40,MONTH(A1117)))))</f>
        <v>77.92</v>
      </c>
    </row>
    <row r="1118" customFormat="false" ht="15" hidden="false" customHeight="false" outlineLevel="0" collapsed="false">
      <c r="A1118" s="81" t="n">
        <v>46202</v>
      </c>
      <c r="B1118" s="81" t="n">
        <v>46202</v>
      </c>
      <c r="C1118" s="82" t="s">
        <v>169</v>
      </c>
      <c r="D1118" s="82" t="s">
        <v>530</v>
      </c>
      <c r="E1118" s="82" t="s">
        <v>529</v>
      </c>
      <c r="F1118" s="0" t="n">
        <v>7</v>
      </c>
      <c r="G1118" s="82" t="s">
        <v>531</v>
      </c>
      <c r="H1118" s="0" t="n">
        <v>9.32285714</v>
      </c>
      <c r="I1118" s="0" t="n">
        <v>41.29</v>
      </c>
      <c r="J1118" s="82" t="s">
        <v>528</v>
      </c>
      <c r="K1118" s="83" t="n">
        <v>65.26</v>
      </c>
      <c r="L1118" s="0" t="n">
        <v>5742</v>
      </c>
      <c r="M1118" s="0" t="n">
        <v>4041</v>
      </c>
      <c r="N1118" s="0" t="n">
        <v>1.420935</v>
      </c>
      <c r="O1118" s="0" t="n">
        <v>42</v>
      </c>
      <c r="P1118" s="0" t="n">
        <v>7</v>
      </c>
      <c r="Q1118" s="82" t="s">
        <v>527</v>
      </c>
      <c r="U1118" s="0" t="str">
        <f aca="false">IF(C1118="","",IF(COUNTIF(Campaigns!$A$7:$A$300,C1118)&gt;0,"✓",IF(N(K1118)=0,"– no spend","⚠ add to Campaigns tab")))</f>
        <v>✓</v>
      </c>
      <c r="V1118" s="83" t="n">
        <f aca="false">IF(K1118="","",K1118*IF(Settings!$B$22=Settings!$C$6,1,IF(Settings!$B$22="USD",1/INDEX(Settings!$B$29:$B$40,MONTH(A1118)),INDEX(Settings!$B$29:$B$40,MONTH(A1118)))))</f>
        <v>65.26</v>
      </c>
    </row>
    <row r="1119" customFormat="false" ht="15" hidden="false" customHeight="false" outlineLevel="0" collapsed="false">
      <c r="A1119" s="81" t="n">
        <v>46203</v>
      </c>
      <c r="B1119" s="81" t="n">
        <v>46203</v>
      </c>
      <c r="C1119" s="82" t="s">
        <v>167</v>
      </c>
      <c r="D1119" s="82" t="s">
        <v>522</v>
      </c>
      <c r="E1119" s="82" t="s">
        <v>523</v>
      </c>
      <c r="F1119" s="0" t="n">
        <v>2</v>
      </c>
      <c r="G1119" s="82" t="s">
        <v>524</v>
      </c>
      <c r="H1119" s="0" t="n">
        <v>48.645</v>
      </c>
      <c r="I1119" s="0" t="n">
        <v>50</v>
      </c>
      <c r="J1119" s="82" t="s">
        <v>528</v>
      </c>
      <c r="K1119" s="83" t="n">
        <v>97.29</v>
      </c>
      <c r="L1119" s="0" t="n">
        <v>3920</v>
      </c>
      <c r="M1119" s="0" t="n">
        <v>2711</v>
      </c>
      <c r="N1119" s="0" t="n">
        <v>1.445961</v>
      </c>
      <c r="O1119" s="0" t="n">
        <v>145</v>
      </c>
      <c r="P1119" s="0" t="n">
        <v>2</v>
      </c>
      <c r="Q1119" s="82" t="s">
        <v>527</v>
      </c>
      <c r="U1119" s="0" t="str">
        <f aca="false">IF(C1119="","",IF(COUNTIF(Campaigns!$A$7:$A$300,C1119)&gt;0,"✓",IF(N(K1119)=0,"– no spend","⚠ add to Campaigns tab")))</f>
        <v>✓</v>
      </c>
      <c r="V1119" s="83" t="n">
        <f aca="false">IF(K1119="","",K1119*IF(Settings!$B$22=Settings!$C$6,1,IF(Settings!$B$22="USD",1/INDEX(Settings!$B$29:$B$40,MONTH(A1119)),INDEX(Settings!$B$29:$B$40,MONTH(A1119)))))</f>
        <v>97.29</v>
      </c>
    </row>
    <row r="1120" customFormat="false" ht="15" hidden="false" customHeight="false" outlineLevel="0" collapsed="false">
      <c r="A1120" s="81" t="n">
        <v>46203</v>
      </c>
      <c r="B1120" s="81" t="n">
        <v>46203</v>
      </c>
      <c r="C1120" s="82" t="s">
        <v>166</v>
      </c>
      <c r="D1120" s="82" t="s">
        <v>522</v>
      </c>
      <c r="E1120" s="82" t="s">
        <v>523</v>
      </c>
      <c r="F1120" s="0" t="n">
        <v>7</v>
      </c>
      <c r="G1120" s="82" t="s">
        <v>524</v>
      </c>
      <c r="H1120" s="0" t="n">
        <v>23.16571429</v>
      </c>
      <c r="I1120" s="82" t="s">
        <v>525</v>
      </c>
      <c r="J1120" s="82" t="s">
        <v>526</v>
      </c>
      <c r="K1120" s="83" t="n">
        <v>162.16</v>
      </c>
      <c r="L1120" s="0" t="n">
        <v>9308</v>
      </c>
      <c r="M1120" s="0" t="n">
        <v>7967</v>
      </c>
      <c r="N1120" s="0" t="n">
        <v>1.168319</v>
      </c>
      <c r="O1120" s="0" t="n">
        <v>81</v>
      </c>
      <c r="P1120" s="0" t="n">
        <v>7</v>
      </c>
      <c r="Q1120" s="82" t="s">
        <v>527</v>
      </c>
      <c r="U1120" s="0" t="str">
        <f aca="false">IF(C1120="","",IF(COUNTIF(Campaigns!$A$7:$A$300,C1120)&gt;0,"✓",IF(N(K1120)=0,"– no spend","⚠ add to Campaigns tab")))</f>
        <v>✓</v>
      </c>
      <c r="V1120" s="83" t="n">
        <f aca="false">IF(K1120="","",K1120*IF(Settings!$B$22=Settings!$C$6,1,IF(Settings!$B$22="USD",1/INDEX(Settings!$B$29:$B$40,MONTH(A1120)),INDEX(Settings!$B$29:$B$40,MONTH(A1120)))))</f>
        <v>162.16</v>
      </c>
    </row>
    <row r="1121" customFormat="false" ht="15" hidden="false" customHeight="false" outlineLevel="0" collapsed="false">
      <c r="A1121" s="81" t="n">
        <v>46203</v>
      </c>
      <c r="B1121" s="81" t="n">
        <v>46203</v>
      </c>
      <c r="C1121" s="82" t="s">
        <v>172</v>
      </c>
      <c r="D1121" s="82" t="s">
        <v>530</v>
      </c>
      <c r="E1121" s="82" t="s">
        <v>529</v>
      </c>
      <c r="I1121" s="0" t="n">
        <v>20.65</v>
      </c>
      <c r="J1121" s="82" t="s">
        <v>528</v>
      </c>
      <c r="K1121" s="83" t="n">
        <v>81.7</v>
      </c>
      <c r="L1121" s="0" t="n">
        <v>1992</v>
      </c>
      <c r="M1121" s="0" t="n">
        <v>1580</v>
      </c>
      <c r="N1121" s="0" t="n">
        <v>1.260759</v>
      </c>
      <c r="O1121" s="0" t="n">
        <v>19</v>
      </c>
      <c r="Q1121" s="82" t="s">
        <v>527</v>
      </c>
      <c r="U1121" s="0" t="str">
        <f aca="false">IF(C1121="","",IF(COUNTIF(Campaigns!$A$7:$A$300,C1121)&gt;0,"✓",IF(N(K1121)=0,"– no spend","⚠ add to Campaigns tab")))</f>
        <v>✓</v>
      </c>
      <c r="V1121" s="83" t="n">
        <f aca="false">IF(K1121="","",K1121*IF(Settings!$B$22=Settings!$C$6,1,IF(Settings!$B$22="USD",1/INDEX(Settings!$B$29:$B$40,MONTH(A1121)),INDEX(Settings!$B$29:$B$40,MONTH(A1121)))))</f>
        <v>81.7</v>
      </c>
    </row>
    <row r="1122" customFormat="false" ht="15" hidden="false" customHeight="false" outlineLevel="0" collapsed="false">
      <c r="A1122" s="81" t="n">
        <v>46203</v>
      </c>
      <c r="B1122" s="81" t="n">
        <v>46203</v>
      </c>
      <c r="C1122" s="82" t="s">
        <v>173</v>
      </c>
      <c r="D1122" s="82" t="s">
        <v>530</v>
      </c>
      <c r="E1122" s="82" t="s">
        <v>529</v>
      </c>
      <c r="F1122" s="0" t="n">
        <v>2</v>
      </c>
      <c r="G1122" s="82" t="s">
        <v>524</v>
      </c>
      <c r="H1122" s="0" t="n">
        <v>32.67</v>
      </c>
      <c r="I1122" s="0" t="n">
        <v>25.65</v>
      </c>
      <c r="J1122" s="82" t="s">
        <v>528</v>
      </c>
      <c r="K1122" s="83" t="n">
        <v>65.34</v>
      </c>
      <c r="L1122" s="0" t="n">
        <v>2061</v>
      </c>
      <c r="M1122" s="0" t="n">
        <v>1668</v>
      </c>
      <c r="N1122" s="0" t="n">
        <v>1.235612</v>
      </c>
      <c r="O1122" s="0" t="n">
        <v>22</v>
      </c>
      <c r="P1122" s="0" t="n">
        <v>2</v>
      </c>
      <c r="Q1122" s="82" t="s">
        <v>527</v>
      </c>
      <c r="U1122" s="0" t="str">
        <f aca="false">IF(C1122="","",IF(COUNTIF(Campaigns!$A$7:$A$300,C1122)&gt;0,"✓",IF(N(K1122)=0,"– no spend","⚠ add to Campaigns tab")))</f>
        <v>✓</v>
      </c>
      <c r="V1122" s="83" t="n">
        <f aca="false">IF(K1122="","",K1122*IF(Settings!$B$22=Settings!$C$6,1,IF(Settings!$B$22="USD",1/INDEX(Settings!$B$29:$B$40,MONTH(A1122)),INDEX(Settings!$B$29:$B$40,MONTH(A1122)))))</f>
        <v>65.34</v>
      </c>
    </row>
    <row r="1123" customFormat="false" ht="15" hidden="false" customHeight="false" outlineLevel="0" collapsed="false">
      <c r="A1123" s="81" t="n">
        <v>46203</v>
      </c>
      <c r="B1123" s="81" t="n">
        <v>46203</v>
      </c>
      <c r="C1123" s="82" t="s">
        <v>178</v>
      </c>
      <c r="D1123" s="82" t="s">
        <v>530</v>
      </c>
      <c r="E1123" s="82" t="s">
        <v>529</v>
      </c>
      <c r="I1123" s="0" t="n">
        <v>15.48</v>
      </c>
      <c r="J1123" s="82" t="s">
        <v>528</v>
      </c>
      <c r="K1123" s="83" t="n">
        <v>34.19</v>
      </c>
      <c r="L1123" s="0" t="n">
        <v>776</v>
      </c>
      <c r="M1123" s="0" t="n">
        <v>619</v>
      </c>
      <c r="N1123" s="0" t="n">
        <v>1.253635</v>
      </c>
      <c r="O1123" s="0" t="n">
        <v>6</v>
      </c>
      <c r="Q1123" s="82" t="s">
        <v>527</v>
      </c>
      <c r="U1123" s="0" t="str">
        <f aca="false">IF(C1123="","",IF(COUNTIF(Campaigns!$A$7:$A$300,C1123)&gt;0,"✓",IF(N(K1123)=0,"– no spend","⚠ add to Campaigns tab")))</f>
        <v>✓</v>
      </c>
      <c r="V1123" s="83" t="n">
        <f aca="false">IF(K1123="","",K1123*IF(Settings!$B$22=Settings!$C$6,1,IF(Settings!$B$22="USD",1/INDEX(Settings!$B$29:$B$40,MONTH(A1123)),INDEX(Settings!$B$29:$B$40,MONTH(A1123)))))</f>
        <v>34.19</v>
      </c>
    </row>
    <row r="1124" customFormat="false" ht="15" hidden="false" customHeight="false" outlineLevel="0" collapsed="false">
      <c r="A1124" s="81" t="n">
        <v>46203</v>
      </c>
      <c r="B1124" s="81" t="n">
        <v>46203</v>
      </c>
      <c r="C1124" s="82" t="s">
        <v>176</v>
      </c>
      <c r="D1124" s="82" t="s">
        <v>530</v>
      </c>
      <c r="E1124" s="82" t="s">
        <v>529</v>
      </c>
      <c r="F1124" s="0" t="n">
        <v>2</v>
      </c>
      <c r="G1124" s="82" t="s">
        <v>524</v>
      </c>
      <c r="H1124" s="0" t="n">
        <v>35.9</v>
      </c>
      <c r="I1124" s="0" t="n">
        <v>10.32</v>
      </c>
      <c r="J1124" s="82" t="s">
        <v>528</v>
      </c>
      <c r="K1124" s="83" t="n">
        <v>71.8</v>
      </c>
      <c r="L1124" s="0" t="n">
        <v>2153</v>
      </c>
      <c r="M1124" s="0" t="n">
        <v>1787</v>
      </c>
      <c r="N1124" s="0" t="n">
        <v>1.204813</v>
      </c>
      <c r="O1124" s="0" t="n">
        <v>15</v>
      </c>
      <c r="P1124" s="0" t="n">
        <v>3</v>
      </c>
      <c r="Q1124" s="82" t="s">
        <v>527</v>
      </c>
      <c r="U1124" s="0" t="str">
        <f aca="false">IF(C1124="","",IF(COUNTIF(Campaigns!$A$7:$A$300,C1124)&gt;0,"✓",IF(N(K1124)=0,"– no spend","⚠ add to Campaigns tab")))</f>
        <v>✓</v>
      </c>
      <c r="V1124" s="83" t="n">
        <f aca="false">IF(K1124="","",K1124*IF(Settings!$B$22=Settings!$C$6,1,IF(Settings!$B$22="USD",1/INDEX(Settings!$B$29:$B$40,MONTH(A1124)),INDEX(Settings!$B$29:$B$40,MONTH(A1124)))))</f>
        <v>71.8</v>
      </c>
    </row>
    <row r="1125" customFormat="false" ht="15" hidden="false" customHeight="false" outlineLevel="0" collapsed="false">
      <c r="A1125" s="81" t="n">
        <v>46203</v>
      </c>
      <c r="B1125" s="81" t="n">
        <v>46203</v>
      </c>
      <c r="C1125" s="82" t="s">
        <v>169</v>
      </c>
      <c r="D1125" s="82" t="s">
        <v>530</v>
      </c>
      <c r="E1125" s="82" t="s">
        <v>529</v>
      </c>
      <c r="F1125" s="0" t="n">
        <v>3</v>
      </c>
      <c r="G1125" s="82" t="s">
        <v>531</v>
      </c>
      <c r="H1125" s="0" t="n">
        <v>28.87666667</v>
      </c>
      <c r="I1125" s="0" t="n">
        <v>41.29</v>
      </c>
      <c r="J1125" s="82" t="s">
        <v>528</v>
      </c>
      <c r="K1125" s="83" t="n">
        <v>86.63</v>
      </c>
      <c r="L1125" s="0" t="n">
        <v>6818</v>
      </c>
      <c r="M1125" s="0" t="n">
        <v>4853</v>
      </c>
      <c r="N1125" s="0" t="n">
        <v>1.404904</v>
      </c>
      <c r="O1125" s="0" t="n">
        <v>30</v>
      </c>
      <c r="P1125" s="0" t="n">
        <v>3</v>
      </c>
      <c r="Q1125" s="82" t="s">
        <v>527</v>
      </c>
      <c r="U1125" s="0" t="str">
        <f aca="false">IF(C1125="","",IF(COUNTIF(Campaigns!$A$7:$A$300,C1125)&gt;0,"✓",IF(N(K1125)=0,"– no spend","⚠ add to Campaigns tab")))</f>
        <v>✓</v>
      </c>
      <c r="V1125" s="83" t="n">
        <f aca="false">IF(K1125="","",K1125*IF(Settings!$B$22=Settings!$C$6,1,IF(Settings!$B$22="USD",1/INDEX(Settings!$B$29:$B$40,MONTH(A1125)),INDEX(Settings!$B$29:$B$40,MONTH(A1125)))))</f>
        <v>86.63</v>
      </c>
    </row>
    <row r="1126" customFormat="false" ht="15" hidden="false" customHeight="false" outlineLevel="0" collapsed="false">
      <c r="A1126" s="81" t="n">
        <v>46204</v>
      </c>
      <c r="B1126" s="81" t="n">
        <v>46204</v>
      </c>
      <c r="C1126" s="82" t="s">
        <v>167</v>
      </c>
      <c r="D1126" s="82" t="s">
        <v>522</v>
      </c>
      <c r="E1126" s="82" t="s">
        <v>523</v>
      </c>
      <c r="F1126" s="0" t="n">
        <v>1</v>
      </c>
      <c r="G1126" s="82" t="s">
        <v>524</v>
      </c>
      <c r="H1126" s="0" t="n">
        <v>144.05</v>
      </c>
      <c r="I1126" s="0" t="n">
        <v>50</v>
      </c>
      <c r="J1126" s="82" t="s">
        <v>528</v>
      </c>
      <c r="K1126" s="83" t="n">
        <v>144.05</v>
      </c>
      <c r="L1126" s="0" t="n">
        <v>8538</v>
      </c>
      <c r="M1126" s="0" t="n">
        <v>6650</v>
      </c>
      <c r="N1126" s="0" t="n">
        <v>1.28391</v>
      </c>
      <c r="O1126" s="0" t="n">
        <v>146</v>
      </c>
      <c r="P1126" s="0" t="n">
        <v>1</v>
      </c>
      <c r="Q1126" s="82" t="s">
        <v>527</v>
      </c>
      <c r="U1126" s="0" t="str">
        <f aca="false">IF(C1126="","",IF(COUNTIF(Campaigns!$A$7:$A$300,C1126)&gt;0,"✓",IF(N(K1126)=0,"– no spend","⚠ add to Campaigns tab")))</f>
        <v>✓</v>
      </c>
      <c r="V1126" s="83" t="n">
        <f aca="false">IF(K1126="","",K1126*IF(Settings!$B$22=Settings!$C$6,1,IF(Settings!$B$22="USD",1/INDEX(Settings!$B$29:$B$40,MONTH(A1126)),INDEX(Settings!$B$29:$B$40,MONTH(A1126)))))</f>
        <v>144.05</v>
      </c>
    </row>
    <row r="1127" customFormat="false" ht="15" hidden="false" customHeight="false" outlineLevel="0" collapsed="false">
      <c r="A1127" s="81" t="n">
        <v>46204</v>
      </c>
      <c r="B1127" s="81" t="n">
        <v>46204</v>
      </c>
      <c r="C1127" s="82" t="s">
        <v>166</v>
      </c>
      <c r="D1127" s="82" t="s">
        <v>522</v>
      </c>
      <c r="E1127" s="82" t="s">
        <v>523</v>
      </c>
      <c r="F1127" s="0" t="n">
        <v>5</v>
      </c>
      <c r="G1127" s="82" t="s">
        <v>524</v>
      </c>
      <c r="H1127" s="0" t="n">
        <v>29.902</v>
      </c>
      <c r="I1127" s="82" t="s">
        <v>525</v>
      </c>
      <c r="J1127" s="82" t="s">
        <v>526</v>
      </c>
      <c r="K1127" s="83" t="n">
        <v>149.51</v>
      </c>
      <c r="L1127" s="0" t="n">
        <v>9244</v>
      </c>
      <c r="M1127" s="0" t="n">
        <v>7942</v>
      </c>
      <c r="N1127" s="0" t="n">
        <v>1.163939</v>
      </c>
      <c r="O1127" s="0" t="n">
        <v>83</v>
      </c>
      <c r="P1127" s="0" t="n">
        <v>5</v>
      </c>
      <c r="Q1127" s="82" t="s">
        <v>527</v>
      </c>
      <c r="U1127" s="0" t="str">
        <f aca="false">IF(C1127="","",IF(COUNTIF(Campaigns!$A$7:$A$300,C1127)&gt;0,"✓",IF(N(K1127)=0,"– no spend","⚠ add to Campaigns tab")))</f>
        <v>✓</v>
      </c>
      <c r="V1127" s="83" t="n">
        <f aca="false">IF(K1127="","",K1127*IF(Settings!$B$22=Settings!$C$6,1,IF(Settings!$B$22="USD",1/INDEX(Settings!$B$29:$B$40,MONTH(A1127)),INDEX(Settings!$B$29:$B$40,MONTH(A1127)))))</f>
        <v>149.51</v>
      </c>
    </row>
    <row r="1128" customFormat="false" ht="15" hidden="false" customHeight="false" outlineLevel="0" collapsed="false">
      <c r="A1128" s="81" t="n">
        <v>46204</v>
      </c>
      <c r="B1128" s="81" t="n">
        <v>46204</v>
      </c>
      <c r="C1128" s="82" t="s">
        <v>172</v>
      </c>
      <c r="D1128" s="82" t="s">
        <v>530</v>
      </c>
      <c r="E1128" s="82" t="s">
        <v>529</v>
      </c>
      <c r="I1128" s="0" t="n">
        <v>20.65</v>
      </c>
      <c r="J1128" s="82" t="s">
        <v>528</v>
      </c>
      <c r="K1128" s="83" t="n">
        <v>88.29</v>
      </c>
      <c r="L1128" s="0" t="n">
        <v>3118</v>
      </c>
      <c r="M1128" s="0" t="n">
        <v>2457</v>
      </c>
      <c r="N1128" s="0" t="n">
        <v>1.269027</v>
      </c>
      <c r="O1128" s="0" t="n">
        <v>29</v>
      </c>
      <c r="P1128" s="0" t="n">
        <v>1</v>
      </c>
      <c r="Q1128" s="82" t="s">
        <v>527</v>
      </c>
      <c r="U1128" s="0" t="str">
        <f aca="false">IF(C1128="","",IF(COUNTIF(Campaigns!$A$7:$A$300,C1128)&gt;0,"✓",IF(N(K1128)=0,"– no spend","⚠ add to Campaigns tab")))</f>
        <v>✓</v>
      </c>
      <c r="V1128" s="83" t="n">
        <f aca="false">IF(K1128="","",K1128*IF(Settings!$B$22=Settings!$C$6,1,IF(Settings!$B$22="USD",1/INDEX(Settings!$B$29:$B$40,MONTH(A1128)),INDEX(Settings!$B$29:$B$40,MONTH(A1128)))))</f>
        <v>88.29</v>
      </c>
    </row>
    <row r="1129" customFormat="false" ht="15" hidden="false" customHeight="false" outlineLevel="0" collapsed="false">
      <c r="A1129" s="81" t="n">
        <v>46204</v>
      </c>
      <c r="B1129" s="81" t="n">
        <v>46204</v>
      </c>
      <c r="C1129" s="82" t="s">
        <v>173</v>
      </c>
      <c r="D1129" s="82" t="s">
        <v>530</v>
      </c>
      <c r="E1129" s="82" t="s">
        <v>529</v>
      </c>
      <c r="I1129" s="0" t="n">
        <v>25.65</v>
      </c>
      <c r="J1129" s="82" t="s">
        <v>528</v>
      </c>
      <c r="K1129" s="83" t="n">
        <v>58.57</v>
      </c>
      <c r="L1129" s="0" t="n">
        <v>2368</v>
      </c>
      <c r="M1129" s="0" t="n">
        <v>1989</v>
      </c>
      <c r="N1129" s="0" t="n">
        <v>1.190548</v>
      </c>
      <c r="O1129" s="0" t="n">
        <v>26</v>
      </c>
      <c r="P1129" s="0" t="n">
        <v>1</v>
      </c>
      <c r="Q1129" s="82" t="s">
        <v>527</v>
      </c>
      <c r="U1129" s="0" t="str">
        <f aca="false">IF(C1129="","",IF(COUNTIF(Campaigns!$A$7:$A$300,C1129)&gt;0,"✓",IF(N(K1129)=0,"– no spend","⚠ add to Campaigns tab")))</f>
        <v>✓</v>
      </c>
      <c r="V1129" s="83" t="n">
        <f aca="false">IF(K1129="","",K1129*IF(Settings!$B$22=Settings!$C$6,1,IF(Settings!$B$22="USD",1/INDEX(Settings!$B$29:$B$40,MONTH(A1129)),INDEX(Settings!$B$29:$B$40,MONTH(A1129)))))</f>
        <v>58.57</v>
      </c>
    </row>
    <row r="1130" customFormat="false" ht="15" hidden="false" customHeight="false" outlineLevel="0" collapsed="false">
      <c r="A1130" s="81" t="n">
        <v>46204</v>
      </c>
      <c r="B1130" s="81" t="n">
        <v>46204</v>
      </c>
      <c r="C1130" s="82" t="s">
        <v>178</v>
      </c>
      <c r="D1130" s="82" t="s">
        <v>530</v>
      </c>
      <c r="E1130" s="82" t="s">
        <v>529</v>
      </c>
      <c r="I1130" s="0" t="n">
        <v>15.48</v>
      </c>
      <c r="J1130" s="82" t="s">
        <v>528</v>
      </c>
      <c r="K1130" s="83" t="n">
        <v>31.68</v>
      </c>
      <c r="L1130" s="0" t="n">
        <v>634</v>
      </c>
      <c r="M1130" s="0" t="n">
        <v>469</v>
      </c>
      <c r="N1130" s="0" t="n">
        <v>1.351812</v>
      </c>
      <c r="O1130" s="0" t="n">
        <v>11</v>
      </c>
      <c r="Q1130" s="82" t="s">
        <v>527</v>
      </c>
      <c r="U1130" s="0" t="str">
        <f aca="false">IF(C1130="","",IF(COUNTIF(Campaigns!$A$7:$A$300,C1130)&gt;0,"✓",IF(N(K1130)=0,"– no spend","⚠ add to Campaigns tab")))</f>
        <v>✓</v>
      </c>
      <c r="V1130" s="83" t="n">
        <f aca="false">IF(K1130="","",K1130*IF(Settings!$B$22=Settings!$C$6,1,IF(Settings!$B$22="USD",1/INDEX(Settings!$B$29:$B$40,MONTH(A1130)),INDEX(Settings!$B$29:$B$40,MONTH(A1130)))))</f>
        <v>31.68</v>
      </c>
    </row>
    <row r="1131" customFormat="false" ht="15" hidden="false" customHeight="false" outlineLevel="0" collapsed="false">
      <c r="A1131" s="81" t="n">
        <v>46204</v>
      </c>
      <c r="B1131" s="81" t="n">
        <v>46204</v>
      </c>
      <c r="C1131" s="82" t="s">
        <v>176</v>
      </c>
      <c r="D1131" s="82" t="s">
        <v>530</v>
      </c>
      <c r="E1131" s="82" t="s">
        <v>529</v>
      </c>
      <c r="F1131" s="0" t="n">
        <v>2</v>
      </c>
      <c r="G1131" s="82" t="s">
        <v>524</v>
      </c>
      <c r="H1131" s="0" t="n">
        <v>37.305</v>
      </c>
      <c r="I1131" s="0" t="n">
        <v>10.32</v>
      </c>
      <c r="J1131" s="82" t="s">
        <v>528</v>
      </c>
      <c r="K1131" s="83" t="n">
        <v>74.61</v>
      </c>
      <c r="L1131" s="0" t="n">
        <v>2153</v>
      </c>
      <c r="M1131" s="0" t="n">
        <v>1725</v>
      </c>
      <c r="N1131" s="0" t="n">
        <v>1.248116</v>
      </c>
      <c r="O1131" s="0" t="n">
        <v>19</v>
      </c>
      <c r="P1131" s="0" t="n">
        <v>2</v>
      </c>
      <c r="Q1131" s="82" t="s">
        <v>527</v>
      </c>
      <c r="U1131" s="0" t="str">
        <f aca="false">IF(C1131="","",IF(COUNTIF(Campaigns!$A$7:$A$300,C1131)&gt;0,"✓",IF(N(K1131)=0,"– no spend","⚠ add to Campaigns tab")))</f>
        <v>✓</v>
      </c>
      <c r="V1131" s="83" t="n">
        <f aca="false">IF(K1131="","",K1131*IF(Settings!$B$22=Settings!$C$6,1,IF(Settings!$B$22="USD",1/INDEX(Settings!$B$29:$B$40,MONTH(A1131)),INDEX(Settings!$B$29:$B$40,MONTH(A1131)))))</f>
        <v>74.61</v>
      </c>
    </row>
    <row r="1132" customFormat="false" ht="15" hidden="false" customHeight="false" outlineLevel="0" collapsed="false">
      <c r="A1132" s="81" t="n">
        <v>46204</v>
      </c>
      <c r="B1132" s="81" t="n">
        <v>46204</v>
      </c>
      <c r="C1132" s="82" t="s">
        <v>169</v>
      </c>
      <c r="D1132" s="82" t="s">
        <v>530</v>
      </c>
      <c r="E1132" s="82" t="s">
        <v>529</v>
      </c>
      <c r="F1132" s="0" t="n">
        <v>1</v>
      </c>
      <c r="G1132" s="82" t="s">
        <v>531</v>
      </c>
      <c r="H1132" s="0" t="n">
        <v>90.43</v>
      </c>
      <c r="I1132" s="0" t="n">
        <v>41.29</v>
      </c>
      <c r="J1132" s="82" t="s">
        <v>528</v>
      </c>
      <c r="K1132" s="83" t="n">
        <v>90.43</v>
      </c>
      <c r="L1132" s="0" t="n">
        <v>6570</v>
      </c>
      <c r="M1132" s="0" t="n">
        <v>4650</v>
      </c>
      <c r="N1132" s="0" t="n">
        <v>1.412903</v>
      </c>
      <c r="O1132" s="0" t="n">
        <v>57</v>
      </c>
      <c r="P1132" s="0" t="n">
        <v>1</v>
      </c>
      <c r="Q1132" s="82" t="s">
        <v>527</v>
      </c>
      <c r="U1132" s="0" t="str">
        <f aca="false">IF(C1132="","",IF(COUNTIF(Campaigns!$A$7:$A$300,C1132)&gt;0,"✓",IF(N(K1132)=0,"– no spend","⚠ add to Campaigns tab")))</f>
        <v>✓</v>
      </c>
      <c r="V1132" s="83" t="n">
        <f aca="false">IF(K1132="","",K1132*IF(Settings!$B$22=Settings!$C$6,1,IF(Settings!$B$22="USD",1/INDEX(Settings!$B$29:$B$40,MONTH(A1132)),INDEX(Settings!$B$29:$B$40,MONTH(A1132)))))</f>
        <v>90.43</v>
      </c>
    </row>
    <row r="1133" customFormat="false" ht="15" hidden="false" customHeight="false" outlineLevel="0" collapsed="false">
      <c r="A1133" s="81" t="n">
        <v>46205</v>
      </c>
      <c r="B1133" s="81" t="n">
        <v>46205</v>
      </c>
      <c r="C1133" s="82" t="s">
        <v>167</v>
      </c>
      <c r="D1133" s="82" t="s">
        <v>522</v>
      </c>
      <c r="E1133" s="82" t="s">
        <v>523</v>
      </c>
      <c r="F1133" s="0" t="n">
        <v>1</v>
      </c>
      <c r="G1133" s="82" t="s">
        <v>524</v>
      </c>
      <c r="H1133" s="0" t="n">
        <v>84.08</v>
      </c>
      <c r="I1133" s="0" t="n">
        <v>50</v>
      </c>
      <c r="J1133" s="82" t="s">
        <v>528</v>
      </c>
      <c r="K1133" s="83" t="n">
        <v>84.08</v>
      </c>
      <c r="L1133" s="0" t="n">
        <v>6202</v>
      </c>
      <c r="M1133" s="0" t="n">
        <v>4303</v>
      </c>
      <c r="N1133" s="0" t="n">
        <v>1.44132</v>
      </c>
      <c r="O1133" s="0" t="n">
        <v>47</v>
      </c>
      <c r="P1133" s="0" t="n">
        <v>1</v>
      </c>
      <c r="Q1133" s="82" t="s">
        <v>527</v>
      </c>
      <c r="U1133" s="0" t="str">
        <f aca="false">IF(C1133="","",IF(COUNTIF(Campaigns!$A$7:$A$300,C1133)&gt;0,"✓",IF(N(K1133)=0,"– no spend","⚠ add to Campaigns tab")))</f>
        <v>✓</v>
      </c>
      <c r="V1133" s="83" t="n">
        <f aca="false">IF(K1133="","",K1133*IF(Settings!$B$22=Settings!$C$6,1,IF(Settings!$B$22="USD",1/INDEX(Settings!$B$29:$B$40,MONTH(A1133)),INDEX(Settings!$B$29:$B$40,MONTH(A1133)))))</f>
        <v>84.08</v>
      </c>
    </row>
    <row r="1134" customFormat="false" ht="15" hidden="false" customHeight="false" outlineLevel="0" collapsed="false">
      <c r="A1134" s="81" t="n">
        <v>46205</v>
      </c>
      <c r="B1134" s="81" t="n">
        <v>46205</v>
      </c>
      <c r="C1134" s="82" t="s">
        <v>166</v>
      </c>
      <c r="D1134" s="82" t="s">
        <v>522</v>
      </c>
      <c r="E1134" s="82" t="s">
        <v>523</v>
      </c>
      <c r="F1134" s="0" t="n">
        <v>4</v>
      </c>
      <c r="G1134" s="82" t="s">
        <v>524</v>
      </c>
      <c r="H1134" s="0" t="n">
        <v>42.355</v>
      </c>
      <c r="I1134" s="82" t="s">
        <v>525</v>
      </c>
      <c r="J1134" s="82" t="s">
        <v>526</v>
      </c>
      <c r="K1134" s="83" t="n">
        <v>169.42</v>
      </c>
      <c r="L1134" s="0" t="n">
        <v>11424</v>
      </c>
      <c r="M1134" s="0" t="n">
        <v>8658</v>
      </c>
      <c r="N1134" s="0" t="n">
        <v>1.319473</v>
      </c>
      <c r="O1134" s="0" t="n">
        <v>88</v>
      </c>
      <c r="P1134" s="0" t="n">
        <v>3</v>
      </c>
      <c r="Q1134" s="82" t="s">
        <v>527</v>
      </c>
      <c r="U1134" s="0" t="str">
        <f aca="false">IF(C1134="","",IF(COUNTIF(Campaigns!$A$7:$A$300,C1134)&gt;0,"✓",IF(N(K1134)=0,"– no spend","⚠ add to Campaigns tab")))</f>
        <v>✓</v>
      </c>
      <c r="V1134" s="83" t="n">
        <f aca="false">IF(K1134="","",K1134*IF(Settings!$B$22=Settings!$C$6,1,IF(Settings!$B$22="USD",1/INDEX(Settings!$B$29:$B$40,MONTH(A1134)),INDEX(Settings!$B$29:$B$40,MONTH(A1134)))))</f>
        <v>169.42</v>
      </c>
    </row>
    <row r="1135" customFormat="false" ht="15" hidden="false" customHeight="false" outlineLevel="0" collapsed="false">
      <c r="A1135" s="81" t="n">
        <v>46205</v>
      </c>
      <c r="B1135" s="81" t="n">
        <v>46205</v>
      </c>
      <c r="C1135" s="82" t="s">
        <v>172</v>
      </c>
      <c r="D1135" s="82" t="s">
        <v>530</v>
      </c>
      <c r="E1135" s="82" t="s">
        <v>529</v>
      </c>
      <c r="F1135" s="0" t="n">
        <v>3</v>
      </c>
      <c r="G1135" s="82" t="s">
        <v>524</v>
      </c>
      <c r="H1135" s="0" t="n">
        <v>27.91</v>
      </c>
      <c r="I1135" s="0" t="n">
        <v>20.65</v>
      </c>
      <c r="J1135" s="82" t="s">
        <v>528</v>
      </c>
      <c r="K1135" s="83" t="n">
        <v>83.73</v>
      </c>
      <c r="L1135" s="0" t="n">
        <v>2633</v>
      </c>
      <c r="M1135" s="0" t="n">
        <v>1725</v>
      </c>
      <c r="N1135" s="0" t="n">
        <v>1.526377</v>
      </c>
      <c r="O1135" s="0" t="n">
        <v>21</v>
      </c>
      <c r="P1135" s="0" t="n">
        <v>3</v>
      </c>
      <c r="Q1135" s="82" t="s">
        <v>527</v>
      </c>
      <c r="U1135" s="0" t="str">
        <f aca="false">IF(C1135="","",IF(COUNTIF(Campaigns!$A$7:$A$300,C1135)&gt;0,"✓",IF(N(K1135)=0,"– no spend","⚠ add to Campaigns tab")))</f>
        <v>✓</v>
      </c>
      <c r="V1135" s="83" t="n">
        <f aca="false">IF(K1135="","",K1135*IF(Settings!$B$22=Settings!$C$6,1,IF(Settings!$B$22="USD",1/INDEX(Settings!$B$29:$B$40,MONTH(A1135)),INDEX(Settings!$B$29:$B$40,MONTH(A1135)))))</f>
        <v>83.73</v>
      </c>
    </row>
    <row r="1136" customFormat="false" ht="15" hidden="false" customHeight="false" outlineLevel="0" collapsed="false">
      <c r="A1136" s="81" t="n">
        <v>46205</v>
      </c>
      <c r="B1136" s="81" t="n">
        <v>46205</v>
      </c>
      <c r="C1136" s="82" t="s">
        <v>173</v>
      </c>
      <c r="D1136" s="82" t="s">
        <v>530</v>
      </c>
      <c r="E1136" s="82" t="s">
        <v>529</v>
      </c>
      <c r="F1136" s="0" t="n">
        <v>1</v>
      </c>
      <c r="G1136" s="82" t="s">
        <v>524</v>
      </c>
      <c r="H1136" s="0" t="n">
        <v>59.89</v>
      </c>
      <c r="I1136" s="0" t="n">
        <v>25.65</v>
      </c>
      <c r="J1136" s="82" t="s">
        <v>528</v>
      </c>
      <c r="K1136" s="83" t="n">
        <v>59.89</v>
      </c>
      <c r="L1136" s="0" t="n">
        <v>2034</v>
      </c>
      <c r="M1136" s="0" t="n">
        <v>1528</v>
      </c>
      <c r="N1136" s="0" t="n">
        <v>1.331152</v>
      </c>
      <c r="O1136" s="0" t="n">
        <v>15</v>
      </c>
      <c r="P1136" s="0" t="n">
        <v>1</v>
      </c>
      <c r="Q1136" s="82" t="s">
        <v>527</v>
      </c>
      <c r="U1136" s="0" t="str">
        <f aca="false">IF(C1136="","",IF(COUNTIF(Campaigns!$A$7:$A$300,C1136)&gt;0,"✓",IF(N(K1136)=0,"– no spend","⚠ add to Campaigns tab")))</f>
        <v>✓</v>
      </c>
      <c r="V1136" s="83" t="n">
        <f aca="false">IF(K1136="","",K1136*IF(Settings!$B$22=Settings!$C$6,1,IF(Settings!$B$22="USD",1/INDEX(Settings!$B$29:$B$40,MONTH(A1136)),INDEX(Settings!$B$29:$B$40,MONTH(A1136)))))</f>
        <v>59.89</v>
      </c>
    </row>
    <row r="1137" customFormat="false" ht="15" hidden="false" customHeight="false" outlineLevel="0" collapsed="false">
      <c r="A1137" s="81" t="n">
        <v>46205</v>
      </c>
      <c r="B1137" s="81" t="n">
        <v>46205</v>
      </c>
      <c r="C1137" s="82" t="s">
        <v>178</v>
      </c>
      <c r="D1137" s="82" t="s">
        <v>530</v>
      </c>
      <c r="E1137" s="82" t="s">
        <v>529</v>
      </c>
      <c r="I1137" s="0" t="n">
        <v>15.48</v>
      </c>
      <c r="J1137" s="82" t="s">
        <v>528</v>
      </c>
      <c r="K1137" s="83" t="n">
        <v>29.88</v>
      </c>
      <c r="L1137" s="0" t="n">
        <v>611</v>
      </c>
      <c r="M1137" s="0" t="n">
        <v>441</v>
      </c>
      <c r="N1137" s="0" t="n">
        <v>1.385488</v>
      </c>
      <c r="O1137" s="0" t="n">
        <v>6</v>
      </c>
      <c r="Q1137" s="82" t="s">
        <v>527</v>
      </c>
      <c r="U1137" s="0" t="str">
        <f aca="false">IF(C1137="","",IF(COUNTIF(Campaigns!$A$7:$A$300,C1137)&gt;0,"✓",IF(N(K1137)=0,"– no spend","⚠ add to Campaigns tab")))</f>
        <v>✓</v>
      </c>
      <c r="V1137" s="83" t="n">
        <f aca="false">IF(K1137="","",K1137*IF(Settings!$B$22=Settings!$C$6,1,IF(Settings!$B$22="USD",1/INDEX(Settings!$B$29:$B$40,MONTH(A1137)),INDEX(Settings!$B$29:$B$40,MONTH(A1137)))))</f>
        <v>29.88</v>
      </c>
    </row>
    <row r="1138" customFormat="false" ht="15" hidden="false" customHeight="false" outlineLevel="0" collapsed="false">
      <c r="A1138" s="81" t="n">
        <v>46205</v>
      </c>
      <c r="B1138" s="81" t="n">
        <v>46205</v>
      </c>
      <c r="C1138" s="82" t="s">
        <v>176</v>
      </c>
      <c r="D1138" s="82" t="s">
        <v>530</v>
      </c>
      <c r="E1138" s="82" t="s">
        <v>529</v>
      </c>
      <c r="I1138" s="0" t="n">
        <v>10.32</v>
      </c>
      <c r="J1138" s="82" t="s">
        <v>528</v>
      </c>
      <c r="K1138" s="83" t="n">
        <v>71.8</v>
      </c>
      <c r="L1138" s="0" t="n">
        <v>2045</v>
      </c>
      <c r="M1138" s="0" t="n">
        <v>1360</v>
      </c>
      <c r="N1138" s="0" t="n">
        <v>1.503676</v>
      </c>
      <c r="O1138" s="0" t="n">
        <v>11</v>
      </c>
      <c r="Q1138" s="82" t="s">
        <v>527</v>
      </c>
      <c r="U1138" s="0" t="str">
        <f aca="false">IF(C1138="","",IF(COUNTIF(Campaigns!$A$7:$A$300,C1138)&gt;0,"✓",IF(N(K1138)=0,"– no spend","⚠ add to Campaigns tab")))</f>
        <v>✓</v>
      </c>
      <c r="V1138" s="83" t="n">
        <f aca="false">IF(K1138="","",K1138*IF(Settings!$B$22=Settings!$C$6,1,IF(Settings!$B$22="USD",1/INDEX(Settings!$B$29:$B$40,MONTH(A1138)),INDEX(Settings!$B$29:$B$40,MONTH(A1138)))))</f>
        <v>71.8</v>
      </c>
    </row>
    <row r="1139" customFormat="false" ht="15" hidden="false" customHeight="false" outlineLevel="0" collapsed="false">
      <c r="A1139" s="81" t="n">
        <v>46205</v>
      </c>
      <c r="B1139" s="81" t="n">
        <v>46205</v>
      </c>
      <c r="C1139" s="82" t="s">
        <v>169</v>
      </c>
      <c r="D1139" s="82" t="s">
        <v>530</v>
      </c>
      <c r="E1139" s="82" t="s">
        <v>529</v>
      </c>
      <c r="F1139" s="0" t="n">
        <v>2</v>
      </c>
      <c r="G1139" s="82" t="s">
        <v>531</v>
      </c>
      <c r="H1139" s="0" t="n">
        <v>48.15</v>
      </c>
      <c r="I1139" s="0" t="n">
        <v>41.29</v>
      </c>
      <c r="J1139" s="82" t="s">
        <v>528</v>
      </c>
      <c r="K1139" s="83" t="n">
        <v>96.3</v>
      </c>
      <c r="L1139" s="0" t="n">
        <v>7157</v>
      </c>
      <c r="M1139" s="0" t="n">
        <v>4796</v>
      </c>
      <c r="N1139" s="0" t="n">
        <v>1.492285</v>
      </c>
      <c r="O1139" s="0" t="n">
        <v>69</v>
      </c>
      <c r="P1139" s="0" t="n">
        <v>2</v>
      </c>
      <c r="Q1139" s="82" t="s">
        <v>527</v>
      </c>
      <c r="U1139" s="0" t="str">
        <f aca="false">IF(C1139="","",IF(COUNTIF(Campaigns!$A$7:$A$300,C1139)&gt;0,"✓",IF(N(K1139)=0,"– no spend","⚠ add to Campaigns tab")))</f>
        <v>✓</v>
      </c>
      <c r="V1139" s="83" t="n">
        <f aca="false">IF(K1139="","",K1139*IF(Settings!$B$22=Settings!$C$6,1,IF(Settings!$B$22="USD",1/INDEX(Settings!$B$29:$B$40,MONTH(A1139)),INDEX(Settings!$B$29:$B$40,MONTH(A1139)))))</f>
        <v>96.3</v>
      </c>
    </row>
    <row r="1140" customFormat="false" ht="15" hidden="false" customHeight="false" outlineLevel="0" collapsed="false">
      <c r="A1140" s="81" t="n">
        <v>46206</v>
      </c>
      <c r="B1140" s="81" t="n">
        <v>46206</v>
      </c>
      <c r="C1140" s="82" t="s">
        <v>167</v>
      </c>
      <c r="D1140" s="82" t="s">
        <v>522</v>
      </c>
      <c r="E1140" s="82" t="s">
        <v>523</v>
      </c>
      <c r="F1140" s="0" t="n">
        <v>4</v>
      </c>
      <c r="G1140" s="82" t="s">
        <v>524</v>
      </c>
      <c r="H1140" s="0" t="n">
        <v>12.8375</v>
      </c>
      <c r="I1140" s="0" t="n">
        <v>50</v>
      </c>
      <c r="J1140" s="82" t="s">
        <v>528</v>
      </c>
      <c r="K1140" s="83" t="n">
        <v>51.35</v>
      </c>
      <c r="L1140" s="0" t="n">
        <v>3238</v>
      </c>
      <c r="M1140" s="0" t="n">
        <v>1982</v>
      </c>
      <c r="N1140" s="0" t="n">
        <v>1.633703</v>
      </c>
      <c r="O1140" s="0" t="n">
        <v>21</v>
      </c>
      <c r="P1140" s="0" t="n">
        <v>5</v>
      </c>
      <c r="Q1140" s="82" t="s">
        <v>527</v>
      </c>
      <c r="U1140" s="0" t="str">
        <f aca="false">IF(C1140="","",IF(COUNTIF(Campaigns!$A$7:$A$300,C1140)&gt;0,"✓",IF(N(K1140)=0,"– no spend","⚠ add to Campaigns tab")))</f>
        <v>✓</v>
      </c>
      <c r="V1140" s="83" t="n">
        <f aca="false">IF(K1140="","",K1140*IF(Settings!$B$22=Settings!$C$6,1,IF(Settings!$B$22="USD",1/INDEX(Settings!$B$29:$B$40,MONTH(A1140)),INDEX(Settings!$B$29:$B$40,MONTH(A1140)))))</f>
        <v>51.35</v>
      </c>
    </row>
    <row r="1141" customFormat="false" ht="15" hidden="false" customHeight="false" outlineLevel="0" collapsed="false">
      <c r="A1141" s="81" t="n">
        <v>46206</v>
      </c>
      <c r="B1141" s="81" t="n">
        <v>46206</v>
      </c>
      <c r="C1141" s="82" t="s">
        <v>166</v>
      </c>
      <c r="D1141" s="82" t="s">
        <v>522</v>
      </c>
      <c r="E1141" s="82" t="s">
        <v>523</v>
      </c>
      <c r="F1141" s="0" t="n">
        <v>8</v>
      </c>
      <c r="G1141" s="82" t="s">
        <v>524</v>
      </c>
      <c r="H1141" s="0" t="n">
        <v>20.60375</v>
      </c>
      <c r="I1141" s="82" t="s">
        <v>525</v>
      </c>
      <c r="J1141" s="82" t="s">
        <v>526</v>
      </c>
      <c r="K1141" s="83" t="n">
        <v>164.83</v>
      </c>
      <c r="L1141" s="0" t="n">
        <v>9309</v>
      </c>
      <c r="M1141" s="0" t="n">
        <v>7446</v>
      </c>
      <c r="N1141" s="0" t="n">
        <v>1.250201</v>
      </c>
      <c r="O1141" s="0" t="n">
        <v>138</v>
      </c>
      <c r="P1141" s="0" t="n">
        <v>10</v>
      </c>
      <c r="Q1141" s="82" t="s">
        <v>527</v>
      </c>
      <c r="U1141" s="0" t="str">
        <f aca="false">IF(C1141="","",IF(COUNTIF(Campaigns!$A$7:$A$300,C1141)&gt;0,"✓",IF(N(K1141)=0,"– no spend","⚠ add to Campaigns tab")))</f>
        <v>✓</v>
      </c>
      <c r="V1141" s="83" t="n">
        <f aca="false">IF(K1141="","",K1141*IF(Settings!$B$22=Settings!$C$6,1,IF(Settings!$B$22="USD",1/INDEX(Settings!$B$29:$B$40,MONTH(A1141)),INDEX(Settings!$B$29:$B$40,MONTH(A1141)))))</f>
        <v>164.83</v>
      </c>
    </row>
    <row r="1142" customFormat="false" ht="15" hidden="false" customHeight="false" outlineLevel="0" collapsed="false">
      <c r="A1142" s="81" t="n">
        <v>46206</v>
      </c>
      <c r="B1142" s="81" t="n">
        <v>46206</v>
      </c>
      <c r="C1142" s="82" t="s">
        <v>172</v>
      </c>
      <c r="D1142" s="82" t="s">
        <v>530</v>
      </c>
      <c r="E1142" s="82" t="s">
        <v>529</v>
      </c>
      <c r="F1142" s="0" t="n">
        <v>2</v>
      </c>
      <c r="G1142" s="82" t="s">
        <v>524</v>
      </c>
      <c r="H1142" s="0" t="n">
        <v>32.09</v>
      </c>
      <c r="I1142" s="0" t="n">
        <v>20.65</v>
      </c>
      <c r="J1142" s="82" t="s">
        <v>528</v>
      </c>
      <c r="K1142" s="83" t="n">
        <v>64.18</v>
      </c>
      <c r="L1142" s="0" t="n">
        <v>1870</v>
      </c>
      <c r="M1142" s="0" t="n">
        <v>1394</v>
      </c>
      <c r="N1142" s="0" t="n">
        <v>1.341463</v>
      </c>
      <c r="O1142" s="0" t="n">
        <v>6</v>
      </c>
      <c r="P1142" s="0" t="n">
        <v>2</v>
      </c>
      <c r="Q1142" s="82" t="s">
        <v>527</v>
      </c>
      <c r="U1142" s="0" t="str">
        <f aca="false">IF(C1142="","",IF(COUNTIF(Campaigns!$A$7:$A$300,C1142)&gt;0,"✓",IF(N(K1142)=0,"– no spend","⚠ add to Campaigns tab")))</f>
        <v>✓</v>
      </c>
      <c r="V1142" s="83" t="n">
        <f aca="false">IF(K1142="","",K1142*IF(Settings!$B$22=Settings!$C$6,1,IF(Settings!$B$22="USD",1/INDEX(Settings!$B$29:$B$40,MONTH(A1142)),INDEX(Settings!$B$29:$B$40,MONTH(A1142)))))</f>
        <v>64.18</v>
      </c>
    </row>
    <row r="1143" customFormat="false" ht="15" hidden="false" customHeight="false" outlineLevel="0" collapsed="false">
      <c r="A1143" s="81" t="n">
        <v>46206</v>
      </c>
      <c r="B1143" s="81" t="n">
        <v>46206</v>
      </c>
      <c r="C1143" s="82" t="s">
        <v>173</v>
      </c>
      <c r="D1143" s="82" t="s">
        <v>530</v>
      </c>
      <c r="E1143" s="82" t="s">
        <v>529</v>
      </c>
      <c r="I1143" s="0" t="n">
        <v>25.65</v>
      </c>
      <c r="J1143" s="82" t="s">
        <v>528</v>
      </c>
      <c r="K1143" s="83" t="n">
        <v>52.51</v>
      </c>
      <c r="L1143" s="0" t="n">
        <v>1605</v>
      </c>
      <c r="M1143" s="0" t="n">
        <v>1143</v>
      </c>
      <c r="N1143" s="0" t="n">
        <v>1.404199</v>
      </c>
      <c r="O1143" s="0" t="n">
        <v>11</v>
      </c>
      <c r="Q1143" s="82" t="s">
        <v>527</v>
      </c>
      <c r="U1143" s="0" t="str">
        <f aca="false">IF(C1143="","",IF(COUNTIF(Campaigns!$A$7:$A$300,C1143)&gt;0,"✓",IF(N(K1143)=0,"– no spend","⚠ add to Campaigns tab")))</f>
        <v>✓</v>
      </c>
      <c r="V1143" s="83" t="n">
        <f aca="false">IF(K1143="","",K1143*IF(Settings!$B$22=Settings!$C$6,1,IF(Settings!$B$22="USD",1/INDEX(Settings!$B$29:$B$40,MONTH(A1143)),INDEX(Settings!$B$29:$B$40,MONTH(A1143)))))</f>
        <v>52.51</v>
      </c>
    </row>
    <row r="1144" customFormat="false" ht="15" hidden="false" customHeight="false" outlineLevel="0" collapsed="false">
      <c r="A1144" s="81" t="n">
        <v>46206</v>
      </c>
      <c r="B1144" s="81" t="n">
        <v>46206</v>
      </c>
      <c r="C1144" s="82" t="s">
        <v>178</v>
      </c>
      <c r="D1144" s="82" t="s">
        <v>530</v>
      </c>
      <c r="E1144" s="82" t="s">
        <v>529</v>
      </c>
      <c r="I1144" s="0" t="n">
        <v>15.48</v>
      </c>
      <c r="J1144" s="82" t="s">
        <v>528</v>
      </c>
      <c r="K1144" s="83" t="n">
        <v>20.94</v>
      </c>
      <c r="L1144" s="0" t="n">
        <v>417</v>
      </c>
      <c r="M1144" s="0" t="n">
        <v>334</v>
      </c>
      <c r="N1144" s="0" t="n">
        <v>1.248503</v>
      </c>
      <c r="O1144" s="0" t="n">
        <v>5</v>
      </c>
      <c r="P1144" s="0" t="n">
        <v>1</v>
      </c>
      <c r="Q1144" s="82" t="s">
        <v>527</v>
      </c>
      <c r="U1144" s="0" t="str">
        <f aca="false">IF(C1144="","",IF(COUNTIF(Campaigns!$A$7:$A$300,C1144)&gt;0,"✓",IF(N(K1144)=0,"– no spend","⚠ add to Campaigns tab")))</f>
        <v>✓</v>
      </c>
      <c r="V1144" s="83" t="n">
        <f aca="false">IF(K1144="","",K1144*IF(Settings!$B$22=Settings!$C$6,1,IF(Settings!$B$22="USD",1/INDEX(Settings!$B$29:$B$40,MONTH(A1144)),INDEX(Settings!$B$29:$B$40,MONTH(A1144)))))</f>
        <v>20.94</v>
      </c>
    </row>
    <row r="1145" customFormat="false" ht="15" hidden="false" customHeight="false" outlineLevel="0" collapsed="false">
      <c r="A1145" s="81" t="n">
        <v>46206</v>
      </c>
      <c r="B1145" s="81" t="n">
        <v>46206</v>
      </c>
      <c r="C1145" s="82" t="s">
        <v>176</v>
      </c>
      <c r="D1145" s="82" t="s">
        <v>530</v>
      </c>
      <c r="E1145" s="82" t="s">
        <v>529</v>
      </c>
      <c r="F1145" s="0" t="n">
        <v>4</v>
      </c>
      <c r="G1145" s="82" t="s">
        <v>524</v>
      </c>
      <c r="H1145" s="0" t="n">
        <v>15.545</v>
      </c>
      <c r="I1145" s="0" t="n">
        <v>10.32</v>
      </c>
      <c r="J1145" s="82" t="s">
        <v>528</v>
      </c>
      <c r="K1145" s="83" t="n">
        <v>62.18</v>
      </c>
      <c r="L1145" s="0" t="n">
        <v>1545</v>
      </c>
      <c r="M1145" s="0" t="n">
        <v>1093</v>
      </c>
      <c r="N1145" s="0" t="n">
        <v>1.413541</v>
      </c>
      <c r="O1145" s="0" t="n">
        <v>16</v>
      </c>
      <c r="P1145" s="0" t="n">
        <v>4</v>
      </c>
      <c r="Q1145" s="82" t="s">
        <v>527</v>
      </c>
      <c r="U1145" s="0" t="str">
        <f aca="false">IF(C1145="","",IF(COUNTIF(Campaigns!$A$7:$A$300,C1145)&gt;0,"✓",IF(N(K1145)=0,"– no spend","⚠ add to Campaigns tab")))</f>
        <v>✓</v>
      </c>
      <c r="V1145" s="83" t="n">
        <f aca="false">IF(K1145="","",K1145*IF(Settings!$B$22=Settings!$C$6,1,IF(Settings!$B$22="USD",1/INDEX(Settings!$B$29:$B$40,MONTH(A1145)),INDEX(Settings!$B$29:$B$40,MONTH(A1145)))))</f>
        <v>62.18</v>
      </c>
    </row>
    <row r="1146" customFormat="false" ht="15" hidden="false" customHeight="false" outlineLevel="0" collapsed="false">
      <c r="A1146" s="81" t="n">
        <v>46206</v>
      </c>
      <c r="B1146" s="81" t="n">
        <v>46206</v>
      </c>
      <c r="C1146" s="82" t="s">
        <v>169</v>
      </c>
      <c r="D1146" s="82" t="s">
        <v>530</v>
      </c>
      <c r="E1146" s="82" t="s">
        <v>529</v>
      </c>
      <c r="F1146" s="0" t="n">
        <v>7</v>
      </c>
      <c r="G1146" s="82" t="s">
        <v>531</v>
      </c>
      <c r="H1146" s="0" t="n">
        <v>14.92285714</v>
      </c>
      <c r="I1146" s="0" t="n">
        <v>41.29</v>
      </c>
      <c r="J1146" s="82" t="s">
        <v>528</v>
      </c>
      <c r="K1146" s="83" t="n">
        <v>104.46</v>
      </c>
      <c r="L1146" s="0" t="n">
        <v>6074</v>
      </c>
      <c r="M1146" s="0" t="n">
        <v>4198</v>
      </c>
      <c r="N1146" s="0" t="n">
        <v>1.446879</v>
      </c>
      <c r="O1146" s="0" t="n">
        <v>54</v>
      </c>
      <c r="P1146" s="0" t="n">
        <v>7</v>
      </c>
      <c r="Q1146" s="82" t="s">
        <v>527</v>
      </c>
      <c r="U1146" s="0" t="str">
        <f aca="false">IF(C1146="","",IF(COUNTIF(Campaigns!$A$7:$A$300,C1146)&gt;0,"✓",IF(N(K1146)=0,"– no spend","⚠ add to Campaigns tab")))</f>
        <v>✓</v>
      </c>
      <c r="V1146" s="83" t="n">
        <f aca="false">IF(K1146="","",K1146*IF(Settings!$B$22=Settings!$C$6,1,IF(Settings!$B$22="USD",1/INDEX(Settings!$B$29:$B$40,MONTH(A1146)),INDEX(Settings!$B$29:$B$40,MONTH(A1146)))))</f>
        <v>104.46</v>
      </c>
    </row>
    <row r="1147" customFormat="false" ht="15" hidden="false" customHeight="false" outlineLevel="0" collapsed="false">
      <c r="A1147" s="81" t="n">
        <v>46207</v>
      </c>
      <c r="B1147" s="81" t="n">
        <v>46207</v>
      </c>
      <c r="C1147" s="82" t="s">
        <v>167</v>
      </c>
      <c r="D1147" s="82" t="s">
        <v>522</v>
      </c>
      <c r="E1147" s="82" t="s">
        <v>523</v>
      </c>
      <c r="F1147" s="0" t="n">
        <v>8</v>
      </c>
      <c r="G1147" s="82" t="s">
        <v>524</v>
      </c>
      <c r="H1147" s="0" t="n">
        <v>7.215</v>
      </c>
      <c r="I1147" s="0" t="n">
        <v>50</v>
      </c>
      <c r="J1147" s="82" t="s">
        <v>528</v>
      </c>
      <c r="K1147" s="83" t="n">
        <v>57.72</v>
      </c>
      <c r="L1147" s="0" t="n">
        <v>3858</v>
      </c>
      <c r="M1147" s="0" t="n">
        <v>2578</v>
      </c>
      <c r="N1147" s="0" t="n">
        <v>1.496509</v>
      </c>
      <c r="O1147" s="0" t="n">
        <v>52</v>
      </c>
      <c r="P1147" s="0" t="n">
        <v>8</v>
      </c>
      <c r="Q1147" s="82" t="s">
        <v>527</v>
      </c>
      <c r="U1147" s="0" t="str">
        <f aca="false">IF(C1147="","",IF(COUNTIF(Campaigns!$A$7:$A$300,C1147)&gt;0,"✓",IF(N(K1147)=0,"– no spend","⚠ add to Campaigns tab")))</f>
        <v>✓</v>
      </c>
      <c r="V1147" s="83" t="n">
        <f aca="false">IF(K1147="","",K1147*IF(Settings!$B$22=Settings!$C$6,1,IF(Settings!$B$22="USD",1/INDEX(Settings!$B$29:$B$40,MONTH(A1147)),INDEX(Settings!$B$29:$B$40,MONTH(A1147)))))</f>
        <v>57.72</v>
      </c>
    </row>
    <row r="1148" customFormat="false" ht="15" hidden="false" customHeight="false" outlineLevel="0" collapsed="false">
      <c r="A1148" s="81" t="n">
        <v>46207</v>
      </c>
      <c r="B1148" s="81" t="n">
        <v>46207</v>
      </c>
      <c r="C1148" s="82" t="s">
        <v>166</v>
      </c>
      <c r="D1148" s="82" t="s">
        <v>522</v>
      </c>
      <c r="E1148" s="82" t="s">
        <v>523</v>
      </c>
      <c r="F1148" s="0" t="n">
        <v>5</v>
      </c>
      <c r="G1148" s="82" t="s">
        <v>524</v>
      </c>
      <c r="H1148" s="0" t="n">
        <v>31.616</v>
      </c>
      <c r="I1148" s="82" t="s">
        <v>525</v>
      </c>
      <c r="J1148" s="82" t="s">
        <v>526</v>
      </c>
      <c r="K1148" s="83" t="n">
        <v>158.08</v>
      </c>
      <c r="L1148" s="0" t="n">
        <v>8315</v>
      </c>
      <c r="M1148" s="0" t="n">
        <v>6498</v>
      </c>
      <c r="N1148" s="0" t="n">
        <v>1.279625</v>
      </c>
      <c r="O1148" s="0" t="n">
        <v>185</v>
      </c>
      <c r="P1148" s="0" t="n">
        <v>5</v>
      </c>
      <c r="Q1148" s="82" t="s">
        <v>527</v>
      </c>
      <c r="U1148" s="0" t="str">
        <f aca="false">IF(C1148="","",IF(COUNTIF(Campaigns!$A$7:$A$300,C1148)&gt;0,"✓",IF(N(K1148)=0,"– no spend","⚠ add to Campaigns tab")))</f>
        <v>✓</v>
      </c>
      <c r="V1148" s="83" t="n">
        <f aca="false">IF(K1148="","",K1148*IF(Settings!$B$22=Settings!$C$6,1,IF(Settings!$B$22="USD",1/INDEX(Settings!$B$29:$B$40,MONTH(A1148)),INDEX(Settings!$B$29:$B$40,MONTH(A1148)))))</f>
        <v>158.08</v>
      </c>
    </row>
    <row r="1149" customFormat="false" ht="15" hidden="false" customHeight="false" outlineLevel="0" collapsed="false">
      <c r="A1149" s="81" t="n">
        <v>46207</v>
      </c>
      <c r="B1149" s="81" t="n">
        <v>46207</v>
      </c>
      <c r="C1149" s="82" t="s">
        <v>172</v>
      </c>
      <c r="D1149" s="82" t="s">
        <v>530</v>
      </c>
      <c r="E1149" s="82" t="s">
        <v>529</v>
      </c>
      <c r="F1149" s="0" t="n">
        <v>1</v>
      </c>
      <c r="G1149" s="82" t="s">
        <v>524</v>
      </c>
      <c r="H1149" s="0" t="n">
        <v>62.79</v>
      </c>
      <c r="I1149" s="0" t="n">
        <v>20.65</v>
      </c>
      <c r="J1149" s="82" t="s">
        <v>528</v>
      </c>
      <c r="K1149" s="83" t="n">
        <v>62.79</v>
      </c>
      <c r="L1149" s="0" t="n">
        <v>1898</v>
      </c>
      <c r="M1149" s="0" t="n">
        <v>1554</v>
      </c>
      <c r="N1149" s="0" t="n">
        <v>1.221364</v>
      </c>
      <c r="O1149" s="0" t="n">
        <v>17</v>
      </c>
      <c r="P1149" s="0" t="n">
        <v>1</v>
      </c>
      <c r="Q1149" s="82" t="s">
        <v>527</v>
      </c>
      <c r="U1149" s="0" t="str">
        <f aca="false">IF(C1149="","",IF(COUNTIF(Campaigns!$A$7:$A$300,C1149)&gt;0,"✓",IF(N(K1149)=0,"– no spend","⚠ add to Campaigns tab")))</f>
        <v>✓</v>
      </c>
      <c r="V1149" s="83" t="n">
        <f aca="false">IF(K1149="","",K1149*IF(Settings!$B$22=Settings!$C$6,1,IF(Settings!$B$22="USD",1/INDEX(Settings!$B$29:$B$40,MONTH(A1149)),INDEX(Settings!$B$29:$B$40,MONTH(A1149)))))</f>
        <v>62.79</v>
      </c>
    </row>
    <row r="1150" customFormat="false" ht="15" hidden="false" customHeight="false" outlineLevel="0" collapsed="false">
      <c r="A1150" s="81" t="n">
        <v>46207</v>
      </c>
      <c r="B1150" s="81" t="n">
        <v>46207</v>
      </c>
      <c r="C1150" s="82" t="s">
        <v>173</v>
      </c>
      <c r="D1150" s="82" t="s">
        <v>530</v>
      </c>
      <c r="E1150" s="82" t="s">
        <v>529</v>
      </c>
      <c r="F1150" s="0" t="n">
        <v>2</v>
      </c>
      <c r="G1150" s="82" t="s">
        <v>524</v>
      </c>
      <c r="H1150" s="0" t="n">
        <v>26.1</v>
      </c>
      <c r="I1150" s="0" t="n">
        <v>25.65</v>
      </c>
      <c r="J1150" s="82" t="s">
        <v>528</v>
      </c>
      <c r="K1150" s="83" t="n">
        <v>52.2</v>
      </c>
      <c r="L1150" s="0" t="n">
        <v>1552</v>
      </c>
      <c r="M1150" s="0" t="n">
        <v>1251</v>
      </c>
      <c r="N1150" s="0" t="n">
        <v>1.240608</v>
      </c>
      <c r="O1150" s="0" t="n">
        <v>14</v>
      </c>
      <c r="P1150" s="0" t="n">
        <v>2</v>
      </c>
      <c r="Q1150" s="82" t="s">
        <v>527</v>
      </c>
      <c r="U1150" s="0" t="str">
        <f aca="false">IF(C1150="","",IF(COUNTIF(Campaigns!$A$7:$A$300,C1150)&gt;0,"✓",IF(N(K1150)=0,"– no spend","⚠ add to Campaigns tab")))</f>
        <v>✓</v>
      </c>
      <c r="V1150" s="83" t="n">
        <f aca="false">IF(K1150="","",K1150*IF(Settings!$B$22=Settings!$C$6,1,IF(Settings!$B$22="USD",1/INDEX(Settings!$B$29:$B$40,MONTH(A1150)),INDEX(Settings!$B$29:$B$40,MONTH(A1150)))))</f>
        <v>52.2</v>
      </c>
    </row>
    <row r="1151" customFormat="false" ht="15" hidden="false" customHeight="false" outlineLevel="0" collapsed="false">
      <c r="A1151" s="81" t="n">
        <v>46207</v>
      </c>
      <c r="B1151" s="81" t="n">
        <v>46207</v>
      </c>
      <c r="C1151" s="82" t="s">
        <v>178</v>
      </c>
      <c r="D1151" s="82" t="s">
        <v>530</v>
      </c>
      <c r="E1151" s="82" t="s">
        <v>529</v>
      </c>
      <c r="I1151" s="0" t="n">
        <v>15.48</v>
      </c>
      <c r="J1151" s="82" t="s">
        <v>528</v>
      </c>
      <c r="K1151" s="83" t="n">
        <v>23.52</v>
      </c>
      <c r="L1151" s="0" t="n">
        <v>462</v>
      </c>
      <c r="M1151" s="0" t="n">
        <v>379</v>
      </c>
      <c r="N1151" s="0" t="n">
        <v>1.218997</v>
      </c>
      <c r="O1151" s="0" t="n">
        <v>6</v>
      </c>
      <c r="Q1151" s="82" t="s">
        <v>527</v>
      </c>
      <c r="U1151" s="0" t="str">
        <f aca="false">IF(C1151="","",IF(COUNTIF(Campaigns!$A$7:$A$300,C1151)&gt;0,"✓",IF(N(K1151)=0,"– no spend","⚠ add to Campaigns tab")))</f>
        <v>✓</v>
      </c>
      <c r="V1151" s="83" t="n">
        <f aca="false">IF(K1151="","",K1151*IF(Settings!$B$22=Settings!$C$6,1,IF(Settings!$B$22="USD",1/INDEX(Settings!$B$29:$B$40,MONTH(A1151)),INDEX(Settings!$B$29:$B$40,MONTH(A1151)))))</f>
        <v>23.52</v>
      </c>
    </row>
    <row r="1152" customFormat="false" ht="15" hidden="false" customHeight="false" outlineLevel="0" collapsed="false">
      <c r="A1152" s="81" t="n">
        <v>46207</v>
      </c>
      <c r="B1152" s="81" t="n">
        <v>46207</v>
      </c>
      <c r="C1152" s="82" t="s">
        <v>176</v>
      </c>
      <c r="D1152" s="82" t="s">
        <v>530</v>
      </c>
      <c r="E1152" s="82" t="s">
        <v>529</v>
      </c>
      <c r="F1152" s="0" t="n">
        <v>2</v>
      </c>
      <c r="G1152" s="82" t="s">
        <v>524</v>
      </c>
      <c r="H1152" s="0" t="n">
        <v>25.32</v>
      </c>
      <c r="I1152" s="0" t="n">
        <v>10.32</v>
      </c>
      <c r="J1152" s="82" t="s">
        <v>528</v>
      </c>
      <c r="K1152" s="83" t="n">
        <v>50.64</v>
      </c>
      <c r="L1152" s="0" t="n">
        <v>1555</v>
      </c>
      <c r="M1152" s="0" t="n">
        <v>1253</v>
      </c>
      <c r="N1152" s="0" t="n">
        <v>1.241022</v>
      </c>
      <c r="O1152" s="0" t="n">
        <v>14</v>
      </c>
      <c r="P1152" s="0" t="n">
        <v>2</v>
      </c>
      <c r="Q1152" s="82" t="s">
        <v>527</v>
      </c>
      <c r="U1152" s="0" t="str">
        <f aca="false">IF(C1152="","",IF(COUNTIF(Campaigns!$A$7:$A$300,C1152)&gt;0,"✓",IF(N(K1152)=0,"– no spend","⚠ add to Campaigns tab")))</f>
        <v>✓</v>
      </c>
      <c r="V1152" s="83" t="n">
        <f aca="false">IF(K1152="","",K1152*IF(Settings!$B$22=Settings!$C$6,1,IF(Settings!$B$22="USD",1/INDEX(Settings!$B$29:$B$40,MONTH(A1152)),INDEX(Settings!$B$29:$B$40,MONTH(A1152)))))</f>
        <v>50.64</v>
      </c>
    </row>
    <row r="1153" customFormat="false" ht="15" hidden="false" customHeight="false" outlineLevel="0" collapsed="false">
      <c r="A1153" s="81" t="n">
        <v>46207</v>
      </c>
      <c r="B1153" s="81" t="n">
        <v>46207</v>
      </c>
      <c r="C1153" s="82" t="s">
        <v>169</v>
      </c>
      <c r="D1153" s="82" t="s">
        <v>530</v>
      </c>
      <c r="E1153" s="82" t="s">
        <v>529</v>
      </c>
      <c r="F1153" s="0" t="n">
        <v>8</v>
      </c>
      <c r="G1153" s="82" t="s">
        <v>531</v>
      </c>
      <c r="H1153" s="0" t="n">
        <v>11.4725</v>
      </c>
      <c r="I1153" s="0" t="n">
        <v>41.29</v>
      </c>
      <c r="J1153" s="82" t="s">
        <v>528</v>
      </c>
      <c r="K1153" s="83" t="n">
        <v>91.78</v>
      </c>
      <c r="L1153" s="0" t="n">
        <v>5291</v>
      </c>
      <c r="M1153" s="0" t="n">
        <v>3790</v>
      </c>
      <c r="N1153" s="0" t="n">
        <v>1.396042</v>
      </c>
      <c r="O1153" s="0" t="n">
        <v>50</v>
      </c>
      <c r="P1153" s="0" t="n">
        <v>8</v>
      </c>
      <c r="Q1153" s="82" t="s">
        <v>527</v>
      </c>
      <c r="U1153" s="0" t="str">
        <f aca="false">IF(C1153="","",IF(COUNTIF(Campaigns!$A$7:$A$300,C1153)&gt;0,"✓",IF(N(K1153)=0,"– no spend","⚠ add to Campaigns tab")))</f>
        <v>✓</v>
      </c>
      <c r="V1153" s="83" t="n">
        <f aca="false">IF(K1153="","",K1153*IF(Settings!$B$22=Settings!$C$6,1,IF(Settings!$B$22="USD",1/INDEX(Settings!$B$29:$B$40,MONTH(A1153)),INDEX(Settings!$B$29:$B$40,MONTH(A1153)))))</f>
        <v>91.78</v>
      </c>
    </row>
    <row r="1154" customFormat="false" ht="15" hidden="false" customHeight="false" outlineLevel="0" collapsed="false">
      <c r="A1154" s="81" t="n">
        <v>46208</v>
      </c>
      <c r="B1154" s="81" t="n">
        <v>46208</v>
      </c>
      <c r="C1154" s="82" t="s">
        <v>167</v>
      </c>
      <c r="D1154" s="82" t="s">
        <v>522</v>
      </c>
      <c r="E1154" s="82" t="s">
        <v>523</v>
      </c>
      <c r="F1154" s="0" t="n">
        <v>11</v>
      </c>
      <c r="G1154" s="82" t="s">
        <v>524</v>
      </c>
      <c r="H1154" s="0" t="n">
        <v>8.98909091</v>
      </c>
      <c r="I1154" s="0" t="n">
        <v>50</v>
      </c>
      <c r="J1154" s="82" t="s">
        <v>528</v>
      </c>
      <c r="K1154" s="83" t="n">
        <v>98.88</v>
      </c>
      <c r="L1154" s="0" t="n">
        <v>6723</v>
      </c>
      <c r="M1154" s="0" t="n">
        <v>4737</v>
      </c>
      <c r="N1154" s="0" t="n">
        <v>1.419253</v>
      </c>
      <c r="O1154" s="0" t="n">
        <v>54</v>
      </c>
      <c r="P1154" s="0" t="n">
        <v>12</v>
      </c>
      <c r="Q1154" s="82" t="s">
        <v>527</v>
      </c>
      <c r="U1154" s="0" t="str">
        <f aca="false">IF(C1154="","",IF(COUNTIF(Campaigns!$A$7:$A$300,C1154)&gt;0,"✓",IF(N(K1154)=0,"– no spend","⚠ add to Campaigns tab")))</f>
        <v>✓</v>
      </c>
      <c r="V1154" s="83" t="n">
        <f aca="false">IF(K1154="","",K1154*IF(Settings!$B$22=Settings!$C$6,1,IF(Settings!$B$22="USD",1/INDEX(Settings!$B$29:$B$40,MONTH(A1154)),INDEX(Settings!$B$29:$B$40,MONTH(A1154)))))</f>
        <v>98.88</v>
      </c>
    </row>
    <row r="1155" customFormat="false" ht="15" hidden="false" customHeight="false" outlineLevel="0" collapsed="false">
      <c r="A1155" s="81" t="n">
        <v>46208</v>
      </c>
      <c r="B1155" s="81" t="n">
        <v>46208</v>
      </c>
      <c r="C1155" s="82" t="s">
        <v>166</v>
      </c>
      <c r="D1155" s="82" t="s">
        <v>522</v>
      </c>
      <c r="E1155" s="82" t="s">
        <v>523</v>
      </c>
      <c r="F1155" s="0" t="n">
        <v>4</v>
      </c>
      <c r="G1155" s="82" t="s">
        <v>524</v>
      </c>
      <c r="H1155" s="0" t="n">
        <v>51.9925</v>
      </c>
      <c r="I1155" s="82" t="s">
        <v>525</v>
      </c>
      <c r="J1155" s="82" t="s">
        <v>526</v>
      </c>
      <c r="K1155" s="83" t="n">
        <v>207.97</v>
      </c>
      <c r="L1155" s="0" t="n">
        <v>10525</v>
      </c>
      <c r="M1155" s="0" t="n">
        <v>8270</v>
      </c>
      <c r="N1155" s="0" t="n">
        <v>1.272672</v>
      </c>
      <c r="O1155" s="0" t="n">
        <v>174</v>
      </c>
      <c r="P1155" s="0" t="n">
        <v>4</v>
      </c>
      <c r="Q1155" s="82" t="s">
        <v>527</v>
      </c>
      <c r="U1155" s="0" t="str">
        <f aca="false">IF(C1155="","",IF(COUNTIF(Campaigns!$A$7:$A$300,C1155)&gt;0,"✓",IF(N(K1155)=0,"– no spend","⚠ add to Campaigns tab")))</f>
        <v>✓</v>
      </c>
      <c r="V1155" s="83" t="n">
        <f aca="false">IF(K1155="","",K1155*IF(Settings!$B$22=Settings!$C$6,1,IF(Settings!$B$22="USD",1/INDEX(Settings!$B$29:$B$40,MONTH(A1155)),INDEX(Settings!$B$29:$B$40,MONTH(A1155)))))</f>
        <v>207.97</v>
      </c>
    </row>
    <row r="1156" customFormat="false" ht="15" hidden="false" customHeight="false" outlineLevel="0" collapsed="false">
      <c r="A1156" s="81" t="n">
        <v>46208</v>
      </c>
      <c r="B1156" s="81" t="n">
        <v>46208</v>
      </c>
      <c r="C1156" s="82" t="s">
        <v>172</v>
      </c>
      <c r="D1156" s="82" t="s">
        <v>530</v>
      </c>
      <c r="E1156" s="82" t="s">
        <v>529</v>
      </c>
      <c r="F1156" s="0" t="n">
        <v>3</v>
      </c>
      <c r="G1156" s="82" t="s">
        <v>524</v>
      </c>
      <c r="H1156" s="0" t="n">
        <v>29.71666667</v>
      </c>
      <c r="I1156" s="0" t="n">
        <v>20.65</v>
      </c>
      <c r="J1156" s="82" t="s">
        <v>528</v>
      </c>
      <c r="K1156" s="83" t="n">
        <v>89.15</v>
      </c>
      <c r="L1156" s="0" t="n">
        <v>2431</v>
      </c>
      <c r="M1156" s="0" t="n">
        <v>1872</v>
      </c>
      <c r="N1156" s="0" t="n">
        <v>1.298611</v>
      </c>
      <c r="O1156" s="0" t="n">
        <v>17</v>
      </c>
      <c r="P1156" s="0" t="n">
        <v>3</v>
      </c>
      <c r="Q1156" s="82" t="s">
        <v>527</v>
      </c>
      <c r="U1156" s="0" t="str">
        <f aca="false">IF(C1156="","",IF(COUNTIF(Campaigns!$A$7:$A$300,C1156)&gt;0,"✓",IF(N(K1156)=0,"– no spend","⚠ add to Campaigns tab")))</f>
        <v>✓</v>
      </c>
      <c r="V1156" s="83" t="n">
        <f aca="false">IF(K1156="","",K1156*IF(Settings!$B$22=Settings!$C$6,1,IF(Settings!$B$22="USD",1/INDEX(Settings!$B$29:$B$40,MONTH(A1156)),INDEX(Settings!$B$29:$B$40,MONTH(A1156)))))</f>
        <v>89.15</v>
      </c>
    </row>
    <row r="1157" customFormat="false" ht="15" hidden="false" customHeight="false" outlineLevel="0" collapsed="false">
      <c r="A1157" s="81" t="n">
        <v>46208</v>
      </c>
      <c r="B1157" s="81" t="n">
        <v>46208</v>
      </c>
      <c r="C1157" s="82" t="s">
        <v>173</v>
      </c>
      <c r="D1157" s="82" t="s">
        <v>530</v>
      </c>
      <c r="E1157" s="82" t="s">
        <v>529</v>
      </c>
      <c r="F1157" s="0" t="n">
        <v>4</v>
      </c>
      <c r="G1157" s="82" t="s">
        <v>524</v>
      </c>
      <c r="H1157" s="0" t="n">
        <v>18.11</v>
      </c>
      <c r="I1157" s="0" t="n">
        <v>25.65</v>
      </c>
      <c r="J1157" s="82" t="s">
        <v>528</v>
      </c>
      <c r="K1157" s="83" t="n">
        <v>72.44</v>
      </c>
      <c r="L1157" s="0" t="n">
        <v>1979</v>
      </c>
      <c r="M1157" s="0" t="n">
        <v>1539</v>
      </c>
      <c r="N1157" s="0" t="n">
        <v>1.2859</v>
      </c>
      <c r="O1157" s="0" t="n">
        <v>21</v>
      </c>
      <c r="P1157" s="0" t="n">
        <v>5</v>
      </c>
      <c r="Q1157" s="82" t="s">
        <v>527</v>
      </c>
      <c r="U1157" s="0" t="str">
        <f aca="false">IF(C1157="","",IF(COUNTIF(Campaigns!$A$7:$A$300,C1157)&gt;0,"✓",IF(N(K1157)=0,"– no spend","⚠ add to Campaigns tab")))</f>
        <v>✓</v>
      </c>
      <c r="V1157" s="83" t="n">
        <f aca="false">IF(K1157="","",K1157*IF(Settings!$B$22=Settings!$C$6,1,IF(Settings!$B$22="USD",1/INDEX(Settings!$B$29:$B$40,MONTH(A1157)),INDEX(Settings!$B$29:$B$40,MONTH(A1157)))))</f>
        <v>72.44</v>
      </c>
    </row>
    <row r="1158" customFormat="false" ht="15" hidden="false" customHeight="false" outlineLevel="0" collapsed="false">
      <c r="A1158" s="81" t="n">
        <v>46208</v>
      </c>
      <c r="B1158" s="81" t="n">
        <v>46208</v>
      </c>
      <c r="C1158" s="82" t="s">
        <v>178</v>
      </c>
      <c r="D1158" s="82" t="s">
        <v>530</v>
      </c>
      <c r="E1158" s="82" t="s">
        <v>529</v>
      </c>
      <c r="F1158" s="0" t="n">
        <v>3</v>
      </c>
      <c r="G1158" s="82" t="s">
        <v>524</v>
      </c>
      <c r="H1158" s="0" t="n">
        <v>13.61333333</v>
      </c>
      <c r="I1158" s="0" t="n">
        <v>15.48</v>
      </c>
      <c r="J1158" s="82" t="s">
        <v>528</v>
      </c>
      <c r="K1158" s="83" t="n">
        <v>40.84</v>
      </c>
      <c r="L1158" s="0" t="n">
        <v>857</v>
      </c>
      <c r="M1158" s="0" t="n">
        <v>650</v>
      </c>
      <c r="N1158" s="0" t="n">
        <v>1.318462</v>
      </c>
      <c r="O1158" s="0" t="n">
        <v>8</v>
      </c>
      <c r="P1158" s="0" t="n">
        <v>3</v>
      </c>
      <c r="Q1158" s="82" t="s">
        <v>527</v>
      </c>
      <c r="U1158" s="0" t="str">
        <f aca="false">IF(C1158="","",IF(COUNTIF(Campaigns!$A$7:$A$300,C1158)&gt;0,"✓",IF(N(K1158)=0,"– no spend","⚠ add to Campaigns tab")))</f>
        <v>✓</v>
      </c>
      <c r="V1158" s="83" t="n">
        <f aca="false">IF(K1158="","",K1158*IF(Settings!$B$22=Settings!$C$6,1,IF(Settings!$B$22="USD",1/INDEX(Settings!$B$29:$B$40,MONTH(A1158)),INDEX(Settings!$B$29:$B$40,MONTH(A1158)))))</f>
        <v>40.84</v>
      </c>
    </row>
    <row r="1159" customFormat="false" ht="15" hidden="false" customHeight="false" outlineLevel="0" collapsed="false">
      <c r="A1159" s="81" t="n">
        <v>46208</v>
      </c>
      <c r="B1159" s="81" t="n">
        <v>46208</v>
      </c>
      <c r="C1159" s="82" t="s">
        <v>176</v>
      </c>
      <c r="D1159" s="82" t="s">
        <v>530</v>
      </c>
      <c r="E1159" s="82" t="s">
        <v>529</v>
      </c>
      <c r="F1159" s="0" t="n">
        <v>3</v>
      </c>
      <c r="G1159" s="82" t="s">
        <v>524</v>
      </c>
      <c r="H1159" s="0" t="n">
        <v>27.46</v>
      </c>
      <c r="I1159" s="0" t="n">
        <v>10.32</v>
      </c>
      <c r="J1159" s="82" t="s">
        <v>528</v>
      </c>
      <c r="K1159" s="83" t="n">
        <v>82.38</v>
      </c>
      <c r="L1159" s="0" t="n">
        <v>1946</v>
      </c>
      <c r="M1159" s="0" t="n">
        <v>1485</v>
      </c>
      <c r="N1159" s="0" t="n">
        <v>1.310438</v>
      </c>
      <c r="O1159" s="0" t="n">
        <v>17</v>
      </c>
      <c r="P1159" s="0" t="n">
        <v>3</v>
      </c>
      <c r="Q1159" s="82" t="s">
        <v>527</v>
      </c>
      <c r="U1159" s="0" t="str">
        <f aca="false">IF(C1159="","",IF(COUNTIF(Campaigns!$A$7:$A$300,C1159)&gt;0,"✓",IF(N(K1159)=0,"– no spend","⚠ add to Campaigns tab")))</f>
        <v>✓</v>
      </c>
      <c r="V1159" s="83" t="n">
        <f aca="false">IF(K1159="","",K1159*IF(Settings!$B$22=Settings!$C$6,1,IF(Settings!$B$22="USD",1/INDEX(Settings!$B$29:$B$40,MONTH(A1159)),INDEX(Settings!$B$29:$B$40,MONTH(A1159)))))</f>
        <v>82.38</v>
      </c>
    </row>
    <row r="1160" customFormat="false" ht="15" hidden="false" customHeight="false" outlineLevel="0" collapsed="false">
      <c r="A1160" s="81" t="n">
        <v>46208</v>
      </c>
      <c r="B1160" s="81" t="n">
        <v>46208</v>
      </c>
      <c r="C1160" s="82" t="s">
        <v>169</v>
      </c>
      <c r="D1160" s="82" t="s">
        <v>530</v>
      </c>
      <c r="E1160" s="82" t="s">
        <v>529</v>
      </c>
      <c r="F1160" s="0" t="n">
        <v>3</v>
      </c>
      <c r="G1160" s="82" t="s">
        <v>531</v>
      </c>
      <c r="H1160" s="0" t="n">
        <v>36.94333333</v>
      </c>
      <c r="I1160" s="0" t="n">
        <v>41.29</v>
      </c>
      <c r="J1160" s="82" t="s">
        <v>528</v>
      </c>
      <c r="K1160" s="83" t="n">
        <v>110.83</v>
      </c>
      <c r="L1160" s="0" t="n">
        <v>6856</v>
      </c>
      <c r="M1160" s="0" t="n">
        <v>4727</v>
      </c>
      <c r="N1160" s="0" t="n">
        <v>1.450391</v>
      </c>
      <c r="O1160" s="0" t="n">
        <v>77</v>
      </c>
      <c r="P1160" s="0" t="n">
        <v>3</v>
      </c>
      <c r="Q1160" s="82" t="s">
        <v>527</v>
      </c>
      <c r="U1160" s="0" t="str">
        <f aca="false">IF(C1160="","",IF(COUNTIF(Campaigns!$A$7:$A$300,C1160)&gt;0,"✓",IF(N(K1160)=0,"– no spend","⚠ add to Campaigns tab")))</f>
        <v>✓</v>
      </c>
      <c r="V1160" s="83" t="n">
        <f aca="false">IF(K1160="","",K1160*IF(Settings!$B$22=Settings!$C$6,1,IF(Settings!$B$22="USD",1/INDEX(Settings!$B$29:$B$40,MONTH(A1160)),INDEX(Settings!$B$29:$B$40,MONTH(A1160)))))</f>
        <v>110.83</v>
      </c>
    </row>
    <row r="1161" customFormat="false" ht="15" hidden="false" customHeight="false" outlineLevel="0" collapsed="false">
      <c r="A1161" s="81" t="n">
        <v>46209</v>
      </c>
      <c r="B1161" s="81" t="n">
        <v>46209</v>
      </c>
      <c r="C1161" s="82" t="s">
        <v>167</v>
      </c>
      <c r="D1161" s="82" t="s">
        <v>522</v>
      </c>
      <c r="E1161" s="82" t="s">
        <v>523</v>
      </c>
      <c r="F1161" s="0" t="n">
        <v>6</v>
      </c>
      <c r="G1161" s="82" t="s">
        <v>524</v>
      </c>
      <c r="H1161" s="0" t="n">
        <v>17.43166667</v>
      </c>
      <c r="I1161" s="0" t="n">
        <v>50</v>
      </c>
      <c r="J1161" s="82" t="s">
        <v>528</v>
      </c>
      <c r="K1161" s="83" t="n">
        <v>104.59</v>
      </c>
      <c r="L1161" s="0" t="n">
        <v>10830</v>
      </c>
      <c r="M1161" s="0" t="n">
        <v>7810</v>
      </c>
      <c r="N1161" s="0" t="n">
        <v>1.386684</v>
      </c>
      <c r="O1161" s="0" t="n">
        <v>63</v>
      </c>
      <c r="P1161" s="0" t="n">
        <v>6</v>
      </c>
      <c r="Q1161" s="82" t="s">
        <v>527</v>
      </c>
      <c r="U1161" s="0" t="str">
        <f aca="false">IF(C1161="","",IF(COUNTIF(Campaigns!$A$7:$A$300,C1161)&gt;0,"✓",IF(N(K1161)=0,"– no spend","⚠ add to Campaigns tab")))</f>
        <v>✓</v>
      </c>
      <c r="V1161" s="83" t="n">
        <f aca="false">IF(K1161="","",K1161*IF(Settings!$B$22=Settings!$C$6,1,IF(Settings!$B$22="USD",1/INDEX(Settings!$B$29:$B$40,MONTH(A1161)),INDEX(Settings!$B$29:$B$40,MONTH(A1161)))))</f>
        <v>104.59</v>
      </c>
    </row>
    <row r="1162" customFormat="false" ht="15" hidden="false" customHeight="false" outlineLevel="0" collapsed="false">
      <c r="A1162" s="81" t="n">
        <v>46209</v>
      </c>
      <c r="B1162" s="81" t="n">
        <v>46209</v>
      </c>
      <c r="C1162" s="82" t="s">
        <v>166</v>
      </c>
      <c r="D1162" s="82" t="s">
        <v>522</v>
      </c>
      <c r="E1162" s="82" t="s">
        <v>523</v>
      </c>
      <c r="F1162" s="0" t="n">
        <v>3</v>
      </c>
      <c r="G1162" s="82" t="s">
        <v>524</v>
      </c>
      <c r="H1162" s="0" t="n">
        <v>66.21</v>
      </c>
      <c r="I1162" s="82" t="s">
        <v>525</v>
      </c>
      <c r="J1162" s="82" t="s">
        <v>526</v>
      </c>
      <c r="K1162" s="83" t="n">
        <v>198.63</v>
      </c>
      <c r="L1162" s="0" t="n">
        <v>11313</v>
      </c>
      <c r="M1162" s="0" t="n">
        <v>8957</v>
      </c>
      <c r="N1162" s="0" t="n">
        <v>1.263035</v>
      </c>
      <c r="O1162" s="0" t="n">
        <v>139</v>
      </c>
      <c r="P1162" s="0" t="n">
        <v>3</v>
      </c>
      <c r="Q1162" s="82" t="s">
        <v>527</v>
      </c>
      <c r="U1162" s="0" t="str">
        <f aca="false">IF(C1162="","",IF(COUNTIF(Campaigns!$A$7:$A$300,C1162)&gt;0,"✓",IF(N(K1162)=0,"– no spend","⚠ add to Campaigns tab")))</f>
        <v>✓</v>
      </c>
      <c r="V1162" s="83" t="n">
        <f aca="false">IF(K1162="","",K1162*IF(Settings!$B$22=Settings!$C$6,1,IF(Settings!$B$22="USD",1/INDEX(Settings!$B$29:$B$40,MONTH(A1162)),INDEX(Settings!$B$29:$B$40,MONTH(A1162)))))</f>
        <v>198.63</v>
      </c>
    </row>
    <row r="1163" customFormat="false" ht="15" hidden="false" customHeight="false" outlineLevel="0" collapsed="false">
      <c r="A1163" s="81" t="n">
        <v>46209</v>
      </c>
      <c r="B1163" s="81" t="n">
        <v>46209</v>
      </c>
      <c r="C1163" s="82" t="s">
        <v>172</v>
      </c>
      <c r="D1163" s="82" t="s">
        <v>530</v>
      </c>
      <c r="E1163" s="82" t="s">
        <v>529</v>
      </c>
      <c r="F1163" s="0" t="n">
        <v>3</v>
      </c>
      <c r="G1163" s="82" t="s">
        <v>524</v>
      </c>
      <c r="H1163" s="0" t="n">
        <v>30.81</v>
      </c>
      <c r="I1163" s="0" t="n">
        <v>20.65</v>
      </c>
      <c r="J1163" s="82" t="s">
        <v>528</v>
      </c>
      <c r="K1163" s="83" t="n">
        <v>92.43</v>
      </c>
      <c r="L1163" s="0" t="n">
        <v>2431</v>
      </c>
      <c r="M1163" s="0" t="n">
        <v>1856</v>
      </c>
      <c r="N1163" s="0" t="n">
        <v>1.309806</v>
      </c>
      <c r="O1163" s="0" t="n">
        <v>14</v>
      </c>
      <c r="P1163" s="0" t="n">
        <v>3</v>
      </c>
      <c r="Q1163" s="82" t="s">
        <v>527</v>
      </c>
      <c r="U1163" s="0" t="str">
        <f aca="false">IF(C1163="","",IF(COUNTIF(Campaigns!$A$7:$A$300,C1163)&gt;0,"✓",IF(N(K1163)=0,"– no spend","⚠ add to Campaigns tab")))</f>
        <v>✓</v>
      </c>
      <c r="V1163" s="83" t="n">
        <f aca="false">IF(K1163="","",K1163*IF(Settings!$B$22=Settings!$C$6,1,IF(Settings!$B$22="USD",1/INDEX(Settings!$B$29:$B$40,MONTH(A1163)),INDEX(Settings!$B$29:$B$40,MONTH(A1163)))))</f>
        <v>92.43</v>
      </c>
    </row>
    <row r="1164" customFormat="false" ht="15" hidden="false" customHeight="false" outlineLevel="0" collapsed="false">
      <c r="A1164" s="81" t="n">
        <v>46209</v>
      </c>
      <c r="B1164" s="81" t="n">
        <v>46209</v>
      </c>
      <c r="C1164" s="82" t="s">
        <v>173</v>
      </c>
      <c r="D1164" s="82" t="s">
        <v>530</v>
      </c>
      <c r="E1164" s="82" t="s">
        <v>529</v>
      </c>
      <c r="F1164" s="0" t="n">
        <v>2</v>
      </c>
      <c r="G1164" s="82" t="s">
        <v>524</v>
      </c>
      <c r="H1164" s="0" t="n">
        <v>32.685</v>
      </c>
      <c r="I1164" s="0" t="n">
        <v>25.65</v>
      </c>
      <c r="J1164" s="82" t="s">
        <v>528</v>
      </c>
      <c r="K1164" s="83" t="n">
        <v>65.37</v>
      </c>
      <c r="L1164" s="0" t="n">
        <v>1765</v>
      </c>
      <c r="M1164" s="0" t="n">
        <v>1444</v>
      </c>
      <c r="N1164" s="0" t="n">
        <v>1.222299</v>
      </c>
      <c r="O1164" s="0" t="n">
        <v>12</v>
      </c>
      <c r="P1164" s="0" t="n">
        <v>2</v>
      </c>
      <c r="Q1164" s="82" t="s">
        <v>527</v>
      </c>
      <c r="U1164" s="0" t="str">
        <f aca="false">IF(C1164="","",IF(COUNTIF(Campaigns!$A$7:$A$300,C1164)&gt;0,"✓",IF(N(K1164)=0,"– no spend","⚠ add to Campaigns tab")))</f>
        <v>✓</v>
      </c>
      <c r="V1164" s="83" t="n">
        <f aca="false">IF(K1164="","",K1164*IF(Settings!$B$22=Settings!$C$6,1,IF(Settings!$B$22="USD",1/INDEX(Settings!$B$29:$B$40,MONTH(A1164)),INDEX(Settings!$B$29:$B$40,MONTH(A1164)))))</f>
        <v>65.37</v>
      </c>
    </row>
    <row r="1165" customFormat="false" ht="15" hidden="false" customHeight="false" outlineLevel="0" collapsed="false">
      <c r="A1165" s="81" t="n">
        <v>46209</v>
      </c>
      <c r="B1165" s="81" t="n">
        <v>46209</v>
      </c>
      <c r="C1165" s="82" t="s">
        <v>178</v>
      </c>
      <c r="D1165" s="82" t="s">
        <v>530</v>
      </c>
      <c r="E1165" s="82" t="s">
        <v>529</v>
      </c>
      <c r="I1165" s="0" t="n">
        <v>15.48</v>
      </c>
      <c r="J1165" s="82" t="s">
        <v>528</v>
      </c>
      <c r="K1165" s="83" t="n">
        <v>34.04</v>
      </c>
      <c r="L1165" s="0" t="n">
        <v>892</v>
      </c>
      <c r="M1165" s="0" t="n">
        <v>728</v>
      </c>
      <c r="N1165" s="0" t="n">
        <v>1.225275</v>
      </c>
      <c r="O1165" s="0" t="n">
        <v>8</v>
      </c>
      <c r="Q1165" s="82" t="s">
        <v>527</v>
      </c>
      <c r="U1165" s="0" t="str">
        <f aca="false">IF(C1165="","",IF(COUNTIF(Campaigns!$A$7:$A$300,C1165)&gt;0,"✓",IF(N(K1165)=0,"– no spend","⚠ add to Campaigns tab")))</f>
        <v>✓</v>
      </c>
      <c r="V1165" s="83" t="n">
        <f aca="false">IF(K1165="","",K1165*IF(Settings!$B$22=Settings!$C$6,1,IF(Settings!$B$22="USD",1/INDEX(Settings!$B$29:$B$40,MONTH(A1165)),INDEX(Settings!$B$29:$B$40,MONTH(A1165)))))</f>
        <v>34.04</v>
      </c>
    </row>
    <row r="1166" customFormat="false" ht="15" hidden="false" customHeight="false" outlineLevel="0" collapsed="false">
      <c r="A1166" s="81" t="n">
        <v>46209</v>
      </c>
      <c r="B1166" s="81" t="n">
        <v>46209</v>
      </c>
      <c r="C1166" s="82" t="s">
        <v>176</v>
      </c>
      <c r="D1166" s="82" t="s">
        <v>530</v>
      </c>
      <c r="E1166" s="82" t="s">
        <v>529</v>
      </c>
      <c r="F1166" s="0" t="n">
        <v>2</v>
      </c>
      <c r="G1166" s="82" t="s">
        <v>524</v>
      </c>
      <c r="H1166" s="0" t="n">
        <v>40.945</v>
      </c>
      <c r="I1166" s="0" t="n">
        <v>10.32</v>
      </c>
      <c r="J1166" s="82" t="s">
        <v>528</v>
      </c>
      <c r="K1166" s="83" t="n">
        <v>81.89</v>
      </c>
      <c r="L1166" s="0" t="n">
        <v>2688</v>
      </c>
      <c r="M1166" s="0" t="n">
        <v>2002</v>
      </c>
      <c r="N1166" s="0" t="n">
        <v>1.342657</v>
      </c>
      <c r="O1166" s="0" t="n">
        <v>23</v>
      </c>
      <c r="P1166" s="0" t="n">
        <v>4</v>
      </c>
      <c r="Q1166" s="82" t="s">
        <v>527</v>
      </c>
      <c r="U1166" s="0" t="str">
        <f aca="false">IF(C1166="","",IF(COUNTIF(Campaigns!$A$7:$A$300,C1166)&gt;0,"✓",IF(N(K1166)=0,"– no spend","⚠ add to Campaigns tab")))</f>
        <v>✓</v>
      </c>
      <c r="V1166" s="83" t="n">
        <f aca="false">IF(K1166="","",K1166*IF(Settings!$B$22=Settings!$C$6,1,IF(Settings!$B$22="USD",1/INDEX(Settings!$B$29:$B$40,MONTH(A1166)),INDEX(Settings!$B$29:$B$40,MONTH(A1166)))))</f>
        <v>81.89</v>
      </c>
    </row>
    <row r="1167" customFormat="false" ht="15" hidden="false" customHeight="false" outlineLevel="0" collapsed="false">
      <c r="A1167" s="81" t="n">
        <v>46209</v>
      </c>
      <c r="B1167" s="81" t="n">
        <v>46209</v>
      </c>
      <c r="C1167" s="82" t="s">
        <v>169</v>
      </c>
      <c r="D1167" s="82" t="s">
        <v>530</v>
      </c>
      <c r="E1167" s="82" t="s">
        <v>529</v>
      </c>
      <c r="F1167" s="0" t="n">
        <v>3</v>
      </c>
      <c r="G1167" s="82" t="s">
        <v>531</v>
      </c>
      <c r="H1167" s="0" t="n">
        <v>35.85666667</v>
      </c>
      <c r="I1167" s="0" t="n">
        <v>41.29</v>
      </c>
      <c r="J1167" s="82" t="s">
        <v>528</v>
      </c>
      <c r="K1167" s="83" t="n">
        <v>107.57</v>
      </c>
      <c r="L1167" s="0" t="n">
        <v>8103</v>
      </c>
      <c r="M1167" s="0" t="n">
        <v>5719</v>
      </c>
      <c r="N1167" s="0" t="n">
        <v>1.416856</v>
      </c>
      <c r="O1167" s="0" t="n">
        <v>50</v>
      </c>
      <c r="P1167" s="0" t="n">
        <v>3</v>
      </c>
      <c r="Q1167" s="82" t="s">
        <v>527</v>
      </c>
      <c r="U1167" s="0" t="str">
        <f aca="false">IF(C1167="","",IF(COUNTIF(Campaigns!$A$7:$A$300,C1167)&gt;0,"✓",IF(N(K1167)=0,"– no spend","⚠ add to Campaigns tab")))</f>
        <v>✓</v>
      </c>
      <c r="V1167" s="83" t="n">
        <f aca="false">IF(K1167="","",K1167*IF(Settings!$B$22=Settings!$C$6,1,IF(Settings!$B$22="USD",1/INDEX(Settings!$B$29:$B$40,MONTH(A1167)),INDEX(Settings!$B$29:$B$40,MONTH(A1167)))))</f>
        <v>107.57</v>
      </c>
    </row>
    <row r="1168" customFormat="false" ht="15" hidden="false" customHeight="false" outlineLevel="0" collapsed="false">
      <c r="A1168" s="81" t="n">
        <v>46210</v>
      </c>
      <c r="B1168" s="81" t="n">
        <v>46210</v>
      </c>
      <c r="C1168" s="82" t="s">
        <v>167</v>
      </c>
      <c r="D1168" s="82" t="s">
        <v>522</v>
      </c>
      <c r="E1168" s="82" t="s">
        <v>523</v>
      </c>
      <c r="I1168" s="0" t="n">
        <v>50</v>
      </c>
      <c r="J1168" s="82" t="s">
        <v>528</v>
      </c>
      <c r="K1168" s="83" t="n">
        <v>85.87</v>
      </c>
      <c r="L1168" s="0" t="n">
        <v>8647</v>
      </c>
      <c r="M1168" s="0" t="n">
        <v>6626</v>
      </c>
      <c r="N1168" s="0" t="n">
        <v>1.305011</v>
      </c>
      <c r="O1168" s="0" t="n">
        <v>60</v>
      </c>
      <c r="Q1168" s="82" t="s">
        <v>527</v>
      </c>
      <c r="U1168" s="0" t="str">
        <f aca="false">IF(C1168="","",IF(COUNTIF(Campaigns!$A$7:$A$300,C1168)&gt;0,"✓",IF(N(K1168)=0,"– no spend","⚠ add to Campaigns tab")))</f>
        <v>✓</v>
      </c>
      <c r="V1168" s="83" t="n">
        <f aca="false">IF(K1168="","",K1168*IF(Settings!$B$22=Settings!$C$6,1,IF(Settings!$B$22="USD",1/INDEX(Settings!$B$29:$B$40,MONTH(A1168)),INDEX(Settings!$B$29:$B$40,MONTH(A1168)))))</f>
        <v>85.87</v>
      </c>
    </row>
    <row r="1169" customFormat="false" ht="15" hidden="false" customHeight="false" outlineLevel="0" collapsed="false">
      <c r="A1169" s="81" t="n">
        <v>46210</v>
      </c>
      <c r="B1169" s="81" t="n">
        <v>46210</v>
      </c>
      <c r="C1169" s="82" t="s">
        <v>166</v>
      </c>
      <c r="D1169" s="82" t="s">
        <v>522</v>
      </c>
      <c r="E1169" s="82" t="s">
        <v>523</v>
      </c>
      <c r="F1169" s="0" t="n">
        <v>2</v>
      </c>
      <c r="G1169" s="82" t="s">
        <v>524</v>
      </c>
      <c r="H1169" s="0" t="n">
        <v>88.245</v>
      </c>
      <c r="I1169" s="82" t="s">
        <v>525</v>
      </c>
      <c r="J1169" s="82" t="s">
        <v>526</v>
      </c>
      <c r="K1169" s="83" t="n">
        <v>176.49</v>
      </c>
      <c r="L1169" s="0" t="n">
        <v>10050</v>
      </c>
      <c r="M1169" s="0" t="n">
        <v>8312</v>
      </c>
      <c r="N1169" s="0" t="n">
        <v>1.209095</v>
      </c>
      <c r="O1169" s="0" t="n">
        <v>93</v>
      </c>
      <c r="P1169" s="0" t="n">
        <v>2</v>
      </c>
      <c r="Q1169" s="82" t="s">
        <v>527</v>
      </c>
      <c r="U1169" s="0" t="str">
        <f aca="false">IF(C1169="","",IF(COUNTIF(Campaigns!$A$7:$A$300,C1169)&gt;0,"✓",IF(N(K1169)=0,"– no spend","⚠ add to Campaigns tab")))</f>
        <v>✓</v>
      </c>
      <c r="V1169" s="83" t="n">
        <f aca="false">IF(K1169="","",K1169*IF(Settings!$B$22=Settings!$C$6,1,IF(Settings!$B$22="USD",1/INDEX(Settings!$B$29:$B$40,MONTH(A1169)),INDEX(Settings!$B$29:$B$40,MONTH(A1169)))))</f>
        <v>176.49</v>
      </c>
    </row>
    <row r="1170" customFormat="false" ht="15" hidden="false" customHeight="false" outlineLevel="0" collapsed="false">
      <c r="A1170" s="81" t="n">
        <v>46210</v>
      </c>
      <c r="B1170" s="81" t="n">
        <v>46210</v>
      </c>
      <c r="C1170" s="82" t="s">
        <v>172</v>
      </c>
      <c r="D1170" s="82" t="s">
        <v>530</v>
      </c>
      <c r="E1170" s="82" t="s">
        <v>529</v>
      </c>
      <c r="F1170" s="0" t="n">
        <v>1</v>
      </c>
      <c r="G1170" s="82" t="s">
        <v>524</v>
      </c>
      <c r="H1170" s="0" t="n">
        <v>83.28</v>
      </c>
      <c r="I1170" s="0" t="n">
        <v>20.65</v>
      </c>
      <c r="J1170" s="82" t="s">
        <v>528</v>
      </c>
      <c r="K1170" s="83" t="n">
        <v>83.28</v>
      </c>
      <c r="L1170" s="0" t="n">
        <v>2297</v>
      </c>
      <c r="M1170" s="0" t="n">
        <v>1852</v>
      </c>
      <c r="N1170" s="0" t="n">
        <v>1.240281</v>
      </c>
      <c r="O1170" s="0" t="n">
        <v>15</v>
      </c>
      <c r="P1170" s="0" t="n">
        <v>2</v>
      </c>
      <c r="Q1170" s="82" t="s">
        <v>527</v>
      </c>
      <c r="U1170" s="0" t="str">
        <f aca="false">IF(C1170="","",IF(COUNTIF(Campaigns!$A$7:$A$300,C1170)&gt;0,"✓",IF(N(K1170)=0,"– no spend","⚠ add to Campaigns tab")))</f>
        <v>✓</v>
      </c>
      <c r="V1170" s="83" t="n">
        <f aca="false">IF(K1170="","",K1170*IF(Settings!$B$22=Settings!$C$6,1,IF(Settings!$B$22="USD",1/INDEX(Settings!$B$29:$B$40,MONTH(A1170)),INDEX(Settings!$B$29:$B$40,MONTH(A1170)))))</f>
        <v>83.28</v>
      </c>
    </row>
    <row r="1171" customFormat="false" ht="15" hidden="false" customHeight="false" outlineLevel="0" collapsed="false">
      <c r="A1171" s="81" t="n">
        <v>46210</v>
      </c>
      <c r="B1171" s="81" t="n">
        <v>46210</v>
      </c>
      <c r="C1171" s="82" t="s">
        <v>173</v>
      </c>
      <c r="D1171" s="82" t="s">
        <v>530</v>
      </c>
      <c r="E1171" s="82" t="s">
        <v>529</v>
      </c>
      <c r="F1171" s="0" t="n">
        <v>1</v>
      </c>
      <c r="G1171" s="82" t="s">
        <v>524</v>
      </c>
      <c r="H1171" s="0" t="n">
        <v>61.74</v>
      </c>
      <c r="I1171" s="0" t="n">
        <v>25.65</v>
      </c>
      <c r="J1171" s="82" t="s">
        <v>528</v>
      </c>
      <c r="K1171" s="83" t="n">
        <v>61.74</v>
      </c>
      <c r="L1171" s="0" t="n">
        <v>1835</v>
      </c>
      <c r="M1171" s="0" t="n">
        <v>1430</v>
      </c>
      <c r="N1171" s="0" t="n">
        <v>1.283217</v>
      </c>
      <c r="O1171" s="0" t="n">
        <v>9</v>
      </c>
      <c r="P1171" s="0" t="n">
        <v>1</v>
      </c>
      <c r="Q1171" s="82" t="s">
        <v>527</v>
      </c>
      <c r="U1171" s="0" t="str">
        <f aca="false">IF(C1171="","",IF(COUNTIF(Campaigns!$A$7:$A$300,C1171)&gt;0,"✓",IF(N(K1171)=0,"– no spend","⚠ add to Campaigns tab")))</f>
        <v>✓</v>
      </c>
      <c r="V1171" s="83" t="n">
        <f aca="false">IF(K1171="","",K1171*IF(Settings!$B$22=Settings!$C$6,1,IF(Settings!$B$22="USD",1/INDEX(Settings!$B$29:$B$40,MONTH(A1171)),INDEX(Settings!$B$29:$B$40,MONTH(A1171)))))</f>
        <v>61.74</v>
      </c>
    </row>
    <row r="1172" customFormat="false" ht="15" hidden="false" customHeight="false" outlineLevel="0" collapsed="false">
      <c r="A1172" s="81" t="n">
        <v>46210</v>
      </c>
      <c r="B1172" s="81" t="n">
        <v>46210</v>
      </c>
      <c r="C1172" s="82" t="s">
        <v>178</v>
      </c>
      <c r="D1172" s="82" t="s">
        <v>530</v>
      </c>
      <c r="E1172" s="82" t="s">
        <v>529</v>
      </c>
      <c r="I1172" s="0" t="n">
        <v>15.48</v>
      </c>
      <c r="J1172" s="82" t="s">
        <v>528</v>
      </c>
      <c r="K1172" s="83" t="n">
        <v>30.5</v>
      </c>
      <c r="L1172" s="0" t="n">
        <v>828</v>
      </c>
      <c r="M1172" s="0" t="n">
        <v>674</v>
      </c>
      <c r="N1172" s="0" t="n">
        <v>1.228487</v>
      </c>
      <c r="O1172" s="0" t="n">
        <v>10</v>
      </c>
      <c r="Q1172" s="82" t="s">
        <v>527</v>
      </c>
      <c r="U1172" s="0" t="str">
        <f aca="false">IF(C1172="","",IF(COUNTIF(Campaigns!$A$7:$A$300,C1172)&gt;0,"✓",IF(N(K1172)=0,"– no spend","⚠ add to Campaigns tab")))</f>
        <v>✓</v>
      </c>
      <c r="V1172" s="83" t="n">
        <f aca="false">IF(K1172="","",K1172*IF(Settings!$B$22=Settings!$C$6,1,IF(Settings!$B$22="USD",1/INDEX(Settings!$B$29:$B$40,MONTH(A1172)),INDEX(Settings!$B$29:$B$40,MONTH(A1172)))))</f>
        <v>30.5</v>
      </c>
    </row>
    <row r="1173" customFormat="false" ht="15" hidden="false" customHeight="false" outlineLevel="0" collapsed="false">
      <c r="A1173" s="81" t="n">
        <v>46210</v>
      </c>
      <c r="B1173" s="81" t="n">
        <v>46210</v>
      </c>
      <c r="C1173" s="82" t="s">
        <v>176</v>
      </c>
      <c r="D1173" s="82" t="s">
        <v>530</v>
      </c>
      <c r="E1173" s="82" t="s">
        <v>529</v>
      </c>
      <c r="F1173" s="0" t="n">
        <v>2</v>
      </c>
      <c r="G1173" s="82" t="s">
        <v>524</v>
      </c>
      <c r="H1173" s="0" t="n">
        <v>33.59</v>
      </c>
      <c r="I1173" s="0" t="n">
        <v>10.32</v>
      </c>
      <c r="J1173" s="82" t="s">
        <v>528</v>
      </c>
      <c r="K1173" s="83" t="n">
        <v>67.18</v>
      </c>
      <c r="L1173" s="0" t="n">
        <v>2073</v>
      </c>
      <c r="M1173" s="0" t="n">
        <v>1650</v>
      </c>
      <c r="N1173" s="0" t="n">
        <v>1.256364</v>
      </c>
      <c r="O1173" s="0" t="n">
        <v>15</v>
      </c>
      <c r="P1173" s="0" t="n">
        <v>3</v>
      </c>
      <c r="Q1173" s="82" t="s">
        <v>527</v>
      </c>
      <c r="U1173" s="0" t="str">
        <f aca="false">IF(C1173="","",IF(COUNTIF(Campaigns!$A$7:$A$300,C1173)&gt;0,"✓",IF(N(K1173)=0,"– no spend","⚠ add to Campaigns tab")))</f>
        <v>✓</v>
      </c>
      <c r="V1173" s="83" t="n">
        <f aca="false">IF(K1173="","",K1173*IF(Settings!$B$22=Settings!$C$6,1,IF(Settings!$B$22="USD",1/INDEX(Settings!$B$29:$B$40,MONTH(A1173)),INDEX(Settings!$B$29:$B$40,MONTH(A1173)))))</f>
        <v>67.18</v>
      </c>
    </row>
    <row r="1174" customFormat="false" ht="15" hidden="false" customHeight="false" outlineLevel="0" collapsed="false">
      <c r="A1174" s="81" t="n">
        <v>46210</v>
      </c>
      <c r="B1174" s="81" t="n">
        <v>46210</v>
      </c>
      <c r="C1174" s="82" t="s">
        <v>169</v>
      </c>
      <c r="D1174" s="82" t="s">
        <v>530</v>
      </c>
      <c r="E1174" s="82" t="s">
        <v>529</v>
      </c>
      <c r="I1174" s="0" t="n">
        <v>41.29</v>
      </c>
      <c r="J1174" s="82" t="s">
        <v>528</v>
      </c>
      <c r="K1174" s="83" t="n">
        <v>98.04</v>
      </c>
      <c r="L1174" s="0" t="n">
        <v>6737</v>
      </c>
      <c r="M1174" s="0" t="n">
        <v>4691</v>
      </c>
      <c r="N1174" s="0" t="n">
        <v>1.436154</v>
      </c>
      <c r="O1174" s="0" t="n">
        <v>51</v>
      </c>
      <c r="Q1174" s="82" t="s">
        <v>527</v>
      </c>
      <c r="U1174" s="0" t="str">
        <f aca="false">IF(C1174="","",IF(COUNTIF(Campaigns!$A$7:$A$300,C1174)&gt;0,"✓",IF(N(K1174)=0,"– no spend","⚠ add to Campaigns tab")))</f>
        <v>✓</v>
      </c>
      <c r="V1174" s="83" t="n">
        <f aca="false">IF(K1174="","",K1174*IF(Settings!$B$22=Settings!$C$6,1,IF(Settings!$B$22="USD",1/INDEX(Settings!$B$29:$B$40,MONTH(A1174)),INDEX(Settings!$B$29:$B$40,MONTH(A1174)))))</f>
        <v>98.04</v>
      </c>
    </row>
    <row r="1175" customFormat="false" ht="15" hidden="false" customHeight="false" outlineLevel="0" collapsed="false">
      <c r="A1175" s="81" t="n">
        <v>46211</v>
      </c>
      <c r="B1175" s="81" t="n">
        <v>46211</v>
      </c>
      <c r="C1175" s="82" t="s">
        <v>167</v>
      </c>
      <c r="D1175" s="82" t="s">
        <v>522</v>
      </c>
      <c r="E1175" s="82" t="s">
        <v>523</v>
      </c>
      <c r="I1175" s="0" t="n">
        <v>50</v>
      </c>
      <c r="J1175" s="82" t="s">
        <v>528</v>
      </c>
      <c r="K1175" s="83" t="n">
        <v>74.38</v>
      </c>
      <c r="L1175" s="0" t="n">
        <v>6679</v>
      </c>
      <c r="M1175" s="0" t="n">
        <v>5062</v>
      </c>
      <c r="N1175" s="0" t="n">
        <v>1.319439</v>
      </c>
      <c r="O1175" s="0" t="n">
        <v>41</v>
      </c>
      <c r="Q1175" s="82" t="s">
        <v>527</v>
      </c>
      <c r="U1175" s="0" t="str">
        <f aca="false">IF(C1175="","",IF(COUNTIF(Campaigns!$A$7:$A$300,C1175)&gt;0,"✓",IF(N(K1175)=0,"– no spend","⚠ add to Campaigns tab")))</f>
        <v>✓</v>
      </c>
      <c r="V1175" s="83" t="n">
        <f aca="false">IF(K1175="","",K1175*IF(Settings!$B$22=Settings!$C$6,1,IF(Settings!$B$22="USD",1/INDEX(Settings!$B$29:$B$40,MONTH(A1175)),INDEX(Settings!$B$29:$B$40,MONTH(A1175)))))</f>
        <v>74.38</v>
      </c>
    </row>
    <row r="1176" customFormat="false" ht="15" hidden="false" customHeight="false" outlineLevel="0" collapsed="false">
      <c r="A1176" s="81" t="n">
        <v>46211</v>
      </c>
      <c r="B1176" s="81" t="n">
        <v>46211</v>
      </c>
      <c r="C1176" s="82" t="s">
        <v>166</v>
      </c>
      <c r="D1176" s="82" t="s">
        <v>522</v>
      </c>
      <c r="E1176" s="82" t="s">
        <v>523</v>
      </c>
      <c r="I1176" s="82" t="s">
        <v>525</v>
      </c>
      <c r="J1176" s="82" t="s">
        <v>526</v>
      </c>
      <c r="K1176" s="83" t="n">
        <v>179.51</v>
      </c>
      <c r="L1176" s="0" t="n">
        <v>10170</v>
      </c>
      <c r="M1176" s="0" t="n">
        <v>8486</v>
      </c>
      <c r="N1176" s="0" t="n">
        <v>1.198445</v>
      </c>
      <c r="O1176" s="0" t="n">
        <v>89</v>
      </c>
      <c r="Q1176" s="82" t="s">
        <v>527</v>
      </c>
      <c r="U1176" s="0" t="str">
        <f aca="false">IF(C1176="","",IF(COUNTIF(Campaigns!$A$7:$A$300,C1176)&gt;0,"✓",IF(N(K1176)=0,"– no spend","⚠ add to Campaigns tab")))</f>
        <v>✓</v>
      </c>
      <c r="V1176" s="83" t="n">
        <f aca="false">IF(K1176="","",K1176*IF(Settings!$B$22=Settings!$C$6,1,IF(Settings!$B$22="USD",1/INDEX(Settings!$B$29:$B$40,MONTH(A1176)),INDEX(Settings!$B$29:$B$40,MONTH(A1176)))))</f>
        <v>179.51</v>
      </c>
    </row>
    <row r="1177" customFormat="false" ht="15" hidden="false" customHeight="false" outlineLevel="0" collapsed="false">
      <c r="A1177" s="81" t="n">
        <v>46211</v>
      </c>
      <c r="B1177" s="81" t="n">
        <v>46211</v>
      </c>
      <c r="C1177" s="82" t="s">
        <v>172</v>
      </c>
      <c r="D1177" s="82" t="s">
        <v>530</v>
      </c>
      <c r="E1177" s="82" t="s">
        <v>529</v>
      </c>
      <c r="I1177" s="0" t="n">
        <v>20.65</v>
      </c>
      <c r="J1177" s="82" t="s">
        <v>528</v>
      </c>
      <c r="K1177" s="83" t="n">
        <v>75.83</v>
      </c>
      <c r="L1177" s="0" t="n">
        <v>2115</v>
      </c>
      <c r="M1177" s="0" t="n">
        <v>1650</v>
      </c>
      <c r="N1177" s="0" t="n">
        <v>1.281818</v>
      </c>
      <c r="O1177" s="0" t="n">
        <v>16</v>
      </c>
      <c r="Q1177" s="82" t="s">
        <v>527</v>
      </c>
      <c r="U1177" s="0" t="str">
        <f aca="false">IF(C1177="","",IF(COUNTIF(Campaigns!$A$7:$A$300,C1177)&gt;0,"✓",IF(N(K1177)=0,"– no spend","⚠ add to Campaigns tab")))</f>
        <v>✓</v>
      </c>
      <c r="V1177" s="83" t="n">
        <f aca="false">IF(K1177="","",K1177*IF(Settings!$B$22=Settings!$C$6,1,IF(Settings!$B$22="USD",1/INDEX(Settings!$B$29:$B$40,MONTH(A1177)),INDEX(Settings!$B$29:$B$40,MONTH(A1177)))))</f>
        <v>75.83</v>
      </c>
    </row>
    <row r="1178" customFormat="false" ht="15" hidden="false" customHeight="false" outlineLevel="0" collapsed="false">
      <c r="A1178" s="81" t="n">
        <v>46211</v>
      </c>
      <c r="B1178" s="81" t="n">
        <v>46211</v>
      </c>
      <c r="C1178" s="82" t="s">
        <v>173</v>
      </c>
      <c r="D1178" s="82" t="s">
        <v>530</v>
      </c>
      <c r="E1178" s="82" t="s">
        <v>529</v>
      </c>
      <c r="I1178" s="0" t="n">
        <v>25.65</v>
      </c>
      <c r="J1178" s="82" t="s">
        <v>528</v>
      </c>
      <c r="K1178" s="83" t="n">
        <v>52.83</v>
      </c>
      <c r="L1178" s="0" t="n">
        <v>1222</v>
      </c>
      <c r="M1178" s="0" t="n">
        <v>1008</v>
      </c>
      <c r="N1178" s="0" t="n">
        <v>1.212302</v>
      </c>
      <c r="O1178" s="0" t="n">
        <v>8</v>
      </c>
      <c r="P1178" s="0" t="n">
        <v>1</v>
      </c>
      <c r="Q1178" s="82" t="s">
        <v>527</v>
      </c>
      <c r="U1178" s="0" t="str">
        <f aca="false">IF(C1178="","",IF(COUNTIF(Campaigns!$A$7:$A$300,C1178)&gt;0,"✓",IF(N(K1178)=0,"– no spend","⚠ add to Campaigns tab")))</f>
        <v>✓</v>
      </c>
      <c r="V1178" s="83" t="n">
        <f aca="false">IF(K1178="","",K1178*IF(Settings!$B$22=Settings!$C$6,1,IF(Settings!$B$22="USD",1/INDEX(Settings!$B$29:$B$40,MONTH(A1178)),INDEX(Settings!$B$29:$B$40,MONTH(A1178)))))</f>
        <v>52.83</v>
      </c>
    </row>
    <row r="1179" customFormat="false" ht="15" hidden="false" customHeight="false" outlineLevel="0" collapsed="false">
      <c r="A1179" s="81" t="n">
        <v>46211</v>
      </c>
      <c r="B1179" s="81" t="n">
        <v>46211</v>
      </c>
      <c r="C1179" s="82" t="s">
        <v>178</v>
      </c>
      <c r="D1179" s="82" t="s">
        <v>530</v>
      </c>
      <c r="E1179" s="82" t="s">
        <v>529</v>
      </c>
      <c r="I1179" s="0" t="n">
        <v>15.48</v>
      </c>
      <c r="J1179" s="82" t="s">
        <v>528</v>
      </c>
      <c r="K1179" s="83" t="n">
        <v>32.54</v>
      </c>
      <c r="L1179" s="0" t="n">
        <v>753</v>
      </c>
      <c r="M1179" s="0" t="n">
        <v>631</v>
      </c>
      <c r="N1179" s="0" t="n">
        <v>1.193344</v>
      </c>
      <c r="O1179" s="0" t="n">
        <v>4</v>
      </c>
      <c r="Q1179" s="82" t="s">
        <v>527</v>
      </c>
      <c r="U1179" s="0" t="str">
        <f aca="false">IF(C1179="","",IF(COUNTIF(Campaigns!$A$7:$A$300,C1179)&gt;0,"✓",IF(N(K1179)=0,"– no spend","⚠ add to Campaigns tab")))</f>
        <v>✓</v>
      </c>
      <c r="V1179" s="83" t="n">
        <f aca="false">IF(K1179="","",K1179*IF(Settings!$B$22=Settings!$C$6,1,IF(Settings!$B$22="USD",1/INDEX(Settings!$B$29:$B$40,MONTH(A1179)),INDEX(Settings!$B$29:$B$40,MONTH(A1179)))))</f>
        <v>32.54</v>
      </c>
    </row>
    <row r="1180" customFormat="false" ht="15" hidden="false" customHeight="false" outlineLevel="0" collapsed="false">
      <c r="A1180" s="81" t="n">
        <v>46211</v>
      </c>
      <c r="B1180" s="81" t="n">
        <v>46211</v>
      </c>
      <c r="C1180" s="82" t="s">
        <v>176</v>
      </c>
      <c r="D1180" s="82" t="s">
        <v>530</v>
      </c>
      <c r="E1180" s="82" t="s">
        <v>529</v>
      </c>
      <c r="I1180" s="0" t="n">
        <v>10.32</v>
      </c>
      <c r="J1180" s="82" t="s">
        <v>528</v>
      </c>
      <c r="K1180" s="83" t="n">
        <v>66.32</v>
      </c>
      <c r="L1180" s="0" t="n">
        <v>1769</v>
      </c>
      <c r="M1180" s="0" t="n">
        <v>1376</v>
      </c>
      <c r="N1180" s="0" t="n">
        <v>1.28561</v>
      </c>
      <c r="O1180" s="0" t="n">
        <v>12</v>
      </c>
      <c r="Q1180" s="82" t="s">
        <v>527</v>
      </c>
      <c r="U1180" s="0" t="str">
        <f aca="false">IF(C1180="","",IF(COUNTIF(Campaigns!$A$7:$A$300,C1180)&gt;0,"✓",IF(N(K1180)=0,"– no spend","⚠ add to Campaigns tab")))</f>
        <v>✓</v>
      </c>
      <c r="V1180" s="83" t="n">
        <f aca="false">IF(K1180="","",K1180*IF(Settings!$B$22=Settings!$C$6,1,IF(Settings!$B$22="USD",1/INDEX(Settings!$B$29:$B$40,MONTH(A1180)),INDEX(Settings!$B$29:$B$40,MONTH(A1180)))))</f>
        <v>66.32</v>
      </c>
    </row>
    <row r="1181" customFormat="false" ht="15" hidden="false" customHeight="false" outlineLevel="0" collapsed="false">
      <c r="A1181" s="81" t="n">
        <v>46211</v>
      </c>
      <c r="B1181" s="81" t="n">
        <v>46211</v>
      </c>
      <c r="C1181" s="82" t="s">
        <v>169</v>
      </c>
      <c r="D1181" s="82" t="s">
        <v>530</v>
      </c>
      <c r="E1181" s="82" t="s">
        <v>529</v>
      </c>
      <c r="F1181" s="0" t="n">
        <v>1</v>
      </c>
      <c r="G1181" s="82" t="s">
        <v>531</v>
      </c>
      <c r="H1181" s="0" t="n">
        <v>95.85</v>
      </c>
      <c r="I1181" s="0" t="n">
        <v>41.29</v>
      </c>
      <c r="J1181" s="82" t="s">
        <v>528</v>
      </c>
      <c r="K1181" s="83" t="n">
        <v>95.85</v>
      </c>
      <c r="L1181" s="0" t="n">
        <v>7591</v>
      </c>
      <c r="M1181" s="0" t="n">
        <v>5519</v>
      </c>
      <c r="N1181" s="0" t="n">
        <v>1.37543</v>
      </c>
      <c r="O1181" s="0" t="n">
        <v>73</v>
      </c>
      <c r="P1181" s="0" t="n">
        <v>1</v>
      </c>
      <c r="Q1181" s="82" t="s">
        <v>527</v>
      </c>
      <c r="U1181" s="0" t="str">
        <f aca="false">IF(C1181="","",IF(COUNTIF(Campaigns!$A$7:$A$300,C1181)&gt;0,"✓",IF(N(K1181)=0,"– no spend","⚠ add to Campaigns tab")))</f>
        <v>✓</v>
      </c>
      <c r="V1181" s="83" t="n">
        <f aca="false">IF(K1181="","",K1181*IF(Settings!$B$22=Settings!$C$6,1,IF(Settings!$B$22="USD",1/INDEX(Settings!$B$29:$B$40,MONTH(A1181)),INDEX(Settings!$B$29:$B$40,MONTH(A1181)))))</f>
        <v>95.85</v>
      </c>
    </row>
    <row r="1182" customFormat="false" ht="15" hidden="false" customHeight="false" outlineLevel="0" collapsed="false">
      <c r="A1182" s="81" t="n">
        <v>46212</v>
      </c>
      <c r="B1182" s="81" t="n">
        <v>46212</v>
      </c>
      <c r="C1182" s="82" t="s">
        <v>167</v>
      </c>
      <c r="D1182" s="82" t="s">
        <v>522</v>
      </c>
      <c r="E1182" s="82" t="s">
        <v>523</v>
      </c>
      <c r="I1182" s="0" t="n">
        <v>50</v>
      </c>
      <c r="J1182" s="82" t="s">
        <v>528</v>
      </c>
      <c r="K1182" s="83" t="n">
        <v>49.03</v>
      </c>
      <c r="L1182" s="0" t="n">
        <v>3688</v>
      </c>
      <c r="M1182" s="0" t="n">
        <v>2972</v>
      </c>
      <c r="N1182" s="0" t="n">
        <v>1.240915</v>
      </c>
      <c r="O1182" s="0" t="n">
        <v>42</v>
      </c>
      <c r="Q1182" s="82" t="s">
        <v>527</v>
      </c>
      <c r="U1182" s="0" t="str">
        <f aca="false">IF(C1182="","",IF(COUNTIF(Campaigns!$A$7:$A$300,C1182)&gt;0,"✓",IF(N(K1182)=0,"– no spend","⚠ add to Campaigns tab")))</f>
        <v>✓</v>
      </c>
      <c r="V1182" s="83" t="n">
        <f aca="false">IF(K1182="","",K1182*IF(Settings!$B$22=Settings!$C$6,1,IF(Settings!$B$22="USD",1/INDEX(Settings!$B$29:$B$40,MONTH(A1182)),INDEX(Settings!$B$29:$B$40,MONTH(A1182)))))</f>
        <v>49.03</v>
      </c>
    </row>
    <row r="1183" customFormat="false" ht="15" hidden="false" customHeight="false" outlineLevel="0" collapsed="false">
      <c r="A1183" s="81" t="n">
        <v>46212</v>
      </c>
      <c r="B1183" s="81" t="n">
        <v>46212</v>
      </c>
      <c r="C1183" s="82" t="s">
        <v>166</v>
      </c>
      <c r="D1183" s="82" t="s">
        <v>522</v>
      </c>
      <c r="E1183" s="82" t="s">
        <v>523</v>
      </c>
      <c r="I1183" s="82" t="s">
        <v>525</v>
      </c>
      <c r="J1183" s="82" t="s">
        <v>526</v>
      </c>
      <c r="K1183" s="83" t="n">
        <v>154.52</v>
      </c>
      <c r="L1183" s="0" t="n">
        <v>8067</v>
      </c>
      <c r="M1183" s="0" t="n">
        <v>7012</v>
      </c>
      <c r="N1183" s="0" t="n">
        <v>1.150456</v>
      </c>
      <c r="O1183" s="0" t="n">
        <v>61</v>
      </c>
      <c r="Q1183" s="82" t="s">
        <v>527</v>
      </c>
      <c r="U1183" s="0" t="str">
        <f aca="false">IF(C1183="","",IF(COUNTIF(Campaigns!$A$7:$A$300,C1183)&gt;0,"✓",IF(N(K1183)=0,"– no spend","⚠ add to Campaigns tab")))</f>
        <v>✓</v>
      </c>
      <c r="V1183" s="83" t="n">
        <f aca="false">IF(K1183="","",K1183*IF(Settings!$B$22=Settings!$C$6,1,IF(Settings!$B$22="USD",1/INDEX(Settings!$B$29:$B$40,MONTH(A1183)),INDEX(Settings!$B$29:$B$40,MONTH(A1183)))))</f>
        <v>154.52</v>
      </c>
    </row>
    <row r="1184" customFormat="false" ht="15" hidden="false" customHeight="false" outlineLevel="0" collapsed="false">
      <c r="A1184" s="81" t="n">
        <v>46212</v>
      </c>
      <c r="B1184" s="81" t="n">
        <v>46212</v>
      </c>
      <c r="C1184" s="82" t="s">
        <v>172</v>
      </c>
      <c r="D1184" s="82" t="s">
        <v>530</v>
      </c>
      <c r="E1184" s="82" t="s">
        <v>529</v>
      </c>
      <c r="I1184" s="0" t="n">
        <v>20.65</v>
      </c>
      <c r="J1184" s="82" t="s">
        <v>528</v>
      </c>
      <c r="K1184" s="83" t="n">
        <v>51.05</v>
      </c>
      <c r="L1184" s="0" t="n">
        <v>1407</v>
      </c>
      <c r="M1184" s="0" t="n">
        <v>1168</v>
      </c>
      <c r="N1184" s="0" t="n">
        <v>1.204623</v>
      </c>
      <c r="O1184" s="0" t="n">
        <v>7</v>
      </c>
      <c r="Q1184" s="82" t="s">
        <v>527</v>
      </c>
      <c r="U1184" s="0" t="str">
        <f aca="false">IF(C1184="","",IF(COUNTIF(Campaigns!$A$7:$A$300,C1184)&gt;0,"✓",IF(N(K1184)=0,"– no spend","⚠ add to Campaigns tab")))</f>
        <v>✓</v>
      </c>
      <c r="V1184" s="83" t="n">
        <f aca="false">IF(K1184="","",K1184*IF(Settings!$B$22=Settings!$C$6,1,IF(Settings!$B$22="USD",1/INDEX(Settings!$B$29:$B$40,MONTH(A1184)),INDEX(Settings!$B$29:$B$40,MONTH(A1184)))))</f>
        <v>51.05</v>
      </c>
    </row>
    <row r="1185" customFormat="false" ht="15" hidden="false" customHeight="false" outlineLevel="0" collapsed="false">
      <c r="A1185" s="81" t="n">
        <v>46212</v>
      </c>
      <c r="B1185" s="81" t="n">
        <v>46212</v>
      </c>
      <c r="C1185" s="82" t="s">
        <v>173</v>
      </c>
      <c r="D1185" s="82" t="s">
        <v>530</v>
      </c>
      <c r="E1185" s="82" t="s">
        <v>529</v>
      </c>
      <c r="I1185" s="0" t="n">
        <v>25.65</v>
      </c>
      <c r="J1185" s="82" t="s">
        <v>528</v>
      </c>
      <c r="K1185" s="83" t="n">
        <v>48.69</v>
      </c>
      <c r="L1185" s="0" t="n">
        <v>1251</v>
      </c>
      <c r="M1185" s="0" t="n">
        <v>1056</v>
      </c>
      <c r="N1185" s="0" t="n">
        <v>1.184659</v>
      </c>
      <c r="O1185" s="0" t="n">
        <v>14</v>
      </c>
      <c r="Q1185" s="82" t="s">
        <v>527</v>
      </c>
      <c r="U1185" s="0" t="str">
        <f aca="false">IF(C1185="","",IF(COUNTIF(Campaigns!$A$7:$A$300,C1185)&gt;0,"✓",IF(N(K1185)=0,"– no spend","⚠ add to Campaigns tab")))</f>
        <v>✓</v>
      </c>
      <c r="V1185" s="83" t="n">
        <f aca="false">IF(K1185="","",K1185*IF(Settings!$B$22=Settings!$C$6,1,IF(Settings!$B$22="USD",1/INDEX(Settings!$B$29:$B$40,MONTH(A1185)),INDEX(Settings!$B$29:$B$40,MONTH(A1185)))))</f>
        <v>48.69</v>
      </c>
    </row>
    <row r="1186" customFormat="false" ht="15" hidden="false" customHeight="false" outlineLevel="0" collapsed="false">
      <c r="A1186" s="81" t="n">
        <v>46212</v>
      </c>
      <c r="B1186" s="81" t="n">
        <v>46212</v>
      </c>
      <c r="C1186" s="82" t="s">
        <v>178</v>
      </c>
      <c r="D1186" s="82" t="s">
        <v>530</v>
      </c>
      <c r="E1186" s="82" t="s">
        <v>529</v>
      </c>
      <c r="I1186" s="0" t="n">
        <v>15.48</v>
      </c>
      <c r="J1186" s="82" t="s">
        <v>528</v>
      </c>
      <c r="K1186" s="83" t="n">
        <v>23.62</v>
      </c>
      <c r="L1186" s="0" t="n">
        <v>485</v>
      </c>
      <c r="M1186" s="0" t="n">
        <v>418</v>
      </c>
      <c r="N1186" s="0" t="n">
        <v>1.160287</v>
      </c>
      <c r="O1186" s="0" t="n">
        <v>4</v>
      </c>
      <c r="Q1186" s="82" t="s">
        <v>527</v>
      </c>
      <c r="U1186" s="0" t="str">
        <f aca="false">IF(C1186="","",IF(COUNTIF(Campaigns!$A$7:$A$300,C1186)&gt;0,"✓",IF(N(K1186)=0,"– no spend","⚠ add to Campaigns tab")))</f>
        <v>✓</v>
      </c>
      <c r="V1186" s="83" t="n">
        <f aca="false">IF(K1186="","",K1186*IF(Settings!$B$22=Settings!$C$6,1,IF(Settings!$B$22="USD",1/INDEX(Settings!$B$29:$B$40,MONTH(A1186)),INDEX(Settings!$B$29:$B$40,MONTH(A1186)))))</f>
        <v>23.62</v>
      </c>
    </row>
    <row r="1187" customFormat="false" ht="15" hidden="false" customHeight="false" outlineLevel="0" collapsed="false">
      <c r="A1187" s="81" t="n">
        <v>46212</v>
      </c>
      <c r="B1187" s="81" t="n">
        <v>46212</v>
      </c>
      <c r="C1187" s="82" t="s">
        <v>176</v>
      </c>
      <c r="D1187" s="82" t="s">
        <v>530</v>
      </c>
      <c r="E1187" s="82" t="s">
        <v>529</v>
      </c>
      <c r="I1187" s="0" t="n">
        <v>10.32</v>
      </c>
      <c r="J1187" s="82" t="s">
        <v>528</v>
      </c>
      <c r="K1187" s="83" t="n">
        <v>50.8</v>
      </c>
      <c r="L1187" s="0" t="n">
        <v>1348</v>
      </c>
      <c r="M1187" s="0" t="n">
        <v>1122</v>
      </c>
      <c r="N1187" s="0" t="n">
        <v>1.201426</v>
      </c>
      <c r="O1187" s="0" t="n">
        <v>13</v>
      </c>
      <c r="Q1187" s="82" t="s">
        <v>527</v>
      </c>
      <c r="U1187" s="0" t="str">
        <f aca="false">IF(C1187="","",IF(COUNTIF(Campaigns!$A$7:$A$300,C1187)&gt;0,"✓",IF(N(K1187)=0,"– no spend","⚠ add to Campaigns tab")))</f>
        <v>✓</v>
      </c>
      <c r="V1187" s="83" t="n">
        <f aca="false">IF(K1187="","",K1187*IF(Settings!$B$22=Settings!$C$6,1,IF(Settings!$B$22="USD",1/INDEX(Settings!$B$29:$B$40,MONTH(A1187)),INDEX(Settings!$B$29:$B$40,MONTH(A1187)))))</f>
        <v>50.8</v>
      </c>
    </row>
    <row r="1188" customFormat="false" ht="15" hidden="false" customHeight="false" outlineLevel="0" collapsed="false">
      <c r="A1188" s="81" t="n">
        <v>46212</v>
      </c>
      <c r="B1188" s="81" t="n">
        <v>46212</v>
      </c>
      <c r="C1188" s="82" t="s">
        <v>169</v>
      </c>
      <c r="D1188" s="82" t="s">
        <v>530</v>
      </c>
      <c r="E1188" s="82" t="s">
        <v>529</v>
      </c>
      <c r="I1188" s="0" t="n">
        <v>41.29</v>
      </c>
      <c r="J1188" s="82" t="s">
        <v>528</v>
      </c>
      <c r="K1188" s="83" t="n">
        <v>81.18</v>
      </c>
      <c r="L1188" s="0" t="n">
        <v>5654</v>
      </c>
      <c r="M1188" s="0" t="n">
        <v>4169</v>
      </c>
      <c r="N1188" s="0" t="n">
        <v>1.356201</v>
      </c>
      <c r="O1188" s="0" t="n">
        <v>53</v>
      </c>
      <c r="Q1188" s="82" t="s">
        <v>527</v>
      </c>
      <c r="U1188" s="0" t="str">
        <f aca="false">IF(C1188="","",IF(COUNTIF(Campaigns!$A$7:$A$300,C1188)&gt;0,"✓",IF(N(K1188)=0,"– no spend","⚠ add to Campaigns tab")))</f>
        <v>✓</v>
      </c>
      <c r="V1188" s="83" t="n">
        <f aca="false">IF(K1188="","",K1188*IF(Settings!$B$22=Settings!$C$6,1,IF(Settings!$B$22="USD",1/INDEX(Settings!$B$29:$B$40,MONTH(A1188)),INDEX(Settings!$B$29:$B$40,MONTH(A1188)))))</f>
        <v>81.18</v>
      </c>
    </row>
    <row r="1189" customFormat="false" ht="15" hidden="false" customHeight="false" outlineLevel="0" collapsed="false">
      <c r="A1189" s="81" t="n">
        <v>46213</v>
      </c>
      <c r="B1189" s="81" t="n">
        <v>46213</v>
      </c>
      <c r="C1189" s="82" t="s">
        <v>167</v>
      </c>
      <c r="D1189" s="82" t="s">
        <v>522</v>
      </c>
      <c r="E1189" s="82" t="s">
        <v>523</v>
      </c>
      <c r="I1189" s="0" t="n">
        <v>50</v>
      </c>
      <c r="J1189" s="82" t="s">
        <v>528</v>
      </c>
      <c r="K1189" s="83" t="n">
        <v>48.42</v>
      </c>
      <c r="L1189" s="0" t="n">
        <v>4910</v>
      </c>
      <c r="M1189" s="0" t="n">
        <v>3888</v>
      </c>
      <c r="N1189" s="0" t="n">
        <v>1.26286</v>
      </c>
      <c r="O1189" s="0" t="n">
        <v>37</v>
      </c>
      <c r="Q1189" s="82" t="s">
        <v>527</v>
      </c>
      <c r="U1189" s="0" t="str">
        <f aca="false">IF(C1189="","",IF(COUNTIF(Campaigns!$A$7:$A$300,C1189)&gt;0,"✓",IF(N(K1189)=0,"– no spend","⚠ add to Campaigns tab")))</f>
        <v>✓</v>
      </c>
      <c r="V1189" s="83" t="n">
        <f aca="false">IF(K1189="","",K1189*IF(Settings!$B$22=Settings!$C$6,1,IF(Settings!$B$22="USD",1/INDEX(Settings!$B$29:$B$40,MONTH(A1189)),INDEX(Settings!$B$29:$B$40,MONTH(A1189)))))</f>
        <v>48.42</v>
      </c>
    </row>
    <row r="1190" customFormat="false" ht="15" hidden="false" customHeight="false" outlineLevel="0" collapsed="false">
      <c r="A1190" s="81" t="n">
        <v>46213</v>
      </c>
      <c r="B1190" s="81" t="n">
        <v>46213</v>
      </c>
      <c r="C1190" s="82" t="s">
        <v>166</v>
      </c>
      <c r="D1190" s="82" t="s">
        <v>522</v>
      </c>
      <c r="E1190" s="82" t="s">
        <v>523</v>
      </c>
      <c r="I1190" s="82" t="s">
        <v>525</v>
      </c>
      <c r="J1190" s="82" t="s">
        <v>526</v>
      </c>
      <c r="K1190" s="83" t="n">
        <v>184.76</v>
      </c>
      <c r="L1190" s="0" t="n">
        <v>8339</v>
      </c>
      <c r="M1190" s="0" t="n">
        <v>7132</v>
      </c>
      <c r="N1190" s="0" t="n">
        <v>1.169237</v>
      </c>
      <c r="O1190" s="0" t="n">
        <v>82</v>
      </c>
      <c r="Q1190" s="82" t="s">
        <v>527</v>
      </c>
      <c r="U1190" s="0" t="str">
        <f aca="false">IF(C1190="","",IF(COUNTIF(Campaigns!$A$7:$A$300,C1190)&gt;0,"✓",IF(N(K1190)=0,"– no spend","⚠ add to Campaigns tab")))</f>
        <v>✓</v>
      </c>
      <c r="V1190" s="83" t="n">
        <f aca="false">IF(K1190="","",K1190*IF(Settings!$B$22=Settings!$C$6,1,IF(Settings!$B$22="USD",1/INDEX(Settings!$B$29:$B$40,MONTH(A1190)),INDEX(Settings!$B$29:$B$40,MONTH(A1190)))))</f>
        <v>184.76</v>
      </c>
    </row>
    <row r="1191" customFormat="false" ht="15" hidden="false" customHeight="false" outlineLevel="0" collapsed="false">
      <c r="A1191" s="81" t="n">
        <v>46213</v>
      </c>
      <c r="B1191" s="81" t="n">
        <v>46213</v>
      </c>
      <c r="C1191" s="82" t="s">
        <v>180</v>
      </c>
      <c r="D1191" s="82" t="s">
        <v>530</v>
      </c>
      <c r="E1191" s="82" t="s">
        <v>529</v>
      </c>
      <c r="I1191" s="0" t="n">
        <v>10.32</v>
      </c>
      <c r="J1191" s="82" t="s">
        <v>528</v>
      </c>
      <c r="K1191" s="83" t="n">
        <v>39.63</v>
      </c>
      <c r="L1191" s="0" t="n">
        <v>3689</v>
      </c>
      <c r="M1191" s="0" t="n">
        <v>2001</v>
      </c>
      <c r="N1191" s="0" t="n">
        <v>1.843578</v>
      </c>
      <c r="O1191" s="0" t="n">
        <v>25</v>
      </c>
      <c r="Q1191" s="82" t="s">
        <v>527</v>
      </c>
      <c r="U1191" s="0" t="str">
        <f aca="false">IF(C1191="","",IF(COUNTIF(Campaigns!$A$7:$A$300,C1191)&gt;0,"✓",IF(N(K1191)=0,"– no spend","⚠ add to Campaigns tab")))</f>
        <v>✓</v>
      </c>
      <c r="V1191" s="83" t="n">
        <f aca="false">IF(K1191="","",K1191*IF(Settings!$B$22=Settings!$C$6,1,IF(Settings!$B$22="USD",1/INDEX(Settings!$B$29:$B$40,MONTH(A1191)),INDEX(Settings!$B$29:$B$40,MONTH(A1191)))))</f>
        <v>39.63</v>
      </c>
    </row>
    <row r="1192" customFormat="false" ht="15" hidden="false" customHeight="false" outlineLevel="0" collapsed="false">
      <c r="A1192" s="81" t="n">
        <v>46213</v>
      </c>
      <c r="B1192" s="81" t="n">
        <v>46213</v>
      </c>
      <c r="C1192" s="82" t="s">
        <v>172</v>
      </c>
      <c r="D1192" s="82" t="s">
        <v>530</v>
      </c>
      <c r="E1192" s="82" t="s">
        <v>529</v>
      </c>
      <c r="I1192" s="0" t="n">
        <v>20.65</v>
      </c>
      <c r="J1192" s="82" t="s">
        <v>528</v>
      </c>
      <c r="K1192" s="83" t="n">
        <v>59.08</v>
      </c>
      <c r="L1192" s="0" t="n">
        <v>1383</v>
      </c>
      <c r="M1192" s="0" t="n">
        <v>1046</v>
      </c>
      <c r="N1192" s="0" t="n">
        <v>1.32218</v>
      </c>
      <c r="O1192" s="0" t="n">
        <v>14</v>
      </c>
      <c r="Q1192" s="82" t="s">
        <v>527</v>
      </c>
      <c r="U1192" s="0" t="str">
        <f aca="false">IF(C1192="","",IF(COUNTIF(Campaigns!$A$7:$A$300,C1192)&gt;0,"✓",IF(N(K1192)=0,"– no spend","⚠ add to Campaigns tab")))</f>
        <v>✓</v>
      </c>
      <c r="V1192" s="83" t="n">
        <f aca="false">IF(K1192="","",K1192*IF(Settings!$B$22=Settings!$C$6,1,IF(Settings!$B$22="USD",1/INDEX(Settings!$B$29:$B$40,MONTH(A1192)),INDEX(Settings!$B$29:$B$40,MONTH(A1192)))))</f>
        <v>59.08</v>
      </c>
    </row>
    <row r="1193" customFormat="false" ht="15" hidden="false" customHeight="false" outlineLevel="0" collapsed="false">
      <c r="A1193" s="81" t="n">
        <v>46213</v>
      </c>
      <c r="B1193" s="81" t="n">
        <v>46213</v>
      </c>
      <c r="C1193" s="82" t="s">
        <v>173</v>
      </c>
      <c r="D1193" s="82" t="s">
        <v>530</v>
      </c>
      <c r="E1193" s="82" t="s">
        <v>529</v>
      </c>
      <c r="I1193" s="0" t="n">
        <v>25.65</v>
      </c>
      <c r="J1193" s="82" t="s">
        <v>528</v>
      </c>
      <c r="K1193" s="83" t="n">
        <v>65.19</v>
      </c>
      <c r="L1193" s="0" t="n">
        <v>1293</v>
      </c>
      <c r="M1193" s="0" t="n">
        <v>974</v>
      </c>
      <c r="N1193" s="0" t="n">
        <v>1.327515</v>
      </c>
      <c r="O1193" s="0" t="n">
        <v>15</v>
      </c>
      <c r="P1193" s="0" t="n">
        <v>2</v>
      </c>
      <c r="Q1193" s="82" t="s">
        <v>527</v>
      </c>
      <c r="U1193" s="0" t="str">
        <f aca="false">IF(C1193="","",IF(COUNTIF(Campaigns!$A$7:$A$300,C1193)&gt;0,"✓",IF(N(K1193)=0,"– no spend","⚠ add to Campaigns tab")))</f>
        <v>✓</v>
      </c>
      <c r="V1193" s="83" t="n">
        <f aca="false">IF(K1193="","",K1193*IF(Settings!$B$22=Settings!$C$6,1,IF(Settings!$B$22="USD",1/INDEX(Settings!$B$29:$B$40,MONTH(A1193)),INDEX(Settings!$B$29:$B$40,MONTH(A1193)))))</f>
        <v>65.19</v>
      </c>
    </row>
    <row r="1194" customFormat="false" ht="15" hidden="false" customHeight="false" outlineLevel="0" collapsed="false">
      <c r="A1194" s="81" t="n">
        <v>46213</v>
      </c>
      <c r="B1194" s="81" t="n">
        <v>46213</v>
      </c>
      <c r="C1194" s="82" t="s">
        <v>178</v>
      </c>
      <c r="D1194" s="82" t="s">
        <v>530</v>
      </c>
      <c r="E1194" s="82" t="s">
        <v>529</v>
      </c>
      <c r="I1194" s="0" t="n">
        <v>15.48</v>
      </c>
      <c r="J1194" s="82" t="s">
        <v>528</v>
      </c>
      <c r="K1194" s="83" t="n">
        <v>29.09</v>
      </c>
      <c r="L1194" s="0" t="n">
        <v>655</v>
      </c>
      <c r="M1194" s="0" t="n">
        <v>526</v>
      </c>
      <c r="N1194" s="0" t="n">
        <v>1.245247</v>
      </c>
      <c r="O1194" s="0" t="n">
        <v>5</v>
      </c>
      <c r="Q1194" s="82" t="s">
        <v>527</v>
      </c>
      <c r="U1194" s="0" t="str">
        <f aca="false">IF(C1194="","",IF(COUNTIF(Campaigns!$A$7:$A$300,C1194)&gt;0,"✓",IF(N(K1194)=0,"– no spend","⚠ add to Campaigns tab")))</f>
        <v>✓</v>
      </c>
      <c r="V1194" s="83" t="n">
        <f aca="false">IF(K1194="","",K1194*IF(Settings!$B$22=Settings!$C$6,1,IF(Settings!$B$22="USD",1/INDEX(Settings!$B$29:$B$40,MONTH(A1194)),INDEX(Settings!$B$29:$B$40,MONTH(A1194)))))</f>
        <v>29.09</v>
      </c>
    </row>
    <row r="1195" customFormat="false" ht="15" hidden="false" customHeight="false" outlineLevel="0" collapsed="false">
      <c r="A1195" s="81" t="n">
        <v>46213</v>
      </c>
      <c r="B1195" s="81" t="n">
        <v>46213</v>
      </c>
      <c r="C1195" s="82" t="s">
        <v>176</v>
      </c>
      <c r="D1195" s="82" t="s">
        <v>530</v>
      </c>
      <c r="E1195" s="82" t="s">
        <v>529</v>
      </c>
      <c r="I1195" s="0" t="n">
        <v>10.32</v>
      </c>
      <c r="J1195" s="82" t="s">
        <v>528</v>
      </c>
      <c r="K1195" s="83" t="n">
        <v>59.22</v>
      </c>
      <c r="L1195" s="0" t="n">
        <v>1480</v>
      </c>
      <c r="M1195" s="0" t="n">
        <v>1159</v>
      </c>
      <c r="N1195" s="0" t="n">
        <v>1.276963</v>
      </c>
      <c r="O1195" s="0" t="n">
        <v>20</v>
      </c>
      <c r="Q1195" s="82" t="s">
        <v>527</v>
      </c>
      <c r="U1195" s="0" t="str">
        <f aca="false">IF(C1195="","",IF(COUNTIF(Campaigns!$A$7:$A$300,C1195)&gt;0,"✓",IF(N(K1195)=0,"– no spend","⚠ add to Campaigns tab")))</f>
        <v>✓</v>
      </c>
      <c r="V1195" s="83" t="n">
        <f aca="false">IF(K1195="","",K1195*IF(Settings!$B$22=Settings!$C$6,1,IF(Settings!$B$22="USD",1/INDEX(Settings!$B$29:$B$40,MONTH(A1195)),INDEX(Settings!$B$29:$B$40,MONTH(A1195)))))</f>
        <v>59.22</v>
      </c>
    </row>
    <row r="1196" customFormat="false" ht="15" hidden="false" customHeight="false" outlineLevel="0" collapsed="false">
      <c r="A1196" s="81" t="n">
        <v>46213</v>
      </c>
      <c r="B1196" s="81" t="n">
        <v>46213</v>
      </c>
      <c r="C1196" s="82" t="s">
        <v>169</v>
      </c>
      <c r="D1196" s="82" t="s">
        <v>530</v>
      </c>
      <c r="E1196" s="82" t="s">
        <v>529</v>
      </c>
      <c r="I1196" s="0" t="n">
        <v>41.29</v>
      </c>
      <c r="J1196" s="82" t="s">
        <v>528</v>
      </c>
      <c r="K1196" s="83" t="n">
        <v>94.48</v>
      </c>
      <c r="L1196" s="0" t="n">
        <v>5313</v>
      </c>
      <c r="M1196" s="0" t="n">
        <v>3942</v>
      </c>
      <c r="N1196" s="0" t="n">
        <v>1.347793</v>
      </c>
      <c r="O1196" s="0" t="n">
        <v>48</v>
      </c>
      <c r="Q1196" s="82" t="s">
        <v>527</v>
      </c>
      <c r="U1196" s="0" t="str">
        <f aca="false">IF(C1196="","",IF(COUNTIF(Campaigns!$A$7:$A$300,C1196)&gt;0,"✓",IF(N(K1196)=0,"– no spend","⚠ add to Campaigns tab")))</f>
        <v>✓</v>
      </c>
      <c r="V1196" s="83" t="n">
        <f aca="false">IF(K1196="","",K1196*IF(Settings!$B$22=Settings!$C$6,1,IF(Settings!$B$22="USD",1/INDEX(Settings!$B$29:$B$40,MONTH(A1196)),INDEX(Settings!$B$29:$B$40,MONTH(A1196)))))</f>
        <v>94.48</v>
      </c>
    </row>
    <row r="1197" customFormat="false" ht="15" hidden="false" customHeight="false" outlineLevel="0" collapsed="false">
      <c r="A1197" s="81" t="n">
        <v>46213</v>
      </c>
      <c r="B1197" s="81" t="n">
        <v>46213</v>
      </c>
      <c r="C1197" s="82" t="s">
        <v>181</v>
      </c>
      <c r="D1197" s="82" t="s">
        <v>530</v>
      </c>
      <c r="E1197" s="82" t="s">
        <v>529</v>
      </c>
      <c r="I1197" s="0" t="n">
        <v>10.32</v>
      </c>
      <c r="J1197" s="82" t="s">
        <v>528</v>
      </c>
      <c r="K1197" s="83" t="n">
        <v>39.39</v>
      </c>
      <c r="L1197" s="0" t="n">
        <v>2382</v>
      </c>
      <c r="M1197" s="0" t="n">
        <v>1556</v>
      </c>
      <c r="N1197" s="0" t="n">
        <v>1.530848</v>
      </c>
      <c r="O1197" s="0" t="n">
        <v>19</v>
      </c>
      <c r="Q1197" s="82" t="s">
        <v>527</v>
      </c>
      <c r="U1197" s="0" t="str">
        <f aca="false">IF(C1197="","",IF(COUNTIF(Campaigns!$A$7:$A$300,C1197)&gt;0,"✓",IF(N(K1197)=0,"– no spend","⚠ add to Campaigns tab")))</f>
        <v>✓</v>
      </c>
      <c r="V1197" s="83" t="n">
        <f aca="false">IF(K1197="","",K1197*IF(Settings!$B$22=Settings!$C$6,1,IF(Settings!$B$22="USD",1/INDEX(Settings!$B$29:$B$40,MONTH(A1197)),INDEX(Settings!$B$29:$B$40,MONTH(A1197)))))</f>
        <v>39.39</v>
      </c>
    </row>
    <row r="1198" customFormat="false" ht="15" hidden="false" customHeight="false" outlineLevel="0" collapsed="false">
      <c r="A1198" s="81" t="n">
        <v>46214</v>
      </c>
      <c r="B1198" s="81" t="n">
        <v>46214</v>
      </c>
      <c r="C1198" s="82" t="s">
        <v>167</v>
      </c>
      <c r="D1198" s="82" t="s">
        <v>522</v>
      </c>
      <c r="E1198" s="82" t="s">
        <v>523</v>
      </c>
      <c r="I1198" s="0" t="n">
        <v>50</v>
      </c>
      <c r="J1198" s="82" t="s">
        <v>528</v>
      </c>
      <c r="K1198" s="83" t="n">
        <v>46.65</v>
      </c>
      <c r="L1198" s="0" t="n">
        <v>3252</v>
      </c>
      <c r="M1198" s="0" t="n">
        <v>2590</v>
      </c>
      <c r="N1198" s="0" t="n">
        <v>1.255598</v>
      </c>
      <c r="O1198" s="0" t="n">
        <v>30</v>
      </c>
      <c r="Q1198" s="82" t="s">
        <v>527</v>
      </c>
      <c r="U1198" s="0" t="str">
        <f aca="false">IF(C1198="","",IF(COUNTIF(Campaigns!$A$7:$A$300,C1198)&gt;0,"✓",IF(N(K1198)=0,"– no spend","⚠ add to Campaigns tab")))</f>
        <v>✓</v>
      </c>
      <c r="V1198" s="83" t="n">
        <f aca="false">IF(K1198="","",K1198*IF(Settings!$B$22=Settings!$C$6,1,IF(Settings!$B$22="USD",1/INDEX(Settings!$B$29:$B$40,MONTH(A1198)),INDEX(Settings!$B$29:$B$40,MONTH(A1198)))))</f>
        <v>46.65</v>
      </c>
    </row>
    <row r="1199" customFormat="false" ht="15" hidden="false" customHeight="false" outlineLevel="0" collapsed="false">
      <c r="A1199" s="81" t="n">
        <v>46214</v>
      </c>
      <c r="B1199" s="81" t="n">
        <v>46214</v>
      </c>
      <c r="C1199" s="82" t="s">
        <v>166</v>
      </c>
      <c r="D1199" s="82" t="s">
        <v>522</v>
      </c>
      <c r="E1199" s="82" t="s">
        <v>523</v>
      </c>
      <c r="I1199" s="82" t="s">
        <v>525</v>
      </c>
      <c r="J1199" s="82" t="s">
        <v>526</v>
      </c>
      <c r="K1199" s="83" t="n">
        <v>170.5</v>
      </c>
      <c r="L1199" s="0" t="n">
        <v>8265</v>
      </c>
      <c r="M1199" s="0" t="n">
        <v>7163</v>
      </c>
      <c r="N1199" s="0" t="n">
        <v>1.153846</v>
      </c>
      <c r="O1199" s="0" t="n">
        <v>76</v>
      </c>
      <c r="Q1199" s="82" t="s">
        <v>527</v>
      </c>
      <c r="U1199" s="0" t="str">
        <f aca="false">IF(C1199="","",IF(COUNTIF(Campaigns!$A$7:$A$300,C1199)&gt;0,"✓",IF(N(K1199)=0,"– no spend","⚠ add to Campaigns tab")))</f>
        <v>✓</v>
      </c>
      <c r="V1199" s="83" t="n">
        <f aca="false">IF(K1199="","",K1199*IF(Settings!$B$22=Settings!$C$6,1,IF(Settings!$B$22="USD",1/INDEX(Settings!$B$29:$B$40,MONTH(A1199)),INDEX(Settings!$B$29:$B$40,MONTH(A1199)))))</f>
        <v>170.5</v>
      </c>
    </row>
    <row r="1200" customFormat="false" ht="15" hidden="false" customHeight="false" outlineLevel="0" collapsed="false">
      <c r="A1200" s="81" t="n">
        <v>46214</v>
      </c>
      <c r="B1200" s="81" t="n">
        <v>46214</v>
      </c>
      <c r="C1200" s="82" t="s">
        <v>180</v>
      </c>
      <c r="D1200" s="82" t="s">
        <v>530</v>
      </c>
      <c r="E1200" s="82" t="s">
        <v>529</v>
      </c>
      <c r="I1200" s="0" t="n">
        <v>10.32</v>
      </c>
      <c r="J1200" s="82" t="s">
        <v>528</v>
      </c>
      <c r="K1200" s="83" t="n">
        <v>41.74</v>
      </c>
      <c r="L1200" s="0" t="n">
        <v>3138</v>
      </c>
      <c r="M1200" s="0" t="n">
        <v>1928</v>
      </c>
      <c r="N1200" s="0" t="n">
        <v>1.627593</v>
      </c>
      <c r="O1200" s="0" t="n">
        <v>50</v>
      </c>
      <c r="Q1200" s="82" t="s">
        <v>527</v>
      </c>
      <c r="U1200" s="0" t="str">
        <f aca="false">IF(C1200="","",IF(COUNTIF(Campaigns!$A$7:$A$300,C1200)&gt;0,"✓",IF(N(K1200)=0,"– no spend","⚠ add to Campaigns tab")))</f>
        <v>✓</v>
      </c>
      <c r="V1200" s="83" t="n">
        <f aca="false">IF(K1200="","",K1200*IF(Settings!$B$22=Settings!$C$6,1,IF(Settings!$B$22="USD",1/INDEX(Settings!$B$29:$B$40,MONTH(A1200)),INDEX(Settings!$B$29:$B$40,MONTH(A1200)))))</f>
        <v>41.74</v>
      </c>
    </row>
    <row r="1201" customFormat="false" ht="15" hidden="false" customHeight="false" outlineLevel="0" collapsed="false">
      <c r="A1201" s="81" t="n">
        <v>46214</v>
      </c>
      <c r="B1201" s="81" t="n">
        <v>46214</v>
      </c>
      <c r="C1201" s="82" t="s">
        <v>172</v>
      </c>
      <c r="D1201" s="82" t="s">
        <v>530</v>
      </c>
      <c r="E1201" s="82" t="s">
        <v>529</v>
      </c>
      <c r="I1201" s="0" t="n">
        <v>20.65</v>
      </c>
      <c r="J1201" s="82" t="s">
        <v>528</v>
      </c>
      <c r="K1201" s="83" t="n">
        <v>30.93</v>
      </c>
      <c r="L1201" s="0" t="n">
        <v>890</v>
      </c>
      <c r="M1201" s="0" t="n">
        <v>717</v>
      </c>
      <c r="N1201" s="0" t="n">
        <v>1.241283</v>
      </c>
      <c r="O1201" s="0" t="n">
        <v>16</v>
      </c>
      <c r="Q1201" s="82" t="s">
        <v>527</v>
      </c>
      <c r="U1201" s="0" t="str">
        <f aca="false">IF(C1201="","",IF(COUNTIF(Campaigns!$A$7:$A$300,C1201)&gt;0,"✓",IF(N(K1201)=0,"– no spend","⚠ add to Campaigns tab")))</f>
        <v>✓</v>
      </c>
      <c r="V1201" s="83" t="n">
        <f aca="false">IF(K1201="","",K1201*IF(Settings!$B$22=Settings!$C$6,1,IF(Settings!$B$22="USD",1/INDEX(Settings!$B$29:$B$40,MONTH(A1201)),INDEX(Settings!$B$29:$B$40,MONTH(A1201)))))</f>
        <v>30.93</v>
      </c>
    </row>
    <row r="1202" customFormat="false" ht="15" hidden="false" customHeight="false" outlineLevel="0" collapsed="false">
      <c r="A1202" s="81" t="n">
        <v>46214</v>
      </c>
      <c r="B1202" s="81" t="n">
        <v>46214</v>
      </c>
      <c r="C1202" s="82" t="s">
        <v>173</v>
      </c>
      <c r="D1202" s="82" t="s">
        <v>530</v>
      </c>
      <c r="E1202" s="82" t="s">
        <v>529</v>
      </c>
      <c r="I1202" s="0" t="n">
        <v>25.65</v>
      </c>
      <c r="J1202" s="82" t="s">
        <v>528</v>
      </c>
      <c r="K1202" s="83" t="n">
        <v>29.78</v>
      </c>
      <c r="L1202" s="0" t="n">
        <v>636</v>
      </c>
      <c r="M1202" s="0" t="n">
        <v>551</v>
      </c>
      <c r="N1202" s="0" t="n">
        <v>1.154265</v>
      </c>
      <c r="O1202" s="0" t="n">
        <v>10</v>
      </c>
      <c r="Q1202" s="82" t="s">
        <v>527</v>
      </c>
      <c r="U1202" s="0" t="str">
        <f aca="false">IF(C1202="","",IF(COUNTIF(Campaigns!$A$7:$A$300,C1202)&gt;0,"✓",IF(N(K1202)=0,"– no spend","⚠ add to Campaigns tab")))</f>
        <v>✓</v>
      </c>
      <c r="V1202" s="83" t="n">
        <f aca="false">IF(K1202="","",K1202*IF(Settings!$B$22=Settings!$C$6,1,IF(Settings!$B$22="USD",1/INDEX(Settings!$B$29:$B$40,MONTH(A1202)),INDEX(Settings!$B$29:$B$40,MONTH(A1202)))))</f>
        <v>29.78</v>
      </c>
    </row>
    <row r="1203" customFormat="false" ht="15" hidden="false" customHeight="false" outlineLevel="0" collapsed="false">
      <c r="A1203" s="81" t="n">
        <v>46214</v>
      </c>
      <c r="B1203" s="81" t="n">
        <v>46214</v>
      </c>
      <c r="C1203" s="82" t="s">
        <v>178</v>
      </c>
      <c r="D1203" s="82" t="s">
        <v>530</v>
      </c>
      <c r="E1203" s="82" t="s">
        <v>529</v>
      </c>
      <c r="I1203" s="0" t="n">
        <v>15.48</v>
      </c>
      <c r="J1203" s="82" t="s">
        <v>528</v>
      </c>
      <c r="K1203" s="83" t="n">
        <v>16.5</v>
      </c>
      <c r="L1203" s="0" t="n">
        <v>391</v>
      </c>
      <c r="M1203" s="0" t="n">
        <v>355</v>
      </c>
      <c r="N1203" s="0" t="n">
        <v>1.101408</v>
      </c>
      <c r="O1203" s="0" t="n">
        <v>6</v>
      </c>
      <c r="Q1203" s="82" t="s">
        <v>527</v>
      </c>
      <c r="U1203" s="0" t="str">
        <f aca="false">IF(C1203="","",IF(COUNTIF(Campaigns!$A$7:$A$300,C1203)&gt;0,"✓",IF(N(K1203)=0,"– no spend","⚠ add to Campaigns tab")))</f>
        <v>✓</v>
      </c>
      <c r="V1203" s="83" t="n">
        <f aca="false">IF(K1203="","",K1203*IF(Settings!$B$22=Settings!$C$6,1,IF(Settings!$B$22="USD",1/INDEX(Settings!$B$29:$B$40,MONTH(A1203)),INDEX(Settings!$B$29:$B$40,MONTH(A1203)))))</f>
        <v>16.5</v>
      </c>
    </row>
    <row r="1204" customFormat="false" ht="15" hidden="false" customHeight="false" outlineLevel="0" collapsed="false">
      <c r="A1204" s="81" t="n">
        <v>46214</v>
      </c>
      <c r="B1204" s="81" t="n">
        <v>46214</v>
      </c>
      <c r="C1204" s="82" t="s">
        <v>176</v>
      </c>
      <c r="D1204" s="82" t="s">
        <v>530</v>
      </c>
      <c r="E1204" s="82" t="s">
        <v>529</v>
      </c>
      <c r="I1204" s="0" t="n">
        <v>10.32</v>
      </c>
      <c r="J1204" s="82" t="s">
        <v>528</v>
      </c>
      <c r="K1204" s="83" t="n">
        <v>29.63</v>
      </c>
      <c r="L1204" s="0" t="n">
        <v>1042</v>
      </c>
      <c r="M1204" s="0" t="n">
        <v>893</v>
      </c>
      <c r="N1204" s="0" t="n">
        <v>1.166853</v>
      </c>
      <c r="O1204" s="0" t="n">
        <v>12</v>
      </c>
      <c r="Q1204" s="82" t="s">
        <v>527</v>
      </c>
      <c r="U1204" s="0" t="str">
        <f aca="false">IF(C1204="","",IF(COUNTIF(Campaigns!$A$7:$A$300,C1204)&gt;0,"✓",IF(N(K1204)=0,"– no spend","⚠ add to Campaigns tab")))</f>
        <v>✓</v>
      </c>
      <c r="V1204" s="83" t="n">
        <f aca="false">IF(K1204="","",K1204*IF(Settings!$B$22=Settings!$C$6,1,IF(Settings!$B$22="USD",1/INDEX(Settings!$B$29:$B$40,MONTH(A1204)),INDEX(Settings!$B$29:$B$40,MONTH(A1204)))))</f>
        <v>29.63</v>
      </c>
    </row>
    <row r="1205" customFormat="false" ht="15" hidden="false" customHeight="false" outlineLevel="0" collapsed="false">
      <c r="A1205" s="81" t="n">
        <v>46214</v>
      </c>
      <c r="B1205" s="81" t="n">
        <v>46214</v>
      </c>
      <c r="C1205" s="82" t="s">
        <v>169</v>
      </c>
      <c r="D1205" s="82" t="s">
        <v>530</v>
      </c>
      <c r="E1205" s="82" t="s">
        <v>529</v>
      </c>
      <c r="I1205" s="0" t="n">
        <v>41.29</v>
      </c>
      <c r="J1205" s="82" t="s">
        <v>528</v>
      </c>
      <c r="K1205" s="83" t="n">
        <v>102.17</v>
      </c>
      <c r="L1205" s="0" t="n">
        <v>6160</v>
      </c>
      <c r="M1205" s="0" t="n">
        <v>4502</v>
      </c>
      <c r="N1205" s="0" t="n">
        <v>1.368281</v>
      </c>
      <c r="O1205" s="0" t="n">
        <v>48</v>
      </c>
      <c r="Q1205" s="82" t="s">
        <v>527</v>
      </c>
      <c r="U1205" s="0" t="str">
        <f aca="false">IF(C1205="","",IF(COUNTIF(Campaigns!$A$7:$A$300,C1205)&gt;0,"✓",IF(N(K1205)=0,"– no spend","⚠ add to Campaigns tab")))</f>
        <v>✓</v>
      </c>
      <c r="V1205" s="83" t="n">
        <f aca="false">IF(K1205="","",K1205*IF(Settings!$B$22=Settings!$C$6,1,IF(Settings!$B$22="USD",1/INDEX(Settings!$B$29:$B$40,MONTH(A1205)),INDEX(Settings!$B$29:$B$40,MONTH(A1205)))))</f>
        <v>102.17</v>
      </c>
    </row>
    <row r="1206" customFormat="false" ht="15" hidden="false" customHeight="false" outlineLevel="0" collapsed="false">
      <c r="A1206" s="81" t="n">
        <v>46214</v>
      </c>
      <c r="B1206" s="81" t="n">
        <v>46214</v>
      </c>
      <c r="C1206" s="82" t="s">
        <v>181</v>
      </c>
      <c r="D1206" s="82" t="s">
        <v>530</v>
      </c>
      <c r="E1206" s="82" t="s">
        <v>529</v>
      </c>
      <c r="I1206" s="0" t="n">
        <v>10.32</v>
      </c>
      <c r="J1206" s="82" t="s">
        <v>528</v>
      </c>
      <c r="K1206" s="83" t="n">
        <v>39.91</v>
      </c>
      <c r="L1206" s="0" t="n">
        <v>1969</v>
      </c>
      <c r="M1206" s="0" t="n">
        <v>1493</v>
      </c>
      <c r="N1206" s="0" t="n">
        <v>1.318821</v>
      </c>
      <c r="O1206" s="0" t="n">
        <v>15</v>
      </c>
      <c r="Q1206" s="82" t="s">
        <v>527</v>
      </c>
      <c r="U1206" s="0" t="str">
        <f aca="false">IF(C1206="","",IF(COUNTIF(Campaigns!$A$7:$A$300,C1206)&gt;0,"✓",IF(N(K1206)=0,"– no spend","⚠ add to Campaigns tab")))</f>
        <v>✓</v>
      </c>
      <c r="V1206" s="83" t="n">
        <f aca="false">IF(K1206="","",K1206*IF(Settings!$B$22=Settings!$C$6,1,IF(Settings!$B$22="USD",1/INDEX(Settings!$B$29:$B$40,MONTH(A1206)),INDEX(Settings!$B$29:$B$40,MONTH(A1206)))))</f>
        <v>39.91</v>
      </c>
    </row>
    <row r="1207" customFormat="false" ht="15" hidden="false" customHeight="false" outlineLevel="0" collapsed="false">
      <c r="A1207" s="81" t="n">
        <v>46215</v>
      </c>
      <c r="B1207" s="81" t="n">
        <v>46215</v>
      </c>
      <c r="C1207" s="82" t="s">
        <v>167</v>
      </c>
      <c r="D1207" s="82" t="s">
        <v>522</v>
      </c>
      <c r="E1207" s="82" t="s">
        <v>523</v>
      </c>
      <c r="I1207" s="0" t="n">
        <v>50</v>
      </c>
      <c r="J1207" s="82" t="s">
        <v>528</v>
      </c>
      <c r="K1207" s="83" t="n">
        <v>25.99</v>
      </c>
      <c r="L1207" s="0" t="n">
        <v>1505</v>
      </c>
      <c r="M1207" s="0" t="n">
        <v>1178</v>
      </c>
      <c r="N1207" s="0" t="n">
        <v>1.277589</v>
      </c>
      <c r="O1207" s="0" t="n">
        <v>31</v>
      </c>
      <c r="Q1207" s="82" t="s">
        <v>527</v>
      </c>
      <c r="U1207" s="0" t="str">
        <f aca="false">IF(C1207="","",IF(COUNTIF(Campaigns!$A$7:$A$300,C1207)&gt;0,"✓",IF(N(K1207)=0,"– no spend","⚠ add to Campaigns tab")))</f>
        <v>✓</v>
      </c>
      <c r="V1207" s="83" t="n">
        <f aca="false">IF(K1207="","",K1207*IF(Settings!$B$22=Settings!$C$6,1,IF(Settings!$B$22="USD",1/INDEX(Settings!$B$29:$B$40,MONTH(A1207)),INDEX(Settings!$B$29:$B$40,MONTH(A1207)))))</f>
        <v>25.99</v>
      </c>
    </row>
    <row r="1208" customFormat="false" ht="15" hidden="false" customHeight="false" outlineLevel="0" collapsed="false">
      <c r="A1208" s="81" t="n">
        <v>46215</v>
      </c>
      <c r="B1208" s="81" t="n">
        <v>46215</v>
      </c>
      <c r="C1208" s="82" t="s">
        <v>166</v>
      </c>
      <c r="D1208" s="82" t="s">
        <v>522</v>
      </c>
      <c r="E1208" s="82" t="s">
        <v>523</v>
      </c>
      <c r="I1208" s="82" t="s">
        <v>525</v>
      </c>
      <c r="J1208" s="82" t="s">
        <v>526</v>
      </c>
      <c r="K1208" s="83" t="n">
        <v>84.84</v>
      </c>
      <c r="L1208" s="0" t="n">
        <v>6172</v>
      </c>
      <c r="M1208" s="0" t="n">
        <v>4964</v>
      </c>
      <c r="N1208" s="0" t="n">
        <v>1.243352</v>
      </c>
      <c r="O1208" s="0" t="n">
        <v>76</v>
      </c>
      <c r="Q1208" s="82" t="s">
        <v>527</v>
      </c>
      <c r="U1208" s="0" t="str">
        <f aca="false">IF(C1208="","",IF(COUNTIF(Campaigns!$A$7:$A$300,C1208)&gt;0,"✓",IF(N(K1208)=0,"– no spend","⚠ add to Campaigns tab")))</f>
        <v>✓</v>
      </c>
      <c r="V1208" s="83" t="n">
        <f aca="false">IF(K1208="","",K1208*IF(Settings!$B$22=Settings!$C$6,1,IF(Settings!$B$22="USD",1/INDEX(Settings!$B$29:$B$40,MONTH(A1208)),INDEX(Settings!$B$29:$B$40,MONTH(A1208)))))</f>
        <v>84.84</v>
      </c>
    </row>
    <row r="1209" customFormat="false" ht="15" hidden="false" customHeight="false" outlineLevel="0" collapsed="false">
      <c r="A1209" s="81" t="n">
        <v>46215</v>
      </c>
      <c r="B1209" s="81" t="n">
        <v>46215</v>
      </c>
      <c r="C1209" s="82" t="s">
        <v>180</v>
      </c>
      <c r="D1209" s="82" t="s">
        <v>530</v>
      </c>
      <c r="E1209" s="82" t="s">
        <v>529</v>
      </c>
      <c r="I1209" s="0" t="n">
        <v>10.32</v>
      </c>
      <c r="J1209" s="82" t="s">
        <v>528</v>
      </c>
      <c r="K1209" s="83" t="n">
        <v>17.4</v>
      </c>
      <c r="L1209" s="0" t="n">
        <v>676</v>
      </c>
      <c r="M1209" s="0" t="n">
        <v>417</v>
      </c>
      <c r="N1209" s="0" t="n">
        <v>1.621103</v>
      </c>
      <c r="O1209" s="0" t="n">
        <v>59</v>
      </c>
      <c r="Q1209" s="82" t="s">
        <v>527</v>
      </c>
      <c r="U1209" s="0" t="str">
        <f aca="false">IF(C1209="","",IF(COUNTIF(Campaigns!$A$7:$A$300,C1209)&gt;0,"✓",IF(N(K1209)=0,"– no spend","⚠ add to Campaigns tab")))</f>
        <v>✓</v>
      </c>
      <c r="V1209" s="83" t="n">
        <f aca="false">IF(K1209="","",K1209*IF(Settings!$B$22=Settings!$C$6,1,IF(Settings!$B$22="USD",1/INDEX(Settings!$B$29:$B$40,MONTH(A1209)),INDEX(Settings!$B$29:$B$40,MONTH(A1209)))))</f>
        <v>17.4</v>
      </c>
    </row>
    <row r="1210" customFormat="false" ht="15" hidden="false" customHeight="false" outlineLevel="0" collapsed="false">
      <c r="A1210" s="81" t="n">
        <v>46215</v>
      </c>
      <c r="B1210" s="81" t="n">
        <v>46215</v>
      </c>
      <c r="C1210" s="82" t="s">
        <v>172</v>
      </c>
      <c r="D1210" s="82" t="s">
        <v>530</v>
      </c>
      <c r="E1210" s="82" t="s">
        <v>529</v>
      </c>
      <c r="I1210" s="0" t="n">
        <v>20.65</v>
      </c>
      <c r="J1210" s="82" t="s">
        <v>528</v>
      </c>
      <c r="K1210" s="83" t="n">
        <v>2.57</v>
      </c>
      <c r="L1210" s="0" t="n">
        <v>49</v>
      </c>
      <c r="M1210" s="0" t="n">
        <v>44</v>
      </c>
      <c r="N1210" s="0" t="n">
        <v>1.113636</v>
      </c>
      <c r="O1210" s="0" t="n">
        <v>1</v>
      </c>
      <c r="Q1210" s="82" t="s">
        <v>527</v>
      </c>
      <c r="U1210" s="0" t="str">
        <f aca="false">IF(C1210="","",IF(COUNTIF(Campaigns!$A$7:$A$300,C1210)&gt;0,"✓",IF(N(K1210)=0,"– no spend","⚠ add to Campaigns tab")))</f>
        <v>✓</v>
      </c>
      <c r="V1210" s="83" t="n">
        <f aca="false">IF(K1210="","",K1210*IF(Settings!$B$22=Settings!$C$6,1,IF(Settings!$B$22="USD",1/INDEX(Settings!$B$29:$B$40,MONTH(A1210)),INDEX(Settings!$B$29:$B$40,MONTH(A1210)))))</f>
        <v>2.57</v>
      </c>
    </row>
    <row r="1211" customFormat="false" ht="15" hidden="false" customHeight="false" outlineLevel="0" collapsed="false">
      <c r="A1211" s="81" t="n">
        <v>46215</v>
      </c>
      <c r="B1211" s="81" t="n">
        <v>46215</v>
      </c>
      <c r="C1211" s="82" t="s">
        <v>173</v>
      </c>
      <c r="D1211" s="82" t="s">
        <v>530</v>
      </c>
      <c r="E1211" s="82" t="s">
        <v>529</v>
      </c>
      <c r="I1211" s="0" t="n">
        <v>25.65</v>
      </c>
      <c r="J1211" s="82" t="s">
        <v>528</v>
      </c>
      <c r="K1211" s="83" t="n">
        <v>1.78</v>
      </c>
      <c r="L1211" s="0" t="n">
        <v>85</v>
      </c>
      <c r="M1211" s="0" t="n">
        <v>79</v>
      </c>
      <c r="N1211" s="0" t="n">
        <v>1.075949</v>
      </c>
      <c r="Q1211" s="82" t="s">
        <v>527</v>
      </c>
      <c r="U1211" s="0" t="str">
        <f aca="false">IF(C1211="","",IF(COUNTIF(Campaigns!$A$7:$A$300,C1211)&gt;0,"✓",IF(N(K1211)=0,"– no spend","⚠ add to Campaigns tab")))</f>
        <v>✓</v>
      </c>
      <c r="V1211" s="83" t="n">
        <f aca="false">IF(K1211="","",K1211*IF(Settings!$B$22=Settings!$C$6,1,IF(Settings!$B$22="USD",1/INDEX(Settings!$B$29:$B$40,MONTH(A1211)),INDEX(Settings!$B$29:$B$40,MONTH(A1211)))))</f>
        <v>1.78</v>
      </c>
    </row>
    <row r="1212" customFormat="false" ht="15" hidden="false" customHeight="false" outlineLevel="0" collapsed="false">
      <c r="A1212" s="81" t="n">
        <v>46215</v>
      </c>
      <c r="B1212" s="81" t="n">
        <v>46215</v>
      </c>
      <c r="C1212" s="82" t="s">
        <v>178</v>
      </c>
      <c r="D1212" s="82" t="s">
        <v>530</v>
      </c>
      <c r="E1212" s="82" t="s">
        <v>529</v>
      </c>
      <c r="I1212" s="0" t="n">
        <v>15.48</v>
      </c>
      <c r="J1212" s="82" t="s">
        <v>528</v>
      </c>
      <c r="K1212" s="83" t="n">
        <v>4.67</v>
      </c>
      <c r="L1212" s="0" t="n">
        <v>119</v>
      </c>
      <c r="M1212" s="0" t="n">
        <v>107</v>
      </c>
      <c r="N1212" s="0" t="n">
        <v>1.11215</v>
      </c>
      <c r="O1212" s="0" t="n">
        <v>3</v>
      </c>
      <c r="Q1212" s="82" t="s">
        <v>527</v>
      </c>
      <c r="U1212" s="0" t="str">
        <f aca="false">IF(C1212="","",IF(COUNTIF(Campaigns!$A$7:$A$300,C1212)&gt;0,"✓",IF(N(K1212)=0,"– no spend","⚠ add to Campaigns tab")))</f>
        <v>✓</v>
      </c>
      <c r="V1212" s="83" t="n">
        <f aca="false">IF(K1212="","",K1212*IF(Settings!$B$22=Settings!$C$6,1,IF(Settings!$B$22="USD",1/INDEX(Settings!$B$29:$B$40,MONTH(A1212)),INDEX(Settings!$B$29:$B$40,MONTH(A1212)))))</f>
        <v>4.67</v>
      </c>
    </row>
    <row r="1213" customFormat="false" ht="15" hidden="false" customHeight="false" outlineLevel="0" collapsed="false">
      <c r="A1213" s="81" t="n">
        <v>46215</v>
      </c>
      <c r="B1213" s="81" t="n">
        <v>46215</v>
      </c>
      <c r="C1213" s="82" t="s">
        <v>176</v>
      </c>
      <c r="D1213" s="82" t="s">
        <v>530</v>
      </c>
      <c r="E1213" s="82" t="s">
        <v>529</v>
      </c>
      <c r="I1213" s="0" t="n">
        <v>10.32</v>
      </c>
      <c r="J1213" s="82" t="s">
        <v>528</v>
      </c>
      <c r="K1213" s="83" t="n">
        <v>0.77</v>
      </c>
      <c r="L1213" s="0" t="n">
        <v>32</v>
      </c>
      <c r="M1213" s="0" t="n">
        <v>31</v>
      </c>
      <c r="N1213" s="0" t="n">
        <v>1.032258</v>
      </c>
      <c r="Q1213" s="82" t="s">
        <v>527</v>
      </c>
      <c r="U1213" s="0" t="str">
        <f aca="false">IF(C1213="","",IF(COUNTIF(Campaigns!$A$7:$A$300,C1213)&gt;0,"✓",IF(N(K1213)=0,"– no spend","⚠ add to Campaigns tab")))</f>
        <v>✓</v>
      </c>
      <c r="V1213" s="83" t="n">
        <f aca="false">IF(K1213="","",K1213*IF(Settings!$B$22=Settings!$C$6,1,IF(Settings!$B$22="USD",1/INDEX(Settings!$B$29:$B$40,MONTH(A1213)),INDEX(Settings!$B$29:$B$40,MONTH(A1213)))))</f>
        <v>0.77</v>
      </c>
    </row>
    <row r="1214" customFormat="false" ht="15" hidden="false" customHeight="false" outlineLevel="0" collapsed="false">
      <c r="A1214" s="81" t="n">
        <v>46215</v>
      </c>
      <c r="B1214" s="81" t="n">
        <v>46215</v>
      </c>
      <c r="C1214" s="82" t="s">
        <v>169</v>
      </c>
      <c r="D1214" s="82" t="s">
        <v>530</v>
      </c>
      <c r="E1214" s="82" t="s">
        <v>529</v>
      </c>
      <c r="I1214" s="0" t="n">
        <v>41.29</v>
      </c>
      <c r="J1214" s="82" t="s">
        <v>528</v>
      </c>
      <c r="K1214" s="83" t="n">
        <v>46.01</v>
      </c>
      <c r="L1214" s="0" t="n">
        <v>2576</v>
      </c>
      <c r="M1214" s="0" t="n">
        <v>1931</v>
      </c>
      <c r="N1214" s="0" t="n">
        <v>1.334024</v>
      </c>
      <c r="O1214" s="0" t="n">
        <v>40</v>
      </c>
      <c r="Q1214" s="82" t="s">
        <v>527</v>
      </c>
      <c r="U1214" s="0" t="str">
        <f aca="false">IF(C1214="","",IF(COUNTIF(Campaigns!$A$7:$A$300,C1214)&gt;0,"✓",IF(N(K1214)=0,"– no spend","⚠ add to Campaigns tab")))</f>
        <v>✓</v>
      </c>
      <c r="V1214" s="83" t="n">
        <f aca="false">IF(K1214="","",K1214*IF(Settings!$B$22=Settings!$C$6,1,IF(Settings!$B$22="USD",1/INDEX(Settings!$B$29:$B$40,MONTH(A1214)),INDEX(Settings!$B$29:$B$40,MONTH(A1214)))))</f>
        <v>46.01</v>
      </c>
    </row>
    <row r="1215" customFormat="false" ht="15" hidden="false" customHeight="false" outlineLevel="0" collapsed="false">
      <c r="A1215" s="81" t="n">
        <v>46215</v>
      </c>
      <c r="B1215" s="81" t="n">
        <v>46215</v>
      </c>
      <c r="C1215" s="82" t="s">
        <v>181</v>
      </c>
      <c r="D1215" s="82" t="s">
        <v>530</v>
      </c>
      <c r="E1215" s="82" t="s">
        <v>529</v>
      </c>
      <c r="I1215" s="0" t="n">
        <v>10.32</v>
      </c>
      <c r="J1215" s="82" t="s">
        <v>528</v>
      </c>
      <c r="K1215" s="83" t="n">
        <v>16.84</v>
      </c>
      <c r="L1215" s="0" t="n">
        <v>1140</v>
      </c>
      <c r="M1215" s="0" t="n">
        <v>788</v>
      </c>
      <c r="N1215" s="0" t="n">
        <v>1.446701</v>
      </c>
      <c r="O1215" s="0" t="n">
        <v>9</v>
      </c>
      <c r="Q1215" s="82" t="s">
        <v>527</v>
      </c>
      <c r="U1215" s="0" t="str">
        <f aca="false">IF(C1215="","",IF(COUNTIF(Campaigns!$A$7:$A$300,C1215)&gt;0,"✓",IF(N(K1215)=0,"– no spend","⚠ add to Campaigns tab")))</f>
        <v>✓</v>
      </c>
      <c r="V1215" s="83" t="n">
        <f aca="false">IF(K1215="","",K1215*IF(Settings!$B$22=Settings!$C$6,1,IF(Settings!$B$22="USD",1/INDEX(Settings!$B$29:$B$40,MONTH(A1215)),INDEX(Settings!$B$29:$B$40,MONTH(A1215)))))</f>
        <v>16.84</v>
      </c>
    </row>
    <row r="1216" customFormat="false" ht="15" hidden="false" customHeight="false" outlineLevel="0" collapsed="false">
      <c r="A1216" s="81" t="n">
        <v>46216</v>
      </c>
      <c r="B1216" s="81" t="n">
        <v>46216</v>
      </c>
      <c r="C1216" s="82" t="s">
        <v>167</v>
      </c>
      <c r="D1216" s="82" t="s">
        <v>522</v>
      </c>
      <c r="E1216" s="82" t="s">
        <v>523</v>
      </c>
      <c r="F1216" s="0" t="n">
        <v>4</v>
      </c>
      <c r="G1216" s="82" t="s">
        <v>524</v>
      </c>
      <c r="H1216" s="0" t="n">
        <v>16.2125</v>
      </c>
      <c r="I1216" s="0" t="n">
        <v>50</v>
      </c>
      <c r="J1216" s="82" t="s">
        <v>528</v>
      </c>
      <c r="K1216" s="83" t="n">
        <v>64.85</v>
      </c>
      <c r="L1216" s="0" t="n">
        <v>3391</v>
      </c>
      <c r="M1216" s="0" t="n">
        <v>2645</v>
      </c>
      <c r="N1216" s="0" t="n">
        <v>1.282042</v>
      </c>
      <c r="O1216" s="0" t="n">
        <v>37</v>
      </c>
      <c r="P1216" s="0" t="n">
        <v>5</v>
      </c>
      <c r="Q1216" s="82" t="s">
        <v>527</v>
      </c>
      <c r="U1216" s="0" t="str">
        <f aca="false">IF(C1216="","",IF(COUNTIF(Campaigns!$A$7:$A$300,C1216)&gt;0,"✓",IF(N(K1216)=0,"– no spend","⚠ add to Campaigns tab")))</f>
        <v>✓</v>
      </c>
      <c r="V1216" s="83" t="n">
        <f aca="false">IF(K1216="","",K1216*IF(Settings!$B$22=Settings!$C$6,1,IF(Settings!$B$22="USD",1/INDEX(Settings!$B$29:$B$40,MONTH(A1216)),INDEX(Settings!$B$29:$B$40,MONTH(A1216)))))</f>
        <v>64.85</v>
      </c>
    </row>
    <row r="1217" customFormat="false" ht="15" hidden="false" customHeight="false" outlineLevel="0" collapsed="false">
      <c r="A1217" s="81" t="n">
        <v>46216</v>
      </c>
      <c r="B1217" s="81" t="n">
        <v>46216</v>
      </c>
      <c r="C1217" s="82" t="s">
        <v>166</v>
      </c>
      <c r="D1217" s="82" t="s">
        <v>522</v>
      </c>
      <c r="E1217" s="82" t="s">
        <v>523</v>
      </c>
      <c r="F1217" s="0" t="n">
        <v>3</v>
      </c>
      <c r="G1217" s="82" t="s">
        <v>524</v>
      </c>
      <c r="H1217" s="0" t="n">
        <v>79</v>
      </c>
      <c r="I1217" s="82" t="s">
        <v>525</v>
      </c>
      <c r="J1217" s="82" t="s">
        <v>526</v>
      </c>
      <c r="K1217" s="83" t="n">
        <v>237</v>
      </c>
      <c r="L1217" s="0" t="n">
        <v>11312</v>
      </c>
      <c r="M1217" s="0" t="n">
        <v>8778</v>
      </c>
      <c r="N1217" s="0" t="n">
        <v>1.288676</v>
      </c>
      <c r="O1217" s="0" t="n">
        <v>207</v>
      </c>
      <c r="P1217" s="0" t="n">
        <v>3</v>
      </c>
      <c r="Q1217" s="82" t="s">
        <v>527</v>
      </c>
      <c r="U1217" s="0" t="str">
        <f aca="false">IF(C1217="","",IF(COUNTIF(Campaigns!$A$7:$A$300,C1217)&gt;0,"✓",IF(N(K1217)=0,"– no spend","⚠ add to Campaigns tab")))</f>
        <v>✓</v>
      </c>
      <c r="V1217" s="83" t="n">
        <f aca="false">IF(K1217="","",K1217*IF(Settings!$B$22=Settings!$C$6,1,IF(Settings!$B$22="USD",1/INDEX(Settings!$B$29:$B$40,MONTH(A1217)),INDEX(Settings!$B$29:$B$40,MONTH(A1217)))))</f>
        <v>237</v>
      </c>
    </row>
    <row r="1218" customFormat="false" ht="15" hidden="false" customHeight="false" outlineLevel="0" collapsed="false">
      <c r="A1218" s="81" t="n">
        <v>46216</v>
      </c>
      <c r="B1218" s="81" t="n">
        <v>46216</v>
      </c>
      <c r="C1218" s="82" t="s">
        <v>177</v>
      </c>
      <c r="D1218" s="82" t="s">
        <v>530</v>
      </c>
      <c r="E1218" s="82" t="s">
        <v>529</v>
      </c>
      <c r="F1218" s="0" t="n">
        <v>5</v>
      </c>
      <c r="G1218" s="82" t="s">
        <v>524</v>
      </c>
      <c r="H1218" s="0" t="n">
        <v>14.736</v>
      </c>
      <c r="I1218" s="0" t="n">
        <v>20.65</v>
      </c>
      <c r="J1218" s="82" t="s">
        <v>528</v>
      </c>
      <c r="K1218" s="83" t="n">
        <v>73.68</v>
      </c>
      <c r="L1218" s="0" t="n">
        <v>7600</v>
      </c>
      <c r="M1218" s="0" t="n">
        <v>4796</v>
      </c>
      <c r="N1218" s="0" t="n">
        <v>1.584654</v>
      </c>
      <c r="O1218" s="0" t="n">
        <v>80</v>
      </c>
      <c r="P1218" s="0" t="n">
        <v>5</v>
      </c>
      <c r="Q1218" s="82" t="s">
        <v>527</v>
      </c>
      <c r="U1218" s="0" t="str">
        <f aca="false">IF(C1218="","",IF(COUNTIF(Campaigns!$A$7:$A$300,C1218)&gt;0,"✓",IF(N(K1218)=0,"– no spend","⚠ add to Campaigns tab")))</f>
        <v>✓</v>
      </c>
      <c r="V1218" s="83" t="n">
        <f aca="false">IF(K1218="","",K1218*IF(Settings!$B$22=Settings!$C$6,1,IF(Settings!$B$22="USD",1/INDEX(Settings!$B$29:$B$40,MONTH(A1218)),INDEX(Settings!$B$29:$B$40,MONTH(A1218)))))</f>
        <v>73.68</v>
      </c>
    </row>
    <row r="1219" customFormat="false" ht="15" hidden="false" customHeight="false" outlineLevel="0" collapsed="false">
      <c r="A1219" s="81" t="n">
        <v>46216</v>
      </c>
      <c r="B1219" s="81" t="n">
        <v>46216</v>
      </c>
      <c r="C1219" s="82" t="s">
        <v>180</v>
      </c>
      <c r="D1219" s="82" t="s">
        <v>530</v>
      </c>
      <c r="E1219" s="82" t="s">
        <v>529</v>
      </c>
      <c r="I1219" s="0" t="n">
        <v>10.32</v>
      </c>
      <c r="J1219" s="82" t="s">
        <v>528</v>
      </c>
      <c r="K1219" s="83" t="n">
        <v>67.66</v>
      </c>
      <c r="L1219" s="0" t="n">
        <v>3041</v>
      </c>
      <c r="M1219" s="0" t="n">
        <v>1985</v>
      </c>
      <c r="N1219" s="0" t="n">
        <v>1.53199</v>
      </c>
      <c r="O1219" s="0" t="n">
        <v>171</v>
      </c>
      <c r="Q1219" s="82" t="s">
        <v>527</v>
      </c>
      <c r="U1219" s="0" t="str">
        <f aca="false">IF(C1219="","",IF(COUNTIF(Campaigns!$A$7:$A$300,C1219)&gt;0,"✓",IF(N(K1219)=0,"– no spend","⚠ add to Campaigns tab")))</f>
        <v>✓</v>
      </c>
      <c r="V1219" s="83" t="n">
        <f aca="false">IF(K1219="","",K1219*IF(Settings!$B$22=Settings!$C$6,1,IF(Settings!$B$22="USD",1/INDEX(Settings!$B$29:$B$40,MONTH(A1219)),INDEX(Settings!$B$29:$B$40,MONTH(A1219)))))</f>
        <v>67.66</v>
      </c>
    </row>
    <row r="1220" customFormat="false" ht="15" hidden="false" customHeight="false" outlineLevel="0" collapsed="false">
      <c r="A1220" s="81" t="n">
        <v>46216</v>
      </c>
      <c r="B1220" s="81" t="n">
        <v>46216</v>
      </c>
      <c r="C1220" s="82" t="s">
        <v>172</v>
      </c>
      <c r="D1220" s="82" t="s">
        <v>530</v>
      </c>
      <c r="E1220" s="82" t="s">
        <v>529</v>
      </c>
      <c r="F1220" s="0" t="n">
        <v>2</v>
      </c>
      <c r="G1220" s="82" t="s">
        <v>524</v>
      </c>
      <c r="H1220" s="0" t="n">
        <v>38.275</v>
      </c>
      <c r="I1220" s="0" t="n">
        <v>20.65</v>
      </c>
      <c r="J1220" s="82" t="s">
        <v>528</v>
      </c>
      <c r="K1220" s="83" t="n">
        <v>76.55</v>
      </c>
      <c r="L1220" s="0" t="n">
        <v>1809</v>
      </c>
      <c r="M1220" s="0" t="n">
        <v>1569</v>
      </c>
      <c r="N1220" s="0" t="n">
        <v>1.152964</v>
      </c>
      <c r="O1220" s="0" t="n">
        <v>15</v>
      </c>
      <c r="P1220" s="0" t="n">
        <v>2</v>
      </c>
      <c r="Q1220" s="82" t="s">
        <v>527</v>
      </c>
      <c r="U1220" s="0" t="str">
        <f aca="false">IF(C1220="","",IF(COUNTIF(Campaigns!$A$7:$A$300,C1220)&gt;0,"✓",IF(N(K1220)=0,"– no spend","⚠ add to Campaigns tab")))</f>
        <v>✓</v>
      </c>
      <c r="V1220" s="83" t="n">
        <f aca="false">IF(K1220="","",K1220*IF(Settings!$B$22=Settings!$C$6,1,IF(Settings!$B$22="USD",1/INDEX(Settings!$B$29:$B$40,MONTH(A1220)),INDEX(Settings!$B$29:$B$40,MONTH(A1220)))))</f>
        <v>76.55</v>
      </c>
    </row>
    <row r="1221" customFormat="false" ht="15" hidden="false" customHeight="false" outlineLevel="0" collapsed="false">
      <c r="A1221" s="81" t="n">
        <v>46216</v>
      </c>
      <c r="B1221" s="81" t="n">
        <v>46216</v>
      </c>
      <c r="C1221" s="82" t="s">
        <v>173</v>
      </c>
      <c r="D1221" s="82" t="s">
        <v>530</v>
      </c>
      <c r="E1221" s="82" t="s">
        <v>529</v>
      </c>
      <c r="F1221" s="0" t="n">
        <v>2</v>
      </c>
      <c r="G1221" s="82" t="s">
        <v>524</v>
      </c>
      <c r="H1221" s="0" t="n">
        <v>36.055</v>
      </c>
      <c r="I1221" s="0" t="n">
        <v>25.65</v>
      </c>
      <c r="J1221" s="82" t="s">
        <v>528</v>
      </c>
      <c r="K1221" s="83" t="n">
        <v>72.11</v>
      </c>
      <c r="L1221" s="0" t="n">
        <v>1894</v>
      </c>
      <c r="M1221" s="0" t="n">
        <v>1610</v>
      </c>
      <c r="N1221" s="0" t="n">
        <v>1.176398</v>
      </c>
      <c r="O1221" s="0" t="n">
        <v>16</v>
      </c>
      <c r="P1221" s="0" t="n">
        <v>2</v>
      </c>
      <c r="Q1221" s="82" t="s">
        <v>527</v>
      </c>
      <c r="U1221" s="0" t="str">
        <f aca="false">IF(C1221="","",IF(COUNTIF(Campaigns!$A$7:$A$300,C1221)&gt;0,"✓",IF(N(K1221)=0,"– no spend","⚠ add to Campaigns tab")))</f>
        <v>✓</v>
      </c>
      <c r="V1221" s="83" t="n">
        <f aca="false">IF(K1221="","",K1221*IF(Settings!$B$22=Settings!$C$6,1,IF(Settings!$B$22="USD",1/INDEX(Settings!$B$29:$B$40,MONTH(A1221)),INDEX(Settings!$B$29:$B$40,MONTH(A1221)))))</f>
        <v>72.11</v>
      </c>
    </row>
    <row r="1222" customFormat="false" ht="15" hidden="false" customHeight="false" outlineLevel="0" collapsed="false">
      <c r="A1222" s="81" t="n">
        <v>46216</v>
      </c>
      <c r="B1222" s="81" t="n">
        <v>46216</v>
      </c>
      <c r="C1222" s="82" t="s">
        <v>178</v>
      </c>
      <c r="D1222" s="82" t="s">
        <v>530</v>
      </c>
      <c r="E1222" s="82" t="s">
        <v>529</v>
      </c>
      <c r="I1222" s="0" t="n">
        <v>15.48</v>
      </c>
      <c r="J1222" s="82" t="s">
        <v>528</v>
      </c>
      <c r="K1222" s="83" t="n">
        <v>44.8</v>
      </c>
      <c r="L1222" s="0" t="n">
        <v>969</v>
      </c>
      <c r="M1222" s="0" t="n">
        <v>810</v>
      </c>
      <c r="N1222" s="0" t="n">
        <v>1.196296</v>
      </c>
      <c r="O1222" s="0" t="n">
        <v>9</v>
      </c>
      <c r="Q1222" s="82" t="s">
        <v>527</v>
      </c>
      <c r="U1222" s="0" t="str">
        <f aca="false">IF(C1222="","",IF(COUNTIF(Campaigns!$A$7:$A$300,C1222)&gt;0,"✓",IF(N(K1222)=0,"– no spend","⚠ add to Campaigns tab")))</f>
        <v>✓</v>
      </c>
      <c r="V1222" s="83" t="n">
        <f aca="false">IF(K1222="","",K1222*IF(Settings!$B$22=Settings!$C$6,1,IF(Settings!$B$22="USD",1/INDEX(Settings!$B$29:$B$40,MONTH(A1222)),INDEX(Settings!$B$29:$B$40,MONTH(A1222)))))</f>
        <v>44.8</v>
      </c>
    </row>
    <row r="1223" customFormat="false" ht="15" hidden="false" customHeight="false" outlineLevel="0" collapsed="false">
      <c r="A1223" s="81" t="n">
        <v>46216</v>
      </c>
      <c r="B1223" s="81" t="n">
        <v>46216</v>
      </c>
      <c r="C1223" s="82" t="s">
        <v>176</v>
      </c>
      <c r="D1223" s="82" t="s">
        <v>530</v>
      </c>
      <c r="E1223" s="82" t="s">
        <v>529</v>
      </c>
      <c r="F1223" s="0" t="n">
        <v>3</v>
      </c>
      <c r="G1223" s="82" t="s">
        <v>524</v>
      </c>
      <c r="H1223" s="0" t="n">
        <v>26.38</v>
      </c>
      <c r="I1223" s="0" t="n">
        <v>10.32</v>
      </c>
      <c r="J1223" s="82" t="s">
        <v>528</v>
      </c>
      <c r="K1223" s="83" t="n">
        <v>79.14</v>
      </c>
      <c r="L1223" s="0" t="n">
        <v>2432</v>
      </c>
      <c r="M1223" s="0" t="n">
        <v>2223</v>
      </c>
      <c r="N1223" s="0" t="n">
        <v>1.094017</v>
      </c>
      <c r="O1223" s="0" t="n">
        <v>28</v>
      </c>
      <c r="P1223" s="0" t="n">
        <v>3</v>
      </c>
      <c r="Q1223" s="82" t="s">
        <v>527</v>
      </c>
      <c r="U1223" s="0" t="str">
        <f aca="false">IF(C1223="","",IF(COUNTIF(Campaigns!$A$7:$A$300,C1223)&gt;0,"✓",IF(N(K1223)=0,"– no spend","⚠ add to Campaigns tab")))</f>
        <v>✓</v>
      </c>
      <c r="V1223" s="83" t="n">
        <f aca="false">IF(K1223="","",K1223*IF(Settings!$B$22=Settings!$C$6,1,IF(Settings!$B$22="USD",1/INDEX(Settings!$B$29:$B$40,MONTH(A1223)),INDEX(Settings!$B$29:$B$40,MONTH(A1223)))))</f>
        <v>79.14</v>
      </c>
    </row>
    <row r="1224" customFormat="false" ht="15" hidden="false" customHeight="false" outlineLevel="0" collapsed="false">
      <c r="A1224" s="81" t="n">
        <v>46216</v>
      </c>
      <c r="B1224" s="81" t="n">
        <v>46216</v>
      </c>
      <c r="C1224" s="82" t="s">
        <v>169</v>
      </c>
      <c r="D1224" s="82" t="s">
        <v>530</v>
      </c>
      <c r="E1224" s="82" t="s">
        <v>529</v>
      </c>
      <c r="F1224" s="0" t="n">
        <v>1</v>
      </c>
      <c r="G1224" s="82" t="s">
        <v>531</v>
      </c>
      <c r="H1224" s="0" t="n">
        <v>90.16</v>
      </c>
      <c r="I1224" s="0" t="n">
        <v>41.29</v>
      </c>
      <c r="J1224" s="82" t="s">
        <v>528</v>
      </c>
      <c r="K1224" s="83" t="n">
        <v>90.16</v>
      </c>
      <c r="L1224" s="0" t="n">
        <v>4529</v>
      </c>
      <c r="M1224" s="0" t="n">
        <v>3042</v>
      </c>
      <c r="N1224" s="0" t="n">
        <v>1.488823</v>
      </c>
      <c r="O1224" s="0" t="n">
        <v>63</v>
      </c>
      <c r="P1224" s="0" t="n">
        <v>1</v>
      </c>
      <c r="Q1224" s="82" t="s">
        <v>527</v>
      </c>
      <c r="U1224" s="0" t="str">
        <f aca="false">IF(C1224="","",IF(COUNTIF(Campaigns!$A$7:$A$300,C1224)&gt;0,"✓",IF(N(K1224)=0,"– no spend","⚠ add to Campaigns tab")))</f>
        <v>✓</v>
      </c>
      <c r="V1224" s="83" t="n">
        <f aca="false">IF(K1224="","",K1224*IF(Settings!$B$22=Settings!$C$6,1,IF(Settings!$B$22="USD",1/INDEX(Settings!$B$29:$B$40,MONTH(A1224)),INDEX(Settings!$B$29:$B$40,MONTH(A1224)))))</f>
        <v>90.16</v>
      </c>
    </row>
    <row r="1225" customFormat="false" ht="15" hidden="false" customHeight="false" outlineLevel="0" collapsed="false">
      <c r="A1225" s="81" t="n">
        <v>46216</v>
      </c>
      <c r="B1225" s="81" t="n">
        <v>46216</v>
      </c>
      <c r="C1225" s="82" t="s">
        <v>181</v>
      </c>
      <c r="D1225" s="82" t="s">
        <v>530</v>
      </c>
      <c r="E1225" s="82" t="s">
        <v>529</v>
      </c>
      <c r="I1225" s="0" t="n">
        <v>10.32</v>
      </c>
      <c r="J1225" s="82" t="s">
        <v>528</v>
      </c>
      <c r="K1225" s="83" t="n">
        <v>63.14</v>
      </c>
      <c r="L1225" s="0" t="n">
        <v>3392</v>
      </c>
      <c r="M1225" s="0" t="n">
        <v>2561</v>
      </c>
      <c r="N1225" s="0" t="n">
        <v>1.324483</v>
      </c>
      <c r="O1225" s="0" t="n">
        <v>26</v>
      </c>
      <c r="Q1225" s="82" t="s">
        <v>527</v>
      </c>
      <c r="U1225" s="0" t="str">
        <f aca="false">IF(C1225="","",IF(COUNTIF(Campaigns!$A$7:$A$300,C1225)&gt;0,"✓",IF(N(K1225)=0,"– no spend","⚠ add to Campaigns tab")))</f>
        <v>✓</v>
      </c>
      <c r="V1225" s="83" t="n">
        <f aca="false">IF(K1225="","",K1225*IF(Settings!$B$22=Settings!$C$6,1,IF(Settings!$B$22="USD",1/INDEX(Settings!$B$29:$B$40,MONTH(A1225)),INDEX(Settings!$B$29:$B$40,MONTH(A1225)))))</f>
        <v>63.14</v>
      </c>
    </row>
    <row r="1226" customFormat="false" ht="15" hidden="false" customHeight="false" outlineLevel="0" collapsed="false">
      <c r="A1226" s="81" t="n">
        <v>46217</v>
      </c>
      <c r="B1226" s="81" t="n">
        <v>46217</v>
      </c>
      <c r="C1226" s="82" t="s">
        <v>167</v>
      </c>
      <c r="D1226" s="82" t="s">
        <v>522</v>
      </c>
      <c r="E1226" s="82" t="s">
        <v>523</v>
      </c>
      <c r="I1226" s="0" t="n">
        <v>50</v>
      </c>
      <c r="J1226" s="82" t="s">
        <v>528</v>
      </c>
      <c r="K1226" s="83" t="n">
        <v>81.65</v>
      </c>
      <c r="L1226" s="0" t="n">
        <v>4718</v>
      </c>
      <c r="M1226" s="0" t="n">
        <v>3491</v>
      </c>
      <c r="N1226" s="0" t="n">
        <v>1.351475</v>
      </c>
      <c r="O1226" s="0" t="n">
        <v>38</v>
      </c>
      <c r="Q1226" s="82" t="s">
        <v>527</v>
      </c>
      <c r="U1226" s="0" t="str">
        <f aca="false">IF(C1226="","",IF(COUNTIF(Campaigns!$A$7:$A$300,C1226)&gt;0,"✓",IF(N(K1226)=0,"– no spend","⚠ add to Campaigns tab")))</f>
        <v>✓</v>
      </c>
      <c r="V1226" s="83" t="n">
        <f aca="false">IF(K1226="","",K1226*IF(Settings!$B$22=Settings!$C$6,1,IF(Settings!$B$22="USD",1/INDEX(Settings!$B$29:$B$40,MONTH(A1226)),INDEX(Settings!$B$29:$B$40,MONTH(A1226)))))</f>
        <v>81.65</v>
      </c>
    </row>
    <row r="1227" customFormat="false" ht="15" hidden="false" customHeight="false" outlineLevel="0" collapsed="false">
      <c r="A1227" s="81" t="n">
        <v>46217</v>
      </c>
      <c r="B1227" s="81" t="n">
        <v>46217</v>
      </c>
      <c r="C1227" s="82" t="s">
        <v>166</v>
      </c>
      <c r="D1227" s="82" t="s">
        <v>522</v>
      </c>
      <c r="E1227" s="82" t="s">
        <v>523</v>
      </c>
      <c r="F1227" s="0" t="n">
        <v>10</v>
      </c>
      <c r="G1227" s="82" t="s">
        <v>524</v>
      </c>
      <c r="H1227" s="0" t="n">
        <v>29.535</v>
      </c>
      <c r="I1227" s="82" t="s">
        <v>525</v>
      </c>
      <c r="J1227" s="82" t="s">
        <v>526</v>
      </c>
      <c r="K1227" s="83" t="n">
        <v>295.35</v>
      </c>
      <c r="L1227" s="0" t="n">
        <v>13550</v>
      </c>
      <c r="M1227" s="0" t="n">
        <v>10754</v>
      </c>
      <c r="N1227" s="0" t="n">
        <v>1.259996</v>
      </c>
      <c r="O1227" s="0" t="n">
        <v>211</v>
      </c>
      <c r="P1227" s="0" t="n">
        <v>10</v>
      </c>
      <c r="Q1227" s="82" t="s">
        <v>527</v>
      </c>
      <c r="U1227" s="0" t="str">
        <f aca="false">IF(C1227="","",IF(COUNTIF(Campaigns!$A$7:$A$300,C1227)&gt;0,"✓",IF(N(K1227)=0,"– no spend","⚠ add to Campaigns tab")))</f>
        <v>✓</v>
      </c>
      <c r="V1227" s="83" t="n">
        <f aca="false">IF(K1227="","",K1227*IF(Settings!$B$22=Settings!$C$6,1,IF(Settings!$B$22="USD",1/INDEX(Settings!$B$29:$B$40,MONTH(A1227)),INDEX(Settings!$B$29:$B$40,MONTH(A1227)))))</f>
        <v>295.35</v>
      </c>
    </row>
    <row r="1228" customFormat="false" ht="15" hidden="false" customHeight="false" outlineLevel="0" collapsed="false">
      <c r="A1228" s="81" t="n">
        <v>46217</v>
      </c>
      <c r="B1228" s="81" t="n">
        <v>46217</v>
      </c>
      <c r="C1228" s="82" t="s">
        <v>177</v>
      </c>
      <c r="D1228" s="82" t="s">
        <v>530</v>
      </c>
      <c r="E1228" s="82" t="s">
        <v>529</v>
      </c>
      <c r="F1228" s="0" t="n">
        <v>4</v>
      </c>
      <c r="G1228" s="82" t="s">
        <v>524</v>
      </c>
      <c r="H1228" s="0" t="n">
        <v>18.26</v>
      </c>
      <c r="I1228" s="0" t="n">
        <v>20.65</v>
      </c>
      <c r="J1228" s="82" t="s">
        <v>528</v>
      </c>
      <c r="K1228" s="83" t="n">
        <v>73.04</v>
      </c>
      <c r="L1228" s="0" t="n">
        <v>8393</v>
      </c>
      <c r="M1228" s="0" t="n">
        <v>5335</v>
      </c>
      <c r="N1228" s="0" t="n">
        <v>1.573196</v>
      </c>
      <c r="O1228" s="0" t="n">
        <v>54</v>
      </c>
      <c r="P1228" s="0" t="n">
        <v>4</v>
      </c>
      <c r="Q1228" s="82" t="s">
        <v>527</v>
      </c>
      <c r="U1228" s="0" t="str">
        <f aca="false">IF(C1228="","",IF(COUNTIF(Campaigns!$A$7:$A$300,C1228)&gt;0,"✓",IF(N(K1228)=0,"– no spend","⚠ add to Campaigns tab")))</f>
        <v>✓</v>
      </c>
      <c r="V1228" s="83" t="n">
        <f aca="false">IF(K1228="","",K1228*IF(Settings!$B$22=Settings!$C$6,1,IF(Settings!$B$22="USD",1/INDEX(Settings!$B$29:$B$40,MONTH(A1228)),INDEX(Settings!$B$29:$B$40,MONTH(A1228)))))</f>
        <v>73.04</v>
      </c>
    </row>
    <row r="1229" customFormat="false" ht="15" hidden="false" customHeight="false" outlineLevel="0" collapsed="false">
      <c r="A1229" s="81" t="n">
        <v>46217</v>
      </c>
      <c r="B1229" s="81" t="n">
        <v>46217</v>
      </c>
      <c r="C1229" s="82" t="s">
        <v>180</v>
      </c>
      <c r="D1229" s="82" t="s">
        <v>530</v>
      </c>
      <c r="E1229" s="82" t="s">
        <v>529</v>
      </c>
      <c r="F1229" s="0" t="n">
        <v>1</v>
      </c>
      <c r="G1229" s="82" t="s">
        <v>524</v>
      </c>
      <c r="H1229" s="0" t="n">
        <v>79.71</v>
      </c>
      <c r="I1229" s="0" t="n">
        <v>10.32</v>
      </c>
      <c r="J1229" s="82" t="s">
        <v>528</v>
      </c>
      <c r="K1229" s="83" t="n">
        <v>79.71</v>
      </c>
      <c r="L1229" s="0" t="n">
        <v>4695</v>
      </c>
      <c r="M1229" s="0" t="n">
        <v>3010</v>
      </c>
      <c r="N1229" s="0" t="n">
        <v>1.559801</v>
      </c>
      <c r="O1229" s="0" t="n">
        <v>204</v>
      </c>
      <c r="P1229" s="0" t="n">
        <v>1</v>
      </c>
      <c r="Q1229" s="82" t="s">
        <v>527</v>
      </c>
      <c r="U1229" s="0" t="str">
        <f aca="false">IF(C1229="","",IF(COUNTIF(Campaigns!$A$7:$A$300,C1229)&gt;0,"✓",IF(N(K1229)=0,"– no spend","⚠ add to Campaigns tab")))</f>
        <v>✓</v>
      </c>
      <c r="V1229" s="83" t="n">
        <f aca="false">IF(K1229="","",K1229*IF(Settings!$B$22=Settings!$C$6,1,IF(Settings!$B$22="USD",1/INDEX(Settings!$B$29:$B$40,MONTH(A1229)),INDEX(Settings!$B$29:$B$40,MONTH(A1229)))))</f>
        <v>79.71</v>
      </c>
    </row>
    <row r="1230" customFormat="false" ht="15" hidden="false" customHeight="false" outlineLevel="0" collapsed="false">
      <c r="A1230" s="81" t="n">
        <v>46217</v>
      </c>
      <c r="B1230" s="81" t="n">
        <v>46217</v>
      </c>
      <c r="C1230" s="82" t="s">
        <v>172</v>
      </c>
      <c r="D1230" s="82" t="s">
        <v>530</v>
      </c>
      <c r="E1230" s="82" t="s">
        <v>529</v>
      </c>
      <c r="F1230" s="0" t="n">
        <v>3</v>
      </c>
      <c r="G1230" s="82" t="s">
        <v>524</v>
      </c>
      <c r="H1230" s="0" t="n">
        <v>26.15333333</v>
      </c>
      <c r="I1230" s="0" t="n">
        <v>20.65</v>
      </c>
      <c r="J1230" s="82" t="s">
        <v>528</v>
      </c>
      <c r="K1230" s="83" t="n">
        <v>78.46</v>
      </c>
      <c r="L1230" s="0" t="n">
        <v>2618</v>
      </c>
      <c r="M1230" s="0" t="n">
        <v>2364</v>
      </c>
      <c r="N1230" s="0" t="n">
        <v>1.107445</v>
      </c>
      <c r="O1230" s="0" t="n">
        <v>21</v>
      </c>
      <c r="P1230" s="0" t="n">
        <v>3</v>
      </c>
      <c r="Q1230" s="82" t="s">
        <v>527</v>
      </c>
      <c r="U1230" s="0" t="str">
        <f aca="false">IF(C1230="","",IF(COUNTIF(Campaigns!$A$7:$A$300,C1230)&gt;0,"✓",IF(N(K1230)=0,"– no spend","⚠ add to Campaigns tab")))</f>
        <v>✓</v>
      </c>
      <c r="V1230" s="83" t="n">
        <f aca="false">IF(K1230="","",K1230*IF(Settings!$B$22=Settings!$C$6,1,IF(Settings!$B$22="USD",1/INDEX(Settings!$B$29:$B$40,MONTH(A1230)),INDEX(Settings!$B$29:$B$40,MONTH(A1230)))))</f>
        <v>78.46</v>
      </c>
    </row>
    <row r="1231" customFormat="false" ht="15" hidden="false" customHeight="false" outlineLevel="0" collapsed="false">
      <c r="A1231" s="81" t="n">
        <v>46217</v>
      </c>
      <c r="B1231" s="81" t="n">
        <v>46217</v>
      </c>
      <c r="C1231" s="82" t="s">
        <v>173</v>
      </c>
      <c r="D1231" s="82" t="s">
        <v>530</v>
      </c>
      <c r="E1231" s="82" t="s">
        <v>529</v>
      </c>
      <c r="F1231" s="0" t="n">
        <v>3</v>
      </c>
      <c r="G1231" s="82" t="s">
        <v>524</v>
      </c>
      <c r="H1231" s="0" t="n">
        <v>28.27</v>
      </c>
      <c r="I1231" s="0" t="n">
        <v>25.65</v>
      </c>
      <c r="J1231" s="82" t="s">
        <v>528</v>
      </c>
      <c r="K1231" s="83" t="n">
        <v>84.81</v>
      </c>
      <c r="L1231" s="0" t="n">
        <v>2128</v>
      </c>
      <c r="M1231" s="0" t="n">
        <v>2029</v>
      </c>
      <c r="N1231" s="0" t="n">
        <v>1.048793</v>
      </c>
      <c r="O1231" s="0" t="n">
        <v>15</v>
      </c>
      <c r="P1231" s="0" t="n">
        <v>3</v>
      </c>
      <c r="Q1231" s="82" t="s">
        <v>527</v>
      </c>
      <c r="U1231" s="0" t="str">
        <f aca="false">IF(C1231="","",IF(COUNTIF(Campaigns!$A$7:$A$300,C1231)&gt;0,"✓",IF(N(K1231)=0,"– no spend","⚠ add to Campaigns tab")))</f>
        <v>✓</v>
      </c>
      <c r="V1231" s="83" t="n">
        <f aca="false">IF(K1231="","",K1231*IF(Settings!$B$22=Settings!$C$6,1,IF(Settings!$B$22="USD",1/INDEX(Settings!$B$29:$B$40,MONTH(A1231)),INDEX(Settings!$B$29:$B$40,MONTH(A1231)))))</f>
        <v>84.81</v>
      </c>
    </row>
    <row r="1232" customFormat="false" ht="15" hidden="false" customHeight="false" outlineLevel="0" collapsed="false">
      <c r="A1232" s="81" t="n">
        <v>46217</v>
      </c>
      <c r="B1232" s="81" t="n">
        <v>46217</v>
      </c>
      <c r="C1232" s="82" t="s">
        <v>178</v>
      </c>
      <c r="D1232" s="82" t="s">
        <v>530</v>
      </c>
      <c r="E1232" s="82" t="s">
        <v>529</v>
      </c>
      <c r="F1232" s="0" t="n">
        <v>1</v>
      </c>
      <c r="G1232" s="82" t="s">
        <v>524</v>
      </c>
      <c r="H1232" s="0" t="n">
        <v>45.46</v>
      </c>
      <c r="I1232" s="0" t="n">
        <v>15.48</v>
      </c>
      <c r="J1232" s="82" t="s">
        <v>528</v>
      </c>
      <c r="K1232" s="83" t="n">
        <v>45.46</v>
      </c>
      <c r="L1232" s="0" t="n">
        <v>835</v>
      </c>
      <c r="M1232" s="0" t="n">
        <v>792</v>
      </c>
      <c r="N1232" s="0" t="n">
        <v>1.054293</v>
      </c>
      <c r="O1232" s="0" t="n">
        <v>5</v>
      </c>
      <c r="P1232" s="0" t="n">
        <v>1</v>
      </c>
      <c r="Q1232" s="82" t="s">
        <v>527</v>
      </c>
      <c r="U1232" s="0" t="str">
        <f aca="false">IF(C1232="","",IF(COUNTIF(Campaigns!$A$7:$A$300,C1232)&gt;0,"✓",IF(N(K1232)=0,"– no spend","⚠ add to Campaigns tab")))</f>
        <v>✓</v>
      </c>
      <c r="V1232" s="83" t="n">
        <f aca="false">IF(K1232="","",K1232*IF(Settings!$B$22=Settings!$C$6,1,IF(Settings!$B$22="USD",1/INDEX(Settings!$B$29:$B$40,MONTH(A1232)),INDEX(Settings!$B$29:$B$40,MONTH(A1232)))))</f>
        <v>45.46</v>
      </c>
    </row>
    <row r="1233" customFormat="false" ht="15" hidden="false" customHeight="false" outlineLevel="0" collapsed="false">
      <c r="A1233" s="81" t="n">
        <v>46217</v>
      </c>
      <c r="B1233" s="81" t="n">
        <v>46217</v>
      </c>
      <c r="C1233" s="82" t="s">
        <v>176</v>
      </c>
      <c r="D1233" s="82" t="s">
        <v>530</v>
      </c>
      <c r="E1233" s="82" t="s">
        <v>529</v>
      </c>
      <c r="F1233" s="0" t="n">
        <v>5</v>
      </c>
      <c r="G1233" s="82" t="s">
        <v>524</v>
      </c>
      <c r="H1233" s="0" t="n">
        <v>16.822</v>
      </c>
      <c r="I1233" s="0" t="n">
        <v>10.32</v>
      </c>
      <c r="J1233" s="82" t="s">
        <v>528</v>
      </c>
      <c r="K1233" s="83" t="n">
        <v>84.11</v>
      </c>
      <c r="L1233" s="0" t="n">
        <v>4106</v>
      </c>
      <c r="M1233" s="0" t="n">
        <v>3892</v>
      </c>
      <c r="N1233" s="0" t="n">
        <v>1.054985</v>
      </c>
      <c r="O1233" s="0" t="n">
        <v>27</v>
      </c>
      <c r="P1233" s="0" t="n">
        <v>5</v>
      </c>
      <c r="Q1233" s="82" t="s">
        <v>527</v>
      </c>
      <c r="U1233" s="0" t="str">
        <f aca="false">IF(C1233="","",IF(COUNTIF(Campaigns!$A$7:$A$300,C1233)&gt;0,"✓",IF(N(K1233)=0,"– no spend","⚠ add to Campaigns tab")))</f>
        <v>✓</v>
      </c>
      <c r="V1233" s="83" t="n">
        <f aca="false">IF(K1233="","",K1233*IF(Settings!$B$22=Settings!$C$6,1,IF(Settings!$B$22="USD",1/INDEX(Settings!$B$29:$B$40,MONTH(A1233)),INDEX(Settings!$B$29:$B$40,MONTH(A1233)))))</f>
        <v>84.11</v>
      </c>
    </row>
    <row r="1234" customFormat="false" ht="15" hidden="false" customHeight="false" outlineLevel="0" collapsed="false">
      <c r="A1234" s="81" t="n">
        <v>46217</v>
      </c>
      <c r="B1234" s="81" t="n">
        <v>46217</v>
      </c>
      <c r="C1234" s="82" t="s">
        <v>169</v>
      </c>
      <c r="D1234" s="82" t="s">
        <v>530</v>
      </c>
      <c r="E1234" s="82" t="s">
        <v>529</v>
      </c>
      <c r="F1234" s="0" t="n">
        <v>6</v>
      </c>
      <c r="G1234" s="82" t="s">
        <v>531</v>
      </c>
      <c r="H1234" s="0" t="n">
        <v>24.20333333</v>
      </c>
      <c r="I1234" s="0" t="n">
        <v>41.29</v>
      </c>
      <c r="J1234" s="82" t="s">
        <v>528</v>
      </c>
      <c r="K1234" s="83" t="n">
        <v>145.22</v>
      </c>
      <c r="L1234" s="0" t="n">
        <v>5549</v>
      </c>
      <c r="M1234" s="0" t="n">
        <v>4017</v>
      </c>
      <c r="N1234" s="0" t="n">
        <v>1.381379</v>
      </c>
      <c r="O1234" s="0" t="n">
        <v>74</v>
      </c>
      <c r="P1234" s="0" t="n">
        <v>6</v>
      </c>
      <c r="Q1234" s="82" t="s">
        <v>527</v>
      </c>
      <c r="U1234" s="0" t="str">
        <f aca="false">IF(C1234="","",IF(COUNTIF(Campaigns!$A$7:$A$300,C1234)&gt;0,"✓",IF(N(K1234)=0,"– no spend","⚠ add to Campaigns tab")))</f>
        <v>✓</v>
      </c>
      <c r="V1234" s="83" t="n">
        <f aca="false">IF(K1234="","",K1234*IF(Settings!$B$22=Settings!$C$6,1,IF(Settings!$B$22="USD",1/INDEX(Settings!$B$29:$B$40,MONTH(A1234)),INDEX(Settings!$B$29:$B$40,MONTH(A1234)))))</f>
        <v>145.22</v>
      </c>
    </row>
    <row r="1235" customFormat="false" ht="15" hidden="false" customHeight="false" outlineLevel="0" collapsed="false">
      <c r="A1235" s="81" t="n">
        <v>46217</v>
      </c>
      <c r="B1235" s="81" t="n">
        <v>46217</v>
      </c>
      <c r="C1235" s="82" t="s">
        <v>181</v>
      </c>
      <c r="D1235" s="82" t="s">
        <v>530</v>
      </c>
      <c r="E1235" s="82" t="s">
        <v>529</v>
      </c>
      <c r="I1235" s="0" t="n">
        <v>10.32</v>
      </c>
      <c r="J1235" s="82" t="s">
        <v>528</v>
      </c>
      <c r="K1235" s="83" t="n">
        <v>80.16</v>
      </c>
      <c r="L1235" s="0" t="n">
        <v>4219</v>
      </c>
      <c r="M1235" s="0" t="n">
        <v>3072</v>
      </c>
      <c r="N1235" s="0" t="n">
        <v>1.373372</v>
      </c>
      <c r="O1235" s="0" t="n">
        <v>21</v>
      </c>
      <c r="P1235" s="0" t="n">
        <v>1</v>
      </c>
      <c r="Q1235" s="82" t="s">
        <v>527</v>
      </c>
      <c r="U1235" s="0" t="str">
        <f aca="false">IF(C1235="","",IF(COUNTIF(Campaigns!$A$7:$A$300,C1235)&gt;0,"✓",IF(N(K1235)=0,"– no spend","⚠ add to Campaigns tab")))</f>
        <v>✓</v>
      </c>
      <c r="V1235" s="83" t="n">
        <f aca="false">IF(K1235="","",K1235*IF(Settings!$B$22=Settings!$C$6,1,IF(Settings!$B$22="USD",1/INDEX(Settings!$B$29:$B$40,MONTH(A1235)),INDEX(Settings!$B$29:$B$40,MONTH(A1235)))))</f>
        <v>80.16</v>
      </c>
    </row>
    <row r="1236" customFormat="false" ht="15" hidden="false" customHeight="false" outlineLevel="0" collapsed="false">
      <c r="A1236" s="81" t="n">
        <v>46218</v>
      </c>
      <c r="B1236" s="81" t="n">
        <v>46218</v>
      </c>
      <c r="C1236" s="82" t="s">
        <v>167</v>
      </c>
      <c r="D1236" s="82" t="s">
        <v>522</v>
      </c>
      <c r="E1236" s="82" t="s">
        <v>523</v>
      </c>
      <c r="F1236" s="0" t="n">
        <v>5</v>
      </c>
      <c r="G1236" s="82" t="s">
        <v>524</v>
      </c>
      <c r="H1236" s="0" t="n">
        <v>13.98</v>
      </c>
      <c r="I1236" s="0" t="n">
        <v>50</v>
      </c>
      <c r="J1236" s="82" t="s">
        <v>528</v>
      </c>
      <c r="K1236" s="83" t="n">
        <v>69.9</v>
      </c>
      <c r="L1236" s="0" t="n">
        <v>6293</v>
      </c>
      <c r="M1236" s="0" t="n">
        <v>4739</v>
      </c>
      <c r="N1236" s="0" t="n">
        <v>1.327917</v>
      </c>
      <c r="O1236" s="0" t="n">
        <v>43</v>
      </c>
      <c r="P1236" s="0" t="n">
        <v>5</v>
      </c>
      <c r="Q1236" s="82" t="s">
        <v>527</v>
      </c>
      <c r="U1236" s="0" t="str">
        <f aca="false">IF(C1236="","",IF(COUNTIF(Campaigns!$A$7:$A$300,C1236)&gt;0,"✓",IF(N(K1236)=0,"– no spend","⚠ add to Campaigns tab")))</f>
        <v>✓</v>
      </c>
      <c r="V1236" s="83" t="n">
        <f aca="false">IF(K1236="","",K1236*IF(Settings!$B$22=Settings!$C$6,1,IF(Settings!$B$22="USD",1/INDEX(Settings!$B$29:$B$40,MONTH(A1236)),INDEX(Settings!$B$29:$B$40,MONTH(A1236)))))</f>
        <v>69.9</v>
      </c>
    </row>
    <row r="1237" customFormat="false" ht="15" hidden="false" customHeight="false" outlineLevel="0" collapsed="false">
      <c r="A1237" s="81" t="n">
        <v>46218</v>
      </c>
      <c r="B1237" s="81" t="n">
        <v>46218</v>
      </c>
      <c r="C1237" s="82" t="s">
        <v>166</v>
      </c>
      <c r="D1237" s="82" t="s">
        <v>522</v>
      </c>
      <c r="E1237" s="82" t="s">
        <v>523</v>
      </c>
      <c r="F1237" s="0" t="n">
        <v>8</v>
      </c>
      <c r="G1237" s="82" t="s">
        <v>524</v>
      </c>
      <c r="H1237" s="0" t="n">
        <v>30.1575</v>
      </c>
      <c r="I1237" s="82" t="s">
        <v>525</v>
      </c>
      <c r="J1237" s="82" t="s">
        <v>526</v>
      </c>
      <c r="K1237" s="83" t="n">
        <v>241.26</v>
      </c>
      <c r="L1237" s="0" t="n">
        <v>13284</v>
      </c>
      <c r="M1237" s="0" t="n">
        <v>11404</v>
      </c>
      <c r="N1237" s="0" t="n">
        <v>1.164854</v>
      </c>
      <c r="O1237" s="0" t="n">
        <v>125</v>
      </c>
      <c r="P1237" s="0" t="n">
        <v>8</v>
      </c>
      <c r="Q1237" s="82" t="s">
        <v>527</v>
      </c>
      <c r="U1237" s="0" t="str">
        <f aca="false">IF(C1237="","",IF(COUNTIF(Campaigns!$A$7:$A$300,C1237)&gt;0,"✓",IF(N(K1237)=0,"– no spend","⚠ add to Campaigns tab")))</f>
        <v>✓</v>
      </c>
      <c r="V1237" s="83" t="n">
        <f aca="false">IF(K1237="","",K1237*IF(Settings!$B$22=Settings!$C$6,1,IF(Settings!$B$22="USD",1/INDEX(Settings!$B$29:$B$40,MONTH(A1237)),INDEX(Settings!$B$29:$B$40,MONTH(A1237)))))</f>
        <v>241.26</v>
      </c>
    </row>
    <row r="1238" customFormat="false" ht="15" hidden="false" customHeight="false" outlineLevel="0" collapsed="false">
      <c r="A1238" s="81" t="n">
        <v>46218</v>
      </c>
      <c r="B1238" s="81" t="n">
        <v>46218</v>
      </c>
      <c r="C1238" s="82" t="s">
        <v>177</v>
      </c>
      <c r="D1238" s="82" t="s">
        <v>530</v>
      </c>
      <c r="E1238" s="82" t="s">
        <v>529</v>
      </c>
      <c r="F1238" s="0" t="n">
        <v>5</v>
      </c>
      <c r="G1238" s="82" t="s">
        <v>524</v>
      </c>
      <c r="H1238" s="0" t="n">
        <v>10.516</v>
      </c>
      <c r="I1238" s="0" t="n">
        <v>20.65</v>
      </c>
      <c r="J1238" s="82" t="s">
        <v>528</v>
      </c>
      <c r="K1238" s="83" t="n">
        <v>52.58</v>
      </c>
      <c r="L1238" s="0" t="n">
        <v>7626</v>
      </c>
      <c r="M1238" s="0" t="n">
        <v>4618</v>
      </c>
      <c r="N1238" s="0" t="n">
        <v>1.651364</v>
      </c>
      <c r="O1238" s="0" t="n">
        <v>58</v>
      </c>
      <c r="P1238" s="0" t="n">
        <v>7</v>
      </c>
      <c r="Q1238" s="82" t="s">
        <v>527</v>
      </c>
      <c r="U1238" s="0" t="str">
        <f aca="false">IF(C1238="","",IF(COUNTIF(Campaigns!$A$7:$A$300,C1238)&gt;0,"✓",IF(N(K1238)=0,"– no spend","⚠ add to Campaigns tab")))</f>
        <v>✓</v>
      </c>
      <c r="V1238" s="83" t="n">
        <f aca="false">IF(K1238="","",K1238*IF(Settings!$B$22=Settings!$C$6,1,IF(Settings!$B$22="USD",1/INDEX(Settings!$B$29:$B$40,MONTH(A1238)),INDEX(Settings!$B$29:$B$40,MONTH(A1238)))))</f>
        <v>52.58</v>
      </c>
    </row>
    <row r="1239" customFormat="false" ht="15" hidden="false" customHeight="false" outlineLevel="0" collapsed="false">
      <c r="A1239" s="81" t="n">
        <v>46218</v>
      </c>
      <c r="B1239" s="81" t="n">
        <v>46218</v>
      </c>
      <c r="C1239" s="82" t="s">
        <v>180</v>
      </c>
      <c r="D1239" s="82" t="s">
        <v>530</v>
      </c>
      <c r="E1239" s="82" t="s">
        <v>529</v>
      </c>
      <c r="F1239" s="0" t="n">
        <v>1</v>
      </c>
      <c r="G1239" s="82" t="s">
        <v>524</v>
      </c>
      <c r="H1239" s="0" t="n">
        <v>65.79</v>
      </c>
      <c r="I1239" s="0" t="n">
        <v>10.32</v>
      </c>
      <c r="J1239" s="82" t="s">
        <v>528</v>
      </c>
      <c r="K1239" s="83" t="n">
        <v>65.79</v>
      </c>
      <c r="L1239" s="0" t="n">
        <v>6807</v>
      </c>
      <c r="M1239" s="0" t="n">
        <v>4331</v>
      </c>
      <c r="N1239" s="0" t="n">
        <v>1.571692</v>
      </c>
      <c r="O1239" s="0" t="n">
        <v>83</v>
      </c>
      <c r="P1239" s="0" t="n">
        <v>1</v>
      </c>
      <c r="Q1239" s="82" t="s">
        <v>527</v>
      </c>
      <c r="U1239" s="0" t="str">
        <f aca="false">IF(C1239="","",IF(COUNTIF(Campaigns!$A$7:$A$300,C1239)&gt;0,"✓",IF(N(K1239)=0,"– no spend","⚠ add to Campaigns tab")))</f>
        <v>✓</v>
      </c>
      <c r="V1239" s="83" t="n">
        <f aca="false">IF(K1239="","",K1239*IF(Settings!$B$22=Settings!$C$6,1,IF(Settings!$B$22="USD",1/INDEX(Settings!$B$29:$B$40,MONTH(A1239)),INDEX(Settings!$B$29:$B$40,MONTH(A1239)))))</f>
        <v>65.79</v>
      </c>
    </row>
    <row r="1240" customFormat="false" ht="15" hidden="false" customHeight="false" outlineLevel="0" collapsed="false">
      <c r="A1240" s="81" t="n">
        <v>46218</v>
      </c>
      <c r="B1240" s="81" t="n">
        <v>46218</v>
      </c>
      <c r="C1240" s="82" t="s">
        <v>172</v>
      </c>
      <c r="D1240" s="82" t="s">
        <v>530</v>
      </c>
      <c r="E1240" s="82" t="s">
        <v>529</v>
      </c>
      <c r="F1240" s="0" t="n">
        <v>1</v>
      </c>
      <c r="G1240" s="82" t="s">
        <v>524</v>
      </c>
      <c r="H1240" s="0" t="n">
        <v>55.41</v>
      </c>
      <c r="I1240" s="0" t="n">
        <v>20.65</v>
      </c>
      <c r="J1240" s="82" t="s">
        <v>528</v>
      </c>
      <c r="K1240" s="83" t="n">
        <v>55.41</v>
      </c>
      <c r="L1240" s="0" t="n">
        <v>1818</v>
      </c>
      <c r="M1240" s="0" t="n">
        <v>1554</v>
      </c>
      <c r="N1240" s="0" t="n">
        <v>1.169884</v>
      </c>
      <c r="O1240" s="0" t="n">
        <v>23</v>
      </c>
      <c r="P1240" s="0" t="n">
        <v>1</v>
      </c>
      <c r="Q1240" s="82" t="s">
        <v>527</v>
      </c>
      <c r="U1240" s="0" t="str">
        <f aca="false">IF(C1240="","",IF(COUNTIF(Campaigns!$A$7:$A$300,C1240)&gt;0,"✓",IF(N(K1240)=0,"– no spend","⚠ add to Campaigns tab")))</f>
        <v>✓</v>
      </c>
      <c r="V1240" s="83" t="n">
        <f aca="false">IF(K1240="","",K1240*IF(Settings!$B$22=Settings!$C$6,1,IF(Settings!$B$22="USD",1/INDEX(Settings!$B$29:$B$40,MONTH(A1240)),INDEX(Settings!$B$29:$B$40,MONTH(A1240)))))</f>
        <v>55.41</v>
      </c>
    </row>
    <row r="1241" customFormat="false" ht="15" hidden="false" customHeight="false" outlineLevel="0" collapsed="false">
      <c r="A1241" s="81" t="n">
        <v>46218</v>
      </c>
      <c r="B1241" s="81" t="n">
        <v>46218</v>
      </c>
      <c r="C1241" s="82" t="s">
        <v>173</v>
      </c>
      <c r="D1241" s="82" t="s">
        <v>530</v>
      </c>
      <c r="E1241" s="82" t="s">
        <v>529</v>
      </c>
      <c r="F1241" s="0" t="n">
        <v>8</v>
      </c>
      <c r="G1241" s="82" t="s">
        <v>524</v>
      </c>
      <c r="H1241" s="0" t="n">
        <v>8.02625</v>
      </c>
      <c r="I1241" s="0" t="n">
        <v>25.65</v>
      </c>
      <c r="J1241" s="82" t="s">
        <v>528</v>
      </c>
      <c r="K1241" s="83" t="n">
        <v>64.21</v>
      </c>
      <c r="L1241" s="0" t="n">
        <v>1860</v>
      </c>
      <c r="M1241" s="0" t="n">
        <v>1619</v>
      </c>
      <c r="N1241" s="0" t="n">
        <v>1.148857</v>
      </c>
      <c r="O1241" s="0" t="n">
        <v>32</v>
      </c>
      <c r="P1241" s="0" t="n">
        <v>8</v>
      </c>
      <c r="Q1241" s="82" t="s">
        <v>527</v>
      </c>
      <c r="U1241" s="0" t="str">
        <f aca="false">IF(C1241="","",IF(COUNTIF(Campaigns!$A$7:$A$300,C1241)&gt;0,"✓",IF(N(K1241)=0,"– no spend","⚠ add to Campaigns tab")))</f>
        <v>✓</v>
      </c>
      <c r="V1241" s="83" t="n">
        <f aca="false">IF(K1241="","",K1241*IF(Settings!$B$22=Settings!$C$6,1,IF(Settings!$B$22="USD",1/INDEX(Settings!$B$29:$B$40,MONTH(A1241)),INDEX(Settings!$B$29:$B$40,MONTH(A1241)))))</f>
        <v>64.21</v>
      </c>
    </row>
    <row r="1242" customFormat="false" ht="15" hidden="false" customHeight="false" outlineLevel="0" collapsed="false">
      <c r="A1242" s="81" t="n">
        <v>46218</v>
      </c>
      <c r="B1242" s="81" t="n">
        <v>46218</v>
      </c>
      <c r="C1242" s="82" t="s">
        <v>178</v>
      </c>
      <c r="D1242" s="82" t="s">
        <v>530</v>
      </c>
      <c r="E1242" s="82" t="s">
        <v>529</v>
      </c>
      <c r="F1242" s="0" t="n">
        <v>2</v>
      </c>
      <c r="G1242" s="82" t="s">
        <v>524</v>
      </c>
      <c r="H1242" s="0" t="n">
        <v>17.285</v>
      </c>
      <c r="I1242" s="0" t="n">
        <v>15.48</v>
      </c>
      <c r="J1242" s="82" t="s">
        <v>528</v>
      </c>
      <c r="K1242" s="83" t="n">
        <v>34.57</v>
      </c>
      <c r="L1242" s="0" t="n">
        <v>960</v>
      </c>
      <c r="M1242" s="0" t="n">
        <v>850</v>
      </c>
      <c r="N1242" s="0" t="n">
        <v>1.129412</v>
      </c>
      <c r="O1242" s="0" t="n">
        <v>15</v>
      </c>
      <c r="P1242" s="0" t="n">
        <v>2</v>
      </c>
      <c r="Q1242" s="82" t="s">
        <v>527</v>
      </c>
      <c r="U1242" s="0" t="str">
        <f aca="false">IF(C1242="","",IF(COUNTIF(Campaigns!$A$7:$A$300,C1242)&gt;0,"✓",IF(N(K1242)=0,"– no spend","⚠ add to Campaigns tab")))</f>
        <v>✓</v>
      </c>
      <c r="V1242" s="83" t="n">
        <f aca="false">IF(K1242="","",K1242*IF(Settings!$B$22=Settings!$C$6,1,IF(Settings!$B$22="USD",1/INDEX(Settings!$B$29:$B$40,MONTH(A1242)),INDEX(Settings!$B$29:$B$40,MONTH(A1242)))))</f>
        <v>34.57</v>
      </c>
    </row>
    <row r="1243" customFormat="false" ht="15" hidden="false" customHeight="false" outlineLevel="0" collapsed="false">
      <c r="A1243" s="81" t="n">
        <v>46218</v>
      </c>
      <c r="B1243" s="81" t="n">
        <v>46218</v>
      </c>
      <c r="C1243" s="82" t="s">
        <v>176</v>
      </c>
      <c r="D1243" s="82" t="s">
        <v>530</v>
      </c>
      <c r="E1243" s="82" t="s">
        <v>529</v>
      </c>
      <c r="F1243" s="0" t="n">
        <v>6</v>
      </c>
      <c r="G1243" s="82" t="s">
        <v>524</v>
      </c>
      <c r="H1243" s="0" t="n">
        <v>8.73166667</v>
      </c>
      <c r="I1243" s="0" t="n">
        <v>10.32</v>
      </c>
      <c r="J1243" s="82" t="s">
        <v>528</v>
      </c>
      <c r="K1243" s="83" t="n">
        <v>52.39</v>
      </c>
      <c r="L1243" s="0" t="n">
        <v>1998</v>
      </c>
      <c r="M1243" s="0" t="n">
        <v>1675</v>
      </c>
      <c r="N1243" s="0" t="n">
        <v>1.192836</v>
      </c>
      <c r="O1243" s="0" t="n">
        <v>21</v>
      </c>
      <c r="P1243" s="0" t="n">
        <v>6</v>
      </c>
      <c r="Q1243" s="82" t="s">
        <v>527</v>
      </c>
      <c r="U1243" s="0" t="str">
        <f aca="false">IF(C1243="","",IF(COUNTIF(Campaigns!$A$7:$A$300,C1243)&gt;0,"✓",IF(N(K1243)=0,"– no spend","⚠ add to Campaigns tab")))</f>
        <v>✓</v>
      </c>
      <c r="V1243" s="83" t="n">
        <f aca="false">IF(K1243="","",K1243*IF(Settings!$B$22=Settings!$C$6,1,IF(Settings!$B$22="USD",1/INDEX(Settings!$B$29:$B$40,MONTH(A1243)),INDEX(Settings!$B$29:$B$40,MONTH(A1243)))))</f>
        <v>52.39</v>
      </c>
    </row>
    <row r="1244" customFormat="false" ht="15" hidden="false" customHeight="false" outlineLevel="0" collapsed="false">
      <c r="A1244" s="81" t="n">
        <v>46218</v>
      </c>
      <c r="B1244" s="81" t="n">
        <v>46218</v>
      </c>
      <c r="C1244" s="82" t="s">
        <v>169</v>
      </c>
      <c r="D1244" s="82" t="s">
        <v>530</v>
      </c>
      <c r="E1244" s="82" t="s">
        <v>529</v>
      </c>
      <c r="F1244" s="0" t="n">
        <v>10</v>
      </c>
      <c r="G1244" s="82" t="s">
        <v>531</v>
      </c>
      <c r="H1244" s="0" t="n">
        <v>14.409</v>
      </c>
      <c r="I1244" s="0" t="n">
        <v>41.29</v>
      </c>
      <c r="J1244" s="82" t="s">
        <v>528</v>
      </c>
      <c r="K1244" s="83" t="n">
        <v>144.09</v>
      </c>
      <c r="L1244" s="0" t="n">
        <v>7013</v>
      </c>
      <c r="M1244" s="0" t="n">
        <v>5426</v>
      </c>
      <c r="N1244" s="0" t="n">
        <v>1.292481</v>
      </c>
      <c r="O1244" s="0" t="n">
        <v>77</v>
      </c>
      <c r="P1244" s="0" t="n">
        <v>10</v>
      </c>
      <c r="Q1244" s="82" t="s">
        <v>527</v>
      </c>
      <c r="U1244" s="0" t="str">
        <f aca="false">IF(C1244="","",IF(COUNTIF(Campaigns!$A$7:$A$300,C1244)&gt;0,"✓",IF(N(K1244)=0,"– no spend","⚠ add to Campaigns tab")))</f>
        <v>✓</v>
      </c>
      <c r="V1244" s="83" t="n">
        <f aca="false">IF(K1244="","",K1244*IF(Settings!$B$22=Settings!$C$6,1,IF(Settings!$B$22="USD",1/INDEX(Settings!$B$29:$B$40,MONTH(A1244)),INDEX(Settings!$B$29:$B$40,MONTH(A1244)))))</f>
        <v>144.09</v>
      </c>
    </row>
    <row r="1245" customFormat="false" ht="15" hidden="false" customHeight="false" outlineLevel="0" collapsed="false">
      <c r="A1245" s="81" t="n">
        <v>46218</v>
      </c>
      <c r="B1245" s="81" t="n">
        <v>46218</v>
      </c>
      <c r="C1245" s="82" t="s">
        <v>181</v>
      </c>
      <c r="D1245" s="82" t="s">
        <v>530</v>
      </c>
      <c r="E1245" s="82" t="s">
        <v>529</v>
      </c>
      <c r="I1245" s="0" t="n">
        <v>10.32</v>
      </c>
      <c r="J1245" s="82" t="s">
        <v>528</v>
      </c>
      <c r="K1245" s="83" t="n">
        <v>67.59</v>
      </c>
      <c r="L1245" s="0" t="n">
        <v>4962</v>
      </c>
      <c r="M1245" s="0" t="n">
        <v>3784</v>
      </c>
      <c r="N1245" s="0" t="n">
        <v>1.311311</v>
      </c>
      <c r="O1245" s="0" t="n">
        <v>17</v>
      </c>
      <c r="Q1245" s="82" t="s">
        <v>527</v>
      </c>
      <c r="U1245" s="0" t="str">
        <f aca="false">IF(C1245="","",IF(COUNTIF(Campaigns!$A$7:$A$300,C1245)&gt;0,"✓",IF(N(K1245)=0,"– no spend","⚠ add to Campaigns tab")))</f>
        <v>✓</v>
      </c>
      <c r="V1245" s="83" t="n">
        <f aca="false">IF(K1245="","",K1245*IF(Settings!$B$22=Settings!$C$6,1,IF(Settings!$B$22="USD",1/INDEX(Settings!$B$29:$B$40,MONTH(A1245)),INDEX(Settings!$B$29:$B$40,MONTH(A1245)))))</f>
        <v>67.59</v>
      </c>
    </row>
    <row r="1246" customFormat="false" ht="15" hidden="false" customHeight="false" outlineLevel="0" collapsed="false">
      <c r="A1246" s="81" t="n">
        <v>46219</v>
      </c>
      <c r="B1246" s="81" t="n">
        <v>46219</v>
      </c>
      <c r="C1246" s="82" t="s">
        <v>167</v>
      </c>
      <c r="D1246" s="82" t="s">
        <v>522</v>
      </c>
      <c r="E1246" s="82" t="s">
        <v>523</v>
      </c>
      <c r="F1246" s="0" t="n">
        <v>1</v>
      </c>
      <c r="G1246" s="82" t="s">
        <v>524</v>
      </c>
      <c r="H1246" s="0" t="n">
        <v>42.51</v>
      </c>
      <c r="I1246" s="0" t="n">
        <v>50</v>
      </c>
      <c r="J1246" s="82" t="s">
        <v>528</v>
      </c>
      <c r="K1246" s="83" t="n">
        <v>42.51</v>
      </c>
      <c r="L1246" s="0" t="n">
        <v>5287</v>
      </c>
      <c r="M1246" s="0" t="n">
        <v>4074</v>
      </c>
      <c r="N1246" s="0" t="n">
        <v>1.297742</v>
      </c>
      <c r="O1246" s="0" t="n">
        <v>37</v>
      </c>
      <c r="P1246" s="0" t="n">
        <v>1</v>
      </c>
      <c r="Q1246" s="82" t="s">
        <v>527</v>
      </c>
      <c r="U1246" s="0" t="str">
        <f aca="false">IF(C1246="","",IF(COUNTIF(Campaigns!$A$7:$A$300,C1246)&gt;0,"✓",IF(N(K1246)=0,"– no spend","⚠ add to Campaigns tab")))</f>
        <v>✓</v>
      </c>
      <c r="V1246" s="83" t="n">
        <f aca="false">IF(K1246="","",K1246*IF(Settings!$B$22=Settings!$C$6,1,IF(Settings!$B$22="USD",1/INDEX(Settings!$B$29:$B$40,MONTH(A1246)),INDEX(Settings!$B$29:$B$40,MONTH(A1246)))))</f>
        <v>42.51</v>
      </c>
    </row>
    <row r="1247" customFormat="false" ht="15" hidden="false" customHeight="false" outlineLevel="0" collapsed="false">
      <c r="A1247" s="81" t="n">
        <v>46219</v>
      </c>
      <c r="B1247" s="81" t="n">
        <v>46219</v>
      </c>
      <c r="C1247" s="82" t="s">
        <v>166</v>
      </c>
      <c r="D1247" s="82" t="s">
        <v>522</v>
      </c>
      <c r="E1247" s="82" t="s">
        <v>523</v>
      </c>
      <c r="F1247" s="0" t="n">
        <v>1</v>
      </c>
      <c r="G1247" s="82" t="s">
        <v>524</v>
      </c>
      <c r="H1247" s="0" t="n">
        <v>172.23</v>
      </c>
      <c r="I1247" s="82" t="s">
        <v>525</v>
      </c>
      <c r="J1247" s="82" t="s">
        <v>526</v>
      </c>
      <c r="K1247" s="83" t="n">
        <v>172.23</v>
      </c>
      <c r="L1247" s="0" t="n">
        <v>10839</v>
      </c>
      <c r="M1247" s="0" t="n">
        <v>8711</v>
      </c>
      <c r="N1247" s="0" t="n">
        <v>1.244289</v>
      </c>
      <c r="O1247" s="0" t="n">
        <v>108</v>
      </c>
      <c r="P1247" s="0" t="n">
        <v>2</v>
      </c>
      <c r="Q1247" s="82" t="s">
        <v>527</v>
      </c>
      <c r="U1247" s="0" t="str">
        <f aca="false">IF(C1247="","",IF(COUNTIF(Campaigns!$A$7:$A$300,C1247)&gt;0,"✓",IF(N(K1247)=0,"– no spend","⚠ add to Campaigns tab")))</f>
        <v>✓</v>
      </c>
      <c r="V1247" s="83" t="n">
        <f aca="false">IF(K1247="","",K1247*IF(Settings!$B$22=Settings!$C$6,1,IF(Settings!$B$22="USD",1/INDEX(Settings!$B$29:$B$40,MONTH(A1247)),INDEX(Settings!$B$29:$B$40,MONTH(A1247)))))</f>
        <v>172.23</v>
      </c>
    </row>
    <row r="1248" customFormat="false" ht="15" hidden="false" customHeight="false" outlineLevel="0" collapsed="false">
      <c r="A1248" s="81" t="n">
        <v>46219</v>
      </c>
      <c r="B1248" s="81" t="n">
        <v>46219</v>
      </c>
      <c r="C1248" s="82" t="s">
        <v>177</v>
      </c>
      <c r="D1248" s="82" t="s">
        <v>530</v>
      </c>
      <c r="E1248" s="82" t="s">
        <v>529</v>
      </c>
      <c r="F1248" s="0" t="n">
        <v>2</v>
      </c>
      <c r="G1248" s="82" t="s">
        <v>524</v>
      </c>
      <c r="H1248" s="0" t="n">
        <v>17.845</v>
      </c>
      <c r="I1248" s="0" t="n">
        <v>20.65</v>
      </c>
      <c r="J1248" s="82" t="s">
        <v>528</v>
      </c>
      <c r="K1248" s="83" t="n">
        <v>35.69</v>
      </c>
      <c r="L1248" s="0" t="n">
        <v>6881</v>
      </c>
      <c r="M1248" s="0" t="n">
        <v>4345</v>
      </c>
      <c r="N1248" s="0" t="n">
        <v>1.583659</v>
      </c>
      <c r="O1248" s="0" t="n">
        <v>46</v>
      </c>
      <c r="P1248" s="0" t="n">
        <v>2</v>
      </c>
      <c r="Q1248" s="82" t="s">
        <v>527</v>
      </c>
      <c r="U1248" s="0" t="str">
        <f aca="false">IF(C1248="","",IF(COUNTIF(Campaigns!$A$7:$A$300,C1248)&gt;0,"✓",IF(N(K1248)=0,"– no spend","⚠ add to Campaigns tab")))</f>
        <v>✓</v>
      </c>
      <c r="V1248" s="83" t="n">
        <f aca="false">IF(K1248="","",K1248*IF(Settings!$B$22=Settings!$C$6,1,IF(Settings!$B$22="USD",1/INDEX(Settings!$B$29:$B$40,MONTH(A1248)),INDEX(Settings!$B$29:$B$40,MONTH(A1248)))))</f>
        <v>35.69</v>
      </c>
    </row>
    <row r="1249" customFormat="false" ht="15" hidden="false" customHeight="false" outlineLevel="0" collapsed="false">
      <c r="A1249" s="81" t="n">
        <v>46219</v>
      </c>
      <c r="B1249" s="81" t="n">
        <v>46219</v>
      </c>
      <c r="C1249" s="82" t="s">
        <v>180</v>
      </c>
      <c r="D1249" s="82" t="s">
        <v>530</v>
      </c>
      <c r="E1249" s="82" t="s">
        <v>529</v>
      </c>
      <c r="F1249" s="0" t="n">
        <v>6</v>
      </c>
      <c r="G1249" s="82" t="s">
        <v>524</v>
      </c>
      <c r="H1249" s="0" t="n">
        <v>8.355</v>
      </c>
      <c r="I1249" s="0" t="n">
        <v>10.32</v>
      </c>
      <c r="J1249" s="82" t="s">
        <v>528</v>
      </c>
      <c r="K1249" s="83" t="n">
        <v>50.13</v>
      </c>
      <c r="L1249" s="0" t="n">
        <v>5284</v>
      </c>
      <c r="M1249" s="0" t="n">
        <v>3613</v>
      </c>
      <c r="N1249" s="0" t="n">
        <v>1.462497</v>
      </c>
      <c r="O1249" s="0" t="n">
        <v>105</v>
      </c>
      <c r="P1249" s="0" t="n">
        <v>6</v>
      </c>
      <c r="Q1249" s="82" t="s">
        <v>527</v>
      </c>
      <c r="U1249" s="0" t="str">
        <f aca="false">IF(C1249="","",IF(COUNTIF(Campaigns!$A$7:$A$300,C1249)&gt;0,"✓",IF(N(K1249)=0,"– no spend","⚠ add to Campaigns tab")))</f>
        <v>✓</v>
      </c>
      <c r="V1249" s="83" t="n">
        <f aca="false">IF(K1249="","",K1249*IF(Settings!$B$22=Settings!$C$6,1,IF(Settings!$B$22="USD",1/INDEX(Settings!$B$29:$B$40,MONTH(A1249)),INDEX(Settings!$B$29:$B$40,MONTH(A1249)))))</f>
        <v>50.13</v>
      </c>
    </row>
    <row r="1250" customFormat="false" ht="15" hidden="false" customHeight="false" outlineLevel="0" collapsed="false">
      <c r="A1250" s="81" t="n">
        <v>46219</v>
      </c>
      <c r="B1250" s="81" t="n">
        <v>46219</v>
      </c>
      <c r="C1250" s="82" t="s">
        <v>172</v>
      </c>
      <c r="D1250" s="82" t="s">
        <v>530</v>
      </c>
      <c r="E1250" s="82" t="s">
        <v>529</v>
      </c>
      <c r="F1250" s="0" t="n">
        <v>3</v>
      </c>
      <c r="G1250" s="82" t="s">
        <v>524</v>
      </c>
      <c r="H1250" s="0" t="n">
        <v>16.07333333</v>
      </c>
      <c r="I1250" s="0" t="n">
        <v>20.65</v>
      </c>
      <c r="J1250" s="82" t="s">
        <v>528</v>
      </c>
      <c r="K1250" s="83" t="n">
        <v>48.22</v>
      </c>
      <c r="L1250" s="0" t="n">
        <v>2077</v>
      </c>
      <c r="M1250" s="0" t="n">
        <v>1739</v>
      </c>
      <c r="N1250" s="0" t="n">
        <v>1.194365</v>
      </c>
      <c r="O1250" s="0" t="n">
        <v>20</v>
      </c>
      <c r="P1250" s="0" t="n">
        <v>3</v>
      </c>
      <c r="Q1250" s="82" t="s">
        <v>527</v>
      </c>
      <c r="U1250" s="0" t="str">
        <f aca="false">IF(C1250="","",IF(COUNTIF(Campaigns!$A$7:$A$300,C1250)&gt;0,"✓",IF(N(K1250)=0,"– no spend","⚠ add to Campaigns tab")))</f>
        <v>✓</v>
      </c>
      <c r="V1250" s="83" t="n">
        <f aca="false">IF(K1250="","",K1250*IF(Settings!$B$22=Settings!$C$6,1,IF(Settings!$B$22="USD",1/INDEX(Settings!$B$29:$B$40,MONTH(A1250)),INDEX(Settings!$B$29:$B$40,MONTH(A1250)))))</f>
        <v>48.22</v>
      </c>
    </row>
    <row r="1251" customFormat="false" ht="15" hidden="false" customHeight="false" outlineLevel="0" collapsed="false">
      <c r="A1251" s="81" t="n">
        <v>46219</v>
      </c>
      <c r="B1251" s="81" t="n">
        <v>46219</v>
      </c>
      <c r="C1251" s="82" t="s">
        <v>173</v>
      </c>
      <c r="D1251" s="82" t="s">
        <v>530</v>
      </c>
      <c r="E1251" s="82" t="s">
        <v>529</v>
      </c>
      <c r="F1251" s="0" t="n">
        <v>2</v>
      </c>
      <c r="G1251" s="82" t="s">
        <v>524</v>
      </c>
      <c r="H1251" s="0" t="n">
        <v>25.09</v>
      </c>
      <c r="I1251" s="0" t="n">
        <v>25.65</v>
      </c>
      <c r="J1251" s="82" t="s">
        <v>528</v>
      </c>
      <c r="K1251" s="83" t="n">
        <v>50.18</v>
      </c>
      <c r="L1251" s="0" t="n">
        <v>2011</v>
      </c>
      <c r="M1251" s="0" t="n">
        <v>1739</v>
      </c>
      <c r="N1251" s="0" t="n">
        <v>1.156412</v>
      </c>
      <c r="O1251" s="0" t="n">
        <v>17</v>
      </c>
      <c r="P1251" s="0" t="n">
        <v>2</v>
      </c>
      <c r="Q1251" s="82" t="s">
        <v>527</v>
      </c>
      <c r="U1251" s="0" t="str">
        <f aca="false">IF(C1251="","",IF(COUNTIF(Campaigns!$A$7:$A$300,C1251)&gt;0,"✓",IF(N(K1251)=0,"– no spend","⚠ add to Campaigns tab")))</f>
        <v>✓</v>
      </c>
      <c r="V1251" s="83" t="n">
        <f aca="false">IF(K1251="","",K1251*IF(Settings!$B$22=Settings!$C$6,1,IF(Settings!$B$22="USD",1/INDEX(Settings!$B$29:$B$40,MONTH(A1251)),INDEX(Settings!$B$29:$B$40,MONTH(A1251)))))</f>
        <v>50.18</v>
      </c>
    </row>
    <row r="1252" customFormat="false" ht="15" hidden="false" customHeight="false" outlineLevel="0" collapsed="false">
      <c r="A1252" s="81" t="n">
        <v>46219</v>
      </c>
      <c r="B1252" s="81" t="n">
        <v>46219</v>
      </c>
      <c r="C1252" s="82" t="s">
        <v>178</v>
      </c>
      <c r="D1252" s="82" t="s">
        <v>530</v>
      </c>
      <c r="E1252" s="82" t="s">
        <v>529</v>
      </c>
      <c r="F1252" s="0" t="n">
        <v>2</v>
      </c>
      <c r="G1252" s="82" t="s">
        <v>524</v>
      </c>
      <c r="H1252" s="0" t="n">
        <v>14.96</v>
      </c>
      <c r="I1252" s="0" t="n">
        <v>15.48</v>
      </c>
      <c r="J1252" s="82" t="s">
        <v>528</v>
      </c>
      <c r="K1252" s="83" t="n">
        <v>29.92</v>
      </c>
      <c r="L1252" s="0" t="n">
        <v>1135</v>
      </c>
      <c r="M1252" s="0" t="n">
        <v>1046</v>
      </c>
      <c r="N1252" s="0" t="n">
        <v>1.085086</v>
      </c>
      <c r="O1252" s="0" t="n">
        <v>9</v>
      </c>
      <c r="P1252" s="0" t="n">
        <v>2</v>
      </c>
      <c r="Q1252" s="82" t="s">
        <v>527</v>
      </c>
      <c r="U1252" s="0" t="str">
        <f aca="false">IF(C1252="","",IF(COUNTIF(Campaigns!$A$7:$A$300,C1252)&gt;0,"✓",IF(N(K1252)=0,"– no spend","⚠ add to Campaigns tab")))</f>
        <v>✓</v>
      </c>
      <c r="V1252" s="83" t="n">
        <f aca="false">IF(K1252="","",K1252*IF(Settings!$B$22=Settings!$C$6,1,IF(Settings!$B$22="USD",1/INDEX(Settings!$B$29:$B$40,MONTH(A1252)),INDEX(Settings!$B$29:$B$40,MONTH(A1252)))))</f>
        <v>29.92</v>
      </c>
    </row>
    <row r="1253" customFormat="false" ht="15" hidden="false" customHeight="false" outlineLevel="0" collapsed="false">
      <c r="A1253" s="81" t="n">
        <v>46219</v>
      </c>
      <c r="B1253" s="81" t="n">
        <v>46219</v>
      </c>
      <c r="C1253" s="82" t="s">
        <v>176</v>
      </c>
      <c r="D1253" s="82" t="s">
        <v>530</v>
      </c>
      <c r="E1253" s="82" t="s">
        <v>529</v>
      </c>
      <c r="F1253" s="0" t="n">
        <v>2</v>
      </c>
      <c r="G1253" s="82" t="s">
        <v>524</v>
      </c>
      <c r="H1253" s="0" t="n">
        <v>23.945</v>
      </c>
      <c r="I1253" s="0" t="n">
        <v>10.32</v>
      </c>
      <c r="J1253" s="82" t="s">
        <v>528</v>
      </c>
      <c r="K1253" s="83" t="n">
        <v>47.89</v>
      </c>
      <c r="L1253" s="0" t="n">
        <v>2587</v>
      </c>
      <c r="M1253" s="0" t="n">
        <v>2221</v>
      </c>
      <c r="N1253" s="0" t="n">
        <v>1.164791</v>
      </c>
      <c r="O1253" s="0" t="n">
        <v>27</v>
      </c>
      <c r="P1253" s="0" t="n">
        <v>2</v>
      </c>
      <c r="Q1253" s="82" t="s">
        <v>527</v>
      </c>
      <c r="U1253" s="0" t="str">
        <f aca="false">IF(C1253="","",IF(COUNTIF(Campaigns!$A$7:$A$300,C1253)&gt;0,"✓",IF(N(K1253)=0,"– no spend","⚠ add to Campaigns tab")))</f>
        <v>✓</v>
      </c>
      <c r="V1253" s="83" t="n">
        <f aca="false">IF(K1253="","",K1253*IF(Settings!$B$22=Settings!$C$6,1,IF(Settings!$B$22="USD",1/INDEX(Settings!$B$29:$B$40,MONTH(A1253)),INDEX(Settings!$B$29:$B$40,MONTH(A1253)))))</f>
        <v>47.89</v>
      </c>
    </row>
    <row r="1254" customFormat="false" ht="15" hidden="false" customHeight="false" outlineLevel="0" collapsed="false">
      <c r="A1254" s="81" t="n">
        <v>46219</v>
      </c>
      <c r="B1254" s="81" t="n">
        <v>46219</v>
      </c>
      <c r="C1254" s="82" t="s">
        <v>169</v>
      </c>
      <c r="D1254" s="82" t="s">
        <v>530</v>
      </c>
      <c r="E1254" s="82" t="s">
        <v>529</v>
      </c>
      <c r="F1254" s="0" t="n">
        <v>2</v>
      </c>
      <c r="G1254" s="82" t="s">
        <v>531</v>
      </c>
      <c r="H1254" s="0" t="n">
        <v>50.355</v>
      </c>
      <c r="I1254" s="0" t="n">
        <v>41.29</v>
      </c>
      <c r="J1254" s="82" t="s">
        <v>528</v>
      </c>
      <c r="K1254" s="83" t="n">
        <v>100.71</v>
      </c>
      <c r="L1254" s="0" t="n">
        <v>10319</v>
      </c>
      <c r="M1254" s="0" t="n">
        <v>6076</v>
      </c>
      <c r="N1254" s="0" t="n">
        <v>1.698321</v>
      </c>
      <c r="O1254" s="0" t="n">
        <v>94</v>
      </c>
      <c r="P1254" s="0" t="n">
        <v>2</v>
      </c>
      <c r="Q1254" s="82" t="s">
        <v>527</v>
      </c>
      <c r="U1254" s="0" t="str">
        <f aca="false">IF(C1254="","",IF(COUNTIF(Campaigns!$A$7:$A$300,C1254)&gt;0,"✓",IF(N(K1254)=0,"– no spend","⚠ add to Campaigns tab")))</f>
        <v>✓</v>
      </c>
      <c r="V1254" s="83" t="n">
        <f aca="false">IF(K1254="","",K1254*IF(Settings!$B$22=Settings!$C$6,1,IF(Settings!$B$22="USD",1/INDEX(Settings!$B$29:$B$40,MONTH(A1254)),INDEX(Settings!$B$29:$B$40,MONTH(A1254)))))</f>
        <v>100.71</v>
      </c>
    </row>
    <row r="1255" customFormat="false" ht="15" hidden="false" customHeight="false" outlineLevel="0" collapsed="false">
      <c r="A1255" s="81" t="n">
        <v>46219</v>
      </c>
      <c r="B1255" s="81" t="n">
        <v>46219</v>
      </c>
      <c r="C1255" s="82" t="s">
        <v>181</v>
      </c>
      <c r="D1255" s="82" t="s">
        <v>530</v>
      </c>
      <c r="E1255" s="82" t="s">
        <v>529</v>
      </c>
      <c r="I1255" s="0" t="n">
        <v>10.32</v>
      </c>
      <c r="J1255" s="82" t="s">
        <v>528</v>
      </c>
      <c r="K1255" s="83" t="n">
        <v>48.72</v>
      </c>
      <c r="L1255" s="0" t="n">
        <v>3873</v>
      </c>
      <c r="M1255" s="0" t="n">
        <v>2754</v>
      </c>
      <c r="N1255" s="0" t="n">
        <v>1.406318</v>
      </c>
      <c r="O1255" s="0" t="n">
        <v>22</v>
      </c>
      <c r="Q1255" s="82" t="s">
        <v>527</v>
      </c>
      <c r="U1255" s="0" t="str">
        <f aca="false">IF(C1255="","",IF(COUNTIF(Campaigns!$A$7:$A$300,C1255)&gt;0,"✓",IF(N(K1255)=0,"– no spend","⚠ add to Campaigns tab")))</f>
        <v>✓</v>
      </c>
      <c r="V1255" s="83" t="n">
        <f aca="false">IF(K1255="","",K1255*IF(Settings!$B$22=Settings!$C$6,1,IF(Settings!$B$22="USD",1/INDEX(Settings!$B$29:$B$40,MONTH(A1255)),INDEX(Settings!$B$29:$B$40,MONTH(A1255)))))</f>
        <v>48.72</v>
      </c>
    </row>
    <row r="1256" customFormat="false" ht="15" hidden="false" customHeight="false" outlineLevel="0" collapsed="false">
      <c r="A1256" s="81" t="n">
        <v>46220</v>
      </c>
      <c r="B1256" s="81" t="n">
        <v>46220</v>
      </c>
      <c r="C1256" s="82" t="s">
        <v>167</v>
      </c>
      <c r="D1256" s="82" t="s">
        <v>522</v>
      </c>
      <c r="E1256" s="82" t="s">
        <v>523</v>
      </c>
      <c r="I1256" s="0" t="n">
        <v>50</v>
      </c>
      <c r="J1256" s="82" t="s">
        <v>528</v>
      </c>
      <c r="K1256" s="83" t="n">
        <v>36.18</v>
      </c>
      <c r="L1256" s="0" t="n">
        <v>3476</v>
      </c>
      <c r="M1256" s="0" t="n">
        <v>2708</v>
      </c>
      <c r="N1256" s="0" t="n">
        <v>1.283604</v>
      </c>
      <c r="O1256" s="0" t="n">
        <v>20</v>
      </c>
      <c r="Q1256" s="82" t="s">
        <v>527</v>
      </c>
      <c r="U1256" s="0" t="str">
        <f aca="false">IF(C1256="","",IF(COUNTIF(Campaigns!$A$7:$A$300,C1256)&gt;0,"✓",IF(N(K1256)=0,"– no spend","⚠ add to Campaigns tab")))</f>
        <v>✓</v>
      </c>
      <c r="V1256" s="83" t="n">
        <f aca="false">IF(K1256="","",K1256*IF(Settings!$B$22=Settings!$C$6,1,IF(Settings!$B$22="USD",1/INDEX(Settings!$B$29:$B$40,MONTH(A1256)),INDEX(Settings!$B$29:$B$40,MONTH(A1256)))))</f>
        <v>36.18</v>
      </c>
    </row>
    <row r="1257" customFormat="false" ht="15" hidden="false" customHeight="false" outlineLevel="0" collapsed="false">
      <c r="A1257" s="81" t="n">
        <v>46220</v>
      </c>
      <c r="B1257" s="81" t="n">
        <v>46220</v>
      </c>
      <c r="C1257" s="82" t="s">
        <v>166</v>
      </c>
      <c r="D1257" s="82" t="s">
        <v>522</v>
      </c>
      <c r="E1257" s="82" t="s">
        <v>523</v>
      </c>
      <c r="I1257" s="82" t="s">
        <v>525</v>
      </c>
      <c r="J1257" s="82" t="s">
        <v>526</v>
      </c>
      <c r="K1257" s="83" t="n">
        <v>136.12</v>
      </c>
      <c r="L1257" s="0" t="n">
        <v>7986</v>
      </c>
      <c r="M1257" s="0" t="n">
        <v>6755</v>
      </c>
      <c r="N1257" s="0" t="n">
        <v>1.182235</v>
      </c>
      <c r="O1257" s="0" t="n">
        <v>81</v>
      </c>
      <c r="Q1257" s="82" t="s">
        <v>527</v>
      </c>
      <c r="U1257" s="0" t="str">
        <f aca="false">IF(C1257="","",IF(COUNTIF(Campaigns!$A$7:$A$300,C1257)&gt;0,"✓",IF(N(K1257)=0,"– no spend","⚠ add to Campaigns tab")))</f>
        <v>✓</v>
      </c>
      <c r="V1257" s="83" t="n">
        <f aca="false">IF(K1257="","",K1257*IF(Settings!$B$22=Settings!$C$6,1,IF(Settings!$B$22="USD",1/INDEX(Settings!$B$29:$B$40,MONTH(A1257)),INDEX(Settings!$B$29:$B$40,MONTH(A1257)))))</f>
        <v>136.12</v>
      </c>
    </row>
    <row r="1258" customFormat="false" ht="15" hidden="false" customHeight="false" outlineLevel="0" collapsed="false">
      <c r="A1258" s="81" t="n">
        <v>46220</v>
      </c>
      <c r="B1258" s="81" t="n">
        <v>46220</v>
      </c>
      <c r="C1258" s="82" t="s">
        <v>177</v>
      </c>
      <c r="D1258" s="82" t="s">
        <v>530</v>
      </c>
      <c r="E1258" s="82" t="s">
        <v>529</v>
      </c>
      <c r="I1258" s="0" t="n">
        <v>20.65</v>
      </c>
      <c r="J1258" s="82" t="s">
        <v>528</v>
      </c>
      <c r="K1258" s="83" t="n">
        <v>30.11</v>
      </c>
      <c r="L1258" s="0" t="n">
        <v>4285</v>
      </c>
      <c r="M1258" s="0" t="n">
        <v>3015</v>
      </c>
      <c r="N1258" s="0" t="n">
        <v>1.421227</v>
      </c>
      <c r="O1258" s="0" t="n">
        <v>34</v>
      </c>
      <c r="Q1258" s="82" t="s">
        <v>527</v>
      </c>
      <c r="U1258" s="0" t="str">
        <f aca="false">IF(C1258="","",IF(COUNTIF(Campaigns!$A$7:$A$300,C1258)&gt;0,"✓",IF(N(K1258)=0,"– no spend","⚠ add to Campaigns tab")))</f>
        <v>✓</v>
      </c>
      <c r="V1258" s="83" t="n">
        <f aca="false">IF(K1258="","",K1258*IF(Settings!$B$22=Settings!$C$6,1,IF(Settings!$B$22="USD",1/INDEX(Settings!$B$29:$B$40,MONTH(A1258)),INDEX(Settings!$B$29:$B$40,MONTH(A1258)))))</f>
        <v>30.11</v>
      </c>
    </row>
    <row r="1259" customFormat="false" ht="15" hidden="false" customHeight="false" outlineLevel="0" collapsed="false">
      <c r="A1259" s="81" t="n">
        <v>46220</v>
      </c>
      <c r="B1259" s="81" t="n">
        <v>46220</v>
      </c>
      <c r="C1259" s="82" t="s">
        <v>180</v>
      </c>
      <c r="D1259" s="82" t="s">
        <v>530</v>
      </c>
      <c r="E1259" s="82" t="s">
        <v>529</v>
      </c>
      <c r="I1259" s="0" t="n">
        <v>10.32</v>
      </c>
      <c r="J1259" s="82" t="s">
        <v>528</v>
      </c>
      <c r="K1259" s="83" t="n">
        <v>38.51</v>
      </c>
      <c r="L1259" s="0" t="n">
        <v>2402</v>
      </c>
      <c r="M1259" s="0" t="n">
        <v>1806</v>
      </c>
      <c r="N1259" s="0" t="n">
        <v>1.330011</v>
      </c>
      <c r="O1259" s="0" t="n">
        <v>66</v>
      </c>
      <c r="Q1259" s="82" t="s">
        <v>527</v>
      </c>
      <c r="U1259" s="0" t="str">
        <f aca="false">IF(C1259="","",IF(COUNTIF(Campaigns!$A$7:$A$300,C1259)&gt;0,"✓",IF(N(K1259)=0,"– no spend","⚠ add to Campaigns tab")))</f>
        <v>✓</v>
      </c>
      <c r="V1259" s="83" t="n">
        <f aca="false">IF(K1259="","",K1259*IF(Settings!$B$22=Settings!$C$6,1,IF(Settings!$B$22="USD",1/INDEX(Settings!$B$29:$B$40,MONTH(A1259)),INDEX(Settings!$B$29:$B$40,MONTH(A1259)))))</f>
        <v>38.51</v>
      </c>
    </row>
    <row r="1260" customFormat="false" ht="15" hidden="false" customHeight="false" outlineLevel="0" collapsed="false">
      <c r="A1260" s="81" t="n">
        <v>46220</v>
      </c>
      <c r="B1260" s="81" t="n">
        <v>46220</v>
      </c>
      <c r="C1260" s="82" t="s">
        <v>172</v>
      </c>
      <c r="D1260" s="82" t="s">
        <v>530</v>
      </c>
      <c r="E1260" s="82" t="s">
        <v>529</v>
      </c>
      <c r="I1260" s="0" t="n">
        <v>20.65</v>
      </c>
      <c r="J1260" s="82" t="s">
        <v>528</v>
      </c>
      <c r="K1260" s="83" t="n">
        <v>47.66</v>
      </c>
      <c r="L1260" s="0" t="n">
        <v>1552</v>
      </c>
      <c r="M1260" s="0" t="n">
        <v>1378</v>
      </c>
      <c r="N1260" s="0" t="n">
        <v>1.12627</v>
      </c>
      <c r="O1260" s="0" t="n">
        <v>22</v>
      </c>
      <c r="Q1260" s="82" t="s">
        <v>527</v>
      </c>
      <c r="U1260" s="0" t="str">
        <f aca="false">IF(C1260="","",IF(COUNTIF(Campaigns!$A$7:$A$300,C1260)&gt;0,"✓",IF(N(K1260)=0,"– no spend","⚠ add to Campaigns tab")))</f>
        <v>✓</v>
      </c>
      <c r="V1260" s="83" t="n">
        <f aca="false">IF(K1260="","",K1260*IF(Settings!$B$22=Settings!$C$6,1,IF(Settings!$B$22="USD",1/INDEX(Settings!$B$29:$B$40,MONTH(A1260)),INDEX(Settings!$B$29:$B$40,MONTH(A1260)))))</f>
        <v>47.66</v>
      </c>
    </row>
    <row r="1261" customFormat="false" ht="15" hidden="false" customHeight="false" outlineLevel="0" collapsed="false">
      <c r="A1261" s="81" t="n">
        <v>46220</v>
      </c>
      <c r="B1261" s="81" t="n">
        <v>46220</v>
      </c>
      <c r="C1261" s="82" t="s">
        <v>173</v>
      </c>
      <c r="D1261" s="82" t="s">
        <v>530</v>
      </c>
      <c r="E1261" s="82" t="s">
        <v>529</v>
      </c>
      <c r="I1261" s="0" t="n">
        <v>25.65</v>
      </c>
      <c r="J1261" s="82" t="s">
        <v>528</v>
      </c>
      <c r="K1261" s="83" t="n">
        <v>41.1</v>
      </c>
      <c r="L1261" s="0" t="n">
        <v>1221</v>
      </c>
      <c r="M1261" s="0" t="n">
        <v>1046</v>
      </c>
      <c r="N1261" s="0" t="n">
        <v>1.167304</v>
      </c>
      <c r="O1261" s="0" t="n">
        <v>18</v>
      </c>
      <c r="Q1261" s="82" t="s">
        <v>527</v>
      </c>
      <c r="U1261" s="0" t="str">
        <f aca="false">IF(C1261="","",IF(COUNTIF(Campaigns!$A$7:$A$300,C1261)&gt;0,"✓",IF(N(K1261)=0,"– no spend","⚠ add to Campaigns tab")))</f>
        <v>✓</v>
      </c>
      <c r="V1261" s="83" t="n">
        <f aca="false">IF(K1261="","",K1261*IF(Settings!$B$22=Settings!$C$6,1,IF(Settings!$B$22="USD",1/INDEX(Settings!$B$29:$B$40,MONTH(A1261)),INDEX(Settings!$B$29:$B$40,MONTH(A1261)))))</f>
        <v>41.1</v>
      </c>
    </row>
    <row r="1262" customFormat="false" ht="15" hidden="false" customHeight="false" outlineLevel="0" collapsed="false">
      <c r="A1262" s="81" t="n">
        <v>46220</v>
      </c>
      <c r="B1262" s="81" t="n">
        <v>46220</v>
      </c>
      <c r="C1262" s="82" t="s">
        <v>178</v>
      </c>
      <c r="D1262" s="82" t="s">
        <v>530</v>
      </c>
      <c r="E1262" s="82" t="s">
        <v>529</v>
      </c>
      <c r="I1262" s="0" t="n">
        <v>15.48</v>
      </c>
      <c r="J1262" s="82" t="s">
        <v>528</v>
      </c>
      <c r="K1262" s="83" t="n">
        <v>28.64</v>
      </c>
      <c r="L1262" s="0" t="n">
        <v>899</v>
      </c>
      <c r="M1262" s="0" t="n">
        <v>806</v>
      </c>
      <c r="N1262" s="0" t="n">
        <v>1.115385</v>
      </c>
      <c r="O1262" s="0" t="n">
        <v>9</v>
      </c>
      <c r="Q1262" s="82" t="s">
        <v>527</v>
      </c>
      <c r="U1262" s="0" t="str">
        <f aca="false">IF(C1262="","",IF(COUNTIF(Campaigns!$A$7:$A$300,C1262)&gt;0,"✓",IF(N(K1262)=0,"– no spend","⚠ add to Campaigns tab")))</f>
        <v>✓</v>
      </c>
      <c r="V1262" s="83" t="n">
        <f aca="false">IF(K1262="","",K1262*IF(Settings!$B$22=Settings!$C$6,1,IF(Settings!$B$22="USD",1/INDEX(Settings!$B$29:$B$40,MONTH(A1262)),INDEX(Settings!$B$29:$B$40,MONTH(A1262)))))</f>
        <v>28.64</v>
      </c>
    </row>
    <row r="1263" customFormat="false" ht="15" hidden="false" customHeight="false" outlineLevel="0" collapsed="false">
      <c r="A1263" s="81" t="n">
        <v>46220</v>
      </c>
      <c r="B1263" s="81" t="n">
        <v>46220</v>
      </c>
      <c r="C1263" s="82" t="s">
        <v>176</v>
      </c>
      <c r="D1263" s="82" t="s">
        <v>530</v>
      </c>
      <c r="E1263" s="82" t="s">
        <v>529</v>
      </c>
      <c r="I1263" s="0" t="n">
        <v>10.32</v>
      </c>
      <c r="J1263" s="82" t="s">
        <v>528</v>
      </c>
      <c r="K1263" s="83" t="n">
        <v>46.23</v>
      </c>
      <c r="L1263" s="0" t="n">
        <v>1771</v>
      </c>
      <c r="M1263" s="0" t="n">
        <v>1593</v>
      </c>
      <c r="N1263" s="0" t="n">
        <v>1.111739</v>
      </c>
      <c r="O1263" s="0" t="n">
        <v>13</v>
      </c>
      <c r="Q1263" s="82" t="s">
        <v>527</v>
      </c>
      <c r="U1263" s="0" t="str">
        <f aca="false">IF(C1263="","",IF(COUNTIF(Campaigns!$A$7:$A$300,C1263)&gt;0,"✓",IF(N(K1263)=0,"– no spend","⚠ add to Campaigns tab")))</f>
        <v>✓</v>
      </c>
      <c r="V1263" s="83" t="n">
        <f aca="false">IF(K1263="","",K1263*IF(Settings!$B$22=Settings!$C$6,1,IF(Settings!$B$22="USD",1/INDEX(Settings!$B$29:$B$40,MONTH(A1263)),INDEX(Settings!$B$29:$B$40,MONTH(A1263)))))</f>
        <v>46.23</v>
      </c>
    </row>
    <row r="1264" customFormat="false" ht="15" hidden="false" customHeight="false" outlineLevel="0" collapsed="false">
      <c r="A1264" s="81" t="n">
        <v>46220</v>
      </c>
      <c r="B1264" s="81" t="n">
        <v>46220</v>
      </c>
      <c r="C1264" s="82" t="s">
        <v>169</v>
      </c>
      <c r="D1264" s="82" t="s">
        <v>530</v>
      </c>
      <c r="E1264" s="82" t="s">
        <v>529</v>
      </c>
      <c r="I1264" s="0" t="n">
        <v>41.29</v>
      </c>
      <c r="J1264" s="82" t="s">
        <v>528</v>
      </c>
      <c r="K1264" s="83" t="n">
        <v>84.95</v>
      </c>
      <c r="L1264" s="0" t="n">
        <v>6154</v>
      </c>
      <c r="M1264" s="0" t="n">
        <v>4063</v>
      </c>
      <c r="N1264" s="0" t="n">
        <v>1.514644</v>
      </c>
      <c r="O1264" s="0" t="n">
        <v>59</v>
      </c>
      <c r="Q1264" s="82" t="s">
        <v>527</v>
      </c>
      <c r="U1264" s="0" t="str">
        <f aca="false">IF(C1264="","",IF(COUNTIF(Campaigns!$A$7:$A$300,C1264)&gt;0,"✓",IF(N(K1264)=0,"– no spend","⚠ add to Campaigns tab")))</f>
        <v>✓</v>
      </c>
      <c r="V1264" s="83" t="n">
        <f aca="false">IF(K1264="","",K1264*IF(Settings!$B$22=Settings!$C$6,1,IF(Settings!$B$22="USD",1/INDEX(Settings!$B$29:$B$40,MONTH(A1264)),INDEX(Settings!$B$29:$B$40,MONTH(A1264)))))</f>
        <v>84.95</v>
      </c>
    </row>
    <row r="1265" customFormat="false" ht="15" hidden="false" customHeight="false" outlineLevel="0" collapsed="false">
      <c r="A1265" s="81" t="n">
        <v>46220</v>
      </c>
      <c r="B1265" s="81" t="n">
        <v>46220</v>
      </c>
      <c r="C1265" s="82" t="s">
        <v>181</v>
      </c>
      <c r="D1265" s="82" t="s">
        <v>530</v>
      </c>
      <c r="E1265" s="82" t="s">
        <v>529</v>
      </c>
      <c r="I1265" s="0" t="n">
        <v>10.32</v>
      </c>
      <c r="J1265" s="82" t="s">
        <v>528</v>
      </c>
      <c r="K1265" s="83" t="n">
        <v>36.1</v>
      </c>
      <c r="L1265" s="0" t="n">
        <v>2331</v>
      </c>
      <c r="M1265" s="0" t="n">
        <v>1742</v>
      </c>
      <c r="N1265" s="0" t="n">
        <v>1.338117</v>
      </c>
      <c r="O1265" s="0" t="n">
        <v>18</v>
      </c>
      <c r="Q1265" s="82" t="s">
        <v>527</v>
      </c>
      <c r="U1265" s="0" t="str">
        <f aca="false">IF(C1265="","",IF(COUNTIF(Campaigns!$A$7:$A$300,C1265)&gt;0,"✓",IF(N(K1265)=0,"– no spend","⚠ add to Campaigns tab")))</f>
        <v>✓</v>
      </c>
      <c r="V1265" s="83" t="n">
        <f aca="false">IF(K1265="","",K1265*IF(Settings!$B$22=Settings!$C$6,1,IF(Settings!$B$22="USD",1/INDEX(Settings!$B$29:$B$40,MONTH(A1265)),INDEX(Settings!$B$29:$B$40,MONTH(A1265)))))</f>
        <v>36.1</v>
      </c>
    </row>
    <row r="1266" customFormat="false" ht="15" hidden="false" customHeight="false" outlineLevel="0" collapsed="false">
      <c r="A1266" s="81" t="n">
        <v>46221</v>
      </c>
      <c r="B1266" s="81" t="n">
        <v>46221</v>
      </c>
      <c r="C1266" s="82" t="s">
        <v>167</v>
      </c>
      <c r="D1266" s="82" t="s">
        <v>522</v>
      </c>
      <c r="E1266" s="82" t="s">
        <v>523</v>
      </c>
      <c r="I1266" s="0" t="n">
        <v>50</v>
      </c>
      <c r="J1266" s="82" t="s">
        <v>528</v>
      </c>
      <c r="K1266" s="83" t="n">
        <v>26.73</v>
      </c>
      <c r="L1266" s="0" t="n">
        <v>2346</v>
      </c>
      <c r="M1266" s="0" t="n">
        <v>1916</v>
      </c>
      <c r="N1266" s="0" t="n">
        <v>1.224426</v>
      </c>
      <c r="O1266" s="0" t="n">
        <v>13</v>
      </c>
      <c r="Q1266" s="82" t="s">
        <v>527</v>
      </c>
      <c r="U1266" s="0" t="str">
        <f aca="false">IF(C1266="","",IF(COUNTIF(Campaigns!$A$7:$A$300,C1266)&gt;0,"✓",IF(N(K1266)=0,"– no spend","⚠ add to Campaigns tab")))</f>
        <v>✓</v>
      </c>
      <c r="V1266" s="83" t="n">
        <f aca="false">IF(K1266="","",K1266*IF(Settings!$B$22=Settings!$C$6,1,IF(Settings!$B$22="USD",1/INDEX(Settings!$B$29:$B$40,MONTH(A1266)),INDEX(Settings!$B$29:$B$40,MONTH(A1266)))))</f>
        <v>26.73</v>
      </c>
    </row>
    <row r="1267" customFormat="false" ht="15" hidden="false" customHeight="false" outlineLevel="0" collapsed="false">
      <c r="A1267" s="81" t="n">
        <v>46221</v>
      </c>
      <c r="B1267" s="81" t="n">
        <v>46221</v>
      </c>
      <c r="C1267" s="82" t="s">
        <v>166</v>
      </c>
      <c r="D1267" s="82" t="s">
        <v>522</v>
      </c>
      <c r="E1267" s="82" t="s">
        <v>523</v>
      </c>
      <c r="I1267" s="82" t="s">
        <v>525</v>
      </c>
      <c r="J1267" s="82" t="s">
        <v>526</v>
      </c>
      <c r="K1267" s="83" t="n">
        <v>113.83</v>
      </c>
      <c r="L1267" s="0" t="n">
        <v>6091</v>
      </c>
      <c r="M1267" s="0" t="n">
        <v>5322</v>
      </c>
      <c r="N1267" s="0" t="n">
        <v>1.144495</v>
      </c>
      <c r="O1267" s="0" t="n">
        <v>75</v>
      </c>
      <c r="Q1267" s="82" t="s">
        <v>527</v>
      </c>
      <c r="U1267" s="0" t="str">
        <f aca="false">IF(C1267="","",IF(COUNTIF(Campaigns!$A$7:$A$300,C1267)&gt;0,"✓",IF(N(K1267)=0,"– no spend","⚠ add to Campaigns tab")))</f>
        <v>✓</v>
      </c>
      <c r="V1267" s="83" t="n">
        <f aca="false">IF(K1267="","",K1267*IF(Settings!$B$22=Settings!$C$6,1,IF(Settings!$B$22="USD",1/INDEX(Settings!$B$29:$B$40,MONTH(A1267)),INDEX(Settings!$B$29:$B$40,MONTH(A1267)))))</f>
        <v>113.83</v>
      </c>
    </row>
    <row r="1268" customFormat="false" ht="15" hidden="false" customHeight="false" outlineLevel="0" collapsed="false">
      <c r="A1268" s="81" t="n">
        <v>46221</v>
      </c>
      <c r="B1268" s="81" t="n">
        <v>46221</v>
      </c>
      <c r="C1268" s="82" t="s">
        <v>177</v>
      </c>
      <c r="D1268" s="82" t="s">
        <v>530</v>
      </c>
      <c r="E1268" s="82" t="s">
        <v>529</v>
      </c>
      <c r="I1268" s="0" t="n">
        <v>20.65</v>
      </c>
      <c r="J1268" s="82" t="s">
        <v>528</v>
      </c>
      <c r="K1268" s="83" t="n">
        <v>25.94</v>
      </c>
      <c r="L1268" s="0" t="n">
        <v>3082</v>
      </c>
      <c r="M1268" s="0" t="n">
        <v>2303</v>
      </c>
      <c r="N1268" s="0" t="n">
        <v>1.338254</v>
      </c>
      <c r="O1268" s="0" t="n">
        <v>23</v>
      </c>
      <c r="Q1268" s="82" t="s">
        <v>527</v>
      </c>
      <c r="U1268" s="0" t="str">
        <f aca="false">IF(C1268="","",IF(COUNTIF(Campaigns!$A$7:$A$300,C1268)&gt;0,"✓",IF(N(K1268)=0,"– no spend","⚠ add to Campaigns tab")))</f>
        <v>✓</v>
      </c>
      <c r="V1268" s="83" t="n">
        <f aca="false">IF(K1268="","",K1268*IF(Settings!$B$22=Settings!$C$6,1,IF(Settings!$B$22="USD",1/INDEX(Settings!$B$29:$B$40,MONTH(A1268)),INDEX(Settings!$B$29:$B$40,MONTH(A1268)))))</f>
        <v>25.94</v>
      </c>
    </row>
    <row r="1269" customFormat="false" ht="15" hidden="false" customHeight="false" outlineLevel="0" collapsed="false">
      <c r="A1269" s="81" t="n">
        <v>46221</v>
      </c>
      <c r="B1269" s="81" t="n">
        <v>46221</v>
      </c>
      <c r="C1269" s="82" t="s">
        <v>180</v>
      </c>
      <c r="D1269" s="82" t="s">
        <v>530</v>
      </c>
      <c r="E1269" s="82" t="s">
        <v>529</v>
      </c>
      <c r="I1269" s="0" t="n">
        <v>10.32</v>
      </c>
      <c r="J1269" s="82" t="s">
        <v>528</v>
      </c>
      <c r="K1269" s="83" t="n">
        <v>28.75</v>
      </c>
      <c r="L1269" s="0" t="n">
        <v>1068</v>
      </c>
      <c r="M1269" s="0" t="n">
        <v>825</v>
      </c>
      <c r="N1269" s="0" t="n">
        <v>1.294545</v>
      </c>
      <c r="O1269" s="0" t="n">
        <v>67</v>
      </c>
      <c r="Q1269" s="82" t="s">
        <v>527</v>
      </c>
      <c r="U1269" s="0" t="str">
        <f aca="false">IF(C1269="","",IF(COUNTIF(Campaigns!$A$7:$A$300,C1269)&gt;0,"✓",IF(N(K1269)=0,"– no spend","⚠ add to Campaigns tab")))</f>
        <v>✓</v>
      </c>
      <c r="V1269" s="83" t="n">
        <f aca="false">IF(K1269="","",K1269*IF(Settings!$B$22=Settings!$C$6,1,IF(Settings!$B$22="USD",1/INDEX(Settings!$B$29:$B$40,MONTH(A1269)),INDEX(Settings!$B$29:$B$40,MONTH(A1269)))))</f>
        <v>28.75</v>
      </c>
    </row>
    <row r="1270" customFormat="false" ht="15" hidden="false" customHeight="false" outlineLevel="0" collapsed="false">
      <c r="A1270" s="81" t="n">
        <v>46221</v>
      </c>
      <c r="B1270" s="81" t="n">
        <v>46221</v>
      </c>
      <c r="C1270" s="82" t="s">
        <v>172</v>
      </c>
      <c r="D1270" s="82" t="s">
        <v>530</v>
      </c>
      <c r="E1270" s="82" t="s">
        <v>529</v>
      </c>
      <c r="I1270" s="0" t="n">
        <v>20.65</v>
      </c>
      <c r="J1270" s="82" t="s">
        <v>528</v>
      </c>
      <c r="K1270" s="83" t="n">
        <v>35.9</v>
      </c>
      <c r="L1270" s="0" t="n">
        <v>1114</v>
      </c>
      <c r="M1270" s="0" t="n">
        <v>1019</v>
      </c>
      <c r="N1270" s="0" t="n">
        <v>1.093229</v>
      </c>
      <c r="O1270" s="0" t="n">
        <v>10</v>
      </c>
      <c r="Q1270" s="82" t="s">
        <v>527</v>
      </c>
      <c r="U1270" s="0" t="str">
        <f aca="false">IF(C1270="","",IF(COUNTIF(Campaigns!$A$7:$A$300,C1270)&gt;0,"✓",IF(N(K1270)=0,"– no spend","⚠ add to Campaigns tab")))</f>
        <v>✓</v>
      </c>
      <c r="V1270" s="83" t="n">
        <f aca="false">IF(K1270="","",K1270*IF(Settings!$B$22=Settings!$C$6,1,IF(Settings!$B$22="USD",1/INDEX(Settings!$B$29:$B$40,MONTH(A1270)),INDEX(Settings!$B$29:$B$40,MONTH(A1270)))))</f>
        <v>35.9</v>
      </c>
    </row>
    <row r="1271" customFormat="false" ht="15" hidden="false" customHeight="false" outlineLevel="0" collapsed="false">
      <c r="A1271" s="81" t="n">
        <v>46221</v>
      </c>
      <c r="B1271" s="81" t="n">
        <v>46221</v>
      </c>
      <c r="C1271" s="82" t="s">
        <v>173</v>
      </c>
      <c r="D1271" s="82" t="s">
        <v>530</v>
      </c>
      <c r="E1271" s="82" t="s">
        <v>529</v>
      </c>
      <c r="I1271" s="0" t="n">
        <v>25.65</v>
      </c>
      <c r="J1271" s="82" t="s">
        <v>528</v>
      </c>
      <c r="K1271" s="83" t="n">
        <v>31.28</v>
      </c>
      <c r="L1271" s="0" t="n">
        <v>837</v>
      </c>
      <c r="M1271" s="0" t="n">
        <v>778</v>
      </c>
      <c r="N1271" s="0" t="n">
        <v>1.075835</v>
      </c>
      <c r="O1271" s="0" t="n">
        <v>11</v>
      </c>
      <c r="Q1271" s="82" t="s">
        <v>527</v>
      </c>
      <c r="U1271" s="0" t="str">
        <f aca="false">IF(C1271="","",IF(COUNTIF(Campaigns!$A$7:$A$300,C1271)&gt;0,"✓",IF(N(K1271)=0,"– no spend","⚠ add to Campaigns tab")))</f>
        <v>✓</v>
      </c>
      <c r="V1271" s="83" t="n">
        <f aca="false">IF(K1271="","",K1271*IF(Settings!$B$22=Settings!$C$6,1,IF(Settings!$B$22="USD",1/INDEX(Settings!$B$29:$B$40,MONTH(A1271)),INDEX(Settings!$B$29:$B$40,MONTH(A1271)))))</f>
        <v>31.28</v>
      </c>
    </row>
    <row r="1272" customFormat="false" ht="15" hidden="false" customHeight="false" outlineLevel="0" collapsed="false">
      <c r="A1272" s="81" t="n">
        <v>46221</v>
      </c>
      <c r="B1272" s="81" t="n">
        <v>46221</v>
      </c>
      <c r="C1272" s="82" t="s">
        <v>178</v>
      </c>
      <c r="D1272" s="82" t="s">
        <v>530</v>
      </c>
      <c r="E1272" s="82" t="s">
        <v>529</v>
      </c>
      <c r="I1272" s="0" t="n">
        <v>15.48</v>
      </c>
      <c r="J1272" s="82" t="s">
        <v>528</v>
      </c>
      <c r="K1272" s="83" t="n">
        <v>18.81</v>
      </c>
      <c r="L1272" s="0" t="n">
        <v>657</v>
      </c>
      <c r="M1272" s="0" t="n">
        <v>611</v>
      </c>
      <c r="N1272" s="0" t="n">
        <v>1.075286</v>
      </c>
      <c r="O1272" s="0" t="n">
        <v>8</v>
      </c>
      <c r="Q1272" s="82" t="s">
        <v>527</v>
      </c>
      <c r="U1272" s="0" t="str">
        <f aca="false">IF(C1272="","",IF(COUNTIF(Campaigns!$A$7:$A$300,C1272)&gt;0,"✓",IF(N(K1272)=0,"– no spend","⚠ add to Campaigns tab")))</f>
        <v>✓</v>
      </c>
      <c r="V1272" s="83" t="n">
        <f aca="false">IF(K1272="","",K1272*IF(Settings!$B$22=Settings!$C$6,1,IF(Settings!$B$22="USD",1/INDEX(Settings!$B$29:$B$40,MONTH(A1272)),INDEX(Settings!$B$29:$B$40,MONTH(A1272)))))</f>
        <v>18.81</v>
      </c>
    </row>
    <row r="1273" customFormat="false" ht="15" hidden="false" customHeight="false" outlineLevel="0" collapsed="false">
      <c r="A1273" s="81" t="n">
        <v>46221</v>
      </c>
      <c r="B1273" s="81" t="n">
        <v>46221</v>
      </c>
      <c r="C1273" s="82" t="s">
        <v>176</v>
      </c>
      <c r="D1273" s="82" t="s">
        <v>530</v>
      </c>
      <c r="E1273" s="82" t="s">
        <v>529</v>
      </c>
      <c r="I1273" s="0" t="n">
        <v>10.32</v>
      </c>
      <c r="J1273" s="82" t="s">
        <v>528</v>
      </c>
      <c r="K1273" s="83" t="n">
        <v>33.06</v>
      </c>
      <c r="L1273" s="0" t="n">
        <v>1278</v>
      </c>
      <c r="M1273" s="0" t="n">
        <v>1202</v>
      </c>
      <c r="N1273" s="0" t="n">
        <v>1.063228</v>
      </c>
      <c r="O1273" s="0" t="n">
        <v>11</v>
      </c>
      <c r="Q1273" s="82" t="s">
        <v>527</v>
      </c>
      <c r="U1273" s="0" t="str">
        <f aca="false">IF(C1273="","",IF(COUNTIF(Campaigns!$A$7:$A$300,C1273)&gt;0,"✓",IF(N(K1273)=0,"– no spend","⚠ add to Campaigns tab")))</f>
        <v>✓</v>
      </c>
      <c r="V1273" s="83" t="n">
        <f aca="false">IF(K1273="","",K1273*IF(Settings!$B$22=Settings!$C$6,1,IF(Settings!$B$22="USD",1/INDEX(Settings!$B$29:$B$40,MONTH(A1273)),INDEX(Settings!$B$29:$B$40,MONTH(A1273)))))</f>
        <v>33.06</v>
      </c>
    </row>
    <row r="1274" customFormat="false" ht="15" hidden="false" customHeight="false" outlineLevel="0" collapsed="false">
      <c r="A1274" s="81" t="n">
        <v>46221</v>
      </c>
      <c r="B1274" s="81" t="n">
        <v>46221</v>
      </c>
      <c r="C1274" s="82" t="s">
        <v>169</v>
      </c>
      <c r="D1274" s="82" t="s">
        <v>530</v>
      </c>
      <c r="E1274" s="82" t="s">
        <v>529</v>
      </c>
      <c r="I1274" s="0" t="n">
        <v>41.29</v>
      </c>
      <c r="J1274" s="82" t="s">
        <v>528</v>
      </c>
      <c r="K1274" s="83" t="n">
        <v>79.63</v>
      </c>
      <c r="L1274" s="0" t="n">
        <v>4430</v>
      </c>
      <c r="M1274" s="0" t="n">
        <v>3288</v>
      </c>
      <c r="N1274" s="0" t="n">
        <v>1.347324</v>
      </c>
      <c r="O1274" s="0" t="n">
        <v>62</v>
      </c>
      <c r="Q1274" s="82" t="s">
        <v>527</v>
      </c>
      <c r="U1274" s="0" t="str">
        <f aca="false">IF(C1274="","",IF(COUNTIF(Campaigns!$A$7:$A$300,C1274)&gt;0,"✓",IF(N(K1274)=0,"– no spend","⚠ add to Campaigns tab")))</f>
        <v>✓</v>
      </c>
      <c r="V1274" s="83" t="n">
        <f aca="false">IF(K1274="","",K1274*IF(Settings!$B$22=Settings!$C$6,1,IF(Settings!$B$22="USD",1/INDEX(Settings!$B$29:$B$40,MONTH(A1274)),INDEX(Settings!$B$29:$B$40,MONTH(A1274)))))</f>
        <v>79.63</v>
      </c>
    </row>
    <row r="1275" customFormat="false" ht="15" hidden="false" customHeight="false" outlineLevel="0" collapsed="false">
      <c r="A1275" s="81" t="n">
        <v>46221</v>
      </c>
      <c r="B1275" s="81" t="n">
        <v>46221</v>
      </c>
      <c r="C1275" s="82" t="s">
        <v>181</v>
      </c>
      <c r="D1275" s="82" t="s">
        <v>530</v>
      </c>
      <c r="E1275" s="82" t="s">
        <v>529</v>
      </c>
      <c r="I1275" s="0" t="n">
        <v>10.32</v>
      </c>
      <c r="J1275" s="82" t="s">
        <v>528</v>
      </c>
      <c r="K1275" s="83" t="n">
        <v>32.55</v>
      </c>
      <c r="L1275" s="0" t="n">
        <v>1807</v>
      </c>
      <c r="M1275" s="0" t="n">
        <v>1376</v>
      </c>
      <c r="N1275" s="0" t="n">
        <v>1.313227</v>
      </c>
      <c r="O1275" s="0" t="n">
        <v>12</v>
      </c>
      <c r="Q1275" s="82" t="s">
        <v>527</v>
      </c>
      <c r="U1275" s="0" t="str">
        <f aca="false">IF(C1275="","",IF(COUNTIF(Campaigns!$A$7:$A$300,C1275)&gt;0,"✓",IF(N(K1275)=0,"– no spend","⚠ add to Campaigns tab")))</f>
        <v>✓</v>
      </c>
      <c r="V1275" s="83" t="n">
        <f aca="false">IF(K1275="","",K1275*IF(Settings!$B$22=Settings!$C$6,1,IF(Settings!$B$22="USD",1/INDEX(Settings!$B$29:$B$40,MONTH(A1275)),INDEX(Settings!$B$29:$B$40,MONTH(A1275)))))</f>
        <v>32.55</v>
      </c>
    </row>
    <row r="1276" customFormat="false" ht="15" hidden="false" customHeight="false" outlineLevel="0" collapsed="false">
      <c r="A1276" s="81" t="n">
        <v>46222</v>
      </c>
      <c r="B1276" s="81" t="n">
        <v>46222</v>
      </c>
      <c r="C1276" s="82" t="s">
        <v>167</v>
      </c>
      <c r="D1276" s="82" t="s">
        <v>522</v>
      </c>
      <c r="E1276" s="82" t="s">
        <v>523</v>
      </c>
      <c r="I1276" s="0" t="n">
        <v>50</v>
      </c>
      <c r="J1276" s="82" t="s">
        <v>528</v>
      </c>
      <c r="K1276" s="83" t="n">
        <v>21.14</v>
      </c>
      <c r="L1276" s="0" t="n">
        <v>1042</v>
      </c>
      <c r="M1276" s="0" t="n">
        <v>773</v>
      </c>
      <c r="N1276" s="0" t="n">
        <v>1.347995</v>
      </c>
      <c r="O1276" s="0" t="n">
        <v>11</v>
      </c>
      <c r="Q1276" s="82" t="s">
        <v>527</v>
      </c>
      <c r="U1276" s="0" t="str">
        <f aca="false">IF(C1276="","",IF(COUNTIF(Campaigns!$A$7:$A$300,C1276)&gt;0,"✓",IF(N(K1276)=0,"– no spend","⚠ add to Campaigns tab")))</f>
        <v>✓</v>
      </c>
      <c r="V1276" s="83" t="n">
        <f aca="false">IF(K1276="","",K1276*IF(Settings!$B$22=Settings!$C$6,1,IF(Settings!$B$22="USD",1/INDEX(Settings!$B$29:$B$40,MONTH(A1276)),INDEX(Settings!$B$29:$B$40,MONTH(A1276)))))</f>
        <v>21.14</v>
      </c>
    </row>
    <row r="1277" customFormat="false" ht="15" hidden="false" customHeight="false" outlineLevel="0" collapsed="false">
      <c r="A1277" s="81" t="n">
        <v>46222</v>
      </c>
      <c r="B1277" s="81" t="n">
        <v>46222</v>
      </c>
      <c r="C1277" s="82" t="s">
        <v>166</v>
      </c>
      <c r="D1277" s="82" t="s">
        <v>522</v>
      </c>
      <c r="E1277" s="82" t="s">
        <v>523</v>
      </c>
      <c r="I1277" s="82" t="s">
        <v>525</v>
      </c>
      <c r="J1277" s="82" t="s">
        <v>526</v>
      </c>
      <c r="K1277" s="83" t="n">
        <v>74.98</v>
      </c>
      <c r="L1277" s="0" t="n">
        <v>3039</v>
      </c>
      <c r="M1277" s="0" t="n">
        <v>2346</v>
      </c>
      <c r="N1277" s="0" t="n">
        <v>1.295396</v>
      </c>
      <c r="O1277" s="0" t="n">
        <v>89</v>
      </c>
      <c r="Q1277" s="82" t="s">
        <v>527</v>
      </c>
      <c r="U1277" s="0" t="str">
        <f aca="false">IF(C1277="","",IF(COUNTIF(Campaigns!$A$7:$A$300,C1277)&gt;0,"✓",IF(N(K1277)=0,"– no spend","⚠ add to Campaigns tab")))</f>
        <v>✓</v>
      </c>
      <c r="V1277" s="83" t="n">
        <f aca="false">IF(K1277="","",K1277*IF(Settings!$B$22=Settings!$C$6,1,IF(Settings!$B$22="USD",1/INDEX(Settings!$B$29:$B$40,MONTH(A1277)),INDEX(Settings!$B$29:$B$40,MONTH(A1277)))))</f>
        <v>74.98</v>
      </c>
    </row>
    <row r="1278" customFormat="false" ht="15" hidden="false" customHeight="false" outlineLevel="0" collapsed="false">
      <c r="A1278" s="81" t="n">
        <v>46222</v>
      </c>
      <c r="B1278" s="81" t="n">
        <v>46222</v>
      </c>
      <c r="C1278" s="82" t="s">
        <v>177</v>
      </c>
      <c r="D1278" s="82" t="s">
        <v>530</v>
      </c>
      <c r="E1278" s="82" t="s">
        <v>529</v>
      </c>
      <c r="I1278" s="0" t="n">
        <v>20.65</v>
      </c>
      <c r="J1278" s="82" t="s">
        <v>528</v>
      </c>
      <c r="K1278" s="83" t="n">
        <v>20.91</v>
      </c>
      <c r="L1278" s="0" t="n">
        <v>1915</v>
      </c>
      <c r="M1278" s="0" t="n">
        <v>1349</v>
      </c>
      <c r="N1278" s="0" t="n">
        <v>1.41957</v>
      </c>
      <c r="O1278" s="0" t="n">
        <v>25</v>
      </c>
      <c r="Q1278" s="82" t="s">
        <v>527</v>
      </c>
      <c r="U1278" s="0" t="str">
        <f aca="false">IF(C1278="","",IF(COUNTIF(Campaigns!$A$7:$A$300,C1278)&gt;0,"✓",IF(N(K1278)=0,"– no spend","⚠ add to Campaigns tab")))</f>
        <v>✓</v>
      </c>
      <c r="V1278" s="83" t="n">
        <f aca="false">IF(K1278="","",K1278*IF(Settings!$B$22=Settings!$C$6,1,IF(Settings!$B$22="USD",1/INDEX(Settings!$B$29:$B$40,MONTH(A1278)),INDEX(Settings!$B$29:$B$40,MONTH(A1278)))))</f>
        <v>20.91</v>
      </c>
    </row>
    <row r="1279" customFormat="false" ht="15" hidden="false" customHeight="false" outlineLevel="0" collapsed="false">
      <c r="A1279" s="81" t="n">
        <v>46222</v>
      </c>
      <c r="B1279" s="81" t="n">
        <v>46222</v>
      </c>
      <c r="C1279" s="82" t="s">
        <v>180</v>
      </c>
      <c r="D1279" s="82" t="s">
        <v>530</v>
      </c>
      <c r="E1279" s="82" t="s">
        <v>529</v>
      </c>
      <c r="I1279" s="0" t="n">
        <v>10.32</v>
      </c>
      <c r="J1279" s="82" t="s">
        <v>528</v>
      </c>
      <c r="K1279" s="83" t="n">
        <v>51.93</v>
      </c>
      <c r="L1279" s="0" t="n">
        <v>929</v>
      </c>
      <c r="M1279" s="0" t="n">
        <v>527</v>
      </c>
      <c r="N1279" s="0" t="n">
        <v>1.762808</v>
      </c>
      <c r="O1279" s="0" t="n">
        <v>112</v>
      </c>
      <c r="Q1279" s="82" t="s">
        <v>527</v>
      </c>
      <c r="U1279" s="0" t="str">
        <f aca="false">IF(C1279="","",IF(COUNTIF(Campaigns!$A$7:$A$300,C1279)&gt;0,"✓",IF(N(K1279)=0,"– no spend","⚠ add to Campaigns tab")))</f>
        <v>✓</v>
      </c>
      <c r="V1279" s="83" t="n">
        <f aca="false">IF(K1279="","",K1279*IF(Settings!$B$22=Settings!$C$6,1,IF(Settings!$B$22="USD",1/INDEX(Settings!$B$29:$B$40,MONTH(A1279)),INDEX(Settings!$B$29:$B$40,MONTH(A1279)))))</f>
        <v>51.93</v>
      </c>
    </row>
    <row r="1280" customFormat="false" ht="15" hidden="false" customHeight="false" outlineLevel="0" collapsed="false">
      <c r="A1280" s="81" t="n">
        <v>46222</v>
      </c>
      <c r="B1280" s="81" t="n">
        <v>46222</v>
      </c>
      <c r="C1280" s="82" t="s">
        <v>172</v>
      </c>
      <c r="D1280" s="82" t="s">
        <v>530</v>
      </c>
      <c r="E1280" s="82" t="s">
        <v>529</v>
      </c>
      <c r="I1280" s="0" t="n">
        <v>20.65</v>
      </c>
      <c r="J1280" s="82" t="s">
        <v>528</v>
      </c>
      <c r="K1280" s="83" t="n">
        <v>15.25</v>
      </c>
      <c r="L1280" s="0" t="n">
        <v>385</v>
      </c>
      <c r="M1280" s="0" t="n">
        <v>340</v>
      </c>
      <c r="N1280" s="0" t="n">
        <v>1.132353</v>
      </c>
      <c r="O1280" s="0" t="n">
        <v>3</v>
      </c>
      <c r="Q1280" s="82" t="s">
        <v>527</v>
      </c>
      <c r="U1280" s="0" t="str">
        <f aca="false">IF(C1280="","",IF(COUNTIF(Campaigns!$A$7:$A$300,C1280)&gt;0,"✓",IF(N(K1280)=0,"– no spend","⚠ add to Campaigns tab")))</f>
        <v>✓</v>
      </c>
      <c r="V1280" s="83" t="n">
        <f aca="false">IF(K1280="","",K1280*IF(Settings!$B$22=Settings!$C$6,1,IF(Settings!$B$22="USD",1/INDEX(Settings!$B$29:$B$40,MONTH(A1280)),INDEX(Settings!$B$29:$B$40,MONTH(A1280)))))</f>
        <v>15.25</v>
      </c>
    </row>
    <row r="1281" customFormat="false" ht="15" hidden="false" customHeight="false" outlineLevel="0" collapsed="false">
      <c r="A1281" s="81" t="n">
        <v>46222</v>
      </c>
      <c r="B1281" s="81" t="n">
        <v>46222</v>
      </c>
      <c r="C1281" s="82" t="s">
        <v>173</v>
      </c>
      <c r="D1281" s="82" t="s">
        <v>530</v>
      </c>
      <c r="E1281" s="82" t="s">
        <v>529</v>
      </c>
      <c r="I1281" s="0" t="n">
        <v>25.65</v>
      </c>
      <c r="J1281" s="82" t="s">
        <v>528</v>
      </c>
      <c r="K1281" s="83" t="n">
        <v>17.97</v>
      </c>
      <c r="L1281" s="0" t="n">
        <v>463</v>
      </c>
      <c r="M1281" s="0" t="n">
        <v>397</v>
      </c>
      <c r="N1281" s="0" t="n">
        <v>1.166247</v>
      </c>
      <c r="Q1281" s="82" t="s">
        <v>527</v>
      </c>
      <c r="U1281" s="0" t="str">
        <f aca="false">IF(C1281="","",IF(COUNTIF(Campaigns!$A$7:$A$300,C1281)&gt;0,"✓",IF(N(K1281)=0,"– no spend","⚠ add to Campaigns tab")))</f>
        <v>✓</v>
      </c>
      <c r="V1281" s="83" t="n">
        <f aca="false">IF(K1281="","",K1281*IF(Settings!$B$22=Settings!$C$6,1,IF(Settings!$B$22="USD",1/INDEX(Settings!$B$29:$B$40,MONTH(A1281)),INDEX(Settings!$B$29:$B$40,MONTH(A1281)))))</f>
        <v>17.97</v>
      </c>
    </row>
    <row r="1282" customFormat="false" ht="15" hidden="false" customHeight="false" outlineLevel="0" collapsed="false">
      <c r="A1282" s="81" t="n">
        <v>46222</v>
      </c>
      <c r="B1282" s="81" t="n">
        <v>46222</v>
      </c>
      <c r="C1282" s="82" t="s">
        <v>178</v>
      </c>
      <c r="D1282" s="82" t="s">
        <v>530</v>
      </c>
      <c r="E1282" s="82" t="s">
        <v>529</v>
      </c>
      <c r="I1282" s="0" t="n">
        <v>15.48</v>
      </c>
      <c r="J1282" s="82" t="s">
        <v>528</v>
      </c>
      <c r="K1282" s="83" t="n">
        <v>14.79</v>
      </c>
      <c r="L1282" s="0" t="n">
        <v>255</v>
      </c>
      <c r="M1282" s="0" t="n">
        <v>226</v>
      </c>
      <c r="N1282" s="0" t="n">
        <v>1.128319</v>
      </c>
      <c r="O1282" s="0" t="n">
        <v>2</v>
      </c>
      <c r="Q1282" s="82" t="s">
        <v>527</v>
      </c>
      <c r="U1282" s="0" t="str">
        <f aca="false">IF(C1282="","",IF(COUNTIF(Campaigns!$A$7:$A$300,C1282)&gt;0,"✓",IF(N(K1282)=0,"– no spend","⚠ add to Campaigns tab")))</f>
        <v>✓</v>
      </c>
      <c r="V1282" s="83" t="n">
        <f aca="false">IF(K1282="","",K1282*IF(Settings!$B$22=Settings!$C$6,1,IF(Settings!$B$22="USD",1/INDEX(Settings!$B$29:$B$40,MONTH(A1282)),INDEX(Settings!$B$29:$B$40,MONTH(A1282)))))</f>
        <v>14.79</v>
      </c>
    </row>
    <row r="1283" customFormat="false" ht="15" hidden="false" customHeight="false" outlineLevel="0" collapsed="false">
      <c r="A1283" s="81" t="n">
        <v>46222</v>
      </c>
      <c r="B1283" s="81" t="n">
        <v>46222</v>
      </c>
      <c r="C1283" s="82" t="s">
        <v>176</v>
      </c>
      <c r="D1283" s="82" t="s">
        <v>530</v>
      </c>
      <c r="E1283" s="82" t="s">
        <v>529</v>
      </c>
      <c r="I1283" s="0" t="n">
        <v>10.32</v>
      </c>
      <c r="J1283" s="82" t="s">
        <v>528</v>
      </c>
      <c r="K1283" s="83" t="n">
        <v>43.67</v>
      </c>
      <c r="L1283" s="0" t="n">
        <v>956</v>
      </c>
      <c r="M1283" s="0" t="n">
        <v>783</v>
      </c>
      <c r="N1283" s="0" t="n">
        <v>1.220945</v>
      </c>
      <c r="O1283" s="0" t="n">
        <v>17</v>
      </c>
      <c r="Q1283" s="82" t="s">
        <v>527</v>
      </c>
      <c r="U1283" s="0" t="str">
        <f aca="false">IF(C1283="","",IF(COUNTIF(Campaigns!$A$7:$A$300,C1283)&gt;0,"✓",IF(N(K1283)=0,"– no spend","⚠ add to Campaigns tab")))</f>
        <v>✓</v>
      </c>
      <c r="V1283" s="83" t="n">
        <f aca="false">IF(K1283="","",K1283*IF(Settings!$B$22=Settings!$C$6,1,IF(Settings!$B$22="USD",1/INDEX(Settings!$B$29:$B$40,MONTH(A1283)),INDEX(Settings!$B$29:$B$40,MONTH(A1283)))))</f>
        <v>43.67</v>
      </c>
    </row>
    <row r="1284" customFormat="false" ht="15" hidden="false" customHeight="false" outlineLevel="0" collapsed="false">
      <c r="A1284" s="81" t="n">
        <v>46222</v>
      </c>
      <c r="B1284" s="81" t="n">
        <v>46222</v>
      </c>
      <c r="C1284" s="82" t="s">
        <v>169</v>
      </c>
      <c r="D1284" s="82" t="s">
        <v>530</v>
      </c>
      <c r="E1284" s="82" t="s">
        <v>529</v>
      </c>
      <c r="I1284" s="0" t="n">
        <v>41.29</v>
      </c>
      <c r="J1284" s="82" t="s">
        <v>528</v>
      </c>
      <c r="K1284" s="83" t="n">
        <v>40.99</v>
      </c>
      <c r="L1284" s="0" t="n">
        <v>3209</v>
      </c>
      <c r="M1284" s="0" t="n">
        <v>2209</v>
      </c>
      <c r="N1284" s="0" t="n">
        <v>1.452694</v>
      </c>
      <c r="O1284" s="0" t="n">
        <v>33</v>
      </c>
      <c r="Q1284" s="82" t="s">
        <v>527</v>
      </c>
      <c r="U1284" s="0" t="str">
        <f aca="false">IF(C1284="","",IF(COUNTIF(Campaigns!$A$7:$A$300,C1284)&gt;0,"✓",IF(N(K1284)=0,"– no spend","⚠ add to Campaigns tab")))</f>
        <v>✓</v>
      </c>
      <c r="V1284" s="83" t="n">
        <f aca="false">IF(K1284="","",K1284*IF(Settings!$B$22=Settings!$C$6,1,IF(Settings!$B$22="USD",1/INDEX(Settings!$B$29:$B$40,MONTH(A1284)),INDEX(Settings!$B$29:$B$40,MONTH(A1284)))))</f>
        <v>40.99</v>
      </c>
    </row>
    <row r="1285" customFormat="false" ht="15" hidden="false" customHeight="false" outlineLevel="0" collapsed="false">
      <c r="A1285" s="81" t="n">
        <v>46222</v>
      </c>
      <c r="B1285" s="81" t="n">
        <v>46222</v>
      </c>
      <c r="C1285" s="82" t="s">
        <v>181</v>
      </c>
      <c r="D1285" s="82" t="s">
        <v>530</v>
      </c>
      <c r="E1285" s="82" t="s">
        <v>529</v>
      </c>
      <c r="I1285" s="0" t="n">
        <v>10.32</v>
      </c>
      <c r="J1285" s="82" t="s">
        <v>528</v>
      </c>
      <c r="K1285" s="83" t="n">
        <v>27.61</v>
      </c>
      <c r="L1285" s="0" t="n">
        <v>1235</v>
      </c>
      <c r="M1285" s="0" t="n">
        <v>794</v>
      </c>
      <c r="N1285" s="0" t="n">
        <v>1.555416</v>
      </c>
      <c r="O1285" s="0" t="n">
        <v>10</v>
      </c>
      <c r="P1285" s="0" t="n">
        <v>1</v>
      </c>
      <c r="Q1285" s="82" t="s">
        <v>527</v>
      </c>
      <c r="U1285" s="0" t="str">
        <f aca="false">IF(C1285="","",IF(COUNTIF(Campaigns!$A$7:$A$300,C1285)&gt;0,"✓",IF(N(K1285)=0,"– no spend","⚠ add to Campaigns tab")))</f>
        <v>✓</v>
      </c>
      <c r="V1285" s="83" t="n">
        <f aca="false">IF(K1285="","",K1285*IF(Settings!$B$22=Settings!$C$6,1,IF(Settings!$B$22="USD",1/INDEX(Settings!$B$29:$B$40,MONTH(A1285)),INDEX(Settings!$B$29:$B$40,MONTH(A1285)))))</f>
        <v>27.61</v>
      </c>
    </row>
    <row r="1286" customFormat="false" ht="15" hidden="false" customHeight="false" outlineLevel="0" collapsed="false">
      <c r="A1286" s="81" t="n">
        <v>46223</v>
      </c>
      <c r="B1286" s="81" t="n">
        <v>46223</v>
      </c>
      <c r="C1286" s="82" t="s">
        <v>167</v>
      </c>
      <c r="D1286" s="82" t="s">
        <v>522</v>
      </c>
      <c r="E1286" s="82" t="s">
        <v>523</v>
      </c>
      <c r="I1286" s="0" t="n">
        <v>50</v>
      </c>
      <c r="J1286" s="82" t="s">
        <v>528</v>
      </c>
      <c r="K1286" s="83" t="n">
        <v>45.33</v>
      </c>
      <c r="L1286" s="0" t="n">
        <v>2923</v>
      </c>
      <c r="M1286" s="0" t="n">
        <v>1954</v>
      </c>
      <c r="N1286" s="0" t="n">
        <v>1.495906</v>
      </c>
      <c r="O1286" s="0" t="n">
        <v>30</v>
      </c>
      <c r="Q1286" s="82" t="s">
        <v>527</v>
      </c>
      <c r="U1286" s="0" t="str">
        <f aca="false">IF(C1286="","",IF(COUNTIF(Campaigns!$A$7:$A$300,C1286)&gt;0,"✓",IF(N(K1286)=0,"– no spend","⚠ add to Campaigns tab")))</f>
        <v>✓</v>
      </c>
      <c r="V1286" s="83" t="n">
        <f aca="false">IF(K1286="","",K1286*IF(Settings!$B$22=Settings!$C$6,1,IF(Settings!$B$22="USD",1/INDEX(Settings!$B$29:$B$40,MONTH(A1286)),INDEX(Settings!$B$29:$B$40,MONTH(A1286)))))</f>
        <v>45.33</v>
      </c>
    </row>
    <row r="1287" customFormat="false" ht="15" hidden="false" customHeight="false" outlineLevel="0" collapsed="false">
      <c r="A1287" s="81" t="n">
        <v>46223</v>
      </c>
      <c r="B1287" s="81" t="n">
        <v>46223</v>
      </c>
      <c r="C1287" s="82" t="s">
        <v>166</v>
      </c>
      <c r="D1287" s="82" t="s">
        <v>522</v>
      </c>
      <c r="E1287" s="82" t="s">
        <v>523</v>
      </c>
      <c r="I1287" s="82" t="s">
        <v>525</v>
      </c>
      <c r="J1287" s="82" t="s">
        <v>526</v>
      </c>
      <c r="K1287" s="83" t="n">
        <v>185.45</v>
      </c>
      <c r="L1287" s="0" t="n">
        <v>9028</v>
      </c>
      <c r="M1287" s="0" t="n">
        <v>6565</v>
      </c>
      <c r="N1287" s="0" t="n">
        <v>1.375171</v>
      </c>
      <c r="O1287" s="0" t="n">
        <v>163</v>
      </c>
      <c r="Q1287" s="82" t="s">
        <v>527</v>
      </c>
      <c r="U1287" s="0" t="str">
        <f aca="false">IF(C1287="","",IF(COUNTIF(Campaigns!$A$7:$A$300,C1287)&gt;0,"✓",IF(N(K1287)=0,"– no spend","⚠ add to Campaigns tab")))</f>
        <v>✓</v>
      </c>
      <c r="V1287" s="83" t="n">
        <f aca="false">IF(K1287="","",K1287*IF(Settings!$B$22=Settings!$C$6,1,IF(Settings!$B$22="USD",1/INDEX(Settings!$B$29:$B$40,MONTH(A1287)),INDEX(Settings!$B$29:$B$40,MONTH(A1287)))))</f>
        <v>185.45</v>
      </c>
    </row>
    <row r="1288" customFormat="false" ht="15" hidden="false" customHeight="false" outlineLevel="0" collapsed="false">
      <c r="A1288" s="81" t="n">
        <v>46223</v>
      </c>
      <c r="B1288" s="81" t="n">
        <v>46223</v>
      </c>
      <c r="C1288" s="82" t="s">
        <v>177</v>
      </c>
      <c r="D1288" s="82" t="s">
        <v>530</v>
      </c>
      <c r="E1288" s="82" t="s">
        <v>529</v>
      </c>
      <c r="I1288" s="0" t="n">
        <v>20.65</v>
      </c>
      <c r="J1288" s="82" t="s">
        <v>528</v>
      </c>
      <c r="K1288" s="83" t="n">
        <v>44.44</v>
      </c>
      <c r="L1288" s="0" t="n">
        <v>3458</v>
      </c>
      <c r="M1288" s="0" t="n">
        <v>2162</v>
      </c>
      <c r="N1288" s="0" t="n">
        <v>1.599445</v>
      </c>
      <c r="O1288" s="0" t="n">
        <v>28</v>
      </c>
      <c r="Q1288" s="82" t="s">
        <v>527</v>
      </c>
      <c r="U1288" s="0" t="str">
        <f aca="false">IF(C1288="","",IF(COUNTIF(Campaigns!$A$7:$A$300,C1288)&gt;0,"✓",IF(N(K1288)=0,"– no spend","⚠ add to Campaigns tab")))</f>
        <v>✓</v>
      </c>
      <c r="V1288" s="83" t="n">
        <f aca="false">IF(K1288="","",K1288*IF(Settings!$B$22=Settings!$C$6,1,IF(Settings!$B$22="USD",1/INDEX(Settings!$B$29:$B$40,MONTH(A1288)),INDEX(Settings!$B$29:$B$40,MONTH(A1288)))))</f>
        <v>44.44</v>
      </c>
    </row>
    <row r="1289" customFormat="false" ht="15" hidden="false" customHeight="false" outlineLevel="0" collapsed="false">
      <c r="A1289" s="81" t="n">
        <v>46223</v>
      </c>
      <c r="B1289" s="81" t="n">
        <v>46223</v>
      </c>
      <c r="C1289" s="82" t="s">
        <v>180</v>
      </c>
      <c r="D1289" s="82" t="s">
        <v>530</v>
      </c>
      <c r="E1289" s="82" t="s">
        <v>529</v>
      </c>
      <c r="I1289" s="0" t="n">
        <v>10.32</v>
      </c>
      <c r="J1289" s="82" t="s">
        <v>528</v>
      </c>
      <c r="K1289" s="83" t="n">
        <v>45.47</v>
      </c>
      <c r="L1289" s="0" t="n">
        <v>662</v>
      </c>
      <c r="M1289" s="0" t="n">
        <v>386</v>
      </c>
      <c r="N1289" s="0" t="n">
        <v>1.715026</v>
      </c>
      <c r="O1289" s="0" t="n">
        <v>89</v>
      </c>
      <c r="Q1289" s="82" t="s">
        <v>527</v>
      </c>
      <c r="U1289" s="0" t="str">
        <f aca="false">IF(C1289="","",IF(COUNTIF(Campaigns!$A$7:$A$300,C1289)&gt;0,"✓",IF(N(K1289)=0,"– no spend","⚠ add to Campaigns tab")))</f>
        <v>✓</v>
      </c>
      <c r="V1289" s="83" t="n">
        <f aca="false">IF(K1289="","",K1289*IF(Settings!$B$22=Settings!$C$6,1,IF(Settings!$B$22="USD",1/INDEX(Settings!$B$29:$B$40,MONTH(A1289)),INDEX(Settings!$B$29:$B$40,MONTH(A1289)))))</f>
        <v>45.47</v>
      </c>
    </row>
    <row r="1290" customFormat="false" ht="15" hidden="false" customHeight="false" outlineLevel="0" collapsed="false">
      <c r="A1290" s="81" t="n">
        <v>46223</v>
      </c>
      <c r="B1290" s="81" t="n">
        <v>46223</v>
      </c>
      <c r="C1290" s="82" t="s">
        <v>172</v>
      </c>
      <c r="D1290" s="82" t="s">
        <v>530</v>
      </c>
      <c r="E1290" s="82" t="s">
        <v>529</v>
      </c>
      <c r="I1290" s="0" t="n">
        <v>20.65</v>
      </c>
      <c r="J1290" s="82" t="s">
        <v>528</v>
      </c>
      <c r="K1290" s="83" t="n">
        <v>40.36</v>
      </c>
      <c r="L1290" s="0" t="n">
        <v>987</v>
      </c>
      <c r="M1290" s="0" t="n">
        <v>806</v>
      </c>
      <c r="N1290" s="0" t="n">
        <v>1.224566</v>
      </c>
      <c r="O1290" s="0" t="n">
        <v>9</v>
      </c>
      <c r="Q1290" s="82" t="s">
        <v>527</v>
      </c>
      <c r="U1290" s="0" t="str">
        <f aca="false">IF(C1290="","",IF(COUNTIF(Campaigns!$A$7:$A$300,C1290)&gt;0,"✓",IF(N(K1290)=0,"– no spend","⚠ add to Campaigns tab")))</f>
        <v>✓</v>
      </c>
      <c r="V1290" s="83" t="n">
        <f aca="false">IF(K1290="","",K1290*IF(Settings!$B$22=Settings!$C$6,1,IF(Settings!$B$22="USD",1/INDEX(Settings!$B$29:$B$40,MONTH(A1290)),INDEX(Settings!$B$29:$B$40,MONTH(A1290)))))</f>
        <v>40.36</v>
      </c>
    </row>
    <row r="1291" customFormat="false" ht="15" hidden="false" customHeight="false" outlineLevel="0" collapsed="false">
      <c r="A1291" s="81" t="n">
        <v>46223</v>
      </c>
      <c r="B1291" s="81" t="n">
        <v>46223</v>
      </c>
      <c r="C1291" s="82" t="s">
        <v>173</v>
      </c>
      <c r="D1291" s="82" t="s">
        <v>530</v>
      </c>
      <c r="E1291" s="82" t="s">
        <v>529</v>
      </c>
      <c r="I1291" s="0" t="n">
        <v>25.65</v>
      </c>
      <c r="J1291" s="82" t="s">
        <v>528</v>
      </c>
      <c r="K1291" s="83" t="n">
        <v>47.01</v>
      </c>
      <c r="L1291" s="0" t="n">
        <v>1056</v>
      </c>
      <c r="M1291" s="0" t="n">
        <v>810</v>
      </c>
      <c r="N1291" s="0" t="n">
        <v>1.303704</v>
      </c>
      <c r="O1291" s="0" t="n">
        <v>12</v>
      </c>
      <c r="Q1291" s="82" t="s">
        <v>527</v>
      </c>
      <c r="U1291" s="0" t="str">
        <f aca="false">IF(C1291="","",IF(COUNTIF(Campaigns!$A$7:$A$300,C1291)&gt;0,"✓",IF(N(K1291)=0,"– no spend","⚠ add to Campaigns tab")))</f>
        <v>✓</v>
      </c>
      <c r="V1291" s="83" t="n">
        <f aca="false">IF(K1291="","",K1291*IF(Settings!$B$22=Settings!$C$6,1,IF(Settings!$B$22="USD",1/INDEX(Settings!$B$29:$B$40,MONTH(A1291)),INDEX(Settings!$B$29:$B$40,MONTH(A1291)))))</f>
        <v>47.01</v>
      </c>
    </row>
    <row r="1292" customFormat="false" ht="15" hidden="false" customHeight="false" outlineLevel="0" collapsed="false">
      <c r="A1292" s="81" t="n">
        <v>46223</v>
      </c>
      <c r="B1292" s="81" t="n">
        <v>46223</v>
      </c>
      <c r="C1292" s="82" t="s">
        <v>178</v>
      </c>
      <c r="D1292" s="82" t="s">
        <v>530</v>
      </c>
      <c r="E1292" s="82" t="s">
        <v>529</v>
      </c>
      <c r="I1292" s="0" t="n">
        <v>15.48</v>
      </c>
      <c r="J1292" s="82" t="s">
        <v>528</v>
      </c>
      <c r="K1292" s="83" t="n">
        <v>29.87</v>
      </c>
      <c r="L1292" s="0" t="n">
        <v>564</v>
      </c>
      <c r="M1292" s="0" t="n">
        <v>440</v>
      </c>
      <c r="N1292" s="0" t="n">
        <v>1.281818</v>
      </c>
      <c r="O1292" s="0" t="n">
        <v>4</v>
      </c>
      <c r="Q1292" s="82" t="s">
        <v>527</v>
      </c>
      <c r="U1292" s="0" t="str">
        <f aca="false">IF(C1292="","",IF(COUNTIF(Campaigns!$A$7:$A$300,C1292)&gt;0,"✓",IF(N(K1292)=0,"– no spend","⚠ add to Campaigns tab")))</f>
        <v>✓</v>
      </c>
      <c r="V1292" s="83" t="n">
        <f aca="false">IF(K1292="","",K1292*IF(Settings!$B$22=Settings!$C$6,1,IF(Settings!$B$22="USD",1/INDEX(Settings!$B$29:$B$40,MONTH(A1292)),INDEX(Settings!$B$29:$B$40,MONTH(A1292)))))</f>
        <v>29.87</v>
      </c>
    </row>
    <row r="1293" customFormat="false" ht="15" hidden="false" customHeight="false" outlineLevel="0" collapsed="false">
      <c r="A1293" s="81" t="n">
        <v>46223</v>
      </c>
      <c r="B1293" s="81" t="n">
        <v>46223</v>
      </c>
      <c r="C1293" s="82" t="s">
        <v>176</v>
      </c>
      <c r="D1293" s="82" t="s">
        <v>530</v>
      </c>
      <c r="E1293" s="82" t="s">
        <v>529</v>
      </c>
      <c r="I1293" s="0" t="n">
        <v>10.32</v>
      </c>
      <c r="J1293" s="82" t="s">
        <v>528</v>
      </c>
      <c r="K1293" s="83" t="n">
        <v>50.28</v>
      </c>
      <c r="L1293" s="0" t="n">
        <v>1174</v>
      </c>
      <c r="M1293" s="0" t="n">
        <v>889</v>
      </c>
      <c r="N1293" s="0" t="n">
        <v>1.320585</v>
      </c>
      <c r="O1293" s="0" t="n">
        <v>22</v>
      </c>
      <c r="Q1293" s="82" t="s">
        <v>527</v>
      </c>
      <c r="U1293" s="0" t="str">
        <f aca="false">IF(C1293="","",IF(COUNTIF(Campaigns!$A$7:$A$300,C1293)&gt;0,"✓",IF(N(K1293)=0,"– no spend","⚠ add to Campaigns tab")))</f>
        <v>✓</v>
      </c>
      <c r="V1293" s="83" t="n">
        <f aca="false">IF(K1293="","",K1293*IF(Settings!$B$22=Settings!$C$6,1,IF(Settings!$B$22="USD",1/INDEX(Settings!$B$29:$B$40,MONTH(A1293)),INDEX(Settings!$B$29:$B$40,MONTH(A1293)))))</f>
        <v>50.28</v>
      </c>
    </row>
    <row r="1294" customFormat="false" ht="15" hidden="false" customHeight="false" outlineLevel="0" collapsed="false">
      <c r="A1294" s="81" t="n">
        <v>46223</v>
      </c>
      <c r="B1294" s="81" t="n">
        <v>46223</v>
      </c>
      <c r="C1294" s="82" t="s">
        <v>169</v>
      </c>
      <c r="D1294" s="82" t="s">
        <v>530</v>
      </c>
      <c r="E1294" s="82" t="s">
        <v>529</v>
      </c>
      <c r="I1294" s="0" t="n">
        <v>41.29</v>
      </c>
      <c r="J1294" s="82" t="s">
        <v>528</v>
      </c>
      <c r="K1294" s="83" t="n">
        <v>97.52</v>
      </c>
      <c r="L1294" s="0" t="n">
        <v>7289</v>
      </c>
      <c r="M1294" s="0" t="n">
        <v>4694</v>
      </c>
      <c r="N1294" s="0" t="n">
        <v>1.552833</v>
      </c>
      <c r="O1294" s="0" t="n">
        <v>74</v>
      </c>
      <c r="Q1294" s="82" t="s">
        <v>527</v>
      </c>
      <c r="U1294" s="0" t="str">
        <f aca="false">IF(C1294="","",IF(COUNTIF(Campaigns!$A$7:$A$300,C1294)&gt;0,"✓",IF(N(K1294)=0,"– no spend","⚠ add to Campaigns tab")))</f>
        <v>✓</v>
      </c>
      <c r="V1294" s="83" t="n">
        <f aca="false">IF(K1294="","",K1294*IF(Settings!$B$22=Settings!$C$6,1,IF(Settings!$B$22="USD",1/INDEX(Settings!$B$29:$B$40,MONTH(A1294)),INDEX(Settings!$B$29:$B$40,MONTH(A1294)))))</f>
        <v>97.52</v>
      </c>
    </row>
    <row r="1295" customFormat="false" ht="15" hidden="false" customHeight="false" outlineLevel="0" collapsed="false">
      <c r="A1295" s="81" t="n">
        <v>46223</v>
      </c>
      <c r="B1295" s="81" t="n">
        <v>46223</v>
      </c>
      <c r="C1295" s="82" t="s">
        <v>181</v>
      </c>
      <c r="D1295" s="82" t="s">
        <v>530</v>
      </c>
      <c r="E1295" s="82" t="s">
        <v>529</v>
      </c>
      <c r="I1295" s="0" t="n">
        <v>10.32</v>
      </c>
      <c r="J1295" s="82" t="s">
        <v>528</v>
      </c>
      <c r="K1295" s="83" t="n">
        <v>45.33</v>
      </c>
      <c r="L1295" s="0" t="n">
        <v>2437</v>
      </c>
      <c r="M1295" s="0" t="n">
        <v>1318</v>
      </c>
      <c r="N1295" s="0" t="n">
        <v>1.849014</v>
      </c>
      <c r="O1295" s="0" t="n">
        <v>10</v>
      </c>
      <c r="Q1295" s="82" t="s">
        <v>527</v>
      </c>
      <c r="U1295" s="0" t="str">
        <f aca="false">IF(C1295="","",IF(COUNTIF(Campaigns!$A$7:$A$300,C1295)&gt;0,"✓",IF(N(K1295)=0,"– no spend","⚠ add to Campaigns tab")))</f>
        <v>✓</v>
      </c>
      <c r="V1295" s="83" t="n">
        <f aca="false">IF(K1295="","",K1295*IF(Settings!$B$22=Settings!$C$6,1,IF(Settings!$B$22="USD",1/INDEX(Settings!$B$29:$B$40,MONTH(A1295)),INDEX(Settings!$B$29:$B$40,MONTH(A1295)))))</f>
        <v>45.33</v>
      </c>
    </row>
    <row r="1296" customFormat="false" ht="15" hidden="false" customHeight="false" outlineLevel="0" collapsed="false">
      <c r="A1296" s="81" t="n">
        <v>46224</v>
      </c>
      <c r="B1296" s="81" t="n">
        <v>46224</v>
      </c>
      <c r="C1296" s="82" t="s">
        <v>167</v>
      </c>
      <c r="D1296" s="82" t="s">
        <v>522</v>
      </c>
      <c r="E1296" s="82" t="s">
        <v>523</v>
      </c>
      <c r="I1296" s="0" t="n">
        <v>50</v>
      </c>
      <c r="J1296" s="82" t="s">
        <v>528</v>
      </c>
      <c r="K1296" s="83" t="n">
        <v>54.45</v>
      </c>
      <c r="L1296" s="0" t="n">
        <v>2504</v>
      </c>
      <c r="M1296" s="0" t="n">
        <v>1707</v>
      </c>
      <c r="N1296" s="0" t="n">
        <v>1.466901</v>
      </c>
      <c r="O1296" s="0" t="n">
        <v>31</v>
      </c>
      <c r="Q1296" s="82" t="s">
        <v>527</v>
      </c>
      <c r="U1296" s="0" t="str">
        <f aca="false">IF(C1296="","",IF(COUNTIF(Campaigns!$A$7:$A$300,C1296)&gt;0,"✓",IF(N(K1296)=0,"– no spend","⚠ add to Campaigns tab")))</f>
        <v>✓</v>
      </c>
      <c r="V1296" s="83" t="n">
        <f aca="false">IF(K1296="","",K1296*IF(Settings!$B$22=Settings!$C$6,1,IF(Settings!$B$22="USD",1/INDEX(Settings!$B$29:$B$40,MONTH(A1296)),INDEX(Settings!$B$29:$B$40,MONTH(A1296)))))</f>
        <v>54.45</v>
      </c>
    </row>
    <row r="1297" customFormat="false" ht="15" hidden="false" customHeight="false" outlineLevel="0" collapsed="false">
      <c r="A1297" s="81" t="n">
        <v>46224</v>
      </c>
      <c r="B1297" s="81" t="n">
        <v>46224</v>
      </c>
      <c r="C1297" s="82" t="s">
        <v>166</v>
      </c>
      <c r="D1297" s="82" t="s">
        <v>522</v>
      </c>
      <c r="E1297" s="82" t="s">
        <v>523</v>
      </c>
      <c r="I1297" s="82" t="s">
        <v>525</v>
      </c>
      <c r="J1297" s="82" t="s">
        <v>526</v>
      </c>
      <c r="K1297" s="83" t="n">
        <v>213.51</v>
      </c>
      <c r="L1297" s="0" t="n">
        <v>9942</v>
      </c>
      <c r="M1297" s="0" t="n">
        <v>7385</v>
      </c>
      <c r="N1297" s="0" t="n">
        <v>1.346242</v>
      </c>
      <c r="O1297" s="0" t="n">
        <v>245</v>
      </c>
      <c r="Q1297" s="82" t="s">
        <v>527</v>
      </c>
      <c r="U1297" s="0" t="str">
        <f aca="false">IF(C1297="","",IF(COUNTIF(Campaigns!$A$7:$A$300,C1297)&gt;0,"✓",IF(N(K1297)=0,"– no spend","⚠ add to Campaigns tab")))</f>
        <v>✓</v>
      </c>
      <c r="V1297" s="83" t="n">
        <f aca="false">IF(K1297="","",K1297*IF(Settings!$B$22=Settings!$C$6,1,IF(Settings!$B$22="USD",1/INDEX(Settings!$B$29:$B$40,MONTH(A1297)),INDEX(Settings!$B$29:$B$40,MONTH(A1297)))))</f>
        <v>213.51</v>
      </c>
    </row>
    <row r="1298" customFormat="false" ht="15" hidden="false" customHeight="false" outlineLevel="0" collapsed="false">
      <c r="A1298" s="81" t="n">
        <v>46224</v>
      </c>
      <c r="B1298" s="81" t="n">
        <v>46224</v>
      </c>
      <c r="C1298" s="82" t="s">
        <v>177</v>
      </c>
      <c r="D1298" s="82" t="s">
        <v>530</v>
      </c>
      <c r="E1298" s="82" t="s">
        <v>529</v>
      </c>
      <c r="I1298" s="0" t="n">
        <v>20.65</v>
      </c>
      <c r="J1298" s="82" t="s">
        <v>528</v>
      </c>
      <c r="K1298" s="83" t="n">
        <v>54.53</v>
      </c>
      <c r="L1298" s="0" t="n">
        <v>3343</v>
      </c>
      <c r="M1298" s="0" t="n">
        <v>2117</v>
      </c>
      <c r="N1298" s="0" t="n">
        <v>1.579121</v>
      </c>
      <c r="O1298" s="0" t="n">
        <v>47</v>
      </c>
      <c r="Q1298" s="82" t="s">
        <v>527</v>
      </c>
      <c r="U1298" s="0" t="str">
        <f aca="false">IF(C1298="","",IF(COUNTIF(Campaigns!$A$7:$A$300,C1298)&gt;0,"✓",IF(N(K1298)=0,"– no spend","⚠ add to Campaigns tab")))</f>
        <v>✓</v>
      </c>
      <c r="V1298" s="83" t="n">
        <f aca="false">IF(K1298="","",K1298*IF(Settings!$B$22=Settings!$C$6,1,IF(Settings!$B$22="USD",1/INDEX(Settings!$B$29:$B$40,MONTH(A1298)),INDEX(Settings!$B$29:$B$40,MONTH(A1298)))))</f>
        <v>54.53</v>
      </c>
    </row>
    <row r="1299" customFormat="false" ht="15" hidden="false" customHeight="false" outlineLevel="0" collapsed="false">
      <c r="A1299" s="81" t="n">
        <v>46224</v>
      </c>
      <c r="B1299" s="81" t="n">
        <v>46224</v>
      </c>
      <c r="C1299" s="82" t="s">
        <v>180</v>
      </c>
      <c r="D1299" s="82" t="s">
        <v>530</v>
      </c>
      <c r="E1299" s="82" t="s">
        <v>529</v>
      </c>
      <c r="I1299" s="0" t="n">
        <v>10.32</v>
      </c>
      <c r="J1299" s="82" t="s">
        <v>528</v>
      </c>
      <c r="K1299" s="83" t="n">
        <v>58.02</v>
      </c>
      <c r="L1299" s="0" t="n">
        <v>759</v>
      </c>
      <c r="M1299" s="0" t="n">
        <v>424</v>
      </c>
      <c r="N1299" s="0" t="n">
        <v>1.790094</v>
      </c>
      <c r="O1299" s="0" t="n">
        <v>103</v>
      </c>
      <c r="Q1299" s="82" t="s">
        <v>527</v>
      </c>
      <c r="U1299" s="0" t="str">
        <f aca="false">IF(C1299="","",IF(COUNTIF(Campaigns!$A$7:$A$300,C1299)&gt;0,"✓",IF(N(K1299)=0,"– no spend","⚠ add to Campaigns tab")))</f>
        <v>✓</v>
      </c>
      <c r="V1299" s="83" t="n">
        <f aca="false">IF(K1299="","",K1299*IF(Settings!$B$22=Settings!$C$6,1,IF(Settings!$B$22="USD",1/INDEX(Settings!$B$29:$B$40,MONTH(A1299)),INDEX(Settings!$B$29:$B$40,MONTH(A1299)))))</f>
        <v>58.02</v>
      </c>
    </row>
    <row r="1300" customFormat="false" ht="15" hidden="false" customHeight="false" outlineLevel="0" collapsed="false">
      <c r="A1300" s="81" t="n">
        <v>46224</v>
      </c>
      <c r="B1300" s="81" t="n">
        <v>46224</v>
      </c>
      <c r="C1300" s="82" t="s">
        <v>172</v>
      </c>
      <c r="D1300" s="82" t="s">
        <v>530</v>
      </c>
      <c r="E1300" s="82" t="s">
        <v>529</v>
      </c>
      <c r="I1300" s="0" t="n">
        <v>20.65</v>
      </c>
      <c r="J1300" s="82" t="s">
        <v>528</v>
      </c>
      <c r="K1300" s="83" t="n">
        <v>54.21</v>
      </c>
      <c r="L1300" s="0" t="n">
        <v>1374</v>
      </c>
      <c r="M1300" s="0" t="n">
        <v>1098</v>
      </c>
      <c r="N1300" s="0" t="n">
        <v>1.251366</v>
      </c>
      <c r="O1300" s="0" t="n">
        <v>11</v>
      </c>
      <c r="Q1300" s="82" t="s">
        <v>527</v>
      </c>
      <c r="U1300" s="0" t="str">
        <f aca="false">IF(C1300="","",IF(COUNTIF(Campaigns!$A$7:$A$300,C1300)&gt;0,"✓",IF(N(K1300)=0,"– no spend","⚠ add to Campaigns tab")))</f>
        <v>✓</v>
      </c>
      <c r="V1300" s="83" t="n">
        <f aca="false">IF(K1300="","",K1300*IF(Settings!$B$22=Settings!$C$6,1,IF(Settings!$B$22="USD",1/INDEX(Settings!$B$29:$B$40,MONTH(A1300)),INDEX(Settings!$B$29:$B$40,MONTH(A1300)))))</f>
        <v>54.21</v>
      </c>
    </row>
    <row r="1301" customFormat="false" ht="15" hidden="false" customHeight="false" outlineLevel="0" collapsed="false">
      <c r="A1301" s="81" t="n">
        <v>46224</v>
      </c>
      <c r="B1301" s="81" t="n">
        <v>46224</v>
      </c>
      <c r="C1301" s="82" t="s">
        <v>173</v>
      </c>
      <c r="D1301" s="82" t="s">
        <v>530</v>
      </c>
      <c r="E1301" s="82" t="s">
        <v>529</v>
      </c>
      <c r="I1301" s="0" t="n">
        <v>25.65</v>
      </c>
      <c r="J1301" s="82" t="s">
        <v>528</v>
      </c>
      <c r="K1301" s="83" t="n">
        <v>55.04</v>
      </c>
      <c r="L1301" s="0" t="n">
        <v>1152</v>
      </c>
      <c r="M1301" s="0" t="n">
        <v>875</v>
      </c>
      <c r="N1301" s="0" t="n">
        <v>1.316571</v>
      </c>
      <c r="O1301" s="0" t="n">
        <v>7</v>
      </c>
      <c r="P1301" s="0" t="n">
        <v>1</v>
      </c>
      <c r="Q1301" s="82" t="s">
        <v>527</v>
      </c>
      <c r="U1301" s="0" t="str">
        <f aca="false">IF(C1301="","",IF(COUNTIF(Campaigns!$A$7:$A$300,C1301)&gt;0,"✓",IF(N(K1301)=0,"– no spend","⚠ add to Campaigns tab")))</f>
        <v>✓</v>
      </c>
      <c r="V1301" s="83" t="n">
        <f aca="false">IF(K1301="","",K1301*IF(Settings!$B$22=Settings!$C$6,1,IF(Settings!$B$22="USD",1/INDEX(Settings!$B$29:$B$40,MONTH(A1301)),INDEX(Settings!$B$29:$B$40,MONTH(A1301)))))</f>
        <v>55.04</v>
      </c>
    </row>
    <row r="1302" customFormat="false" ht="15" hidden="false" customHeight="false" outlineLevel="0" collapsed="false">
      <c r="A1302" s="81" t="n">
        <v>46224</v>
      </c>
      <c r="B1302" s="81" t="n">
        <v>46224</v>
      </c>
      <c r="C1302" s="82" t="s">
        <v>178</v>
      </c>
      <c r="D1302" s="82" t="s">
        <v>530</v>
      </c>
      <c r="E1302" s="82" t="s">
        <v>529</v>
      </c>
      <c r="I1302" s="0" t="n">
        <v>15.48</v>
      </c>
      <c r="J1302" s="82" t="s">
        <v>528</v>
      </c>
      <c r="K1302" s="83" t="n">
        <v>32</v>
      </c>
      <c r="L1302" s="0" t="n">
        <v>731</v>
      </c>
      <c r="M1302" s="0" t="n">
        <v>621</v>
      </c>
      <c r="N1302" s="0" t="n">
        <v>1.177134</v>
      </c>
      <c r="O1302" s="0" t="n">
        <v>7</v>
      </c>
      <c r="Q1302" s="82" t="s">
        <v>527</v>
      </c>
      <c r="U1302" s="0" t="str">
        <f aca="false">IF(C1302="","",IF(COUNTIF(Campaigns!$A$7:$A$300,C1302)&gt;0,"✓",IF(N(K1302)=0,"– no spend","⚠ add to Campaigns tab")))</f>
        <v>✓</v>
      </c>
      <c r="V1302" s="83" t="n">
        <f aca="false">IF(K1302="","",K1302*IF(Settings!$B$22=Settings!$C$6,1,IF(Settings!$B$22="USD",1/INDEX(Settings!$B$29:$B$40,MONTH(A1302)),INDEX(Settings!$B$29:$B$40,MONTH(A1302)))))</f>
        <v>32</v>
      </c>
    </row>
    <row r="1303" customFormat="false" ht="15" hidden="false" customHeight="false" outlineLevel="0" collapsed="false">
      <c r="A1303" s="81" t="n">
        <v>46224</v>
      </c>
      <c r="B1303" s="81" t="n">
        <v>46224</v>
      </c>
      <c r="C1303" s="82" t="s">
        <v>176</v>
      </c>
      <c r="D1303" s="82" t="s">
        <v>530</v>
      </c>
      <c r="E1303" s="82" t="s">
        <v>529</v>
      </c>
      <c r="I1303" s="0" t="n">
        <v>10.32</v>
      </c>
      <c r="J1303" s="82" t="s">
        <v>528</v>
      </c>
      <c r="K1303" s="83" t="n">
        <v>50.62</v>
      </c>
      <c r="L1303" s="0" t="n">
        <v>1142</v>
      </c>
      <c r="M1303" s="0" t="n">
        <v>828</v>
      </c>
      <c r="N1303" s="0" t="n">
        <v>1.379227</v>
      </c>
      <c r="O1303" s="0" t="n">
        <v>11</v>
      </c>
      <c r="Q1303" s="82" t="s">
        <v>527</v>
      </c>
      <c r="U1303" s="0" t="str">
        <f aca="false">IF(C1303="","",IF(COUNTIF(Campaigns!$A$7:$A$300,C1303)&gt;0,"✓",IF(N(K1303)=0,"– no spend","⚠ add to Campaigns tab")))</f>
        <v>✓</v>
      </c>
      <c r="V1303" s="83" t="n">
        <f aca="false">IF(K1303="","",K1303*IF(Settings!$B$22=Settings!$C$6,1,IF(Settings!$B$22="USD",1/INDEX(Settings!$B$29:$B$40,MONTH(A1303)),INDEX(Settings!$B$29:$B$40,MONTH(A1303)))))</f>
        <v>50.62</v>
      </c>
    </row>
    <row r="1304" customFormat="false" ht="15" hidden="false" customHeight="false" outlineLevel="0" collapsed="false">
      <c r="A1304" s="81" t="n">
        <v>46224</v>
      </c>
      <c r="B1304" s="81" t="n">
        <v>46224</v>
      </c>
      <c r="C1304" s="82" t="s">
        <v>184</v>
      </c>
      <c r="D1304" s="82" t="s">
        <v>530</v>
      </c>
      <c r="E1304" s="82" t="s">
        <v>532</v>
      </c>
      <c r="F1304" s="0" t="n">
        <v>4</v>
      </c>
      <c r="G1304" s="82" t="s">
        <v>535</v>
      </c>
      <c r="H1304" s="0" t="n">
        <v>3.1475</v>
      </c>
      <c r="I1304" s="82" t="s">
        <v>525</v>
      </c>
      <c r="J1304" s="82" t="s">
        <v>526</v>
      </c>
      <c r="K1304" s="83" t="n">
        <v>12.59</v>
      </c>
      <c r="L1304" s="0" t="n">
        <v>671</v>
      </c>
      <c r="M1304" s="0" t="n">
        <v>596</v>
      </c>
      <c r="N1304" s="0" t="n">
        <v>1.125839</v>
      </c>
      <c r="O1304" s="0" t="n">
        <v>4</v>
      </c>
      <c r="Q1304" s="82" t="s">
        <v>527</v>
      </c>
      <c r="U1304" s="0" t="str">
        <f aca="false">IF(C1304="","",IF(COUNTIF(Campaigns!$A$7:$A$300,C1304)&gt;0,"✓",IF(N(K1304)=0,"– no spend","⚠ add to Campaigns tab")))</f>
        <v>✓</v>
      </c>
      <c r="V1304" s="83" t="n">
        <f aca="false">IF(K1304="","",K1304*IF(Settings!$B$22=Settings!$C$6,1,IF(Settings!$B$22="USD",1/INDEX(Settings!$B$29:$B$40,MONTH(A1304)),INDEX(Settings!$B$29:$B$40,MONTH(A1304)))))</f>
        <v>12.59</v>
      </c>
    </row>
    <row r="1305" customFormat="false" ht="15" hidden="false" customHeight="false" outlineLevel="0" collapsed="false">
      <c r="A1305" s="81" t="n">
        <v>46224</v>
      </c>
      <c r="B1305" s="81" t="n">
        <v>46224</v>
      </c>
      <c r="C1305" s="82" t="s">
        <v>169</v>
      </c>
      <c r="D1305" s="82" t="s">
        <v>530</v>
      </c>
      <c r="E1305" s="82" t="s">
        <v>529</v>
      </c>
      <c r="I1305" s="0" t="n">
        <v>41.29</v>
      </c>
      <c r="J1305" s="82" t="s">
        <v>528</v>
      </c>
      <c r="K1305" s="83" t="n">
        <v>116.5</v>
      </c>
      <c r="L1305" s="0" t="n">
        <v>6094</v>
      </c>
      <c r="M1305" s="0" t="n">
        <v>4110</v>
      </c>
      <c r="N1305" s="0" t="n">
        <v>1.482725</v>
      </c>
      <c r="O1305" s="0" t="n">
        <v>78</v>
      </c>
      <c r="Q1305" s="82" t="s">
        <v>527</v>
      </c>
      <c r="U1305" s="0" t="str">
        <f aca="false">IF(C1305="","",IF(COUNTIF(Campaigns!$A$7:$A$300,C1305)&gt;0,"✓",IF(N(K1305)=0,"– no spend","⚠ add to Campaigns tab")))</f>
        <v>✓</v>
      </c>
      <c r="V1305" s="83" t="n">
        <f aca="false">IF(K1305="","",K1305*IF(Settings!$B$22=Settings!$C$6,1,IF(Settings!$B$22="USD",1/INDEX(Settings!$B$29:$B$40,MONTH(A1305)),INDEX(Settings!$B$29:$B$40,MONTH(A1305)))))</f>
        <v>116.5</v>
      </c>
    </row>
    <row r="1306" customFormat="false" ht="15" hidden="false" customHeight="false" outlineLevel="0" collapsed="false">
      <c r="A1306" s="81" t="n">
        <v>46224</v>
      </c>
      <c r="B1306" s="81" t="n">
        <v>46224</v>
      </c>
      <c r="C1306" s="82" t="s">
        <v>181</v>
      </c>
      <c r="D1306" s="82" t="s">
        <v>530</v>
      </c>
      <c r="E1306" s="82" t="s">
        <v>529</v>
      </c>
      <c r="I1306" s="0" t="n">
        <v>10.32</v>
      </c>
      <c r="J1306" s="82" t="s">
        <v>528</v>
      </c>
      <c r="K1306" s="83" t="n">
        <v>52.22</v>
      </c>
      <c r="L1306" s="0" t="n">
        <v>3051</v>
      </c>
      <c r="M1306" s="0" t="n">
        <v>1782</v>
      </c>
      <c r="N1306" s="0" t="n">
        <v>1.712121</v>
      </c>
      <c r="O1306" s="0" t="n">
        <v>16</v>
      </c>
      <c r="Q1306" s="82" t="s">
        <v>527</v>
      </c>
      <c r="U1306" s="0" t="str">
        <f aca="false">IF(C1306="","",IF(COUNTIF(Campaigns!$A$7:$A$300,C1306)&gt;0,"✓",IF(N(K1306)=0,"– no spend","⚠ add to Campaigns tab")))</f>
        <v>✓</v>
      </c>
      <c r="V1306" s="83" t="n">
        <f aca="false">IF(K1306="","",K1306*IF(Settings!$B$22=Settings!$C$6,1,IF(Settings!$B$22="USD",1/INDEX(Settings!$B$29:$B$40,MONTH(A1306)),INDEX(Settings!$B$29:$B$40,MONTH(A1306)))))</f>
        <v>52.22</v>
      </c>
    </row>
    <row r="1307" customFormat="false" ht="15" hidden="false" customHeight="false" outlineLevel="0" collapsed="false">
      <c r="A1307" s="81" t="n">
        <v>46225</v>
      </c>
      <c r="B1307" s="81" t="n">
        <v>46225</v>
      </c>
      <c r="C1307" s="82" t="s">
        <v>167</v>
      </c>
      <c r="D1307" s="82" t="s">
        <v>522</v>
      </c>
      <c r="E1307" s="82" t="s">
        <v>523</v>
      </c>
      <c r="I1307" s="0" t="n">
        <v>50</v>
      </c>
      <c r="J1307" s="82" t="s">
        <v>528</v>
      </c>
      <c r="K1307" s="83" t="n">
        <v>51.06</v>
      </c>
      <c r="L1307" s="0" t="n">
        <v>2896</v>
      </c>
      <c r="M1307" s="0" t="n">
        <v>1984</v>
      </c>
      <c r="N1307" s="0" t="n">
        <v>1.459677</v>
      </c>
      <c r="O1307" s="0" t="n">
        <v>33</v>
      </c>
      <c r="Q1307" s="82" t="s">
        <v>527</v>
      </c>
      <c r="U1307" s="0" t="str">
        <f aca="false">IF(C1307="","",IF(COUNTIF(Campaigns!$A$7:$A$300,C1307)&gt;0,"✓",IF(N(K1307)=0,"– no spend","⚠ add to Campaigns tab")))</f>
        <v>✓</v>
      </c>
      <c r="V1307" s="83" t="n">
        <f aca="false">IF(K1307="","",K1307*IF(Settings!$B$22=Settings!$C$6,1,IF(Settings!$B$22="USD",1/INDEX(Settings!$B$29:$B$40,MONTH(A1307)),INDEX(Settings!$B$29:$B$40,MONTH(A1307)))))</f>
        <v>51.06</v>
      </c>
    </row>
    <row r="1308" customFormat="false" ht="15" hidden="false" customHeight="false" outlineLevel="0" collapsed="false">
      <c r="A1308" s="81" t="n">
        <v>46225</v>
      </c>
      <c r="B1308" s="81" t="n">
        <v>46225</v>
      </c>
      <c r="C1308" s="82" t="s">
        <v>166</v>
      </c>
      <c r="D1308" s="82" t="s">
        <v>522</v>
      </c>
      <c r="E1308" s="82" t="s">
        <v>523</v>
      </c>
      <c r="I1308" s="82" t="s">
        <v>525</v>
      </c>
      <c r="J1308" s="82" t="s">
        <v>526</v>
      </c>
      <c r="K1308" s="83" t="n">
        <v>187.87</v>
      </c>
      <c r="L1308" s="0" t="n">
        <v>8217</v>
      </c>
      <c r="M1308" s="0" t="n">
        <v>5931</v>
      </c>
      <c r="N1308" s="0" t="n">
        <v>1.385432</v>
      </c>
      <c r="O1308" s="0" t="n">
        <v>191</v>
      </c>
      <c r="Q1308" s="82" t="s">
        <v>527</v>
      </c>
      <c r="U1308" s="0" t="str">
        <f aca="false">IF(C1308="","",IF(COUNTIF(Campaigns!$A$7:$A$300,C1308)&gt;0,"✓",IF(N(K1308)=0,"– no spend","⚠ add to Campaigns tab")))</f>
        <v>✓</v>
      </c>
      <c r="V1308" s="83" t="n">
        <f aca="false">IF(K1308="","",K1308*IF(Settings!$B$22=Settings!$C$6,1,IF(Settings!$B$22="USD",1/INDEX(Settings!$B$29:$B$40,MONTH(A1308)),INDEX(Settings!$B$29:$B$40,MONTH(A1308)))))</f>
        <v>187.87</v>
      </c>
    </row>
    <row r="1309" customFormat="false" ht="15" hidden="false" customHeight="false" outlineLevel="0" collapsed="false">
      <c r="A1309" s="81" t="n">
        <v>46225</v>
      </c>
      <c r="B1309" s="81" t="n">
        <v>46225</v>
      </c>
      <c r="C1309" s="82" t="s">
        <v>177</v>
      </c>
      <c r="D1309" s="82" t="s">
        <v>530</v>
      </c>
      <c r="E1309" s="82" t="s">
        <v>529</v>
      </c>
      <c r="I1309" s="0" t="n">
        <v>20.65</v>
      </c>
      <c r="J1309" s="82" t="s">
        <v>528</v>
      </c>
      <c r="K1309" s="83" t="n">
        <v>52.31</v>
      </c>
      <c r="L1309" s="0" t="n">
        <v>5001</v>
      </c>
      <c r="M1309" s="0" t="n">
        <v>3505</v>
      </c>
      <c r="N1309" s="0" t="n">
        <v>1.426819</v>
      </c>
      <c r="O1309" s="0" t="n">
        <v>57</v>
      </c>
      <c r="Q1309" s="82" t="s">
        <v>527</v>
      </c>
      <c r="U1309" s="0" t="str">
        <f aca="false">IF(C1309="","",IF(COUNTIF(Campaigns!$A$7:$A$300,C1309)&gt;0,"✓",IF(N(K1309)=0,"– no spend","⚠ add to Campaigns tab")))</f>
        <v>✓</v>
      </c>
      <c r="V1309" s="83" t="n">
        <f aca="false">IF(K1309="","",K1309*IF(Settings!$B$22=Settings!$C$6,1,IF(Settings!$B$22="USD",1/INDEX(Settings!$B$29:$B$40,MONTH(A1309)),INDEX(Settings!$B$29:$B$40,MONTH(A1309)))))</f>
        <v>52.31</v>
      </c>
    </row>
    <row r="1310" customFormat="false" ht="15" hidden="false" customHeight="false" outlineLevel="0" collapsed="false">
      <c r="A1310" s="81" t="n">
        <v>46225</v>
      </c>
      <c r="B1310" s="81" t="n">
        <v>46225</v>
      </c>
      <c r="C1310" s="82" t="s">
        <v>180</v>
      </c>
      <c r="D1310" s="82" t="s">
        <v>530</v>
      </c>
      <c r="E1310" s="82" t="s">
        <v>529</v>
      </c>
      <c r="I1310" s="0" t="n">
        <v>10.32</v>
      </c>
      <c r="J1310" s="82" t="s">
        <v>528</v>
      </c>
      <c r="K1310" s="83" t="n">
        <v>28.6</v>
      </c>
      <c r="L1310" s="0" t="n">
        <v>709</v>
      </c>
      <c r="M1310" s="0" t="n">
        <v>420</v>
      </c>
      <c r="N1310" s="0" t="n">
        <v>1.688095</v>
      </c>
      <c r="O1310" s="0" t="n">
        <v>70</v>
      </c>
      <c r="Q1310" s="82" t="s">
        <v>527</v>
      </c>
      <c r="U1310" s="0" t="str">
        <f aca="false">IF(C1310="","",IF(COUNTIF(Campaigns!$A$7:$A$300,C1310)&gt;0,"✓",IF(N(K1310)=0,"– no spend","⚠ add to Campaigns tab")))</f>
        <v>✓</v>
      </c>
      <c r="V1310" s="83" t="n">
        <f aca="false">IF(K1310="","",K1310*IF(Settings!$B$22=Settings!$C$6,1,IF(Settings!$B$22="USD",1/INDEX(Settings!$B$29:$B$40,MONTH(A1310)),INDEX(Settings!$B$29:$B$40,MONTH(A1310)))))</f>
        <v>28.6</v>
      </c>
    </row>
    <row r="1311" customFormat="false" ht="15" hidden="false" customHeight="false" outlineLevel="0" collapsed="false">
      <c r="A1311" s="81" t="n">
        <v>46225</v>
      </c>
      <c r="B1311" s="81" t="n">
        <v>46225</v>
      </c>
      <c r="C1311" s="82" t="s">
        <v>172</v>
      </c>
      <c r="D1311" s="82" t="s">
        <v>530</v>
      </c>
      <c r="E1311" s="82" t="s">
        <v>529</v>
      </c>
      <c r="I1311" s="0" t="n">
        <v>20.65</v>
      </c>
      <c r="J1311" s="82" t="s">
        <v>528</v>
      </c>
      <c r="K1311" s="83" t="n">
        <v>54.95</v>
      </c>
      <c r="L1311" s="0" t="n">
        <v>1688</v>
      </c>
      <c r="M1311" s="0" t="n">
        <v>1380</v>
      </c>
      <c r="N1311" s="0" t="n">
        <v>1.223188</v>
      </c>
      <c r="O1311" s="0" t="n">
        <v>10</v>
      </c>
      <c r="Q1311" s="82" t="s">
        <v>527</v>
      </c>
      <c r="U1311" s="0" t="str">
        <f aca="false">IF(C1311="","",IF(COUNTIF(Campaigns!$A$7:$A$300,C1311)&gt;0,"✓",IF(N(K1311)=0,"– no spend","⚠ add to Campaigns tab")))</f>
        <v>✓</v>
      </c>
      <c r="V1311" s="83" t="n">
        <f aca="false">IF(K1311="","",K1311*IF(Settings!$B$22=Settings!$C$6,1,IF(Settings!$B$22="USD",1/INDEX(Settings!$B$29:$B$40,MONTH(A1311)),INDEX(Settings!$B$29:$B$40,MONTH(A1311)))))</f>
        <v>54.95</v>
      </c>
    </row>
    <row r="1312" customFormat="false" ht="15" hidden="false" customHeight="false" outlineLevel="0" collapsed="false">
      <c r="A1312" s="81" t="n">
        <v>46225</v>
      </c>
      <c r="B1312" s="81" t="n">
        <v>46225</v>
      </c>
      <c r="C1312" s="82" t="s">
        <v>173</v>
      </c>
      <c r="D1312" s="82" t="s">
        <v>530</v>
      </c>
      <c r="E1312" s="82" t="s">
        <v>529</v>
      </c>
      <c r="I1312" s="0" t="n">
        <v>25.65</v>
      </c>
      <c r="J1312" s="82" t="s">
        <v>528</v>
      </c>
      <c r="K1312" s="83" t="n">
        <v>55.61</v>
      </c>
      <c r="L1312" s="0" t="n">
        <v>1536</v>
      </c>
      <c r="M1312" s="0" t="n">
        <v>1249</v>
      </c>
      <c r="N1312" s="0" t="n">
        <v>1.229784</v>
      </c>
      <c r="O1312" s="0" t="n">
        <v>18</v>
      </c>
      <c r="P1312" s="0" t="n">
        <v>1</v>
      </c>
      <c r="Q1312" s="82" t="s">
        <v>527</v>
      </c>
      <c r="U1312" s="0" t="str">
        <f aca="false">IF(C1312="","",IF(COUNTIF(Campaigns!$A$7:$A$300,C1312)&gt;0,"✓",IF(N(K1312)=0,"– no spend","⚠ add to Campaigns tab")))</f>
        <v>✓</v>
      </c>
      <c r="V1312" s="83" t="n">
        <f aca="false">IF(K1312="","",K1312*IF(Settings!$B$22=Settings!$C$6,1,IF(Settings!$B$22="USD",1/INDEX(Settings!$B$29:$B$40,MONTH(A1312)),INDEX(Settings!$B$29:$B$40,MONTH(A1312)))))</f>
        <v>55.61</v>
      </c>
    </row>
    <row r="1313" customFormat="false" ht="15" hidden="false" customHeight="false" outlineLevel="0" collapsed="false">
      <c r="A1313" s="81" t="n">
        <v>46225</v>
      </c>
      <c r="B1313" s="81" t="n">
        <v>46225</v>
      </c>
      <c r="C1313" s="82" t="s">
        <v>178</v>
      </c>
      <c r="D1313" s="82" t="s">
        <v>530</v>
      </c>
      <c r="E1313" s="82" t="s">
        <v>529</v>
      </c>
      <c r="I1313" s="0" t="n">
        <v>15.48</v>
      </c>
      <c r="J1313" s="82" t="s">
        <v>528</v>
      </c>
      <c r="K1313" s="83" t="n">
        <v>33.76</v>
      </c>
      <c r="L1313" s="0" t="n">
        <v>897</v>
      </c>
      <c r="M1313" s="0" t="n">
        <v>757</v>
      </c>
      <c r="N1313" s="0" t="n">
        <v>1.184941</v>
      </c>
      <c r="O1313" s="0" t="n">
        <v>8</v>
      </c>
      <c r="Q1313" s="82" t="s">
        <v>527</v>
      </c>
      <c r="U1313" s="0" t="str">
        <f aca="false">IF(C1313="","",IF(COUNTIF(Campaigns!$A$7:$A$300,C1313)&gt;0,"✓",IF(N(K1313)=0,"– no spend","⚠ add to Campaigns tab")))</f>
        <v>✓</v>
      </c>
      <c r="V1313" s="83" t="n">
        <f aca="false">IF(K1313="","",K1313*IF(Settings!$B$22=Settings!$C$6,1,IF(Settings!$B$22="USD",1/INDEX(Settings!$B$29:$B$40,MONTH(A1313)),INDEX(Settings!$B$29:$B$40,MONTH(A1313)))))</f>
        <v>33.76</v>
      </c>
    </row>
    <row r="1314" customFormat="false" ht="15" hidden="false" customHeight="false" outlineLevel="0" collapsed="false">
      <c r="A1314" s="81" t="n">
        <v>46225</v>
      </c>
      <c r="B1314" s="81" t="n">
        <v>46225</v>
      </c>
      <c r="C1314" s="82" t="s">
        <v>176</v>
      </c>
      <c r="D1314" s="82" t="s">
        <v>530</v>
      </c>
      <c r="E1314" s="82" t="s">
        <v>529</v>
      </c>
      <c r="I1314" s="0" t="n">
        <v>10.32</v>
      </c>
      <c r="J1314" s="82" t="s">
        <v>528</v>
      </c>
      <c r="K1314" s="83" t="n">
        <v>50.38</v>
      </c>
      <c r="L1314" s="0" t="n">
        <v>1351</v>
      </c>
      <c r="M1314" s="0" t="n">
        <v>1044</v>
      </c>
      <c r="N1314" s="0" t="n">
        <v>1.294061</v>
      </c>
      <c r="O1314" s="0" t="n">
        <v>16</v>
      </c>
      <c r="Q1314" s="82" t="s">
        <v>527</v>
      </c>
      <c r="U1314" s="0" t="str">
        <f aca="false">IF(C1314="","",IF(COUNTIF(Campaigns!$A$7:$A$300,C1314)&gt;0,"✓",IF(N(K1314)=0,"– no spend","⚠ add to Campaigns tab")))</f>
        <v>✓</v>
      </c>
      <c r="V1314" s="83" t="n">
        <f aca="false">IF(K1314="","",K1314*IF(Settings!$B$22=Settings!$C$6,1,IF(Settings!$B$22="USD",1/INDEX(Settings!$B$29:$B$40,MONTH(A1314)),INDEX(Settings!$B$29:$B$40,MONTH(A1314)))))</f>
        <v>50.38</v>
      </c>
    </row>
    <row r="1315" customFormat="false" ht="15" hidden="false" customHeight="false" outlineLevel="0" collapsed="false">
      <c r="A1315" s="81" t="n">
        <v>46225</v>
      </c>
      <c r="B1315" s="81" t="n">
        <v>46225</v>
      </c>
      <c r="C1315" s="82" t="s">
        <v>184</v>
      </c>
      <c r="D1315" s="82" t="s">
        <v>530</v>
      </c>
      <c r="E1315" s="82" t="s">
        <v>532</v>
      </c>
      <c r="F1315" s="0" t="n">
        <v>6</v>
      </c>
      <c r="G1315" s="82" t="s">
        <v>535</v>
      </c>
      <c r="H1315" s="0" t="n">
        <v>2.425</v>
      </c>
      <c r="I1315" s="82" t="s">
        <v>525</v>
      </c>
      <c r="J1315" s="82" t="s">
        <v>526</v>
      </c>
      <c r="K1315" s="83" t="n">
        <v>14.55</v>
      </c>
      <c r="L1315" s="0" t="n">
        <v>695</v>
      </c>
      <c r="M1315" s="0" t="n">
        <v>587</v>
      </c>
      <c r="N1315" s="0" t="n">
        <v>1.183986</v>
      </c>
      <c r="O1315" s="0" t="n">
        <v>6</v>
      </c>
      <c r="Q1315" s="82" t="s">
        <v>527</v>
      </c>
      <c r="U1315" s="0" t="str">
        <f aca="false">IF(C1315="","",IF(COUNTIF(Campaigns!$A$7:$A$300,C1315)&gt;0,"✓",IF(N(K1315)=0,"– no spend","⚠ add to Campaigns tab")))</f>
        <v>✓</v>
      </c>
      <c r="V1315" s="83" t="n">
        <f aca="false">IF(K1315="","",K1315*IF(Settings!$B$22=Settings!$C$6,1,IF(Settings!$B$22="USD",1/INDEX(Settings!$B$29:$B$40,MONTH(A1315)),INDEX(Settings!$B$29:$B$40,MONTH(A1315)))))</f>
        <v>14.55</v>
      </c>
    </row>
    <row r="1316" customFormat="false" ht="15" hidden="false" customHeight="false" outlineLevel="0" collapsed="false">
      <c r="A1316" s="81" t="n">
        <v>46225</v>
      </c>
      <c r="B1316" s="81" t="n">
        <v>46225</v>
      </c>
      <c r="C1316" s="82" t="s">
        <v>169</v>
      </c>
      <c r="D1316" s="82" t="s">
        <v>530</v>
      </c>
      <c r="E1316" s="82" t="s">
        <v>529</v>
      </c>
      <c r="I1316" s="0" t="n">
        <v>41.29</v>
      </c>
      <c r="J1316" s="82" t="s">
        <v>528</v>
      </c>
      <c r="K1316" s="83" t="n">
        <v>96.62</v>
      </c>
      <c r="L1316" s="0" t="n">
        <v>6320</v>
      </c>
      <c r="M1316" s="0" t="n">
        <v>3962</v>
      </c>
      <c r="N1316" s="0" t="n">
        <v>1.595154</v>
      </c>
      <c r="O1316" s="0" t="n">
        <v>88</v>
      </c>
      <c r="Q1316" s="82" t="s">
        <v>527</v>
      </c>
      <c r="U1316" s="0" t="str">
        <f aca="false">IF(C1316="","",IF(COUNTIF(Campaigns!$A$7:$A$300,C1316)&gt;0,"✓",IF(N(K1316)=0,"– no spend","⚠ add to Campaigns tab")))</f>
        <v>✓</v>
      </c>
      <c r="V1316" s="83" t="n">
        <f aca="false">IF(K1316="","",K1316*IF(Settings!$B$22=Settings!$C$6,1,IF(Settings!$B$22="USD",1/INDEX(Settings!$B$29:$B$40,MONTH(A1316)),INDEX(Settings!$B$29:$B$40,MONTH(A1316)))))</f>
        <v>96.62</v>
      </c>
    </row>
    <row r="1317" customFormat="false" ht="15" hidden="false" customHeight="false" outlineLevel="0" collapsed="false">
      <c r="A1317" s="81" t="n">
        <v>46225</v>
      </c>
      <c r="B1317" s="81" t="n">
        <v>46225</v>
      </c>
      <c r="C1317" s="82" t="s">
        <v>181</v>
      </c>
      <c r="D1317" s="82" t="s">
        <v>530</v>
      </c>
      <c r="E1317" s="82" t="s">
        <v>529</v>
      </c>
      <c r="I1317" s="0" t="n">
        <v>10.32</v>
      </c>
      <c r="J1317" s="82" t="s">
        <v>528</v>
      </c>
      <c r="K1317" s="83" t="n">
        <v>52.09</v>
      </c>
      <c r="L1317" s="0" t="n">
        <v>2582</v>
      </c>
      <c r="M1317" s="0" t="n">
        <v>1641</v>
      </c>
      <c r="N1317" s="0" t="n">
        <v>1.573431</v>
      </c>
      <c r="O1317" s="0" t="n">
        <v>12</v>
      </c>
      <c r="P1317" s="0" t="n">
        <v>1</v>
      </c>
      <c r="Q1317" s="82" t="s">
        <v>527</v>
      </c>
      <c r="U1317" s="0" t="str">
        <f aca="false">IF(C1317="","",IF(COUNTIF(Campaigns!$A$7:$A$300,C1317)&gt;0,"✓",IF(N(K1317)=0,"– no spend","⚠ add to Campaigns tab")))</f>
        <v>✓</v>
      </c>
      <c r="V1317" s="83" t="n">
        <f aca="false">IF(K1317="","",K1317*IF(Settings!$B$22=Settings!$C$6,1,IF(Settings!$B$22="USD",1/INDEX(Settings!$B$29:$B$40,MONTH(A1317)),INDEX(Settings!$B$29:$B$40,MONTH(A1317)))))</f>
        <v>52.09</v>
      </c>
    </row>
    <row r="1318" customFormat="false" ht="15" hidden="false" customHeight="false" outlineLevel="0" collapsed="false">
      <c r="A1318" s="81" t="n">
        <v>46226</v>
      </c>
      <c r="B1318" s="81" t="n">
        <v>46226</v>
      </c>
      <c r="C1318" s="82" t="s">
        <v>167</v>
      </c>
      <c r="D1318" s="82" t="s">
        <v>522</v>
      </c>
      <c r="E1318" s="82" t="s">
        <v>523</v>
      </c>
      <c r="I1318" s="0" t="n">
        <v>50</v>
      </c>
      <c r="J1318" s="82" t="s">
        <v>528</v>
      </c>
      <c r="K1318" s="83" t="n">
        <v>52.28</v>
      </c>
      <c r="L1318" s="0" t="n">
        <v>2347</v>
      </c>
      <c r="M1318" s="0" t="n">
        <v>1584</v>
      </c>
      <c r="N1318" s="0" t="n">
        <v>1.481692</v>
      </c>
      <c r="O1318" s="0" t="n">
        <v>38</v>
      </c>
      <c r="Q1318" s="82" t="s">
        <v>527</v>
      </c>
      <c r="U1318" s="0" t="str">
        <f aca="false">IF(C1318="","",IF(COUNTIF(Campaigns!$A$7:$A$300,C1318)&gt;0,"✓",IF(N(K1318)=0,"– no spend","⚠ add to Campaigns tab")))</f>
        <v>✓</v>
      </c>
      <c r="V1318" s="83" t="n">
        <f aca="false">IF(K1318="","",K1318*IF(Settings!$B$22=Settings!$C$6,1,IF(Settings!$B$22="USD",1/INDEX(Settings!$B$29:$B$40,MONTH(A1318)),INDEX(Settings!$B$29:$B$40,MONTH(A1318)))))</f>
        <v>52.28</v>
      </c>
    </row>
    <row r="1319" customFormat="false" ht="15" hidden="false" customHeight="false" outlineLevel="0" collapsed="false">
      <c r="A1319" s="81" t="n">
        <v>46226</v>
      </c>
      <c r="B1319" s="81" t="n">
        <v>46226</v>
      </c>
      <c r="C1319" s="82" t="s">
        <v>166</v>
      </c>
      <c r="D1319" s="82" t="s">
        <v>522</v>
      </c>
      <c r="E1319" s="82" t="s">
        <v>523</v>
      </c>
      <c r="I1319" s="82" t="s">
        <v>525</v>
      </c>
      <c r="J1319" s="82" t="s">
        <v>526</v>
      </c>
      <c r="K1319" s="83" t="n">
        <v>191.27</v>
      </c>
      <c r="L1319" s="0" t="n">
        <v>8822</v>
      </c>
      <c r="M1319" s="0" t="n">
        <v>6079</v>
      </c>
      <c r="N1319" s="0" t="n">
        <v>1.451226</v>
      </c>
      <c r="O1319" s="0" t="n">
        <v>131</v>
      </c>
      <c r="Q1319" s="82" t="s">
        <v>527</v>
      </c>
      <c r="U1319" s="0" t="str">
        <f aca="false">IF(C1319="","",IF(COUNTIF(Campaigns!$A$7:$A$300,C1319)&gt;0,"✓",IF(N(K1319)=0,"– no spend","⚠ add to Campaigns tab")))</f>
        <v>✓</v>
      </c>
      <c r="V1319" s="83" t="n">
        <f aca="false">IF(K1319="","",K1319*IF(Settings!$B$22=Settings!$C$6,1,IF(Settings!$B$22="USD",1/INDEX(Settings!$B$29:$B$40,MONTH(A1319)),INDEX(Settings!$B$29:$B$40,MONTH(A1319)))))</f>
        <v>191.27</v>
      </c>
    </row>
    <row r="1320" customFormat="false" ht="15" hidden="false" customHeight="false" outlineLevel="0" collapsed="false">
      <c r="A1320" s="81" t="n">
        <v>46226</v>
      </c>
      <c r="B1320" s="81" t="n">
        <v>46226</v>
      </c>
      <c r="C1320" s="82" t="s">
        <v>177</v>
      </c>
      <c r="D1320" s="82" t="s">
        <v>530</v>
      </c>
      <c r="E1320" s="82" t="s">
        <v>529</v>
      </c>
      <c r="I1320" s="0" t="n">
        <v>20.65</v>
      </c>
      <c r="J1320" s="82" t="s">
        <v>528</v>
      </c>
      <c r="K1320" s="83" t="n">
        <v>51.21</v>
      </c>
      <c r="L1320" s="0" t="n">
        <v>4819</v>
      </c>
      <c r="M1320" s="0" t="n">
        <v>3323</v>
      </c>
      <c r="N1320" s="0" t="n">
        <v>1.450196</v>
      </c>
      <c r="O1320" s="0" t="n">
        <v>42</v>
      </c>
      <c r="Q1320" s="82" t="s">
        <v>527</v>
      </c>
      <c r="U1320" s="0" t="str">
        <f aca="false">IF(C1320="","",IF(COUNTIF(Campaigns!$A$7:$A$300,C1320)&gt;0,"✓",IF(N(K1320)=0,"– no spend","⚠ add to Campaigns tab")))</f>
        <v>✓</v>
      </c>
      <c r="V1320" s="83" t="n">
        <f aca="false">IF(K1320="","",K1320*IF(Settings!$B$22=Settings!$C$6,1,IF(Settings!$B$22="USD",1/INDEX(Settings!$B$29:$B$40,MONTH(A1320)),INDEX(Settings!$B$29:$B$40,MONTH(A1320)))))</f>
        <v>51.21</v>
      </c>
    </row>
    <row r="1321" customFormat="false" ht="15" hidden="false" customHeight="false" outlineLevel="0" collapsed="false">
      <c r="A1321" s="81" t="n">
        <v>46226</v>
      </c>
      <c r="B1321" s="81" t="n">
        <v>46226</v>
      </c>
      <c r="C1321" s="82" t="s">
        <v>180</v>
      </c>
      <c r="D1321" s="82" t="s">
        <v>530</v>
      </c>
      <c r="E1321" s="82" t="s">
        <v>529</v>
      </c>
      <c r="I1321" s="0" t="n">
        <v>10.32</v>
      </c>
      <c r="J1321" s="82" t="s">
        <v>528</v>
      </c>
      <c r="K1321" s="83" t="n">
        <v>46.37</v>
      </c>
      <c r="L1321" s="0" t="n">
        <v>1337</v>
      </c>
      <c r="M1321" s="0" t="n">
        <v>801</v>
      </c>
      <c r="N1321" s="0" t="n">
        <v>1.669164</v>
      </c>
      <c r="O1321" s="0" t="n">
        <v>107</v>
      </c>
      <c r="Q1321" s="82" t="s">
        <v>527</v>
      </c>
      <c r="U1321" s="0" t="str">
        <f aca="false">IF(C1321="","",IF(COUNTIF(Campaigns!$A$7:$A$300,C1321)&gt;0,"✓",IF(N(K1321)=0,"– no spend","⚠ add to Campaigns tab")))</f>
        <v>✓</v>
      </c>
      <c r="V1321" s="83" t="n">
        <f aca="false">IF(K1321="","",K1321*IF(Settings!$B$22=Settings!$C$6,1,IF(Settings!$B$22="USD",1/INDEX(Settings!$B$29:$B$40,MONTH(A1321)),INDEX(Settings!$B$29:$B$40,MONTH(A1321)))))</f>
        <v>46.37</v>
      </c>
    </row>
    <row r="1322" customFormat="false" ht="15" hidden="false" customHeight="false" outlineLevel="0" collapsed="false">
      <c r="A1322" s="81" t="n">
        <v>46226</v>
      </c>
      <c r="B1322" s="81" t="n">
        <v>46226</v>
      </c>
      <c r="C1322" s="82" t="s">
        <v>172</v>
      </c>
      <c r="D1322" s="82" t="s">
        <v>530</v>
      </c>
      <c r="E1322" s="82" t="s">
        <v>529</v>
      </c>
      <c r="I1322" s="0" t="n">
        <v>20.65</v>
      </c>
      <c r="J1322" s="82" t="s">
        <v>528</v>
      </c>
      <c r="K1322" s="83" t="n">
        <v>59.41</v>
      </c>
      <c r="L1322" s="0" t="n">
        <v>1381</v>
      </c>
      <c r="M1322" s="0" t="n">
        <v>1083</v>
      </c>
      <c r="N1322" s="0" t="n">
        <v>1.275162</v>
      </c>
      <c r="O1322" s="0" t="n">
        <v>11</v>
      </c>
      <c r="Q1322" s="82" t="s">
        <v>527</v>
      </c>
      <c r="U1322" s="0" t="str">
        <f aca="false">IF(C1322="","",IF(COUNTIF(Campaigns!$A$7:$A$300,C1322)&gt;0,"✓",IF(N(K1322)=0,"– no spend","⚠ add to Campaigns tab")))</f>
        <v>✓</v>
      </c>
      <c r="V1322" s="83" t="n">
        <f aca="false">IF(K1322="","",K1322*IF(Settings!$B$22=Settings!$C$6,1,IF(Settings!$B$22="USD",1/INDEX(Settings!$B$29:$B$40,MONTH(A1322)),INDEX(Settings!$B$29:$B$40,MONTH(A1322)))))</f>
        <v>59.41</v>
      </c>
    </row>
    <row r="1323" customFormat="false" ht="15" hidden="false" customHeight="false" outlineLevel="0" collapsed="false">
      <c r="A1323" s="81" t="n">
        <v>46226</v>
      </c>
      <c r="B1323" s="81" t="n">
        <v>46226</v>
      </c>
      <c r="C1323" s="82" t="s">
        <v>173</v>
      </c>
      <c r="D1323" s="82" t="s">
        <v>530</v>
      </c>
      <c r="E1323" s="82" t="s">
        <v>529</v>
      </c>
      <c r="I1323" s="0" t="n">
        <v>25.65</v>
      </c>
      <c r="J1323" s="82" t="s">
        <v>528</v>
      </c>
      <c r="K1323" s="83" t="n">
        <v>49.84</v>
      </c>
      <c r="L1323" s="0" t="n">
        <v>1183</v>
      </c>
      <c r="M1323" s="0" t="n">
        <v>959</v>
      </c>
      <c r="N1323" s="0" t="n">
        <v>1.233577</v>
      </c>
      <c r="O1323" s="0" t="n">
        <v>9</v>
      </c>
      <c r="Q1323" s="82" t="s">
        <v>527</v>
      </c>
      <c r="U1323" s="0" t="str">
        <f aca="false">IF(C1323="","",IF(COUNTIF(Campaigns!$A$7:$A$300,C1323)&gt;0,"✓",IF(N(K1323)=0,"– no spend","⚠ add to Campaigns tab")))</f>
        <v>✓</v>
      </c>
      <c r="V1323" s="83" t="n">
        <f aca="false">IF(K1323="","",K1323*IF(Settings!$B$22=Settings!$C$6,1,IF(Settings!$B$22="USD",1/INDEX(Settings!$B$29:$B$40,MONTH(A1323)),INDEX(Settings!$B$29:$B$40,MONTH(A1323)))))</f>
        <v>49.84</v>
      </c>
    </row>
    <row r="1324" customFormat="false" ht="15" hidden="false" customHeight="false" outlineLevel="0" collapsed="false">
      <c r="A1324" s="81" t="n">
        <v>46226</v>
      </c>
      <c r="B1324" s="81" t="n">
        <v>46226</v>
      </c>
      <c r="C1324" s="82" t="s">
        <v>178</v>
      </c>
      <c r="D1324" s="82" t="s">
        <v>530</v>
      </c>
      <c r="E1324" s="82" t="s">
        <v>529</v>
      </c>
      <c r="I1324" s="0" t="n">
        <v>15.48</v>
      </c>
      <c r="J1324" s="82" t="s">
        <v>528</v>
      </c>
      <c r="K1324" s="83" t="n">
        <v>33.08</v>
      </c>
      <c r="L1324" s="0" t="n">
        <v>880</v>
      </c>
      <c r="M1324" s="0" t="n">
        <v>731</v>
      </c>
      <c r="N1324" s="0" t="n">
        <v>1.20383</v>
      </c>
      <c r="O1324" s="0" t="n">
        <v>6</v>
      </c>
      <c r="Q1324" s="82" t="s">
        <v>527</v>
      </c>
      <c r="U1324" s="0" t="str">
        <f aca="false">IF(C1324="","",IF(COUNTIF(Campaigns!$A$7:$A$300,C1324)&gt;0,"✓",IF(N(K1324)=0,"– no spend","⚠ add to Campaigns tab")))</f>
        <v>✓</v>
      </c>
      <c r="V1324" s="83" t="n">
        <f aca="false">IF(K1324="","",K1324*IF(Settings!$B$22=Settings!$C$6,1,IF(Settings!$B$22="USD",1/INDEX(Settings!$B$29:$B$40,MONTH(A1324)),INDEX(Settings!$B$29:$B$40,MONTH(A1324)))))</f>
        <v>33.08</v>
      </c>
    </row>
    <row r="1325" customFormat="false" ht="15" hidden="false" customHeight="false" outlineLevel="0" collapsed="false">
      <c r="A1325" s="81" t="n">
        <v>46226</v>
      </c>
      <c r="B1325" s="81" t="n">
        <v>46226</v>
      </c>
      <c r="C1325" s="82" t="s">
        <v>176</v>
      </c>
      <c r="D1325" s="82" t="s">
        <v>530</v>
      </c>
      <c r="E1325" s="82" t="s">
        <v>529</v>
      </c>
      <c r="I1325" s="0" t="n">
        <v>10.32</v>
      </c>
      <c r="J1325" s="82" t="s">
        <v>528</v>
      </c>
      <c r="K1325" s="83" t="n">
        <v>45.99</v>
      </c>
      <c r="L1325" s="0" t="n">
        <v>1134</v>
      </c>
      <c r="M1325" s="0" t="n">
        <v>932</v>
      </c>
      <c r="N1325" s="0" t="n">
        <v>1.216738</v>
      </c>
      <c r="O1325" s="0" t="n">
        <v>19</v>
      </c>
      <c r="Q1325" s="82" t="s">
        <v>527</v>
      </c>
      <c r="U1325" s="0" t="str">
        <f aca="false">IF(C1325="","",IF(COUNTIF(Campaigns!$A$7:$A$300,C1325)&gt;0,"✓",IF(N(K1325)=0,"– no spend","⚠ add to Campaigns tab")))</f>
        <v>✓</v>
      </c>
      <c r="V1325" s="83" t="n">
        <f aca="false">IF(K1325="","",K1325*IF(Settings!$B$22=Settings!$C$6,1,IF(Settings!$B$22="USD",1/INDEX(Settings!$B$29:$B$40,MONTH(A1325)),INDEX(Settings!$B$29:$B$40,MONTH(A1325)))))</f>
        <v>45.99</v>
      </c>
    </row>
    <row r="1326" customFormat="false" ht="15" hidden="false" customHeight="false" outlineLevel="0" collapsed="false">
      <c r="A1326" s="81" t="n">
        <v>46226</v>
      </c>
      <c r="B1326" s="81" t="n">
        <v>46226</v>
      </c>
      <c r="C1326" s="82" t="s">
        <v>184</v>
      </c>
      <c r="D1326" s="82" t="s">
        <v>530</v>
      </c>
      <c r="E1326" s="82" t="s">
        <v>532</v>
      </c>
      <c r="F1326" s="0" t="n">
        <v>6</v>
      </c>
      <c r="G1326" s="82" t="s">
        <v>535</v>
      </c>
      <c r="H1326" s="0" t="n">
        <v>1.81666667</v>
      </c>
      <c r="I1326" s="82" t="s">
        <v>525</v>
      </c>
      <c r="J1326" s="82" t="s">
        <v>526</v>
      </c>
      <c r="K1326" s="83" t="n">
        <v>10.9</v>
      </c>
      <c r="L1326" s="0" t="n">
        <v>419</v>
      </c>
      <c r="M1326" s="0" t="n">
        <v>337</v>
      </c>
      <c r="N1326" s="0" t="n">
        <v>1.243323</v>
      </c>
      <c r="O1326" s="0" t="n">
        <v>6</v>
      </c>
      <c r="Q1326" s="82" t="s">
        <v>527</v>
      </c>
      <c r="U1326" s="0" t="str">
        <f aca="false">IF(C1326="","",IF(COUNTIF(Campaigns!$A$7:$A$300,C1326)&gt;0,"✓",IF(N(K1326)=0,"– no spend","⚠ add to Campaigns tab")))</f>
        <v>✓</v>
      </c>
      <c r="V1326" s="83" t="n">
        <f aca="false">IF(K1326="","",K1326*IF(Settings!$B$22=Settings!$C$6,1,IF(Settings!$B$22="USD",1/INDEX(Settings!$B$29:$B$40,MONTH(A1326)),INDEX(Settings!$B$29:$B$40,MONTH(A1326)))))</f>
        <v>10.9</v>
      </c>
    </row>
    <row r="1327" customFormat="false" ht="15" hidden="false" customHeight="false" outlineLevel="0" collapsed="false">
      <c r="A1327" s="81" t="n">
        <v>46226</v>
      </c>
      <c r="B1327" s="81" t="n">
        <v>46226</v>
      </c>
      <c r="C1327" s="82" t="s">
        <v>169</v>
      </c>
      <c r="D1327" s="82" t="s">
        <v>530</v>
      </c>
      <c r="E1327" s="82" t="s">
        <v>529</v>
      </c>
      <c r="F1327" s="0" t="n">
        <v>1</v>
      </c>
      <c r="G1327" s="82" t="s">
        <v>531</v>
      </c>
      <c r="H1327" s="0" t="n">
        <v>129.83</v>
      </c>
      <c r="I1327" s="0" t="n">
        <v>41.29</v>
      </c>
      <c r="J1327" s="82" t="s">
        <v>528</v>
      </c>
      <c r="K1327" s="83" t="n">
        <v>129.83</v>
      </c>
      <c r="L1327" s="0" t="n">
        <v>8442</v>
      </c>
      <c r="M1327" s="0" t="n">
        <v>5229</v>
      </c>
      <c r="N1327" s="0" t="n">
        <v>1.614458</v>
      </c>
      <c r="O1327" s="0" t="n">
        <v>61</v>
      </c>
      <c r="P1327" s="0" t="n">
        <v>1</v>
      </c>
      <c r="Q1327" s="82" t="s">
        <v>527</v>
      </c>
      <c r="U1327" s="0" t="str">
        <f aca="false">IF(C1327="","",IF(COUNTIF(Campaigns!$A$7:$A$300,C1327)&gt;0,"✓",IF(N(K1327)=0,"– no spend","⚠ add to Campaigns tab")))</f>
        <v>✓</v>
      </c>
      <c r="V1327" s="83" t="n">
        <f aca="false">IF(K1327="","",K1327*IF(Settings!$B$22=Settings!$C$6,1,IF(Settings!$B$22="USD",1/INDEX(Settings!$B$29:$B$40,MONTH(A1327)),INDEX(Settings!$B$29:$B$40,MONTH(A1327)))))</f>
        <v>129.83</v>
      </c>
    </row>
    <row r="1328" customFormat="false" ht="15" hidden="false" customHeight="false" outlineLevel="0" collapsed="false">
      <c r="A1328" s="81" t="n">
        <v>46226</v>
      </c>
      <c r="B1328" s="81" t="n">
        <v>46226</v>
      </c>
      <c r="C1328" s="82" t="s">
        <v>181</v>
      </c>
      <c r="D1328" s="82" t="s">
        <v>530</v>
      </c>
      <c r="E1328" s="82" t="s">
        <v>529</v>
      </c>
      <c r="I1328" s="0" t="n">
        <v>10.32</v>
      </c>
      <c r="J1328" s="82" t="s">
        <v>528</v>
      </c>
      <c r="K1328" s="83" t="n">
        <v>48.63</v>
      </c>
      <c r="L1328" s="0" t="n">
        <v>2477</v>
      </c>
      <c r="M1328" s="0" t="n">
        <v>1725</v>
      </c>
      <c r="N1328" s="0" t="n">
        <v>1.435942</v>
      </c>
      <c r="O1328" s="0" t="n">
        <v>11</v>
      </c>
      <c r="Q1328" s="82" t="s">
        <v>527</v>
      </c>
      <c r="U1328" s="0" t="str">
        <f aca="false">IF(C1328="","",IF(COUNTIF(Campaigns!$A$7:$A$300,C1328)&gt;0,"✓",IF(N(K1328)=0,"– no spend","⚠ add to Campaigns tab")))</f>
        <v>✓</v>
      </c>
      <c r="V1328" s="83" t="n">
        <f aca="false">IF(K1328="","",K1328*IF(Settings!$B$22=Settings!$C$6,1,IF(Settings!$B$22="USD",1/INDEX(Settings!$B$29:$B$40,MONTH(A1328)),INDEX(Settings!$B$29:$B$40,MONTH(A1328)))))</f>
        <v>48.63</v>
      </c>
    </row>
    <row r="1329" customFormat="false" ht="15" hidden="false" customHeight="false" outlineLevel="0" collapsed="false">
      <c r="A1329" s="81" t="n">
        <v>46227</v>
      </c>
      <c r="B1329" s="81" t="n">
        <v>46227</v>
      </c>
      <c r="C1329" s="82" t="s">
        <v>167</v>
      </c>
      <c r="D1329" s="82" t="s">
        <v>522</v>
      </c>
      <c r="E1329" s="82" t="s">
        <v>523</v>
      </c>
      <c r="I1329" s="0" t="n">
        <v>50</v>
      </c>
      <c r="J1329" s="82" t="s">
        <v>528</v>
      </c>
      <c r="K1329" s="83" t="n">
        <v>57.36</v>
      </c>
      <c r="L1329" s="0" t="n">
        <v>3463</v>
      </c>
      <c r="M1329" s="0" t="n">
        <v>2549</v>
      </c>
      <c r="N1329" s="0" t="n">
        <v>1.358572</v>
      </c>
      <c r="O1329" s="0" t="n">
        <v>34</v>
      </c>
      <c r="Q1329" s="82" t="s">
        <v>527</v>
      </c>
      <c r="U1329" s="0" t="str">
        <f aca="false">IF(C1329="","",IF(COUNTIF(Campaigns!$A$7:$A$300,C1329)&gt;0,"✓",IF(N(K1329)=0,"– no spend","⚠ add to Campaigns tab")))</f>
        <v>✓</v>
      </c>
      <c r="V1329" s="83" t="n">
        <f aca="false">IF(K1329="","",K1329*IF(Settings!$B$22=Settings!$C$6,1,IF(Settings!$B$22="USD",1/INDEX(Settings!$B$29:$B$40,MONTH(A1329)),INDEX(Settings!$B$29:$B$40,MONTH(A1329)))))</f>
        <v>57.36</v>
      </c>
    </row>
    <row r="1330" customFormat="false" ht="15" hidden="false" customHeight="false" outlineLevel="0" collapsed="false">
      <c r="A1330" s="81" t="n">
        <v>46227</v>
      </c>
      <c r="B1330" s="81" t="n">
        <v>46227</v>
      </c>
      <c r="C1330" s="82" t="s">
        <v>166</v>
      </c>
      <c r="D1330" s="82" t="s">
        <v>522</v>
      </c>
      <c r="E1330" s="82" t="s">
        <v>523</v>
      </c>
      <c r="I1330" s="82" t="s">
        <v>525</v>
      </c>
      <c r="J1330" s="82" t="s">
        <v>526</v>
      </c>
      <c r="K1330" s="83" t="n">
        <v>193.48</v>
      </c>
      <c r="L1330" s="0" t="n">
        <v>11184</v>
      </c>
      <c r="M1330" s="0" t="n">
        <v>8023</v>
      </c>
      <c r="N1330" s="0" t="n">
        <v>1.393992</v>
      </c>
      <c r="O1330" s="0" t="n">
        <v>267</v>
      </c>
      <c r="Q1330" s="82" t="s">
        <v>527</v>
      </c>
      <c r="U1330" s="0" t="str">
        <f aca="false">IF(C1330="","",IF(COUNTIF(Campaigns!$A$7:$A$300,C1330)&gt;0,"✓",IF(N(K1330)=0,"– no spend","⚠ add to Campaigns tab")))</f>
        <v>✓</v>
      </c>
      <c r="V1330" s="83" t="n">
        <f aca="false">IF(K1330="","",K1330*IF(Settings!$B$22=Settings!$C$6,1,IF(Settings!$B$22="USD",1/INDEX(Settings!$B$29:$B$40,MONTH(A1330)),INDEX(Settings!$B$29:$B$40,MONTH(A1330)))))</f>
        <v>193.48</v>
      </c>
    </row>
    <row r="1331" customFormat="false" ht="15" hidden="false" customHeight="false" outlineLevel="0" collapsed="false">
      <c r="A1331" s="81" t="n">
        <v>46227</v>
      </c>
      <c r="B1331" s="81" t="n">
        <v>46227</v>
      </c>
      <c r="C1331" s="82" t="s">
        <v>177</v>
      </c>
      <c r="D1331" s="82" t="s">
        <v>530</v>
      </c>
      <c r="E1331" s="82" t="s">
        <v>529</v>
      </c>
      <c r="I1331" s="0" t="n">
        <v>20.65</v>
      </c>
      <c r="J1331" s="82" t="s">
        <v>528</v>
      </c>
      <c r="K1331" s="83" t="n">
        <v>50.85</v>
      </c>
      <c r="L1331" s="0" t="n">
        <v>5710</v>
      </c>
      <c r="M1331" s="0" t="n">
        <v>4419</v>
      </c>
      <c r="N1331" s="0" t="n">
        <v>1.292148</v>
      </c>
      <c r="O1331" s="0" t="n">
        <v>36</v>
      </c>
      <c r="Q1331" s="82" t="s">
        <v>527</v>
      </c>
      <c r="U1331" s="0" t="str">
        <f aca="false">IF(C1331="","",IF(COUNTIF(Campaigns!$A$7:$A$300,C1331)&gt;0,"✓",IF(N(K1331)=0,"– no spend","⚠ add to Campaigns tab")))</f>
        <v>✓</v>
      </c>
      <c r="V1331" s="83" t="n">
        <f aca="false">IF(K1331="","",K1331*IF(Settings!$B$22=Settings!$C$6,1,IF(Settings!$B$22="USD",1/INDEX(Settings!$B$29:$B$40,MONTH(A1331)),INDEX(Settings!$B$29:$B$40,MONTH(A1331)))))</f>
        <v>50.85</v>
      </c>
    </row>
    <row r="1332" customFormat="false" ht="15" hidden="false" customHeight="false" outlineLevel="0" collapsed="false">
      <c r="A1332" s="81" t="n">
        <v>46227</v>
      </c>
      <c r="B1332" s="81" t="n">
        <v>46227</v>
      </c>
      <c r="C1332" s="82" t="s">
        <v>180</v>
      </c>
      <c r="D1332" s="82" t="s">
        <v>530</v>
      </c>
      <c r="E1332" s="82" t="s">
        <v>529</v>
      </c>
      <c r="I1332" s="0" t="n">
        <v>10.32</v>
      </c>
      <c r="J1332" s="82" t="s">
        <v>528</v>
      </c>
      <c r="K1332" s="83" t="n">
        <v>47.24</v>
      </c>
      <c r="L1332" s="0" t="n">
        <v>3249</v>
      </c>
      <c r="M1332" s="0" t="n">
        <v>1995</v>
      </c>
      <c r="N1332" s="0" t="n">
        <v>1.628571</v>
      </c>
      <c r="O1332" s="0" t="n">
        <v>176</v>
      </c>
      <c r="Q1332" s="82" t="s">
        <v>527</v>
      </c>
      <c r="U1332" s="0" t="str">
        <f aca="false">IF(C1332="","",IF(COUNTIF(Campaigns!$A$7:$A$300,C1332)&gt;0,"✓",IF(N(K1332)=0,"– no spend","⚠ add to Campaigns tab")))</f>
        <v>✓</v>
      </c>
      <c r="V1332" s="83" t="n">
        <f aca="false">IF(K1332="","",K1332*IF(Settings!$B$22=Settings!$C$6,1,IF(Settings!$B$22="USD",1/INDEX(Settings!$B$29:$B$40,MONTH(A1332)),INDEX(Settings!$B$29:$B$40,MONTH(A1332)))))</f>
        <v>47.24</v>
      </c>
    </row>
    <row r="1333" customFormat="false" ht="15" hidden="false" customHeight="false" outlineLevel="0" collapsed="false">
      <c r="A1333" s="81" t="n">
        <v>46227</v>
      </c>
      <c r="B1333" s="81" t="n">
        <v>46227</v>
      </c>
      <c r="C1333" s="82" t="s">
        <v>172</v>
      </c>
      <c r="D1333" s="82" t="s">
        <v>530</v>
      </c>
      <c r="E1333" s="82" t="s">
        <v>529</v>
      </c>
      <c r="I1333" s="0" t="n">
        <v>20.65</v>
      </c>
      <c r="J1333" s="82" t="s">
        <v>528</v>
      </c>
      <c r="K1333" s="83" t="n">
        <v>53</v>
      </c>
      <c r="L1333" s="0" t="n">
        <v>1454</v>
      </c>
      <c r="M1333" s="0" t="n">
        <v>1169</v>
      </c>
      <c r="N1333" s="0" t="n">
        <v>1.243798</v>
      </c>
      <c r="O1333" s="0" t="n">
        <v>13</v>
      </c>
      <c r="Q1333" s="82" t="s">
        <v>527</v>
      </c>
      <c r="U1333" s="0" t="str">
        <f aca="false">IF(C1333="","",IF(COUNTIF(Campaigns!$A$7:$A$300,C1333)&gt;0,"✓",IF(N(K1333)=0,"– no spend","⚠ add to Campaigns tab")))</f>
        <v>✓</v>
      </c>
      <c r="V1333" s="83" t="n">
        <f aca="false">IF(K1333="","",K1333*IF(Settings!$B$22=Settings!$C$6,1,IF(Settings!$B$22="USD",1/INDEX(Settings!$B$29:$B$40,MONTH(A1333)),INDEX(Settings!$B$29:$B$40,MONTH(A1333)))))</f>
        <v>53</v>
      </c>
    </row>
    <row r="1334" customFormat="false" ht="15" hidden="false" customHeight="false" outlineLevel="0" collapsed="false">
      <c r="A1334" s="81" t="n">
        <v>46227</v>
      </c>
      <c r="B1334" s="81" t="n">
        <v>46227</v>
      </c>
      <c r="C1334" s="82" t="s">
        <v>173</v>
      </c>
      <c r="D1334" s="82" t="s">
        <v>530</v>
      </c>
      <c r="E1334" s="82" t="s">
        <v>529</v>
      </c>
      <c r="I1334" s="0" t="n">
        <v>25.65</v>
      </c>
      <c r="J1334" s="82" t="s">
        <v>528</v>
      </c>
      <c r="K1334" s="83" t="n">
        <v>56.41</v>
      </c>
      <c r="L1334" s="0" t="n">
        <v>1145</v>
      </c>
      <c r="M1334" s="0" t="n">
        <v>963</v>
      </c>
      <c r="N1334" s="0" t="n">
        <v>1.188993</v>
      </c>
      <c r="O1334" s="0" t="n">
        <v>11</v>
      </c>
      <c r="P1334" s="0" t="n">
        <v>1</v>
      </c>
      <c r="Q1334" s="82" t="s">
        <v>527</v>
      </c>
      <c r="U1334" s="0" t="str">
        <f aca="false">IF(C1334="","",IF(COUNTIF(Campaigns!$A$7:$A$300,C1334)&gt;0,"✓",IF(N(K1334)=0,"– no spend","⚠ add to Campaigns tab")))</f>
        <v>✓</v>
      </c>
      <c r="V1334" s="83" t="n">
        <f aca="false">IF(K1334="","",K1334*IF(Settings!$B$22=Settings!$C$6,1,IF(Settings!$B$22="USD",1/INDEX(Settings!$B$29:$B$40,MONTH(A1334)),INDEX(Settings!$B$29:$B$40,MONTH(A1334)))))</f>
        <v>56.41</v>
      </c>
    </row>
    <row r="1335" customFormat="false" ht="15" hidden="false" customHeight="false" outlineLevel="0" collapsed="false">
      <c r="A1335" s="81" t="n">
        <v>46227</v>
      </c>
      <c r="B1335" s="81" t="n">
        <v>46227</v>
      </c>
      <c r="C1335" s="82" t="s">
        <v>178</v>
      </c>
      <c r="D1335" s="82" t="s">
        <v>530</v>
      </c>
      <c r="E1335" s="82" t="s">
        <v>529</v>
      </c>
      <c r="I1335" s="0" t="n">
        <v>15.48</v>
      </c>
      <c r="J1335" s="82" t="s">
        <v>528</v>
      </c>
      <c r="K1335" s="83" t="n">
        <v>35.37</v>
      </c>
      <c r="L1335" s="0" t="n">
        <v>630</v>
      </c>
      <c r="M1335" s="0" t="n">
        <v>577</v>
      </c>
      <c r="N1335" s="0" t="n">
        <v>1.091854</v>
      </c>
      <c r="O1335" s="0" t="n">
        <v>6</v>
      </c>
      <c r="Q1335" s="82" t="s">
        <v>527</v>
      </c>
      <c r="U1335" s="0" t="str">
        <f aca="false">IF(C1335="","",IF(COUNTIF(Campaigns!$A$7:$A$300,C1335)&gt;0,"✓",IF(N(K1335)=0,"– no spend","⚠ add to Campaigns tab")))</f>
        <v>✓</v>
      </c>
      <c r="V1335" s="83" t="n">
        <f aca="false">IF(K1335="","",K1335*IF(Settings!$B$22=Settings!$C$6,1,IF(Settings!$B$22="USD",1/INDEX(Settings!$B$29:$B$40,MONTH(A1335)),INDEX(Settings!$B$29:$B$40,MONTH(A1335)))))</f>
        <v>35.37</v>
      </c>
    </row>
    <row r="1336" customFormat="false" ht="15" hidden="false" customHeight="false" outlineLevel="0" collapsed="false">
      <c r="A1336" s="81" t="n">
        <v>46227</v>
      </c>
      <c r="B1336" s="81" t="n">
        <v>46227</v>
      </c>
      <c r="C1336" s="82" t="s">
        <v>176</v>
      </c>
      <c r="D1336" s="82" t="s">
        <v>530</v>
      </c>
      <c r="E1336" s="82" t="s">
        <v>529</v>
      </c>
      <c r="I1336" s="0" t="n">
        <v>10.32</v>
      </c>
      <c r="J1336" s="82" t="s">
        <v>528</v>
      </c>
      <c r="K1336" s="83" t="n">
        <v>48.14</v>
      </c>
      <c r="L1336" s="0" t="n">
        <v>1101</v>
      </c>
      <c r="M1336" s="0" t="n">
        <v>886</v>
      </c>
      <c r="N1336" s="0" t="n">
        <v>1.242664</v>
      </c>
      <c r="O1336" s="0" t="n">
        <v>19</v>
      </c>
      <c r="Q1336" s="82" t="s">
        <v>527</v>
      </c>
      <c r="U1336" s="0" t="str">
        <f aca="false">IF(C1336="","",IF(COUNTIF(Campaigns!$A$7:$A$300,C1336)&gt;0,"✓",IF(N(K1336)=0,"– no spend","⚠ add to Campaigns tab")))</f>
        <v>✓</v>
      </c>
      <c r="V1336" s="83" t="n">
        <f aca="false">IF(K1336="","",K1336*IF(Settings!$B$22=Settings!$C$6,1,IF(Settings!$B$22="USD",1/INDEX(Settings!$B$29:$B$40,MONTH(A1336)),INDEX(Settings!$B$29:$B$40,MONTH(A1336)))))</f>
        <v>48.14</v>
      </c>
    </row>
    <row r="1337" customFormat="false" ht="15" hidden="false" customHeight="false" outlineLevel="0" collapsed="false">
      <c r="A1337" s="81" t="n">
        <v>46227</v>
      </c>
      <c r="B1337" s="81" t="n">
        <v>46227</v>
      </c>
      <c r="C1337" s="82" t="s">
        <v>184</v>
      </c>
      <c r="D1337" s="82" t="s">
        <v>530</v>
      </c>
      <c r="E1337" s="82" t="s">
        <v>532</v>
      </c>
      <c r="F1337" s="0" t="n">
        <v>74</v>
      </c>
      <c r="G1337" s="82" t="s">
        <v>535</v>
      </c>
      <c r="H1337" s="0" t="n">
        <v>0.16378378</v>
      </c>
      <c r="I1337" s="82" t="s">
        <v>525</v>
      </c>
      <c r="J1337" s="82" t="s">
        <v>526</v>
      </c>
      <c r="K1337" s="83" t="n">
        <v>12.12</v>
      </c>
      <c r="L1337" s="0" t="n">
        <v>1642</v>
      </c>
      <c r="M1337" s="0" t="n">
        <v>1550</v>
      </c>
      <c r="N1337" s="0" t="n">
        <v>1.059355</v>
      </c>
      <c r="O1337" s="0" t="n">
        <v>73</v>
      </c>
      <c r="Q1337" s="82" t="s">
        <v>527</v>
      </c>
      <c r="U1337" s="0" t="str">
        <f aca="false">IF(C1337="","",IF(COUNTIF(Campaigns!$A$7:$A$300,C1337)&gt;0,"✓",IF(N(K1337)=0,"– no spend","⚠ add to Campaigns tab")))</f>
        <v>✓</v>
      </c>
      <c r="V1337" s="83" t="n">
        <f aca="false">IF(K1337="","",K1337*IF(Settings!$B$22=Settings!$C$6,1,IF(Settings!$B$22="USD",1/INDEX(Settings!$B$29:$B$40,MONTH(A1337)),INDEX(Settings!$B$29:$B$40,MONTH(A1337)))))</f>
        <v>12.12</v>
      </c>
    </row>
    <row r="1338" customFormat="false" ht="15" hidden="false" customHeight="false" outlineLevel="0" collapsed="false">
      <c r="A1338" s="81" t="n">
        <v>46227</v>
      </c>
      <c r="B1338" s="81" t="n">
        <v>46227</v>
      </c>
      <c r="C1338" s="82" t="s">
        <v>169</v>
      </c>
      <c r="D1338" s="82" t="s">
        <v>530</v>
      </c>
      <c r="E1338" s="82" t="s">
        <v>529</v>
      </c>
      <c r="I1338" s="0" t="n">
        <v>41.29</v>
      </c>
      <c r="J1338" s="82" t="s">
        <v>528</v>
      </c>
      <c r="K1338" s="83" t="n">
        <v>107.81</v>
      </c>
      <c r="L1338" s="0" t="n">
        <v>7938</v>
      </c>
      <c r="M1338" s="0" t="n">
        <v>5024</v>
      </c>
      <c r="N1338" s="0" t="n">
        <v>1.580016</v>
      </c>
      <c r="O1338" s="0" t="n">
        <v>78</v>
      </c>
      <c r="Q1338" s="82" t="s">
        <v>527</v>
      </c>
      <c r="U1338" s="0" t="str">
        <f aca="false">IF(C1338="","",IF(COUNTIF(Campaigns!$A$7:$A$300,C1338)&gt;0,"✓",IF(N(K1338)=0,"– no spend","⚠ add to Campaigns tab")))</f>
        <v>✓</v>
      </c>
      <c r="V1338" s="83" t="n">
        <f aca="false">IF(K1338="","",K1338*IF(Settings!$B$22=Settings!$C$6,1,IF(Settings!$B$22="USD",1/INDEX(Settings!$B$29:$B$40,MONTH(A1338)),INDEX(Settings!$B$29:$B$40,MONTH(A1338)))))</f>
        <v>107.81</v>
      </c>
    </row>
    <row r="1339" customFormat="false" ht="15" hidden="false" customHeight="false" outlineLevel="0" collapsed="false">
      <c r="A1339" s="81" t="n">
        <v>46227</v>
      </c>
      <c r="B1339" s="81" t="n">
        <v>46227</v>
      </c>
      <c r="C1339" s="82" t="s">
        <v>181</v>
      </c>
      <c r="D1339" s="82" t="s">
        <v>530</v>
      </c>
      <c r="E1339" s="82" t="s">
        <v>529</v>
      </c>
      <c r="I1339" s="0" t="n">
        <v>10.32</v>
      </c>
      <c r="J1339" s="82" t="s">
        <v>528</v>
      </c>
      <c r="K1339" s="83" t="n">
        <v>52.74</v>
      </c>
      <c r="L1339" s="0" t="n">
        <v>3955</v>
      </c>
      <c r="M1339" s="0" t="n">
        <v>2671</v>
      </c>
      <c r="N1339" s="0" t="n">
        <v>1.480719</v>
      </c>
      <c r="O1339" s="0" t="n">
        <v>16</v>
      </c>
      <c r="Q1339" s="82" t="s">
        <v>527</v>
      </c>
      <c r="U1339" s="0" t="str">
        <f aca="false">IF(C1339="","",IF(COUNTIF(Campaigns!$A$7:$A$300,C1339)&gt;0,"✓",IF(N(K1339)=0,"– no spend","⚠ add to Campaigns tab")))</f>
        <v>✓</v>
      </c>
      <c r="V1339" s="83" t="n">
        <f aca="false">IF(K1339="","",K1339*IF(Settings!$B$22=Settings!$C$6,1,IF(Settings!$B$22="USD",1/INDEX(Settings!$B$29:$B$40,MONTH(A1339)),INDEX(Settings!$B$29:$B$40,MONTH(A1339)))))</f>
        <v>52.74</v>
      </c>
    </row>
    <row r="1340" customFormat="false" ht="15" hidden="false" customHeight="false" outlineLevel="0" collapsed="false">
      <c r="A1340" s="81" t="n">
        <v>46228</v>
      </c>
      <c r="B1340" s="81" t="n">
        <v>46228</v>
      </c>
      <c r="C1340" s="82" t="s">
        <v>167</v>
      </c>
      <c r="D1340" s="82" t="s">
        <v>522</v>
      </c>
      <c r="E1340" s="82" t="s">
        <v>523</v>
      </c>
      <c r="I1340" s="0" t="n">
        <v>50</v>
      </c>
      <c r="J1340" s="82" t="s">
        <v>528</v>
      </c>
      <c r="K1340" s="83" t="n">
        <v>67.64</v>
      </c>
      <c r="L1340" s="0" t="n">
        <v>4668</v>
      </c>
      <c r="M1340" s="0" t="n">
        <v>3388</v>
      </c>
      <c r="N1340" s="0" t="n">
        <v>1.377804</v>
      </c>
      <c r="O1340" s="0" t="n">
        <v>32</v>
      </c>
      <c r="Q1340" s="82" t="s">
        <v>527</v>
      </c>
      <c r="U1340" s="0" t="str">
        <f aca="false">IF(C1340="","",IF(COUNTIF(Campaigns!$A$7:$A$300,C1340)&gt;0,"✓",IF(N(K1340)=0,"– no spend","⚠ add to Campaigns tab")))</f>
        <v>✓</v>
      </c>
      <c r="V1340" s="83" t="n">
        <f aca="false">IF(K1340="","",K1340*IF(Settings!$B$22=Settings!$C$6,1,IF(Settings!$B$22="USD",1/INDEX(Settings!$B$29:$B$40,MONTH(A1340)),INDEX(Settings!$B$29:$B$40,MONTH(A1340)))))</f>
        <v>67.64</v>
      </c>
    </row>
    <row r="1341" customFormat="false" ht="15" hidden="false" customHeight="false" outlineLevel="0" collapsed="false">
      <c r="A1341" s="81" t="n">
        <v>46228</v>
      </c>
      <c r="B1341" s="81" t="n">
        <v>46228</v>
      </c>
      <c r="C1341" s="82" t="s">
        <v>166</v>
      </c>
      <c r="D1341" s="82" t="s">
        <v>522</v>
      </c>
      <c r="E1341" s="82" t="s">
        <v>523</v>
      </c>
      <c r="I1341" s="82" t="s">
        <v>525</v>
      </c>
      <c r="J1341" s="82" t="s">
        <v>526</v>
      </c>
      <c r="K1341" s="83" t="n">
        <v>237.19</v>
      </c>
      <c r="L1341" s="0" t="n">
        <v>14206</v>
      </c>
      <c r="M1341" s="0" t="n">
        <v>10086</v>
      </c>
      <c r="N1341" s="0" t="n">
        <v>1.408487</v>
      </c>
      <c r="O1341" s="0" t="n">
        <v>277</v>
      </c>
      <c r="Q1341" s="82" t="s">
        <v>527</v>
      </c>
      <c r="U1341" s="0" t="str">
        <f aca="false">IF(C1341="","",IF(COUNTIF(Campaigns!$A$7:$A$300,C1341)&gt;0,"✓",IF(N(K1341)=0,"– no spend","⚠ add to Campaigns tab")))</f>
        <v>✓</v>
      </c>
      <c r="V1341" s="83" t="n">
        <f aca="false">IF(K1341="","",K1341*IF(Settings!$B$22=Settings!$C$6,1,IF(Settings!$B$22="USD",1/INDEX(Settings!$B$29:$B$40,MONTH(A1341)),INDEX(Settings!$B$29:$B$40,MONTH(A1341)))))</f>
        <v>237.19</v>
      </c>
    </row>
    <row r="1342" customFormat="false" ht="15" hidden="false" customHeight="false" outlineLevel="0" collapsed="false">
      <c r="A1342" s="81" t="n">
        <v>46228</v>
      </c>
      <c r="B1342" s="81" t="n">
        <v>46228</v>
      </c>
      <c r="C1342" s="82" t="s">
        <v>177</v>
      </c>
      <c r="D1342" s="82" t="s">
        <v>530</v>
      </c>
      <c r="E1342" s="82" t="s">
        <v>529</v>
      </c>
      <c r="I1342" s="0" t="n">
        <v>20.65</v>
      </c>
      <c r="J1342" s="82" t="s">
        <v>528</v>
      </c>
      <c r="K1342" s="83" t="n">
        <v>69.55</v>
      </c>
      <c r="L1342" s="0" t="n">
        <v>6625</v>
      </c>
      <c r="M1342" s="0" t="n">
        <v>4992</v>
      </c>
      <c r="N1342" s="0" t="n">
        <v>1.327123</v>
      </c>
      <c r="O1342" s="0" t="n">
        <v>64</v>
      </c>
      <c r="Q1342" s="82" t="s">
        <v>527</v>
      </c>
      <c r="U1342" s="0" t="str">
        <f aca="false">IF(C1342="","",IF(COUNTIF(Campaigns!$A$7:$A$300,C1342)&gt;0,"✓",IF(N(K1342)=0,"– no spend","⚠ add to Campaigns tab")))</f>
        <v>✓</v>
      </c>
      <c r="V1342" s="83" t="n">
        <f aca="false">IF(K1342="","",K1342*IF(Settings!$B$22=Settings!$C$6,1,IF(Settings!$B$22="USD",1/INDEX(Settings!$B$29:$B$40,MONTH(A1342)),INDEX(Settings!$B$29:$B$40,MONTH(A1342)))))</f>
        <v>69.55</v>
      </c>
    </row>
    <row r="1343" customFormat="false" ht="15" hidden="false" customHeight="false" outlineLevel="0" collapsed="false">
      <c r="A1343" s="81" t="n">
        <v>46228</v>
      </c>
      <c r="B1343" s="81" t="n">
        <v>46228</v>
      </c>
      <c r="C1343" s="82" t="s">
        <v>180</v>
      </c>
      <c r="D1343" s="82" t="s">
        <v>530</v>
      </c>
      <c r="E1343" s="82" t="s">
        <v>529</v>
      </c>
      <c r="I1343" s="0" t="n">
        <v>10.32</v>
      </c>
      <c r="J1343" s="82" t="s">
        <v>528</v>
      </c>
      <c r="K1343" s="83" t="n">
        <v>70.85</v>
      </c>
      <c r="L1343" s="0" t="n">
        <v>5035</v>
      </c>
      <c r="M1343" s="0" t="n">
        <v>3252</v>
      </c>
      <c r="N1343" s="0" t="n">
        <v>1.548278</v>
      </c>
      <c r="O1343" s="0" t="n">
        <v>281</v>
      </c>
      <c r="Q1343" s="82" t="s">
        <v>527</v>
      </c>
      <c r="U1343" s="0" t="str">
        <f aca="false">IF(C1343="","",IF(COUNTIF(Campaigns!$A$7:$A$300,C1343)&gt;0,"✓",IF(N(K1343)=0,"– no spend","⚠ add to Campaigns tab")))</f>
        <v>✓</v>
      </c>
      <c r="V1343" s="83" t="n">
        <f aca="false">IF(K1343="","",K1343*IF(Settings!$B$22=Settings!$C$6,1,IF(Settings!$B$22="USD",1/INDEX(Settings!$B$29:$B$40,MONTH(A1343)),INDEX(Settings!$B$29:$B$40,MONTH(A1343)))))</f>
        <v>70.85</v>
      </c>
    </row>
    <row r="1344" customFormat="false" ht="15" hidden="false" customHeight="false" outlineLevel="0" collapsed="false">
      <c r="A1344" s="81" t="n">
        <v>46228</v>
      </c>
      <c r="B1344" s="81" t="n">
        <v>46228</v>
      </c>
      <c r="C1344" s="82" t="s">
        <v>172</v>
      </c>
      <c r="D1344" s="82" t="s">
        <v>530</v>
      </c>
      <c r="E1344" s="82" t="s">
        <v>529</v>
      </c>
      <c r="I1344" s="0" t="n">
        <v>20.65</v>
      </c>
      <c r="J1344" s="82" t="s">
        <v>528</v>
      </c>
      <c r="K1344" s="83" t="n">
        <v>69.1</v>
      </c>
      <c r="L1344" s="0" t="n">
        <v>1688</v>
      </c>
      <c r="M1344" s="0" t="n">
        <v>1339</v>
      </c>
      <c r="N1344" s="0" t="n">
        <v>1.260642</v>
      </c>
      <c r="O1344" s="0" t="n">
        <v>16</v>
      </c>
      <c r="Q1344" s="82" t="s">
        <v>527</v>
      </c>
      <c r="U1344" s="0" t="str">
        <f aca="false">IF(C1344="","",IF(COUNTIF(Campaigns!$A$7:$A$300,C1344)&gt;0,"✓",IF(N(K1344)=0,"– no spend","⚠ add to Campaigns tab")))</f>
        <v>✓</v>
      </c>
      <c r="V1344" s="83" t="n">
        <f aca="false">IF(K1344="","",K1344*IF(Settings!$B$22=Settings!$C$6,1,IF(Settings!$B$22="USD",1/INDEX(Settings!$B$29:$B$40,MONTH(A1344)),INDEX(Settings!$B$29:$B$40,MONTH(A1344)))))</f>
        <v>69.1</v>
      </c>
    </row>
    <row r="1345" customFormat="false" ht="15" hidden="false" customHeight="false" outlineLevel="0" collapsed="false">
      <c r="A1345" s="81" t="n">
        <v>46228</v>
      </c>
      <c r="B1345" s="81" t="n">
        <v>46228</v>
      </c>
      <c r="C1345" s="82" t="s">
        <v>173</v>
      </c>
      <c r="D1345" s="82" t="s">
        <v>530</v>
      </c>
      <c r="E1345" s="82" t="s">
        <v>529</v>
      </c>
      <c r="I1345" s="0" t="n">
        <v>25.65</v>
      </c>
      <c r="J1345" s="82" t="s">
        <v>528</v>
      </c>
      <c r="K1345" s="83" t="n">
        <v>64.39</v>
      </c>
      <c r="L1345" s="0" t="n">
        <v>1195</v>
      </c>
      <c r="M1345" s="0" t="n">
        <v>990</v>
      </c>
      <c r="N1345" s="0" t="n">
        <v>1.207071</v>
      </c>
      <c r="O1345" s="0" t="n">
        <v>13</v>
      </c>
      <c r="Q1345" s="82" t="s">
        <v>527</v>
      </c>
      <c r="U1345" s="0" t="str">
        <f aca="false">IF(C1345="","",IF(COUNTIF(Campaigns!$A$7:$A$300,C1345)&gt;0,"✓",IF(N(K1345)=0,"– no spend","⚠ add to Campaigns tab")))</f>
        <v>✓</v>
      </c>
      <c r="V1345" s="83" t="n">
        <f aca="false">IF(K1345="","",K1345*IF(Settings!$B$22=Settings!$C$6,1,IF(Settings!$B$22="USD",1/INDEX(Settings!$B$29:$B$40,MONTH(A1345)),INDEX(Settings!$B$29:$B$40,MONTH(A1345)))))</f>
        <v>64.39</v>
      </c>
    </row>
    <row r="1346" customFormat="false" ht="15" hidden="false" customHeight="false" outlineLevel="0" collapsed="false">
      <c r="A1346" s="81" t="n">
        <v>46228</v>
      </c>
      <c r="B1346" s="81" t="n">
        <v>46228</v>
      </c>
      <c r="C1346" s="82" t="s">
        <v>178</v>
      </c>
      <c r="D1346" s="82" t="s">
        <v>530</v>
      </c>
      <c r="E1346" s="82" t="s">
        <v>529</v>
      </c>
      <c r="I1346" s="0" t="n">
        <v>15.48</v>
      </c>
      <c r="J1346" s="82" t="s">
        <v>528</v>
      </c>
      <c r="K1346" s="83" t="n">
        <v>29.12</v>
      </c>
      <c r="L1346" s="0" t="n">
        <v>585</v>
      </c>
      <c r="M1346" s="0" t="n">
        <v>484</v>
      </c>
      <c r="N1346" s="0" t="n">
        <v>1.208678</v>
      </c>
      <c r="O1346" s="0" t="n">
        <v>4</v>
      </c>
      <c r="Q1346" s="82" t="s">
        <v>527</v>
      </c>
      <c r="U1346" s="0" t="str">
        <f aca="false">IF(C1346="","",IF(COUNTIF(Campaigns!$A$7:$A$300,C1346)&gt;0,"✓",IF(N(K1346)=0,"– no spend","⚠ add to Campaigns tab")))</f>
        <v>✓</v>
      </c>
      <c r="V1346" s="83" t="n">
        <f aca="false">IF(K1346="","",K1346*IF(Settings!$B$22=Settings!$C$6,1,IF(Settings!$B$22="USD",1/INDEX(Settings!$B$29:$B$40,MONTH(A1346)),INDEX(Settings!$B$29:$B$40,MONTH(A1346)))))</f>
        <v>29.12</v>
      </c>
    </row>
    <row r="1347" customFormat="false" ht="15" hidden="false" customHeight="false" outlineLevel="0" collapsed="false">
      <c r="A1347" s="81" t="n">
        <v>46228</v>
      </c>
      <c r="B1347" s="81" t="n">
        <v>46228</v>
      </c>
      <c r="C1347" s="82" t="s">
        <v>176</v>
      </c>
      <c r="D1347" s="82" t="s">
        <v>530</v>
      </c>
      <c r="E1347" s="82" t="s">
        <v>529</v>
      </c>
      <c r="I1347" s="0" t="n">
        <v>10.32</v>
      </c>
      <c r="J1347" s="82" t="s">
        <v>528</v>
      </c>
      <c r="K1347" s="83" t="n">
        <v>55.01</v>
      </c>
      <c r="L1347" s="0" t="n">
        <v>1184</v>
      </c>
      <c r="M1347" s="0" t="n">
        <v>985</v>
      </c>
      <c r="N1347" s="0" t="n">
        <v>1.20203</v>
      </c>
      <c r="O1347" s="0" t="n">
        <v>18</v>
      </c>
      <c r="Q1347" s="82" t="s">
        <v>527</v>
      </c>
      <c r="U1347" s="0" t="str">
        <f aca="false">IF(C1347="","",IF(COUNTIF(Campaigns!$A$7:$A$300,C1347)&gt;0,"✓",IF(N(K1347)=0,"– no spend","⚠ add to Campaigns tab")))</f>
        <v>✓</v>
      </c>
      <c r="V1347" s="83" t="n">
        <f aca="false">IF(K1347="","",K1347*IF(Settings!$B$22=Settings!$C$6,1,IF(Settings!$B$22="USD",1/INDEX(Settings!$B$29:$B$40,MONTH(A1347)),INDEX(Settings!$B$29:$B$40,MONTH(A1347)))))</f>
        <v>55.01</v>
      </c>
    </row>
    <row r="1348" customFormat="false" ht="15" hidden="false" customHeight="false" outlineLevel="0" collapsed="false">
      <c r="A1348" s="81" t="n">
        <v>46228</v>
      </c>
      <c r="B1348" s="81" t="n">
        <v>46228</v>
      </c>
      <c r="C1348" s="82" t="s">
        <v>184</v>
      </c>
      <c r="D1348" s="82" t="s">
        <v>530</v>
      </c>
      <c r="E1348" s="82" t="s">
        <v>532</v>
      </c>
      <c r="F1348" s="0" t="n">
        <v>48</v>
      </c>
      <c r="G1348" s="82" t="s">
        <v>535</v>
      </c>
      <c r="H1348" s="0" t="n">
        <v>0.20208333</v>
      </c>
      <c r="I1348" s="82" t="s">
        <v>525</v>
      </c>
      <c r="J1348" s="82" t="s">
        <v>526</v>
      </c>
      <c r="K1348" s="83" t="n">
        <v>9.7</v>
      </c>
      <c r="L1348" s="0" t="n">
        <v>1075</v>
      </c>
      <c r="M1348" s="0" t="n">
        <v>996</v>
      </c>
      <c r="N1348" s="0" t="n">
        <v>1.079317</v>
      </c>
      <c r="O1348" s="0" t="n">
        <v>47</v>
      </c>
      <c r="Q1348" s="82" t="s">
        <v>527</v>
      </c>
      <c r="U1348" s="0" t="str">
        <f aca="false">IF(C1348="","",IF(COUNTIF(Campaigns!$A$7:$A$300,C1348)&gt;0,"✓",IF(N(K1348)=0,"– no spend","⚠ add to Campaigns tab")))</f>
        <v>✓</v>
      </c>
      <c r="V1348" s="83" t="n">
        <f aca="false">IF(K1348="","",K1348*IF(Settings!$B$22=Settings!$C$6,1,IF(Settings!$B$22="USD",1/INDEX(Settings!$B$29:$B$40,MONTH(A1348)),INDEX(Settings!$B$29:$B$40,MONTH(A1348)))))</f>
        <v>9.7</v>
      </c>
    </row>
    <row r="1349" customFormat="false" ht="15" hidden="false" customHeight="false" outlineLevel="0" collapsed="false">
      <c r="A1349" s="81" t="n">
        <v>46228</v>
      </c>
      <c r="B1349" s="81" t="n">
        <v>46228</v>
      </c>
      <c r="C1349" s="82" t="s">
        <v>169</v>
      </c>
      <c r="D1349" s="82" t="s">
        <v>530</v>
      </c>
      <c r="E1349" s="82" t="s">
        <v>529</v>
      </c>
      <c r="I1349" s="0" t="n">
        <v>41.29</v>
      </c>
      <c r="J1349" s="82" t="s">
        <v>528</v>
      </c>
      <c r="K1349" s="83" t="n">
        <v>104.42</v>
      </c>
      <c r="L1349" s="0" t="n">
        <v>5622</v>
      </c>
      <c r="M1349" s="0" t="n">
        <v>3973</v>
      </c>
      <c r="N1349" s="0" t="n">
        <v>1.415052</v>
      </c>
      <c r="O1349" s="0" t="n">
        <v>63</v>
      </c>
      <c r="Q1349" s="82" t="s">
        <v>527</v>
      </c>
      <c r="U1349" s="0" t="str">
        <f aca="false">IF(C1349="","",IF(COUNTIF(Campaigns!$A$7:$A$300,C1349)&gt;0,"✓",IF(N(K1349)=0,"– no spend","⚠ add to Campaigns tab")))</f>
        <v>✓</v>
      </c>
      <c r="V1349" s="83" t="n">
        <f aca="false">IF(K1349="","",K1349*IF(Settings!$B$22=Settings!$C$6,1,IF(Settings!$B$22="USD",1/INDEX(Settings!$B$29:$B$40,MONTH(A1349)),INDEX(Settings!$B$29:$B$40,MONTH(A1349)))))</f>
        <v>104.42</v>
      </c>
    </row>
    <row r="1350" customFormat="false" ht="15" hidden="false" customHeight="false" outlineLevel="0" collapsed="false">
      <c r="A1350" s="81" t="n">
        <v>46228</v>
      </c>
      <c r="B1350" s="81" t="n">
        <v>46228</v>
      </c>
      <c r="C1350" s="82" t="s">
        <v>181</v>
      </c>
      <c r="D1350" s="82" t="s">
        <v>530</v>
      </c>
      <c r="E1350" s="82" t="s">
        <v>529</v>
      </c>
      <c r="I1350" s="0" t="n">
        <v>10.32</v>
      </c>
      <c r="J1350" s="82" t="s">
        <v>528</v>
      </c>
      <c r="K1350" s="83" t="n">
        <v>66.54</v>
      </c>
      <c r="L1350" s="0" t="n">
        <v>5436</v>
      </c>
      <c r="M1350" s="0" t="n">
        <v>3682</v>
      </c>
      <c r="N1350" s="0" t="n">
        <v>1.476372</v>
      </c>
      <c r="O1350" s="0" t="n">
        <v>24</v>
      </c>
      <c r="Q1350" s="82" t="s">
        <v>527</v>
      </c>
      <c r="U1350" s="0" t="str">
        <f aca="false">IF(C1350="","",IF(COUNTIF(Campaigns!$A$7:$A$300,C1350)&gt;0,"✓",IF(N(K1350)=0,"– no spend","⚠ add to Campaigns tab")))</f>
        <v>✓</v>
      </c>
      <c r="V1350" s="83" t="n">
        <f aca="false">IF(K1350="","",K1350*IF(Settings!$B$22=Settings!$C$6,1,IF(Settings!$B$22="USD",1/INDEX(Settings!$B$29:$B$40,MONTH(A1350)),INDEX(Settings!$B$29:$B$40,MONTH(A1350)))))</f>
        <v>66.54</v>
      </c>
    </row>
    <row r="1351" customFormat="false" ht="15" hidden="false" customHeight="false" outlineLevel="0" collapsed="false">
      <c r="A1351" s="81" t="n">
        <v>46229</v>
      </c>
      <c r="B1351" s="81" t="n">
        <v>46229</v>
      </c>
      <c r="C1351" s="82" t="s">
        <v>167</v>
      </c>
      <c r="D1351" s="82" t="s">
        <v>522</v>
      </c>
      <c r="E1351" s="82" t="s">
        <v>523</v>
      </c>
      <c r="I1351" s="0" t="n">
        <v>50</v>
      </c>
      <c r="J1351" s="82" t="s">
        <v>528</v>
      </c>
      <c r="K1351" s="83" t="n">
        <v>46.73</v>
      </c>
      <c r="L1351" s="0" t="n">
        <v>2995</v>
      </c>
      <c r="M1351" s="0" t="n">
        <v>2128</v>
      </c>
      <c r="N1351" s="0" t="n">
        <v>1.407425</v>
      </c>
      <c r="O1351" s="0" t="n">
        <v>44</v>
      </c>
      <c r="Q1351" s="82" t="s">
        <v>527</v>
      </c>
      <c r="U1351" s="0" t="str">
        <f aca="false">IF(C1351="","",IF(COUNTIF(Campaigns!$A$7:$A$300,C1351)&gt;0,"✓",IF(N(K1351)=0,"– no spend","⚠ add to Campaigns tab")))</f>
        <v>✓</v>
      </c>
      <c r="V1351" s="83" t="n">
        <f aca="false">IF(K1351="","",K1351*IF(Settings!$B$22=Settings!$C$6,1,IF(Settings!$B$22="USD",1/INDEX(Settings!$B$29:$B$40,MONTH(A1351)),INDEX(Settings!$B$29:$B$40,MONTH(A1351)))))</f>
        <v>46.73</v>
      </c>
    </row>
    <row r="1352" customFormat="false" ht="15" hidden="false" customHeight="false" outlineLevel="0" collapsed="false">
      <c r="A1352" s="81" t="n">
        <v>46229</v>
      </c>
      <c r="B1352" s="81" t="n">
        <v>46229</v>
      </c>
      <c r="C1352" s="82" t="s">
        <v>166</v>
      </c>
      <c r="D1352" s="82" t="s">
        <v>522</v>
      </c>
      <c r="E1352" s="82" t="s">
        <v>523</v>
      </c>
      <c r="I1352" s="82" t="s">
        <v>525</v>
      </c>
      <c r="J1352" s="82" t="s">
        <v>526</v>
      </c>
      <c r="K1352" s="83" t="n">
        <v>191.17</v>
      </c>
      <c r="L1352" s="0" t="n">
        <v>10070</v>
      </c>
      <c r="M1352" s="0" t="n">
        <v>6816</v>
      </c>
      <c r="N1352" s="0" t="n">
        <v>1.477406</v>
      </c>
      <c r="O1352" s="0" t="n">
        <v>168</v>
      </c>
      <c r="Q1352" s="82" t="s">
        <v>527</v>
      </c>
      <c r="U1352" s="0" t="str">
        <f aca="false">IF(C1352="","",IF(COUNTIF(Campaigns!$A$7:$A$300,C1352)&gt;0,"✓",IF(N(K1352)=0,"– no spend","⚠ add to Campaigns tab")))</f>
        <v>✓</v>
      </c>
      <c r="V1352" s="83" t="n">
        <f aca="false">IF(K1352="","",K1352*IF(Settings!$B$22=Settings!$C$6,1,IF(Settings!$B$22="USD",1/INDEX(Settings!$B$29:$B$40,MONTH(A1352)),INDEX(Settings!$B$29:$B$40,MONTH(A1352)))))</f>
        <v>191.17</v>
      </c>
    </row>
    <row r="1353" customFormat="false" ht="15" hidden="false" customHeight="false" outlineLevel="0" collapsed="false">
      <c r="A1353" s="81" t="n">
        <v>46229</v>
      </c>
      <c r="B1353" s="81" t="n">
        <v>46229</v>
      </c>
      <c r="C1353" s="82" t="s">
        <v>177</v>
      </c>
      <c r="D1353" s="82" t="s">
        <v>530</v>
      </c>
      <c r="E1353" s="82" t="s">
        <v>529</v>
      </c>
      <c r="I1353" s="0" t="n">
        <v>20.65</v>
      </c>
      <c r="J1353" s="82" t="s">
        <v>528</v>
      </c>
      <c r="K1353" s="83" t="n">
        <v>43.78</v>
      </c>
      <c r="L1353" s="0" t="n">
        <v>3685</v>
      </c>
      <c r="M1353" s="0" t="n">
        <v>2693</v>
      </c>
      <c r="N1353" s="0" t="n">
        <v>1.368362</v>
      </c>
      <c r="O1353" s="0" t="n">
        <v>34</v>
      </c>
      <c r="Q1353" s="82" t="s">
        <v>527</v>
      </c>
      <c r="U1353" s="0" t="str">
        <f aca="false">IF(C1353="","",IF(COUNTIF(Campaigns!$A$7:$A$300,C1353)&gt;0,"✓",IF(N(K1353)=0,"– no spend","⚠ add to Campaigns tab")))</f>
        <v>✓</v>
      </c>
      <c r="V1353" s="83" t="n">
        <f aca="false">IF(K1353="","",K1353*IF(Settings!$B$22=Settings!$C$6,1,IF(Settings!$B$22="USD",1/INDEX(Settings!$B$29:$B$40,MONTH(A1353)),INDEX(Settings!$B$29:$B$40,MONTH(A1353)))))</f>
        <v>43.78</v>
      </c>
    </row>
    <row r="1354" customFormat="false" ht="15" hidden="false" customHeight="false" outlineLevel="0" collapsed="false">
      <c r="A1354" s="81" t="n">
        <v>46229</v>
      </c>
      <c r="B1354" s="81" t="n">
        <v>46229</v>
      </c>
      <c r="C1354" s="82" t="s">
        <v>180</v>
      </c>
      <c r="D1354" s="82" t="s">
        <v>530</v>
      </c>
      <c r="E1354" s="82" t="s">
        <v>529</v>
      </c>
      <c r="I1354" s="0" t="n">
        <v>10.32</v>
      </c>
      <c r="J1354" s="82" t="s">
        <v>528</v>
      </c>
      <c r="K1354" s="83" t="n">
        <v>47.53</v>
      </c>
      <c r="L1354" s="0" t="n">
        <v>2935</v>
      </c>
      <c r="M1354" s="0" t="n">
        <v>1918</v>
      </c>
      <c r="N1354" s="0" t="n">
        <v>1.53024</v>
      </c>
      <c r="O1354" s="0" t="n">
        <v>118</v>
      </c>
      <c r="Q1354" s="82" t="s">
        <v>527</v>
      </c>
      <c r="U1354" s="0" t="str">
        <f aca="false">IF(C1354="","",IF(COUNTIF(Campaigns!$A$7:$A$300,C1354)&gt;0,"✓",IF(N(K1354)=0,"– no spend","⚠ add to Campaigns tab")))</f>
        <v>✓</v>
      </c>
      <c r="V1354" s="83" t="n">
        <f aca="false">IF(K1354="","",K1354*IF(Settings!$B$22=Settings!$C$6,1,IF(Settings!$B$22="USD",1/INDEX(Settings!$B$29:$B$40,MONTH(A1354)),INDEX(Settings!$B$29:$B$40,MONTH(A1354)))))</f>
        <v>47.53</v>
      </c>
    </row>
    <row r="1355" customFormat="false" ht="15" hidden="false" customHeight="false" outlineLevel="0" collapsed="false">
      <c r="A1355" s="81" t="n">
        <v>46229</v>
      </c>
      <c r="B1355" s="81" t="n">
        <v>46229</v>
      </c>
      <c r="C1355" s="82" t="s">
        <v>172</v>
      </c>
      <c r="D1355" s="82" t="s">
        <v>530</v>
      </c>
      <c r="E1355" s="82" t="s">
        <v>529</v>
      </c>
      <c r="I1355" s="0" t="n">
        <v>20.65</v>
      </c>
      <c r="J1355" s="82" t="s">
        <v>528</v>
      </c>
      <c r="K1355" s="83" t="n">
        <v>47.22</v>
      </c>
      <c r="L1355" s="0" t="n">
        <v>968</v>
      </c>
      <c r="M1355" s="0" t="n">
        <v>773</v>
      </c>
      <c r="N1355" s="0" t="n">
        <v>1.252264</v>
      </c>
      <c r="O1355" s="0" t="n">
        <v>8</v>
      </c>
      <c r="Q1355" s="82" t="s">
        <v>527</v>
      </c>
      <c r="U1355" s="0" t="str">
        <f aca="false">IF(C1355="","",IF(COUNTIF(Campaigns!$A$7:$A$300,C1355)&gt;0,"✓",IF(N(K1355)=0,"– no spend","⚠ add to Campaigns tab")))</f>
        <v>✓</v>
      </c>
      <c r="V1355" s="83" t="n">
        <f aca="false">IF(K1355="","",K1355*IF(Settings!$B$22=Settings!$C$6,1,IF(Settings!$B$22="USD",1/INDEX(Settings!$B$29:$B$40,MONTH(A1355)),INDEX(Settings!$B$29:$B$40,MONTH(A1355)))))</f>
        <v>47.22</v>
      </c>
    </row>
    <row r="1356" customFormat="false" ht="15" hidden="false" customHeight="false" outlineLevel="0" collapsed="false">
      <c r="A1356" s="81" t="n">
        <v>46229</v>
      </c>
      <c r="B1356" s="81" t="n">
        <v>46229</v>
      </c>
      <c r="C1356" s="82" t="s">
        <v>173</v>
      </c>
      <c r="D1356" s="82" t="s">
        <v>530</v>
      </c>
      <c r="E1356" s="82" t="s">
        <v>529</v>
      </c>
      <c r="I1356" s="0" t="n">
        <v>25.65</v>
      </c>
      <c r="J1356" s="82" t="s">
        <v>528</v>
      </c>
      <c r="K1356" s="83" t="n">
        <v>54.19</v>
      </c>
      <c r="L1356" s="0" t="n">
        <v>880</v>
      </c>
      <c r="M1356" s="0" t="n">
        <v>714</v>
      </c>
      <c r="N1356" s="0" t="n">
        <v>1.232493</v>
      </c>
      <c r="O1356" s="0" t="n">
        <v>12</v>
      </c>
      <c r="Q1356" s="82" t="s">
        <v>527</v>
      </c>
      <c r="U1356" s="0" t="str">
        <f aca="false">IF(C1356="","",IF(COUNTIF(Campaigns!$A$7:$A$300,C1356)&gt;0,"✓",IF(N(K1356)=0,"– no spend","⚠ add to Campaigns tab")))</f>
        <v>✓</v>
      </c>
      <c r="V1356" s="83" t="n">
        <f aca="false">IF(K1356="","",K1356*IF(Settings!$B$22=Settings!$C$6,1,IF(Settings!$B$22="USD",1/INDEX(Settings!$B$29:$B$40,MONTH(A1356)),INDEX(Settings!$B$29:$B$40,MONTH(A1356)))))</f>
        <v>54.19</v>
      </c>
    </row>
    <row r="1357" customFormat="false" ht="15" hidden="false" customHeight="false" outlineLevel="0" collapsed="false">
      <c r="A1357" s="81" t="n">
        <v>46229</v>
      </c>
      <c r="B1357" s="81" t="n">
        <v>46229</v>
      </c>
      <c r="C1357" s="82" t="s">
        <v>178</v>
      </c>
      <c r="D1357" s="82" t="s">
        <v>530</v>
      </c>
      <c r="E1357" s="82" t="s">
        <v>529</v>
      </c>
      <c r="I1357" s="0" t="n">
        <v>15.48</v>
      </c>
      <c r="J1357" s="82" t="s">
        <v>528</v>
      </c>
      <c r="K1357" s="83" t="n">
        <v>29.39</v>
      </c>
      <c r="L1357" s="0" t="n">
        <v>484</v>
      </c>
      <c r="M1357" s="0" t="n">
        <v>424</v>
      </c>
      <c r="N1357" s="0" t="n">
        <v>1.141509</v>
      </c>
      <c r="O1357" s="0" t="n">
        <v>1</v>
      </c>
      <c r="Q1357" s="82" t="s">
        <v>527</v>
      </c>
      <c r="U1357" s="0" t="str">
        <f aca="false">IF(C1357="","",IF(COUNTIF(Campaigns!$A$7:$A$300,C1357)&gt;0,"✓",IF(N(K1357)=0,"– no spend","⚠ add to Campaigns tab")))</f>
        <v>✓</v>
      </c>
      <c r="V1357" s="83" t="n">
        <f aca="false">IF(K1357="","",K1357*IF(Settings!$B$22=Settings!$C$6,1,IF(Settings!$B$22="USD",1/INDEX(Settings!$B$29:$B$40,MONTH(A1357)),INDEX(Settings!$B$29:$B$40,MONTH(A1357)))))</f>
        <v>29.39</v>
      </c>
    </row>
    <row r="1358" customFormat="false" ht="15" hidden="false" customHeight="false" outlineLevel="0" collapsed="false">
      <c r="A1358" s="81" t="n">
        <v>46229</v>
      </c>
      <c r="B1358" s="81" t="n">
        <v>46229</v>
      </c>
      <c r="C1358" s="82" t="s">
        <v>176</v>
      </c>
      <c r="D1358" s="82" t="s">
        <v>530</v>
      </c>
      <c r="E1358" s="82" t="s">
        <v>529</v>
      </c>
      <c r="I1358" s="0" t="n">
        <v>10.32</v>
      </c>
      <c r="J1358" s="82" t="s">
        <v>528</v>
      </c>
      <c r="K1358" s="83" t="n">
        <v>46.52</v>
      </c>
      <c r="L1358" s="0" t="n">
        <v>1623</v>
      </c>
      <c r="M1358" s="0" t="n">
        <v>1378</v>
      </c>
      <c r="N1358" s="0" t="n">
        <v>1.177794</v>
      </c>
      <c r="O1358" s="0" t="n">
        <v>11</v>
      </c>
      <c r="Q1358" s="82" t="s">
        <v>527</v>
      </c>
      <c r="U1358" s="0" t="str">
        <f aca="false">IF(C1358="","",IF(COUNTIF(Campaigns!$A$7:$A$300,C1358)&gt;0,"✓",IF(N(K1358)=0,"– no spend","⚠ add to Campaigns tab")))</f>
        <v>✓</v>
      </c>
      <c r="V1358" s="83" t="n">
        <f aca="false">IF(K1358="","",K1358*IF(Settings!$B$22=Settings!$C$6,1,IF(Settings!$B$22="USD",1/INDEX(Settings!$B$29:$B$40,MONTH(A1358)),INDEX(Settings!$B$29:$B$40,MONTH(A1358)))))</f>
        <v>46.52</v>
      </c>
    </row>
    <row r="1359" customFormat="false" ht="15" hidden="false" customHeight="false" outlineLevel="0" collapsed="false">
      <c r="A1359" s="81" t="n">
        <v>46229</v>
      </c>
      <c r="B1359" s="81" t="n">
        <v>46229</v>
      </c>
      <c r="C1359" s="82" t="s">
        <v>184</v>
      </c>
      <c r="D1359" s="82" t="s">
        <v>530</v>
      </c>
      <c r="E1359" s="82" t="s">
        <v>532</v>
      </c>
      <c r="F1359" s="0" t="n">
        <v>22</v>
      </c>
      <c r="G1359" s="82" t="s">
        <v>535</v>
      </c>
      <c r="H1359" s="0" t="n">
        <v>0.34954545</v>
      </c>
      <c r="I1359" s="82" t="s">
        <v>525</v>
      </c>
      <c r="J1359" s="82" t="s">
        <v>526</v>
      </c>
      <c r="K1359" s="83" t="n">
        <v>7.69</v>
      </c>
      <c r="L1359" s="0" t="n">
        <v>676</v>
      </c>
      <c r="M1359" s="0" t="n">
        <v>613</v>
      </c>
      <c r="N1359" s="0" t="n">
        <v>1.102773</v>
      </c>
      <c r="O1359" s="0" t="n">
        <v>21</v>
      </c>
      <c r="Q1359" s="82" t="s">
        <v>527</v>
      </c>
      <c r="U1359" s="0" t="str">
        <f aca="false">IF(C1359="","",IF(COUNTIF(Campaigns!$A$7:$A$300,C1359)&gt;0,"✓",IF(N(K1359)=0,"– no spend","⚠ add to Campaigns tab")))</f>
        <v>✓</v>
      </c>
      <c r="V1359" s="83" t="n">
        <f aca="false">IF(K1359="","",K1359*IF(Settings!$B$22=Settings!$C$6,1,IF(Settings!$B$22="USD",1/INDEX(Settings!$B$29:$B$40,MONTH(A1359)),INDEX(Settings!$B$29:$B$40,MONTH(A1359)))))</f>
        <v>7.69</v>
      </c>
    </row>
    <row r="1360" customFormat="false" ht="15" hidden="false" customHeight="false" outlineLevel="0" collapsed="false">
      <c r="A1360" s="81" t="n">
        <v>46229</v>
      </c>
      <c r="B1360" s="81" t="n">
        <v>46229</v>
      </c>
      <c r="C1360" s="82" t="s">
        <v>169</v>
      </c>
      <c r="D1360" s="82" t="s">
        <v>530</v>
      </c>
      <c r="E1360" s="82" t="s">
        <v>529</v>
      </c>
      <c r="F1360" s="0" t="n">
        <v>1</v>
      </c>
      <c r="G1360" s="82" t="s">
        <v>531</v>
      </c>
      <c r="H1360" s="0" t="n">
        <v>82.67</v>
      </c>
      <c r="I1360" s="0" t="n">
        <v>41.29</v>
      </c>
      <c r="J1360" s="82" t="s">
        <v>528</v>
      </c>
      <c r="K1360" s="83" t="n">
        <v>82.67</v>
      </c>
      <c r="L1360" s="0" t="n">
        <v>4334</v>
      </c>
      <c r="M1360" s="0" t="n">
        <v>2891</v>
      </c>
      <c r="N1360" s="0" t="n">
        <v>1.499135</v>
      </c>
      <c r="O1360" s="0" t="n">
        <v>60</v>
      </c>
      <c r="P1360" s="0" t="n">
        <v>1</v>
      </c>
      <c r="Q1360" s="82" t="s">
        <v>527</v>
      </c>
      <c r="U1360" s="0" t="str">
        <f aca="false">IF(C1360="","",IF(COUNTIF(Campaigns!$A$7:$A$300,C1360)&gt;0,"✓",IF(N(K1360)=0,"– no spend","⚠ add to Campaigns tab")))</f>
        <v>✓</v>
      </c>
      <c r="V1360" s="83" t="n">
        <f aca="false">IF(K1360="","",K1360*IF(Settings!$B$22=Settings!$C$6,1,IF(Settings!$B$22="USD",1/INDEX(Settings!$B$29:$B$40,MONTH(A1360)),INDEX(Settings!$B$29:$B$40,MONTH(A1360)))))</f>
        <v>82.67</v>
      </c>
    </row>
    <row r="1361" customFormat="false" ht="15" hidden="false" customHeight="false" outlineLevel="0" collapsed="false">
      <c r="A1361" s="81" t="n">
        <v>46229</v>
      </c>
      <c r="B1361" s="81" t="n">
        <v>46229</v>
      </c>
      <c r="C1361" s="82" t="s">
        <v>181</v>
      </c>
      <c r="D1361" s="82" t="s">
        <v>530</v>
      </c>
      <c r="E1361" s="82" t="s">
        <v>529</v>
      </c>
      <c r="I1361" s="0" t="n">
        <v>10.32</v>
      </c>
      <c r="J1361" s="82" t="s">
        <v>528</v>
      </c>
      <c r="K1361" s="83" t="n">
        <v>46.65</v>
      </c>
      <c r="L1361" s="0" t="n">
        <v>3505</v>
      </c>
      <c r="M1361" s="0" t="n">
        <v>2359</v>
      </c>
      <c r="N1361" s="0" t="n">
        <v>1.485799</v>
      </c>
      <c r="O1361" s="0" t="n">
        <v>21</v>
      </c>
      <c r="Q1361" s="82" t="s">
        <v>527</v>
      </c>
      <c r="U1361" s="0" t="str">
        <f aca="false">IF(C1361="","",IF(COUNTIF(Campaigns!$A$7:$A$300,C1361)&gt;0,"✓",IF(N(K1361)=0,"– no spend","⚠ add to Campaigns tab")))</f>
        <v>✓</v>
      </c>
      <c r="V1361" s="83" t="n">
        <f aca="false">IF(K1361="","",K1361*IF(Settings!$B$22=Settings!$C$6,1,IF(Settings!$B$22="USD",1/INDEX(Settings!$B$29:$B$40,MONTH(A1361)),INDEX(Settings!$B$29:$B$40,MONTH(A1361)))))</f>
        <v>46.65</v>
      </c>
    </row>
    <row r="1362" customFormat="false" ht="15" hidden="false" customHeight="false" outlineLevel="0" collapsed="false">
      <c r="A1362" s="81" t="n">
        <v>46230</v>
      </c>
      <c r="B1362" s="81" t="n">
        <v>46230</v>
      </c>
      <c r="C1362" s="82" t="s">
        <v>167</v>
      </c>
      <c r="D1362" s="82" t="s">
        <v>522</v>
      </c>
      <c r="E1362" s="82" t="s">
        <v>523</v>
      </c>
      <c r="I1362" s="0" t="n">
        <v>50</v>
      </c>
      <c r="J1362" s="82" t="s">
        <v>528</v>
      </c>
      <c r="K1362" s="83" t="n">
        <v>45.48</v>
      </c>
      <c r="L1362" s="0" t="n">
        <v>3806</v>
      </c>
      <c r="M1362" s="0" t="n">
        <v>2638</v>
      </c>
      <c r="N1362" s="0" t="n">
        <v>1.44276</v>
      </c>
      <c r="O1362" s="0" t="n">
        <v>26</v>
      </c>
      <c r="Q1362" s="82" t="s">
        <v>527</v>
      </c>
      <c r="U1362" s="0" t="str">
        <f aca="false">IF(C1362="","",IF(COUNTIF(Campaigns!$A$7:$A$300,C1362)&gt;0,"✓",IF(N(K1362)=0,"– no spend","⚠ add to Campaigns tab")))</f>
        <v>✓</v>
      </c>
      <c r="V1362" s="83" t="n">
        <f aca="false">IF(K1362="","",K1362*IF(Settings!$B$22=Settings!$C$6,1,IF(Settings!$B$22="USD",1/INDEX(Settings!$B$29:$B$40,MONTH(A1362)),INDEX(Settings!$B$29:$B$40,MONTH(A1362)))))</f>
        <v>45.48</v>
      </c>
    </row>
    <row r="1363" customFormat="false" ht="15" hidden="false" customHeight="false" outlineLevel="0" collapsed="false">
      <c r="A1363" s="81" t="n">
        <v>46230</v>
      </c>
      <c r="B1363" s="81" t="n">
        <v>46230</v>
      </c>
      <c r="C1363" s="82" t="s">
        <v>166</v>
      </c>
      <c r="D1363" s="82" t="s">
        <v>522</v>
      </c>
      <c r="E1363" s="82" t="s">
        <v>523</v>
      </c>
      <c r="I1363" s="82" t="s">
        <v>525</v>
      </c>
      <c r="J1363" s="82" t="s">
        <v>526</v>
      </c>
      <c r="K1363" s="83" t="n">
        <v>164.47</v>
      </c>
      <c r="L1363" s="0" t="n">
        <v>11972</v>
      </c>
      <c r="M1363" s="0" t="n">
        <v>7963</v>
      </c>
      <c r="N1363" s="0" t="n">
        <v>1.503453</v>
      </c>
      <c r="O1363" s="0" t="n">
        <v>132</v>
      </c>
      <c r="Q1363" s="82" t="s">
        <v>527</v>
      </c>
      <c r="U1363" s="0" t="str">
        <f aca="false">IF(C1363="","",IF(COUNTIF(Campaigns!$A$7:$A$300,C1363)&gt;0,"✓",IF(N(K1363)=0,"– no spend","⚠ add to Campaigns tab")))</f>
        <v>✓</v>
      </c>
      <c r="V1363" s="83" t="n">
        <f aca="false">IF(K1363="","",K1363*IF(Settings!$B$22=Settings!$C$6,1,IF(Settings!$B$22="USD",1/INDEX(Settings!$B$29:$B$40,MONTH(A1363)),INDEX(Settings!$B$29:$B$40,MONTH(A1363)))))</f>
        <v>164.47</v>
      </c>
    </row>
    <row r="1364" customFormat="false" ht="15" hidden="false" customHeight="false" outlineLevel="0" collapsed="false">
      <c r="A1364" s="81" t="n">
        <v>46230</v>
      </c>
      <c r="B1364" s="81" t="n">
        <v>46230</v>
      </c>
      <c r="C1364" s="82" t="s">
        <v>177</v>
      </c>
      <c r="D1364" s="82" t="s">
        <v>530</v>
      </c>
      <c r="E1364" s="82" t="s">
        <v>529</v>
      </c>
      <c r="I1364" s="0" t="n">
        <v>20.65</v>
      </c>
      <c r="J1364" s="82" t="s">
        <v>528</v>
      </c>
      <c r="K1364" s="83" t="n">
        <v>38.08</v>
      </c>
      <c r="L1364" s="0" t="n">
        <v>3735</v>
      </c>
      <c r="M1364" s="0" t="n">
        <v>2754</v>
      </c>
      <c r="N1364" s="0" t="n">
        <v>1.356209</v>
      </c>
      <c r="O1364" s="0" t="n">
        <v>26</v>
      </c>
      <c r="Q1364" s="82" t="s">
        <v>527</v>
      </c>
      <c r="U1364" s="0" t="str">
        <f aca="false">IF(C1364="","",IF(COUNTIF(Campaigns!$A$7:$A$300,C1364)&gt;0,"✓",IF(N(K1364)=0,"– no spend","⚠ add to Campaigns tab")))</f>
        <v>✓</v>
      </c>
      <c r="V1364" s="83" t="n">
        <f aca="false">IF(K1364="","",K1364*IF(Settings!$B$22=Settings!$C$6,1,IF(Settings!$B$22="USD",1/INDEX(Settings!$B$29:$B$40,MONTH(A1364)),INDEX(Settings!$B$29:$B$40,MONTH(A1364)))))</f>
        <v>38.08</v>
      </c>
    </row>
    <row r="1365" customFormat="false" ht="15" hidden="false" customHeight="false" outlineLevel="0" collapsed="false">
      <c r="A1365" s="81" t="n">
        <v>46230</v>
      </c>
      <c r="B1365" s="81" t="n">
        <v>46230</v>
      </c>
      <c r="C1365" s="82" t="s">
        <v>180</v>
      </c>
      <c r="D1365" s="82" t="s">
        <v>530</v>
      </c>
      <c r="E1365" s="82" t="s">
        <v>529</v>
      </c>
      <c r="I1365" s="0" t="n">
        <v>10.32</v>
      </c>
      <c r="J1365" s="82" t="s">
        <v>528</v>
      </c>
      <c r="K1365" s="83" t="n">
        <v>44.63</v>
      </c>
      <c r="L1365" s="0" t="n">
        <v>4260</v>
      </c>
      <c r="M1365" s="0" t="n">
        <v>2760</v>
      </c>
      <c r="N1365" s="0" t="n">
        <v>1.543478</v>
      </c>
      <c r="O1365" s="0" t="n">
        <v>104</v>
      </c>
      <c r="Q1365" s="82" t="s">
        <v>527</v>
      </c>
      <c r="U1365" s="0" t="str">
        <f aca="false">IF(C1365="","",IF(COUNTIF(Campaigns!$A$7:$A$300,C1365)&gt;0,"✓",IF(N(K1365)=0,"– no spend","⚠ add to Campaigns tab")))</f>
        <v>✓</v>
      </c>
      <c r="V1365" s="83" t="n">
        <f aca="false">IF(K1365="","",K1365*IF(Settings!$B$22=Settings!$C$6,1,IF(Settings!$B$22="USD",1/INDEX(Settings!$B$29:$B$40,MONTH(A1365)),INDEX(Settings!$B$29:$B$40,MONTH(A1365)))))</f>
        <v>44.63</v>
      </c>
    </row>
    <row r="1366" customFormat="false" ht="15" hidden="false" customHeight="false" outlineLevel="0" collapsed="false">
      <c r="A1366" s="81" t="n">
        <v>46230</v>
      </c>
      <c r="B1366" s="81" t="n">
        <v>46230</v>
      </c>
      <c r="C1366" s="82" t="s">
        <v>172</v>
      </c>
      <c r="D1366" s="82" t="s">
        <v>530</v>
      </c>
      <c r="E1366" s="82" t="s">
        <v>529</v>
      </c>
      <c r="I1366" s="0" t="n">
        <v>20.65</v>
      </c>
      <c r="J1366" s="82" t="s">
        <v>528</v>
      </c>
      <c r="K1366" s="83" t="n">
        <v>50.29</v>
      </c>
      <c r="L1366" s="0" t="n">
        <v>1026</v>
      </c>
      <c r="M1366" s="0" t="n">
        <v>840</v>
      </c>
      <c r="N1366" s="0" t="n">
        <v>1.221429</v>
      </c>
      <c r="O1366" s="0" t="n">
        <v>9</v>
      </c>
      <c r="Q1366" s="82" t="s">
        <v>527</v>
      </c>
      <c r="U1366" s="0" t="str">
        <f aca="false">IF(C1366="","",IF(COUNTIF(Campaigns!$A$7:$A$300,C1366)&gt;0,"✓",IF(N(K1366)=0,"– no spend","⚠ add to Campaigns tab")))</f>
        <v>✓</v>
      </c>
      <c r="V1366" s="83" t="n">
        <f aca="false">IF(K1366="","",K1366*IF(Settings!$B$22=Settings!$C$6,1,IF(Settings!$B$22="USD",1/INDEX(Settings!$B$29:$B$40,MONTH(A1366)),INDEX(Settings!$B$29:$B$40,MONTH(A1366)))))</f>
        <v>50.29</v>
      </c>
    </row>
    <row r="1367" customFormat="false" ht="15" hidden="false" customHeight="false" outlineLevel="0" collapsed="false">
      <c r="A1367" s="81" t="n">
        <v>46230</v>
      </c>
      <c r="B1367" s="81" t="n">
        <v>46230</v>
      </c>
      <c r="C1367" s="82" t="s">
        <v>173</v>
      </c>
      <c r="D1367" s="82" t="s">
        <v>530</v>
      </c>
      <c r="E1367" s="82" t="s">
        <v>529</v>
      </c>
      <c r="I1367" s="0" t="n">
        <v>25.65</v>
      </c>
      <c r="J1367" s="82" t="s">
        <v>528</v>
      </c>
      <c r="K1367" s="83" t="n">
        <v>52.96</v>
      </c>
      <c r="L1367" s="0" t="n">
        <v>960</v>
      </c>
      <c r="M1367" s="0" t="n">
        <v>731</v>
      </c>
      <c r="N1367" s="0" t="n">
        <v>1.313269</v>
      </c>
      <c r="O1367" s="0" t="n">
        <v>12</v>
      </c>
      <c r="Q1367" s="82" t="s">
        <v>527</v>
      </c>
      <c r="U1367" s="0" t="str">
        <f aca="false">IF(C1367="","",IF(COUNTIF(Campaigns!$A$7:$A$300,C1367)&gt;0,"✓",IF(N(K1367)=0,"– no spend","⚠ add to Campaigns tab")))</f>
        <v>✓</v>
      </c>
      <c r="V1367" s="83" t="n">
        <f aca="false">IF(K1367="","",K1367*IF(Settings!$B$22=Settings!$C$6,1,IF(Settings!$B$22="USD",1/INDEX(Settings!$B$29:$B$40,MONTH(A1367)),INDEX(Settings!$B$29:$B$40,MONTH(A1367)))))</f>
        <v>52.96</v>
      </c>
    </row>
    <row r="1368" customFormat="false" ht="15" hidden="false" customHeight="false" outlineLevel="0" collapsed="false">
      <c r="A1368" s="81" t="n">
        <v>46230</v>
      </c>
      <c r="B1368" s="81" t="n">
        <v>46230</v>
      </c>
      <c r="C1368" s="82" t="s">
        <v>178</v>
      </c>
      <c r="D1368" s="82" t="s">
        <v>530</v>
      </c>
      <c r="E1368" s="82" t="s">
        <v>529</v>
      </c>
      <c r="I1368" s="0" t="n">
        <v>15.48</v>
      </c>
      <c r="J1368" s="82" t="s">
        <v>528</v>
      </c>
      <c r="K1368" s="83" t="n">
        <v>34.54</v>
      </c>
      <c r="L1368" s="0" t="n">
        <v>502</v>
      </c>
      <c r="M1368" s="0" t="n">
        <v>411</v>
      </c>
      <c r="N1368" s="0" t="n">
        <v>1.221411</v>
      </c>
      <c r="O1368" s="0" t="n">
        <v>6</v>
      </c>
      <c r="Q1368" s="82" t="s">
        <v>527</v>
      </c>
      <c r="U1368" s="0" t="str">
        <f aca="false">IF(C1368="","",IF(COUNTIF(Campaigns!$A$7:$A$300,C1368)&gt;0,"✓",IF(N(K1368)=0,"– no spend","⚠ add to Campaigns tab")))</f>
        <v>✓</v>
      </c>
      <c r="V1368" s="83" t="n">
        <f aca="false">IF(K1368="","",K1368*IF(Settings!$B$22=Settings!$C$6,1,IF(Settings!$B$22="USD",1/INDEX(Settings!$B$29:$B$40,MONTH(A1368)),INDEX(Settings!$B$29:$B$40,MONTH(A1368)))))</f>
        <v>34.54</v>
      </c>
    </row>
    <row r="1369" customFormat="false" ht="15" hidden="false" customHeight="false" outlineLevel="0" collapsed="false">
      <c r="A1369" s="81" t="n">
        <v>46230</v>
      </c>
      <c r="B1369" s="81" t="n">
        <v>46230</v>
      </c>
      <c r="C1369" s="82" t="s">
        <v>176</v>
      </c>
      <c r="D1369" s="82" t="s">
        <v>530</v>
      </c>
      <c r="E1369" s="82" t="s">
        <v>529</v>
      </c>
      <c r="I1369" s="0" t="n">
        <v>10.32</v>
      </c>
      <c r="J1369" s="82" t="s">
        <v>528</v>
      </c>
      <c r="K1369" s="83" t="n">
        <v>52.11</v>
      </c>
      <c r="L1369" s="0" t="n">
        <v>2243</v>
      </c>
      <c r="M1369" s="0" t="n">
        <v>1992</v>
      </c>
      <c r="N1369" s="0" t="n">
        <v>1.126004</v>
      </c>
      <c r="O1369" s="0" t="n">
        <v>21</v>
      </c>
      <c r="Q1369" s="82" t="s">
        <v>527</v>
      </c>
      <c r="U1369" s="0" t="str">
        <f aca="false">IF(C1369="","",IF(COUNTIF(Campaigns!$A$7:$A$300,C1369)&gt;0,"✓",IF(N(K1369)=0,"– no spend","⚠ add to Campaigns tab")))</f>
        <v>✓</v>
      </c>
      <c r="V1369" s="83" t="n">
        <f aca="false">IF(K1369="","",K1369*IF(Settings!$B$22=Settings!$C$6,1,IF(Settings!$B$22="USD",1/INDEX(Settings!$B$29:$B$40,MONTH(A1369)),INDEX(Settings!$B$29:$B$40,MONTH(A1369)))))</f>
        <v>52.11</v>
      </c>
    </row>
    <row r="1370" customFormat="false" ht="15" hidden="false" customHeight="false" outlineLevel="0" collapsed="false">
      <c r="A1370" s="81" t="n">
        <v>46230</v>
      </c>
      <c r="B1370" s="81" t="n">
        <v>46230</v>
      </c>
      <c r="C1370" s="82" t="s">
        <v>184</v>
      </c>
      <c r="D1370" s="82" t="s">
        <v>530</v>
      </c>
      <c r="E1370" s="82" t="s">
        <v>532</v>
      </c>
      <c r="F1370" s="0" t="n">
        <v>31</v>
      </c>
      <c r="G1370" s="82" t="s">
        <v>535</v>
      </c>
      <c r="H1370" s="0" t="n">
        <v>0.29709677</v>
      </c>
      <c r="I1370" s="82" t="s">
        <v>525</v>
      </c>
      <c r="J1370" s="82" t="s">
        <v>526</v>
      </c>
      <c r="K1370" s="83" t="n">
        <v>9.21</v>
      </c>
      <c r="L1370" s="0" t="n">
        <v>435</v>
      </c>
      <c r="M1370" s="0" t="n">
        <v>310</v>
      </c>
      <c r="N1370" s="0" t="n">
        <v>1.403226</v>
      </c>
      <c r="O1370" s="0" t="n">
        <v>27</v>
      </c>
      <c r="Q1370" s="82" t="s">
        <v>527</v>
      </c>
      <c r="U1370" s="0" t="str">
        <f aca="false">IF(C1370="","",IF(COUNTIF(Campaigns!$A$7:$A$300,C1370)&gt;0,"✓",IF(N(K1370)=0,"– no spend","⚠ add to Campaigns tab")))</f>
        <v>✓</v>
      </c>
      <c r="V1370" s="83" t="n">
        <f aca="false">IF(K1370="","",K1370*IF(Settings!$B$22=Settings!$C$6,1,IF(Settings!$B$22="USD",1/INDEX(Settings!$B$29:$B$40,MONTH(A1370)),INDEX(Settings!$B$29:$B$40,MONTH(A1370)))))</f>
        <v>9.21</v>
      </c>
    </row>
    <row r="1371" customFormat="false" ht="15" hidden="false" customHeight="false" outlineLevel="0" collapsed="false">
      <c r="A1371" s="81" t="n">
        <v>46230</v>
      </c>
      <c r="B1371" s="81" t="n">
        <v>46230</v>
      </c>
      <c r="C1371" s="82" t="s">
        <v>169</v>
      </c>
      <c r="D1371" s="82" t="s">
        <v>530</v>
      </c>
      <c r="E1371" s="82" t="s">
        <v>529</v>
      </c>
      <c r="F1371" s="0" t="n">
        <v>1</v>
      </c>
      <c r="G1371" s="82" t="s">
        <v>531</v>
      </c>
      <c r="H1371" s="0" t="n">
        <v>106.89</v>
      </c>
      <c r="I1371" s="0" t="n">
        <v>41.29</v>
      </c>
      <c r="J1371" s="82" t="s">
        <v>528</v>
      </c>
      <c r="K1371" s="83" t="n">
        <v>106.89</v>
      </c>
      <c r="L1371" s="0" t="n">
        <v>7412</v>
      </c>
      <c r="M1371" s="0" t="n">
        <v>4448</v>
      </c>
      <c r="N1371" s="0" t="n">
        <v>1.666367</v>
      </c>
      <c r="O1371" s="0" t="n">
        <v>48</v>
      </c>
      <c r="P1371" s="0" t="n">
        <v>1</v>
      </c>
      <c r="Q1371" s="82" t="s">
        <v>527</v>
      </c>
      <c r="U1371" s="0" t="str">
        <f aca="false">IF(C1371="","",IF(COUNTIF(Campaigns!$A$7:$A$300,C1371)&gt;0,"✓",IF(N(K1371)=0,"– no spend","⚠ add to Campaigns tab")))</f>
        <v>✓</v>
      </c>
      <c r="V1371" s="83" t="n">
        <f aca="false">IF(K1371="","",K1371*IF(Settings!$B$22=Settings!$C$6,1,IF(Settings!$B$22="USD",1/INDEX(Settings!$B$29:$B$40,MONTH(A1371)),INDEX(Settings!$B$29:$B$40,MONTH(A1371)))))</f>
        <v>106.89</v>
      </c>
    </row>
    <row r="1372" customFormat="false" ht="15" hidden="false" customHeight="false" outlineLevel="0" collapsed="false">
      <c r="A1372" s="81" t="n">
        <v>46230</v>
      </c>
      <c r="B1372" s="81" t="n">
        <v>46230</v>
      </c>
      <c r="C1372" s="82" t="s">
        <v>181</v>
      </c>
      <c r="D1372" s="82" t="s">
        <v>530</v>
      </c>
      <c r="E1372" s="82" t="s">
        <v>529</v>
      </c>
      <c r="I1372" s="0" t="n">
        <v>10.32</v>
      </c>
      <c r="J1372" s="82" t="s">
        <v>528</v>
      </c>
      <c r="K1372" s="83" t="n">
        <v>48.41</v>
      </c>
      <c r="L1372" s="0" t="n">
        <v>4761</v>
      </c>
      <c r="M1372" s="0" t="n">
        <v>2962</v>
      </c>
      <c r="N1372" s="0" t="n">
        <v>1.60736</v>
      </c>
      <c r="O1372" s="0" t="n">
        <v>17</v>
      </c>
      <c r="Q1372" s="82" t="s">
        <v>527</v>
      </c>
      <c r="U1372" s="0" t="str">
        <f aca="false">IF(C1372="","",IF(COUNTIF(Campaigns!$A$7:$A$300,C1372)&gt;0,"✓",IF(N(K1372)=0,"– no spend","⚠ add to Campaigns tab")))</f>
        <v>✓</v>
      </c>
      <c r="V1372" s="83" t="n">
        <f aca="false">IF(K1372="","",K1372*IF(Settings!$B$22=Settings!$C$6,1,IF(Settings!$B$22="USD",1/INDEX(Settings!$B$29:$B$40,MONTH(A1372)),INDEX(Settings!$B$29:$B$40,MONTH(A1372)))))</f>
        <v>48.41</v>
      </c>
    </row>
    <row r="1373" customFormat="false" ht="15" hidden="false" customHeight="false" outlineLevel="0" collapsed="false">
      <c r="A1373" s="81" t="n">
        <v>46231</v>
      </c>
      <c r="B1373" s="81" t="n">
        <v>46231</v>
      </c>
      <c r="C1373" s="82" t="s">
        <v>167</v>
      </c>
      <c r="D1373" s="82" t="s">
        <v>522</v>
      </c>
      <c r="E1373" s="82" t="s">
        <v>523</v>
      </c>
      <c r="I1373" s="0" t="n">
        <v>50</v>
      </c>
      <c r="J1373" s="82" t="s">
        <v>528</v>
      </c>
      <c r="K1373" s="83" t="n">
        <v>58.7</v>
      </c>
      <c r="L1373" s="0" t="n">
        <v>4978</v>
      </c>
      <c r="M1373" s="0" t="n">
        <v>3452</v>
      </c>
      <c r="N1373" s="0" t="n">
        <v>1.442063</v>
      </c>
      <c r="O1373" s="0" t="n">
        <v>37</v>
      </c>
      <c r="Q1373" s="82" t="s">
        <v>527</v>
      </c>
      <c r="U1373" s="0" t="str">
        <f aca="false">IF(C1373="","",IF(COUNTIF(Campaigns!$A$7:$A$300,C1373)&gt;0,"✓",IF(N(K1373)=0,"– no spend","⚠ add to Campaigns tab")))</f>
        <v>✓</v>
      </c>
      <c r="V1373" s="83" t="n">
        <f aca="false">IF(K1373="","",K1373*IF(Settings!$B$22=Settings!$C$6,1,IF(Settings!$B$22="USD",1/INDEX(Settings!$B$29:$B$40,MONTH(A1373)),INDEX(Settings!$B$29:$B$40,MONTH(A1373)))))</f>
        <v>58.7</v>
      </c>
    </row>
    <row r="1374" customFormat="false" ht="15" hidden="false" customHeight="false" outlineLevel="0" collapsed="false">
      <c r="A1374" s="81" t="n">
        <v>46231</v>
      </c>
      <c r="B1374" s="81" t="n">
        <v>46231</v>
      </c>
      <c r="C1374" s="82" t="s">
        <v>166</v>
      </c>
      <c r="D1374" s="82" t="s">
        <v>522</v>
      </c>
      <c r="E1374" s="82" t="s">
        <v>523</v>
      </c>
      <c r="I1374" s="82" t="s">
        <v>525</v>
      </c>
      <c r="J1374" s="82" t="s">
        <v>526</v>
      </c>
      <c r="K1374" s="83" t="n">
        <v>136.94</v>
      </c>
      <c r="L1374" s="0" t="n">
        <v>9793</v>
      </c>
      <c r="M1374" s="0" t="n">
        <v>6851</v>
      </c>
      <c r="N1374" s="0" t="n">
        <v>1.429426</v>
      </c>
      <c r="O1374" s="0" t="n">
        <v>142</v>
      </c>
      <c r="Q1374" s="82" t="s">
        <v>527</v>
      </c>
      <c r="U1374" s="0" t="str">
        <f aca="false">IF(C1374="","",IF(COUNTIF(Campaigns!$A$7:$A$300,C1374)&gt;0,"✓",IF(N(K1374)=0,"– no spend","⚠ add to Campaigns tab")))</f>
        <v>✓</v>
      </c>
      <c r="V1374" s="83" t="n">
        <f aca="false">IF(K1374="","",K1374*IF(Settings!$B$22=Settings!$C$6,1,IF(Settings!$B$22="USD",1/INDEX(Settings!$B$29:$B$40,MONTH(A1374)),INDEX(Settings!$B$29:$B$40,MONTH(A1374)))))</f>
        <v>136.94</v>
      </c>
    </row>
    <row r="1375" customFormat="false" ht="15" hidden="false" customHeight="false" outlineLevel="0" collapsed="false">
      <c r="A1375" s="81" t="n">
        <v>46231</v>
      </c>
      <c r="B1375" s="81" t="n">
        <v>46231</v>
      </c>
      <c r="C1375" s="82" t="s">
        <v>177</v>
      </c>
      <c r="D1375" s="82" t="s">
        <v>530</v>
      </c>
      <c r="E1375" s="82" t="s">
        <v>529</v>
      </c>
      <c r="I1375" s="0" t="n">
        <v>20.65</v>
      </c>
      <c r="J1375" s="82" t="s">
        <v>528</v>
      </c>
      <c r="K1375" s="83" t="n">
        <v>55.9</v>
      </c>
      <c r="L1375" s="0" t="n">
        <v>5098</v>
      </c>
      <c r="M1375" s="0" t="n">
        <v>3547</v>
      </c>
      <c r="N1375" s="0" t="n">
        <v>1.437271</v>
      </c>
      <c r="O1375" s="0" t="n">
        <v>32</v>
      </c>
      <c r="P1375" s="0" t="n">
        <v>1</v>
      </c>
      <c r="Q1375" s="82" t="s">
        <v>527</v>
      </c>
      <c r="U1375" s="0" t="str">
        <f aca="false">IF(C1375="","",IF(COUNTIF(Campaigns!$A$7:$A$300,C1375)&gt;0,"✓",IF(N(K1375)=0,"– no spend","⚠ add to Campaigns tab")))</f>
        <v>✓</v>
      </c>
      <c r="V1375" s="83" t="n">
        <f aca="false">IF(K1375="","",K1375*IF(Settings!$B$22=Settings!$C$6,1,IF(Settings!$B$22="USD",1/INDEX(Settings!$B$29:$B$40,MONTH(A1375)),INDEX(Settings!$B$29:$B$40,MONTH(A1375)))))</f>
        <v>55.9</v>
      </c>
    </row>
    <row r="1376" customFormat="false" ht="15" hidden="false" customHeight="false" outlineLevel="0" collapsed="false">
      <c r="A1376" s="81" t="n">
        <v>46231</v>
      </c>
      <c r="B1376" s="81" t="n">
        <v>46231</v>
      </c>
      <c r="C1376" s="82" t="s">
        <v>180</v>
      </c>
      <c r="D1376" s="82" t="s">
        <v>530</v>
      </c>
      <c r="E1376" s="82" t="s">
        <v>529</v>
      </c>
      <c r="I1376" s="0" t="n">
        <v>10.32</v>
      </c>
      <c r="J1376" s="82" t="s">
        <v>528</v>
      </c>
      <c r="K1376" s="83" t="n">
        <v>53.78</v>
      </c>
      <c r="L1376" s="0" t="n">
        <v>4675</v>
      </c>
      <c r="M1376" s="0" t="n">
        <v>3015</v>
      </c>
      <c r="N1376" s="0" t="n">
        <v>1.55058</v>
      </c>
      <c r="O1376" s="0" t="n">
        <v>140</v>
      </c>
      <c r="Q1376" s="82" t="s">
        <v>527</v>
      </c>
      <c r="U1376" s="0" t="str">
        <f aca="false">IF(C1376="","",IF(COUNTIF(Campaigns!$A$7:$A$300,C1376)&gt;0,"✓",IF(N(K1376)=0,"– no spend","⚠ add to Campaigns tab")))</f>
        <v>✓</v>
      </c>
      <c r="V1376" s="83" t="n">
        <f aca="false">IF(K1376="","",K1376*IF(Settings!$B$22=Settings!$C$6,1,IF(Settings!$B$22="USD",1/INDEX(Settings!$B$29:$B$40,MONTH(A1376)),INDEX(Settings!$B$29:$B$40,MONTH(A1376)))))</f>
        <v>53.78</v>
      </c>
    </row>
    <row r="1377" customFormat="false" ht="15" hidden="false" customHeight="false" outlineLevel="0" collapsed="false">
      <c r="A1377" s="81" t="n">
        <v>46231</v>
      </c>
      <c r="B1377" s="81" t="n">
        <v>46231</v>
      </c>
      <c r="C1377" s="82" t="s">
        <v>172</v>
      </c>
      <c r="D1377" s="82" t="s">
        <v>530</v>
      </c>
      <c r="E1377" s="82" t="s">
        <v>529</v>
      </c>
      <c r="I1377" s="0" t="n">
        <v>20.65</v>
      </c>
      <c r="J1377" s="82" t="s">
        <v>528</v>
      </c>
      <c r="K1377" s="83" t="n">
        <v>54.13</v>
      </c>
      <c r="L1377" s="0" t="n">
        <v>1160</v>
      </c>
      <c r="M1377" s="0" t="n">
        <v>940</v>
      </c>
      <c r="N1377" s="0" t="n">
        <v>1.234043</v>
      </c>
      <c r="O1377" s="0" t="n">
        <v>13</v>
      </c>
      <c r="Q1377" s="82" t="s">
        <v>527</v>
      </c>
      <c r="U1377" s="0" t="str">
        <f aca="false">IF(C1377="","",IF(COUNTIF(Campaigns!$A$7:$A$300,C1377)&gt;0,"✓",IF(N(K1377)=0,"– no spend","⚠ add to Campaigns tab")))</f>
        <v>✓</v>
      </c>
      <c r="V1377" s="83" t="n">
        <f aca="false">IF(K1377="","",K1377*IF(Settings!$B$22=Settings!$C$6,1,IF(Settings!$B$22="USD",1/INDEX(Settings!$B$29:$B$40,MONTH(A1377)),INDEX(Settings!$B$29:$B$40,MONTH(A1377)))))</f>
        <v>54.13</v>
      </c>
    </row>
    <row r="1378" customFormat="false" ht="15" hidden="false" customHeight="false" outlineLevel="0" collapsed="false">
      <c r="A1378" s="81" t="n">
        <v>46231</v>
      </c>
      <c r="B1378" s="81" t="n">
        <v>46231</v>
      </c>
      <c r="C1378" s="82" t="s">
        <v>173</v>
      </c>
      <c r="D1378" s="82" t="s">
        <v>530</v>
      </c>
      <c r="E1378" s="82" t="s">
        <v>529</v>
      </c>
      <c r="I1378" s="0" t="n">
        <v>25.65</v>
      </c>
      <c r="J1378" s="82" t="s">
        <v>528</v>
      </c>
      <c r="K1378" s="83" t="n">
        <v>55.63</v>
      </c>
      <c r="L1378" s="0" t="n">
        <v>1009</v>
      </c>
      <c r="M1378" s="0" t="n">
        <v>783</v>
      </c>
      <c r="N1378" s="0" t="n">
        <v>1.288633</v>
      </c>
      <c r="O1378" s="0" t="n">
        <v>12</v>
      </c>
      <c r="P1378" s="0" t="n">
        <v>1</v>
      </c>
      <c r="Q1378" s="82" t="s">
        <v>527</v>
      </c>
      <c r="U1378" s="0" t="str">
        <f aca="false">IF(C1378="","",IF(COUNTIF(Campaigns!$A$7:$A$300,C1378)&gt;0,"✓",IF(N(K1378)=0,"– no spend","⚠ add to Campaigns tab")))</f>
        <v>✓</v>
      </c>
      <c r="V1378" s="83" t="n">
        <f aca="false">IF(K1378="","",K1378*IF(Settings!$B$22=Settings!$C$6,1,IF(Settings!$B$22="USD",1/INDEX(Settings!$B$29:$B$40,MONTH(A1378)),INDEX(Settings!$B$29:$B$40,MONTH(A1378)))))</f>
        <v>55.63</v>
      </c>
    </row>
    <row r="1379" customFormat="false" ht="15" hidden="false" customHeight="false" outlineLevel="0" collapsed="false">
      <c r="A1379" s="81" t="n">
        <v>46231</v>
      </c>
      <c r="B1379" s="81" t="n">
        <v>46231</v>
      </c>
      <c r="C1379" s="82" t="s">
        <v>178</v>
      </c>
      <c r="D1379" s="82" t="s">
        <v>530</v>
      </c>
      <c r="E1379" s="82" t="s">
        <v>529</v>
      </c>
      <c r="I1379" s="0" t="n">
        <v>15.48</v>
      </c>
      <c r="J1379" s="82" t="s">
        <v>528</v>
      </c>
      <c r="K1379" s="83" t="n">
        <v>34.29</v>
      </c>
      <c r="L1379" s="0" t="n">
        <v>514</v>
      </c>
      <c r="M1379" s="0" t="n">
        <v>417</v>
      </c>
      <c r="N1379" s="0" t="n">
        <v>1.232614</v>
      </c>
      <c r="O1379" s="0" t="n">
        <v>9</v>
      </c>
      <c r="Q1379" s="82" t="s">
        <v>527</v>
      </c>
      <c r="U1379" s="0" t="str">
        <f aca="false">IF(C1379="","",IF(COUNTIF(Campaigns!$A$7:$A$300,C1379)&gt;0,"✓",IF(N(K1379)=0,"– no spend","⚠ add to Campaigns tab")))</f>
        <v>✓</v>
      </c>
      <c r="V1379" s="83" t="n">
        <f aca="false">IF(K1379="","",K1379*IF(Settings!$B$22=Settings!$C$6,1,IF(Settings!$B$22="USD",1/INDEX(Settings!$B$29:$B$40,MONTH(A1379)),INDEX(Settings!$B$29:$B$40,MONTH(A1379)))))</f>
        <v>34.29</v>
      </c>
    </row>
    <row r="1380" customFormat="false" ht="15" hidden="false" customHeight="false" outlineLevel="0" collapsed="false">
      <c r="A1380" s="81" t="n">
        <v>46231</v>
      </c>
      <c r="B1380" s="81" t="n">
        <v>46231</v>
      </c>
      <c r="C1380" s="82" t="s">
        <v>176</v>
      </c>
      <c r="D1380" s="82" t="s">
        <v>530</v>
      </c>
      <c r="E1380" s="82" t="s">
        <v>529</v>
      </c>
      <c r="I1380" s="0" t="n">
        <v>10.32</v>
      </c>
      <c r="J1380" s="82" t="s">
        <v>528</v>
      </c>
      <c r="K1380" s="83" t="n">
        <v>54</v>
      </c>
      <c r="L1380" s="0" t="n">
        <v>1556</v>
      </c>
      <c r="M1380" s="0" t="n">
        <v>1243</v>
      </c>
      <c r="N1380" s="0" t="n">
        <v>1.25181</v>
      </c>
      <c r="O1380" s="0" t="n">
        <v>17</v>
      </c>
      <c r="Q1380" s="82" t="s">
        <v>527</v>
      </c>
      <c r="U1380" s="0" t="str">
        <f aca="false">IF(C1380="","",IF(COUNTIF(Campaigns!$A$7:$A$300,C1380)&gt;0,"✓",IF(N(K1380)=0,"– no spend","⚠ add to Campaigns tab")))</f>
        <v>✓</v>
      </c>
      <c r="V1380" s="83" t="n">
        <f aca="false">IF(K1380="","",K1380*IF(Settings!$B$22=Settings!$C$6,1,IF(Settings!$B$22="USD",1/INDEX(Settings!$B$29:$B$40,MONTH(A1380)),INDEX(Settings!$B$29:$B$40,MONTH(A1380)))))</f>
        <v>54</v>
      </c>
    </row>
    <row r="1381" customFormat="false" ht="15" hidden="false" customHeight="false" outlineLevel="0" collapsed="false">
      <c r="A1381" s="81" t="n">
        <v>46231</v>
      </c>
      <c r="B1381" s="81" t="n">
        <v>46231</v>
      </c>
      <c r="C1381" s="82" t="s">
        <v>184</v>
      </c>
      <c r="D1381" s="82" t="s">
        <v>530</v>
      </c>
      <c r="E1381" s="82" t="s">
        <v>532</v>
      </c>
      <c r="F1381" s="0" t="n">
        <v>55</v>
      </c>
      <c r="G1381" s="82" t="s">
        <v>535</v>
      </c>
      <c r="H1381" s="0" t="n">
        <v>0.24454545</v>
      </c>
      <c r="I1381" s="82" t="s">
        <v>525</v>
      </c>
      <c r="J1381" s="82" t="s">
        <v>526</v>
      </c>
      <c r="K1381" s="83" t="n">
        <v>13.45</v>
      </c>
      <c r="L1381" s="0" t="n">
        <v>443</v>
      </c>
      <c r="M1381" s="0" t="n">
        <v>322</v>
      </c>
      <c r="N1381" s="0" t="n">
        <v>1.375776</v>
      </c>
      <c r="O1381" s="0" t="n">
        <v>48</v>
      </c>
      <c r="Q1381" s="82" t="s">
        <v>527</v>
      </c>
      <c r="U1381" s="0" t="str">
        <f aca="false">IF(C1381="","",IF(COUNTIF(Campaigns!$A$7:$A$300,C1381)&gt;0,"✓",IF(N(K1381)=0,"– no spend","⚠ add to Campaigns tab")))</f>
        <v>✓</v>
      </c>
      <c r="V1381" s="83" t="n">
        <f aca="false">IF(K1381="","",K1381*IF(Settings!$B$22=Settings!$C$6,1,IF(Settings!$B$22="USD",1/INDEX(Settings!$B$29:$B$40,MONTH(A1381)),INDEX(Settings!$B$29:$B$40,MONTH(A1381)))))</f>
        <v>13.45</v>
      </c>
    </row>
    <row r="1382" customFormat="false" ht="15" hidden="false" customHeight="false" outlineLevel="0" collapsed="false">
      <c r="A1382" s="81" t="n">
        <v>46231</v>
      </c>
      <c r="B1382" s="81" t="n">
        <v>46231</v>
      </c>
      <c r="C1382" s="82" t="s">
        <v>169</v>
      </c>
      <c r="D1382" s="82" t="s">
        <v>530</v>
      </c>
      <c r="E1382" s="82" t="s">
        <v>529</v>
      </c>
      <c r="F1382" s="0" t="n">
        <v>2</v>
      </c>
      <c r="G1382" s="82" t="s">
        <v>531</v>
      </c>
      <c r="H1382" s="0" t="n">
        <v>57.28</v>
      </c>
      <c r="I1382" s="0" t="n">
        <v>41.29</v>
      </c>
      <c r="J1382" s="82" t="s">
        <v>528</v>
      </c>
      <c r="K1382" s="83" t="n">
        <v>114.56</v>
      </c>
      <c r="L1382" s="0" t="n">
        <v>7933</v>
      </c>
      <c r="M1382" s="0" t="n">
        <v>4856</v>
      </c>
      <c r="N1382" s="0" t="n">
        <v>1.633649</v>
      </c>
      <c r="O1382" s="0" t="n">
        <v>81</v>
      </c>
      <c r="P1382" s="0" t="n">
        <v>2</v>
      </c>
      <c r="Q1382" s="82" t="s">
        <v>527</v>
      </c>
      <c r="U1382" s="0" t="str">
        <f aca="false">IF(C1382="","",IF(COUNTIF(Campaigns!$A$7:$A$300,C1382)&gt;0,"✓",IF(N(K1382)=0,"– no spend","⚠ add to Campaigns tab")))</f>
        <v>✓</v>
      </c>
      <c r="V1382" s="83" t="n">
        <f aca="false">IF(K1382="","",K1382*IF(Settings!$B$22=Settings!$C$6,1,IF(Settings!$B$22="USD",1/INDEX(Settings!$B$29:$B$40,MONTH(A1382)),INDEX(Settings!$B$29:$B$40,MONTH(A1382)))))</f>
        <v>114.56</v>
      </c>
    </row>
    <row r="1383" customFormat="false" ht="15" hidden="false" customHeight="false" outlineLevel="0" collapsed="false">
      <c r="A1383" s="81" t="n">
        <v>46231</v>
      </c>
      <c r="B1383" s="81" t="n">
        <v>46231</v>
      </c>
      <c r="C1383" s="82" t="s">
        <v>181</v>
      </c>
      <c r="D1383" s="82" t="s">
        <v>530</v>
      </c>
      <c r="E1383" s="82" t="s">
        <v>529</v>
      </c>
      <c r="I1383" s="0" t="n">
        <v>10.32</v>
      </c>
      <c r="J1383" s="82" t="s">
        <v>528</v>
      </c>
      <c r="K1383" s="83" t="n">
        <v>59.11</v>
      </c>
      <c r="L1383" s="0" t="n">
        <v>5441</v>
      </c>
      <c r="M1383" s="0" t="n">
        <v>3509</v>
      </c>
      <c r="N1383" s="0" t="n">
        <v>1.550584</v>
      </c>
      <c r="O1383" s="0" t="n">
        <v>29</v>
      </c>
      <c r="Q1383" s="82" t="s">
        <v>527</v>
      </c>
      <c r="U1383" s="0" t="str">
        <f aca="false">IF(C1383="","",IF(COUNTIF(Campaigns!$A$7:$A$300,C1383)&gt;0,"✓",IF(N(K1383)=0,"– no spend","⚠ add to Campaigns tab")))</f>
        <v>✓</v>
      </c>
      <c r="V1383" s="83" t="n">
        <f aca="false">IF(K1383="","",K1383*IF(Settings!$B$22=Settings!$C$6,1,IF(Settings!$B$22="USD",1/INDEX(Settings!$B$29:$B$40,MONTH(A1383)),INDEX(Settings!$B$29:$B$40,MONTH(A1383)))))</f>
        <v>59.11</v>
      </c>
    </row>
    <row r="1384" customFormat="false" ht="15" hidden="false" customHeight="false" outlineLevel="0" collapsed="false">
      <c r="A1384" s="81" t="n">
        <v>46232</v>
      </c>
      <c r="B1384" s="81" t="n">
        <v>46232</v>
      </c>
      <c r="C1384" s="82" t="s">
        <v>167</v>
      </c>
      <c r="D1384" s="82" t="s">
        <v>522</v>
      </c>
      <c r="E1384" s="82" t="s">
        <v>523</v>
      </c>
      <c r="I1384" s="0" t="n">
        <v>50</v>
      </c>
      <c r="J1384" s="82" t="s">
        <v>528</v>
      </c>
      <c r="K1384" s="83" t="n">
        <v>50.28</v>
      </c>
      <c r="L1384" s="0" t="n">
        <v>2626</v>
      </c>
      <c r="M1384" s="0" t="n">
        <v>1964</v>
      </c>
      <c r="N1384" s="0" t="n">
        <v>1.337067</v>
      </c>
      <c r="O1384" s="0" t="n">
        <v>29</v>
      </c>
      <c r="Q1384" s="82" t="s">
        <v>527</v>
      </c>
      <c r="U1384" s="0" t="str">
        <f aca="false">IF(C1384="","",IF(COUNTIF(Campaigns!$A$7:$A$300,C1384)&gt;0,"✓",IF(N(K1384)=0,"– no spend","⚠ add to Campaigns tab")))</f>
        <v>✓</v>
      </c>
      <c r="V1384" s="83" t="n">
        <f aca="false">IF(K1384="","",K1384*IF(Settings!$B$22=Settings!$C$6,1,IF(Settings!$B$22="USD",1/INDEX(Settings!$B$29:$B$40,MONTH(A1384)),INDEX(Settings!$B$29:$B$40,MONTH(A1384)))))</f>
        <v>50.28</v>
      </c>
    </row>
    <row r="1385" customFormat="false" ht="15" hidden="false" customHeight="false" outlineLevel="0" collapsed="false">
      <c r="A1385" s="81" t="n">
        <v>46232</v>
      </c>
      <c r="B1385" s="81" t="n">
        <v>46232</v>
      </c>
      <c r="C1385" s="82" t="s">
        <v>166</v>
      </c>
      <c r="D1385" s="82" t="s">
        <v>522</v>
      </c>
      <c r="E1385" s="82" t="s">
        <v>523</v>
      </c>
      <c r="I1385" s="82" t="s">
        <v>525</v>
      </c>
      <c r="J1385" s="82" t="s">
        <v>526</v>
      </c>
      <c r="K1385" s="83" t="n">
        <v>40.67</v>
      </c>
      <c r="L1385" s="0" t="n">
        <v>2241</v>
      </c>
      <c r="M1385" s="0" t="n">
        <v>1789</v>
      </c>
      <c r="N1385" s="0" t="n">
        <v>1.252655</v>
      </c>
      <c r="O1385" s="0" t="n">
        <v>20</v>
      </c>
      <c r="Q1385" s="82" t="s">
        <v>527</v>
      </c>
      <c r="U1385" s="0" t="str">
        <f aca="false">IF(C1385="","",IF(COUNTIF(Campaigns!$A$7:$A$300,C1385)&gt;0,"✓",IF(N(K1385)=0,"– no spend","⚠ add to Campaigns tab")))</f>
        <v>✓</v>
      </c>
      <c r="V1385" s="83" t="n">
        <f aca="false">IF(K1385="","",K1385*IF(Settings!$B$22=Settings!$C$6,1,IF(Settings!$B$22="USD",1/INDEX(Settings!$B$29:$B$40,MONTH(A1385)),INDEX(Settings!$B$29:$B$40,MONTH(A1385)))))</f>
        <v>40.67</v>
      </c>
    </row>
    <row r="1386" customFormat="false" ht="15" hidden="false" customHeight="false" outlineLevel="0" collapsed="false">
      <c r="A1386" s="81" t="n">
        <v>46232</v>
      </c>
      <c r="B1386" s="81" t="n">
        <v>46232</v>
      </c>
      <c r="C1386" s="82" t="s">
        <v>177</v>
      </c>
      <c r="D1386" s="82" t="s">
        <v>530</v>
      </c>
      <c r="E1386" s="82" t="s">
        <v>529</v>
      </c>
      <c r="I1386" s="0" t="n">
        <v>20.65</v>
      </c>
      <c r="J1386" s="82" t="s">
        <v>528</v>
      </c>
      <c r="K1386" s="83" t="n">
        <v>61.76</v>
      </c>
      <c r="L1386" s="0" t="n">
        <v>4768</v>
      </c>
      <c r="M1386" s="0" t="n">
        <v>3735</v>
      </c>
      <c r="N1386" s="0" t="n">
        <v>1.276573</v>
      </c>
      <c r="O1386" s="0" t="n">
        <v>36</v>
      </c>
      <c r="P1386" s="0" t="n">
        <v>1</v>
      </c>
      <c r="Q1386" s="82" t="s">
        <v>527</v>
      </c>
      <c r="U1386" s="0" t="str">
        <f aca="false">IF(C1386="","",IF(COUNTIF(Campaigns!$A$7:$A$300,C1386)&gt;0,"✓",IF(N(K1386)=0,"– no spend","⚠ add to Campaigns tab")))</f>
        <v>✓</v>
      </c>
      <c r="V1386" s="83" t="n">
        <f aca="false">IF(K1386="","",K1386*IF(Settings!$B$22=Settings!$C$6,1,IF(Settings!$B$22="USD",1/INDEX(Settings!$B$29:$B$40,MONTH(A1386)),INDEX(Settings!$B$29:$B$40,MONTH(A1386)))))</f>
        <v>61.76</v>
      </c>
    </row>
    <row r="1387" customFormat="false" ht="15" hidden="false" customHeight="false" outlineLevel="0" collapsed="false">
      <c r="A1387" s="81" t="n">
        <v>46232</v>
      </c>
      <c r="B1387" s="81" t="n">
        <v>46232</v>
      </c>
      <c r="C1387" s="82" t="s">
        <v>180</v>
      </c>
      <c r="D1387" s="82" t="s">
        <v>530</v>
      </c>
      <c r="E1387" s="82" t="s">
        <v>529</v>
      </c>
      <c r="I1387" s="0" t="n">
        <v>10.32</v>
      </c>
      <c r="J1387" s="82" t="s">
        <v>528</v>
      </c>
      <c r="K1387" s="83" t="n">
        <v>64.57</v>
      </c>
      <c r="L1387" s="0" t="n">
        <v>4964</v>
      </c>
      <c r="M1387" s="0" t="n">
        <v>3449</v>
      </c>
      <c r="N1387" s="0" t="n">
        <v>1.439258</v>
      </c>
      <c r="O1387" s="0" t="n">
        <v>110</v>
      </c>
      <c r="Q1387" s="82" t="s">
        <v>527</v>
      </c>
      <c r="U1387" s="0" t="str">
        <f aca="false">IF(C1387="","",IF(COUNTIF(Campaigns!$A$7:$A$300,C1387)&gt;0,"✓",IF(N(K1387)=0,"– no spend","⚠ add to Campaigns tab")))</f>
        <v>✓</v>
      </c>
      <c r="V1387" s="83" t="n">
        <f aca="false">IF(K1387="","",K1387*IF(Settings!$B$22=Settings!$C$6,1,IF(Settings!$B$22="USD",1/INDEX(Settings!$B$29:$B$40,MONTH(A1387)),INDEX(Settings!$B$29:$B$40,MONTH(A1387)))))</f>
        <v>64.57</v>
      </c>
    </row>
    <row r="1388" customFormat="false" ht="15" hidden="false" customHeight="false" outlineLevel="0" collapsed="false">
      <c r="A1388" s="81" t="n">
        <v>46232</v>
      </c>
      <c r="B1388" s="81" t="n">
        <v>46232</v>
      </c>
      <c r="C1388" s="82" t="s">
        <v>172</v>
      </c>
      <c r="D1388" s="82" t="s">
        <v>530</v>
      </c>
      <c r="E1388" s="82" t="s">
        <v>529</v>
      </c>
      <c r="I1388" s="0" t="n">
        <v>20.65</v>
      </c>
      <c r="J1388" s="82" t="s">
        <v>528</v>
      </c>
      <c r="K1388" s="83" t="n">
        <v>63.85</v>
      </c>
      <c r="L1388" s="0" t="n">
        <v>1284</v>
      </c>
      <c r="M1388" s="0" t="n">
        <v>1091</v>
      </c>
      <c r="N1388" s="0" t="n">
        <v>1.176902</v>
      </c>
      <c r="O1388" s="0" t="n">
        <v>13</v>
      </c>
      <c r="Q1388" s="82" t="s">
        <v>527</v>
      </c>
      <c r="U1388" s="0" t="str">
        <f aca="false">IF(C1388="","",IF(COUNTIF(Campaigns!$A$7:$A$300,C1388)&gt;0,"✓",IF(N(K1388)=0,"– no spend","⚠ add to Campaigns tab")))</f>
        <v>✓</v>
      </c>
      <c r="V1388" s="83" t="n">
        <f aca="false">IF(K1388="","",K1388*IF(Settings!$B$22=Settings!$C$6,1,IF(Settings!$B$22="USD",1/INDEX(Settings!$B$29:$B$40,MONTH(A1388)),INDEX(Settings!$B$29:$B$40,MONTH(A1388)))))</f>
        <v>63.85</v>
      </c>
    </row>
    <row r="1389" customFormat="false" ht="15" hidden="false" customHeight="false" outlineLevel="0" collapsed="false">
      <c r="A1389" s="81" t="n">
        <v>46232</v>
      </c>
      <c r="B1389" s="81" t="n">
        <v>46232</v>
      </c>
      <c r="C1389" s="82" t="s">
        <v>173</v>
      </c>
      <c r="D1389" s="82" t="s">
        <v>530</v>
      </c>
      <c r="E1389" s="82" t="s">
        <v>529</v>
      </c>
      <c r="I1389" s="0" t="n">
        <v>25.65</v>
      </c>
      <c r="J1389" s="82" t="s">
        <v>528</v>
      </c>
      <c r="K1389" s="83" t="n">
        <v>61.75</v>
      </c>
      <c r="L1389" s="0" t="n">
        <v>1126</v>
      </c>
      <c r="M1389" s="0" t="n">
        <v>929</v>
      </c>
      <c r="N1389" s="0" t="n">
        <v>1.212056</v>
      </c>
      <c r="O1389" s="0" t="n">
        <v>17</v>
      </c>
      <c r="Q1389" s="82" t="s">
        <v>527</v>
      </c>
      <c r="U1389" s="0" t="str">
        <f aca="false">IF(C1389="","",IF(COUNTIF(Campaigns!$A$7:$A$300,C1389)&gt;0,"✓",IF(N(K1389)=0,"– no spend","⚠ add to Campaigns tab")))</f>
        <v>✓</v>
      </c>
      <c r="V1389" s="83" t="n">
        <f aca="false">IF(K1389="","",K1389*IF(Settings!$B$22=Settings!$C$6,1,IF(Settings!$B$22="USD",1/INDEX(Settings!$B$29:$B$40,MONTH(A1389)),INDEX(Settings!$B$29:$B$40,MONTH(A1389)))))</f>
        <v>61.75</v>
      </c>
    </row>
    <row r="1390" customFormat="false" ht="15" hidden="false" customHeight="false" outlineLevel="0" collapsed="false">
      <c r="A1390" s="81" t="n">
        <v>46232</v>
      </c>
      <c r="B1390" s="81" t="n">
        <v>46232</v>
      </c>
      <c r="C1390" s="82" t="s">
        <v>178</v>
      </c>
      <c r="D1390" s="82" t="s">
        <v>530</v>
      </c>
      <c r="E1390" s="82" t="s">
        <v>529</v>
      </c>
      <c r="I1390" s="0" t="n">
        <v>15.48</v>
      </c>
      <c r="J1390" s="82" t="s">
        <v>528</v>
      </c>
      <c r="K1390" s="83" t="n">
        <v>31.33</v>
      </c>
      <c r="L1390" s="0" t="n">
        <v>606</v>
      </c>
      <c r="M1390" s="0" t="n">
        <v>526</v>
      </c>
      <c r="N1390" s="0" t="n">
        <v>1.152091</v>
      </c>
      <c r="O1390" s="0" t="n">
        <v>11</v>
      </c>
      <c r="Q1390" s="82" t="s">
        <v>527</v>
      </c>
      <c r="U1390" s="0" t="str">
        <f aca="false">IF(C1390="","",IF(COUNTIF(Campaigns!$A$7:$A$300,C1390)&gt;0,"✓",IF(N(K1390)=0,"– no spend","⚠ add to Campaigns tab")))</f>
        <v>✓</v>
      </c>
      <c r="V1390" s="83" t="n">
        <f aca="false">IF(K1390="","",K1390*IF(Settings!$B$22=Settings!$C$6,1,IF(Settings!$B$22="USD",1/INDEX(Settings!$B$29:$B$40,MONTH(A1390)),INDEX(Settings!$B$29:$B$40,MONTH(A1390)))))</f>
        <v>31.33</v>
      </c>
    </row>
    <row r="1391" customFormat="false" ht="15" hidden="false" customHeight="false" outlineLevel="0" collapsed="false">
      <c r="A1391" s="81" t="n">
        <v>46232</v>
      </c>
      <c r="B1391" s="81" t="n">
        <v>46232</v>
      </c>
      <c r="C1391" s="82" t="s">
        <v>176</v>
      </c>
      <c r="D1391" s="82" t="s">
        <v>530</v>
      </c>
      <c r="E1391" s="82" t="s">
        <v>529</v>
      </c>
      <c r="I1391" s="0" t="n">
        <v>10.32</v>
      </c>
      <c r="J1391" s="82" t="s">
        <v>528</v>
      </c>
      <c r="K1391" s="83" t="n">
        <v>60.49</v>
      </c>
      <c r="L1391" s="0" t="n">
        <v>1403</v>
      </c>
      <c r="M1391" s="0" t="n">
        <v>1157</v>
      </c>
      <c r="N1391" s="0" t="n">
        <v>1.212619</v>
      </c>
      <c r="O1391" s="0" t="n">
        <v>16</v>
      </c>
      <c r="Q1391" s="82" t="s">
        <v>527</v>
      </c>
      <c r="U1391" s="0" t="str">
        <f aca="false">IF(C1391="","",IF(COUNTIF(Campaigns!$A$7:$A$300,C1391)&gt;0,"✓",IF(N(K1391)=0,"– no spend","⚠ add to Campaigns tab")))</f>
        <v>✓</v>
      </c>
      <c r="V1391" s="83" t="n">
        <f aca="false">IF(K1391="","",K1391*IF(Settings!$B$22=Settings!$C$6,1,IF(Settings!$B$22="USD",1/INDEX(Settings!$B$29:$B$40,MONTH(A1391)),INDEX(Settings!$B$29:$B$40,MONTH(A1391)))))</f>
        <v>60.49</v>
      </c>
    </row>
    <row r="1392" customFormat="false" ht="15" hidden="false" customHeight="false" outlineLevel="0" collapsed="false">
      <c r="A1392" s="81" t="n">
        <v>46232</v>
      </c>
      <c r="B1392" s="81" t="n">
        <v>46232</v>
      </c>
      <c r="C1392" s="82" t="s">
        <v>184</v>
      </c>
      <c r="D1392" s="82" t="s">
        <v>530</v>
      </c>
      <c r="E1392" s="82" t="s">
        <v>532</v>
      </c>
      <c r="F1392" s="0" t="n">
        <v>45</v>
      </c>
      <c r="G1392" s="82" t="s">
        <v>535</v>
      </c>
      <c r="H1392" s="0" t="n">
        <v>0.25377778</v>
      </c>
      <c r="I1392" s="82" t="s">
        <v>525</v>
      </c>
      <c r="J1392" s="82" t="s">
        <v>526</v>
      </c>
      <c r="K1392" s="83" t="n">
        <v>11.42</v>
      </c>
      <c r="L1392" s="0" t="n">
        <v>521</v>
      </c>
      <c r="M1392" s="0" t="n">
        <v>315</v>
      </c>
      <c r="N1392" s="0" t="n">
        <v>1.653968</v>
      </c>
      <c r="O1392" s="0" t="n">
        <v>38</v>
      </c>
      <c r="Q1392" s="82" t="s">
        <v>527</v>
      </c>
      <c r="U1392" s="0" t="str">
        <f aca="false">IF(C1392="","",IF(COUNTIF(Campaigns!$A$7:$A$300,C1392)&gt;0,"✓",IF(N(K1392)=0,"– no spend","⚠ add to Campaigns tab")))</f>
        <v>✓</v>
      </c>
      <c r="V1392" s="83" t="n">
        <f aca="false">IF(K1392="","",K1392*IF(Settings!$B$22=Settings!$C$6,1,IF(Settings!$B$22="USD",1/INDEX(Settings!$B$29:$B$40,MONTH(A1392)),INDEX(Settings!$B$29:$B$40,MONTH(A1392)))))</f>
        <v>11.42</v>
      </c>
    </row>
    <row r="1393" customFormat="false" ht="15" hidden="false" customHeight="false" outlineLevel="0" collapsed="false">
      <c r="A1393" s="81" t="n">
        <v>46232</v>
      </c>
      <c r="B1393" s="81" t="n">
        <v>46232</v>
      </c>
      <c r="C1393" s="82" t="s">
        <v>169</v>
      </c>
      <c r="D1393" s="82" t="s">
        <v>530</v>
      </c>
      <c r="E1393" s="82" t="s">
        <v>529</v>
      </c>
      <c r="F1393" s="0" t="n">
        <v>1</v>
      </c>
      <c r="G1393" s="82" t="s">
        <v>531</v>
      </c>
      <c r="H1393" s="0" t="n">
        <v>138.86</v>
      </c>
      <c r="I1393" s="0" t="n">
        <v>41.29</v>
      </c>
      <c r="J1393" s="82" t="s">
        <v>528</v>
      </c>
      <c r="K1393" s="83" t="n">
        <v>138.86</v>
      </c>
      <c r="L1393" s="0" t="n">
        <v>6607</v>
      </c>
      <c r="M1393" s="0" t="n">
        <v>4640</v>
      </c>
      <c r="N1393" s="0" t="n">
        <v>1.423922</v>
      </c>
      <c r="O1393" s="0" t="n">
        <v>81</v>
      </c>
      <c r="P1393" s="0" t="n">
        <v>1</v>
      </c>
      <c r="Q1393" s="82" t="s">
        <v>527</v>
      </c>
      <c r="U1393" s="0" t="str">
        <f aca="false">IF(C1393="","",IF(COUNTIF(Campaigns!$A$7:$A$300,C1393)&gt;0,"✓",IF(N(K1393)=0,"– no spend","⚠ add to Campaigns tab")))</f>
        <v>✓</v>
      </c>
      <c r="V1393" s="83" t="n">
        <f aca="false">IF(K1393="","",K1393*IF(Settings!$B$22=Settings!$C$6,1,IF(Settings!$B$22="USD",1/INDEX(Settings!$B$29:$B$40,MONTH(A1393)),INDEX(Settings!$B$29:$B$40,MONTH(A1393)))))</f>
        <v>138.86</v>
      </c>
    </row>
    <row r="1394" customFormat="false" ht="15" hidden="false" customHeight="false" outlineLevel="0" collapsed="false">
      <c r="A1394" s="81" t="n">
        <v>46232</v>
      </c>
      <c r="B1394" s="81" t="n">
        <v>46232</v>
      </c>
      <c r="C1394" s="82" t="s">
        <v>181</v>
      </c>
      <c r="D1394" s="82" t="s">
        <v>530</v>
      </c>
      <c r="E1394" s="82" t="s">
        <v>529</v>
      </c>
      <c r="I1394" s="0" t="n">
        <v>10.32</v>
      </c>
      <c r="J1394" s="82" t="s">
        <v>528</v>
      </c>
      <c r="K1394" s="83" t="n">
        <v>60.35</v>
      </c>
      <c r="L1394" s="0" t="n">
        <v>4151</v>
      </c>
      <c r="M1394" s="0" t="n">
        <v>3064</v>
      </c>
      <c r="N1394" s="0" t="n">
        <v>1.354765</v>
      </c>
      <c r="O1394" s="0" t="n">
        <v>30</v>
      </c>
      <c r="Q1394" s="82" t="s">
        <v>527</v>
      </c>
      <c r="U1394" s="0" t="str">
        <f aca="false">IF(C1394="","",IF(COUNTIF(Campaigns!$A$7:$A$300,C1394)&gt;0,"✓",IF(N(K1394)=0,"– no spend","⚠ add to Campaigns tab")))</f>
        <v>✓</v>
      </c>
      <c r="V1394" s="83" t="n">
        <f aca="false">IF(K1394="","",K1394*IF(Settings!$B$22=Settings!$C$6,1,IF(Settings!$B$22="USD",1/INDEX(Settings!$B$29:$B$40,MONTH(A1394)),INDEX(Settings!$B$29:$B$40,MONTH(A1394)))))</f>
        <v>60.35</v>
      </c>
    </row>
    <row r="1395" customFormat="false" ht="15" hidden="false" customHeight="false" outlineLevel="0" collapsed="false">
      <c r="A1395" s="81" t="n">
        <v>46233</v>
      </c>
      <c r="B1395" s="81" t="n">
        <v>46233</v>
      </c>
      <c r="C1395" s="82" t="s">
        <v>177</v>
      </c>
      <c r="D1395" s="82" t="s">
        <v>530</v>
      </c>
      <c r="E1395" s="82" t="s">
        <v>529</v>
      </c>
      <c r="I1395" s="0" t="n">
        <v>20.65</v>
      </c>
      <c r="J1395" s="82" t="s">
        <v>528</v>
      </c>
      <c r="K1395" s="83" t="n">
        <v>40.87</v>
      </c>
      <c r="L1395" s="0" t="n">
        <v>3559</v>
      </c>
      <c r="M1395" s="0" t="n">
        <v>2508</v>
      </c>
      <c r="N1395" s="0" t="n">
        <v>1.419059</v>
      </c>
      <c r="O1395" s="0" t="n">
        <v>41</v>
      </c>
      <c r="Q1395" s="82" t="s">
        <v>527</v>
      </c>
      <c r="U1395" s="0" t="str">
        <f aca="false">IF(C1395="","",IF(COUNTIF(Campaigns!$A$7:$A$300,C1395)&gt;0,"✓",IF(N(K1395)=0,"– no spend","⚠ add to Campaigns tab")))</f>
        <v>✓</v>
      </c>
      <c r="V1395" s="83" t="n">
        <f aca="false">IF(K1395="","",K1395*IF(Settings!$B$22=Settings!$C$6,1,IF(Settings!$B$22="USD",1/INDEX(Settings!$B$29:$B$40,MONTH(A1395)),INDEX(Settings!$B$29:$B$40,MONTH(A1395)))))</f>
        <v>40.87</v>
      </c>
    </row>
    <row r="1396" customFormat="false" ht="15" hidden="false" customHeight="false" outlineLevel="0" collapsed="false">
      <c r="A1396" s="81" t="n">
        <v>46233</v>
      </c>
      <c r="B1396" s="81" t="n">
        <v>46233</v>
      </c>
      <c r="C1396" s="82" t="s">
        <v>180</v>
      </c>
      <c r="D1396" s="82" t="s">
        <v>530</v>
      </c>
      <c r="E1396" s="82" t="s">
        <v>529</v>
      </c>
      <c r="I1396" s="0" t="n">
        <v>10.32</v>
      </c>
      <c r="J1396" s="82" t="s">
        <v>528</v>
      </c>
      <c r="K1396" s="83" t="n">
        <v>35.02</v>
      </c>
      <c r="L1396" s="0" t="n">
        <v>4772</v>
      </c>
      <c r="M1396" s="0" t="n">
        <v>3216</v>
      </c>
      <c r="N1396" s="0" t="n">
        <v>1.483831</v>
      </c>
      <c r="O1396" s="0" t="n">
        <v>53</v>
      </c>
      <c r="Q1396" s="82" t="s">
        <v>527</v>
      </c>
      <c r="U1396" s="0" t="str">
        <f aca="false">IF(C1396="","",IF(COUNTIF(Campaigns!$A$7:$A$300,C1396)&gt;0,"✓",IF(N(K1396)=0,"– no spend","⚠ add to Campaigns tab")))</f>
        <v>✓</v>
      </c>
      <c r="V1396" s="83" t="n">
        <f aca="false">IF(K1396="","",K1396*IF(Settings!$B$22=Settings!$C$6,1,IF(Settings!$B$22="USD",1/INDEX(Settings!$B$29:$B$40,MONTH(A1396)),INDEX(Settings!$B$29:$B$40,MONTH(A1396)))))</f>
        <v>35.02</v>
      </c>
    </row>
    <row r="1397" customFormat="false" ht="15" hidden="false" customHeight="false" outlineLevel="0" collapsed="false">
      <c r="A1397" s="81" t="n">
        <v>46233</v>
      </c>
      <c r="B1397" s="81" t="n">
        <v>46233</v>
      </c>
      <c r="C1397" s="82" t="s">
        <v>172</v>
      </c>
      <c r="D1397" s="82" t="s">
        <v>530</v>
      </c>
      <c r="E1397" s="82" t="s">
        <v>529</v>
      </c>
      <c r="I1397" s="0" t="n">
        <v>20.65</v>
      </c>
      <c r="J1397" s="82" t="s">
        <v>528</v>
      </c>
      <c r="K1397" s="83" t="n">
        <v>37.05</v>
      </c>
      <c r="L1397" s="0" t="n">
        <v>851</v>
      </c>
      <c r="M1397" s="0" t="n">
        <v>662</v>
      </c>
      <c r="N1397" s="0" t="n">
        <v>1.285498</v>
      </c>
      <c r="O1397" s="0" t="n">
        <v>15</v>
      </c>
      <c r="Q1397" s="82" t="s">
        <v>527</v>
      </c>
      <c r="U1397" s="0" t="str">
        <f aca="false">IF(C1397="","",IF(COUNTIF(Campaigns!$A$7:$A$300,C1397)&gt;0,"✓",IF(N(K1397)=0,"– no spend","⚠ add to Campaigns tab")))</f>
        <v>✓</v>
      </c>
      <c r="V1397" s="83" t="n">
        <f aca="false">IF(K1397="","",K1397*IF(Settings!$B$22=Settings!$C$6,1,IF(Settings!$B$22="USD",1/INDEX(Settings!$B$29:$B$40,MONTH(A1397)),INDEX(Settings!$B$29:$B$40,MONTH(A1397)))))</f>
        <v>37.05</v>
      </c>
    </row>
    <row r="1398" customFormat="false" ht="15" hidden="false" customHeight="false" outlineLevel="0" collapsed="false">
      <c r="A1398" s="81" t="n">
        <v>46233</v>
      </c>
      <c r="B1398" s="81" t="n">
        <v>46233</v>
      </c>
      <c r="C1398" s="82" t="s">
        <v>173</v>
      </c>
      <c r="D1398" s="82" t="s">
        <v>530</v>
      </c>
      <c r="E1398" s="82" t="s">
        <v>529</v>
      </c>
      <c r="I1398" s="0" t="n">
        <v>25.65</v>
      </c>
      <c r="J1398" s="82" t="s">
        <v>528</v>
      </c>
      <c r="K1398" s="83" t="n">
        <v>34.03</v>
      </c>
      <c r="L1398" s="0" t="n">
        <v>841</v>
      </c>
      <c r="M1398" s="0" t="n">
        <v>665</v>
      </c>
      <c r="N1398" s="0" t="n">
        <v>1.264662</v>
      </c>
      <c r="O1398" s="0" t="n">
        <v>6</v>
      </c>
      <c r="Q1398" s="82" t="s">
        <v>527</v>
      </c>
      <c r="U1398" s="0" t="str">
        <f aca="false">IF(C1398="","",IF(COUNTIF(Campaigns!$A$7:$A$300,C1398)&gt;0,"✓",IF(N(K1398)=0,"– no spend","⚠ add to Campaigns tab")))</f>
        <v>✓</v>
      </c>
      <c r="V1398" s="83" t="n">
        <f aca="false">IF(K1398="","",K1398*IF(Settings!$B$22=Settings!$C$6,1,IF(Settings!$B$22="USD",1/INDEX(Settings!$B$29:$B$40,MONTH(A1398)),INDEX(Settings!$B$29:$B$40,MONTH(A1398)))))</f>
        <v>34.03</v>
      </c>
    </row>
    <row r="1399" customFormat="false" ht="15" hidden="false" customHeight="false" outlineLevel="0" collapsed="false">
      <c r="A1399" s="81" t="n">
        <v>46233</v>
      </c>
      <c r="B1399" s="81" t="n">
        <v>46233</v>
      </c>
      <c r="C1399" s="82" t="s">
        <v>178</v>
      </c>
      <c r="D1399" s="82" t="s">
        <v>530</v>
      </c>
      <c r="E1399" s="82" t="s">
        <v>529</v>
      </c>
      <c r="I1399" s="0" t="n">
        <v>15.48</v>
      </c>
      <c r="J1399" s="82" t="s">
        <v>528</v>
      </c>
      <c r="K1399" s="83" t="n">
        <v>24.19</v>
      </c>
      <c r="L1399" s="0" t="n">
        <v>539</v>
      </c>
      <c r="M1399" s="0" t="n">
        <v>455</v>
      </c>
      <c r="N1399" s="0" t="n">
        <v>1.184615</v>
      </c>
      <c r="O1399" s="0" t="n">
        <v>6</v>
      </c>
      <c r="Q1399" s="82" t="s">
        <v>527</v>
      </c>
      <c r="U1399" s="0" t="str">
        <f aca="false">IF(C1399="","",IF(COUNTIF(Campaigns!$A$7:$A$300,C1399)&gt;0,"✓",IF(N(K1399)=0,"– no spend","⚠ add to Campaigns tab")))</f>
        <v>✓</v>
      </c>
      <c r="V1399" s="83" t="n">
        <f aca="false">IF(K1399="","",K1399*IF(Settings!$B$22=Settings!$C$6,1,IF(Settings!$B$22="USD",1/INDEX(Settings!$B$29:$B$40,MONTH(A1399)),INDEX(Settings!$B$29:$B$40,MONTH(A1399)))))</f>
        <v>24.19</v>
      </c>
    </row>
    <row r="1400" customFormat="false" ht="15" hidden="false" customHeight="false" outlineLevel="0" collapsed="false">
      <c r="A1400" s="81" t="n">
        <v>46233</v>
      </c>
      <c r="B1400" s="81" t="n">
        <v>46233</v>
      </c>
      <c r="C1400" s="82" t="s">
        <v>176</v>
      </c>
      <c r="D1400" s="82" t="s">
        <v>530</v>
      </c>
      <c r="E1400" s="82" t="s">
        <v>529</v>
      </c>
      <c r="I1400" s="0" t="n">
        <v>10.32</v>
      </c>
      <c r="J1400" s="82" t="s">
        <v>528</v>
      </c>
      <c r="K1400" s="83" t="n">
        <v>38.64</v>
      </c>
      <c r="L1400" s="0" t="n">
        <v>1050</v>
      </c>
      <c r="M1400" s="0" t="n">
        <v>866</v>
      </c>
      <c r="N1400" s="0" t="n">
        <v>1.212471</v>
      </c>
      <c r="O1400" s="0" t="n">
        <v>15</v>
      </c>
      <c r="Q1400" s="82" t="s">
        <v>527</v>
      </c>
      <c r="U1400" s="0" t="str">
        <f aca="false">IF(C1400="","",IF(COUNTIF(Campaigns!$A$7:$A$300,C1400)&gt;0,"✓",IF(N(K1400)=0,"– no spend","⚠ add to Campaigns tab")))</f>
        <v>✓</v>
      </c>
      <c r="V1400" s="83" t="n">
        <f aca="false">IF(K1400="","",K1400*IF(Settings!$B$22=Settings!$C$6,1,IF(Settings!$B$22="USD",1/INDEX(Settings!$B$29:$B$40,MONTH(A1400)),INDEX(Settings!$B$29:$B$40,MONTH(A1400)))))</f>
        <v>38.64</v>
      </c>
    </row>
    <row r="1401" customFormat="false" ht="15" hidden="false" customHeight="false" outlineLevel="0" collapsed="false">
      <c r="A1401" s="81" t="n">
        <v>46233</v>
      </c>
      <c r="B1401" s="81" t="n">
        <v>46233</v>
      </c>
      <c r="C1401" s="82" t="s">
        <v>184</v>
      </c>
      <c r="D1401" s="82" t="s">
        <v>530</v>
      </c>
      <c r="E1401" s="82" t="s">
        <v>532</v>
      </c>
      <c r="F1401" s="0" t="n">
        <v>40</v>
      </c>
      <c r="G1401" s="82" t="s">
        <v>535</v>
      </c>
      <c r="H1401" s="0" t="n">
        <v>0.2225</v>
      </c>
      <c r="I1401" s="82" t="s">
        <v>525</v>
      </c>
      <c r="J1401" s="82" t="s">
        <v>526</v>
      </c>
      <c r="K1401" s="83" t="n">
        <v>8.9</v>
      </c>
      <c r="L1401" s="0" t="n">
        <v>349</v>
      </c>
      <c r="M1401" s="0" t="n">
        <v>237</v>
      </c>
      <c r="N1401" s="0" t="n">
        <v>1.472574</v>
      </c>
      <c r="O1401" s="0" t="n">
        <v>29</v>
      </c>
      <c r="Q1401" s="82" t="s">
        <v>527</v>
      </c>
      <c r="U1401" s="0" t="str">
        <f aca="false">IF(C1401="","",IF(COUNTIF(Campaigns!$A$7:$A$300,C1401)&gt;0,"✓",IF(N(K1401)=0,"– no spend","⚠ add to Campaigns tab")))</f>
        <v>✓</v>
      </c>
      <c r="V1401" s="83" t="n">
        <f aca="false">IF(K1401="","",K1401*IF(Settings!$B$22=Settings!$C$6,1,IF(Settings!$B$22="USD",1/INDEX(Settings!$B$29:$B$40,MONTH(A1401)),INDEX(Settings!$B$29:$B$40,MONTH(A1401)))))</f>
        <v>8.9</v>
      </c>
    </row>
    <row r="1402" customFormat="false" ht="15" hidden="false" customHeight="false" outlineLevel="0" collapsed="false">
      <c r="A1402" s="81" t="n">
        <v>46233</v>
      </c>
      <c r="B1402" s="81" t="n">
        <v>46233</v>
      </c>
      <c r="C1402" s="82" t="s">
        <v>169</v>
      </c>
      <c r="D1402" s="82" t="s">
        <v>530</v>
      </c>
      <c r="E1402" s="82" t="s">
        <v>529</v>
      </c>
      <c r="F1402" s="0" t="n">
        <v>2</v>
      </c>
      <c r="G1402" s="82" t="s">
        <v>531</v>
      </c>
      <c r="H1402" s="0" t="n">
        <v>43.44</v>
      </c>
      <c r="I1402" s="0" t="n">
        <v>41.29</v>
      </c>
      <c r="J1402" s="82" t="s">
        <v>528</v>
      </c>
      <c r="K1402" s="83" t="n">
        <v>86.88</v>
      </c>
      <c r="L1402" s="0" t="n">
        <v>5547</v>
      </c>
      <c r="M1402" s="0" t="n">
        <v>3032</v>
      </c>
      <c r="N1402" s="0" t="n">
        <v>1.829485</v>
      </c>
      <c r="O1402" s="0" t="n">
        <v>47</v>
      </c>
      <c r="P1402" s="0" t="n">
        <v>2</v>
      </c>
      <c r="Q1402" s="82" t="s">
        <v>527</v>
      </c>
      <c r="U1402" s="0" t="str">
        <f aca="false">IF(C1402="","",IF(COUNTIF(Campaigns!$A$7:$A$300,C1402)&gt;0,"✓",IF(N(K1402)=0,"– no spend","⚠ add to Campaigns tab")))</f>
        <v>✓</v>
      </c>
      <c r="V1402" s="83" t="n">
        <f aca="false">IF(K1402="","",K1402*IF(Settings!$B$22=Settings!$C$6,1,IF(Settings!$B$22="USD",1/INDEX(Settings!$B$29:$B$40,MONTH(A1402)),INDEX(Settings!$B$29:$B$40,MONTH(A1402)))))</f>
        <v>86.88</v>
      </c>
    </row>
    <row r="1403" customFormat="false" ht="15" hidden="false" customHeight="false" outlineLevel="0" collapsed="false">
      <c r="A1403" s="81" t="n">
        <v>46233</v>
      </c>
      <c r="B1403" s="81" t="n">
        <v>46233</v>
      </c>
      <c r="C1403" s="82" t="s">
        <v>181</v>
      </c>
      <c r="D1403" s="82" t="s">
        <v>530</v>
      </c>
      <c r="E1403" s="82" t="s">
        <v>529</v>
      </c>
      <c r="I1403" s="0" t="n">
        <v>10.32</v>
      </c>
      <c r="J1403" s="82" t="s">
        <v>528</v>
      </c>
      <c r="K1403" s="83" t="n">
        <v>42.59</v>
      </c>
      <c r="L1403" s="0" t="n">
        <v>3333</v>
      </c>
      <c r="M1403" s="0" t="n">
        <v>2356</v>
      </c>
      <c r="N1403" s="0" t="n">
        <v>1.414686</v>
      </c>
      <c r="O1403" s="0" t="n">
        <v>28</v>
      </c>
      <c r="Q1403" s="82" t="s">
        <v>527</v>
      </c>
      <c r="U1403" s="0" t="str">
        <f aca="false">IF(C1403="","",IF(COUNTIF(Campaigns!$A$7:$A$300,C1403)&gt;0,"✓",IF(N(K1403)=0,"– no spend","⚠ add to Campaigns tab")))</f>
        <v>✓</v>
      </c>
      <c r="V1403" s="83" t="n">
        <f aca="false">IF(K1403="","",K1403*IF(Settings!$B$22=Settings!$C$6,1,IF(Settings!$B$22="USD",1/INDEX(Settings!$B$29:$B$40,MONTH(A1403)),INDEX(Settings!$B$29:$B$40,MONTH(A1403)))))</f>
        <v>42.59</v>
      </c>
    </row>
    <row r="1404" customFormat="false" ht="15" hidden="false" customHeight="false" outlineLevel="0" collapsed="false">
      <c r="A1404" s="81" t="n">
        <v>46234</v>
      </c>
      <c r="B1404" s="81" t="n">
        <v>46234</v>
      </c>
      <c r="C1404" s="82" t="s">
        <v>177</v>
      </c>
      <c r="D1404" s="82" t="s">
        <v>530</v>
      </c>
      <c r="E1404" s="82" t="s">
        <v>529</v>
      </c>
      <c r="I1404" s="0" t="n">
        <v>20.65</v>
      </c>
      <c r="J1404" s="82" t="s">
        <v>528</v>
      </c>
      <c r="K1404" s="83" t="n">
        <v>40.82</v>
      </c>
      <c r="L1404" s="0" t="n">
        <v>4722</v>
      </c>
      <c r="M1404" s="0" t="n">
        <v>3610</v>
      </c>
      <c r="N1404" s="0" t="n">
        <v>1.308033</v>
      </c>
      <c r="O1404" s="0" t="n">
        <v>53</v>
      </c>
      <c r="Q1404" s="82" t="s">
        <v>527</v>
      </c>
      <c r="U1404" s="0" t="str">
        <f aca="false">IF(C1404="","",IF(COUNTIF(Campaigns!$A$7:$A$300,C1404)&gt;0,"✓",IF(N(K1404)=0,"– no spend","⚠ add to Campaigns tab")))</f>
        <v>✓</v>
      </c>
      <c r="V1404" s="83" t="n">
        <f aca="false">IF(K1404="","",K1404*IF(Settings!$B$22=Settings!$C$6,1,IF(Settings!$B$22="USD",1/INDEX(Settings!$B$29:$B$40,MONTH(A1404)),INDEX(Settings!$B$29:$B$40,MONTH(A1404)))))</f>
        <v>40.82</v>
      </c>
    </row>
    <row r="1405" customFormat="false" ht="15" hidden="false" customHeight="false" outlineLevel="0" collapsed="false">
      <c r="A1405" s="81" t="n">
        <v>46234</v>
      </c>
      <c r="B1405" s="81" t="n">
        <v>46234</v>
      </c>
      <c r="C1405" s="82" t="s">
        <v>180</v>
      </c>
      <c r="D1405" s="82" t="s">
        <v>530</v>
      </c>
      <c r="E1405" s="82" t="s">
        <v>529</v>
      </c>
      <c r="I1405" s="0" t="n">
        <v>10.32</v>
      </c>
      <c r="J1405" s="82" t="s">
        <v>528</v>
      </c>
      <c r="K1405" s="83" t="n">
        <v>50.35</v>
      </c>
      <c r="L1405" s="0" t="n">
        <v>6232</v>
      </c>
      <c r="M1405" s="0" t="n">
        <v>4316</v>
      </c>
      <c r="N1405" s="0" t="n">
        <v>1.44393</v>
      </c>
      <c r="O1405" s="0" t="n">
        <v>108</v>
      </c>
      <c r="Q1405" s="82" t="s">
        <v>527</v>
      </c>
      <c r="U1405" s="0" t="str">
        <f aca="false">IF(C1405="","",IF(COUNTIF(Campaigns!$A$7:$A$300,C1405)&gt;0,"✓",IF(N(K1405)=0,"– no spend","⚠ add to Campaigns tab")))</f>
        <v>✓</v>
      </c>
      <c r="V1405" s="83" t="n">
        <f aca="false">IF(K1405="","",K1405*IF(Settings!$B$22=Settings!$C$6,1,IF(Settings!$B$22="USD",1/INDEX(Settings!$B$29:$B$40,MONTH(A1405)),INDEX(Settings!$B$29:$B$40,MONTH(A1405)))))</f>
        <v>50.35</v>
      </c>
    </row>
    <row r="1406" customFormat="false" ht="15" hidden="false" customHeight="false" outlineLevel="0" collapsed="false">
      <c r="A1406" s="81" t="n">
        <v>46234</v>
      </c>
      <c r="B1406" s="81" t="n">
        <v>46234</v>
      </c>
      <c r="C1406" s="82" t="s">
        <v>172</v>
      </c>
      <c r="D1406" s="82" t="s">
        <v>530</v>
      </c>
      <c r="E1406" s="82" t="s">
        <v>529</v>
      </c>
      <c r="I1406" s="0" t="n">
        <v>20.65</v>
      </c>
      <c r="J1406" s="82" t="s">
        <v>528</v>
      </c>
      <c r="K1406" s="83" t="n">
        <v>48.28</v>
      </c>
      <c r="L1406" s="0" t="n">
        <v>1186</v>
      </c>
      <c r="M1406" s="0" t="n">
        <v>974</v>
      </c>
      <c r="N1406" s="0" t="n">
        <v>1.217659</v>
      </c>
      <c r="O1406" s="0" t="n">
        <v>16</v>
      </c>
      <c r="Q1406" s="82" t="s">
        <v>527</v>
      </c>
      <c r="U1406" s="0" t="str">
        <f aca="false">IF(C1406="","",IF(COUNTIF(Campaigns!$A$7:$A$300,C1406)&gt;0,"✓",IF(N(K1406)=0,"– no spend","⚠ add to Campaigns tab")))</f>
        <v>✓</v>
      </c>
      <c r="V1406" s="83" t="n">
        <f aca="false">IF(K1406="","",K1406*IF(Settings!$B$22=Settings!$C$6,1,IF(Settings!$B$22="USD",1/INDEX(Settings!$B$29:$B$40,MONTH(A1406)),INDEX(Settings!$B$29:$B$40,MONTH(A1406)))))</f>
        <v>48.28</v>
      </c>
    </row>
    <row r="1407" customFormat="false" ht="15" hidden="false" customHeight="false" outlineLevel="0" collapsed="false">
      <c r="A1407" s="81" t="n">
        <v>46234</v>
      </c>
      <c r="B1407" s="81" t="n">
        <v>46234</v>
      </c>
      <c r="C1407" s="82" t="s">
        <v>173</v>
      </c>
      <c r="D1407" s="82" t="s">
        <v>530</v>
      </c>
      <c r="E1407" s="82" t="s">
        <v>529</v>
      </c>
      <c r="I1407" s="0" t="n">
        <v>25.65</v>
      </c>
      <c r="J1407" s="82" t="s">
        <v>528</v>
      </c>
      <c r="K1407" s="83" t="n">
        <v>48.11</v>
      </c>
      <c r="L1407" s="0" t="n">
        <v>1179</v>
      </c>
      <c r="M1407" s="0" t="n">
        <v>926</v>
      </c>
      <c r="N1407" s="0" t="n">
        <v>1.273218</v>
      </c>
      <c r="O1407" s="0" t="n">
        <v>8</v>
      </c>
      <c r="Q1407" s="82" t="s">
        <v>527</v>
      </c>
      <c r="U1407" s="0" t="str">
        <f aca="false">IF(C1407="","",IF(COUNTIF(Campaigns!$A$7:$A$300,C1407)&gt;0,"✓",IF(N(K1407)=0,"– no spend","⚠ add to Campaigns tab")))</f>
        <v>✓</v>
      </c>
      <c r="V1407" s="83" t="n">
        <f aca="false">IF(K1407="","",K1407*IF(Settings!$B$22=Settings!$C$6,1,IF(Settings!$B$22="USD",1/INDEX(Settings!$B$29:$B$40,MONTH(A1407)),INDEX(Settings!$B$29:$B$40,MONTH(A1407)))))</f>
        <v>48.11</v>
      </c>
    </row>
    <row r="1408" customFormat="false" ht="15" hidden="false" customHeight="false" outlineLevel="0" collapsed="false">
      <c r="A1408" s="81" t="n">
        <v>46234</v>
      </c>
      <c r="B1408" s="81" t="n">
        <v>46234</v>
      </c>
      <c r="C1408" s="82" t="s">
        <v>178</v>
      </c>
      <c r="D1408" s="82" t="s">
        <v>530</v>
      </c>
      <c r="E1408" s="82" t="s">
        <v>529</v>
      </c>
      <c r="I1408" s="0" t="n">
        <v>15.48</v>
      </c>
      <c r="J1408" s="82" t="s">
        <v>528</v>
      </c>
      <c r="K1408" s="83" t="n">
        <v>30.76</v>
      </c>
      <c r="L1408" s="0" t="n">
        <v>581</v>
      </c>
      <c r="M1408" s="0" t="n">
        <v>506</v>
      </c>
      <c r="N1408" s="0" t="n">
        <v>1.148221</v>
      </c>
      <c r="O1408" s="0" t="n">
        <v>5</v>
      </c>
      <c r="Q1408" s="82" t="s">
        <v>527</v>
      </c>
      <c r="U1408" s="0" t="str">
        <f aca="false">IF(C1408="","",IF(COUNTIF(Campaigns!$A$7:$A$300,C1408)&gt;0,"✓",IF(N(K1408)=0,"– no spend","⚠ add to Campaigns tab")))</f>
        <v>✓</v>
      </c>
      <c r="V1408" s="83" t="n">
        <f aca="false">IF(K1408="","",K1408*IF(Settings!$B$22=Settings!$C$6,1,IF(Settings!$B$22="USD",1/INDEX(Settings!$B$29:$B$40,MONTH(A1408)),INDEX(Settings!$B$29:$B$40,MONTH(A1408)))))</f>
        <v>30.76</v>
      </c>
    </row>
    <row r="1409" customFormat="false" ht="15" hidden="false" customHeight="false" outlineLevel="0" collapsed="false">
      <c r="A1409" s="81" t="n">
        <v>46234</v>
      </c>
      <c r="B1409" s="81" t="n">
        <v>46234</v>
      </c>
      <c r="C1409" s="82" t="s">
        <v>176</v>
      </c>
      <c r="D1409" s="82" t="s">
        <v>530</v>
      </c>
      <c r="E1409" s="82" t="s">
        <v>529</v>
      </c>
      <c r="I1409" s="0" t="n">
        <v>10.32</v>
      </c>
      <c r="J1409" s="82" t="s">
        <v>528</v>
      </c>
      <c r="K1409" s="83" t="n">
        <v>49.75</v>
      </c>
      <c r="L1409" s="0" t="n">
        <v>1150</v>
      </c>
      <c r="M1409" s="0" t="n">
        <v>914</v>
      </c>
      <c r="N1409" s="0" t="n">
        <v>1.258206</v>
      </c>
      <c r="O1409" s="0" t="n">
        <v>16</v>
      </c>
      <c r="P1409" s="0" t="n">
        <v>1</v>
      </c>
      <c r="Q1409" s="82" t="s">
        <v>527</v>
      </c>
      <c r="U1409" s="0" t="str">
        <f aca="false">IF(C1409="","",IF(COUNTIF(Campaigns!$A$7:$A$300,C1409)&gt;0,"✓",IF(N(K1409)=0,"– no spend","⚠ add to Campaigns tab")))</f>
        <v>✓</v>
      </c>
      <c r="V1409" s="83" t="n">
        <f aca="false">IF(K1409="","",K1409*IF(Settings!$B$22=Settings!$C$6,1,IF(Settings!$B$22="USD",1/INDEX(Settings!$B$29:$B$40,MONTH(A1409)),INDEX(Settings!$B$29:$B$40,MONTH(A1409)))))</f>
        <v>49.75</v>
      </c>
    </row>
    <row r="1410" customFormat="false" ht="15" hidden="false" customHeight="false" outlineLevel="0" collapsed="false">
      <c r="A1410" s="81" t="n">
        <v>46234</v>
      </c>
      <c r="B1410" s="81" t="n">
        <v>46234</v>
      </c>
      <c r="C1410" s="82" t="s">
        <v>184</v>
      </c>
      <c r="D1410" s="82" t="s">
        <v>530</v>
      </c>
      <c r="E1410" s="82" t="s">
        <v>532</v>
      </c>
      <c r="F1410" s="0" t="n">
        <v>32</v>
      </c>
      <c r="G1410" s="82" t="s">
        <v>535</v>
      </c>
      <c r="H1410" s="0" t="n">
        <v>0.3153125</v>
      </c>
      <c r="I1410" s="82" t="s">
        <v>525</v>
      </c>
      <c r="J1410" s="82" t="s">
        <v>526</v>
      </c>
      <c r="K1410" s="83" t="n">
        <v>10.09</v>
      </c>
      <c r="L1410" s="0" t="n">
        <v>299</v>
      </c>
      <c r="M1410" s="0" t="n">
        <v>191</v>
      </c>
      <c r="N1410" s="0" t="n">
        <v>1.565445</v>
      </c>
      <c r="O1410" s="0" t="n">
        <v>27</v>
      </c>
      <c r="Q1410" s="82" t="s">
        <v>527</v>
      </c>
      <c r="U1410" s="0" t="str">
        <f aca="false">IF(C1410="","",IF(COUNTIF(Campaigns!$A$7:$A$300,C1410)&gt;0,"✓",IF(N(K1410)=0,"– no spend","⚠ add to Campaigns tab")))</f>
        <v>✓</v>
      </c>
      <c r="V1410" s="83" t="n">
        <f aca="false">IF(K1410="","",K1410*IF(Settings!$B$22=Settings!$C$6,1,IF(Settings!$B$22="USD",1/INDEX(Settings!$B$29:$B$40,MONTH(A1410)),INDEX(Settings!$B$29:$B$40,MONTH(A1410)))))</f>
        <v>10.09</v>
      </c>
    </row>
    <row r="1411" customFormat="false" ht="15" hidden="false" customHeight="false" outlineLevel="0" collapsed="false">
      <c r="A1411" s="81" t="n">
        <v>46234</v>
      </c>
      <c r="B1411" s="81" t="n">
        <v>46234</v>
      </c>
      <c r="C1411" s="82" t="s">
        <v>169</v>
      </c>
      <c r="D1411" s="82" t="s">
        <v>530</v>
      </c>
      <c r="E1411" s="82" t="s">
        <v>529</v>
      </c>
      <c r="I1411" s="0" t="n">
        <v>41.29</v>
      </c>
      <c r="J1411" s="82" t="s">
        <v>528</v>
      </c>
      <c r="K1411" s="83" t="n">
        <v>60.12</v>
      </c>
      <c r="L1411" s="0" t="n">
        <v>2975</v>
      </c>
      <c r="M1411" s="0" t="n">
        <v>1925</v>
      </c>
      <c r="N1411" s="0" t="n">
        <v>1.545455</v>
      </c>
      <c r="O1411" s="0" t="n">
        <v>29</v>
      </c>
      <c r="Q1411" s="82" t="s">
        <v>527</v>
      </c>
      <c r="U1411" s="0" t="str">
        <f aca="false">IF(C1411="","",IF(COUNTIF(Campaigns!$A$7:$A$300,C1411)&gt;0,"✓",IF(N(K1411)=0,"– no spend","⚠ add to Campaigns tab")))</f>
        <v>✓</v>
      </c>
      <c r="V1411" s="83" t="n">
        <f aca="false">IF(K1411="","",K1411*IF(Settings!$B$22=Settings!$C$6,1,IF(Settings!$B$22="USD",1/INDEX(Settings!$B$29:$B$40,MONTH(A1411)),INDEX(Settings!$B$29:$B$40,MONTH(A1411)))))</f>
        <v>60.12</v>
      </c>
    </row>
    <row r="1412" customFormat="false" ht="15" hidden="false" customHeight="false" outlineLevel="0" collapsed="false">
      <c r="A1412" s="81" t="n">
        <v>46234</v>
      </c>
      <c r="B1412" s="81" t="n">
        <v>46234</v>
      </c>
      <c r="C1412" s="82" t="s">
        <v>181</v>
      </c>
      <c r="D1412" s="82" t="s">
        <v>530</v>
      </c>
      <c r="E1412" s="82" t="s">
        <v>529</v>
      </c>
      <c r="I1412" s="0" t="n">
        <v>10.32</v>
      </c>
      <c r="J1412" s="82" t="s">
        <v>528</v>
      </c>
      <c r="K1412" s="83" t="n">
        <v>28.4</v>
      </c>
      <c r="L1412" s="0" t="n">
        <v>2323</v>
      </c>
      <c r="M1412" s="0" t="n">
        <v>1634</v>
      </c>
      <c r="N1412" s="0" t="n">
        <v>1.421665</v>
      </c>
      <c r="O1412" s="0" t="n">
        <v>12</v>
      </c>
      <c r="Q1412" s="82" t="s">
        <v>527</v>
      </c>
      <c r="U1412" s="0" t="str">
        <f aca="false">IF(C1412="","",IF(COUNTIF(Campaigns!$A$7:$A$300,C1412)&gt;0,"✓",IF(N(K1412)=0,"– no spend","⚠ add to Campaigns tab")))</f>
        <v>✓</v>
      </c>
      <c r="V1412" s="83" t="n">
        <f aca="false">IF(K1412="","",K1412*IF(Settings!$B$22=Settings!$C$6,1,IF(Settings!$B$22="USD",1/INDEX(Settings!$B$29:$B$40,MONTH(A1412)),INDEX(Settings!$B$29:$B$40,MONTH(A1412)))))</f>
        <v>28.4</v>
      </c>
    </row>
    <row r="1413" customFormat="false" ht="15" hidden="false" customHeight="false" outlineLevel="0" collapsed="false">
      <c r="A1413" s="81" t="n">
        <v>46235</v>
      </c>
      <c r="B1413" s="81" t="n">
        <v>46235</v>
      </c>
      <c r="C1413" s="82" t="s">
        <v>177</v>
      </c>
      <c r="D1413" s="82" t="s">
        <v>530</v>
      </c>
      <c r="E1413" s="82" t="s">
        <v>529</v>
      </c>
      <c r="I1413" s="0" t="n">
        <v>20.65</v>
      </c>
      <c r="J1413" s="82" t="s">
        <v>528</v>
      </c>
      <c r="K1413" s="83" t="n">
        <v>63.82</v>
      </c>
      <c r="L1413" s="0" t="n">
        <v>6178</v>
      </c>
      <c r="M1413" s="0" t="n">
        <v>4221</v>
      </c>
      <c r="N1413" s="0" t="n">
        <v>1.463634</v>
      </c>
      <c r="O1413" s="0" t="n">
        <v>36</v>
      </c>
      <c r="P1413" s="0" t="n">
        <v>1</v>
      </c>
      <c r="Q1413" s="82" t="s">
        <v>527</v>
      </c>
      <c r="U1413" s="0" t="str">
        <f aca="false">IF(C1413="","",IF(COUNTIF(Campaigns!$A$7:$A$300,C1413)&gt;0,"✓",IF(N(K1413)=0,"– no spend","⚠ add to Campaigns tab")))</f>
        <v>✓</v>
      </c>
      <c r="V1413" s="83" t="n">
        <f aca="false">IF(K1413="","",K1413*IF(Settings!$B$22=Settings!$C$6,1,IF(Settings!$B$22="USD",1/INDEX(Settings!$B$29:$B$40,MONTH(A1413)),INDEX(Settings!$B$29:$B$40,MONTH(A1413)))))</f>
        <v>63.82</v>
      </c>
    </row>
    <row r="1414" customFormat="false" ht="15" hidden="false" customHeight="false" outlineLevel="0" collapsed="false">
      <c r="A1414" s="81" t="n">
        <v>46235</v>
      </c>
      <c r="B1414" s="81" t="n">
        <v>46235</v>
      </c>
      <c r="C1414" s="82" t="s">
        <v>180</v>
      </c>
      <c r="D1414" s="82" t="s">
        <v>530</v>
      </c>
      <c r="E1414" s="82" t="s">
        <v>529</v>
      </c>
      <c r="I1414" s="0" t="n">
        <v>10.32</v>
      </c>
      <c r="J1414" s="82" t="s">
        <v>528</v>
      </c>
      <c r="K1414" s="83" t="n">
        <v>52.58</v>
      </c>
      <c r="L1414" s="0" t="n">
        <v>7737</v>
      </c>
      <c r="M1414" s="0" t="n">
        <v>4734</v>
      </c>
      <c r="N1414" s="0" t="n">
        <v>1.634347</v>
      </c>
      <c r="O1414" s="0" t="n">
        <v>78</v>
      </c>
      <c r="Q1414" s="82" t="s">
        <v>527</v>
      </c>
      <c r="U1414" s="0" t="str">
        <f aca="false">IF(C1414="","",IF(COUNTIF(Campaigns!$A$7:$A$300,C1414)&gt;0,"✓",IF(N(K1414)=0,"– no spend","⚠ add to Campaigns tab")))</f>
        <v>✓</v>
      </c>
      <c r="V1414" s="83" t="n">
        <f aca="false">IF(K1414="","",K1414*IF(Settings!$B$22=Settings!$C$6,1,IF(Settings!$B$22="USD",1/INDEX(Settings!$B$29:$B$40,MONTH(A1414)),INDEX(Settings!$B$29:$B$40,MONTH(A1414)))))</f>
        <v>52.58</v>
      </c>
    </row>
    <row r="1415" customFormat="false" ht="15" hidden="false" customHeight="false" outlineLevel="0" collapsed="false">
      <c r="A1415" s="81" t="n">
        <v>46235</v>
      </c>
      <c r="B1415" s="81" t="n">
        <v>46235</v>
      </c>
      <c r="C1415" s="82" t="s">
        <v>172</v>
      </c>
      <c r="D1415" s="82" t="s">
        <v>530</v>
      </c>
      <c r="E1415" s="82" t="s">
        <v>529</v>
      </c>
      <c r="I1415" s="0" t="n">
        <v>20.65</v>
      </c>
      <c r="J1415" s="82" t="s">
        <v>528</v>
      </c>
      <c r="K1415" s="83" t="n">
        <v>47.09</v>
      </c>
      <c r="L1415" s="0" t="n">
        <v>945</v>
      </c>
      <c r="M1415" s="0" t="n">
        <v>797</v>
      </c>
      <c r="N1415" s="0" t="n">
        <v>1.185696</v>
      </c>
      <c r="O1415" s="0" t="n">
        <v>6</v>
      </c>
      <c r="P1415" s="0" t="n">
        <v>1</v>
      </c>
      <c r="Q1415" s="82" t="s">
        <v>527</v>
      </c>
      <c r="U1415" s="0" t="str">
        <f aca="false">IF(C1415="","",IF(COUNTIF(Campaigns!$A$7:$A$300,C1415)&gt;0,"✓",IF(N(K1415)=0,"– no spend","⚠ add to Campaigns tab")))</f>
        <v>✓</v>
      </c>
      <c r="V1415" s="83" t="n">
        <f aca="false">IF(K1415="","",K1415*IF(Settings!$B$22=Settings!$C$6,1,IF(Settings!$B$22="USD",1/INDEX(Settings!$B$29:$B$40,MONTH(A1415)),INDEX(Settings!$B$29:$B$40,MONTH(A1415)))))</f>
        <v>47.09</v>
      </c>
    </row>
    <row r="1416" customFormat="false" ht="15" hidden="false" customHeight="false" outlineLevel="0" collapsed="false">
      <c r="A1416" s="81" t="n">
        <v>46235</v>
      </c>
      <c r="B1416" s="81" t="n">
        <v>46235</v>
      </c>
      <c r="C1416" s="82" t="s">
        <v>173</v>
      </c>
      <c r="D1416" s="82" t="s">
        <v>530</v>
      </c>
      <c r="E1416" s="82" t="s">
        <v>529</v>
      </c>
      <c r="I1416" s="0" t="n">
        <v>25.65</v>
      </c>
      <c r="J1416" s="82" t="s">
        <v>528</v>
      </c>
      <c r="K1416" s="83" t="n">
        <v>38.88</v>
      </c>
      <c r="L1416" s="0" t="n">
        <v>942</v>
      </c>
      <c r="M1416" s="0" t="n">
        <v>757</v>
      </c>
      <c r="N1416" s="0" t="n">
        <v>1.244386</v>
      </c>
      <c r="O1416" s="0" t="n">
        <v>11</v>
      </c>
      <c r="Q1416" s="82" t="s">
        <v>527</v>
      </c>
      <c r="U1416" s="0" t="str">
        <f aca="false">IF(C1416="","",IF(COUNTIF(Campaigns!$A$7:$A$300,C1416)&gt;0,"✓",IF(N(K1416)=0,"– no spend","⚠ add to Campaigns tab")))</f>
        <v>✓</v>
      </c>
      <c r="V1416" s="83" t="n">
        <f aca="false">IF(K1416="","",K1416*IF(Settings!$B$22=Settings!$C$6,1,IF(Settings!$B$22="USD",1/INDEX(Settings!$B$29:$B$40,MONTH(A1416)),INDEX(Settings!$B$29:$B$40,MONTH(A1416)))))</f>
        <v>38.88</v>
      </c>
    </row>
    <row r="1417" customFormat="false" ht="15" hidden="false" customHeight="false" outlineLevel="0" collapsed="false">
      <c r="A1417" s="81" t="n">
        <v>46235</v>
      </c>
      <c r="B1417" s="81" t="n">
        <v>46235</v>
      </c>
      <c r="C1417" s="82" t="s">
        <v>178</v>
      </c>
      <c r="D1417" s="82" t="s">
        <v>530</v>
      </c>
      <c r="E1417" s="82" t="s">
        <v>529</v>
      </c>
      <c r="I1417" s="0" t="n">
        <v>15.48</v>
      </c>
      <c r="J1417" s="82" t="s">
        <v>528</v>
      </c>
      <c r="K1417" s="83" t="n">
        <v>24.19</v>
      </c>
      <c r="L1417" s="0" t="n">
        <v>507</v>
      </c>
      <c r="M1417" s="0" t="n">
        <v>441</v>
      </c>
      <c r="N1417" s="0" t="n">
        <v>1.14966</v>
      </c>
      <c r="O1417" s="0" t="n">
        <v>3</v>
      </c>
      <c r="Q1417" s="82" t="s">
        <v>527</v>
      </c>
      <c r="U1417" s="0" t="str">
        <f aca="false">IF(C1417="","",IF(COUNTIF(Campaigns!$A$7:$A$300,C1417)&gt;0,"✓",IF(N(K1417)=0,"– no spend","⚠ add to Campaigns tab")))</f>
        <v>✓</v>
      </c>
      <c r="V1417" s="83" t="n">
        <f aca="false">IF(K1417="","",K1417*IF(Settings!$B$22=Settings!$C$6,1,IF(Settings!$B$22="USD",1/INDEX(Settings!$B$29:$B$40,MONTH(A1417)),INDEX(Settings!$B$29:$B$40,MONTH(A1417)))))</f>
        <v>24.19</v>
      </c>
    </row>
    <row r="1418" customFormat="false" ht="15" hidden="false" customHeight="false" outlineLevel="0" collapsed="false">
      <c r="A1418" s="81" t="n">
        <v>46235</v>
      </c>
      <c r="B1418" s="81" t="n">
        <v>46235</v>
      </c>
      <c r="C1418" s="82" t="s">
        <v>176</v>
      </c>
      <c r="D1418" s="82" t="s">
        <v>530</v>
      </c>
      <c r="E1418" s="82" t="s">
        <v>529</v>
      </c>
      <c r="I1418" s="0" t="n">
        <v>10.32</v>
      </c>
      <c r="J1418" s="82" t="s">
        <v>528</v>
      </c>
      <c r="K1418" s="83" t="n">
        <v>45.58</v>
      </c>
      <c r="L1418" s="0" t="n">
        <v>1279</v>
      </c>
      <c r="M1418" s="0" t="n">
        <v>998</v>
      </c>
      <c r="N1418" s="0" t="n">
        <v>1.281563</v>
      </c>
      <c r="O1418" s="0" t="n">
        <v>11</v>
      </c>
      <c r="P1418" s="0" t="n">
        <v>1</v>
      </c>
      <c r="Q1418" s="82" t="s">
        <v>527</v>
      </c>
      <c r="U1418" s="0" t="str">
        <f aca="false">IF(C1418="","",IF(COUNTIF(Campaigns!$A$7:$A$300,C1418)&gt;0,"✓",IF(N(K1418)=0,"– no spend","⚠ add to Campaigns tab")))</f>
        <v>✓</v>
      </c>
      <c r="V1418" s="83" t="n">
        <f aca="false">IF(K1418="","",K1418*IF(Settings!$B$22=Settings!$C$6,1,IF(Settings!$B$22="USD",1/INDEX(Settings!$B$29:$B$40,MONTH(A1418)),INDEX(Settings!$B$29:$B$40,MONTH(A1418)))))</f>
        <v>45.58</v>
      </c>
    </row>
    <row r="1419" customFormat="false" ht="15" hidden="false" customHeight="false" outlineLevel="0" collapsed="false">
      <c r="A1419" s="81" t="n">
        <v>46235</v>
      </c>
      <c r="B1419" s="81" t="n">
        <v>46235</v>
      </c>
      <c r="C1419" s="82" t="s">
        <v>184</v>
      </c>
      <c r="D1419" s="82" t="s">
        <v>530</v>
      </c>
      <c r="E1419" s="82" t="s">
        <v>532</v>
      </c>
      <c r="F1419" s="0" t="n">
        <v>26</v>
      </c>
      <c r="G1419" s="82" t="s">
        <v>535</v>
      </c>
      <c r="H1419" s="0" t="n">
        <v>0.32923077</v>
      </c>
      <c r="I1419" s="82" t="s">
        <v>525</v>
      </c>
      <c r="J1419" s="82" t="s">
        <v>526</v>
      </c>
      <c r="K1419" s="83" t="n">
        <v>8.56</v>
      </c>
      <c r="L1419" s="0" t="n">
        <v>278</v>
      </c>
      <c r="M1419" s="0" t="n">
        <v>183</v>
      </c>
      <c r="N1419" s="0" t="n">
        <v>1.519126</v>
      </c>
      <c r="O1419" s="0" t="n">
        <v>24</v>
      </c>
      <c r="Q1419" s="82" t="s">
        <v>527</v>
      </c>
      <c r="U1419" s="0" t="str">
        <f aca="false">IF(C1419="","",IF(COUNTIF(Campaigns!$A$7:$A$300,C1419)&gt;0,"✓",IF(N(K1419)=0,"– no spend","⚠ add to Campaigns tab")))</f>
        <v>✓</v>
      </c>
      <c r="V1419" s="83" t="n">
        <f aca="false">IF(K1419="","",K1419*IF(Settings!$B$22=Settings!$C$6,1,IF(Settings!$B$22="USD",1/INDEX(Settings!$B$29:$B$40,MONTH(A1419)),INDEX(Settings!$B$29:$B$40,MONTH(A1419)))))</f>
        <v>8.56</v>
      </c>
    </row>
    <row r="1420" customFormat="false" ht="15" hidden="false" customHeight="false" outlineLevel="0" collapsed="false">
      <c r="A1420" s="81" t="n">
        <v>46235</v>
      </c>
      <c r="B1420" s="81" t="n">
        <v>46235</v>
      </c>
      <c r="C1420" s="82" t="s">
        <v>169</v>
      </c>
      <c r="D1420" s="82" t="s">
        <v>530</v>
      </c>
      <c r="E1420" s="82" t="s">
        <v>529</v>
      </c>
      <c r="I1420" s="0" t="n">
        <v>41.29</v>
      </c>
      <c r="J1420" s="82" t="s">
        <v>528</v>
      </c>
      <c r="K1420" s="83" t="n">
        <v>104.01</v>
      </c>
      <c r="L1420" s="0" t="n">
        <v>7763</v>
      </c>
      <c r="M1420" s="0" t="n">
        <v>4057</v>
      </c>
      <c r="N1420" s="0" t="n">
        <v>1.913483</v>
      </c>
      <c r="O1420" s="0" t="n">
        <v>55</v>
      </c>
      <c r="Q1420" s="82" t="s">
        <v>527</v>
      </c>
      <c r="U1420" s="0" t="str">
        <f aca="false">IF(C1420="","",IF(COUNTIF(Campaigns!$A$7:$A$300,C1420)&gt;0,"✓",IF(N(K1420)=0,"– no spend","⚠ add to Campaigns tab")))</f>
        <v>✓</v>
      </c>
      <c r="V1420" s="83" t="n">
        <f aca="false">IF(K1420="","",K1420*IF(Settings!$B$22=Settings!$C$6,1,IF(Settings!$B$22="USD",1/INDEX(Settings!$B$29:$B$40,MONTH(A1420)),INDEX(Settings!$B$29:$B$40,MONTH(A1420)))))</f>
        <v>104.01</v>
      </c>
    </row>
    <row r="1421" customFormat="false" ht="15" hidden="false" customHeight="false" outlineLevel="0" collapsed="false">
      <c r="A1421" s="81" t="n">
        <v>46235</v>
      </c>
      <c r="B1421" s="81" t="n">
        <v>46235</v>
      </c>
      <c r="C1421" s="82" t="s">
        <v>181</v>
      </c>
      <c r="D1421" s="82" t="s">
        <v>530</v>
      </c>
      <c r="E1421" s="82" t="s">
        <v>529</v>
      </c>
      <c r="I1421" s="0" t="n">
        <v>10.32</v>
      </c>
      <c r="J1421" s="82" t="s">
        <v>528</v>
      </c>
      <c r="K1421" s="83" t="n">
        <v>59.3</v>
      </c>
      <c r="L1421" s="0" t="n">
        <v>3833</v>
      </c>
      <c r="M1421" s="0" t="n">
        <v>2377</v>
      </c>
      <c r="N1421" s="0" t="n">
        <v>1.612537</v>
      </c>
      <c r="O1421" s="0" t="n">
        <v>21</v>
      </c>
      <c r="Q1421" s="82" t="s">
        <v>527</v>
      </c>
      <c r="U1421" s="0" t="str">
        <f aca="false">IF(C1421="","",IF(COUNTIF(Campaigns!$A$7:$A$300,C1421)&gt;0,"✓",IF(N(K1421)=0,"– no spend","⚠ add to Campaigns tab")))</f>
        <v>✓</v>
      </c>
      <c r="V1421" s="83" t="n">
        <f aca="false">IF(K1421="","",K1421*IF(Settings!$B$22=Settings!$C$6,1,IF(Settings!$B$22="USD",1/INDEX(Settings!$B$29:$B$40,MONTH(A1421)),INDEX(Settings!$B$29:$B$40,MONTH(A1421)))))</f>
        <v>59.3</v>
      </c>
    </row>
    <row r="1422" customFormat="false" ht="15" hidden="false" customHeight="false" outlineLevel="0" collapsed="false">
      <c r="A1422" s="81" t="n">
        <v>46236</v>
      </c>
      <c r="B1422" s="81" t="n">
        <v>46236</v>
      </c>
      <c r="C1422" s="82" t="s">
        <v>177</v>
      </c>
      <c r="D1422" s="82" t="s">
        <v>530</v>
      </c>
      <c r="E1422" s="82" t="s">
        <v>529</v>
      </c>
      <c r="I1422" s="0" t="n">
        <v>20.65</v>
      </c>
      <c r="J1422" s="82" t="s">
        <v>528</v>
      </c>
      <c r="K1422" s="83" t="n">
        <v>54.09</v>
      </c>
      <c r="L1422" s="0" t="n">
        <v>4479</v>
      </c>
      <c r="M1422" s="0" t="n">
        <v>3056</v>
      </c>
      <c r="N1422" s="0" t="n">
        <v>1.465641</v>
      </c>
      <c r="O1422" s="0" t="n">
        <v>38</v>
      </c>
      <c r="Q1422" s="82" t="s">
        <v>527</v>
      </c>
      <c r="U1422" s="0" t="str">
        <f aca="false">IF(C1422="","",IF(COUNTIF(Campaigns!$A$7:$A$300,C1422)&gt;0,"✓",IF(N(K1422)=0,"– no spend","⚠ add to Campaigns tab")))</f>
        <v>✓</v>
      </c>
      <c r="V1422" s="83" t="n">
        <f aca="false">IF(K1422="","",K1422*IF(Settings!$B$22=Settings!$C$6,1,IF(Settings!$B$22="USD",1/INDEX(Settings!$B$29:$B$40,MONTH(A1422)),INDEX(Settings!$B$29:$B$40,MONTH(A1422)))))</f>
        <v>54.09</v>
      </c>
    </row>
    <row r="1423" customFormat="false" ht="15" hidden="false" customHeight="false" outlineLevel="0" collapsed="false">
      <c r="A1423" s="81" t="n">
        <v>46236</v>
      </c>
      <c r="B1423" s="81" t="n">
        <v>46236</v>
      </c>
      <c r="C1423" s="82" t="s">
        <v>180</v>
      </c>
      <c r="D1423" s="82" t="s">
        <v>530</v>
      </c>
      <c r="E1423" s="82" t="s">
        <v>529</v>
      </c>
      <c r="I1423" s="0" t="n">
        <v>10.32</v>
      </c>
      <c r="J1423" s="82" t="s">
        <v>528</v>
      </c>
      <c r="K1423" s="83" t="n">
        <v>46.6</v>
      </c>
      <c r="L1423" s="0" t="n">
        <v>6687</v>
      </c>
      <c r="M1423" s="0" t="n">
        <v>4237</v>
      </c>
      <c r="N1423" s="0" t="n">
        <v>1.578239</v>
      </c>
      <c r="O1423" s="0" t="n">
        <v>56</v>
      </c>
      <c r="Q1423" s="82" t="s">
        <v>527</v>
      </c>
      <c r="U1423" s="0" t="str">
        <f aca="false">IF(C1423="","",IF(COUNTIF(Campaigns!$A$7:$A$300,C1423)&gt;0,"✓",IF(N(K1423)=0,"– no spend","⚠ add to Campaigns tab")))</f>
        <v>✓</v>
      </c>
      <c r="V1423" s="83" t="n">
        <f aca="false">IF(K1423="","",K1423*IF(Settings!$B$22=Settings!$C$6,1,IF(Settings!$B$22="USD",1/INDEX(Settings!$B$29:$B$40,MONTH(A1423)),INDEX(Settings!$B$29:$B$40,MONTH(A1423)))))</f>
        <v>46.6</v>
      </c>
    </row>
    <row r="1424" customFormat="false" ht="15" hidden="false" customHeight="false" outlineLevel="0" collapsed="false">
      <c r="A1424" s="81" t="n">
        <v>46236</v>
      </c>
      <c r="B1424" s="81" t="n">
        <v>46236</v>
      </c>
      <c r="C1424" s="82" t="s">
        <v>172</v>
      </c>
      <c r="D1424" s="82" t="s">
        <v>530</v>
      </c>
      <c r="E1424" s="82" t="s">
        <v>529</v>
      </c>
      <c r="I1424" s="0" t="n">
        <v>20.65</v>
      </c>
      <c r="J1424" s="82" t="s">
        <v>528</v>
      </c>
      <c r="K1424" s="83" t="n">
        <v>54.3</v>
      </c>
      <c r="L1424" s="0" t="n">
        <v>1009</v>
      </c>
      <c r="M1424" s="0" t="n">
        <v>819</v>
      </c>
      <c r="N1424" s="0" t="n">
        <v>1.23199</v>
      </c>
      <c r="O1424" s="0" t="n">
        <v>11</v>
      </c>
      <c r="Q1424" s="82" t="s">
        <v>527</v>
      </c>
      <c r="U1424" s="0" t="str">
        <f aca="false">IF(C1424="","",IF(COUNTIF(Campaigns!$A$7:$A$300,C1424)&gt;0,"✓",IF(N(K1424)=0,"– no spend","⚠ add to Campaigns tab")))</f>
        <v>✓</v>
      </c>
      <c r="V1424" s="83" t="n">
        <f aca="false">IF(K1424="","",K1424*IF(Settings!$B$22=Settings!$C$6,1,IF(Settings!$B$22="USD",1/INDEX(Settings!$B$29:$B$40,MONTH(A1424)),INDEX(Settings!$B$29:$B$40,MONTH(A1424)))))</f>
        <v>54.3</v>
      </c>
    </row>
    <row r="1425" customFormat="false" ht="15" hidden="false" customHeight="false" outlineLevel="0" collapsed="false">
      <c r="A1425" s="81" t="n">
        <v>46236</v>
      </c>
      <c r="B1425" s="81" t="n">
        <v>46236</v>
      </c>
      <c r="C1425" s="82" t="s">
        <v>173</v>
      </c>
      <c r="D1425" s="82" t="s">
        <v>530</v>
      </c>
      <c r="E1425" s="82" t="s">
        <v>529</v>
      </c>
      <c r="I1425" s="0" t="n">
        <v>25.65</v>
      </c>
      <c r="J1425" s="82" t="s">
        <v>528</v>
      </c>
      <c r="K1425" s="83" t="n">
        <v>59.98</v>
      </c>
      <c r="L1425" s="0" t="n">
        <v>1072</v>
      </c>
      <c r="M1425" s="0" t="n">
        <v>835</v>
      </c>
      <c r="N1425" s="0" t="n">
        <v>1.283832</v>
      </c>
      <c r="O1425" s="0" t="n">
        <v>8</v>
      </c>
      <c r="Q1425" s="82" t="s">
        <v>527</v>
      </c>
      <c r="U1425" s="0" t="str">
        <f aca="false">IF(C1425="","",IF(COUNTIF(Campaigns!$A$7:$A$300,C1425)&gt;0,"✓",IF(N(K1425)=0,"– no spend","⚠ add to Campaigns tab")))</f>
        <v>✓</v>
      </c>
      <c r="V1425" s="83" t="n">
        <f aca="false">IF(K1425="","",K1425*IF(Settings!$B$22=Settings!$C$6,1,IF(Settings!$B$22="USD",1/INDEX(Settings!$B$29:$B$40,MONTH(A1425)),INDEX(Settings!$B$29:$B$40,MONTH(A1425)))))</f>
        <v>59.98</v>
      </c>
    </row>
    <row r="1426" customFormat="false" ht="15" hidden="false" customHeight="false" outlineLevel="0" collapsed="false">
      <c r="A1426" s="81" t="n">
        <v>46236</v>
      </c>
      <c r="B1426" s="81" t="n">
        <v>46236</v>
      </c>
      <c r="C1426" s="82" t="s">
        <v>178</v>
      </c>
      <c r="D1426" s="82" t="s">
        <v>530</v>
      </c>
      <c r="E1426" s="82" t="s">
        <v>529</v>
      </c>
      <c r="I1426" s="0" t="n">
        <v>15.48</v>
      </c>
      <c r="J1426" s="82" t="s">
        <v>528</v>
      </c>
      <c r="K1426" s="83" t="n">
        <v>35.54</v>
      </c>
      <c r="L1426" s="0" t="n">
        <v>603</v>
      </c>
      <c r="M1426" s="0" t="n">
        <v>484</v>
      </c>
      <c r="N1426" s="0" t="n">
        <v>1.245868</v>
      </c>
      <c r="O1426" s="0" t="n">
        <v>5</v>
      </c>
      <c r="Q1426" s="82" t="s">
        <v>527</v>
      </c>
      <c r="U1426" s="0" t="str">
        <f aca="false">IF(C1426="","",IF(COUNTIF(Campaigns!$A$7:$A$300,C1426)&gt;0,"✓",IF(N(K1426)=0,"– no spend","⚠ add to Campaigns tab")))</f>
        <v>✓</v>
      </c>
      <c r="V1426" s="83" t="n">
        <f aca="false">IF(K1426="","",K1426*IF(Settings!$B$22=Settings!$C$6,1,IF(Settings!$B$22="USD",1/INDEX(Settings!$B$29:$B$40,MONTH(A1426)),INDEX(Settings!$B$29:$B$40,MONTH(A1426)))))</f>
        <v>35.54</v>
      </c>
    </row>
    <row r="1427" customFormat="false" ht="15" hidden="false" customHeight="false" outlineLevel="0" collapsed="false">
      <c r="A1427" s="81" t="n">
        <v>46236</v>
      </c>
      <c r="B1427" s="81" t="n">
        <v>46236</v>
      </c>
      <c r="C1427" s="82" t="s">
        <v>176</v>
      </c>
      <c r="D1427" s="82" t="s">
        <v>530</v>
      </c>
      <c r="E1427" s="82" t="s">
        <v>529</v>
      </c>
      <c r="I1427" s="0" t="n">
        <v>10.32</v>
      </c>
      <c r="J1427" s="82" t="s">
        <v>528</v>
      </c>
      <c r="K1427" s="83" t="n">
        <v>64.12</v>
      </c>
      <c r="L1427" s="0" t="n">
        <v>1363</v>
      </c>
      <c r="M1427" s="0" t="n">
        <v>1076</v>
      </c>
      <c r="N1427" s="0" t="n">
        <v>1.266729</v>
      </c>
      <c r="O1427" s="0" t="n">
        <v>12</v>
      </c>
      <c r="Q1427" s="82" t="s">
        <v>527</v>
      </c>
      <c r="U1427" s="0" t="str">
        <f aca="false">IF(C1427="","",IF(COUNTIF(Campaigns!$A$7:$A$300,C1427)&gt;0,"✓",IF(N(K1427)=0,"– no spend","⚠ add to Campaigns tab")))</f>
        <v>✓</v>
      </c>
      <c r="V1427" s="83" t="n">
        <f aca="false">IF(K1427="","",K1427*IF(Settings!$B$22=Settings!$C$6,1,IF(Settings!$B$22="USD",1/INDEX(Settings!$B$29:$B$40,MONTH(A1427)),INDEX(Settings!$B$29:$B$40,MONTH(A1427)))))</f>
        <v>64.12</v>
      </c>
    </row>
    <row r="1428" customFormat="false" ht="15" hidden="false" customHeight="false" outlineLevel="0" collapsed="false">
      <c r="A1428" s="81" t="n">
        <v>46236</v>
      </c>
      <c r="B1428" s="81" t="n">
        <v>46236</v>
      </c>
      <c r="C1428" s="82" t="s">
        <v>184</v>
      </c>
      <c r="D1428" s="82" t="s">
        <v>530</v>
      </c>
      <c r="E1428" s="82" t="s">
        <v>532</v>
      </c>
      <c r="F1428" s="0" t="n">
        <v>51</v>
      </c>
      <c r="G1428" s="82" t="s">
        <v>535</v>
      </c>
      <c r="H1428" s="0" t="n">
        <v>0.26686275</v>
      </c>
      <c r="I1428" s="82" t="s">
        <v>525</v>
      </c>
      <c r="J1428" s="82" t="s">
        <v>526</v>
      </c>
      <c r="K1428" s="83" t="n">
        <v>13.61</v>
      </c>
      <c r="L1428" s="0" t="n">
        <v>569</v>
      </c>
      <c r="M1428" s="0" t="n">
        <v>367</v>
      </c>
      <c r="N1428" s="0" t="n">
        <v>1.550409</v>
      </c>
      <c r="O1428" s="0" t="n">
        <v>34</v>
      </c>
      <c r="Q1428" s="82" t="s">
        <v>527</v>
      </c>
      <c r="U1428" s="0" t="str">
        <f aca="false">IF(C1428="","",IF(COUNTIF(Campaigns!$A$7:$A$300,C1428)&gt;0,"✓",IF(N(K1428)=0,"– no spend","⚠ add to Campaigns tab")))</f>
        <v>✓</v>
      </c>
      <c r="V1428" s="83" t="n">
        <f aca="false">IF(K1428="","",K1428*IF(Settings!$B$22=Settings!$C$6,1,IF(Settings!$B$22="USD",1/INDEX(Settings!$B$29:$B$40,MONTH(A1428)),INDEX(Settings!$B$29:$B$40,MONTH(A1428)))))</f>
        <v>13.61</v>
      </c>
    </row>
    <row r="1429" customFormat="false" ht="15" hidden="false" customHeight="false" outlineLevel="0" collapsed="false">
      <c r="A1429" s="81" t="n">
        <v>46236</v>
      </c>
      <c r="B1429" s="81" t="n">
        <v>46236</v>
      </c>
      <c r="C1429" s="82" t="s">
        <v>169</v>
      </c>
      <c r="D1429" s="82" t="s">
        <v>530</v>
      </c>
      <c r="E1429" s="82" t="s">
        <v>529</v>
      </c>
      <c r="F1429" s="0" t="n">
        <v>1</v>
      </c>
      <c r="G1429" s="82" t="s">
        <v>531</v>
      </c>
      <c r="H1429" s="0" t="n">
        <v>110.13</v>
      </c>
      <c r="I1429" s="0" t="n">
        <v>41.29</v>
      </c>
      <c r="J1429" s="82" t="s">
        <v>528</v>
      </c>
      <c r="K1429" s="83" t="n">
        <v>110.13</v>
      </c>
      <c r="L1429" s="0" t="n">
        <v>7026</v>
      </c>
      <c r="M1429" s="0" t="n">
        <v>3589</v>
      </c>
      <c r="N1429" s="0" t="n">
        <v>1.957648</v>
      </c>
      <c r="O1429" s="0" t="n">
        <v>60</v>
      </c>
      <c r="P1429" s="0" t="n">
        <v>1</v>
      </c>
      <c r="Q1429" s="82" t="s">
        <v>527</v>
      </c>
      <c r="U1429" s="0" t="str">
        <f aca="false">IF(C1429="","",IF(COUNTIF(Campaigns!$A$7:$A$300,C1429)&gt;0,"✓",IF(N(K1429)=0,"– no spend","⚠ add to Campaigns tab")))</f>
        <v>✓</v>
      </c>
      <c r="V1429" s="83" t="n">
        <f aca="false">IF(K1429="","",K1429*IF(Settings!$B$22=Settings!$C$6,1,IF(Settings!$B$22="USD",1/INDEX(Settings!$B$29:$B$40,MONTH(A1429)),INDEX(Settings!$B$29:$B$40,MONTH(A1429)))))</f>
        <v>110.13</v>
      </c>
    </row>
    <row r="1430" customFormat="false" ht="15" hidden="false" customHeight="false" outlineLevel="0" collapsed="false">
      <c r="A1430" s="81" t="n">
        <v>46236</v>
      </c>
      <c r="B1430" s="81" t="n">
        <v>46236</v>
      </c>
      <c r="C1430" s="82" t="s">
        <v>181</v>
      </c>
      <c r="D1430" s="82" t="s">
        <v>530</v>
      </c>
      <c r="E1430" s="82" t="s">
        <v>529</v>
      </c>
      <c r="I1430" s="0" t="n">
        <v>10.32</v>
      </c>
      <c r="J1430" s="82" t="s">
        <v>528</v>
      </c>
      <c r="K1430" s="83" t="n">
        <v>62.83</v>
      </c>
      <c r="L1430" s="0" t="n">
        <v>3044</v>
      </c>
      <c r="M1430" s="0" t="n">
        <v>1918</v>
      </c>
      <c r="N1430" s="0" t="n">
        <v>1.58707</v>
      </c>
      <c r="O1430" s="0" t="n">
        <v>17</v>
      </c>
      <c r="Q1430" s="82" t="s">
        <v>527</v>
      </c>
      <c r="U1430" s="0" t="str">
        <f aca="false">IF(C1430="","",IF(COUNTIF(Campaigns!$A$7:$A$300,C1430)&gt;0,"✓",IF(N(K1430)=0,"– no spend","⚠ add to Campaigns tab")))</f>
        <v>✓</v>
      </c>
      <c r="V1430" s="83" t="n">
        <f aca="false">IF(K1430="","",K1430*IF(Settings!$B$22=Settings!$C$6,1,IF(Settings!$B$22="USD",1/INDEX(Settings!$B$29:$B$40,MONTH(A1430)),INDEX(Settings!$B$29:$B$40,MONTH(A1430)))))</f>
        <v>62.83</v>
      </c>
    </row>
    <row r="1431" customFormat="false" ht="15" hidden="false" customHeight="false" outlineLevel="0" collapsed="false">
      <c r="A1431" s="81" t="n">
        <v>46237</v>
      </c>
      <c r="B1431" s="81" t="n">
        <v>46237</v>
      </c>
      <c r="C1431" s="82" t="s">
        <v>177</v>
      </c>
      <c r="D1431" s="82" t="s">
        <v>530</v>
      </c>
      <c r="E1431" s="82" t="s">
        <v>529</v>
      </c>
      <c r="I1431" s="0" t="n">
        <v>20.65</v>
      </c>
      <c r="J1431" s="82" t="s">
        <v>528</v>
      </c>
      <c r="K1431" s="83" t="n">
        <v>43.84</v>
      </c>
      <c r="L1431" s="0" t="n">
        <v>3791</v>
      </c>
      <c r="M1431" s="0" t="n">
        <v>2652</v>
      </c>
      <c r="N1431" s="0" t="n">
        <v>1.429487</v>
      </c>
      <c r="O1431" s="0" t="n">
        <v>24</v>
      </c>
      <c r="Q1431" s="82" t="s">
        <v>527</v>
      </c>
      <c r="U1431" s="0" t="str">
        <f aca="false">IF(C1431="","",IF(COUNTIF(Campaigns!$A$7:$A$300,C1431)&gt;0,"✓",IF(N(K1431)=0,"– no spend","⚠ add to Campaigns tab")))</f>
        <v>✓</v>
      </c>
      <c r="V1431" s="83" t="n">
        <f aca="false">IF(K1431="","",K1431*IF(Settings!$B$22=Settings!$C$6,1,IF(Settings!$B$22="USD",1/INDEX(Settings!$B$29:$B$40,MONTH(A1431)),INDEX(Settings!$B$29:$B$40,MONTH(A1431)))))</f>
        <v>43.84</v>
      </c>
    </row>
    <row r="1432" customFormat="false" ht="15" hidden="false" customHeight="false" outlineLevel="0" collapsed="false">
      <c r="A1432" s="81" t="n">
        <v>46237</v>
      </c>
      <c r="B1432" s="81" t="n">
        <v>46237</v>
      </c>
      <c r="C1432" s="82" t="s">
        <v>180</v>
      </c>
      <c r="D1432" s="82" t="s">
        <v>530</v>
      </c>
      <c r="E1432" s="82" t="s">
        <v>529</v>
      </c>
      <c r="I1432" s="0" t="n">
        <v>10.32</v>
      </c>
      <c r="J1432" s="82" t="s">
        <v>528</v>
      </c>
      <c r="K1432" s="83" t="n">
        <v>52.37</v>
      </c>
      <c r="L1432" s="0" t="n">
        <v>8056</v>
      </c>
      <c r="M1432" s="0" t="n">
        <v>5168</v>
      </c>
      <c r="N1432" s="0" t="n">
        <v>1.558824</v>
      </c>
      <c r="O1432" s="0" t="n">
        <v>84</v>
      </c>
      <c r="Q1432" s="82" t="s">
        <v>527</v>
      </c>
      <c r="U1432" s="0" t="str">
        <f aca="false">IF(C1432="","",IF(COUNTIF(Campaigns!$A$7:$A$300,C1432)&gt;0,"✓",IF(N(K1432)=0,"– no spend","⚠ add to Campaigns tab")))</f>
        <v>✓</v>
      </c>
      <c r="V1432" s="83" t="n">
        <f aca="false">IF(K1432="","",K1432*IF(Settings!$B$22=Settings!$C$6,1,IF(Settings!$B$22="USD",1/INDEX(Settings!$B$29:$B$40,MONTH(A1432)),INDEX(Settings!$B$29:$B$40,MONTH(A1432)))))</f>
        <v>52.37</v>
      </c>
    </row>
    <row r="1433" customFormat="false" ht="15" hidden="false" customHeight="false" outlineLevel="0" collapsed="false">
      <c r="A1433" s="81" t="n">
        <v>46237</v>
      </c>
      <c r="B1433" s="81" t="n">
        <v>46237</v>
      </c>
      <c r="C1433" s="82" t="s">
        <v>172</v>
      </c>
      <c r="D1433" s="82" t="s">
        <v>530</v>
      </c>
      <c r="E1433" s="82" t="s">
        <v>529</v>
      </c>
      <c r="I1433" s="0" t="n">
        <v>20.65</v>
      </c>
      <c r="J1433" s="82" t="s">
        <v>528</v>
      </c>
      <c r="K1433" s="83" t="n">
        <v>48.43</v>
      </c>
      <c r="L1433" s="0" t="n">
        <v>771</v>
      </c>
      <c r="M1433" s="0" t="n">
        <v>656</v>
      </c>
      <c r="N1433" s="0" t="n">
        <v>1.175305</v>
      </c>
      <c r="O1433" s="0" t="n">
        <v>7</v>
      </c>
      <c r="Q1433" s="82" t="s">
        <v>527</v>
      </c>
      <c r="U1433" s="0" t="str">
        <f aca="false">IF(C1433="","",IF(COUNTIF(Campaigns!$A$7:$A$300,C1433)&gt;0,"✓",IF(N(K1433)=0,"– no spend","⚠ add to Campaigns tab")))</f>
        <v>✓</v>
      </c>
      <c r="V1433" s="83" t="n">
        <f aca="false">IF(K1433="","",K1433*IF(Settings!$B$22=Settings!$C$6,1,IF(Settings!$B$22="USD",1/INDEX(Settings!$B$29:$B$40,MONTH(A1433)),INDEX(Settings!$B$29:$B$40,MONTH(A1433)))))</f>
        <v>48.43</v>
      </c>
    </row>
    <row r="1434" customFormat="false" ht="15" hidden="false" customHeight="false" outlineLevel="0" collapsed="false">
      <c r="A1434" s="81" t="n">
        <v>46237</v>
      </c>
      <c r="B1434" s="81" t="n">
        <v>46237</v>
      </c>
      <c r="C1434" s="82" t="s">
        <v>173</v>
      </c>
      <c r="D1434" s="82" t="s">
        <v>530</v>
      </c>
      <c r="E1434" s="82" t="s">
        <v>529</v>
      </c>
      <c r="I1434" s="0" t="n">
        <v>25.65</v>
      </c>
      <c r="J1434" s="82" t="s">
        <v>528</v>
      </c>
      <c r="K1434" s="83" t="n">
        <v>48.59</v>
      </c>
      <c r="L1434" s="0" t="n">
        <v>993</v>
      </c>
      <c r="M1434" s="0" t="n">
        <v>779</v>
      </c>
      <c r="N1434" s="0" t="n">
        <v>1.274711</v>
      </c>
      <c r="O1434" s="0" t="n">
        <v>6</v>
      </c>
      <c r="Q1434" s="82" t="s">
        <v>527</v>
      </c>
      <c r="U1434" s="0" t="str">
        <f aca="false">IF(C1434="","",IF(COUNTIF(Campaigns!$A$7:$A$300,C1434)&gt;0,"✓",IF(N(K1434)=0,"– no spend","⚠ add to Campaigns tab")))</f>
        <v>✓</v>
      </c>
      <c r="V1434" s="83" t="n">
        <f aca="false">IF(K1434="","",K1434*IF(Settings!$B$22=Settings!$C$6,1,IF(Settings!$B$22="USD",1/INDEX(Settings!$B$29:$B$40,MONTH(A1434)),INDEX(Settings!$B$29:$B$40,MONTH(A1434)))))</f>
        <v>48.59</v>
      </c>
    </row>
    <row r="1435" customFormat="false" ht="15" hidden="false" customHeight="false" outlineLevel="0" collapsed="false">
      <c r="A1435" s="81" t="n">
        <v>46237</v>
      </c>
      <c r="B1435" s="81" t="n">
        <v>46237</v>
      </c>
      <c r="C1435" s="82" t="s">
        <v>178</v>
      </c>
      <c r="D1435" s="82" t="s">
        <v>530</v>
      </c>
      <c r="E1435" s="82" t="s">
        <v>529</v>
      </c>
      <c r="I1435" s="0" t="n">
        <v>15.48</v>
      </c>
      <c r="J1435" s="82" t="s">
        <v>528</v>
      </c>
      <c r="K1435" s="83" t="n">
        <v>28.16</v>
      </c>
      <c r="L1435" s="0" t="n">
        <v>540</v>
      </c>
      <c r="M1435" s="0" t="n">
        <v>424</v>
      </c>
      <c r="N1435" s="0" t="n">
        <v>1.273585</v>
      </c>
      <c r="O1435" s="0" t="n">
        <v>9</v>
      </c>
      <c r="Q1435" s="82" t="s">
        <v>527</v>
      </c>
      <c r="U1435" s="0" t="str">
        <f aca="false">IF(C1435="","",IF(COUNTIF(Campaigns!$A$7:$A$300,C1435)&gt;0,"✓",IF(N(K1435)=0,"– no spend","⚠ add to Campaigns tab")))</f>
        <v>✓</v>
      </c>
      <c r="V1435" s="83" t="n">
        <f aca="false">IF(K1435="","",K1435*IF(Settings!$B$22=Settings!$C$6,1,IF(Settings!$B$22="USD",1/INDEX(Settings!$B$29:$B$40,MONTH(A1435)),INDEX(Settings!$B$29:$B$40,MONTH(A1435)))))</f>
        <v>28.16</v>
      </c>
    </row>
    <row r="1436" customFormat="false" ht="15" hidden="false" customHeight="false" outlineLevel="0" collapsed="false">
      <c r="A1436" s="81" t="n">
        <v>46237</v>
      </c>
      <c r="B1436" s="81" t="n">
        <v>46237</v>
      </c>
      <c r="C1436" s="82" t="s">
        <v>176</v>
      </c>
      <c r="D1436" s="82" t="s">
        <v>530</v>
      </c>
      <c r="E1436" s="82" t="s">
        <v>529</v>
      </c>
      <c r="I1436" s="0" t="n">
        <v>10.32</v>
      </c>
      <c r="J1436" s="82" t="s">
        <v>528</v>
      </c>
      <c r="K1436" s="83" t="n">
        <v>43.45</v>
      </c>
      <c r="L1436" s="0" t="n">
        <v>1138</v>
      </c>
      <c r="M1436" s="0" t="n">
        <v>940</v>
      </c>
      <c r="N1436" s="0" t="n">
        <v>1.210638</v>
      </c>
      <c r="O1436" s="0" t="n">
        <v>5</v>
      </c>
      <c r="Q1436" s="82" t="s">
        <v>527</v>
      </c>
      <c r="U1436" s="0" t="str">
        <f aca="false">IF(C1436="","",IF(COUNTIF(Campaigns!$A$7:$A$300,C1436)&gt;0,"✓",IF(N(K1436)=0,"– no spend","⚠ add to Campaigns tab")))</f>
        <v>✓</v>
      </c>
      <c r="V1436" s="83" t="n">
        <f aca="false">IF(K1436="","",K1436*IF(Settings!$B$22=Settings!$C$6,1,IF(Settings!$B$22="USD",1/INDEX(Settings!$B$29:$B$40,MONTH(A1436)),INDEX(Settings!$B$29:$B$40,MONTH(A1436)))))</f>
        <v>43.45</v>
      </c>
    </row>
    <row r="1437" customFormat="false" ht="15" hidden="false" customHeight="false" outlineLevel="0" collapsed="false">
      <c r="A1437" s="81" t="n">
        <v>46237</v>
      </c>
      <c r="B1437" s="81" t="n">
        <v>46237</v>
      </c>
      <c r="C1437" s="82" t="s">
        <v>184</v>
      </c>
      <c r="D1437" s="82" t="s">
        <v>530</v>
      </c>
      <c r="E1437" s="82" t="s">
        <v>532</v>
      </c>
      <c r="F1437" s="0" t="n">
        <v>45</v>
      </c>
      <c r="G1437" s="82" t="s">
        <v>535</v>
      </c>
      <c r="H1437" s="0" t="n">
        <v>0.27333333</v>
      </c>
      <c r="I1437" s="82" t="s">
        <v>525</v>
      </c>
      <c r="J1437" s="82" t="s">
        <v>526</v>
      </c>
      <c r="K1437" s="83" t="n">
        <v>12.3</v>
      </c>
      <c r="L1437" s="0" t="n">
        <v>451</v>
      </c>
      <c r="M1437" s="0" t="n">
        <v>326</v>
      </c>
      <c r="N1437" s="0" t="n">
        <v>1.383436</v>
      </c>
      <c r="O1437" s="0" t="n">
        <v>37</v>
      </c>
      <c r="Q1437" s="82" t="s">
        <v>527</v>
      </c>
      <c r="U1437" s="0" t="str">
        <f aca="false">IF(C1437="","",IF(COUNTIF(Campaigns!$A$7:$A$300,C1437)&gt;0,"✓",IF(N(K1437)=0,"– no spend","⚠ add to Campaigns tab")))</f>
        <v>✓</v>
      </c>
      <c r="V1437" s="83" t="n">
        <f aca="false">IF(K1437="","",K1437*IF(Settings!$B$22=Settings!$C$6,1,IF(Settings!$B$22="USD",1/INDEX(Settings!$B$29:$B$40,MONTH(A1437)),INDEX(Settings!$B$29:$B$40,MONTH(A1437)))))</f>
        <v>12.3</v>
      </c>
    </row>
    <row r="1438" customFormat="false" ht="15" hidden="false" customHeight="false" outlineLevel="0" collapsed="false">
      <c r="A1438" s="81" t="n">
        <v>46237</v>
      </c>
      <c r="B1438" s="81" t="n">
        <v>46237</v>
      </c>
      <c r="C1438" s="82" t="s">
        <v>169</v>
      </c>
      <c r="D1438" s="82" t="s">
        <v>530</v>
      </c>
      <c r="E1438" s="82" t="s">
        <v>529</v>
      </c>
      <c r="F1438" s="0" t="n">
        <v>1</v>
      </c>
      <c r="G1438" s="82" t="s">
        <v>531</v>
      </c>
      <c r="H1438" s="0" t="n">
        <v>108.42</v>
      </c>
      <c r="I1438" s="0" t="n">
        <v>41.29</v>
      </c>
      <c r="J1438" s="82" t="s">
        <v>528</v>
      </c>
      <c r="K1438" s="83" t="n">
        <v>108.42</v>
      </c>
      <c r="L1438" s="0" t="n">
        <v>6900</v>
      </c>
      <c r="M1438" s="0" t="n">
        <v>3864</v>
      </c>
      <c r="N1438" s="0" t="n">
        <v>1.785714</v>
      </c>
      <c r="O1438" s="0" t="n">
        <v>68</v>
      </c>
      <c r="P1438" s="0" t="n">
        <v>1</v>
      </c>
      <c r="Q1438" s="82" t="s">
        <v>527</v>
      </c>
      <c r="U1438" s="0" t="str">
        <f aca="false">IF(C1438="","",IF(COUNTIF(Campaigns!$A$7:$A$300,C1438)&gt;0,"✓",IF(N(K1438)=0,"– no spend","⚠ add to Campaigns tab")))</f>
        <v>✓</v>
      </c>
      <c r="V1438" s="83" t="n">
        <f aca="false">IF(K1438="","",K1438*IF(Settings!$B$22=Settings!$C$6,1,IF(Settings!$B$22="USD",1/INDEX(Settings!$B$29:$B$40,MONTH(A1438)),INDEX(Settings!$B$29:$B$40,MONTH(A1438)))))</f>
        <v>108.42</v>
      </c>
    </row>
    <row r="1439" customFormat="false" ht="15" hidden="false" customHeight="false" outlineLevel="0" collapsed="false">
      <c r="A1439" s="81" t="n">
        <v>46237</v>
      </c>
      <c r="B1439" s="81" t="n">
        <v>46237</v>
      </c>
      <c r="C1439" s="82" t="s">
        <v>181</v>
      </c>
      <c r="D1439" s="82" t="s">
        <v>530</v>
      </c>
      <c r="E1439" s="82" t="s">
        <v>529</v>
      </c>
      <c r="I1439" s="0" t="n">
        <v>10.32</v>
      </c>
      <c r="J1439" s="82" t="s">
        <v>528</v>
      </c>
      <c r="K1439" s="83" t="n">
        <v>44.9</v>
      </c>
      <c r="L1439" s="0" t="n">
        <v>2264</v>
      </c>
      <c r="M1439" s="0" t="n">
        <v>1480</v>
      </c>
      <c r="N1439" s="0" t="n">
        <v>1.52973</v>
      </c>
      <c r="O1439" s="0" t="n">
        <v>8</v>
      </c>
      <c r="Q1439" s="82" t="s">
        <v>527</v>
      </c>
      <c r="U1439" s="0" t="str">
        <f aca="false">IF(C1439="","",IF(COUNTIF(Campaigns!$A$7:$A$300,C1439)&gt;0,"✓",IF(N(K1439)=0,"– no spend","⚠ add to Campaigns tab")))</f>
        <v>✓</v>
      </c>
      <c r="V1439" s="83" t="n">
        <f aca="false">IF(K1439="","",K1439*IF(Settings!$B$22=Settings!$C$6,1,IF(Settings!$B$22="USD",1/INDEX(Settings!$B$29:$B$40,MONTH(A1439)),INDEX(Settings!$B$29:$B$40,MONTH(A1439)))))</f>
        <v>44.9</v>
      </c>
    </row>
    <row r="1440" customFormat="false" ht="15" hidden="false" customHeight="false" outlineLevel="0" collapsed="false">
      <c r="A1440" s="81" t="n">
        <v>46238</v>
      </c>
      <c r="B1440" s="81" t="n">
        <v>46238</v>
      </c>
      <c r="C1440" s="82" t="s">
        <v>177</v>
      </c>
      <c r="D1440" s="82" t="s">
        <v>530</v>
      </c>
      <c r="E1440" s="82" t="s">
        <v>529</v>
      </c>
      <c r="I1440" s="0" t="n">
        <v>20.65</v>
      </c>
      <c r="J1440" s="82" t="s">
        <v>528</v>
      </c>
      <c r="K1440" s="83" t="n">
        <v>37.31</v>
      </c>
      <c r="L1440" s="0" t="n">
        <v>2897</v>
      </c>
      <c r="M1440" s="0" t="n">
        <v>2191</v>
      </c>
      <c r="N1440" s="0" t="n">
        <v>1.322227</v>
      </c>
      <c r="O1440" s="0" t="n">
        <v>20</v>
      </c>
      <c r="Q1440" s="82" t="s">
        <v>527</v>
      </c>
      <c r="U1440" s="0" t="str">
        <f aca="false">IF(C1440="","",IF(COUNTIF(Campaigns!$A$7:$A$300,C1440)&gt;0,"✓",IF(N(K1440)=0,"– no spend","⚠ add to Campaigns tab")))</f>
        <v>✓</v>
      </c>
      <c r="V1440" s="83" t="n">
        <f aca="false">IF(K1440="","",K1440*IF(Settings!$B$22=Settings!$C$6,1,IF(Settings!$B$22="USD",1/INDEX(Settings!$B$29:$B$40,MONTH(A1440)),INDEX(Settings!$B$29:$B$40,MONTH(A1440)))))</f>
        <v>37.31</v>
      </c>
    </row>
    <row r="1441" customFormat="false" ht="15" hidden="false" customHeight="false" outlineLevel="0" collapsed="false">
      <c r="A1441" s="81" t="n">
        <v>46238</v>
      </c>
      <c r="B1441" s="81" t="n">
        <v>46238</v>
      </c>
      <c r="C1441" s="82" t="s">
        <v>180</v>
      </c>
      <c r="D1441" s="82" t="s">
        <v>530</v>
      </c>
      <c r="E1441" s="82" t="s">
        <v>529</v>
      </c>
      <c r="I1441" s="0" t="n">
        <v>10.32</v>
      </c>
      <c r="J1441" s="82" t="s">
        <v>528</v>
      </c>
      <c r="K1441" s="83" t="n">
        <v>37.45</v>
      </c>
      <c r="L1441" s="0" t="n">
        <v>7169</v>
      </c>
      <c r="M1441" s="0" t="n">
        <v>5342</v>
      </c>
      <c r="N1441" s="0" t="n">
        <v>1.342007</v>
      </c>
      <c r="O1441" s="0" t="n">
        <v>174</v>
      </c>
      <c r="Q1441" s="82" t="s">
        <v>527</v>
      </c>
      <c r="U1441" s="0" t="str">
        <f aca="false">IF(C1441="","",IF(COUNTIF(Campaigns!$A$7:$A$300,C1441)&gt;0,"✓",IF(N(K1441)=0,"– no spend","⚠ add to Campaigns tab")))</f>
        <v>✓</v>
      </c>
      <c r="V1441" s="83" t="n">
        <f aca="false">IF(K1441="","",K1441*IF(Settings!$B$22=Settings!$C$6,1,IF(Settings!$B$22="USD",1/INDEX(Settings!$B$29:$B$40,MONTH(A1441)),INDEX(Settings!$B$29:$B$40,MONTH(A1441)))))</f>
        <v>37.45</v>
      </c>
    </row>
    <row r="1442" customFormat="false" ht="15" hidden="false" customHeight="false" outlineLevel="0" collapsed="false">
      <c r="A1442" s="81" t="n">
        <v>46238</v>
      </c>
      <c r="B1442" s="81" t="n">
        <v>46238</v>
      </c>
      <c r="C1442" s="82" t="s">
        <v>172</v>
      </c>
      <c r="D1442" s="82" t="s">
        <v>530</v>
      </c>
      <c r="E1442" s="82" t="s">
        <v>529</v>
      </c>
      <c r="I1442" s="0" t="n">
        <v>20.65</v>
      </c>
      <c r="J1442" s="82" t="s">
        <v>528</v>
      </c>
      <c r="K1442" s="83" t="n">
        <v>49.08</v>
      </c>
      <c r="L1442" s="0" t="n">
        <v>952</v>
      </c>
      <c r="M1442" s="0" t="n">
        <v>782</v>
      </c>
      <c r="N1442" s="0" t="n">
        <v>1.217391</v>
      </c>
      <c r="O1442" s="0" t="n">
        <v>7</v>
      </c>
      <c r="Q1442" s="82" t="s">
        <v>527</v>
      </c>
      <c r="U1442" s="0" t="str">
        <f aca="false">IF(C1442="","",IF(COUNTIF(Campaigns!$A$7:$A$300,C1442)&gt;0,"✓",IF(N(K1442)=0,"– no spend","⚠ add to Campaigns tab")))</f>
        <v>✓</v>
      </c>
      <c r="V1442" s="83" t="n">
        <f aca="false">IF(K1442="","",K1442*IF(Settings!$B$22=Settings!$C$6,1,IF(Settings!$B$22="USD",1/INDEX(Settings!$B$29:$B$40,MONTH(A1442)),INDEX(Settings!$B$29:$B$40,MONTH(A1442)))))</f>
        <v>49.08</v>
      </c>
    </row>
    <row r="1443" customFormat="false" ht="15" hidden="false" customHeight="false" outlineLevel="0" collapsed="false">
      <c r="A1443" s="81" t="n">
        <v>46238</v>
      </c>
      <c r="B1443" s="81" t="n">
        <v>46238</v>
      </c>
      <c r="C1443" s="82" t="s">
        <v>173</v>
      </c>
      <c r="D1443" s="82" t="s">
        <v>530</v>
      </c>
      <c r="E1443" s="82" t="s">
        <v>529</v>
      </c>
      <c r="I1443" s="0" t="n">
        <v>25.65</v>
      </c>
      <c r="J1443" s="82" t="s">
        <v>528</v>
      </c>
      <c r="K1443" s="83" t="n">
        <v>33.16</v>
      </c>
      <c r="L1443" s="0" t="n">
        <v>672</v>
      </c>
      <c r="M1443" s="0" t="n">
        <v>518</v>
      </c>
      <c r="N1443" s="0" t="n">
        <v>1.297297</v>
      </c>
      <c r="O1443" s="0" t="n">
        <v>9</v>
      </c>
      <c r="Q1443" s="82" t="s">
        <v>527</v>
      </c>
      <c r="U1443" s="0" t="str">
        <f aca="false">IF(C1443="","",IF(COUNTIF(Campaigns!$A$7:$A$300,C1443)&gt;0,"✓",IF(N(K1443)=0,"– no spend","⚠ add to Campaigns tab")))</f>
        <v>✓</v>
      </c>
      <c r="V1443" s="83" t="n">
        <f aca="false">IF(K1443="","",K1443*IF(Settings!$B$22=Settings!$C$6,1,IF(Settings!$B$22="USD",1/INDEX(Settings!$B$29:$B$40,MONTH(A1443)),INDEX(Settings!$B$29:$B$40,MONTH(A1443)))))</f>
        <v>33.16</v>
      </c>
    </row>
    <row r="1444" customFormat="false" ht="15" hidden="false" customHeight="false" outlineLevel="0" collapsed="false">
      <c r="A1444" s="81" t="n">
        <v>46238</v>
      </c>
      <c r="B1444" s="81" t="n">
        <v>46238</v>
      </c>
      <c r="C1444" s="82" t="s">
        <v>178</v>
      </c>
      <c r="D1444" s="82" t="s">
        <v>530</v>
      </c>
      <c r="E1444" s="82" t="s">
        <v>529</v>
      </c>
      <c r="I1444" s="0" t="n">
        <v>15.48</v>
      </c>
      <c r="J1444" s="82" t="s">
        <v>528</v>
      </c>
      <c r="K1444" s="83" t="n">
        <v>19.87</v>
      </c>
      <c r="L1444" s="0" t="n">
        <v>469</v>
      </c>
      <c r="M1444" s="0" t="n">
        <v>386</v>
      </c>
      <c r="N1444" s="0" t="n">
        <v>1.215026</v>
      </c>
      <c r="O1444" s="0" t="n">
        <v>5</v>
      </c>
      <c r="Q1444" s="82" t="s">
        <v>527</v>
      </c>
      <c r="U1444" s="0" t="str">
        <f aca="false">IF(C1444="","",IF(COUNTIF(Campaigns!$A$7:$A$300,C1444)&gt;0,"✓",IF(N(K1444)=0,"– no spend","⚠ add to Campaigns tab")))</f>
        <v>✓</v>
      </c>
      <c r="V1444" s="83" t="n">
        <f aca="false">IF(K1444="","",K1444*IF(Settings!$B$22=Settings!$C$6,1,IF(Settings!$B$22="USD",1/INDEX(Settings!$B$29:$B$40,MONTH(A1444)),INDEX(Settings!$B$29:$B$40,MONTH(A1444)))))</f>
        <v>19.87</v>
      </c>
    </row>
    <row r="1445" customFormat="false" ht="15" hidden="false" customHeight="false" outlineLevel="0" collapsed="false">
      <c r="A1445" s="81" t="n">
        <v>46238</v>
      </c>
      <c r="B1445" s="81" t="n">
        <v>46238</v>
      </c>
      <c r="C1445" s="82" t="s">
        <v>176</v>
      </c>
      <c r="D1445" s="82" t="s">
        <v>530</v>
      </c>
      <c r="E1445" s="82" t="s">
        <v>529</v>
      </c>
      <c r="I1445" s="0" t="n">
        <v>10.32</v>
      </c>
      <c r="J1445" s="82" t="s">
        <v>528</v>
      </c>
      <c r="K1445" s="83" t="n">
        <v>35.88</v>
      </c>
      <c r="L1445" s="0" t="n">
        <v>955</v>
      </c>
      <c r="M1445" s="0" t="n">
        <v>795</v>
      </c>
      <c r="N1445" s="0" t="n">
        <v>1.201258</v>
      </c>
      <c r="O1445" s="0" t="n">
        <v>6</v>
      </c>
      <c r="Q1445" s="82" t="s">
        <v>527</v>
      </c>
      <c r="U1445" s="0" t="str">
        <f aca="false">IF(C1445="","",IF(COUNTIF(Campaigns!$A$7:$A$300,C1445)&gt;0,"✓",IF(N(K1445)=0,"– no spend","⚠ add to Campaigns tab")))</f>
        <v>✓</v>
      </c>
      <c r="V1445" s="83" t="n">
        <f aca="false">IF(K1445="","",K1445*IF(Settings!$B$22=Settings!$C$6,1,IF(Settings!$B$22="USD",1/INDEX(Settings!$B$29:$B$40,MONTH(A1445)),INDEX(Settings!$B$29:$B$40,MONTH(A1445)))))</f>
        <v>35.88</v>
      </c>
    </row>
    <row r="1446" customFormat="false" ht="15" hidden="false" customHeight="false" outlineLevel="0" collapsed="false">
      <c r="A1446" s="81" t="n">
        <v>46238</v>
      </c>
      <c r="B1446" s="81" t="n">
        <v>46238</v>
      </c>
      <c r="C1446" s="82" t="s">
        <v>184</v>
      </c>
      <c r="D1446" s="82" t="s">
        <v>530</v>
      </c>
      <c r="E1446" s="82" t="s">
        <v>532</v>
      </c>
      <c r="F1446" s="0" t="n">
        <v>43</v>
      </c>
      <c r="G1446" s="82" t="s">
        <v>535</v>
      </c>
      <c r="H1446" s="0" t="n">
        <v>0.28162791</v>
      </c>
      <c r="I1446" s="82" t="s">
        <v>525</v>
      </c>
      <c r="J1446" s="82" t="s">
        <v>526</v>
      </c>
      <c r="K1446" s="83" t="n">
        <v>12.11</v>
      </c>
      <c r="L1446" s="0" t="n">
        <v>807</v>
      </c>
      <c r="M1446" s="0" t="n">
        <v>702</v>
      </c>
      <c r="N1446" s="0" t="n">
        <v>1.149573</v>
      </c>
      <c r="O1446" s="0" t="n">
        <v>39</v>
      </c>
      <c r="Q1446" s="82" t="s">
        <v>527</v>
      </c>
      <c r="U1446" s="0" t="str">
        <f aca="false">IF(C1446="","",IF(COUNTIF(Campaigns!$A$7:$A$300,C1446)&gt;0,"✓",IF(N(K1446)=0,"– no spend","⚠ add to Campaigns tab")))</f>
        <v>✓</v>
      </c>
      <c r="V1446" s="83" t="n">
        <f aca="false">IF(K1446="","",K1446*IF(Settings!$B$22=Settings!$C$6,1,IF(Settings!$B$22="USD",1/INDEX(Settings!$B$29:$B$40,MONTH(A1446)),INDEX(Settings!$B$29:$B$40,MONTH(A1446)))))</f>
        <v>12.11</v>
      </c>
    </row>
    <row r="1447" customFormat="false" ht="15" hidden="false" customHeight="false" outlineLevel="0" collapsed="false">
      <c r="A1447" s="81" t="n">
        <v>46238</v>
      </c>
      <c r="B1447" s="81" t="n">
        <v>46238</v>
      </c>
      <c r="C1447" s="82" t="s">
        <v>169</v>
      </c>
      <c r="D1447" s="82" t="s">
        <v>530</v>
      </c>
      <c r="E1447" s="82" t="s">
        <v>529</v>
      </c>
      <c r="I1447" s="0" t="n">
        <v>41.29</v>
      </c>
      <c r="J1447" s="82" t="s">
        <v>528</v>
      </c>
      <c r="K1447" s="83" t="n">
        <v>119.27</v>
      </c>
      <c r="L1447" s="0" t="n">
        <v>8996</v>
      </c>
      <c r="M1447" s="0" t="n">
        <v>5275</v>
      </c>
      <c r="N1447" s="0" t="n">
        <v>1.705403</v>
      </c>
      <c r="O1447" s="0" t="n">
        <v>79</v>
      </c>
      <c r="Q1447" s="82" t="s">
        <v>527</v>
      </c>
      <c r="U1447" s="0" t="str">
        <f aca="false">IF(C1447="","",IF(COUNTIF(Campaigns!$A$7:$A$300,C1447)&gt;0,"✓",IF(N(K1447)=0,"– no spend","⚠ add to Campaigns tab")))</f>
        <v>✓</v>
      </c>
      <c r="V1447" s="83" t="n">
        <f aca="false">IF(K1447="","",K1447*IF(Settings!$B$22=Settings!$C$6,1,IF(Settings!$B$22="USD",1/INDEX(Settings!$B$29:$B$40,MONTH(A1447)),INDEX(Settings!$B$29:$B$40,MONTH(A1447)))))</f>
        <v>119.27</v>
      </c>
    </row>
    <row r="1448" customFormat="false" ht="15" hidden="false" customHeight="false" outlineLevel="0" collapsed="false">
      <c r="A1448" s="81" t="n">
        <v>46238</v>
      </c>
      <c r="B1448" s="81" t="n">
        <v>46238</v>
      </c>
      <c r="C1448" s="82" t="s">
        <v>181</v>
      </c>
      <c r="D1448" s="82" t="s">
        <v>530</v>
      </c>
      <c r="E1448" s="82" t="s">
        <v>529</v>
      </c>
      <c r="I1448" s="0" t="n">
        <v>10.32</v>
      </c>
      <c r="J1448" s="82" t="s">
        <v>528</v>
      </c>
      <c r="K1448" s="83" t="n">
        <v>19.28</v>
      </c>
      <c r="L1448" s="0" t="n">
        <v>1207</v>
      </c>
      <c r="M1448" s="0" t="n">
        <v>811</v>
      </c>
      <c r="N1448" s="0" t="n">
        <v>1.488286</v>
      </c>
      <c r="O1448" s="0" t="n">
        <v>4</v>
      </c>
      <c r="Q1448" s="82" t="s">
        <v>527</v>
      </c>
      <c r="U1448" s="0" t="str">
        <f aca="false">IF(C1448="","",IF(COUNTIF(Campaigns!$A$7:$A$300,C1448)&gt;0,"✓",IF(N(K1448)=0,"– no spend","⚠ add to Campaigns tab")))</f>
        <v>✓</v>
      </c>
      <c r="V1448" s="83" t="n">
        <f aca="false">IF(K1448="","",K1448*IF(Settings!$B$22=Settings!$C$6,1,IF(Settings!$B$22="USD",1/INDEX(Settings!$B$29:$B$40,MONTH(A1448)),INDEX(Settings!$B$29:$B$40,MONTH(A1448)))))</f>
        <v>19.28</v>
      </c>
    </row>
    <row r="1449" customFormat="false" ht="15" hidden="false" customHeight="false" outlineLevel="0" collapsed="false">
      <c r="A1449" s="81" t="n">
        <v>46239</v>
      </c>
      <c r="B1449" s="81" t="n">
        <v>46239</v>
      </c>
      <c r="C1449" s="82" t="s">
        <v>177</v>
      </c>
      <c r="D1449" s="82" t="s">
        <v>530</v>
      </c>
      <c r="E1449" s="82" t="s">
        <v>529</v>
      </c>
      <c r="I1449" s="0" t="n">
        <v>20.65</v>
      </c>
      <c r="J1449" s="82" t="s">
        <v>528</v>
      </c>
      <c r="K1449" s="83" t="n">
        <v>37.17</v>
      </c>
      <c r="L1449" s="0" t="n">
        <v>3779</v>
      </c>
      <c r="M1449" s="0" t="n">
        <v>2502</v>
      </c>
      <c r="N1449" s="0" t="n">
        <v>1.510392</v>
      </c>
      <c r="O1449" s="0" t="n">
        <v>31</v>
      </c>
      <c r="Q1449" s="82" t="s">
        <v>527</v>
      </c>
      <c r="U1449" s="0" t="str">
        <f aca="false">IF(C1449="","",IF(COUNTIF(Campaigns!$A$7:$A$300,C1449)&gt;0,"✓",IF(N(K1449)=0,"– no spend","⚠ add to Campaigns tab")))</f>
        <v>✓</v>
      </c>
      <c r="V1449" s="83" t="n">
        <f aca="false">IF(K1449="","",K1449*IF(Settings!$B$22=Settings!$C$6,1,IF(Settings!$B$22="USD",1/INDEX(Settings!$B$29:$B$40,MONTH(A1449)),INDEX(Settings!$B$29:$B$40,MONTH(A1449)))))</f>
        <v>37.17</v>
      </c>
    </row>
    <row r="1450" customFormat="false" ht="15" hidden="false" customHeight="false" outlineLevel="0" collapsed="false">
      <c r="A1450" s="81" t="n">
        <v>46239</v>
      </c>
      <c r="B1450" s="81" t="n">
        <v>46239</v>
      </c>
      <c r="C1450" s="82" t="s">
        <v>180</v>
      </c>
      <c r="D1450" s="82" t="s">
        <v>530</v>
      </c>
      <c r="E1450" s="82" t="s">
        <v>529</v>
      </c>
      <c r="I1450" s="0" t="n">
        <v>10.32</v>
      </c>
      <c r="J1450" s="82" t="s">
        <v>528</v>
      </c>
      <c r="K1450" s="83" t="n">
        <v>63.89</v>
      </c>
      <c r="L1450" s="0" t="n">
        <v>10754</v>
      </c>
      <c r="M1450" s="0" t="n">
        <v>7425</v>
      </c>
      <c r="N1450" s="0" t="n">
        <v>1.44835</v>
      </c>
      <c r="O1450" s="0" t="n">
        <v>254</v>
      </c>
      <c r="Q1450" s="82" t="s">
        <v>527</v>
      </c>
      <c r="U1450" s="0" t="str">
        <f aca="false">IF(C1450="","",IF(COUNTIF(Campaigns!$A$7:$A$300,C1450)&gt;0,"✓",IF(N(K1450)=0,"– no spend","⚠ add to Campaigns tab")))</f>
        <v>✓</v>
      </c>
      <c r="V1450" s="83" t="n">
        <f aca="false">IF(K1450="","",K1450*IF(Settings!$B$22=Settings!$C$6,1,IF(Settings!$B$22="USD",1/INDEX(Settings!$B$29:$B$40,MONTH(A1450)),INDEX(Settings!$B$29:$B$40,MONTH(A1450)))))</f>
        <v>63.89</v>
      </c>
    </row>
    <row r="1451" customFormat="false" ht="15" hidden="false" customHeight="false" outlineLevel="0" collapsed="false">
      <c r="A1451" s="81" t="n">
        <v>46239</v>
      </c>
      <c r="B1451" s="81" t="n">
        <v>46239</v>
      </c>
      <c r="C1451" s="82" t="s">
        <v>172</v>
      </c>
      <c r="D1451" s="82" t="s">
        <v>530</v>
      </c>
      <c r="E1451" s="82" t="s">
        <v>529</v>
      </c>
      <c r="I1451" s="0" t="n">
        <v>20.65</v>
      </c>
      <c r="J1451" s="82" t="s">
        <v>528</v>
      </c>
      <c r="K1451" s="83" t="n">
        <v>48.69</v>
      </c>
      <c r="L1451" s="0" t="n">
        <v>821</v>
      </c>
      <c r="M1451" s="0" t="n">
        <v>627</v>
      </c>
      <c r="N1451" s="0" t="n">
        <v>1.30941</v>
      </c>
      <c r="O1451" s="0" t="n">
        <v>10</v>
      </c>
      <c r="Q1451" s="82" t="s">
        <v>527</v>
      </c>
      <c r="U1451" s="0" t="str">
        <f aca="false">IF(C1451="","",IF(COUNTIF(Campaigns!$A$7:$A$300,C1451)&gt;0,"✓",IF(N(K1451)=0,"– no spend","⚠ add to Campaigns tab")))</f>
        <v>✓</v>
      </c>
      <c r="V1451" s="83" t="n">
        <f aca="false">IF(K1451="","",K1451*IF(Settings!$B$22=Settings!$C$6,1,IF(Settings!$B$22="USD",1/INDEX(Settings!$B$29:$B$40,MONTH(A1451)),INDEX(Settings!$B$29:$B$40,MONTH(A1451)))))</f>
        <v>48.69</v>
      </c>
    </row>
    <row r="1452" customFormat="false" ht="15" hidden="false" customHeight="false" outlineLevel="0" collapsed="false">
      <c r="A1452" s="81" t="n">
        <v>46239</v>
      </c>
      <c r="B1452" s="81" t="n">
        <v>46239</v>
      </c>
      <c r="C1452" s="82" t="s">
        <v>173</v>
      </c>
      <c r="D1452" s="82" t="s">
        <v>530</v>
      </c>
      <c r="E1452" s="82" t="s">
        <v>529</v>
      </c>
      <c r="I1452" s="0" t="n">
        <v>25.65</v>
      </c>
      <c r="J1452" s="82" t="s">
        <v>528</v>
      </c>
      <c r="K1452" s="83" t="n">
        <v>45.05</v>
      </c>
      <c r="L1452" s="0" t="n">
        <v>847</v>
      </c>
      <c r="M1452" s="0" t="n">
        <v>634</v>
      </c>
      <c r="N1452" s="0" t="n">
        <v>1.335962</v>
      </c>
      <c r="O1452" s="0" t="n">
        <v>4</v>
      </c>
      <c r="Q1452" s="82" t="s">
        <v>527</v>
      </c>
      <c r="U1452" s="0" t="str">
        <f aca="false">IF(C1452="","",IF(COUNTIF(Campaigns!$A$7:$A$300,C1452)&gt;0,"✓",IF(N(K1452)=0,"– no spend","⚠ add to Campaigns tab")))</f>
        <v>✓</v>
      </c>
      <c r="V1452" s="83" t="n">
        <f aca="false">IF(K1452="","",K1452*IF(Settings!$B$22=Settings!$C$6,1,IF(Settings!$B$22="USD",1/INDEX(Settings!$B$29:$B$40,MONTH(A1452)),INDEX(Settings!$B$29:$B$40,MONTH(A1452)))))</f>
        <v>45.05</v>
      </c>
    </row>
    <row r="1453" customFormat="false" ht="15" hidden="false" customHeight="false" outlineLevel="0" collapsed="false">
      <c r="A1453" s="81" t="n">
        <v>46239</v>
      </c>
      <c r="B1453" s="81" t="n">
        <v>46239</v>
      </c>
      <c r="C1453" s="82" t="s">
        <v>178</v>
      </c>
      <c r="D1453" s="82" t="s">
        <v>530</v>
      </c>
      <c r="E1453" s="82" t="s">
        <v>529</v>
      </c>
      <c r="I1453" s="0" t="n">
        <v>15.48</v>
      </c>
      <c r="J1453" s="82" t="s">
        <v>528</v>
      </c>
      <c r="K1453" s="83" t="n">
        <v>33.38</v>
      </c>
      <c r="L1453" s="0" t="n">
        <v>551</v>
      </c>
      <c r="M1453" s="0" t="n">
        <v>417</v>
      </c>
      <c r="N1453" s="0" t="n">
        <v>1.321343</v>
      </c>
      <c r="O1453" s="0" t="n">
        <v>5</v>
      </c>
      <c r="Q1453" s="82" t="s">
        <v>527</v>
      </c>
      <c r="U1453" s="0" t="str">
        <f aca="false">IF(C1453="","",IF(COUNTIF(Campaigns!$A$7:$A$300,C1453)&gt;0,"✓",IF(N(K1453)=0,"– no spend","⚠ add to Campaigns tab")))</f>
        <v>✓</v>
      </c>
      <c r="V1453" s="83" t="n">
        <f aca="false">IF(K1453="","",K1453*IF(Settings!$B$22=Settings!$C$6,1,IF(Settings!$B$22="USD",1/INDEX(Settings!$B$29:$B$40,MONTH(A1453)),INDEX(Settings!$B$29:$B$40,MONTH(A1453)))))</f>
        <v>33.38</v>
      </c>
    </row>
    <row r="1454" customFormat="false" ht="15" hidden="false" customHeight="false" outlineLevel="0" collapsed="false">
      <c r="A1454" s="81" t="n">
        <v>46239</v>
      </c>
      <c r="B1454" s="81" t="n">
        <v>46239</v>
      </c>
      <c r="C1454" s="82" t="s">
        <v>176</v>
      </c>
      <c r="D1454" s="82" t="s">
        <v>530</v>
      </c>
      <c r="E1454" s="82" t="s">
        <v>529</v>
      </c>
      <c r="I1454" s="0" t="n">
        <v>10.32</v>
      </c>
      <c r="J1454" s="82" t="s">
        <v>528</v>
      </c>
      <c r="K1454" s="83" t="n">
        <v>47.32</v>
      </c>
      <c r="L1454" s="0" t="n">
        <v>1141</v>
      </c>
      <c r="M1454" s="0" t="n">
        <v>920</v>
      </c>
      <c r="N1454" s="0" t="n">
        <v>1.240217</v>
      </c>
      <c r="O1454" s="0" t="n">
        <v>13</v>
      </c>
      <c r="Q1454" s="82" t="s">
        <v>527</v>
      </c>
      <c r="U1454" s="0" t="str">
        <f aca="false">IF(C1454="","",IF(COUNTIF(Campaigns!$A$7:$A$300,C1454)&gt;0,"✓",IF(N(K1454)=0,"– no spend","⚠ add to Campaigns tab")))</f>
        <v>✓</v>
      </c>
      <c r="V1454" s="83" t="n">
        <f aca="false">IF(K1454="","",K1454*IF(Settings!$B$22=Settings!$C$6,1,IF(Settings!$B$22="USD",1/INDEX(Settings!$B$29:$B$40,MONTH(A1454)),INDEX(Settings!$B$29:$B$40,MONTH(A1454)))))</f>
        <v>47.32</v>
      </c>
    </row>
    <row r="1455" customFormat="false" ht="15" hidden="false" customHeight="false" outlineLevel="0" collapsed="false">
      <c r="A1455" s="81" t="n">
        <v>46239</v>
      </c>
      <c r="B1455" s="81" t="n">
        <v>46239</v>
      </c>
      <c r="C1455" s="82" t="s">
        <v>184</v>
      </c>
      <c r="D1455" s="82" t="s">
        <v>530</v>
      </c>
      <c r="E1455" s="82" t="s">
        <v>532</v>
      </c>
      <c r="F1455" s="0" t="n">
        <v>23</v>
      </c>
      <c r="G1455" s="82" t="s">
        <v>535</v>
      </c>
      <c r="H1455" s="0" t="n">
        <v>0.33695652</v>
      </c>
      <c r="I1455" s="82" t="s">
        <v>525</v>
      </c>
      <c r="J1455" s="82" t="s">
        <v>526</v>
      </c>
      <c r="K1455" s="83" t="n">
        <v>7.75</v>
      </c>
      <c r="L1455" s="0" t="n">
        <v>870</v>
      </c>
      <c r="M1455" s="0" t="n">
        <v>791</v>
      </c>
      <c r="N1455" s="0" t="n">
        <v>1.099874</v>
      </c>
      <c r="O1455" s="0" t="n">
        <v>23</v>
      </c>
      <c r="Q1455" s="82" t="s">
        <v>527</v>
      </c>
      <c r="U1455" s="0" t="str">
        <f aca="false">IF(C1455="","",IF(COUNTIF(Campaigns!$A$7:$A$300,C1455)&gt;0,"✓",IF(N(K1455)=0,"– no spend","⚠ add to Campaigns tab")))</f>
        <v>✓</v>
      </c>
      <c r="V1455" s="83" t="n">
        <f aca="false">IF(K1455="","",K1455*IF(Settings!$B$22=Settings!$C$6,1,IF(Settings!$B$22="USD",1/INDEX(Settings!$B$29:$B$40,MONTH(A1455)),INDEX(Settings!$B$29:$B$40,MONTH(A1455)))))</f>
        <v>7.75</v>
      </c>
    </row>
    <row r="1456" customFormat="false" ht="15" hidden="false" customHeight="false" outlineLevel="0" collapsed="false">
      <c r="A1456" s="81" t="n">
        <v>46239</v>
      </c>
      <c r="B1456" s="81" t="n">
        <v>46239</v>
      </c>
      <c r="C1456" s="82" t="s">
        <v>169</v>
      </c>
      <c r="D1456" s="82" t="s">
        <v>530</v>
      </c>
      <c r="E1456" s="82" t="s">
        <v>529</v>
      </c>
      <c r="F1456" s="0" t="n">
        <v>1</v>
      </c>
      <c r="G1456" s="82" t="s">
        <v>531</v>
      </c>
      <c r="H1456" s="0" t="n">
        <v>88.05</v>
      </c>
      <c r="I1456" s="0" t="n">
        <v>41.29</v>
      </c>
      <c r="J1456" s="82" t="s">
        <v>528</v>
      </c>
      <c r="K1456" s="83" t="n">
        <v>88.05</v>
      </c>
      <c r="L1456" s="0" t="n">
        <v>6761</v>
      </c>
      <c r="M1456" s="0" t="n">
        <v>4198</v>
      </c>
      <c r="N1456" s="0" t="n">
        <v>1.610529</v>
      </c>
      <c r="O1456" s="0" t="n">
        <v>62</v>
      </c>
      <c r="P1456" s="0" t="n">
        <v>1</v>
      </c>
      <c r="Q1456" s="82" t="s">
        <v>527</v>
      </c>
      <c r="U1456" s="0" t="str">
        <f aca="false">IF(C1456="","",IF(COUNTIF(Campaigns!$A$7:$A$300,C1456)&gt;0,"✓",IF(N(K1456)=0,"– no spend","⚠ add to Campaigns tab")))</f>
        <v>✓</v>
      </c>
      <c r="V1456" s="83" t="n">
        <f aca="false">IF(K1456="","",K1456*IF(Settings!$B$22=Settings!$C$6,1,IF(Settings!$B$22="USD",1/INDEX(Settings!$B$29:$B$40,MONTH(A1456)),INDEX(Settings!$B$29:$B$40,MONTH(A1456)))))</f>
        <v>88.05</v>
      </c>
    </row>
    <row r="1457" customFormat="false" ht="15" hidden="false" customHeight="false" outlineLevel="0" collapsed="false">
      <c r="A1457" s="81" t="n">
        <v>46239</v>
      </c>
      <c r="B1457" s="81" t="n">
        <v>46239</v>
      </c>
      <c r="C1457" s="82" t="s">
        <v>181</v>
      </c>
      <c r="D1457" s="82" t="s">
        <v>530</v>
      </c>
      <c r="E1457" s="82" t="s">
        <v>529</v>
      </c>
      <c r="I1457" s="0" t="n">
        <v>10.32</v>
      </c>
      <c r="J1457" s="82" t="s">
        <v>528</v>
      </c>
      <c r="K1457" s="83" t="n">
        <v>42.66</v>
      </c>
      <c r="L1457" s="0" t="n">
        <v>2370</v>
      </c>
      <c r="M1457" s="0" t="n">
        <v>1422</v>
      </c>
      <c r="N1457" s="0" t="n">
        <v>1.666667</v>
      </c>
      <c r="O1457" s="0" t="n">
        <v>17</v>
      </c>
      <c r="Q1457" s="82" t="s">
        <v>527</v>
      </c>
      <c r="U1457" s="0" t="str">
        <f aca="false">IF(C1457="","",IF(COUNTIF(Campaigns!$A$7:$A$300,C1457)&gt;0,"✓",IF(N(K1457)=0,"– no spend","⚠ add to Campaigns tab")))</f>
        <v>✓</v>
      </c>
      <c r="V1457" s="83" t="n">
        <f aca="false">IF(K1457="","",K1457*IF(Settings!$B$22=Settings!$C$6,1,IF(Settings!$B$22="USD",1/INDEX(Settings!$B$29:$B$40,MONTH(A1457)),INDEX(Settings!$B$29:$B$40,MONTH(A1457)))))</f>
        <v>42.66</v>
      </c>
    </row>
    <row r="1458" customFormat="false" ht="15" hidden="false" customHeight="false" outlineLevel="0" collapsed="false">
      <c r="A1458" s="81" t="n">
        <v>46240</v>
      </c>
      <c r="B1458" s="81" t="n">
        <v>46240</v>
      </c>
      <c r="C1458" s="82" t="s">
        <v>177</v>
      </c>
      <c r="D1458" s="82" t="s">
        <v>530</v>
      </c>
      <c r="E1458" s="82" t="s">
        <v>529</v>
      </c>
      <c r="I1458" s="0" t="n">
        <v>20.65</v>
      </c>
      <c r="J1458" s="82" t="s">
        <v>528</v>
      </c>
      <c r="K1458" s="83" t="n">
        <v>49.43</v>
      </c>
      <c r="L1458" s="0" t="n">
        <v>4046</v>
      </c>
      <c r="M1458" s="0" t="n">
        <v>2629</v>
      </c>
      <c r="N1458" s="0" t="n">
        <v>1.538988</v>
      </c>
      <c r="O1458" s="0" t="n">
        <v>44</v>
      </c>
      <c r="Q1458" s="82" t="s">
        <v>527</v>
      </c>
      <c r="U1458" s="0" t="str">
        <f aca="false">IF(C1458="","",IF(COUNTIF(Campaigns!$A$7:$A$300,C1458)&gt;0,"✓",IF(N(K1458)=0,"– no spend","⚠ add to Campaigns tab")))</f>
        <v>✓</v>
      </c>
      <c r="V1458" s="83" t="n">
        <f aca="false">IF(K1458="","",K1458*IF(Settings!$B$22=Settings!$C$6,1,IF(Settings!$B$22="USD",1/INDEX(Settings!$B$29:$B$40,MONTH(A1458)),INDEX(Settings!$B$29:$B$40,MONTH(A1458)))))</f>
        <v>49.43</v>
      </c>
    </row>
    <row r="1459" customFormat="false" ht="15" hidden="false" customHeight="false" outlineLevel="0" collapsed="false">
      <c r="A1459" s="81" t="n">
        <v>46240</v>
      </c>
      <c r="B1459" s="81" t="n">
        <v>46240</v>
      </c>
      <c r="C1459" s="82" t="s">
        <v>180</v>
      </c>
      <c r="D1459" s="82" t="s">
        <v>530</v>
      </c>
      <c r="E1459" s="82" t="s">
        <v>529</v>
      </c>
      <c r="I1459" s="0" t="n">
        <v>10.32</v>
      </c>
      <c r="J1459" s="82" t="s">
        <v>528</v>
      </c>
      <c r="K1459" s="83" t="n">
        <v>63.1</v>
      </c>
      <c r="L1459" s="0" t="n">
        <v>18754</v>
      </c>
      <c r="M1459" s="0" t="n">
        <v>12944</v>
      </c>
      <c r="N1459" s="0" t="n">
        <v>1.448857</v>
      </c>
      <c r="O1459" s="0" t="n">
        <v>241</v>
      </c>
      <c r="Q1459" s="82" t="s">
        <v>527</v>
      </c>
      <c r="U1459" s="0" t="str">
        <f aca="false">IF(C1459="","",IF(COUNTIF(Campaigns!$A$7:$A$300,C1459)&gt;0,"✓",IF(N(K1459)=0,"– no spend","⚠ add to Campaigns tab")))</f>
        <v>✓</v>
      </c>
      <c r="V1459" s="83" t="n">
        <f aca="false">IF(K1459="","",K1459*IF(Settings!$B$22=Settings!$C$6,1,IF(Settings!$B$22="USD",1/INDEX(Settings!$B$29:$B$40,MONTH(A1459)),INDEX(Settings!$B$29:$B$40,MONTH(A1459)))))</f>
        <v>63.1</v>
      </c>
    </row>
    <row r="1460" customFormat="false" ht="15" hidden="false" customHeight="false" outlineLevel="0" collapsed="false">
      <c r="A1460" s="81" t="n">
        <v>46240</v>
      </c>
      <c r="B1460" s="81" t="n">
        <v>46240</v>
      </c>
      <c r="C1460" s="82" t="s">
        <v>172</v>
      </c>
      <c r="D1460" s="82" t="s">
        <v>530</v>
      </c>
      <c r="E1460" s="82" t="s">
        <v>529</v>
      </c>
      <c r="I1460" s="0" t="n">
        <v>20.65</v>
      </c>
      <c r="J1460" s="82" t="s">
        <v>528</v>
      </c>
      <c r="K1460" s="83" t="n">
        <v>61.58</v>
      </c>
      <c r="L1460" s="0" t="n">
        <v>1082</v>
      </c>
      <c r="M1460" s="0" t="n">
        <v>843</v>
      </c>
      <c r="N1460" s="0" t="n">
        <v>1.283511</v>
      </c>
      <c r="O1460" s="0" t="n">
        <v>8</v>
      </c>
      <c r="P1460" s="0" t="n">
        <v>1</v>
      </c>
      <c r="Q1460" s="82" t="s">
        <v>527</v>
      </c>
      <c r="U1460" s="0" t="str">
        <f aca="false">IF(C1460="","",IF(COUNTIF(Campaigns!$A$7:$A$300,C1460)&gt;0,"✓",IF(N(K1460)=0,"– no spend","⚠ add to Campaigns tab")))</f>
        <v>✓</v>
      </c>
      <c r="V1460" s="83" t="n">
        <f aca="false">IF(K1460="","",K1460*IF(Settings!$B$22=Settings!$C$6,1,IF(Settings!$B$22="USD",1/INDEX(Settings!$B$29:$B$40,MONTH(A1460)),INDEX(Settings!$B$29:$B$40,MONTH(A1460)))))</f>
        <v>61.58</v>
      </c>
    </row>
    <row r="1461" customFormat="false" ht="15" hidden="false" customHeight="false" outlineLevel="0" collapsed="false">
      <c r="A1461" s="81" t="n">
        <v>46240</v>
      </c>
      <c r="B1461" s="81" t="n">
        <v>46240</v>
      </c>
      <c r="C1461" s="82" t="s">
        <v>173</v>
      </c>
      <c r="D1461" s="82" t="s">
        <v>530</v>
      </c>
      <c r="E1461" s="82" t="s">
        <v>529</v>
      </c>
      <c r="I1461" s="0" t="n">
        <v>25.65</v>
      </c>
      <c r="J1461" s="82" t="s">
        <v>528</v>
      </c>
      <c r="K1461" s="83" t="n">
        <v>58.21</v>
      </c>
      <c r="L1461" s="0" t="n">
        <v>1187</v>
      </c>
      <c r="M1461" s="0" t="n">
        <v>939</v>
      </c>
      <c r="N1461" s="0" t="n">
        <v>1.264111</v>
      </c>
      <c r="O1461" s="0" t="n">
        <v>7</v>
      </c>
      <c r="Q1461" s="82" t="s">
        <v>527</v>
      </c>
      <c r="U1461" s="0" t="str">
        <f aca="false">IF(C1461="","",IF(COUNTIF(Campaigns!$A$7:$A$300,C1461)&gt;0,"✓",IF(N(K1461)=0,"– no spend","⚠ add to Campaigns tab")))</f>
        <v>✓</v>
      </c>
      <c r="V1461" s="83" t="n">
        <f aca="false">IF(K1461="","",K1461*IF(Settings!$B$22=Settings!$C$6,1,IF(Settings!$B$22="USD",1/INDEX(Settings!$B$29:$B$40,MONTH(A1461)),INDEX(Settings!$B$29:$B$40,MONTH(A1461)))))</f>
        <v>58.21</v>
      </c>
    </row>
    <row r="1462" customFormat="false" ht="15" hidden="false" customHeight="false" outlineLevel="0" collapsed="false">
      <c r="A1462" s="81" t="n">
        <v>46240</v>
      </c>
      <c r="B1462" s="81" t="n">
        <v>46240</v>
      </c>
      <c r="C1462" s="82" t="s">
        <v>178</v>
      </c>
      <c r="D1462" s="82" t="s">
        <v>530</v>
      </c>
      <c r="E1462" s="82" t="s">
        <v>529</v>
      </c>
      <c r="I1462" s="0" t="n">
        <v>15.48</v>
      </c>
      <c r="J1462" s="82" t="s">
        <v>528</v>
      </c>
      <c r="K1462" s="83" t="n">
        <v>27.97</v>
      </c>
      <c r="L1462" s="0" t="n">
        <v>462</v>
      </c>
      <c r="M1462" s="0" t="n">
        <v>374</v>
      </c>
      <c r="N1462" s="0" t="n">
        <v>1.235294</v>
      </c>
      <c r="O1462" s="0" t="n">
        <v>5</v>
      </c>
      <c r="Q1462" s="82" t="s">
        <v>527</v>
      </c>
      <c r="U1462" s="0" t="str">
        <f aca="false">IF(C1462="","",IF(COUNTIF(Campaigns!$A$7:$A$300,C1462)&gt;0,"✓",IF(N(K1462)=0,"– no spend","⚠ add to Campaigns tab")))</f>
        <v>✓</v>
      </c>
      <c r="V1462" s="83" t="n">
        <f aca="false">IF(K1462="","",K1462*IF(Settings!$B$22=Settings!$C$6,1,IF(Settings!$B$22="USD",1/INDEX(Settings!$B$29:$B$40,MONTH(A1462)),INDEX(Settings!$B$29:$B$40,MONTH(A1462)))))</f>
        <v>27.97</v>
      </c>
    </row>
    <row r="1463" customFormat="false" ht="15" hidden="false" customHeight="false" outlineLevel="0" collapsed="false">
      <c r="A1463" s="81" t="n">
        <v>46240</v>
      </c>
      <c r="B1463" s="81" t="n">
        <v>46240</v>
      </c>
      <c r="C1463" s="82" t="s">
        <v>176</v>
      </c>
      <c r="D1463" s="82" t="s">
        <v>530</v>
      </c>
      <c r="E1463" s="82" t="s">
        <v>529</v>
      </c>
      <c r="I1463" s="0" t="n">
        <v>10.32</v>
      </c>
      <c r="J1463" s="82" t="s">
        <v>528</v>
      </c>
      <c r="K1463" s="83" t="n">
        <v>62.43</v>
      </c>
      <c r="L1463" s="0" t="n">
        <v>1363</v>
      </c>
      <c r="M1463" s="0" t="n">
        <v>1119</v>
      </c>
      <c r="N1463" s="0" t="n">
        <v>1.218052</v>
      </c>
      <c r="O1463" s="0" t="n">
        <v>11</v>
      </c>
      <c r="Q1463" s="82" t="s">
        <v>527</v>
      </c>
      <c r="U1463" s="0" t="str">
        <f aca="false">IF(C1463="","",IF(COUNTIF(Campaigns!$A$7:$A$300,C1463)&gt;0,"✓",IF(N(K1463)=0,"– no spend","⚠ add to Campaigns tab")))</f>
        <v>✓</v>
      </c>
      <c r="V1463" s="83" t="n">
        <f aca="false">IF(K1463="","",K1463*IF(Settings!$B$22=Settings!$C$6,1,IF(Settings!$B$22="USD",1/INDEX(Settings!$B$29:$B$40,MONTH(A1463)),INDEX(Settings!$B$29:$B$40,MONTH(A1463)))))</f>
        <v>62.43</v>
      </c>
    </row>
    <row r="1464" customFormat="false" ht="15" hidden="false" customHeight="false" outlineLevel="0" collapsed="false">
      <c r="A1464" s="81" t="n">
        <v>46240</v>
      </c>
      <c r="B1464" s="81" t="n">
        <v>46240</v>
      </c>
      <c r="C1464" s="82" t="s">
        <v>184</v>
      </c>
      <c r="D1464" s="82" t="s">
        <v>530</v>
      </c>
      <c r="E1464" s="82" t="s">
        <v>532</v>
      </c>
      <c r="F1464" s="0" t="n">
        <v>38</v>
      </c>
      <c r="G1464" s="82" t="s">
        <v>535</v>
      </c>
      <c r="H1464" s="0" t="n">
        <v>0.29789474</v>
      </c>
      <c r="I1464" s="82" t="s">
        <v>525</v>
      </c>
      <c r="J1464" s="82" t="s">
        <v>526</v>
      </c>
      <c r="K1464" s="83" t="n">
        <v>11.32</v>
      </c>
      <c r="L1464" s="0" t="n">
        <v>703</v>
      </c>
      <c r="M1464" s="0" t="n">
        <v>599</v>
      </c>
      <c r="N1464" s="0" t="n">
        <v>1.173623</v>
      </c>
      <c r="O1464" s="0" t="n">
        <v>33</v>
      </c>
      <c r="Q1464" s="82" t="s">
        <v>527</v>
      </c>
      <c r="U1464" s="0" t="str">
        <f aca="false">IF(C1464="","",IF(COUNTIF(Campaigns!$A$7:$A$300,C1464)&gt;0,"✓",IF(N(K1464)=0,"– no spend","⚠ add to Campaigns tab")))</f>
        <v>✓</v>
      </c>
      <c r="V1464" s="83" t="n">
        <f aca="false">IF(K1464="","",K1464*IF(Settings!$B$22=Settings!$C$6,1,IF(Settings!$B$22="USD",1/INDEX(Settings!$B$29:$B$40,MONTH(A1464)),INDEX(Settings!$B$29:$B$40,MONTH(A1464)))))</f>
        <v>11.32</v>
      </c>
    </row>
    <row r="1465" customFormat="false" ht="15" hidden="false" customHeight="false" outlineLevel="0" collapsed="false">
      <c r="A1465" s="81" t="n">
        <v>46240</v>
      </c>
      <c r="B1465" s="81" t="n">
        <v>46240</v>
      </c>
      <c r="C1465" s="82" t="s">
        <v>169</v>
      </c>
      <c r="D1465" s="82" t="s">
        <v>530</v>
      </c>
      <c r="E1465" s="82" t="s">
        <v>529</v>
      </c>
      <c r="I1465" s="0" t="n">
        <v>41.29</v>
      </c>
      <c r="J1465" s="82" t="s">
        <v>528</v>
      </c>
      <c r="K1465" s="83" t="n">
        <v>79.48</v>
      </c>
      <c r="L1465" s="0" t="n">
        <v>6768</v>
      </c>
      <c r="M1465" s="0" t="n">
        <v>4303</v>
      </c>
      <c r="N1465" s="0" t="n">
        <v>1.572856</v>
      </c>
      <c r="O1465" s="0" t="n">
        <v>64</v>
      </c>
      <c r="Q1465" s="82" t="s">
        <v>527</v>
      </c>
      <c r="U1465" s="0" t="str">
        <f aca="false">IF(C1465="","",IF(COUNTIF(Campaigns!$A$7:$A$300,C1465)&gt;0,"✓",IF(N(K1465)=0,"– no spend","⚠ add to Campaigns tab")))</f>
        <v>✓</v>
      </c>
      <c r="V1465" s="83" t="n">
        <f aca="false">IF(K1465="","",K1465*IF(Settings!$B$22=Settings!$C$6,1,IF(Settings!$B$22="USD",1/INDEX(Settings!$B$29:$B$40,MONTH(A1465)),INDEX(Settings!$B$29:$B$40,MONTH(A1465)))))</f>
        <v>79.48</v>
      </c>
    </row>
    <row r="1466" customFormat="false" ht="15" hidden="false" customHeight="false" outlineLevel="0" collapsed="false">
      <c r="A1466" s="81" t="n">
        <v>46240</v>
      </c>
      <c r="B1466" s="81" t="n">
        <v>46240</v>
      </c>
      <c r="C1466" s="82" t="s">
        <v>181</v>
      </c>
      <c r="D1466" s="82" t="s">
        <v>530</v>
      </c>
      <c r="E1466" s="82" t="s">
        <v>529</v>
      </c>
      <c r="I1466" s="0" t="n">
        <v>10.32</v>
      </c>
      <c r="J1466" s="82" t="s">
        <v>528</v>
      </c>
      <c r="K1466" s="83" t="n">
        <v>52.93</v>
      </c>
      <c r="L1466" s="0" t="n">
        <v>2747</v>
      </c>
      <c r="M1466" s="0" t="n">
        <v>1758</v>
      </c>
      <c r="N1466" s="0" t="n">
        <v>1.562571</v>
      </c>
      <c r="O1466" s="0" t="n">
        <v>13</v>
      </c>
      <c r="Q1466" s="82" t="s">
        <v>527</v>
      </c>
      <c r="U1466" s="0" t="str">
        <f aca="false">IF(C1466="","",IF(COUNTIF(Campaigns!$A$7:$A$300,C1466)&gt;0,"✓",IF(N(K1466)=0,"– no spend","⚠ add to Campaigns tab")))</f>
        <v>✓</v>
      </c>
      <c r="V1466" s="83" t="n">
        <f aca="false">IF(K1466="","",K1466*IF(Settings!$B$22=Settings!$C$6,1,IF(Settings!$B$22="USD",1/INDEX(Settings!$B$29:$B$40,MONTH(A1466)),INDEX(Settings!$B$29:$B$40,MONTH(A1466)))))</f>
        <v>52.93</v>
      </c>
    </row>
    <row r="1467" customFormat="false" ht="15" hidden="false" customHeight="false" outlineLevel="0" collapsed="false">
      <c r="A1467" s="81" t="n">
        <v>46241</v>
      </c>
      <c r="B1467" s="81" t="n">
        <v>46241</v>
      </c>
      <c r="C1467" s="82" t="s">
        <v>177</v>
      </c>
      <c r="D1467" s="82" t="s">
        <v>530</v>
      </c>
      <c r="E1467" s="82" t="s">
        <v>529</v>
      </c>
      <c r="I1467" s="0" t="n">
        <v>20.65</v>
      </c>
      <c r="J1467" s="82" t="s">
        <v>528</v>
      </c>
      <c r="K1467" s="83" t="n">
        <v>50.11</v>
      </c>
      <c r="L1467" s="0" t="n">
        <v>4361</v>
      </c>
      <c r="M1467" s="0" t="n">
        <v>2867</v>
      </c>
      <c r="N1467" s="0" t="n">
        <v>1.521102</v>
      </c>
      <c r="O1467" s="0" t="n">
        <v>73</v>
      </c>
      <c r="Q1467" s="82" t="s">
        <v>527</v>
      </c>
      <c r="U1467" s="0" t="str">
        <f aca="false">IF(C1467="","",IF(COUNTIF(Campaigns!$A$7:$A$300,C1467)&gt;0,"✓",IF(N(K1467)=0,"– no spend","⚠ add to Campaigns tab")))</f>
        <v>✓</v>
      </c>
      <c r="V1467" s="83" t="n">
        <f aca="false">IF(K1467="","",K1467*IF(Settings!$B$22=Settings!$C$6,1,IF(Settings!$B$22="USD",1/INDEX(Settings!$B$29:$B$40,MONTH(A1467)),INDEX(Settings!$B$29:$B$40,MONTH(A1467)))))</f>
        <v>50.11</v>
      </c>
    </row>
    <row r="1468" customFormat="false" ht="15" hidden="false" customHeight="false" outlineLevel="0" collapsed="false">
      <c r="A1468" s="81" t="n">
        <v>46241</v>
      </c>
      <c r="B1468" s="81" t="n">
        <v>46241</v>
      </c>
      <c r="C1468" s="82" t="s">
        <v>180</v>
      </c>
      <c r="D1468" s="82" t="s">
        <v>530</v>
      </c>
      <c r="E1468" s="82" t="s">
        <v>529</v>
      </c>
      <c r="I1468" s="0" t="n">
        <v>10.32</v>
      </c>
      <c r="J1468" s="82" t="s">
        <v>528</v>
      </c>
      <c r="K1468" s="83" t="n">
        <v>50.44</v>
      </c>
      <c r="L1468" s="0" t="n">
        <v>11716</v>
      </c>
      <c r="M1468" s="0" t="n">
        <v>7975</v>
      </c>
      <c r="N1468" s="0" t="n">
        <v>1.469091</v>
      </c>
      <c r="O1468" s="0" t="n">
        <v>126</v>
      </c>
      <c r="Q1468" s="82" t="s">
        <v>527</v>
      </c>
      <c r="U1468" s="0" t="str">
        <f aca="false">IF(C1468="","",IF(COUNTIF(Campaigns!$A$7:$A$300,C1468)&gt;0,"✓",IF(N(K1468)=0,"– no spend","⚠ add to Campaigns tab")))</f>
        <v>✓</v>
      </c>
      <c r="V1468" s="83" t="n">
        <f aca="false">IF(K1468="","",K1468*IF(Settings!$B$22=Settings!$C$6,1,IF(Settings!$B$22="USD",1/INDEX(Settings!$B$29:$B$40,MONTH(A1468)),INDEX(Settings!$B$29:$B$40,MONTH(A1468)))))</f>
        <v>50.44</v>
      </c>
    </row>
    <row r="1469" customFormat="false" ht="15" hidden="false" customHeight="false" outlineLevel="0" collapsed="false">
      <c r="A1469" s="81" t="n">
        <v>46241</v>
      </c>
      <c r="B1469" s="81" t="n">
        <v>46241</v>
      </c>
      <c r="C1469" s="82" t="s">
        <v>172</v>
      </c>
      <c r="D1469" s="82" t="s">
        <v>530</v>
      </c>
      <c r="E1469" s="82" t="s">
        <v>529</v>
      </c>
      <c r="I1469" s="0" t="n">
        <v>20.65</v>
      </c>
      <c r="J1469" s="82" t="s">
        <v>528</v>
      </c>
      <c r="K1469" s="83" t="n">
        <v>40.78</v>
      </c>
      <c r="L1469" s="0" t="n">
        <v>627</v>
      </c>
      <c r="M1469" s="0" t="n">
        <v>512</v>
      </c>
      <c r="N1469" s="0" t="n">
        <v>1.224609</v>
      </c>
      <c r="O1469" s="0" t="n">
        <v>6</v>
      </c>
      <c r="Q1469" s="82" t="s">
        <v>527</v>
      </c>
      <c r="U1469" s="0" t="str">
        <f aca="false">IF(C1469="","",IF(COUNTIF(Campaigns!$A$7:$A$300,C1469)&gt;0,"✓",IF(N(K1469)=0,"– no spend","⚠ add to Campaigns tab")))</f>
        <v>✓</v>
      </c>
      <c r="V1469" s="83" t="n">
        <f aca="false">IF(K1469="","",K1469*IF(Settings!$B$22=Settings!$C$6,1,IF(Settings!$B$22="USD",1/INDEX(Settings!$B$29:$B$40,MONTH(A1469)),INDEX(Settings!$B$29:$B$40,MONTH(A1469)))))</f>
        <v>40.78</v>
      </c>
    </row>
    <row r="1470" customFormat="false" ht="15" hidden="false" customHeight="false" outlineLevel="0" collapsed="false">
      <c r="A1470" s="81" t="n">
        <v>46241</v>
      </c>
      <c r="B1470" s="81" t="n">
        <v>46241</v>
      </c>
      <c r="C1470" s="82" t="s">
        <v>173</v>
      </c>
      <c r="D1470" s="82" t="s">
        <v>530</v>
      </c>
      <c r="E1470" s="82" t="s">
        <v>529</v>
      </c>
      <c r="I1470" s="0" t="n">
        <v>25.65</v>
      </c>
      <c r="J1470" s="82" t="s">
        <v>528</v>
      </c>
      <c r="K1470" s="83" t="n">
        <v>47.99</v>
      </c>
      <c r="L1470" s="0" t="n">
        <v>850</v>
      </c>
      <c r="M1470" s="0" t="n">
        <v>638</v>
      </c>
      <c r="N1470" s="0" t="n">
        <v>1.332288</v>
      </c>
      <c r="O1470" s="0" t="n">
        <v>9</v>
      </c>
      <c r="Q1470" s="82" t="s">
        <v>527</v>
      </c>
      <c r="U1470" s="0" t="str">
        <f aca="false">IF(C1470="","",IF(COUNTIF(Campaigns!$A$7:$A$300,C1470)&gt;0,"✓",IF(N(K1470)=0,"– no spend","⚠ add to Campaigns tab")))</f>
        <v>✓</v>
      </c>
      <c r="V1470" s="83" t="n">
        <f aca="false">IF(K1470="","",K1470*IF(Settings!$B$22=Settings!$C$6,1,IF(Settings!$B$22="USD",1/INDEX(Settings!$B$29:$B$40,MONTH(A1470)),INDEX(Settings!$B$29:$B$40,MONTH(A1470)))))</f>
        <v>47.99</v>
      </c>
    </row>
    <row r="1471" customFormat="false" ht="15" hidden="false" customHeight="false" outlineLevel="0" collapsed="false">
      <c r="A1471" s="81" t="n">
        <v>46241</v>
      </c>
      <c r="B1471" s="81" t="n">
        <v>46241</v>
      </c>
      <c r="C1471" s="82" t="s">
        <v>178</v>
      </c>
      <c r="D1471" s="82" t="s">
        <v>530</v>
      </c>
      <c r="E1471" s="82" t="s">
        <v>529</v>
      </c>
      <c r="I1471" s="0" t="n">
        <v>15.48</v>
      </c>
      <c r="J1471" s="82" t="s">
        <v>528</v>
      </c>
      <c r="K1471" s="83" t="n">
        <v>36.03</v>
      </c>
      <c r="L1471" s="0" t="n">
        <v>456</v>
      </c>
      <c r="M1471" s="0" t="n">
        <v>372</v>
      </c>
      <c r="N1471" s="0" t="n">
        <v>1.225806</v>
      </c>
      <c r="O1471" s="0" t="n">
        <v>5</v>
      </c>
      <c r="Q1471" s="82" t="s">
        <v>527</v>
      </c>
      <c r="U1471" s="0" t="str">
        <f aca="false">IF(C1471="","",IF(COUNTIF(Campaigns!$A$7:$A$300,C1471)&gt;0,"✓",IF(N(K1471)=0,"– no spend","⚠ add to Campaigns tab")))</f>
        <v>✓</v>
      </c>
      <c r="V1471" s="83" t="n">
        <f aca="false">IF(K1471="","",K1471*IF(Settings!$B$22=Settings!$C$6,1,IF(Settings!$B$22="USD",1/INDEX(Settings!$B$29:$B$40,MONTH(A1471)),INDEX(Settings!$B$29:$B$40,MONTH(A1471)))))</f>
        <v>36.03</v>
      </c>
    </row>
    <row r="1472" customFormat="false" ht="15" hidden="false" customHeight="false" outlineLevel="0" collapsed="false">
      <c r="A1472" s="81" t="n">
        <v>46241</v>
      </c>
      <c r="B1472" s="81" t="n">
        <v>46241</v>
      </c>
      <c r="C1472" s="82" t="s">
        <v>176</v>
      </c>
      <c r="D1472" s="82" t="s">
        <v>530</v>
      </c>
      <c r="E1472" s="82" t="s">
        <v>529</v>
      </c>
      <c r="I1472" s="0" t="n">
        <v>10.32</v>
      </c>
      <c r="J1472" s="82" t="s">
        <v>528</v>
      </c>
      <c r="K1472" s="83" t="n">
        <v>48.77</v>
      </c>
      <c r="L1472" s="0" t="n">
        <v>851</v>
      </c>
      <c r="M1472" s="0" t="n">
        <v>692</v>
      </c>
      <c r="N1472" s="0" t="n">
        <v>1.229769</v>
      </c>
      <c r="O1472" s="0" t="n">
        <v>11</v>
      </c>
      <c r="Q1472" s="82" t="s">
        <v>527</v>
      </c>
      <c r="U1472" s="0" t="str">
        <f aca="false">IF(C1472="","",IF(COUNTIF(Campaigns!$A$7:$A$300,C1472)&gt;0,"✓",IF(N(K1472)=0,"– no spend","⚠ add to Campaigns tab")))</f>
        <v>✓</v>
      </c>
      <c r="V1472" s="83" t="n">
        <f aca="false">IF(K1472="","",K1472*IF(Settings!$B$22=Settings!$C$6,1,IF(Settings!$B$22="USD",1/INDEX(Settings!$B$29:$B$40,MONTH(A1472)),INDEX(Settings!$B$29:$B$40,MONTH(A1472)))))</f>
        <v>48.77</v>
      </c>
    </row>
    <row r="1473" customFormat="false" ht="15" hidden="false" customHeight="false" outlineLevel="0" collapsed="false">
      <c r="A1473" s="81" t="n">
        <v>46241</v>
      </c>
      <c r="B1473" s="81" t="n">
        <v>46241</v>
      </c>
      <c r="C1473" s="82" t="s">
        <v>184</v>
      </c>
      <c r="D1473" s="82" t="s">
        <v>530</v>
      </c>
      <c r="E1473" s="82" t="s">
        <v>532</v>
      </c>
      <c r="F1473" s="0" t="n">
        <v>28</v>
      </c>
      <c r="G1473" s="82" t="s">
        <v>535</v>
      </c>
      <c r="H1473" s="0" t="n">
        <v>0.2725</v>
      </c>
      <c r="I1473" s="82" t="s">
        <v>525</v>
      </c>
      <c r="J1473" s="82" t="s">
        <v>526</v>
      </c>
      <c r="K1473" s="83" t="n">
        <v>7.63</v>
      </c>
      <c r="L1473" s="0" t="n">
        <v>589</v>
      </c>
      <c r="M1473" s="0" t="n">
        <v>531</v>
      </c>
      <c r="N1473" s="0" t="n">
        <v>1.109228</v>
      </c>
      <c r="O1473" s="0" t="n">
        <v>25</v>
      </c>
      <c r="Q1473" s="82" t="s">
        <v>527</v>
      </c>
      <c r="U1473" s="0" t="str">
        <f aca="false">IF(C1473="","",IF(COUNTIF(Campaigns!$A$7:$A$300,C1473)&gt;0,"✓",IF(N(K1473)=0,"– no spend","⚠ add to Campaigns tab")))</f>
        <v>✓</v>
      </c>
      <c r="V1473" s="83" t="n">
        <f aca="false">IF(K1473="","",K1473*IF(Settings!$B$22=Settings!$C$6,1,IF(Settings!$B$22="USD",1/INDEX(Settings!$B$29:$B$40,MONTH(A1473)),INDEX(Settings!$B$29:$B$40,MONTH(A1473)))))</f>
        <v>7.63</v>
      </c>
    </row>
    <row r="1474" customFormat="false" ht="15" hidden="false" customHeight="false" outlineLevel="0" collapsed="false">
      <c r="A1474" s="81" t="n">
        <v>46241</v>
      </c>
      <c r="B1474" s="81" t="n">
        <v>46241</v>
      </c>
      <c r="C1474" s="82" t="s">
        <v>169</v>
      </c>
      <c r="D1474" s="82" t="s">
        <v>530</v>
      </c>
      <c r="E1474" s="82" t="s">
        <v>529</v>
      </c>
      <c r="I1474" s="0" t="n">
        <v>41.29</v>
      </c>
      <c r="J1474" s="82" t="s">
        <v>528</v>
      </c>
      <c r="K1474" s="83" t="n">
        <v>68.66</v>
      </c>
      <c r="L1474" s="0" t="n">
        <v>7400</v>
      </c>
      <c r="M1474" s="0" t="n">
        <v>4640</v>
      </c>
      <c r="N1474" s="0" t="n">
        <v>1.594828</v>
      </c>
      <c r="O1474" s="0" t="n">
        <v>43</v>
      </c>
      <c r="Q1474" s="82" t="s">
        <v>527</v>
      </c>
      <c r="U1474" s="0" t="str">
        <f aca="false">IF(C1474="","",IF(COUNTIF(Campaigns!$A$7:$A$300,C1474)&gt;0,"✓",IF(N(K1474)=0,"– no spend","⚠ add to Campaigns tab")))</f>
        <v>✓</v>
      </c>
      <c r="V1474" s="83" t="n">
        <f aca="false">IF(K1474="","",K1474*IF(Settings!$B$22=Settings!$C$6,1,IF(Settings!$B$22="USD",1/INDEX(Settings!$B$29:$B$40,MONTH(A1474)),INDEX(Settings!$B$29:$B$40,MONTH(A1474)))))</f>
        <v>68.66</v>
      </c>
    </row>
    <row r="1475" customFormat="false" ht="15" hidden="false" customHeight="false" outlineLevel="0" collapsed="false">
      <c r="A1475" s="81" t="n">
        <v>46241</v>
      </c>
      <c r="B1475" s="81" t="n">
        <v>46241</v>
      </c>
      <c r="C1475" s="82" t="s">
        <v>181</v>
      </c>
      <c r="D1475" s="82" t="s">
        <v>530</v>
      </c>
      <c r="E1475" s="82" t="s">
        <v>529</v>
      </c>
      <c r="I1475" s="0" t="n">
        <v>10.32</v>
      </c>
      <c r="J1475" s="82" t="s">
        <v>528</v>
      </c>
      <c r="K1475" s="83" t="n">
        <v>56.64</v>
      </c>
      <c r="L1475" s="0" t="n">
        <v>2267</v>
      </c>
      <c r="M1475" s="0" t="n">
        <v>1426</v>
      </c>
      <c r="N1475" s="0" t="n">
        <v>1.589762</v>
      </c>
      <c r="O1475" s="0" t="n">
        <v>11</v>
      </c>
      <c r="Q1475" s="82" t="s">
        <v>527</v>
      </c>
      <c r="U1475" s="0" t="str">
        <f aca="false">IF(C1475="","",IF(COUNTIF(Campaigns!$A$7:$A$300,C1475)&gt;0,"✓",IF(N(K1475)=0,"– no spend","⚠ add to Campaigns tab")))</f>
        <v>✓</v>
      </c>
      <c r="V1475" s="83" t="n">
        <f aca="false">IF(K1475="","",K1475*IF(Settings!$B$22=Settings!$C$6,1,IF(Settings!$B$22="USD",1/INDEX(Settings!$B$29:$B$40,MONTH(A1475)),INDEX(Settings!$B$29:$B$40,MONTH(A1475)))))</f>
        <v>56.64</v>
      </c>
    </row>
    <row r="1476" customFormat="false" ht="15" hidden="false" customHeight="false" outlineLevel="0" collapsed="false">
      <c r="A1476" s="81" t="n">
        <v>46242</v>
      </c>
      <c r="B1476" s="81" t="n">
        <v>46242</v>
      </c>
      <c r="C1476" s="82" t="s">
        <v>177</v>
      </c>
      <c r="D1476" s="82" t="s">
        <v>530</v>
      </c>
      <c r="E1476" s="82" t="s">
        <v>529</v>
      </c>
      <c r="I1476" s="0" t="n">
        <v>20.65</v>
      </c>
      <c r="J1476" s="82" t="s">
        <v>528</v>
      </c>
      <c r="K1476" s="83" t="n">
        <v>76.16</v>
      </c>
      <c r="L1476" s="0" t="n">
        <v>12160</v>
      </c>
      <c r="M1476" s="0" t="n">
        <v>8344</v>
      </c>
      <c r="N1476" s="0" t="n">
        <v>1.457335</v>
      </c>
      <c r="O1476" s="0" t="n">
        <v>816</v>
      </c>
      <c r="Q1476" s="82" t="s">
        <v>527</v>
      </c>
      <c r="U1476" s="0" t="str">
        <f aca="false">IF(C1476="","",IF(COUNTIF(Campaigns!$A$7:$A$300,C1476)&gt;0,"✓",IF(N(K1476)=0,"– no spend","⚠ add to Campaigns tab")))</f>
        <v>✓</v>
      </c>
      <c r="V1476" s="83" t="n">
        <f aca="false">IF(K1476="","",K1476*IF(Settings!$B$22=Settings!$C$6,1,IF(Settings!$B$22="USD",1/INDEX(Settings!$B$29:$B$40,MONTH(A1476)),INDEX(Settings!$B$29:$B$40,MONTH(A1476)))))</f>
        <v>76.16</v>
      </c>
    </row>
    <row r="1477" customFormat="false" ht="15" hidden="false" customHeight="false" outlineLevel="0" collapsed="false">
      <c r="A1477" s="81" t="n">
        <v>46242</v>
      </c>
      <c r="B1477" s="81" t="n">
        <v>46242</v>
      </c>
      <c r="C1477" s="82" t="s">
        <v>180</v>
      </c>
      <c r="D1477" s="82" t="s">
        <v>530</v>
      </c>
      <c r="E1477" s="82" t="s">
        <v>529</v>
      </c>
      <c r="I1477" s="0" t="n">
        <v>10.32</v>
      </c>
      <c r="J1477" s="82" t="s">
        <v>528</v>
      </c>
      <c r="K1477" s="83" t="n">
        <v>35.15</v>
      </c>
      <c r="L1477" s="0" t="n">
        <v>6967</v>
      </c>
      <c r="M1477" s="0" t="n">
        <v>5236</v>
      </c>
      <c r="N1477" s="0" t="n">
        <v>1.330596</v>
      </c>
      <c r="O1477" s="0" t="n">
        <v>408</v>
      </c>
      <c r="Q1477" s="82" t="s">
        <v>527</v>
      </c>
      <c r="U1477" s="0" t="str">
        <f aca="false">IF(C1477="","",IF(COUNTIF(Campaigns!$A$7:$A$300,C1477)&gt;0,"✓",IF(N(K1477)=0,"– no spend","⚠ add to Campaigns tab")))</f>
        <v>✓</v>
      </c>
      <c r="V1477" s="83" t="n">
        <f aca="false">IF(K1477="","",K1477*IF(Settings!$B$22=Settings!$C$6,1,IF(Settings!$B$22="USD",1/INDEX(Settings!$B$29:$B$40,MONTH(A1477)),INDEX(Settings!$B$29:$B$40,MONTH(A1477)))))</f>
        <v>35.15</v>
      </c>
    </row>
    <row r="1478" customFormat="false" ht="15" hidden="false" customHeight="false" outlineLevel="0" collapsed="false">
      <c r="A1478" s="81" t="n">
        <v>46242</v>
      </c>
      <c r="B1478" s="81" t="n">
        <v>46242</v>
      </c>
      <c r="C1478" s="82" t="s">
        <v>172</v>
      </c>
      <c r="D1478" s="82" t="s">
        <v>530</v>
      </c>
      <c r="E1478" s="82" t="s">
        <v>529</v>
      </c>
      <c r="I1478" s="0" t="n">
        <v>20.65</v>
      </c>
      <c r="J1478" s="82" t="s">
        <v>528</v>
      </c>
      <c r="K1478" s="83" t="n">
        <v>45.35</v>
      </c>
      <c r="L1478" s="0" t="n">
        <v>963</v>
      </c>
      <c r="M1478" s="0" t="n">
        <v>844</v>
      </c>
      <c r="N1478" s="0" t="n">
        <v>1.140995</v>
      </c>
      <c r="O1478" s="0" t="n">
        <v>15</v>
      </c>
      <c r="Q1478" s="82" t="s">
        <v>527</v>
      </c>
      <c r="U1478" s="0" t="str">
        <f aca="false">IF(C1478="","",IF(COUNTIF(Campaigns!$A$7:$A$300,C1478)&gt;0,"✓",IF(N(K1478)=0,"– no spend","⚠ add to Campaigns tab")))</f>
        <v>✓</v>
      </c>
      <c r="V1478" s="83" t="n">
        <f aca="false">IF(K1478="","",K1478*IF(Settings!$B$22=Settings!$C$6,1,IF(Settings!$B$22="USD",1/INDEX(Settings!$B$29:$B$40,MONTH(A1478)),INDEX(Settings!$B$29:$B$40,MONTH(A1478)))))</f>
        <v>45.35</v>
      </c>
    </row>
    <row r="1479" customFormat="false" ht="15" hidden="false" customHeight="false" outlineLevel="0" collapsed="false">
      <c r="A1479" s="81" t="n">
        <v>46242</v>
      </c>
      <c r="B1479" s="81" t="n">
        <v>46242</v>
      </c>
      <c r="C1479" s="82" t="s">
        <v>173</v>
      </c>
      <c r="D1479" s="82" t="s">
        <v>530</v>
      </c>
      <c r="E1479" s="82" t="s">
        <v>529</v>
      </c>
      <c r="I1479" s="0" t="n">
        <v>25.65</v>
      </c>
      <c r="J1479" s="82" t="s">
        <v>528</v>
      </c>
      <c r="K1479" s="83" t="n">
        <v>55.39</v>
      </c>
      <c r="L1479" s="0" t="n">
        <v>1253</v>
      </c>
      <c r="M1479" s="0" t="n">
        <v>1085</v>
      </c>
      <c r="N1479" s="0" t="n">
        <v>1.154839</v>
      </c>
      <c r="O1479" s="0" t="n">
        <v>16</v>
      </c>
      <c r="Q1479" s="82" t="s">
        <v>527</v>
      </c>
      <c r="U1479" s="0" t="str">
        <f aca="false">IF(C1479="","",IF(COUNTIF(Campaigns!$A$7:$A$300,C1479)&gt;0,"✓",IF(N(K1479)=0,"– no spend","⚠ add to Campaigns tab")))</f>
        <v>✓</v>
      </c>
      <c r="V1479" s="83" t="n">
        <f aca="false">IF(K1479="","",K1479*IF(Settings!$B$22=Settings!$C$6,1,IF(Settings!$B$22="USD",1/INDEX(Settings!$B$29:$B$40,MONTH(A1479)),INDEX(Settings!$B$29:$B$40,MONTH(A1479)))))</f>
        <v>55.39</v>
      </c>
    </row>
    <row r="1480" customFormat="false" ht="15" hidden="false" customHeight="false" outlineLevel="0" collapsed="false">
      <c r="A1480" s="81" t="n">
        <v>46242</v>
      </c>
      <c r="B1480" s="81" t="n">
        <v>46242</v>
      </c>
      <c r="C1480" s="82" t="s">
        <v>178</v>
      </c>
      <c r="D1480" s="82" t="s">
        <v>530</v>
      </c>
      <c r="E1480" s="82" t="s">
        <v>529</v>
      </c>
      <c r="I1480" s="0" t="n">
        <v>15.48</v>
      </c>
      <c r="J1480" s="82" t="s">
        <v>528</v>
      </c>
      <c r="K1480" s="83" t="n">
        <v>28</v>
      </c>
      <c r="L1480" s="0" t="n">
        <v>566</v>
      </c>
      <c r="M1480" s="0" t="n">
        <v>509</v>
      </c>
      <c r="N1480" s="0" t="n">
        <v>1.111984</v>
      </c>
      <c r="O1480" s="0" t="n">
        <v>9</v>
      </c>
      <c r="Q1480" s="82" t="s">
        <v>527</v>
      </c>
      <c r="U1480" s="0" t="str">
        <f aca="false">IF(C1480="","",IF(COUNTIF(Campaigns!$A$7:$A$300,C1480)&gt;0,"✓",IF(N(K1480)=0,"– no spend","⚠ add to Campaigns tab")))</f>
        <v>✓</v>
      </c>
      <c r="V1480" s="83" t="n">
        <f aca="false">IF(K1480="","",K1480*IF(Settings!$B$22=Settings!$C$6,1,IF(Settings!$B$22="USD",1/INDEX(Settings!$B$29:$B$40,MONTH(A1480)),INDEX(Settings!$B$29:$B$40,MONTH(A1480)))))</f>
        <v>28</v>
      </c>
    </row>
    <row r="1481" customFormat="false" ht="15" hidden="false" customHeight="false" outlineLevel="0" collapsed="false">
      <c r="A1481" s="81" t="n">
        <v>46242</v>
      </c>
      <c r="B1481" s="81" t="n">
        <v>46242</v>
      </c>
      <c r="C1481" s="82" t="s">
        <v>176</v>
      </c>
      <c r="D1481" s="82" t="s">
        <v>530</v>
      </c>
      <c r="E1481" s="82" t="s">
        <v>529</v>
      </c>
      <c r="I1481" s="0" t="n">
        <v>10.32</v>
      </c>
      <c r="J1481" s="82" t="s">
        <v>528</v>
      </c>
      <c r="K1481" s="83" t="n">
        <v>44.05</v>
      </c>
      <c r="L1481" s="0" t="n">
        <v>900</v>
      </c>
      <c r="M1481" s="0" t="n">
        <v>810</v>
      </c>
      <c r="N1481" s="0" t="n">
        <v>1.111111</v>
      </c>
      <c r="O1481" s="0" t="n">
        <v>14</v>
      </c>
      <c r="Q1481" s="82" t="s">
        <v>527</v>
      </c>
      <c r="U1481" s="0" t="str">
        <f aca="false">IF(C1481="","",IF(COUNTIF(Campaigns!$A$7:$A$300,C1481)&gt;0,"✓",IF(N(K1481)=0,"– no spend","⚠ add to Campaigns tab")))</f>
        <v>✓</v>
      </c>
      <c r="V1481" s="83" t="n">
        <f aca="false">IF(K1481="","",K1481*IF(Settings!$B$22=Settings!$C$6,1,IF(Settings!$B$22="USD",1/INDEX(Settings!$B$29:$B$40,MONTH(A1481)),INDEX(Settings!$B$29:$B$40,MONTH(A1481)))))</f>
        <v>44.05</v>
      </c>
    </row>
    <row r="1482" customFormat="false" ht="15" hidden="false" customHeight="false" outlineLevel="0" collapsed="false">
      <c r="A1482" s="81" t="n">
        <v>46242</v>
      </c>
      <c r="B1482" s="81" t="n">
        <v>46242</v>
      </c>
      <c r="C1482" s="82" t="s">
        <v>184</v>
      </c>
      <c r="D1482" s="82" t="s">
        <v>530</v>
      </c>
      <c r="E1482" s="82" t="s">
        <v>532</v>
      </c>
      <c r="F1482" s="0" t="n">
        <v>10</v>
      </c>
      <c r="G1482" s="82" t="s">
        <v>535</v>
      </c>
      <c r="H1482" s="0" t="n">
        <v>0.345</v>
      </c>
      <c r="I1482" s="82" t="s">
        <v>525</v>
      </c>
      <c r="J1482" s="82" t="s">
        <v>526</v>
      </c>
      <c r="K1482" s="83" t="n">
        <v>3.45</v>
      </c>
      <c r="L1482" s="0" t="n">
        <v>272</v>
      </c>
      <c r="M1482" s="0" t="n">
        <v>249</v>
      </c>
      <c r="N1482" s="0" t="n">
        <v>1.092369</v>
      </c>
      <c r="O1482" s="0" t="n">
        <v>10</v>
      </c>
      <c r="Q1482" s="82" t="s">
        <v>527</v>
      </c>
      <c r="U1482" s="0" t="str">
        <f aca="false">IF(C1482="","",IF(COUNTIF(Campaigns!$A$7:$A$300,C1482)&gt;0,"✓",IF(N(K1482)=0,"– no spend","⚠ add to Campaigns tab")))</f>
        <v>✓</v>
      </c>
      <c r="V1482" s="83" t="n">
        <f aca="false">IF(K1482="","",K1482*IF(Settings!$B$22=Settings!$C$6,1,IF(Settings!$B$22="USD",1/INDEX(Settings!$B$29:$B$40,MONTH(A1482)),INDEX(Settings!$B$29:$B$40,MONTH(A1482)))))</f>
        <v>3.45</v>
      </c>
    </row>
    <row r="1483" customFormat="false" ht="15" hidden="false" customHeight="false" outlineLevel="0" collapsed="false">
      <c r="A1483" s="81" t="n">
        <v>46242</v>
      </c>
      <c r="B1483" s="81" t="n">
        <v>46242</v>
      </c>
      <c r="C1483" s="82" t="s">
        <v>169</v>
      </c>
      <c r="D1483" s="82" t="s">
        <v>530</v>
      </c>
      <c r="E1483" s="82" t="s">
        <v>529</v>
      </c>
      <c r="F1483" s="0" t="n">
        <v>1</v>
      </c>
      <c r="G1483" s="82" t="s">
        <v>531</v>
      </c>
      <c r="H1483" s="0" t="n">
        <v>121.19</v>
      </c>
      <c r="I1483" s="0" t="n">
        <v>41.29</v>
      </c>
      <c r="J1483" s="82" t="s">
        <v>528</v>
      </c>
      <c r="K1483" s="83" t="n">
        <v>121.19</v>
      </c>
      <c r="L1483" s="0" t="n">
        <v>8883</v>
      </c>
      <c r="M1483" s="0" t="n">
        <v>5492</v>
      </c>
      <c r="N1483" s="0" t="n">
        <v>1.617444</v>
      </c>
      <c r="O1483" s="0" t="n">
        <v>86</v>
      </c>
      <c r="P1483" s="0" t="n">
        <v>1</v>
      </c>
      <c r="Q1483" s="82" t="s">
        <v>527</v>
      </c>
      <c r="U1483" s="0" t="str">
        <f aca="false">IF(C1483="","",IF(COUNTIF(Campaigns!$A$7:$A$300,C1483)&gt;0,"✓",IF(N(K1483)=0,"– no spend","⚠ add to Campaigns tab")))</f>
        <v>✓</v>
      </c>
      <c r="V1483" s="83" t="n">
        <f aca="false">IF(K1483="","",K1483*IF(Settings!$B$22=Settings!$C$6,1,IF(Settings!$B$22="USD",1/INDEX(Settings!$B$29:$B$40,MONTH(A1483)),INDEX(Settings!$B$29:$B$40,MONTH(A1483)))))</f>
        <v>121.19</v>
      </c>
    </row>
    <row r="1484" customFormat="false" ht="15" hidden="false" customHeight="false" outlineLevel="0" collapsed="false">
      <c r="A1484" s="81" t="n">
        <v>46242</v>
      </c>
      <c r="B1484" s="81" t="n">
        <v>46242</v>
      </c>
      <c r="C1484" s="82" t="s">
        <v>181</v>
      </c>
      <c r="D1484" s="82" t="s">
        <v>530</v>
      </c>
      <c r="E1484" s="82" t="s">
        <v>529</v>
      </c>
      <c r="I1484" s="0" t="n">
        <v>10.32</v>
      </c>
      <c r="J1484" s="82" t="s">
        <v>528</v>
      </c>
      <c r="K1484" s="83" t="n">
        <v>69.33</v>
      </c>
      <c r="L1484" s="0" t="n">
        <v>6266</v>
      </c>
      <c r="M1484" s="0" t="n">
        <v>4893</v>
      </c>
      <c r="N1484" s="0" t="n">
        <v>1.280605</v>
      </c>
      <c r="O1484" s="0" t="n">
        <v>42</v>
      </c>
      <c r="Q1484" s="82" t="s">
        <v>527</v>
      </c>
      <c r="U1484" s="0" t="str">
        <f aca="false">IF(C1484="","",IF(COUNTIF(Campaigns!$A$7:$A$300,C1484)&gt;0,"✓",IF(N(K1484)=0,"– no spend","⚠ add to Campaigns tab")))</f>
        <v>✓</v>
      </c>
      <c r="V1484" s="83" t="n">
        <f aca="false">IF(K1484="","",K1484*IF(Settings!$B$22=Settings!$C$6,1,IF(Settings!$B$22="USD",1/INDEX(Settings!$B$29:$B$40,MONTH(A1484)),INDEX(Settings!$B$29:$B$40,MONTH(A1484)))))</f>
        <v>69.33</v>
      </c>
    </row>
    <row r="1485" customFormat="false" ht="15" hidden="false" customHeight="false" outlineLevel="0" collapsed="false">
      <c r="A1485" s="81" t="n">
        <v>46243</v>
      </c>
      <c r="B1485" s="81" t="n">
        <v>46243</v>
      </c>
      <c r="C1485" s="82" t="s">
        <v>177</v>
      </c>
      <c r="D1485" s="82" t="s">
        <v>530</v>
      </c>
      <c r="E1485" s="82" t="s">
        <v>529</v>
      </c>
      <c r="I1485" s="0" t="n">
        <v>20.65</v>
      </c>
      <c r="J1485" s="82" t="s">
        <v>528</v>
      </c>
      <c r="K1485" s="83" t="n">
        <v>49.98</v>
      </c>
      <c r="L1485" s="0" t="n">
        <v>6673</v>
      </c>
      <c r="M1485" s="0" t="n">
        <v>4820</v>
      </c>
      <c r="N1485" s="0" t="n">
        <v>1.38444</v>
      </c>
      <c r="O1485" s="0" t="n">
        <v>247</v>
      </c>
      <c r="Q1485" s="82" t="s">
        <v>527</v>
      </c>
      <c r="U1485" s="0" t="str">
        <f aca="false">IF(C1485="","",IF(COUNTIF(Campaigns!$A$7:$A$300,C1485)&gt;0,"✓",IF(N(K1485)=0,"– no spend","⚠ add to Campaigns tab")))</f>
        <v>✓</v>
      </c>
      <c r="V1485" s="83" t="n">
        <f aca="false">IF(K1485="","",K1485*IF(Settings!$B$22=Settings!$C$6,1,IF(Settings!$B$22="USD",1/INDEX(Settings!$B$29:$B$40,MONTH(A1485)),INDEX(Settings!$B$29:$B$40,MONTH(A1485)))))</f>
        <v>49.98</v>
      </c>
    </row>
    <row r="1486" customFormat="false" ht="15" hidden="false" customHeight="false" outlineLevel="0" collapsed="false">
      <c r="A1486" s="81" t="n">
        <v>46243</v>
      </c>
      <c r="B1486" s="81" t="n">
        <v>46243</v>
      </c>
      <c r="C1486" s="82" t="s">
        <v>180</v>
      </c>
      <c r="D1486" s="82" t="s">
        <v>530</v>
      </c>
      <c r="E1486" s="82" t="s">
        <v>529</v>
      </c>
      <c r="I1486" s="0" t="n">
        <v>10.32</v>
      </c>
      <c r="J1486" s="82" t="s">
        <v>528</v>
      </c>
      <c r="K1486" s="83" t="n">
        <v>37.17</v>
      </c>
      <c r="L1486" s="0" t="n">
        <v>10522</v>
      </c>
      <c r="M1486" s="0" t="n">
        <v>7943</v>
      </c>
      <c r="N1486" s="0" t="n">
        <v>1.324688</v>
      </c>
      <c r="O1486" s="0" t="n">
        <v>465</v>
      </c>
      <c r="Q1486" s="82" t="s">
        <v>527</v>
      </c>
      <c r="U1486" s="0" t="str">
        <f aca="false">IF(C1486="","",IF(COUNTIF(Campaigns!$A$7:$A$300,C1486)&gt;0,"✓",IF(N(K1486)=0,"– no spend","⚠ add to Campaigns tab")))</f>
        <v>✓</v>
      </c>
      <c r="V1486" s="83" t="n">
        <f aca="false">IF(K1486="","",K1486*IF(Settings!$B$22=Settings!$C$6,1,IF(Settings!$B$22="USD",1/INDEX(Settings!$B$29:$B$40,MONTH(A1486)),INDEX(Settings!$B$29:$B$40,MONTH(A1486)))))</f>
        <v>37.17</v>
      </c>
    </row>
    <row r="1487" customFormat="false" ht="15" hidden="false" customHeight="false" outlineLevel="0" collapsed="false">
      <c r="A1487" s="81" t="n">
        <v>46243</v>
      </c>
      <c r="B1487" s="81" t="n">
        <v>46243</v>
      </c>
      <c r="C1487" s="82" t="s">
        <v>172</v>
      </c>
      <c r="D1487" s="82" t="s">
        <v>530</v>
      </c>
      <c r="E1487" s="82" t="s">
        <v>529</v>
      </c>
      <c r="I1487" s="0" t="n">
        <v>20.65</v>
      </c>
      <c r="J1487" s="82" t="s">
        <v>528</v>
      </c>
      <c r="K1487" s="83" t="n">
        <v>63.93</v>
      </c>
      <c r="L1487" s="0" t="n">
        <v>1027</v>
      </c>
      <c r="M1487" s="0" t="n">
        <v>876</v>
      </c>
      <c r="N1487" s="0" t="n">
        <v>1.172374</v>
      </c>
      <c r="O1487" s="0" t="n">
        <v>14</v>
      </c>
      <c r="Q1487" s="82" t="s">
        <v>527</v>
      </c>
      <c r="U1487" s="0" t="str">
        <f aca="false">IF(C1487="","",IF(COUNTIF(Campaigns!$A$7:$A$300,C1487)&gt;0,"✓",IF(N(K1487)=0,"– no spend","⚠ add to Campaigns tab")))</f>
        <v>✓</v>
      </c>
      <c r="V1487" s="83" t="n">
        <f aca="false">IF(K1487="","",K1487*IF(Settings!$B$22=Settings!$C$6,1,IF(Settings!$B$22="USD",1/INDEX(Settings!$B$29:$B$40,MONTH(A1487)),INDEX(Settings!$B$29:$B$40,MONTH(A1487)))))</f>
        <v>63.93</v>
      </c>
    </row>
    <row r="1488" customFormat="false" ht="15" hidden="false" customHeight="false" outlineLevel="0" collapsed="false">
      <c r="A1488" s="81" t="n">
        <v>46243</v>
      </c>
      <c r="B1488" s="81" t="n">
        <v>46243</v>
      </c>
      <c r="C1488" s="82" t="s">
        <v>173</v>
      </c>
      <c r="D1488" s="82" t="s">
        <v>530</v>
      </c>
      <c r="E1488" s="82" t="s">
        <v>529</v>
      </c>
      <c r="I1488" s="0" t="n">
        <v>25.65</v>
      </c>
      <c r="J1488" s="82" t="s">
        <v>528</v>
      </c>
      <c r="K1488" s="83" t="n">
        <v>66.01</v>
      </c>
      <c r="L1488" s="0" t="n">
        <v>1125</v>
      </c>
      <c r="M1488" s="0" t="n">
        <v>971</v>
      </c>
      <c r="N1488" s="0" t="n">
        <v>1.158599</v>
      </c>
      <c r="O1488" s="0" t="n">
        <v>14</v>
      </c>
      <c r="Q1488" s="82" t="s">
        <v>527</v>
      </c>
      <c r="U1488" s="0" t="str">
        <f aca="false">IF(C1488="","",IF(COUNTIF(Campaigns!$A$7:$A$300,C1488)&gt;0,"✓",IF(N(K1488)=0,"– no spend","⚠ add to Campaigns tab")))</f>
        <v>✓</v>
      </c>
      <c r="V1488" s="83" t="n">
        <f aca="false">IF(K1488="","",K1488*IF(Settings!$B$22=Settings!$C$6,1,IF(Settings!$B$22="USD",1/INDEX(Settings!$B$29:$B$40,MONTH(A1488)),INDEX(Settings!$B$29:$B$40,MONTH(A1488)))))</f>
        <v>66.01</v>
      </c>
    </row>
    <row r="1489" customFormat="false" ht="15" hidden="false" customHeight="false" outlineLevel="0" collapsed="false">
      <c r="A1489" s="81" t="n">
        <v>46243</v>
      </c>
      <c r="B1489" s="81" t="n">
        <v>46243</v>
      </c>
      <c r="C1489" s="82" t="s">
        <v>178</v>
      </c>
      <c r="D1489" s="82" t="s">
        <v>530</v>
      </c>
      <c r="E1489" s="82" t="s">
        <v>529</v>
      </c>
      <c r="I1489" s="0" t="n">
        <v>15.48</v>
      </c>
      <c r="J1489" s="82" t="s">
        <v>528</v>
      </c>
      <c r="K1489" s="83" t="n">
        <v>38.83</v>
      </c>
      <c r="L1489" s="0" t="n">
        <v>724</v>
      </c>
      <c r="M1489" s="0" t="n">
        <v>630</v>
      </c>
      <c r="N1489" s="0" t="n">
        <v>1.149206</v>
      </c>
      <c r="O1489" s="0" t="n">
        <v>10</v>
      </c>
      <c r="Q1489" s="82" t="s">
        <v>527</v>
      </c>
      <c r="U1489" s="0" t="str">
        <f aca="false">IF(C1489="","",IF(COUNTIF(Campaigns!$A$7:$A$300,C1489)&gt;0,"✓",IF(N(K1489)=0,"– no spend","⚠ add to Campaigns tab")))</f>
        <v>✓</v>
      </c>
      <c r="V1489" s="83" t="n">
        <f aca="false">IF(K1489="","",K1489*IF(Settings!$B$22=Settings!$C$6,1,IF(Settings!$B$22="USD",1/INDEX(Settings!$B$29:$B$40,MONTH(A1489)),INDEX(Settings!$B$29:$B$40,MONTH(A1489)))))</f>
        <v>38.83</v>
      </c>
    </row>
    <row r="1490" customFormat="false" ht="15" hidden="false" customHeight="false" outlineLevel="0" collapsed="false">
      <c r="A1490" s="81" t="n">
        <v>46243</v>
      </c>
      <c r="B1490" s="81" t="n">
        <v>46243</v>
      </c>
      <c r="C1490" s="82" t="s">
        <v>176</v>
      </c>
      <c r="D1490" s="82" t="s">
        <v>530</v>
      </c>
      <c r="E1490" s="82" t="s">
        <v>529</v>
      </c>
      <c r="I1490" s="0" t="n">
        <v>10.32</v>
      </c>
      <c r="J1490" s="82" t="s">
        <v>528</v>
      </c>
      <c r="K1490" s="83" t="n">
        <v>64.68</v>
      </c>
      <c r="L1490" s="0" t="n">
        <v>1226</v>
      </c>
      <c r="M1490" s="0" t="n">
        <v>1039</v>
      </c>
      <c r="N1490" s="0" t="n">
        <v>1.179981</v>
      </c>
      <c r="O1490" s="0" t="n">
        <v>12</v>
      </c>
      <c r="Q1490" s="82" t="s">
        <v>527</v>
      </c>
      <c r="U1490" s="0" t="str">
        <f aca="false">IF(C1490="","",IF(COUNTIF(Campaigns!$A$7:$A$300,C1490)&gt;0,"✓",IF(N(K1490)=0,"– no spend","⚠ add to Campaigns tab")))</f>
        <v>✓</v>
      </c>
      <c r="V1490" s="83" t="n">
        <f aca="false">IF(K1490="","",K1490*IF(Settings!$B$22=Settings!$C$6,1,IF(Settings!$B$22="USD",1/INDEX(Settings!$B$29:$B$40,MONTH(A1490)),INDEX(Settings!$B$29:$B$40,MONTH(A1490)))))</f>
        <v>64.68</v>
      </c>
    </row>
    <row r="1491" customFormat="false" ht="15" hidden="false" customHeight="false" outlineLevel="0" collapsed="false">
      <c r="A1491" s="81" t="n">
        <v>46243</v>
      </c>
      <c r="B1491" s="81" t="n">
        <v>46243</v>
      </c>
      <c r="C1491" s="82" t="s">
        <v>184</v>
      </c>
      <c r="D1491" s="82" t="s">
        <v>530</v>
      </c>
      <c r="E1491" s="82" t="s">
        <v>532</v>
      </c>
      <c r="F1491" s="0" t="n">
        <v>20</v>
      </c>
      <c r="G1491" s="82" t="s">
        <v>535</v>
      </c>
      <c r="H1491" s="0" t="n">
        <v>0.573</v>
      </c>
      <c r="I1491" s="82" t="s">
        <v>525</v>
      </c>
      <c r="J1491" s="82" t="s">
        <v>526</v>
      </c>
      <c r="K1491" s="83" t="n">
        <v>11.46</v>
      </c>
      <c r="L1491" s="0" t="n">
        <v>724</v>
      </c>
      <c r="M1491" s="0" t="n">
        <v>628</v>
      </c>
      <c r="N1491" s="0" t="n">
        <v>1.152866</v>
      </c>
      <c r="O1491" s="0" t="n">
        <v>17</v>
      </c>
      <c r="Q1491" s="82" t="s">
        <v>527</v>
      </c>
      <c r="U1491" s="0" t="str">
        <f aca="false">IF(C1491="","",IF(COUNTIF(Campaigns!$A$7:$A$300,C1491)&gt;0,"✓",IF(N(K1491)=0,"– no spend","⚠ add to Campaigns tab")))</f>
        <v>✓</v>
      </c>
      <c r="V1491" s="83" t="n">
        <f aca="false">IF(K1491="","",K1491*IF(Settings!$B$22=Settings!$C$6,1,IF(Settings!$B$22="USD",1/INDEX(Settings!$B$29:$B$40,MONTH(A1491)),INDEX(Settings!$B$29:$B$40,MONTH(A1491)))))</f>
        <v>11.46</v>
      </c>
    </row>
    <row r="1492" customFormat="false" ht="15" hidden="false" customHeight="false" outlineLevel="0" collapsed="false">
      <c r="A1492" s="81" t="n">
        <v>46243</v>
      </c>
      <c r="B1492" s="81" t="n">
        <v>46243</v>
      </c>
      <c r="C1492" s="82" t="s">
        <v>169</v>
      </c>
      <c r="D1492" s="82" t="s">
        <v>530</v>
      </c>
      <c r="E1492" s="82" t="s">
        <v>529</v>
      </c>
      <c r="I1492" s="0" t="n">
        <v>41.29</v>
      </c>
      <c r="J1492" s="82" t="s">
        <v>528</v>
      </c>
      <c r="K1492" s="83" t="n">
        <v>108.17</v>
      </c>
      <c r="L1492" s="0" t="n">
        <v>7071</v>
      </c>
      <c r="M1492" s="0" t="n">
        <v>4036</v>
      </c>
      <c r="N1492" s="0" t="n">
        <v>1.751982</v>
      </c>
      <c r="O1492" s="0" t="n">
        <v>83</v>
      </c>
      <c r="Q1492" s="82" t="s">
        <v>527</v>
      </c>
      <c r="U1492" s="0" t="str">
        <f aca="false">IF(C1492="","",IF(COUNTIF(Campaigns!$A$7:$A$300,C1492)&gt;0,"✓",IF(N(K1492)=0,"– no spend","⚠ add to Campaigns tab")))</f>
        <v>✓</v>
      </c>
      <c r="V1492" s="83" t="n">
        <f aca="false">IF(K1492="","",K1492*IF(Settings!$B$22=Settings!$C$6,1,IF(Settings!$B$22="USD",1/INDEX(Settings!$B$29:$B$40,MONTH(A1492)),INDEX(Settings!$B$29:$B$40,MONTH(A1492)))))</f>
        <v>108.17</v>
      </c>
    </row>
    <row r="1493" customFormat="false" ht="15" hidden="false" customHeight="false" outlineLevel="0" collapsed="false">
      <c r="A1493" s="81" t="n">
        <v>46243</v>
      </c>
      <c r="B1493" s="81" t="n">
        <v>46243</v>
      </c>
      <c r="C1493" s="82" t="s">
        <v>181</v>
      </c>
      <c r="D1493" s="82" t="s">
        <v>530</v>
      </c>
      <c r="E1493" s="82" t="s">
        <v>529</v>
      </c>
      <c r="I1493" s="0" t="n">
        <v>10.32</v>
      </c>
      <c r="J1493" s="82" t="s">
        <v>528</v>
      </c>
      <c r="K1493" s="83" t="n">
        <v>52.47</v>
      </c>
      <c r="L1493" s="0" t="n">
        <v>2614</v>
      </c>
      <c r="M1493" s="0" t="n">
        <v>2006</v>
      </c>
      <c r="N1493" s="0" t="n">
        <v>1.303091</v>
      </c>
      <c r="O1493" s="0" t="n">
        <v>19</v>
      </c>
      <c r="Q1493" s="82" t="s">
        <v>527</v>
      </c>
      <c r="U1493" s="0" t="str">
        <f aca="false">IF(C1493="","",IF(COUNTIF(Campaigns!$A$7:$A$300,C1493)&gt;0,"✓",IF(N(K1493)=0,"– no spend","⚠ add to Campaigns tab")))</f>
        <v>✓</v>
      </c>
      <c r="V1493" s="83" t="n">
        <f aca="false">IF(K1493="","",K1493*IF(Settings!$B$22=Settings!$C$6,1,IF(Settings!$B$22="USD",1/INDEX(Settings!$B$29:$B$40,MONTH(A1493)),INDEX(Settings!$B$29:$B$40,MONTH(A1493)))))</f>
        <v>52.47</v>
      </c>
    </row>
    <row r="1494" customFormat="false" ht="15" hidden="false" customHeight="false" outlineLevel="0" collapsed="false">
      <c r="A1494" s="81" t="n">
        <v>46244</v>
      </c>
      <c r="B1494" s="81" t="n">
        <v>46244</v>
      </c>
      <c r="C1494" s="82" t="s">
        <v>177</v>
      </c>
      <c r="D1494" s="82" t="s">
        <v>530</v>
      </c>
      <c r="E1494" s="82" t="s">
        <v>529</v>
      </c>
      <c r="I1494" s="0" t="n">
        <v>20.65</v>
      </c>
      <c r="J1494" s="82" t="s">
        <v>528</v>
      </c>
      <c r="K1494" s="83" t="n">
        <v>47.16</v>
      </c>
      <c r="L1494" s="0" t="n">
        <v>19025</v>
      </c>
      <c r="M1494" s="0" t="n">
        <v>10738</v>
      </c>
      <c r="N1494" s="0" t="n">
        <v>1.771745</v>
      </c>
      <c r="O1494" s="0" t="n">
        <v>3231</v>
      </c>
      <c r="Q1494" s="82" t="s">
        <v>527</v>
      </c>
      <c r="U1494" s="0" t="str">
        <f aca="false">IF(C1494="","",IF(COUNTIF(Campaigns!$A$7:$A$300,C1494)&gt;0,"✓",IF(N(K1494)=0,"– no spend","⚠ add to Campaigns tab")))</f>
        <v>✓</v>
      </c>
      <c r="V1494" s="83" t="n">
        <f aca="false">IF(K1494="","",K1494*IF(Settings!$B$22=Settings!$C$6,1,IF(Settings!$B$22="USD",1/INDEX(Settings!$B$29:$B$40,MONTH(A1494)),INDEX(Settings!$B$29:$B$40,MONTH(A1494)))))</f>
        <v>47.16</v>
      </c>
    </row>
    <row r="1495" customFormat="false" ht="15" hidden="false" customHeight="false" outlineLevel="0" collapsed="false">
      <c r="A1495" s="81" t="n">
        <v>46244</v>
      </c>
      <c r="B1495" s="81" t="n">
        <v>46244</v>
      </c>
      <c r="C1495" s="82" t="s">
        <v>180</v>
      </c>
      <c r="D1495" s="82" t="s">
        <v>530</v>
      </c>
      <c r="E1495" s="82" t="s">
        <v>529</v>
      </c>
      <c r="I1495" s="0" t="n">
        <v>10.32</v>
      </c>
      <c r="J1495" s="82" t="s">
        <v>528</v>
      </c>
      <c r="K1495" s="83" t="n">
        <v>54.61</v>
      </c>
      <c r="L1495" s="0" t="n">
        <v>14645</v>
      </c>
      <c r="M1495" s="0" t="n">
        <v>10174</v>
      </c>
      <c r="N1495" s="0" t="n">
        <v>1.439454</v>
      </c>
      <c r="O1495" s="0" t="n">
        <v>1127</v>
      </c>
      <c r="Q1495" s="82" t="s">
        <v>527</v>
      </c>
      <c r="U1495" s="0" t="str">
        <f aca="false">IF(C1495="","",IF(COUNTIF(Campaigns!$A$7:$A$300,C1495)&gt;0,"✓",IF(N(K1495)=0,"– no spend","⚠ add to Campaigns tab")))</f>
        <v>✓</v>
      </c>
      <c r="V1495" s="83" t="n">
        <f aca="false">IF(K1495="","",K1495*IF(Settings!$B$22=Settings!$C$6,1,IF(Settings!$B$22="USD",1/INDEX(Settings!$B$29:$B$40,MONTH(A1495)),INDEX(Settings!$B$29:$B$40,MONTH(A1495)))))</f>
        <v>54.61</v>
      </c>
    </row>
    <row r="1496" customFormat="false" ht="15" hidden="false" customHeight="false" outlineLevel="0" collapsed="false">
      <c r="A1496" s="81" t="n">
        <v>46244</v>
      </c>
      <c r="B1496" s="81" t="n">
        <v>46244</v>
      </c>
      <c r="C1496" s="82" t="s">
        <v>172</v>
      </c>
      <c r="D1496" s="82" t="s">
        <v>530</v>
      </c>
      <c r="E1496" s="82" t="s">
        <v>529</v>
      </c>
      <c r="I1496" s="0" t="n">
        <v>20.65</v>
      </c>
      <c r="J1496" s="82" t="s">
        <v>528</v>
      </c>
      <c r="K1496" s="83" t="n">
        <v>36.24</v>
      </c>
      <c r="L1496" s="0" t="n">
        <v>488</v>
      </c>
      <c r="M1496" s="0" t="n">
        <v>397</v>
      </c>
      <c r="N1496" s="0" t="n">
        <v>1.229219</v>
      </c>
      <c r="O1496" s="0" t="n">
        <v>7</v>
      </c>
      <c r="Q1496" s="82" t="s">
        <v>527</v>
      </c>
      <c r="U1496" s="0" t="str">
        <f aca="false">IF(C1496="","",IF(COUNTIF(Campaigns!$A$7:$A$300,C1496)&gt;0,"✓",IF(N(K1496)=0,"– no spend","⚠ add to Campaigns tab")))</f>
        <v>✓</v>
      </c>
      <c r="V1496" s="83" t="n">
        <f aca="false">IF(K1496="","",K1496*IF(Settings!$B$22=Settings!$C$6,1,IF(Settings!$B$22="USD",1/INDEX(Settings!$B$29:$B$40,MONTH(A1496)),INDEX(Settings!$B$29:$B$40,MONTH(A1496)))))</f>
        <v>36.24</v>
      </c>
    </row>
    <row r="1497" customFormat="false" ht="15" hidden="false" customHeight="false" outlineLevel="0" collapsed="false">
      <c r="A1497" s="81" t="n">
        <v>46244</v>
      </c>
      <c r="B1497" s="81" t="n">
        <v>46244</v>
      </c>
      <c r="C1497" s="82" t="s">
        <v>173</v>
      </c>
      <c r="D1497" s="82" t="s">
        <v>530</v>
      </c>
      <c r="E1497" s="82" t="s">
        <v>529</v>
      </c>
      <c r="I1497" s="0" t="n">
        <v>25.65</v>
      </c>
      <c r="J1497" s="82" t="s">
        <v>528</v>
      </c>
      <c r="K1497" s="83" t="n">
        <v>43.1</v>
      </c>
      <c r="L1497" s="0" t="n">
        <v>607</v>
      </c>
      <c r="M1497" s="0" t="n">
        <v>500</v>
      </c>
      <c r="N1497" s="0" t="n">
        <v>1.214</v>
      </c>
      <c r="O1497" s="0" t="n">
        <v>6</v>
      </c>
      <c r="Q1497" s="82" t="s">
        <v>527</v>
      </c>
      <c r="U1497" s="0" t="str">
        <f aca="false">IF(C1497="","",IF(COUNTIF(Campaigns!$A$7:$A$300,C1497)&gt;0,"✓",IF(N(K1497)=0,"– no spend","⚠ add to Campaigns tab")))</f>
        <v>✓</v>
      </c>
      <c r="V1497" s="83" t="n">
        <f aca="false">IF(K1497="","",K1497*IF(Settings!$B$22=Settings!$C$6,1,IF(Settings!$B$22="USD",1/INDEX(Settings!$B$29:$B$40,MONTH(A1497)),INDEX(Settings!$B$29:$B$40,MONTH(A1497)))))</f>
        <v>43.1</v>
      </c>
    </row>
    <row r="1498" customFormat="false" ht="15" hidden="false" customHeight="false" outlineLevel="0" collapsed="false">
      <c r="A1498" s="81" t="n">
        <v>46244</v>
      </c>
      <c r="B1498" s="81" t="n">
        <v>46244</v>
      </c>
      <c r="C1498" s="82" t="s">
        <v>178</v>
      </c>
      <c r="D1498" s="82" t="s">
        <v>530</v>
      </c>
      <c r="E1498" s="82" t="s">
        <v>529</v>
      </c>
      <c r="I1498" s="0" t="n">
        <v>15.48</v>
      </c>
      <c r="J1498" s="82" t="s">
        <v>528</v>
      </c>
      <c r="K1498" s="83" t="n">
        <v>16.64</v>
      </c>
      <c r="L1498" s="0" t="n">
        <v>327</v>
      </c>
      <c r="M1498" s="0" t="n">
        <v>273</v>
      </c>
      <c r="N1498" s="0" t="n">
        <v>1.197802</v>
      </c>
      <c r="O1498" s="0" t="n">
        <v>2</v>
      </c>
      <c r="Q1498" s="82" t="s">
        <v>527</v>
      </c>
      <c r="U1498" s="0" t="str">
        <f aca="false">IF(C1498="","",IF(COUNTIF(Campaigns!$A$7:$A$300,C1498)&gt;0,"✓",IF(N(K1498)=0,"– no spend","⚠ add to Campaigns tab")))</f>
        <v>✓</v>
      </c>
      <c r="V1498" s="83" t="n">
        <f aca="false">IF(K1498="","",K1498*IF(Settings!$B$22=Settings!$C$6,1,IF(Settings!$B$22="USD",1/INDEX(Settings!$B$29:$B$40,MONTH(A1498)),INDEX(Settings!$B$29:$B$40,MONTH(A1498)))))</f>
        <v>16.64</v>
      </c>
    </row>
    <row r="1499" customFormat="false" ht="15" hidden="false" customHeight="false" outlineLevel="0" collapsed="false">
      <c r="A1499" s="81" t="n">
        <v>46244</v>
      </c>
      <c r="B1499" s="81" t="n">
        <v>46244</v>
      </c>
      <c r="C1499" s="82" t="s">
        <v>176</v>
      </c>
      <c r="D1499" s="82" t="s">
        <v>530</v>
      </c>
      <c r="E1499" s="82" t="s">
        <v>529</v>
      </c>
      <c r="I1499" s="0" t="n">
        <v>10.32</v>
      </c>
      <c r="J1499" s="82" t="s">
        <v>528</v>
      </c>
      <c r="K1499" s="83" t="n">
        <v>29.94</v>
      </c>
      <c r="L1499" s="0" t="n">
        <v>614</v>
      </c>
      <c r="M1499" s="0" t="n">
        <v>513</v>
      </c>
      <c r="N1499" s="0" t="n">
        <v>1.196881</v>
      </c>
      <c r="O1499" s="0" t="n">
        <v>8</v>
      </c>
      <c r="Q1499" s="82" t="s">
        <v>527</v>
      </c>
      <c r="U1499" s="0" t="str">
        <f aca="false">IF(C1499="","",IF(COUNTIF(Campaigns!$A$7:$A$300,C1499)&gt;0,"✓",IF(N(K1499)=0,"– no spend","⚠ add to Campaigns tab")))</f>
        <v>✓</v>
      </c>
      <c r="V1499" s="83" t="n">
        <f aca="false">IF(K1499="","",K1499*IF(Settings!$B$22=Settings!$C$6,1,IF(Settings!$B$22="USD",1/INDEX(Settings!$B$29:$B$40,MONTH(A1499)),INDEX(Settings!$B$29:$B$40,MONTH(A1499)))))</f>
        <v>29.94</v>
      </c>
    </row>
    <row r="1500" customFormat="false" ht="15" hidden="false" customHeight="false" outlineLevel="0" collapsed="false">
      <c r="A1500" s="81" t="n">
        <v>46244</v>
      </c>
      <c r="B1500" s="81" t="n">
        <v>46244</v>
      </c>
      <c r="C1500" s="82" t="s">
        <v>184</v>
      </c>
      <c r="D1500" s="82" t="s">
        <v>530</v>
      </c>
      <c r="E1500" s="82" t="s">
        <v>532</v>
      </c>
      <c r="F1500" s="0" t="n">
        <v>14</v>
      </c>
      <c r="G1500" s="82" t="s">
        <v>535</v>
      </c>
      <c r="H1500" s="0" t="n">
        <v>0.48642857</v>
      </c>
      <c r="I1500" s="82" t="s">
        <v>525</v>
      </c>
      <c r="J1500" s="82" t="s">
        <v>526</v>
      </c>
      <c r="K1500" s="83" t="n">
        <v>6.81</v>
      </c>
      <c r="L1500" s="0" t="n">
        <v>304</v>
      </c>
      <c r="M1500" s="0" t="n">
        <v>256</v>
      </c>
      <c r="N1500" s="0" t="n">
        <v>1.1875</v>
      </c>
      <c r="O1500" s="0" t="n">
        <v>14</v>
      </c>
      <c r="Q1500" s="82" t="s">
        <v>527</v>
      </c>
      <c r="U1500" s="0" t="str">
        <f aca="false">IF(C1500="","",IF(COUNTIF(Campaigns!$A$7:$A$300,C1500)&gt;0,"✓",IF(N(K1500)=0,"– no spend","⚠ add to Campaigns tab")))</f>
        <v>✓</v>
      </c>
      <c r="V1500" s="83" t="n">
        <f aca="false">IF(K1500="","",K1500*IF(Settings!$B$22=Settings!$C$6,1,IF(Settings!$B$22="USD",1/INDEX(Settings!$B$29:$B$40,MONTH(A1500)),INDEX(Settings!$B$29:$B$40,MONTH(A1500)))))</f>
        <v>6.81</v>
      </c>
    </row>
    <row r="1501" customFormat="false" ht="15" hidden="false" customHeight="false" outlineLevel="0" collapsed="false">
      <c r="A1501" s="81" t="n">
        <v>46244</v>
      </c>
      <c r="B1501" s="81" t="n">
        <v>46244</v>
      </c>
      <c r="C1501" s="82" t="s">
        <v>169</v>
      </c>
      <c r="D1501" s="82" t="s">
        <v>530</v>
      </c>
      <c r="E1501" s="82" t="s">
        <v>529</v>
      </c>
      <c r="F1501" s="0" t="n">
        <v>1</v>
      </c>
      <c r="G1501" s="82" t="s">
        <v>531</v>
      </c>
      <c r="H1501" s="0" t="n">
        <v>130.42</v>
      </c>
      <c r="I1501" s="0" t="n">
        <v>41.29</v>
      </c>
      <c r="J1501" s="82" t="s">
        <v>528</v>
      </c>
      <c r="K1501" s="83" t="n">
        <v>130.42</v>
      </c>
      <c r="L1501" s="0" t="n">
        <v>8555</v>
      </c>
      <c r="M1501" s="0" t="n">
        <v>5316</v>
      </c>
      <c r="N1501" s="0" t="n">
        <v>1.609293</v>
      </c>
      <c r="O1501" s="0" t="n">
        <v>95</v>
      </c>
      <c r="P1501" s="0" t="n">
        <v>1</v>
      </c>
      <c r="Q1501" s="82" t="s">
        <v>527</v>
      </c>
      <c r="U1501" s="0" t="str">
        <f aca="false">IF(C1501="","",IF(COUNTIF(Campaigns!$A$7:$A$300,C1501)&gt;0,"✓",IF(N(K1501)=0,"– no spend","⚠ add to Campaigns tab")))</f>
        <v>✓</v>
      </c>
      <c r="V1501" s="83" t="n">
        <f aca="false">IF(K1501="","",K1501*IF(Settings!$B$22=Settings!$C$6,1,IF(Settings!$B$22="USD",1/INDEX(Settings!$B$29:$B$40,MONTH(A1501)),INDEX(Settings!$B$29:$B$40,MONTH(A1501)))))</f>
        <v>130.42</v>
      </c>
    </row>
    <row r="1502" customFormat="false" ht="15" hidden="false" customHeight="false" outlineLevel="0" collapsed="false">
      <c r="A1502" s="81" t="n">
        <v>46244</v>
      </c>
      <c r="B1502" s="81" t="n">
        <v>46244</v>
      </c>
      <c r="C1502" s="82" t="s">
        <v>181</v>
      </c>
      <c r="D1502" s="82" t="s">
        <v>530</v>
      </c>
      <c r="E1502" s="82" t="s">
        <v>529</v>
      </c>
      <c r="I1502" s="0" t="n">
        <v>10.32</v>
      </c>
      <c r="J1502" s="82" t="s">
        <v>528</v>
      </c>
      <c r="K1502" s="83" t="n">
        <v>38.07</v>
      </c>
      <c r="L1502" s="0" t="n">
        <v>10804</v>
      </c>
      <c r="M1502" s="0" t="n">
        <v>7328</v>
      </c>
      <c r="N1502" s="0" t="n">
        <v>1.474345</v>
      </c>
      <c r="O1502" s="0" t="n">
        <v>907</v>
      </c>
      <c r="Q1502" s="82" t="s">
        <v>527</v>
      </c>
      <c r="U1502" s="0" t="str">
        <f aca="false">IF(C1502="","",IF(COUNTIF(Campaigns!$A$7:$A$300,C1502)&gt;0,"✓",IF(N(K1502)=0,"– no spend","⚠ add to Campaigns tab")))</f>
        <v>✓</v>
      </c>
      <c r="V1502" s="83" t="n">
        <f aca="false">IF(K1502="","",K1502*IF(Settings!$B$22=Settings!$C$6,1,IF(Settings!$B$22="USD",1/INDEX(Settings!$B$29:$B$40,MONTH(A1502)),INDEX(Settings!$B$29:$B$40,MONTH(A1502)))))</f>
        <v>38.07</v>
      </c>
    </row>
    <row r="1503" customFormat="false" ht="15" hidden="false" customHeight="false" outlineLevel="0" collapsed="false">
      <c r="A1503" s="81" t="n">
        <v>46245</v>
      </c>
      <c r="B1503" s="81" t="n">
        <v>46245</v>
      </c>
      <c r="C1503" s="82" t="s">
        <v>177</v>
      </c>
      <c r="D1503" s="82" t="s">
        <v>530</v>
      </c>
      <c r="E1503" s="82" t="s">
        <v>529</v>
      </c>
      <c r="I1503" s="0" t="n">
        <v>20.65</v>
      </c>
      <c r="J1503" s="82" t="s">
        <v>528</v>
      </c>
      <c r="K1503" s="83" t="n">
        <v>20.35</v>
      </c>
      <c r="L1503" s="0" t="n">
        <v>6931</v>
      </c>
      <c r="M1503" s="0" t="n">
        <v>4720</v>
      </c>
      <c r="N1503" s="0" t="n">
        <v>1.468432</v>
      </c>
      <c r="O1503" s="0" t="n">
        <v>898</v>
      </c>
      <c r="Q1503" s="82" t="s">
        <v>527</v>
      </c>
      <c r="U1503" s="0" t="str">
        <f aca="false">IF(C1503="","",IF(COUNTIF(Campaigns!$A$7:$A$300,C1503)&gt;0,"✓",IF(N(K1503)=0,"– no spend","⚠ add to Campaigns tab")))</f>
        <v>✓</v>
      </c>
      <c r="V1503" s="83" t="n">
        <f aca="false">IF(K1503="","",K1503*IF(Settings!$B$22=Settings!$C$6,1,IF(Settings!$B$22="USD",1/INDEX(Settings!$B$29:$B$40,MONTH(A1503)),INDEX(Settings!$B$29:$B$40,MONTH(A1503)))))</f>
        <v>20.35</v>
      </c>
    </row>
    <row r="1504" customFormat="false" ht="15" hidden="false" customHeight="false" outlineLevel="0" collapsed="false">
      <c r="A1504" s="81" t="n">
        <v>46245</v>
      </c>
      <c r="B1504" s="81" t="n">
        <v>46245</v>
      </c>
      <c r="C1504" s="82" t="s">
        <v>180</v>
      </c>
      <c r="D1504" s="82" t="s">
        <v>530</v>
      </c>
      <c r="E1504" s="82" t="s">
        <v>529</v>
      </c>
      <c r="I1504" s="0" t="n">
        <v>10.32</v>
      </c>
      <c r="J1504" s="82" t="s">
        <v>528</v>
      </c>
      <c r="K1504" s="83" t="n">
        <v>20.06</v>
      </c>
      <c r="L1504" s="0" t="n">
        <v>7016</v>
      </c>
      <c r="M1504" s="0" t="n">
        <v>5167</v>
      </c>
      <c r="N1504" s="0" t="n">
        <v>1.357848</v>
      </c>
      <c r="O1504" s="0" t="n">
        <v>407</v>
      </c>
      <c r="Q1504" s="82" t="s">
        <v>527</v>
      </c>
      <c r="U1504" s="0" t="str">
        <f aca="false">IF(C1504="","",IF(COUNTIF(Campaigns!$A$7:$A$300,C1504)&gt;0,"✓",IF(N(K1504)=0,"– no spend","⚠ add to Campaigns tab")))</f>
        <v>✓</v>
      </c>
      <c r="V1504" s="83" t="n">
        <f aca="false">IF(K1504="","",K1504*IF(Settings!$B$22=Settings!$C$6,1,IF(Settings!$B$22="USD",1/INDEX(Settings!$B$29:$B$40,MONTH(A1504)),INDEX(Settings!$B$29:$B$40,MONTH(A1504)))))</f>
        <v>20.06</v>
      </c>
    </row>
    <row r="1505" customFormat="false" ht="15" hidden="false" customHeight="false" outlineLevel="0" collapsed="false">
      <c r="A1505" s="81" t="n">
        <v>46245</v>
      </c>
      <c r="B1505" s="81" t="n">
        <v>46245</v>
      </c>
      <c r="C1505" s="82" t="s">
        <v>172</v>
      </c>
      <c r="D1505" s="82" t="s">
        <v>530</v>
      </c>
      <c r="E1505" s="82" t="s">
        <v>529</v>
      </c>
      <c r="I1505" s="0" t="n">
        <v>20.65</v>
      </c>
      <c r="J1505" s="82" t="s">
        <v>528</v>
      </c>
      <c r="K1505" s="83" t="n">
        <v>23.25</v>
      </c>
      <c r="L1505" s="0" t="n">
        <v>481</v>
      </c>
      <c r="M1505" s="0" t="n">
        <v>413</v>
      </c>
      <c r="N1505" s="0" t="n">
        <v>1.164649</v>
      </c>
      <c r="O1505" s="0" t="n">
        <v>3</v>
      </c>
      <c r="Q1505" s="82" t="s">
        <v>527</v>
      </c>
      <c r="U1505" s="0" t="str">
        <f aca="false">IF(C1505="","",IF(COUNTIF(Campaigns!$A$7:$A$300,C1505)&gt;0,"✓",IF(N(K1505)=0,"– no spend","⚠ add to Campaigns tab")))</f>
        <v>✓</v>
      </c>
      <c r="V1505" s="83" t="n">
        <f aca="false">IF(K1505="","",K1505*IF(Settings!$B$22=Settings!$C$6,1,IF(Settings!$B$22="USD",1/INDEX(Settings!$B$29:$B$40,MONTH(A1505)),INDEX(Settings!$B$29:$B$40,MONTH(A1505)))))</f>
        <v>23.25</v>
      </c>
    </row>
    <row r="1506" customFormat="false" ht="15" hidden="false" customHeight="false" outlineLevel="0" collapsed="false">
      <c r="A1506" s="81" t="n">
        <v>46245</v>
      </c>
      <c r="B1506" s="81" t="n">
        <v>46245</v>
      </c>
      <c r="C1506" s="82" t="s">
        <v>173</v>
      </c>
      <c r="D1506" s="82" t="s">
        <v>530</v>
      </c>
      <c r="E1506" s="82" t="s">
        <v>529</v>
      </c>
      <c r="I1506" s="0" t="n">
        <v>25.65</v>
      </c>
      <c r="J1506" s="82" t="s">
        <v>528</v>
      </c>
      <c r="K1506" s="83" t="n">
        <v>57.69</v>
      </c>
      <c r="L1506" s="0" t="n">
        <v>1017</v>
      </c>
      <c r="M1506" s="0" t="n">
        <v>781</v>
      </c>
      <c r="N1506" s="0" t="n">
        <v>1.302177</v>
      </c>
      <c r="O1506" s="0" t="n">
        <v>12</v>
      </c>
      <c r="Q1506" s="82" t="s">
        <v>527</v>
      </c>
      <c r="U1506" s="0" t="str">
        <f aca="false">IF(C1506="","",IF(COUNTIF(Campaigns!$A$7:$A$300,C1506)&gt;0,"✓",IF(N(K1506)=0,"– no spend","⚠ add to Campaigns tab")))</f>
        <v>✓</v>
      </c>
      <c r="V1506" s="83" t="n">
        <f aca="false">IF(K1506="","",K1506*IF(Settings!$B$22=Settings!$C$6,1,IF(Settings!$B$22="USD",1/INDEX(Settings!$B$29:$B$40,MONTH(A1506)),INDEX(Settings!$B$29:$B$40,MONTH(A1506)))))</f>
        <v>57.69</v>
      </c>
    </row>
    <row r="1507" customFormat="false" ht="15" hidden="false" customHeight="false" outlineLevel="0" collapsed="false">
      <c r="A1507" s="81" t="n">
        <v>46245</v>
      </c>
      <c r="B1507" s="81" t="n">
        <v>46245</v>
      </c>
      <c r="C1507" s="82" t="s">
        <v>178</v>
      </c>
      <c r="D1507" s="82" t="s">
        <v>530</v>
      </c>
      <c r="E1507" s="82" t="s">
        <v>529</v>
      </c>
      <c r="I1507" s="0" t="n">
        <v>15.48</v>
      </c>
      <c r="J1507" s="82" t="s">
        <v>528</v>
      </c>
      <c r="K1507" s="83" t="n">
        <v>37.61</v>
      </c>
      <c r="L1507" s="0" t="n">
        <v>615</v>
      </c>
      <c r="M1507" s="0" t="n">
        <v>461</v>
      </c>
      <c r="N1507" s="0" t="n">
        <v>1.334056</v>
      </c>
      <c r="O1507" s="0" t="n">
        <v>4</v>
      </c>
      <c r="Q1507" s="82" t="s">
        <v>527</v>
      </c>
      <c r="U1507" s="0" t="str">
        <f aca="false">IF(C1507="","",IF(COUNTIF(Campaigns!$A$7:$A$300,C1507)&gt;0,"✓",IF(N(K1507)=0,"– no spend","⚠ add to Campaigns tab")))</f>
        <v>✓</v>
      </c>
      <c r="V1507" s="83" t="n">
        <f aca="false">IF(K1507="","",K1507*IF(Settings!$B$22=Settings!$C$6,1,IF(Settings!$B$22="USD",1/INDEX(Settings!$B$29:$B$40,MONTH(A1507)),INDEX(Settings!$B$29:$B$40,MONTH(A1507)))))</f>
        <v>37.61</v>
      </c>
    </row>
    <row r="1508" customFormat="false" ht="15" hidden="false" customHeight="false" outlineLevel="0" collapsed="false">
      <c r="A1508" s="81" t="n">
        <v>46245</v>
      </c>
      <c r="B1508" s="81" t="n">
        <v>46245</v>
      </c>
      <c r="C1508" s="82" t="s">
        <v>176</v>
      </c>
      <c r="D1508" s="82" t="s">
        <v>530</v>
      </c>
      <c r="E1508" s="82" t="s">
        <v>529</v>
      </c>
      <c r="I1508" s="0" t="n">
        <v>10.32</v>
      </c>
      <c r="J1508" s="82" t="s">
        <v>528</v>
      </c>
      <c r="K1508" s="83" t="n">
        <v>21.85</v>
      </c>
      <c r="L1508" s="0" t="n">
        <v>480</v>
      </c>
      <c r="M1508" s="0" t="n">
        <v>389</v>
      </c>
      <c r="N1508" s="0" t="n">
        <v>1.233933</v>
      </c>
      <c r="O1508" s="0" t="n">
        <v>6</v>
      </c>
      <c r="Q1508" s="82" t="s">
        <v>527</v>
      </c>
      <c r="U1508" s="0" t="str">
        <f aca="false">IF(C1508="","",IF(COUNTIF(Campaigns!$A$7:$A$300,C1508)&gt;0,"✓",IF(N(K1508)=0,"– no spend","⚠ add to Campaigns tab")))</f>
        <v>✓</v>
      </c>
      <c r="V1508" s="83" t="n">
        <f aca="false">IF(K1508="","",K1508*IF(Settings!$B$22=Settings!$C$6,1,IF(Settings!$B$22="USD",1/INDEX(Settings!$B$29:$B$40,MONTH(A1508)),INDEX(Settings!$B$29:$B$40,MONTH(A1508)))))</f>
        <v>21.85</v>
      </c>
    </row>
    <row r="1509" customFormat="false" ht="15" hidden="false" customHeight="false" outlineLevel="0" collapsed="false">
      <c r="A1509" s="81" t="n">
        <v>46245</v>
      </c>
      <c r="B1509" s="81" t="n">
        <v>46245</v>
      </c>
      <c r="C1509" s="82" t="s">
        <v>184</v>
      </c>
      <c r="D1509" s="82" t="s">
        <v>530</v>
      </c>
      <c r="E1509" s="82" t="s">
        <v>532</v>
      </c>
      <c r="F1509" s="0" t="n">
        <v>30</v>
      </c>
      <c r="G1509" s="82" t="s">
        <v>535</v>
      </c>
      <c r="H1509" s="0" t="n">
        <v>0.52233333</v>
      </c>
      <c r="I1509" s="82" t="s">
        <v>525</v>
      </c>
      <c r="J1509" s="82" t="s">
        <v>526</v>
      </c>
      <c r="K1509" s="83" t="n">
        <v>15.67</v>
      </c>
      <c r="L1509" s="0" t="n">
        <v>345</v>
      </c>
      <c r="M1509" s="0" t="n">
        <v>211</v>
      </c>
      <c r="N1509" s="0" t="n">
        <v>1.635071</v>
      </c>
      <c r="O1509" s="0" t="n">
        <v>25</v>
      </c>
      <c r="Q1509" s="82" t="s">
        <v>527</v>
      </c>
      <c r="U1509" s="0" t="str">
        <f aca="false">IF(C1509="","",IF(COUNTIF(Campaigns!$A$7:$A$300,C1509)&gt;0,"✓",IF(N(K1509)=0,"– no spend","⚠ add to Campaigns tab")))</f>
        <v>✓</v>
      </c>
      <c r="V1509" s="83" t="n">
        <f aca="false">IF(K1509="","",K1509*IF(Settings!$B$22=Settings!$C$6,1,IF(Settings!$B$22="USD",1/INDEX(Settings!$B$29:$B$40,MONTH(A1509)),INDEX(Settings!$B$29:$B$40,MONTH(A1509)))))</f>
        <v>15.67</v>
      </c>
    </row>
    <row r="1510" customFormat="false" ht="15" hidden="false" customHeight="false" outlineLevel="0" collapsed="false">
      <c r="A1510" s="81" t="n">
        <v>46245</v>
      </c>
      <c r="B1510" s="81" t="n">
        <v>46245</v>
      </c>
      <c r="C1510" s="82" t="s">
        <v>169</v>
      </c>
      <c r="D1510" s="82" t="s">
        <v>530</v>
      </c>
      <c r="E1510" s="82" t="s">
        <v>529</v>
      </c>
      <c r="F1510" s="0" t="n">
        <v>4</v>
      </c>
      <c r="G1510" s="82" t="s">
        <v>531</v>
      </c>
      <c r="H1510" s="0" t="n">
        <v>21.56</v>
      </c>
      <c r="I1510" s="0" t="n">
        <v>41.29</v>
      </c>
      <c r="J1510" s="82" t="s">
        <v>528</v>
      </c>
      <c r="K1510" s="83" t="n">
        <v>86.24</v>
      </c>
      <c r="L1510" s="0" t="n">
        <v>6084</v>
      </c>
      <c r="M1510" s="0" t="n">
        <v>3281</v>
      </c>
      <c r="N1510" s="0" t="n">
        <v>1.854313</v>
      </c>
      <c r="O1510" s="0" t="n">
        <v>54</v>
      </c>
      <c r="P1510" s="0" t="n">
        <v>4</v>
      </c>
      <c r="Q1510" s="82" t="s">
        <v>527</v>
      </c>
      <c r="U1510" s="0" t="str">
        <f aca="false">IF(C1510="","",IF(COUNTIF(Campaigns!$A$7:$A$300,C1510)&gt;0,"✓",IF(N(K1510)=0,"– no spend","⚠ add to Campaigns tab")))</f>
        <v>✓</v>
      </c>
      <c r="V1510" s="83" t="n">
        <f aca="false">IF(K1510="","",K1510*IF(Settings!$B$22=Settings!$C$6,1,IF(Settings!$B$22="USD",1/INDEX(Settings!$B$29:$B$40,MONTH(A1510)),INDEX(Settings!$B$29:$B$40,MONTH(A1510)))))</f>
        <v>86.24</v>
      </c>
    </row>
    <row r="1511" customFormat="false" ht="15" hidden="false" customHeight="false" outlineLevel="0" collapsed="false">
      <c r="A1511" s="81" t="n">
        <v>46245</v>
      </c>
      <c r="B1511" s="81" t="n">
        <v>46245</v>
      </c>
      <c r="C1511" s="82" t="s">
        <v>181</v>
      </c>
      <c r="D1511" s="82" t="s">
        <v>530</v>
      </c>
      <c r="E1511" s="82" t="s">
        <v>529</v>
      </c>
      <c r="I1511" s="0" t="n">
        <v>10.32</v>
      </c>
      <c r="J1511" s="82" t="s">
        <v>528</v>
      </c>
      <c r="K1511" s="83" t="n">
        <v>19.78</v>
      </c>
      <c r="L1511" s="0" t="n">
        <v>5345</v>
      </c>
      <c r="M1511" s="0" t="n">
        <v>3677</v>
      </c>
      <c r="N1511" s="0" t="n">
        <v>1.453631</v>
      </c>
      <c r="O1511" s="0" t="n">
        <v>350</v>
      </c>
      <c r="P1511" s="0" t="n">
        <v>1</v>
      </c>
      <c r="Q1511" s="82" t="s">
        <v>527</v>
      </c>
      <c r="U1511" s="0" t="str">
        <f aca="false">IF(C1511="","",IF(COUNTIF(Campaigns!$A$7:$A$300,C1511)&gt;0,"✓",IF(N(K1511)=0,"– no spend","⚠ add to Campaigns tab")))</f>
        <v>✓</v>
      </c>
      <c r="V1511" s="83" t="n">
        <f aca="false">IF(K1511="","",K1511*IF(Settings!$B$22=Settings!$C$6,1,IF(Settings!$B$22="USD",1/INDEX(Settings!$B$29:$B$40,MONTH(A1511)),INDEX(Settings!$B$29:$B$40,MONTH(A1511)))))</f>
        <v>19.78</v>
      </c>
    </row>
    <row r="1512" customFormat="false" ht="15" hidden="false" customHeight="false" outlineLevel="0" collapsed="false">
      <c r="A1512" s="81" t="n">
        <v>46246</v>
      </c>
      <c r="B1512" s="81" t="n">
        <v>46246</v>
      </c>
      <c r="C1512" s="82" t="s">
        <v>177</v>
      </c>
      <c r="D1512" s="82" t="s">
        <v>530</v>
      </c>
      <c r="E1512" s="82" t="s">
        <v>529</v>
      </c>
      <c r="F1512" s="0" t="n">
        <v>2</v>
      </c>
      <c r="G1512" s="82" t="s">
        <v>524</v>
      </c>
      <c r="H1512" s="0" t="n">
        <v>15.745</v>
      </c>
      <c r="I1512" s="0" t="n">
        <v>20.65</v>
      </c>
      <c r="J1512" s="82" t="s">
        <v>528</v>
      </c>
      <c r="K1512" s="83" t="n">
        <v>31.49</v>
      </c>
      <c r="L1512" s="0" t="n">
        <v>5387</v>
      </c>
      <c r="M1512" s="0" t="n">
        <v>4070</v>
      </c>
      <c r="N1512" s="0" t="n">
        <v>1.323587</v>
      </c>
      <c r="O1512" s="0" t="n">
        <v>242</v>
      </c>
      <c r="P1512" s="0" t="n">
        <v>2</v>
      </c>
      <c r="Q1512" s="82" t="s">
        <v>527</v>
      </c>
      <c r="U1512" s="0" t="str">
        <f aca="false">IF(C1512="","",IF(COUNTIF(Campaigns!$A$7:$A$300,C1512)&gt;0,"✓",IF(N(K1512)=0,"– no spend","⚠ add to Campaigns tab")))</f>
        <v>✓</v>
      </c>
      <c r="V1512" s="83" t="n">
        <f aca="false">IF(K1512="","",K1512*IF(Settings!$B$22=Settings!$C$6,1,IF(Settings!$B$22="USD",1/INDEX(Settings!$B$29:$B$40,MONTH(A1512)),INDEX(Settings!$B$29:$B$40,MONTH(A1512)))))</f>
        <v>31.49</v>
      </c>
    </row>
    <row r="1513" customFormat="false" ht="15" hidden="false" customHeight="false" outlineLevel="0" collapsed="false">
      <c r="A1513" s="81" t="n">
        <v>46246</v>
      </c>
      <c r="B1513" s="81" t="n">
        <v>46246</v>
      </c>
      <c r="C1513" s="82" t="s">
        <v>180</v>
      </c>
      <c r="D1513" s="82" t="s">
        <v>530</v>
      </c>
      <c r="E1513" s="82" t="s">
        <v>529</v>
      </c>
      <c r="F1513" s="0" t="n">
        <v>1</v>
      </c>
      <c r="G1513" s="82" t="s">
        <v>524</v>
      </c>
      <c r="H1513" s="0" t="n">
        <v>28.73</v>
      </c>
      <c r="I1513" s="0" t="n">
        <v>10.32</v>
      </c>
      <c r="J1513" s="82" t="s">
        <v>528</v>
      </c>
      <c r="K1513" s="83" t="n">
        <v>28.73</v>
      </c>
      <c r="L1513" s="0" t="n">
        <v>26724</v>
      </c>
      <c r="M1513" s="0" t="n">
        <v>21158</v>
      </c>
      <c r="N1513" s="0" t="n">
        <v>1.263068</v>
      </c>
      <c r="O1513" s="0" t="n">
        <v>576</v>
      </c>
      <c r="P1513" s="0" t="n">
        <v>1</v>
      </c>
      <c r="Q1513" s="82" t="s">
        <v>527</v>
      </c>
      <c r="U1513" s="0" t="str">
        <f aca="false">IF(C1513="","",IF(COUNTIF(Campaigns!$A$7:$A$300,C1513)&gt;0,"✓",IF(N(K1513)=0,"– no spend","⚠ add to Campaigns tab")))</f>
        <v>✓</v>
      </c>
      <c r="V1513" s="83" t="n">
        <f aca="false">IF(K1513="","",K1513*IF(Settings!$B$22=Settings!$C$6,1,IF(Settings!$B$22="USD",1/INDEX(Settings!$B$29:$B$40,MONTH(A1513)),INDEX(Settings!$B$29:$B$40,MONTH(A1513)))))</f>
        <v>28.73</v>
      </c>
    </row>
    <row r="1514" customFormat="false" ht="15" hidden="false" customHeight="false" outlineLevel="0" collapsed="false">
      <c r="A1514" s="81" t="n">
        <v>46246</v>
      </c>
      <c r="B1514" s="81" t="n">
        <v>46246</v>
      </c>
      <c r="C1514" s="82" t="s">
        <v>172</v>
      </c>
      <c r="D1514" s="82" t="s">
        <v>530</v>
      </c>
      <c r="E1514" s="82" t="s">
        <v>529</v>
      </c>
      <c r="I1514" s="0" t="n">
        <v>20.65</v>
      </c>
      <c r="J1514" s="82" t="s">
        <v>528</v>
      </c>
      <c r="K1514" s="83" t="n">
        <v>29.31</v>
      </c>
      <c r="L1514" s="0" t="n">
        <v>433</v>
      </c>
      <c r="M1514" s="0" t="n">
        <v>369</v>
      </c>
      <c r="N1514" s="0" t="n">
        <v>1.173442</v>
      </c>
      <c r="O1514" s="0" t="n">
        <v>4</v>
      </c>
      <c r="Q1514" s="82" t="s">
        <v>527</v>
      </c>
      <c r="U1514" s="0" t="str">
        <f aca="false">IF(C1514="","",IF(COUNTIF(Campaigns!$A$7:$A$300,C1514)&gt;0,"✓",IF(N(K1514)=0,"– no spend","⚠ add to Campaigns tab")))</f>
        <v>✓</v>
      </c>
      <c r="V1514" s="83" t="n">
        <f aca="false">IF(K1514="","",K1514*IF(Settings!$B$22=Settings!$C$6,1,IF(Settings!$B$22="USD",1/INDEX(Settings!$B$29:$B$40,MONTH(A1514)),INDEX(Settings!$B$29:$B$40,MONTH(A1514)))))</f>
        <v>29.31</v>
      </c>
    </row>
    <row r="1515" customFormat="false" ht="15" hidden="false" customHeight="false" outlineLevel="0" collapsed="false">
      <c r="A1515" s="81" t="n">
        <v>46246</v>
      </c>
      <c r="B1515" s="81" t="n">
        <v>46246</v>
      </c>
      <c r="C1515" s="82" t="s">
        <v>173</v>
      </c>
      <c r="D1515" s="82" t="s">
        <v>530</v>
      </c>
      <c r="E1515" s="82" t="s">
        <v>529</v>
      </c>
      <c r="F1515" s="0" t="n">
        <v>2</v>
      </c>
      <c r="G1515" s="82" t="s">
        <v>524</v>
      </c>
      <c r="H1515" s="0" t="n">
        <v>39.23</v>
      </c>
      <c r="I1515" s="0" t="n">
        <v>25.65</v>
      </c>
      <c r="J1515" s="82" t="s">
        <v>528</v>
      </c>
      <c r="K1515" s="83" t="n">
        <v>78.46</v>
      </c>
      <c r="L1515" s="0" t="n">
        <v>1296</v>
      </c>
      <c r="M1515" s="0" t="n">
        <v>1083</v>
      </c>
      <c r="N1515" s="0" t="n">
        <v>1.196676</v>
      </c>
      <c r="O1515" s="0" t="n">
        <v>16</v>
      </c>
      <c r="P1515" s="0" t="n">
        <v>2</v>
      </c>
      <c r="Q1515" s="82" t="s">
        <v>527</v>
      </c>
      <c r="U1515" s="0" t="str">
        <f aca="false">IF(C1515="","",IF(COUNTIF(Campaigns!$A$7:$A$300,C1515)&gt;0,"✓",IF(N(K1515)=0,"– no spend","⚠ add to Campaigns tab")))</f>
        <v>✓</v>
      </c>
      <c r="V1515" s="83" t="n">
        <f aca="false">IF(K1515="","",K1515*IF(Settings!$B$22=Settings!$C$6,1,IF(Settings!$B$22="USD",1/INDEX(Settings!$B$29:$B$40,MONTH(A1515)),INDEX(Settings!$B$29:$B$40,MONTH(A1515)))))</f>
        <v>78.46</v>
      </c>
    </row>
    <row r="1516" customFormat="false" ht="15" hidden="false" customHeight="false" outlineLevel="0" collapsed="false">
      <c r="A1516" s="81" t="n">
        <v>46246</v>
      </c>
      <c r="B1516" s="81" t="n">
        <v>46246</v>
      </c>
      <c r="C1516" s="82" t="s">
        <v>178</v>
      </c>
      <c r="D1516" s="82" t="s">
        <v>530</v>
      </c>
      <c r="E1516" s="82" t="s">
        <v>529</v>
      </c>
      <c r="F1516" s="0" t="n">
        <v>3</v>
      </c>
      <c r="G1516" s="82" t="s">
        <v>524</v>
      </c>
      <c r="H1516" s="0" t="n">
        <v>16.75666667</v>
      </c>
      <c r="I1516" s="0" t="n">
        <v>15.48</v>
      </c>
      <c r="J1516" s="82" t="s">
        <v>528</v>
      </c>
      <c r="K1516" s="83" t="n">
        <v>50.27</v>
      </c>
      <c r="L1516" s="0" t="n">
        <v>771</v>
      </c>
      <c r="M1516" s="0" t="n">
        <v>632</v>
      </c>
      <c r="N1516" s="0" t="n">
        <v>1.219937</v>
      </c>
      <c r="O1516" s="0" t="n">
        <v>10</v>
      </c>
      <c r="P1516" s="0" t="n">
        <v>4</v>
      </c>
      <c r="Q1516" s="82" t="s">
        <v>527</v>
      </c>
      <c r="U1516" s="0" t="str">
        <f aca="false">IF(C1516="","",IF(COUNTIF(Campaigns!$A$7:$A$300,C1516)&gt;0,"✓",IF(N(K1516)=0,"– no spend","⚠ add to Campaigns tab")))</f>
        <v>✓</v>
      </c>
      <c r="V1516" s="83" t="n">
        <f aca="false">IF(K1516="","",K1516*IF(Settings!$B$22=Settings!$C$6,1,IF(Settings!$B$22="USD",1/INDEX(Settings!$B$29:$B$40,MONTH(A1516)),INDEX(Settings!$B$29:$B$40,MONTH(A1516)))))</f>
        <v>50.27</v>
      </c>
    </row>
    <row r="1517" customFormat="false" ht="15" hidden="false" customHeight="false" outlineLevel="0" collapsed="false">
      <c r="A1517" s="81" t="n">
        <v>46246</v>
      </c>
      <c r="B1517" s="81" t="n">
        <v>46246</v>
      </c>
      <c r="C1517" s="82" t="s">
        <v>176</v>
      </c>
      <c r="D1517" s="82" t="s">
        <v>530</v>
      </c>
      <c r="E1517" s="82" t="s">
        <v>529</v>
      </c>
      <c r="F1517" s="0" t="n">
        <v>1</v>
      </c>
      <c r="G1517" s="82" t="s">
        <v>524</v>
      </c>
      <c r="H1517" s="0" t="n">
        <v>30.99</v>
      </c>
      <c r="I1517" s="0" t="n">
        <v>10.32</v>
      </c>
      <c r="J1517" s="82" t="s">
        <v>528</v>
      </c>
      <c r="K1517" s="83" t="n">
        <v>30.99</v>
      </c>
      <c r="L1517" s="0" t="n">
        <v>488</v>
      </c>
      <c r="M1517" s="0" t="n">
        <v>436</v>
      </c>
      <c r="N1517" s="0" t="n">
        <v>1.119266</v>
      </c>
      <c r="O1517" s="0" t="n">
        <v>6</v>
      </c>
      <c r="P1517" s="0" t="n">
        <v>1</v>
      </c>
      <c r="Q1517" s="82" t="s">
        <v>527</v>
      </c>
      <c r="U1517" s="0" t="str">
        <f aca="false">IF(C1517="","",IF(COUNTIF(Campaigns!$A$7:$A$300,C1517)&gt;0,"✓",IF(N(K1517)=0,"– no spend","⚠ add to Campaigns tab")))</f>
        <v>✓</v>
      </c>
      <c r="V1517" s="83" t="n">
        <f aca="false">IF(K1517="","",K1517*IF(Settings!$B$22=Settings!$C$6,1,IF(Settings!$B$22="USD",1/INDEX(Settings!$B$29:$B$40,MONTH(A1517)),INDEX(Settings!$B$29:$B$40,MONTH(A1517)))))</f>
        <v>30.99</v>
      </c>
    </row>
    <row r="1518" customFormat="false" ht="15" hidden="false" customHeight="false" outlineLevel="0" collapsed="false">
      <c r="A1518" s="81" t="n">
        <v>46246</v>
      </c>
      <c r="B1518" s="81" t="n">
        <v>46246</v>
      </c>
      <c r="C1518" s="82" t="s">
        <v>184</v>
      </c>
      <c r="D1518" s="82" t="s">
        <v>530</v>
      </c>
      <c r="E1518" s="82" t="s">
        <v>532</v>
      </c>
      <c r="F1518" s="0" t="n">
        <v>36</v>
      </c>
      <c r="G1518" s="82" t="s">
        <v>535</v>
      </c>
      <c r="H1518" s="0" t="n">
        <v>0.38916667</v>
      </c>
      <c r="I1518" s="82" t="s">
        <v>525</v>
      </c>
      <c r="J1518" s="82" t="s">
        <v>526</v>
      </c>
      <c r="K1518" s="83" t="n">
        <v>14.01</v>
      </c>
      <c r="L1518" s="0" t="n">
        <v>246</v>
      </c>
      <c r="M1518" s="0" t="n">
        <v>159</v>
      </c>
      <c r="N1518" s="0" t="n">
        <v>1.54717</v>
      </c>
      <c r="O1518" s="0" t="n">
        <v>26</v>
      </c>
      <c r="Q1518" s="82" t="s">
        <v>527</v>
      </c>
      <c r="U1518" s="0" t="str">
        <f aca="false">IF(C1518="","",IF(COUNTIF(Campaigns!$A$7:$A$300,C1518)&gt;0,"✓",IF(N(K1518)=0,"– no spend","⚠ add to Campaigns tab")))</f>
        <v>✓</v>
      </c>
      <c r="V1518" s="83" t="n">
        <f aca="false">IF(K1518="","",K1518*IF(Settings!$B$22=Settings!$C$6,1,IF(Settings!$B$22="USD",1/INDEX(Settings!$B$29:$B$40,MONTH(A1518)),INDEX(Settings!$B$29:$B$40,MONTH(A1518)))))</f>
        <v>14.01</v>
      </c>
    </row>
    <row r="1519" customFormat="false" ht="15" hidden="false" customHeight="false" outlineLevel="0" collapsed="false">
      <c r="A1519" s="81" t="n">
        <v>46246</v>
      </c>
      <c r="B1519" s="81" t="n">
        <v>46246</v>
      </c>
      <c r="C1519" s="82" t="s">
        <v>169</v>
      </c>
      <c r="D1519" s="82" t="s">
        <v>530</v>
      </c>
      <c r="E1519" s="82" t="s">
        <v>529</v>
      </c>
      <c r="F1519" s="0" t="n">
        <v>6</v>
      </c>
      <c r="G1519" s="82" t="s">
        <v>531</v>
      </c>
      <c r="H1519" s="0" t="n">
        <v>17.06166667</v>
      </c>
      <c r="I1519" s="0" t="n">
        <v>41.29</v>
      </c>
      <c r="J1519" s="82" t="s">
        <v>528</v>
      </c>
      <c r="K1519" s="83" t="n">
        <v>102.37</v>
      </c>
      <c r="L1519" s="0" t="n">
        <v>7303</v>
      </c>
      <c r="M1519" s="0" t="n">
        <v>4287</v>
      </c>
      <c r="N1519" s="0" t="n">
        <v>1.703522</v>
      </c>
      <c r="O1519" s="0" t="n">
        <v>67</v>
      </c>
      <c r="P1519" s="0" t="n">
        <v>6</v>
      </c>
      <c r="Q1519" s="82" t="s">
        <v>527</v>
      </c>
      <c r="U1519" s="0" t="str">
        <f aca="false">IF(C1519="","",IF(COUNTIF(Campaigns!$A$7:$A$300,C1519)&gt;0,"✓",IF(N(K1519)=0,"– no spend","⚠ add to Campaigns tab")))</f>
        <v>✓</v>
      </c>
      <c r="V1519" s="83" t="n">
        <f aca="false">IF(K1519="","",K1519*IF(Settings!$B$22=Settings!$C$6,1,IF(Settings!$B$22="USD",1/INDEX(Settings!$B$29:$B$40,MONTH(A1519)),INDEX(Settings!$B$29:$B$40,MONTH(A1519)))))</f>
        <v>102.37</v>
      </c>
    </row>
    <row r="1520" customFormat="false" ht="15" hidden="false" customHeight="false" outlineLevel="0" collapsed="false">
      <c r="A1520" s="81" t="n">
        <v>46246</v>
      </c>
      <c r="B1520" s="81" t="n">
        <v>46246</v>
      </c>
      <c r="C1520" s="82" t="s">
        <v>181</v>
      </c>
      <c r="D1520" s="82" t="s">
        <v>530</v>
      </c>
      <c r="E1520" s="82" t="s">
        <v>529</v>
      </c>
      <c r="F1520" s="0" t="n">
        <v>2</v>
      </c>
      <c r="G1520" s="82" t="s">
        <v>524</v>
      </c>
      <c r="H1520" s="0" t="n">
        <v>16.955</v>
      </c>
      <c r="I1520" s="0" t="n">
        <v>10.32</v>
      </c>
      <c r="J1520" s="82" t="s">
        <v>528</v>
      </c>
      <c r="K1520" s="83" t="n">
        <v>33.91</v>
      </c>
      <c r="L1520" s="0" t="n">
        <v>4643</v>
      </c>
      <c r="M1520" s="0" t="n">
        <v>3482</v>
      </c>
      <c r="N1520" s="0" t="n">
        <v>1.333429</v>
      </c>
      <c r="O1520" s="0" t="n">
        <v>60</v>
      </c>
      <c r="P1520" s="0" t="n">
        <v>2</v>
      </c>
      <c r="Q1520" s="82" t="s">
        <v>527</v>
      </c>
      <c r="U1520" s="0" t="str">
        <f aca="false">IF(C1520="","",IF(COUNTIF(Campaigns!$A$7:$A$300,C1520)&gt;0,"✓",IF(N(K1520)=0,"– no spend","⚠ add to Campaigns tab")))</f>
        <v>✓</v>
      </c>
      <c r="V1520" s="83" t="n">
        <f aca="false">IF(K1520="","",K1520*IF(Settings!$B$22=Settings!$C$6,1,IF(Settings!$B$22="USD",1/INDEX(Settings!$B$29:$B$40,MONTH(A1520)),INDEX(Settings!$B$29:$B$40,MONTH(A1520)))))</f>
        <v>33.91</v>
      </c>
    </row>
    <row r="1521" customFormat="false" ht="15" hidden="false" customHeight="false" outlineLevel="0" collapsed="false">
      <c r="A1521" s="81" t="n">
        <v>46247</v>
      </c>
      <c r="B1521" s="81" t="n">
        <v>46247</v>
      </c>
      <c r="C1521" s="82" t="s">
        <v>177</v>
      </c>
      <c r="D1521" s="82" t="s">
        <v>530</v>
      </c>
      <c r="E1521" s="82" t="s">
        <v>529</v>
      </c>
      <c r="F1521" s="0" t="n">
        <v>2</v>
      </c>
      <c r="G1521" s="82" t="s">
        <v>524</v>
      </c>
      <c r="H1521" s="0" t="n">
        <v>12.425</v>
      </c>
      <c r="I1521" s="0" t="n">
        <v>20.65</v>
      </c>
      <c r="J1521" s="82" t="s">
        <v>528</v>
      </c>
      <c r="K1521" s="83" t="n">
        <v>24.85</v>
      </c>
      <c r="L1521" s="0" t="n">
        <v>1235</v>
      </c>
      <c r="M1521" s="0" t="n">
        <v>1054</v>
      </c>
      <c r="N1521" s="0" t="n">
        <v>1.171727</v>
      </c>
      <c r="O1521" s="0" t="n">
        <v>12</v>
      </c>
      <c r="P1521" s="0" t="n">
        <v>2</v>
      </c>
      <c r="Q1521" s="82" t="s">
        <v>527</v>
      </c>
      <c r="U1521" s="0" t="str">
        <f aca="false">IF(C1521="","",IF(COUNTIF(Campaigns!$A$7:$A$300,C1521)&gt;0,"✓",IF(N(K1521)=0,"– no spend","⚠ add to Campaigns tab")))</f>
        <v>✓</v>
      </c>
      <c r="V1521" s="83" t="n">
        <f aca="false">IF(K1521="","",K1521*IF(Settings!$B$22=Settings!$C$6,1,IF(Settings!$B$22="USD",1/INDEX(Settings!$B$29:$B$40,MONTH(A1521)),INDEX(Settings!$B$29:$B$40,MONTH(A1521)))))</f>
        <v>24.85</v>
      </c>
    </row>
    <row r="1522" customFormat="false" ht="15" hidden="false" customHeight="false" outlineLevel="0" collapsed="false">
      <c r="A1522" s="81" t="n">
        <v>46247</v>
      </c>
      <c r="B1522" s="81" t="n">
        <v>46247</v>
      </c>
      <c r="C1522" s="82" t="s">
        <v>180</v>
      </c>
      <c r="D1522" s="82" t="s">
        <v>530</v>
      </c>
      <c r="E1522" s="82" t="s">
        <v>529</v>
      </c>
      <c r="F1522" s="0" t="n">
        <v>1</v>
      </c>
      <c r="G1522" s="82" t="s">
        <v>524</v>
      </c>
      <c r="H1522" s="0" t="n">
        <v>28.87</v>
      </c>
      <c r="I1522" s="0" t="n">
        <v>10.32</v>
      </c>
      <c r="J1522" s="82" t="s">
        <v>528</v>
      </c>
      <c r="K1522" s="83" t="n">
        <v>28.87</v>
      </c>
      <c r="L1522" s="0" t="n">
        <v>1059</v>
      </c>
      <c r="M1522" s="0" t="n">
        <v>878</v>
      </c>
      <c r="N1522" s="0" t="n">
        <v>1.20615</v>
      </c>
      <c r="O1522" s="0" t="n">
        <v>12</v>
      </c>
      <c r="P1522" s="0" t="n">
        <v>1</v>
      </c>
      <c r="Q1522" s="82" t="s">
        <v>527</v>
      </c>
      <c r="U1522" s="0" t="str">
        <f aca="false">IF(C1522="","",IF(COUNTIF(Campaigns!$A$7:$A$300,C1522)&gt;0,"✓",IF(N(K1522)=0,"– no spend","⚠ add to Campaigns tab")))</f>
        <v>✓</v>
      </c>
      <c r="V1522" s="83" t="n">
        <f aca="false">IF(K1522="","",K1522*IF(Settings!$B$22=Settings!$C$6,1,IF(Settings!$B$22="USD",1/INDEX(Settings!$B$29:$B$40,MONTH(A1522)),INDEX(Settings!$B$29:$B$40,MONTH(A1522)))))</f>
        <v>28.87</v>
      </c>
    </row>
    <row r="1523" customFormat="false" ht="15" hidden="false" customHeight="false" outlineLevel="0" collapsed="false">
      <c r="A1523" s="81" t="n">
        <v>46247</v>
      </c>
      <c r="B1523" s="81" t="n">
        <v>46247</v>
      </c>
      <c r="C1523" s="82" t="s">
        <v>172</v>
      </c>
      <c r="D1523" s="82" t="s">
        <v>530</v>
      </c>
      <c r="E1523" s="82" t="s">
        <v>529</v>
      </c>
      <c r="F1523" s="0" t="n">
        <v>1</v>
      </c>
      <c r="G1523" s="82" t="s">
        <v>524</v>
      </c>
      <c r="H1523" s="0" t="n">
        <v>22.46</v>
      </c>
      <c r="I1523" s="0" t="n">
        <v>20.65</v>
      </c>
      <c r="J1523" s="82" t="s">
        <v>528</v>
      </c>
      <c r="K1523" s="83" t="n">
        <v>22.46</v>
      </c>
      <c r="L1523" s="0" t="n">
        <v>278</v>
      </c>
      <c r="M1523" s="0" t="n">
        <v>257</v>
      </c>
      <c r="N1523" s="0" t="n">
        <v>1.081712</v>
      </c>
      <c r="O1523" s="0" t="n">
        <v>3</v>
      </c>
      <c r="P1523" s="0" t="n">
        <v>1</v>
      </c>
      <c r="Q1523" s="82" t="s">
        <v>527</v>
      </c>
      <c r="U1523" s="0" t="str">
        <f aca="false">IF(C1523="","",IF(COUNTIF(Campaigns!$A$7:$A$300,C1523)&gt;0,"✓",IF(N(K1523)=0,"– no spend","⚠ add to Campaigns tab")))</f>
        <v>✓</v>
      </c>
      <c r="V1523" s="83" t="n">
        <f aca="false">IF(K1523="","",K1523*IF(Settings!$B$22=Settings!$C$6,1,IF(Settings!$B$22="USD",1/INDEX(Settings!$B$29:$B$40,MONTH(A1523)),INDEX(Settings!$B$29:$B$40,MONTH(A1523)))))</f>
        <v>22.46</v>
      </c>
    </row>
    <row r="1524" customFormat="false" ht="15" hidden="false" customHeight="false" outlineLevel="0" collapsed="false">
      <c r="A1524" s="81" t="n">
        <v>46247</v>
      </c>
      <c r="B1524" s="81" t="n">
        <v>46247</v>
      </c>
      <c r="C1524" s="82" t="s">
        <v>173</v>
      </c>
      <c r="D1524" s="82" t="s">
        <v>530</v>
      </c>
      <c r="E1524" s="82" t="s">
        <v>529</v>
      </c>
      <c r="F1524" s="0" t="n">
        <v>1</v>
      </c>
      <c r="G1524" s="82" t="s">
        <v>524</v>
      </c>
      <c r="H1524" s="0" t="n">
        <v>55.58</v>
      </c>
      <c r="I1524" s="0" t="n">
        <v>25.65</v>
      </c>
      <c r="J1524" s="82" t="s">
        <v>528</v>
      </c>
      <c r="K1524" s="83" t="n">
        <v>55.58</v>
      </c>
      <c r="L1524" s="0" t="n">
        <v>765</v>
      </c>
      <c r="M1524" s="0" t="n">
        <v>734</v>
      </c>
      <c r="N1524" s="0" t="n">
        <v>1.042234</v>
      </c>
      <c r="O1524" s="0" t="n">
        <v>10</v>
      </c>
      <c r="P1524" s="0" t="n">
        <v>1</v>
      </c>
      <c r="Q1524" s="82" t="s">
        <v>527</v>
      </c>
      <c r="U1524" s="0" t="str">
        <f aca="false">IF(C1524="","",IF(COUNTIF(Campaigns!$A$7:$A$300,C1524)&gt;0,"✓",IF(N(K1524)=0,"– no spend","⚠ add to Campaigns tab")))</f>
        <v>✓</v>
      </c>
      <c r="V1524" s="83" t="n">
        <f aca="false">IF(K1524="","",K1524*IF(Settings!$B$22=Settings!$C$6,1,IF(Settings!$B$22="USD",1/INDEX(Settings!$B$29:$B$40,MONTH(A1524)),INDEX(Settings!$B$29:$B$40,MONTH(A1524)))))</f>
        <v>55.58</v>
      </c>
    </row>
    <row r="1525" customFormat="false" ht="15" hidden="false" customHeight="false" outlineLevel="0" collapsed="false">
      <c r="A1525" s="81" t="n">
        <v>46247</v>
      </c>
      <c r="B1525" s="81" t="n">
        <v>46247</v>
      </c>
      <c r="C1525" s="82" t="s">
        <v>178</v>
      </c>
      <c r="D1525" s="82" t="s">
        <v>530</v>
      </c>
      <c r="E1525" s="82" t="s">
        <v>529</v>
      </c>
      <c r="I1525" s="0" t="n">
        <v>15.48</v>
      </c>
      <c r="J1525" s="82" t="s">
        <v>528</v>
      </c>
      <c r="K1525" s="83" t="n">
        <v>51.09</v>
      </c>
      <c r="L1525" s="0" t="n">
        <v>678</v>
      </c>
      <c r="M1525" s="0" t="n">
        <v>653</v>
      </c>
      <c r="N1525" s="0" t="n">
        <v>1.038285</v>
      </c>
      <c r="O1525" s="0" t="n">
        <v>4</v>
      </c>
      <c r="Q1525" s="82" t="s">
        <v>527</v>
      </c>
      <c r="U1525" s="0" t="str">
        <f aca="false">IF(C1525="","",IF(COUNTIF(Campaigns!$A$7:$A$300,C1525)&gt;0,"✓",IF(N(K1525)=0,"– no spend","⚠ add to Campaigns tab")))</f>
        <v>✓</v>
      </c>
      <c r="V1525" s="83" t="n">
        <f aca="false">IF(K1525="","",K1525*IF(Settings!$B$22=Settings!$C$6,1,IF(Settings!$B$22="USD",1/INDEX(Settings!$B$29:$B$40,MONTH(A1525)),INDEX(Settings!$B$29:$B$40,MONTH(A1525)))))</f>
        <v>51.09</v>
      </c>
    </row>
    <row r="1526" customFormat="false" ht="15" hidden="false" customHeight="false" outlineLevel="0" collapsed="false">
      <c r="A1526" s="81" t="n">
        <v>46247</v>
      </c>
      <c r="B1526" s="81" t="n">
        <v>46247</v>
      </c>
      <c r="C1526" s="82" t="s">
        <v>176</v>
      </c>
      <c r="D1526" s="82" t="s">
        <v>530</v>
      </c>
      <c r="E1526" s="82" t="s">
        <v>529</v>
      </c>
      <c r="I1526" s="0" t="n">
        <v>10.32</v>
      </c>
      <c r="J1526" s="82" t="s">
        <v>528</v>
      </c>
      <c r="K1526" s="83" t="n">
        <v>23.42</v>
      </c>
      <c r="L1526" s="0" t="n">
        <v>280</v>
      </c>
      <c r="M1526" s="0" t="n">
        <v>270</v>
      </c>
      <c r="N1526" s="0" t="n">
        <v>1.037037</v>
      </c>
      <c r="O1526" s="0" t="n">
        <v>5</v>
      </c>
      <c r="Q1526" s="82" t="s">
        <v>527</v>
      </c>
      <c r="U1526" s="0" t="str">
        <f aca="false">IF(C1526="","",IF(COUNTIF(Campaigns!$A$7:$A$300,C1526)&gt;0,"✓",IF(N(K1526)=0,"– no spend","⚠ add to Campaigns tab")))</f>
        <v>✓</v>
      </c>
      <c r="V1526" s="83" t="n">
        <f aca="false">IF(K1526="","",K1526*IF(Settings!$B$22=Settings!$C$6,1,IF(Settings!$B$22="USD",1/INDEX(Settings!$B$29:$B$40,MONTH(A1526)),INDEX(Settings!$B$29:$B$40,MONTH(A1526)))))</f>
        <v>23.42</v>
      </c>
    </row>
    <row r="1527" customFormat="false" ht="15" hidden="false" customHeight="false" outlineLevel="0" collapsed="false">
      <c r="A1527" s="81" t="n">
        <v>46247</v>
      </c>
      <c r="B1527" s="81" t="n">
        <v>46247</v>
      </c>
      <c r="C1527" s="82" t="s">
        <v>184</v>
      </c>
      <c r="D1527" s="82" t="s">
        <v>530</v>
      </c>
      <c r="E1527" s="82" t="s">
        <v>532</v>
      </c>
      <c r="F1527" s="0" t="n">
        <v>20</v>
      </c>
      <c r="G1527" s="82" t="s">
        <v>535</v>
      </c>
      <c r="H1527" s="0" t="n">
        <v>0.6805</v>
      </c>
      <c r="I1527" s="82" t="s">
        <v>525</v>
      </c>
      <c r="J1527" s="82" t="s">
        <v>526</v>
      </c>
      <c r="K1527" s="83" t="n">
        <v>13.61</v>
      </c>
      <c r="L1527" s="0" t="n">
        <v>1028</v>
      </c>
      <c r="M1527" s="0" t="n">
        <v>959</v>
      </c>
      <c r="N1527" s="0" t="n">
        <v>1.07195</v>
      </c>
      <c r="O1527" s="0" t="n">
        <v>19</v>
      </c>
      <c r="Q1527" s="82" t="s">
        <v>527</v>
      </c>
      <c r="U1527" s="0" t="str">
        <f aca="false">IF(C1527="","",IF(COUNTIF(Campaigns!$A$7:$A$300,C1527)&gt;0,"✓",IF(N(K1527)=0,"– no spend","⚠ add to Campaigns tab")))</f>
        <v>✓</v>
      </c>
      <c r="V1527" s="83" t="n">
        <f aca="false">IF(K1527="","",K1527*IF(Settings!$B$22=Settings!$C$6,1,IF(Settings!$B$22="USD",1/INDEX(Settings!$B$29:$B$40,MONTH(A1527)),INDEX(Settings!$B$29:$B$40,MONTH(A1527)))))</f>
        <v>13.61</v>
      </c>
    </row>
    <row r="1528" customFormat="false" ht="15" hidden="false" customHeight="false" outlineLevel="0" collapsed="false">
      <c r="A1528" s="81" t="n">
        <v>46247</v>
      </c>
      <c r="B1528" s="81" t="n">
        <v>46247</v>
      </c>
      <c r="C1528" s="82" t="s">
        <v>169</v>
      </c>
      <c r="D1528" s="82" t="s">
        <v>530</v>
      </c>
      <c r="E1528" s="82" t="s">
        <v>529</v>
      </c>
      <c r="F1528" s="0" t="n">
        <v>9</v>
      </c>
      <c r="G1528" s="82" t="s">
        <v>531</v>
      </c>
      <c r="H1528" s="0" t="n">
        <v>12.29111111</v>
      </c>
      <c r="I1528" s="0" t="n">
        <v>41.29</v>
      </c>
      <c r="J1528" s="82" t="s">
        <v>528</v>
      </c>
      <c r="K1528" s="83" t="n">
        <v>110.62</v>
      </c>
      <c r="L1528" s="0" t="n">
        <v>4408</v>
      </c>
      <c r="M1528" s="0" t="n">
        <v>3107</v>
      </c>
      <c r="N1528" s="0" t="n">
        <v>1.418732</v>
      </c>
      <c r="O1528" s="0" t="n">
        <v>55</v>
      </c>
      <c r="P1528" s="0" t="n">
        <v>9</v>
      </c>
      <c r="Q1528" s="82" t="s">
        <v>527</v>
      </c>
      <c r="U1528" s="0" t="str">
        <f aca="false">IF(C1528="","",IF(COUNTIF(Campaigns!$A$7:$A$300,C1528)&gt;0,"✓",IF(N(K1528)=0,"– no spend","⚠ add to Campaigns tab")))</f>
        <v>✓</v>
      </c>
      <c r="V1528" s="83" t="n">
        <f aca="false">IF(K1528="","",K1528*IF(Settings!$B$22=Settings!$C$6,1,IF(Settings!$B$22="USD",1/INDEX(Settings!$B$29:$B$40,MONTH(A1528)),INDEX(Settings!$B$29:$B$40,MONTH(A1528)))))</f>
        <v>110.62</v>
      </c>
    </row>
    <row r="1529" customFormat="false" ht="15" hidden="false" customHeight="false" outlineLevel="0" collapsed="false">
      <c r="A1529" s="81" t="n">
        <v>46247</v>
      </c>
      <c r="B1529" s="81" t="n">
        <v>46247</v>
      </c>
      <c r="C1529" s="82" t="s">
        <v>181</v>
      </c>
      <c r="D1529" s="82" t="s">
        <v>530</v>
      </c>
      <c r="E1529" s="82" t="s">
        <v>529</v>
      </c>
      <c r="I1529" s="0" t="n">
        <v>10.32</v>
      </c>
      <c r="J1529" s="82" t="s">
        <v>528</v>
      </c>
      <c r="K1529" s="83" t="n">
        <v>26.56</v>
      </c>
      <c r="L1529" s="0" t="n">
        <v>1128</v>
      </c>
      <c r="M1529" s="0" t="n">
        <v>1039</v>
      </c>
      <c r="N1529" s="0" t="n">
        <v>1.085659</v>
      </c>
      <c r="O1529" s="0" t="n">
        <v>7</v>
      </c>
      <c r="Q1529" s="82" t="s">
        <v>527</v>
      </c>
      <c r="U1529" s="0" t="str">
        <f aca="false">IF(C1529="","",IF(COUNTIF(Campaigns!$A$7:$A$300,C1529)&gt;0,"✓",IF(N(K1529)=0,"– no spend","⚠ add to Campaigns tab")))</f>
        <v>✓</v>
      </c>
      <c r="V1529" s="83" t="n">
        <f aca="false">IF(K1529="","",K1529*IF(Settings!$B$22=Settings!$C$6,1,IF(Settings!$B$22="USD",1/INDEX(Settings!$B$29:$B$40,MONTH(A1529)),INDEX(Settings!$B$29:$B$40,MONTH(A1529)))))</f>
        <v>26.56</v>
      </c>
    </row>
    <row r="1530" customFormat="false" ht="15" hidden="false" customHeight="false" outlineLevel="0" collapsed="false">
      <c r="A1530" s="81" t="n">
        <v>46248</v>
      </c>
      <c r="B1530" s="81" t="n">
        <v>46248</v>
      </c>
      <c r="C1530" s="82" t="s">
        <v>177</v>
      </c>
      <c r="D1530" s="82" t="s">
        <v>530</v>
      </c>
      <c r="E1530" s="82" t="s">
        <v>529</v>
      </c>
      <c r="I1530" s="0" t="n">
        <v>20.65</v>
      </c>
      <c r="J1530" s="82" t="s">
        <v>528</v>
      </c>
      <c r="K1530" s="83" t="n">
        <v>8.84</v>
      </c>
      <c r="L1530" s="0" t="n">
        <v>891</v>
      </c>
      <c r="M1530" s="0" t="n">
        <v>719</v>
      </c>
      <c r="N1530" s="0" t="n">
        <v>1.239221</v>
      </c>
      <c r="O1530" s="0" t="n">
        <v>6</v>
      </c>
      <c r="Q1530" s="82" t="s">
        <v>527</v>
      </c>
      <c r="U1530" s="0" t="str">
        <f aca="false">IF(C1530="","",IF(COUNTIF(Campaigns!$A$7:$A$300,C1530)&gt;0,"✓",IF(N(K1530)=0,"– no spend","⚠ add to Campaigns tab")))</f>
        <v>✓</v>
      </c>
      <c r="V1530" s="83" t="n">
        <f aca="false">IF(K1530="","",K1530*IF(Settings!$B$22=Settings!$C$6,1,IF(Settings!$B$22="USD",1/INDEX(Settings!$B$29:$B$40,MONTH(A1530)),INDEX(Settings!$B$29:$B$40,MONTH(A1530)))))</f>
        <v>8.84</v>
      </c>
    </row>
    <row r="1531" customFormat="false" ht="15" hidden="false" customHeight="false" outlineLevel="0" collapsed="false">
      <c r="A1531" s="81" t="n">
        <v>46248</v>
      </c>
      <c r="B1531" s="81" t="n">
        <v>46248</v>
      </c>
      <c r="C1531" s="82" t="s">
        <v>180</v>
      </c>
      <c r="D1531" s="82" t="s">
        <v>530</v>
      </c>
      <c r="E1531" s="82" t="s">
        <v>529</v>
      </c>
      <c r="I1531" s="0" t="n">
        <v>10.32</v>
      </c>
      <c r="J1531" s="82" t="s">
        <v>528</v>
      </c>
      <c r="K1531" s="83" t="n">
        <v>12.3</v>
      </c>
      <c r="L1531" s="0" t="n">
        <v>866</v>
      </c>
      <c r="M1531" s="0" t="n">
        <v>630</v>
      </c>
      <c r="N1531" s="0" t="n">
        <v>1.374603</v>
      </c>
      <c r="O1531" s="0" t="n">
        <v>7</v>
      </c>
      <c r="Q1531" s="82" t="s">
        <v>527</v>
      </c>
      <c r="U1531" s="0" t="str">
        <f aca="false">IF(C1531="","",IF(COUNTIF(Campaigns!$A$7:$A$300,C1531)&gt;0,"✓",IF(N(K1531)=0,"– no spend","⚠ add to Campaigns tab")))</f>
        <v>✓</v>
      </c>
      <c r="V1531" s="83" t="n">
        <f aca="false">IF(K1531="","",K1531*IF(Settings!$B$22=Settings!$C$6,1,IF(Settings!$B$22="USD",1/INDEX(Settings!$B$29:$B$40,MONTH(A1531)),INDEX(Settings!$B$29:$B$40,MONTH(A1531)))))</f>
        <v>12.3</v>
      </c>
    </row>
    <row r="1532" customFormat="false" ht="15" hidden="false" customHeight="false" outlineLevel="0" collapsed="false">
      <c r="A1532" s="81" t="n">
        <v>46248</v>
      </c>
      <c r="B1532" s="81" t="n">
        <v>46248</v>
      </c>
      <c r="C1532" s="82" t="s">
        <v>172</v>
      </c>
      <c r="D1532" s="82" t="s">
        <v>530</v>
      </c>
      <c r="E1532" s="82" t="s">
        <v>529</v>
      </c>
      <c r="I1532" s="0" t="n">
        <v>20.65</v>
      </c>
      <c r="J1532" s="82" t="s">
        <v>528</v>
      </c>
      <c r="K1532" s="83" t="n">
        <v>13.09</v>
      </c>
      <c r="L1532" s="0" t="n">
        <v>251</v>
      </c>
      <c r="M1532" s="0" t="n">
        <v>232</v>
      </c>
      <c r="N1532" s="0" t="n">
        <v>1.081897</v>
      </c>
      <c r="O1532" s="0" t="n">
        <v>2</v>
      </c>
      <c r="Q1532" s="82" t="s">
        <v>527</v>
      </c>
      <c r="U1532" s="0" t="str">
        <f aca="false">IF(C1532="","",IF(COUNTIF(Campaigns!$A$7:$A$300,C1532)&gt;0,"✓",IF(N(K1532)=0,"– no spend","⚠ add to Campaigns tab")))</f>
        <v>✓</v>
      </c>
      <c r="V1532" s="83" t="n">
        <f aca="false">IF(K1532="","",K1532*IF(Settings!$B$22=Settings!$C$6,1,IF(Settings!$B$22="USD",1/INDEX(Settings!$B$29:$B$40,MONTH(A1532)),INDEX(Settings!$B$29:$B$40,MONTH(A1532)))))</f>
        <v>13.09</v>
      </c>
    </row>
    <row r="1533" customFormat="false" ht="15" hidden="false" customHeight="false" outlineLevel="0" collapsed="false">
      <c r="A1533" s="81" t="n">
        <v>46248</v>
      </c>
      <c r="B1533" s="81" t="n">
        <v>46248</v>
      </c>
      <c r="C1533" s="82" t="s">
        <v>173</v>
      </c>
      <c r="D1533" s="82" t="s">
        <v>530</v>
      </c>
      <c r="E1533" s="82" t="s">
        <v>529</v>
      </c>
      <c r="F1533" s="0" t="n">
        <v>3</v>
      </c>
      <c r="G1533" s="82" t="s">
        <v>524</v>
      </c>
      <c r="H1533" s="0" t="n">
        <v>8.64666667</v>
      </c>
      <c r="I1533" s="0" t="n">
        <v>25.65</v>
      </c>
      <c r="J1533" s="82" t="s">
        <v>528</v>
      </c>
      <c r="K1533" s="83" t="n">
        <v>25.94</v>
      </c>
      <c r="L1533" s="0" t="n">
        <v>434</v>
      </c>
      <c r="M1533" s="0" t="n">
        <v>395</v>
      </c>
      <c r="N1533" s="0" t="n">
        <v>1.098734</v>
      </c>
      <c r="O1533" s="0" t="n">
        <v>11</v>
      </c>
      <c r="P1533" s="0" t="n">
        <v>3</v>
      </c>
      <c r="Q1533" s="82" t="s">
        <v>527</v>
      </c>
      <c r="U1533" s="0" t="str">
        <f aca="false">IF(C1533="","",IF(COUNTIF(Campaigns!$A$7:$A$300,C1533)&gt;0,"✓",IF(N(K1533)=0,"– no spend","⚠ add to Campaigns tab")))</f>
        <v>✓</v>
      </c>
      <c r="V1533" s="83" t="n">
        <f aca="false">IF(K1533="","",K1533*IF(Settings!$B$22=Settings!$C$6,1,IF(Settings!$B$22="USD",1/INDEX(Settings!$B$29:$B$40,MONTH(A1533)),INDEX(Settings!$B$29:$B$40,MONTH(A1533)))))</f>
        <v>25.94</v>
      </c>
    </row>
    <row r="1534" customFormat="false" ht="15" hidden="false" customHeight="false" outlineLevel="0" collapsed="false">
      <c r="A1534" s="81" t="n">
        <v>46248</v>
      </c>
      <c r="B1534" s="81" t="n">
        <v>46248</v>
      </c>
      <c r="C1534" s="82" t="s">
        <v>178</v>
      </c>
      <c r="D1534" s="82" t="s">
        <v>530</v>
      </c>
      <c r="E1534" s="82" t="s">
        <v>529</v>
      </c>
      <c r="I1534" s="0" t="n">
        <v>15.48</v>
      </c>
      <c r="J1534" s="82" t="s">
        <v>528</v>
      </c>
      <c r="K1534" s="83" t="n">
        <v>7.31</v>
      </c>
      <c r="L1534" s="0" t="n">
        <v>100</v>
      </c>
      <c r="M1534" s="0" t="n">
        <v>89</v>
      </c>
      <c r="N1534" s="0" t="n">
        <v>1.123596</v>
      </c>
      <c r="O1534" s="0" t="n">
        <v>3</v>
      </c>
      <c r="Q1534" s="82" t="s">
        <v>527</v>
      </c>
      <c r="U1534" s="0" t="str">
        <f aca="false">IF(C1534="","",IF(COUNTIF(Campaigns!$A$7:$A$300,C1534)&gt;0,"✓",IF(N(K1534)=0,"– no spend","⚠ add to Campaigns tab")))</f>
        <v>✓</v>
      </c>
      <c r="V1534" s="83" t="n">
        <f aca="false">IF(K1534="","",K1534*IF(Settings!$B$22=Settings!$C$6,1,IF(Settings!$B$22="USD",1/INDEX(Settings!$B$29:$B$40,MONTH(A1534)),INDEX(Settings!$B$29:$B$40,MONTH(A1534)))))</f>
        <v>7.31</v>
      </c>
    </row>
    <row r="1535" customFormat="false" ht="15" hidden="false" customHeight="false" outlineLevel="0" collapsed="false">
      <c r="A1535" s="81" t="n">
        <v>46248</v>
      </c>
      <c r="B1535" s="81" t="n">
        <v>46248</v>
      </c>
      <c r="C1535" s="82" t="s">
        <v>176</v>
      </c>
      <c r="D1535" s="82" t="s">
        <v>530</v>
      </c>
      <c r="E1535" s="82" t="s">
        <v>529</v>
      </c>
      <c r="F1535" s="0" t="n">
        <v>3</v>
      </c>
      <c r="G1535" s="82" t="s">
        <v>524</v>
      </c>
      <c r="H1535" s="0" t="n">
        <v>4.95</v>
      </c>
      <c r="I1535" s="0" t="n">
        <v>10.32</v>
      </c>
      <c r="J1535" s="82" t="s">
        <v>528</v>
      </c>
      <c r="K1535" s="83" t="n">
        <v>14.85</v>
      </c>
      <c r="L1535" s="0" t="n">
        <v>315</v>
      </c>
      <c r="M1535" s="0" t="n">
        <v>271</v>
      </c>
      <c r="N1535" s="0" t="n">
        <v>1.162362</v>
      </c>
      <c r="O1535" s="0" t="n">
        <v>8</v>
      </c>
      <c r="P1535" s="0" t="n">
        <v>3</v>
      </c>
      <c r="Q1535" s="82" t="s">
        <v>527</v>
      </c>
      <c r="U1535" s="0" t="str">
        <f aca="false">IF(C1535="","",IF(COUNTIF(Campaigns!$A$7:$A$300,C1535)&gt;0,"✓",IF(N(K1535)=0,"– no spend","⚠ add to Campaigns tab")))</f>
        <v>✓</v>
      </c>
      <c r="V1535" s="83" t="n">
        <f aca="false">IF(K1535="","",K1535*IF(Settings!$B$22=Settings!$C$6,1,IF(Settings!$B$22="USD",1/INDEX(Settings!$B$29:$B$40,MONTH(A1535)),INDEX(Settings!$B$29:$B$40,MONTH(A1535)))))</f>
        <v>14.85</v>
      </c>
    </row>
    <row r="1536" customFormat="false" ht="15" hidden="false" customHeight="false" outlineLevel="0" collapsed="false">
      <c r="A1536" s="81" t="n">
        <v>46248</v>
      </c>
      <c r="B1536" s="81" t="n">
        <v>46248</v>
      </c>
      <c r="C1536" s="82" t="s">
        <v>184</v>
      </c>
      <c r="D1536" s="82" t="s">
        <v>530</v>
      </c>
      <c r="E1536" s="82" t="s">
        <v>532</v>
      </c>
      <c r="F1536" s="0" t="n">
        <v>12</v>
      </c>
      <c r="G1536" s="82" t="s">
        <v>535</v>
      </c>
      <c r="H1536" s="0" t="n">
        <v>0.525</v>
      </c>
      <c r="I1536" s="82" t="s">
        <v>525</v>
      </c>
      <c r="J1536" s="82" t="s">
        <v>526</v>
      </c>
      <c r="K1536" s="83" t="n">
        <v>6.3</v>
      </c>
      <c r="L1536" s="0" t="n">
        <v>471</v>
      </c>
      <c r="M1536" s="0" t="n">
        <v>471</v>
      </c>
      <c r="N1536" s="0" t="n">
        <v>1</v>
      </c>
      <c r="O1536" s="0" t="n">
        <v>12</v>
      </c>
      <c r="Q1536" s="82" t="s">
        <v>527</v>
      </c>
      <c r="U1536" s="0" t="str">
        <f aca="false">IF(C1536="","",IF(COUNTIF(Campaigns!$A$7:$A$300,C1536)&gt;0,"✓",IF(N(K1536)=0,"– no spend","⚠ add to Campaigns tab")))</f>
        <v>✓</v>
      </c>
      <c r="V1536" s="83" t="n">
        <f aca="false">IF(K1536="","",K1536*IF(Settings!$B$22=Settings!$C$6,1,IF(Settings!$B$22="USD",1/INDEX(Settings!$B$29:$B$40,MONTH(A1536)),INDEX(Settings!$B$29:$B$40,MONTH(A1536)))))</f>
        <v>6.3</v>
      </c>
    </row>
    <row r="1537" customFormat="false" ht="15" hidden="false" customHeight="false" outlineLevel="0" collapsed="false">
      <c r="A1537" s="81" t="n">
        <v>46248</v>
      </c>
      <c r="B1537" s="81" t="n">
        <v>46248</v>
      </c>
      <c r="C1537" s="82" t="s">
        <v>169</v>
      </c>
      <c r="D1537" s="82" t="s">
        <v>530</v>
      </c>
      <c r="E1537" s="82" t="s">
        <v>529</v>
      </c>
      <c r="F1537" s="0" t="n">
        <v>9</v>
      </c>
      <c r="G1537" s="82" t="s">
        <v>531</v>
      </c>
      <c r="H1537" s="0" t="n">
        <v>6.74222222</v>
      </c>
      <c r="I1537" s="0" t="n">
        <v>41.29</v>
      </c>
      <c r="J1537" s="82" t="s">
        <v>528</v>
      </c>
      <c r="K1537" s="83" t="n">
        <v>60.68</v>
      </c>
      <c r="L1537" s="0" t="n">
        <v>3874</v>
      </c>
      <c r="M1537" s="0" t="n">
        <v>2680</v>
      </c>
      <c r="N1537" s="0" t="n">
        <v>1.445522</v>
      </c>
      <c r="O1537" s="0" t="n">
        <v>61</v>
      </c>
      <c r="P1537" s="0" t="n">
        <v>9</v>
      </c>
      <c r="Q1537" s="82" t="s">
        <v>527</v>
      </c>
      <c r="U1537" s="0" t="str">
        <f aca="false">IF(C1537="","",IF(COUNTIF(Campaigns!$A$7:$A$300,C1537)&gt;0,"✓",IF(N(K1537)=0,"– no spend","⚠ add to Campaigns tab")))</f>
        <v>✓</v>
      </c>
      <c r="V1537" s="83" t="n">
        <f aca="false">IF(K1537="","",K1537*IF(Settings!$B$22=Settings!$C$6,1,IF(Settings!$B$22="USD",1/INDEX(Settings!$B$29:$B$40,MONTH(A1537)),INDEX(Settings!$B$29:$B$40,MONTH(A1537)))))</f>
        <v>60.68</v>
      </c>
    </row>
    <row r="1538" customFormat="false" ht="15" hidden="false" customHeight="false" outlineLevel="0" collapsed="false">
      <c r="A1538" s="81" t="n">
        <v>46248</v>
      </c>
      <c r="B1538" s="81" t="n">
        <v>46248</v>
      </c>
      <c r="C1538" s="82" t="s">
        <v>181</v>
      </c>
      <c r="D1538" s="82" t="s">
        <v>530</v>
      </c>
      <c r="E1538" s="82" t="s">
        <v>529</v>
      </c>
      <c r="I1538" s="0" t="n">
        <v>10.32</v>
      </c>
      <c r="J1538" s="82" t="s">
        <v>528</v>
      </c>
      <c r="K1538" s="83" t="n">
        <v>4.09</v>
      </c>
      <c r="L1538" s="0" t="n">
        <v>343</v>
      </c>
      <c r="M1538" s="0" t="n">
        <v>293</v>
      </c>
      <c r="N1538" s="0" t="n">
        <v>1.170648</v>
      </c>
      <c r="O1538" s="0" t="n">
        <v>5</v>
      </c>
      <c r="Q1538" s="82" t="s">
        <v>527</v>
      </c>
      <c r="U1538" s="0" t="str">
        <f aca="false">IF(C1538="","",IF(COUNTIF(Campaigns!$A$7:$A$300,C1538)&gt;0,"✓",IF(N(K1538)=0,"– no spend","⚠ add to Campaigns tab")))</f>
        <v>✓</v>
      </c>
      <c r="V1538" s="83" t="n">
        <f aca="false">IF(K1538="","",K1538*IF(Settings!$B$22=Settings!$C$6,1,IF(Settings!$B$22="USD",1/INDEX(Settings!$B$29:$B$40,MONTH(A1538)),INDEX(Settings!$B$29:$B$40,MONTH(A1538)))))</f>
        <v>4.09</v>
      </c>
    </row>
    <row r="1539" customFormat="false" ht="15" hidden="false" customHeight="false" outlineLevel="0" collapsed="false">
      <c r="A1539" s="81" t="n">
        <v>46249</v>
      </c>
      <c r="B1539" s="81" t="n">
        <v>46249</v>
      </c>
      <c r="C1539" s="82" t="s">
        <v>177</v>
      </c>
      <c r="D1539" s="82" t="s">
        <v>530</v>
      </c>
      <c r="E1539" s="82" t="s">
        <v>529</v>
      </c>
      <c r="F1539" s="0" t="n">
        <v>1</v>
      </c>
      <c r="G1539" s="82" t="s">
        <v>524</v>
      </c>
      <c r="H1539" s="0" t="n">
        <v>13.27</v>
      </c>
      <c r="I1539" s="0" t="n">
        <v>20.65</v>
      </c>
      <c r="J1539" s="82" t="s">
        <v>528</v>
      </c>
      <c r="K1539" s="83" t="n">
        <v>13.27</v>
      </c>
      <c r="L1539" s="0" t="n">
        <v>1367</v>
      </c>
      <c r="M1539" s="0" t="n">
        <v>1180</v>
      </c>
      <c r="N1539" s="0" t="n">
        <v>1.158475</v>
      </c>
      <c r="O1539" s="0" t="n">
        <v>17</v>
      </c>
      <c r="P1539" s="0" t="n">
        <v>1</v>
      </c>
      <c r="Q1539" s="82" t="s">
        <v>527</v>
      </c>
      <c r="U1539" s="0" t="str">
        <f aca="false">IF(C1539="","",IF(COUNTIF(Campaigns!$A$7:$A$300,C1539)&gt;0,"✓",IF(N(K1539)=0,"– no spend","⚠ add to Campaigns tab")))</f>
        <v>✓</v>
      </c>
      <c r="V1539" s="83" t="n">
        <f aca="false">IF(K1539="","",K1539*IF(Settings!$B$22=Settings!$C$6,1,IF(Settings!$B$22="USD",1/INDEX(Settings!$B$29:$B$40,MONTH(A1539)),INDEX(Settings!$B$29:$B$40,MONTH(A1539)))))</f>
        <v>13.27</v>
      </c>
    </row>
    <row r="1540" customFormat="false" ht="15" hidden="false" customHeight="false" outlineLevel="0" collapsed="false">
      <c r="A1540" s="81" t="n">
        <v>46249</v>
      </c>
      <c r="B1540" s="81" t="n">
        <v>46249</v>
      </c>
      <c r="C1540" s="82" t="s">
        <v>180</v>
      </c>
      <c r="D1540" s="82" t="s">
        <v>530</v>
      </c>
      <c r="E1540" s="82" t="s">
        <v>529</v>
      </c>
      <c r="I1540" s="0" t="n">
        <v>10.32</v>
      </c>
      <c r="J1540" s="82" t="s">
        <v>528</v>
      </c>
      <c r="K1540" s="83" t="n">
        <v>9.59</v>
      </c>
      <c r="L1540" s="0" t="n">
        <v>1084</v>
      </c>
      <c r="M1540" s="0" t="n">
        <v>857</v>
      </c>
      <c r="N1540" s="0" t="n">
        <v>1.264877</v>
      </c>
      <c r="O1540" s="0" t="n">
        <v>4</v>
      </c>
      <c r="Q1540" s="82" t="s">
        <v>527</v>
      </c>
      <c r="U1540" s="0" t="str">
        <f aca="false">IF(C1540="","",IF(COUNTIF(Campaigns!$A$7:$A$300,C1540)&gt;0,"✓",IF(N(K1540)=0,"– no spend","⚠ add to Campaigns tab")))</f>
        <v>✓</v>
      </c>
      <c r="V1540" s="83" t="n">
        <f aca="false">IF(K1540="","",K1540*IF(Settings!$B$22=Settings!$C$6,1,IF(Settings!$B$22="USD",1/INDEX(Settings!$B$29:$B$40,MONTH(A1540)),INDEX(Settings!$B$29:$B$40,MONTH(A1540)))))</f>
        <v>9.59</v>
      </c>
    </row>
    <row r="1541" customFormat="false" ht="15" hidden="false" customHeight="false" outlineLevel="0" collapsed="false">
      <c r="A1541" s="81" t="n">
        <v>46249</v>
      </c>
      <c r="B1541" s="81" t="n">
        <v>46249</v>
      </c>
      <c r="C1541" s="82" t="s">
        <v>172</v>
      </c>
      <c r="D1541" s="82" t="s">
        <v>530</v>
      </c>
      <c r="E1541" s="82" t="s">
        <v>529</v>
      </c>
      <c r="F1541" s="0" t="n">
        <v>1</v>
      </c>
      <c r="G1541" s="82" t="s">
        <v>524</v>
      </c>
      <c r="H1541" s="0" t="n">
        <v>11.99</v>
      </c>
      <c r="I1541" s="0" t="n">
        <v>20.65</v>
      </c>
      <c r="J1541" s="82" t="s">
        <v>528</v>
      </c>
      <c r="K1541" s="83" t="n">
        <v>11.99</v>
      </c>
      <c r="L1541" s="0" t="n">
        <v>267</v>
      </c>
      <c r="M1541" s="0" t="n">
        <v>248</v>
      </c>
      <c r="N1541" s="0" t="n">
        <v>1.076613</v>
      </c>
      <c r="O1541" s="0" t="n">
        <v>7</v>
      </c>
      <c r="P1541" s="0" t="n">
        <v>1</v>
      </c>
      <c r="Q1541" s="82" t="s">
        <v>527</v>
      </c>
      <c r="U1541" s="0" t="str">
        <f aca="false">IF(C1541="","",IF(COUNTIF(Campaigns!$A$7:$A$300,C1541)&gt;0,"✓",IF(N(K1541)=0,"– no spend","⚠ add to Campaigns tab")))</f>
        <v>✓</v>
      </c>
      <c r="V1541" s="83" t="n">
        <f aca="false">IF(K1541="","",K1541*IF(Settings!$B$22=Settings!$C$6,1,IF(Settings!$B$22="USD",1/INDEX(Settings!$B$29:$B$40,MONTH(A1541)),INDEX(Settings!$B$29:$B$40,MONTH(A1541)))))</f>
        <v>11.99</v>
      </c>
    </row>
    <row r="1542" customFormat="false" ht="15" hidden="false" customHeight="false" outlineLevel="0" collapsed="false">
      <c r="A1542" s="81" t="n">
        <v>46249</v>
      </c>
      <c r="B1542" s="81" t="n">
        <v>46249</v>
      </c>
      <c r="C1542" s="82" t="s">
        <v>173</v>
      </c>
      <c r="D1542" s="82" t="s">
        <v>530</v>
      </c>
      <c r="E1542" s="82" t="s">
        <v>529</v>
      </c>
      <c r="F1542" s="0" t="n">
        <v>1</v>
      </c>
      <c r="G1542" s="82" t="s">
        <v>524</v>
      </c>
      <c r="H1542" s="0" t="n">
        <v>18.96</v>
      </c>
      <c r="I1542" s="0" t="n">
        <v>25.65</v>
      </c>
      <c r="J1542" s="82" t="s">
        <v>528</v>
      </c>
      <c r="K1542" s="83" t="n">
        <v>18.96</v>
      </c>
      <c r="L1542" s="0" t="n">
        <v>400</v>
      </c>
      <c r="M1542" s="0" t="n">
        <v>367</v>
      </c>
      <c r="N1542" s="0" t="n">
        <v>1.089918</v>
      </c>
      <c r="O1542" s="0" t="n">
        <v>5</v>
      </c>
      <c r="P1542" s="0" t="n">
        <v>1</v>
      </c>
      <c r="Q1542" s="82" t="s">
        <v>527</v>
      </c>
      <c r="U1542" s="0" t="str">
        <f aca="false">IF(C1542="","",IF(COUNTIF(Campaigns!$A$7:$A$300,C1542)&gt;0,"✓",IF(N(K1542)=0,"– no spend","⚠ add to Campaigns tab")))</f>
        <v>✓</v>
      </c>
      <c r="V1542" s="83" t="n">
        <f aca="false">IF(K1542="","",K1542*IF(Settings!$B$22=Settings!$C$6,1,IF(Settings!$B$22="USD",1/INDEX(Settings!$B$29:$B$40,MONTH(A1542)),INDEX(Settings!$B$29:$B$40,MONTH(A1542)))))</f>
        <v>18.96</v>
      </c>
    </row>
    <row r="1543" customFormat="false" ht="15" hidden="false" customHeight="false" outlineLevel="0" collapsed="false">
      <c r="A1543" s="81" t="n">
        <v>46249</v>
      </c>
      <c r="B1543" s="81" t="n">
        <v>46249</v>
      </c>
      <c r="C1543" s="82" t="s">
        <v>178</v>
      </c>
      <c r="D1543" s="82" t="s">
        <v>530</v>
      </c>
      <c r="E1543" s="82" t="s">
        <v>529</v>
      </c>
      <c r="I1543" s="0" t="n">
        <v>15.48</v>
      </c>
      <c r="J1543" s="82" t="s">
        <v>528</v>
      </c>
      <c r="K1543" s="83" t="n">
        <v>3.34</v>
      </c>
      <c r="L1543" s="0" t="n">
        <v>77</v>
      </c>
      <c r="M1543" s="0" t="n">
        <v>72</v>
      </c>
      <c r="N1543" s="0" t="n">
        <v>1.069444</v>
      </c>
      <c r="Q1543" s="82" t="s">
        <v>527</v>
      </c>
      <c r="U1543" s="0" t="str">
        <f aca="false">IF(C1543="","",IF(COUNTIF(Campaigns!$A$7:$A$300,C1543)&gt;0,"✓",IF(N(K1543)=0,"– no spend","⚠ add to Campaigns tab")))</f>
        <v>✓</v>
      </c>
      <c r="V1543" s="83" t="n">
        <f aca="false">IF(K1543="","",K1543*IF(Settings!$B$22=Settings!$C$6,1,IF(Settings!$B$22="USD",1/INDEX(Settings!$B$29:$B$40,MONTH(A1543)),INDEX(Settings!$B$29:$B$40,MONTH(A1543)))))</f>
        <v>3.34</v>
      </c>
    </row>
    <row r="1544" customFormat="false" ht="15" hidden="false" customHeight="false" outlineLevel="0" collapsed="false">
      <c r="A1544" s="81" t="n">
        <v>46249</v>
      </c>
      <c r="B1544" s="81" t="n">
        <v>46249</v>
      </c>
      <c r="C1544" s="82" t="s">
        <v>176</v>
      </c>
      <c r="D1544" s="82" t="s">
        <v>530</v>
      </c>
      <c r="E1544" s="82" t="s">
        <v>529</v>
      </c>
      <c r="I1544" s="0" t="n">
        <v>10.32</v>
      </c>
      <c r="J1544" s="82" t="s">
        <v>528</v>
      </c>
      <c r="K1544" s="83" t="n">
        <v>8.79</v>
      </c>
      <c r="L1544" s="0" t="n">
        <v>274</v>
      </c>
      <c r="M1544" s="0" t="n">
        <v>257</v>
      </c>
      <c r="N1544" s="0" t="n">
        <v>1.066148</v>
      </c>
      <c r="O1544" s="0" t="n">
        <v>6</v>
      </c>
      <c r="Q1544" s="82" t="s">
        <v>527</v>
      </c>
      <c r="U1544" s="0" t="str">
        <f aca="false">IF(C1544="","",IF(COUNTIF(Campaigns!$A$7:$A$300,C1544)&gt;0,"✓",IF(N(K1544)=0,"– no spend","⚠ add to Campaigns tab")))</f>
        <v>✓</v>
      </c>
      <c r="V1544" s="83" t="n">
        <f aca="false">IF(K1544="","",K1544*IF(Settings!$B$22=Settings!$C$6,1,IF(Settings!$B$22="USD",1/INDEX(Settings!$B$29:$B$40,MONTH(A1544)),INDEX(Settings!$B$29:$B$40,MONTH(A1544)))))</f>
        <v>8.79</v>
      </c>
    </row>
    <row r="1545" customFormat="false" ht="15" hidden="false" customHeight="false" outlineLevel="0" collapsed="false">
      <c r="A1545" s="81" t="n">
        <v>46249</v>
      </c>
      <c r="B1545" s="81" t="n">
        <v>46249</v>
      </c>
      <c r="C1545" s="82" t="s">
        <v>184</v>
      </c>
      <c r="D1545" s="82" t="s">
        <v>530</v>
      </c>
      <c r="E1545" s="82" t="s">
        <v>532</v>
      </c>
      <c r="F1545" s="0" t="n">
        <v>6</v>
      </c>
      <c r="G1545" s="82" t="s">
        <v>535</v>
      </c>
      <c r="H1545" s="0" t="n">
        <v>0.33</v>
      </c>
      <c r="I1545" s="82" t="s">
        <v>525</v>
      </c>
      <c r="J1545" s="82" t="s">
        <v>526</v>
      </c>
      <c r="K1545" s="83" t="n">
        <v>1.98</v>
      </c>
      <c r="L1545" s="0" t="n">
        <v>1063</v>
      </c>
      <c r="M1545" s="0" t="n">
        <v>1046</v>
      </c>
      <c r="N1545" s="0" t="n">
        <v>1.016252</v>
      </c>
      <c r="O1545" s="0" t="n">
        <v>6</v>
      </c>
      <c r="Q1545" s="82" t="s">
        <v>527</v>
      </c>
      <c r="U1545" s="0" t="str">
        <f aca="false">IF(C1545="","",IF(COUNTIF(Campaigns!$A$7:$A$300,C1545)&gt;0,"✓",IF(N(K1545)=0,"– no spend","⚠ add to Campaigns tab")))</f>
        <v>✓</v>
      </c>
      <c r="V1545" s="83" t="n">
        <f aca="false">IF(K1545="","",K1545*IF(Settings!$B$22=Settings!$C$6,1,IF(Settings!$B$22="USD",1/INDEX(Settings!$B$29:$B$40,MONTH(A1545)),INDEX(Settings!$B$29:$B$40,MONTH(A1545)))))</f>
        <v>1.98</v>
      </c>
    </row>
    <row r="1546" customFormat="false" ht="15" hidden="false" customHeight="false" outlineLevel="0" collapsed="false">
      <c r="A1546" s="81" t="n">
        <v>46249</v>
      </c>
      <c r="B1546" s="81" t="n">
        <v>46249</v>
      </c>
      <c r="C1546" s="82" t="s">
        <v>169</v>
      </c>
      <c r="D1546" s="82" t="s">
        <v>530</v>
      </c>
      <c r="E1546" s="82" t="s">
        <v>529</v>
      </c>
      <c r="F1546" s="0" t="n">
        <v>1</v>
      </c>
      <c r="G1546" s="82" t="s">
        <v>531</v>
      </c>
      <c r="H1546" s="0" t="n">
        <v>33.45</v>
      </c>
      <c r="I1546" s="0" t="n">
        <v>41.29</v>
      </c>
      <c r="J1546" s="82" t="s">
        <v>528</v>
      </c>
      <c r="K1546" s="83" t="n">
        <v>33.45</v>
      </c>
      <c r="L1546" s="0" t="n">
        <v>2470</v>
      </c>
      <c r="M1546" s="0" t="n">
        <v>1803</v>
      </c>
      <c r="N1546" s="0" t="n">
        <v>1.369939</v>
      </c>
      <c r="O1546" s="0" t="n">
        <v>22</v>
      </c>
      <c r="P1546" s="0" t="n">
        <v>1</v>
      </c>
      <c r="Q1546" s="82" t="s">
        <v>527</v>
      </c>
      <c r="U1546" s="0" t="str">
        <f aca="false">IF(C1546="","",IF(COUNTIF(Campaigns!$A$7:$A$300,C1546)&gt;0,"✓",IF(N(K1546)=0,"– no spend","⚠ add to Campaigns tab")))</f>
        <v>✓</v>
      </c>
      <c r="V1546" s="83" t="n">
        <f aca="false">IF(K1546="","",K1546*IF(Settings!$B$22=Settings!$C$6,1,IF(Settings!$B$22="USD",1/INDEX(Settings!$B$29:$B$40,MONTH(A1546)),INDEX(Settings!$B$29:$B$40,MONTH(A1546)))))</f>
        <v>33.45</v>
      </c>
    </row>
    <row r="1547" customFormat="false" ht="15" hidden="false" customHeight="false" outlineLevel="0" collapsed="false">
      <c r="A1547" s="81" t="n">
        <v>46249</v>
      </c>
      <c r="B1547" s="81" t="n">
        <v>46249</v>
      </c>
      <c r="C1547" s="82" t="s">
        <v>181</v>
      </c>
      <c r="D1547" s="82" t="s">
        <v>530</v>
      </c>
      <c r="E1547" s="82" t="s">
        <v>529</v>
      </c>
      <c r="I1547" s="0" t="n">
        <v>10.32</v>
      </c>
      <c r="J1547" s="82" t="s">
        <v>528</v>
      </c>
      <c r="K1547" s="83" t="n">
        <v>12.69</v>
      </c>
      <c r="L1547" s="0" t="n">
        <v>1055</v>
      </c>
      <c r="M1547" s="0" t="n">
        <v>937</v>
      </c>
      <c r="N1547" s="0" t="n">
        <v>1.125934</v>
      </c>
      <c r="O1547" s="0" t="n">
        <v>13</v>
      </c>
      <c r="Q1547" s="82" t="s">
        <v>527</v>
      </c>
      <c r="U1547" s="0" t="str">
        <f aca="false">IF(C1547="","",IF(COUNTIF(Campaigns!$A$7:$A$300,C1547)&gt;0,"✓",IF(N(K1547)=0,"– no spend","⚠ add to Campaigns tab")))</f>
        <v>✓</v>
      </c>
      <c r="V1547" s="83" t="n">
        <f aca="false">IF(K1547="","",K1547*IF(Settings!$B$22=Settings!$C$6,1,IF(Settings!$B$22="USD",1/INDEX(Settings!$B$29:$B$40,MONTH(A1547)),INDEX(Settings!$B$29:$B$40,MONTH(A1547)))))</f>
        <v>12.69</v>
      </c>
    </row>
    <row r="1548" customFormat="false" ht="15" hidden="false" customHeight="false" outlineLevel="0" collapsed="false">
      <c r="A1548" s="81" t="n">
        <v>46250</v>
      </c>
      <c r="B1548" s="81" t="n">
        <v>46250</v>
      </c>
      <c r="C1548" s="82" t="s">
        <v>177</v>
      </c>
      <c r="D1548" s="82" t="s">
        <v>530</v>
      </c>
      <c r="E1548" s="82" t="s">
        <v>529</v>
      </c>
      <c r="F1548" s="0" t="n">
        <v>4</v>
      </c>
      <c r="G1548" s="82" t="s">
        <v>524</v>
      </c>
      <c r="H1548" s="0" t="n">
        <v>4.9075</v>
      </c>
      <c r="I1548" s="0" t="n">
        <v>20.65</v>
      </c>
      <c r="J1548" s="82" t="s">
        <v>528</v>
      </c>
      <c r="K1548" s="83" t="n">
        <v>19.63</v>
      </c>
      <c r="L1548" s="0" t="n">
        <v>2141</v>
      </c>
      <c r="M1548" s="0" t="n">
        <v>1593</v>
      </c>
      <c r="N1548" s="0" t="n">
        <v>1.344005</v>
      </c>
      <c r="O1548" s="0" t="n">
        <v>26</v>
      </c>
      <c r="P1548" s="0" t="n">
        <v>4</v>
      </c>
      <c r="Q1548" s="82" t="s">
        <v>527</v>
      </c>
      <c r="U1548" s="0" t="str">
        <f aca="false">IF(C1548="","",IF(COUNTIF(Campaigns!$A$7:$A$300,C1548)&gt;0,"✓",IF(N(K1548)=0,"– no spend","⚠ add to Campaigns tab")))</f>
        <v>✓</v>
      </c>
      <c r="V1548" s="83" t="n">
        <f aca="false">IF(K1548="","",K1548*IF(Settings!$B$22=Settings!$C$6,1,IF(Settings!$B$22="USD",1/INDEX(Settings!$B$29:$B$40,MONTH(A1548)),INDEX(Settings!$B$29:$B$40,MONTH(A1548)))))</f>
        <v>19.63</v>
      </c>
    </row>
    <row r="1549" customFormat="false" ht="15" hidden="false" customHeight="false" outlineLevel="0" collapsed="false">
      <c r="A1549" s="81" t="n">
        <v>46250</v>
      </c>
      <c r="B1549" s="81" t="n">
        <v>46250</v>
      </c>
      <c r="C1549" s="82" t="s">
        <v>180</v>
      </c>
      <c r="D1549" s="82" t="s">
        <v>530</v>
      </c>
      <c r="E1549" s="82" t="s">
        <v>529</v>
      </c>
      <c r="F1549" s="0" t="n">
        <v>1</v>
      </c>
      <c r="G1549" s="82" t="s">
        <v>524</v>
      </c>
      <c r="H1549" s="0" t="n">
        <v>20.51</v>
      </c>
      <c r="I1549" s="0" t="n">
        <v>10.32</v>
      </c>
      <c r="J1549" s="82" t="s">
        <v>528</v>
      </c>
      <c r="K1549" s="83" t="n">
        <v>20.51</v>
      </c>
      <c r="L1549" s="0" t="n">
        <v>2410</v>
      </c>
      <c r="M1549" s="0" t="n">
        <v>1739</v>
      </c>
      <c r="N1549" s="0" t="n">
        <v>1.385854</v>
      </c>
      <c r="O1549" s="0" t="n">
        <v>17</v>
      </c>
      <c r="P1549" s="0" t="n">
        <v>1</v>
      </c>
      <c r="Q1549" s="82" t="s">
        <v>527</v>
      </c>
      <c r="U1549" s="0" t="str">
        <f aca="false">IF(C1549="","",IF(COUNTIF(Campaigns!$A$7:$A$300,C1549)&gt;0,"✓",IF(N(K1549)=0,"– no spend","⚠ add to Campaigns tab")))</f>
        <v>✓</v>
      </c>
      <c r="V1549" s="83" t="n">
        <f aca="false">IF(K1549="","",K1549*IF(Settings!$B$22=Settings!$C$6,1,IF(Settings!$B$22="USD",1/INDEX(Settings!$B$29:$B$40,MONTH(A1549)),INDEX(Settings!$B$29:$B$40,MONTH(A1549)))))</f>
        <v>20.51</v>
      </c>
    </row>
    <row r="1550" customFormat="false" ht="15" hidden="false" customHeight="false" outlineLevel="0" collapsed="false">
      <c r="A1550" s="81" t="n">
        <v>46250</v>
      </c>
      <c r="B1550" s="81" t="n">
        <v>46250</v>
      </c>
      <c r="C1550" s="82" t="s">
        <v>172</v>
      </c>
      <c r="D1550" s="82" t="s">
        <v>530</v>
      </c>
      <c r="E1550" s="82" t="s">
        <v>529</v>
      </c>
      <c r="F1550" s="0" t="n">
        <v>4</v>
      </c>
      <c r="G1550" s="82" t="s">
        <v>524</v>
      </c>
      <c r="H1550" s="0" t="n">
        <v>6.4725</v>
      </c>
      <c r="I1550" s="0" t="n">
        <v>20.65</v>
      </c>
      <c r="J1550" s="82" t="s">
        <v>528</v>
      </c>
      <c r="K1550" s="83" t="n">
        <v>25.89</v>
      </c>
      <c r="L1550" s="0" t="n">
        <v>503</v>
      </c>
      <c r="M1550" s="0" t="n">
        <v>456</v>
      </c>
      <c r="N1550" s="0" t="n">
        <v>1.10307</v>
      </c>
      <c r="O1550" s="0" t="n">
        <v>8</v>
      </c>
      <c r="P1550" s="0" t="n">
        <v>5</v>
      </c>
      <c r="Q1550" s="82" t="s">
        <v>527</v>
      </c>
      <c r="U1550" s="0" t="str">
        <f aca="false">IF(C1550="","",IF(COUNTIF(Campaigns!$A$7:$A$300,C1550)&gt;0,"✓",IF(N(K1550)=0,"– no spend","⚠ add to Campaigns tab")))</f>
        <v>✓</v>
      </c>
      <c r="V1550" s="83" t="n">
        <f aca="false">IF(K1550="","",K1550*IF(Settings!$B$22=Settings!$C$6,1,IF(Settings!$B$22="USD",1/INDEX(Settings!$B$29:$B$40,MONTH(A1550)),INDEX(Settings!$B$29:$B$40,MONTH(A1550)))))</f>
        <v>25.89</v>
      </c>
    </row>
    <row r="1551" customFormat="false" ht="15" hidden="false" customHeight="false" outlineLevel="0" collapsed="false">
      <c r="A1551" s="81" t="n">
        <v>46250</v>
      </c>
      <c r="B1551" s="81" t="n">
        <v>46250</v>
      </c>
      <c r="C1551" s="82" t="s">
        <v>173</v>
      </c>
      <c r="D1551" s="82" t="s">
        <v>530</v>
      </c>
      <c r="E1551" s="82" t="s">
        <v>529</v>
      </c>
      <c r="F1551" s="0" t="n">
        <v>7</v>
      </c>
      <c r="G1551" s="82" t="s">
        <v>524</v>
      </c>
      <c r="H1551" s="0" t="n">
        <v>8.42</v>
      </c>
      <c r="I1551" s="0" t="n">
        <v>25.65</v>
      </c>
      <c r="J1551" s="82" t="s">
        <v>528</v>
      </c>
      <c r="K1551" s="83" t="n">
        <v>58.94</v>
      </c>
      <c r="L1551" s="0" t="n">
        <v>1385</v>
      </c>
      <c r="M1551" s="0" t="n">
        <v>1173</v>
      </c>
      <c r="N1551" s="0" t="n">
        <v>1.180733</v>
      </c>
      <c r="O1551" s="0" t="n">
        <v>31</v>
      </c>
      <c r="P1551" s="0" t="n">
        <v>7</v>
      </c>
      <c r="Q1551" s="82" t="s">
        <v>527</v>
      </c>
      <c r="U1551" s="0" t="str">
        <f aca="false">IF(C1551="","",IF(COUNTIF(Campaigns!$A$7:$A$300,C1551)&gt;0,"✓",IF(N(K1551)=0,"– no spend","⚠ add to Campaigns tab")))</f>
        <v>✓</v>
      </c>
      <c r="V1551" s="83" t="n">
        <f aca="false">IF(K1551="","",K1551*IF(Settings!$B$22=Settings!$C$6,1,IF(Settings!$B$22="USD",1/INDEX(Settings!$B$29:$B$40,MONTH(A1551)),INDEX(Settings!$B$29:$B$40,MONTH(A1551)))))</f>
        <v>58.94</v>
      </c>
    </row>
    <row r="1552" customFormat="false" ht="15" hidden="false" customHeight="false" outlineLevel="0" collapsed="false">
      <c r="A1552" s="81" t="n">
        <v>46250</v>
      </c>
      <c r="B1552" s="81" t="n">
        <v>46250</v>
      </c>
      <c r="C1552" s="82" t="s">
        <v>178</v>
      </c>
      <c r="D1552" s="82" t="s">
        <v>530</v>
      </c>
      <c r="E1552" s="82" t="s">
        <v>529</v>
      </c>
      <c r="F1552" s="0" t="n">
        <v>1</v>
      </c>
      <c r="G1552" s="82" t="s">
        <v>524</v>
      </c>
      <c r="H1552" s="0" t="n">
        <v>20.69</v>
      </c>
      <c r="I1552" s="0" t="n">
        <v>15.48</v>
      </c>
      <c r="J1552" s="82" t="s">
        <v>528</v>
      </c>
      <c r="K1552" s="83" t="n">
        <v>20.69</v>
      </c>
      <c r="L1552" s="0" t="n">
        <v>327</v>
      </c>
      <c r="M1552" s="0" t="n">
        <v>280</v>
      </c>
      <c r="N1552" s="0" t="n">
        <v>1.167857</v>
      </c>
      <c r="O1552" s="0" t="n">
        <v>1</v>
      </c>
      <c r="P1552" s="0" t="n">
        <v>1</v>
      </c>
      <c r="Q1552" s="82" t="s">
        <v>527</v>
      </c>
      <c r="U1552" s="0" t="str">
        <f aca="false">IF(C1552="","",IF(COUNTIF(Campaigns!$A$7:$A$300,C1552)&gt;0,"✓",IF(N(K1552)=0,"– no spend","⚠ add to Campaigns tab")))</f>
        <v>✓</v>
      </c>
      <c r="V1552" s="83" t="n">
        <f aca="false">IF(K1552="","",K1552*IF(Settings!$B$22=Settings!$C$6,1,IF(Settings!$B$22="USD",1/INDEX(Settings!$B$29:$B$40,MONTH(A1552)),INDEX(Settings!$B$29:$B$40,MONTH(A1552)))))</f>
        <v>20.69</v>
      </c>
    </row>
    <row r="1553" customFormat="false" ht="15" hidden="false" customHeight="false" outlineLevel="0" collapsed="false">
      <c r="A1553" s="81" t="n">
        <v>46250</v>
      </c>
      <c r="B1553" s="81" t="n">
        <v>46250</v>
      </c>
      <c r="C1553" s="82" t="s">
        <v>176</v>
      </c>
      <c r="D1553" s="82" t="s">
        <v>530</v>
      </c>
      <c r="E1553" s="82" t="s">
        <v>529</v>
      </c>
      <c r="F1553" s="0" t="n">
        <v>2</v>
      </c>
      <c r="G1553" s="82" t="s">
        <v>524</v>
      </c>
      <c r="H1553" s="0" t="n">
        <v>11.75</v>
      </c>
      <c r="I1553" s="0" t="n">
        <v>10.32</v>
      </c>
      <c r="J1553" s="82" t="s">
        <v>528</v>
      </c>
      <c r="K1553" s="83" t="n">
        <v>23.5</v>
      </c>
      <c r="L1553" s="0" t="n">
        <v>629</v>
      </c>
      <c r="M1553" s="0" t="n">
        <v>538</v>
      </c>
      <c r="N1553" s="0" t="n">
        <v>1.169145</v>
      </c>
      <c r="O1553" s="0" t="n">
        <v>11</v>
      </c>
      <c r="P1553" s="0" t="n">
        <v>2</v>
      </c>
      <c r="Q1553" s="82" t="s">
        <v>527</v>
      </c>
      <c r="U1553" s="0" t="str">
        <f aca="false">IF(C1553="","",IF(COUNTIF(Campaigns!$A$7:$A$300,C1553)&gt;0,"✓",IF(N(K1553)=0,"– no spend","⚠ add to Campaigns tab")))</f>
        <v>✓</v>
      </c>
      <c r="V1553" s="83" t="n">
        <f aca="false">IF(K1553="","",K1553*IF(Settings!$B$22=Settings!$C$6,1,IF(Settings!$B$22="USD",1/INDEX(Settings!$B$29:$B$40,MONTH(A1553)),INDEX(Settings!$B$29:$B$40,MONTH(A1553)))))</f>
        <v>23.5</v>
      </c>
    </row>
    <row r="1554" customFormat="false" ht="15" hidden="false" customHeight="false" outlineLevel="0" collapsed="false">
      <c r="A1554" s="81" t="n">
        <v>46250</v>
      </c>
      <c r="B1554" s="81" t="n">
        <v>46250</v>
      </c>
      <c r="C1554" s="82" t="s">
        <v>184</v>
      </c>
      <c r="D1554" s="82" t="s">
        <v>530</v>
      </c>
      <c r="E1554" s="82" t="s">
        <v>532</v>
      </c>
      <c r="F1554" s="0" t="n">
        <v>48</v>
      </c>
      <c r="G1554" s="82" t="s">
        <v>535</v>
      </c>
      <c r="H1554" s="0" t="n">
        <v>0.25666667</v>
      </c>
      <c r="I1554" s="82" t="s">
        <v>525</v>
      </c>
      <c r="J1554" s="82" t="s">
        <v>526</v>
      </c>
      <c r="K1554" s="83" t="n">
        <v>12.32</v>
      </c>
      <c r="L1554" s="0" t="n">
        <v>1119</v>
      </c>
      <c r="M1554" s="0" t="n">
        <v>1093</v>
      </c>
      <c r="N1554" s="0" t="n">
        <v>1.023788</v>
      </c>
      <c r="O1554" s="0" t="n">
        <v>47</v>
      </c>
      <c r="Q1554" s="82" t="s">
        <v>527</v>
      </c>
      <c r="U1554" s="0" t="str">
        <f aca="false">IF(C1554="","",IF(COUNTIF(Campaigns!$A$7:$A$300,C1554)&gt;0,"✓",IF(N(K1554)=0,"– no spend","⚠ add to Campaigns tab")))</f>
        <v>✓</v>
      </c>
      <c r="V1554" s="83" t="n">
        <f aca="false">IF(K1554="","",K1554*IF(Settings!$B$22=Settings!$C$6,1,IF(Settings!$B$22="USD",1/INDEX(Settings!$B$29:$B$40,MONTH(A1554)),INDEX(Settings!$B$29:$B$40,MONTH(A1554)))))</f>
        <v>12.32</v>
      </c>
    </row>
    <row r="1555" customFormat="false" ht="15" hidden="false" customHeight="false" outlineLevel="0" collapsed="false">
      <c r="A1555" s="81" t="n">
        <v>46250</v>
      </c>
      <c r="B1555" s="81" t="n">
        <v>46250</v>
      </c>
      <c r="C1555" s="82" t="s">
        <v>169</v>
      </c>
      <c r="D1555" s="82" t="s">
        <v>530</v>
      </c>
      <c r="E1555" s="82" t="s">
        <v>529</v>
      </c>
      <c r="F1555" s="0" t="n">
        <v>3</v>
      </c>
      <c r="G1555" s="82" t="s">
        <v>531</v>
      </c>
      <c r="H1555" s="0" t="n">
        <v>27.94666667</v>
      </c>
      <c r="I1555" s="0" t="n">
        <v>41.29</v>
      </c>
      <c r="J1555" s="82" t="s">
        <v>528</v>
      </c>
      <c r="K1555" s="83" t="n">
        <v>83.84</v>
      </c>
      <c r="L1555" s="0" t="n">
        <v>4687</v>
      </c>
      <c r="M1555" s="0" t="n">
        <v>3006</v>
      </c>
      <c r="N1555" s="0" t="n">
        <v>1.559215</v>
      </c>
      <c r="O1555" s="0" t="n">
        <v>63</v>
      </c>
      <c r="P1555" s="0" t="n">
        <v>3</v>
      </c>
      <c r="Q1555" s="82" t="s">
        <v>527</v>
      </c>
      <c r="U1555" s="0" t="str">
        <f aca="false">IF(C1555="","",IF(COUNTIF(Campaigns!$A$7:$A$300,C1555)&gt;0,"✓",IF(N(K1555)=0,"– no spend","⚠ add to Campaigns tab")))</f>
        <v>✓</v>
      </c>
      <c r="V1555" s="83" t="n">
        <f aca="false">IF(K1555="","",K1555*IF(Settings!$B$22=Settings!$C$6,1,IF(Settings!$B$22="USD",1/INDEX(Settings!$B$29:$B$40,MONTH(A1555)),INDEX(Settings!$B$29:$B$40,MONTH(A1555)))))</f>
        <v>83.84</v>
      </c>
    </row>
    <row r="1556" customFormat="false" ht="15" hidden="false" customHeight="false" outlineLevel="0" collapsed="false">
      <c r="A1556" s="81" t="n">
        <v>46250</v>
      </c>
      <c r="B1556" s="81" t="n">
        <v>46250</v>
      </c>
      <c r="C1556" s="82" t="s">
        <v>181</v>
      </c>
      <c r="D1556" s="82" t="s">
        <v>530</v>
      </c>
      <c r="E1556" s="82" t="s">
        <v>529</v>
      </c>
      <c r="F1556" s="0" t="n">
        <v>4</v>
      </c>
      <c r="G1556" s="82" t="s">
        <v>524</v>
      </c>
      <c r="H1556" s="0" t="n">
        <v>5.7525</v>
      </c>
      <c r="I1556" s="0" t="n">
        <v>10.32</v>
      </c>
      <c r="J1556" s="82" t="s">
        <v>528</v>
      </c>
      <c r="K1556" s="83" t="n">
        <v>23.01</v>
      </c>
      <c r="L1556" s="0" t="n">
        <v>2194</v>
      </c>
      <c r="M1556" s="0" t="n">
        <v>1852</v>
      </c>
      <c r="N1556" s="0" t="n">
        <v>1.184665</v>
      </c>
      <c r="O1556" s="0" t="n">
        <v>19</v>
      </c>
      <c r="P1556" s="0" t="n">
        <v>4</v>
      </c>
      <c r="Q1556" s="82" t="s">
        <v>527</v>
      </c>
      <c r="U1556" s="0" t="str">
        <f aca="false">IF(C1556="","",IF(COUNTIF(Campaigns!$A$7:$A$300,C1556)&gt;0,"✓",IF(N(K1556)=0,"– no spend","⚠ add to Campaigns tab")))</f>
        <v>✓</v>
      </c>
      <c r="V1556" s="83" t="n">
        <f aca="false">IF(K1556="","",K1556*IF(Settings!$B$22=Settings!$C$6,1,IF(Settings!$B$22="USD",1/INDEX(Settings!$B$29:$B$40,MONTH(A1556)),INDEX(Settings!$B$29:$B$40,MONTH(A1556)))))</f>
        <v>23.01</v>
      </c>
    </row>
    <row r="1557" customFormat="false" ht="15" hidden="false" customHeight="false" outlineLevel="0" collapsed="false">
      <c r="A1557" s="81" t="n">
        <v>46251</v>
      </c>
      <c r="B1557" s="81" t="n">
        <v>46251</v>
      </c>
      <c r="C1557" s="82" t="s">
        <v>177</v>
      </c>
      <c r="D1557" s="82" t="s">
        <v>530</v>
      </c>
      <c r="E1557" s="82" t="s">
        <v>529</v>
      </c>
      <c r="F1557" s="0" t="n">
        <v>4</v>
      </c>
      <c r="G1557" s="82" t="s">
        <v>524</v>
      </c>
      <c r="H1557" s="0" t="n">
        <v>4.915</v>
      </c>
      <c r="I1557" s="0" t="n">
        <v>20.65</v>
      </c>
      <c r="J1557" s="82" t="s">
        <v>528</v>
      </c>
      <c r="K1557" s="83" t="n">
        <v>19.66</v>
      </c>
      <c r="L1557" s="0" t="n">
        <v>2407</v>
      </c>
      <c r="M1557" s="0" t="n">
        <v>1725</v>
      </c>
      <c r="N1557" s="0" t="n">
        <v>1.395362</v>
      </c>
      <c r="O1557" s="0" t="n">
        <v>20</v>
      </c>
      <c r="P1557" s="0" t="n">
        <v>4</v>
      </c>
      <c r="Q1557" s="82" t="s">
        <v>527</v>
      </c>
      <c r="U1557" s="0" t="str">
        <f aca="false">IF(C1557="","",IF(COUNTIF(Campaigns!$A$7:$A$300,C1557)&gt;0,"✓",IF(N(K1557)=0,"– no spend","⚠ add to Campaigns tab")))</f>
        <v>✓</v>
      </c>
      <c r="V1557" s="83" t="n">
        <f aca="false">IF(K1557="","",K1557*IF(Settings!$B$22=Settings!$C$6,1,IF(Settings!$B$22="USD",1/INDEX(Settings!$B$29:$B$40,MONTH(A1557)),INDEX(Settings!$B$29:$B$40,MONTH(A1557)))))</f>
        <v>19.66</v>
      </c>
    </row>
    <row r="1558" customFormat="false" ht="15" hidden="false" customHeight="false" outlineLevel="0" collapsed="false">
      <c r="A1558" s="81" t="n">
        <v>46251</v>
      </c>
      <c r="B1558" s="81" t="n">
        <v>46251</v>
      </c>
      <c r="C1558" s="82" t="s">
        <v>180</v>
      </c>
      <c r="D1558" s="82" t="s">
        <v>530</v>
      </c>
      <c r="E1558" s="82" t="s">
        <v>529</v>
      </c>
      <c r="F1558" s="0" t="n">
        <v>1</v>
      </c>
      <c r="G1558" s="82" t="s">
        <v>524</v>
      </c>
      <c r="H1558" s="0" t="n">
        <v>21.56</v>
      </c>
      <c r="I1558" s="0" t="n">
        <v>10.32</v>
      </c>
      <c r="J1558" s="82" t="s">
        <v>528</v>
      </c>
      <c r="K1558" s="83" t="n">
        <v>21.56</v>
      </c>
      <c r="L1558" s="0" t="n">
        <v>3029</v>
      </c>
      <c r="M1558" s="0" t="n">
        <v>2390</v>
      </c>
      <c r="N1558" s="0" t="n">
        <v>1.267364</v>
      </c>
      <c r="O1558" s="0" t="n">
        <v>24</v>
      </c>
      <c r="P1558" s="0" t="n">
        <v>1</v>
      </c>
      <c r="Q1558" s="82" t="s">
        <v>527</v>
      </c>
      <c r="U1558" s="0" t="str">
        <f aca="false">IF(C1558="","",IF(COUNTIF(Campaigns!$A$7:$A$300,C1558)&gt;0,"✓",IF(N(K1558)=0,"– no spend","⚠ add to Campaigns tab")))</f>
        <v>✓</v>
      </c>
      <c r="V1558" s="83" t="n">
        <f aca="false">IF(K1558="","",K1558*IF(Settings!$B$22=Settings!$C$6,1,IF(Settings!$B$22="USD",1/INDEX(Settings!$B$29:$B$40,MONTH(A1558)),INDEX(Settings!$B$29:$B$40,MONTH(A1558)))))</f>
        <v>21.56</v>
      </c>
    </row>
    <row r="1559" customFormat="false" ht="15" hidden="false" customHeight="false" outlineLevel="0" collapsed="false">
      <c r="A1559" s="81" t="n">
        <v>46251</v>
      </c>
      <c r="B1559" s="81" t="n">
        <v>46251</v>
      </c>
      <c r="C1559" s="82" t="s">
        <v>172</v>
      </c>
      <c r="D1559" s="82" t="s">
        <v>530</v>
      </c>
      <c r="E1559" s="82" t="s">
        <v>529</v>
      </c>
      <c r="F1559" s="0" t="n">
        <v>2</v>
      </c>
      <c r="G1559" s="82" t="s">
        <v>524</v>
      </c>
      <c r="H1559" s="0" t="n">
        <v>10.56</v>
      </c>
      <c r="I1559" s="0" t="n">
        <v>20.65</v>
      </c>
      <c r="J1559" s="82" t="s">
        <v>528</v>
      </c>
      <c r="K1559" s="83" t="n">
        <v>21.12</v>
      </c>
      <c r="L1559" s="0" t="n">
        <v>415</v>
      </c>
      <c r="M1559" s="0" t="n">
        <v>353</v>
      </c>
      <c r="N1559" s="0" t="n">
        <v>1.175637</v>
      </c>
      <c r="O1559" s="0" t="n">
        <v>6</v>
      </c>
      <c r="P1559" s="0" t="n">
        <v>2</v>
      </c>
      <c r="Q1559" s="82" t="s">
        <v>527</v>
      </c>
      <c r="U1559" s="0" t="str">
        <f aca="false">IF(C1559="","",IF(COUNTIF(Campaigns!$A$7:$A$300,C1559)&gt;0,"✓",IF(N(K1559)=0,"– no spend","⚠ add to Campaigns tab")))</f>
        <v>✓</v>
      </c>
      <c r="V1559" s="83" t="n">
        <f aca="false">IF(K1559="","",K1559*IF(Settings!$B$22=Settings!$C$6,1,IF(Settings!$B$22="USD",1/INDEX(Settings!$B$29:$B$40,MONTH(A1559)),INDEX(Settings!$B$29:$B$40,MONTH(A1559)))))</f>
        <v>21.12</v>
      </c>
    </row>
    <row r="1560" customFormat="false" ht="15" hidden="false" customHeight="false" outlineLevel="0" collapsed="false">
      <c r="A1560" s="81" t="n">
        <v>46251</v>
      </c>
      <c r="B1560" s="81" t="n">
        <v>46251</v>
      </c>
      <c r="C1560" s="82" t="s">
        <v>173</v>
      </c>
      <c r="D1560" s="82" t="s">
        <v>530</v>
      </c>
      <c r="E1560" s="82" t="s">
        <v>529</v>
      </c>
      <c r="F1560" s="0" t="n">
        <v>4</v>
      </c>
      <c r="G1560" s="82" t="s">
        <v>524</v>
      </c>
      <c r="H1560" s="0" t="n">
        <v>12.3125</v>
      </c>
      <c r="I1560" s="0" t="n">
        <v>25.65</v>
      </c>
      <c r="J1560" s="82" t="s">
        <v>528</v>
      </c>
      <c r="K1560" s="83" t="n">
        <v>49.25</v>
      </c>
      <c r="L1560" s="0" t="n">
        <v>1104</v>
      </c>
      <c r="M1560" s="0" t="n">
        <v>987</v>
      </c>
      <c r="N1560" s="0" t="n">
        <v>1.118541</v>
      </c>
      <c r="O1560" s="0" t="n">
        <v>20</v>
      </c>
      <c r="P1560" s="0" t="n">
        <v>5</v>
      </c>
      <c r="Q1560" s="82" t="s">
        <v>527</v>
      </c>
      <c r="U1560" s="0" t="str">
        <f aca="false">IF(C1560="","",IF(COUNTIF(Campaigns!$A$7:$A$300,C1560)&gt;0,"✓",IF(N(K1560)=0,"– no spend","⚠ add to Campaigns tab")))</f>
        <v>✓</v>
      </c>
      <c r="V1560" s="83" t="n">
        <f aca="false">IF(K1560="","",K1560*IF(Settings!$B$22=Settings!$C$6,1,IF(Settings!$B$22="USD",1/INDEX(Settings!$B$29:$B$40,MONTH(A1560)),INDEX(Settings!$B$29:$B$40,MONTH(A1560)))))</f>
        <v>49.25</v>
      </c>
    </row>
    <row r="1561" customFormat="false" ht="15" hidden="false" customHeight="false" outlineLevel="0" collapsed="false">
      <c r="A1561" s="81" t="n">
        <v>46251</v>
      </c>
      <c r="B1561" s="81" t="n">
        <v>46251</v>
      </c>
      <c r="C1561" s="82" t="s">
        <v>178</v>
      </c>
      <c r="D1561" s="82" t="s">
        <v>530</v>
      </c>
      <c r="E1561" s="82" t="s">
        <v>529</v>
      </c>
      <c r="F1561" s="0" t="n">
        <v>2</v>
      </c>
      <c r="G1561" s="82" t="s">
        <v>524</v>
      </c>
      <c r="H1561" s="0" t="n">
        <v>19.965</v>
      </c>
      <c r="I1561" s="0" t="n">
        <v>15.48</v>
      </c>
      <c r="J1561" s="82" t="s">
        <v>528</v>
      </c>
      <c r="K1561" s="83" t="n">
        <v>39.93</v>
      </c>
      <c r="L1561" s="0" t="n">
        <v>786</v>
      </c>
      <c r="M1561" s="0" t="n">
        <v>692</v>
      </c>
      <c r="N1561" s="0" t="n">
        <v>1.135838</v>
      </c>
      <c r="O1561" s="0" t="n">
        <v>9</v>
      </c>
      <c r="P1561" s="0" t="n">
        <v>2</v>
      </c>
      <c r="Q1561" s="82" t="s">
        <v>527</v>
      </c>
      <c r="U1561" s="0" t="str">
        <f aca="false">IF(C1561="","",IF(COUNTIF(Campaigns!$A$7:$A$300,C1561)&gt;0,"✓",IF(N(K1561)=0,"– no spend","⚠ add to Campaigns tab")))</f>
        <v>✓</v>
      </c>
      <c r="V1561" s="83" t="n">
        <f aca="false">IF(K1561="","",K1561*IF(Settings!$B$22=Settings!$C$6,1,IF(Settings!$B$22="USD",1/INDEX(Settings!$B$29:$B$40,MONTH(A1561)),INDEX(Settings!$B$29:$B$40,MONTH(A1561)))))</f>
        <v>39.93</v>
      </c>
    </row>
    <row r="1562" customFormat="false" ht="15" hidden="false" customHeight="false" outlineLevel="0" collapsed="false">
      <c r="A1562" s="81" t="n">
        <v>46251</v>
      </c>
      <c r="B1562" s="81" t="n">
        <v>46251</v>
      </c>
      <c r="C1562" s="82" t="s">
        <v>176</v>
      </c>
      <c r="D1562" s="82" t="s">
        <v>530</v>
      </c>
      <c r="E1562" s="82" t="s">
        <v>529</v>
      </c>
      <c r="F1562" s="0" t="n">
        <v>5</v>
      </c>
      <c r="G1562" s="82" t="s">
        <v>524</v>
      </c>
      <c r="H1562" s="0" t="n">
        <v>4.14</v>
      </c>
      <c r="I1562" s="0" t="n">
        <v>10.32</v>
      </c>
      <c r="J1562" s="82" t="s">
        <v>528</v>
      </c>
      <c r="K1562" s="83" t="n">
        <v>20.7</v>
      </c>
      <c r="L1562" s="0" t="n">
        <v>723</v>
      </c>
      <c r="M1562" s="0" t="n">
        <v>643</v>
      </c>
      <c r="N1562" s="0" t="n">
        <v>1.124417</v>
      </c>
      <c r="O1562" s="0" t="n">
        <v>14</v>
      </c>
      <c r="P1562" s="0" t="n">
        <v>5</v>
      </c>
      <c r="Q1562" s="82" t="s">
        <v>527</v>
      </c>
      <c r="U1562" s="0" t="str">
        <f aca="false">IF(C1562="","",IF(COUNTIF(Campaigns!$A$7:$A$300,C1562)&gt;0,"✓",IF(N(K1562)=0,"– no spend","⚠ add to Campaigns tab")))</f>
        <v>✓</v>
      </c>
      <c r="V1562" s="83" t="n">
        <f aca="false">IF(K1562="","",K1562*IF(Settings!$B$22=Settings!$C$6,1,IF(Settings!$B$22="USD",1/INDEX(Settings!$B$29:$B$40,MONTH(A1562)),INDEX(Settings!$B$29:$B$40,MONTH(A1562)))))</f>
        <v>20.7</v>
      </c>
    </row>
    <row r="1563" customFormat="false" ht="15" hidden="false" customHeight="false" outlineLevel="0" collapsed="false">
      <c r="A1563" s="81" t="n">
        <v>46251</v>
      </c>
      <c r="B1563" s="81" t="n">
        <v>46251</v>
      </c>
      <c r="C1563" s="82" t="s">
        <v>184</v>
      </c>
      <c r="D1563" s="82" t="s">
        <v>530</v>
      </c>
      <c r="E1563" s="82" t="s">
        <v>532</v>
      </c>
      <c r="F1563" s="0" t="n">
        <v>56</v>
      </c>
      <c r="G1563" s="82" t="s">
        <v>535</v>
      </c>
      <c r="H1563" s="0" t="n">
        <v>0.19</v>
      </c>
      <c r="I1563" s="82" t="s">
        <v>525</v>
      </c>
      <c r="J1563" s="82" t="s">
        <v>526</v>
      </c>
      <c r="K1563" s="83" t="n">
        <v>10.64</v>
      </c>
      <c r="L1563" s="0" t="n">
        <v>1226</v>
      </c>
      <c r="M1563" s="0" t="n">
        <v>1175</v>
      </c>
      <c r="N1563" s="0" t="n">
        <v>1.043404</v>
      </c>
      <c r="O1563" s="0" t="n">
        <v>56</v>
      </c>
      <c r="Q1563" s="82" t="s">
        <v>527</v>
      </c>
      <c r="U1563" s="0" t="str">
        <f aca="false">IF(C1563="","",IF(COUNTIF(Campaigns!$A$7:$A$300,C1563)&gt;0,"✓",IF(N(K1563)=0,"– no spend","⚠ add to Campaigns tab")))</f>
        <v>✓</v>
      </c>
      <c r="V1563" s="83" t="n">
        <f aca="false">IF(K1563="","",K1563*IF(Settings!$B$22=Settings!$C$6,1,IF(Settings!$B$22="USD",1/INDEX(Settings!$B$29:$B$40,MONTH(A1563)),INDEX(Settings!$B$29:$B$40,MONTH(A1563)))))</f>
        <v>10.64</v>
      </c>
    </row>
    <row r="1564" customFormat="false" ht="15" hidden="false" customHeight="false" outlineLevel="0" collapsed="false">
      <c r="A1564" s="81" t="n">
        <v>46251</v>
      </c>
      <c r="B1564" s="81" t="n">
        <v>46251</v>
      </c>
      <c r="C1564" s="82" t="s">
        <v>169</v>
      </c>
      <c r="D1564" s="82" t="s">
        <v>530</v>
      </c>
      <c r="E1564" s="82" t="s">
        <v>529</v>
      </c>
      <c r="F1564" s="0" t="n">
        <v>6</v>
      </c>
      <c r="G1564" s="82" t="s">
        <v>531</v>
      </c>
      <c r="H1564" s="0" t="n">
        <v>17.73833333</v>
      </c>
      <c r="I1564" s="0" t="n">
        <v>41.29</v>
      </c>
      <c r="J1564" s="82" t="s">
        <v>528</v>
      </c>
      <c r="K1564" s="83" t="n">
        <v>106.43</v>
      </c>
      <c r="L1564" s="0" t="n">
        <v>7071</v>
      </c>
      <c r="M1564" s="0" t="n">
        <v>4274</v>
      </c>
      <c r="N1564" s="0" t="n">
        <v>1.654422</v>
      </c>
      <c r="O1564" s="0" t="n">
        <v>86</v>
      </c>
      <c r="P1564" s="0" t="n">
        <v>6</v>
      </c>
      <c r="Q1564" s="82" t="s">
        <v>527</v>
      </c>
      <c r="U1564" s="0" t="str">
        <f aca="false">IF(C1564="","",IF(COUNTIF(Campaigns!$A$7:$A$300,C1564)&gt;0,"✓",IF(N(K1564)=0,"– no spend","⚠ add to Campaigns tab")))</f>
        <v>✓</v>
      </c>
      <c r="V1564" s="83" t="n">
        <f aca="false">IF(K1564="","",K1564*IF(Settings!$B$22=Settings!$C$6,1,IF(Settings!$B$22="USD",1/INDEX(Settings!$B$29:$B$40,MONTH(A1564)),INDEX(Settings!$B$29:$B$40,MONTH(A1564)))))</f>
        <v>106.43</v>
      </c>
    </row>
    <row r="1565" customFormat="false" ht="15" hidden="false" customHeight="false" outlineLevel="0" collapsed="false">
      <c r="A1565" s="81" t="n">
        <v>46251</v>
      </c>
      <c r="B1565" s="81" t="n">
        <v>46251</v>
      </c>
      <c r="C1565" s="82" t="s">
        <v>181</v>
      </c>
      <c r="D1565" s="82" t="s">
        <v>530</v>
      </c>
      <c r="E1565" s="82" t="s">
        <v>529</v>
      </c>
      <c r="F1565" s="0" t="n">
        <v>7</v>
      </c>
      <c r="G1565" s="82" t="s">
        <v>524</v>
      </c>
      <c r="H1565" s="0" t="n">
        <v>3.14857143</v>
      </c>
      <c r="I1565" s="0" t="n">
        <v>10.32</v>
      </c>
      <c r="J1565" s="82" t="s">
        <v>528</v>
      </c>
      <c r="K1565" s="83" t="n">
        <v>22.04</v>
      </c>
      <c r="L1565" s="0" t="n">
        <v>2293</v>
      </c>
      <c r="M1565" s="0" t="n">
        <v>1875</v>
      </c>
      <c r="N1565" s="0" t="n">
        <v>1.222933</v>
      </c>
      <c r="O1565" s="0" t="n">
        <v>22</v>
      </c>
      <c r="P1565" s="0" t="n">
        <v>9</v>
      </c>
      <c r="Q1565" s="82" t="s">
        <v>527</v>
      </c>
      <c r="U1565" s="0" t="str">
        <f aca="false">IF(C1565="","",IF(COUNTIF(Campaigns!$A$7:$A$300,C1565)&gt;0,"✓",IF(N(K1565)=0,"– no spend","⚠ add to Campaigns tab")))</f>
        <v>✓</v>
      </c>
      <c r="V1565" s="83" t="n">
        <f aca="false">IF(K1565="","",K1565*IF(Settings!$B$22=Settings!$C$6,1,IF(Settings!$B$22="USD",1/INDEX(Settings!$B$29:$B$40,MONTH(A1565)),INDEX(Settings!$B$29:$B$40,MONTH(A1565)))))</f>
        <v>22.04</v>
      </c>
    </row>
    <row r="1566" customFormat="false" ht="15" hidden="false" customHeight="false" outlineLevel="0" collapsed="false">
      <c r="A1566" s="81" t="n">
        <v>46252</v>
      </c>
      <c r="B1566" s="81" t="n">
        <v>46252</v>
      </c>
      <c r="C1566" s="82" t="s">
        <v>177</v>
      </c>
      <c r="D1566" s="82" t="s">
        <v>530</v>
      </c>
      <c r="E1566" s="82" t="s">
        <v>529</v>
      </c>
      <c r="F1566" s="0" t="n">
        <v>4</v>
      </c>
      <c r="G1566" s="82" t="s">
        <v>524</v>
      </c>
      <c r="H1566" s="0" t="n">
        <v>9.4725</v>
      </c>
      <c r="I1566" s="0" t="n">
        <v>20.65</v>
      </c>
      <c r="J1566" s="82" t="s">
        <v>528</v>
      </c>
      <c r="K1566" s="83" t="n">
        <v>37.89</v>
      </c>
      <c r="L1566" s="0" t="n">
        <v>6816</v>
      </c>
      <c r="M1566" s="0" t="n">
        <v>4449</v>
      </c>
      <c r="N1566" s="0" t="n">
        <v>1.53203</v>
      </c>
      <c r="O1566" s="0" t="n">
        <v>49</v>
      </c>
      <c r="P1566" s="0" t="n">
        <v>4</v>
      </c>
      <c r="Q1566" s="82" t="s">
        <v>527</v>
      </c>
      <c r="U1566" s="0" t="str">
        <f aca="false">IF(C1566="","",IF(COUNTIF(Campaigns!$A$7:$A$300,C1566)&gt;0,"✓",IF(N(K1566)=0,"– no spend","⚠ add to Campaigns tab")))</f>
        <v>✓</v>
      </c>
      <c r="V1566" s="83" t="n">
        <f aca="false">IF(K1566="","",K1566*IF(Settings!$B$22=Settings!$C$6,1,IF(Settings!$B$22="USD",1/INDEX(Settings!$B$29:$B$40,MONTH(A1566)),INDEX(Settings!$B$29:$B$40,MONTH(A1566)))))</f>
        <v>37.89</v>
      </c>
    </row>
    <row r="1567" customFormat="false" ht="15" hidden="false" customHeight="false" outlineLevel="0" collapsed="false">
      <c r="A1567" s="81" t="n">
        <v>46252</v>
      </c>
      <c r="B1567" s="81" t="n">
        <v>46252</v>
      </c>
      <c r="C1567" s="82" t="s">
        <v>180</v>
      </c>
      <c r="D1567" s="82" t="s">
        <v>530</v>
      </c>
      <c r="E1567" s="82" t="s">
        <v>529</v>
      </c>
      <c r="F1567" s="0" t="n">
        <v>1</v>
      </c>
      <c r="G1567" s="82" t="s">
        <v>524</v>
      </c>
      <c r="H1567" s="0" t="n">
        <v>20.95</v>
      </c>
      <c r="I1567" s="0" t="n">
        <v>10.32</v>
      </c>
      <c r="J1567" s="82" t="s">
        <v>528</v>
      </c>
      <c r="K1567" s="83" t="n">
        <v>20.95</v>
      </c>
      <c r="L1567" s="0" t="n">
        <v>2298</v>
      </c>
      <c r="M1567" s="0" t="n">
        <v>1432</v>
      </c>
      <c r="N1567" s="0" t="n">
        <v>1.604749</v>
      </c>
      <c r="O1567" s="0" t="n">
        <v>20</v>
      </c>
      <c r="P1567" s="0" t="n">
        <v>2</v>
      </c>
      <c r="Q1567" s="82" t="s">
        <v>527</v>
      </c>
      <c r="U1567" s="0" t="str">
        <f aca="false">IF(C1567="","",IF(COUNTIF(Campaigns!$A$7:$A$300,C1567)&gt;0,"✓",IF(N(K1567)=0,"– no spend","⚠ add to Campaigns tab")))</f>
        <v>✓</v>
      </c>
      <c r="V1567" s="83" t="n">
        <f aca="false">IF(K1567="","",K1567*IF(Settings!$B$22=Settings!$C$6,1,IF(Settings!$B$22="USD",1/INDEX(Settings!$B$29:$B$40,MONTH(A1567)),INDEX(Settings!$B$29:$B$40,MONTH(A1567)))))</f>
        <v>20.95</v>
      </c>
    </row>
    <row r="1568" customFormat="false" ht="15" hidden="false" customHeight="false" outlineLevel="0" collapsed="false">
      <c r="A1568" s="81" t="n">
        <v>46252</v>
      </c>
      <c r="B1568" s="81" t="n">
        <v>46252</v>
      </c>
      <c r="C1568" s="82" t="s">
        <v>172</v>
      </c>
      <c r="D1568" s="82" t="s">
        <v>530</v>
      </c>
      <c r="E1568" s="82" t="s">
        <v>529</v>
      </c>
      <c r="F1568" s="0" t="n">
        <v>2</v>
      </c>
      <c r="G1568" s="82" t="s">
        <v>524</v>
      </c>
      <c r="H1568" s="0" t="n">
        <v>17.355</v>
      </c>
      <c r="I1568" s="0" t="n">
        <v>20.65</v>
      </c>
      <c r="J1568" s="82" t="s">
        <v>528</v>
      </c>
      <c r="K1568" s="83" t="n">
        <v>34.71</v>
      </c>
      <c r="L1568" s="0" t="n">
        <v>876</v>
      </c>
      <c r="M1568" s="0" t="n">
        <v>801</v>
      </c>
      <c r="N1568" s="0" t="n">
        <v>1.093633</v>
      </c>
      <c r="O1568" s="0" t="n">
        <v>14</v>
      </c>
      <c r="P1568" s="0" t="n">
        <v>2</v>
      </c>
      <c r="Q1568" s="82" t="s">
        <v>527</v>
      </c>
      <c r="U1568" s="0" t="str">
        <f aca="false">IF(C1568="","",IF(COUNTIF(Campaigns!$A$7:$A$300,C1568)&gt;0,"✓",IF(N(K1568)=0,"– no spend","⚠ add to Campaigns tab")))</f>
        <v>✓</v>
      </c>
      <c r="V1568" s="83" t="n">
        <f aca="false">IF(K1568="","",K1568*IF(Settings!$B$22=Settings!$C$6,1,IF(Settings!$B$22="USD",1/INDEX(Settings!$B$29:$B$40,MONTH(A1568)),INDEX(Settings!$B$29:$B$40,MONTH(A1568)))))</f>
        <v>34.71</v>
      </c>
    </row>
    <row r="1569" customFormat="false" ht="15" hidden="false" customHeight="false" outlineLevel="0" collapsed="false">
      <c r="A1569" s="81" t="n">
        <v>46252</v>
      </c>
      <c r="B1569" s="81" t="n">
        <v>46252</v>
      </c>
      <c r="C1569" s="82" t="s">
        <v>173</v>
      </c>
      <c r="D1569" s="82" t="s">
        <v>530</v>
      </c>
      <c r="E1569" s="82" t="s">
        <v>529</v>
      </c>
      <c r="F1569" s="0" t="n">
        <v>3</v>
      </c>
      <c r="G1569" s="82" t="s">
        <v>524</v>
      </c>
      <c r="H1569" s="0" t="n">
        <v>17.51666667</v>
      </c>
      <c r="I1569" s="0" t="n">
        <v>25.65</v>
      </c>
      <c r="J1569" s="82" t="s">
        <v>528</v>
      </c>
      <c r="K1569" s="83" t="n">
        <v>52.55</v>
      </c>
      <c r="L1569" s="0" t="n">
        <v>1459</v>
      </c>
      <c r="M1569" s="0" t="n">
        <v>1292</v>
      </c>
      <c r="N1569" s="0" t="n">
        <v>1.129257</v>
      </c>
      <c r="O1569" s="0" t="n">
        <v>21</v>
      </c>
      <c r="P1569" s="0" t="n">
        <v>3</v>
      </c>
      <c r="Q1569" s="82" t="s">
        <v>527</v>
      </c>
      <c r="U1569" s="0" t="str">
        <f aca="false">IF(C1569="","",IF(COUNTIF(Campaigns!$A$7:$A$300,C1569)&gt;0,"✓",IF(N(K1569)=0,"– no spend","⚠ add to Campaigns tab")))</f>
        <v>✓</v>
      </c>
      <c r="V1569" s="83" t="n">
        <f aca="false">IF(K1569="","",K1569*IF(Settings!$B$22=Settings!$C$6,1,IF(Settings!$B$22="USD",1/INDEX(Settings!$B$29:$B$40,MONTH(A1569)),INDEX(Settings!$B$29:$B$40,MONTH(A1569)))))</f>
        <v>52.55</v>
      </c>
    </row>
    <row r="1570" customFormat="false" ht="15" hidden="false" customHeight="false" outlineLevel="0" collapsed="false">
      <c r="A1570" s="81" t="n">
        <v>46252</v>
      </c>
      <c r="B1570" s="81" t="n">
        <v>46252</v>
      </c>
      <c r="C1570" s="82" t="s">
        <v>178</v>
      </c>
      <c r="D1570" s="82" t="s">
        <v>530</v>
      </c>
      <c r="E1570" s="82" t="s">
        <v>529</v>
      </c>
      <c r="F1570" s="0" t="n">
        <v>3</v>
      </c>
      <c r="G1570" s="82" t="s">
        <v>524</v>
      </c>
      <c r="H1570" s="0" t="n">
        <v>12.36666667</v>
      </c>
      <c r="I1570" s="0" t="n">
        <v>15.48</v>
      </c>
      <c r="J1570" s="82" t="s">
        <v>528</v>
      </c>
      <c r="K1570" s="83" t="n">
        <v>37.1</v>
      </c>
      <c r="L1570" s="0" t="n">
        <v>724</v>
      </c>
      <c r="M1570" s="0" t="n">
        <v>651</v>
      </c>
      <c r="N1570" s="0" t="n">
        <v>1.112135</v>
      </c>
      <c r="O1570" s="0" t="n">
        <v>7</v>
      </c>
      <c r="P1570" s="0" t="n">
        <v>3</v>
      </c>
      <c r="Q1570" s="82" t="s">
        <v>527</v>
      </c>
      <c r="U1570" s="0" t="str">
        <f aca="false">IF(C1570="","",IF(COUNTIF(Campaigns!$A$7:$A$300,C1570)&gt;0,"✓",IF(N(K1570)=0,"– no spend","⚠ add to Campaigns tab")))</f>
        <v>✓</v>
      </c>
      <c r="V1570" s="83" t="n">
        <f aca="false">IF(K1570="","",K1570*IF(Settings!$B$22=Settings!$C$6,1,IF(Settings!$B$22="USD",1/INDEX(Settings!$B$29:$B$40,MONTH(A1570)),INDEX(Settings!$B$29:$B$40,MONTH(A1570)))))</f>
        <v>37.1</v>
      </c>
    </row>
    <row r="1571" customFormat="false" ht="15" hidden="false" customHeight="false" outlineLevel="0" collapsed="false">
      <c r="A1571" s="81" t="n">
        <v>46252</v>
      </c>
      <c r="B1571" s="81" t="n">
        <v>46252</v>
      </c>
      <c r="C1571" s="82" t="s">
        <v>176</v>
      </c>
      <c r="D1571" s="82" t="s">
        <v>530</v>
      </c>
      <c r="E1571" s="82" t="s">
        <v>529</v>
      </c>
      <c r="F1571" s="0" t="n">
        <v>1</v>
      </c>
      <c r="G1571" s="82" t="s">
        <v>524</v>
      </c>
      <c r="H1571" s="0" t="n">
        <v>22.59</v>
      </c>
      <c r="I1571" s="0" t="n">
        <v>10.32</v>
      </c>
      <c r="J1571" s="82" t="s">
        <v>528</v>
      </c>
      <c r="K1571" s="83" t="n">
        <v>22.59</v>
      </c>
      <c r="L1571" s="0" t="n">
        <v>784</v>
      </c>
      <c r="M1571" s="0" t="n">
        <v>696</v>
      </c>
      <c r="N1571" s="0" t="n">
        <v>1.126437</v>
      </c>
      <c r="O1571" s="0" t="n">
        <v>6</v>
      </c>
      <c r="P1571" s="0" t="n">
        <v>1</v>
      </c>
      <c r="Q1571" s="82" t="s">
        <v>527</v>
      </c>
      <c r="U1571" s="0" t="str">
        <f aca="false">IF(C1571="","",IF(COUNTIF(Campaigns!$A$7:$A$300,C1571)&gt;0,"✓",IF(N(K1571)=0,"– no spend","⚠ add to Campaigns tab")))</f>
        <v>✓</v>
      </c>
      <c r="V1571" s="83" t="n">
        <f aca="false">IF(K1571="","",K1571*IF(Settings!$B$22=Settings!$C$6,1,IF(Settings!$B$22="USD",1/INDEX(Settings!$B$29:$B$40,MONTH(A1571)),INDEX(Settings!$B$29:$B$40,MONTH(A1571)))))</f>
        <v>22.59</v>
      </c>
    </row>
    <row r="1572" customFormat="false" ht="15" hidden="false" customHeight="false" outlineLevel="0" collapsed="false">
      <c r="A1572" s="81" t="n">
        <v>46252</v>
      </c>
      <c r="B1572" s="81" t="n">
        <v>46252</v>
      </c>
      <c r="C1572" s="82" t="s">
        <v>184</v>
      </c>
      <c r="D1572" s="82" t="s">
        <v>530</v>
      </c>
      <c r="E1572" s="82" t="s">
        <v>532</v>
      </c>
      <c r="F1572" s="0" t="n">
        <v>57</v>
      </c>
      <c r="G1572" s="82" t="s">
        <v>535</v>
      </c>
      <c r="H1572" s="0" t="n">
        <v>0.27614035</v>
      </c>
      <c r="I1572" s="82" t="s">
        <v>525</v>
      </c>
      <c r="J1572" s="82" t="s">
        <v>526</v>
      </c>
      <c r="K1572" s="83" t="n">
        <v>15.74</v>
      </c>
      <c r="L1572" s="0" t="n">
        <v>2519</v>
      </c>
      <c r="M1572" s="0" t="n">
        <v>2519</v>
      </c>
      <c r="N1572" s="0" t="n">
        <v>1</v>
      </c>
      <c r="O1572" s="0" t="n">
        <v>57</v>
      </c>
      <c r="Q1572" s="82" t="s">
        <v>527</v>
      </c>
      <c r="U1572" s="0" t="str">
        <f aca="false">IF(C1572="","",IF(COUNTIF(Campaigns!$A$7:$A$300,C1572)&gt;0,"✓",IF(N(K1572)=0,"– no spend","⚠ add to Campaigns tab")))</f>
        <v>✓</v>
      </c>
      <c r="V1572" s="83" t="n">
        <f aca="false">IF(K1572="","",K1572*IF(Settings!$B$22=Settings!$C$6,1,IF(Settings!$B$22="USD",1/INDEX(Settings!$B$29:$B$40,MONTH(A1572)),INDEX(Settings!$B$29:$B$40,MONTH(A1572)))))</f>
        <v>15.74</v>
      </c>
    </row>
    <row r="1573" customFormat="false" ht="15" hidden="false" customHeight="false" outlineLevel="0" collapsed="false">
      <c r="A1573" s="81" t="n">
        <v>46252</v>
      </c>
      <c r="B1573" s="81" t="n">
        <v>46252</v>
      </c>
      <c r="C1573" s="82" t="s">
        <v>169</v>
      </c>
      <c r="D1573" s="82" t="s">
        <v>530</v>
      </c>
      <c r="E1573" s="82" t="s">
        <v>529</v>
      </c>
      <c r="F1573" s="0" t="n">
        <v>3</v>
      </c>
      <c r="G1573" s="82" t="s">
        <v>531</v>
      </c>
      <c r="H1573" s="0" t="n">
        <v>27.51333333</v>
      </c>
      <c r="I1573" s="0" t="n">
        <v>41.29</v>
      </c>
      <c r="J1573" s="82" t="s">
        <v>528</v>
      </c>
      <c r="K1573" s="83" t="n">
        <v>82.54</v>
      </c>
      <c r="L1573" s="0" t="n">
        <v>6102</v>
      </c>
      <c r="M1573" s="0" t="n">
        <v>4057</v>
      </c>
      <c r="N1573" s="0" t="n">
        <v>1.504067</v>
      </c>
      <c r="O1573" s="0" t="n">
        <v>57</v>
      </c>
      <c r="P1573" s="0" t="n">
        <v>3</v>
      </c>
      <c r="Q1573" s="82" t="s">
        <v>527</v>
      </c>
      <c r="U1573" s="0" t="str">
        <f aca="false">IF(C1573="","",IF(COUNTIF(Campaigns!$A$7:$A$300,C1573)&gt;0,"✓",IF(N(K1573)=0,"– no spend","⚠ add to Campaigns tab")))</f>
        <v>✓</v>
      </c>
      <c r="V1573" s="83" t="n">
        <f aca="false">IF(K1573="","",K1573*IF(Settings!$B$22=Settings!$C$6,1,IF(Settings!$B$22="USD",1/INDEX(Settings!$B$29:$B$40,MONTH(A1573)),INDEX(Settings!$B$29:$B$40,MONTH(A1573)))))</f>
        <v>82.54</v>
      </c>
    </row>
    <row r="1574" customFormat="false" ht="15" hidden="false" customHeight="false" outlineLevel="0" collapsed="false">
      <c r="A1574" s="81" t="n">
        <v>46252</v>
      </c>
      <c r="B1574" s="81" t="n">
        <v>46252</v>
      </c>
      <c r="C1574" s="82" t="s">
        <v>181</v>
      </c>
      <c r="D1574" s="82" t="s">
        <v>530</v>
      </c>
      <c r="E1574" s="82" t="s">
        <v>529</v>
      </c>
      <c r="F1574" s="0" t="n">
        <v>2</v>
      </c>
      <c r="G1574" s="82" t="s">
        <v>524</v>
      </c>
      <c r="H1574" s="0" t="n">
        <v>10.21</v>
      </c>
      <c r="I1574" s="0" t="n">
        <v>10.32</v>
      </c>
      <c r="J1574" s="82" t="s">
        <v>528</v>
      </c>
      <c r="K1574" s="83" t="n">
        <v>20.42</v>
      </c>
      <c r="L1574" s="0" t="n">
        <v>2330</v>
      </c>
      <c r="M1574" s="0" t="n">
        <v>1939</v>
      </c>
      <c r="N1574" s="0" t="n">
        <v>1.20165</v>
      </c>
      <c r="O1574" s="0" t="n">
        <v>20</v>
      </c>
      <c r="P1574" s="0" t="n">
        <v>1</v>
      </c>
      <c r="Q1574" s="82" t="s">
        <v>527</v>
      </c>
      <c r="U1574" s="0" t="str">
        <f aca="false">IF(C1574="","",IF(COUNTIF(Campaigns!$A$7:$A$300,C1574)&gt;0,"✓",IF(N(K1574)=0,"– no spend","⚠ add to Campaigns tab")))</f>
        <v>✓</v>
      </c>
      <c r="V1574" s="83" t="n">
        <f aca="false">IF(K1574="","",K1574*IF(Settings!$B$22=Settings!$C$6,1,IF(Settings!$B$22="USD",1/INDEX(Settings!$B$29:$B$40,MONTH(A1574)),INDEX(Settings!$B$29:$B$40,MONTH(A1574)))))</f>
        <v>20.42</v>
      </c>
    </row>
    <row r="1575" customFormat="false" ht="15" hidden="false" customHeight="false" outlineLevel="0" collapsed="false">
      <c r="A1575" s="81" t="n">
        <v>46253</v>
      </c>
      <c r="B1575" s="81" t="n">
        <v>46253</v>
      </c>
      <c r="C1575" s="82" t="s">
        <v>177</v>
      </c>
      <c r="D1575" s="82" t="s">
        <v>530</v>
      </c>
      <c r="E1575" s="82" t="s">
        <v>529</v>
      </c>
      <c r="F1575" s="0" t="n">
        <v>3</v>
      </c>
      <c r="G1575" s="82" t="s">
        <v>524</v>
      </c>
      <c r="H1575" s="0" t="n">
        <v>13.60666667</v>
      </c>
      <c r="I1575" s="0" t="n">
        <v>20.65</v>
      </c>
      <c r="J1575" s="82" t="s">
        <v>528</v>
      </c>
      <c r="K1575" s="83" t="n">
        <v>40.82</v>
      </c>
      <c r="L1575" s="0" t="n">
        <v>6369</v>
      </c>
      <c r="M1575" s="0" t="n">
        <v>4346</v>
      </c>
      <c r="N1575" s="0" t="n">
        <v>1.465486</v>
      </c>
      <c r="O1575" s="0" t="n">
        <v>40</v>
      </c>
      <c r="P1575" s="0" t="n">
        <v>3</v>
      </c>
      <c r="Q1575" s="82" t="s">
        <v>527</v>
      </c>
      <c r="U1575" s="0" t="str">
        <f aca="false">IF(C1575="","",IF(COUNTIF(Campaigns!$A$7:$A$300,C1575)&gt;0,"✓",IF(N(K1575)=0,"– no spend","⚠ add to Campaigns tab")))</f>
        <v>✓</v>
      </c>
      <c r="V1575" s="83" t="n">
        <f aca="false">IF(K1575="","",K1575*IF(Settings!$B$22=Settings!$C$6,1,IF(Settings!$B$22="USD",1/INDEX(Settings!$B$29:$B$40,MONTH(A1575)),INDEX(Settings!$B$29:$B$40,MONTH(A1575)))))</f>
        <v>40.82</v>
      </c>
    </row>
    <row r="1576" customFormat="false" ht="15" hidden="false" customHeight="false" outlineLevel="0" collapsed="false">
      <c r="A1576" s="81" t="n">
        <v>46253</v>
      </c>
      <c r="B1576" s="81" t="n">
        <v>46253</v>
      </c>
      <c r="C1576" s="82" t="s">
        <v>180</v>
      </c>
      <c r="D1576" s="82" t="s">
        <v>530</v>
      </c>
      <c r="E1576" s="82" t="s">
        <v>529</v>
      </c>
      <c r="F1576" s="0" t="n">
        <v>3</v>
      </c>
      <c r="G1576" s="82" t="s">
        <v>524</v>
      </c>
      <c r="H1576" s="0" t="n">
        <v>6.91333333</v>
      </c>
      <c r="I1576" s="0" t="n">
        <v>10.32</v>
      </c>
      <c r="J1576" s="82" t="s">
        <v>528</v>
      </c>
      <c r="K1576" s="83" t="n">
        <v>20.74</v>
      </c>
      <c r="L1576" s="0" t="n">
        <v>2406</v>
      </c>
      <c r="M1576" s="0" t="n">
        <v>1637</v>
      </c>
      <c r="N1576" s="0" t="n">
        <v>1.469762</v>
      </c>
      <c r="O1576" s="0" t="n">
        <v>25</v>
      </c>
      <c r="P1576" s="0" t="n">
        <v>3</v>
      </c>
      <c r="Q1576" s="82" t="s">
        <v>527</v>
      </c>
      <c r="U1576" s="0" t="str">
        <f aca="false">IF(C1576="","",IF(COUNTIF(Campaigns!$A$7:$A$300,C1576)&gt;0,"✓",IF(N(K1576)=0,"– no spend","⚠ add to Campaigns tab")))</f>
        <v>✓</v>
      </c>
      <c r="V1576" s="83" t="n">
        <f aca="false">IF(K1576="","",K1576*IF(Settings!$B$22=Settings!$C$6,1,IF(Settings!$B$22="USD",1/INDEX(Settings!$B$29:$B$40,MONTH(A1576)),INDEX(Settings!$B$29:$B$40,MONTH(A1576)))))</f>
        <v>20.74</v>
      </c>
    </row>
    <row r="1577" customFormat="false" ht="15" hidden="false" customHeight="false" outlineLevel="0" collapsed="false">
      <c r="A1577" s="81" t="n">
        <v>46253</v>
      </c>
      <c r="B1577" s="81" t="n">
        <v>46253</v>
      </c>
      <c r="C1577" s="82" t="s">
        <v>172</v>
      </c>
      <c r="D1577" s="82" t="s">
        <v>530</v>
      </c>
      <c r="E1577" s="82" t="s">
        <v>529</v>
      </c>
      <c r="F1577" s="0" t="n">
        <v>3</v>
      </c>
      <c r="G1577" s="82" t="s">
        <v>524</v>
      </c>
      <c r="H1577" s="0" t="n">
        <v>14.57666667</v>
      </c>
      <c r="I1577" s="0" t="n">
        <v>20.65</v>
      </c>
      <c r="J1577" s="82" t="s">
        <v>528</v>
      </c>
      <c r="K1577" s="83" t="n">
        <v>43.73</v>
      </c>
      <c r="L1577" s="0" t="n">
        <v>1101</v>
      </c>
      <c r="M1577" s="0" t="n">
        <v>950</v>
      </c>
      <c r="N1577" s="0" t="n">
        <v>1.158947</v>
      </c>
      <c r="O1577" s="0" t="n">
        <v>16</v>
      </c>
      <c r="P1577" s="0" t="n">
        <v>3</v>
      </c>
      <c r="Q1577" s="82" t="s">
        <v>527</v>
      </c>
      <c r="U1577" s="0" t="str">
        <f aca="false">IF(C1577="","",IF(COUNTIF(Campaigns!$A$7:$A$300,C1577)&gt;0,"✓",IF(N(K1577)=0,"– no spend","⚠ add to Campaigns tab")))</f>
        <v>✓</v>
      </c>
      <c r="V1577" s="83" t="n">
        <f aca="false">IF(K1577="","",K1577*IF(Settings!$B$22=Settings!$C$6,1,IF(Settings!$B$22="USD",1/INDEX(Settings!$B$29:$B$40,MONTH(A1577)),INDEX(Settings!$B$29:$B$40,MONTH(A1577)))))</f>
        <v>43.73</v>
      </c>
    </row>
    <row r="1578" customFormat="false" ht="15" hidden="false" customHeight="false" outlineLevel="0" collapsed="false">
      <c r="A1578" s="81" t="n">
        <v>46253</v>
      </c>
      <c r="B1578" s="81" t="n">
        <v>46253</v>
      </c>
      <c r="C1578" s="82" t="s">
        <v>173</v>
      </c>
      <c r="D1578" s="82" t="s">
        <v>530</v>
      </c>
      <c r="E1578" s="82" t="s">
        <v>529</v>
      </c>
      <c r="F1578" s="0" t="n">
        <v>5</v>
      </c>
      <c r="G1578" s="82" t="s">
        <v>524</v>
      </c>
      <c r="H1578" s="0" t="n">
        <v>9.846</v>
      </c>
      <c r="I1578" s="0" t="n">
        <v>25.65</v>
      </c>
      <c r="J1578" s="82" t="s">
        <v>528</v>
      </c>
      <c r="K1578" s="83" t="n">
        <v>49.23</v>
      </c>
      <c r="L1578" s="0" t="n">
        <v>1346</v>
      </c>
      <c r="M1578" s="0" t="n">
        <v>1194</v>
      </c>
      <c r="N1578" s="0" t="n">
        <v>1.127303</v>
      </c>
      <c r="O1578" s="0" t="n">
        <v>17</v>
      </c>
      <c r="P1578" s="0" t="n">
        <v>5</v>
      </c>
      <c r="Q1578" s="82" t="s">
        <v>527</v>
      </c>
      <c r="U1578" s="0" t="str">
        <f aca="false">IF(C1578="","",IF(COUNTIF(Campaigns!$A$7:$A$300,C1578)&gt;0,"✓",IF(N(K1578)=0,"– no spend","⚠ add to Campaigns tab")))</f>
        <v>✓</v>
      </c>
      <c r="V1578" s="83" t="n">
        <f aca="false">IF(K1578="","",K1578*IF(Settings!$B$22=Settings!$C$6,1,IF(Settings!$B$22="USD",1/INDEX(Settings!$B$29:$B$40,MONTH(A1578)),INDEX(Settings!$B$29:$B$40,MONTH(A1578)))))</f>
        <v>49.23</v>
      </c>
    </row>
    <row r="1579" customFormat="false" ht="15" hidden="false" customHeight="false" outlineLevel="0" collapsed="false">
      <c r="A1579" s="81" t="n">
        <v>46253</v>
      </c>
      <c r="B1579" s="81" t="n">
        <v>46253</v>
      </c>
      <c r="C1579" s="82" t="s">
        <v>178</v>
      </c>
      <c r="D1579" s="82" t="s">
        <v>530</v>
      </c>
      <c r="E1579" s="82" t="s">
        <v>529</v>
      </c>
      <c r="F1579" s="0" t="n">
        <v>1</v>
      </c>
      <c r="G1579" s="82" t="s">
        <v>524</v>
      </c>
      <c r="H1579" s="0" t="n">
        <v>29.46</v>
      </c>
      <c r="I1579" s="0" t="n">
        <v>15.48</v>
      </c>
      <c r="J1579" s="82" t="s">
        <v>528</v>
      </c>
      <c r="K1579" s="83" t="n">
        <v>29.46</v>
      </c>
      <c r="L1579" s="0" t="n">
        <v>768</v>
      </c>
      <c r="M1579" s="0" t="n">
        <v>687</v>
      </c>
      <c r="N1579" s="0" t="n">
        <v>1.117904</v>
      </c>
      <c r="O1579" s="0" t="n">
        <v>7</v>
      </c>
      <c r="P1579" s="0" t="n">
        <v>1</v>
      </c>
      <c r="Q1579" s="82" t="s">
        <v>527</v>
      </c>
      <c r="U1579" s="0" t="str">
        <f aca="false">IF(C1579="","",IF(COUNTIF(Campaigns!$A$7:$A$300,C1579)&gt;0,"✓",IF(N(K1579)=0,"– no spend","⚠ add to Campaigns tab")))</f>
        <v>✓</v>
      </c>
      <c r="V1579" s="83" t="n">
        <f aca="false">IF(K1579="","",K1579*IF(Settings!$B$22=Settings!$C$6,1,IF(Settings!$B$22="USD",1/INDEX(Settings!$B$29:$B$40,MONTH(A1579)),INDEX(Settings!$B$29:$B$40,MONTH(A1579)))))</f>
        <v>29.46</v>
      </c>
    </row>
    <row r="1580" customFormat="false" ht="15" hidden="false" customHeight="false" outlineLevel="0" collapsed="false">
      <c r="A1580" s="81" t="n">
        <v>46253</v>
      </c>
      <c r="B1580" s="81" t="n">
        <v>46253</v>
      </c>
      <c r="C1580" s="82" t="s">
        <v>176</v>
      </c>
      <c r="D1580" s="82" t="s">
        <v>530</v>
      </c>
      <c r="E1580" s="82" t="s">
        <v>529</v>
      </c>
      <c r="I1580" s="0" t="n">
        <v>10.32</v>
      </c>
      <c r="J1580" s="82" t="s">
        <v>528</v>
      </c>
      <c r="K1580" s="83" t="n">
        <v>19.72</v>
      </c>
      <c r="L1580" s="0" t="n">
        <v>858</v>
      </c>
      <c r="M1580" s="0" t="n">
        <v>738</v>
      </c>
      <c r="N1580" s="0" t="n">
        <v>1.162602</v>
      </c>
      <c r="O1580" s="0" t="n">
        <v>8</v>
      </c>
      <c r="Q1580" s="82" t="s">
        <v>527</v>
      </c>
      <c r="U1580" s="0" t="str">
        <f aca="false">IF(C1580="","",IF(COUNTIF(Campaigns!$A$7:$A$300,C1580)&gt;0,"✓",IF(N(K1580)=0,"– no spend","⚠ add to Campaigns tab")))</f>
        <v>✓</v>
      </c>
      <c r="V1580" s="83" t="n">
        <f aca="false">IF(K1580="","",K1580*IF(Settings!$B$22=Settings!$C$6,1,IF(Settings!$B$22="USD",1/INDEX(Settings!$B$29:$B$40,MONTH(A1580)),INDEX(Settings!$B$29:$B$40,MONTH(A1580)))))</f>
        <v>19.72</v>
      </c>
    </row>
    <row r="1581" customFormat="false" ht="15" hidden="false" customHeight="false" outlineLevel="0" collapsed="false">
      <c r="A1581" s="81" t="n">
        <v>46253</v>
      </c>
      <c r="B1581" s="81" t="n">
        <v>46253</v>
      </c>
      <c r="C1581" s="82" t="s">
        <v>184</v>
      </c>
      <c r="D1581" s="82" t="s">
        <v>530</v>
      </c>
      <c r="E1581" s="82" t="s">
        <v>532</v>
      </c>
      <c r="F1581" s="0" t="n">
        <v>55</v>
      </c>
      <c r="G1581" s="82" t="s">
        <v>535</v>
      </c>
      <c r="H1581" s="0" t="n">
        <v>0.19690909</v>
      </c>
      <c r="I1581" s="82" t="s">
        <v>525</v>
      </c>
      <c r="J1581" s="82" t="s">
        <v>526</v>
      </c>
      <c r="K1581" s="83" t="n">
        <v>10.83</v>
      </c>
      <c r="L1581" s="0" t="n">
        <v>785</v>
      </c>
      <c r="M1581" s="0" t="n">
        <v>785</v>
      </c>
      <c r="N1581" s="0" t="n">
        <v>1</v>
      </c>
      <c r="O1581" s="0" t="n">
        <v>52</v>
      </c>
      <c r="Q1581" s="82" t="s">
        <v>527</v>
      </c>
      <c r="U1581" s="0" t="str">
        <f aca="false">IF(C1581="","",IF(COUNTIF(Campaigns!$A$7:$A$300,C1581)&gt;0,"✓",IF(N(K1581)=0,"– no spend","⚠ add to Campaigns tab")))</f>
        <v>✓</v>
      </c>
      <c r="V1581" s="83" t="n">
        <f aca="false">IF(K1581="","",K1581*IF(Settings!$B$22=Settings!$C$6,1,IF(Settings!$B$22="USD",1/INDEX(Settings!$B$29:$B$40,MONTH(A1581)),INDEX(Settings!$B$29:$B$40,MONTH(A1581)))))</f>
        <v>10.83</v>
      </c>
    </row>
    <row r="1582" customFormat="false" ht="15" hidden="false" customHeight="false" outlineLevel="0" collapsed="false">
      <c r="A1582" s="81" t="n">
        <v>46253</v>
      </c>
      <c r="B1582" s="81" t="n">
        <v>46253</v>
      </c>
      <c r="C1582" s="82" t="s">
        <v>169</v>
      </c>
      <c r="D1582" s="82" t="s">
        <v>530</v>
      </c>
      <c r="E1582" s="82" t="s">
        <v>529</v>
      </c>
      <c r="F1582" s="0" t="n">
        <v>6</v>
      </c>
      <c r="G1582" s="82" t="s">
        <v>531</v>
      </c>
      <c r="H1582" s="0" t="n">
        <v>12.21666667</v>
      </c>
      <c r="I1582" s="0" t="n">
        <v>41.29</v>
      </c>
      <c r="J1582" s="82" t="s">
        <v>528</v>
      </c>
      <c r="K1582" s="83" t="n">
        <v>73.3</v>
      </c>
      <c r="L1582" s="0" t="n">
        <v>5499</v>
      </c>
      <c r="M1582" s="0" t="n">
        <v>3686</v>
      </c>
      <c r="N1582" s="0" t="n">
        <v>1.491861</v>
      </c>
      <c r="O1582" s="0" t="n">
        <v>55</v>
      </c>
      <c r="P1582" s="0" t="n">
        <v>6</v>
      </c>
      <c r="Q1582" s="82" t="s">
        <v>527</v>
      </c>
      <c r="U1582" s="0" t="str">
        <f aca="false">IF(C1582="","",IF(COUNTIF(Campaigns!$A$7:$A$300,C1582)&gt;0,"✓",IF(N(K1582)=0,"– no spend","⚠ add to Campaigns tab")))</f>
        <v>✓</v>
      </c>
      <c r="V1582" s="83" t="n">
        <f aca="false">IF(K1582="","",K1582*IF(Settings!$B$22=Settings!$C$6,1,IF(Settings!$B$22="USD",1/INDEX(Settings!$B$29:$B$40,MONTH(A1582)),INDEX(Settings!$B$29:$B$40,MONTH(A1582)))))</f>
        <v>73.3</v>
      </c>
    </row>
    <row r="1583" customFormat="false" ht="15" hidden="false" customHeight="false" outlineLevel="0" collapsed="false">
      <c r="A1583" s="81" t="n">
        <v>46253</v>
      </c>
      <c r="B1583" s="81" t="n">
        <v>46253</v>
      </c>
      <c r="C1583" s="82" t="s">
        <v>181</v>
      </c>
      <c r="D1583" s="82" t="s">
        <v>530</v>
      </c>
      <c r="E1583" s="82" t="s">
        <v>529</v>
      </c>
      <c r="F1583" s="0" t="n">
        <v>3</v>
      </c>
      <c r="G1583" s="82" t="s">
        <v>524</v>
      </c>
      <c r="H1583" s="0" t="n">
        <v>6.48</v>
      </c>
      <c r="I1583" s="0" t="n">
        <v>10.32</v>
      </c>
      <c r="J1583" s="82" t="s">
        <v>528</v>
      </c>
      <c r="K1583" s="83" t="n">
        <v>19.44</v>
      </c>
      <c r="L1583" s="0" t="n">
        <v>2198</v>
      </c>
      <c r="M1583" s="0" t="n">
        <v>1823</v>
      </c>
      <c r="N1583" s="0" t="n">
        <v>1.205705</v>
      </c>
      <c r="O1583" s="0" t="n">
        <v>27</v>
      </c>
      <c r="P1583" s="0" t="n">
        <v>4</v>
      </c>
      <c r="Q1583" s="82" t="s">
        <v>527</v>
      </c>
      <c r="U1583" s="0" t="str">
        <f aca="false">IF(C1583="","",IF(COUNTIF(Campaigns!$A$7:$A$300,C1583)&gt;0,"✓",IF(N(K1583)=0,"– no spend","⚠ add to Campaigns tab")))</f>
        <v>✓</v>
      </c>
      <c r="V1583" s="83" t="n">
        <f aca="false">IF(K1583="","",K1583*IF(Settings!$B$22=Settings!$C$6,1,IF(Settings!$B$22="USD",1/INDEX(Settings!$B$29:$B$40,MONTH(A1583)),INDEX(Settings!$B$29:$B$40,MONTH(A1583)))))</f>
        <v>19.44</v>
      </c>
    </row>
    <row r="1584" customFormat="false" ht="15" hidden="false" customHeight="false" outlineLevel="0" collapsed="false">
      <c r="A1584" s="81" t="n">
        <v>46254</v>
      </c>
      <c r="B1584" s="81" t="n">
        <v>46254</v>
      </c>
      <c r="C1584" s="82" t="s">
        <v>177</v>
      </c>
      <c r="D1584" s="82" t="s">
        <v>530</v>
      </c>
      <c r="E1584" s="82" t="s">
        <v>529</v>
      </c>
      <c r="F1584" s="0" t="n">
        <v>3</v>
      </c>
      <c r="G1584" s="82" t="s">
        <v>524</v>
      </c>
      <c r="H1584" s="0" t="n">
        <v>10.34666667</v>
      </c>
      <c r="I1584" s="0" t="n">
        <v>20.65</v>
      </c>
      <c r="J1584" s="82" t="s">
        <v>528</v>
      </c>
      <c r="K1584" s="83" t="n">
        <v>31.04</v>
      </c>
      <c r="L1584" s="0" t="n">
        <v>5391</v>
      </c>
      <c r="M1584" s="0" t="n">
        <v>3829</v>
      </c>
      <c r="N1584" s="0" t="n">
        <v>1.407939</v>
      </c>
      <c r="O1584" s="0" t="n">
        <v>30</v>
      </c>
      <c r="P1584" s="0" t="n">
        <v>3</v>
      </c>
      <c r="Q1584" s="82" t="s">
        <v>527</v>
      </c>
      <c r="U1584" s="0" t="str">
        <f aca="false">IF(C1584="","",IF(COUNTIF(Campaigns!$A$7:$A$300,C1584)&gt;0,"✓",IF(N(K1584)=0,"– no spend","⚠ add to Campaigns tab")))</f>
        <v>✓</v>
      </c>
      <c r="V1584" s="83" t="n">
        <f aca="false">IF(K1584="","",K1584*IF(Settings!$B$22=Settings!$C$6,1,IF(Settings!$B$22="USD",1/INDEX(Settings!$B$29:$B$40,MONTH(A1584)),INDEX(Settings!$B$29:$B$40,MONTH(A1584)))))</f>
        <v>31.04</v>
      </c>
    </row>
    <row r="1585" customFormat="false" ht="15" hidden="false" customHeight="false" outlineLevel="0" collapsed="false">
      <c r="A1585" s="81" t="n">
        <v>46254</v>
      </c>
      <c r="B1585" s="81" t="n">
        <v>46254</v>
      </c>
      <c r="C1585" s="82" t="s">
        <v>180</v>
      </c>
      <c r="D1585" s="82" t="s">
        <v>530</v>
      </c>
      <c r="E1585" s="82" t="s">
        <v>529</v>
      </c>
      <c r="F1585" s="0" t="n">
        <v>1</v>
      </c>
      <c r="G1585" s="82" t="s">
        <v>524</v>
      </c>
      <c r="H1585" s="0" t="n">
        <v>17.77</v>
      </c>
      <c r="I1585" s="0" t="n">
        <v>10.32</v>
      </c>
      <c r="J1585" s="82" t="s">
        <v>528</v>
      </c>
      <c r="K1585" s="83" t="n">
        <v>17.77</v>
      </c>
      <c r="L1585" s="0" t="n">
        <v>1988</v>
      </c>
      <c r="M1585" s="0" t="n">
        <v>1360</v>
      </c>
      <c r="N1585" s="0" t="n">
        <v>1.461765</v>
      </c>
      <c r="O1585" s="0" t="n">
        <v>15</v>
      </c>
      <c r="P1585" s="0" t="n">
        <v>1</v>
      </c>
      <c r="Q1585" s="82" t="s">
        <v>527</v>
      </c>
      <c r="U1585" s="0" t="str">
        <f aca="false">IF(C1585="","",IF(COUNTIF(Campaigns!$A$7:$A$300,C1585)&gt;0,"✓",IF(N(K1585)=0,"– no spend","⚠ add to Campaigns tab")))</f>
        <v>✓</v>
      </c>
      <c r="V1585" s="83" t="n">
        <f aca="false">IF(K1585="","",K1585*IF(Settings!$B$22=Settings!$C$6,1,IF(Settings!$B$22="USD",1/INDEX(Settings!$B$29:$B$40,MONTH(A1585)),INDEX(Settings!$B$29:$B$40,MONTH(A1585)))))</f>
        <v>17.77</v>
      </c>
    </row>
    <row r="1586" customFormat="false" ht="15" hidden="false" customHeight="false" outlineLevel="0" collapsed="false">
      <c r="A1586" s="81" t="n">
        <v>46254</v>
      </c>
      <c r="B1586" s="81" t="n">
        <v>46254</v>
      </c>
      <c r="C1586" s="82" t="s">
        <v>172</v>
      </c>
      <c r="D1586" s="82" t="s">
        <v>530</v>
      </c>
      <c r="E1586" s="82" t="s">
        <v>529</v>
      </c>
      <c r="F1586" s="0" t="n">
        <v>1</v>
      </c>
      <c r="G1586" s="82" t="s">
        <v>524</v>
      </c>
      <c r="H1586" s="0" t="n">
        <v>41.71</v>
      </c>
      <c r="I1586" s="0" t="n">
        <v>20.65</v>
      </c>
      <c r="J1586" s="82" t="s">
        <v>528</v>
      </c>
      <c r="K1586" s="83" t="n">
        <v>41.71</v>
      </c>
      <c r="L1586" s="0" t="n">
        <v>1130</v>
      </c>
      <c r="M1586" s="0" t="n">
        <v>1033</v>
      </c>
      <c r="N1586" s="0" t="n">
        <v>1.093901</v>
      </c>
      <c r="O1586" s="0" t="n">
        <v>11</v>
      </c>
      <c r="P1586" s="0" t="n">
        <v>3</v>
      </c>
      <c r="Q1586" s="82" t="s">
        <v>527</v>
      </c>
      <c r="U1586" s="0" t="str">
        <f aca="false">IF(C1586="","",IF(COUNTIF(Campaigns!$A$7:$A$300,C1586)&gt;0,"✓",IF(N(K1586)=0,"– no spend","⚠ add to Campaigns tab")))</f>
        <v>✓</v>
      </c>
      <c r="V1586" s="83" t="n">
        <f aca="false">IF(K1586="","",K1586*IF(Settings!$B$22=Settings!$C$6,1,IF(Settings!$B$22="USD",1/INDEX(Settings!$B$29:$B$40,MONTH(A1586)),INDEX(Settings!$B$29:$B$40,MONTH(A1586)))))</f>
        <v>41.71</v>
      </c>
    </row>
    <row r="1587" customFormat="false" ht="15" hidden="false" customHeight="false" outlineLevel="0" collapsed="false">
      <c r="A1587" s="81" t="n">
        <v>46254</v>
      </c>
      <c r="B1587" s="81" t="n">
        <v>46254</v>
      </c>
      <c r="C1587" s="82" t="s">
        <v>173</v>
      </c>
      <c r="D1587" s="82" t="s">
        <v>530</v>
      </c>
      <c r="E1587" s="82" t="s">
        <v>529</v>
      </c>
      <c r="F1587" s="0" t="n">
        <v>2</v>
      </c>
      <c r="G1587" s="82" t="s">
        <v>524</v>
      </c>
      <c r="H1587" s="0" t="n">
        <v>24.57</v>
      </c>
      <c r="I1587" s="0" t="n">
        <v>25.65</v>
      </c>
      <c r="J1587" s="82" t="s">
        <v>528</v>
      </c>
      <c r="K1587" s="83" t="n">
        <v>49.14</v>
      </c>
      <c r="L1587" s="0" t="n">
        <v>1345</v>
      </c>
      <c r="M1587" s="0" t="n">
        <v>1221</v>
      </c>
      <c r="N1587" s="0" t="n">
        <v>1.101556</v>
      </c>
      <c r="O1587" s="0" t="n">
        <v>12</v>
      </c>
      <c r="P1587" s="0" t="n">
        <v>2</v>
      </c>
      <c r="Q1587" s="82" t="s">
        <v>527</v>
      </c>
      <c r="U1587" s="0" t="str">
        <f aca="false">IF(C1587="","",IF(COUNTIF(Campaigns!$A$7:$A$300,C1587)&gt;0,"✓",IF(N(K1587)=0,"– no spend","⚠ add to Campaigns tab")))</f>
        <v>✓</v>
      </c>
      <c r="V1587" s="83" t="n">
        <f aca="false">IF(K1587="","",K1587*IF(Settings!$B$22=Settings!$C$6,1,IF(Settings!$B$22="USD",1/INDEX(Settings!$B$29:$B$40,MONTH(A1587)),INDEX(Settings!$B$29:$B$40,MONTH(A1587)))))</f>
        <v>49.14</v>
      </c>
    </row>
    <row r="1588" customFormat="false" ht="15" hidden="false" customHeight="false" outlineLevel="0" collapsed="false">
      <c r="A1588" s="81" t="n">
        <v>46254</v>
      </c>
      <c r="B1588" s="81" t="n">
        <v>46254</v>
      </c>
      <c r="C1588" s="82" t="s">
        <v>178</v>
      </c>
      <c r="D1588" s="82" t="s">
        <v>530</v>
      </c>
      <c r="E1588" s="82" t="s">
        <v>529</v>
      </c>
      <c r="F1588" s="0" t="n">
        <v>4</v>
      </c>
      <c r="G1588" s="82" t="s">
        <v>524</v>
      </c>
      <c r="H1588" s="0" t="n">
        <v>7.6325</v>
      </c>
      <c r="I1588" s="0" t="n">
        <v>15.48</v>
      </c>
      <c r="J1588" s="82" t="s">
        <v>528</v>
      </c>
      <c r="K1588" s="83" t="n">
        <v>30.53</v>
      </c>
      <c r="L1588" s="0" t="n">
        <v>783</v>
      </c>
      <c r="M1588" s="0" t="n">
        <v>719</v>
      </c>
      <c r="N1588" s="0" t="n">
        <v>1.089013</v>
      </c>
      <c r="O1588" s="0" t="n">
        <v>13</v>
      </c>
      <c r="P1588" s="0" t="n">
        <v>4</v>
      </c>
      <c r="Q1588" s="82" t="s">
        <v>527</v>
      </c>
      <c r="U1588" s="0" t="str">
        <f aca="false">IF(C1588="","",IF(COUNTIF(Campaigns!$A$7:$A$300,C1588)&gt;0,"✓",IF(N(K1588)=0,"– no spend","⚠ add to Campaigns tab")))</f>
        <v>✓</v>
      </c>
      <c r="V1588" s="83" t="n">
        <f aca="false">IF(K1588="","",K1588*IF(Settings!$B$22=Settings!$C$6,1,IF(Settings!$B$22="USD",1/INDEX(Settings!$B$29:$B$40,MONTH(A1588)),INDEX(Settings!$B$29:$B$40,MONTH(A1588)))))</f>
        <v>30.53</v>
      </c>
    </row>
    <row r="1589" customFormat="false" ht="15" hidden="false" customHeight="false" outlineLevel="0" collapsed="false">
      <c r="A1589" s="81" t="n">
        <v>46254</v>
      </c>
      <c r="B1589" s="81" t="n">
        <v>46254</v>
      </c>
      <c r="C1589" s="82" t="s">
        <v>176</v>
      </c>
      <c r="D1589" s="82" t="s">
        <v>530</v>
      </c>
      <c r="E1589" s="82" t="s">
        <v>529</v>
      </c>
      <c r="F1589" s="0" t="n">
        <v>2</v>
      </c>
      <c r="G1589" s="82" t="s">
        <v>524</v>
      </c>
      <c r="H1589" s="0" t="n">
        <v>8.815</v>
      </c>
      <c r="I1589" s="0" t="n">
        <v>10.32</v>
      </c>
      <c r="J1589" s="82" t="s">
        <v>528</v>
      </c>
      <c r="K1589" s="83" t="n">
        <v>17.63</v>
      </c>
      <c r="L1589" s="0" t="n">
        <v>820</v>
      </c>
      <c r="M1589" s="0" t="n">
        <v>736</v>
      </c>
      <c r="N1589" s="0" t="n">
        <v>1.11413</v>
      </c>
      <c r="O1589" s="0" t="n">
        <v>9</v>
      </c>
      <c r="P1589" s="0" t="n">
        <v>2</v>
      </c>
      <c r="Q1589" s="82" t="s">
        <v>527</v>
      </c>
      <c r="U1589" s="0" t="str">
        <f aca="false">IF(C1589="","",IF(COUNTIF(Campaigns!$A$7:$A$300,C1589)&gt;0,"✓",IF(N(K1589)=0,"– no spend","⚠ add to Campaigns tab")))</f>
        <v>✓</v>
      </c>
      <c r="V1589" s="83" t="n">
        <f aca="false">IF(K1589="","",K1589*IF(Settings!$B$22=Settings!$C$6,1,IF(Settings!$B$22="USD",1/INDEX(Settings!$B$29:$B$40,MONTH(A1589)),INDEX(Settings!$B$29:$B$40,MONTH(A1589)))))</f>
        <v>17.63</v>
      </c>
    </row>
    <row r="1590" customFormat="false" ht="15" hidden="false" customHeight="false" outlineLevel="0" collapsed="false">
      <c r="A1590" s="81" t="n">
        <v>46254</v>
      </c>
      <c r="B1590" s="81" t="n">
        <v>46254</v>
      </c>
      <c r="C1590" s="82" t="s">
        <v>184</v>
      </c>
      <c r="D1590" s="82" t="s">
        <v>530</v>
      </c>
      <c r="E1590" s="82" t="s">
        <v>532</v>
      </c>
      <c r="F1590" s="0" t="n">
        <v>58</v>
      </c>
      <c r="G1590" s="82" t="s">
        <v>535</v>
      </c>
      <c r="H1590" s="0" t="n">
        <v>0.13586207</v>
      </c>
      <c r="I1590" s="82" t="s">
        <v>525</v>
      </c>
      <c r="J1590" s="82" t="s">
        <v>526</v>
      </c>
      <c r="K1590" s="83" t="n">
        <v>7.88</v>
      </c>
      <c r="L1590" s="0" t="n">
        <v>1099</v>
      </c>
      <c r="M1590" s="0" t="n">
        <v>1048</v>
      </c>
      <c r="N1590" s="0" t="n">
        <v>1.048664</v>
      </c>
      <c r="O1590" s="0" t="n">
        <v>58</v>
      </c>
      <c r="P1590" s="0" t="n">
        <v>1</v>
      </c>
      <c r="Q1590" s="82" t="s">
        <v>527</v>
      </c>
      <c r="U1590" s="0" t="str">
        <f aca="false">IF(C1590="","",IF(COUNTIF(Campaigns!$A$7:$A$300,C1590)&gt;0,"✓",IF(N(K1590)=0,"– no spend","⚠ add to Campaigns tab")))</f>
        <v>✓</v>
      </c>
      <c r="V1590" s="83" t="n">
        <f aca="false">IF(K1590="","",K1590*IF(Settings!$B$22=Settings!$C$6,1,IF(Settings!$B$22="USD",1/INDEX(Settings!$B$29:$B$40,MONTH(A1590)),INDEX(Settings!$B$29:$B$40,MONTH(A1590)))))</f>
        <v>7.88</v>
      </c>
    </row>
    <row r="1591" customFormat="false" ht="15" hidden="false" customHeight="false" outlineLevel="0" collapsed="false">
      <c r="A1591" s="81" t="n">
        <v>46254</v>
      </c>
      <c r="B1591" s="81" t="n">
        <v>46254</v>
      </c>
      <c r="C1591" s="82" t="s">
        <v>169</v>
      </c>
      <c r="D1591" s="82" t="s">
        <v>530</v>
      </c>
      <c r="E1591" s="82" t="s">
        <v>529</v>
      </c>
      <c r="F1591" s="0" t="n">
        <v>10</v>
      </c>
      <c r="G1591" s="82" t="s">
        <v>531</v>
      </c>
      <c r="H1591" s="0" t="n">
        <v>6.887</v>
      </c>
      <c r="I1591" s="0" t="n">
        <v>41.29</v>
      </c>
      <c r="J1591" s="82" t="s">
        <v>528</v>
      </c>
      <c r="K1591" s="83" t="n">
        <v>68.87</v>
      </c>
      <c r="L1591" s="0" t="n">
        <v>4478</v>
      </c>
      <c r="M1591" s="0" t="n">
        <v>3075</v>
      </c>
      <c r="N1591" s="0" t="n">
        <v>1.45626</v>
      </c>
      <c r="O1591" s="0" t="n">
        <v>52</v>
      </c>
      <c r="P1591" s="0" t="n">
        <v>10</v>
      </c>
      <c r="Q1591" s="82" t="s">
        <v>527</v>
      </c>
      <c r="U1591" s="0" t="str">
        <f aca="false">IF(C1591="","",IF(COUNTIF(Campaigns!$A$7:$A$300,C1591)&gt;0,"✓",IF(N(K1591)=0,"– no spend","⚠ add to Campaigns tab")))</f>
        <v>✓</v>
      </c>
      <c r="V1591" s="83" t="n">
        <f aca="false">IF(K1591="","",K1591*IF(Settings!$B$22=Settings!$C$6,1,IF(Settings!$B$22="USD",1/INDEX(Settings!$B$29:$B$40,MONTH(A1591)),INDEX(Settings!$B$29:$B$40,MONTH(A1591)))))</f>
        <v>68.87</v>
      </c>
    </row>
    <row r="1592" customFormat="false" ht="15" hidden="false" customHeight="false" outlineLevel="0" collapsed="false">
      <c r="A1592" s="81" t="n">
        <v>46254</v>
      </c>
      <c r="B1592" s="81" t="n">
        <v>46254</v>
      </c>
      <c r="C1592" s="82" t="s">
        <v>181</v>
      </c>
      <c r="D1592" s="82" t="s">
        <v>530</v>
      </c>
      <c r="E1592" s="82" t="s">
        <v>529</v>
      </c>
      <c r="F1592" s="0" t="n">
        <v>4</v>
      </c>
      <c r="G1592" s="82" t="s">
        <v>524</v>
      </c>
      <c r="H1592" s="0" t="n">
        <v>4.3125</v>
      </c>
      <c r="I1592" s="0" t="n">
        <v>10.32</v>
      </c>
      <c r="J1592" s="82" t="s">
        <v>528</v>
      </c>
      <c r="K1592" s="83" t="n">
        <v>17.25</v>
      </c>
      <c r="L1592" s="0" t="n">
        <v>2368</v>
      </c>
      <c r="M1592" s="0" t="n">
        <v>2032</v>
      </c>
      <c r="N1592" s="0" t="n">
        <v>1.165354</v>
      </c>
      <c r="O1592" s="0" t="n">
        <v>15</v>
      </c>
      <c r="P1592" s="0" t="n">
        <v>4</v>
      </c>
      <c r="Q1592" s="82" t="s">
        <v>527</v>
      </c>
      <c r="U1592" s="0" t="str">
        <f aca="false">IF(C1592="","",IF(COUNTIF(Campaigns!$A$7:$A$300,C1592)&gt;0,"✓",IF(N(K1592)=0,"– no spend","⚠ add to Campaigns tab")))</f>
        <v>✓</v>
      </c>
      <c r="V1592" s="83" t="n">
        <f aca="false">IF(K1592="","",K1592*IF(Settings!$B$22=Settings!$C$6,1,IF(Settings!$B$22="USD",1/INDEX(Settings!$B$29:$B$40,MONTH(A1592)),INDEX(Settings!$B$29:$B$40,MONTH(A1592)))))</f>
        <v>17.25</v>
      </c>
    </row>
    <row r="1593" customFormat="false" ht="15" hidden="false" customHeight="false" outlineLevel="0" collapsed="false">
      <c r="A1593" s="81" t="n">
        <v>46255</v>
      </c>
      <c r="B1593" s="81" t="n">
        <v>46255</v>
      </c>
      <c r="C1593" s="82" t="s">
        <v>177</v>
      </c>
      <c r="D1593" s="82" t="s">
        <v>530</v>
      </c>
      <c r="E1593" s="82" t="s">
        <v>529</v>
      </c>
      <c r="F1593" s="0" t="n">
        <v>3</v>
      </c>
      <c r="G1593" s="82" t="s">
        <v>524</v>
      </c>
      <c r="H1593" s="0" t="n">
        <v>12.48666667</v>
      </c>
      <c r="I1593" s="0" t="n">
        <v>20.65</v>
      </c>
      <c r="J1593" s="82" t="s">
        <v>528</v>
      </c>
      <c r="K1593" s="83" t="n">
        <v>37.46</v>
      </c>
      <c r="L1593" s="0" t="n">
        <v>5720</v>
      </c>
      <c r="M1593" s="0" t="n">
        <v>4077</v>
      </c>
      <c r="N1593" s="0" t="n">
        <v>1.402992</v>
      </c>
      <c r="O1593" s="0" t="n">
        <v>42</v>
      </c>
      <c r="P1593" s="0" t="n">
        <v>3</v>
      </c>
      <c r="Q1593" s="82" t="s">
        <v>527</v>
      </c>
      <c r="U1593" s="0" t="str">
        <f aca="false">IF(C1593="","",IF(COUNTIF(Campaigns!$A$7:$A$300,C1593)&gt;0,"✓",IF(N(K1593)=0,"– no spend","⚠ add to Campaigns tab")))</f>
        <v>✓</v>
      </c>
      <c r="V1593" s="83" t="n">
        <f aca="false">IF(K1593="","",K1593*IF(Settings!$B$22=Settings!$C$6,1,IF(Settings!$B$22="USD",1/INDEX(Settings!$B$29:$B$40,MONTH(A1593)),INDEX(Settings!$B$29:$B$40,MONTH(A1593)))))</f>
        <v>37.46</v>
      </c>
    </row>
    <row r="1594" customFormat="false" ht="15" hidden="false" customHeight="false" outlineLevel="0" collapsed="false">
      <c r="A1594" s="81" t="n">
        <v>46255</v>
      </c>
      <c r="B1594" s="81" t="n">
        <v>46255</v>
      </c>
      <c r="C1594" s="82" t="s">
        <v>180</v>
      </c>
      <c r="D1594" s="82" t="s">
        <v>530</v>
      </c>
      <c r="E1594" s="82" t="s">
        <v>529</v>
      </c>
      <c r="I1594" s="0" t="n">
        <v>10.32</v>
      </c>
      <c r="J1594" s="82" t="s">
        <v>528</v>
      </c>
      <c r="K1594" s="83" t="n">
        <v>18.8</v>
      </c>
      <c r="L1594" s="0" t="n">
        <v>1993</v>
      </c>
      <c r="M1594" s="0" t="n">
        <v>1384</v>
      </c>
      <c r="N1594" s="0" t="n">
        <v>1.440029</v>
      </c>
      <c r="O1594" s="0" t="n">
        <v>14</v>
      </c>
      <c r="Q1594" s="82" t="s">
        <v>527</v>
      </c>
      <c r="U1594" s="0" t="str">
        <f aca="false">IF(C1594="","",IF(COUNTIF(Campaigns!$A$7:$A$300,C1594)&gt;0,"✓",IF(N(K1594)=0,"– no spend","⚠ add to Campaigns tab")))</f>
        <v>✓</v>
      </c>
      <c r="V1594" s="83" t="n">
        <f aca="false">IF(K1594="","",K1594*IF(Settings!$B$22=Settings!$C$6,1,IF(Settings!$B$22="USD",1/INDEX(Settings!$B$29:$B$40,MONTH(A1594)),INDEX(Settings!$B$29:$B$40,MONTH(A1594)))))</f>
        <v>18.8</v>
      </c>
    </row>
    <row r="1595" customFormat="false" ht="15" hidden="false" customHeight="false" outlineLevel="0" collapsed="false">
      <c r="A1595" s="81" t="n">
        <v>46255</v>
      </c>
      <c r="B1595" s="81" t="n">
        <v>46255</v>
      </c>
      <c r="C1595" s="82" t="s">
        <v>172</v>
      </c>
      <c r="D1595" s="82" t="s">
        <v>530</v>
      </c>
      <c r="E1595" s="82" t="s">
        <v>529</v>
      </c>
      <c r="F1595" s="0" t="n">
        <v>3</v>
      </c>
      <c r="G1595" s="82" t="s">
        <v>524</v>
      </c>
      <c r="H1595" s="0" t="n">
        <v>11.75</v>
      </c>
      <c r="I1595" s="0" t="n">
        <v>20.65</v>
      </c>
      <c r="J1595" s="82" t="s">
        <v>528</v>
      </c>
      <c r="K1595" s="83" t="n">
        <v>35.25</v>
      </c>
      <c r="L1595" s="0" t="n">
        <v>935</v>
      </c>
      <c r="M1595" s="0" t="n">
        <v>844</v>
      </c>
      <c r="N1595" s="0" t="n">
        <v>1.10782</v>
      </c>
      <c r="O1595" s="0" t="n">
        <v>12</v>
      </c>
      <c r="P1595" s="0" t="n">
        <v>3</v>
      </c>
      <c r="Q1595" s="82" t="s">
        <v>527</v>
      </c>
      <c r="U1595" s="0" t="str">
        <f aca="false">IF(C1595="","",IF(COUNTIF(Campaigns!$A$7:$A$300,C1595)&gt;0,"✓",IF(N(K1595)=0,"– no spend","⚠ add to Campaigns tab")))</f>
        <v>✓</v>
      </c>
      <c r="V1595" s="83" t="n">
        <f aca="false">IF(K1595="","",K1595*IF(Settings!$B$22=Settings!$C$6,1,IF(Settings!$B$22="USD",1/INDEX(Settings!$B$29:$B$40,MONTH(A1595)),INDEX(Settings!$B$29:$B$40,MONTH(A1595)))))</f>
        <v>35.25</v>
      </c>
    </row>
    <row r="1596" customFormat="false" ht="15" hidden="false" customHeight="false" outlineLevel="0" collapsed="false">
      <c r="A1596" s="81" t="n">
        <v>46255</v>
      </c>
      <c r="B1596" s="81" t="n">
        <v>46255</v>
      </c>
      <c r="C1596" s="82" t="s">
        <v>173</v>
      </c>
      <c r="D1596" s="82" t="s">
        <v>530</v>
      </c>
      <c r="E1596" s="82" t="s">
        <v>529</v>
      </c>
      <c r="F1596" s="0" t="n">
        <v>5</v>
      </c>
      <c r="G1596" s="82" t="s">
        <v>524</v>
      </c>
      <c r="H1596" s="0" t="n">
        <v>8.932</v>
      </c>
      <c r="I1596" s="0" t="n">
        <v>25.65</v>
      </c>
      <c r="J1596" s="82" t="s">
        <v>528</v>
      </c>
      <c r="K1596" s="83" t="n">
        <v>44.66</v>
      </c>
      <c r="L1596" s="0" t="n">
        <v>1402</v>
      </c>
      <c r="M1596" s="0" t="n">
        <v>1242</v>
      </c>
      <c r="N1596" s="0" t="n">
        <v>1.128824</v>
      </c>
      <c r="O1596" s="0" t="n">
        <v>16</v>
      </c>
      <c r="P1596" s="0" t="n">
        <v>5</v>
      </c>
      <c r="Q1596" s="82" t="s">
        <v>527</v>
      </c>
      <c r="U1596" s="0" t="str">
        <f aca="false">IF(C1596="","",IF(COUNTIF(Campaigns!$A$7:$A$300,C1596)&gt;0,"✓",IF(N(K1596)=0,"– no spend","⚠ add to Campaigns tab")))</f>
        <v>✓</v>
      </c>
      <c r="V1596" s="83" t="n">
        <f aca="false">IF(K1596="","",K1596*IF(Settings!$B$22=Settings!$C$6,1,IF(Settings!$B$22="USD",1/INDEX(Settings!$B$29:$B$40,MONTH(A1596)),INDEX(Settings!$B$29:$B$40,MONTH(A1596)))))</f>
        <v>44.66</v>
      </c>
    </row>
    <row r="1597" customFormat="false" ht="15" hidden="false" customHeight="false" outlineLevel="0" collapsed="false">
      <c r="A1597" s="81" t="n">
        <v>46255</v>
      </c>
      <c r="B1597" s="81" t="n">
        <v>46255</v>
      </c>
      <c r="C1597" s="82" t="s">
        <v>178</v>
      </c>
      <c r="D1597" s="82" t="s">
        <v>530</v>
      </c>
      <c r="E1597" s="82" t="s">
        <v>529</v>
      </c>
      <c r="F1597" s="0" t="n">
        <v>1</v>
      </c>
      <c r="G1597" s="82" t="s">
        <v>524</v>
      </c>
      <c r="H1597" s="0" t="n">
        <v>26</v>
      </c>
      <c r="I1597" s="0" t="n">
        <v>15.48</v>
      </c>
      <c r="J1597" s="82" t="s">
        <v>528</v>
      </c>
      <c r="K1597" s="83" t="n">
        <v>26</v>
      </c>
      <c r="L1597" s="0" t="n">
        <v>741</v>
      </c>
      <c r="M1597" s="0" t="n">
        <v>664</v>
      </c>
      <c r="N1597" s="0" t="n">
        <v>1.115964</v>
      </c>
      <c r="O1597" s="0" t="n">
        <v>9</v>
      </c>
      <c r="P1597" s="0" t="n">
        <v>1</v>
      </c>
      <c r="Q1597" s="82" t="s">
        <v>527</v>
      </c>
      <c r="U1597" s="0" t="str">
        <f aca="false">IF(C1597="","",IF(COUNTIF(Campaigns!$A$7:$A$300,C1597)&gt;0,"✓",IF(N(K1597)=0,"– no spend","⚠ add to Campaigns tab")))</f>
        <v>✓</v>
      </c>
      <c r="V1597" s="83" t="n">
        <f aca="false">IF(K1597="","",K1597*IF(Settings!$B$22=Settings!$C$6,1,IF(Settings!$B$22="USD",1/INDEX(Settings!$B$29:$B$40,MONTH(A1597)),INDEX(Settings!$B$29:$B$40,MONTH(A1597)))))</f>
        <v>26</v>
      </c>
    </row>
    <row r="1598" customFormat="false" ht="15" hidden="false" customHeight="false" outlineLevel="0" collapsed="false">
      <c r="A1598" s="81" t="n">
        <v>46255</v>
      </c>
      <c r="B1598" s="81" t="n">
        <v>46255</v>
      </c>
      <c r="C1598" s="82" t="s">
        <v>176</v>
      </c>
      <c r="D1598" s="82" t="s">
        <v>530</v>
      </c>
      <c r="E1598" s="82" t="s">
        <v>529</v>
      </c>
      <c r="F1598" s="0" t="n">
        <v>2</v>
      </c>
      <c r="G1598" s="82" t="s">
        <v>524</v>
      </c>
      <c r="H1598" s="0" t="n">
        <v>8.67</v>
      </c>
      <c r="I1598" s="0" t="n">
        <v>10.32</v>
      </c>
      <c r="J1598" s="82" t="s">
        <v>528</v>
      </c>
      <c r="K1598" s="83" t="n">
        <v>17.34</v>
      </c>
      <c r="L1598" s="0" t="n">
        <v>703</v>
      </c>
      <c r="M1598" s="0" t="n">
        <v>631</v>
      </c>
      <c r="N1598" s="0" t="n">
        <v>1.114105</v>
      </c>
      <c r="O1598" s="0" t="n">
        <v>9</v>
      </c>
      <c r="P1598" s="0" t="n">
        <v>2</v>
      </c>
      <c r="Q1598" s="82" t="s">
        <v>527</v>
      </c>
      <c r="U1598" s="0" t="str">
        <f aca="false">IF(C1598="","",IF(COUNTIF(Campaigns!$A$7:$A$300,C1598)&gt;0,"✓",IF(N(K1598)=0,"– no spend","⚠ add to Campaigns tab")))</f>
        <v>✓</v>
      </c>
      <c r="V1598" s="83" t="n">
        <f aca="false">IF(K1598="","",K1598*IF(Settings!$B$22=Settings!$C$6,1,IF(Settings!$B$22="USD",1/INDEX(Settings!$B$29:$B$40,MONTH(A1598)),INDEX(Settings!$B$29:$B$40,MONTH(A1598)))))</f>
        <v>17.34</v>
      </c>
    </row>
    <row r="1599" customFormat="false" ht="15" hidden="false" customHeight="false" outlineLevel="0" collapsed="false">
      <c r="A1599" s="81" t="n">
        <v>46255</v>
      </c>
      <c r="B1599" s="81" t="n">
        <v>46255</v>
      </c>
      <c r="C1599" s="82" t="s">
        <v>184</v>
      </c>
      <c r="D1599" s="82" t="s">
        <v>530</v>
      </c>
      <c r="E1599" s="82" t="s">
        <v>532</v>
      </c>
      <c r="F1599" s="0" t="n">
        <v>32</v>
      </c>
      <c r="G1599" s="82" t="s">
        <v>535</v>
      </c>
      <c r="H1599" s="0" t="n">
        <v>0.193125</v>
      </c>
      <c r="I1599" s="82" t="s">
        <v>525</v>
      </c>
      <c r="J1599" s="82" t="s">
        <v>526</v>
      </c>
      <c r="K1599" s="83" t="n">
        <v>6.18</v>
      </c>
      <c r="L1599" s="0" t="n">
        <v>544</v>
      </c>
      <c r="M1599" s="0" t="n">
        <v>516</v>
      </c>
      <c r="N1599" s="0" t="n">
        <v>1.054264</v>
      </c>
      <c r="O1599" s="0" t="n">
        <v>31</v>
      </c>
      <c r="Q1599" s="82" t="s">
        <v>527</v>
      </c>
      <c r="U1599" s="0" t="str">
        <f aca="false">IF(C1599="","",IF(COUNTIF(Campaigns!$A$7:$A$300,C1599)&gt;0,"✓",IF(N(K1599)=0,"– no spend","⚠ add to Campaigns tab")))</f>
        <v>✓</v>
      </c>
      <c r="V1599" s="83" t="n">
        <f aca="false">IF(K1599="","",K1599*IF(Settings!$B$22=Settings!$C$6,1,IF(Settings!$B$22="USD",1/INDEX(Settings!$B$29:$B$40,MONTH(A1599)),INDEX(Settings!$B$29:$B$40,MONTH(A1599)))))</f>
        <v>6.18</v>
      </c>
    </row>
    <row r="1600" customFormat="false" ht="15" hidden="false" customHeight="false" outlineLevel="0" collapsed="false">
      <c r="A1600" s="81" t="n">
        <v>46255</v>
      </c>
      <c r="B1600" s="81" t="n">
        <v>46255</v>
      </c>
      <c r="C1600" s="82" t="s">
        <v>169</v>
      </c>
      <c r="D1600" s="82" t="s">
        <v>530</v>
      </c>
      <c r="E1600" s="82" t="s">
        <v>529</v>
      </c>
      <c r="F1600" s="0" t="n">
        <v>5</v>
      </c>
      <c r="G1600" s="82" t="s">
        <v>531</v>
      </c>
      <c r="H1600" s="0" t="n">
        <v>13.55</v>
      </c>
      <c r="I1600" s="0" t="n">
        <v>41.29</v>
      </c>
      <c r="J1600" s="82" t="s">
        <v>528</v>
      </c>
      <c r="K1600" s="83" t="n">
        <v>67.75</v>
      </c>
      <c r="L1600" s="0" t="n">
        <v>4139</v>
      </c>
      <c r="M1600" s="0" t="n">
        <v>2891</v>
      </c>
      <c r="N1600" s="0" t="n">
        <v>1.431685</v>
      </c>
      <c r="O1600" s="0" t="n">
        <v>34</v>
      </c>
      <c r="P1600" s="0" t="n">
        <v>5</v>
      </c>
      <c r="Q1600" s="82" t="s">
        <v>527</v>
      </c>
      <c r="U1600" s="0" t="str">
        <f aca="false">IF(C1600="","",IF(COUNTIF(Campaigns!$A$7:$A$300,C1600)&gt;0,"✓",IF(N(K1600)=0,"– no spend","⚠ add to Campaigns tab")))</f>
        <v>✓</v>
      </c>
      <c r="V1600" s="83" t="n">
        <f aca="false">IF(K1600="","",K1600*IF(Settings!$B$22=Settings!$C$6,1,IF(Settings!$B$22="USD",1/INDEX(Settings!$B$29:$B$40,MONTH(A1600)),INDEX(Settings!$B$29:$B$40,MONTH(A1600)))))</f>
        <v>67.75</v>
      </c>
    </row>
    <row r="1601" customFormat="false" ht="15" hidden="false" customHeight="false" outlineLevel="0" collapsed="false">
      <c r="A1601" s="81" t="n">
        <v>46255</v>
      </c>
      <c r="B1601" s="81" t="n">
        <v>46255</v>
      </c>
      <c r="C1601" s="82" t="s">
        <v>181</v>
      </c>
      <c r="D1601" s="82" t="s">
        <v>530</v>
      </c>
      <c r="E1601" s="82" t="s">
        <v>529</v>
      </c>
      <c r="F1601" s="0" t="n">
        <v>1</v>
      </c>
      <c r="G1601" s="82" t="s">
        <v>524</v>
      </c>
      <c r="H1601" s="0" t="n">
        <v>15.79</v>
      </c>
      <c r="I1601" s="0" t="n">
        <v>10.32</v>
      </c>
      <c r="J1601" s="82" t="s">
        <v>528</v>
      </c>
      <c r="K1601" s="83" t="n">
        <v>15.79</v>
      </c>
      <c r="L1601" s="0" t="n">
        <v>2164</v>
      </c>
      <c r="M1601" s="0" t="n">
        <v>1842</v>
      </c>
      <c r="N1601" s="0" t="n">
        <v>1.17481</v>
      </c>
      <c r="O1601" s="0" t="n">
        <v>11</v>
      </c>
      <c r="P1601" s="0" t="n">
        <v>1</v>
      </c>
      <c r="Q1601" s="82" t="s">
        <v>527</v>
      </c>
      <c r="U1601" s="0" t="str">
        <f aca="false">IF(C1601="","",IF(COUNTIF(Campaigns!$A$7:$A$300,C1601)&gt;0,"✓",IF(N(K1601)=0,"– no spend","⚠ add to Campaigns tab")))</f>
        <v>✓</v>
      </c>
      <c r="V1601" s="83" t="n">
        <f aca="false">IF(K1601="","",K1601*IF(Settings!$B$22=Settings!$C$6,1,IF(Settings!$B$22="USD",1/INDEX(Settings!$B$29:$B$40,MONTH(A1601)),INDEX(Settings!$B$29:$B$40,MONTH(A1601)))))</f>
        <v>15.79</v>
      </c>
    </row>
    <row r="1602" customFormat="false" ht="15" hidden="false" customHeight="false" outlineLevel="0" collapsed="false">
      <c r="A1602" s="81" t="n">
        <v>46256</v>
      </c>
      <c r="B1602" s="81" t="n">
        <v>46256</v>
      </c>
      <c r="C1602" s="82" t="s">
        <v>177</v>
      </c>
      <c r="D1602" s="82" t="s">
        <v>530</v>
      </c>
      <c r="E1602" s="82" t="s">
        <v>529</v>
      </c>
      <c r="F1602" s="0" t="n">
        <v>4</v>
      </c>
      <c r="G1602" s="82" t="s">
        <v>524</v>
      </c>
      <c r="H1602" s="0" t="n">
        <v>10.3025</v>
      </c>
      <c r="I1602" s="0" t="n">
        <v>20.65</v>
      </c>
      <c r="J1602" s="82" t="s">
        <v>528</v>
      </c>
      <c r="K1602" s="83" t="n">
        <v>41.21</v>
      </c>
      <c r="L1602" s="0" t="n">
        <v>5202</v>
      </c>
      <c r="M1602" s="0" t="n">
        <v>3913</v>
      </c>
      <c r="N1602" s="0" t="n">
        <v>1.329415</v>
      </c>
      <c r="O1602" s="0" t="n">
        <v>43</v>
      </c>
      <c r="P1602" s="0" t="n">
        <v>5</v>
      </c>
      <c r="Q1602" s="82" t="s">
        <v>527</v>
      </c>
      <c r="U1602" s="0" t="str">
        <f aca="false">IF(C1602="","",IF(COUNTIF(Campaigns!$A$7:$A$300,C1602)&gt;0,"✓",IF(N(K1602)=0,"– no spend","⚠ add to Campaigns tab")))</f>
        <v>✓</v>
      </c>
      <c r="V1602" s="83" t="n">
        <f aca="false">IF(K1602="","",K1602*IF(Settings!$B$22=Settings!$C$6,1,IF(Settings!$B$22="USD",1/INDEX(Settings!$B$29:$B$40,MONTH(A1602)),INDEX(Settings!$B$29:$B$40,MONTH(A1602)))))</f>
        <v>41.21</v>
      </c>
    </row>
    <row r="1603" customFormat="false" ht="15" hidden="false" customHeight="false" outlineLevel="0" collapsed="false">
      <c r="A1603" s="81" t="n">
        <v>46256</v>
      </c>
      <c r="B1603" s="81" t="n">
        <v>46256</v>
      </c>
      <c r="C1603" s="82" t="s">
        <v>180</v>
      </c>
      <c r="D1603" s="82" t="s">
        <v>530</v>
      </c>
      <c r="E1603" s="82" t="s">
        <v>529</v>
      </c>
      <c r="I1603" s="0" t="n">
        <v>10.32</v>
      </c>
      <c r="J1603" s="82" t="s">
        <v>528</v>
      </c>
      <c r="K1603" s="83" t="n">
        <v>18.79</v>
      </c>
      <c r="L1603" s="0" t="n">
        <v>2645</v>
      </c>
      <c r="M1603" s="0" t="n">
        <v>1881</v>
      </c>
      <c r="N1603" s="0" t="n">
        <v>1.406167</v>
      </c>
      <c r="O1603" s="0" t="n">
        <v>16</v>
      </c>
      <c r="Q1603" s="82" t="s">
        <v>527</v>
      </c>
      <c r="U1603" s="0" t="str">
        <f aca="false">IF(C1603="","",IF(COUNTIF(Campaigns!$A$7:$A$300,C1603)&gt;0,"✓",IF(N(K1603)=0,"– no spend","⚠ add to Campaigns tab")))</f>
        <v>✓</v>
      </c>
      <c r="V1603" s="83" t="n">
        <f aca="false">IF(K1603="","",K1603*IF(Settings!$B$22=Settings!$C$6,1,IF(Settings!$B$22="USD",1/INDEX(Settings!$B$29:$B$40,MONTH(A1603)),INDEX(Settings!$B$29:$B$40,MONTH(A1603)))))</f>
        <v>18.79</v>
      </c>
    </row>
    <row r="1604" customFormat="false" ht="15" hidden="false" customHeight="false" outlineLevel="0" collapsed="false">
      <c r="A1604" s="81" t="n">
        <v>46256</v>
      </c>
      <c r="B1604" s="81" t="n">
        <v>46256</v>
      </c>
      <c r="C1604" s="82" t="s">
        <v>172</v>
      </c>
      <c r="D1604" s="82" t="s">
        <v>530</v>
      </c>
      <c r="E1604" s="82" t="s">
        <v>529</v>
      </c>
      <c r="F1604" s="0" t="n">
        <v>2</v>
      </c>
      <c r="G1604" s="82" t="s">
        <v>524</v>
      </c>
      <c r="H1604" s="0" t="n">
        <v>17.24</v>
      </c>
      <c r="I1604" s="0" t="n">
        <v>20.65</v>
      </c>
      <c r="J1604" s="82" t="s">
        <v>528</v>
      </c>
      <c r="K1604" s="83" t="n">
        <v>34.48</v>
      </c>
      <c r="L1604" s="0" t="n">
        <v>803</v>
      </c>
      <c r="M1604" s="0" t="n">
        <v>723</v>
      </c>
      <c r="N1604" s="0" t="n">
        <v>1.11065</v>
      </c>
      <c r="O1604" s="0" t="n">
        <v>12</v>
      </c>
      <c r="P1604" s="0" t="n">
        <v>2</v>
      </c>
      <c r="Q1604" s="82" t="s">
        <v>527</v>
      </c>
      <c r="U1604" s="0" t="str">
        <f aca="false">IF(C1604="","",IF(COUNTIF(Campaigns!$A$7:$A$300,C1604)&gt;0,"✓",IF(N(K1604)=0,"– no spend","⚠ add to Campaigns tab")))</f>
        <v>✓</v>
      </c>
      <c r="V1604" s="83" t="n">
        <f aca="false">IF(K1604="","",K1604*IF(Settings!$B$22=Settings!$C$6,1,IF(Settings!$B$22="USD",1/INDEX(Settings!$B$29:$B$40,MONTH(A1604)),INDEX(Settings!$B$29:$B$40,MONTH(A1604)))))</f>
        <v>34.48</v>
      </c>
    </row>
    <row r="1605" customFormat="false" ht="15" hidden="false" customHeight="false" outlineLevel="0" collapsed="false">
      <c r="A1605" s="81" t="n">
        <v>46256</v>
      </c>
      <c r="B1605" s="81" t="n">
        <v>46256</v>
      </c>
      <c r="C1605" s="82" t="s">
        <v>173</v>
      </c>
      <c r="D1605" s="82" t="s">
        <v>530</v>
      </c>
      <c r="E1605" s="82" t="s">
        <v>529</v>
      </c>
      <c r="F1605" s="0" t="n">
        <v>7</v>
      </c>
      <c r="G1605" s="82" t="s">
        <v>524</v>
      </c>
      <c r="H1605" s="0" t="n">
        <v>6.43142857</v>
      </c>
      <c r="I1605" s="0" t="n">
        <v>25.65</v>
      </c>
      <c r="J1605" s="82" t="s">
        <v>528</v>
      </c>
      <c r="K1605" s="83" t="n">
        <v>45.02</v>
      </c>
      <c r="L1605" s="0" t="n">
        <v>1179</v>
      </c>
      <c r="M1605" s="0" t="n">
        <v>1023</v>
      </c>
      <c r="N1605" s="0" t="n">
        <v>1.152493</v>
      </c>
      <c r="O1605" s="0" t="n">
        <v>15</v>
      </c>
      <c r="P1605" s="0" t="n">
        <v>7</v>
      </c>
      <c r="Q1605" s="82" t="s">
        <v>527</v>
      </c>
      <c r="U1605" s="0" t="str">
        <f aca="false">IF(C1605="","",IF(COUNTIF(Campaigns!$A$7:$A$300,C1605)&gt;0,"✓",IF(N(K1605)=0,"– no spend","⚠ add to Campaigns tab")))</f>
        <v>✓</v>
      </c>
      <c r="V1605" s="83" t="n">
        <f aca="false">IF(K1605="","",K1605*IF(Settings!$B$22=Settings!$C$6,1,IF(Settings!$B$22="USD",1/INDEX(Settings!$B$29:$B$40,MONTH(A1605)),INDEX(Settings!$B$29:$B$40,MONTH(A1605)))))</f>
        <v>45.02</v>
      </c>
    </row>
    <row r="1606" customFormat="false" ht="15" hidden="false" customHeight="false" outlineLevel="0" collapsed="false">
      <c r="A1606" s="81" t="n">
        <v>46256</v>
      </c>
      <c r="B1606" s="81" t="n">
        <v>46256</v>
      </c>
      <c r="C1606" s="82" t="s">
        <v>178</v>
      </c>
      <c r="D1606" s="82" t="s">
        <v>530</v>
      </c>
      <c r="E1606" s="82" t="s">
        <v>529</v>
      </c>
      <c r="F1606" s="0" t="n">
        <v>3</v>
      </c>
      <c r="G1606" s="82" t="s">
        <v>524</v>
      </c>
      <c r="H1606" s="0" t="n">
        <v>8.53</v>
      </c>
      <c r="I1606" s="0" t="n">
        <v>15.48</v>
      </c>
      <c r="J1606" s="82" t="s">
        <v>528</v>
      </c>
      <c r="K1606" s="83" t="n">
        <v>25.59</v>
      </c>
      <c r="L1606" s="0" t="n">
        <v>652</v>
      </c>
      <c r="M1606" s="0" t="n">
        <v>616</v>
      </c>
      <c r="N1606" s="0" t="n">
        <v>1.058442</v>
      </c>
      <c r="O1606" s="0" t="n">
        <v>8</v>
      </c>
      <c r="P1606" s="0" t="n">
        <v>3</v>
      </c>
      <c r="Q1606" s="82" t="s">
        <v>527</v>
      </c>
      <c r="U1606" s="0" t="str">
        <f aca="false">IF(C1606="","",IF(COUNTIF(Campaigns!$A$7:$A$300,C1606)&gt;0,"✓",IF(N(K1606)=0,"– no spend","⚠ add to Campaigns tab")))</f>
        <v>✓</v>
      </c>
      <c r="V1606" s="83" t="n">
        <f aca="false">IF(K1606="","",K1606*IF(Settings!$B$22=Settings!$C$6,1,IF(Settings!$B$22="USD",1/INDEX(Settings!$B$29:$B$40,MONTH(A1606)),INDEX(Settings!$B$29:$B$40,MONTH(A1606)))))</f>
        <v>25.59</v>
      </c>
    </row>
    <row r="1607" customFormat="false" ht="15" hidden="false" customHeight="false" outlineLevel="0" collapsed="false">
      <c r="A1607" s="81" t="n">
        <v>46256</v>
      </c>
      <c r="B1607" s="81" t="n">
        <v>46256</v>
      </c>
      <c r="C1607" s="82" t="s">
        <v>176</v>
      </c>
      <c r="D1607" s="82" t="s">
        <v>530</v>
      </c>
      <c r="E1607" s="82" t="s">
        <v>529</v>
      </c>
      <c r="F1607" s="0" t="n">
        <v>1</v>
      </c>
      <c r="G1607" s="82" t="s">
        <v>524</v>
      </c>
      <c r="H1607" s="0" t="n">
        <v>17.7</v>
      </c>
      <c r="I1607" s="0" t="n">
        <v>10.32</v>
      </c>
      <c r="J1607" s="82" t="s">
        <v>528</v>
      </c>
      <c r="K1607" s="83" t="n">
        <v>17.7</v>
      </c>
      <c r="L1607" s="0" t="n">
        <v>680</v>
      </c>
      <c r="M1607" s="0" t="n">
        <v>627</v>
      </c>
      <c r="N1607" s="0" t="n">
        <v>1.08453</v>
      </c>
      <c r="O1607" s="0" t="n">
        <v>9</v>
      </c>
      <c r="P1607" s="0" t="n">
        <v>1</v>
      </c>
      <c r="Q1607" s="82" t="s">
        <v>527</v>
      </c>
      <c r="U1607" s="0" t="str">
        <f aca="false">IF(C1607="","",IF(COUNTIF(Campaigns!$A$7:$A$300,C1607)&gt;0,"✓",IF(N(K1607)=0,"– no spend","⚠ add to Campaigns tab")))</f>
        <v>✓</v>
      </c>
      <c r="V1607" s="83" t="n">
        <f aca="false">IF(K1607="","",K1607*IF(Settings!$B$22=Settings!$C$6,1,IF(Settings!$B$22="USD",1/INDEX(Settings!$B$29:$B$40,MONTH(A1607)),INDEX(Settings!$B$29:$B$40,MONTH(A1607)))))</f>
        <v>17.7</v>
      </c>
    </row>
    <row r="1608" customFormat="false" ht="15" hidden="false" customHeight="false" outlineLevel="0" collapsed="false">
      <c r="A1608" s="81" t="n">
        <v>46256</v>
      </c>
      <c r="B1608" s="81" t="n">
        <v>46256</v>
      </c>
      <c r="C1608" s="82" t="s">
        <v>184</v>
      </c>
      <c r="D1608" s="82" t="s">
        <v>530</v>
      </c>
      <c r="E1608" s="82" t="s">
        <v>532</v>
      </c>
      <c r="F1608" s="0" t="n">
        <v>35</v>
      </c>
      <c r="G1608" s="82" t="s">
        <v>535</v>
      </c>
      <c r="H1608" s="0" t="n">
        <v>0.182</v>
      </c>
      <c r="I1608" s="82" t="s">
        <v>525</v>
      </c>
      <c r="J1608" s="82" t="s">
        <v>526</v>
      </c>
      <c r="K1608" s="83" t="n">
        <v>6.37</v>
      </c>
      <c r="L1608" s="0" t="n">
        <v>705</v>
      </c>
      <c r="M1608" s="0" t="n">
        <v>689</v>
      </c>
      <c r="N1608" s="0" t="n">
        <v>1.023222</v>
      </c>
      <c r="O1608" s="0" t="n">
        <v>35</v>
      </c>
      <c r="Q1608" s="82" t="s">
        <v>527</v>
      </c>
      <c r="U1608" s="0" t="str">
        <f aca="false">IF(C1608="","",IF(COUNTIF(Campaigns!$A$7:$A$300,C1608)&gt;0,"✓",IF(N(K1608)=0,"– no spend","⚠ add to Campaigns tab")))</f>
        <v>✓</v>
      </c>
      <c r="V1608" s="83" t="n">
        <f aca="false">IF(K1608="","",K1608*IF(Settings!$B$22=Settings!$C$6,1,IF(Settings!$B$22="USD",1/INDEX(Settings!$B$29:$B$40,MONTH(A1608)),INDEX(Settings!$B$29:$B$40,MONTH(A1608)))))</f>
        <v>6.37</v>
      </c>
    </row>
    <row r="1609" customFormat="false" ht="15" hidden="false" customHeight="false" outlineLevel="0" collapsed="false">
      <c r="A1609" s="81" t="n">
        <v>46256</v>
      </c>
      <c r="B1609" s="81" t="n">
        <v>46256</v>
      </c>
      <c r="C1609" s="82" t="s">
        <v>169</v>
      </c>
      <c r="D1609" s="82" t="s">
        <v>530</v>
      </c>
      <c r="E1609" s="82" t="s">
        <v>529</v>
      </c>
      <c r="F1609" s="0" t="n">
        <v>7</v>
      </c>
      <c r="G1609" s="82" t="s">
        <v>531</v>
      </c>
      <c r="H1609" s="0" t="n">
        <v>10.59142857</v>
      </c>
      <c r="I1609" s="0" t="n">
        <v>41.29</v>
      </c>
      <c r="J1609" s="82" t="s">
        <v>528</v>
      </c>
      <c r="K1609" s="83" t="n">
        <v>74.14</v>
      </c>
      <c r="L1609" s="0" t="n">
        <v>3965</v>
      </c>
      <c r="M1609" s="0" t="n">
        <v>2923</v>
      </c>
      <c r="N1609" s="0" t="n">
        <v>1.356483</v>
      </c>
      <c r="O1609" s="0" t="n">
        <v>48</v>
      </c>
      <c r="P1609" s="0" t="n">
        <v>7</v>
      </c>
      <c r="Q1609" s="82" t="s">
        <v>527</v>
      </c>
      <c r="U1609" s="0" t="str">
        <f aca="false">IF(C1609="","",IF(COUNTIF(Campaigns!$A$7:$A$300,C1609)&gt;0,"✓",IF(N(K1609)=0,"– no spend","⚠ add to Campaigns tab")))</f>
        <v>✓</v>
      </c>
      <c r="V1609" s="83" t="n">
        <f aca="false">IF(K1609="","",K1609*IF(Settings!$B$22=Settings!$C$6,1,IF(Settings!$B$22="USD",1/INDEX(Settings!$B$29:$B$40,MONTH(A1609)),INDEX(Settings!$B$29:$B$40,MONTH(A1609)))))</f>
        <v>74.14</v>
      </c>
    </row>
    <row r="1610" customFormat="false" ht="15" hidden="false" customHeight="false" outlineLevel="0" collapsed="false">
      <c r="A1610" s="81" t="n">
        <v>46256</v>
      </c>
      <c r="B1610" s="81" t="n">
        <v>46256</v>
      </c>
      <c r="C1610" s="82" t="s">
        <v>181</v>
      </c>
      <c r="D1610" s="82" t="s">
        <v>530</v>
      </c>
      <c r="E1610" s="82" t="s">
        <v>529</v>
      </c>
      <c r="F1610" s="0" t="n">
        <v>2</v>
      </c>
      <c r="G1610" s="82" t="s">
        <v>524</v>
      </c>
      <c r="H1610" s="0" t="n">
        <v>10.58</v>
      </c>
      <c r="I1610" s="0" t="n">
        <v>10.32</v>
      </c>
      <c r="J1610" s="82" t="s">
        <v>528</v>
      </c>
      <c r="K1610" s="83" t="n">
        <v>21.16</v>
      </c>
      <c r="L1610" s="0" t="n">
        <v>2613</v>
      </c>
      <c r="M1610" s="0" t="n">
        <v>2303</v>
      </c>
      <c r="N1610" s="0" t="n">
        <v>1.134607</v>
      </c>
      <c r="O1610" s="0" t="n">
        <v>18</v>
      </c>
      <c r="P1610" s="0" t="n">
        <v>2</v>
      </c>
      <c r="Q1610" s="82" t="s">
        <v>527</v>
      </c>
      <c r="U1610" s="0" t="str">
        <f aca="false">IF(C1610="","",IF(COUNTIF(Campaigns!$A$7:$A$300,C1610)&gt;0,"✓",IF(N(K1610)=0,"– no spend","⚠ add to Campaigns tab")))</f>
        <v>✓</v>
      </c>
      <c r="V1610" s="83" t="n">
        <f aca="false">IF(K1610="","",K1610*IF(Settings!$B$22=Settings!$C$6,1,IF(Settings!$B$22="USD",1/INDEX(Settings!$B$29:$B$40,MONTH(A1610)),INDEX(Settings!$B$29:$B$40,MONTH(A1610)))))</f>
        <v>21.16</v>
      </c>
    </row>
    <row r="1611" customFormat="false" ht="15" hidden="false" customHeight="false" outlineLevel="0" collapsed="false">
      <c r="A1611" s="81" t="n">
        <v>46257</v>
      </c>
      <c r="B1611" s="81" t="n">
        <v>46257</v>
      </c>
      <c r="C1611" s="82" t="s">
        <v>177</v>
      </c>
      <c r="D1611" s="82" t="s">
        <v>530</v>
      </c>
      <c r="E1611" s="82" t="s">
        <v>529</v>
      </c>
      <c r="I1611" s="0" t="n">
        <v>20.65</v>
      </c>
      <c r="J1611" s="82" t="s">
        <v>528</v>
      </c>
      <c r="K1611" s="83" t="n">
        <v>40.67</v>
      </c>
      <c r="L1611" s="0" t="n">
        <v>4593</v>
      </c>
      <c r="M1611" s="0" t="n">
        <v>3422</v>
      </c>
      <c r="N1611" s="0" t="n">
        <v>1.342198</v>
      </c>
      <c r="O1611" s="0" t="n">
        <v>39</v>
      </c>
      <c r="Q1611" s="82" t="s">
        <v>527</v>
      </c>
      <c r="U1611" s="0" t="str">
        <f aca="false">IF(C1611="","",IF(COUNTIF(Campaigns!$A$7:$A$300,C1611)&gt;0,"✓",IF(N(K1611)=0,"– no spend","⚠ add to Campaigns tab")))</f>
        <v>✓</v>
      </c>
      <c r="V1611" s="83" t="n">
        <f aca="false">IF(K1611="","",K1611*IF(Settings!$B$22=Settings!$C$6,1,IF(Settings!$B$22="USD",1/INDEX(Settings!$B$29:$B$40,MONTH(A1611)),INDEX(Settings!$B$29:$B$40,MONTH(A1611)))))</f>
        <v>40.67</v>
      </c>
    </row>
    <row r="1612" customFormat="false" ht="15" hidden="false" customHeight="false" outlineLevel="0" collapsed="false">
      <c r="A1612" s="81" t="n">
        <v>46257</v>
      </c>
      <c r="B1612" s="81" t="n">
        <v>46257</v>
      </c>
      <c r="C1612" s="82" t="s">
        <v>180</v>
      </c>
      <c r="D1612" s="82" t="s">
        <v>530</v>
      </c>
      <c r="E1612" s="82" t="s">
        <v>529</v>
      </c>
      <c r="I1612" s="0" t="n">
        <v>10.32</v>
      </c>
      <c r="J1612" s="82" t="s">
        <v>528</v>
      </c>
      <c r="K1612" s="83" t="n">
        <v>21.22</v>
      </c>
      <c r="L1612" s="0" t="n">
        <v>1924</v>
      </c>
      <c r="M1612" s="0" t="n">
        <v>1316</v>
      </c>
      <c r="N1612" s="0" t="n">
        <v>1.462006</v>
      </c>
      <c r="O1612" s="0" t="n">
        <v>12</v>
      </c>
      <c r="Q1612" s="82" t="s">
        <v>527</v>
      </c>
      <c r="U1612" s="0" t="str">
        <f aca="false">IF(C1612="","",IF(COUNTIF(Campaigns!$A$7:$A$300,C1612)&gt;0,"✓",IF(N(K1612)=0,"– no spend","⚠ add to Campaigns tab")))</f>
        <v>✓</v>
      </c>
      <c r="V1612" s="83" t="n">
        <f aca="false">IF(K1612="","",K1612*IF(Settings!$B$22=Settings!$C$6,1,IF(Settings!$B$22="USD",1/INDEX(Settings!$B$29:$B$40,MONTH(A1612)),INDEX(Settings!$B$29:$B$40,MONTH(A1612)))))</f>
        <v>21.22</v>
      </c>
    </row>
    <row r="1613" customFormat="false" ht="15" hidden="false" customHeight="false" outlineLevel="0" collapsed="false">
      <c r="A1613" s="81" t="n">
        <v>46257</v>
      </c>
      <c r="B1613" s="81" t="n">
        <v>46257</v>
      </c>
      <c r="C1613" s="82" t="s">
        <v>172</v>
      </c>
      <c r="D1613" s="82" t="s">
        <v>530</v>
      </c>
      <c r="E1613" s="82" t="s">
        <v>529</v>
      </c>
      <c r="F1613" s="0" t="n">
        <v>3</v>
      </c>
      <c r="G1613" s="82" t="s">
        <v>524</v>
      </c>
      <c r="H1613" s="0" t="n">
        <v>16.21666667</v>
      </c>
      <c r="I1613" s="0" t="n">
        <v>20.65</v>
      </c>
      <c r="J1613" s="82" t="s">
        <v>528</v>
      </c>
      <c r="K1613" s="83" t="n">
        <v>48.65</v>
      </c>
      <c r="L1613" s="0" t="n">
        <v>1120</v>
      </c>
      <c r="M1613" s="0" t="n">
        <v>1053</v>
      </c>
      <c r="N1613" s="0" t="n">
        <v>1.063628</v>
      </c>
      <c r="O1613" s="0" t="n">
        <v>10</v>
      </c>
      <c r="P1613" s="0" t="n">
        <v>3</v>
      </c>
      <c r="Q1613" s="82" t="s">
        <v>527</v>
      </c>
      <c r="U1613" s="0" t="str">
        <f aca="false">IF(C1613="","",IF(COUNTIF(Campaigns!$A$7:$A$300,C1613)&gt;0,"✓",IF(N(K1613)=0,"– no spend","⚠ add to Campaigns tab")))</f>
        <v>✓</v>
      </c>
      <c r="V1613" s="83" t="n">
        <f aca="false">IF(K1613="","",K1613*IF(Settings!$B$22=Settings!$C$6,1,IF(Settings!$B$22="USD",1/INDEX(Settings!$B$29:$B$40,MONTH(A1613)),INDEX(Settings!$B$29:$B$40,MONTH(A1613)))))</f>
        <v>48.65</v>
      </c>
    </row>
    <row r="1614" customFormat="false" ht="15" hidden="false" customHeight="false" outlineLevel="0" collapsed="false">
      <c r="A1614" s="81" t="n">
        <v>46257</v>
      </c>
      <c r="B1614" s="81" t="n">
        <v>46257</v>
      </c>
      <c r="C1614" s="82" t="s">
        <v>173</v>
      </c>
      <c r="D1614" s="82" t="s">
        <v>530</v>
      </c>
      <c r="E1614" s="82" t="s">
        <v>529</v>
      </c>
      <c r="F1614" s="0" t="n">
        <v>1</v>
      </c>
      <c r="G1614" s="82" t="s">
        <v>524</v>
      </c>
      <c r="H1614" s="0" t="n">
        <v>61.9</v>
      </c>
      <c r="I1614" s="0" t="n">
        <v>25.65</v>
      </c>
      <c r="J1614" s="82" t="s">
        <v>528</v>
      </c>
      <c r="K1614" s="83" t="n">
        <v>61.9</v>
      </c>
      <c r="L1614" s="0" t="n">
        <v>1750</v>
      </c>
      <c r="M1614" s="0" t="n">
        <v>1495</v>
      </c>
      <c r="N1614" s="0" t="n">
        <v>1.170569</v>
      </c>
      <c r="O1614" s="0" t="n">
        <v>16</v>
      </c>
      <c r="P1614" s="0" t="n">
        <v>1</v>
      </c>
      <c r="Q1614" s="82" t="s">
        <v>527</v>
      </c>
      <c r="U1614" s="0" t="str">
        <f aca="false">IF(C1614="","",IF(COUNTIF(Campaigns!$A$7:$A$300,C1614)&gt;0,"✓",IF(N(K1614)=0,"– no spend","⚠ add to Campaigns tab")))</f>
        <v>✓</v>
      </c>
      <c r="V1614" s="83" t="n">
        <f aca="false">IF(K1614="","",K1614*IF(Settings!$B$22=Settings!$C$6,1,IF(Settings!$B$22="USD",1/INDEX(Settings!$B$29:$B$40,MONTH(A1614)),INDEX(Settings!$B$29:$B$40,MONTH(A1614)))))</f>
        <v>61.9</v>
      </c>
    </row>
    <row r="1615" customFormat="false" ht="15" hidden="false" customHeight="false" outlineLevel="0" collapsed="false">
      <c r="A1615" s="81" t="n">
        <v>46257</v>
      </c>
      <c r="B1615" s="81" t="n">
        <v>46257</v>
      </c>
      <c r="C1615" s="82" t="s">
        <v>178</v>
      </c>
      <c r="D1615" s="82" t="s">
        <v>530</v>
      </c>
      <c r="E1615" s="82" t="s">
        <v>529</v>
      </c>
      <c r="F1615" s="0" t="n">
        <v>2</v>
      </c>
      <c r="G1615" s="82" t="s">
        <v>524</v>
      </c>
      <c r="H1615" s="0" t="n">
        <v>19.99</v>
      </c>
      <c r="I1615" s="0" t="n">
        <v>15.48</v>
      </c>
      <c r="J1615" s="82" t="s">
        <v>528</v>
      </c>
      <c r="K1615" s="83" t="n">
        <v>39.98</v>
      </c>
      <c r="L1615" s="0" t="n">
        <v>825</v>
      </c>
      <c r="M1615" s="0" t="n">
        <v>788</v>
      </c>
      <c r="N1615" s="0" t="n">
        <v>1.046954</v>
      </c>
      <c r="O1615" s="0" t="n">
        <v>12</v>
      </c>
      <c r="P1615" s="0" t="n">
        <v>2</v>
      </c>
      <c r="Q1615" s="82" t="s">
        <v>527</v>
      </c>
      <c r="U1615" s="0" t="str">
        <f aca="false">IF(C1615="","",IF(COUNTIF(Campaigns!$A$7:$A$300,C1615)&gt;0,"✓",IF(N(K1615)=0,"– no spend","⚠ add to Campaigns tab")))</f>
        <v>✓</v>
      </c>
      <c r="V1615" s="83" t="n">
        <f aca="false">IF(K1615="","",K1615*IF(Settings!$B$22=Settings!$C$6,1,IF(Settings!$B$22="USD",1/INDEX(Settings!$B$29:$B$40,MONTH(A1615)),INDEX(Settings!$B$29:$B$40,MONTH(A1615)))))</f>
        <v>39.98</v>
      </c>
    </row>
    <row r="1616" customFormat="false" ht="15" hidden="false" customHeight="false" outlineLevel="0" collapsed="false">
      <c r="A1616" s="81" t="n">
        <v>46257</v>
      </c>
      <c r="B1616" s="81" t="n">
        <v>46257</v>
      </c>
      <c r="C1616" s="82" t="s">
        <v>176</v>
      </c>
      <c r="D1616" s="82" t="s">
        <v>530</v>
      </c>
      <c r="E1616" s="82" t="s">
        <v>529</v>
      </c>
      <c r="F1616" s="0" t="n">
        <v>2</v>
      </c>
      <c r="G1616" s="82" t="s">
        <v>524</v>
      </c>
      <c r="H1616" s="0" t="n">
        <v>11.75</v>
      </c>
      <c r="I1616" s="0" t="n">
        <v>10.32</v>
      </c>
      <c r="J1616" s="82" t="s">
        <v>528</v>
      </c>
      <c r="K1616" s="83" t="n">
        <v>23.5</v>
      </c>
      <c r="L1616" s="0" t="n">
        <v>859</v>
      </c>
      <c r="M1616" s="0" t="n">
        <v>760</v>
      </c>
      <c r="N1616" s="0" t="n">
        <v>1.130263</v>
      </c>
      <c r="O1616" s="0" t="n">
        <v>12</v>
      </c>
      <c r="P1616" s="0" t="n">
        <v>2</v>
      </c>
      <c r="Q1616" s="82" t="s">
        <v>527</v>
      </c>
      <c r="U1616" s="0" t="str">
        <f aca="false">IF(C1616="","",IF(COUNTIF(Campaigns!$A$7:$A$300,C1616)&gt;0,"✓",IF(N(K1616)=0,"– no spend","⚠ add to Campaigns tab")))</f>
        <v>✓</v>
      </c>
      <c r="V1616" s="83" t="n">
        <f aca="false">IF(K1616="","",K1616*IF(Settings!$B$22=Settings!$C$6,1,IF(Settings!$B$22="USD",1/INDEX(Settings!$B$29:$B$40,MONTH(A1616)),INDEX(Settings!$B$29:$B$40,MONTH(A1616)))))</f>
        <v>23.5</v>
      </c>
    </row>
    <row r="1617" customFormat="false" ht="15" hidden="false" customHeight="false" outlineLevel="0" collapsed="false">
      <c r="A1617" s="81" t="n">
        <v>46257</v>
      </c>
      <c r="B1617" s="81" t="n">
        <v>46257</v>
      </c>
      <c r="C1617" s="82" t="s">
        <v>184</v>
      </c>
      <c r="D1617" s="82" t="s">
        <v>530</v>
      </c>
      <c r="E1617" s="82" t="s">
        <v>532</v>
      </c>
      <c r="F1617" s="0" t="n">
        <v>83</v>
      </c>
      <c r="G1617" s="82" t="s">
        <v>535</v>
      </c>
      <c r="H1617" s="0" t="n">
        <v>0.18144578</v>
      </c>
      <c r="I1617" s="82" t="s">
        <v>525</v>
      </c>
      <c r="J1617" s="82" t="s">
        <v>526</v>
      </c>
      <c r="K1617" s="83" t="n">
        <v>15.06</v>
      </c>
      <c r="L1617" s="0" t="n">
        <v>5505</v>
      </c>
      <c r="M1617" s="0" t="n">
        <v>5456</v>
      </c>
      <c r="N1617" s="0" t="n">
        <v>1.008981</v>
      </c>
      <c r="O1617" s="0" t="n">
        <v>81</v>
      </c>
      <c r="Q1617" s="82" t="s">
        <v>527</v>
      </c>
      <c r="U1617" s="0" t="str">
        <f aca="false">IF(C1617="","",IF(COUNTIF(Campaigns!$A$7:$A$300,C1617)&gt;0,"✓",IF(N(K1617)=0,"– no spend","⚠ add to Campaigns tab")))</f>
        <v>✓</v>
      </c>
      <c r="V1617" s="83" t="n">
        <f aca="false">IF(K1617="","",K1617*IF(Settings!$B$22=Settings!$C$6,1,IF(Settings!$B$22="USD",1/INDEX(Settings!$B$29:$B$40,MONTH(A1617)),INDEX(Settings!$B$29:$B$40,MONTH(A1617)))))</f>
        <v>15.06</v>
      </c>
    </row>
    <row r="1618" customFormat="false" ht="15" hidden="false" customHeight="false" outlineLevel="0" collapsed="false">
      <c r="A1618" s="81" t="n">
        <v>46257</v>
      </c>
      <c r="B1618" s="81" t="n">
        <v>46257</v>
      </c>
      <c r="C1618" s="82" t="s">
        <v>169</v>
      </c>
      <c r="D1618" s="82" t="s">
        <v>530</v>
      </c>
      <c r="E1618" s="82" t="s">
        <v>529</v>
      </c>
      <c r="F1618" s="0" t="n">
        <v>14</v>
      </c>
      <c r="G1618" s="82" t="s">
        <v>531</v>
      </c>
      <c r="H1618" s="0" t="n">
        <v>6.86785714</v>
      </c>
      <c r="I1618" s="0" t="n">
        <v>41.29</v>
      </c>
      <c r="J1618" s="82" t="s">
        <v>528</v>
      </c>
      <c r="K1618" s="83" t="n">
        <v>96.15</v>
      </c>
      <c r="L1618" s="0" t="n">
        <v>4470</v>
      </c>
      <c r="M1618" s="0" t="n">
        <v>3098</v>
      </c>
      <c r="N1618" s="0" t="n">
        <v>1.442866</v>
      </c>
      <c r="O1618" s="0" t="n">
        <v>73</v>
      </c>
      <c r="P1618" s="0" t="n">
        <v>14</v>
      </c>
      <c r="Q1618" s="82" t="s">
        <v>527</v>
      </c>
      <c r="U1618" s="0" t="str">
        <f aca="false">IF(C1618="","",IF(COUNTIF(Campaigns!$A$7:$A$300,C1618)&gt;0,"✓",IF(N(K1618)=0,"– no spend","⚠ add to Campaigns tab")))</f>
        <v>✓</v>
      </c>
      <c r="V1618" s="83" t="n">
        <f aca="false">IF(K1618="","",K1618*IF(Settings!$B$22=Settings!$C$6,1,IF(Settings!$B$22="USD",1/INDEX(Settings!$B$29:$B$40,MONTH(A1618)),INDEX(Settings!$B$29:$B$40,MONTH(A1618)))))</f>
        <v>96.15</v>
      </c>
    </row>
    <row r="1619" customFormat="false" ht="15" hidden="false" customHeight="false" outlineLevel="0" collapsed="false">
      <c r="A1619" s="81" t="n">
        <v>46257</v>
      </c>
      <c r="B1619" s="81" t="n">
        <v>46257</v>
      </c>
      <c r="C1619" s="82" t="s">
        <v>181</v>
      </c>
      <c r="D1619" s="82" t="s">
        <v>530</v>
      </c>
      <c r="E1619" s="82" t="s">
        <v>529</v>
      </c>
      <c r="I1619" s="0" t="n">
        <v>10.32</v>
      </c>
      <c r="J1619" s="82" t="s">
        <v>528</v>
      </c>
      <c r="K1619" s="83" t="n">
        <v>22.53</v>
      </c>
      <c r="L1619" s="0" t="n">
        <v>2486</v>
      </c>
      <c r="M1619" s="0" t="n">
        <v>2144</v>
      </c>
      <c r="N1619" s="0" t="n">
        <v>1.159515</v>
      </c>
      <c r="O1619" s="0" t="n">
        <v>19</v>
      </c>
      <c r="Q1619" s="82" t="s">
        <v>527</v>
      </c>
      <c r="U1619" s="0" t="str">
        <f aca="false">IF(C1619="","",IF(COUNTIF(Campaigns!$A$7:$A$300,C1619)&gt;0,"✓",IF(N(K1619)=0,"– no spend","⚠ add to Campaigns tab")))</f>
        <v>✓</v>
      </c>
      <c r="V1619" s="83" t="n">
        <f aca="false">IF(K1619="","",K1619*IF(Settings!$B$22=Settings!$C$6,1,IF(Settings!$B$22="USD",1/INDEX(Settings!$B$29:$B$40,MONTH(A1619)),INDEX(Settings!$B$29:$B$40,MONTH(A1619)))))</f>
        <v>22.53</v>
      </c>
    </row>
    <row r="1620" customFormat="false" ht="15" hidden="false" customHeight="false" outlineLevel="0" collapsed="false">
      <c r="A1620" s="81" t="n">
        <v>46258</v>
      </c>
      <c r="B1620" s="81" t="n">
        <v>46258</v>
      </c>
      <c r="C1620" s="82" t="s">
        <v>177</v>
      </c>
      <c r="D1620" s="82" t="s">
        <v>530</v>
      </c>
      <c r="E1620" s="82" t="s">
        <v>529</v>
      </c>
      <c r="F1620" s="0" t="n">
        <v>3</v>
      </c>
      <c r="G1620" s="82" t="s">
        <v>524</v>
      </c>
      <c r="H1620" s="0" t="n">
        <v>13.04</v>
      </c>
      <c r="I1620" s="0" t="n">
        <v>20.65</v>
      </c>
      <c r="J1620" s="82" t="s">
        <v>528</v>
      </c>
      <c r="K1620" s="83" t="n">
        <v>39.12</v>
      </c>
      <c r="L1620" s="0" t="n">
        <v>4799</v>
      </c>
      <c r="M1620" s="0" t="n">
        <v>3399</v>
      </c>
      <c r="N1620" s="0" t="n">
        <v>1.411886</v>
      </c>
      <c r="O1620" s="0" t="n">
        <v>43</v>
      </c>
      <c r="P1620" s="0" t="n">
        <v>3</v>
      </c>
      <c r="Q1620" s="82" t="s">
        <v>527</v>
      </c>
      <c r="U1620" s="0" t="str">
        <f aca="false">IF(C1620="","",IF(COUNTIF(Campaigns!$A$7:$A$300,C1620)&gt;0,"✓",IF(N(K1620)=0,"– no spend","⚠ add to Campaigns tab")))</f>
        <v>✓</v>
      </c>
      <c r="V1620" s="83" t="n">
        <f aca="false">IF(K1620="","",K1620*IF(Settings!$B$22=Settings!$C$6,1,IF(Settings!$B$22="USD",1/INDEX(Settings!$B$29:$B$40,MONTH(A1620)),INDEX(Settings!$B$29:$B$40,MONTH(A1620)))))</f>
        <v>39.12</v>
      </c>
    </row>
    <row r="1621" customFormat="false" ht="15" hidden="false" customHeight="false" outlineLevel="0" collapsed="false">
      <c r="A1621" s="81" t="n">
        <v>46258</v>
      </c>
      <c r="B1621" s="81" t="n">
        <v>46258</v>
      </c>
      <c r="C1621" s="82" t="s">
        <v>180</v>
      </c>
      <c r="D1621" s="82" t="s">
        <v>530</v>
      </c>
      <c r="E1621" s="82" t="s">
        <v>529</v>
      </c>
      <c r="F1621" s="0" t="n">
        <v>1</v>
      </c>
      <c r="G1621" s="82" t="s">
        <v>524</v>
      </c>
      <c r="H1621" s="0" t="n">
        <v>20.51</v>
      </c>
      <c r="I1621" s="0" t="n">
        <v>10.32</v>
      </c>
      <c r="J1621" s="82" t="s">
        <v>528</v>
      </c>
      <c r="K1621" s="83" t="n">
        <v>20.51</v>
      </c>
      <c r="L1621" s="0" t="n">
        <v>2278</v>
      </c>
      <c r="M1621" s="0" t="n">
        <v>1612</v>
      </c>
      <c r="N1621" s="0" t="n">
        <v>1.413151</v>
      </c>
      <c r="O1621" s="0" t="n">
        <v>24</v>
      </c>
      <c r="P1621" s="0" t="n">
        <v>1</v>
      </c>
      <c r="Q1621" s="82" t="s">
        <v>527</v>
      </c>
      <c r="U1621" s="0" t="str">
        <f aca="false">IF(C1621="","",IF(COUNTIF(Campaigns!$A$7:$A$300,C1621)&gt;0,"✓",IF(N(K1621)=0,"– no spend","⚠ add to Campaigns tab")))</f>
        <v>✓</v>
      </c>
      <c r="V1621" s="83" t="n">
        <f aca="false">IF(K1621="","",K1621*IF(Settings!$B$22=Settings!$C$6,1,IF(Settings!$B$22="USD",1/INDEX(Settings!$B$29:$B$40,MONTH(A1621)),INDEX(Settings!$B$29:$B$40,MONTH(A1621)))))</f>
        <v>20.51</v>
      </c>
    </row>
    <row r="1622" customFormat="false" ht="15" hidden="false" customHeight="false" outlineLevel="0" collapsed="false">
      <c r="A1622" s="81" t="n">
        <v>46258</v>
      </c>
      <c r="B1622" s="81" t="n">
        <v>46258</v>
      </c>
      <c r="C1622" s="82" t="s">
        <v>172</v>
      </c>
      <c r="D1622" s="82" t="s">
        <v>530</v>
      </c>
      <c r="E1622" s="82" t="s">
        <v>529</v>
      </c>
      <c r="F1622" s="0" t="n">
        <v>3</v>
      </c>
      <c r="G1622" s="82" t="s">
        <v>524</v>
      </c>
      <c r="H1622" s="0" t="n">
        <v>12.22666667</v>
      </c>
      <c r="I1622" s="0" t="n">
        <v>20.65</v>
      </c>
      <c r="J1622" s="82" t="s">
        <v>528</v>
      </c>
      <c r="K1622" s="83" t="n">
        <v>36.68</v>
      </c>
      <c r="L1622" s="0" t="n">
        <v>995</v>
      </c>
      <c r="M1622" s="0" t="n">
        <v>918</v>
      </c>
      <c r="N1622" s="0" t="n">
        <v>1.083878</v>
      </c>
      <c r="O1622" s="0" t="n">
        <v>15</v>
      </c>
      <c r="P1622" s="0" t="n">
        <v>3</v>
      </c>
      <c r="Q1622" s="82" t="s">
        <v>527</v>
      </c>
      <c r="U1622" s="0" t="str">
        <f aca="false">IF(C1622="","",IF(COUNTIF(Campaigns!$A$7:$A$300,C1622)&gt;0,"✓",IF(N(K1622)=0,"– no spend","⚠ add to Campaigns tab")))</f>
        <v>✓</v>
      </c>
      <c r="V1622" s="83" t="n">
        <f aca="false">IF(K1622="","",K1622*IF(Settings!$B$22=Settings!$C$6,1,IF(Settings!$B$22="USD",1/INDEX(Settings!$B$29:$B$40,MONTH(A1622)),INDEX(Settings!$B$29:$B$40,MONTH(A1622)))))</f>
        <v>36.68</v>
      </c>
    </row>
    <row r="1623" customFormat="false" ht="15" hidden="false" customHeight="false" outlineLevel="0" collapsed="false">
      <c r="A1623" s="81" t="n">
        <v>46258</v>
      </c>
      <c r="B1623" s="81" t="n">
        <v>46258</v>
      </c>
      <c r="C1623" s="82" t="s">
        <v>173</v>
      </c>
      <c r="D1623" s="82" t="s">
        <v>530</v>
      </c>
      <c r="E1623" s="82" t="s">
        <v>529</v>
      </c>
      <c r="F1623" s="0" t="n">
        <v>1</v>
      </c>
      <c r="G1623" s="82" t="s">
        <v>524</v>
      </c>
      <c r="H1623" s="0" t="n">
        <v>44.68</v>
      </c>
      <c r="I1623" s="0" t="n">
        <v>25.65</v>
      </c>
      <c r="J1623" s="82" t="s">
        <v>528</v>
      </c>
      <c r="K1623" s="83" t="n">
        <v>44.68</v>
      </c>
      <c r="L1623" s="0" t="n">
        <v>1275</v>
      </c>
      <c r="M1623" s="0" t="n">
        <v>1085</v>
      </c>
      <c r="N1623" s="0" t="n">
        <v>1.175115</v>
      </c>
      <c r="O1623" s="0" t="n">
        <v>23</v>
      </c>
      <c r="P1623" s="0" t="n">
        <v>1</v>
      </c>
      <c r="Q1623" s="82" t="s">
        <v>527</v>
      </c>
      <c r="U1623" s="0" t="str">
        <f aca="false">IF(C1623="","",IF(COUNTIF(Campaigns!$A$7:$A$300,C1623)&gt;0,"✓",IF(N(K1623)=0,"– no spend","⚠ add to Campaigns tab")))</f>
        <v>✓</v>
      </c>
      <c r="V1623" s="83" t="n">
        <f aca="false">IF(K1623="","",K1623*IF(Settings!$B$22=Settings!$C$6,1,IF(Settings!$B$22="USD",1/INDEX(Settings!$B$29:$B$40,MONTH(A1623)),INDEX(Settings!$B$29:$B$40,MONTH(A1623)))))</f>
        <v>44.68</v>
      </c>
    </row>
    <row r="1624" customFormat="false" ht="15" hidden="false" customHeight="false" outlineLevel="0" collapsed="false">
      <c r="A1624" s="81" t="n">
        <v>46258</v>
      </c>
      <c r="B1624" s="81" t="n">
        <v>46258</v>
      </c>
      <c r="C1624" s="82" t="s">
        <v>178</v>
      </c>
      <c r="D1624" s="82" t="s">
        <v>530</v>
      </c>
      <c r="E1624" s="82" t="s">
        <v>529</v>
      </c>
      <c r="F1624" s="0" t="n">
        <v>1</v>
      </c>
      <c r="G1624" s="82" t="s">
        <v>524</v>
      </c>
      <c r="H1624" s="0" t="n">
        <v>28.41</v>
      </c>
      <c r="I1624" s="0" t="n">
        <v>15.48</v>
      </c>
      <c r="J1624" s="82" t="s">
        <v>528</v>
      </c>
      <c r="K1624" s="83" t="n">
        <v>28.41</v>
      </c>
      <c r="L1624" s="0" t="n">
        <v>846</v>
      </c>
      <c r="M1624" s="0" t="n">
        <v>792</v>
      </c>
      <c r="N1624" s="0" t="n">
        <v>1.068182</v>
      </c>
      <c r="O1624" s="0" t="n">
        <v>9</v>
      </c>
      <c r="P1624" s="0" t="n">
        <v>1</v>
      </c>
      <c r="Q1624" s="82" t="s">
        <v>527</v>
      </c>
      <c r="U1624" s="0" t="str">
        <f aca="false">IF(C1624="","",IF(COUNTIF(Campaigns!$A$7:$A$300,C1624)&gt;0,"✓",IF(N(K1624)=0,"– no spend","⚠ add to Campaigns tab")))</f>
        <v>✓</v>
      </c>
      <c r="V1624" s="83" t="n">
        <f aca="false">IF(K1624="","",K1624*IF(Settings!$B$22=Settings!$C$6,1,IF(Settings!$B$22="USD",1/INDEX(Settings!$B$29:$B$40,MONTH(A1624)),INDEX(Settings!$B$29:$B$40,MONTH(A1624)))))</f>
        <v>28.41</v>
      </c>
    </row>
    <row r="1625" customFormat="false" ht="15" hidden="false" customHeight="false" outlineLevel="0" collapsed="false">
      <c r="A1625" s="81" t="n">
        <v>46258</v>
      </c>
      <c r="B1625" s="81" t="n">
        <v>46258</v>
      </c>
      <c r="C1625" s="82" t="s">
        <v>176</v>
      </c>
      <c r="D1625" s="82" t="s">
        <v>530</v>
      </c>
      <c r="E1625" s="82" t="s">
        <v>529</v>
      </c>
      <c r="F1625" s="0" t="n">
        <v>1</v>
      </c>
      <c r="G1625" s="82" t="s">
        <v>524</v>
      </c>
      <c r="H1625" s="0" t="n">
        <v>19.51</v>
      </c>
      <c r="I1625" s="0" t="n">
        <v>10.32</v>
      </c>
      <c r="J1625" s="82" t="s">
        <v>528</v>
      </c>
      <c r="K1625" s="83" t="n">
        <v>19.51</v>
      </c>
      <c r="L1625" s="0" t="n">
        <v>889</v>
      </c>
      <c r="M1625" s="0" t="n">
        <v>813</v>
      </c>
      <c r="N1625" s="0" t="n">
        <v>1.093481</v>
      </c>
      <c r="O1625" s="0" t="n">
        <v>6</v>
      </c>
      <c r="P1625" s="0" t="n">
        <v>1</v>
      </c>
      <c r="Q1625" s="82" t="s">
        <v>527</v>
      </c>
      <c r="U1625" s="0" t="str">
        <f aca="false">IF(C1625="","",IF(COUNTIF(Campaigns!$A$7:$A$300,C1625)&gt;0,"✓",IF(N(K1625)=0,"– no spend","⚠ add to Campaigns tab")))</f>
        <v>✓</v>
      </c>
      <c r="V1625" s="83" t="n">
        <f aca="false">IF(K1625="","",K1625*IF(Settings!$B$22=Settings!$C$6,1,IF(Settings!$B$22="USD",1/INDEX(Settings!$B$29:$B$40,MONTH(A1625)),INDEX(Settings!$B$29:$B$40,MONTH(A1625)))))</f>
        <v>19.51</v>
      </c>
    </row>
    <row r="1626" customFormat="false" ht="15" hidden="false" customHeight="false" outlineLevel="0" collapsed="false">
      <c r="A1626" s="81" t="n">
        <v>46258</v>
      </c>
      <c r="B1626" s="81" t="n">
        <v>46258</v>
      </c>
      <c r="C1626" s="82" t="s">
        <v>184</v>
      </c>
      <c r="D1626" s="82" t="s">
        <v>530</v>
      </c>
      <c r="E1626" s="82" t="s">
        <v>532</v>
      </c>
      <c r="F1626" s="0" t="n">
        <v>65</v>
      </c>
      <c r="G1626" s="82" t="s">
        <v>535</v>
      </c>
      <c r="H1626" s="0" t="n">
        <v>0.16538462</v>
      </c>
      <c r="I1626" s="82" t="s">
        <v>525</v>
      </c>
      <c r="J1626" s="82" t="s">
        <v>526</v>
      </c>
      <c r="K1626" s="83" t="n">
        <v>10.75</v>
      </c>
      <c r="L1626" s="0" t="n">
        <v>838</v>
      </c>
      <c r="M1626" s="0" t="n">
        <v>801</v>
      </c>
      <c r="N1626" s="0" t="n">
        <v>1.046192</v>
      </c>
      <c r="O1626" s="0" t="n">
        <v>62</v>
      </c>
      <c r="Q1626" s="82" t="s">
        <v>527</v>
      </c>
      <c r="U1626" s="0" t="str">
        <f aca="false">IF(C1626="","",IF(COUNTIF(Campaigns!$A$7:$A$300,C1626)&gt;0,"✓",IF(N(K1626)=0,"– no spend","⚠ add to Campaigns tab")))</f>
        <v>✓</v>
      </c>
      <c r="V1626" s="83" t="n">
        <f aca="false">IF(K1626="","",K1626*IF(Settings!$B$22=Settings!$C$6,1,IF(Settings!$B$22="USD",1/INDEX(Settings!$B$29:$B$40,MONTH(A1626)),INDEX(Settings!$B$29:$B$40,MONTH(A1626)))))</f>
        <v>10.75</v>
      </c>
    </row>
    <row r="1627" customFormat="false" ht="15" hidden="false" customHeight="false" outlineLevel="0" collapsed="false">
      <c r="A1627" s="81" t="n">
        <v>46258</v>
      </c>
      <c r="B1627" s="81" t="n">
        <v>46258</v>
      </c>
      <c r="C1627" s="82" t="s">
        <v>169</v>
      </c>
      <c r="D1627" s="82" t="s">
        <v>530</v>
      </c>
      <c r="E1627" s="82" t="s">
        <v>529</v>
      </c>
      <c r="F1627" s="0" t="n">
        <v>5</v>
      </c>
      <c r="G1627" s="82" t="s">
        <v>531</v>
      </c>
      <c r="H1627" s="0" t="n">
        <v>18.132</v>
      </c>
      <c r="I1627" s="0" t="n">
        <v>41.29</v>
      </c>
      <c r="J1627" s="82" t="s">
        <v>528</v>
      </c>
      <c r="K1627" s="83" t="n">
        <v>90.66</v>
      </c>
      <c r="L1627" s="0" t="n">
        <v>4625</v>
      </c>
      <c r="M1627" s="0" t="n">
        <v>3258</v>
      </c>
      <c r="N1627" s="0" t="n">
        <v>1.419583</v>
      </c>
      <c r="O1627" s="0" t="n">
        <v>56</v>
      </c>
      <c r="P1627" s="0" t="n">
        <v>5</v>
      </c>
      <c r="Q1627" s="82" t="s">
        <v>527</v>
      </c>
      <c r="U1627" s="0" t="str">
        <f aca="false">IF(C1627="","",IF(COUNTIF(Campaigns!$A$7:$A$300,C1627)&gt;0,"✓",IF(N(K1627)=0,"– no spend","⚠ add to Campaigns tab")))</f>
        <v>✓</v>
      </c>
      <c r="V1627" s="83" t="n">
        <f aca="false">IF(K1627="","",K1627*IF(Settings!$B$22=Settings!$C$6,1,IF(Settings!$B$22="USD",1/INDEX(Settings!$B$29:$B$40,MONTH(A1627)),INDEX(Settings!$B$29:$B$40,MONTH(A1627)))))</f>
        <v>90.66</v>
      </c>
    </row>
    <row r="1628" customFormat="false" ht="15" hidden="false" customHeight="false" outlineLevel="0" collapsed="false">
      <c r="A1628" s="81" t="n">
        <v>46258</v>
      </c>
      <c r="B1628" s="81" t="n">
        <v>46258</v>
      </c>
      <c r="C1628" s="82" t="s">
        <v>181</v>
      </c>
      <c r="D1628" s="82" t="s">
        <v>530</v>
      </c>
      <c r="E1628" s="82" t="s">
        <v>529</v>
      </c>
      <c r="F1628" s="0" t="n">
        <v>1</v>
      </c>
      <c r="G1628" s="82" t="s">
        <v>524</v>
      </c>
      <c r="H1628" s="0" t="n">
        <v>17.53</v>
      </c>
      <c r="I1628" s="0" t="n">
        <v>10.32</v>
      </c>
      <c r="J1628" s="82" t="s">
        <v>528</v>
      </c>
      <c r="K1628" s="83" t="n">
        <v>17.53</v>
      </c>
      <c r="L1628" s="0" t="n">
        <v>2234</v>
      </c>
      <c r="M1628" s="0" t="n">
        <v>1973</v>
      </c>
      <c r="N1628" s="0" t="n">
        <v>1.132286</v>
      </c>
      <c r="O1628" s="0" t="n">
        <v>18</v>
      </c>
      <c r="P1628" s="0" t="n">
        <v>2</v>
      </c>
      <c r="Q1628" s="82" t="s">
        <v>527</v>
      </c>
      <c r="U1628" s="0" t="str">
        <f aca="false">IF(C1628="","",IF(COUNTIF(Campaigns!$A$7:$A$300,C1628)&gt;0,"✓",IF(N(K1628)=0,"– no spend","⚠ add to Campaigns tab")))</f>
        <v>✓</v>
      </c>
      <c r="V1628" s="83" t="n">
        <f aca="false">IF(K1628="","",K1628*IF(Settings!$B$22=Settings!$C$6,1,IF(Settings!$B$22="USD",1/INDEX(Settings!$B$29:$B$40,MONTH(A1628)),INDEX(Settings!$B$29:$B$40,MONTH(A1628)))))</f>
        <v>17.53</v>
      </c>
    </row>
    <row r="1629" customFormat="false" ht="15" hidden="false" customHeight="false" outlineLevel="0" collapsed="false">
      <c r="A1629" s="81" t="n">
        <v>46259</v>
      </c>
      <c r="B1629" s="81" t="n">
        <v>46259</v>
      </c>
      <c r="C1629" s="82" t="s">
        <v>177</v>
      </c>
      <c r="D1629" s="82" t="s">
        <v>530</v>
      </c>
      <c r="E1629" s="82" t="s">
        <v>529</v>
      </c>
      <c r="F1629" s="0" t="n">
        <v>4</v>
      </c>
      <c r="G1629" s="82" t="s">
        <v>524</v>
      </c>
      <c r="H1629" s="0" t="n">
        <v>10.095</v>
      </c>
      <c r="I1629" s="0" t="n">
        <v>20.65</v>
      </c>
      <c r="J1629" s="82" t="s">
        <v>528</v>
      </c>
      <c r="K1629" s="83" t="n">
        <v>40.38</v>
      </c>
      <c r="L1629" s="0" t="n">
        <v>4952</v>
      </c>
      <c r="M1629" s="0" t="n">
        <v>3599</v>
      </c>
      <c r="N1629" s="0" t="n">
        <v>1.375938</v>
      </c>
      <c r="O1629" s="0" t="n">
        <v>47</v>
      </c>
      <c r="P1629" s="0" t="n">
        <v>4</v>
      </c>
      <c r="Q1629" s="82" t="s">
        <v>527</v>
      </c>
      <c r="U1629" s="0" t="str">
        <f aca="false">IF(C1629="","",IF(COUNTIF(Campaigns!$A$7:$A$300,C1629)&gt;0,"✓",IF(N(K1629)=0,"– no spend","⚠ add to Campaigns tab")))</f>
        <v>✓</v>
      </c>
      <c r="V1629" s="83" t="n">
        <f aca="false">IF(K1629="","",K1629*IF(Settings!$B$22=Settings!$C$6,1,IF(Settings!$B$22="USD",1/INDEX(Settings!$B$29:$B$40,MONTH(A1629)),INDEX(Settings!$B$29:$B$40,MONTH(A1629)))))</f>
        <v>40.38</v>
      </c>
    </row>
    <row r="1630" customFormat="false" ht="15" hidden="false" customHeight="false" outlineLevel="0" collapsed="false">
      <c r="A1630" s="81" t="n">
        <v>46259</v>
      </c>
      <c r="B1630" s="81" t="n">
        <v>46259</v>
      </c>
      <c r="C1630" s="82" t="s">
        <v>180</v>
      </c>
      <c r="D1630" s="82" t="s">
        <v>530</v>
      </c>
      <c r="E1630" s="82" t="s">
        <v>529</v>
      </c>
      <c r="I1630" s="0" t="n">
        <v>10.32</v>
      </c>
      <c r="J1630" s="82" t="s">
        <v>528</v>
      </c>
      <c r="K1630" s="83" t="n">
        <v>22.46</v>
      </c>
      <c r="L1630" s="0" t="n">
        <v>2470</v>
      </c>
      <c r="M1630" s="0" t="n">
        <v>1870</v>
      </c>
      <c r="N1630" s="0" t="n">
        <v>1.320856</v>
      </c>
      <c r="O1630" s="0" t="n">
        <v>17</v>
      </c>
      <c r="Q1630" s="82" t="s">
        <v>527</v>
      </c>
      <c r="U1630" s="0" t="str">
        <f aca="false">IF(C1630="","",IF(COUNTIF(Campaigns!$A$7:$A$300,C1630)&gt;0,"✓",IF(N(K1630)=0,"– no spend","⚠ add to Campaigns tab")))</f>
        <v>✓</v>
      </c>
      <c r="V1630" s="83" t="n">
        <f aca="false">IF(K1630="","",K1630*IF(Settings!$B$22=Settings!$C$6,1,IF(Settings!$B$22="USD",1/INDEX(Settings!$B$29:$B$40,MONTH(A1630)),INDEX(Settings!$B$29:$B$40,MONTH(A1630)))))</f>
        <v>22.46</v>
      </c>
    </row>
    <row r="1631" customFormat="false" ht="15" hidden="false" customHeight="false" outlineLevel="0" collapsed="false">
      <c r="A1631" s="81" t="n">
        <v>46259</v>
      </c>
      <c r="B1631" s="81" t="n">
        <v>46259</v>
      </c>
      <c r="C1631" s="82" t="s">
        <v>172</v>
      </c>
      <c r="D1631" s="82" t="s">
        <v>530</v>
      </c>
      <c r="E1631" s="82" t="s">
        <v>529</v>
      </c>
      <c r="F1631" s="0" t="n">
        <v>3</v>
      </c>
      <c r="G1631" s="82" t="s">
        <v>524</v>
      </c>
      <c r="H1631" s="0" t="n">
        <v>11.50666667</v>
      </c>
      <c r="I1631" s="0" t="n">
        <v>20.65</v>
      </c>
      <c r="J1631" s="82" t="s">
        <v>528</v>
      </c>
      <c r="K1631" s="83" t="n">
        <v>34.52</v>
      </c>
      <c r="L1631" s="0" t="n">
        <v>971</v>
      </c>
      <c r="M1631" s="0" t="n">
        <v>852</v>
      </c>
      <c r="N1631" s="0" t="n">
        <v>1.139671</v>
      </c>
      <c r="O1631" s="0" t="n">
        <v>17</v>
      </c>
      <c r="P1631" s="0" t="n">
        <v>3</v>
      </c>
      <c r="Q1631" s="82" t="s">
        <v>527</v>
      </c>
      <c r="U1631" s="0" t="str">
        <f aca="false">IF(C1631="","",IF(COUNTIF(Campaigns!$A$7:$A$300,C1631)&gt;0,"✓",IF(N(K1631)=0,"– no spend","⚠ add to Campaigns tab")))</f>
        <v>✓</v>
      </c>
      <c r="V1631" s="83" t="n">
        <f aca="false">IF(K1631="","",K1631*IF(Settings!$B$22=Settings!$C$6,1,IF(Settings!$B$22="USD",1/INDEX(Settings!$B$29:$B$40,MONTH(A1631)),INDEX(Settings!$B$29:$B$40,MONTH(A1631)))))</f>
        <v>34.52</v>
      </c>
    </row>
    <row r="1632" customFormat="false" ht="15" hidden="false" customHeight="false" outlineLevel="0" collapsed="false">
      <c r="A1632" s="81" t="n">
        <v>46259</v>
      </c>
      <c r="B1632" s="81" t="n">
        <v>46259</v>
      </c>
      <c r="C1632" s="82" t="s">
        <v>173</v>
      </c>
      <c r="D1632" s="82" t="s">
        <v>530</v>
      </c>
      <c r="E1632" s="82" t="s">
        <v>529</v>
      </c>
      <c r="F1632" s="0" t="n">
        <v>4</v>
      </c>
      <c r="G1632" s="82" t="s">
        <v>524</v>
      </c>
      <c r="H1632" s="0" t="n">
        <v>11.44</v>
      </c>
      <c r="I1632" s="0" t="n">
        <v>25.65</v>
      </c>
      <c r="J1632" s="82" t="s">
        <v>528</v>
      </c>
      <c r="K1632" s="83" t="n">
        <v>45.76</v>
      </c>
      <c r="L1632" s="0" t="n">
        <v>1368</v>
      </c>
      <c r="M1632" s="0" t="n">
        <v>1124</v>
      </c>
      <c r="N1632" s="0" t="n">
        <v>1.217082</v>
      </c>
      <c r="O1632" s="0" t="n">
        <v>32</v>
      </c>
      <c r="P1632" s="0" t="n">
        <v>4</v>
      </c>
      <c r="Q1632" s="82" t="s">
        <v>527</v>
      </c>
      <c r="U1632" s="0" t="str">
        <f aca="false">IF(C1632="","",IF(COUNTIF(Campaigns!$A$7:$A$300,C1632)&gt;0,"✓",IF(N(K1632)=0,"– no spend","⚠ add to Campaigns tab")))</f>
        <v>✓</v>
      </c>
      <c r="V1632" s="83" t="n">
        <f aca="false">IF(K1632="","",K1632*IF(Settings!$B$22=Settings!$C$6,1,IF(Settings!$B$22="USD",1/INDEX(Settings!$B$29:$B$40,MONTH(A1632)),INDEX(Settings!$B$29:$B$40,MONTH(A1632)))))</f>
        <v>45.76</v>
      </c>
    </row>
    <row r="1633" customFormat="false" ht="15" hidden="false" customHeight="false" outlineLevel="0" collapsed="false">
      <c r="A1633" s="81" t="n">
        <v>46259</v>
      </c>
      <c r="B1633" s="81" t="n">
        <v>46259</v>
      </c>
      <c r="C1633" s="82" t="s">
        <v>178</v>
      </c>
      <c r="D1633" s="82" t="s">
        <v>530</v>
      </c>
      <c r="E1633" s="82" t="s">
        <v>529</v>
      </c>
      <c r="F1633" s="0" t="n">
        <v>1</v>
      </c>
      <c r="G1633" s="82" t="s">
        <v>524</v>
      </c>
      <c r="H1633" s="0" t="n">
        <v>28.49</v>
      </c>
      <c r="I1633" s="0" t="n">
        <v>15.48</v>
      </c>
      <c r="J1633" s="82" t="s">
        <v>528</v>
      </c>
      <c r="K1633" s="83" t="n">
        <v>28.49</v>
      </c>
      <c r="L1633" s="0" t="n">
        <v>730</v>
      </c>
      <c r="M1633" s="0" t="n">
        <v>697</v>
      </c>
      <c r="N1633" s="0" t="n">
        <v>1.047346</v>
      </c>
      <c r="O1633" s="0" t="n">
        <v>6</v>
      </c>
      <c r="P1633" s="0" t="n">
        <v>1</v>
      </c>
      <c r="Q1633" s="82" t="s">
        <v>527</v>
      </c>
      <c r="U1633" s="0" t="str">
        <f aca="false">IF(C1633="","",IF(COUNTIF(Campaigns!$A$7:$A$300,C1633)&gt;0,"✓",IF(N(K1633)=0,"– no spend","⚠ add to Campaigns tab")))</f>
        <v>✓</v>
      </c>
      <c r="V1633" s="83" t="n">
        <f aca="false">IF(K1633="","",K1633*IF(Settings!$B$22=Settings!$C$6,1,IF(Settings!$B$22="USD",1/INDEX(Settings!$B$29:$B$40,MONTH(A1633)),INDEX(Settings!$B$29:$B$40,MONTH(A1633)))))</f>
        <v>28.49</v>
      </c>
    </row>
    <row r="1634" customFormat="false" ht="15" hidden="false" customHeight="false" outlineLevel="0" collapsed="false">
      <c r="A1634" s="81" t="n">
        <v>46259</v>
      </c>
      <c r="B1634" s="81" t="n">
        <v>46259</v>
      </c>
      <c r="C1634" s="82" t="s">
        <v>176</v>
      </c>
      <c r="D1634" s="82" t="s">
        <v>530</v>
      </c>
      <c r="E1634" s="82" t="s">
        <v>529</v>
      </c>
      <c r="F1634" s="0" t="n">
        <v>1</v>
      </c>
      <c r="G1634" s="82" t="s">
        <v>524</v>
      </c>
      <c r="H1634" s="0" t="n">
        <v>21.86</v>
      </c>
      <c r="I1634" s="0" t="n">
        <v>10.32</v>
      </c>
      <c r="J1634" s="82" t="s">
        <v>528</v>
      </c>
      <c r="K1634" s="83" t="n">
        <v>21.86</v>
      </c>
      <c r="L1634" s="0" t="n">
        <v>816</v>
      </c>
      <c r="M1634" s="0" t="n">
        <v>717</v>
      </c>
      <c r="N1634" s="0" t="n">
        <v>1.138075</v>
      </c>
      <c r="O1634" s="0" t="n">
        <v>9</v>
      </c>
      <c r="P1634" s="0" t="n">
        <v>1</v>
      </c>
      <c r="Q1634" s="82" t="s">
        <v>527</v>
      </c>
      <c r="U1634" s="0" t="str">
        <f aca="false">IF(C1634="","",IF(COUNTIF(Campaigns!$A$7:$A$300,C1634)&gt;0,"✓",IF(N(K1634)=0,"– no spend","⚠ add to Campaigns tab")))</f>
        <v>✓</v>
      </c>
      <c r="V1634" s="83" t="n">
        <f aca="false">IF(K1634="","",K1634*IF(Settings!$B$22=Settings!$C$6,1,IF(Settings!$B$22="USD",1/INDEX(Settings!$B$29:$B$40,MONTH(A1634)),INDEX(Settings!$B$29:$B$40,MONTH(A1634)))))</f>
        <v>21.86</v>
      </c>
    </row>
    <row r="1635" customFormat="false" ht="15" hidden="false" customHeight="false" outlineLevel="0" collapsed="false">
      <c r="A1635" s="81" t="n">
        <v>46259</v>
      </c>
      <c r="B1635" s="81" t="n">
        <v>46259</v>
      </c>
      <c r="C1635" s="82" t="s">
        <v>184</v>
      </c>
      <c r="D1635" s="82" t="s">
        <v>530</v>
      </c>
      <c r="E1635" s="82" t="s">
        <v>532</v>
      </c>
      <c r="F1635" s="0" t="n">
        <v>31</v>
      </c>
      <c r="G1635" s="82" t="s">
        <v>535</v>
      </c>
      <c r="H1635" s="0" t="n">
        <v>0.19967742</v>
      </c>
      <c r="I1635" s="82" t="s">
        <v>525</v>
      </c>
      <c r="J1635" s="82" t="s">
        <v>526</v>
      </c>
      <c r="K1635" s="83" t="n">
        <v>6.19</v>
      </c>
      <c r="L1635" s="0" t="n">
        <v>638</v>
      </c>
      <c r="M1635" s="0" t="n">
        <v>625</v>
      </c>
      <c r="N1635" s="0" t="n">
        <v>1.0208</v>
      </c>
      <c r="O1635" s="0" t="n">
        <v>31</v>
      </c>
      <c r="Q1635" s="82" t="s">
        <v>527</v>
      </c>
      <c r="U1635" s="0" t="str">
        <f aca="false">IF(C1635="","",IF(COUNTIF(Campaigns!$A$7:$A$300,C1635)&gt;0,"✓",IF(N(K1635)=0,"– no spend","⚠ add to Campaigns tab")))</f>
        <v>✓</v>
      </c>
      <c r="V1635" s="83" t="n">
        <f aca="false">IF(K1635="","",K1635*IF(Settings!$B$22=Settings!$C$6,1,IF(Settings!$B$22="USD",1/INDEX(Settings!$B$29:$B$40,MONTH(A1635)),INDEX(Settings!$B$29:$B$40,MONTH(A1635)))))</f>
        <v>6.19</v>
      </c>
    </row>
    <row r="1636" customFormat="false" ht="15" hidden="false" customHeight="false" outlineLevel="0" collapsed="false">
      <c r="A1636" s="81" t="n">
        <v>46259</v>
      </c>
      <c r="B1636" s="81" t="n">
        <v>46259</v>
      </c>
      <c r="C1636" s="82" t="s">
        <v>169</v>
      </c>
      <c r="D1636" s="82" t="s">
        <v>530</v>
      </c>
      <c r="E1636" s="82" t="s">
        <v>529</v>
      </c>
      <c r="F1636" s="0" t="n">
        <v>5</v>
      </c>
      <c r="G1636" s="82" t="s">
        <v>531</v>
      </c>
      <c r="H1636" s="0" t="n">
        <v>15.472</v>
      </c>
      <c r="I1636" s="0" t="n">
        <v>41.29</v>
      </c>
      <c r="J1636" s="82" t="s">
        <v>528</v>
      </c>
      <c r="K1636" s="83" t="n">
        <v>77.36</v>
      </c>
      <c r="L1636" s="0" t="n">
        <v>4644</v>
      </c>
      <c r="M1636" s="0" t="n">
        <v>3183</v>
      </c>
      <c r="N1636" s="0" t="n">
        <v>1.459001</v>
      </c>
      <c r="O1636" s="0" t="n">
        <v>54</v>
      </c>
      <c r="P1636" s="0" t="n">
        <v>5</v>
      </c>
      <c r="Q1636" s="82" t="s">
        <v>527</v>
      </c>
      <c r="U1636" s="0" t="str">
        <f aca="false">IF(C1636="","",IF(COUNTIF(Campaigns!$A$7:$A$300,C1636)&gt;0,"✓",IF(N(K1636)=0,"– no spend","⚠ add to Campaigns tab")))</f>
        <v>✓</v>
      </c>
      <c r="V1636" s="83" t="n">
        <f aca="false">IF(K1636="","",K1636*IF(Settings!$B$22=Settings!$C$6,1,IF(Settings!$B$22="USD",1/INDEX(Settings!$B$29:$B$40,MONTH(A1636)),INDEX(Settings!$B$29:$B$40,MONTH(A1636)))))</f>
        <v>77.36</v>
      </c>
    </row>
    <row r="1637" customFormat="false" ht="15" hidden="false" customHeight="false" outlineLevel="0" collapsed="false">
      <c r="A1637" s="81" t="n">
        <v>46259</v>
      </c>
      <c r="B1637" s="81" t="n">
        <v>46259</v>
      </c>
      <c r="C1637" s="82" t="s">
        <v>181</v>
      </c>
      <c r="D1637" s="82" t="s">
        <v>530</v>
      </c>
      <c r="E1637" s="82" t="s">
        <v>529</v>
      </c>
      <c r="F1637" s="0" t="n">
        <v>1</v>
      </c>
      <c r="G1637" s="82" t="s">
        <v>524</v>
      </c>
      <c r="H1637" s="0" t="n">
        <v>19.51</v>
      </c>
      <c r="I1637" s="0" t="n">
        <v>10.32</v>
      </c>
      <c r="J1637" s="82" t="s">
        <v>528</v>
      </c>
      <c r="K1637" s="83" t="n">
        <v>19.51</v>
      </c>
      <c r="L1637" s="0" t="n">
        <v>1707</v>
      </c>
      <c r="M1637" s="0" t="n">
        <v>1489</v>
      </c>
      <c r="N1637" s="0" t="n">
        <v>1.146407</v>
      </c>
      <c r="O1637" s="0" t="n">
        <v>9</v>
      </c>
      <c r="P1637" s="0" t="n">
        <v>1</v>
      </c>
      <c r="Q1637" s="82" t="s">
        <v>527</v>
      </c>
      <c r="U1637" s="0" t="str">
        <f aca="false">IF(C1637="","",IF(COUNTIF(Campaigns!$A$7:$A$300,C1637)&gt;0,"✓",IF(N(K1637)=0,"– no spend","⚠ add to Campaigns tab")))</f>
        <v>✓</v>
      </c>
      <c r="V1637" s="83" t="n">
        <f aca="false">IF(K1637="","",K1637*IF(Settings!$B$22=Settings!$C$6,1,IF(Settings!$B$22="USD",1/INDEX(Settings!$B$29:$B$40,MONTH(A1637)),INDEX(Settings!$B$29:$B$40,MONTH(A1637)))))</f>
        <v>19.51</v>
      </c>
    </row>
    <row r="1638" customFormat="false" ht="15" hidden="false" customHeight="false" outlineLevel="0" collapsed="false">
      <c r="A1638" s="81" t="n">
        <v>46260</v>
      </c>
      <c r="B1638" s="81" t="n">
        <v>46260</v>
      </c>
      <c r="C1638" s="82" t="s">
        <v>177</v>
      </c>
      <c r="D1638" s="82" t="s">
        <v>530</v>
      </c>
      <c r="E1638" s="82" t="s">
        <v>529</v>
      </c>
      <c r="F1638" s="0" t="n">
        <v>3</v>
      </c>
      <c r="G1638" s="82" t="s">
        <v>524</v>
      </c>
      <c r="H1638" s="0" t="n">
        <v>13.33333333</v>
      </c>
      <c r="I1638" s="0" t="n">
        <v>20.65</v>
      </c>
      <c r="J1638" s="82" t="s">
        <v>528</v>
      </c>
      <c r="K1638" s="83" t="n">
        <v>40</v>
      </c>
      <c r="L1638" s="0" t="n">
        <v>5488</v>
      </c>
      <c r="M1638" s="0" t="n">
        <v>3811</v>
      </c>
      <c r="N1638" s="0" t="n">
        <v>1.440042</v>
      </c>
      <c r="O1638" s="0" t="n">
        <v>61</v>
      </c>
      <c r="P1638" s="0" t="n">
        <v>3</v>
      </c>
      <c r="Q1638" s="82" t="s">
        <v>527</v>
      </c>
      <c r="U1638" s="0" t="str">
        <f aca="false">IF(C1638="","",IF(COUNTIF(Campaigns!$A$7:$A$300,C1638)&gt;0,"✓",IF(N(K1638)=0,"– no spend","⚠ add to Campaigns tab")))</f>
        <v>✓</v>
      </c>
      <c r="V1638" s="83" t="n">
        <f aca="false">IF(K1638="","",K1638*IF(Settings!$B$22=Settings!$C$6,1,IF(Settings!$B$22="USD",1/INDEX(Settings!$B$29:$B$40,MONTH(A1638)),INDEX(Settings!$B$29:$B$40,MONTH(A1638)))))</f>
        <v>40</v>
      </c>
    </row>
    <row r="1639" customFormat="false" ht="15" hidden="false" customHeight="false" outlineLevel="0" collapsed="false">
      <c r="A1639" s="81" t="n">
        <v>46260</v>
      </c>
      <c r="B1639" s="81" t="n">
        <v>46260</v>
      </c>
      <c r="C1639" s="82" t="s">
        <v>180</v>
      </c>
      <c r="D1639" s="82" t="s">
        <v>530</v>
      </c>
      <c r="E1639" s="82" t="s">
        <v>529</v>
      </c>
      <c r="F1639" s="0" t="n">
        <v>1</v>
      </c>
      <c r="G1639" s="82" t="s">
        <v>524</v>
      </c>
      <c r="H1639" s="0" t="n">
        <v>17.94</v>
      </c>
      <c r="I1639" s="0" t="n">
        <v>10.32</v>
      </c>
      <c r="J1639" s="82" t="s">
        <v>528</v>
      </c>
      <c r="K1639" s="83" t="n">
        <v>17.94</v>
      </c>
      <c r="L1639" s="0" t="n">
        <v>2652</v>
      </c>
      <c r="M1639" s="0" t="n">
        <v>1902</v>
      </c>
      <c r="N1639" s="0" t="n">
        <v>1.394322</v>
      </c>
      <c r="O1639" s="0" t="n">
        <v>12</v>
      </c>
      <c r="P1639" s="0" t="n">
        <v>1</v>
      </c>
      <c r="Q1639" s="82" t="s">
        <v>527</v>
      </c>
      <c r="U1639" s="0" t="str">
        <f aca="false">IF(C1639="","",IF(COUNTIF(Campaigns!$A$7:$A$300,C1639)&gt;0,"✓",IF(N(K1639)=0,"– no spend","⚠ add to Campaigns tab")))</f>
        <v>✓</v>
      </c>
      <c r="V1639" s="83" t="n">
        <f aca="false">IF(K1639="","",K1639*IF(Settings!$B$22=Settings!$C$6,1,IF(Settings!$B$22="USD",1/INDEX(Settings!$B$29:$B$40,MONTH(A1639)),INDEX(Settings!$B$29:$B$40,MONTH(A1639)))))</f>
        <v>17.94</v>
      </c>
    </row>
    <row r="1640" customFormat="false" ht="15" hidden="false" customHeight="false" outlineLevel="0" collapsed="false">
      <c r="A1640" s="81" t="n">
        <v>46260</v>
      </c>
      <c r="B1640" s="81" t="n">
        <v>46260</v>
      </c>
      <c r="C1640" s="82" t="s">
        <v>172</v>
      </c>
      <c r="D1640" s="82" t="s">
        <v>530</v>
      </c>
      <c r="E1640" s="82" t="s">
        <v>529</v>
      </c>
      <c r="F1640" s="0" t="n">
        <v>10</v>
      </c>
      <c r="G1640" s="82" t="s">
        <v>524</v>
      </c>
      <c r="H1640" s="0" t="n">
        <v>4.174</v>
      </c>
      <c r="I1640" s="0" t="n">
        <v>20.65</v>
      </c>
      <c r="J1640" s="82" t="s">
        <v>528</v>
      </c>
      <c r="K1640" s="83" t="n">
        <v>41.74</v>
      </c>
      <c r="L1640" s="0" t="n">
        <v>1211</v>
      </c>
      <c r="M1640" s="0" t="n">
        <v>1121</v>
      </c>
      <c r="N1640" s="0" t="n">
        <v>1.080285</v>
      </c>
      <c r="O1640" s="0" t="n">
        <v>23</v>
      </c>
      <c r="P1640" s="0" t="n">
        <v>11</v>
      </c>
      <c r="Q1640" s="82" t="s">
        <v>527</v>
      </c>
      <c r="U1640" s="0" t="str">
        <f aca="false">IF(C1640="","",IF(COUNTIF(Campaigns!$A$7:$A$300,C1640)&gt;0,"✓",IF(N(K1640)=0,"– no spend","⚠ add to Campaigns tab")))</f>
        <v>✓</v>
      </c>
      <c r="V1640" s="83" t="n">
        <f aca="false">IF(K1640="","",K1640*IF(Settings!$B$22=Settings!$C$6,1,IF(Settings!$B$22="USD",1/INDEX(Settings!$B$29:$B$40,MONTH(A1640)),INDEX(Settings!$B$29:$B$40,MONTH(A1640)))))</f>
        <v>41.74</v>
      </c>
    </row>
    <row r="1641" customFormat="false" ht="15" hidden="false" customHeight="false" outlineLevel="0" collapsed="false">
      <c r="A1641" s="81" t="n">
        <v>46260</v>
      </c>
      <c r="B1641" s="81" t="n">
        <v>46260</v>
      </c>
      <c r="C1641" s="82" t="s">
        <v>173</v>
      </c>
      <c r="D1641" s="82" t="s">
        <v>530</v>
      </c>
      <c r="E1641" s="82" t="s">
        <v>529</v>
      </c>
      <c r="F1641" s="0" t="n">
        <v>8</v>
      </c>
      <c r="G1641" s="82" t="s">
        <v>524</v>
      </c>
      <c r="H1641" s="0" t="n">
        <v>6.74375</v>
      </c>
      <c r="I1641" s="0" t="n">
        <v>25.65</v>
      </c>
      <c r="J1641" s="82" t="s">
        <v>528</v>
      </c>
      <c r="K1641" s="83" t="n">
        <v>53.95</v>
      </c>
      <c r="L1641" s="0" t="n">
        <v>1996</v>
      </c>
      <c r="M1641" s="0" t="n">
        <v>1606</v>
      </c>
      <c r="N1641" s="0" t="n">
        <v>1.242839</v>
      </c>
      <c r="O1641" s="0" t="n">
        <v>35</v>
      </c>
      <c r="P1641" s="0" t="n">
        <v>8</v>
      </c>
      <c r="Q1641" s="82" t="s">
        <v>527</v>
      </c>
      <c r="U1641" s="0" t="str">
        <f aca="false">IF(C1641="","",IF(COUNTIF(Campaigns!$A$7:$A$300,C1641)&gt;0,"✓",IF(N(K1641)=0,"– no spend","⚠ add to Campaigns tab")))</f>
        <v>✓</v>
      </c>
      <c r="V1641" s="83" t="n">
        <f aca="false">IF(K1641="","",K1641*IF(Settings!$B$22=Settings!$C$6,1,IF(Settings!$B$22="USD",1/INDEX(Settings!$B$29:$B$40,MONTH(A1641)),INDEX(Settings!$B$29:$B$40,MONTH(A1641)))))</f>
        <v>53.95</v>
      </c>
    </row>
    <row r="1642" customFormat="false" ht="15" hidden="false" customHeight="false" outlineLevel="0" collapsed="false">
      <c r="A1642" s="81" t="n">
        <v>46260</v>
      </c>
      <c r="B1642" s="81" t="n">
        <v>46260</v>
      </c>
      <c r="C1642" s="82" t="s">
        <v>178</v>
      </c>
      <c r="D1642" s="82" t="s">
        <v>530</v>
      </c>
      <c r="E1642" s="82" t="s">
        <v>529</v>
      </c>
      <c r="F1642" s="0" t="n">
        <v>2</v>
      </c>
      <c r="G1642" s="82" t="s">
        <v>524</v>
      </c>
      <c r="H1642" s="0" t="n">
        <v>16.15</v>
      </c>
      <c r="I1642" s="0" t="n">
        <v>15.48</v>
      </c>
      <c r="J1642" s="82" t="s">
        <v>528</v>
      </c>
      <c r="K1642" s="83" t="n">
        <v>32.3</v>
      </c>
      <c r="L1642" s="0" t="n">
        <v>917</v>
      </c>
      <c r="M1642" s="0" t="n">
        <v>841</v>
      </c>
      <c r="N1642" s="0" t="n">
        <v>1.090369</v>
      </c>
      <c r="O1642" s="0" t="n">
        <v>12</v>
      </c>
      <c r="P1642" s="0" t="n">
        <v>2</v>
      </c>
      <c r="Q1642" s="82" t="s">
        <v>527</v>
      </c>
      <c r="U1642" s="0" t="str">
        <f aca="false">IF(C1642="","",IF(COUNTIF(Campaigns!$A$7:$A$300,C1642)&gt;0,"✓",IF(N(K1642)=0,"– no spend","⚠ add to Campaigns tab")))</f>
        <v>✓</v>
      </c>
      <c r="V1642" s="83" t="n">
        <f aca="false">IF(K1642="","",K1642*IF(Settings!$B$22=Settings!$C$6,1,IF(Settings!$B$22="USD",1/INDEX(Settings!$B$29:$B$40,MONTH(A1642)),INDEX(Settings!$B$29:$B$40,MONTH(A1642)))))</f>
        <v>32.3</v>
      </c>
    </row>
    <row r="1643" customFormat="false" ht="15" hidden="false" customHeight="false" outlineLevel="0" collapsed="false">
      <c r="A1643" s="81" t="n">
        <v>46260</v>
      </c>
      <c r="B1643" s="81" t="n">
        <v>46260</v>
      </c>
      <c r="C1643" s="82" t="s">
        <v>176</v>
      </c>
      <c r="D1643" s="82" t="s">
        <v>530</v>
      </c>
      <c r="E1643" s="82" t="s">
        <v>529</v>
      </c>
      <c r="I1643" s="0" t="n">
        <v>10.32</v>
      </c>
      <c r="J1643" s="82" t="s">
        <v>528</v>
      </c>
      <c r="K1643" s="83" t="n">
        <v>18.96</v>
      </c>
      <c r="L1643" s="0" t="n">
        <v>919</v>
      </c>
      <c r="M1643" s="0" t="n">
        <v>800</v>
      </c>
      <c r="N1643" s="0" t="n">
        <v>1.14875</v>
      </c>
      <c r="O1643" s="0" t="n">
        <v>9</v>
      </c>
      <c r="Q1643" s="82" t="s">
        <v>527</v>
      </c>
      <c r="U1643" s="0" t="str">
        <f aca="false">IF(C1643="","",IF(COUNTIF(Campaigns!$A$7:$A$300,C1643)&gt;0,"✓",IF(N(K1643)=0,"– no spend","⚠ add to Campaigns tab")))</f>
        <v>✓</v>
      </c>
      <c r="V1643" s="83" t="n">
        <f aca="false">IF(K1643="","",K1643*IF(Settings!$B$22=Settings!$C$6,1,IF(Settings!$B$22="USD",1/INDEX(Settings!$B$29:$B$40,MONTH(A1643)),INDEX(Settings!$B$29:$B$40,MONTH(A1643)))))</f>
        <v>18.96</v>
      </c>
    </row>
    <row r="1644" customFormat="false" ht="15" hidden="false" customHeight="false" outlineLevel="0" collapsed="false">
      <c r="A1644" s="81" t="n">
        <v>46260</v>
      </c>
      <c r="B1644" s="81" t="n">
        <v>46260</v>
      </c>
      <c r="C1644" s="82" t="s">
        <v>184</v>
      </c>
      <c r="D1644" s="82" t="s">
        <v>530</v>
      </c>
      <c r="E1644" s="82" t="s">
        <v>532</v>
      </c>
      <c r="F1644" s="0" t="n">
        <v>61</v>
      </c>
      <c r="G1644" s="82" t="s">
        <v>535</v>
      </c>
      <c r="H1644" s="0" t="n">
        <v>0.17508197</v>
      </c>
      <c r="I1644" s="82" t="s">
        <v>525</v>
      </c>
      <c r="J1644" s="82" t="s">
        <v>526</v>
      </c>
      <c r="K1644" s="83" t="n">
        <v>10.68</v>
      </c>
      <c r="L1644" s="0" t="n">
        <v>1124</v>
      </c>
      <c r="M1644" s="0" t="n">
        <v>1073</v>
      </c>
      <c r="N1644" s="0" t="n">
        <v>1.04753</v>
      </c>
      <c r="O1644" s="0" t="n">
        <v>59</v>
      </c>
      <c r="Q1644" s="82" t="s">
        <v>527</v>
      </c>
      <c r="U1644" s="0" t="str">
        <f aca="false">IF(C1644="","",IF(COUNTIF(Campaigns!$A$7:$A$300,C1644)&gt;0,"✓",IF(N(K1644)=0,"– no spend","⚠ add to Campaigns tab")))</f>
        <v>✓</v>
      </c>
      <c r="V1644" s="83" t="n">
        <f aca="false">IF(K1644="","",K1644*IF(Settings!$B$22=Settings!$C$6,1,IF(Settings!$B$22="USD",1/INDEX(Settings!$B$29:$B$40,MONTH(A1644)),INDEX(Settings!$B$29:$B$40,MONTH(A1644)))))</f>
        <v>10.68</v>
      </c>
    </row>
    <row r="1645" customFormat="false" ht="15" hidden="false" customHeight="false" outlineLevel="0" collapsed="false">
      <c r="A1645" s="81" t="n">
        <v>46260</v>
      </c>
      <c r="B1645" s="81" t="n">
        <v>46260</v>
      </c>
      <c r="C1645" s="82" t="s">
        <v>169</v>
      </c>
      <c r="D1645" s="82" t="s">
        <v>530</v>
      </c>
      <c r="E1645" s="82" t="s">
        <v>529</v>
      </c>
      <c r="F1645" s="0" t="n">
        <v>4</v>
      </c>
      <c r="G1645" s="82" t="s">
        <v>531</v>
      </c>
      <c r="H1645" s="0" t="n">
        <v>18.9775</v>
      </c>
      <c r="I1645" s="0" t="n">
        <v>41.29</v>
      </c>
      <c r="J1645" s="82" t="s">
        <v>528</v>
      </c>
      <c r="K1645" s="83" t="n">
        <v>75.91</v>
      </c>
      <c r="L1645" s="0" t="n">
        <v>4038</v>
      </c>
      <c r="M1645" s="0" t="n">
        <v>2859</v>
      </c>
      <c r="N1645" s="0" t="n">
        <v>1.412382</v>
      </c>
      <c r="O1645" s="0" t="n">
        <v>40</v>
      </c>
      <c r="P1645" s="0" t="n">
        <v>4</v>
      </c>
      <c r="Q1645" s="82" t="s">
        <v>527</v>
      </c>
      <c r="U1645" s="0" t="str">
        <f aca="false">IF(C1645="","",IF(COUNTIF(Campaigns!$A$7:$A$300,C1645)&gt;0,"✓",IF(N(K1645)=0,"– no spend","⚠ add to Campaigns tab")))</f>
        <v>✓</v>
      </c>
      <c r="V1645" s="83" t="n">
        <f aca="false">IF(K1645="","",K1645*IF(Settings!$B$22=Settings!$C$6,1,IF(Settings!$B$22="USD",1/INDEX(Settings!$B$29:$B$40,MONTH(A1645)),INDEX(Settings!$B$29:$B$40,MONTH(A1645)))))</f>
        <v>75.91</v>
      </c>
    </row>
    <row r="1646" customFormat="false" ht="15" hidden="false" customHeight="false" outlineLevel="0" collapsed="false">
      <c r="A1646" s="81" t="n">
        <v>46260</v>
      </c>
      <c r="B1646" s="81" t="n">
        <v>46260</v>
      </c>
      <c r="C1646" s="82" t="s">
        <v>181</v>
      </c>
      <c r="D1646" s="82" t="s">
        <v>530</v>
      </c>
      <c r="E1646" s="82" t="s">
        <v>529</v>
      </c>
      <c r="F1646" s="0" t="n">
        <v>2</v>
      </c>
      <c r="G1646" s="82" t="s">
        <v>524</v>
      </c>
      <c r="H1646" s="0" t="n">
        <v>10.28</v>
      </c>
      <c r="I1646" s="0" t="n">
        <v>10.32</v>
      </c>
      <c r="J1646" s="82" t="s">
        <v>528</v>
      </c>
      <c r="K1646" s="83" t="n">
        <v>20.56</v>
      </c>
      <c r="L1646" s="0" t="n">
        <v>2129</v>
      </c>
      <c r="M1646" s="0" t="n">
        <v>1833</v>
      </c>
      <c r="N1646" s="0" t="n">
        <v>1.161484</v>
      </c>
      <c r="O1646" s="0" t="n">
        <v>13</v>
      </c>
      <c r="P1646" s="0" t="n">
        <v>2</v>
      </c>
      <c r="Q1646" s="82" t="s">
        <v>527</v>
      </c>
      <c r="U1646" s="0" t="str">
        <f aca="false">IF(C1646="","",IF(COUNTIF(Campaigns!$A$7:$A$300,C1646)&gt;0,"✓",IF(N(K1646)=0,"– no spend","⚠ add to Campaigns tab")))</f>
        <v>✓</v>
      </c>
      <c r="V1646" s="83" t="n">
        <f aca="false">IF(K1646="","",K1646*IF(Settings!$B$22=Settings!$C$6,1,IF(Settings!$B$22="USD",1/INDEX(Settings!$B$29:$B$40,MONTH(A1646)),INDEX(Settings!$B$29:$B$40,MONTH(A1646)))))</f>
        <v>20.56</v>
      </c>
    </row>
    <row r="1647" customFormat="false" ht="15" hidden="false" customHeight="false" outlineLevel="0" collapsed="false">
      <c r="A1647" s="81" t="n">
        <v>46261</v>
      </c>
      <c r="B1647" s="81" t="n">
        <v>46261</v>
      </c>
      <c r="C1647" s="82" t="s">
        <v>177</v>
      </c>
      <c r="D1647" s="82" t="s">
        <v>530</v>
      </c>
      <c r="E1647" s="82" t="s">
        <v>529</v>
      </c>
      <c r="F1647" s="0" t="n">
        <v>6</v>
      </c>
      <c r="G1647" s="82" t="s">
        <v>524</v>
      </c>
      <c r="H1647" s="0" t="n">
        <v>6.76833333</v>
      </c>
      <c r="I1647" s="0" t="n">
        <v>20.65</v>
      </c>
      <c r="J1647" s="82" t="s">
        <v>528</v>
      </c>
      <c r="K1647" s="83" t="n">
        <v>40.61</v>
      </c>
      <c r="L1647" s="0" t="n">
        <v>5686</v>
      </c>
      <c r="M1647" s="0" t="n">
        <v>3912</v>
      </c>
      <c r="N1647" s="0" t="n">
        <v>1.453476</v>
      </c>
      <c r="O1647" s="0" t="n">
        <v>58</v>
      </c>
      <c r="P1647" s="0" t="n">
        <v>7</v>
      </c>
      <c r="Q1647" s="82" t="s">
        <v>527</v>
      </c>
      <c r="U1647" s="0" t="str">
        <f aca="false">IF(C1647="","",IF(COUNTIF(Campaigns!$A$7:$A$300,C1647)&gt;0,"✓",IF(N(K1647)=0,"– no spend","⚠ add to Campaigns tab")))</f>
        <v>✓</v>
      </c>
      <c r="V1647" s="83" t="n">
        <f aca="false">IF(K1647="","",K1647*IF(Settings!$B$22=Settings!$C$6,1,IF(Settings!$B$22="USD",1/INDEX(Settings!$B$29:$B$40,MONTH(A1647)),INDEX(Settings!$B$29:$B$40,MONTH(A1647)))))</f>
        <v>40.61</v>
      </c>
    </row>
    <row r="1648" customFormat="false" ht="15" hidden="false" customHeight="false" outlineLevel="0" collapsed="false">
      <c r="A1648" s="81" t="n">
        <v>46261</v>
      </c>
      <c r="B1648" s="81" t="n">
        <v>46261</v>
      </c>
      <c r="C1648" s="82" t="s">
        <v>180</v>
      </c>
      <c r="D1648" s="82" t="s">
        <v>530</v>
      </c>
      <c r="E1648" s="82" t="s">
        <v>529</v>
      </c>
      <c r="F1648" s="0" t="n">
        <v>1</v>
      </c>
      <c r="G1648" s="82" t="s">
        <v>524</v>
      </c>
      <c r="H1648" s="0" t="n">
        <v>20.37</v>
      </c>
      <c r="I1648" s="0" t="n">
        <v>10.32</v>
      </c>
      <c r="J1648" s="82" t="s">
        <v>528</v>
      </c>
      <c r="K1648" s="83" t="n">
        <v>20.37</v>
      </c>
      <c r="L1648" s="0" t="n">
        <v>3401</v>
      </c>
      <c r="M1648" s="0" t="n">
        <v>2510</v>
      </c>
      <c r="N1648" s="0" t="n">
        <v>1.35498</v>
      </c>
      <c r="O1648" s="0" t="n">
        <v>33</v>
      </c>
      <c r="P1648" s="0" t="n">
        <v>1</v>
      </c>
      <c r="Q1648" s="82" t="s">
        <v>527</v>
      </c>
      <c r="U1648" s="0" t="str">
        <f aca="false">IF(C1648="","",IF(COUNTIF(Campaigns!$A$7:$A$300,C1648)&gt;0,"✓",IF(N(K1648)=0,"– no spend","⚠ add to Campaigns tab")))</f>
        <v>✓</v>
      </c>
      <c r="V1648" s="83" t="n">
        <f aca="false">IF(K1648="","",K1648*IF(Settings!$B$22=Settings!$C$6,1,IF(Settings!$B$22="USD",1/INDEX(Settings!$B$29:$B$40,MONTH(A1648)),INDEX(Settings!$B$29:$B$40,MONTH(A1648)))))</f>
        <v>20.37</v>
      </c>
    </row>
    <row r="1649" customFormat="false" ht="15" hidden="false" customHeight="false" outlineLevel="0" collapsed="false">
      <c r="A1649" s="81" t="n">
        <v>46261</v>
      </c>
      <c r="B1649" s="81" t="n">
        <v>46261</v>
      </c>
      <c r="C1649" s="82" t="s">
        <v>172</v>
      </c>
      <c r="D1649" s="82" t="s">
        <v>530</v>
      </c>
      <c r="E1649" s="82" t="s">
        <v>529</v>
      </c>
      <c r="F1649" s="0" t="n">
        <v>3</v>
      </c>
      <c r="G1649" s="82" t="s">
        <v>524</v>
      </c>
      <c r="H1649" s="0" t="n">
        <v>13.22666667</v>
      </c>
      <c r="I1649" s="0" t="n">
        <v>20.65</v>
      </c>
      <c r="J1649" s="82" t="s">
        <v>528</v>
      </c>
      <c r="K1649" s="83" t="n">
        <v>39.68</v>
      </c>
      <c r="L1649" s="0" t="n">
        <v>1062</v>
      </c>
      <c r="M1649" s="0" t="n">
        <v>948</v>
      </c>
      <c r="N1649" s="0" t="n">
        <v>1.120253</v>
      </c>
      <c r="O1649" s="0" t="n">
        <v>15</v>
      </c>
      <c r="P1649" s="0" t="n">
        <v>3</v>
      </c>
      <c r="Q1649" s="82" t="s">
        <v>527</v>
      </c>
      <c r="U1649" s="0" t="str">
        <f aca="false">IF(C1649="","",IF(COUNTIF(Campaigns!$A$7:$A$300,C1649)&gt;0,"✓",IF(N(K1649)=0,"– no spend","⚠ add to Campaigns tab")))</f>
        <v>✓</v>
      </c>
      <c r="V1649" s="83" t="n">
        <f aca="false">IF(K1649="","",K1649*IF(Settings!$B$22=Settings!$C$6,1,IF(Settings!$B$22="USD",1/INDEX(Settings!$B$29:$B$40,MONTH(A1649)),INDEX(Settings!$B$29:$B$40,MONTH(A1649)))))</f>
        <v>39.68</v>
      </c>
    </row>
    <row r="1650" customFormat="false" ht="15" hidden="false" customHeight="false" outlineLevel="0" collapsed="false">
      <c r="A1650" s="81" t="n">
        <v>46261</v>
      </c>
      <c r="B1650" s="81" t="n">
        <v>46261</v>
      </c>
      <c r="C1650" s="82" t="s">
        <v>173</v>
      </c>
      <c r="D1650" s="82" t="s">
        <v>530</v>
      </c>
      <c r="E1650" s="82" t="s">
        <v>529</v>
      </c>
      <c r="F1650" s="0" t="n">
        <v>7</v>
      </c>
      <c r="G1650" s="82" t="s">
        <v>524</v>
      </c>
      <c r="H1650" s="0" t="n">
        <v>7.42</v>
      </c>
      <c r="I1650" s="0" t="n">
        <v>25.65</v>
      </c>
      <c r="J1650" s="82" t="s">
        <v>528</v>
      </c>
      <c r="K1650" s="83" t="n">
        <v>51.94</v>
      </c>
      <c r="L1650" s="0" t="n">
        <v>2079</v>
      </c>
      <c r="M1650" s="0" t="n">
        <v>1760</v>
      </c>
      <c r="N1650" s="0" t="n">
        <v>1.18125</v>
      </c>
      <c r="O1650" s="0" t="n">
        <v>38</v>
      </c>
      <c r="P1650" s="0" t="n">
        <v>8</v>
      </c>
      <c r="Q1650" s="82" t="s">
        <v>527</v>
      </c>
      <c r="U1650" s="0" t="str">
        <f aca="false">IF(C1650="","",IF(COUNTIF(Campaigns!$A$7:$A$300,C1650)&gt;0,"✓",IF(N(K1650)=0,"– no spend","⚠ add to Campaigns tab")))</f>
        <v>✓</v>
      </c>
      <c r="V1650" s="83" t="n">
        <f aca="false">IF(K1650="","",K1650*IF(Settings!$B$22=Settings!$C$6,1,IF(Settings!$B$22="USD",1/INDEX(Settings!$B$29:$B$40,MONTH(A1650)),INDEX(Settings!$B$29:$B$40,MONTH(A1650)))))</f>
        <v>51.94</v>
      </c>
    </row>
    <row r="1651" customFormat="false" ht="15" hidden="false" customHeight="false" outlineLevel="0" collapsed="false">
      <c r="A1651" s="81" t="n">
        <v>46261</v>
      </c>
      <c r="B1651" s="81" t="n">
        <v>46261</v>
      </c>
      <c r="C1651" s="82" t="s">
        <v>178</v>
      </c>
      <c r="D1651" s="82" t="s">
        <v>530</v>
      </c>
      <c r="E1651" s="82" t="s">
        <v>529</v>
      </c>
      <c r="F1651" s="0" t="n">
        <v>1</v>
      </c>
      <c r="G1651" s="82" t="s">
        <v>524</v>
      </c>
      <c r="H1651" s="0" t="n">
        <v>29</v>
      </c>
      <c r="I1651" s="0" t="n">
        <v>15.48</v>
      </c>
      <c r="J1651" s="82" t="s">
        <v>528</v>
      </c>
      <c r="K1651" s="83" t="n">
        <v>29</v>
      </c>
      <c r="L1651" s="0" t="n">
        <v>772</v>
      </c>
      <c r="M1651" s="0" t="n">
        <v>702</v>
      </c>
      <c r="N1651" s="0" t="n">
        <v>1.099715</v>
      </c>
      <c r="O1651" s="0" t="n">
        <v>11</v>
      </c>
      <c r="P1651" s="0" t="n">
        <v>1</v>
      </c>
      <c r="Q1651" s="82" t="s">
        <v>527</v>
      </c>
      <c r="U1651" s="0" t="str">
        <f aca="false">IF(C1651="","",IF(COUNTIF(Campaigns!$A$7:$A$300,C1651)&gt;0,"✓",IF(N(K1651)=0,"– no spend","⚠ add to Campaigns tab")))</f>
        <v>✓</v>
      </c>
      <c r="V1651" s="83" t="n">
        <f aca="false">IF(K1651="","",K1651*IF(Settings!$B$22=Settings!$C$6,1,IF(Settings!$B$22="USD",1/INDEX(Settings!$B$29:$B$40,MONTH(A1651)),INDEX(Settings!$B$29:$B$40,MONTH(A1651)))))</f>
        <v>29</v>
      </c>
    </row>
    <row r="1652" customFormat="false" ht="15" hidden="false" customHeight="false" outlineLevel="0" collapsed="false">
      <c r="A1652" s="81" t="n">
        <v>46261</v>
      </c>
      <c r="B1652" s="81" t="n">
        <v>46261</v>
      </c>
      <c r="C1652" s="82" t="s">
        <v>176</v>
      </c>
      <c r="D1652" s="82" t="s">
        <v>530</v>
      </c>
      <c r="E1652" s="82" t="s">
        <v>529</v>
      </c>
      <c r="F1652" s="0" t="n">
        <v>1</v>
      </c>
      <c r="G1652" s="82" t="s">
        <v>524</v>
      </c>
      <c r="H1652" s="0" t="n">
        <v>21.61</v>
      </c>
      <c r="I1652" s="0" t="n">
        <v>10.32</v>
      </c>
      <c r="J1652" s="82" t="s">
        <v>528</v>
      </c>
      <c r="K1652" s="83" t="n">
        <v>21.61</v>
      </c>
      <c r="L1652" s="0" t="n">
        <v>1120</v>
      </c>
      <c r="M1652" s="0" t="n">
        <v>987</v>
      </c>
      <c r="N1652" s="0" t="n">
        <v>1.134752</v>
      </c>
      <c r="O1652" s="0" t="n">
        <v>13</v>
      </c>
      <c r="P1652" s="0" t="n">
        <v>2</v>
      </c>
      <c r="Q1652" s="82" t="s">
        <v>527</v>
      </c>
      <c r="U1652" s="0" t="str">
        <f aca="false">IF(C1652="","",IF(COUNTIF(Campaigns!$A$7:$A$300,C1652)&gt;0,"✓",IF(N(K1652)=0,"– no spend","⚠ add to Campaigns tab")))</f>
        <v>✓</v>
      </c>
      <c r="V1652" s="83" t="n">
        <f aca="false">IF(K1652="","",K1652*IF(Settings!$B$22=Settings!$C$6,1,IF(Settings!$B$22="USD",1/INDEX(Settings!$B$29:$B$40,MONTH(A1652)),INDEX(Settings!$B$29:$B$40,MONTH(A1652)))))</f>
        <v>21.61</v>
      </c>
    </row>
    <row r="1653" customFormat="false" ht="15" hidden="false" customHeight="false" outlineLevel="0" collapsed="false">
      <c r="A1653" s="81" t="n">
        <v>46261</v>
      </c>
      <c r="B1653" s="81" t="n">
        <v>46261</v>
      </c>
      <c r="C1653" s="82" t="s">
        <v>184</v>
      </c>
      <c r="D1653" s="82" t="s">
        <v>530</v>
      </c>
      <c r="E1653" s="82" t="s">
        <v>532</v>
      </c>
      <c r="F1653" s="0" t="n">
        <v>45</v>
      </c>
      <c r="G1653" s="82" t="s">
        <v>535</v>
      </c>
      <c r="H1653" s="0" t="n">
        <v>0.20622222</v>
      </c>
      <c r="I1653" s="82" t="s">
        <v>525</v>
      </c>
      <c r="J1653" s="82" t="s">
        <v>526</v>
      </c>
      <c r="K1653" s="83" t="n">
        <v>9.28</v>
      </c>
      <c r="L1653" s="0" t="n">
        <v>693</v>
      </c>
      <c r="M1653" s="0" t="n">
        <v>682</v>
      </c>
      <c r="N1653" s="0" t="n">
        <v>1.016129</v>
      </c>
      <c r="O1653" s="0" t="n">
        <v>44</v>
      </c>
      <c r="Q1653" s="82" t="s">
        <v>527</v>
      </c>
      <c r="U1653" s="0" t="str">
        <f aca="false">IF(C1653="","",IF(COUNTIF(Campaigns!$A$7:$A$300,C1653)&gt;0,"✓",IF(N(K1653)=0,"– no spend","⚠ add to Campaigns tab")))</f>
        <v>✓</v>
      </c>
      <c r="V1653" s="83" t="n">
        <f aca="false">IF(K1653="","",K1653*IF(Settings!$B$22=Settings!$C$6,1,IF(Settings!$B$22="USD",1/INDEX(Settings!$B$29:$B$40,MONTH(A1653)),INDEX(Settings!$B$29:$B$40,MONTH(A1653)))))</f>
        <v>9.28</v>
      </c>
    </row>
    <row r="1654" customFormat="false" ht="15" hidden="false" customHeight="false" outlineLevel="0" collapsed="false">
      <c r="A1654" s="81" t="n">
        <v>46261</v>
      </c>
      <c r="B1654" s="81" t="n">
        <v>46261</v>
      </c>
      <c r="C1654" s="82" t="s">
        <v>169</v>
      </c>
      <c r="D1654" s="82" t="s">
        <v>530</v>
      </c>
      <c r="E1654" s="82" t="s">
        <v>529</v>
      </c>
      <c r="F1654" s="0" t="n">
        <v>7</v>
      </c>
      <c r="G1654" s="82" t="s">
        <v>531</v>
      </c>
      <c r="H1654" s="0" t="n">
        <v>10.99285714</v>
      </c>
      <c r="I1654" s="0" t="n">
        <v>41.29</v>
      </c>
      <c r="J1654" s="82" t="s">
        <v>528</v>
      </c>
      <c r="K1654" s="83" t="n">
        <v>76.95</v>
      </c>
      <c r="L1654" s="0" t="n">
        <v>4399</v>
      </c>
      <c r="M1654" s="0" t="n">
        <v>3072</v>
      </c>
      <c r="N1654" s="0" t="n">
        <v>1.431966</v>
      </c>
      <c r="O1654" s="0" t="n">
        <v>64</v>
      </c>
      <c r="P1654" s="0" t="n">
        <v>7</v>
      </c>
      <c r="Q1654" s="82" t="s">
        <v>527</v>
      </c>
      <c r="U1654" s="0" t="str">
        <f aca="false">IF(C1654="","",IF(COUNTIF(Campaigns!$A$7:$A$300,C1654)&gt;0,"✓",IF(N(K1654)=0,"– no spend","⚠ add to Campaigns tab")))</f>
        <v>✓</v>
      </c>
      <c r="V1654" s="83" t="n">
        <f aca="false">IF(K1654="","",K1654*IF(Settings!$B$22=Settings!$C$6,1,IF(Settings!$B$22="USD",1/INDEX(Settings!$B$29:$B$40,MONTH(A1654)),INDEX(Settings!$B$29:$B$40,MONTH(A1654)))))</f>
        <v>76.95</v>
      </c>
    </row>
    <row r="1655" customFormat="false" ht="15" hidden="false" customHeight="false" outlineLevel="0" collapsed="false">
      <c r="A1655" s="81" t="n">
        <v>46261</v>
      </c>
      <c r="B1655" s="81" t="n">
        <v>46261</v>
      </c>
      <c r="C1655" s="82" t="s">
        <v>181</v>
      </c>
      <c r="D1655" s="82" t="s">
        <v>530</v>
      </c>
      <c r="E1655" s="82" t="s">
        <v>529</v>
      </c>
      <c r="F1655" s="0" t="n">
        <v>1</v>
      </c>
      <c r="G1655" s="82" t="s">
        <v>524</v>
      </c>
      <c r="H1655" s="0" t="n">
        <v>20.4</v>
      </c>
      <c r="I1655" s="0" t="n">
        <v>10.32</v>
      </c>
      <c r="J1655" s="82" t="s">
        <v>528</v>
      </c>
      <c r="K1655" s="83" t="n">
        <v>20.4</v>
      </c>
      <c r="L1655" s="0" t="n">
        <v>2117</v>
      </c>
      <c r="M1655" s="0" t="n">
        <v>1782</v>
      </c>
      <c r="N1655" s="0" t="n">
        <v>1.187991</v>
      </c>
      <c r="O1655" s="0" t="n">
        <v>17</v>
      </c>
      <c r="P1655" s="0" t="n">
        <v>2</v>
      </c>
      <c r="Q1655" s="82" t="s">
        <v>527</v>
      </c>
      <c r="U1655" s="0" t="str">
        <f aca="false">IF(C1655="","",IF(COUNTIF(Campaigns!$A$7:$A$300,C1655)&gt;0,"✓",IF(N(K1655)=0,"– no spend","⚠ add to Campaigns tab")))</f>
        <v>✓</v>
      </c>
      <c r="V1655" s="83" t="n">
        <f aca="false">IF(K1655="","",K1655*IF(Settings!$B$22=Settings!$C$6,1,IF(Settings!$B$22="USD",1/INDEX(Settings!$B$29:$B$40,MONTH(A1655)),INDEX(Settings!$B$29:$B$40,MONTH(A1655)))))</f>
        <v>20.4</v>
      </c>
    </row>
    <row r="1656" customFormat="false" ht="15" hidden="false" customHeight="false" outlineLevel="0" collapsed="false">
      <c r="A1656" s="81" t="n">
        <v>46262</v>
      </c>
      <c r="B1656" s="81" t="n">
        <v>46262</v>
      </c>
      <c r="C1656" s="82" t="s">
        <v>177</v>
      </c>
      <c r="D1656" s="82" t="s">
        <v>530</v>
      </c>
      <c r="E1656" s="82" t="s">
        <v>529</v>
      </c>
      <c r="F1656" s="0" t="n">
        <v>7</v>
      </c>
      <c r="G1656" s="82" t="s">
        <v>524</v>
      </c>
      <c r="H1656" s="0" t="n">
        <v>6.50857143</v>
      </c>
      <c r="I1656" s="0" t="n">
        <v>20.65</v>
      </c>
      <c r="J1656" s="82" t="s">
        <v>528</v>
      </c>
      <c r="K1656" s="83" t="n">
        <v>45.56</v>
      </c>
      <c r="L1656" s="0" t="n">
        <v>4431</v>
      </c>
      <c r="M1656" s="0" t="n">
        <v>3536</v>
      </c>
      <c r="N1656" s="0" t="n">
        <v>1.253111</v>
      </c>
      <c r="O1656" s="0" t="n">
        <v>57</v>
      </c>
      <c r="P1656" s="0" t="n">
        <v>7</v>
      </c>
      <c r="Q1656" s="82" t="s">
        <v>527</v>
      </c>
      <c r="U1656" s="0" t="str">
        <f aca="false">IF(C1656="","",IF(COUNTIF(Campaigns!$A$7:$A$300,C1656)&gt;0,"✓",IF(N(K1656)=0,"– no spend","⚠ add to Campaigns tab")))</f>
        <v>✓</v>
      </c>
      <c r="V1656" s="83" t="n">
        <f aca="false">IF(K1656="","",K1656*IF(Settings!$B$22=Settings!$C$6,1,IF(Settings!$B$22="USD",1/INDEX(Settings!$B$29:$B$40,MONTH(A1656)),INDEX(Settings!$B$29:$B$40,MONTH(A1656)))))</f>
        <v>45.56</v>
      </c>
    </row>
    <row r="1657" customFormat="false" ht="15" hidden="false" customHeight="false" outlineLevel="0" collapsed="false">
      <c r="A1657" s="81" t="n">
        <v>46262</v>
      </c>
      <c r="B1657" s="81" t="n">
        <v>46262</v>
      </c>
      <c r="C1657" s="82" t="s">
        <v>180</v>
      </c>
      <c r="D1657" s="82" t="s">
        <v>530</v>
      </c>
      <c r="E1657" s="82" t="s">
        <v>529</v>
      </c>
      <c r="F1657" s="0" t="n">
        <v>1</v>
      </c>
      <c r="G1657" s="82" t="s">
        <v>524</v>
      </c>
      <c r="H1657" s="0" t="n">
        <v>28.39</v>
      </c>
      <c r="I1657" s="0" t="n">
        <v>10.32</v>
      </c>
      <c r="J1657" s="82" t="s">
        <v>528</v>
      </c>
      <c r="K1657" s="83" t="n">
        <v>28.39</v>
      </c>
      <c r="L1657" s="0" t="n">
        <v>2341</v>
      </c>
      <c r="M1657" s="0" t="n">
        <v>1917</v>
      </c>
      <c r="N1657" s="0" t="n">
        <v>1.221179</v>
      </c>
      <c r="O1657" s="0" t="n">
        <v>13</v>
      </c>
      <c r="P1657" s="0" t="n">
        <v>1</v>
      </c>
      <c r="Q1657" s="82" t="s">
        <v>527</v>
      </c>
      <c r="U1657" s="0" t="str">
        <f aca="false">IF(C1657="","",IF(COUNTIF(Campaigns!$A$7:$A$300,C1657)&gt;0,"✓",IF(N(K1657)=0,"– no spend","⚠ add to Campaigns tab")))</f>
        <v>✓</v>
      </c>
      <c r="V1657" s="83" t="n">
        <f aca="false">IF(K1657="","",K1657*IF(Settings!$B$22=Settings!$C$6,1,IF(Settings!$B$22="USD",1/INDEX(Settings!$B$29:$B$40,MONTH(A1657)),INDEX(Settings!$B$29:$B$40,MONTH(A1657)))))</f>
        <v>28.39</v>
      </c>
    </row>
    <row r="1658" customFormat="false" ht="15" hidden="false" customHeight="false" outlineLevel="0" collapsed="false">
      <c r="A1658" s="81" t="n">
        <v>46262</v>
      </c>
      <c r="B1658" s="81" t="n">
        <v>46262</v>
      </c>
      <c r="C1658" s="82" t="s">
        <v>172</v>
      </c>
      <c r="D1658" s="82" t="s">
        <v>530</v>
      </c>
      <c r="E1658" s="82" t="s">
        <v>529</v>
      </c>
      <c r="F1658" s="0" t="n">
        <v>1</v>
      </c>
      <c r="G1658" s="82" t="s">
        <v>524</v>
      </c>
      <c r="H1658" s="0" t="n">
        <v>35.45</v>
      </c>
      <c r="I1658" s="0" t="n">
        <v>20.65</v>
      </c>
      <c r="J1658" s="82" t="s">
        <v>528</v>
      </c>
      <c r="K1658" s="83" t="n">
        <v>35.45</v>
      </c>
      <c r="L1658" s="0" t="n">
        <v>854</v>
      </c>
      <c r="M1658" s="0" t="n">
        <v>733</v>
      </c>
      <c r="N1658" s="0" t="n">
        <v>1.165075</v>
      </c>
      <c r="O1658" s="0" t="n">
        <v>11</v>
      </c>
      <c r="P1658" s="0" t="n">
        <v>1</v>
      </c>
      <c r="Q1658" s="82" t="s">
        <v>527</v>
      </c>
      <c r="U1658" s="0" t="str">
        <f aca="false">IF(C1658="","",IF(COUNTIF(Campaigns!$A$7:$A$300,C1658)&gt;0,"✓",IF(N(K1658)=0,"– no spend","⚠ add to Campaigns tab")))</f>
        <v>✓</v>
      </c>
      <c r="V1658" s="83" t="n">
        <f aca="false">IF(K1658="","",K1658*IF(Settings!$B$22=Settings!$C$6,1,IF(Settings!$B$22="USD",1/INDEX(Settings!$B$29:$B$40,MONTH(A1658)),INDEX(Settings!$B$29:$B$40,MONTH(A1658)))))</f>
        <v>35.45</v>
      </c>
    </row>
    <row r="1659" customFormat="false" ht="15" hidden="false" customHeight="false" outlineLevel="0" collapsed="false">
      <c r="A1659" s="81" t="n">
        <v>46262</v>
      </c>
      <c r="B1659" s="81" t="n">
        <v>46262</v>
      </c>
      <c r="C1659" s="82" t="s">
        <v>173</v>
      </c>
      <c r="D1659" s="82" t="s">
        <v>530</v>
      </c>
      <c r="E1659" s="82" t="s">
        <v>529</v>
      </c>
      <c r="F1659" s="0" t="n">
        <v>4</v>
      </c>
      <c r="G1659" s="82" t="s">
        <v>524</v>
      </c>
      <c r="H1659" s="0" t="n">
        <v>11.4625</v>
      </c>
      <c r="I1659" s="0" t="n">
        <v>25.65</v>
      </c>
      <c r="J1659" s="82" t="s">
        <v>528</v>
      </c>
      <c r="K1659" s="83" t="n">
        <v>45.85</v>
      </c>
      <c r="L1659" s="0" t="n">
        <v>1374</v>
      </c>
      <c r="M1659" s="0" t="n">
        <v>1168</v>
      </c>
      <c r="N1659" s="0" t="n">
        <v>1.17637</v>
      </c>
      <c r="O1659" s="0" t="n">
        <v>30</v>
      </c>
      <c r="P1659" s="0" t="n">
        <v>4</v>
      </c>
      <c r="Q1659" s="82" t="s">
        <v>527</v>
      </c>
      <c r="U1659" s="0" t="str">
        <f aca="false">IF(C1659="","",IF(COUNTIF(Campaigns!$A$7:$A$300,C1659)&gt;0,"✓",IF(N(K1659)=0,"– no spend","⚠ add to Campaigns tab")))</f>
        <v>✓</v>
      </c>
      <c r="V1659" s="83" t="n">
        <f aca="false">IF(K1659="","",K1659*IF(Settings!$B$22=Settings!$C$6,1,IF(Settings!$B$22="USD",1/INDEX(Settings!$B$29:$B$40,MONTH(A1659)),INDEX(Settings!$B$29:$B$40,MONTH(A1659)))))</f>
        <v>45.85</v>
      </c>
    </row>
    <row r="1660" customFormat="false" ht="15" hidden="false" customHeight="false" outlineLevel="0" collapsed="false">
      <c r="A1660" s="81" t="n">
        <v>46262</v>
      </c>
      <c r="B1660" s="81" t="n">
        <v>46262</v>
      </c>
      <c r="C1660" s="82" t="s">
        <v>178</v>
      </c>
      <c r="D1660" s="82" t="s">
        <v>530</v>
      </c>
      <c r="E1660" s="82" t="s">
        <v>529</v>
      </c>
      <c r="F1660" s="0" t="n">
        <v>1</v>
      </c>
      <c r="G1660" s="82" t="s">
        <v>524</v>
      </c>
      <c r="H1660" s="0" t="n">
        <v>21.8</v>
      </c>
      <c r="I1660" s="0" t="n">
        <v>15.48</v>
      </c>
      <c r="J1660" s="82" t="s">
        <v>528</v>
      </c>
      <c r="K1660" s="83" t="n">
        <v>21.8</v>
      </c>
      <c r="L1660" s="0" t="n">
        <v>512</v>
      </c>
      <c r="M1660" s="0" t="n">
        <v>441</v>
      </c>
      <c r="N1660" s="0" t="n">
        <v>1.160998</v>
      </c>
      <c r="O1660" s="0" t="n">
        <v>12</v>
      </c>
      <c r="P1660" s="0" t="n">
        <v>1</v>
      </c>
      <c r="Q1660" s="82" t="s">
        <v>527</v>
      </c>
      <c r="U1660" s="0" t="str">
        <f aca="false">IF(C1660="","",IF(COUNTIF(Campaigns!$A$7:$A$300,C1660)&gt;0,"✓",IF(N(K1660)=0,"– no spend","⚠ add to Campaigns tab")))</f>
        <v>✓</v>
      </c>
      <c r="V1660" s="83" t="n">
        <f aca="false">IF(K1660="","",K1660*IF(Settings!$B$22=Settings!$C$6,1,IF(Settings!$B$22="USD",1/INDEX(Settings!$B$29:$B$40,MONTH(A1660)),INDEX(Settings!$B$29:$B$40,MONTH(A1660)))))</f>
        <v>21.8</v>
      </c>
    </row>
    <row r="1661" customFormat="false" ht="15" hidden="false" customHeight="false" outlineLevel="0" collapsed="false">
      <c r="A1661" s="81" t="n">
        <v>46262</v>
      </c>
      <c r="B1661" s="81" t="n">
        <v>46262</v>
      </c>
      <c r="C1661" s="82" t="s">
        <v>176</v>
      </c>
      <c r="D1661" s="82" t="s">
        <v>530</v>
      </c>
      <c r="E1661" s="82" t="s">
        <v>529</v>
      </c>
      <c r="F1661" s="0" t="n">
        <v>2</v>
      </c>
      <c r="G1661" s="82" t="s">
        <v>524</v>
      </c>
      <c r="H1661" s="0" t="n">
        <v>10.645</v>
      </c>
      <c r="I1661" s="0" t="n">
        <v>10.32</v>
      </c>
      <c r="J1661" s="82" t="s">
        <v>528</v>
      </c>
      <c r="K1661" s="83" t="n">
        <v>21.29</v>
      </c>
      <c r="L1661" s="0" t="n">
        <v>804</v>
      </c>
      <c r="M1661" s="0" t="n">
        <v>678</v>
      </c>
      <c r="N1661" s="0" t="n">
        <v>1.185841</v>
      </c>
      <c r="O1661" s="0" t="n">
        <v>12</v>
      </c>
      <c r="P1661" s="0" t="n">
        <v>2</v>
      </c>
      <c r="Q1661" s="82" t="s">
        <v>527</v>
      </c>
      <c r="U1661" s="0" t="str">
        <f aca="false">IF(C1661="","",IF(COUNTIF(Campaigns!$A$7:$A$300,C1661)&gt;0,"✓",IF(N(K1661)=0,"– no spend","⚠ add to Campaigns tab")))</f>
        <v>✓</v>
      </c>
      <c r="V1661" s="83" t="n">
        <f aca="false">IF(K1661="","",K1661*IF(Settings!$B$22=Settings!$C$6,1,IF(Settings!$B$22="USD",1/INDEX(Settings!$B$29:$B$40,MONTH(A1661)),INDEX(Settings!$B$29:$B$40,MONTH(A1661)))))</f>
        <v>21.29</v>
      </c>
    </row>
    <row r="1662" customFormat="false" ht="15" hidden="false" customHeight="false" outlineLevel="0" collapsed="false">
      <c r="A1662" s="81" t="n">
        <v>46262</v>
      </c>
      <c r="B1662" s="81" t="n">
        <v>46262</v>
      </c>
      <c r="C1662" s="82" t="s">
        <v>184</v>
      </c>
      <c r="D1662" s="82" t="s">
        <v>530</v>
      </c>
      <c r="E1662" s="82" t="s">
        <v>532</v>
      </c>
      <c r="F1662" s="0" t="n">
        <v>57</v>
      </c>
      <c r="G1662" s="82" t="s">
        <v>535</v>
      </c>
      <c r="H1662" s="0" t="n">
        <v>0.24122807</v>
      </c>
      <c r="I1662" s="82" t="s">
        <v>525</v>
      </c>
      <c r="J1662" s="82" t="s">
        <v>526</v>
      </c>
      <c r="K1662" s="83" t="n">
        <v>13.75</v>
      </c>
      <c r="L1662" s="0" t="n">
        <v>2242</v>
      </c>
      <c r="M1662" s="0" t="n">
        <v>2196</v>
      </c>
      <c r="N1662" s="0" t="n">
        <v>1.020947</v>
      </c>
      <c r="O1662" s="0" t="n">
        <v>57</v>
      </c>
      <c r="Q1662" s="82" t="s">
        <v>527</v>
      </c>
      <c r="U1662" s="0" t="str">
        <f aca="false">IF(C1662="","",IF(COUNTIF(Campaigns!$A$7:$A$300,C1662)&gt;0,"✓",IF(N(K1662)=0,"– no spend","⚠ add to Campaigns tab")))</f>
        <v>✓</v>
      </c>
      <c r="V1662" s="83" t="n">
        <f aca="false">IF(K1662="","",K1662*IF(Settings!$B$22=Settings!$C$6,1,IF(Settings!$B$22="USD",1/INDEX(Settings!$B$29:$B$40,MONTH(A1662)),INDEX(Settings!$B$29:$B$40,MONTH(A1662)))))</f>
        <v>13.75</v>
      </c>
    </row>
    <row r="1663" customFormat="false" ht="15" hidden="false" customHeight="false" outlineLevel="0" collapsed="false">
      <c r="A1663" s="81" t="n">
        <v>46262</v>
      </c>
      <c r="B1663" s="81" t="n">
        <v>46262</v>
      </c>
      <c r="C1663" s="82" t="s">
        <v>169</v>
      </c>
      <c r="D1663" s="82" t="s">
        <v>530</v>
      </c>
      <c r="E1663" s="82" t="s">
        <v>529</v>
      </c>
      <c r="F1663" s="0" t="n">
        <v>3</v>
      </c>
      <c r="G1663" s="82" t="s">
        <v>531</v>
      </c>
      <c r="H1663" s="0" t="n">
        <v>25.12</v>
      </c>
      <c r="I1663" s="0" t="n">
        <v>41.29</v>
      </c>
      <c r="J1663" s="82" t="s">
        <v>528</v>
      </c>
      <c r="K1663" s="83" t="n">
        <v>75.36</v>
      </c>
      <c r="L1663" s="0" t="n">
        <v>4157</v>
      </c>
      <c r="M1663" s="0" t="n">
        <v>3060</v>
      </c>
      <c r="N1663" s="0" t="n">
        <v>1.358497</v>
      </c>
      <c r="O1663" s="0" t="n">
        <v>51</v>
      </c>
      <c r="P1663" s="0" t="n">
        <v>3</v>
      </c>
      <c r="Q1663" s="82" t="s">
        <v>527</v>
      </c>
      <c r="U1663" s="0" t="str">
        <f aca="false">IF(C1663="","",IF(COUNTIF(Campaigns!$A$7:$A$300,C1663)&gt;0,"✓",IF(N(K1663)=0,"– no spend","⚠ add to Campaigns tab")))</f>
        <v>✓</v>
      </c>
      <c r="V1663" s="83" t="n">
        <f aca="false">IF(K1663="","",K1663*IF(Settings!$B$22=Settings!$C$6,1,IF(Settings!$B$22="USD",1/INDEX(Settings!$B$29:$B$40,MONTH(A1663)),INDEX(Settings!$B$29:$B$40,MONTH(A1663)))))</f>
        <v>75.36</v>
      </c>
    </row>
    <row r="1664" customFormat="false" ht="15" hidden="false" customHeight="false" outlineLevel="0" collapsed="false">
      <c r="A1664" s="81" t="n">
        <v>46262</v>
      </c>
      <c r="B1664" s="81" t="n">
        <v>46262</v>
      </c>
      <c r="C1664" s="82" t="s">
        <v>181</v>
      </c>
      <c r="D1664" s="82" t="s">
        <v>530</v>
      </c>
      <c r="E1664" s="82" t="s">
        <v>529</v>
      </c>
      <c r="F1664" s="0" t="n">
        <v>1</v>
      </c>
      <c r="G1664" s="82" t="s">
        <v>524</v>
      </c>
      <c r="H1664" s="0" t="n">
        <v>16.44</v>
      </c>
      <c r="I1664" s="0" t="n">
        <v>10.32</v>
      </c>
      <c r="J1664" s="82" t="s">
        <v>528</v>
      </c>
      <c r="K1664" s="83" t="n">
        <v>16.44</v>
      </c>
      <c r="L1664" s="0" t="n">
        <v>1636</v>
      </c>
      <c r="M1664" s="0" t="n">
        <v>1428</v>
      </c>
      <c r="N1664" s="0" t="n">
        <v>1.145658</v>
      </c>
      <c r="O1664" s="0" t="n">
        <v>21</v>
      </c>
      <c r="P1664" s="0" t="n">
        <v>1</v>
      </c>
      <c r="Q1664" s="82" t="s">
        <v>527</v>
      </c>
      <c r="U1664" s="0" t="str">
        <f aca="false">IF(C1664="","",IF(COUNTIF(Campaigns!$A$7:$A$300,C1664)&gt;0,"✓",IF(N(K1664)=0,"– no spend","⚠ add to Campaigns tab")))</f>
        <v>✓</v>
      </c>
      <c r="V1664" s="83" t="n">
        <f aca="false">IF(K1664="","",K1664*IF(Settings!$B$22=Settings!$C$6,1,IF(Settings!$B$22="USD",1/INDEX(Settings!$B$29:$B$40,MONTH(A1664)),INDEX(Settings!$B$29:$B$40,MONTH(A1664)))))</f>
        <v>16.44</v>
      </c>
    </row>
    <row r="1665" customFormat="false" ht="15" hidden="false" customHeight="false" outlineLevel="0" collapsed="false">
      <c r="A1665" s="81" t="n">
        <v>46263</v>
      </c>
      <c r="B1665" s="81" t="n">
        <v>46263</v>
      </c>
      <c r="C1665" s="82" t="s">
        <v>177</v>
      </c>
      <c r="D1665" s="82" t="s">
        <v>530</v>
      </c>
      <c r="E1665" s="82" t="s">
        <v>529</v>
      </c>
      <c r="F1665" s="0" t="n">
        <v>12</v>
      </c>
      <c r="G1665" s="82" t="s">
        <v>524</v>
      </c>
      <c r="H1665" s="0" t="n">
        <v>2.71916667</v>
      </c>
      <c r="I1665" s="0" t="n">
        <v>20.65</v>
      </c>
      <c r="J1665" s="82" t="s">
        <v>528</v>
      </c>
      <c r="K1665" s="83" t="n">
        <v>32.63</v>
      </c>
      <c r="L1665" s="0" t="n">
        <v>2600</v>
      </c>
      <c r="M1665" s="0" t="n">
        <v>2140</v>
      </c>
      <c r="N1665" s="0" t="n">
        <v>1.214953</v>
      </c>
      <c r="O1665" s="0" t="n">
        <v>42</v>
      </c>
      <c r="P1665" s="0" t="n">
        <v>12</v>
      </c>
      <c r="Q1665" s="82" t="s">
        <v>527</v>
      </c>
      <c r="U1665" s="0" t="str">
        <f aca="false">IF(C1665="","",IF(COUNTIF(Campaigns!$A$7:$A$300,C1665)&gt;0,"✓",IF(N(K1665)=0,"– no spend","⚠ add to Campaigns tab")))</f>
        <v>✓</v>
      </c>
      <c r="V1665" s="83" t="n">
        <f aca="false">IF(K1665="","",K1665*IF(Settings!$B$22=Settings!$C$6,1,IF(Settings!$B$22="USD",1/INDEX(Settings!$B$29:$B$40,MONTH(A1665)),INDEX(Settings!$B$29:$B$40,MONTH(A1665)))))</f>
        <v>32.63</v>
      </c>
    </row>
    <row r="1666" customFormat="false" ht="15" hidden="false" customHeight="false" outlineLevel="0" collapsed="false">
      <c r="A1666" s="81" t="n">
        <v>46263</v>
      </c>
      <c r="B1666" s="81" t="n">
        <v>46263</v>
      </c>
      <c r="C1666" s="82" t="s">
        <v>180</v>
      </c>
      <c r="D1666" s="82" t="s">
        <v>530</v>
      </c>
      <c r="E1666" s="82" t="s">
        <v>529</v>
      </c>
      <c r="I1666" s="0" t="n">
        <v>10.32</v>
      </c>
      <c r="J1666" s="82" t="s">
        <v>528</v>
      </c>
      <c r="K1666" s="83" t="n">
        <v>9.06</v>
      </c>
      <c r="L1666" s="0" t="n">
        <v>616</v>
      </c>
      <c r="M1666" s="0" t="n">
        <v>569</v>
      </c>
      <c r="N1666" s="0" t="n">
        <v>1.082601</v>
      </c>
      <c r="O1666" s="0" t="n">
        <v>4</v>
      </c>
      <c r="Q1666" s="82" t="s">
        <v>527</v>
      </c>
      <c r="U1666" s="0" t="str">
        <f aca="false">IF(C1666="","",IF(COUNTIF(Campaigns!$A$7:$A$300,C1666)&gt;0,"✓",IF(N(K1666)=0,"– no spend","⚠ add to Campaigns tab")))</f>
        <v>✓</v>
      </c>
      <c r="V1666" s="83" t="n">
        <f aca="false">IF(K1666="","",K1666*IF(Settings!$B$22=Settings!$C$6,1,IF(Settings!$B$22="USD",1/INDEX(Settings!$B$29:$B$40,MONTH(A1666)),INDEX(Settings!$B$29:$B$40,MONTH(A1666)))))</f>
        <v>9.06</v>
      </c>
    </row>
    <row r="1667" customFormat="false" ht="15" hidden="false" customHeight="false" outlineLevel="0" collapsed="false">
      <c r="A1667" s="81" t="n">
        <v>46263</v>
      </c>
      <c r="B1667" s="81" t="n">
        <v>46263</v>
      </c>
      <c r="C1667" s="82" t="s">
        <v>172</v>
      </c>
      <c r="D1667" s="82" t="s">
        <v>530</v>
      </c>
      <c r="E1667" s="82" t="s">
        <v>529</v>
      </c>
      <c r="F1667" s="0" t="n">
        <v>1</v>
      </c>
      <c r="G1667" s="82" t="s">
        <v>524</v>
      </c>
      <c r="H1667" s="0" t="n">
        <v>38.36</v>
      </c>
      <c r="I1667" s="0" t="n">
        <v>20.65</v>
      </c>
      <c r="J1667" s="82" t="s">
        <v>528</v>
      </c>
      <c r="K1667" s="83" t="n">
        <v>38.36</v>
      </c>
      <c r="L1667" s="0" t="n">
        <v>893</v>
      </c>
      <c r="M1667" s="0" t="n">
        <v>810</v>
      </c>
      <c r="N1667" s="0" t="n">
        <v>1.102469</v>
      </c>
      <c r="O1667" s="0" t="n">
        <v>17</v>
      </c>
      <c r="P1667" s="0" t="n">
        <v>2</v>
      </c>
      <c r="Q1667" s="82" t="s">
        <v>527</v>
      </c>
      <c r="U1667" s="0" t="str">
        <f aca="false">IF(C1667="","",IF(COUNTIF(Campaigns!$A$7:$A$300,C1667)&gt;0,"✓",IF(N(K1667)=0,"– no spend","⚠ add to Campaigns tab")))</f>
        <v>✓</v>
      </c>
      <c r="V1667" s="83" t="n">
        <f aca="false">IF(K1667="","",K1667*IF(Settings!$B$22=Settings!$C$6,1,IF(Settings!$B$22="USD",1/INDEX(Settings!$B$29:$B$40,MONTH(A1667)),INDEX(Settings!$B$29:$B$40,MONTH(A1667)))))</f>
        <v>38.36</v>
      </c>
    </row>
    <row r="1668" customFormat="false" ht="15" hidden="false" customHeight="false" outlineLevel="0" collapsed="false">
      <c r="A1668" s="81" t="n">
        <v>46263</v>
      </c>
      <c r="B1668" s="81" t="n">
        <v>46263</v>
      </c>
      <c r="C1668" s="82" t="s">
        <v>173</v>
      </c>
      <c r="D1668" s="82" t="s">
        <v>530</v>
      </c>
      <c r="E1668" s="82" t="s">
        <v>529</v>
      </c>
      <c r="F1668" s="0" t="n">
        <v>4</v>
      </c>
      <c r="G1668" s="82" t="s">
        <v>524</v>
      </c>
      <c r="H1668" s="0" t="n">
        <v>11.2475</v>
      </c>
      <c r="I1668" s="0" t="n">
        <v>25.65</v>
      </c>
      <c r="J1668" s="82" t="s">
        <v>528</v>
      </c>
      <c r="K1668" s="83" t="n">
        <v>44.99</v>
      </c>
      <c r="L1668" s="0" t="n">
        <v>1027</v>
      </c>
      <c r="M1668" s="0" t="n">
        <v>870</v>
      </c>
      <c r="N1668" s="0" t="n">
        <v>1.18046</v>
      </c>
      <c r="O1668" s="0" t="n">
        <v>19</v>
      </c>
      <c r="P1668" s="0" t="n">
        <v>4</v>
      </c>
      <c r="Q1668" s="82" t="s">
        <v>527</v>
      </c>
      <c r="U1668" s="0" t="str">
        <f aca="false">IF(C1668="","",IF(COUNTIF(Campaigns!$A$7:$A$300,C1668)&gt;0,"✓",IF(N(K1668)=0,"– no spend","⚠ add to Campaigns tab")))</f>
        <v>✓</v>
      </c>
      <c r="V1668" s="83" t="n">
        <f aca="false">IF(K1668="","",K1668*IF(Settings!$B$22=Settings!$C$6,1,IF(Settings!$B$22="USD",1/INDEX(Settings!$B$29:$B$40,MONTH(A1668)),INDEX(Settings!$B$29:$B$40,MONTH(A1668)))))</f>
        <v>44.99</v>
      </c>
    </row>
    <row r="1669" customFormat="false" ht="15" hidden="false" customHeight="false" outlineLevel="0" collapsed="false">
      <c r="A1669" s="81" t="n">
        <v>46263</v>
      </c>
      <c r="B1669" s="81" t="n">
        <v>46263</v>
      </c>
      <c r="C1669" s="82" t="s">
        <v>178</v>
      </c>
      <c r="D1669" s="82" t="s">
        <v>530</v>
      </c>
      <c r="E1669" s="82" t="s">
        <v>529</v>
      </c>
      <c r="F1669" s="0" t="n">
        <v>3</v>
      </c>
      <c r="G1669" s="82" t="s">
        <v>524</v>
      </c>
      <c r="H1669" s="0" t="n">
        <v>8.66333333</v>
      </c>
      <c r="I1669" s="0" t="n">
        <v>15.48</v>
      </c>
      <c r="J1669" s="82" t="s">
        <v>528</v>
      </c>
      <c r="K1669" s="83" t="n">
        <v>25.99</v>
      </c>
      <c r="L1669" s="0" t="n">
        <v>568</v>
      </c>
      <c r="M1669" s="0" t="n">
        <v>524</v>
      </c>
      <c r="N1669" s="0" t="n">
        <v>1.083969</v>
      </c>
      <c r="O1669" s="0" t="n">
        <v>7</v>
      </c>
      <c r="P1669" s="0" t="n">
        <v>3</v>
      </c>
      <c r="Q1669" s="82" t="s">
        <v>527</v>
      </c>
      <c r="U1669" s="0" t="str">
        <f aca="false">IF(C1669="","",IF(COUNTIF(Campaigns!$A$7:$A$300,C1669)&gt;0,"✓",IF(N(K1669)=0,"– no spend","⚠ add to Campaigns tab")))</f>
        <v>✓</v>
      </c>
      <c r="V1669" s="83" t="n">
        <f aca="false">IF(K1669="","",K1669*IF(Settings!$B$22=Settings!$C$6,1,IF(Settings!$B$22="USD",1/INDEX(Settings!$B$29:$B$40,MONTH(A1669)),INDEX(Settings!$B$29:$B$40,MONTH(A1669)))))</f>
        <v>25.99</v>
      </c>
    </row>
    <row r="1670" customFormat="false" ht="15" hidden="false" customHeight="false" outlineLevel="0" collapsed="false">
      <c r="A1670" s="81" t="n">
        <v>46263</v>
      </c>
      <c r="B1670" s="81" t="n">
        <v>46263</v>
      </c>
      <c r="C1670" s="82" t="s">
        <v>176</v>
      </c>
      <c r="D1670" s="82" t="s">
        <v>530</v>
      </c>
      <c r="E1670" s="82" t="s">
        <v>529</v>
      </c>
      <c r="F1670" s="0" t="n">
        <v>1</v>
      </c>
      <c r="G1670" s="82" t="s">
        <v>524</v>
      </c>
      <c r="H1670" s="0" t="n">
        <v>12.93</v>
      </c>
      <c r="I1670" s="0" t="n">
        <v>10.32</v>
      </c>
      <c r="J1670" s="82" t="s">
        <v>528</v>
      </c>
      <c r="K1670" s="83" t="n">
        <v>12.93</v>
      </c>
      <c r="L1670" s="0" t="n">
        <v>435</v>
      </c>
      <c r="M1670" s="0" t="n">
        <v>371</v>
      </c>
      <c r="N1670" s="0" t="n">
        <v>1.172507</v>
      </c>
      <c r="O1670" s="0" t="n">
        <v>6</v>
      </c>
      <c r="P1670" s="0" t="n">
        <v>1</v>
      </c>
      <c r="Q1670" s="82" t="s">
        <v>527</v>
      </c>
      <c r="U1670" s="0" t="str">
        <f aca="false">IF(C1670="","",IF(COUNTIF(Campaigns!$A$7:$A$300,C1670)&gt;0,"✓",IF(N(K1670)=0,"– no spend","⚠ add to Campaigns tab")))</f>
        <v>✓</v>
      </c>
      <c r="V1670" s="83" t="n">
        <f aca="false">IF(K1670="","",K1670*IF(Settings!$B$22=Settings!$C$6,1,IF(Settings!$B$22="USD",1/INDEX(Settings!$B$29:$B$40,MONTH(A1670)),INDEX(Settings!$B$29:$B$40,MONTH(A1670)))))</f>
        <v>12.93</v>
      </c>
    </row>
    <row r="1671" customFormat="false" ht="15" hidden="false" customHeight="false" outlineLevel="0" collapsed="false">
      <c r="A1671" s="81" t="n">
        <v>46263</v>
      </c>
      <c r="B1671" s="81" t="n">
        <v>46263</v>
      </c>
      <c r="C1671" s="82" t="s">
        <v>184</v>
      </c>
      <c r="D1671" s="82" t="s">
        <v>530</v>
      </c>
      <c r="E1671" s="82" t="s">
        <v>532</v>
      </c>
      <c r="F1671" s="0" t="n">
        <v>22</v>
      </c>
      <c r="G1671" s="82" t="s">
        <v>535</v>
      </c>
      <c r="H1671" s="0" t="n">
        <v>0.18954545</v>
      </c>
      <c r="I1671" s="82" t="s">
        <v>525</v>
      </c>
      <c r="J1671" s="82" t="s">
        <v>526</v>
      </c>
      <c r="K1671" s="83" t="n">
        <v>4.17</v>
      </c>
      <c r="L1671" s="0" t="n">
        <v>641</v>
      </c>
      <c r="M1671" s="0" t="n">
        <v>641</v>
      </c>
      <c r="N1671" s="0" t="n">
        <v>1</v>
      </c>
      <c r="O1671" s="0" t="n">
        <v>22</v>
      </c>
      <c r="Q1671" s="82" t="s">
        <v>527</v>
      </c>
      <c r="U1671" s="0" t="str">
        <f aca="false">IF(C1671="","",IF(COUNTIF(Campaigns!$A$7:$A$300,C1671)&gt;0,"✓",IF(N(K1671)=0,"– no spend","⚠ add to Campaigns tab")))</f>
        <v>✓</v>
      </c>
      <c r="V1671" s="83" t="n">
        <f aca="false">IF(K1671="","",K1671*IF(Settings!$B$22=Settings!$C$6,1,IF(Settings!$B$22="USD",1/INDEX(Settings!$B$29:$B$40,MONTH(A1671)),INDEX(Settings!$B$29:$B$40,MONTH(A1671)))))</f>
        <v>4.17</v>
      </c>
    </row>
    <row r="1672" customFormat="false" ht="15" hidden="false" customHeight="false" outlineLevel="0" collapsed="false">
      <c r="A1672" s="81" t="n">
        <v>46263</v>
      </c>
      <c r="B1672" s="81" t="n">
        <v>46263</v>
      </c>
      <c r="C1672" s="82" t="s">
        <v>169</v>
      </c>
      <c r="D1672" s="82" t="s">
        <v>530</v>
      </c>
      <c r="E1672" s="82" t="s">
        <v>529</v>
      </c>
      <c r="F1672" s="0" t="n">
        <v>2</v>
      </c>
      <c r="G1672" s="82" t="s">
        <v>531</v>
      </c>
      <c r="H1672" s="0" t="n">
        <v>32.15</v>
      </c>
      <c r="I1672" s="0" t="n">
        <v>41.29</v>
      </c>
      <c r="J1672" s="82" t="s">
        <v>528</v>
      </c>
      <c r="K1672" s="83" t="n">
        <v>64.3</v>
      </c>
      <c r="L1672" s="0" t="n">
        <v>3354</v>
      </c>
      <c r="M1672" s="0" t="n">
        <v>2495</v>
      </c>
      <c r="N1672" s="0" t="n">
        <v>1.344289</v>
      </c>
      <c r="O1672" s="0" t="n">
        <v>29</v>
      </c>
      <c r="P1672" s="0" t="n">
        <v>2</v>
      </c>
      <c r="Q1672" s="82" t="s">
        <v>527</v>
      </c>
      <c r="U1672" s="0" t="str">
        <f aca="false">IF(C1672="","",IF(COUNTIF(Campaigns!$A$7:$A$300,C1672)&gt;0,"✓",IF(N(K1672)=0,"– no spend","⚠ add to Campaigns tab")))</f>
        <v>✓</v>
      </c>
      <c r="V1672" s="83" t="n">
        <f aca="false">IF(K1672="","",K1672*IF(Settings!$B$22=Settings!$C$6,1,IF(Settings!$B$22="USD",1/INDEX(Settings!$B$29:$B$40,MONTH(A1672)),INDEX(Settings!$B$29:$B$40,MONTH(A1672)))))</f>
        <v>64.3</v>
      </c>
    </row>
    <row r="1673" customFormat="false" ht="15" hidden="false" customHeight="false" outlineLevel="0" collapsed="false">
      <c r="A1673" s="81" t="n">
        <v>46263</v>
      </c>
      <c r="B1673" s="81" t="n">
        <v>46263</v>
      </c>
      <c r="C1673" s="82" t="s">
        <v>181</v>
      </c>
      <c r="D1673" s="82" t="s">
        <v>530</v>
      </c>
      <c r="E1673" s="82" t="s">
        <v>529</v>
      </c>
      <c r="F1673" s="0" t="n">
        <v>2</v>
      </c>
      <c r="G1673" s="82" t="s">
        <v>524</v>
      </c>
      <c r="H1673" s="0" t="n">
        <v>11.215</v>
      </c>
      <c r="I1673" s="0" t="n">
        <v>10.32</v>
      </c>
      <c r="J1673" s="82" t="s">
        <v>528</v>
      </c>
      <c r="K1673" s="83" t="n">
        <v>22.43</v>
      </c>
      <c r="L1673" s="0" t="n">
        <v>1569</v>
      </c>
      <c r="M1673" s="0" t="n">
        <v>1378</v>
      </c>
      <c r="N1673" s="0" t="n">
        <v>1.138607</v>
      </c>
      <c r="O1673" s="0" t="n">
        <v>11</v>
      </c>
      <c r="P1673" s="0" t="n">
        <v>2</v>
      </c>
      <c r="Q1673" s="82" t="s">
        <v>527</v>
      </c>
      <c r="U1673" s="0" t="str">
        <f aca="false">IF(C1673="","",IF(COUNTIF(Campaigns!$A$7:$A$300,C1673)&gt;0,"✓",IF(N(K1673)=0,"– no spend","⚠ add to Campaigns tab")))</f>
        <v>✓</v>
      </c>
      <c r="V1673" s="83" t="n">
        <f aca="false">IF(K1673="","",K1673*IF(Settings!$B$22=Settings!$C$6,1,IF(Settings!$B$22="USD",1/INDEX(Settings!$B$29:$B$40,MONTH(A1673)),INDEX(Settings!$B$29:$B$40,MONTH(A1673)))))</f>
        <v>22.43</v>
      </c>
    </row>
    <row r="1674" customFormat="false" ht="15" hidden="false" customHeight="false" outlineLevel="0" collapsed="false">
      <c r="A1674" s="81" t="n">
        <v>46264</v>
      </c>
      <c r="B1674" s="81" t="n">
        <v>46264</v>
      </c>
      <c r="C1674" s="82" t="s">
        <v>177</v>
      </c>
      <c r="D1674" s="82" t="s">
        <v>530</v>
      </c>
      <c r="E1674" s="82" t="s">
        <v>529</v>
      </c>
      <c r="F1674" s="0" t="n">
        <v>8</v>
      </c>
      <c r="G1674" s="82" t="s">
        <v>524</v>
      </c>
      <c r="H1674" s="0" t="n">
        <v>5.75375</v>
      </c>
      <c r="I1674" s="0" t="n">
        <v>20.65</v>
      </c>
      <c r="J1674" s="82" t="s">
        <v>528</v>
      </c>
      <c r="K1674" s="83" t="n">
        <v>46.03</v>
      </c>
      <c r="L1674" s="0" t="n">
        <v>5299</v>
      </c>
      <c r="M1674" s="0" t="n">
        <v>4188</v>
      </c>
      <c r="N1674" s="0" t="n">
        <v>1.265282</v>
      </c>
      <c r="O1674" s="0" t="n">
        <v>63</v>
      </c>
      <c r="P1674" s="0" t="n">
        <v>10</v>
      </c>
      <c r="Q1674" s="82" t="s">
        <v>527</v>
      </c>
      <c r="U1674" s="0" t="str">
        <f aca="false">IF(C1674="","",IF(COUNTIF(Campaigns!$A$7:$A$300,C1674)&gt;0,"✓",IF(N(K1674)=0,"– no spend","⚠ add to Campaigns tab")))</f>
        <v>✓</v>
      </c>
      <c r="V1674" s="83" t="n">
        <f aca="false">IF(K1674="","",K1674*IF(Settings!$B$22=Settings!$C$6,1,IF(Settings!$B$22="USD",1/INDEX(Settings!$B$29:$B$40,MONTH(A1674)),INDEX(Settings!$B$29:$B$40,MONTH(A1674)))))</f>
        <v>46.03</v>
      </c>
    </row>
    <row r="1675" customFormat="false" ht="15" hidden="false" customHeight="false" outlineLevel="0" collapsed="false">
      <c r="A1675" s="81" t="n">
        <v>46264</v>
      </c>
      <c r="B1675" s="81" t="n">
        <v>46264</v>
      </c>
      <c r="C1675" s="82" t="s">
        <v>180</v>
      </c>
      <c r="D1675" s="82" t="s">
        <v>530</v>
      </c>
      <c r="E1675" s="82" t="s">
        <v>529</v>
      </c>
      <c r="F1675" s="0" t="n">
        <v>2</v>
      </c>
      <c r="G1675" s="82" t="s">
        <v>524</v>
      </c>
      <c r="H1675" s="0" t="n">
        <v>13.86</v>
      </c>
      <c r="I1675" s="0" t="n">
        <v>10.32</v>
      </c>
      <c r="J1675" s="82" t="s">
        <v>528</v>
      </c>
      <c r="K1675" s="83" t="n">
        <v>27.72</v>
      </c>
      <c r="L1675" s="0" t="n">
        <v>1955</v>
      </c>
      <c r="M1675" s="0" t="n">
        <v>1567</v>
      </c>
      <c r="N1675" s="0" t="n">
        <v>1.247607</v>
      </c>
      <c r="O1675" s="0" t="n">
        <v>18</v>
      </c>
      <c r="P1675" s="0" t="n">
        <v>2</v>
      </c>
      <c r="Q1675" s="82" t="s">
        <v>527</v>
      </c>
      <c r="U1675" s="0" t="str">
        <f aca="false">IF(C1675="","",IF(COUNTIF(Campaigns!$A$7:$A$300,C1675)&gt;0,"✓",IF(N(K1675)=0,"– no spend","⚠ add to Campaigns tab")))</f>
        <v>✓</v>
      </c>
      <c r="V1675" s="83" t="n">
        <f aca="false">IF(K1675="","",K1675*IF(Settings!$B$22=Settings!$C$6,1,IF(Settings!$B$22="USD",1/INDEX(Settings!$B$29:$B$40,MONTH(A1675)),INDEX(Settings!$B$29:$B$40,MONTH(A1675)))))</f>
        <v>27.72</v>
      </c>
    </row>
    <row r="1676" customFormat="false" ht="15" hidden="false" customHeight="false" outlineLevel="0" collapsed="false">
      <c r="A1676" s="81" t="n">
        <v>46264</v>
      </c>
      <c r="B1676" s="81" t="n">
        <v>46264</v>
      </c>
      <c r="C1676" s="82" t="s">
        <v>172</v>
      </c>
      <c r="D1676" s="82" t="s">
        <v>530</v>
      </c>
      <c r="E1676" s="82" t="s">
        <v>529</v>
      </c>
      <c r="F1676" s="0" t="n">
        <v>6</v>
      </c>
      <c r="G1676" s="82" t="s">
        <v>524</v>
      </c>
      <c r="H1676" s="0" t="n">
        <v>6.52166667</v>
      </c>
      <c r="I1676" s="0" t="n">
        <v>20.65</v>
      </c>
      <c r="J1676" s="82" t="s">
        <v>528</v>
      </c>
      <c r="K1676" s="83" t="n">
        <v>39.13</v>
      </c>
      <c r="L1676" s="0" t="n">
        <v>1040</v>
      </c>
      <c r="M1676" s="0" t="n">
        <v>915</v>
      </c>
      <c r="N1676" s="0" t="n">
        <v>1.136612</v>
      </c>
      <c r="O1676" s="0" t="n">
        <v>20</v>
      </c>
      <c r="P1676" s="0" t="n">
        <v>6</v>
      </c>
      <c r="Q1676" s="82" t="s">
        <v>527</v>
      </c>
      <c r="U1676" s="0" t="str">
        <f aca="false">IF(C1676="","",IF(COUNTIF(Campaigns!$A$7:$A$300,C1676)&gt;0,"✓",IF(N(K1676)=0,"– no spend","⚠ add to Campaigns tab")))</f>
        <v>✓</v>
      </c>
      <c r="V1676" s="83" t="n">
        <f aca="false">IF(K1676="","",K1676*IF(Settings!$B$22=Settings!$C$6,1,IF(Settings!$B$22="USD",1/INDEX(Settings!$B$29:$B$40,MONTH(A1676)),INDEX(Settings!$B$29:$B$40,MONTH(A1676)))))</f>
        <v>39.13</v>
      </c>
    </row>
    <row r="1677" customFormat="false" ht="15" hidden="false" customHeight="false" outlineLevel="0" collapsed="false">
      <c r="A1677" s="81" t="n">
        <v>46264</v>
      </c>
      <c r="B1677" s="81" t="n">
        <v>46264</v>
      </c>
      <c r="C1677" s="82" t="s">
        <v>173</v>
      </c>
      <c r="D1677" s="82" t="s">
        <v>530</v>
      </c>
      <c r="E1677" s="82" t="s">
        <v>529</v>
      </c>
      <c r="F1677" s="0" t="n">
        <v>7</v>
      </c>
      <c r="G1677" s="82" t="s">
        <v>524</v>
      </c>
      <c r="H1677" s="0" t="n">
        <v>9.42714286</v>
      </c>
      <c r="I1677" s="0" t="n">
        <v>25.65</v>
      </c>
      <c r="J1677" s="82" t="s">
        <v>528</v>
      </c>
      <c r="K1677" s="83" t="n">
        <v>65.99</v>
      </c>
      <c r="L1677" s="0" t="n">
        <v>1683</v>
      </c>
      <c r="M1677" s="0" t="n">
        <v>1426</v>
      </c>
      <c r="N1677" s="0" t="n">
        <v>1.180224</v>
      </c>
      <c r="O1677" s="0" t="n">
        <v>41</v>
      </c>
      <c r="P1677" s="0" t="n">
        <v>7</v>
      </c>
      <c r="Q1677" s="82" t="s">
        <v>527</v>
      </c>
      <c r="U1677" s="0" t="str">
        <f aca="false">IF(C1677="","",IF(COUNTIF(Campaigns!$A$7:$A$300,C1677)&gt;0,"✓",IF(N(K1677)=0,"– no spend","⚠ add to Campaigns tab")))</f>
        <v>✓</v>
      </c>
      <c r="V1677" s="83" t="n">
        <f aca="false">IF(K1677="","",K1677*IF(Settings!$B$22=Settings!$C$6,1,IF(Settings!$B$22="USD",1/INDEX(Settings!$B$29:$B$40,MONTH(A1677)),INDEX(Settings!$B$29:$B$40,MONTH(A1677)))))</f>
        <v>65.99</v>
      </c>
    </row>
    <row r="1678" customFormat="false" ht="15" hidden="false" customHeight="false" outlineLevel="0" collapsed="false">
      <c r="A1678" s="81" t="n">
        <v>46264</v>
      </c>
      <c r="B1678" s="81" t="n">
        <v>46264</v>
      </c>
      <c r="C1678" s="82" t="s">
        <v>178</v>
      </c>
      <c r="D1678" s="82" t="s">
        <v>530</v>
      </c>
      <c r="E1678" s="82" t="s">
        <v>529</v>
      </c>
      <c r="F1678" s="0" t="n">
        <v>4</v>
      </c>
      <c r="G1678" s="82" t="s">
        <v>524</v>
      </c>
      <c r="H1678" s="0" t="n">
        <v>7.1975</v>
      </c>
      <c r="I1678" s="0" t="n">
        <v>15.48</v>
      </c>
      <c r="J1678" s="82" t="s">
        <v>528</v>
      </c>
      <c r="K1678" s="83" t="n">
        <v>28.79</v>
      </c>
      <c r="L1678" s="0" t="n">
        <v>829</v>
      </c>
      <c r="M1678" s="0" t="n">
        <v>751</v>
      </c>
      <c r="N1678" s="0" t="n">
        <v>1.103862</v>
      </c>
      <c r="O1678" s="0" t="n">
        <v>15</v>
      </c>
      <c r="P1678" s="0" t="n">
        <v>4</v>
      </c>
      <c r="Q1678" s="82" t="s">
        <v>527</v>
      </c>
      <c r="U1678" s="0" t="str">
        <f aca="false">IF(C1678="","",IF(COUNTIF(Campaigns!$A$7:$A$300,C1678)&gt;0,"✓",IF(N(K1678)=0,"– no spend","⚠ add to Campaigns tab")))</f>
        <v>✓</v>
      </c>
      <c r="V1678" s="83" t="n">
        <f aca="false">IF(K1678="","",K1678*IF(Settings!$B$22=Settings!$C$6,1,IF(Settings!$B$22="USD",1/INDEX(Settings!$B$29:$B$40,MONTH(A1678)),INDEX(Settings!$B$29:$B$40,MONTH(A1678)))))</f>
        <v>28.79</v>
      </c>
    </row>
    <row r="1679" customFormat="false" ht="15" hidden="false" customHeight="false" outlineLevel="0" collapsed="false">
      <c r="A1679" s="81" t="n">
        <v>46264</v>
      </c>
      <c r="B1679" s="81" t="n">
        <v>46264</v>
      </c>
      <c r="C1679" s="82" t="s">
        <v>176</v>
      </c>
      <c r="D1679" s="82" t="s">
        <v>530</v>
      </c>
      <c r="E1679" s="82" t="s">
        <v>529</v>
      </c>
      <c r="F1679" s="0" t="n">
        <v>3</v>
      </c>
      <c r="G1679" s="82" t="s">
        <v>524</v>
      </c>
      <c r="H1679" s="0" t="n">
        <v>8.77333333</v>
      </c>
      <c r="I1679" s="0" t="n">
        <v>10.32</v>
      </c>
      <c r="J1679" s="82" t="s">
        <v>528</v>
      </c>
      <c r="K1679" s="83" t="n">
        <v>26.32</v>
      </c>
      <c r="L1679" s="0" t="n">
        <v>876</v>
      </c>
      <c r="M1679" s="0" t="n">
        <v>775</v>
      </c>
      <c r="N1679" s="0" t="n">
        <v>1.130323</v>
      </c>
      <c r="O1679" s="0" t="n">
        <v>9</v>
      </c>
      <c r="P1679" s="0" t="n">
        <v>3</v>
      </c>
      <c r="Q1679" s="82" t="s">
        <v>527</v>
      </c>
      <c r="U1679" s="0" t="str">
        <f aca="false">IF(C1679="","",IF(COUNTIF(Campaigns!$A$7:$A$300,C1679)&gt;0,"✓",IF(N(K1679)=0,"– no spend","⚠ add to Campaigns tab")))</f>
        <v>✓</v>
      </c>
      <c r="V1679" s="83" t="n">
        <f aca="false">IF(K1679="","",K1679*IF(Settings!$B$22=Settings!$C$6,1,IF(Settings!$B$22="USD",1/INDEX(Settings!$B$29:$B$40,MONTH(A1679)),INDEX(Settings!$B$29:$B$40,MONTH(A1679)))))</f>
        <v>26.32</v>
      </c>
    </row>
    <row r="1680" customFormat="false" ht="15" hidden="false" customHeight="false" outlineLevel="0" collapsed="false">
      <c r="A1680" s="81" t="n">
        <v>46264</v>
      </c>
      <c r="B1680" s="81" t="n">
        <v>46264</v>
      </c>
      <c r="C1680" s="82" t="s">
        <v>184</v>
      </c>
      <c r="D1680" s="82" t="s">
        <v>530</v>
      </c>
      <c r="E1680" s="82" t="s">
        <v>532</v>
      </c>
      <c r="F1680" s="0" t="n">
        <v>42</v>
      </c>
      <c r="G1680" s="82" t="s">
        <v>535</v>
      </c>
      <c r="H1680" s="0" t="n">
        <v>0.21166667</v>
      </c>
      <c r="I1680" s="82" t="s">
        <v>525</v>
      </c>
      <c r="J1680" s="82" t="s">
        <v>526</v>
      </c>
      <c r="K1680" s="83" t="n">
        <v>8.89</v>
      </c>
      <c r="L1680" s="0" t="n">
        <v>656</v>
      </c>
      <c r="M1680" s="0" t="n">
        <v>656</v>
      </c>
      <c r="N1680" s="0" t="n">
        <v>1</v>
      </c>
      <c r="O1680" s="0" t="n">
        <v>39</v>
      </c>
      <c r="Q1680" s="82" t="s">
        <v>527</v>
      </c>
      <c r="U1680" s="0" t="str">
        <f aca="false">IF(C1680="","",IF(COUNTIF(Campaigns!$A$7:$A$300,C1680)&gt;0,"✓",IF(N(K1680)=0,"– no spend","⚠ add to Campaigns tab")))</f>
        <v>✓</v>
      </c>
      <c r="V1680" s="83" t="n">
        <f aca="false">IF(K1680="","",K1680*IF(Settings!$B$22=Settings!$C$6,1,IF(Settings!$B$22="USD",1/INDEX(Settings!$B$29:$B$40,MONTH(A1680)),INDEX(Settings!$B$29:$B$40,MONTH(A1680)))))</f>
        <v>8.89</v>
      </c>
    </row>
    <row r="1681" customFormat="false" ht="15" hidden="false" customHeight="false" outlineLevel="0" collapsed="false">
      <c r="A1681" s="81" t="n">
        <v>46264</v>
      </c>
      <c r="B1681" s="81" t="n">
        <v>46264</v>
      </c>
      <c r="C1681" s="82" t="s">
        <v>169</v>
      </c>
      <c r="D1681" s="82" t="s">
        <v>530</v>
      </c>
      <c r="E1681" s="82" t="s">
        <v>529</v>
      </c>
      <c r="F1681" s="0" t="n">
        <v>9</v>
      </c>
      <c r="G1681" s="82" t="s">
        <v>531</v>
      </c>
      <c r="H1681" s="0" t="n">
        <v>10.25888889</v>
      </c>
      <c r="I1681" s="0" t="n">
        <v>41.29</v>
      </c>
      <c r="J1681" s="82" t="s">
        <v>528</v>
      </c>
      <c r="K1681" s="83" t="n">
        <v>92.33</v>
      </c>
      <c r="L1681" s="0" t="n">
        <v>4215</v>
      </c>
      <c r="M1681" s="0" t="n">
        <v>2970</v>
      </c>
      <c r="N1681" s="0" t="n">
        <v>1.419192</v>
      </c>
      <c r="O1681" s="0" t="n">
        <v>51</v>
      </c>
      <c r="P1681" s="0" t="n">
        <v>9</v>
      </c>
      <c r="Q1681" s="82" t="s">
        <v>527</v>
      </c>
      <c r="U1681" s="0" t="str">
        <f aca="false">IF(C1681="","",IF(COUNTIF(Campaigns!$A$7:$A$300,C1681)&gt;0,"✓",IF(N(K1681)=0,"– no spend","⚠ add to Campaigns tab")))</f>
        <v>✓</v>
      </c>
      <c r="V1681" s="83" t="n">
        <f aca="false">IF(K1681="","",K1681*IF(Settings!$B$22=Settings!$C$6,1,IF(Settings!$B$22="USD",1/INDEX(Settings!$B$29:$B$40,MONTH(A1681)),INDEX(Settings!$B$29:$B$40,MONTH(A1681)))))</f>
        <v>92.33</v>
      </c>
    </row>
    <row r="1682" customFormat="false" ht="15" hidden="false" customHeight="false" outlineLevel="0" collapsed="false">
      <c r="A1682" s="81" t="n">
        <v>46264</v>
      </c>
      <c r="B1682" s="81" t="n">
        <v>46264</v>
      </c>
      <c r="C1682" s="82" t="s">
        <v>181</v>
      </c>
      <c r="D1682" s="82" t="s">
        <v>530</v>
      </c>
      <c r="E1682" s="82" t="s">
        <v>529</v>
      </c>
      <c r="I1682" s="0" t="n">
        <v>10.32</v>
      </c>
      <c r="J1682" s="82" t="s">
        <v>528</v>
      </c>
      <c r="K1682" s="83" t="n">
        <v>24.59</v>
      </c>
      <c r="L1682" s="0" t="n">
        <v>1647</v>
      </c>
      <c r="M1682" s="0" t="n">
        <v>1456</v>
      </c>
      <c r="N1682" s="0" t="n">
        <v>1.131181</v>
      </c>
      <c r="O1682" s="0" t="n">
        <v>20</v>
      </c>
      <c r="Q1682" s="82" t="s">
        <v>527</v>
      </c>
      <c r="U1682" s="0" t="str">
        <f aca="false">IF(C1682="","",IF(COUNTIF(Campaigns!$A$7:$A$300,C1682)&gt;0,"✓",IF(N(K1682)=0,"– no spend","⚠ add to Campaigns tab")))</f>
        <v>✓</v>
      </c>
      <c r="V1682" s="83" t="n">
        <f aca="false">IF(K1682="","",K1682*IF(Settings!$B$22=Settings!$C$6,1,IF(Settings!$B$22="USD",1/INDEX(Settings!$B$29:$B$40,MONTH(A1682)),INDEX(Settings!$B$29:$B$40,MONTH(A1682)))))</f>
        <v>24.59</v>
      </c>
    </row>
    <row r="1683" customFormat="false" ht="15" hidden="false" customHeight="false" outlineLevel="0" collapsed="false">
      <c r="A1683" s="81" t="n">
        <v>46265</v>
      </c>
      <c r="B1683" s="81" t="n">
        <v>46265</v>
      </c>
      <c r="C1683" s="82" t="s">
        <v>177</v>
      </c>
      <c r="D1683" s="82" t="s">
        <v>530</v>
      </c>
      <c r="E1683" s="82" t="s">
        <v>529</v>
      </c>
      <c r="F1683" s="0" t="n">
        <v>4</v>
      </c>
      <c r="G1683" s="82" t="s">
        <v>524</v>
      </c>
      <c r="H1683" s="0" t="n">
        <v>11.235</v>
      </c>
      <c r="I1683" s="0" t="n">
        <v>20.65</v>
      </c>
      <c r="J1683" s="82" t="s">
        <v>528</v>
      </c>
      <c r="K1683" s="83" t="n">
        <v>44.94</v>
      </c>
      <c r="L1683" s="0" t="n">
        <v>5516</v>
      </c>
      <c r="M1683" s="0" t="n">
        <v>4451</v>
      </c>
      <c r="N1683" s="0" t="n">
        <v>1.239272</v>
      </c>
      <c r="O1683" s="0" t="n">
        <v>58</v>
      </c>
      <c r="P1683" s="0" t="n">
        <v>4</v>
      </c>
      <c r="Q1683" s="82" t="s">
        <v>527</v>
      </c>
      <c r="U1683" s="0" t="str">
        <f aca="false">IF(C1683="","",IF(COUNTIF(Campaigns!$A$7:$A$300,C1683)&gt;0,"✓",IF(N(K1683)=0,"– no spend","⚠ add to Campaigns tab")))</f>
        <v>✓</v>
      </c>
      <c r="V1683" s="83" t="n">
        <f aca="false">IF(K1683="","",K1683*IF(Settings!$B$22=Settings!$C$6,1,IF(Settings!$B$22="USD",1/INDEX(Settings!$B$29:$B$40,MONTH(A1683)),INDEX(Settings!$B$29:$B$40,MONTH(A1683)))))</f>
        <v>44.94</v>
      </c>
    </row>
    <row r="1684" customFormat="false" ht="15" hidden="false" customHeight="false" outlineLevel="0" collapsed="false">
      <c r="A1684" s="81" t="n">
        <v>46265</v>
      </c>
      <c r="B1684" s="81" t="n">
        <v>46265</v>
      </c>
      <c r="C1684" s="82" t="s">
        <v>180</v>
      </c>
      <c r="D1684" s="82" t="s">
        <v>530</v>
      </c>
      <c r="E1684" s="82" t="s">
        <v>529</v>
      </c>
      <c r="F1684" s="0" t="n">
        <v>5</v>
      </c>
      <c r="G1684" s="82" t="s">
        <v>524</v>
      </c>
      <c r="H1684" s="0" t="n">
        <v>4.976</v>
      </c>
      <c r="I1684" s="0" t="n">
        <v>10.32</v>
      </c>
      <c r="J1684" s="82" t="s">
        <v>528</v>
      </c>
      <c r="K1684" s="83" t="n">
        <v>24.88</v>
      </c>
      <c r="L1684" s="0" t="n">
        <v>2036</v>
      </c>
      <c r="M1684" s="0" t="n">
        <v>1777</v>
      </c>
      <c r="N1684" s="0" t="n">
        <v>1.145751</v>
      </c>
      <c r="O1684" s="0" t="n">
        <v>25</v>
      </c>
      <c r="P1684" s="0" t="n">
        <v>5</v>
      </c>
      <c r="Q1684" s="82" t="s">
        <v>527</v>
      </c>
      <c r="U1684" s="0" t="str">
        <f aca="false">IF(C1684="","",IF(COUNTIF(Campaigns!$A$7:$A$300,C1684)&gt;0,"✓",IF(N(K1684)=0,"– no spend","⚠ add to Campaigns tab")))</f>
        <v>✓</v>
      </c>
      <c r="V1684" s="83" t="n">
        <f aca="false">IF(K1684="","",K1684*IF(Settings!$B$22=Settings!$C$6,1,IF(Settings!$B$22="USD",1/INDEX(Settings!$B$29:$B$40,MONTH(A1684)),INDEX(Settings!$B$29:$B$40,MONTH(A1684)))))</f>
        <v>24.88</v>
      </c>
    </row>
    <row r="1685" customFormat="false" ht="15" hidden="false" customHeight="false" outlineLevel="0" collapsed="false">
      <c r="A1685" s="81" t="n">
        <v>46265</v>
      </c>
      <c r="B1685" s="81" t="n">
        <v>46265</v>
      </c>
      <c r="C1685" s="82" t="s">
        <v>172</v>
      </c>
      <c r="D1685" s="82" t="s">
        <v>530</v>
      </c>
      <c r="E1685" s="82" t="s">
        <v>529</v>
      </c>
      <c r="F1685" s="0" t="n">
        <v>1</v>
      </c>
      <c r="G1685" s="82" t="s">
        <v>524</v>
      </c>
      <c r="H1685" s="0" t="n">
        <v>37.99</v>
      </c>
      <c r="I1685" s="0" t="n">
        <v>20.65</v>
      </c>
      <c r="J1685" s="82" t="s">
        <v>528</v>
      </c>
      <c r="K1685" s="83" t="n">
        <v>37.99</v>
      </c>
      <c r="L1685" s="0" t="n">
        <v>1025</v>
      </c>
      <c r="M1685" s="0" t="n">
        <v>917</v>
      </c>
      <c r="N1685" s="0" t="n">
        <v>1.117775</v>
      </c>
      <c r="O1685" s="0" t="n">
        <v>13</v>
      </c>
      <c r="P1685" s="0" t="n">
        <v>1</v>
      </c>
      <c r="Q1685" s="82" t="s">
        <v>527</v>
      </c>
      <c r="U1685" s="0" t="str">
        <f aca="false">IF(C1685="","",IF(COUNTIF(Campaigns!$A$7:$A$300,C1685)&gt;0,"✓",IF(N(K1685)=0,"– no spend","⚠ add to Campaigns tab")))</f>
        <v>✓</v>
      </c>
      <c r="V1685" s="83" t="n">
        <f aca="false">IF(K1685="","",K1685*IF(Settings!$B$22=Settings!$C$6,1,IF(Settings!$B$22="USD",1/INDEX(Settings!$B$29:$B$40,MONTH(A1685)),INDEX(Settings!$B$29:$B$40,MONTH(A1685)))))</f>
        <v>37.99</v>
      </c>
    </row>
    <row r="1686" customFormat="false" ht="15" hidden="false" customHeight="false" outlineLevel="0" collapsed="false">
      <c r="A1686" s="81" t="n">
        <v>46265</v>
      </c>
      <c r="B1686" s="81" t="n">
        <v>46265</v>
      </c>
      <c r="C1686" s="82" t="s">
        <v>173</v>
      </c>
      <c r="D1686" s="82" t="s">
        <v>530</v>
      </c>
      <c r="E1686" s="82" t="s">
        <v>529</v>
      </c>
      <c r="F1686" s="0" t="n">
        <v>7</v>
      </c>
      <c r="G1686" s="82" t="s">
        <v>524</v>
      </c>
      <c r="H1686" s="0" t="n">
        <v>8.63857143</v>
      </c>
      <c r="I1686" s="0" t="n">
        <v>25.65</v>
      </c>
      <c r="J1686" s="82" t="s">
        <v>528</v>
      </c>
      <c r="K1686" s="83" t="n">
        <v>60.47</v>
      </c>
      <c r="L1686" s="0" t="n">
        <v>1933</v>
      </c>
      <c r="M1686" s="0" t="n">
        <v>1606</v>
      </c>
      <c r="N1686" s="0" t="n">
        <v>1.203611</v>
      </c>
      <c r="O1686" s="0" t="n">
        <v>32</v>
      </c>
      <c r="P1686" s="0" t="n">
        <v>8</v>
      </c>
      <c r="Q1686" s="82" t="s">
        <v>527</v>
      </c>
      <c r="U1686" s="0" t="str">
        <f aca="false">IF(C1686="","",IF(COUNTIF(Campaigns!$A$7:$A$300,C1686)&gt;0,"✓",IF(N(K1686)=0,"– no spend","⚠ add to Campaigns tab")))</f>
        <v>✓</v>
      </c>
      <c r="V1686" s="83" t="n">
        <f aca="false">IF(K1686="","",K1686*IF(Settings!$B$22=Settings!$C$6,1,IF(Settings!$B$22="USD",1/INDEX(Settings!$B$29:$B$40,MONTH(A1686)),INDEX(Settings!$B$29:$B$40,MONTH(A1686)))))</f>
        <v>60.47</v>
      </c>
    </row>
    <row r="1687" customFormat="false" ht="15" hidden="false" customHeight="false" outlineLevel="0" collapsed="false">
      <c r="A1687" s="81" t="n">
        <v>46265</v>
      </c>
      <c r="B1687" s="81" t="n">
        <v>46265</v>
      </c>
      <c r="C1687" s="82" t="s">
        <v>178</v>
      </c>
      <c r="D1687" s="82" t="s">
        <v>530</v>
      </c>
      <c r="E1687" s="82" t="s">
        <v>529</v>
      </c>
      <c r="F1687" s="0" t="n">
        <v>2</v>
      </c>
      <c r="G1687" s="82" t="s">
        <v>524</v>
      </c>
      <c r="H1687" s="0" t="n">
        <v>14.365</v>
      </c>
      <c r="I1687" s="0" t="n">
        <v>15.48</v>
      </c>
      <c r="J1687" s="82" t="s">
        <v>528</v>
      </c>
      <c r="K1687" s="83" t="n">
        <v>28.73</v>
      </c>
      <c r="L1687" s="0" t="n">
        <v>909</v>
      </c>
      <c r="M1687" s="0" t="n">
        <v>809</v>
      </c>
      <c r="N1687" s="0" t="n">
        <v>1.123609</v>
      </c>
      <c r="O1687" s="0" t="n">
        <v>21</v>
      </c>
      <c r="P1687" s="0" t="n">
        <v>2</v>
      </c>
      <c r="Q1687" s="82" t="s">
        <v>527</v>
      </c>
      <c r="U1687" s="0" t="str">
        <f aca="false">IF(C1687="","",IF(COUNTIF(Campaigns!$A$7:$A$300,C1687)&gt;0,"✓",IF(N(K1687)=0,"– no spend","⚠ add to Campaigns tab")))</f>
        <v>✓</v>
      </c>
      <c r="V1687" s="83" t="n">
        <f aca="false">IF(K1687="","",K1687*IF(Settings!$B$22=Settings!$C$6,1,IF(Settings!$B$22="USD",1/INDEX(Settings!$B$29:$B$40,MONTH(A1687)),INDEX(Settings!$B$29:$B$40,MONTH(A1687)))))</f>
        <v>28.73</v>
      </c>
    </row>
    <row r="1688" customFormat="false" ht="15" hidden="false" customHeight="false" outlineLevel="0" collapsed="false">
      <c r="A1688" s="81" t="n">
        <v>46265</v>
      </c>
      <c r="B1688" s="81" t="n">
        <v>46265</v>
      </c>
      <c r="C1688" s="82" t="s">
        <v>176</v>
      </c>
      <c r="D1688" s="82" t="s">
        <v>530</v>
      </c>
      <c r="E1688" s="82" t="s">
        <v>529</v>
      </c>
      <c r="F1688" s="0" t="n">
        <v>1</v>
      </c>
      <c r="G1688" s="82" t="s">
        <v>524</v>
      </c>
      <c r="H1688" s="0" t="n">
        <v>23.76</v>
      </c>
      <c r="I1688" s="0" t="n">
        <v>10.32</v>
      </c>
      <c r="J1688" s="82" t="s">
        <v>528</v>
      </c>
      <c r="K1688" s="83" t="n">
        <v>23.76</v>
      </c>
      <c r="L1688" s="0" t="n">
        <v>881</v>
      </c>
      <c r="M1688" s="0" t="n">
        <v>763</v>
      </c>
      <c r="N1688" s="0" t="n">
        <v>1.154653</v>
      </c>
      <c r="O1688" s="0" t="n">
        <v>16</v>
      </c>
      <c r="P1688" s="0" t="n">
        <v>2</v>
      </c>
      <c r="Q1688" s="82" t="s">
        <v>527</v>
      </c>
      <c r="U1688" s="0" t="str">
        <f aca="false">IF(C1688="","",IF(COUNTIF(Campaigns!$A$7:$A$300,C1688)&gt;0,"✓",IF(N(K1688)=0,"– no spend","⚠ add to Campaigns tab")))</f>
        <v>✓</v>
      </c>
      <c r="V1688" s="83" t="n">
        <f aca="false">IF(K1688="","",K1688*IF(Settings!$B$22=Settings!$C$6,1,IF(Settings!$B$22="USD",1/INDEX(Settings!$B$29:$B$40,MONTH(A1688)),INDEX(Settings!$B$29:$B$40,MONTH(A1688)))))</f>
        <v>23.76</v>
      </c>
    </row>
    <row r="1689" customFormat="false" ht="15" hidden="false" customHeight="false" outlineLevel="0" collapsed="false">
      <c r="A1689" s="81" t="n">
        <v>46265</v>
      </c>
      <c r="B1689" s="81" t="n">
        <v>46265</v>
      </c>
      <c r="C1689" s="82" t="s">
        <v>184</v>
      </c>
      <c r="D1689" s="82" t="s">
        <v>530</v>
      </c>
      <c r="E1689" s="82" t="s">
        <v>532</v>
      </c>
      <c r="F1689" s="0" t="n">
        <v>44</v>
      </c>
      <c r="G1689" s="82" t="s">
        <v>535</v>
      </c>
      <c r="H1689" s="0" t="n">
        <v>0.26136364</v>
      </c>
      <c r="I1689" s="82" t="s">
        <v>525</v>
      </c>
      <c r="J1689" s="82" t="s">
        <v>526</v>
      </c>
      <c r="K1689" s="83" t="n">
        <v>11.5</v>
      </c>
      <c r="L1689" s="0" t="n">
        <v>1517</v>
      </c>
      <c r="M1689" s="0" t="n">
        <v>1510</v>
      </c>
      <c r="N1689" s="0" t="n">
        <v>1.004636</v>
      </c>
      <c r="O1689" s="0" t="n">
        <v>44</v>
      </c>
      <c r="Q1689" s="82" t="s">
        <v>527</v>
      </c>
      <c r="U1689" s="0" t="str">
        <f aca="false">IF(C1689="","",IF(COUNTIF(Campaigns!$A$7:$A$300,C1689)&gt;0,"✓",IF(N(K1689)=0,"– no spend","⚠ add to Campaigns tab")))</f>
        <v>✓</v>
      </c>
      <c r="V1689" s="83" t="n">
        <f aca="false">IF(K1689="","",K1689*IF(Settings!$B$22=Settings!$C$6,1,IF(Settings!$B$22="USD",1/INDEX(Settings!$B$29:$B$40,MONTH(A1689)),INDEX(Settings!$B$29:$B$40,MONTH(A1689)))))</f>
        <v>11.5</v>
      </c>
    </row>
    <row r="1690" customFormat="false" ht="15" hidden="false" customHeight="false" outlineLevel="0" collapsed="false">
      <c r="A1690" s="81" t="n">
        <v>46265</v>
      </c>
      <c r="B1690" s="81" t="n">
        <v>46265</v>
      </c>
      <c r="C1690" s="82" t="s">
        <v>169</v>
      </c>
      <c r="D1690" s="82" t="s">
        <v>530</v>
      </c>
      <c r="E1690" s="82" t="s">
        <v>529</v>
      </c>
      <c r="F1690" s="0" t="n">
        <v>10</v>
      </c>
      <c r="G1690" s="82" t="s">
        <v>531</v>
      </c>
      <c r="H1690" s="0" t="n">
        <v>8.223</v>
      </c>
      <c r="I1690" s="0" t="n">
        <v>41.29</v>
      </c>
      <c r="J1690" s="82" t="s">
        <v>528</v>
      </c>
      <c r="K1690" s="83" t="n">
        <v>82.23</v>
      </c>
      <c r="L1690" s="0" t="n">
        <v>4057</v>
      </c>
      <c r="M1690" s="0" t="n">
        <v>2762</v>
      </c>
      <c r="N1690" s="0" t="n">
        <v>1.468863</v>
      </c>
      <c r="O1690" s="0" t="n">
        <v>50</v>
      </c>
      <c r="P1690" s="0" t="n">
        <v>10</v>
      </c>
      <c r="Q1690" s="82" t="s">
        <v>527</v>
      </c>
      <c r="U1690" s="0" t="str">
        <f aca="false">IF(C1690="","",IF(COUNTIF(Campaigns!$A$7:$A$300,C1690)&gt;0,"✓",IF(N(K1690)=0,"– no spend","⚠ add to Campaigns tab")))</f>
        <v>✓</v>
      </c>
      <c r="V1690" s="83" t="n">
        <f aca="false">IF(K1690="","",K1690*IF(Settings!$B$22=Settings!$C$6,1,IF(Settings!$B$22="USD",1/INDEX(Settings!$B$29:$B$40,MONTH(A1690)),INDEX(Settings!$B$29:$B$40,MONTH(A1690)))))</f>
        <v>82.23</v>
      </c>
    </row>
    <row r="1691" customFormat="false" ht="15" hidden="false" customHeight="false" outlineLevel="0" collapsed="false">
      <c r="A1691" s="81" t="n">
        <v>46265</v>
      </c>
      <c r="B1691" s="81" t="n">
        <v>46265</v>
      </c>
      <c r="C1691" s="82" t="s">
        <v>181</v>
      </c>
      <c r="D1691" s="82" t="s">
        <v>530</v>
      </c>
      <c r="E1691" s="82" t="s">
        <v>529</v>
      </c>
      <c r="F1691" s="0" t="n">
        <v>3</v>
      </c>
      <c r="G1691" s="82" t="s">
        <v>524</v>
      </c>
      <c r="H1691" s="0" t="n">
        <v>7.06333333</v>
      </c>
      <c r="I1691" s="0" t="n">
        <v>10.32</v>
      </c>
      <c r="J1691" s="82" t="s">
        <v>528</v>
      </c>
      <c r="K1691" s="83" t="n">
        <v>21.19</v>
      </c>
      <c r="L1691" s="0" t="n">
        <v>1722</v>
      </c>
      <c r="M1691" s="0" t="n">
        <v>1468</v>
      </c>
      <c r="N1691" s="0" t="n">
        <v>1.173025</v>
      </c>
      <c r="O1691" s="0" t="n">
        <v>19</v>
      </c>
      <c r="P1691" s="0" t="n">
        <v>3</v>
      </c>
      <c r="Q1691" s="82" t="s">
        <v>527</v>
      </c>
      <c r="U1691" s="0" t="str">
        <f aca="false">IF(C1691="","",IF(COUNTIF(Campaigns!$A$7:$A$300,C1691)&gt;0,"✓",IF(N(K1691)=0,"– no spend","⚠ add to Campaigns tab")))</f>
        <v>✓</v>
      </c>
      <c r="V1691" s="83" t="n">
        <f aca="false">IF(K1691="","",K1691*IF(Settings!$B$22=Settings!$C$6,1,IF(Settings!$B$22="USD",1/INDEX(Settings!$B$29:$B$40,MONTH(A1691)),INDEX(Settings!$B$29:$B$40,MONTH(A1691)))))</f>
        <v>21.19</v>
      </c>
    </row>
    <row r="1692" customFormat="false" ht="15" hidden="false" customHeight="false" outlineLevel="0" collapsed="false">
      <c r="A1692" s="81" t="n">
        <v>46266</v>
      </c>
      <c r="B1692" s="81" t="n">
        <v>46266</v>
      </c>
      <c r="C1692" s="82" t="s">
        <v>177</v>
      </c>
      <c r="D1692" s="82" t="s">
        <v>530</v>
      </c>
      <c r="E1692" s="82" t="s">
        <v>529</v>
      </c>
      <c r="F1692" s="0" t="n">
        <v>6</v>
      </c>
      <c r="G1692" s="82" t="s">
        <v>524</v>
      </c>
      <c r="H1692" s="0" t="n">
        <v>6.81</v>
      </c>
      <c r="I1692" s="0" t="n">
        <v>20.65</v>
      </c>
      <c r="J1692" s="82" t="s">
        <v>528</v>
      </c>
      <c r="K1692" s="83" t="n">
        <v>40.86</v>
      </c>
      <c r="L1692" s="0" t="n">
        <v>5080</v>
      </c>
      <c r="M1692" s="0" t="n">
        <v>4071</v>
      </c>
      <c r="N1692" s="0" t="n">
        <v>1.247851</v>
      </c>
      <c r="O1692" s="0" t="n">
        <v>58</v>
      </c>
      <c r="P1692" s="0" t="n">
        <v>6</v>
      </c>
      <c r="Q1692" s="82" t="s">
        <v>527</v>
      </c>
      <c r="U1692" s="0" t="str">
        <f aca="false">IF(C1692="","",IF(COUNTIF(Campaigns!$A$7:$A$300,C1692)&gt;0,"✓",IF(N(K1692)=0,"– no spend","⚠ add to Campaigns tab")))</f>
        <v>✓</v>
      </c>
      <c r="V1692" s="83" t="n">
        <f aca="false">IF(K1692="","",K1692*IF(Settings!$B$22=Settings!$C$6,1,IF(Settings!$B$22="USD",1/INDEX(Settings!$B$29:$B$40,MONTH(A1692)),INDEX(Settings!$B$29:$B$40,MONTH(A1692)))))</f>
        <v>40.86</v>
      </c>
    </row>
    <row r="1693" customFormat="false" ht="15" hidden="false" customHeight="false" outlineLevel="0" collapsed="false">
      <c r="A1693" s="81" t="n">
        <v>46266</v>
      </c>
      <c r="B1693" s="81" t="n">
        <v>46266</v>
      </c>
      <c r="C1693" s="82" t="s">
        <v>180</v>
      </c>
      <c r="D1693" s="82" t="s">
        <v>530</v>
      </c>
      <c r="E1693" s="82" t="s">
        <v>529</v>
      </c>
      <c r="F1693" s="0" t="n">
        <v>1</v>
      </c>
      <c r="G1693" s="82" t="s">
        <v>524</v>
      </c>
      <c r="H1693" s="0" t="n">
        <v>22.73</v>
      </c>
      <c r="I1693" s="0" t="n">
        <v>10.32</v>
      </c>
      <c r="J1693" s="82" t="s">
        <v>528</v>
      </c>
      <c r="K1693" s="83" t="n">
        <v>22.73</v>
      </c>
      <c r="L1693" s="0" t="n">
        <v>2060</v>
      </c>
      <c r="M1693" s="0" t="n">
        <v>1675</v>
      </c>
      <c r="N1693" s="0" t="n">
        <v>1.229851</v>
      </c>
      <c r="O1693" s="0" t="n">
        <v>16</v>
      </c>
      <c r="P1693" s="0" t="n">
        <v>1</v>
      </c>
      <c r="Q1693" s="82" t="s">
        <v>527</v>
      </c>
      <c r="U1693" s="0" t="str">
        <f aca="false">IF(C1693="","",IF(COUNTIF(Campaigns!$A$7:$A$300,C1693)&gt;0,"✓",IF(N(K1693)=0,"– no spend","⚠ add to Campaigns tab")))</f>
        <v>✓</v>
      </c>
      <c r="V1693" s="83" t="n">
        <f aca="false">IF(K1693="","",K1693*IF(Settings!$B$22=Settings!$C$6,1,IF(Settings!$B$22="USD",1/INDEX(Settings!$B$29:$B$40,MONTH(A1693)),INDEX(Settings!$B$29:$B$40,MONTH(A1693)))))</f>
        <v>22.73</v>
      </c>
    </row>
    <row r="1694" customFormat="false" ht="15" hidden="false" customHeight="false" outlineLevel="0" collapsed="false">
      <c r="A1694" s="81" t="n">
        <v>46266</v>
      </c>
      <c r="B1694" s="81" t="n">
        <v>46266</v>
      </c>
      <c r="C1694" s="82" t="s">
        <v>172</v>
      </c>
      <c r="D1694" s="82" t="s">
        <v>530</v>
      </c>
      <c r="E1694" s="82" t="s">
        <v>529</v>
      </c>
      <c r="F1694" s="0" t="n">
        <v>3</v>
      </c>
      <c r="G1694" s="82" t="s">
        <v>524</v>
      </c>
      <c r="H1694" s="0" t="n">
        <v>15.27666667</v>
      </c>
      <c r="I1694" s="0" t="n">
        <v>20.65</v>
      </c>
      <c r="J1694" s="82" t="s">
        <v>528</v>
      </c>
      <c r="K1694" s="83" t="n">
        <v>45.83</v>
      </c>
      <c r="L1694" s="0" t="n">
        <v>1215</v>
      </c>
      <c r="M1694" s="0" t="n">
        <v>1105</v>
      </c>
      <c r="N1694" s="0" t="n">
        <v>1.099548</v>
      </c>
      <c r="O1694" s="0" t="n">
        <v>15</v>
      </c>
      <c r="P1694" s="0" t="n">
        <v>3</v>
      </c>
      <c r="Q1694" s="82" t="s">
        <v>527</v>
      </c>
      <c r="U1694" s="0" t="str">
        <f aca="false">IF(C1694="","",IF(COUNTIF(Campaigns!$A$7:$A$300,C1694)&gt;0,"✓",IF(N(K1694)=0,"– no spend","⚠ add to Campaigns tab")))</f>
        <v>✓</v>
      </c>
      <c r="V1694" s="83" t="n">
        <f aca="false">IF(K1694="","",K1694*IF(Settings!$B$22=Settings!$C$6,1,IF(Settings!$B$22="USD",1/INDEX(Settings!$B$29:$B$40,MONTH(A1694)),INDEX(Settings!$B$29:$B$40,MONTH(A1694)))))</f>
        <v>45.83</v>
      </c>
    </row>
    <row r="1695" customFormat="false" ht="15" hidden="false" customHeight="false" outlineLevel="0" collapsed="false">
      <c r="A1695" s="81" t="n">
        <v>46266</v>
      </c>
      <c r="B1695" s="81" t="n">
        <v>46266</v>
      </c>
      <c r="C1695" s="82" t="s">
        <v>173</v>
      </c>
      <c r="D1695" s="82" t="s">
        <v>530</v>
      </c>
      <c r="E1695" s="82" t="s">
        <v>529</v>
      </c>
      <c r="F1695" s="0" t="n">
        <v>1</v>
      </c>
      <c r="G1695" s="82" t="s">
        <v>524</v>
      </c>
      <c r="H1695" s="0" t="n">
        <v>56.55</v>
      </c>
      <c r="I1695" s="0" t="n">
        <v>25.65</v>
      </c>
      <c r="J1695" s="82" t="s">
        <v>528</v>
      </c>
      <c r="K1695" s="83" t="n">
        <v>56.55</v>
      </c>
      <c r="L1695" s="0" t="n">
        <v>1662</v>
      </c>
      <c r="M1695" s="0" t="n">
        <v>1416</v>
      </c>
      <c r="N1695" s="0" t="n">
        <v>1.173729</v>
      </c>
      <c r="O1695" s="0" t="n">
        <v>24</v>
      </c>
      <c r="P1695" s="0" t="n">
        <v>1</v>
      </c>
      <c r="Q1695" s="82" t="s">
        <v>527</v>
      </c>
      <c r="U1695" s="0" t="str">
        <f aca="false">IF(C1695="","",IF(COUNTIF(Campaigns!$A$7:$A$300,C1695)&gt;0,"✓",IF(N(K1695)=0,"– no spend","⚠ add to Campaigns tab")))</f>
        <v>✓</v>
      </c>
      <c r="V1695" s="83" t="n">
        <f aca="false">IF(K1695="","",K1695*IF(Settings!$B$22=Settings!$C$6,1,IF(Settings!$B$22="USD",1/INDEX(Settings!$B$29:$B$40,MONTH(A1695)),INDEX(Settings!$B$29:$B$40,MONTH(A1695)))))</f>
        <v>56.55</v>
      </c>
    </row>
    <row r="1696" customFormat="false" ht="15" hidden="false" customHeight="false" outlineLevel="0" collapsed="false">
      <c r="A1696" s="81" t="n">
        <v>46266</v>
      </c>
      <c r="B1696" s="81" t="n">
        <v>46266</v>
      </c>
      <c r="C1696" s="82" t="s">
        <v>178</v>
      </c>
      <c r="D1696" s="82" t="s">
        <v>530</v>
      </c>
      <c r="E1696" s="82" t="s">
        <v>529</v>
      </c>
      <c r="F1696" s="0" t="n">
        <v>7</v>
      </c>
      <c r="G1696" s="82" t="s">
        <v>524</v>
      </c>
      <c r="H1696" s="0" t="n">
        <v>5.45571429</v>
      </c>
      <c r="I1696" s="0" t="n">
        <v>15.48</v>
      </c>
      <c r="J1696" s="82" t="s">
        <v>528</v>
      </c>
      <c r="K1696" s="83" t="n">
        <v>38.19</v>
      </c>
      <c r="L1696" s="0" t="n">
        <v>1088</v>
      </c>
      <c r="M1696" s="0" t="n">
        <v>980</v>
      </c>
      <c r="N1696" s="0" t="n">
        <v>1.110204</v>
      </c>
      <c r="O1696" s="0" t="n">
        <v>24</v>
      </c>
      <c r="P1696" s="0" t="n">
        <v>7</v>
      </c>
      <c r="Q1696" s="82" t="s">
        <v>527</v>
      </c>
      <c r="U1696" s="0" t="str">
        <f aca="false">IF(C1696="","",IF(COUNTIF(Campaigns!$A$7:$A$300,C1696)&gt;0,"✓",IF(N(K1696)=0,"– no spend","⚠ add to Campaigns tab")))</f>
        <v>✓</v>
      </c>
      <c r="V1696" s="83" t="n">
        <f aca="false">IF(K1696="","",K1696*IF(Settings!$B$22=Settings!$C$6,1,IF(Settings!$B$22="USD",1/INDEX(Settings!$B$29:$B$40,MONTH(A1696)),INDEX(Settings!$B$29:$B$40,MONTH(A1696)))))</f>
        <v>38.19</v>
      </c>
    </row>
    <row r="1697" customFormat="false" ht="15" hidden="false" customHeight="false" outlineLevel="0" collapsed="false">
      <c r="A1697" s="81" t="n">
        <v>46266</v>
      </c>
      <c r="B1697" s="81" t="n">
        <v>46266</v>
      </c>
      <c r="C1697" s="82" t="s">
        <v>176</v>
      </c>
      <c r="D1697" s="82" t="s">
        <v>530</v>
      </c>
      <c r="E1697" s="82" t="s">
        <v>529</v>
      </c>
      <c r="F1697" s="0" t="n">
        <v>4</v>
      </c>
      <c r="G1697" s="82" t="s">
        <v>524</v>
      </c>
      <c r="H1697" s="0" t="n">
        <v>6.29</v>
      </c>
      <c r="I1697" s="0" t="n">
        <v>10.32</v>
      </c>
      <c r="J1697" s="82" t="s">
        <v>528</v>
      </c>
      <c r="K1697" s="83" t="n">
        <v>25.16</v>
      </c>
      <c r="L1697" s="0" t="n">
        <v>967</v>
      </c>
      <c r="M1697" s="0" t="n">
        <v>873</v>
      </c>
      <c r="N1697" s="0" t="n">
        <v>1.107675</v>
      </c>
      <c r="O1697" s="0" t="n">
        <v>15</v>
      </c>
      <c r="P1697" s="0" t="n">
        <v>4</v>
      </c>
      <c r="Q1697" s="82" t="s">
        <v>527</v>
      </c>
      <c r="U1697" s="0" t="str">
        <f aca="false">IF(C1697="","",IF(COUNTIF(Campaigns!$A$7:$A$300,C1697)&gt;0,"✓",IF(N(K1697)=0,"– no spend","⚠ add to Campaigns tab")))</f>
        <v>✓</v>
      </c>
      <c r="V1697" s="83" t="n">
        <f aca="false">IF(K1697="","",K1697*IF(Settings!$B$22=Settings!$C$6,1,IF(Settings!$B$22="USD",1/INDEX(Settings!$B$29:$B$40,MONTH(A1697)),INDEX(Settings!$B$29:$B$40,MONTH(A1697)))))</f>
        <v>25.16</v>
      </c>
    </row>
    <row r="1698" customFormat="false" ht="15" hidden="false" customHeight="false" outlineLevel="0" collapsed="false">
      <c r="A1698" s="81" t="n">
        <v>46266</v>
      </c>
      <c r="B1698" s="81" t="n">
        <v>46266</v>
      </c>
      <c r="C1698" s="82" t="s">
        <v>184</v>
      </c>
      <c r="D1698" s="82" t="s">
        <v>530</v>
      </c>
      <c r="E1698" s="82" t="s">
        <v>532</v>
      </c>
      <c r="F1698" s="0" t="n">
        <v>39</v>
      </c>
      <c r="G1698" s="82" t="s">
        <v>535</v>
      </c>
      <c r="H1698" s="0" t="n">
        <v>0.28717949</v>
      </c>
      <c r="I1698" s="82" t="s">
        <v>525</v>
      </c>
      <c r="J1698" s="82" t="s">
        <v>526</v>
      </c>
      <c r="K1698" s="83" t="n">
        <v>11.2</v>
      </c>
      <c r="L1698" s="0" t="n">
        <v>1035</v>
      </c>
      <c r="M1698" s="0" t="n">
        <v>1035</v>
      </c>
      <c r="N1698" s="0" t="n">
        <v>1</v>
      </c>
      <c r="O1698" s="0" t="n">
        <v>38</v>
      </c>
      <c r="Q1698" s="82" t="s">
        <v>527</v>
      </c>
      <c r="U1698" s="0" t="str">
        <f aca="false">IF(C1698="","",IF(COUNTIF(Campaigns!$A$7:$A$300,C1698)&gt;0,"✓",IF(N(K1698)=0,"– no spend","⚠ add to Campaigns tab")))</f>
        <v>✓</v>
      </c>
      <c r="V1698" s="83" t="n">
        <f aca="false">IF(K1698="","",K1698*IF(Settings!$B$22=Settings!$C$6,1,IF(Settings!$B$22="USD",1/INDEX(Settings!$B$29:$B$40,MONTH(A1698)),INDEX(Settings!$B$29:$B$40,MONTH(A1698)))))</f>
        <v>11.2</v>
      </c>
    </row>
    <row r="1699" customFormat="false" ht="15" hidden="false" customHeight="false" outlineLevel="0" collapsed="false">
      <c r="A1699" s="81" t="n">
        <v>46266</v>
      </c>
      <c r="B1699" s="81" t="n">
        <v>46266</v>
      </c>
      <c r="C1699" s="82" t="s">
        <v>169</v>
      </c>
      <c r="D1699" s="82" t="s">
        <v>530</v>
      </c>
      <c r="E1699" s="82" t="s">
        <v>529</v>
      </c>
      <c r="F1699" s="0" t="n">
        <v>8</v>
      </c>
      <c r="G1699" s="82" t="s">
        <v>531</v>
      </c>
      <c r="H1699" s="0" t="n">
        <v>10.8775</v>
      </c>
      <c r="I1699" s="0" t="n">
        <v>41.29</v>
      </c>
      <c r="J1699" s="82" t="s">
        <v>528</v>
      </c>
      <c r="K1699" s="83" t="n">
        <v>87.02</v>
      </c>
      <c r="L1699" s="0" t="n">
        <v>4478</v>
      </c>
      <c r="M1699" s="0" t="n">
        <v>3208</v>
      </c>
      <c r="N1699" s="0" t="n">
        <v>1.395885</v>
      </c>
      <c r="O1699" s="0" t="n">
        <v>57</v>
      </c>
      <c r="P1699" s="0" t="n">
        <v>8</v>
      </c>
      <c r="Q1699" s="82" t="s">
        <v>527</v>
      </c>
      <c r="U1699" s="0" t="str">
        <f aca="false">IF(C1699="","",IF(COUNTIF(Campaigns!$A$7:$A$300,C1699)&gt;0,"✓",IF(N(K1699)=0,"– no spend","⚠ add to Campaigns tab")))</f>
        <v>✓</v>
      </c>
      <c r="V1699" s="83" t="n">
        <f aca="false">IF(K1699="","",K1699*IF(Settings!$B$22=Settings!$C$6,1,IF(Settings!$B$22="USD",1/INDEX(Settings!$B$29:$B$40,MONTH(A1699)),INDEX(Settings!$B$29:$B$40,MONTH(A1699)))))</f>
        <v>87.02</v>
      </c>
    </row>
    <row r="1700" customFormat="false" ht="15" hidden="false" customHeight="false" outlineLevel="0" collapsed="false">
      <c r="A1700" s="81" t="n">
        <v>46266</v>
      </c>
      <c r="B1700" s="81" t="n">
        <v>46266</v>
      </c>
      <c r="C1700" s="82" t="s">
        <v>181</v>
      </c>
      <c r="D1700" s="82" t="s">
        <v>530</v>
      </c>
      <c r="E1700" s="82" t="s">
        <v>529</v>
      </c>
      <c r="F1700" s="0" t="n">
        <v>2</v>
      </c>
      <c r="G1700" s="82" t="s">
        <v>524</v>
      </c>
      <c r="H1700" s="0" t="n">
        <v>10.635</v>
      </c>
      <c r="I1700" s="0" t="n">
        <v>10.32</v>
      </c>
      <c r="J1700" s="82" t="s">
        <v>528</v>
      </c>
      <c r="K1700" s="83" t="n">
        <v>21.27</v>
      </c>
      <c r="L1700" s="0" t="n">
        <v>1581</v>
      </c>
      <c r="M1700" s="0" t="n">
        <v>1364</v>
      </c>
      <c r="N1700" s="0" t="n">
        <v>1.159091</v>
      </c>
      <c r="O1700" s="0" t="n">
        <v>18</v>
      </c>
      <c r="P1700" s="0" t="n">
        <v>2</v>
      </c>
      <c r="Q1700" s="82" t="s">
        <v>527</v>
      </c>
      <c r="U1700" s="0" t="str">
        <f aca="false">IF(C1700="","",IF(COUNTIF(Campaigns!$A$7:$A$300,C1700)&gt;0,"✓",IF(N(K1700)=0,"– no spend","⚠ add to Campaigns tab")))</f>
        <v>✓</v>
      </c>
      <c r="V1700" s="83" t="n">
        <f aca="false">IF(K1700="","",K1700*IF(Settings!$B$22=Settings!$C$6,1,IF(Settings!$B$22="USD",1/INDEX(Settings!$B$29:$B$40,MONTH(A1700)),INDEX(Settings!$B$29:$B$40,MONTH(A1700)))))</f>
        <v>21.27</v>
      </c>
    </row>
    <row r="1701" customFormat="false" ht="15" hidden="false" customHeight="false" outlineLevel="0" collapsed="false">
      <c r="A1701" s="81" t="n">
        <v>46267</v>
      </c>
      <c r="B1701" s="81" t="n">
        <v>46267</v>
      </c>
      <c r="C1701" s="82" t="s">
        <v>177</v>
      </c>
      <c r="D1701" s="82" t="s">
        <v>530</v>
      </c>
      <c r="E1701" s="82" t="s">
        <v>529</v>
      </c>
      <c r="F1701" s="0" t="n">
        <v>5</v>
      </c>
      <c r="G1701" s="82" t="s">
        <v>524</v>
      </c>
      <c r="H1701" s="0" t="n">
        <v>7.564</v>
      </c>
      <c r="I1701" s="0" t="n">
        <v>20.65</v>
      </c>
      <c r="J1701" s="82" t="s">
        <v>528</v>
      </c>
      <c r="K1701" s="83" t="n">
        <v>37.82</v>
      </c>
      <c r="L1701" s="0" t="n">
        <v>5029</v>
      </c>
      <c r="M1701" s="0" t="n">
        <v>4044</v>
      </c>
      <c r="N1701" s="0" t="n">
        <v>1.243571</v>
      </c>
      <c r="O1701" s="0" t="n">
        <v>66</v>
      </c>
      <c r="P1701" s="0" t="n">
        <v>5</v>
      </c>
      <c r="Q1701" s="82" t="s">
        <v>527</v>
      </c>
      <c r="U1701" s="0" t="str">
        <f aca="false">IF(C1701="","",IF(COUNTIF(Campaigns!$A$7:$A$300,C1701)&gt;0,"✓",IF(N(K1701)=0,"– no spend","⚠ add to Campaigns tab")))</f>
        <v>✓</v>
      </c>
      <c r="V1701" s="83" t="n">
        <f aca="false">IF(K1701="","",K1701*IF(Settings!$B$22=Settings!$C$6,1,IF(Settings!$B$22="USD",1/INDEX(Settings!$B$29:$B$40,MONTH(A1701)),INDEX(Settings!$B$29:$B$40,MONTH(A1701)))))</f>
        <v>37.82</v>
      </c>
    </row>
    <row r="1702" customFormat="false" ht="15" hidden="false" customHeight="false" outlineLevel="0" collapsed="false">
      <c r="A1702" s="81" t="n">
        <v>46267</v>
      </c>
      <c r="B1702" s="81" t="n">
        <v>46267</v>
      </c>
      <c r="C1702" s="82" t="s">
        <v>180</v>
      </c>
      <c r="D1702" s="82" t="s">
        <v>530</v>
      </c>
      <c r="E1702" s="82" t="s">
        <v>529</v>
      </c>
      <c r="I1702" s="0" t="n">
        <v>10.32</v>
      </c>
      <c r="J1702" s="82" t="s">
        <v>528</v>
      </c>
      <c r="K1702" s="83" t="n">
        <v>18.73</v>
      </c>
      <c r="L1702" s="0" t="n">
        <v>1610</v>
      </c>
      <c r="M1702" s="0" t="n">
        <v>1318</v>
      </c>
      <c r="N1702" s="0" t="n">
        <v>1.221548</v>
      </c>
      <c r="O1702" s="0" t="n">
        <v>20</v>
      </c>
      <c r="Q1702" s="82" t="s">
        <v>527</v>
      </c>
      <c r="U1702" s="0" t="str">
        <f aca="false">IF(C1702="","",IF(COUNTIF(Campaigns!$A$7:$A$300,C1702)&gt;0,"✓",IF(N(K1702)=0,"– no spend","⚠ add to Campaigns tab")))</f>
        <v>✓</v>
      </c>
      <c r="V1702" s="83" t="n">
        <f aca="false">IF(K1702="","",K1702*IF(Settings!$B$22=Settings!$C$6,1,IF(Settings!$B$22="USD",1/INDEX(Settings!$B$29:$B$40,MONTH(A1702)),INDEX(Settings!$B$29:$B$40,MONTH(A1702)))))</f>
        <v>18.73</v>
      </c>
    </row>
    <row r="1703" customFormat="false" ht="15" hidden="false" customHeight="false" outlineLevel="0" collapsed="false">
      <c r="A1703" s="81" t="n">
        <v>46267</v>
      </c>
      <c r="B1703" s="81" t="n">
        <v>46267</v>
      </c>
      <c r="C1703" s="82" t="s">
        <v>172</v>
      </c>
      <c r="D1703" s="82" t="s">
        <v>530</v>
      </c>
      <c r="E1703" s="82" t="s">
        <v>529</v>
      </c>
      <c r="F1703" s="0" t="n">
        <v>6</v>
      </c>
      <c r="G1703" s="82" t="s">
        <v>524</v>
      </c>
      <c r="H1703" s="0" t="n">
        <v>9.73166667</v>
      </c>
      <c r="I1703" s="0" t="n">
        <v>20.65</v>
      </c>
      <c r="J1703" s="82" t="s">
        <v>528</v>
      </c>
      <c r="K1703" s="83" t="n">
        <v>58.39</v>
      </c>
      <c r="L1703" s="0" t="n">
        <v>1509</v>
      </c>
      <c r="M1703" s="0" t="n">
        <v>1345</v>
      </c>
      <c r="N1703" s="0" t="n">
        <v>1.121933</v>
      </c>
      <c r="O1703" s="0" t="n">
        <v>23</v>
      </c>
      <c r="P1703" s="0" t="n">
        <v>6</v>
      </c>
      <c r="Q1703" s="82" t="s">
        <v>527</v>
      </c>
      <c r="U1703" s="0" t="str">
        <f aca="false">IF(C1703="","",IF(COUNTIF(Campaigns!$A$7:$A$300,C1703)&gt;0,"✓",IF(N(K1703)=0,"– no spend","⚠ add to Campaigns tab")))</f>
        <v>✓</v>
      </c>
      <c r="V1703" s="83" t="n">
        <f aca="false">IF(K1703="","",K1703*IF(Settings!$B$22=Settings!$C$6,1,IF(Settings!$B$22="USD",1/INDEX(Settings!$B$29:$B$40,MONTH(A1703)),INDEX(Settings!$B$29:$B$40,MONTH(A1703)))))</f>
        <v>58.39</v>
      </c>
    </row>
    <row r="1704" customFormat="false" ht="15" hidden="false" customHeight="false" outlineLevel="0" collapsed="false">
      <c r="A1704" s="81" t="n">
        <v>46267</v>
      </c>
      <c r="B1704" s="81" t="n">
        <v>46267</v>
      </c>
      <c r="C1704" s="82" t="s">
        <v>173</v>
      </c>
      <c r="D1704" s="82" t="s">
        <v>530</v>
      </c>
      <c r="E1704" s="82" t="s">
        <v>529</v>
      </c>
      <c r="F1704" s="0" t="n">
        <v>2</v>
      </c>
      <c r="G1704" s="82" t="s">
        <v>524</v>
      </c>
      <c r="H1704" s="0" t="n">
        <v>22.64</v>
      </c>
      <c r="I1704" s="0" t="n">
        <v>25.65</v>
      </c>
      <c r="J1704" s="82" t="s">
        <v>528</v>
      </c>
      <c r="K1704" s="83" t="n">
        <v>45.28</v>
      </c>
      <c r="L1704" s="0" t="n">
        <v>1455</v>
      </c>
      <c r="M1704" s="0" t="n">
        <v>1227</v>
      </c>
      <c r="N1704" s="0" t="n">
        <v>1.185819</v>
      </c>
      <c r="O1704" s="0" t="n">
        <v>33</v>
      </c>
      <c r="P1704" s="0" t="n">
        <v>3</v>
      </c>
      <c r="Q1704" s="82" t="s">
        <v>527</v>
      </c>
      <c r="U1704" s="0" t="str">
        <f aca="false">IF(C1704="","",IF(COUNTIF(Campaigns!$A$7:$A$300,C1704)&gt;0,"✓",IF(N(K1704)=0,"– no spend","⚠ add to Campaigns tab")))</f>
        <v>✓</v>
      </c>
      <c r="V1704" s="83" t="n">
        <f aca="false">IF(K1704="","",K1704*IF(Settings!$B$22=Settings!$C$6,1,IF(Settings!$B$22="USD",1/INDEX(Settings!$B$29:$B$40,MONTH(A1704)),INDEX(Settings!$B$29:$B$40,MONTH(A1704)))))</f>
        <v>45.28</v>
      </c>
    </row>
    <row r="1705" customFormat="false" ht="15" hidden="false" customHeight="false" outlineLevel="0" collapsed="false">
      <c r="A1705" s="81" t="n">
        <v>46267</v>
      </c>
      <c r="B1705" s="81" t="n">
        <v>46267</v>
      </c>
      <c r="C1705" s="82" t="s">
        <v>178</v>
      </c>
      <c r="D1705" s="82" t="s">
        <v>530</v>
      </c>
      <c r="E1705" s="82" t="s">
        <v>529</v>
      </c>
      <c r="F1705" s="0" t="n">
        <v>1</v>
      </c>
      <c r="G1705" s="82" t="s">
        <v>524</v>
      </c>
      <c r="H1705" s="0" t="n">
        <v>42.83</v>
      </c>
      <c r="I1705" s="0" t="n">
        <v>15.48</v>
      </c>
      <c r="J1705" s="82" t="s">
        <v>528</v>
      </c>
      <c r="K1705" s="83" t="n">
        <v>42.83</v>
      </c>
      <c r="L1705" s="0" t="n">
        <v>1265</v>
      </c>
      <c r="M1705" s="0" t="n">
        <v>1124</v>
      </c>
      <c r="N1705" s="0" t="n">
        <v>1.125445</v>
      </c>
      <c r="O1705" s="0" t="n">
        <v>32</v>
      </c>
      <c r="P1705" s="0" t="n">
        <v>1</v>
      </c>
      <c r="Q1705" s="82" t="s">
        <v>527</v>
      </c>
      <c r="U1705" s="0" t="str">
        <f aca="false">IF(C1705="","",IF(COUNTIF(Campaigns!$A$7:$A$300,C1705)&gt;0,"✓",IF(N(K1705)=0,"– no spend","⚠ add to Campaigns tab")))</f>
        <v>✓</v>
      </c>
      <c r="V1705" s="83" t="n">
        <f aca="false">IF(K1705="","",K1705*IF(Settings!$B$22=Settings!$C$6,1,IF(Settings!$B$22="USD",1/INDEX(Settings!$B$29:$B$40,MONTH(A1705)),INDEX(Settings!$B$29:$B$40,MONTH(A1705)))))</f>
        <v>42.83</v>
      </c>
    </row>
    <row r="1706" customFormat="false" ht="15" hidden="false" customHeight="false" outlineLevel="0" collapsed="false">
      <c r="A1706" s="81" t="n">
        <v>46267</v>
      </c>
      <c r="B1706" s="81" t="n">
        <v>46267</v>
      </c>
      <c r="C1706" s="82" t="s">
        <v>176</v>
      </c>
      <c r="D1706" s="82" t="s">
        <v>530</v>
      </c>
      <c r="E1706" s="82" t="s">
        <v>529</v>
      </c>
      <c r="F1706" s="0" t="n">
        <v>2</v>
      </c>
      <c r="G1706" s="82" t="s">
        <v>524</v>
      </c>
      <c r="H1706" s="0" t="n">
        <v>9.68</v>
      </c>
      <c r="I1706" s="0" t="n">
        <v>10.32</v>
      </c>
      <c r="J1706" s="82" t="s">
        <v>528</v>
      </c>
      <c r="K1706" s="83" t="n">
        <v>19.36</v>
      </c>
      <c r="L1706" s="0" t="n">
        <v>832</v>
      </c>
      <c r="M1706" s="0" t="n">
        <v>720</v>
      </c>
      <c r="N1706" s="0" t="n">
        <v>1.155556</v>
      </c>
      <c r="O1706" s="0" t="n">
        <v>18</v>
      </c>
      <c r="P1706" s="0" t="n">
        <v>2</v>
      </c>
      <c r="Q1706" s="82" t="s">
        <v>527</v>
      </c>
      <c r="U1706" s="0" t="str">
        <f aca="false">IF(C1706="","",IF(COUNTIF(Campaigns!$A$7:$A$300,C1706)&gt;0,"✓",IF(N(K1706)=0,"– no spend","⚠ add to Campaigns tab")))</f>
        <v>✓</v>
      </c>
      <c r="V1706" s="83" t="n">
        <f aca="false">IF(K1706="","",K1706*IF(Settings!$B$22=Settings!$C$6,1,IF(Settings!$B$22="USD",1/INDEX(Settings!$B$29:$B$40,MONTH(A1706)),INDEX(Settings!$B$29:$B$40,MONTH(A1706)))))</f>
        <v>19.36</v>
      </c>
    </row>
    <row r="1707" customFormat="false" ht="15" hidden="false" customHeight="false" outlineLevel="0" collapsed="false">
      <c r="A1707" s="81" t="n">
        <v>46267</v>
      </c>
      <c r="B1707" s="81" t="n">
        <v>46267</v>
      </c>
      <c r="C1707" s="82" t="s">
        <v>184</v>
      </c>
      <c r="D1707" s="82" t="s">
        <v>530</v>
      </c>
      <c r="E1707" s="82" t="s">
        <v>532</v>
      </c>
      <c r="F1707" s="0" t="n">
        <v>70</v>
      </c>
      <c r="G1707" s="82" t="s">
        <v>535</v>
      </c>
      <c r="H1707" s="0" t="n">
        <v>0.19185714</v>
      </c>
      <c r="I1707" s="82" t="s">
        <v>525</v>
      </c>
      <c r="J1707" s="82" t="s">
        <v>526</v>
      </c>
      <c r="K1707" s="83" t="n">
        <v>13.43</v>
      </c>
      <c r="L1707" s="0" t="n">
        <v>3418</v>
      </c>
      <c r="M1707" s="0" t="n">
        <v>3418</v>
      </c>
      <c r="N1707" s="0" t="n">
        <v>1</v>
      </c>
      <c r="O1707" s="0" t="n">
        <v>69</v>
      </c>
      <c r="Q1707" s="82" t="s">
        <v>527</v>
      </c>
      <c r="U1707" s="0" t="str">
        <f aca="false">IF(C1707="","",IF(COUNTIF(Campaigns!$A$7:$A$300,C1707)&gt;0,"✓",IF(N(K1707)=0,"– no spend","⚠ add to Campaigns tab")))</f>
        <v>✓</v>
      </c>
      <c r="V1707" s="83" t="n">
        <f aca="false">IF(K1707="","",K1707*IF(Settings!$B$22=Settings!$C$6,1,IF(Settings!$B$22="USD",1/INDEX(Settings!$B$29:$B$40,MONTH(A1707)),INDEX(Settings!$B$29:$B$40,MONTH(A1707)))))</f>
        <v>13.43</v>
      </c>
    </row>
    <row r="1708" customFormat="false" ht="15" hidden="false" customHeight="false" outlineLevel="0" collapsed="false">
      <c r="A1708" s="81" t="n">
        <v>46267</v>
      </c>
      <c r="B1708" s="81" t="n">
        <v>46267</v>
      </c>
      <c r="C1708" s="82" t="s">
        <v>169</v>
      </c>
      <c r="D1708" s="82" t="s">
        <v>530</v>
      </c>
      <c r="E1708" s="82" t="s">
        <v>529</v>
      </c>
      <c r="F1708" s="0" t="n">
        <v>8</v>
      </c>
      <c r="G1708" s="82" t="s">
        <v>531</v>
      </c>
      <c r="H1708" s="0" t="n">
        <v>8.72375</v>
      </c>
      <c r="I1708" s="0" t="n">
        <v>41.29</v>
      </c>
      <c r="J1708" s="82" t="s">
        <v>528</v>
      </c>
      <c r="K1708" s="83" t="n">
        <v>69.79</v>
      </c>
      <c r="L1708" s="0" t="n">
        <v>4054</v>
      </c>
      <c r="M1708" s="0" t="n">
        <v>2928</v>
      </c>
      <c r="N1708" s="0" t="n">
        <v>1.384563</v>
      </c>
      <c r="O1708" s="0" t="n">
        <v>40</v>
      </c>
      <c r="P1708" s="0" t="n">
        <v>8</v>
      </c>
      <c r="Q1708" s="82" t="s">
        <v>527</v>
      </c>
      <c r="U1708" s="0" t="str">
        <f aca="false">IF(C1708="","",IF(COUNTIF(Campaigns!$A$7:$A$300,C1708)&gt;0,"✓",IF(N(K1708)=0,"– no spend","⚠ add to Campaigns tab")))</f>
        <v>✓</v>
      </c>
      <c r="V1708" s="83" t="n">
        <f aca="false">IF(K1708="","",K1708*IF(Settings!$B$22=Settings!$C$6,1,IF(Settings!$B$22="USD",1/INDEX(Settings!$B$29:$B$40,MONTH(A1708)),INDEX(Settings!$B$29:$B$40,MONTH(A1708)))))</f>
        <v>69.79</v>
      </c>
    </row>
    <row r="1709" customFormat="false" ht="15" hidden="false" customHeight="false" outlineLevel="0" collapsed="false">
      <c r="A1709" s="81" t="n">
        <v>46267</v>
      </c>
      <c r="B1709" s="81" t="n">
        <v>46267</v>
      </c>
      <c r="C1709" s="82" t="s">
        <v>181</v>
      </c>
      <c r="D1709" s="82" t="s">
        <v>530</v>
      </c>
      <c r="E1709" s="82" t="s">
        <v>529</v>
      </c>
      <c r="I1709" s="0" t="n">
        <v>10.32</v>
      </c>
      <c r="J1709" s="82" t="s">
        <v>528</v>
      </c>
      <c r="K1709" s="83" t="n">
        <v>19.73</v>
      </c>
      <c r="L1709" s="0" t="n">
        <v>1490</v>
      </c>
      <c r="M1709" s="0" t="n">
        <v>1264</v>
      </c>
      <c r="N1709" s="0" t="n">
        <v>1.178797</v>
      </c>
      <c r="O1709" s="0" t="n">
        <v>11</v>
      </c>
      <c r="Q1709" s="82" t="s">
        <v>527</v>
      </c>
      <c r="U1709" s="0" t="str">
        <f aca="false">IF(C1709="","",IF(COUNTIF(Campaigns!$A$7:$A$300,C1709)&gt;0,"✓",IF(N(K1709)=0,"– no spend","⚠ add to Campaigns tab")))</f>
        <v>✓</v>
      </c>
      <c r="V1709" s="83" t="n">
        <f aca="false">IF(K1709="","",K1709*IF(Settings!$B$22=Settings!$C$6,1,IF(Settings!$B$22="USD",1/INDEX(Settings!$B$29:$B$40,MONTH(A1709)),INDEX(Settings!$B$29:$B$40,MONTH(A1709)))))</f>
        <v>19.73</v>
      </c>
    </row>
    <row r="1710" customFormat="false" ht="15" hidden="false" customHeight="false" outlineLevel="0" collapsed="false">
      <c r="A1710" s="81" t="n">
        <v>46268</v>
      </c>
      <c r="B1710" s="81" t="n">
        <v>46268</v>
      </c>
      <c r="C1710" s="82" t="s">
        <v>177</v>
      </c>
      <c r="D1710" s="82" t="s">
        <v>530</v>
      </c>
      <c r="E1710" s="82" t="s">
        <v>529</v>
      </c>
      <c r="F1710" s="0" t="n">
        <v>4</v>
      </c>
      <c r="G1710" s="82" t="s">
        <v>524</v>
      </c>
      <c r="H1710" s="0" t="n">
        <v>9.0875</v>
      </c>
      <c r="I1710" s="0" t="n">
        <v>20.65</v>
      </c>
      <c r="J1710" s="82" t="s">
        <v>528</v>
      </c>
      <c r="K1710" s="83" t="n">
        <v>36.35</v>
      </c>
      <c r="L1710" s="0" t="n">
        <v>4720</v>
      </c>
      <c r="M1710" s="0" t="n">
        <v>3493</v>
      </c>
      <c r="N1710" s="0" t="n">
        <v>1.351274</v>
      </c>
      <c r="O1710" s="0" t="n">
        <v>50</v>
      </c>
      <c r="P1710" s="0" t="n">
        <v>4</v>
      </c>
      <c r="Q1710" s="82" t="s">
        <v>527</v>
      </c>
      <c r="U1710" s="0" t="str">
        <f aca="false">IF(C1710="","",IF(COUNTIF(Campaigns!$A$7:$A$300,C1710)&gt;0,"✓",IF(N(K1710)=0,"– no spend","⚠ add to Campaigns tab")))</f>
        <v>✓</v>
      </c>
      <c r="V1710" s="83" t="n">
        <f aca="false">IF(K1710="","",K1710*IF(Settings!$B$22=Settings!$C$6,1,IF(Settings!$B$22="USD",1/INDEX(Settings!$B$29:$B$40,MONTH(A1710)),INDEX(Settings!$B$29:$B$40,MONTH(A1710)))))</f>
        <v>36.35</v>
      </c>
    </row>
    <row r="1711" customFormat="false" ht="15" hidden="false" customHeight="false" outlineLevel="0" collapsed="false">
      <c r="A1711" s="81" t="n">
        <v>46268</v>
      </c>
      <c r="B1711" s="81" t="n">
        <v>46268</v>
      </c>
      <c r="C1711" s="82" t="s">
        <v>180</v>
      </c>
      <c r="D1711" s="82" t="s">
        <v>530</v>
      </c>
      <c r="E1711" s="82" t="s">
        <v>529</v>
      </c>
      <c r="F1711" s="0" t="n">
        <v>3</v>
      </c>
      <c r="G1711" s="82" t="s">
        <v>524</v>
      </c>
      <c r="H1711" s="0" t="n">
        <v>5.59</v>
      </c>
      <c r="I1711" s="0" t="n">
        <v>10.32</v>
      </c>
      <c r="J1711" s="82" t="s">
        <v>528</v>
      </c>
      <c r="K1711" s="83" t="n">
        <v>16.77</v>
      </c>
      <c r="L1711" s="0" t="n">
        <v>1443</v>
      </c>
      <c r="M1711" s="0" t="n">
        <v>1138</v>
      </c>
      <c r="N1711" s="0" t="n">
        <v>1.268014</v>
      </c>
      <c r="O1711" s="0" t="n">
        <v>19</v>
      </c>
      <c r="P1711" s="0" t="n">
        <v>3</v>
      </c>
      <c r="Q1711" s="82" t="s">
        <v>527</v>
      </c>
      <c r="U1711" s="0" t="str">
        <f aca="false">IF(C1711="","",IF(COUNTIF(Campaigns!$A$7:$A$300,C1711)&gt;0,"✓",IF(N(K1711)=0,"– no spend","⚠ add to Campaigns tab")))</f>
        <v>✓</v>
      </c>
      <c r="V1711" s="83" t="n">
        <f aca="false">IF(K1711="","",K1711*IF(Settings!$B$22=Settings!$C$6,1,IF(Settings!$B$22="USD",1/INDEX(Settings!$B$29:$B$40,MONTH(A1711)),INDEX(Settings!$B$29:$B$40,MONTH(A1711)))))</f>
        <v>16.77</v>
      </c>
    </row>
    <row r="1712" customFormat="false" ht="15" hidden="false" customHeight="false" outlineLevel="0" collapsed="false">
      <c r="A1712" s="81" t="n">
        <v>46268</v>
      </c>
      <c r="B1712" s="81" t="n">
        <v>46268</v>
      </c>
      <c r="C1712" s="82" t="s">
        <v>172</v>
      </c>
      <c r="D1712" s="82" t="s">
        <v>530</v>
      </c>
      <c r="E1712" s="82" t="s">
        <v>529</v>
      </c>
      <c r="F1712" s="0" t="n">
        <v>4</v>
      </c>
      <c r="G1712" s="82" t="s">
        <v>524</v>
      </c>
      <c r="H1712" s="0" t="n">
        <v>10.775</v>
      </c>
      <c r="I1712" s="0" t="n">
        <v>20.65</v>
      </c>
      <c r="J1712" s="82" t="s">
        <v>528</v>
      </c>
      <c r="K1712" s="83" t="n">
        <v>43.1</v>
      </c>
      <c r="L1712" s="0" t="n">
        <v>1001</v>
      </c>
      <c r="M1712" s="0" t="n">
        <v>870</v>
      </c>
      <c r="N1712" s="0" t="n">
        <v>1.150575</v>
      </c>
      <c r="O1712" s="0" t="n">
        <v>16</v>
      </c>
      <c r="P1712" s="0" t="n">
        <v>4</v>
      </c>
      <c r="Q1712" s="82" t="s">
        <v>527</v>
      </c>
      <c r="U1712" s="0" t="str">
        <f aca="false">IF(C1712="","",IF(COUNTIF(Campaigns!$A$7:$A$300,C1712)&gt;0,"✓",IF(N(K1712)=0,"– no spend","⚠ add to Campaigns tab")))</f>
        <v>✓</v>
      </c>
      <c r="V1712" s="83" t="n">
        <f aca="false">IF(K1712="","",K1712*IF(Settings!$B$22=Settings!$C$6,1,IF(Settings!$B$22="USD",1/INDEX(Settings!$B$29:$B$40,MONTH(A1712)),INDEX(Settings!$B$29:$B$40,MONTH(A1712)))))</f>
        <v>43.1</v>
      </c>
    </row>
    <row r="1713" customFormat="false" ht="15" hidden="false" customHeight="false" outlineLevel="0" collapsed="false">
      <c r="A1713" s="81" t="n">
        <v>46268</v>
      </c>
      <c r="B1713" s="81" t="n">
        <v>46268</v>
      </c>
      <c r="C1713" s="82" t="s">
        <v>173</v>
      </c>
      <c r="D1713" s="82" t="s">
        <v>530</v>
      </c>
      <c r="E1713" s="82" t="s">
        <v>529</v>
      </c>
      <c r="F1713" s="0" t="n">
        <v>5</v>
      </c>
      <c r="G1713" s="82" t="s">
        <v>524</v>
      </c>
      <c r="H1713" s="0" t="n">
        <v>8.44</v>
      </c>
      <c r="I1713" s="0" t="n">
        <v>25.65</v>
      </c>
      <c r="J1713" s="82" t="s">
        <v>528</v>
      </c>
      <c r="K1713" s="83" t="n">
        <v>42.2</v>
      </c>
      <c r="L1713" s="0" t="n">
        <v>1304</v>
      </c>
      <c r="M1713" s="0" t="n">
        <v>1141</v>
      </c>
      <c r="N1713" s="0" t="n">
        <v>1.142857</v>
      </c>
      <c r="O1713" s="0" t="n">
        <v>22</v>
      </c>
      <c r="P1713" s="0" t="n">
        <v>5</v>
      </c>
      <c r="Q1713" s="82" t="s">
        <v>527</v>
      </c>
      <c r="U1713" s="0" t="str">
        <f aca="false">IF(C1713="","",IF(COUNTIF(Campaigns!$A$7:$A$300,C1713)&gt;0,"✓",IF(N(K1713)=0,"– no spend","⚠ add to Campaigns tab")))</f>
        <v>✓</v>
      </c>
      <c r="V1713" s="83" t="n">
        <f aca="false">IF(K1713="","",K1713*IF(Settings!$B$22=Settings!$C$6,1,IF(Settings!$B$22="USD",1/INDEX(Settings!$B$29:$B$40,MONTH(A1713)),INDEX(Settings!$B$29:$B$40,MONTH(A1713)))))</f>
        <v>42.2</v>
      </c>
    </row>
    <row r="1714" customFormat="false" ht="15" hidden="false" customHeight="false" outlineLevel="0" collapsed="false">
      <c r="A1714" s="81" t="n">
        <v>46268</v>
      </c>
      <c r="B1714" s="81" t="n">
        <v>46268</v>
      </c>
      <c r="C1714" s="82" t="s">
        <v>178</v>
      </c>
      <c r="D1714" s="82" t="s">
        <v>530</v>
      </c>
      <c r="E1714" s="82" t="s">
        <v>529</v>
      </c>
      <c r="F1714" s="0" t="n">
        <v>3</v>
      </c>
      <c r="G1714" s="82" t="s">
        <v>524</v>
      </c>
      <c r="H1714" s="0" t="n">
        <v>9.55666667</v>
      </c>
      <c r="I1714" s="0" t="n">
        <v>15.48</v>
      </c>
      <c r="J1714" s="82" t="s">
        <v>528</v>
      </c>
      <c r="K1714" s="83" t="n">
        <v>28.67</v>
      </c>
      <c r="L1714" s="0" t="n">
        <v>809</v>
      </c>
      <c r="M1714" s="0" t="n">
        <v>717</v>
      </c>
      <c r="N1714" s="0" t="n">
        <v>1.128312</v>
      </c>
      <c r="O1714" s="0" t="n">
        <v>21</v>
      </c>
      <c r="P1714" s="0" t="n">
        <v>3</v>
      </c>
      <c r="Q1714" s="82" t="s">
        <v>527</v>
      </c>
      <c r="U1714" s="0" t="str">
        <f aca="false">IF(C1714="","",IF(COUNTIF(Campaigns!$A$7:$A$300,C1714)&gt;0,"✓",IF(N(K1714)=0,"– no spend","⚠ add to Campaigns tab")))</f>
        <v>✓</v>
      </c>
      <c r="V1714" s="83" t="n">
        <f aca="false">IF(K1714="","",K1714*IF(Settings!$B$22=Settings!$C$6,1,IF(Settings!$B$22="USD",1/INDEX(Settings!$B$29:$B$40,MONTH(A1714)),INDEX(Settings!$B$29:$B$40,MONTH(A1714)))))</f>
        <v>28.67</v>
      </c>
    </row>
    <row r="1715" customFormat="false" ht="15" hidden="false" customHeight="false" outlineLevel="0" collapsed="false">
      <c r="A1715" s="81" t="n">
        <v>46268</v>
      </c>
      <c r="B1715" s="81" t="n">
        <v>46268</v>
      </c>
      <c r="C1715" s="82" t="s">
        <v>176</v>
      </c>
      <c r="D1715" s="82" t="s">
        <v>530</v>
      </c>
      <c r="E1715" s="82" t="s">
        <v>529</v>
      </c>
      <c r="F1715" s="0" t="n">
        <v>2</v>
      </c>
      <c r="G1715" s="82" t="s">
        <v>524</v>
      </c>
      <c r="H1715" s="0" t="n">
        <v>7.91</v>
      </c>
      <c r="I1715" s="0" t="n">
        <v>10.32</v>
      </c>
      <c r="J1715" s="82" t="s">
        <v>528</v>
      </c>
      <c r="K1715" s="83" t="n">
        <v>15.82</v>
      </c>
      <c r="L1715" s="0" t="n">
        <v>541</v>
      </c>
      <c r="M1715" s="0" t="n">
        <v>474</v>
      </c>
      <c r="N1715" s="0" t="n">
        <v>1.14135</v>
      </c>
      <c r="O1715" s="0" t="n">
        <v>10</v>
      </c>
      <c r="P1715" s="0" t="n">
        <v>2</v>
      </c>
      <c r="Q1715" s="82" t="s">
        <v>527</v>
      </c>
      <c r="U1715" s="0" t="str">
        <f aca="false">IF(C1715="","",IF(COUNTIF(Campaigns!$A$7:$A$300,C1715)&gt;0,"✓",IF(N(K1715)=0,"– no spend","⚠ add to Campaigns tab")))</f>
        <v>✓</v>
      </c>
      <c r="V1715" s="83" t="n">
        <f aca="false">IF(K1715="","",K1715*IF(Settings!$B$22=Settings!$C$6,1,IF(Settings!$B$22="USD",1/INDEX(Settings!$B$29:$B$40,MONTH(A1715)),INDEX(Settings!$B$29:$B$40,MONTH(A1715)))))</f>
        <v>15.82</v>
      </c>
    </row>
    <row r="1716" customFormat="false" ht="15" hidden="false" customHeight="false" outlineLevel="0" collapsed="false">
      <c r="A1716" s="81" t="n">
        <v>46268</v>
      </c>
      <c r="B1716" s="81" t="n">
        <v>46268</v>
      </c>
      <c r="C1716" s="82" t="s">
        <v>184</v>
      </c>
      <c r="D1716" s="82" t="s">
        <v>530</v>
      </c>
      <c r="E1716" s="82" t="s">
        <v>532</v>
      </c>
      <c r="F1716" s="0" t="n">
        <v>48</v>
      </c>
      <c r="G1716" s="82" t="s">
        <v>535</v>
      </c>
      <c r="H1716" s="0" t="n">
        <v>0.165625</v>
      </c>
      <c r="I1716" s="82" t="s">
        <v>525</v>
      </c>
      <c r="J1716" s="82" t="s">
        <v>526</v>
      </c>
      <c r="K1716" s="83" t="n">
        <v>7.95</v>
      </c>
      <c r="L1716" s="0" t="n">
        <v>879</v>
      </c>
      <c r="M1716" s="0" t="n">
        <v>876</v>
      </c>
      <c r="N1716" s="0" t="n">
        <v>1.003425</v>
      </c>
      <c r="O1716" s="0" t="n">
        <v>45</v>
      </c>
      <c r="Q1716" s="82" t="s">
        <v>527</v>
      </c>
      <c r="U1716" s="0" t="str">
        <f aca="false">IF(C1716="","",IF(COUNTIF(Campaigns!$A$7:$A$300,C1716)&gt;0,"✓",IF(N(K1716)=0,"– no spend","⚠ add to Campaigns tab")))</f>
        <v>✓</v>
      </c>
      <c r="V1716" s="83" t="n">
        <f aca="false">IF(K1716="","",K1716*IF(Settings!$B$22=Settings!$C$6,1,IF(Settings!$B$22="USD",1/INDEX(Settings!$B$29:$B$40,MONTH(A1716)),INDEX(Settings!$B$29:$B$40,MONTH(A1716)))))</f>
        <v>7.95</v>
      </c>
    </row>
    <row r="1717" customFormat="false" ht="15" hidden="false" customHeight="false" outlineLevel="0" collapsed="false">
      <c r="A1717" s="81" t="n">
        <v>46268</v>
      </c>
      <c r="B1717" s="81" t="n">
        <v>46268</v>
      </c>
      <c r="C1717" s="82" t="s">
        <v>169</v>
      </c>
      <c r="D1717" s="82" t="s">
        <v>530</v>
      </c>
      <c r="E1717" s="82" t="s">
        <v>529</v>
      </c>
      <c r="F1717" s="0" t="n">
        <v>9</v>
      </c>
      <c r="G1717" s="82" t="s">
        <v>531</v>
      </c>
      <c r="H1717" s="0" t="n">
        <v>9.24444444</v>
      </c>
      <c r="I1717" s="0" t="n">
        <v>41.29</v>
      </c>
      <c r="J1717" s="82" t="s">
        <v>528</v>
      </c>
      <c r="K1717" s="83" t="n">
        <v>83.2</v>
      </c>
      <c r="L1717" s="0" t="n">
        <v>4557</v>
      </c>
      <c r="M1717" s="0" t="n">
        <v>3144</v>
      </c>
      <c r="N1717" s="0" t="n">
        <v>1.449427</v>
      </c>
      <c r="O1717" s="0" t="n">
        <v>74</v>
      </c>
      <c r="P1717" s="0" t="n">
        <v>9</v>
      </c>
      <c r="Q1717" s="82" t="s">
        <v>527</v>
      </c>
      <c r="U1717" s="0" t="str">
        <f aca="false">IF(C1717="","",IF(COUNTIF(Campaigns!$A$7:$A$300,C1717)&gt;0,"✓",IF(N(K1717)=0,"– no spend","⚠ add to Campaigns tab")))</f>
        <v>✓</v>
      </c>
      <c r="V1717" s="83" t="n">
        <f aca="false">IF(K1717="","",K1717*IF(Settings!$B$22=Settings!$C$6,1,IF(Settings!$B$22="USD",1/INDEX(Settings!$B$29:$B$40,MONTH(A1717)),INDEX(Settings!$B$29:$B$40,MONTH(A1717)))))</f>
        <v>83.2</v>
      </c>
    </row>
    <row r="1718" customFormat="false" ht="15" hidden="false" customHeight="false" outlineLevel="0" collapsed="false">
      <c r="A1718" s="81" t="n">
        <v>46268</v>
      </c>
      <c r="B1718" s="81" t="n">
        <v>46268</v>
      </c>
      <c r="C1718" s="82" t="s">
        <v>181</v>
      </c>
      <c r="D1718" s="82" t="s">
        <v>530</v>
      </c>
      <c r="E1718" s="82" t="s">
        <v>529</v>
      </c>
      <c r="F1718" s="0" t="n">
        <v>2</v>
      </c>
      <c r="G1718" s="82" t="s">
        <v>524</v>
      </c>
      <c r="H1718" s="0" t="n">
        <v>9.23</v>
      </c>
      <c r="I1718" s="0" t="n">
        <v>10.32</v>
      </c>
      <c r="J1718" s="82" t="s">
        <v>528</v>
      </c>
      <c r="K1718" s="83" t="n">
        <v>18.46</v>
      </c>
      <c r="L1718" s="0" t="n">
        <v>1134</v>
      </c>
      <c r="M1718" s="0" t="n">
        <v>955</v>
      </c>
      <c r="N1718" s="0" t="n">
        <v>1.187435</v>
      </c>
      <c r="O1718" s="0" t="n">
        <v>17</v>
      </c>
      <c r="P1718" s="0" t="n">
        <v>2</v>
      </c>
      <c r="Q1718" s="82" t="s">
        <v>527</v>
      </c>
      <c r="U1718" s="0" t="str">
        <f aca="false">IF(C1718="","",IF(COUNTIF(Campaigns!$A$7:$A$300,C1718)&gt;0,"✓",IF(N(K1718)=0,"– no spend","⚠ add to Campaigns tab")))</f>
        <v>✓</v>
      </c>
      <c r="V1718" s="83" t="n">
        <f aca="false">IF(K1718="","",K1718*IF(Settings!$B$22=Settings!$C$6,1,IF(Settings!$B$22="USD",1/INDEX(Settings!$B$29:$B$40,MONTH(A1718)),INDEX(Settings!$B$29:$B$40,MONTH(A1718)))))</f>
        <v>18.46</v>
      </c>
    </row>
    <row r="1719" customFormat="false" ht="15" hidden="false" customHeight="false" outlineLevel="0" collapsed="false">
      <c r="A1719" s="81" t="n">
        <v>46269</v>
      </c>
      <c r="B1719" s="81" t="n">
        <v>46269</v>
      </c>
      <c r="C1719" s="82" t="s">
        <v>177</v>
      </c>
      <c r="D1719" s="82" t="s">
        <v>530</v>
      </c>
      <c r="E1719" s="82" t="s">
        <v>529</v>
      </c>
      <c r="F1719" s="0" t="n">
        <v>7</v>
      </c>
      <c r="G1719" s="82" t="s">
        <v>524</v>
      </c>
      <c r="H1719" s="0" t="n">
        <v>4.98571429</v>
      </c>
      <c r="I1719" s="0" t="n">
        <v>20.65</v>
      </c>
      <c r="J1719" s="82" t="s">
        <v>528</v>
      </c>
      <c r="K1719" s="83" t="n">
        <v>34.9</v>
      </c>
      <c r="L1719" s="0" t="n">
        <v>3562</v>
      </c>
      <c r="M1719" s="0" t="n">
        <v>2944</v>
      </c>
      <c r="N1719" s="0" t="n">
        <v>1.209918</v>
      </c>
      <c r="O1719" s="0" t="n">
        <v>52</v>
      </c>
      <c r="P1719" s="0" t="n">
        <v>7</v>
      </c>
      <c r="Q1719" s="82" t="s">
        <v>527</v>
      </c>
      <c r="U1719" s="0" t="str">
        <f aca="false">IF(C1719="","",IF(COUNTIF(Campaigns!$A$7:$A$300,C1719)&gt;0,"✓",IF(N(K1719)=0,"– no spend","⚠ add to Campaigns tab")))</f>
        <v>✓</v>
      </c>
      <c r="V1719" s="83" t="n">
        <f aca="false">IF(K1719="","",K1719*IF(Settings!$B$22=Settings!$C$6,1,IF(Settings!$B$22="USD",1/INDEX(Settings!$B$29:$B$40,MONTH(A1719)),INDEX(Settings!$B$29:$B$40,MONTH(A1719)))))</f>
        <v>34.9</v>
      </c>
    </row>
    <row r="1720" customFormat="false" ht="15" hidden="false" customHeight="false" outlineLevel="0" collapsed="false">
      <c r="A1720" s="81" t="n">
        <v>46269</v>
      </c>
      <c r="B1720" s="81" t="n">
        <v>46269</v>
      </c>
      <c r="C1720" s="82" t="s">
        <v>180</v>
      </c>
      <c r="D1720" s="82" t="s">
        <v>530</v>
      </c>
      <c r="E1720" s="82" t="s">
        <v>529</v>
      </c>
      <c r="F1720" s="0" t="n">
        <v>1</v>
      </c>
      <c r="G1720" s="82" t="s">
        <v>524</v>
      </c>
      <c r="H1720" s="0" t="n">
        <v>13.94</v>
      </c>
      <c r="I1720" s="0" t="n">
        <v>10.32</v>
      </c>
      <c r="J1720" s="82" t="s">
        <v>528</v>
      </c>
      <c r="K1720" s="83" t="n">
        <v>13.94</v>
      </c>
      <c r="L1720" s="0" t="n">
        <v>995</v>
      </c>
      <c r="M1720" s="0" t="n">
        <v>783</v>
      </c>
      <c r="N1720" s="0" t="n">
        <v>1.270754</v>
      </c>
      <c r="O1720" s="0" t="n">
        <v>18</v>
      </c>
      <c r="Q1720" s="82" t="s">
        <v>527</v>
      </c>
      <c r="U1720" s="0" t="str">
        <f aca="false">IF(C1720="","",IF(COUNTIF(Campaigns!$A$7:$A$300,C1720)&gt;0,"✓",IF(N(K1720)=0,"– no spend","⚠ add to Campaigns tab")))</f>
        <v>✓</v>
      </c>
      <c r="V1720" s="83" t="n">
        <f aca="false">IF(K1720="","",K1720*IF(Settings!$B$22=Settings!$C$6,1,IF(Settings!$B$22="USD",1/INDEX(Settings!$B$29:$B$40,MONTH(A1720)),INDEX(Settings!$B$29:$B$40,MONTH(A1720)))))</f>
        <v>13.94</v>
      </c>
    </row>
    <row r="1721" customFormat="false" ht="15" hidden="false" customHeight="false" outlineLevel="0" collapsed="false">
      <c r="A1721" s="81" t="n">
        <v>46269</v>
      </c>
      <c r="B1721" s="81" t="n">
        <v>46269</v>
      </c>
      <c r="C1721" s="82" t="s">
        <v>172</v>
      </c>
      <c r="D1721" s="82" t="s">
        <v>530</v>
      </c>
      <c r="E1721" s="82" t="s">
        <v>529</v>
      </c>
      <c r="F1721" s="0" t="n">
        <v>2</v>
      </c>
      <c r="G1721" s="82" t="s">
        <v>524</v>
      </c>
      <c r="H1721" s="0" t="n">
        <v>15.185</v>
      </c>
      <c r="I1721" s="0" t="n">
        <v>20.65</v>
      </c>
      <c r="J1721" s="82" t="s">
        <v>528</v>
      </c>
      <c r="K1721" s="83" t="n">
        <v>30.37</v>
      </c>
      <c r="L1721" s="0" t="n">
        <v>589</v>
      </c>
      <c r="M1721" s="0" t="n">
        <v>516</v>
      </c>
      <c r="N1721" s="0" t="n">
        <v>1.141473</v>
      </c>
      <c r="O1721" s="0" t="n">
        <v>13</v>
      </c>
      <c r="P1721" s="0" t="n">
        <v>3</v>
      </c>
      <c r="Q1721" s="82" t="s">
        <v>527</v>
      </c>
      <c r="U1721" s="0" t="str">
        <f aca="false">IF(C1721="","",IF(COUNTIF(Campaigns!$A$7:$A$300,C1721)&gt;0,"✓",IF(N(K1721)=0,"– no spend","⚠ add to Campaigns tab")))</f>
        <v>✓</v>
      </c>
      <c r="V1721" s="83" t="n">
        <f aca="false">IF(K1721="","",K1721*IF(Settings!$B$22=Settings!$C$6,1,IF(Settings!$B$22="USD",1/INDEX(Settings!$B$29:$B$40,MONTH(A1721)),INDEX(Settings!$B$29:$B$40,MONTH(A1721)))))</f>
        <v>30.37</v>
      </c>
    </row>
    <row r="1722" customFormat="false" ht="15" hidden="false" customHeight="false" outlineLevel="0" collapsed="false">
      <c r="A1722" s="81" t="n">
        <v>46269</v>
      </c>
      <c r="B1722" s="81" t="n">
        <v>46269</v>
      </c>
      <c r="C1722" s="82" t="s">
        <v>173</v>
      </c>
      <c r="D1722" s="82" t="s">
        <v>530</v>
      </c>
      <c r="E1722" s="82" t="s">
        <v>529</v>
      </c>
      <c r="F1722" s="0" t="n">
        <v>3</v>
      </c>
      <c r="G1722" s="82" t="s">
        <v>524</v>
      </c>
      <c r="H1722" s="0" t="n">
        <v>13.51333333</v>
      </c>
      <c r="I1722" s="0" t="n">
        <v>25.65</v>
      </c>
      <c r="J1722" s="82" t="s">
        <v>528</v>
      </c>
      <c r="K1722" s="83" t="n">
        <v>40.54</v>
      </c>
      <c r="L1722" s="0" t="n">
        <v>993</v>
      </c>
      <c r="M1722" s="0" t="n">
        <v>883</v>
      </c>
      <c r="N1722" s="0" t="n">
        <v>1.124575</v>
      </c>
      <c r="O1722" s="0" t="n">
        <v>21</v>
      </c>
      <c r="P1722" s="0" t="n">
        <v>3</v>
      </c>
      <c r="Q1722" s="82" t="s">
        <v>527</v>
      </c>
      <c r="U1722" s="0" t="str">
        <f aca="false">IF(C1722="","",IF(COUNTIF(Campaigns!$A$7:$A$300,C1722)&gt;0,"✓",IF(N(K1722)=0,"– no spend","⚠ add to Campaigns tab")))</f>
        <v>✓</v>
      </c>
      <c r="V1722" s="83" t="n">
        <f aca="false">IF(K1722="","",K1722*IF(Settings!$B$22=Settings!$C$6,1,IF(Settings!$B$22="USD",1/INDEX(Settings!$B$29:$B$40,MONTH(A1722)),INDEX(Settings!$B$29:$B$40,MONTH(A1722)))))</f>
        <v>40.54</v>
      </c>
    </row>
    <row r="1723" customFormat="false" ht="15" hidden="false" customHeight="false" outlineLevel="0" collapsed="false">
      <c r="A1723" s="81" t="n">
        <v>46269</v>
      </c>
      <c r="B1723" s="81" t="n">
        <v>46269</v>
      </c>
      <c r="C1723" s="82" t="s">
        <v>178</v>
      </c>
      <c r="D1723" s="82" t="s">
        <v>530</v>
      </c>
      <c r="E1723" s="82" t="s">
        <v>529</v>
      </c>
      <c r="F1723" s="0" t="n">
        <v>1</v>
      </c>
      <c r="G1723" s="82" t="s">
        <v>524</v>
      </c>
      <c r="H1723" s="0" t="n">
        <v>20.35</v>
      </c>
      <c r="I1723" s="0" t="n">
        <v>15.48</v>
      </c>
      <c r="J1723" s="82" t="s">
        <v>528</v>
      </c>
      <c r="K1723" s="83" t="n">
        <v>20.35</v>
      </c>
      <c r="L1723" s="0" t="n">
        <v>520</v>
      </c>
      <c r="M1723" s="0" t="n">
        <v>441</v>
      </c>
      <c r="N1723" s="0" t="n">
        <v>1.179138</v>
      </c>
      <c r="O1723" s="0" t="n">
        <v>6</v>
      </c>
      <c r="P1723" s="0" t="n">
        <v>1</v>
      </c>
      <c r="Q1723" s="82" t="s">
        <v>527</v>
      </c>
      <c r="U1723" s="0" t="str">
        <f aca="false">IF(C1723="","",IF(COUNTIF(Campaigns!$A$7:$A$300,C1723)&gt;0,"✓",IF(N(K1723)=0,"– no spend","⚠ add to Campaigns tab")))</f>
        <v>✓</v>
      </c>
      <c r="V1723" s="83" t="n">
        <f aca="false">IF(K1723="","",K1723*IF(Settings!$B$22=Settings!$C$6,1,IF(Settings!$B$22="USD",1/INDEX(Settings!$B$29:$B$40,MONTH(A1723)),INDEX(Settings!$B$29:$B$40,MONTH(A1723)))))</f>
        <v>20.35</v>
      </c>
    </row>
    <row r="1724" customFormat="false" ht="15" hidden="false" customHeight="false" outlineLevel="0" collapsed="false">
      <c r="A1724" s="81" t="n">
        <v>46269</v>
      </c>
      <c r="B1724" s="81" t="n">
        <v>46269</v>
      </c>
      <c r="C1724" s="82" t="s">
        <v>176</v>
      </c>
      <c r="D1724" s="82" t="s">
        <v>530</v>
      </c>
      <c r="E1724" s="82" t="s">
        <v>529</v>
      </c>
      <c r="F1724" s="0" t="n">
        <v>3</v>
      </c>
      <c r="G1724" s="82" t="s">
        <v>524</v>
      </c>
      <c r="H1724" s="0" t="n">
        <v>4.05666667</v>
      </c>
      <c r="I1724" s="0" t="n">
        <v>10.32</v>
      </c>
      <c r="J1724" s="82" t="s">
        <v>528</v>
      </c>
      <c r="K1724" s="83" t="n">
        <v>12.17</v>
      </c>
      <c r="L1724" s="0" t="n">
        <v>501</v>
      </c>
      <c r="M1724" s="0" t="n">
        <v>426</v>
      </c>
      <c r="N1724" s="0" t="n">
        <v>1.176056</v>
      </c>
      <c r="O1724" s="0" t="n">
        <v>6</v>
      </c>
      <c r="P1724" s="0" t="n">
        <v>3</v>
      </c>
      <c r="Q1724" s="82" t="s">
        <v>527</v>
      </c>
      <c r="U1724" s="0" t="str">
        <f aca="false">IF(C1724="","",IF(COUNTIF(Campaigns!$A$7:$A$300,C1724)&gt;0,"✓",IF(N(K1724)=0,"– no spend","⚠ add to Campaigns tab")))</f>
        <v>✓</v>
      </c>
      <c r="V1724" s="83" t="n">
        <f aca="false">IF(K1724="","",K1724*IF(Settings!$B$22=Settings!$C$6,1,IF(Settings!$B$22="USD",1/INDEX(Settings!$B$29:$B$40,MONTH(A1724)),INDEX(Settings!$B$29:$B$40,MONTH(A1724)))))</f>
        <v>12.17</v>
      </c>
    </row>
    <row r="1725" customFormat="false" ht="15" hidden="false" customHeight="false" outlineLevel="0" collapsed="false">
      <c r="A1725" s="81" t="n">
        <v>46269</v>
      </c>
      <c r="B1725" s="81" t="n">
        <v>46269</v>
      </c>
      <c r="C1725" s="82" t="s">
        <v>184</v>
      </c>
      <c r="D1725" s="82" t="s">
        <v>530</v>
      </c>
      <c r="E1725" s="82" t="s">
        <v>532</v>
      </c>
      <c r="F1725" s="0" t="n">
        <v>29</v>
      </c>
      <c r="G1725" s="82" t="s">
        <v>535</v>
      </c>
      <c r="H1725" s="0" t="n">
        <v>0.27</v>
      </c>
      <c r="I1725" s="82" t="s">
        <v>525</v>
      </c>
      <c r="J1725" s="82" t="s">
        <v>526</v>
      </c>
      <c r="K1725" s="83" t="n">
        <v>7.83</v>
      </c>
      <c r="L1725" s="0" t="n">
        <v>610</v>
      </c>
      <c r="M1725" s="0" t="n">
        <v>610</v>
      </c>
      <c r="N1725" s="0" t="n">
        <v>1</v>
      </c>
      <c r="O1725" s="0" t="n">
        <v>28</v>
      </c>
      <c r="Q1725" s="82" t="s">
        <v>527</v>
      </c>
      <c r="U1725" s="0" t="str">
        <f aca="false">IF(C1725="","",IF(COUNTIF(Campaigns!$A$7:$A$300,C1725)&gt;0,"✓",IF(N(K1725)=0,"– no spend","⚠ add to Campaigns tab")))</f>
        <v>✓</v>
      </c>
      <c r="V1725" s="83" t="n">
        <f aca="false">IF(K1725="","",K1725*IF(Settings!$B$22=Settings!$C$6,1,IF(Settings!$B$22="USD",1/INDEX(Settings!$B$29:$B$40,MONTH(A1725)),INDEX(Settings!$B$29:$B$40,MONTH(A1725)))))</f>
        <v>7.83</v>
      </c>
    </row>
    <row r="1726" customFormat="false" ht="15" hidden="false" customHeight="false" outlineLevel="0" collapsed="false">
      <c r="A1726" s="81" t="n">
        <v>46269</v>
      </c>
      <c r="B1726" s="81" t="n">
        <v>46269</v>
      </c>
      <c r="C1726" s="82" t="s">
        <v>169</v>
      </c>
      <c r="D1726" s="82" t="s">
        <v>530</v>
      </c>
      <c r="E1726" s="82" t="s">
        <v>529</v>
      </c>
      <c r="F1726" s="0" t="n">
        <v>2</v>
      </c>
      <c r="G1726" s="82" t="s">
        <v>531</v>
      </c>
      <c r="H1726" s="0" t="n">
        <v>32.775</v>
      </c>
      <c r="I1726" s="0" t="n">
        <v>41.29</v>
      </c>
      <c r="J1726" s="82" t="s">
        <v>528</v>
      </c>
      <c r="K1726" s="83" t="n">
        <v>65.55</v>
      </c>
      <c r="L1726" s="0" t="n">
        <v>3805</v>
      </c>
      <c r="M1726" s="0" t="n">
        <v>2797</v>
      </c>
      <c r="N1726" s="0" t="n">
        <v>1.360386</v>
      </c>
      <c r="O1726" s="0" t="n">
        <v>43</v>
      </c>
      <c r="P1726" s="0" t="n">
        <v>2</v>
      </c>
      <c r="Q1726" s="82" t="s">
        <v>527</v>
      </c>
      <c r="U1726" s="0" t="str">
        <f aca="false">IF(C1726="","",IF(COUNTIF(Campaigns!$A$7:$A$300,C1726)&gt;0,"✓",IF(N(K1726)=0,"– no spend","⚠ add to Campaigns tab")))</f>
        <v>✓</v>
      </c>
      <c r="V1726" s="83" t="n">
        <f aca="false">IF(K1726="","",K1726*IF(Settings!$B$22=Settings!$C$6,1,IF(Settings!$B$22="USD",1/INDEX(Settings!$B$29:$B$40,MONTH(A1726)),INDEX(Settings!$B$29:$B$40,MONTH(A1726)))))</f>
        <v>65.55</v>
      </c>
    </row>
    <row r="1727" customFormat="false" ht="15" hidden="false" customHeight="false" outlineLevel="0" collapsed="false">
      <c r="A1727" s="81" t="n">
        <v>46269</v>
      </c>
      <c r="B1727" s="81" t="n">
        <v>46269</v>
      </c>
      <c r="C1727" s="82" t="s">
        <v>181</v>
      </c>
      <c r="D1727" s="82" t="s">
        <v>530</v>
      </c>
      <c r="E1727" s="82" t="s">
        <v>529</v>
      </c>
      <c r="F1727" s="0" t="n">
        <v>1</v>
      </c>
      <c r="G1727" s="82" t="s">
        <v>524</v>
      </c>
      <c r="H1727" s="0" t="n">
        <v>16.22</v>
      </c>
      <c r="I1727" s="0" t="n">
        <v>10.32</v>
      </c>
      <c r="J1727" s="82" t="s">
        <v>528</v>
      </c>
      <c r="K1727" s="83" t="n">
        <v>16.22</v>
      </c>
      <c r="L1727" s="0" t="n">
        <v>1051</v>
      </c>
      <c r="M1727" s="0" t="n">
        <v>948</v>
      </c>
      <c r="N1727" s="0" t="n">
        <v>1.10865</v>
      </c>
      <c r="O1727" s="0" t="n">
        <v>12</v>
      </c>
      <c r="P1727" s="0" t="n">
        <v>1</v>
      </c>
      <c r="Q1727" s="82" t="s">
        <v>527</v>
      </c>
      <c r="U1727" s="0" t="str">
        <f aca="false">IF(C1727="","",IF(COUNTIF(Campaigns!$A$7:$A$300,C1727)&gt;0,"✓",IF(N(K1727)=0,"– no spend","⚠ add to Campaigns tab")))</f>
        <v>✓</v>
      </c>
      <c r="V1727" s="83" t="n">
        <f aca="false">IF(K1727="","",K1727*IF(Settings!$B$22=Settings!$C$6,1,IF(Settings!$B$22="USD",1/INDEX(Settings!$B$29:$B$40,MONTH(A1727)),INDEX(Settings!$B$29:$B$40,MONTH(A1727)))))</f>
        <v>16.22</v>
      </c>
    </row>
    <row r="1728" customFormat="false" ht="15" hidden="false" customHeight="false" outlineLevel="0" collapsed="false">
      <c r="A1728" s="81" t="n">
        <v>46270</v>
      </c>
      <c r="B1728" s="81" t="n">
        <v>46270</v>
      </c>
      <c r="C1728" s="82" t="s">
        <v>177</v>
      </c>
      <c r="D1728" s="82" t="s">
        <v>530</v>
      </c>
      <c r="E1728" s="82" t="s">
        <v>529</v>
      </c>
      <c r="F1728" s="0" t="n">
        <v>9</v>
      </c>
      <c r="G1728" s="82" t="s">
        <v>524</v>
      </c>
      <c r="H1728" s="0" t="n">
        <v>4.21</v>
      </c>
      <c r="I1728" s="0" t="n">
        <v>20.65</v>
      </c>
      <c r="J1728" s="82" t="s">
        <v>528</v>
      </c>
      <c r="K1728" s="83" t="n">
        <v>37.89</v>
      </c>
      <c r="L1728" s="0" t="n">
        <v>3830</v>
      </c>
      <c r="M1728" s="0" t="n">
        <v>3232</v>
      </c>
      <c r="N1728" s="0" t="n">
        <v>1.185025</v>
      </c>
      <c r="O1728" s="0" t="n">
        <v>55</v>
      </c>
      <c r="P1728" s="0" t="n">
        <v>9</v>
      </c>
      <c r="Q1728" s="82" t="s">
        <v>527</v>
      </c>
      <c r="U1728" s="0" t="str">
        <f aca="false">IF(C1728="","",IF(COUNTIF(Campaigns!$A$7:$A$300,C1728)&gt;0,"✓",IF(N(K1728)=0,"– no spend","⚠ add to Campaigns tab")))</f>
        <v>✓</v>
      </c>
      <c r="V1728" s="83" t="n">
        <f aca="false">IF(K1728="","",K1728*IF(Settings!$B$22=Settings!$C$6,1,IF(Settings!$B$22="USD",1/INDEX(Settings!$B$29:$B$40,MONTH(A1728)),INDEX(Settings!$B$29:$B$40,MONTH(A1728)))))</f>
        <v>37.89</v>
      </c>
    </row>
    <row r="1729" customFormat="false" ht="15" hidden="false" customHeight="false" outlineLevel="0" collapsed="false">
      <c r="A1729" s="81" t="n">
        <v>46270</v>
      </c>
      <c r="B1729" s="81" t="n">
        <v>46270</v>
      </c>
      <c r="C1729" s="82" t="s">
        <v>180</v>
      </c>
      <c r="D1729" s="82" t="s">
        <v>530</v>
      </c>
      <c r="E1729" s="82" t="s">
        <v>529</v>
      </c>
      <c r="F1729" s="0" t="n">
        <v>3</v>
      </c>
      <c r="G1729" s="82" t="s">
        <v>524</v>
      </c>
      <c r="H1729" s="0" t="n">
        <v>4.73666667</v>
      </c>
      <c r="I1729" s="0" t="n">
        <v>10.32</v>
      </c>
      <c r="J1729" s="82" t="s">
        <v>528</v>
      </c>
      <c r="K1729" s="83" t="n">
        <v>14.21</v>
      </c>
      <c r="L1729" s="0" t="n">
        <v>1054</v>
      </c>
      <c r="M1729" s="0" t="n">
        <v>893</v>
      </c>
      <c r="N1729" s="0" t="n">
        <v>1.180291</v>
      </c>
      <c r="O1729" s="0" t="n">
        <v>10</v>
      </c>
      <c r="P1729" s="0" t="n">
        <v>3</v>
      </c>
      <c r="Q1729" s="82" t="s">
        <v>527</v>
      </c>
      <c r="U1729" s="0" t="str">
        <f aca="false">IF(C1729="","",IF(COUNTIF(Campaigns!$A$7:$A$300,C1729)&gt;0,"✓",IF(N(K1729)=0,"– no spend","⚠ add to Campaigns tab")))</f>
        <v>✓</v>
      </c>
      <c r="V1729" s="83" t="n">
        <f aca="false">IF(K1729="","",K1729*IF(Settings!$B$22=Settings!$C$6,1,IF(Settings!$B$22="USD",1/INDEX(Settings!$B$29:$B$40,MONTH(A1729)),INDEX(Settings!$B$29:$B$40,MONTH(A1729)))))</f>
        <v>14.21</v>
      </c>
    </row>
    <row r="1730" customFormat="false" ht="15" hidden="false" customHeight="false" outlineLevel="0" collapsed="false">
      <c r="A1730" s="81" t="n">
        <v>46270</v>
      </c>
      <c r="B1730" s="81" t="n">
        <v>46270</v>
      </c>
      <c r="C1730" s="82" t="s">
        <v>172</v>
      </c>
      <c r="D1730" s="82" t="s">
        <v>530</v>
      </c>
      <c r="E1730" s="82" t="s">
        <v>529</v>
      </c>
      <c r="F1730" s="0" t="n">
        <v>1</v>
      </c>
      <c r="G1730" s="82" t="s">
        <v>524</v>
      </c>
      <c r="H1730" s="0" t="n">
        <v>24.49</v>
      </c>
      <c r="I1730" s="0" t="n">
        <v>20.65</v>
      </c>
      <c r="J1730" s="82" t="s">
        <v>528</v>
      </c>
      <c r="K1730" s="83" t="n">
        <v>24.49</v>
      </c>
      <c r="L1730" s="0" t="n">
        <v>511</v>
      </c>
      <c r="M1730" s="0" t="n">
        <v>468</v>
      </c>
      <c r="N1730" s="0" t="n">
        <v>1.09188</v>
      </c>
      <c r="O1730" s="0" t="n">
        <v>8</v>
      </c>
      <c r="P1730" s="0" t="n">
        <v>1</v>
      </c>
      <c r="Q1730" s="82" t="s">
        <v>527</v>
      </c>
      <c r="U1730" s="0" t="str">
        <f aca="false">IF(C1730="","",IF(COUNTIF(Campaigns!$A$7:$A$300,C1730)&gt;0,"✓",IF(N(K1730)=0,"– no spend","⚠ add to Campaigns tab")))</f>
        <v>✓</v>
      </c>
      <c r="V1730" s="83" t="n">
        <f aca="false">IF(K1730="","",K1730*IF(Settings!$B$22=Settings!$C$6,1,IF(Settings!$B$22="USD",1/INDEX(Settings!$B$29:$B$40,MONTH(A1730)),INDEX(Settings!$B$29:$B$40,MONTH(A1730)))))</f>
        <v>24.49</v>
      </c>
    </row>
    <row r="1731" customFormat="false" ht="15" hidden="false" customHeight="false" outlineLevel="0" collapsed="false">
      <c r="A1731" s="81" t="n">
        <v>46270</v>
      </c>
      <c r="B1731" s="81" t="n">
        <v>46270</v>
      </c>
      <c r="C1731" s="82" t="s">
        <v>173</v>
      </c>
      <c r="D1731" s="82" t="s">
        <v>530</v>
      </c>
      <c r="E1731" s="82" t="s">
        <v>529</v>
      </c>
      <c r="I1731" s="0" t="n">
        <v>25.65</v>
      </c>
      <c r="J1731" s="82" t="s">
        <v>528</v>
      </c>
      <c r="K1731" s="83" t="n">
        <v>37.25</v>
      </c>
      <c r="L1731" s="0" t="n">
        <v>1157</v>
      </c>
      <c r="M1731" s="0" t="n">
        <v>1031</v>
      </c>
      <c r="N1731" s="0" t="n">
        <v>1.122211</v>
      </c>
      <c r="O1731" s="0" t="n">
        <v>17</v>
      </c>
      <c r="Q1731" s="82" t="s">
        <v>527</v>
      </c>
      <c r="U1731" s="0" t="str">
        <f aca="false">IF(C1731="","",IF(COUNTIF(Campaigns!$A$7:$A$300,C1731)&gt;0,"✓",IF(N(K1731)=0,"– no spend","⚠ add to Campaigns tab")))</f>
        <v>✓</v>
      </c>
      <c r="V1731" s="83" t="n">
        <f aca="false">IF(K1731="","",K1731*IF(Settings!$B$22=Settings!$C$6,1,IF(Settings!$B$22="USD",1/INDEX(Settings!$B$29:$B$40,MONTH(A1731)),INDEX(Settings!$B$29:$B$40,MONTH(A1731)))))</f>
        <v>37.25</v>
      </c>
    </row>
    <row r="1732" customFormat="false" ht="15" hidden="false" customHeight="false" outlineLevel="0" collapsed="false">
      <c r="A1732" s="81" t="n">
        <v>46270</v>
      </c>
      <c r="B1732" s="81" t="n">
        <v>46270</v>
      </c>
      <c r="C1732" s="82" t="s">
        <v>178</v>
      </c>
      <c r="D1732" s="82" t="s">
        <v>530</v>
      </c>
      <c r="E1732" s="82" t="s">
        <v>529</v>
      </c>
      <c r="F1732" s="0" t="n">
        <v>1</v>
      </c>
      <c r="G1732" s="82" t="s">
        <v>524</v>
      </c>
      <c r="H1732" s="0" t="n">
        <v>20.39</v>
      </c>
      <c r="I1732" s="0" t="n">
        <v>15.48</v>
      </c>
      <c r="J1732" s="82" t="s">
        <v>528</v>
      </c>
      <c r="K1732" s="83" t="n">
        <v>20.39</v>
      </c>
      <c r="L1732" s="0" t="n">
        <v>472</v>
      </c>
      <c r="M1732" s="0" t="n">
        <v>420</v>
      </c>
      <c r="N1732" s="0" t="n">
        <v>1.12381</v>
      </c>
      <c r="O1732" s="0" t="n">
        <v>9</v>
      </c>
      <c r="P1732" s="0" t="n">
        <v>1</v>
      </c>
      <c r="Q1732" s="82" t="s">
        <v>527</v>
      </c>
      <c r="U1732" s="0" t="str">
        <f aca="false">IF(C1732="","",IF(COUNTIF(Campaigns!$A$7:$A$300,C1732)&gt;0,"✓",IF(N(K1732)=0,"– no spend","⚠ add to Campaigns tab")))</f>
        <v>✓</v>
      </c>
      <c r="V1732" s="83" t="n">
        <f aca="false">IF(K1732="","",K1732*IF(Settings!$B$22=Settings!$C$6,1,IF(Settings!$B$22="USD",1/INDEX(Settings!$B$29:$B$40,MONTH(A1732)),INDEX(Settings!$B$29:$B$40,MONTH(A1732)))))</f>
        <v>20.39</v>
      </c>
    </row>
    <row r="1733" customFormat="false" ht="15" hidden="false" customHeight="false" outlineLevel="0" collapsed="false">
      <c r="A1733" s="81" t="n">
        <v>46270</v>
      </c>
      <c r="B1733" s="81" t="n">
        <v>46270</v>
      </c>
      <c r="C1733" s="82" t="s">
        <v>176</v>
      </c>
      <c r="D1733" s="82" t="s">
        <v>530</v>
      </c>
      <c r="E1733" s="82" t="s">
        <v>529</v>
      </c>
      <c r="I1733" s="0" t="n">
        <v>10.32</v>
      </c>
      <c r="J1733" s="82" t="s">
        <v>528</v>
      </c>
      <c r="K1733" s="83" t="n">
        <v>16.88</v>
      </c>
      <c r="L1733" s="0" t="n">
        <v>825</v>
      </c>
      <c r="M1733" s="0" t="n">
        <v>733</v>
      </c>
      <c r="N1733" s="0" t="n">
        <v>1.125512</v>
      </c>
      <c r="O1733" s="0" t="n">
        <v>9</v>
      </c>
      <c r="Q1733" s="82" t="s">
        <v>527</v>
      </c>
      <c r="U1733" s="0" t="str">
        <f aca="false">IF(C1733="","",IF(COUNTIF(Campaigns!$A$7:$A$300,C1733)&gt;0,"✓",IF(N(K1733)=0,"– no spend","⚠ add to Campaigns tab")))</f>
        <v>✓</v>
      </c>
      <c r="V1733" s="83" t="n">
        <f aca="false">IF(K1733="","",K1733*IF(Settings!$B$22=Settings!$C$6,1,IF(Settings!$B$22="USD",1/INDEX(Settings!$B$29:$B$40,MONTH(A1733)),INDEX(Settings!$B$29:$B$40,MONTH(A1733)))))</f>
        <v>16.88</v>
      </c>
    </row>
    <row r="1734" customFormat="false" ht="15" hidden="false" customHeight="false" outlineLevel="0" collapsed="false">
      <c r="A1734" s="81" t="n">
        <v>46270</v>
      </c>
      <c r="B1734" s="81" t="n">
        <v>46270</v>
      </c>
      <c r="C1734" s="82" t="s">
        <v>184</v>
      </c>
      <c r="D1734" s="82" t="s">
        <v>530</v>
      </c>
      <c r="E1734" s="82" t="s">
        <v>532</v>
      </c>
      <c r="F1734" s="0" t="n">
        <v>33</v>
      </c>
      <c r="G1734" s="82" t="s">
        <v>535</v>
      </c>
      <c r="H1734" s="0" t="n">
        <v>0.27363636</v>
      </c>
      <c r="I1734" s="82" t="s">
        <v>525</v>
      </c>
      <c r="J1734" s="82" t="s">
        <v>526</v>
      </c>
      <c r="K1734" s="83" t="n">
        <v>9.03</v>
      </c>
      <c r="L1734" s="0" t="n">
        <v>1353</v>
      </c>
      <c r="M1734" s="0" t="n">
        <v>1335</v>
      </c>
      <c r="N1734" s="0" t="n">
        <v>1.013483</v>
      </c>
      <c r="O1734" s="0" t="n">
        <v>32</v>
      </c>
      <c r="Q1734" s="82" t="s">
        <v>527</v>
      </c>
      <c r="U1734" s="0" t="str">
        <f aca="false">IF(C1734="","",IF(COUNTIF(Campaigns!$A$7:$A$300,C1734)&gt;0,"✓",IF(N(K1734)=0,"– no spend","⚠ add to Campaigns tab")))</f>
        <v>✓</v>
      </c>
      <c r="V1734" s="83" t="n">
        <f aca="false">IF(K1734="","",K1734*IF(Settings!$B$22=Settings!$C$6,1,IF(Settings!$B$22="USD",1/INDEX(Settings!$B$29:$B$40,MONTH(A1734)),INDEX(Settings!$B$29:$B$40,MONTH(A1734)))))</f>
        <v>9.03</v>
      </c>
    </row>
    <row r="1735" customFormat="false" ht="15" hidden="false" customHeight="false" outlineLevel="0" collapsed="false">
      <c r="A1735" s="81" t="n">
        <v>46270</v>
      </c>
      <c r="B1735" s="81" t="n">
        <v>46270</v>
      </c>
      <c r="C1735" s="82" t="s">
        <v>169</v>
      </c>
      <c r="D1735" s="82" t="s">
        <v>530</v>
      </c>
      <c r="E1735" s="82" t="s">
        <v>529</v>
      </c>
      <c r="F1735" s="0" t="n">
        <v>4</v>
      </c>
      <c r="G1735" s="82" t="s">
        <v>531</v>
      </c>
      <c r="H1735" s="0" t="n">
        <v>19.6475</v>
      </c>
      <c r="I1735" s="0" t="n">
        <v>41.29</v>
      </c>
      <c r="J1735" s="82" t="s">
        <v>528</v>
      </c>
      <c r="K1735" s="83" t="n">
        <v>78.59</v>
      </c>
      <c r="L1735" s="0" t="n">
        <v>3978</v>
      </c>
      <c r="M1735" s="0" t="n">
        <v>2967</v>
      </c>
      <c r="N1735" s="0" t="n">
        <v>1.340748</v>
      </c>
      <c r="O1735" s="0" t="n">
        <v>52</v>
      </c>
      <c r="P1735" s="0" t="n">
        <v>4</v>
      </c>
      <c r="Q1735" s="82" t="s">
        <v>527</v>
      </c>
      <c r="U1735" s="0" t="str">
        <f aca="false">IF(C1735="","",IF(COUNTIF(Campaigns!$A$7:$A$300,C1735)&gt;0,"✓",IF(N(K1735)=0,"– no spend","⚠ add to Campaigns tab")))</f>
        <v>✓</v>
      </c>
      <c r="V1735" s="83" t="n">
        <f aca="false">IF(K1735="","",K1735*IF(Settings!$B$22=Settings!$C$6,1,IF(Settings!$B$22="USD",1/INDEX(Settings!$B$29:$B$40,MONTH(A1735)),INDEX(Settings!$B$29:$B$40,MONTH(A1735)))))</f>
        <v>78.59</v>
      </c>
    </row>
    <row r="1736" customFormat="false" ht="15" hidden="false" customHeight="false" outlineLevel="0" collapsed="false">
      <c r="A1736" s="81" t="n">
        <v>46270</v>
      </c>
      <c r="B1736" s="81" t="n">
        <v>46270</v>
      </c>
      <c r="C1736" s="82" t="s">
        <v>181</v>
      </c>
      <c r="D1736" s="82" t="s">
        <v>530</v>
      </c>
      <c r="E1736" s="82" t="s">
        <v>529</v>
      </c>
      <c r="I1736" s="0" t="n">
        <v>10.32</v>
      </c>
      <c r="J1736" s="82" t="s">
        <v>528</v>
      </c>
      <c r="K1736" s="83" t="n">
        <v>18.23</v>
      </c>
      <c r="L1736" s="0" t="n">
        <v>1685</v>
      </c>
      <c r="M1736" s="0" t="n">
        <v>1480</v>
      </c>
      <c r="N1736" s="0" t="n">
        <v>1.138514</v>
      </c>
      <c r="O1736" s="0" t="n">
        <v>8</v>
      </c>
      <c r="Q1736" s="82" t="s">
        <v>527</v>
      </c>
      <c r="U1736" s="0" t="str">
        <f aca="false">IF(C1736="","",IF(COUNTIF(Campaigns!$A$7:$A$300,C1736)&gt;0,"✓",IF(N(K1736)=0,"– no spend","⚠ add to Campaigns tab")))</f>
        <v>✓</v>
      </c>
      <c r="V1736" s="83" t="n">
        <f aca="false">IF(K1736="","",K1736*IF(Settings!$B$22=Settings!$C$6,1,IF(Settings!$B$22="USD",1/INDEX(Settings!$B$29:$B$40,MONTH(A1736)),INDEX(Settings!$B$29:$B$40,MONTH(A1736)))))</f>
        <v>18.23</v>
      </c>
    </row>
    <row r="1737" customFormat="false" ht="15" hidden="false" customHeight="false" outlineLevel="0" collapsed="false">
      <c r="A1737" s="81" t="n">
        <v>46271</v>
      </c>
      <c r="B1737" s="81" t="n">
        <v>46271</v>
      </c>
      <c r="C1737" s="82" t="s">
        <v>177</v>
      </c>
      <c r="D1737" s="82" t="s">
        <v>530</v>
      </c>
      <c r="E1737" s="82" t="s">
        <v>529</v>
      </c>
      <c r="F1737" s="0" t="n">
        <v>17</v>
      </c>
      <c r="G1737" s="82" t="s">
        <v>524</v>
      </c>
      <c r="H1737" s="0" t="n">
        <v>2.55764706</v>
      </c>
      <c r="I1737" s="0" t="n">
        <v>20.65</v>
      </c>
      <c r="J1737" s="82" t="s">
        <v>528</v>
      </c>
      <c r="K1737" s="83" t="n">
        <v>43.48</v>
      </c>
      <c r="L1737" s="0" t="n">
        <v>4956</v>
      </c>
      <c r="M1737" s="0" t="n">
        <v>3926</v>
      </c>
      <c r="N1737" s="0" t="n">
        <v>1.262354</v>
      </c>
      <c r="O1737" s="0" t="n">
        <v>66</v>
      </c>
      <c r="P1737" s="0" t="n">
        <v>17</v>
      </c>
      <c r="Q1737" s="82" t="s">
        <v>527</v>
      </c>
      <c r="U1737" s="0" t="str">
        <f aca="false">IF(C1737="","",IF(COUNTIF(Campaigns!$A$7:$A$300,C1737)&gt;0,"✓",IF(N(K1737)=0,"– no spend","⚠ add to Campaigns tab")))</f>
        <v>✓</v>
      </c>
      <c r="V1737" s="83" t="n">
        <f aca="false">IF(K1737="","",K1737*IF(Settings!$B$22=Settings!$C$6,1,IF(Settings!$B$22="USD",1/INDEX(Settings!$B$29:$B$40,MONTH(A1737)),INDEX(Settings!$B$29:$B$40,MONTH(A1737)))))</f>
        <v>43.48</v>
      </c>
    </row>
    <row r="1738" customFormat="false" ht="15" hidden="false" customHeight="false" outlineLevel="0" collapsed="false">
      <c r="A1738" s="81" t="n">
        <v>46271</v>
      </c>
      <c r="B1738" s="81" t="n">
        <v>46271</v>
      </c>
      <c r="C1738" s="82" t="s">
        <v>180</v>
      </c>
      <c r="D1738" s="82" t="s">
        <v>530</v>
      </c>
      <c r="E1738" s="82" t="s">
        <v>529</v>
      </c>
      <c r="F1738" s="0" t="n">
        <v>2</v>
      </c>
      <c r="G1738" s="82" t="s">
        <v>524</v>
      </c>
      <c r="H1738" s="0" t="n">
        <v>10.28</v>
      </c>
      <c r="I1738" s="0" t="n">
        <v>10.32</v>
      </c>
      <c r="J1738" s="82" t="s">
        <v>528</v>
      </c>
      <c r="K1738" s="83" t="n">
        <v>20.56</v>
      </c>
      <c r="L1738" s="0" t="n">
        <v>1730</v>
      </c>
      <c r="M1738" s="0" t="n">
        <v>1351</v>
      </c>
      <c r="N1738" s="0" t="n">
        <v>1.280533</v>
      </c>
      <c r="O1738" s="0" t="n">
        <v>14</v>
      </c>
      <c r="P1738" s="0" t="n">
        <v>2</v>
      </c>
      <c r="Q1738" s="82" t="s">
        <v>527</v>
      </c>
      <c r="U1738" s="0" t="str">
        <f aca="false">IF(C1738="","",IF(COUNTIF(Campaigns!$A$7:$A$300,C1738)&gt;0,"✓",IF(N(K1738)=0,"– no spend","⚠ add to Campaigns tab")))</f>
        <v>✓</v>
      </c>
      <c r="V1738" s="83" t="n">
        <f aca="false">IF(K1738="","",K1738*IF(Settings!$B$22=Settings!$C$6,1,IF(Settings!$B$22="USD",1/INDEX(Settings!$B$29:$B$40,MONTH(A1738)),INDEX(Settings!$B$29:$B$40,MONTH(A1738)))))</f>
        <v>20.56</v>
      </c>
    </row>
    <row r="1739" customFormat="false" ht="15" hidden="false" customHeight="false" outlineLevel="0" collapsed="false">
      <c r="A1739" s="81" t="n">
        <v>46271</v>
      </c>
      <c r="B1739" s="81" t="n">
        <v>46271</v>
      </c>
      <c r="C1739" s="82" t="s">
        <v>172</v>
      </c>
      <c r="D1739" s="82" t="s">
        <v>530</v>
      </c>
      <c r="E1739" s="82" t="s">
        <v>529</v>
      </c>
      <c r="F1739" s="0" t="n">
        <v>3</v>
      </c>
      <c r="G1739" s="82" t="s">
        <v>524</v>
      </c>
      <c r="H1739" s="0" t="n">
        <v>15.51</v>
      </c>
      <c r="I1739" s="0" t="n">
        <v>20.65</v>
      </c>
      <c r="J1739" s="82" t="s">
        <v>528</v>
      </c>
      <c r="K1739" s="83" t="n">
        <v>46.53</v>
      </c>
      <c r="L1739" s="0" t="n">
        <v>961</v>
      </c>
      <c r="M1739" s="0" t="n">
        <v>869</v>
      </c>
      <c r="N1739" s="0" t="n">
        <v>1.105869</v>
      </c>
      <c r="O1739" s="0" t="n">
        <v>14</v>
      </c>
      <c r="P1739" s="0" t="n">
        <v>3</v>
      </c>
      <c r="Q1739" s="82" t="s">
        <v>527</v>
      </c>
      <c r="U1739" s="0" t="str">
        <f aca="false">IF(C1739="","",IF(COUNTIF(Campaigns!$A$7:$A$300,C1739)&gt;0,"✓",IF(N(K1739)=0,"– no spend","⚠ add to Campaigns tab")))</f>
        <v>✓</v>
      </c>
      <c r="V1739" s="83" t="n">
        <f aca="false">IF(K1739="","",K1739*IF(Settings!$B$22=Settings!$C$6,1,IF(Settings!$B$22="USD",1/INDEX(Settings!$B$29:$B$40,MONTH(A1739)),INDEX(Settings!$B$29:$B$40,MONTH(A1739)))))</f>
        <v>46.53</v>
      </c>
    </row>
    <row r="1740" customFormat="false" ht="15" hidden="false" customHeight="false" outlineLevel="0" collapsed="false">
      <c r="A1740" s="81" t="n">
        <v>46271</v>
      </c>
      <c r="B1740" s="81" t="n">
        <v>46271</v>
      </c>
      <c r="C1740" s="82" t="s">
        <v>173</v>
      </c>
      <c r="D1740" s="82" t="s">
        <v>530</v>
      </c>
      <c r="E1740" s="82" t="s">
        <v>529</v>
      </c>
      <c r="F1740" s="0" t="n">
        <v>2</v>
      </c>
      <c r="G1740" s="82" t="s">
        <v>524</v>
      </c>
      <c r="H1740" s="0" t="n">
        <v>28.805</v>
      </c>
      <c r="I1740" s="0" t="n">
        <v>25.65</v>
      </c>
      <c r="J1740" s="82" t="s">
        <v>528</v>
      </c>
      <c r="K1740" s="83" t="n">
        <v>57.61</v>
      </c>
      <c r="L1740" s="0" t="n">
        <v>1537</v>
      </c>
      <c r="M1740" s="0" t="n">
        <v>1360</v>
      </c>
      <c r="N1740" s="0" t="n">
        <v>1.130147</v>
      </c>
      <c r="O1740" s="0" t="n">
        <v>24</v>
      </c>
      <c r="P1740" s="0" t="n">
        <v>2</v>
      </c>
      <c r="Q1740" s="82" t="s">
        <v>527</v>
      </c>
      <c r="U1740" s="0" t="str">
        <f aca="false">IF(C1740="","",IF(COUNTIF(Campaigns!$A$7:$A$300,C1740)&gt;0,"✓",IF(N(K1740)=0,"– no spend","⚠ add to Campaigns tab")))</f>
        <v>✓</v>
      </c>
      <c r="V1740" s="83" t="n">
        <f aca="false">IF(K1740="","",K1740*IF(Settings!$B$22=Settings!$C$6,1,IF(Settings!$B$22="USD",1/INDEX(Settings!$B$29:$B$40,MONTH(A1740)),INDEX(Settings!$B$29:$B$40,MONTH(A1740)))))</f>
        <v>57.61</v>
      </c>
    </row>
    <row r="1741" customFormat="false" ht="15" hidden="false" customHeight="false" outlineLevel="0" collapsed="false">
      <c r="A1741" s="81" t="n">
        <v>46271</v>
      </c>
      <c r="B1741" s="81" t="n">
        <v>46271</v>
      </c>
      <c r="C1741" s="82" t="s">
        <v>178</v>
      </c>
      <c r="D1741" s="82" t="s">
        <v>530</v>
      </c>
      <c r="E1741" s="82" t="s">
        <v>529</v>
      </c>
      <c r="F1741" s="0" t="n">
        <v>2</v>
      </c>
      <c r="G1741" s="82" t="s">
        <v>524</v>
      </c>
      <c r="H1741" s="0" t="n">
        <v>17.265</v>
      </c>
      <c r="I1741" s="0" t="n">
        <v>15.48</v>
      </c>
      <c r="J1741" s="82" t="s">
        <v>528</v>
      </c>
      <c r="K1741" s="83" t="n">
        <v>34.53</v>
      </c>
      <c r="L1741" s="0" t="n">
        <v>777</v>
      </c>
      <c r="M1741" s="0" t="n">
        <v>687</v>
      </c>
      <c r="N1741" s="0" t="n">
        <v>1.131004</v>
      </c>
      <c r="O1741" s="0" t="n">
        <v>16</v>
      </c>
      <c r="P1741" s="0" t="n">
        <v>2</v>
      </c>
      <c r="Q1741" s="82" t="s">
        <v>527</v>
      </c>
      <c r="U1741" s="0" t="str">
        <f aca="false">IF(C1741="","",IF(COUNTIF(Campaigns!$A$7:$A$300,C1741)&gt;0,"✓",IF(N(K1741)=0,"– no spend","⚠ add to Campaigns tab")))</f>
        <v>✓</v>
      </c>
      <c r="V1741" s="83" t="n">
        <f aca="false">IF(K1741="","",K1741*IF(Settings!$B$22=Settings!$C$6,1,IF(Settings!$B$22="USD",1/INDEX(Settings!$B$29:$B$40,MONTH(A1741)),INDEX(Settings!$B$29:$B$40,MONTH(A1741)))))</f>
        <v>34.53</v>
      </c>
    </row>
    <row r="1742" customFormat="false" ht="15" hidden="false" customHeight="false" outlineLevel="0" collapsed="false">
      <c r="A1742" s="81" t="n">
        <v>46271</v>
      </c>
      <c r="B1742" s="81" t="n">
        <v>46271</v>
      </c>
      <c r="C1742" s="82" t="s">
        <v>176</v>
      </c>
      <c r="D1742" s="82" t="s">
        <v>530</v>
      </c>
      <c r="E1742" s="82" t="s">
        <v>529</v>
      </c>
      <c r="I1742" s="0" t="n">
        <v>10.32</v>
      </c>
      <c r="J1742" s="82" t="s">
        <v>528</v>
      </c>
      <c r="K1742" s="83" t="n">
        <v>22.66</v>
      </c>
      <c r="L1742" s="0" t="n">
        <v>801</v>
      </c>
      <c r="M1742" s="0" t="n">
        <v>689</v>
      </c>
      <c r="N1742" s="0" t="n">
        <v>1.162554</v>
      </c>
      <c r="O1742" s="0" t="n">
        <v>10</v>
      </c>
      <c r="Q1742" s="82" t="s">
        <v>527</v>
      </c>
      <c r="U1742" s="0" t="str">
        <f aca="false">IF(C1742="","",IF(COUNTIF(Campaigns!$A$7:$A$300,C1742)&gt;0,"✓",IF(N(K1742)=0,"– no spend","⚠ add to Campaigns tab")))</f>
        <v>✓</v>
      </c>
      <c r="V1742" s="83" t="n">
        <f aca="false">IF(K1742="","",K1742*IF(Settings!$B$22=Settings!$C$6,1,IF(Settings!$B$22="USD",1/INDEX(Settings!$B$29:$B$40,MONTH(A1742)),INDEX(Settings!$B$29:$B$40,MONTH(A1742)))))</f>
        <v>22.66</v>
      </c>
    </row>
    <row r="1743" customFormat="false" ht="15" hidden="false" customHeight="false" outlineLevel="0" collapsed="false">
      <c r="A1743" s="81" t="n">
        <v>46271</v>
      </c>
      <c r="B1743" s="81" t="n">
        <v>46271</v>
      </c>
      <c r="C1743" s="82" t="s">
        <v>184</v>
      </c>
      <c r="D1743" s="82" t="s">
        <v>530</v>
      </c>
      <c r="E1743" s="82" t="s">
        <v>532</v>
      </c>
      <c r="F1743" s="0" t="n">
        <v>63</v>
      </c>
      <c r="G1743" s="82" t="s">
        <v>535</v>
      </c>
      <c r="H1743" s="0" t="n">
        <v>0.23746032</v>
      </c>
      <c r="I1743" s="82" t="s">
        <v>525</v>
      </c>
      <c r="J1743" s="82" t="s">
        <v>526</v>
      </c>
      <c r="K1743" s="83" t="n">
        <v>14.96</v>
      </c>
      <c r="L1743" s="0" t="n">
        <v>915</v>
      </c>
      <c r="M1743" s="0" t="n">
        <v>904</v>
      </c>
      <c r="N1743" s="0" t="n">
        <v>1.012168</v>
      </c>
      <c r="O1743" s="0" t="n">
        <v>63</v>
      </c>
      <c r="Q1743" s="82" t="s">
        <v>527</v>
      </c>
      <c r="U1743" s="0" t="str">
        <f aca="false">IF(C1743="","",IF(COUNTIF(Campaigns!$A$7:$A$300,C1743)&gt;0,"✓",IF(N(K1743)=0,"– no spend","⚠ add to Campaigns tab")))</f>
        <v>✓</v>
      </c>
      <c r="V1743" s="83" t="n">
        <f aca="false">IF(K1743="","",K1743*IF(Settings!$B$22=Settings!$C$6,1,IF(Settings!$B$22="USD",1/INDEX(Settings!$B$29:$B$40,MONTH(A1743)),INDEX(Settings!$B$29:$B$40,MONTH(A1743)))))</f>
        <v>14.96</v>
      </c>
    </row>
    <row r="1744" customFormat="false" ht="15" hidden="false" customHeight="false" outlineLevel="0" collapsed="false">
      <c r="A1744" s="81" t="n">
        <v>46271</v>
      </c>
      <c r="B1744" s="81" t="n">
        <v>46271</v>
      </c>
      <c r="C1744" s="82" t="s">
        <v>169</v>
      </c>
      <c r="D1744" s="82" t="s">
        <v>530</v>
      </c>
      <c r="E1744" s="82" t="s">
        <v>529</v>
      </c>
      <c r="F1744" s="0" t="n">
        <v>2</v>
      </c>
      <c r="G1744" s="82" t="s">
        <v>531</v>
      </c>
      <c r="H1744" s="0" t="n">
        <v>50.205</v>
      </c>
      <c r="I1744" s="0" t="n">
        <v>41.29</v>
      </c>
      <c r="J1744" s="82" t="s">
        <v>528</v>
      </c>
      <c r="K1744" s="83" t="n">
        <v>100.41</v>
      </c>
      <c r="L1744" s="0" t="n">
        <v>4784</v>
      </c>
      <c r="M1744" s="0" t="n">
        <v>3265</v>
      </c>
      <c r="N1744" s="0" t="n">
        <v>1.465237</v>
      </c>
      <c r="O1744" s="0" t="n">
        <v>65</v>
      </c>
      <c r="P1744" s="0" t="n">
        <v>2</v>
      </c>
      <c r="Q1744" s="82" t="s">
        <v>527</v>
      </c>
      <c r="U1744" s="0" t="str">
        <f aca="false">IF(C1744="","",IF(COUNTIF(Campaigns!$A$7:$A$300,C1744)&gt;0,"✓",IF(N(K1744)=0,"– no spend","⚠ add to Campaigns tab")))</f>
        <v>✓</v>
      </c>
      <c r="V1744" s="83" t="n">
        <f aca="false">IF(K1744="","",K1744*IF(Settings!$B$22=Settings!$C$6,1,IF(Settings!$B$22="USD",1/INDEX(Settings!$B$29:$B$40,MONTH(A1744)),INDEX(Settings!$B$29:$B$40,MONTH(A1744)))))</f>
        <v>100.41</v>
      </c>
    </row>
    <row r="1745" customFormat="false" ht="15" hidden="false" customHeight="false" outlineLevel="0" collapsed="false">
      <c r="A1745" s="81" t="n">
        <v>46271</v>
      </c>
      <c r="B1745" s="81" t="n">
        <v>46271</v>
      </c>
      <c r="C1745" s="82" t="s">
        <v>181</v>
      </c>
      <c r="D1745" s="82" t="s">
        <v>530</v>
      </c>
      <c r="E1745" s="82" t="s">
        <v>529</v>
      </c>
      <c r="F1745" s="0" t="n">
        <v>4</v>
      </c>
      <c r="G1745" s="82" t="s">
        <v>524</v>
      </c>
      <c r="H1745" s="0" t="n">
        <v>6.32</v>
      </c>
      <c r="I1745" s="0" t="n">
        <v>10.32</v>
      </c>
      <c r="J1745" s="82" t="s">
        <v>528</v>
      </c>
      <c r="K1745" s="83" t="n">
        <v>25.28</v>
      </c>
      <c r="L1745" s="0" t="n">
        <v>1605</v>
      </c>
      <c r="M1745" s="0" t="n">
        <v>1398</v>
      </c>
      <c r="N1745" s="0" t="n">
        <v>1.148069</v>
      </c>
      <c r="O1745" s="0" t="n">
        <v>27</v>
      </c>
      <c r="P1745" s="0" t="n">
        <v>4</v>
      </c>
      <c r="Q1745" s="82" t="s">
        <v>527</v>
      </c>
      <c r="U1745" s="0" t="str">
        <f aca="false">IF(C1745="","",IF(COUNTIF(Campaigns!$A$7:$A$300,C1745)&gt;0,"✓",IF(N(K1745)=0,"– no spend","⚠ add to Campaigns tab")))</f>
        <v>✓</v>
      </c>
      <c r="V1745" s="83" t="n">
        <f aca="false">IF(K1745="","",K1745*IF(Settings!$B$22=Settings!$C$6,1,IF(Settings!$B$22="USD",1/INDEX(Settings!$B$29:$B$40,MONTH(A1745)),INDEX(Settings!$B$29:$B$40,MONTH(A1745)))))</f>
        <v>25.28</v>
      </c>
    </row>
    <row r="1746" customFormat="false" ht="15" hidden="false" customHeight="false" outlineLevel="0" collapsed="false">
      <c r="A1746" s="81" t="n">
        <v>46272</v>
      </c>
      <c r="B1746" s="81" t="n">
        <v>46272</v>
      </c>
      <c r="C1746" s="82" t="s">
        <v>177</v>
      </c>
      <c r="D1746" s="82" t="s">
        <v>530</v>
      </c>
      <c r="E1746" s="82" t="s">
        <v>529</v>
      </c>
      <c r="F1746" s="0" t="n">
        <v>5</v>
      </c>
      <c r="G1746" s="82" t="s">
        <v>524</v>
      </c>
      <c r="H1746" s="0" t="n">
        <v>8.042</v>
      </c>
      <c r="I1746" s="0" t="n">
        <v>20.65</v>
      </c>
      <c r="J1746" s="82" t="s">
        <v>528</v>
      </c>
      <c r="K1746" s="83" t="n">
        <v>40.21</v>
      </c>
      <c r="L1746" s="0" t="n">
        <v>5119</v>
      </c>
      <c r="M1746" s="0" t="n">
        <v>4106</v>
      </c>
      <c r="N1746" s="0" t="n">
        <v>1.246712</v>
      </c>
      <c r="O1746" s="0" t="n">
        <v>53</v>
      </c>
      <c r="P1746" s="0" t="n">
        <v>5</v>
      </c>
      <c r="Q1746" s="82" t="s">
        <v>527</v>
      </c>
      <c r="U1746" s="0" t="str">
        <f aca="false">IF(C1746="","",IF(COUNTIF(Campaigns!$A$7:$A$300,C1746)&gt;0,"✓",IF(N(K1746)=0,"– no spend","⚠ add to Campaigns tab")))</f>
        <v>✓</v>
      </c>
      <c r="V1746" s="83" t="n">
        <f aca="false">IF(K1746="","",K1746*IF(Settings!$B$22=Settings!$C$6,1,IF(Settings!$B$22="USD",1/INDEX(Settings!$B$29:$B$40,MONTH(A1746)),INDEX(Settings!$B$29:$B$40,MONTH(A1746)))))</f>
        <v>40.21</v>
      </c>
    </row>
    <row r="1747" customFormat="false" ht="15" hidden="false" customHeight="false" outlineLevel="0" collapsed="false">
      <c r="A1747" s="81" t="n">
        <v>46272</v>
      </c>
      <c r="B1747" s="81" t="n">
        <v>46272</v>
      </c>
      <c r="C1747" s="82" t="s">
        <v>180</v>
      </c>
      <c r="D1747" s="82" t="s">
        <v>530</v>
      </c>
      <c r="E1747" s="82" t="s">
        <v>529</v>
      </c>
      <c r="F1747" s="0" t="n">
        <v>1</v>
      </c>
      <c r="G1747" s="82" t="s">
        <v>524</v>
      </c>
      <c r="H1747" s="0" t="n">
        <v>21.12</v>
      </c>
      <c r="I1747" s="0" t="n">
        <v>10.32</v>
      </c>
      <c r="J1747" s="82" t="s">
        <v>528</v>
      </c>
      <c r="K1747" s="83" t="n">
        <v>21.12</v>
      </c>
      <c r="L1747" s="0" t="n">
        <v>1432</v>
      </c>
      <c r="M1747" s="0" t="n">
        <v>1148</v>
      </c>
      <c r="N1747" s="0" t="n">
        <v>1.247387</v>
      </c>
      <c r="O1747" s="0" t="n">
        <v>10</v>
      </c>
      <c r="P1747" s="0" t="n">
        <v>1</v>
      </c>
      <c r="Q1747" s="82" t="s">
        <v>527</v>
      </c>
      <c r="U1747" s="0" t="str">
        <f aca="false">IF(C1747="","",IF(COUNTIF(Campaigns!$A$7:$A$300,C1747)&gt;0,"✓",IF(N(K1747)=0,"– no spend","⚠ add to Campaigns tab")))</f>
        <v>✓</v>
      </c>
      <c r="V1747" s="83" t="n">
        <f aca="false">IF(K1747="","",K1747*IF(Settings!$B$22=Settings!$C$6,1,IF(Settings!$B$22="USD",1/INDEX(Settings!$B$29:$B$40,MONTH(A1747)),INDEX(Settings!$B$29:$B$40,MONTH(A1747)))))</f>
        <v>21.12</v>
      </c>
    </row>
    <row r="1748" customFormat="false" ht="15" hidden="false" customHeight="false" outlineLevel="0" collapsed="false">
      <c r="A1748" s="81" t="n">
        <v>46272</v>
      </c>
      <c r="B1748" s="81" t="n">
        <v>46272</v>
      </c>
      <c r="C1748" s="82" t="s">
        <v>172</v>
      </c>
      <c r="D1748" s="82" t="s">
        <v>530</v>
      </c>
      <c r="E1748" s="82" t="s">
        <v>529</v>
      </c>
      <c r="F1748" s="0" t="n">
        <v>4</v>
      </c>
      <c r="G1748" s="82" t="s">
        <v>524</v>
      </c>
      <c r="H1748" s="0" t="n">
        <v>11.465</v>
      </c>
      <c r="I1748" s="0" t="n">
        <v>20.65</v>
      </c>
      <c r="J1748" s="82" t="s">
        <v>528</v>
      </c>
      <c r="K1748" s="83" t="n">
        <v>45.86</v>
      </c>
      <c r="L1748" s="0" t="n">
        <v>888</v>
      </c>
      <c r="M1748" s="0" t="n">
        <v>767</v>
      </c>
      <c r="N1748" s="0" t="n">
        <v>1.157758</v>
      </c>
      <c r="O1748" s="0" t="n">
        <v>13</v>
      </c>
      <c r="P1748" s="0" t="n">
        <v>4</v>
      </c>
      <c r="Q1748" s="82" t="s">
        <v>527</v>
      </c>
      <c r="U1748" s="0" t="str">
        <f aca="false">IF(C1748="","",IF(COUNTIF(Campaigns!$A$7:$A$300,C1748)&gt;0,"✓",IF(N(K1748)=0,"– no spend","⚠ add to Campaigns tab")))</f>
        <v>✓</v>
      </c>
      <c r="V1748" s="83" t="n">
        <f aca="false">IF(K1748="","",K1748*IF(Settings!$B$22=Settings!$C$6,1,IF(Settings!$B$22="USD",1/INDEX(Settings!$B$29:$B$40,MONTH(A1748)),INDEX(Settings!$B$29:$B$40,MONTH(A1748)))))</f>
        <v>45.86</v>
      </c>
    </row>
    <row r="1749" customFormat="false" ht="15" hidden="false" customHeight="false" outlineLevel="0" collapsed="false">
      <c r="A1749" s="81" t="n">
        <v>46272</v>
      </c>
      <c r="B1749" s="81" t="n">
        <v>46272</v>
      </c>
      <c r="C1749" s="82" t="s">
        <v>173</v>
      </c>
      <c r="D1749" s="82" t="s">
        <v>530</v>
      </c>
      <c r="E1749" s="82" t="s">
        <v>529</v>
      </c>
      <c r="F1749" s="0" t="n">
        <v>6</v>
      </c>
      <c r="G1749" s="82" t="s">
        <v>524</v>
      </c>
      <c r="H1749" s="0" t="n">
        <v>9.095</v>
      </c>
      <c r="I1749" s="0" t="n">
        <v>25.65</v>
      </c>
      <c r="J1749" s="82" t="s">
        <v>528</v>
      </c>
      <c r="K1749" s="83" t="n">
        <v>54.57</v>
      </c>
      <c r="L1749" s="0" t="n">
        <v>1446</v>
      </c>
      <c r="M1749" s="0" t="n">
        <v>1269</v>
      </c>
      <c r="N1749" s="0" t="n">
        <v>1.13948</v>
      </c>
      <c r="O1749" s="0" t="n">
        <v>15</v>
      </c>
      <c r="P1749" s="0" t="n">
        <v>6</v>
      </c>
      <c r="Q1749" s="82" t="s">
        <v>527</v>
      </c>
      <c r="U1749" s="0" t="str">
        <f aca="false">IF(C1749="","",IF(COUNTIF(Campaigns!$A$7:$A$300,C1749)&gt;0,"✓",IF(N(K1749)=0,"– no spend","⚠ add to Campaigns tab")))</f>
        <v>✓</v>
      </c>
      <c r="V1749" s="83" t="n">
        <f aca="false">IF(K1749="","",K1749*IF(Settings!$B$22=Settings!$C$6,1,IF(Settings!$B$22="USD",1/INDEX(Settings!$B$29:$B$40,MONTH(A1749)),INDEX(Settings!$B$29:$B$40,MONTH(A1749)))))</f>
        <v>54.57</v>
      </c>
    </row>
    <row r="1750" customFormat="false" ht="15" hidden="false" customHeight="false" outlineLevel="0" collapsed="false">
      <c r="A1750" s="81" t="n">
        <v>46272</v>
      </c>
      <c r="B1750" s="81" t="n">
        <v>46272</v>
      </c>
      <c r="C1750" s="82" t="s">
        <v>178</v>
      </c>
      <c r="D1750" s="82" t="s">
        <v>530</v>
      </c>
      <c r="E1750" s="82" t="s">
        <v>529</v>
      </c>
      <c r="F1750" s="0" t="n">
        <v>3</v>
      </c>
      <c r="G1750" s="82" t="s">
        <v>524</v>
      </c>
      <c r="H1750" s="0" t="n">
        <v>11.65666667</v>
      </c>
      <c r="I1750" s="0" t="n">
        <v>15.48</v>
      </c>
      <c r="J1750" s="82" t="s">
        <v>528</v>
      </c>
      <c r="K1750" s="83" t="n">
        <v>34.97</v>
      </c>
      <c r="L1750" s="0" t="n">
        <v>732</v>
      </c>
      <c r="M1750" s="0" t="n">
        <v>632</v>
      </c>
      <c r="N1750" s="0" t="n">
        <v>1.158228</v>
      </c>
      <c r="O1750" s="0" t="n">
        <v>11</v>
      </c>
      <c r="P1750" s="0" t="n">
        <v>3</v>
      </c>
      <c r="Q1750" s="82" t="s">
        <v>527</v>
      </c>
      <c r="U1750" s="0" t="str">
        <f aca="false">IF(C1750="","",IF(COUNTIF(Campaigns!$A$7:$A$300,C1750)&gt;0,"✓",IF(N(K1750)=0,"– no spend","⚠ add to Campaigns tab")))</f>
        <v>✓</v>
      </c>
      <c r="V1750" s="83" t="n">
        <f aca="false">IF(K1750="","",K1750*IF(Settings!$B$22=Settings!$C$6,1,IF(Settings!$B$22="USD",1/INDEX(Settings!$B$29:$B$40,MONTH(A1750)),INDEX(Settings!$B$29:$B$40,MONTH(A1750)))))</f>
        <v>34.97</v>
      </c>
    </row>
    <row r="1751" customFormat="false" ht="15" hidden="false" customHeight="false" outlineLevel="0" collapsed="false">
      <c r="A1751" s="81" t="n">
        <v>46272</v>
      </c>
      <c r="B1751" s="81" t="n">
        <v>46272</v>
      </c>
      <c r="C1751" s="82" t="s">
        <v>176</v>
      </c>
      <c r="D1751" s="82" t="s">
        <v>530</v>
      </c>
      <c r="E1751" s="82" t="s">
        <v>529</v>
      </c>
      <c r="F1751" s="0" t="n">
        <v>1</v>
      </c>
      <c r="G1751" s="82" t="s">
        <v>524</v>
      </c>
      <c r="H1751" s="0" t="n">
        <v>21.86</v>
      </c>
      <c r="I1751" s="0" t="n">
        <v>10.32</v>
      </c>
      <c r="J1751" s="82" t="s">
        <v>528</v>
      </c>
      <c r="K1751" s="83" t="n">
        <v>21.86</v>
      </c>
      <c r="L1751" s="0" t="n">
        <v>734</v>
      </c>
      <c r="M1751" s="0" t="n">
        <v>650</v>
      </c>
      <c r="N1751" s="0" t="n">
        <v>1.129231</v>
      </c>
      <c r="O1751" s="0" t="n">
        <v>14</v>
      </c>
      <c r="P1751" s="0" t="n">
        <v>1</v>
      </c>
      <c r="Q1751" s="82" t="s">
        <v>527</v>
      </c>
      <c r="U1751" s="0" t="str">
        <f aca="false">IF(C1751="","",IF(COUNTIF(Campaigns!$A$7:$A$300,C1751)&gt;0,"✓",IF(N(K1751)=0,"– no spend","⚠ add to Campaigns tab")))</f>
        <v>✓</v>
      </c>
      <c r="V1751" s="83" t="n">
        <f aca="false">IF(K1751="","",K1751*IF(Settings!$B$22=Settings!$C$6,1,IF(Settings!$B$22="USD",1/INDEX(Settings!$B$29:$B$40,MONTH(A1751)),INDEX(Settings!$B$29:$B$40,MONTH(A1751)))))</f>
        <v>21.86</v>
      </c>
    </row>
    <row r="1752" customFormat="false" ht="15" hidden="false" customHeight="false" outlineLevel="0" collapsed="false">
      <c r="A1752" s="81" t="n">
        <v>46272</v>
      </c>
      <c r="B1752" s="81" t="n">
        <v>46272</v>
      </c>
      <c r="C1752" s="82" t="s">
        <v>184</v>
      </c>
      <c r="D1752" s="82" t="s">
        <v>530</v>
      </c>
      <c r="E1752" s="82" t="s">
        <v>532</v>
      </c>
      <c r="F1752" s="0" t="n">
        <v>62</v>
      </c>
      <c r="G1752" s="82" t="s">
        <v>535</v>
      </c>
      <c r="H1752" s="0" t="n">
        <v>0.18096774</v>
      </c>
      <c r="I1752" s="82" t="s">
        <v>525</v>
      </c>
      <c r="J1752" s="82" t="s">
        <v>526</v>
      </c>
      <c r="K1752" s="83" t="n">
        <v>11.22</v>
      </c>
      <c r="L1752" s="0" t="n">
        <v>768</v>
      </c>
      <c r="M1752" s="0" t="n">
        <v>759</v>
      </c>
      <c r="N1752" s="0" t="n">
        <v>1.011858</v>
      </c>
      <c r="O1752" s="0" t="n">
        <v>61</v>
      </c>
      <c r="Q1752" s="82" t="s">
        <v>527</v>
      </c>
      <c r="U1752" s="0" t="str">
        <f aca="false">IF(C1752="","",IF(COUNTIF(Campaigns!$A$7:$A$300,C1752)&gt;0,"✓",IF(N(K1752)=0,"– no spend","⚠ add to Campaigns tab")))</f>
        <v>✓</v>
      </c>
      <c r="V1752" s="83" t="n">
        <f aca="false">IF(K1752="","",K1752*IF(Settings!$B$22=Settings!$C$6,1,IF(Settings!$B$22="USD",1/INDEX(Settings!$B$29:$B$40,MONTH(A1752)),INDEX(Settings!$B$29:$B$40,MONTH(A1752)))))</f>
        <v>11.22</v>
      </c>
    </row>
    <row r="1753" customFormat="false" ht="15" hidden="false" customHeight="false" outlineLevel="0" collapsed="false">
      <c r="A1753" s="81" t="n">
        <v>46272</v>
      </c>
      <c r="B1753" s="81" t="n">
        <v>46272</v>
      </c>
      <c r="C1753" s="82" t="s">
        <v>169</v>
      </c>
      <c r="D1753" s="82" t="s">
        <v>530</v>
      </c>
      <c r="E1753" s="82" t="s">
        <v>529</v>
      </c>
      <c r="F1753" s="0" t="n">
        <v>8</v>
      </c>
      <c r="G1753" s="82" t="s">
        <v>531</v>
      </c>
      <c r="H1753" s="0" t="n">
        <v>9.71125</v>
      </c>
      <c r="I1753" s="0" t="n">
        <v>41.29</v>
      </c>
      <c r="J1753" s="82" t="s">
        <v>528</v>
      </c>
      <c r="K1753" s="83" t="n">
        <v>77.69</v>
      </c>
      <c r="L1753" s="0" t="n">
        <v>4294</v>
      </c>
      <c r="M1753" s="0" t="n">
        <v>2911</v>
      </c>
      <c r="N1753" s="0" t="n">
        <v>1.475094</v>
      </c>
      <c r="O1753" s="0" t="n">
        <v>50</v>
      </c>
      <c r="P1753" s="0" t="n">
        <v>8</v>
      </c>
      <c r="Q1753" s="82" t="s">
        <v>527</v>
      </c>
      <c r="U1753" s="0" t="str">
        <f aca="false">IF(C1753="","",IF(COUNTIF(Campaigns!$A$7:$A$300,C1753)&gt;0,"✓",IF(N(K1753)=0,"– no spend","⚠ add to Campaigns tab")))</f>
        <v>✓</v>
      </c>
      <c r="V1753" s="83" t="n">
        <f aca="false">IF(K1753="","",K1753*IF(Settings!$B$22=Settings!$C$6,1,IF(Settings!$B$22="USD",1/INDEX(Settings!$B$29:$B$40,MONTH(A1753)),INDEX(Settings!$B$29:$B$40,MONTH(A1753)))))</f>
        <v>77.69</v>
      </c>
    </row>
    <row r="1754" customFormat="false" ht="15" hidden="false" customHeight="false" outlineLevel="0" collapsed="false">
      <c r="A1754" s="81" t="n">
        <v>46272</v>
      </c>
      <c r="B1754" s="81" t="n">
        <v>46272</v>
      </c>
      <c r="C1754" s="82" t="s">
        <v>181</v>
      </c>
      <c r="D1754" s="82" t="s">
        <v>530</v>
      </c>
      <c r="E1754" s="82" t="s">
        <v>529</v>
      </c>
      <c r="F1754" s="0" t="n">
        <v>1</v>
      </c>
      <c r="G1754" s="82" t="s">
        <v>524</v>
      </c>
      <c r="H1754" s="0" t="n">
        <v>23.3</v>
      </c>
      <c r="I1754" s="0" t="n">
        <v>10.32</v>
      </c>
      <c r="J1754" s="82" t="s">
        <v>528</v>
      </c>
      <c r="K1754" s="83" t="n">
        <v>23.3</v>
      </c>
      <c r="L1754" s="0" t="n">
        <v>1404</v>
      </c>
      <c r="M1754" s="0" t="n">
        <v>1238</v>
      </c>
      <c r="N1754" s="0" t="n">
        <v>1.134087</v>
      </c>
      <c r="O1754" s="0" t="n">
        <v>10</v>
      </c>
      <c r="P1754" s="0" t="n">
        <v>1</v>
      </c>
      <c r="Q1754" s="82" t="s">
        <v>527</v>
      </c>
      <c r="U1754" s="0" t="str">
        <f aca="false">IF(C1754="","",IF(COUNTIF(Campaigns!$A$7:$A$300,C1754)&gt;0,"✓",IF(N(K1754)=0,"– no spend","⚠ add to Campaigns tab")))</f>
        <v>✓</v>
      </c>
      <c r="V1754" s="83" t="n">
        <f aca="false">IF(K1754="","",K1754*IF(Settings!$B$22=Settings!$C$6,1,IF(Settings!$B$22="USD",1/INDEX(Settings!$B$29:$B$40,MONTH(A1754)),INDEX(Settings!$B$29:$B$40,MONTH(A1754)))))</f>
        <v>23.3</v>
      </c>
    </row>
    <row r="1755" customFormat="false" ht="15" hidden="false" customHeight="false" outlineLevel="0" collapsed="false">
      <c r="A1755" s="81" t="n">
        <v>46273</v>
      </c>
      <c r="B1755" s="81" t="n">
        <v>46273</v>
      </c>
      <c r="C1755" s="82" t="s">
        <v>177</v>
      </c>
      <c r="D1755" s="82" t="s">
        <v>530</v>
      </c>
      <c r="E1755" s="82" t="s">
        <v>529</v>
      </c>
      <c r="F1755" s="0" t="n">
        <v>4</v>
      </c>
      <c r="G1755" s="82" t="s">
        <v>524</v>
      </c>
      <c r="H1755" s="0" t="n">
        <v>10.08</v>
      </c>
      <c r="I1755" s="0" t="n">
        <v>20.65</v>
      </c>
      <c r="J1755" s="82" t="s">
        <v>528</v>
      </c>
      <c r="K1755" s="83" t="n">
        <v>40.32</v>
      </c>
      <c r="L1755" s="0" t="n">
        <v>5182</v>
      </c>
      <c r="M1755" s="0" t="n">
        <v>4036</v>
      </c>
      <c r="N1755" s="0" t="n">
        <v>1.283945</v>
      </c>
      <c r="O1755" s="0" t="n">
        <v>55</v>
      </c>
      <c r="P1755" s="0" t="n">
        <v>4</v>
      </c>
      <c r="Q1755" s="82" t="s">
        <v>527</v>
      </c>
      <c r="U1755" s="0" t="str">
        <f aca="false">IF(C1755="","",IF(COUNTIF(Campaigns!$A$7:$A$300,C1755)&gt;0,"✓",IF(N(K1755)=0,"– no spend","⚠ add to Campaigns tab")))</f>
        <v>✓</v>
      </c>
      <c r="V1755" s="83" t="n">
        <f aca="false">IF(K1755="","",K1755*IF(Settings!$B$22=Settings!$C$6,1,IF(Settings!$B$22="USD",1/INDEX(Settings!$B$29:$B$40,MONTH(A1755)),INDEX(Settings!$B$29:$B$40,MONTH(A1755)))))</f>
        <v>40.32</v>
      </c>
    </row>
    <row r="1756" customFormat="false" ht="15" hidden="false" customHeight="false" outlineLevel="0" collapsed="false">
      <c r="A1756" s="81" t="n">
        <v>46273</v>
      </c>
      <c r="B1756" s="81" t="n">
        <v>46273</v>
      </c>
      <c r="C1756" s="82" t="s">
        <v>180</v>
      </c>
      <c r="D1756" s="82" t="s">
        <v>530</v>
      </c>
      <c r="E1756" s="82" t="s">
        <v>529</v>
      </c>
      <c r="I1756" s="0" t="n">
        <v>10.32</v>
      </c>
      <c r="J1756" s="82" t="s">
        <v>528</v>
      </c>
      <c r="K1756" s="83" t="n">
        <v>18.6</v>
      </c>
      <c r="L1756" s="0" t="n">
        <v>1541</v>
      </c>
      <c r="M1756" s="0" t="n">
        <v>1301</v>
      </c>
      <c r="N1756" s="0" t="n">
        <v>1.184473</v>
      </c>
      <c r="O1756" s="0" t="n">
        <v>14</v>
      </c>
      <c r="Q1756" s="82" t="s">
        <v>527</v>
      </c>
      <c r="U1756" s="0" t="str">
        <f aca="false">IF(C1756="","",IF(COUNTIF(Campaigns!$A$7:$A$300,C1756)&gt;0,"✓",IF(N(K1756)=0,"– no spend","⚠ add to Campaigns tab")))</f>
        <v>✓</v>
      </c>
      <c r="V1756" s="83" t="n">
        <f aca="false">IF(K1756="","",K1756*IF(Settings!$B$22=Settings!$C$6,1,IF(Settings!$B$22="USD",1/INDEX(Settings!$B$29:$B$40,MONTH(A1756)),INDEX(Settings!$B$29:$B$40,MONTH(A1756)))))</f>
        <v>18.6</v>
      </c>
    </row>
    <row r="1757" customFormat="false" ht="15" hidden="false" customHeight="false" outlineLevel="0" collapsed="false">
      <c r="A1757" s="81" t="n">
        <v>46273</v>
      </c>
      <c r="B1757" s="81" t="n">
        <v>46273</v>
      </c>
      <c r="C1757" s="82" t="s">
        <v>172</v>
      </c>
      <c r="D1757" s="82" t="s">
        <v>530</v>
      </c>
      <c r="E1757" s="82" t="s">
        <v>529</v>
      </c>
      <c r="F1757" s="0" t="n">
        <v>1</v>
      </c>
      <c r="G1757" s="82" t="s">
        <v>524</v>
      </c>
      <c r="H1757" s="0" t="n">
        <v>37.56</v>
      </c>
      <c r="I1757" s="0" t="n">
        <v>20.65</v>
      </c>
      <c r="J1757" s="82" t="s">
        <v>528</v>
      </c>
      <c r="K1757" s="83" t="n">
        <v>37.56</v>
      </c>
      <c r="L1757" s="0" t="n">
        <v>948</v>
      </c>
      <c r="M1757" s="0" t="n">
        <v>820</v>
      </c>
      <c r="N1757" s="0" t="n">
        <v>1.156098</v>
      </c>
      <c r="O1757" s="0" t="n">
        <v>17</v>
      </c>
      <c r="P1757" s="0" t="n">
        <v>1</v>
      </c>
      <c r="Q1757" s="82" t="s">
        <v>527</v>
      </c>
      <c r="U1757" s="0" t="str">
        <f aca="false">IF(C1757="","",IF(COUNTIF(Campaigns!$A$7:$A$300,C1757)&gt;0,"✓",IF(N(K1757)=0,"– no spend","⚠ add to Campaigns tab")))</f>
        <v>✓</v>
      </c>
      <c r="V1757" s="83" t="n">
        <f aca="false">IF(K1757="","",K1757*IF(Settings!$B$22=Settings!$C$6,1,IF(Settings!$B$22="USD",1/INDEX(Settings!$B$29:$B$40,MONTH(A1757)),INDEX(Settings!$B$29:$B$40,MONTH(A1757)))))</f>
        <v>37.56</v>
      </c>
    </row>
    <row r="1758" customFormat="false" ht="15" hidden="false" customHeight="false" outlineLevel="0" collapsed="false">
      <c r="A1758" s="81" t="n">
        <v>46273</v>
      </c>
      <c r="B1758" s="81" t="n">
        <v>46273</v>
      </c>
      <c r="C1758" s="82" t="s">
        <v>173</v>
      </c>
      <c r="D1758" s="82" t="s">
        <v>530</v>
      </c>
      <c r="E1758" s="82" t="s">
        <v>529</v>
      </c>
      <c r="F1758" s="0" t="n">
        <v>4</v>
      </c>
      <c r="G1758" s="82" t="s">
        <v>524</v>
      </c>
      <c r="H1758" s="0" t="n">
        <v>12.1975</v>
      </c>
      <c r="I1758" s="0" t="n">
        <v>25.65</v>
      </c>
      <c r="J1758" s="82" t="s">
        <v>528</v>
      </c>
      <c r="K1758" s="83" t="n">
        <v>48.79</v>
      </c>
      <c r="L1758" s="0" t="n">
        <v>1334</v>
      </c>
      <c r="M1758" s="0" t="n">
        <v>1207</v>
      </c>
      <c r="N1758" s="0" t="n">
        <v>1.10522</v>
      </c>
      <c r="O1758" s="0" t="n">
        <v>27</v>
      </c>
      <c r="P1758" s="0" t="n">
        <v>4</v>
      </c>
      <c r="Q1758" s="82" t="s">
        <v>527</v>
      </c>
      <c r="U1758" s="0" t="str">
        <f aca="false">IF(C1758="","",IF(COUNTIF(Campaigns!$A$7:$A$300,C1758)&gt;0,"✓",IF(N(K1758)=0,"– no spend","⚠ add to Campaigns tab")))</f>
        <v>✓</v>
      </c>
      <c r="V1758" s="83" t="n">
        <f aca="false">IF(K1758="","",K1758*IF(Settings!$B$22=Settings!$C$6,1,IF(Settings!$B$22="USD",1/INDEX(Settings!$B$29:$B$40,MONTH(A1758)),INDEX(Settings!$B$29:$B$40,MONTH(A1758)))))</f>
        <v>48.79</v>
      </c>
    </row>
    <row r="1759" customFormat="false" ht="15" hidden="false" customHeight="false" outlineLevel="0" collapsed="false">
      <c r="A1759" s="81" t="n">
        <v>46273</v>
      </c>
      <c r="B1759" s="81" t="n">
        <v>46273</v>
      </c>
      <c r="C1759" s="82" t="s">
        <v>178</v>
      </c>
      <c r="D1759" s="82" t="s">
        <v>530</v>
      </c>
      <c r="E1759" s="82" t="s">
        <v>529</v>
      </c>
      <c r="F1759" s="0" t="n">
        <v>2</v>
      </c>
      <c r="G1759" s="82" t="s">
        <v>524</v>
      </c>
      <c r="H1759" s="0" t="n">
        <v>16.535</v>
      </c>
      <c r="I1759" s="0" t="n">
        <v>15.48</v>
      </c>
      <c r="J1759" s="82" t="s">
        <v>528</v>
      </c>
      <c r="K1759" s="83" t="n">
        <v>33.07</v>
      </c>
      <c r="L1759" s="0" t="n">
        <v>806</v>
      </c>
      <c r="M1759" s="0" t="n">
        <v>731</v>
      </c>
      <c r="N1759" s="0" t="n">
        <v>1.102599</v>
      </c>
      <c r="O1759" s="0" t="n">
        <v>13</v>
      </c>
      <c r="P1759" s="0" t="n">
        <v>2</v>
      </c>
      <c r="Q1759" s="82" t="s">
        <v>527</v>
      </c>
      <c r="U1759" s="0" t="str">
        <f aca="false">IF(C1759="","",IF(COUNTIF(Campaigns!$A$7:$A$300,C1759)&gt;0,"✓",IF(N(K1759)=0,"– no spend","⚠ add to Campaigns tab")))</f>
        <v>✓</v>
      </c>
      <c r="V1759" s="83" t="n">
        <f aca="false">IF(K1759="","",K1759*IF(Settings!$B$22=Settings!$C$6,1,IF(Settings!$B$22="USD",1/INDEX(Settings!$B$29:$B$40,MONTH(A1759)),INDEX(Settings!$B$29:$B$40,MONTH(A1759)))))</f>
        <v>33.07</v>
      </c>
    </row>
    <row r="1760" customFormat="false" ht="15" hidden="false" customHeight="false" outlineLevel="0" collapsed="false">
      <c r="A1760" s="81" t="n">
        <v>46273</v>
      </c>
      <c r="B1760" s="81" t="n">
        <v>46273</v>
      </c>
      <c r="C1760" s="82" t="s">
        <v>176</v>
      </c>
      <c r="D1760" s="82" t="s">
        <v>530</v>
      </c>
      <c r="E1760" s="82" t="s">
        <v>529</v>
      </c>
      <c r="I1760" s="0" t="n">
        <v>10.32</v>
      </c>
      <c r="J1760" s="82" t="s">
        <v>528</v>
      </c>
      <c r="K1760" s="83" t="n">
        <v>19.87</v>
      </c>
      <c r="L1760" s="0" t="n">
        <v>768</v>
      </c>
      <c r="M1760" s="0" t="n">
        <v>672</v>
      </c>
      <c r="N1760" s="0" t="n">
        <v>1.142857</v>
      </c>
      <c r="O1760" s="0" t="n">
        <v>9</v>
      </c>
      <c r="P1760" s="0" t="n">
        <v>1</v>
      </c>
      <c r="Q1760" s="82" t="s">
        <v>527</v>
      </c>
      <c r="U1760" s="0" t="str">
        <f aca="false">IF(C1760="","",IF(COUNTIF(Campaigns!$A$7:$A$300,C1760)&gt;0,"✓",IF(N(K1760)=0,"– no spend","⚠ add to Campaigns tab")))</f>
        <v>✓</v>
      </c>
      <c r="V1760" s="83" t="n">
        <f aca="false">IF(K1760="","",K1760*IF(Settings!$B$22=Settings!$C$6,1,IF(Settings!$B$22="USD",1/INDEX(Settings!$B$29:$B$40,MONTH(A1760)),INDEX(Settings!$B$29:$B$40,MONTH(A1760)))))</f>
        <v>19.87</v>
      </c>
    </row>
    <row r="1761" customFormat="false" ht="15" hidden="false" customHeight="false" outlineLevel="0" collapsed="false">
      <c r="A1761" s="81" t="n">
        <v>46273</v>
      </c>
      <c r="B1761" s="81" t="n">
        <v>46273</v>
      </c>
      <c r="C1761" s="82" t="s">
        <v>184</v>
      </c>
      <c r="D1761" s="82" t="s">
        <v>530</v>
      </c>
      <c r="E1761" s="82" t="s">
        <v>532</v>
      </c>
      <c r="F1761" s="0" t="n">
        <v>53</v>
      </c>
      <c r="G1761" s="82" t="s">
        <v>535</v>
      </c>
      <c r="H1761" s="0" t="n">
        <v>0.15792453</v>
      </c>
      <c r="I1761" s="82" t="s">
        <v>525</v>
      </c>
      <c r="J1761" s="82" t="s">
        <v>526</v>
      </c>
      <c r="K1761" s="83" t="n">
        <v>8.37</v>
      </c>
      <c r="L1761" s="0" t="n">
        <v>697</v>
      </c>
      <c r="M1761" s="0" t="n">
        <v>682</v>
      </c>
      <c r="N1761" s="0" t="n">
        <v>1.021994</v>
      </c>
      <c r="O1761" s="0" t="n">
        <v>52</v>
      </c>
      <c r="Q1761" s="82" t="s">
        <v>527</v>
      </c>
      <c r="U1761" s="0" t="str">
        <f aca="false">IF(C1761="","",IF(COUNTIF(Campaigns!$A$7:$A$300,C1761)&gt;0,"✓",IF(N(K1761)=0,"– no spend","⚠ add to Campaigns tab")))</f>
        <v>✓</v>
      </c>
      <c r="V1761" s="83" t="n">
        <f aca="false">IF(K1761="","",K1761*IF(Settings!$B$22=Settings!$C$6,1,IF(Settings!$B$22="USD",1/INDEX(Settings!$B$29:$B$40,MONTH(A1761)),INDEX(Settings!$B$29:$B$40,MONTH(A1761)))))</f>
        <v>8.37</v>
      </c>
    </row>
    <row r="1762" customFormat="false" ht="15" hidden="false" customHeight="false" outlineLevel="0" collapsed="false">
      <c r="A1762" s="81" t="n">
        <v>46273</v>
      </c>
      <c r="B1762" s="81" t="n">
        <v>46273</v>
      </c>
      <c r="C1762" s="82" t="s">
        <v>169</v>
      </c>
      <c r="D1762" s="82" t="s">
        <v>530</v>
      </c>
      <c r="E1762" s="82" t="s">
        <v>529</v>
      </c>
      <c r="F1762" s="0" t="n">
        <v>5</v>
      </c>
      <c r="G1762" s="82" t="s">
        <v>531</v>
      </c>
      <c r="H1762" s="0" t="n">
        <v>15.01</v>
      </c>
      <c r="I1762" s="0" t="n">
        <v>41.29</v>
      </c>
      <c r="J1762" s="82" t="s">
        <v>528</v>
      </c>
      <c r="K1762" s="83" t="n">
        <v>75.05</v>
      </c>
      <c r="L1762" s="0" t="n">
        <v>4390</v>
      </c>
      <c r="M1762" s="0" t="n">
        <v>2948</v>
      </c>
      <c r="N1762" s="0" t="n">
        <v>1.489145</v>
      </c>
      <c r="O1762" s="0" t="n">
        <v>49</v>
      </c>
      <c r="P1762" s="0" t="n">
        <v>5</v>
      </c>
      <c r="Q1762" s="82" t="s">
        <v>527</v>
      </c>
      <c r="U1762" s="0" t="str">
        <f aca="false">IF(C1762="","",IF(COUNTIF(Campaigns!$A$7:$A$300,C1762)&gt;0,"✓",IF(N(K1762)=0,"– no spend","⚠ add to Campaigns tab")))</f>
        <v>✓</v>
      </c>
      <c r="V1762" s="83" t="n">
        <f aca="false">IF(K1762="","",K1762*IF(Settings!$B$22=Settings!$C$6,1,IF(Settings!$B$22="USD",1/INDEX(Settings!$B$29:$B$40,MONTH(A1762)),INDEX(Settings!$B$29:$B$40,MONTH(A1762)))))</f>
        <v>75.05</v>
      </c>
    </row>
    <row r="1763" customFormat="false" ht="15" hidden="false" customHeight="false" outlineLevel="0" collapsed="false">
      <c r="A1763" s="81" t="n">
        <v>46273</v>
      </c>
      <c r="B1763" s="81" t="n">
        <v>46273</v>
      </c>
      <c r="C1763" s="82" t="s">
        <v>181</v>
      </c>
      <c r="D1763" s="82" t="s">
        <v>530</v>
      </c>
      <c r="E1763" s="82" t="s">
        <v>529</v>
      </c>
      <c r="F1763" s="0" t="n">
        <v>3</v>
      </c>
      <c r="G1763" s="82" t="s">
        <v>524</v>
      </c>
      <c r="H1763" s="0" t="n">
        <v>5.91</v>
      </c>
      <c r="I1763" s="0" t="n">
        <v>10.32</v>
      </c>
      <c r="J1763" s="82" t="s">
        <v>528</v>
      </c>
      <c r="K1763" s="83" t="n">
        <v>17.73</v>
      </c>
      <c r="L1763" s="0" t="n">
        <v>1257</v>
      </c>
      <c r="M1763" s="0" t="n">
        <v>1086</v>
      </c>
      <c r="N1763" s="0" t="n">
        <v>1.157459</v>
      </c>
      <c r="O1763" s="0" t="n">
        <v>10</v>
      </c>
      <c r="P1763" s="0" t="n">
        <v>3</v>
      </c>
      <c r="Q1763" s="82" t="s">
        <v>527</v>
      </c>
      <c r="U1763" s="0" t="str">
        <f aca="false">IF(C1763="","",IF(COUNTIF(Campaigns!$A$7:$A$300,C1763)&gt;0,"✓",IF(N(K1763)=0,"– no spend","⚠ add to Campaigns tab")))</f>
        <v>✓</v>
      </c>
      <c r="V1763" s="83" t="n">
        <f aca="false">IF(K1763="","",K1763*IF(Settings!$B$22=Settings!$C$6,1,IF(Settings!$B$22="USD",1/INDEX(Settings!$B$29:$B$40,MONTH(A1763)),INDEX(Settings!$B$29:$B$40,MONTH(A1763)))))</f>
        <v>17.73</v>
      </c>
    </row>
    <row r="1764" customFormat="false" ht="15" hidden="false" customHeight="false" outlineLevel="0" collapsed="false">
      <c r="A1764" s="81" t="n">
        <v>46274</v>
      </c>
      <c r="B1764" s="81" t="n">
        <v>46274</v>
      </c>
      <c r="C1764" s="82" t="s">
        <v>177</v>
      </c>
      <c r="D1764" s="82" t="s">
        <v>530</v>
      </c>
      <c r="E1764" s="82" t="s">
        <v>529</v>
      </c>
      <c r="F1764" s="0" t="n">
        <v>7</v>
      </c>
      <c r="G1764" s="82" t="s">
        <v>524</v>
      </c>
      <c r="H1764" s="0" t="n">
        <v>5.57857143</v>
      </c>
      <c r="I1764" s="0" t="n">
        <v>20.65</v>
      </c>
      <c r="J1764" s="82" t="s">
        <v>528</v>
      </c>
      <c r="K1764" s="83" t="n">
        <v>39.05</v>
      </c>
      <c r="L1764" s="0" t="n">
        <v>5440</v>
      </c>
      <c r="M1764" s="0" t="n">
        <v>4214</v>
      </c>
      <c r="N1764" s="0" t="n">
        <v>1.290935</v>
      </c>
      <c r="O1764" s="0" t="n">
        <v>57</v>
      </c>
      <c r="P1764" s="0" t="n">
        <v>7</v>
      </c>
      <c r="Q1764" s="82" t="s">
        <v>527</v>
      </c>
      <c r="U1764" s="0" t="str">
        <f aca="false">IF(C1764="","",IF(COUNTIF(Campaigns!$A$7:$A$300,C1764)&gt;0,"✓",IF(N(K1764)=0,"– no spend","⚠ add to Campaigns tab")))</f>
        <v>✓</v>
      </c>
      <c r="V1764" s="83" t="n">
        <f aca="false">IF(K1764="","",K1764*IF(Settings!$B$22=Settings!$C$6,1,IF(Settings!$B$22="USD",1/INDEX(Settings!$B$29:$B$40,MONTH(A1764)),INDEX(Settings!$B$29:$B$40,MONTH(A1764)))))</f>
        <v>39.05</v>
      </c>
    </row>
    <row r="1765" customFormat="false" ht="15" hidden="false" customHeight="false" outlineLevel="0" collapsed="false">
      <c r="A1765" s="81" t="n">
        <v>46274</v>
      </c>
      <c r="B1765" s="81" t="n">
        <v>46274</v>
      </c>
      <c r="C1765" s="82" t="s">
        <v>180</v>
      </c>
      <c r="D1765" s="82" t="s">
        <v>530</v>
      </c>
      <c r="E1765" s="82" t="s">
        <v>529</v>
      </c>
      <c r="F1765" s="0" t="n">
        <v>1</v>
      </c>
      <c r="G1765" s="82" t="s">
        <v>524</v>
      </c>
      <c r="H1765" s="0" t="n">
        <v>19.15</v>
      </c>
      <c r="I1765" s="0" t="n">
        <v>10.32</v>
      </c>
      <c r="J1765" s="82" t="s">
        <v>528</v>
      </c>
      <c r="K1765" s="83" t="n">
        <v>19.15</v>
      </c>
      <c r="L1765" s="0" t="n">
        <v>1424</v>
      </c>
      <c r="M1765" s="0" t="n">
        <v>1169</v>
      </c>
      <c r="N1765" s="0" t="n">
        <v>1.218135</v>
      </c>
      <c r="O1765" s="0" t="n">
        <v>15</v>
      </c>
      <c r="P1765" s="0" t="n">
        <v>1</v>
      </c>
      <c r="Q1765" s="82" t="s">
        <v>527</v>
      </c>
      <c r="U1765" s="0" t="str">
        <f aca="false">IF(C1765="","",IF(COUNTIF(Campaigns!$A$7:$A$300,C1765)&gt;0,"✓",IF(N(K1765)=0,"– no spend","⚠ add to Campaigns tab")))</f>
        <v>✓</v>
      </c>
      <c r="V1765" s="83" t="n">
        <f aca="false">IF(K1765="","",K1765*IF(Settings!$B$22=Settings!$C$6,1,IF(Settings!$B$22="USD",1/INDEX(Settings!$B$29:$B$40,MONTH(A1765)),INDEX(Settings!$B$29:$B$40,MONTH(A1765)))))</f>
        <v>19.15</v>
      </c>
    </row>
    <row r="1766" customFormat="false" ht="15" hidden="false" customHeight="false" outlineLevel="0" collapsed="false">
      <c r="A1766" s="81" t="n">
        <v>46274</v>
      </c>
      <c r="B1766" s="81" t="n">
        <v>46274</v>
      </c>
      <c r="C1766" s="82" t="s">
        <v>172</v>
      </c>
      <c r="D1766" s="82" t="s">
        <v>530</v>
      </c>
      <c r="E1766" s="82" t="s">
        <v>529</v>
      </c>
      <c r="F1766" s="0" t="n">
        <v>3</v>
      </c>
      <c r="G1766" s="82" t="s">
        <v>524</v>
      </c>
      <c r="H1766" s="0" t="n">
        <v>12.88</v>
      </c>
      <c r="I1766" s="0" t="n">
        <v>20.65</v>
      </c>
      <c r="J1766" s="82" t="s">
        <v>528</v>
      </c>
      <c r="K1766" s="83" t="n">
        <v>38.64</v>
      </c>
      <c r="L1766" s="0" t="n">
        <v>993</v>
      </c>
      <c r="M1766" s="0" t="n">
        <v>884</v>
      </c>
      <c r="N1766" s="0" t="n">
        <v>1.123303</v>
      </c>
      <c r="O1766" s="0" t="n">
        <v>15</v>
      </c>
      <c r="P1766" s="0" t="n">
        <v>3</v>
      </c>
      <c r="Q1766" s="82" t="s">
        <v>527</v>
      </c>
      <c r="U1766" s="0" t="str">
        <f aca="false">IF(C1766="","",IF(COUNTIF(Campaigns!$A$7:$A$300,C1766)&gt;0,"✓",IF(N(K1766)=0,"– no spend","⚠ add to Campaigns tab")))</f>
        <v>✓</v>
      </c>
      <c r="V1766" s="83" t="n">
        <f aca="false">IF(K1766="","",K1766*IF(Settings!$B$22=Settings!$C$6,1,IF(Settings!$B$22="USD",1/INDEX(Settings!$B$29:$B$40,MONTH(A1766)),INDEX(Settings!$B$29:$B$40,MONTH(A1766)))))</f>
        <v>38.64</v>
      </c>
    </row>
    <row r="1767" customFormat="false" ht="15" hidden="false" customHeight="false" outlineLevel="0" collapsed="false">
      <c r="A1767" s="81" t="n">
        <v>46274</v>
      </c>
      <c r="B1767" s="81" t="n">
        <v>46274</v>
      </c>
      <c r="C1767" s="82" t="s">
        <v>173</v>
      </c>
      <c r="D1767" s="82" t="s">
        <v>530</v>
      </c>
      <c r="E1767" s="82" t="s">
        <v>529</v>
      </c>
      <c r="F1767" s="0" t="n">
        <v>2</v>
      </c>
      <c r="G1767" s="82" t="s">
        <v>524</v>
      </c>
      <c r="H1767" s="0" t="n">
        <v>25.29</v>
      </c>
      <c r="I1767" s="0" t="n">
        <v>25.65</v>
      </c>
      <c r="J1767" s="82" t="s">
        <v>528</v>
      </c>
      <c r="K1767" s="83" t="n">
        <v>50.58</v>
      </c>
      <c r="L1767" s="0" t="n">
        <v>1478</v>
      </c>
      <c r="M1767" s="0" t="n">
        <v>1286</v>
      </c>
      <c r="N1767" s="0" t="n">
        <v>1.1493</v>
      </c>
      <c r="O1767" s="0" t="n">
        <v>19</v>
      </c>
      <c r="P1767" s="0" t="n">
        <v>2</v>
      </c>
      <c r="Q1767" s="82" t="s">
        <v>527</v>
      </c>
      <c r="U1767" s="0" t="str">
        <f aca="false">IF(C1767="","",IF(COUNTIF(Campaigns!$A$7:$A$300,C1767)&gt;0,"✓",IF(N(K1767)=0,"– no spend","⚠ add to Campaigns tab")))</f>
        <v>✓</v>
      </c>
      <c r="V1767" s="83" t="n">
        <f aca="false">IF(K1767="","",K1767*IF(Settings!$B$22=Settings!$C$6,1,IF(Settings!$B$22="USD",1/INDEX(Settings!$B$29:$B$40,MONTH(A1767)),INDEX(Settings!$B$29:$B$40,MONTH(A1767)))))</f>
        <v>50.58</v>
      </c>
    </row>
    <row r="1768" customFormat="false" ht="15" hidden="false" customHeight="false" outlineLevel="0" collapsed="false">
      <c r="A1768" s="81" t="n">
        <v>46274</v>
      </c>
      <c r="B1768" s="81" t="n">
        <v>46274</v>
      </c>
      <c r="C1768" s="82" t="s">
        <v>178</v>
      </c>
      <c r="D1768" s="82" t="s">
        <v>530</v>
      </c>
      <c r="E1768" s="82" t="s">
        <v>529</v>
      </c>
      <c r="F1768" s="0" t="n">
        <v>2</v>
      </c>
      <c r="G1768" s="82" t="s">
        <v>524</v>
      </c>
      <c r="H1768" s="0" t="n">
        <v>15.045</v>
      </c>
      <c r="I1768" s="0" t="n">
        <v>15.48</v>
      </c>
      <c r="J1768" s="82" t="s">
        <v>528</v>
      </c>
      <c r="K1768" s="83" t="n">
        <v>30.09</v>
      </c>
      <c r="L1768" s="0" t="n">
        <v>797</v>
      </c>
      <c r="M1768" s="0" t="n">
        <v>728</v>
      </c>
      <c r="N1768" s="0" t="n">
        <v>1.09478</v>
      </c>
      <c r="O1768" s="0" t="n">
        <v>11</v>
      </c>
      <c r="P1768" s="0" t="n">
        <v>2</v>
      </c>
      <c r="Q1768" s="82" t="s">
        <v>527</v>
      </c>
      <c r="U1768" s="0" t="str">
        <f aca="false">IF(C1768="","",IF(COUNTIF(Campaigns!$A$7:$A$300,C1768)&gt;0,"✓",IF(N(K1768)=0,"– no spend","⚠ add to Campaigns tab")))</f>
        <v>✓</v>
      </c>
      <c r="V1768" s="83" t="n">
        <f aca="false">IF(K1768="","",K1768*IF(Settings!$B$22=Settings!$C$6,1,IF(Settings!$B$22="USD",1/INDEX(Settings!$B$29:$B$40,MONTH(A1768)),INDEX(Settings!$B$29:$B$40,MONTH(A1768)))))</f>
        <v>30.09</v>
      </c>
    </row>
    <row r="1769" customFormat="false" ht="15" hidden="false" customHeight="false" outlineLevel="0" collapsed="false">
      <c r="A1769" s="81" t="n">
        <v>46274</v>
      </c>
      <c r="B1769" s="81" t="n">
        <v>46274</v>
      </c>
      <c r="C1769" s="82" t="s">
        <v>176</v>
      </c>
      <c r="D1769" s="82" t="s">
        <v>530</v>
      </c>
      <c r="E1769" s="82" t="s">
        <v>529</v>
      </c>
      <c r="F1769" s="0" t="n">
        <v>2</v>
      </c>
      <c r="G1769" s="82" t="s">
        <v>524</v>
      </c>
      <c r="H1769" s="0" t="n">
        <v>10.385</v>
      </c>
      <c r="I1769" s="0" t="n">
        <v>10.32</v>
      </c>
      <c r="J1769" s="82" t="s">
        <v>528</v>
      </c>
      <c r="K1769" s="83" t="n">
        <v>20.77</v>
      </c>
      <c r="L1769" s="0" t="n">
        <v>778</v>
      </c>
      <c r="M1769" s="0" t="n">
        <v>671</v>
      </c>
      <c r="N1769" s="0" t="n">
        <v>1.159463</v>
      </c>
      <c r="O1769" s="0" t="n">
        <v>14</v>
      </c>
      <c r="P1769" s="0" t="n">
        <v>2</v>
      </c>
      <c r="Q1769" s="82" t="s">
        <v>527</v>
      </c>
      <c r="U1769" s="0" t="str">
        <f aca="false">IF(C1769="","",IF(COUNTIF(Campaigns!$A$7:$A$300,C1769)&gt;0,"✓",IF(N(K1769)=0,"– no spend","⚠ add to Campaigns tab")))</f>
        <v>✓</v>
      </c>
      <c r="V1769" s="83" t="n">
        <f aca="false">IF(K1769="","",K1769*IF(Settings!$B$22=Settings!$C$6,1,IF(Settings!$B$22="USD",1/INDEX(Settings!$B$29:$B$40,MONTH(A1769)),INDEX(Settings!$B$29:$B$40,MONTH(A1769)))))</f>
        <v>20.77</v>
      </c>
    </row>
    <row r="1770" customFormat="false" ht="15" hidden="false" customHeight="false" outlineLevel="0" collapsed="false">
      <c r="A1770" s="81" t="n">
        <v>46274</v>
      </c>
      <c r="B1770" s="81" t="n">
        <v>46274</v>
      </c>
      <c r="C1770" s="82" t="s">
        <v>184</v>
      </c>
      <c r="D1770" s="82" t="s">
        <v>530</v>
      </c>
      <c r="E1770" s="82" t="s">
        <v>532</v>
      </c>
      <c r="F1770" s="0" t="n">
        <v>59</v>
      </c>
      <c r="G1770" s="82" t="s">
        <v>535</v>
      </c>
      <c r="H1770" s="0" t="n">
        <v>0.18016949</v>
      </c>
      <c r="I1770" s="82" t="s">
        <v>525</v>
      </c>
      <c r="J1770" s="82" t="s">
        <v>526</v>
      </c>
      <c r="K1770" s="83" t="n">
        <v>10.63</v>
      </c>
      <c r="L1770" s="0" t="n">
        <v>883</v>
      </c>
      <c r="M1770" s="0" t="n">
        <v>883</v>
      </c>
      <c r="N1770" s="0" t="n">
        <v>1</v>
      </c>
      <c r="O1770" s="0" t="n">
        <v>59</v>
      </c>
      <c r="P1770" s="0" t="n">
        <v>1</v>
      </c>
      <c r="Q1770" s="82" t="s">
        <v>527</v>
      </c>
      <c r="U1770" s="0" t="str">
        <f aca="false">IF(C1770="","",IF(COUNTIF(Campaigns!$A$7:$A$300,C1770)&gt;0,"✓",IF(N(K1770)=0,"– no spend","⚠ add to Campaigns tab")))</f>
        <v>✓</v>
      </c>
      <c r="V1770" s="83" t="n">
        <f aca="false">IF(K1770="","",K1770*IF(Settings!$B$22=Settings!$C$6,1,IF(Settings!$B$22="USD",1/INDEX(Settings!$B$29:$B$40,MONTH(A1770)),INDEX(Settings!$B$29:$B$40,MONTH(A1770)))))</f>
        <v>10.63</v>
      </c>
    </row>
    <row r="1771" customFormat="false" ht="15" hidden="false" customHeight="false" outlineLevel="0" collapsed="false">
      <c r="A1771" s="81" t="n">
        <v>46274</v>
      </c>
      <c r="B1771" s="81" t="n">
        <v>46274</v>
      </c>
      <c r="C1771" s="82" t="s">
        <v>169</v>
      </c>
      <c r="D1771" s="82" t="s">
        <v>530</v>
      </c>
      <c r="E1771" s="82" t="s">
        <v>529</v>
      </c>
      <c r="F1771" s="0" t="n">
        <v>3</v>
      </c>
      <c r="G1771" s="82" t="s">
        <v>531</v>
      </c>
      <c r="H1771" s="0" t="n">
        <v>27.84333333</v>
      </c>
      <c r="I1771" s="0" t="n">
        <v>41.29</v>
      </c>
      <c r="J1771" s="82" t="s">
        <v>528</v>
      </c>
      <c r="K1771" s="83" t="n">
        <v>83.53</v>
      </c>
      <c r="L1771" s="0" t="n">
        <v>5162</v>
      </c>
      <c r="M1771" s="0" t="n">
        <v>3396</v>
      </c>
      <c r="N1771" s="0" t="n">
        <v>1.520024</v>
      </c>
      <c r="O1771" s="0" t="n">
        <v>62</v>
      </c>
      <c r="P1771" s="0" t="n">
        <v>3</v>
      </c>
      <c r="Q1771" s="82" t="s">
        <v>527</v>
      </c>
      <c r="U1771" s="0" t="str">
        <f aca="false">IF(C1771="","",IF(COUNTIF(Campaigns!$A$7:$A$300,C1771)&gt;0,"✓",IF(N(K1771)=0,"– no spend","⚠ add to Campaigns tab")))</f>
        <v>✓</v>
      </c>
      <c r="V1771" s="83" t="n">
        <f aca="false">IF(K1771="","",K1771*IF(Settings!$B$22=Settings!$C$6,1,IF(Settings!$B$22="USD",1/INDEX(Settings!$B$29:$B$40,MONTH(A1771)),INDEX(Settings!$B$29:$B$40,MONTH(A1771)))))</f>
        <v>83.53</v>
      </c>
    </row>
    <row r="1772" customFormat="false" ht="15" hidden="false" customHeight="false" outlineLevel="0" collapsed="false">
      <c r="A1772" s="81" t="n">
        <v>46274</v>
      </c>
      <c r="B1772" s="81" t="n">
        <v>46274</v>
      </c>
      <c r="C1772" s="82" t="s">
        <v>181</v>
      </c>
      <c r="D1772" s="82" t="s">
        <v>530</v>
      </c>
      <c r="E1772" s="82" t="s">
        <v>529</v>
      </c>
      <c r="F1772" s="0" t="n">
        <v>1</v>
      </c>
      <c r="G1772" s="82" t="s">
        <v>524</v>
      </c>
      <c r="H1772" s="0" t="n">
        <v>18.97</v>
      </c>
      <c r="I1772" s="0" t="n">
        <v>10.32</v>
      </c>
      <c r="J1772" s="82" t="s">
        <v>528</v>
      </c>
      <c r="K1772" s="83" t="n">
        <v>18.97</v>
      </c>
      <c r="L1772" s="0" t="n">
        <v>1334</v>
      </c>
      <c r="M1772" s="0" t="n">
        <v>1203</v>
      </c>
      <c r="N1772" s="0" t="n">
        <v>1.108894</v>
      </c>
      <c r="O1772" s="0" t="n">
        <v>15</v>
      </c>
      <c r="P1772" s="0" t="n">
        <v>1</v>
      </c>
      <c r="Q1772" s="82" t="s">
        <v>527</v>
      </c>
      <c r="U1772" s="0" t="str">
        <f aca="false">IF(C1772="","",IF(COUNTIF(Campaigns!$A$7:$A$300,C1772)&gt;0,"✓",IF(N(K1772)=0,"– no spend","⚠ add to Campaigns tab")))</f>
        <v>✓</v>
      </c>
      <c r="V1772" s="83" t="n">
        <f aca="false">IF(K1772="","",K1772*IF(Settings!$B$22=Settings!$C$6,1,IF(Settings!$B$22="USD",1/INDEX(Settings!$B$29:$B$40,MONTH(A1772)),INDEX(Settings!$B$29:$B$40,MONTH(A1772)))))</f>
        <v>18.97</v>
      </c>
    </row>
    <row r="1773" customFormat="false" ht="15" hidden="false" customHeight="false" outlineLevel="0" collapsed="false">
      <c r="A1773" s="81" t="n">
        <v>46275</v>
      </c>
      <c r="B1773" s="81" t="n">
        <v>46275</v>
      </c>
      <c r="C1773" s="82" t="s">
        <v>174</v>
      </c>
      <c r="D1773" s="82" t="s">
        <v>536</v>
      </c>
      <c r="E1773" s="82" t="s">
        <v>532</v>
      </c>
      <c r="F1773" s="0" t="n">
        <v>3617</v>
      </c>
      <c r="G1773" s="82" t="s">
        <v>535</v>
      </c>
      <c r="H1773" s="0" t="n">
        <v>0.040799</v>
      </c>
      <c r="I1773" s="82" t="s">
        <v>525</v>
      </c>
      <c r="J1773" s="82" t="s">
        <v>526</v>
      </c>
      <c r="K1773" s="83" t="n">
        <v>147.57</v>
      </c>
      <c r="L1773" s="0" t="n">
        <v>251889</v>
      </c>
      <c r="M1773" s="0" t="n">
        <v>221525</v>
      </c>
      <c r="N1773" s="0" t="n">
        <v>1.137068</v>
      </c>
      <c r="O1773" s="0" t="n">
        <v>3538</v>
      </c>
      <c r="Q1773" s="82" t="s">
        <v>537</v>
      </c>
      <c r="U1773" s="0" t="str">
        <f aca="false">IF(C1773="","",IF(COUNTIF(Campaigns!$A$7:$A$300,C1773)&gt;0,"✓",IF(N(K1773)=0,"– no spend","⚠ add to Campaigns tab")))</f>
        <v>✓</v>
      </c>
      <c r="V1773" s="83" t="n">
        <f aca="false">IF(K1773="","",K1773*IF(Settings!$B$22=Settings!$C$6,1,IF(Settings!$B$22="USD",1/INDEX(Settings!$B$29:$B$40,MONTH(A1773)),INDEX(Settings!$B$29:$B$40,MONTH(A1773)))))</f>
        <v>147.57</v>
      </c>
    </row>
    <row r="1774" customFormat="false" ht="15" hidden="false" customHeight="false" outlineLevel="0" collapsed="false">
      <c r="A1774" s="81" t="n">
        <v>46275</v>
      </c>
      <c r="B1774" s="81" t="n">
        <v>46275</v>
      </c>
      <c r="C1774" s="82" t="s">
        <v>177</v>
      </c>
      <c r="D1774" s="82" t="s">
        <v>530</v>
      </c>
      <c r="E1774" s="82" t="s">
        <v>529</v>
      </c>
      <c r="F1774" s="0" t="n">
        <v>10</v>
      </c>
      <c r="G1774" s="82" t="s">
        <v>524</v>
      </c>
      <c r="H1774" s="0" t="n">
        <v>3.923</v>
      </c>
      <c r="I1774" s="0" t="n">
        <v>20.65</v>
      </c>
      <c r="J1774" s="82" t="s">
        <v>528</v>
      </c>
      <c r="K1774" s="83" t="n">
        <v>39.23</v>
      </c>
      <c r="L1774" s="0" t="n">
        <v>5990</v>
      </c>
      <c r="M1774" s="0" t="n">
        <v>4668</v>
      </c>
      <c r="N1774" s="0" t="n">
        <v>1.283205</v>
      </c>
      <c r="O1774" s="0" t="n">
        <v>53</v>
      </c>
      <c r="P1774" s="0" t="n">
        <v>10</v>
      </c>
      <c r="Q1774" s="82" t="s">
        <v>527</v>
      </c>
      <c r="U1774" s="0" t="str">
        <f aca="false">IF(C1774="","",IF(COUNTIF(Campaigns!$A$7:$A$300,C1774)&gt;0,"✓",IF(N(K1774)=0,"– no spend","⚠ add to Campaigns tab")))</f>
        <v>✓</v>
      </c>
      <c r="V1774" s="83" t="n">
        <f aca="false">IF(K1774="","",K1774*IF(Settings!$B$22=Settings!$C$6,1,IF(Settings!$B$22="USD",1/INDEX(Settings!$B$29:$B$40,MONTH(A1774)),INDEX(Settings!$B$29:$B$40,MONTH(A1774)))))</f>
        <v>39.23</v>
      </c>
    </row>
    <row r="1775" customFormat="false" ht="15" hidden="false" customHeight="false" outlineLevel="0" collapsed="false">
      <c r="A1775" s="81" t="n">
        <v>46275</v>
      </c>
      <c r="B1775" s="81" t="n">
        <v>46275</v>
      </c>
      <c r="C1775" s="82" t="s">
        <v>180</v>
      </c>
      <c r="D1775" s="82" t="s">
        <v>530</v>
      </c>
      <c r="E1775" s="82" t="s">
        <v>529</v>
      </c>
      <c r="F1775" s="0" t="n">
        <v>1</v>
      </c>
      <c r="G1775" s="82" t="s">
        <v>524</v>
      </c>
      <c r="H1775" s="0" t="n">
        <v>20.57</v>
      </c>
      <c r="I1775" s="0" t="n">
        <v>10.32</v>
      </c>
      <c r="J1775" s="82" t="s">
        <v>528</v>
      </c>
      <c r="K1775" s="83" t="n">
        <v>20.57</v>
      </c>
      <c r="L1775" s="0" t="n">
        <v>1746</v>
      </c>
      <c r="M1775" s="0" t="n">
        <v>1335</v>
      </c>
      <c r="N1775" s="0" t="n">
        <v>1.307865</v>
      </c>
      <c r="O1775" s="0" t="n">
        <v>16</v>
      </c>
      <c r="P1775" s="0" t="n">
        <v>1</v>
      </c>
      <c r="Q1775" s="82" t="s">
        <v>527</v>
      </c>
      <c r="U1775" s="0" t="str">
        <f aca="false">IF(C1775="","",IF(COUNTIF(Campaigns!$A$7:$A$300,C1775)&gt;0,"✓",IF(N(K1775)=0,"– no spend","⚠ add to Campaigns tab")))</f>
        <v>✓</v>
      </c>
      <c r="V1775" s="83" t="n">
        <f aca="false">IF(K1775="","",K1775*IF(Settings!$B$22=Settings!$C$6,1,IF(Settings!$B$22="USD",1/INDEX(Settings!$B$29:$B$40,MONTH(A1775)),INDEX(Settings!$B$29:$B$40,MONTH(A1775)))))</f>
        <v>20.57</v>
      </c>
    </row>
    <row r="1776" customFormat="false" ht="15" hidden="false" customHeight="false" outlineLevel="0" collapsed="false">
      <c r="A1776" s="81" t="n">
        <v>46275</v>
      </c>
      <c r="B1776" s="81" t="n">
        <v>46275</v>
      </c>
      <c r="C1776" s="82" t="s">
        <v>172</v>
      </c>
      <c r="D1776" s="82" t="s">
        <v>530</v>
      </c>
      <c r="E1776" s="82" t="s">
        <v>529</v>
      </c>
      <c r="F1776" s="0" t="n">
        <v>5</v>
      </c>
      <c r="G1776" s="82" t="s">
        <v>524</v>
      </c>
      <c r="H1776" s="0" t="n">
        <v>7.12</v>
      </c>
      <c r="I1776" s="0" t="n">
        <v>20.65</v>
      </c>
      <c r="J1776" s="82" t="s">
        <v>528</v>
      </c>
      <c r="K1776" s="83" t="n">
        <v>35.6</v>
      </c>
      <c r="L1776" s="0" t="n">
        <v>1051</v>
      </c>
      <c r="M1776" s="0" t="n">
        <v>889</v>
      </c>
      <c r="N1776" s="0" t="n">
        <v>1.182227</v>
      </c>
      <c r="O1776" s="0" t="n">
        <v>17</v>
      </c>
      <c r="P1776" s="0" t="n">
        <v>5</v>
      </c>
      <c r="Q1776" s="82" t="s">
        <v>527</v>
      </c>
      <c r="U1776" s="0" t="str">
        <f aca="false">IF(C1776="","",IF(COUNTIF(Campaigns!$A$7:$A$300,C1776)&gt;0,"✓",IF(N(K1776)=0,"– no spend","⚠ add to Campaigns tab")))</f>
        <v>✓</v>
      </c>
      <c r="V1776" s="83" t="n">
        <f aca="false">IF(K1776="","",K1776*IF(Settings!$B$22=Settings!$C$6,1,IF(Settings!$B$22="USD",1/INDEX(Settings!$B$29:$B$40,MONTH(A1776)),INDEX(Settings!$B$29:$B$40,MONTH(A1776)))))</f>
        <v>35.6</v>
      </c>
    </row>
    <row r="1777" customFormat="false" ht="15" hidden="false" customHeight="false" outlineLevel="0" collapsed="false">
      <c r="A1777" s="81" t="n">
        <v>46275</v>
      </c>
      <c r="B1777" s="81" t="n">
        <v>46275</v>
      </c>
      <c r="C1777" s="82" t="s">
        <v>173</v>
      </c>
      <c r="D1777" s="82" t="s">
        <v>530</v>
      </c>
      <c r="E1777" s="82" t="s">
        <v>529</v>
      </c>
      <c r="F1777" s="0" t="n">
        <v>1</v>
      </c>
      <c r="G1777" s="82" t="s">
        <v>524</v>
      </c>
      <c r="H1777" s="0" t="n">
        <v>44.55</v>
      </c>
      <c r="I1777" s="0" t="n">
        <v>25.65</v>
      </c>
      <c r="J1777" s="82" t="s">
        <v>528</v>
      </c>
      <c r="K1777" s="83" t="n">
        <v>44.55</v>
      </c>
      <c r="L1777" s="0" t="n">
        <v>1486</v>
      </c>
      <c r="M1777" s="0" t="n">
        <v>1279</v>
      </c>
      <c r="N1777" s="0" t="n">
        <v>1.161845</v>
      </c>
      <c r="O1777" s="0" t="n">
        <v>25</v>
      </c>
      <c r="P1777" s="0" t="n">
        <v>1</v>
      </c>
      <c r="Q1777" s="82" t="s">
        <v>527</v>
      </c>
      <c r="U1777" s="0" t="str">
        <f aca="false">IF(C1777="","",IF(COUNTIF(Campaigns!$A$7:$A$300,C1777)&gt;0,"✓",IF(N(K1777)=0,"– no spend","⚠ add to Campaigns tab")))</f>
        <v>✓</v>
      </c>
      <c r="V1777" s="83" t="n">
        <f aca="false">IF(K1777="","",K1777*IF(Settings!$B$22=Settings!$C$6,1,IF(Settings!$B$22="USD",1/INDEX(Settings!$B$29:$B$40,MONTH(A1777)),INDEX(Settings!$B$29:$B$40,MONTH(A1777)))))</f>
        <v>44.55</v>
      </c>
    </row>
    <row r="1778" customFormat="false" ht="15" hidden="false" customHeight="false" outlineLevel="0" collapsed="false">
      <c r="A1778" s="81" t="n">
        <v>46275</v>
      </c>
      <c r="B1778" s="81" t="n">
        <v>46275</v>
      </c>
      <c r="C1778" s="82" t="s">
        <v>178</v>
      </c>
      <c r="D1778" s="82" t="s">
        <v>530</v>
      </c>
      <c r="E1778" s="82" t="s">
        <v>529</v>
      </c>
      <c r="I1778" s="0" t="n">
        <v>15.48</v>
      </c>
      <c r="J1778" s="82" t="s">
        <v>528</v>
      </c>
      <c r="K1778" s="83" t="n">
        <v>27.41</v>
      </c>
      <c r="L1778" s="0" t="n">
        <v>741</v>
      </c>
      <c r="M1778" s="0" t="n">
        <v>653</v>
      </c>
      <c r="N1778" s="0" t="n">
        <v>1.134763</v>
      </c>
      <c r="O1778" s="0" t="n">
        <v>9</v>
      </c>
      <c r="Q1778" s="82" t="s">
        <v>527</v>
      </c>
      <c r="U1778" s="0" t="str">
        <f aca="false">IF(C1778="","",IF(COUNTIF(Campaigns!$A$7:$A$300,C1778)&gt;0,"✓",IF(N(K1778)=0,"– no spend","⚠ add to Campaigns tab")))</f>
        <v>✓</v>
      </c>
      <c r="V1778" s="83" t="n">
        <f aca="false">IF(K1778="","",K1778*IF(Settings!$B$22=Settings!$C$6,1,IF(Settings!$B$22="USD",1/INDEX(Settings!$B$29:$B$40,MONTH(A1778)),INDEX(Settings!$B$29:$B$40,MONTH(A1778)))))</f>
        <v>27.41</v>
      </c>
    </row>
    <row r="1779" customFormat="false" ht="15" hidden="false" customHeight="false" outlineLevel="0" collapsed="false">
      <c r="A1779" s="81" t="n">
        <v>46275</v>
      </c>
      <c r="B1779" s="81" t="n">
        <v>46275</v>
      </c>
      <c r="C1779" s="82" t="s">
        <v>176</v>
      </c>
      <c r="D1779" s="82" t="s">
        <v>530</v>
      </c>
      <c r="E1779" s="82" t="s">
        <v>529</v>
      </c>
      <c r="F1779" s="0" t="n">
        <v>2</v>
      </c>
      <c r="G1779" s="82" t="s">
        <v>524</v>
      </c>
      <c r="H1779" s="0" t="n">
        <v>9.62</v>
      </c>
      <c r="I1779" s="0" t="n">
        <v>10.32</v>
      </c>
      <c r="J1779" s="82" t="s">
        <v>528</v>
      </c>
      <c r="K1779" s="83" t="n">
        <v>19.24</v>
      </c>
      <c r="L1779" s="0" t="n">
        <v>839</v>
      </c>
      <c r="M1779" s="0" t="n">
        <v>740</v>
      </c>
      <c r="N1779" s="0" t="n">
        <v>1.133784</v>
      </c>
      <c r="O1779" s="0" t="n">
        <v>12</v>
      </c>
      <c r="P1779" s="0" t="n">
        <v>2</v>
      </c>
      <c r="Q1779" s="82" t="s">
        <v>527</v>
      </c>
      <c r="U1779" s="0" t="str">
        <f aca="false">IF(C1779="","",IF(COUNTIF(Campaigns!$A$7:$A$300,C1779)&gt;0,"✓",IF(N(K1779)=0,"– no spend","⚠ add to Campaigns tab")))</f>
        <v>✓</v>
      </c>
      <c r="V1779" s="83" t="n">
        <f aca="false">IF(K1779="","",K1779*IF(Settings!$B$22=Settings!$C$6,1,IF(Settings!$B$22="USD",1/INDEX(Settings!$B$29:$B$40,MONTH(A1779)),INDEX(Settings!$B$29:$B$40,MONTH(A1779)))))</f>
        <v>19.24</v>
      </c>
    </row>
    <row r="1780" customFormat="false" ht="15" hidden="false" customHeight="false" outlineLevel="0" collapsed="false">
      <c r="A1780" s="81" t="n">
        <v>46275</v>
      </c>
      <c r="B1780" s="81" t="n">
        <v>46275</v>
      </c>
      <c r="C1780" s="82" t="s">
        <v>184</v>
      </c>
      <c r="D1780" s="82" t="s">
        <v>530</v>
      </c>
      <c r="E1780" s="82" t="s">
        <v>532</v>
      </c>
      <c r="F1780" s="0" t="n">
        <v>42</v>
      </c>
      <c r="G1780" s="82" t="s">
        <v>535</v>
      </c>
      <c r="H1780" s="0" t="n">
        <v>0.15333333</v>
      </c>
      <c r="I1780" s="82" t="s">
        <v>525</v>
      </c>
      <c r="J1780" s="82" t="s">
        <v>526</v>
      </c>
      <c r="K1780" s="83" t="n">
        <v>6.44</v>
      </c>
      <c r="L1780" s="0" t="n">
        <v>754</v>
      </c>
      <c r="M1780" s="0" t="n">
        <v>741</v>
      </c>
      <c r="N1780" s="0" t="n">
        <v>1.017544</v>
      </c>
      <c r="O1780" s="0" t="n">
        <v>41</v>
      </c>
      <c r="Q1780" s="82" t="s">
        <v>527</v>
      </c>
      <c r="U1780" s="0" t="str">
        <f aca="false">IF(C1780="","",IF(COUNTIF(Campaigns!$A$7:$A$300,C1780)&gt;0,"✓",IF(N(K1780)=0,"– no spend","⚠ add to Campaigns tab")))</f>
        <v>✓</v>
      </c>
      <c r="V1780" s="83" t="n">
        <f aca="false">IF(K1780="","",K1780*IF(Settings!$B$22=Settings!$C$6,1,IF(Settings!$B$22="USD",1/INDEX(Settings!$B$29:$B$40,MONTH(A1780)),INDEX(Settings!$B$29:$B$40,MONTH(A1780)))))</f>
        <v>6.44</v>
      </c>
    </row>
    <row r="1781" customFormat="false" ht="15" hidden="false" customHeight="false" outlineLevel="0" collapsed="false">
      <c r="A1781" s="81" t="n">
        <v>46275</v>
      </c>
      <c r="B1781" s="81" t="n">
        <v>46275</v>
      </c>
      <c r="C1781" s="82" t="s">
        <v>169</v>
      </c>
      <c r="D1781" s="82" t="s">
        <v>530</v>
      </c>
      <c r="E1781" s="82" t="s">
        <v>529</v>
      </c>
      <c r="F1781" s="0" t="n">
        <v>3</v>
      </c>
      <c r="G1781" s="82" t="s">
        <v>531</v>
      </c>
      <c r="H1781" s="0" t="n">
        <v>24.43333333</v>
      </c>
      <c r="I1781" s="0" t="n">
        <v>41.29</v>
      </c>
      <c r="J1781" s="82" t="s">
        <v>528</v>
      </c>
      <c r="K1781" s="83" t="n">
        <v>73.3</v>
      </c>
      <c r="L1781" s="0" t="n">
        <v>4590</v>
      </c>
      <c r="M1781" s="0" t="n">
        <v>3073</v>
      </c>
      <c r="N1781" s="0" t="n">
        <v>1.493654</v>
      </c>
      <c r="O1781" s="0" t="n">
        <v>50</v>
      </c>
      <c r="P1781" s="0" t="n">
        <v>3</v>
      </c>
      <c r="Q1781" s="82" t="s">
        <v>527</v>
      </c>
      <c r="U1781" s="0" t="str">
        <f aca="false">IF(C1781="","",IF(COUNTIF(Campaigns!$A$7:$A$300,C1781)&gt;0,"✓",IF(N(K1781)=0,"– no spend","⚠ add to Campaigns tab")))</f>
        <v>✓</v>
      </c>
      <c r="V1781" s="83" t="n">
        <f aca="false">IF(K1781="","",K1781*IF(Settings!$B$22=Settings!$C$6,1,IF(Settings!$B$22="USD",1/INDEX(Settings!$B$29:$B$40,MONTH(A1781)),INDEX(Settings!$B$29:$B$40,MONTH(A1781)))))</f>
        <v>73.3</v>
      </c>
    </row>
    <row r="1782" customFormat="false" ht="15" hidden="false" customHeight="false" outlineLevel="0" collapsed="false">
      <c r="A1782" s="81" t="n">
        <v>46275</v>
      </c>
      <c r="B1782" s="81" t="n">
        <v>46275</v>
      </c>
      <c r="C1782" s="82" t="s">
        <v>181</v>
      </c>
      <c r="D1782" s="82" t="s">
        <v>530</v>
      </c>
      <c r="E1782" s="82" t="s">
        <v>529</v>
      </c>
      <c r="F1782" s="0" t="n">
        <v>3</v>
      </c>
      <c r="G1782" s="82" t="s">
        <v>524</v>
      </c>
      <c r="H1782" s="0" t="n">
        <v>6.14333333</v>
      </c>
      <c r="I1782" s="0" t="n">
        <v>10.32</v>
      </c>
      <c r="J1782" s="82" t="s">
        <v>528</v>
      </c>
      <c r="K1782" s="83" t="n">
        <v>18.43</v>
      </c>
      <c r="L1782" s="0" t="n">
        <v>1519</v>
      </c>
      <c r="M1782" s="0" t="n">
        <v>1294</v>
      </c>
      <c r="N1782" s="0" t="n">
        <v>1.173879</v>
      </c>
      <c r="O1782" s="0" t="n">
        <v>19</v>
      </c>
      <c r="P1782" s="0" t="n">
        <v>3</v>
      </c>
      <c r="Q1782" s="82" t="s">
        <v>527</v>
      </c>
      <c r="U1782" s="0" t="str">
        <f aca="false">IF(C1782="","",IF(COUNTIF(Campaigns!$A$7:$A$300,C1782)&gt;0,"✓",IF(N(K1782)=0,"– no spend","⚠ add to Campaigns tab")))</f>
        <v>✓</v>
      </c>
      <c r="V1782" s="83" t="n">
        <f aca="false">IF(K1782="","",K1782*IF(Settings!$B$22=Settings!$C$6,1,IF(Settings!$B$22="USD",1/INDEX(Settings!$B$29:$B$40,MONTH(A1782)),INDEX(Settings!$B$29:$B$40,MONTH(A1782)))))</f>
        <v>18.43</v>
      </c>
    </row>
    <row r="1783" customFormat="false" ht="15" hidden="false" customHeight="false" outlineLevel="0" collapsed="false">
      <c r="A1783" s="81" t="n">
        <v>46276</v>
      </c>
      <c r="B1783" s="81" t="n">
        <v>46276</v>
      </c>
      <c r="C1783" s="82" t="s">
        <v>174</v>
      </c>
      <c r="D1783" s="82" t="s">
        <v>536</v>
      </c>
      <c r="E1783" s="82" t="s">
        <v>532</v>
      </c>
      <c r="F1783" s="0" t="n">
        <v>4816</v>
      </c>
      <c r="G1783" s="82" t="s">
        <v>535</v>
      </c>
      <c r="H1783" s="0" t="n">
        <v>0.03442483</v>
      </c>
      <c r="I1783" s="82" t="s">
        <v>525</v>
      </c>
      <c r="J1783" s="82" t="s">
        <v>526</v>
      </c>
      <c r="K1783" s="83" t="n">
        <v>165.79</v>
      </c>
      <c r="L1783" s="0" t="n">
        <v>311549</v>
      </c>
      <c r="M1783" s="0" t="n">
        <v>232399</v>
      </c>
      <c r="N1783" s="0" t="n">
        <v>1.340578</v>
      </c>
      <c r="O1783" s="0" t="n">
        <v>4742</v>
      </c>
      <c r="Q1783" s="82" t="s">
        <v>537</v>
      </c>
      <c r="U1783" s="0" t="str">
        <f aca="false">IF(C1783="","",IF(COUNTIF(Campaigns!$A$7:$A$300,C1783)&gt;0,"✓",IF(N(K1783)=0,"– no spend","⚠ add to Campaigns tab")))</f>
        <v>✓</v>
      </c>
      <c r="V1783" s="83" t="n">
        <f aca="false">IF(K1783="","",K1783*IF(Settings!$B$22=Settings!$C$6,1,IF(Settings!$B$22="USD",1/INDEX(Settings!$B$29:$B$40,MONTH(A1783)),INDEX(Settings!$B$29:$B$40,MONTH(A1783)))))</f>
        <v>165.79</v>
      </c>
    </row>
    <row r="1784" customFormat="false" ht="15" hidden="false" customHeight="false" outlineLevel="0" collapsed="false">
      <c r="A1784" s="81" t="n">
        <v>46276</v>
      </c>
      <c r="B1784" s="81" t="n">
        <v>46276</v>
      </c>
      <c r="C1784" s="82" t="s">
        <v>177</v>
      </c>
      <c r="D1784" s="82" t="s">
        <v>530</v>
      </c>
      <c r="E1784" s="82" t="s">
        <v>529</v>
      </c>
      <c r="F1784" s="0" t="n">
        <v>5</v>
      </c>
      <c r="G1784" s="82" t="s">
        <v>524</v>
      </c>
      <c r="H1784" s="0" t="n">
        <v>7.77</v>
      </c>
      <c r="I1784" s="0" t="n">
        <v>20.65</v>
      </c>
      <c r="J1784" s="82" t="s">
        <v>528</v>
      </c>
      <c r="K1784" s="83" t="n">
        <v>38.85</v>
      </c>
      <c r="L1784" s="0" t="n">
        <v>5618</v>
      </c>
      <c r="M1784" s="0" t="n">
        <v>4582</v>
      </c>
      <c r="N1784" s="0" t="n">
        <v>1.226102</v>
      </c>
      <c r="O1784" s="0" t="n">
        <v>45</v>
      </c>
      <c r="P1784" s="0" t="n">
        <v>5</v>
      </c>
      <c r="Q1784" s="82" t="s">
        <v>527</v>
      </c>
      <c r="U1784" s="0" t="str">
        <f aca="false">IF(C1784="","",IF(COUNTIF(Campaigns!$A$7:$A$300,C1784)&gt;0,"✓",IF(N(K1784)=0,"– no spend","⚠ add to Campaigns tab")))</f>
        <v>✓</v>
      </c>
      <c r="V1784" s="83" t="n">
        <f aca="false">IF(K1784="","",K1784*IF(Settings!$B$22=Settings!$C$6,1,IF(Settings!$B$22="USD",1/INDEX(Settings!$B$29:$B$40,MONTH(A1784)),INDEX(Settings!$B$29:$B$40,MONTH(A1784)))))</f>
        <v>38.85</v>
      </c>
    </row>
    <row r="1785" customFormat="false" ht="15" hidden="false" customHeight="false" outlineLevel="0" collapsed="false">
      <c r="A1785" s="81" t="n">
        <v>46276</v>
      </c>
      <c r="B1785" s="81" t="n">
        <v>46276</v>
      </c>
      <c r="C1785" s="82" t="s">
        <v>180</v>
      </c>
      <c r="D1785" s="82" t="s">
        <v>530</v>
      </c>
      <c r="E1785" s="82" t="s">
        <v>529</v>
      </c>
      <c r="F1785" s="0" t="n">
        <v>1</v>
      </c>
      <c r="G1785" s="82" t="s">
        <v>524</v>
      </c>
      <c r="H1785" s="0" t="n">
        <v>17.1</v>
      </c>
      <c r="I1785" s="0" t="n">
        <v>10.32</v>
      </c>
      <c r="J1785" s="82" t="s">
        <v>528</v>
      </c>
      <c r="K1785" s="83" t="n">
        <v>17.1</v>
      </c>
      <c r="L1785" s="0" t="n">
        <v>1256</v>
      </c>
      <c r="M1785" s="0" t="n">
        <v>1053</v>
      </c>
      <c r="N1785" s="0" t="n">
        <v>1.192783</v>
      </c>
      <c r="O1785" s="0" t="n">
        <v>19</v>
      </c>
      <c r="P1785" s="0" t="n">
        <v>1</v>
      </c>
      <c r="Q1785" s="82" t="s">
        <v>527</v>
      </c>
      <c r="U1785" s="0" t="str">
        <f aca="false">IF(C1785="","",IF(COUNTIF(Campaigns!$A$7:$A$300,C1785)&gt;0,"✓",IF(N(K1785)=0,"– no spend","⚠ add to Campaigns tab")))</f>
        <v>✓</v>
      </c>
      <c r="V1785" s="83" t="n">
        <f aca="false">IF(K1785="","",K1785*IF(Settings!$B$22=Settings!$C$6,1,IF(Settings!$B$22="USD",1/INDEX(Settings!$B$29:$B$40,MONTH(A1785)),INDEX(Settings!$B$29:$B$40,MONTH(A1785)))))</f>
        <v>17.1</v>
      </c>
    </row>
    <row r="1786" customFormat="false" ht="15" hidden="false" customHeight="false" outlineLevel="0" collapsed="false">
      <c r="A1786" s="81" t="n">
        <v>46276</v>
      </c>
      <c r="B1786" s="81" t="n">
        <v>46276</v>
      </c>
      <c r="C1786" s="82" t="s">
        <v>172</v>
      </c>
      <c r="D1786" s="82" t="s">
        <v>530</v>
      </c>
      <c r="E1786" s="82" t="s">
        <v>529</v>
      </c>
      <c r="F1786" s="0" t="n">
        <v>2</v>
      </c>
      <c r="G1786" s="82" t="s">
        <v>524</v>
      </c>
      <c r="H1786" s="0" t="n">
        <v>18.2</v>
      </c>
      <c r="I1786" s="0" t="n">
        <v>20.65</v>
      </c>
      <c r="J1786" s="82" t="s">
        <v>528</v>
      </c>
      <c r="K1786" s="83" t="n">
        <v>36.4</v>
      </c>
      <c r="L1786" s="0" t="n">
        <v>1048</v>
      </c>
      <c r="M1786" s="0" t="n">
        <v>855</v>
      </c>
      <c r="N1786" s="0" t="n">
        <v>1.225731</v>
      </c>
      <c r="O1786" s="0" t="n">
        <v>14</v>
      </c>
      <c r="P1786" s="0" t="n">
        <v>2</v>
      </c>
      <c r="Q1786" s="82" t="s">
        <v>527</v>
      </c>
      <c r="U1786" s="0" t="str">
        <f aca="false">IF(C1786="","",IF(COUNTIF(Campaigns!$A$7:$A$300,C1786)&gt;0,"✓",IF(N(K1786)=0,"– no spend","⚠ add to Campaigns tab")))</f>
        <v>✓</v>
      </c>
      <c r="V1786" s="83" t="n">
        <f aca="false">IF(K1786="","",K1786*IF(Settings!$B$22=Settings!$C$6,1,IF(Settings!$B$22="USD",1/INDEX(Settings!$B$29:$B$40,MONTH(A1786)),INDEX(Settings!$B$29:$B$40,MONTH(A1786)))))</f>
        <v>36.4</v>
      </c>
    </row>
    <row r="1787" customFormat="false" ht="15" hidden="false" customHeight="false" outlineLevel="0" collapsed="false">
      <c r="A1787" s="81" t="n">
        <v>46276</v>
      </c>
      <c r="B1787" s="81" t="n">
        <v>46276</v>
      </c>
      <c r="C1787" s="82" t="s">
        <v>173</v>
      </c>
      <c r="D1787" s="82" t="s">
        <v>530</v>
      </c>
      <c r="E1787" s="82" t="s">
        <v>529</v>
      </c>
      <c r="F1787" s="0" t="n">
        <v>3</v>
      </c>
      <c r="G1787" s="82" t="s">
        <v>524</v>
      </c>
      <c r="H1787" s="0" t="n">
        <v>15.77666667</v>
      </c>
      <c r="I1787" s="0" t="n">
        <v>25.65</v>
      </c>
      <c r="J1787" s="82" t="s">
        <v>528</v>
      </c>
      <c r="K1787" s="83" t="n">
        <v>47.33</v>
      </c>
      <c r="L1787" s="0" t="n">
        <v>1567</v>
      </c>
      <c r="M1787" s="0" t="n">
        <v>1347</v>
      </c>
      <c r="N1787" s="0" t="n">
        <v>1.163326</v>
      </c>
      <c r="O1787" s="0" t="n">
        <v>23</v>
      </c>
      <c r="P1787" s="0" t="n">
        <v>3</v>
      </c>
      <c r="Q1787" s="82" t="s">
        <v>527</v>
      </c>
      <c r="U1787" s="0" t="str">
        <f aca="false">IF(C1787="","",IF(COUNTIF(Campaigns!$A$7:$A$300,C1787)&gt;0,"✓",IF(N(K1787)=0,"– no spend","⚠ add to Campaigns tab")))</f>
        <v>✓</v>
      </c>
      <c r="V1787" s="83" t="n">
        <f aca="false">IF(K1787="","",K1787*IF(Settings!$B$22=Settings!$C$6,1,IF(Settings!$B$22="USD",1/INDEX(Settings!$B$29:$B$40,MONTH(A1787)),INDEX(Settings!$B$29:$B$40,MONTH(A1787)))))</f>
        <v>47.33</v>
      </c>
    </row>
    <row r="1788" customFormat="false" ht="15" hidden="false" customHeight="false" outlineLevel="0" collapsed="false">
      <c r="A1788" s="81" t="n">
        <v>46276</v>
      </c>
      <c r="B1788" s="81" t="n">
        <v>46276</v>
      </c>
      <c r="C1788" s="82" t="s">
        <v>178</v>
      </c>
      <c r="D1788" s="82" t="s">
        <v>530</v>
      </c>
      <c r="E1788" s="82" t="s">
        <v>529</v>
      </c>
      <c r="F1788" s="0" t="n">
        <v>2</v>
      </c>
      <c r="G1788" s="82" t="s">
        <v>524</v>
      </c>
      <c r="H1788" s="0" t="n">
        <v>11.72</v>
      </c>
      <c r="I1788" s="0" t="n">
        <v>15.48</v>
      </c>
      <c r="J1788" s="82" t="s">
        <v>528</v>
      </c>
      <c r="K1788" s="83" t="n">
        <v>23.44</v>
      </c>
      <c r="L1788" s="0" t="n">
        <v>674</v>
      </c>
      <c r="M1788" s="0" t="n">
        <v>619</v>
      </c>
      <c r="N1788" s="0" t="n">
        <v>1.088853</v>
      </c>
      <c r="O1788" s="0" t="n">
        <v>6</v>
      </c>
      <c r="P1788" s="0" t="n">
        <v>2</v>
      </c>
      <c r="Q1788" s="82" t="s">
        <v>527</v>
      </c>
      <c r="U1788" s="0" t="str">
        <f aca="false">IF(C1788="","",IF(COUNTIF(Campaigns!$A$7:$A$300,C1788)&gt;0,"✓",IF(N(K1788)=0,"– no spend","⚠ add to Campaigns tab")))</f>
        <v>✓</v>
      </c>
      <c r="V1788" s="83" t="n">
        <f aca="false">IF(K1788="","",K1788*IF(Settings!$B$22=Settings!$C$6,1,IF(Settings!$B$22="USD",1/INDEX(Settings!$B$29:$B$40,MONTH(A1788)),INDEX(Settings!$B$29:$B$40,MONTH(A1788)))))</f>
        <v>23.44</v>
      </c>
    </row>
    <row r="1789" customFormat="false" ht="15" hidden="false" customHeight="false" outlineLevel="0" collapsed="false">
      <c r="A1789" s="81" t="n">
        <v>46276</v>
      </c>
      <c r="B1789" s="81" t="n">
        <v>46276</v>
      </c>
      <c r="C1789" s="82" t="s">
        <v>176</v>
      </c>
      <c r="D1789" s="82" t="s">
        <v>530</v>
      </c>
      <c r="E1789" s="82" t="s">
        <v>529</v>
      </c>
      <c r="I1789" s="0" t="n">
        <v>10.32</v>
      </c>
      <c r="J1789" s="82" t="s">
        <v>528</v>
      </c>
      <c r="K1789" s="83" t="n">
        <v>17.72</v>
      </c>
      <c r="L1789" s="0" t="n">
        <v>747</v>
      </c>
      <c r="M1789" s="0" t="n">
        <v>658</v>
      </c>
      <c r="N1789" s="0" t="n">
        <v>1.135258</v>
      </c>
      <c r="O1789" s="0" t="n">
        <v>11</v>
      </c>
      <c r="Q1789" s="82" t="s">
        <v>527</v>
      </c>
      <c r="U1789" s="0" t="str">
        <f aca="false">IF(C1789="","",IF(COUNTIF(Campaigns!$A$7:$A$300,C1789)&gt;0,"✓",IF(N(K1789)=0,"– no spend","⚠ add to Campaigns tab")))</f>
        <v>✓</v>
      </c>
      <c r="V1789" s="83" t="n">
        <f aca="false">IF(K1789="","",K1789*IF(Settings!$B$22=Settings!$C$6,1,IF(Settings!$B$22="USD",1/INDEX(Settings!$B$29:$B$40,MONTH(A1789)),INDEX(Settings!$B$29:$B$40,MONTH(A1789)))))</f>
        <v>17.72</v>
      </c>
    </row>
    <row r="1790" customFormat="false" ht="15" hidden="false" customHeight="false" outlineLevel="0" collapsed="false">
      <c r="A1790" s="81" t="n">
        <v>46276</v>
      </c>
      <c r="B1790" s="81" t="n">
        <v>46276</v>
      </c>
      <c r="C1790" s="82" t="s">
        <v>184</v>
      </c>
      <c r="D1790" s="82" t="s">
        <v>530</v>
      </c>
      <c r="E1790" s="82" t="s">
        <v>532</v>
      </c>
      <c r="F1790" s="0" t="n">
        <v>64</v>
      </c>
      <c r="G1790" s="82" t="s">
        <v>535</v>
      </c>
      <c r="H1790" s="0" t="n">
        <v>0.2128125</v>
      </c>
      <c r="I1790" s="82" t="s">
        <v>525</v>
      </c>
      <c r="J1790" s="82" t="s">
        <v>526</v>
      </c>
      <c r="K1790" s="83" t="n">
        <v>13.62</v>
      </c>
      <c r="L1790" s="0" t="n">
        <v>2773</v>
      </c>
      <c r="M1790" s="0" t="n">
        <v>2773</v>
      </c>
      <c r="N1790" s="0" t="n">
        <v>1</v>
      </c>
      <c r="O1790" s="0" t="n">
        <v>64</v>
      </c>
      <c r="Q1790" s="82" t="s">
        <v>527</v>
      </c>
      <c r="U1790" s="0" t="str">
        <f aca="false">IF(C1790="","",IF(COUNTIF(Campaigns!$A$7:$A$300,C1790)&gt;0,"✓",IF(N(K1790)=0,"– no spend","⚠ add to Campaigns tab")))</f>
        <v>✓</v>
      </c>
      <c r="V1790" s="83" t="n">
        <f aca="false">IF(K1790="","",K1790*IF(Settings!$B$22=Settings!$C$6,1,IF(Settings!$B$22="USD",1/INDEX(Settings!$B$29:$B$40,MONTH(A1790)),INDEX(Settings!$B$29:$B$40,MONTH(A1790)))))</f>
        <v>13.62</v>
      </c>
    </row>
    <row r="1791" customFormat="false" ht="15" hidden="false" customHeight="false" outlineLevel="0" collapsed="false">
      <c r="A1791" s="81" t="n">
        <v>46276</v>
      </c>
      <c r="B1791" s="81" t="n">
        <v>46276</v>
      </c>
      <c r="C1791" s="82" t="s">
        <v>169</v>
      </c>
      <c r="D1791" s="82" t="s">
        <v>530</v>
      </c>
      <c r="E1791" s="82" t="s">
        <v>529</v>
      </c>
      <c r="F1791" s="0" t="n">
        <v>4</v>
      </c>
      <c r="G1791" s="82" t="s">
        <v>531</v>
      </c>
      <c r="H1791" s="0" t="n">
        <v>17.5175</v>
      </c>
      <c r="I1791" s="0" t="n">
        <v>41.29</v>
      </c>
      <c r="J1791" s="82" t="s">
        <v>528</v>
      </c>
      <c r="K1791" s="83" t="n">
        <v>70.07</v>
      </c>
      <c r="L1791" s="0" t="n">
        <v>4526</v>
      </c>
      <c r="M1791" s="0" t="n">
        <v>2910</v>
      </c>
      <c r="N1791" s="0" t="n">
        <v>1.555326</v>
      </c>
      <c r="O1791" s="0" t="n">
        <v>41</v>
      </c>
      <c r="P1791" s="0" t="n">
        <v>4</v>
      </c>
      <c r="Q1791" s="82" t="s">
        <v>527</v>
      </c>
      <c r="U1791" s="0" t="str">
        <f aca="false">IF(C1791="","",IF(COUNTIF(Campaigns!$A$7:$A$300,C1791)&gt;0,"✓",IF(N(K1791)=0,"– no spend","⚠ add to Campaigns tab")))</f>
        <v>✓</v>
      </c>
      <c r="V1791" s="83" t="n">
        <f aca="false">IF(K1791="","",K1791*IF(Settings!$B$22=Settings!$C$6,1,IF(Settings!$B$22="USD",1/INDEX(Settings!$B$29:$B$40,MONTH(A1791)),INDEX(Settings!$B$29:$B$40,MONTH(A1791)))))</f>
        <v>70.07</v>
      </c>
    </row>
    <row r="1792" customFormat="false" ht="15" hidden="false" customHeight="false" outlineLevel="0" collapsed="false">
      <c r="A1792" s="81" t="n">
        <v>46276</v>
      </c>
      <c r="B1792" s="81" t="n">
        <v>46276</v>
      </c>
      <c r="C1792" s="82" t="s">
        <v>181</v>
      </c>
      <c r="D1792" s="82" t="s">
        <v>530</v>
      </c>
      <c r="E1792" s="82" t="s">
        <v>529</v>
      </c>
      <c r="F1792" s="0" t="n">
        <v>4</v>
      </c>
      <c r="G1792" s="82" t="s">
        <v>524</v>
      </c>
      <c r="H1792" s="0" t="n">
        <v>4.525</v>
      </c>
      <c r="I1792" s="0" t="n">
        <v>10.32</v>
      </c>
      <c r="J1792" s="82" t="s">
        <v>528</v>
      </c>
      <c r="K1792" s="83" t="n">
        <v>18.1</v>
      </c>
      <c r="L1792" s="0" t="n">
        <v>1122</v>
      </c>
      <c r="M1792" s="0" t="n">
        <v>1006</v>
      </c>
      <c r="N1792" s="0" t="n">
        <v>1.115308</v>
      </c>
      <c r="O1792" s="0" t="n">
        <v>16</v>
      </c>
      <c r="P1792" s="0" t="n">
        <v>4</v>
      </c>
      <c r="Q1792" s="82" t="s">
        <v>527</v>
      </c>
      <c r="U1792" s="0" t="str">
        <f aca="false">IF(C1792="","",IF(COUNTIF(Campaigns!$A$7:$A$300,C1792)&gt;0,"✓",IF(N(K1792)=0,"– no spend","⚠ add to Campaigns tab")))</f>
        <v>✓</v>
      </c>
      <c r="V1792" s="83" t="n">
        <f aca="false">IF(K1792="","",K1792*IF(Settings!$B$22=Settings!$C$6,1,IF(Settings!$B$22="USD",1/INDEX(Settings!$B$29:$B$40,MONTH(A1792)),INDEX(Settings!$B$29:$B$40,MONTH(A1792)))))</f>
        <v>18.1</v>
      </c>
    </row>
    <row r="1793" customFormat="false" ht="15" hidden="false" customHeight="false" outlineLevel="0" collapsed="false">
      <c r="A1793" s="81" t="n">
        <v>46277</v>
      </c>
      <c r="B1793" s="81" t="n">
        <v>46277</v>
      </c>
      <c r="C1793" s="82" t="s">
        <v>174</v>
      </c>
      <c r="D1793" s="82" t="s">
        <v>536</v>
      </c>
      <c r="E1793" s="82" t="s">
        <v>532</v>
      </c>
      <c r="F1793" s="0" t="n">
        <v>4027</v>
      </c>
      <c r="G1793" s="82" t="s">
        <v>535</v>
      </c>
      <c r="H1793" s="0" t="n">
        <v>0.0317184</v>
      </c>
      <c r="I1793" s="82" t="s">
        <v>525</v>
      </c>
      <c r="J1793" s="82" t="s">
        <v>526</v>
      </c>
      <c r="K1793" s="83" t="n">
        <v>127.73</v>
      </c>
      <c r="L1793" s="0" t="n">
        <v>249238</v>
      </c>
      <c r="M1793" s="0" t="n">
        <v>179399</v>
      </c>
      <c r="N1793" s="0" t="n">
        <v>1.389294</v>
      </c>
      <c r="O1793" s="0" t="n">
        <v>3901</v>
      </c>
      <c r="Q1793" s="82" t="s">
        <v>537</v>
      </c>
      <c r="U1793" s="0" t="str">
        <f aca="false">IF(C1793="","",IF(COUNTIF(Campaigns!$A$7:$A$300,C1793)&gt;0,"✓",IF(N(K1793)=0,"– no spend","⚠ add to Campaigns tab")))</f>
        <v>✓</v>
      </c>
      <c r="V1793" s="83" t="n">
        <f aca="false">IF(K1793="","",K1793*IF(Settings!$B$22=Settings!$C$6,1,IF(Settings!$B$22="USD",1/INDEX(Settings!$B$29:$B$40,MONTH(A1793)),INDEX(Settings!$B$29:$B$40,MONTH(A1793)))))</f>
        <v>127.73</v>
      </c>
    </row>
    <row r="1794" customFormat="false" ht="15" hidden="false" customHeight="false" outlineLevel="0" collapsed="false">
      <c r="A1794" s="81" t="n">
        <v>46277</v>
      </c>
      <c r="B1794" s="81" t="n">
        <v>46277</v>
      </c>
      <c r="C1794" s="82" t="s">
        <v>177</v>
      </c>
      <c r="D1794" s="82" t="s">
        <v>530</v>
      </c>
      <c r="E1794" s="82" t="s">
        <v>529</v>
      </c>
      <c r="F1794" s="0" t="n">
        <v>8</v>
      </c>
      <c r="G1794" s="82" t="s">
        <v>524</v>
      </c>
      <c r="H1794" s="0" t="n">
        <v>4.6625</v>
      </c>
      <c r="I1794" s="0" t="n">
        <v>20.65</v>
      </c>
      <c r="J1794" s="82" t="s">
        <v>528</v>
      </c>
      <c r="K1794" s="83" t="n">
        <v>37.3</v>
      </c>
      <c r="L1794" s="0" t="n">
        <v>4409</v>
      </c>
      <c r="M1794" s="0" t="n">
        <v>3736</v>
      </c>
      <c r="N1794" s="0" t="n">
        <v>1.180139</v>
      </c>
      <c r="O1794" s="0" t="n">
        <v>59</v>
      </c>
      <c r="P1794" s="0" t="n">
        <v>8</v>
      </c>
      <c r="Q1794" s="82" t="s">
        <v>527</v>
      </c>
      <c r="U1794" s="0" t="str">
        <f aca="false">IF(C1794="","",IF(COUNTIF(Campaigns!$A$7:$A$300,C1794)&gt;0,"✓",IF(N(K1794)=0,"– no spend","⚠ add to Campaigns tab")))</f>
        <v>✓</v>
      </c>
      <c r="V1794" s="83" t="n">
        <f aca="false">IF(K1794="","",K1794*IF(Settings!$B$22=Settings!$C$6,1,IF(Settings!$B$22="USD",1/INDEX(Settings!$B$29:$B$40,MONTH(A1794)),INDEX(Settings!$B$29:$B$40,MONTH(A1794)))))</f>
        <v>37.3</v>
      </c>
    </row>
    <row r="1795" customFormat="false" ht="15" hidden="false" customHeight="false" outlineLevel="0" collapsed="false">
      <c r="A1795" s="81" t="n">
        <v>46277</v>
      </c>
      <c r="B1795" s="81" t="n">
        <v>46277</v>
      </c>
      <c r="C1795" s="82" t="s">
        <v>180</v>
      </c>
      <c r="D1795" s="82" t="s">
        <v>530</v>
      </c>
      <c r="E1795" s="82" t="s">
        <v>529</v>
      </c>
      <c r="F1795" s="0" t="n">
        <v>6</v>
      </c>
      <c r="G1795" s="82" t="s">
        <v>524</v>
      </c>
      <c r="H1795" s="0" t="n">
        <v>3.69833333</v>
      </c>
      <c r="I1795" s="0" t="n">
        <v>10.32</v>
      </c>
      <c r="J1795" s="82" t="s">
        <v>528</v>
      </c>
      <c r="K1795" s="83" t="n">
        <v>22.19</v>
      </c>
      <c r="L1795" s="0" t="n">
        <v>1702</v>
      </c>
      <c r="M1795" s="0" t="n">
        <v>1400</v>
      </c>
      <c r="N1795" s="0" t="n">
        <v>1.215714</v>
      </c>
      <c r="O1795" s="0" t="n">
        <v>30</v>
      </c>
      <c r="P1795" s="0" t="n">
        <v>6</v>
      </c>
      <c r="Q1795" s="82" t="s">
        <v>527</v>
      </c>
      <c r="U1795" s="0" t="str">
        <f aca="false">IF(C1795="","",IF(COUNTIF(Campaigns!$A$7:$A$300,C1795)&gt;0,"✓",IF(N(K1795)=0,"– no spend","⚠ add to Campaigns tab")))</f>
        <v>✓</v>
      </c>
      <c r="V1795" s="83" t="n">
        <f aca="false">IF(K1795="","",K1795*IF(Settings!$B$22=Settings!$C$6,1,IF(Settings!$B$22="USD",1/INDEX(Settings!$B$29:$B$40,MONTH(A1795)),INDEX(Settings!$B$29:$B$40,MONTH(A1795)))))</f>
        <v>22.19</v>
      </c>
    </row>
    <row r="1796" customFormat="false" ht="15" hidden="false" customHeight="false" outlineLevel="0" collapsed="false">
      <c r="A1796" s="81" t="n">
        <v>46277</v>
      </c>
      <c r="B1796" s="81" t="n">
        <v>46277</v>
      </c>
      <c r="C1796" s="82" t="s">
        <v>172</v>
      </c>
      <c r="D1796" s="82" t="s">
        <v>530</v>
      </c>
      <c r="E1796" s="82" t="s">
        <v>529</v>
      </c>
      <c r="F1796" s="0" t="n">
        <v>1</v>
      </c>
      <c r="G1796" s="82" t="s">
        <v>524</v>
      </c>
      <c r="H1796" s="0" t="n">
        <v>38.35</v>
      </c>
      <c r="I1796" s="0" t="n">
        <v>20.65</v>
      </c>
      <c r="J1796" s="82" t="s">
        <v>528</v>
      </c>
      <c r="K1796" s="83" t="n">
        <v>38.35</v>
      </c>
      <c r="L1796" s="0" t="n">
        <v>802</v>
      </c>
      <c r="M1796" s="0" t="n">
        <v>697</v>
      </c>
      <c r="N1796" s="0" t="n">
        <v>1.150646</v>
      </c>
      <c r="O1796" s="0" t="n">
        <v>14</v>
      </c>
      <c r="P1796" s="0" t="n">
        <v>1</v>
      </c>
      <c r="Q1796" s="82" t="s">
        <v>527</v>
      </c>
      <c r="U1796" s="0" t="str">
        <f aca="false">IF(C1796="","",IF(COUNTIF(Campaigns!$A$7:$A$300,C1796)&gt;0,"✓",IF(N(K1796)=0,"– no spend","⚠ add to Campaigns tab")))</f>
        <v>✓</v>
      </c>
      <c r="V1796" s="83" t="n">
        <f aca="false">IF(K1796="","",K1796*IF(Settings!$B$22=Settings!$C$6,1,IF(Settings!$B$22="USD",1/INDEX(Settings!$B$29:$B$40,MONTH(A1796)),INDEX(Settings!$B$29:$B$40,MONTH(A1796)))))</f>
        <v>38.35</v>
      </c>
    </row>
    <row r="1797" customFormat="false" ht="15" hidden="false" customHeight="false" outlineLevel="0" collapsed="false">
      <c r="A1797" s="81" t="n">
        <v>46277</v>
      </c>
      <c r="B1797" s="81" t="n">
        <v>46277</v>
      </c>
      <c r="C1797" s="82" t="s">
        <v>173</v>
      </c>
      <c r="D1797" s="82" t="s">
        <v>530</v>
      </c>
      <c r="E1797" s="82" t="s">
        <v>529</v>
      </c>
      <c r="F1797" s="0" t="n">
        <v>2</v>
      </c>
      <c r="G1797" s="82" t="s">
        <v>524</v>
      </c>
      <c r="H1797" s="0" t="n">
        <v>22.78</v>
      </c>
      <c r="I1797" s="0" t="n">
        <v>25.65</v>
      </c>
      <c r="J1797" s="82" t="s">
        <v>528</v>
      </c>
      <c r="K1797" s="83" t="n">
        <v>45.56</v>
      </c>
      <c r="L1797" s="0" t="n">
        <v>1301</v>
      </c>
      <c r="M1797" s="0" t="n">
        <v>1161</v>
      </c>
      <c r="N1797" s="0" t="n">
        <v>1.120586</v>
      </c>
      <c r="O1797" s="0" t="n">
        <v>21</v>
      </c>
      <c r="P1797" s="0" t="n">
        <v>2</v>
      </c>
      <c r="Q1797" s="82" t="s">
        <v>527</v>
      </c>
      <c r="U1797" s="0" t="str">
        <f aca="false">IF(C1797="","",IF(COUNTIF(Campaigns!$A$7:$A$300,C1797)&gt;0,"✓",IF(N(K1797)=0,"– no spend","⚠ add to Campaigns tab")))</f>
        <v>✓</v>
      </c>
      <c r="V1797" s="83" t="n">
        <f aca="false">IF(K1797="","",K1797*IF(Settings!$B$22=Settings!$C$6,1,IF(Settings!$B$22="USD",1/INDEX(Settings!$B$29:$B$40,MONTH(A1797)),INDEX(Settings!$B$29:$B$40,MONTH(A1797)))))</f>
        <v>45.56</v>
      </c>
    </row>
    <row r="1798" customFormat="false" ht="15" hidden="false" customHeight="false" outlineLevel="0" collapsed="false">
      <c r="A1798" s="81" t="n">
        <v>46277</v>
      </c>
      <c r="B1798" s="81" t="n">
        <v>46277</v>
      </c>
      <c r="C1798" s="82" t="s">
        <v>178</v>
      </c>
      <c r="D1798" s="82" t="s">
        <v>530</v>
      </c>
      <c r="E1798" s="82" t="s">
        <v>529</v>
      </c>
      <c r="I1798" s="0" t="n">
        <v>15.48</v>
      </c>
      <c r="J1798" s="82" t="s">
        <v>528</v>
      </c>
      <c r="K1798" s="83" t="n">
        <v>25.34</v>
      </c>
      <c r="L1798" s="0" t="n">
        <v>602</v>
      </c>
      <c r="M1798" s="0" t="n">
        <v>579</v>
      </c>
      <c r="N1798" s="0" t="n">
        <v>1.039724</v>
      </c>
      <c r="O1798" s="0" t="n">
        <v>8</v>
      </c>
      <c r="Q1798" s="82" t="s">
        <v>527</v>
      </c>
      <c r="U1798" s="0" t="str">
        <f aca="false">IF(C1798="","",IF(COUNTIF(Campaigns!$A$7:$A$300,C1798)&gt;0,"✓",IF(N(K1798)=0,"– no spend","⚠ add to Campaigns tab")))</f>
        <v>✓</v>
      </c>
      <c r="V1798" s="83" t="n">
        <f aca="false">IF(K1798="","",K1798*IF(Settings!$B$22=Settings!$C$6,1,IF(Settings!$B$22="USD",1/INDEX(Settings!$B$29:$B$40,MONTH(A1798)),INDEX(Settings!$B$29:$B$40,MONTH(A1798)))))</f>
        <v>25.34</v>
      </c>
    </row>
    <row r="1799" customFormat="false" ht="15" hidden="false" customHeight="false" outlineLevel="0" collapsed="false">
      <c r="A1799" s="81" t="n">
        <v>46277</v>
      </c>
      <c r="B1799" s="81" t="n">
        <v>46277</v>
      </c>
      <c r="C1799" s="82" t="s">
        <v>176</v>
      </c>
      <c r="D1799" s="82" t="s">
        <v>530</v>
      </c>
      <c r="E1799" s="82" t="s">
        <v>529</v>
      </c>
      <c r="F1799" s="0" t="n">
        <v>4</v>
      </c>
      <c r="G1799" s="82" t="s">
        <v>524</v>
      </c>
      <c r="H1799" s="0" t="n">
        <v>4.4</v>
      </c>
      <c r="I1799" s="0" t="n">
        <v>10.32</v>
      </c>
      <c r="J1799" s="82" t="s">
        <v>528</v>
      </c>
      <c r="K1799" s="83" t="n">
        <v>17.6</v>
      </c>
      <c r="L1799" s="0" t="n">
        <v>443</v>
      </c>
      <c r="M1799" s="0" t="n">
        <v>403</v>
      </c>
      <c r="N1799" s="0" t="n">
        <v>1.099256</v>
      </c>
      <c r="O1799" s="0" t="n">
        <v>15</v>
      </c>
      <c r="P1799" s="0" t="n">
        <v>4</v>
      </c>
      <c r="Q1799" s="82" t="s">
        <v>527</v>
      </c>
      <c r="U1799" s="0" t="str">
        <f aca="false">IF(C1799="","",IF(COUNTIF(Campaigns!$A$7:$A$300,C1799)&gt;0,"✓",IF(N(K1799)=0,"– no spend","⚠ add to Campaigns tab")))</f>
        <v>✓</v>
      </c>
      <c r="V1799" s="83" t="n">
        <f aca="false">IF(K1799="","",K1799*IF(Settings!$B$22=Settings!$C$6,1,IF(Settings!$B$22="USD",1/INDEX(Settings!$B$29:$B$40,MONTH(A1799)),INDEX(Settings!$B$29:$B$40,MONTH(A1799)))))</f>
        <v>17.6</v>
      </c>
    </row>
    <row r="1800" customFormat="false" ht="15" hidden="false" customHeight="false" outlineLevel="0" collapsed="false">
      <c r="A1800" s="81" t="n">
        <v>46277</v>
      </c>
      <c r="B1800" s="81" t="n">
        <v>46277</v>
      </c>
      <c r="C1800" s="82" t="s">
        <v>184</v>
      </c>
      <c r="D1800" s="82" t="s">
        <v>530</v>
      </c>
      <c r="E1800" s="82" t="s">
        <v>532</v>
      </c>
      <c r="F1800" s="0" t="n">
        <v>20</v>
      </c>
      <c r="G1800" s="82" t="s">
        <v>535</v>
      </c>
      <c r="H1800" s="0" t="n">
        <v>0.2365</v>
      </c>
      <c r="I1800" s="82" t="s">
        <v>525</v>
      </c>
      <c r="J1800" s="82" t="s">
        <v>526</v>
      </c>
      <c r="K1800" s="83" t="n">
        <v>4.73</v>
      </c>
      <c r="L1800" s="0" t="n">
        <v>932</v>
      </c>
      <c r="M1800" s="0" t="n">
        <v>932</v>
      </c>
      <c r="N1800" s="0" t="n">
        <v>1</v>
      </c>
      <c r="O1800" s="0" t="n">
        <v>20</v>
      </c>
      <c r="Q1800" s="82" t="s">
        <v>527</v>
      </c>
      <c r="U1800" s="0" t="str">
        <f aca="false">IF(C1800="","",IF(COUNTIF(Campaigns!$A$7:$A$300,C1800)&gt;0,"✓",IF(N(K1800)=0,"– no spend","⚠ add to Campaigns tab")))</f>
        <v>✓</v>
      </c>
      <c r="V1800" s="83" t="n">
        <f aca="false">IF(K1800="","",K1800*IF(Settings!$B$22=Settings!$C$6,1,IF(Settings!$B$22="USD",1/INDEX(Settings!$B$29:$B$40,MONTH(A1800)),INDEX(Settings!$B$29:$B$40,MONTH(A1800)))))</f>
        <v>4.73</v>
      </c>
    </row>
    <row r="1801" customFormat="false" ht="15" hidden="false" customHeight="false" outlineLevel="0" collapsed="false">
      <c r="A1801" s="81" t="n">
        <v>46277</v>
      </c>
      <c r="B1801" s="81" t="n">
        <v>46277</v>
      </c>
      <c r="C1801" s="82" t="s">
        <v>169</v>
      </c>
      <c r="D1801" s="82" t="s">
        <v>530</v>
      </c>
      <c r="E1801" s="82" t="s">
        <v>529</v>
      </c>
      <c r="F1801" s="0" t="n">
        <v>2</v>
      </c>
      <c r="G1801" s="82" t="s">
        <v>531</v>
      </c>
      <c r="H1801" s="0" t="n">
        <v>39.105</v>
      </c>
      <c r="I1801" s="0" t="n">
        <v>41.29</v>
      </c>
      <c r="J1801" s="82" t="s">
        <v>528</v>
      </c>
      <c r="K1801" s="83" t="n">
        <v>78.21</v>
      </c>
      <c r="L1801" s="0" t="n">
        <v>3938</v>
      </c>
      <c r="M1801" s="0" t="n">
        <v>2791</v>
      </c>
      <c r="N1801" s="0" t="n">
        <v>1.410964</v>
      </c>
      <c r="O1801" s="0" t="n">
        <v>41</v>
      </c>
      <c r="P1801" s="0" t="n">
        <v>2</v>
      </c>
      <c r="Q1801" s="82" t="s">
        <v>527</v>
      </c>
      <c r="U1801" s="0" t="str">
        <f aca="false">IF(C1801="","",IF(COUNTIF(Campaigns!$A$7:$A$300,C1801)&gt;0,"✓",IF(N(K1801)=0,"– no spend","⚠ add to Campaigns tab")))</f>
        <v>✓</v>
      </c>
      <c r="V1801" s="83" t="n">
        <f aca="false">IF(K1801="","",K1801*IF(Settings!$B$22=Settings!$C$6,1,IF(Settings!$B$22="USD",1/INDEX(Settings!$B$29:$B$40,MONTH(A1801)),INDEX(Settings!$B$29:$B$40,MONTH(A1801)))))</f>
        <v>78.21</v>
      </c>
    </row>
    <row r="1802" customFormat="false" ht="15" hidden="false" customHeight="false" outlineLevel="0" collapsed="false">
      <c r="A1802" s="81" t="n">
        <v>46277</v>
      </c>
      <c r="B1802" s="81" t="n">
        <v>46277</v>
      </c>
      <c r="C1802" s="82" t="s">
        <v>181</v>
      </c>
      <c r="D1802" s="82" t="s">
        <v>530</v>
      </c>
      <c r="E1802" s="82" t="s">
        <v>529</v>
      </c>
      <c r="F1802" s="0" t="n">
        <v>1</v>
      </c>
      <c r="G1802" s="82" t="s">
        <v>524</v>
      </c>
      <c r="H1802" s="0" t="n">
        <v>17.83</v>
      </c>
      <c r="I1802" s="0" t="n">
        <v>10.32</v>
      </c>
      <c r="J1802" s="82" t="s">
        <v>528</v>
      </c>
      <c r="K1802" s="83" t="n">
        <v>17.83</v>
      </c>
      <c r="L1802" s="0" t="n">
        <v>1502</v>
      </c>
      <c r="M1802" s="0" t="n">
        <v>1355</v>
      </c>
      <c r="N1802" s="0" t="n">
        <v>1.108487</v>
      </c>
      <c r="O1802" s="0" t="n">
        <v>14</v>
      </c>
      <c r="P1802" s="0" t="n">
        <v>1</v>
      </c>
      <c r="Q1802" s="82" t="s">
        <v>527</v>
      </c>
      <c r="U1802" s="0" t="str">
        <f aca="false">IF(C1802="","",IF(COUNTIF(Campaigns!$A$7:$A$300,C1802)&gt;0,"✓",IF(N(K1802)=0,"– no spend","⚠ add to Campaigns tab")))</f>
        <v>✓</v>
      </c>
      <c r="V1802" s="83" t="n">
        <f aca="false">IF(K1802="","",K1802*IF(Settings!$B$22=Settings!$C$6,1,IF(Settings!$B$22="USD",1/INDEX(Settings!$B$29:$B$40,MONTH(A1802)),INDEX(Settings!$B$29:$B$40,MONTH(A1802)))))</f>
        <v>17.83</v>
      </c>
    </row>
    <row r="1803" customFormat="false" ht="15" hidden="false" customHeight="false" outlineLevel="0" collapsed="false">
      <c r="A1803" s="81" t="n">
        <v>46278</v>
      </c>
      <c r="B1803" s="81" t="n">
        <v>46278</v>
      </c>
      <c r="C1803" s="82" t="s">
        <v>174</v>
      </c>
      <c r="D1803" s="82" t="s">
        <v>536</v>
      </c>
      <c r="E1803" s="82" t="s">
        <v>532</v>
      </c>
      <c r="F1803" s="0" t="n">
        <v>5859</v>
      </c>
      <c r="G1803" s="82" t="s">
        <v>535</v>
      </c>
      <c r="H1803" s="0" t="n">
        <v>0.03494282</v>
      </c>
      <c r="I1803" s="82" t="s">
        <v>525</v>
      </c>
      <c r="J1803" s="82" t="s">
        <v>526</v>
      </c>
      <c r="K1803" s="83" t="n">
        <v>204.73</v>
      </c>
      <c r="L1803" s="0" t="n">
        <v>391903</v>
      </c>
      <c r="M1803" s="0" t="n">
        <v>265500</v>
      </c>
      <c r="N1803" s="0" t="n">
        <v>1.476094</v>
      </c>
      <c r="O1803" s="0" t="n">
        <v>5737</v>
      </c>
      <c r="Q1803" s="82" t="s">
        <v>537</v>
      </c>
      <c r="U1803" s="0" t="str">
        <f aca="false">IF(C1803="","",IF(COUNTIF(Campaigns!$A$7:$A$300,C1803)&gt;0,"✓",IF(N(K1803)=0,"– no spend","⚠ add to Campaigns tab")))</f>
        <v>✓</v>
      </c>
      <c r="V1803" s="83" t="n">
        <f aca="false">IF(K1803="","",K1803*IF(Settings!$B$22=Settings!$C$6,1,IF(Settings!$B$22="USD",1/INDEX(Settings!$B$29:$B$40,MONTH(A1803)),INDEX(Settings!$B$29:$B$40,MONTH(A1803)))))</f>
        <v>204.73</v>
      </c>
    </row>
    <row r="1804" customFormat="false" ht="15" hidden="false" customHeight="false" outlineLevel="0" collapsed="false">
      <c r="A1804" s="81" t="n">
        <v>46278</v>
      </c>
      <c r="B1804" s="81" t="n">
        <v>46278</v>
      </c>
      <c r="C1804" s="82" t="s">
        <v>177</v>
      </c>
      <c r="D1804" s="82" t="s">
        <v>530</v>
      </c>
      <c r="E1804" s="82" t="s">
        <v>529</v>
      </c>
      <c r="F1804" s="0" t="n">
        <v>4</v>
      </c>
      <c r="G1804" s="82" t="s">
        <v>524</v>
      </c>
      <c r="H1804" s="0" t="n">
        <v>10.6175</v>
      </c>
      <c r="I1804" s="0" t="n">
        <v>20.65</v>
      </c>
      <c r="J1804" s="82" t="s">
        <v>528</v>
      </c>
      <c r="K1804" s="83" t="n">
        <v>42.47</v>
      </c>
      <c r="L1804" s="0" t="n">
        <v>4475</v>
      </c>
      <c r="M1804" s="0" t="n">
        <v>3652</v>
      </c>
      <c r="N1804" s="0" t="n">
        <v>1.225356</v>
      </c>
      <c r="O1804" s="0" t="n">
        <v>42</v>
      </c>
      <c r="P1804" s="0" t="n">
        <v>4</v>
      </c>
      <c r="Q1804" s="82" t="s">
        <v>527</v>
      </c>
      <c r="U1804" s="0" t="str">
        <f aca="false">IF(C1804="","",IF(COUNTIF(Campaigns!$A$7:$A$300,C1804)&gt;0,"✓",IF(N(K1804)=0,"– no spend","⚠ add to Campaigns tab")))</f>
        <v>✓</v>
      </c>
      <c r="V1804" s="83" t="n">
        <f aca="false">IF(K1804="","",K1804*IF(Settings!$B$22=Settings!$C$6,1,IF(Settings!$B$22="USD",1/INDEX(Settings!$B$29:$B$40,MONTH(A1804)),INDEX(Settings!$B$29:$B$40,MONTH(A1804)))))</f>
        <v>42.47</v>
      </c>
    </row>
    <row r="1805" customFormat="false" ht="15" hidden="false" customHeight="false" outlineLevel="0" collapsed="false">
      <c r="A1805" s="81" t="n">
        <v>46278</v>
      </c>
      <c r="B1805" s="81" t="n">
        <v>46278</v>
      </c>
      <c r="C1805" s="82" t="s">
        <v>180</v>
      </c>
      <c r="D1805" s="82" t="s">
        <v>530</v>
      </c>
      <c r="E1805" s="82" t="s">
        <v>529</v>
      </c>
      <c r="F1805" s="0" t="n">
        <v>2</v>
      </c>
      <c r="G1805" s="82" t="s">
        <v>524</v>
      </c>
      <c r="H1805" s="0" t="n">
        <v>10.65</v>
      </c>
      <c r="I1805" s="0" t="n">
        <v>10.32</v>
      </c>
      <c r="J1805" s="82" t="s">
        <v>528</v>
      </c>
      <c r="K1805" s="83" t="n">
        <v>21.3</v>
      </c>
      <c r="L1805" s="0" t="n">
        <v>1400</v>
      </c>
      <c r="M1805" s="0" t="n">
        <v>1145</v>
      </c>
      <c r="N1805" s="0" t="n">
        <v>1.222707</v>
      </c>
      <c r="O1805" s="0" t="n">
        <v>23</v>
      </c>
      <c r="P1805" s="0" t="n">
        <v>2</v>
      </c>
      <c r="Q1805" s="82" t="s">
        <v>527</v>
      </c>
      <c r="U1805" s="0" t="str">
        <f aca="false">IF(C1805="","",IF(COUNTIF(Campaigns!$A$7:$A$300,C1805)&gt;0,"✓",IF(N(K1805)=0,"– no spend","⚠ add to Campaigns tab")))</f>
        <v>✓</v>
      </c>
      <c r="V1805" s="83" t="n">
        <f aca="false">IF(K1805="","",K1805*IF(Settings!$B$22=Settings!$C$6,1,IF(Settings!$B$22="USD",1/INDEX(Settings!$B$29:$B$40,MONTH(A1805)),INDEX(Settings!$B$29:$B$40,MONTH(A1805)))))</f>
        <v>21.3</v>
      </c>
    </row>
    <row r="1806" customFormat="false" ht="15" hidden="false" customHeight="false" outlineLevel="0" collapsed="false">
      <c r="A1806" s="81" t="n">
        <v>46278</v>
      </c>
      <c r="B1806" s="81" t="n">
        <v>46278</v>
      </c>
      <c r="C1806" s="82" t="s">
        <v>172</v>
      </c>
      <c r="D1806" s="82" t="s">
        <v>530</v>
      </c>
      <c r="E1806" s="82" t="s">
        <v>529</v>
      </c>
      <c r="F1806" s="0" t="n">
        <v>4</v>
      </c>
      <c r="G1806" s="82" t="s">
        <v>524</v>
      </c>
      <c r="H1806" s="0" t="n">
        <v>11.305</v>
      </c>
      <c r="I1806" s="0" t="n">
        <v>20.65</v>
      </c>
      <c r="J1806" s="82" t="s">
        <v>528</v>
      </c>
      <c r="K1806" s="83" t="n">
        <v>45.22</v>
      </c>
      <c r="L1806" s="0" t="n">
        <v>1025</v>
      </c>
      <c r="M1806" s="0" t="n">
        <v>914</v>
      </c>
      <c r="N1806" s="0" t="n">
        <v>1.121444</v>
      </c>
      <c r="O1806" s="0" t="n">
        <v>20</v>
      </c>
      <c r="P1806" s="0" t="n">
        <v>4</v>
      </c>
      <c r="Q1806" s="82" t="s">
        <v>527</v>
      </c>
      <c r="U1806" s="0" t="str">
        <f aca="false">IF(C1806="","",IF(COUNTIF(Campaigns!$A$7:$A$300,C1806)&gt;0,"✓",IF(N(K1806)=0,"– no spend","⚠ add to Campaigns tab")))</f>
        <v>✓</v>
      </c>
      <c r="V1806" s="83" t="n">
        <f aca="false">IF(K1806="","",K1806*IF(Settings!$B$22=Settings!$C$6,1,IF(Settings!$B$22="USD",1/INDEX(Settings!$B$29:$B$40,MONTH(A1806)),INDEX(Settings!$B$29:$B$40,MONTH(A1806)))))</f>
        <v>45.22</v>
      </c>
    </row>
    <row r="1807" customFormat="false" ht="15" hidden="false" customHeight="false" outlineLevel="0" collapsed="false">
      <c r="A1807" s="81" t="n">
        <v>46278</v>
      </c>
      <c r="B1807" s="81" t="n">
        <v>46278</v>
      </c>
      <c r="C1807" s="82" t="s">
        <v>173</v>
      </c>
      <c r="D1807" s="82" t="s">
        <v>530</v>
      </c>
      <c r="E1807" s="82" t="s">
        <v>529</v>
      </c>
      <c r="F1807" s="0" t="n">
        <v>6</v>
      </c>
      <c r="G1807" s="82" t="s">
        <v>524</v>
      </c>
      <c r="H1807" s="0" t="n">
        <v>9.115</v>
      </c>
      <c r="I1807" s="0" t="n">
        <v>25.65</v>
      </c>
      <c r="J1807" s="82" t="s">
        <v>528</v>
      </c>
      <c r="K1807" s="83" t="n">
        <v>54.69</v>
      </c>
      <c r="L1807" s="0" t="n">
        <v>1502</v>
      </c>
      <c r="M1807" s="0" t="n">
        <v>1294</v>
      </c>
      <c r="N1807" s="0" t="n">
        <v>1.160742</v>
      </c>
      <c r="O1807" s="0" t="n">
        <v>22</v>
      </c>
      <c r="P1807" s="0" t="n">
        <v>6</v>
      </c>
      <c r="Q1807" s="82" t="s">
        <v>527</v>
      </c>
      <c r="U1807" s="0" t="str">
        <f aca="false">IF(C1807="","",IF(COUNTIF(Campaigns!$A$7:$A$300,C1807)&gt;0,"✓",IF(N(K1807)=0,"– no spend","⚠ add to Campaigns tab")))</f>
        <v>✓</v>
      </c>
      <c r="V1807" s="83" t="n">
        <f aca="false">IF(K1807="","",K1807*IF(Settings!$B$22=Settings!$C$6,1,IF(Settings!$B$22="USD",1/INDEX(Settings!$B$29:$B$40,MONTH(A1807)),INDEX(Settings!$B$29:$B$40,MONTH(A1807)))))</f>
        <v>54.69</v>
      </c>
    </row>
    <row r="1808" customFormat="false" ht="15" hidden="false" customHeight="false" outlineLevel="0" collapsed="false">
      <c r="A1808" s="81" t="n">
        <v>46278</v>
      </c>
      <c r="B1808" s="81" t="n">
        <v>46278</v>
      </c>
      <c r="C1808" s="82" t="s">
        <v>178</v>
      </c>
      <c r="D1808" s="82" t="s">
        <v>530</v>
      </c>
      <c r="E1808" s="82" t="s">
        <v>529</v>
      </c>
      <c r="F1808" s="0" t="n">
        <v>6</v>
      </c>
      <c r="G1808" s="82" t="s">
        <v>524</v>
      </c>
      <c r="H1808" s="0" t="n">
        <v>6.18666667</v>
      </c>
      <c r="I1808" s="0" t="n">
        <v>15.48</v>
      </c>
      <c r="J1808" s="82" t="s">
        <v>528</v>
      </c>
      <c r="K1808" s="83" t="n">
        <v>37.12</v>
      </c>
      <c r="L1808" s="0" t="n">
        <v>771</v>
      </c>
      <c r="M1808" s="0" t="n">
        <v>699</v>
      </c>
      <c r="N1808" s="0" t="n">
        <v>1.103004</v>
      </c>
      <c r="O1808" s="0" t="n">
        <v>16</v>
      </c>
      <c r="P1808" s="0" t="n">
        <v>6</v>
      </c>
      <c r="Q1808" s="82" t="s">
        <v>527</v>
      </c>
      <c r="U1808" s="0" t="str">
        <f aca="false">IF(C1808="","",IF(COUNTIF(Campaigns!$A$7:$A$300,C1808)&gt;0,"✓",IF(N(K1808)=0,"– no spend","⚠ add to Campaigns tab")))</f>
        <v>✓</v>
      </c>
      <c r="V1808" s="83" t="n">
        <f aca="false">IF(K1808="","",K1808*IF(Settings!$B$22=Settings!$C$6,1,IF(Settings!$B$22="USD",1/INDEX(Settings!$B$29:$B$40,MONTH(A1808)),INDEX(Settings!$B$29:$B$40,MONTH(A1808)))))</f>
        <v>37.12</v>
      </c>
    </row>
    <row r="1809" customFormat="false" ht="15" hidden="false" customHeight="false" outlineLevel="0" collapsed="false">
      <c r="A1809" s="81" t="n">
        <v>46278</v>
      </c>
      <c r="B1809" s="81" t="n">
        <v>46278</v>
      </c>
      <c r="C1809" s="82" t="s">
        <v>176</v>
      </c>
      <c r="D1809" s="82" t="s">
        <v>530</v>
      </c>
      <c r="E1809" s="82" t="s">
        <v>529</v>
      </c>
      <c r="F1809" s="0" t="n">
        <v>2</v>
      </c>
      <c r="G1809" s="82" t="s">
        <v>524</v>
      </c>
      <c r="H1809" s="0" t="n">
        <v>11.275</v>
      </c>
      <c r="I1809" s="0" t="n">
        <v>10.32</v>
      </c>
      <c r="J1809" s="82" t="s">
        <v>528</v>
      </c>
      <c r="K1809" s="83" t="n">
        <v>22.55</v>
      </c>
      <c r="L1809" s="0" t="n">
        <v>688</v>
      </c>
      <c r="M1809" s="0" t="n">
        <v>615</v>
      </c>
      <c r="N1809" s="0" t="n">
        <v>1.118699</v>
      </c>
      <c r="O1809" s="0" t="n">
        <v>17</v>
      </c>
      <c r="P1809" s="0" t="n">
        <v>2</v>
      </c>
      <c r="Q1809" s="82" t="s">
        <v>527</v>
      </c>
      <c r="U1809" s="0" t="str">
        <f aca="false">IF(C1809="","",IF(COUNTIF(Campaigns!$A$7:$A$300,C1809)&gt;0,"✓",IF(N(K1809)=0,"– no spend","⚠ add to Campaigns tab")))</f>
        <v>✓</v>
      </c>
      <c r="V1809" s="83" t="n">
        <f aca="false">IF(K1809="","",K1809*IF(Settings!$B$22=Settings!$C$6,1,IF(Settings!$B$22="USD",1/INDEX(Settings!$B$29:$B$40,MONTH(A1809)),INDEX(Settings!$B$29:$B$40,MONTH(A1809)))))</f>
        <v>22.55</v>
      </c>
    </row>
    <row r="1810" customFormat="false" ht="15" hidden="false" customHeight="false" outlineLevel="0" collapsed="false">
      <c r="A1810" s="81" t="n">
        <v>46278</v>
      </c>
      <c r="B1810" s="81" t="n">
        <v>46278</v>
      </c>
      <c r="C1810" s="82" t="s">
        <v>184</v>
      </c>
      <c r="D1810" s="82" t="s">
        <v>530</v>
      </c>
      <c r="E1810" s="82" t="s">
        <v>532</v>
      </c>
      <c r="F1810" s="0" t="n">
        <v>44</v>
      </c>
      <c r="G1810" s="82" t="s">
        <v>535</v>
      </c>
      <c r="H1810" s="0" t="n">
        <v>0.285</v>
      </c>
      <c r="I1810" s="82" t="s">
        <v>525</v>
      </c>
      <c r="J1810" s="82" t="s">
        <v>526</v>
      </c>
      <c r="K1810" s="83" t="n">
        <v>12.54</v>
      </c>
      <c r="L1810" s="0" t="n">
        <v>1441</v>
      </c>
      <c r="M1810" s="0" t="n">
        <v>1426</v>
      </c>
      <c r="N1810" s="0" t="n">
        <v>1.010519</v>
      </c>
      <c r="O1810" s="0" t="n">
        <v>44</v>
      </c>
      <c r="Q1810" s="82" t="s">
        <v>527</v>
      </c>
      <c r="U1810" s="0" t="str">
        <f aca="false">IF(C1810="","",IF(COUNTIF(Campaigns!$A$7:$A$300,C1810)&gt;0,"✓",IF(N(K1810)=0,"– no spend","⚠ add to Campaigns tab")))</f>
        <v>✓</v>
      </c>
      <c r="V1810" s="83" t="n">
        <f aca="false">IF(K1810="","",K1810*IF(Settings!$B$22=Settings!$C$6,1,IF(Settings!$B$22="USD",1/INDEX(Settings!$B$29:$B$40,MONTH(A1810)),INDEX(Settings!$B$29:$B$40,MONTH(A1810)))))</f>
        <v>12.54</v>
      </c>
    </row>
    <row r="1811" customFormat="false" ht="15" hidden="false" customHeight="false" outlineLevel="0" collapsed="false">
      <c r="A1811" s="81" t="n">
        <v>46278</v>
      </c>
      <c r="B1811" s="81" t="n">
        <v>46278</v>
      </c>
      <c r="C1811" s="82" t="s">
        <v>169</v>
      </c>
      <c r="D1811" s="82" t="s">
        <v>530</v>
      </c>
      <c r="E1811" s="82" t="s">
        <v>529</v>
      </c>
      <c r="F1811" s="0" t="n">
        <v>13</v>
      </c>
      <c r="G1811" s="82" t="s">
        <v>531</v>
      </c>
      <c r="H1811" s="0" t="n">
        <v>7.58</v>
      </c>
      <c r="I1811" s="0" t="n">
        <v>41.29</v>
      </c>
      <c r="J1811" s="82" t="s">
        <v>528</v>
      </c>
      <c r="K1811" s="83" t="n">
        <v>98.54</v>
      </c>
      <c r="L1811" s="0" t="n">
        <v>5204</v>
      </c>
      <c r="M1811" s="0" t="n">
        <v>3450</v>
      </c>
      <c r="N1811" s="0" t="n">
        <v>1.508406</v>
      </c>
      <c r="O1811" s="0" t="n">
        <v>69</v>
      </c>
      <c r="P1811" s="0" t="n">
        <v>13</v>
      </c>
      <c r="Q1811" s="82" t="s">
        <v>527</v>
      </c>
      <c r="U1811" s="0" t="str">
        <f aca="false">IF(C1811="","",IF(COUNTIF(Campaigns!$A$7:$A$300,C1811)&gt;0,"✓",IF(N(K1811)=0,"– no spend","⚠ add to Campaigns tab")))</f>
        <v>✓</v>
      </c>
      <c r="V1811" s="83" t="n">
        <f aca="false">IF(K1811="","",K1811*IF(Settings!$B$22=Settings!$C$6,1,IF(Settings!$B$22="USD",1/INDEX(Settings!$B$29:$B$40,MONTH(A1811)),INDEX(Settings!$B$29:$B$40,MONTH(A1811)))))</f>
        <v>98.54</v>
      </c>
    </row>
    <row r="1812" customFormat="false" ht="15" hidden="false" customHeight="false" outlineLevel="0" collapsed="false">
      <c r="A1812" s="81" t="n">
        <v>46278</v>
      </c>
      <c r="B1812" s="81" t="n">
        <v>46278</v>
      </c>
      <c r="C1812" s="82" t="s">
        <v>181</v>
      </c>
      <c r="D1812" s="82" t="s">
        <v>530</v>
      </c>
      <c r="E1812" s="82" t="s">
        <v>529</v>
      </c>
      <c r="F1812" s="0" t="n">
        <v>6</v>
      </c>
      <c r="G1812" s="82" t="s">
        <v>524</v>
      </c>
      <c r="H1812" s="0" t="n">
        <v>3.74333333</v>
      </c>
      <c r="I1812" s="0" t="n">
        <v>10.32</v>
      </c>
      <c r="J1812" s="82" t="s">
        <v>528</v>
      </c>
      <c r="K1812" s="83" t="n">
        <v>22.46</v>
      </c>
      <c r="L1812" s="0" t="n">
        <v>1435</v>
      </c>
      <c r="M1812" s="0" t="n">
        <v>1256</v>
      </c>
      <c r="N1812" s="0" t="n">
        <v>1.142516</v>
      </c>
      <c r="O1812" s="0" t="n">
        <v>14</v>
      </c>
      <c r="P1812" s="0" t="n">
        <v>6</v>
      </c>
      <c r="Q1812" s="82" t="s">
        <v>527</v>
      </c>
      <c r="U1812" s="0" t="str">
        <f aca="false">IF(C1812="","",IF(COUNTIF(Campaigns!$A$7:$A$300,C1812)&gt;0,"✓",IF(N(K1812)=0,"– no spend","⚠ add to Campaigns tab")))</f>
        <v>✓</v>
      </c>
      <c r="V1812" s="83" t="n">
        <f aca="false">IF(K1812="","",K1812*IF(Settings!$B$22=Settings!$C$6,1,IF(Settings!$B$22="USD",1/INDEX(Settings!$B$29:$B$40,MONTH(A1812)),INDEX(Settings!$B$29:$B$40,MONTH(A1812)))))</f>
        <v>22.46</v>
      </c>
    </row>
    <row r="1813" customFormat="false" ht="15" hidden="false" customHeight="false" outlineLevel="0" collapsed="false">
      <c r="A1813" s="81" t="n">
        <v>46279</v>
      </c>
      <c r="B1813" s="81" t="n">
        <v>46279</v>
      </c>
      <c r="C1813" s="82" t="s">
        <v>174</v>
      </c>
      <c r="D1813" s="82" t="s">
        <v>536</v>
      </c>
      <c r="E1813" s="82" t="s">
        <v>532</v>
      </c>
      <c r="F1813" s="0" t="n">
        <v>5410</v>
      </c>
      <c r="G1813" s="82" t="s">
        <v>535</v>
      </c>
      <c r="H1813" s="0" t="n">
        <v>0.03279482</v>
      </c>
      <c r="I1813" s="82" t="s">
        <v>525</v>
      </c>
      <c r="J1813" s="82" t="s">
        <v>526</v>
      </c>
      <c r="K1813" s="83" t="n">
        <v>177.42</v>
      </c>
      <c r="L1813" s="0" t="n">
        <v>339436</v>
      </c>
      <c r="M1813" s="0" t="n">
        <v>235403</v>
      </c>
      <c r="N1813" s="0" t="n">
        <v>1.441936</v>
      </c>
      <c r="O1813" s="0" t="n">
        <v>5147</v>
      </c>
      <c r="Q1813" s="82" t="s">
        <v>537</v>
      </c>
      <c r="U1813" s="0" t="str">
        <f aca="false">IF(C1813="","",IF(COUNTIF(Campaigns!$A$7:$A$300,C1813)&gt;0,"✓",IF(N(K1813)=0,"– no spend","⚠ add to Campaigns tab")))</f>
        <v>✓</v>
      </c>
      <c r="V1813" s="83" t="n">
        <f aca="false">IF(K1813="","",K1813*IF(Settings!$B$22=Settings!$C$6,1,IF(Settings!$B$22="USD",1/INDEX(Settings!$B$29:$B$40,MONTH(A1813)),INDEX(Settings!$B$29:$B$40,MONTH(A1813)))))</f>
        <v>177.42</v>
      </c>
    </row>
    <row r="1814" customFormat="false" ht="15" hidden="false" customHeight="false" outlineLevel="0" collapsed="false">
      <c r="A1814" s="81" t="n">
        <v>46279</v>
      </c>
      <c r="B1814" s="81" t="n">
        <v>46279</v>
      </c>
      <c r="C1814" s="82" t="s">
        <v>177</v>
      </c>
      <c r="D1814" s="82" t="s">
        <v>530</v>
      </c>
      <c r="E1814" s="82" t="s">
        <v>529</v>
      </c>
      <c r="F1814" s="0" t="n">
        <v>5</v>
      </c>
      <c r="G1814" s="82" t="s">
        <v>524</v>
      </c>
      <c r="H1814" s="0" t="n">
        <v>8.242</v>
      </c>
      <c r="I1814" s="0" t="n">
        <v>20.65</v>
      </c>
      <c r="J1814" s="82" t="s">
        <v>528</v>
      </c>
      <c r="K1814" s="83" t="n">
        <v>41.21</v>
      </c>
      <c r="L1814" s="0" t="n">
        <v>4290</v>
      </c>
      <c r="M1814" s="0" t="n">
        <v>3634</v>
      </c>
      <c r="N1814" s="0" t="n">
        <v>1.180517</v>
      </c>
      <c r="O1814" s="0" t="n">
        <v>43</v>
      </c>
      <c r="P1814" s="0" t="n">
        <v>5</v>
      </c>
      <c r="Q1814" s="82" t="s">
        <v>527</v>
      </c>
      <c r="U1814" s="0" t="str">
        <f aca="false">IF(C1814="","",IF(COUNTIF(Campaigns!$A$7:$A$300,C1814)&gt;0,"✓",IF(N(K1814)=0,"– no spend","⚠ add to Campaigns tab")))</f>
        <v>✓</v>
      </c>
      <c r="V1814" s="83" t="n">
        <f aca="false">IF(K1814="","",K1814*IF(Settings!$B$22=Settings!$C$6,1,IF(Settings!$B$22="USD",1/INDEX(Settings!$B$29:$B$40,MONTH(A1814)),INDEX(Settings!$B$29:$B$40,MONTH(A1814)))))</f>
        <v>41.21</v>
      </c>
    </row>
    <row r="1815" customFormat="false" ht="15" hidden="false" customHeight="false" outlineLevel="0" collapsed="false">
      <c r="A1815" s="81" t="n">
        <v>46279</v>
      </c>
      <c r="B1815" s="81" t="n">
        <v>46279</v>
      </c>
      <c r="C1815" s="82" t="s">
        <v>180</v>
      </c>
      <c r="D1815" s="82" t="s">
        <v>530</v>
      </c>
      <c r="E1815" s="82" t="s">
        <v>529</v>
      </c>
      <c r="F1815" s="0" t="n">
        <v>3</v>
      </c>
      <c r="G1815" s="82" t="s">
        <v>524</v>
      </c>
      <c r="H1815" s="0" t="n">
        <v>6.99</v>
      </c>
      <c r="I1815" s="0" t="n">
        <v>10.32</v>
      </c>
      <c r="J1815" s="82" t="s">
        <v>528</v>
      </c>
      <c r="K1815" s="83" t="n">
        <v>20.97</v>
      </c>
      <c r="L1815" s="0" t="n">
        <v>1516</v>
      </c>
      <c r="M1815" s="0" t="n">
        <v>1305</v>
      </c>
      <c r="N1815" s="0" t="n">
        <v>1.161686</v>
      </c>
      <c r="O1815" s="0" t="n">
        <v>12</v>
      </c>
      <c r="P1815" s="0" t="n">
        <v>3</v>
      </c>
      <c r="Q1815" s="82" t="s">
        <v>527</v>
      </c>
      <c r="U1815" s="0" t="str">
        <f aca="false">IF(C1815="","",IF(COUNTIF(Campaigns!$A$7:$A$300,C1815)&gt;0,"✓",IF(N(K1815)=0,"– no spend","⚠ add to Campaigns tab")))</f>
        <v>✓</v>
      </c>
      <c r="V1815" s="83" t="n">
        <f aca="false">IF(K1815="","",K1815*IF(Settings!$B$22=Settings!$C$6,1,IF(Settings!$B$22="USD",1/INDEX(Settings!$B$29:$B$40,MONTH(A1815)),INDEX(Settings!$B$29:$B$40,MONTH(A1815)))))</f>
        <v>20.97</v>
      </c>
    </row>
    <row r="1816" customFormat="false" ht="15" hidden="false" customHeight="false" outlineLevel="0" collapsed="false">
      <c r="A1816" s="81" t="n">
        <v>46279</v>
      </c>
      <c r="B1816" s="81" t="n">
        <v>46279</v>
      </c>
      <c r="C1816" s="82" t="s">
        <v>172</v>
      </c>
      <c r="D1816" s="82" t="s">
        <v>530</v>
      </c>
      <c r="E1816" s="82" t="s">
        <v>529</v>
      </c>
      <c r="F1816" s="0" t="n">
        <v>3</v>
      </c>
      <c r="G1816" s="82" t="s">
        <v>524</v>
      </c>
      <c r="H1816" s="0" t="n">
        <v>13.69666667</v>
      </c>
      <c r="I1816" s="0" t="n">
        <v>20.65</v>
      </c>
      <c r="J1816" s="82" t="s">
        <v>528</v>
      </c>
      <c r="K1816" s="83" t="n">
        <v>41.09</v>
      </c>
      <c r="L1816" s="0" t="n">
        <v>947</v>
      </c>
      <c r="M1816" s="0" t="n">
        <v>819</v>
      </c>
      <c r="N1816" s="0" t="n">
        <v>1.156288</v>
      </c>
      <c r="O1816" s="0" t="n">
        <v>11</v>
      </c>
      <c r="P1816" s="0" t="n">
        <v>3</v>
      </c>
      <c r="Q1816" s="82" t="s">
        <v>527</v>
      </c>
      <c r="U1816" s="0" t="str">
        <f aca="false">IF(C1816="","",IF(COUNTIF(Campaigns!$A$7:$A$300,C1816)&gt;0,"✓",IF(N(K1816)=0,"– no spend","⚠ add to Campaigns tab")))</f>
        <v>✓</v>
      </c>
      <c r="V1816" s="83" t="n">
        <f aca="false">IF(K1816="","",K1816*IF(Settings!$B$22=Settings!$C$6,1,IF(Settings!$B$22="USD",1/INDEX(Settings!$B$29:$B$40,MONTH(A1816)),INDEX(Settings!$B$29:$B$40,MONTH(A1816)))))</f>
        <v>41.09</v>
      </c>
    </row>
    <row r="1817" customFormat="false" ht="15" hidden="false" customHeight="false" outlineLevel="0" collapsed="false">
      <c r="A1817" s="81" t="n">
        <v>46279</v>
      </c>
      <c r="B1817" s="81" t="n">
        <v>46279</v>
      </c>
      <c r="C1817" s="82" t="s">
        <v>173</v>
      </c>
      <c r="D1817" s="82" t="s">
        <v>530</v>
      </c>
      <c r="E1817" s="82" t="s">
        <v>529</v>
      </c>
      <c r="F1817" s="0" t="n">
        <v>3</v>
      </c>
      <c r="G1817" s="82" t="s">
        <v>524</v>
      </c>
      <c r="H1817" s="0" t="n">
        <v>18.61666667</v>
      </c>
      <c r="I1817" s="0" t="n">
        <v>25.65</v>
      </c>
      <c r="J1817" s="82" t="s">
        <v>528</v>
      </c>
      <c r="K1817" s="83" t="n">
        <v>55.85</v>
      </c>
      <c r="L1817" s="0" t="n">
        <v>1525</v>
      </c>
      <c r="M1817" s="0" t="n">
        <v>1324</v>
      </c>
      <c r="N1817" s="0" t="n">
        <v>1.151813</v>
      </c>
      <c r="O1817" s="0" t="n">
        <v>29</v>
      </c>
      <c r="P1817" s="0" t="n">
        <v>3</v>
      </c>
      <c r="Q1817" s="82" t="s">
        <v>527</v>
      </c>
      <c r="U1817" s="0" t="str">
        <f aca="false">IF(C1817="","",IF(COUNTIF(Campaigns!$A$7:$A$300,C1817)&gt;0,"✓",IF(N(K1817)=0,"– no spend","⚠ add to Campaigns tab")))</f>
        <v>✓</v>
      </c>
      <c r="V1817" s="83" t="n">
        <f aca="false">IF(K1817="","",K1817*IF(Settings!$B$22=Settings!$C$6,1,IF(Settings!$B$22="USD",1/INDEX(Settings!$B$29:$B$40,MONTH(A1817)),INDEX(Settings!$B$29:$B$40,MONTH(A1817)))))</f>
        <v>55.85</v>
      </c>
    </row>
    <row r="1818" customFormat="false" ht="15" hidden="false" customHeight="false" outlineLevel="0" collapsed="false">
      <c r="A1818" s="81" t="n">
        <v>46279</v>
      </c>
      <c r="B1818" s="81" t="n">
        <v>46279</v>
      </c>
      <c r="C1818" s="82" t="s">
        <v>178</v>
      </c>
      <c r="D1818" s="82" t="s">
        <v>530</v>
      </c>
      <c r="E1818" s="82" t="s">
        <v>529</v>
      </c>
      <c r="F1818" s="0" t="n">
        <v>5</v>
      </c>
      <c r="G1818" s="82" t="s">
        <v>524</v>
      </c>
      <c r="H1818" s="0" t="n">
        <v>7.3</v>
      </c>
      <c r="I1818" s="0" t="n">
        <v>15.48</v>
      </c>
      <c r="J1818" s="82" t="s">
        <v>528</v>
      </c>
      <c r="K1818" s="83" t="n">
        <v>36.5</v>
      </c>
      <c r="L1818" s="0" t="n">
        <v>731</v>
      </c>
      <c r="M1818" s="0" t="n">
        <v>690</v>
      </c>
      <c r="N1818" s="0" t="n">
        <v>1.05942</v>
      </c>
      <c r="O1818" s="0" t="n">
        <v>10</v>
      </c>
      <c r="P1818" s="0" t="n">
        <v>5</v>
      </c>
      <c r="Q1818" s="82" t="s">
        <v>527</v>
      </c>
      <c r="U1818" s="0" t="str">
        <f aca="false">IF(C1818="","",IF(COUNTIF(Campaigns!$A$7:$A$300,C1818)&gt;0,"✓",IF(N(K1818)=0,"– no spend","⚠ add to Campaigns tab")))</f>
        <v>✓</v>
      </c>
      <c r="V1818" s="83" t="n">
        <f aca="false">IF(K1818="","",K1818*IF(Settings!$B$22=Settings!$C$6,1,IF(Settings!$B$22="USD",1/INDEX(Settings!$B$29:$B$40,MONTH(A1818)),INDEX(Settings!$B$29:$B$40,MONTH(A1818)))))</f>
        <v>36.5</v>
      </c>
    </row>
    <row r="1819" customFormat="false" ht="15" hidden="false" customHeight="false" outlineLevel="0" collapsed="false">
      <c r="A1819" s="81" t="n">
        <v>46279</v>
      </c>
      <c r="B1819" s="81" t="n">
        <v>46279</v>
      </c>
      <c r="C1819" s="82" t="s">
        <v>176</v>
      </c>
      <c r="D1819" s="82" t="s">
        <v>530</v>
      </c>
      <c r="E1819" s="82" t="s">
        <v>529</v>
      </c>
      <c r="F1819" s="0" t="n">
        <v>4</v>
      </c>
      <c r="G1819" s="82" t="s">
        <v>524</v>
      </c>
      <c r="H1819" s="0" t="n">
        <v>6.08</v>
      </c>
      <c r="I1819" s="0" t="n">
        <v>10.32</v>
      </c>
      <c r="J1819" s="82" t="s">
        <v>528</v>
      </c>
      <c r="K1819" s="83" t="n">
        <v>24.32</v>
      </c>
      <c r="L1819" s="0" t="n">
        <v>804</v>
      </c>
      <c r="M1819" s="0" t="n">
        <v>710</v>
      </c>
      <c r="N1819" s="0" t="n">
        <v>1.132394</v>
      </c>
      <c r="O1819" s="0" t="n">
        <v>13</v>
      </c>
      <c r="P1819" s="0" t="n">
        <v>4</v>
      </c>
      <c r="Q1819" s="82" t="s">
        <v>527</v>
      </c>
      <c r="U1819" s="0" t="str">
        <f aca="false">IF(C1819="","",IF(COUNTIF(Campaigns!$A$7:$A$300,C1819)&gt;0,"✓",IF(N(K1819)=0,"– no spend","⚠ add to Campaigns tab")))</f>
        <v>✓</v>
      </c>
      <c r="V1819" s="83" t="n">
        <f aca="false">IF(K1819="","",K1819*IF(Settings!$B$22=Settings!$C$6,1,IF(Settings!$B$22="USD",1/INDEX(Settings!$B$29:$B$40,MONTH(A1819)),INDEX(Settings!$B$29:$B$40,MONTH(A1819)))))</f>
        <v>24.32</v>
      </c>
    </row>
    <row r="1820" customFormat="false" ht="15" hidden="false" customHeight="false" outlineLevel="0" collapsed="false">
      <c r="A1820" s="81" t="n">
        <v>46279</v>
      </c>
      <c r="B1820" s="81" t="n">
        <v>46279</v>
      </c>
      <c r="C1820" s="82" t="s">
        <v>184</v>
      </c>
      <c r="D1820" s="82" t="s">
        <v>530</v>
      </c>
      <c r="E1820" s="82" t="s">
        <v>532</v>
      </c>
      <c r="F1820" s="0" t="n">
        <v>51</v>
      </c>
      <c r="G1820" s="82" t="s">
        <v>535</v>
      </c>
      <c r="H1820" s="0" t="n">
        <v>0.25098039</v>
      </c>
      <c r="I1820" s="82" t="s">
        <v>525</v>
      </c>
      <c r="J1820" s="82" t="s">
        <v>526</v>
      </c>
      <c r="K1820" s="83" t="n">
        <v>12.8</v>
      </c>
      <c r="L1820" s="0" t="n">
        <v>2838</v>
      </c>
      <c r="M1820" s="0" t="n">
        <v>2776</v>
      </c>
      <c r="N1820" s="0" t="n">
        <v>1.022334</v>
      </c>
      <c r="O1820" s="0" t="n">
        <v>51</v>
      </c>
      <c r="Q1820" s="82" t="s">
        <v>527</v>
      </c>
      <c r="U1820" s="0" t="str">
        <f aca="false">IF(C1820="","",IF(COUNTIF(Campaigns!$A$7:$A$300,C1820)&gt;0,"✓",IF(N(K1820)=0,"– no spend","⚠ add to Campaigns tab")))</f>
        <v>✓</v>
      </c>
      <c r="V1820" s="83" t="n">
        <f aca="false">IF(K1820="","",K1820*IF(Settings!$B$22=Settings!$C$6,1,IF(Settings!$B$22="USD",1/INDEX(Settings!$B$29:$B$40,MONTH(A1820)),INDEX(Settings!$B$29:$B$40,MONTH(A1820)))))</f>
        <v>12.8</v>
      </c>
    </row>
    <row r="1821" customFormat="false" ht="15" hidden="false" customHeight="false" outlineLevel="0" collapsed="false">
      <c r="A1821" s="81" t="n">
        <v>46279</v>
      </c>
      <c r="B1821" s="81" t="n">
        <v>46279</v>
      </c>
      <c r="C1821" s="82" t="s">
        <v>169</v>
      </c>
      <c r="D1821" s="82" t="s">
        <v>530</v>
      </c>
      <c r="E1821" s="82" t="s">
        <v>529</v>
      </c>
      <c r="F1821" s="0" t="n">
        <v>4</v>
      </c>
      <c r="G1821" s="82" t="s">
        <v>531</v>
      </c>
      <c r="H1821" s="0" t="n">
        <v>20.8425</v>
      </c>
      <c r="I1821" s="0" t="n">
        <v>41.29</v>
      </c>
      <c r="J1821" s="82" t="s">
        <v>528</v>
      </c>
      <c r="K1821" s="83" t="n">
        <v>83.37</v>
      </c>
      <c r="L1821" s="0" t="n">
        <v>5365</v>
      </c>
      <c r="M1821" s="0" t="n">
        <v>3628</v>
      </c>
      <c r="N1821" s="0" t="n">
        <v>1.478776</v>
      </c>
      <c r="O1821" s="0" t="n">
        <v>49</v>
      </c>
      <c r="P1821" s="0" t="n">
        <v>4</v>
      </c>
      <c r="Q1821" s="82" t="s">
        <v>527</v>
      </c>
      <c r="U1821" s="0" t="str">
        <f aca="false">IF(C1821="","",IF(COUNTIF(Campaigns!$A$7:$A$300,C1821)&gt;0,"✓",IF(N(K1821)=0,"– no spend","⚠ add to Campaigns tab")))</f>
        <v>✓</v>
      </c>
      <c r="V1821" s="83" t="n">
        <f aca="false">IF(K1821="","",K1821*IF(Settings!$B$22=Settings!$C$6,1,IF(Settings!$B$22="USD",1/INDEX(Settings!$B$29:$B$40,MONTH(A1821)),INDEX(Settings!$B$29:$B$40,MONTH(A1821)))))</f>
        <v>83.37</v>
      </c>
    </row>
    <row r="1822" customFormat="false" ht="15" hidden="false" customHeight="false" outlineLevel="0" collapsed="false">
      <c r="A1822" s="81" t="n">
        <v>46279</v>
      </c>
      <c r="B1822" s="81" t="n">
        <v>46279</v>
      </c>
      <c r="C1822" s="82" t="s">
        <v>181</v>
      </c>
      <c r="D1822" s="82" t="s">
        <v>530</v>
      </c>
      <c r="E1822" s="82" t="s">
        <v>529</v>
      </c>
      <c r="F1822" s="0" t="n">
        <v>3</v>
      </c>
      <c r="G1822" s="82" t="s">
        <v>524</v>
      </c>
      <c r="H1822" s="0" t="n">
        <v>8.19</v>
      </c>
      <c r="I1822" s="0" t="n">
        <v>10.32</v>
      </c>
      <c r="J1822" s="82" t="s">
        <v>528</v>
      </c>
      <c r="K1822" s="83" t="n">
        <v>24.57</v>
      </c>
      <c r="L1822" s="0" t="n">
        <v>1757</v>
      </c>
      <c r="M1822" s="0" t="n">
        <v>1604</v>
      </c>
      <c r="N1822" s="0" t="n">
        <v>1.095387</v>
      </c>
      <c r="O1822" s="0" t="n">
        <v>17</v>
      </c>
      <c r="P1822" s="0" t="n">
        <v>3</v>
      </c>
      <c r="Q1822" s="82" t="s">
        <v>527</v>
      </c>
      <c r="U1822" s="0" t="str">
        <f aca="false">IF(C1822="","",IF(COUNTIF(Campaigns!$A$7:$A$300,C1822)&gt;0,"✓",IF(N(K1822)=0,"– no spend","⚠ add to Campaigns tab")))</f>
        <v>✓</v>
      </c>
      <c r="V1822" s="83" t="n">
        <f aca="false">IF(K1822="","",K1822*IF(Settings!$B$22=Settings!$C$6,1,IF(Settings!$B$22="USD",1/INDEX(Settings!$B$29:$B$40,MONTH(A1822)),INDEX(Settings!$B$29:$B$40,MONTH(A1822)))))</f>
        <v>24.57</v>
      </c>
    </row>
    <row r="1823" customFormat="false" ht="15" hidden="false" customHeight="false" outlineLevel="0" collapsed="false">
      <c r="A1823" s="81" t="n">
        <v>46280</v>
      </c>
      <c r="B1823" s="81" t="n">
        <v>46280</v>
      </c>
      <c r="C1823" s="82" t="s">
        <v>174</v>
      </c>
      <c r="D1823" s="82" t="s">
        <v>536</v>
      </c>
      <c r="E1823" s="82" t="s">
        <v>532</v>
      </c>
      <c r="F1823" s="0" t="n">
        <v>5057</v>
      </c>
      <c r="G1823" s="82" t="s">
        <v>535</v>
      </c>
      <c r="H1823" s="0" t="n">
        <v>0.03429899</v>
      </c>
      <c r="I1823" s="82" t="s">
        <v>525</v>
      </c>
      <c r="J1823" s="82" t="s">
        <v>526</v>
      </c>
      <c r="K1823" s="83" t="n">
        <v>173.45</v>
      </c>
      <c r="L1823" s="0" t="n">
        <v>306852</v>
      </c>
      <c r="M1823" s="0" t="n">
        <v>217077</v>
      </c>
      <c r="N1823" s="0" t="n">
        <v>1.413563</v>
      </c>
      <c r="O1823" s="0" t="n">
        <v>5057</v>
      </c>
      <c r="Q1823" s="82" t="s">
        <v>537</v>
      </c>
      <c r="U1823" s="0" t="str">
        <f aca="false">IF(C1823="","",IF(COUNTIF(Campaigns!$A$7:$A$300,C1823)&gt;0,"✓",IF(N(K1823)=0,"– no spend","⚠ add to Campaigns tab")))</f>
        <v>✓</v>
      </c>
      <c r="V1823" s="83" t="n">
        <f aca="false">IF(K1823="","",K1823*IF(Settings!$B$22=Settings!$C$6,1,IF(Settings!$B$22="USD",1/INDEX(Settings!$B$29:$B$40,MONTH(A1823)),INDEX(Settings!$B$29:$B$40,MONTH(A1823)))))</f>
        <v>173.45</v>
      </c>
    </row>
    <row r="1824" customFormat="false" ht="15" hidden="false" customHeight="false" outlineLevel="0" collapsed="false">
      <c r="A1824" s="81" t="n">
        <v>46280</v>
      </c>
      <c r="B1824" s="81" t="n">
        <v>46280</v>
      </c>
      <c r="C1824" s="82" t="s">
        <v>177</v>
      </c>
      <c r="D1824" s="82" t="s">
        <v>530</v>
      </c>
      <c r="E1824" s="82" t="s">
        <v>529</v>
      </c>
      <c r="F1824" s="0" t="n">
        <v>2</v>
      </c>
      <c r="G1824" s="82" t="s">
        <v>524</v>
      </c>
      <c r="H1824" s="0" t="n">
        <v>20.085</v>
      </c>
      <c r="I1824" s="0" t="n">
        <v>20.65</v>
      </c>
      <c r="J1824" s="82" t="s">
        <v>528</v>
      </c>
      <c r="K1824" s="83" t="n">
        <v>40.17</v>
      </c>
      <c r="L1824" s="0" t="n">
        <v>4415</v>
      </c>
      <c r="M1824" s="0" t="n">
        <v>3575</v>
      </c>
      <c r="N1824" s="0" t="n">
        <v>1.234965</v>
      </c>
      <c r="O1824" s="0" t="n">
        <v>47</v>
      </c>
      <c r="P1824" s="0" t="n">
        <v>2</v>
      </c>
      <c r="Q1824" s="82" t="s">
        <v>527</v>
      </c>
      <c r="U1824" s="0" t="str">
        <f aca="false">IF(C1824="","",IF(COUNTIF(Campaigns!$A$7:$A$300,C1824)&gt;0,"✓",IF(N(K1824)=0,"– no spend","⚠ add to Campaigns tab")))</f>
        <v>✓</v>
      </c>
      <c r="V1824" s="83" t="n">
        <f aca="false">IF(K1824="","",K1824*IF(Settings!$B$22=Settings!$C$6,1,IF(Settings!$B$22="USD",1/INDEX(Settings!$B$29:$B$40,MONTH(A1824)),INDEX(Settings!$B$29:$B$40,MONTH(A1824)))))</f>
        <v>40.17</v>
      </c>
    </row>
    <row r="1825" customFormat="false" ht="15" hidden="false" customHeight="false" outlineLevel="0" collapsed="false">
      <c r="A1825" s="81" t="n">
        <v>46280</v>
      </c>
      <c r="B1825" s="81" t="n">
        <v>46280</v>
      </c>
      <c r="C1825" s="82" t="s">
        <v>180</v>
      </c>
      <c r="D1825" s="82" t="s">
        <v>530</v>
      </c>
      <c r="E1825" s="82" t="s">
        <v>529</v>
      </c>
      <c r="F1825" s="0" t="n">
        <v>4</v>
      </c>
      <c r="G1825" s="82" t="s">
        <v>524</v>
      </c>
      <c r="H1825" s="0" t="n">
        <v>5.355</v>
      </c>
      <c r="I1825" s="0" t="n">
        <v>10.32</v>
      </c>
      <c r="J1825" s="82" t="s">
        <v>528</v>
      </c>
      <c r="K1825" s="83" t="n">
        <v>21.42</v>
      </c>
      <c r="L1825" s="0" t="n">
        <v>1512</v>
      </c>
      <c r="M1825" s="0" t="n">
        <v>1271</v>
      </c>
      <c r="N1825" s="0" t="n">
        <v>1.189614</v>
      </c>
      <c r="O1825" s="0" t="n">
        <v>22</v>
      </c>
      <c r="P1825" s="0" t="n">
        <v>4</v>
      </c>
      <c r="Q1825" s="82" t="s">
        <v>527</v>
      </c>
      <c r="U1825" s="0" t="str">
        <f aca="false">IF(C1825="","",IF(COUNTIF(Campaigns!$A$7:$A$300,C1825)&gt;0,"✓",IF(N(K1825)=0,"– no spend","⚠ add to Campaigns tab")))</f>
        <v>✓</v>
      </c>
      <c r="V1825" s="83" t="n">
        <f aca="false">IF(K1825="","",K1825*IF(Settings!$B$22=Settings!$C$6,1,IF(Settings!$B$22="USD",1/INDEX(Settings!$B$29:$B$40,MONTH(A1825)),INDEX(Settings!$B$29:$B$40,MONTH(A1825)))))</f>
        <v>21.42</v>
      </c>
    </row>
    <row r="1826" customFormat="false" ht="15" hidden="false" customHeight="false" outlineLevel="0" collapsed="false">
      <c r="A1826" s="81" t="n">
        <v>46280</v>
      </c>
      <c r="B1826" s="81" t="n">
        <v>46280</v>
      </c>
      <c r="C1826" s="82" t="s">
        <v>172</v>
      </c>
      <c r="D1826" s="82" t="s">
        <v>530</v>
      </c>
      <c r="E1826" s="82" t="s">
        <v>529</v>
      </c>
      <c r="F1826" s="0" t="n">
        <v>2</v>
      </c>
      <c r="G1826" s="82" t="s">
        <v>524</v>
      </c>
      <c r="H1826" s="0" t="n">
        <v>19.7</v>
      </c>
      <c r="I1826" s="0" t="n">
        <v>20.65</v>
      </c>
      <c r="J1826" s="82" t="s">
        <v>528</v>
      </c>
      <c r="K1826" s="83" t="n">
        <v>39.4</v>
      </c>
      <c r="L1826" s="0" t="n">
        <v>1007</v>
      </c>
      <c r="M1826" s="0" t="n">
        <v>837</v>
      </c>
      <c r="N1826" s="0" t="n">
        <v>1.203106</v>
      </c>
      <c r="O1826" s="0" t="n">
        <v>22</v>
      </c>
      <c r="P1826" s="0" t="n">
        <v>2</v>
      </c>
      <c r="Q1826" s="82" t="s">
        <v>527</v>
      </c>
      <c r="U1826" s="0" t="str">
        <f aca="false">IF(C1826="","",IF(COUNTIF(Campaigns!$A$7:$A$300,C1826)&gt;0,"✓",IF(N(K1826)=0,"– no spend","⚠ add to Campaigns tab")))</f>
        <v>✓</v>
      </c>
      <c r="V1826" s="83" t="n">
        <f aca="false">IF(K1826="","",K1826*IF(Settings!$B$22=Settings!$C$6,1,IF(Settings!$B$22="USD",1/INDEX(Settings!$B$29:$B$40,MONTH(A1826)),INDEX(Settings!$B$29:$B$40,MONTH(A1826)))))</f>
        <v>39.4</v>
      </c>
    </row>
    <row r="1827" customFormat="false" ht="15" hidden="false" customHeight="false" outlineLevel="0" collapsed="false">
      <c r="A1827" s="81" t="n">
        <v>46280</v>
      </c>
      <c r="B1827" s="81" t="n">
        <v>46280</v>
      </c>
      <c r="C1827" s="82" t="s">
        <v>173</v>
      </c>
      <c r="D1827" s="82" t="s">
        <v>530</v>
      </c>
      <c r="E1827" s="82" t="s">
        <v>529</v>
      </c>
      <c r="F1827" s="0" t="n">
        <v>3</v>
      </c>
      <c r="G1827" s="82" t="s">
        <v>524</v>
      </c>
      <c r="H1827" s="0" t="n">
        <v>18.07</v>
      </c>
      <c r="I1827" s="0" t="n">
        <v>25.65</v>
      </c>
      <c r="J1827" s="82" t="s">
        <v>528</v>
      </c>
      <c r="K1827" s="83" t="n">
        <v>54.21</v>
      </c>
      <c r="L1827" s="0" t="n">
        <v>1398</v>
      </c>
      <c r="M1827" s="0" t="n">
        <v>1200</v>
      </c>
      <c r="N1827" s="0" t="n">
        <v>1.165</v>
      </c>
      <c r="O1827" s="0" t="n">
        <v>26</v>
      </c>
      <c r="P1827" s="0" t="n">
        <v>3</v>
      </c>
      <c r="Q1827" s="82" t="s">
        <v>527</v>
      </c>
      <c r="U1827" s="0" t="str">
        <f aca="false">IF(C1827="","",IF(COUNTIF(Campaigns!$A$7:$A$300,C1827)&gt;0,"✓",IF(N(K1827)=0,"– no spend","⚠ add to Campaigns tab")))</f>
        <v>✓</v>
      </c>
      <c r="V1827" s="83" t="n">
        <f aca="false">IF(K1827="","",K1827*IF(Settings!$B$22=Settings!$C$6,1,IF(Settings!$B$22="USD",1/INDEX(Settings!$B$29:$B$40,MONTH(A1827)),INDEX(Settings!$B$29:$B$40,MONTH(A1827)))))</f>
        <v>54.21</v>
      </c>
    </row>
    <row r="1828" customFormat="false" ht="15" hidden="false" customHeight="false" outlineLevel="0" collapsed="false">
      <c r="A1828" s="81" t="n">
        <v>46280</v>
      </c>
      <c r="B1828" s="81" t="n">
        <v>46280</v>
      </c>
      <c r="C1828" s="82" t="s">
        <v>178</v>
      </c>
      <c r="D1828" s="82" t="s">
        <v>530</v>
      </c>
      <c r="E1828" s="82" t="s">
        <v>529</v>
      </c>
      <c r="F1828" s="0" t="n">
        <v>3</v>
      </c>
      <c r="G1828" s="82" t="s">
        <v>524</v>
      </c>
      <c r="H1828" s="0" t="n">
        <v>10.10333333</v>
      </c>
      <c r="I1828" s="0" t="n">
        <v>15.48</v>
      </c>
      <c r="J1828" s="82" t="s">
        <v>528</v>
      </c>
      <c r="K1828" s="83" t="n">
        <v>30.31</v>
      </c>
      <c r="L1828" s="0" t="n">
        <v>781</v>
      </c>
      <c r="M1828" s="0" t="n">
        <v>723</v>
      </c>
      <c r="N1828" s="0" t="n">
        <v>1.080221</v>
      </c>
      <c r="O1828" s="0" t="n">
        <v>17</v>
      </c>
      <c r="P1828" s="0" t="n">
        <v>3</v>
      </c>
      <c r="Q1828" s="82" t="s">
        <v>527</v>
      </c>
      <c r="U1828" s="0" t="str">
        <f aca="false">IF(C1828="","",IF(COUNTIF(Campaigns!$A$7:$A$300,C1828)&gt;0,"✓",IF(N(K1828)=0,"– no spend","⚠ add to Campaigns tab")))</f>
        <v>✓</v>
      </c>
      <c r="V1828" s="83" t="n">
        <f aca="false">IF(K1828="","",K1828*IF(Settings!$B$22=Settings!$C$6,1,IF(Settings!$B$22="USD",1/INDEX(Settings!$B$29:$B$40,MONTH(A1828)),INDEX(Settings!$B$29:$B$40,MONTH(A1828)))))</f>
        <v>30.31</v>
      </c>
    </row>
    <row r="1829" customFormat="false" ht="15" hidden="false" customHeight="false" outlineLevel="0" collapsed="false">
      <c r="A1829" s="81" t="n">
        <v>46280</v>
      </c>
      <c r="B1829" s="81" t="n">
        <v>46280</v>
      </c>
      <c r="C1829" s="82" t="s">
        <v>176</v>
      </c>
      <c r="D1829" s="82" t="s">
        <v>530</v>
      </c>
      <c r="E1829" s="82" t="s">
        <v>529</v>
      </c>
      <c r="F1829" s="0" t="n">
        <v>1</v>
      </c>
      <c r="G1829" s="82" t="s">
        <v>524</v>
      </c>
      <c r="H1829" s="0" t="n">
        <v>20.24</v>
      </c>
      <c r="I1829" s="0" t="n">
        <v>10.32</v>
      </c>
      <c r="J1829" s="82" t="s">
        <v>528</v>
      </c>
      <c r="K1829" s="83" t="n">
        <v>20.24</v>
      </c>
      <c r="L1829" s="0" t="n">
        <v>762</v>
      </c>
      <c r="M1829" s="0" t="n">
        <v>692</v>
      </c>
      <c r="N1829" s="0" t="n">
        <v>1.101156</v>
      </c>
      <c r="O1829" s="0" t="n">
        <v>11</v>
      </c>
      <c r="P1829" s="0" t="n">
        <v>1</v>
      </c>
      <c r="Q1829" s="82" t="s">
        <v>527</v>
      </c>
      <c r="U1829" s="0" t="str">
        <f aca="false">IF(C1829="","",IF(COUNTIF(Campaigns!$A$7:$A$300,C1829)&gt;0,"✓",IF(N(K1829)=0,"– no spend","⚠ add to Campaigns tab")))</f>
        <v>✓</v>
      </c>
      <c r="V1829" s="83" t="n">
        <f aca="false">IF(K1829="","",K1829*IF(Settings!$B$22=Settings!$C$6,1,IF(Settings!$B$22="USD",1/INDEX(Settings!$B$29:$B$40,MONTH(A1829)),INDEX(Settings!$B$29:$B$40,MONTH(A1829)))))</f>
        <v>20.24</v>
      </c>
    </row>
    <row r="1830" customFormat="false" ht="15" hidden="false" customHeight="false" outlineLevel="0" collapsed="false">
      <c r="A1830" s="81" t="n">
        <v>46280</v>
      </c>
      <c r="B1830" s="81" t="n">
        <v>46280</v>
      </c>
      <c r="C1830" s="82" t="s">
        <v>184</v>
      </c>
      <c r="D1830" s="82" t="s">
        <v>530</v>
      </c>
      <c r="E1830" s="82" t="s">
        <v>532</v>
      </c>
      <c r="F1830" s="0" t="n">
        <v>53</v>
      </c>
      <c r="G1830" s="82" t="s">
        <v>535</v>
      </c>
      <c r="H1830" s="0" t="n">
        <v>0.22981132</v>
      </c>
      <c r="I1830" s="82" t="s">
        <v>525</v>
      </c>
      <c r="J1830" s="82" t="s">
        <v>526</v>
      </c>
      <c r="K1830" s="83" t="n">
        <v>12.18</v>
      </c>
      <c r="L1830" s="0" t="n">
        <v>1874</v>
      </c>
      <c r="M1830" s="0" t="n">
        <v>1870</v>
      </c>
      <c r="N1830" s="0" t="n">
        <v>1.002139</v>
      </c>
      <c r="O1830" s="0" t="n">
        <v>52</v>
      </c>
      <c r="Q1830" s="82" t="s">
        <v>527</v>
      </c>
      <c r="U1830" s="0" t="str">
        <f aca="false">IF(C1830="","",IF(COUNTIF(Campaigns!$A$7:$A$300,C1830)&gt;0,"✓",IF(N(K1830)=0,"– no spend","⚠ add to Campaigns tab")))</f>
        <v>✓</v>
      </c>
      <c r="V1830" s="83" t="n">
        <f aca="false">IF(K1830="","",K1830*IF(Settings!$B$22=Settings!$C$6,1,IF(Settings!$B$22="USD",1/INDEX(Settings!$B$29:$B$40,MONTH(A1830)),INDEX(Settings!$B$29:$B$40,MONTH(A1830)))))</f>
        <v>12.18</v>
      </c>
    </row>
    <row r="1831" customFormat="false" ht="15" hidden="false" customHeight="false" outlineLevel="0" collapsed="false">
      <c r="A1831" s="81" t="n">
        <v>46280</v>
      </c>
      <c r="B1831" s="81" t="n">
        <v>46280</v>
      </c>
      <c r="C1831" s="82" t="s">
        <v>169</v>
      </c>
      <c r="D1831" s="82" t="s">
        <v>530</v>
      </c>
      <c r="E1831" s="82" t="s">
        <v>529</v>
      </c>
      <c r="F1831" s="0" t="n">
        <v>7</v>
      </c>
      <c r="G1831" s="82" t="s">
        <v>531</v>
      </c>
      <c r="H1831" s="0" t="n">
        <v>11.13714286</v>
      </c>
      <c r="I1831" s="0" t="n">
        <v>41.29</v>
      </c>
      <c r="J1831" s="82" t="s">
        <v>528</v>
      </c>
      <c r="K1831" s="83" t="n">
        <v>77.96</v>
      </c>
      <c r="L1831" s="0" t="n">
        <v>6011</v>
      </c>
      <c r="M1831" s="0" t="n">
        <v>3718</v>
      </c>
      <c r="N1831" s="0" t="n">
        <v>1.616729</v>
      </c>
      <c r="O1831" s="0" t="n">
        <v>50</v>
      </c>
      <c r="P1831" s="0" t="n">
        <v>7</v>
      </c>
      <c r="Q1831" s="82" t="s">
        <v>527</v>
      </c>
      <c r="U1831" s="0" t="str">
        <f aca="false">IF(C1831="","",IF(COUNTIF(Campaigns!$A$7:$A$300,C1831)&gt;0,"✓",IF(N(K1831)=0,"– no spend","⚠ add to Campaigns tab")))</f>
        <v>✓</v>
      </c>
      <c r="V1831" s="83" t="n">
        <f aca="false">IF(K1831="","",K1831*IF(Settings!$B$22=Settings!$C$6,1,IF(Settings!$B$22="USD",1/INDEX(Settings!$B$29:$B$40,MONTH(A1831)),INDEX(Settings!$B$29:$B$40,MONTH(A1831)))))</f>
        <v>77.96</v>
      </c>
    </row>
    <row r="1832" customFormat="false" ht="15" hidden="false" customHeight="false" outlineLevel="0" collapsed="false">
      <c r="A1832" s="81" t="n">
        <v>46280</v>
      </c>
      <c r="B1832" s="81" t="n">
        <v>46280</v>
      </c>
      <c r="C1832" s="82" t="s">
        <v>181</v>
      </c>
      <c r="D1832" s="82" t="s">
        <v>530</v>
      </c>
      <c r="E1832" s="82" t="s">
        <v>529</v>
      </c>
      <c r="F1832" s="0" t="n">
        <v>4</v>
      </c>
      <c r="G1832" s="82" t="s">
        <v>524</v>
      </c>
      <c r="H1832" s="0" t="n">
        <v>5.2075</v>
      </c>
      <c r="I1832" s="0" t="n">
        <v>10.32</v>
      </c>
      <c r="J1832" s="82" t="s">
        <v>528</v>
      </c>
      <c r="K1832" s="83" t="n">
        <v>20.83</v>
      </c>
      <c r="L1832" s="0" t="n">
        <v>1424</v>
      </c>
      <c r="M1832" s="0" t="n">
        <v>1251</v>
      </c>
      <c r="N1832" s="0" t="n">
        <v>1.138289</v>
      </c>
      <c r="O1832" s="0" t="n">
        <v>20</v>
      </c>
      <c r="P1832" s="0" t="n">
        <v>5</v>
      </c>
      <c r="Q1832" s="82" t="s">
        <v>527</v>
      </c>
      <c r="U1832" s="0" t="str">
        <f aca="false">IF(C1832="","",IF(COUNTIF(Campaigns!$A$7:$A$300,C1832)&gt;0,"✓",IF(N(K1832)=0,"– no spend","⚠ add to Campaigns tab")))</f>
        <v>✓</v>
      </c>
      <c r="V1832" s="83" t="n">
        <f aca="false">IF(K1832="","",K1832*IF(Settings!$B$22=Settings!$C$6,1,IF(Settings!$B$22="USD",1/INDEX(Settings!$B$29:$B$40,MONTH(A1832)),INDEX(Settings!$B$29:$B$40,MONTH(A1832)))))</f>
        <v>20.83</v>
      </c>
    </row>
    <row r="1833" customFormat="false" ht="15" hidden="false" customHeight="false" outlineLevel="0" collapsed="false">
      <c r="A1833" s="81" t="n">
        <v>46281</v>
      </c>
      <c r="B1833" s="81" t="n">
        <v>46281</v>
      </c>
      <c r="C1833" s="82" t="s">
        <v>174</v>
      </c>
      <c r="D1833" s="82" t="s">
        <v>536</v>
      </c>
      <c r="E1833" s="82" t="s">
        <v>532</v>
      </c>
      <c r="F1833" s="0" t="n">
        <v>4776</v>
      </c>
      <c r="G1833" s="82" t="s">
        <v>535</v>
      </c>
      <c r="H1833" s="0" t="n">
        <v>0.03404732</v>
      </c>
      <c r="I1833" s="82" t="s">
        <v>525</v>
      </c>
      <c r="J1833" s="82" t="s">
        <v>526</v>
      </c>
      <c r="K1833" s="83" t="n">
        <v>162.61</v>
      </c>
      <c r="L1833" s="0" t="n">
        <v>287036</v>
      </c>
      <c r="M1833" s="0" t="n">
        <v>202820</v>
      </c>
      <c r="N1833" s="0" t="n">
        <v>1.415225</v>
      </c>
      <c r="O1833" s="0" t="n">
        <v>4559</v>
      </c>
      <c r="Q1833" s="82" t="s">
        <v>537</v>
      </c>
      <c r="U1833" s="0" t="str">
        <f aca="false">IF(C1833="","",IF(COUNTIF(Campaigns!$A$7:$A$300,C1833)&gt;0,"✓",IF(N(K1833)=0,"– no spend","⚠ add to Campaigns tab")))</f>
        <v>✓</v>
      </c>
      <c r="V1833" s="83" t="n">
        <f aca="false">IF(K1833="","",K1833*IF(Settings!$B$22=Settings!$C$6,1,IF(Settings!$B$22="USD",1/INDEX(Settings!$B$29:$B$40,MONTH(A1833)),INDEX(Settings!$B$29:$B$40,MONTH(A1833)))))</f>
        <v>162.61</v>
      </c>
    </row>
    <row r="1834" customFormat="false" ht="15" hidden="false" customHeight="false" outlineLevel="0" collapsed="false">
      <c r="A1834" s="81" t="n">
        <v>46281</v>
      </c>
      <c r="B1834" s="81" t="n">
        <v>46281</v>
      </c>
      <c r="C1834" s="82" t="s">
        <v>177</v>
      </c>
      <c r="D1834" s="82" t="s">
        <v>530</v>
      </c>
      <c r="E1834" s="82" t="s">
        <v>529</v>
      </c>
      <c r="F1834" s="0" t="n">
        <v>2</v>
      </c>
      <c r="G1834" s="82" t="s">
        <v>524</v>
      </c>
      <c r="H1834" s="0" t="n">
        <v>19.55</v>
      </c>
      <c r="I1834" s="0" t="n">
        <v>20.65</v>
      </c>
      <c r="J1834" s="82" t="s">
        <v>528</v>
      </c>
      <c r="K1834" s="83" t="n">
        <v>39.1</v>
      </c>
      <c r="L1834" s="0" t="n">
        <v>4442</v>
      </c>
      <c r="M1834" s="0" t="n">
        <v>3599</v>
      </c>
      <c r="N1834" s="0" t="n">
        <v>1.234232</v>
      </c>
      <c r="O1834" s="0" t="n">
        <v>54</v>
      </c>
      <c r="P1834" s="0" t="n">
        <v>2</v>
      </c>
      <c r="Q1834" s="82" t="s">
        <v>527</v>
      </c>
      <c r="U1834" s="0" t="str">
        <f aca="false">IF(C1834="","",IF(COUNTIF(Campaigns!$A$7:$A$300,C1834)&gt;0,"✓",IF(N(K1834)=0,"– no spend","⚠ add to Campaigns tab")))</f>
        <v>✓</v>
      </c>
      <c r="V1834" s="83" t="n">
        <f aca="false">IF(K1834="","",K1834*IF(Settings!$B$22=Settings!$C$6,1,IF(Settings!$B$22="USD",1/INDEX(Settings!$B$29:$B$40,MONTH(A1834)),INDEX(Settings!$B$29:$B$40,MONTH(A1834)))))</f>
        <v>39.1</v>
      </c>
    </row>
    <row r="1835" customFormat="false" ht="15" hidden="false" customHeight="false" outlineLevel="0" collapsed="false">
      <c r="A1835" s="81" t="n">
        <v>46281</v>
      </c>
      <c r="B1835" s="81" t="n">
        <v>46281</v>
      </c>
      <c r="C1835" s="82" t="s">
        <v>180</v>
      </c>
      <c r="D1835" s="82" t="s">
        <v>530</v>
      </c>
      <c r="E1835" s="82" t="s">
        <v>529</v>
      </c>
      <c r="F1835" s="0" t="n">
        <v>2</v>
      </c>
      <c r="G1835" s="82" t="s">
        <v>524</v>
      </c>
      <c r="H1835" s="0" t="n">
        <v>9.94</v>
      </c>
      <c r="I1835" s="0" t="n">
        <v>10.32</v>
      </c>
      <c r="J1835" s="82" t="s">
        <v>528</v>
      </c>
      <c r="K1835" s="83" t="n">
        <v>19.88</v>
      </c>
      <c r="L1835" s="0" t="n">
        <v>1406</v>
      </c>
      <c r="M1835" s="0" t="n">
        <v>1200</v>
      </c>
      <c r="N1835" s="0" t="n">
        <v>1.171667</v>
      </c>
      <c r="O1835" s="0" t="n">
        <v>14</v>
      </c>
      <c r="P1835" s="0" t="n">
        <v>2</v>
      </c>
      <c r="Q1835" s="82" t="s">
        <v>527</v>
      </c>
      <c r="U1835" s="0" t="str">
        <f aca="false">IF(C1835="","",IF(COUNTIF(Campaigns!$A$7:$A$300,C1835)&gt;0,"✓",IF(N(K1835)=0,"– no spend","⚠ add to Campaigns tab")))</f>
        <v>✓</v>
      </c>
      <c r="V1835" s="83" t="n">
        <f aca="false">IF(K1835="","",K1835*IF(Settings!$B$22=Settings!$C$6,1,IF(Settings!$B$22="USD",1/INDEX(Settings!$B$29:$B$40,MONTH(A1835)),INDEX(Settings!$B$29:$B$40,MONTH(A1835)))))</f>
        <v>19.88</v>
      </c>
    </row>
    <row r="1836" customFormat="false" ht="15" hidden="false" customHeight="false" outlineLevel="0" collapsed="false">
      <c r="A1836" s="81" t="n">
        <v>46281</v>
      </c>
      <c r="B1836" s="81" t="n">
        <v>46281</v>
      </c>
      <c r="C1836" s="82" t="s">
        <v>172</v>
      </c>
      <c r="D1836" s="82" t="s">
        <v>530</v>
      </c>
      <c r="E1836" s="82" t="s">
        <v>529</v>
      </c>
      <c r="F1836" s="0" t="n">
        <v>1</v>
      </c>
      <c r="G1836" s="82" t="s">
        <v>524</v>
      </c>
      <c r="H1836" s="0" t="n">
        <v>40.16</v>
      </c>
      <c r="I1836" s="0" t="n">
        <v>20.65</v>
      </c>
      <c r="J1836" s="82" t="s">
        <v>528</v>
      </c>
      <c r="K1836" s="83" t="n">
        <v>40.16</v>
      </c>
      <c r="L1836" s="0" t="n">
        <v>1066</v>
      </c>
      <c r="M1836" s="0" t="n">
        <v>969</v>
      </c>
      <c r="N1836" s="0" t="n">
        <v>1.100103</v>
      </c>
      <c r="O1836" s="0" t="n">
        <v>13</v>
      </c>
      <c r="P1836" s="0" t="n">
        <v>1</v>
      </c>
      <c r="Q1836" s="82" t="s">
        <v>527</v>
      </c>
      <c r="U1836" s="0" t="str">
        <f aca="false">IF(C1836="","",IF(COUNTIF(Campaigns!$A$7:$A$300,C1836)&gt;0,"✓",IF(N(K1836)=0,"– no spend","⚠ add to Campaigns tab")))</f>
        <v>✓</v>
      </c>
      <c r="V1836" s="83" t="n">
        <f aca="false">IF(K1836="","",K1836*IF(Settings!$B$22=Settings!$C$6,1,IF(Settings!$B$22="USD",1/INDEX(Settings!$B$29:$B$40,MONTH(A1836)),INDEX(Settings!$B$29:$B$40,MONTH(A1836)))))</f>
        <v>40.16</v>
      </c>
    </row>
    <row r="1837" customFormat="false" ht="15" hidden="false" customHeight="false" outlineLevel="0" collapsed="false">
      <c r="A1837" s="81" t="n">
        <v>46281</v>
      </c>
      <c r="B1837" s="81" t="n">
        <v>46281</v>
      </c>
      <c r="C1837" s="82" t="s">
        <v>173</v>
      </c>
      <c r="D1837" s="82" t="s">
        <v>530</v>
      </c>
      <c r="E1837" s="82" t="s">
        <v>529</v>
      </c>
      <c r="F1837" s="0" t="n">
        <v>4</v>
      </c>
      <c r="G1837" s="82" t="s">
        <v>524</v>
      </c>
      <c r="H1837" s="0" t="n">
        <v>12.1275</v>
      </c>
      <c r="I1837" s="0" t="n">
        <v>25.65</v>
      </c>
      <c r="J1837" s="82" t="s">
        <v>528</v>
      </c>
      <c r="K1837" s="83" t="n">
        <v>48.51</v>
      </c>
      <c r="L1837" s="0" t="n">
        <v>1570</v>
      </c>
      <c r="M1837" s="0" t="n">
        <v>1341</v>
      </c>
      <c r="N1837" s="0" t="n">
        <v>1.170768</v>
      </c>
      <c r="O1837" s="0" t="n">
        <v>20</v>
      </c>
      <c r="P1837" s="0" t="n">
        <v>4</v>
      </c>
      <c r="Q1837" s="82" t="s">
        <v>527</v>
      </c>
      <c r="U1837" s="0" t="str">
        <f aca="false">IF(C1837="","",IF(COUNTIF(Campaigns!$A$7:$A$300,C1837)&gt;0,"✓",IF(N(K1837)=0,"– no spend","⚠ add to Campaigns tab")))</f>
        <v>✓</v>
      </c>
      <c r="V1837" s="83" t="n">
        <f aca="false">IF(K1837="","",K1837*IF(Settings!$B$22=Settings!$C$6,1,IF(Settings!$B$22="USD",1/INDEX(Settings!$B$29:$B$40,MONTH(A1837)),INDEX(Settings!$B$29:$B$40,MONTH(A1837)))))</f>
        <v>48.51</v>
      </c>
    </row>
    <row r="1838" customFormat="false" ht="15" hidden="false" customHeight="false" outlineLevel="0" collapsed="false">
      <c r="A1838" s="81" t="n">
        <v>46281</v>
      </c>
      <c r="B1838" s="81" t="n">
        <v>46281</v>
      </c>
      <c r="C1838" s="82" t="s">
        <v>178</v>
      </c>
      <c r="D1838" s="82" t="s">
        <v>530</v>
      </c>
      <c r="E1838" s="82" t="s">
        <v>529</v>
      </c>
      <c r="F1838" s="0" t="n">
        <v>3</v>
      </c>
      <c r="G1838" s="82" t="s">
        <v>524</v>
      </c>
      <c r="H1838" s="0" t="n">
        <v>10.71666667</v>
      </c>
      <c r="I1838" s="0" t="n">
        <v>15.48</v>
      </c>
      <c r="J1838" s="82" t="s">
        <v>528</v>
      </c>
      <c r="K1838" s="83" t="n">
        <v>32.15</v>
      </c>
      <c r="L1838" s="0" t="n">
        <v>685</v>
      </c>
      <c r="M1838" s="0" t="n">
        <v>609</v>
      </c>
      <c r="N1838" s="0" t="n">
        <v>1.124795</v>
      </c>
      <c r="O1838" s="0" t="n">
        <v>10</v>
      </c>
      <c r="P1838" s="0" t="n">
        <v>3</v>
      </c>
      <c r="Q1838" s="82" t="s">
        <v>527</v>
      </c>
      <c r="U1838" s="0" t="str">
        <f aca="false">IF(C1838="","",IF(COUNTIF(Campaigns!$A$7:$A$300,C1838)&gt;0,"✓",IF(N(K1838)=0,"– no spend","⚠ add to Campaigns tab")))</f>
        <v>✓</v>
      </c>
      <c r="V1838" s="83" t="n">
        <f aca="false">IF(K1838="","",K1838*IF(Settings!$B$22=Settings!$C$6,1,IF(Settings!$B$22="USD",1/INDEX(Settings!$B$29:$B$40,MONTH(A1838)),INDEX(Settings!$B$29:$B$40,MONTH(A1838)))))</f>
        <v>32.15</v>
      </c>
    </row>
    <row r="1839" customFormat="false" ht="15" hidden="false" customHeight="false" outlineLevel="0" collapsed="false">
      <c r="A1839" s="81" t="n">
        <v>46281</v>
      </c>
      <c r="B1839" s="81" t="n">
        <v>46281</v>
      </c>
      <c r="C1839" s="82" t="s">
        <v>176</v>
      </c>
      <c r="D1839" s="82" t="s">
        <v>530</v>
      </c>
      <c r="E1839" s="82" t="s">
        <v>529</v>
      </c>
      <c r="F1839" s="0" t="n">
        <v>2</v>
      </c>
      <c r="G1839" s="82" t="s">
        <v>524</v>
      </c>
      <c r="H1839" s="0" t="n">
        <v>10.02</v>
      </c>
      <c r="I1839" s="0" t="n">
        <v>10.32</v>
      </c>
      <c r="J1839" s="82" t="s">
        <v>528</v>
      </c>
      <c r="K1839" s="83" t="n">
        <v>20.04</v>
      </c>
      <c r="L1839" s="0" t="n">
        <v>723</v>
      </c>
      <c r="M1839" s="0" t="n">
        <v>643</v>
      </c>
      <c r="N1839" s="0" t="n">
        <v>1.124417</v>
      </c>
      <c r="O1839" s="0" t="n">
        <v>11</v>
      </c>
      <c r="P1839" s="0" t="n">
        <v>2</v>
      </c>
      <c r="Q1839" s="82" t="s">
        <v>527</v>
      </c>
      <c r="U1839" s="0" t="str">
        <f aca="false">IF(C1839="","",IF(COUNTIF(Campaigns!$A$7:$A$300,C1839)&gt;0,"✓",IF(N(K1839)=0,"– no spend","⚠ add to Campaigns tab")))</f>
        <v>✓</v>
      </c>
      <c r="V1839" s="83" t="n">
        <f aca="false">IF(K1839="","",K1839*IF(Settings!$B$22=Settings!$C$6,1,IF(Settings!$B$22="USD",1/INDEX(Settings!$B$29:$B$40,MONTH(A1839)),INDEX(Settings!$B$29:$B$40,MONTH(A1839)))))</f>
        <v>20.04</v>
      </c>
    </row>
    <row r="1840" customFormat="false" ht="15" hidden="false" customHeight="false" outlineLevel="0" collapsed="false">
      <c r="A1840" s="81" t="n">
        <v>46281</v>
      </c>
      <c r="B1840" s="81" t="n">
        <v>46281</v>
      </c>
      <c r="C1840" s="82" t="s">
        <v>184</v>
      </c>
      <c r="D1840" s="82" t="s">
        <v>530</v>
      </c>
      <c r="E1840" s="82" t="s">
        <v>532</v>
      </c>
      <c r="F1840" s="0" t="n">
        <v>48</v>
      </c>
      <c r="G1840" s="82" t="s">
        <v>535</v>
      </c>
      <c r="H1840" s="0" t="n">
        <v>0.223125</v>
      </c>
      <c r="I1840" s="82" t="s">
        <v>525</v>
      </c>
      <c r="J1840" s="82" t="s">
        <v>526</v>
      </c>
      <c r="K1840" s="83" t="n">
        <v>10.71</v>
      </c>
      <c r="L1840" s="0" t="n">
        <v>1919</v>
      </c>
      <c r="M1840" s="0" t="n">
        <v>1875</v>
      </c>
      <c r="N1840" s="0" t="n">
        <v>1.023467</v>
      </c>
      <c r="O1840" s="0" t="n">
        <v>48</v>
      </c>
      <c r="Q1840" s="82" t="s">
        <v>527</v>
      </c>
      <c r="U1840" s="0" t="str">
        <f aca="false">IF(C1840="","",IF(COUNTIF(Campaigns!$A$7:$A$300,C1840)&gt;0,"✓",IF(N(K1840)=0,"– no spend","⚠ add to Campaigns tab")))</f>
        <v>✓</v>
      </c>
      <c r="V1840" s="83" t="n">
        <f aca="false">IF(K1840="","",K1840*IF(Settings!$B$22=Settings!$C$6,1,IF(Settings!$B$22="USD",1/INDEX(Settings!$B$29:$B$40,MONTH(A1840)),INDEX(Settings!$B$29:$B$40,MONTH(A1840)))))</f>
        <v>10.71</v>
      </c>
    </row>
    <row r="1841" customFormat="false" ht="15" hidden="false" customHeight="false" outlineLevel="0" collapsed="false">
      <c r="A1841" s="81" t="n">
        <v>46281</v>
      </c>
      <c r="B1841" s="81" t="n">
        <v>46281</v>
      </c>
      <c r="C1841" s="82" t="s">
        <v>169</v>
      </c>
      <c r="D1841" s="82" t="s">
        <v>530</v>
      </c>
      <c r="E1841" s="82" t="s">
        <v>529</v>
      </c>
      <c r="F1841" s="0" t="n">
        <v>7</v>
      </c>
      <c r="G1841" s="82" t="s">
        <v>531</v>
      </c>
      <c r="H1841" s="0" t="n">
        <v>10.28571429</v>
      </c>
      <c r="I1841" s="0" t="n">
        <v>41.29</v>
      </c>
      <c r="J1841" s="82" t="s">
        <v>528</v>
      </c>
      <c r="K1841" s="83" t="n">
        <v>72</v>
      </c>
      <c r="L1841" s="0" t="n">
        <v>4133</v>
      </c>
      <c r="M1841" s="0" t="n">
        <v>3032</v>
      </c>
      <c r="N1841" s="0" t="n">
        <v>1.363127</v>
      </c>
      <c r="O1841" s="0" t="n">
        <v>43</v>
      </c>
      <c r="P1841" s="0" t="n">
        <v>7</v>
      </c>
      <c r="Q1841" s="82" t="s">
        <v>527</v>
      </c>
      <c r="U1841" s="0" t="str">
        <f aca="false">IF(C1841="","",IF(COUNTIF(Campaigns!$A$7:$A$300,C1841)&gt;0,"✓",IF(N(K1841)=0,"– no spend","⚠ add to Campaigns tab")))</f>
        <v>✓</v>
      </c>
      <c r="V1841" s="83" t="n">
        <f aca="false">IF(K1841="","",K1841*IF(Settings!$B$22=Settings!$C$6,1,IF(Settings!$B$22="USD",1/INDEX(Settings!$B$29:$B$40,MONTH(A1841)),INDEX(Settings!$B$29:$B$40,MONTH(A1841)))))</f>
        <v>72</v>
      </c>
    </row>
    <row r="1842" customFormat="false" ht="15" hidden="false" customHeight="false" outlineLevel="0" collapsed="false">
      <c r="A1842" s="81" t="n">
        <v>46281</v>
      </c>
      <c r="B1842" s="81" t="n">
        <v>46281</v>
      </c>
      <c r="C1842" s="82" t="s">
        <v>181</v>
      </c>
      <c r="D1842" s="82" t="s">
        <v>530</v>
      </c>
      <c r="E1842" s="82" t="s">
        <v>529</v>
      </c>
      <c r="F1842" s="0" t="n">
        <v>4</v>
      </c>
      <c r="G1842" s="82" t="s">
        <v>524</v>
      </c>
      <c r="H1842" s="0" t="n">
        <v>5.0325</v>
      </c>
      <c r="I1842" s="0" t="n">
        <v>10.32</v>
      </c>
      <c r="J1842" s="82" t="s">
        <v>528</v>
      </c>
      <c r="K1842" s="83" t="n">
        <v>20.13</v>
      </c>
      <c r="L1842" s="0" t="n">
        <v>1244</v>
      </c>
      <c r="M1842" s="0" t="n">
        <v>1085</v>
      </c>
      <c r="N1842" s="0" t="n">
        <v>1.146544</v>
      </c>
      <c r="O1842" s="0" t="n">
        <v>11</v>
      </c>
      <c r="P1842" s="0" t="n">
        <v>4</v>
      </c>
      <c r="Q1842" s="82" t="s">
        <v>527</v>
      </c>
      <c r="U1842" s="0" t="str">
        <f aca="false">IF(C1842="","",IF(COUNTIF(Campaigns!$A$7:$A$300,C1842)&gt;0,"✓",IF(N(K1842)=0,"– no spend","⚠ add to Campaigns tab")))</f>
        <v>✓</v>
      </c>
      <c r="V1842" s="83" t="n">
        <f aca="false">IF(K1842="","",K1842*IF(Settings!$B$22=Settings!$C$6,1,IF(Settings!$B$22="USD",1/INDEX(Settings!$B$29:$B$40,MONTH(A1842)),INDEX(Settings!$B$29:$B$40,MONTH(A1842)))))</f>
        <v>20.13</v>
      </c>
    </row>
    <row r="1843" customFormat="false" ht="15" hidden="false" customHeight="false" outlineLevel="0" collapsed="false">
      <c r="A1843" s="81" t="n">
        <v>46282</v>
      </c>
      <c r="B1843" s="81" t="n">
        <v>46282</v>
      </c>
      <c r="C1843" s="82" t="s">
        <v>174</v>
      </c>
      <c r="D1843" s="82" t="s">
        <v>536</v>
      </c>
      <c r="E1843" s="82" t="s">
        <v>532</v>
      </c>
      <c r="F1843" s="0" t="n">
        <v>4801</v>
      </c>
      <c r="G1843" s="82" t="s">
        <v>535</v>
      </c>
      <c r="H1843" s="0" t="n">
        <v>0.03606332</v>
      </c>
      <c r="I1843" s="82" t="s">
        <v>525</v>
      </c>
      <c r="J1843" s="82" t="s">
        <v>526</v>
      </c>
      <c r="K1843" s="83" t="n">
        <v>173.14</v>
      </c>
      <c r="L1843" s="0" t="n">
        <v>297015</v>
      </c>
      <c r="M1843" s="0" t="n">
        <v>212064</v>
      </c>
      <c r="N1843" s="0" t="n">
        <v>1.400591</v>
      </c>
      <c r="O1843" s="0" t="n">
        <v>4771</v>
      </c>
      <c r="Q1843" s="82" t="s">
        <v>537</v>
      </c>
      <c r="U1843" s="0" t="str">
        <f aca="false">IF(C1843="","",IF(COUNTIF(Campaigns!$A$7:$A$300,C1843)&gt;0,"✓",IF(N(K1843)=0,"– no spend","⚠ add to Campaigns tab")))</f>
        <v>✓</v>
      </c>
      <c r="V1843" s="83" t="n">
        <f aca="false">IF(K1843="","",K1843*IF(Settings!$B$22=Settings!$C$6,1,IF(Settings!$B$22="USD",1/INDEX(Settings!$B$29:$B$40,MONTH(A1843)),INDEX(Settings!$B$29:$B$40,MONTH(A1843)))))</f>
        <v>173.14</v>
      </c>
    </row>
    <row r="1844" customFormat="false" ht="15" hidden="false" customHeight="false" outlineLevel="0" collapsed="false">
      <c r="A1844" s="81" t="n">
        <v>46282</v>
      </c>
      <c r="B1844" s="81" t="n">
        <v>46282</v>
      </c>
      <c r="C1844" s="82" t="s">
        <v>177</v>
      </c>
      <c r="D1844" s="82" t="s">
        <v>530</v>
      </c>
      <c r="E1844" s="82" t="s">
        <v>529</v>
      </c>
      <c r="F1844" s="0" t="n">
        <v>3</v>
      </c>
      <c r="G1844" s="82" t="s">
        <v>524</v>
      </c>
      <c r="H1844" s="0" t="n">
        <v>12.83666667</v>
      </c>
      <c r="I1844" s="0" t="n">
        <v>20.65</v>
      </c>
      <c r="J1844" s="82" t="s">
        <v>528</v>
      </c>
      <c r="K1844" s="83" t="n">
        <v>38.51</v>
      </c>
      <c r="L1844" s="0" t="n">
        <v>3876</v>
      </c>
      <c r="M1844" s="0" t="n">
        <v>2707</v>
      </c>
      <c r="N1844" s="0" t="n">
        <v>1.431843</v>
      </c>
      <c r="O1844" s="0" t="n">
        <v>57</v>
      </c>
      <c r="P1844" s="0" t="n">
        <v>3</v>
      </c>
      <c r="Q1844" s="82" t="s">
        <v>527</v>
      </c>
      <c r="U1844" s="0" t="str">
        <f aca="false">IF(C1844="","",IF(COUNTIF(Campaigns!$A$7:$A$300,C1844)&gt;0,"✓",IF(N(K1844)=0,"– no spend","⚠ add to Campaigns tab")))</f>
        <v>✓</v>
      </c>
      <c r="V1844" s="83" t="n">
        <f aca="false">IF(K1844="","",K1844*IF(Settings!$B$22=Settings!$C$6,1,IF(Settings!$B$22="USD",1/INDEX(Settings!$B$29:$B$40,MONTH(A1844)),INDEX(Settings!$B$29:$B$40,MONTH(A1844)))))</f>
        <v>38.51</v>
      </c>
    </row>
    <row r="1845" customFormat="false" ht="15" hidden="false" customHeight="false" outlineLevel="0" collapsed="false">
      <c r="A1845" s="81" t="n">
        <v>46282</v>
      </c>
      <c r="B1845" s="81" t="n">
        <v>46282</v>
      </c>
      <c r="C1845" s="82" t="s">
        <v>180</v>
      </c>
      <c r="D1845" s="82" t="s">
        <v>530</v>
      </c>
      <c r="E1845" s="82" t="s">
        <v>529</v>
      </c>
      <c r="I1845" s="0" t="n">
        <v>10.32</v>
      </c>
      <c r="J1845" s="82" t="s">
        <v>528</v>
      </c>
      <c r="K1845" s="83" t="n">
        <v>18.02</v>
      </c>
      <c r="L1845" s="0" t="n">
        <v>1453</v>
      </c>
      <c r="M1845" s="0" t="n">
        <v>1083</v>
      </c>
      <c r="N1845" s="0" t="n">
        <v>1.341644</v>
      </c>
      <c r="O1845" s="0" t="n">
        <v>16</v>
      </c>
      <c r="Q1845" s="82" t="s">
        <v>527</v>
      </c>
      <c r="U1845" s="0" t="str">
        <f aca="false">IF(C1845="","",IF(COUNTIF(Campaigns!$A$7:$A$300,C1845)&gt;0,"✓",IF(N(K1845)=0,"– no spend","⚠ add to Campaigns tab")))</f>
        <v>✓</v>
      </c>
      <c r="V1845" s="83" t="n">
        <f aca="false">IF(K1845="","",K1845*IF(Settings!$B$22=Settings!$C$6,1,IF(Settings!$B$22="USD",1/INDEX(Settings!$B$29:$B$40,MONTH(A1845)),INDEX(Settings!$B$29:$B$40,MONTH(A1845)))))</f>
        <v>18.02</v>
      </c>
    </row>
    <row r="1846" customFormat="false" ht="15" hidden="false" customHeight="false" outlineLevel="0" collapsed="false">
      <c r="A1846" s="81" t="n">
        <v>46282</v>
      </c>
      <c r="B1846" s="81" t="n">
        <v>46282</v>
      </c>
      <c r="C1846" s="82" t="s">
        <v>172</v>
      </c>
      <c r="D1846" s="82" t="s">
        <v>530</v>
      </c>
      <c r="E1846" s="82" t="s">
        <v>529</v>
      </c>
      <c r="F1846" s="0" t="n">
        <v>3</v>
      </c>
      <c r="G1846" s="82" t="s">
        <v>524</v>
      </c>
      <c r="H1846" s="0" t="n">
        <v>13.47</v>
      </c>
      <c r="I1846" s="0" t="n">
        <v>20.65</v>
      </c>
      <c r="J1846" s="82" t="s">
        <v>528</v>
      </c>
      <c r="K1846" s="83" t="n">
        <v>40.41</v>
      </c>
      <c r="L1846" s="0" t="n">
        <v>993</v>
      </c>
      <c r="M1846" s="0" t="n">
        <v>803</v>
      </c>
      <c r="N1846" s="0" t="n">
        <v>1.236613</v>
      </c>
      <c r="O1846" s="0" t="n">
        <v>17</v>
      </c>
      <c r="P1846" s="0" t="n">
        <v>3</v>
      </c>
      <c r="Q1846" s="82" t="s">
        <v>527</v>
      </c>
      <c r="U1846" s="0" t="str">
        <f aca="false">IF(C1846="","",IF(COUNTIF(Campaigns!$A$7:$A$300,C1846)&gt;0,"✓",IF(N(K1846)=0,"– no spend","⚠ add to Campaigns tab")))</f>
        <v>✓</v>
      </c>
      <c r="V1846" s="83" t="n">
        <f aca="false">IF(K1846="","",K1846*IF(Settings!$B$22=Settings!$C$6,1,IF(Settings!$B$22="USD",1/INDEX(Settings!$B$29:$B$40,MONTH(A1846)),INDEX(Settings!$B$29:$B$40,MONTH(A1846)))))</f>
        <v>40.41</v>
      </c>
    </row>
    <row r="1847" customFormat="false" ht="15" hidden="false" customHeight="false" outlineLevel="0" collapsed="false">
      <c r="A1847" s="81" t="n">
        <v>46282</v>
      </c>
      <c r="B1847" s="81" t="n">
        <v>46282</v>
      </c>
      <c r="C1847" s="82" t="s">
        <v>173</v>
      </c>
      <c r="D1847" s="82" t="s">
        <v>530</v>
      </c>
      <c r="E1847" s="82" t="s">
        <v>529</v>
      </c>
      <c r="F1847" s="0" t="n">
        <v>4</v>
      </c>
      <c r="G1847" s="82" t="s">
        <v>524</v>
      </c>
      <c r="H1847" s="0" t="n">
        <v>11.43</v>
      </c>
      <c r="I1847" s="0" t="n">
        <v>25.65</v>
      </c>
      <c r="J1847" s="82" t="s">
        <v>528</v>
      </c>
      <c r="K1847" s="83" t="n">
        <v>45.72</v>
      </c>
      <c r="L1847" s="0" t="n">
        <v>1297</v>
      </c>
      <c r="M1847" s="0" t="n">
        <v>1016</v>
      </c>
      <c r="N1847" s="0" t="n">
        <v>1.276575</v>
      </c>
      <c r="O1847" s="0" t="n">
        <v>25</v>
      </c>
      <c r="P1847" s="0" t="n">
        <v>4</v>
      </c>
      <c r="Q1847" s="82" t="s">
        <v>527</v>
      </c>
      <c r="U1847" s="0" t="str">
        <f aca="false">IF(C1847="","",IF(COUNTIF(Campaigns!$A$7:$A$300,C1847)&gt;0,"✓",IF(N(K1847)=0,"– no spend","⚠ add to Campaigns tab")))</f>
        <v>✓</v>
      </c>
      <c r="V1847" s="83" t="n">
        <f aca="false">IF(K1847="","",K1847*IF(Settings!$B$22=Settings!$C$6,1,IF(Settings!$B$22="USD",1/INDEX(Settings!$B$29:$B$40,MONTH(A1847)),INDEX(Settings!$B$29:$B$40,MONTH(A1847)))))</f>
        <v>45.72</v>
      </c>
    </row>
    <row r="1848" customFormat="false" ht="15" hidden="false" customHeight="false" outlineLevel="0" collapsed="false">
      <c r="A1848" s="81" t="n">
        <v>46282</v>
      </c>
      <c r="B1848" s="81" t="n">
        <v>46282</v>
      </c>
      <c r="C1848" s="82" t="s">
        <v>178</v>
      </c>
      <c r="D1848" s="82" t="s">
        <v>530</v>
      </c>
      <c r="E1848" s="82" t="s">
        <v>529</v>
      </c>
      <c r="F1848" s="0" t="n">
        <v>1</v>
      </c>
      <c r="G1848" s="82" t="s">
        <v>524</v>
      </c>
      <c r="H1848" s="0" t="n">
        <v>27.36</v>
      </c>
      <c r="I1848" s="0" t="n">
        <v>15.48</v>
      </c>
      <c r="J1848" s="82" t="s">
        <v>528</v>
      </c>
      <c r="K1848" s="83" t="n">
        <v>27.36</v>
      </c>
      <c r="L1848" s="0" t="n">
        <v>576</v>
      </c>
      <c r="M1848" s="0" t="n">
        <v>489</v>
      </c>
      <c r="N1848" s="0" t="n">
        <v>1.177914</v>
      </c>
      <c r="O1848" s="0" t="n">
        <v>10</v>
      </c>
      <c r="P1848" s="0" t="n">
        <v>1</v>
      </c>
      <c r="Q1848" s="82" t="s">
        <v>527</v>
      </c>
      <c r="U1848" s="0" t="str">
        <f aca="false">IF(C1848="","",IF(COUNTIF(Campaigns!$A$7:$A$300,C1848)&gt;0,"✓",IF(N(K1848)=0,"– no spend","⚠ add to Campaigns tab")))</f>
        <v>✓</v>
      </c>
      <c r="V1848" s="83" t="n">
        <f aca="false">IF(K1848="","",K1848*IF(Settings!$B$22=Settings!$C$6,1,IF(Settings!$B$22="USD",1/INDEX(Settings!$B$29:$B$40,MONTH(A1848)),INDEX(Settings!$B$29:$B$40,MONTH(A1848)))))</f>
        <v>27.36</v>
      </c>
    </row>
    <row r="1849" customFormat="false" ht="15" hidden="false" customHeight="false" outlineLevel="0" collapsed="false">
      <c r="A1849" s="81" t="n">
        <v>46282</v>
      </c>
      <c r="B1849" s="81" t="n">
        <v>46282</v>
      </c>
      <c r="C1849" s="82" t="s">
        <v>176</v>
      </c>
      <c r="D1849" s="82" t="s">
        <v>530</v>
      </c>
      <c r="E1849" s="82" t="s">
        <v>529</v>
      </c>
      <c r="F1849" s="0" t="n">
        <v>1</v>
      </c>
      <c r="G1849" s="82" t="s">
        <v>524</v>
      </c>
      <c r="H1849" s="0" t="n">
        <v>19.98</v>
      </c>
      <c r="I1849" s="0" t="n">
        <v>10.32</v>
      </c>
      <c r="J1849" s="82" t="s">
        <v>528</v>
      </c>
      <c r="K1849" s="83" t="n">
        <v>19.98</v>
      </c>
      <c r="L1849" s="0" t="n">
        <v>640</v>
      </c>
      <c r="M1849" s="0" t="n">
        <v>543</v>
      </c>
      <c r="N1849" s="0" t="n">
        <v>1.178637</v>
      </c>
      <c r="O1849" s="0" t="n">
        <v>20</v>
      </c>
      <c r="P1849" s="0" t="n">
        <v>1</v>
      </c>
      <c r="Q1849" s="82" t="s">
        <v>527</v>
      </c>
      <c r="U1849" s="0" t="str">
        <f aca="false">IF(C1849="","",IF(COUNTIF(Campaigns!$A$7:$A$300,C1849)&gt;0,"✓",IF(N(K1849)=0,"– no spend","⚠ add to Campaigns tab")))</f>
        <v>✓</v>
      </c>
      <c r="V1849" s="83" t="n">
        <f aca="false">IF(K1849="","",K1849*IF(Settings!$B$22=Settings!$C$6,1,IF(Settings!$B$22="USD",1/INDEX(Settings!$B$29:$B$40,MONTH(A1849)),INDEX(Settings!$B$29:$B$40,MONTH(A1849)))))</f>
        <v>19.98</v>
      </c>
    </row>
    <row r="1850" customFormat="false" ht="15" hidden="false" customHeight="false" outlineLevel="0" collapsed="false">
      <c r="A1850" s="81" t="n">
        <v>46282</v>
      </c>
      <c r="B1850" s="81" t="n">
        <v>46282</v>
      </c>
      <c r="C1850" s="82" t="s">
        <v>184</v>
      </c>
      <c r="D1850" s="82" t="s">
        <v>530</v>
      </c>
      <c r="E1850" s="82" t="s">
        <v>532</v>
      </c>
      <c r="F1850" s="0" t="n">
        <v>47</v>
      </c>
      <c r="G1850" s="82" t="s">
        <v>535</v>
      </c>
      <c r="H1850" s="0" t="n">
        <v>0.21212766</v>
      </c>
      <c r="I1850" s="82" t="s">
        <v>525</v>
      </c>
      <c r="J1850" s="82" t="s">
        <v>526</v>
      </c>
      <c r="K1850" s="83" t="n">
        <v>9.97</v>
      </c>
      <c r="L1850" s="0" t="n">
        <v>1956</v>
      </c>
      <c r="M1850" s="0" t="n">
        <v>1901</v>
      </c>
      <c r="N1850" s="0" t="n">
        <v>1.028932</v>
      </c>
      <c r="O1850" s="0" t="n">
        <v>46</v>
      </c>
      <c r="Q1850" s="82" t="s">
        <v>527</v>
      </c>
      <c r="U1850" s="0" t="str">
        <f aca="false">IF(C1850="","",IF(COUNTIF(Campaigns!$A$7:$A$300,C1850)&gt;0,"✓",IF(N(K1850)=0,"– no spend","⚠ add to Campaigns tab")))</f>
        <v>✓</v>
      </c>
      <c r="V1850" s="83" t="n">
        <f aca="false">IF(K1850="","",K1850*IF(Settings!$B$22=Settings!$C$6,1,IF(Settings!$B$22="USD",1/INDEX(Settings!$B$29:$B$40,MONTH(A1850)),INDEX(Settings!$B$29:$B$40,MONTH(A1850)))))</f>
        <v>9.97</v>
      </c>
    </row>
    <row r="1851" customFormat="false" ht="15" hidden="false" customHeight="false" outlineLevel="0" collapsed="false">
      <c r="A1851" s="81" t="n">
        <v>46282</v>
      </c>
      <c r="B1851" s="81" t="n">
        <v>46282</v>
      </c>
      <c r="C1851" s="82" t="s">
        <v>169</v>
      </c>
      <c r="D1851" s="82" t="s">
        <v>530</v>
      </c>
      <c r="E1851" s="82" t="s">
        <v>529</v>
      </c>
      <c r="F1851" s="0" t="n">
        <v>4</v>
      </c>
      <c r="G1851" s="82" t="s">
        <v>531</v>
      </c>
      <c r="H1851" s="0" t="n">
        <v>19.345</v>
      </c>
      <c r="I1851" s="0" t="n">
        <v>41.29</v>
      </c>
      <c r="J1851" s="82" t="s">
        <v>528</v>
      </c>
      <c r="K1851" s="83" t="n">
        <v>77.38</v>
      </c>
      <c r="L1851" s="0" t="n">
        <v>3960</v>
      </c>
      <c r="M1851" s="0" t="n">
        <v>2738</v>
      </c>
      <c r="N1851" s="0" t="n">
        <v>1.446311</v>
      </c>
      <c r="O1851" s="0" t="n">
        <v>46</v>
      </c>
      <c r="P1851" s="0" t="n">
        <v>4</v>
      </c>
      <c r="Q1851" s="82" t="s">
        <v>527</v>
      </c>
      <c r="U1851" s="0" t="str">
        <f aca="false">IF(C1851="","",IF(COUNTIF(Campaigns!$A$7:$A$300,C1851)&gt;0,"✓",IF(N(K1851)=0,"– no spend","⚠ add to Campaigns tab")))</f>
        <v>✓</v>
      </c>
      <c r="V1851" s="83" t="n">
        <f aca="false">IF(K1851="","",K1851*IF(Settings!$B$22=Settings!$C$6,1,IF(Settings!$B$22="USD",1/INDEX(Settings!$B$29:$B$40,MONTH(A1851)),INDEX(Settings!$B$29:$B$40,MONTH(A1851)))))</f>
        <v>77.38</v>
      </c>
    </row>
    <row r="1852" customFormat="false" ht="15" hidden="false" customHeight="false" outlineLevel="0" collapsed="false">
      <c r="A1852" s="81" t="n">
        <v>46282</v>
      </c>
      <c r="B1852" s="81" t="n">
        <v>46282</v>
      </c>
      <c r="C1852" s="82" t="s">
        <v>181</v>
      </c>
      <c r="D1852" s="82" t="s">
        <v>530</v>
      </c>
      <c r="E1852" s="82" t="s">
        <v>529</v>
      </c>
      <c r="F1852" s="0" t="n">
        <v>6</v>
      </c>
      <c r="G1852" s="82" t="s">
        <v>524</v>
      </c>
      <c r="H1852" s="0" t="n">
        <v>3.17166667</v>
      </c>
      <c r="I1852" s="0" t="n">
        <v>10.32</v>
      </c>
      <c r="J1852" s="82" t="s">
        <v>528</v>
      </c>
      <c r="K1852" s="83" t="n">
        <v>19.03</v>
      </c>
      <c r="L1852" s="0" t="n">
        <v>954</v>
      </c>
      <c r="M1852" s="0" t="n">
        <v>760</v>
      </c>
      <c r="N1852" s="0" t="n">
        <v>1.255263</v>
      </c>
      <c r="O1852" s="0" t="n">
        <v>21</v>
      </c>
      <c r="P1852" s="0" t="n">
        <v>6</v>
      </c>
      <c r="Q1852" s="82" t="s">
        <v>527</v>
      </c>
      <c r="U1852" s="0" t="str">
        <f aca="false">IF(C1852="","",IF(COUNTIF(Campaigns!$A$7:$A$300,C1852)&gt;0,"✓",IF(N(K1852)=0,"– no spend","⚠ add to Campaigns tab")))</f>
        <v>✓</v>
      </c>
      <c r="V1852" s="83" t="n">
        <f aca="false">IF(K1852="","",K1852*IF(Settings!$B$22=Settings!$C$6,1,IF(Settings!$B$22="USD",1/INDEX(Settings!$B$29:$B$40,MONTH(A1852)),INDEX(Settings!$B$29:$B$40,MONTH(A1852)))))</f>
        <v>19.03</v>
      </c>
    </row>
    <row r="1853" customFormat="false" ht="15" hidden="false" customHeight="false" outlineLevel="0" collapsed="false">
      <c r="A1853" s="81" t="n">
        <v>46283</v>
      </c>
      <c r="B1853" s="81" t="n">
        <v>46283</v>
      </c>
      <c r="C1853" s="82" t="s">
        <v>174</v>
      </c>
      <c r="D1853" s="82" t="s">
        <v>536</v>
      </c>
      <c r="E1853" s="82" t="s">
        <v>532</v>
      </c>
      <c r="F1853" s="0" t="n">
        <v>4955</v>
      </c>
      <c r="G1853" s="82" t="s">
        <v>535</v>
      </c>
      <c r="H1853" s="0" t="n">
        <v>0.03673461</v>
      </c>
      <c r="I1853" s="82" t="s">
        <v>525</v>
      </c>
      <c r="J1853" s="82" t="s">
        <v>526</v>
      </c>
      <c r="K1853" s="83" t="n">
        <v>182.02</v>
      </c>
      <c r="L1853" s="0" t="n">
        <v>315940</v>
      </c>
      <c r="M1853" s="0" t="n">
        <v>226128</v>
      </c>
      <c r="N1853" s="0" t="n">
        <v>1.397173</v>
      </c>
      <c r="O1853" s="0" t="n">
        <v>4867</v>
      </c>
      <c r="Q1853" s="82" t="s">
        <v>537</v>
      </c>
      <c r="U1853" s="0" t="str">
        <f aca="false">IF(C1853="","",IF(COUNTIF(Campaigns!$A$7:$A$300,C1853)&gt;0,"✓",IF(N(K1853)=0,"– no spend","⚠ add to Campaigns tab")))</f>
        <v>✓</v>
      </c>
      <c r="V1853" s="83" t="n">
        <f aca="false">IF(K1853="","",K1853*IF(Settings!$B$22=Settings!$C$6,1,IF(Settings!$B$22="USD",1/INDEX(Settings!$B$29:$B$40,MONTH(A1853)),INDEX(Settings!$B$29:$B$40,MONTH(A1853)))))</f>
        <v>182.02</v>
      </c>
    </row>
    <row r="1854" customFormat="false" ht="15" hidden="false" customHeight="false" outlineLevel="0" collapsed="false">
      <c r="A1854" s="81" t="n">
        <v>46283</v>
      </c>
      <c r="B1854" s="81" t="n">
        <v>46283</v>
      </c>
      <c r="C1854" s="82" t="s">
        <v>177</v>
      </c>
      <c r="D1854" s="82" t="s">
        <v>530</v>
      </c>
      <c r="E1854" s="82" t="s">
        <v>529</v>
      </c>
      <c r="F1854" s="0" t="n">
        <v>3</v>
      </c>
      <c r="G1854" s="82" t="s">
        <v>524</v>
      </c>
      <c r="H1854" s="0" t="n">
        <v>6.93</v>
      </c>
      <c r="I1854" s="0" t="n">
        <v>20.65</v>
      </c>
      <c r="J1854" s="82" t="s">
        <v>528</v>
      </c>
      <c r="K1854" s="83" t="n">
        <v>20.79</v>
      </c>
      <c r="L1854" s="0" t="n">
        <v>1946</v>
      </c>
      <c r="M1854" s="0" t="n">
        <v>1639</v>
      </c>
      <c r="N1854" s="0" t="n">
        <v>1.187309</v>
      </c>
      <c r="O1854" s="0" t="n">
        <v>27</v>
      </c>
      <c r="P1854" s="0" t="n">
        <v>3</v>
      </c>
      <c r="Q1854" s="82" t="s">
        <v>527</v>
      </c>
      <c r="U1854" s="0" t="str">
        <f aca="false">IF(C1854="","",IF(COUNTIF(Campaigns!$A$7:$A$300,C1854)&gt;0,"✓",IF(N(K1854)=0,"– no spend","⚠ add to Campaigns tab")))</f>
        <v>✓</v>
      </c>
      <c r="V1854" s="83" t="n">
        <f aca="false">IF(K1854="","",K1854*IF(Settings!$B$22=Settings!$C$6,1,IF(Settings!$B$22="USD",1/INDEX(Settings!$B$29:$B$40,MONTH(A1854)),INDEX(Settings!$B$29:$B$40,MONTH(A1854)))))</f>
        <v>20.79</v>
      </c>
    </row>
    <row r="1855" customFormat="false" ht="15" hidden="false" customHeight="false" outlineLevel="0" collapsed="false">
      <c r="A1855" s="81" t="n">
        <v>46283</v>
      </c>
      <c r="B1855" s="81" t="n">
        <v>46283</v>
      </c>
      <c r="C1855" s="82" t="s">
        <v>180</v>
      </c>
      <c r="D1855" s="82" t="s">
        <v>530</v>
      </c>
      <c r="E1855" s="82" t="s">
        <v>529</v>
      </c>
      <c r="F1855" s="0" t="n">
        <v>3</v>
      </c>
      <c r="G1855" s="82" t="s">
        <v>524</v>
      </c>
      <c r="H1855" s="0" t="n">
        <v>4.05666667</v>
      </c>
      <c r="I1855" s="0" t="n">
        <v>10.32</v>
      </c>
      <c r="J1855" s="82" t="s">
        <v>528</v>
      </c>
      <c r="K1855" s="83" t="n">
        <v>12.17</v>
      </c>
      <c r="L1855" s="0" t="n">
        <v>850</v>
      </c>
      <c r="M1855" s="0" t="n">
        <v>681</v>
      </c>
      <c r="N1855" s="0" t="n">
        <v>1.248164</v>
      </c>
      <c r="O1855" s="0" t="n">
        <v>14</v>
      </c>
      <c r="P1855" s="0" t="n">
        <v>3</v>
      </c>
      <c r="Q1855" s="82" t="s">
        <v>527</v>
      </c>
      <c r="U1855" s="0" t="str">
        <f aca="false">IF(C1855="","",IF(COUNTIF(Campaigns!$A$7:$A$300,C1855)&gt;0,"✓",IF(N(K1855)=0,"– no spend","⚠ add to Campaigns tab")))</f>
        <v>✓</v>
      </c>
      <c r="V1855" s="83" t="n">
        <f aca="false">IF(K1855="","",K1855*IF(Settings!$B$22=Settings!$C$6,1,IF(Settings!$B$22="USD",1/INDEX(Settings!$B$29:$B$40,MONTH(A1855)),INDEX(Settings!$B$29:$B$40,MONTH(A1855)))))</f>
        <v>12.17</v>
      </c>
    </row>
    <row r="1856" customFormat="false" ht="15" hidden="false" customHeight="false" outlineLevel="0" collapsed="false">
      <c r="A1856" s="81" t="n">
        <v>46283</v>
      </c>
      <c r="B1856" s="81" t="n">
        <v>46283</v>
      </c>
      <c r="C1856" s="82" t="s">
        <v>172</v>
      </c>
      <c r="D1856" s="82" t="s">
        <v>530</v>
      </c>
      <c r="E1856" s="82" t="s">
        <v>529</v>
      </c>
      <c r="F1856" s="0" t="n">
        <v>3</v>
      </c>
      <c r="G1856" s="82" t="s">
        <v>524</v>
      </c>
      <c r="H1856" s="0" t="n">
        <v>8.41666667</v>
      </c>
      <c r="I1856" s="0" t="n">
        <v>20.65</v>
      </c>
      <c r="J1856" s="82" t="s">
        <v>528</v>
      </c>
      <c r="K1856" s="83" t="n">
        <v>25.25</v>
      </c>
      <c r="L1856" s="0" t="n">
        <v>592</v>
      </c>
      <c r="M1856" s="0" t="n">
        <v>518</v>
      </c>
      <c r="N1856" s="0" t="n">
        <v>1.142857</v>
      </c>
      <c r="O1856" s="0" t="n">
        <v>11</v>
      </c>
      <c r="P1856" s="0" t="n">
        <v>3</v>
      </c>
      <c r="Q1856" s="82" t="s">
        <v>527</v>
      </c>
      <c r="U1856" s="0" t="str">
        <f aca="false">IF(C1856="","",IF(COUNTIF(Campaigns!$A$7:$A$300,C1856)&gt;0,"✓",IF(N(K1856)=0,"– no spend","⚠ add to Campaigns tab")))</f>
        <v>✓</v>
      </c>
      <c r="V1856" s="83" t="n">
        <f aca="false">IF(K1856="","",K1856*IF(Settings!$B$22=Settings!$C$6,1,IF(Settings!$B$22="USD",1/INDEX(Settings!$B$29:$B$40,MONTH(A1856)),INDEX(Settings!$B$29:$B$40,MONTH(A1856)))))</f>
        <v>25.25</v>
      </c>
    </row>
    <row r="1857" customFormat="false" ht="15" hidden="false" customHeight="false" outlineLevel="0" collapsed="false">
      <c r="A1857" s="81" t="n">
        <v>46283</v>
      </c>
      <c r="B1857" s="81" t="n">
        <v>46283</v>
      </c>
      <c r="C1857" s="82" t="s">
        <v>173</v>
      </c>
      <c r="D1857" s="82" t="s">
        <v>530</v>
      </c>
      <c r="E1857" s="82" t="s">
        <v>529</v>
      </c>
      <c r="F1857" s="0" t="n">
        <v>5</v>
      </c>
      <c r="G1857" s="82" t="s">
        <v>524</v>
      </c>
      <c r="H1857" s="0" t="n">
        <v>6.972</v>
      </c>
      <c r="I1857" s="0" t="n">
        <v>25.65</v>
      </c>
      <c r="J1857" s="82" t="s">
        <v>528</v>
      </c>
      <c r="K1857" s="83" t="n">
        <v>34.86</v>
      </c>
      <c r="L1857" s="0" t="n">
        <v>801</v>
      </c>
      <c r="M1857" s="0" t="n">
        <v>703</v>
      </c>
      <c r="N1857" s="0" t="n">
        <v>1.139403</v>
      </c>
      <c r="O1857" s="0" t="n">
        <v>16</v>
      </c>
      <c r="P1857" s="0" t="n">
        <v>6</v>
      </c>
      <c r="Q1857" s="82" t="s">
        <v>527</v>
      </c>
      <c r="U1857" s="0" t="str">
        <f aca="false">IF(C1857="","",IF(COUNTIF(Campaigns!$A$7:$A$300,C1857)&gt;0,"✓",IF(N(K1857)=0,"– no spend","⚠ add to Campaigns tab")))</f>
        <v>✓</v>
      </c>
      <c r="V1857" s="83" t="n">
        <f aca="false">IF(K1857="","",K1857*IF(Settings!$B$22=Settings!$C$6,1,IF(Settings!$B$22="USD",1/INDEX(Settings!$B$29:$B$40,MONTH(A1857)),INDEX(Settings!$B$29:$B$40,MONTH(A1857)))))</f>
        <v>34.86</v>
      </c>
    </row>
    <row r="1858" customFormat="false" ht="15" hidden="false" customHeight="false" outlineLevel="0" collapsed="false">
      <c r="A1858" s="81" t="n">
        <v>46283</v>
      </c>
      <c r="B1858" s="81" t="n">
        <v>46283</v>
      </c>
      <c r="C1858" s="82" t="s">
        <v>178</v>
      </c>
      <c r="D1858" s="82" t="s">
        <v>530</v>
      </c>
      <c r="E1858" s="82" t="s">
        <v>529</v>
      </c>
      <c r="F1858" s="0" t="n">
        <v>7</v>
      </c>
      <c r="G1858" s="82" t="s">
        <v>524</v>
      </c>
      <c r="H1858" s="0" t="n">
        <v>2.97857143</v>
      </c>
      <c r="I1858" s="0" t="n">
        <v>15.48</v>
      </c>
      <c r="J1858" s="82" t="s">
        <v>528</v>
      </c>
      <c r="K1858" s="83" t="n">
        <v>20.85</v>
      </c>
      <c r="L1858" s="0" t="n">
        <v>410</v>
      </c>
      <c r="M1858" s="0" t="n">
        <v>359</v>
      </c>
      <c r="N1858" s="0" t="n">
        <v>1.142061</v>
      </c>
      <c r="O1858" s="0" t="n">
        <v>15</v>
      </c>
      <c r="P1858" s="0" t="n">
        <v>7</v>
      </c>
      <c r="Q1858" s="82" t="s">
        <v>527</v>
      </c>
      <c r="U1858" s="0" t="str">
        <f aca="false">IF(C1858="","",IF(COUNTIF(Campaigns!$A$7:$A$300,C1858)&gt;0,"✓",IF(N(K1858)=0,"– no spend","⚠ add to Campaigns tab")))</f>
        <v>✓</v>
      </c>
      <c r="V1858" s="83" t="n">
        <f aca="false">IF(K1858="","",K1858*IF(Settings!$B$22=Settings!$C$6,1,IF(Settings!$B$22="USD",1/INDEX(Settings!$B$29:$B$40,MONTH(A1858)),INDEX(Settings!$B$29:$B$40,MONTH(A1858)))))</f>
        <v>20.85</v>
      </c>
    </row>
    <row r="1859" customFormat="false" ht="15" hidden="false" customHeight="false" outlineLevel="0" collapsed="false">
      <c r="A1859" s="81" t="n">
        <v>46283</v>
      </c>
      <c r="B1859" s="81" t="n">
        <v>46283</v>
      </c>
      <c r="C1859" s="82" t="s">
        <v>176</v>
      </c>
      <c r="D1859" s="82" t="s">
        <v>530</v>
      </c>
      <c r="E1859" s="82" t="s">
        <v>529</v>
      </c>
      <c r="F1859" s="0" t="n">
        <v>1</v>
      </c>
      <c r="G1859" s="82" t="s">
        <v>524</v>
      </c>
      <c r="H1859" s="0" t="n">
        <v>12.4</v>
      </c>
      <c r="I1859" s="0" t="n">
        <v>10.32</v>
      </c>
      <c r="J1859" s="82" t="s">
        <v>528</v>
      </c>
      <c r="K1859" s="83" t="n">
        <v>12.4</v>
      </c>
      <c r="L1859" s="0" t="n">
        <v>378</v>
      </c>
      <c r="M1859" s="0" t="n">
        <v>333</v>
      </c>
      <c r="N1859" s="0" t="n">
        <v>1.135135</v>
      </c>
      <c r="O1859" s="0" t="n">
        <v>7</v>
      </c>
      <c r="P1859" s="0" t="n">
        <v>1</v>
      </c>
      <c r="Q1859" s="82" t="s">
        <v>527</v>
      </c>
      <c r="U1859" s="0" t="str">
        <f aca="false">IF(C1859="","",IF(COUNTIF(Campaigns!$A$7:$A$300,C1859)&gt;0,"✓",IF(N(K1859)=0,"– no spend","⚠ add to Campaigns tab")))</f>
        <v>✓</v>
      </c>
      <c r="V1859" s="83" t="n">
        <f aca="false">IF(K1859="","",K1859*IF(Settings!$B$22=Settings!$C$6,1,IF(Settings!$B$22="USD",1/INDEX(Settings!$B$29:$B$40,MONTH(A1859)),INDEX(Settings!$B$29:$B$40,MONTH(A1859)))))</f>
        <v>12.4</v>
      </c>
    </row>
    <row r="1860" customFormat="false" ht="15" hidden="false" customHeight="false" outlineLevel="0" collapsed="false">
      <c r="A1860" s="81" t="n">
        <v>46283</v>
      </c>
      <c r="B1860" s="81" t="n">
        <v>46283</v>
      </c>
      <c r="C1860" s="82" t="s">
        <v>184</v>
      </c>
      <c r="D1860" s="82" t="s">
        <v>530</v>
      </c>
      <c r="E1860" s="82" t="s">
        <v>532</v>
      </c>
      <c r="F1860" s="0" t="n">
        <v>22</v>
      </c>
      <c r="G1860" s="82" t="s">
        <v>535</v>
      </c>
      <c r="H1860" s="0" t="n">
        <v>0.27409091</v>
      </c>
      <c r="I1860" s="82" t="s">
        <v>525</v>
      </c>
      <c r="J1860" s="82" t="s">
        <v>526</v>
      </c>
      <c r="K1860" s="83" t="n">
        <v>6.03</v>
      </c>
      <c r="L1860" s="0" t="n">
        <v>875</v>
      </c>
      <c r="M1860" s="0" t="n">
        <v>857</v>
      </c>
      <c r="N1860" s="0" t="n">
        <v>1.021004</v>
      </c>
      <c r="O1860" s="0" t="n">
        <v>22</v>
      </c>
      <c r="Q1860" s="82" t="s">
        <v>527</v>
      </c>
      <c r="U1860" s="0" t="str">
        <f aca="false">IF(C1860="","",IF(COUNTIF(Campaigns!$A$7:$A$300,C1860)&gt;0,"✓",IF(N(K1860)=0,"– no spend","⚠ add to Campaigns tab")))</f>
        <v>✓</v>
      </c>
      <c r="V1860" s="83" t="n">
        <f aca="false">IF(K1860="","",K1860*IF(Settings!$B$22=Settings!$C$6,1,IF(Settings!$B$22="USD",1/INDEX(Settings!$B$29:$B$40,MONTH(A1860)),INDEX(Settings!$B$29:$B$40,MONTH(A1860)))))</f>
        <v>6.03</v>
      </c>
    </row>
    <row r="1861" customFormat="false" ht="15" hidden="false" customHeight="false" outlineLevel="0" collapsed="false">
      <c r="A1861" s="81" t="n">
        <v>46283</v>
      </c>
      <c r="B1861" s="81" t="n">
        <v>46283</v>
      </c>
      <c r="C1861" s="82" t="s">
        <v>169</v>
      </c>
      <c r="D1861" s="82" t="s">
        <v>530</v>
      </c>
      <c r="E1861" s="82" t="s">
        <v>529</v>
      </c>
      <c r="F1861" s="0" t="n">
        <v>4</v>
      </c>
      <c r="G1861" s="82" t="s">
        <v>531</v>
      </c>
      <c r="H1861" s="0" t="n">
        <v>12.2425</v>
      </c>
      <c r="I1861" s="0" t="n">
        <v>41.29</v>
      </c>
      <c r="J1861" s="82" t="s">
        <v>528</v>
      </c>
      <c r="K1861" s="83" t="n">
        <v>48.97</v>
      </c>
      <c r="L1861" s="0" t="n">
        <v>2702</v>
      </c>
      <c r="M1861" s="0" t="n">
        <v>1818</v>
      </c>
      <c r="N1861" s="0" t="n">
        <v>1.486249</v>
      </c>
      <c r="O1861" s="0" t="n">
        <v>36</v>
      </c>
      <c r="P1861" s="0" t="n">
        <v>4</v>
      </c>
      <c r="Q1861" s="82" t="s">
        <v>527</v>
      </c>
      <c r="U1861" s="0" t="str">
        <f aca="false">IF(C1861="","",IF(COUNTIF(Campaigns!$A$7:$A$300,C1861)&gt;0,"✓",IF(N(K1861)=0,"– no spend","⚠ add to Campaigns tab")))</f>
        <v>✓</v>
      </c>
      <c r="V1861" s="83" t="n">
        <f aca="false">IF(K1861="","",K1861*IF(Settings!$B$22=Settings!$C$6,1,IF(Settings!$B$22="USD",1/INDEX(Settings!$B$29:$B$40,MONTH(A1861)),INDEX(Settings!$B$29:$B$40,MONTH(A1861)))))</f>
        <v>48.97</v>
      </c>
    </row>
    <row r="1862" customFormat="false" ht="15" hidden="false" customHeight="false" outlineLevel="0" collapsed="false">
      <c r="A1862" s="81" t="n">
        <v>46283</v>
      </c>
      <c r="B1862" s="81" t="n">
        <v>46283</v>
      </c>
      <c r="C1862" s="82" t="s">
        <v>181</v>
      </c>
      <c r="D1862" s="82" t="s">
        <v>530</v>
      </c>
      <c r="E1862" s="82" t="s">
        <v>529</v>
      </c>
      <c r="F1862" s="0" t="n">
        <v>3</v>
      </c>
      <c r="G1862" s="82" t="s">
        <v>524</v>
      </c>
      <c r="H1862" s="0" t="n">
        <v>4.26666667</v>
      </c>
      <c r="I1862" s="0" t="n">
        <v>10.32</v>
      </c>
      <c r="J1862" s="82" t="s">
        <v>528</v>
      </c>
      <c r="K1862" s="83" t="n">
        <v>12.8</v>
      </c>
      <c r="L1862" s="0" t="n">
        <v>603</v>
      </c>
      <c r="M1862" s="0" t="n">
        <v>533</v>
      </c>
      <c r="N1862" s="0" t="n">
        <v>1.131332</v>
      </c>
      <c r="O1862" s="0" t="n">
        <v>8</v>
      </c>
      <c r="P1862" s="0" t="n">
        <v>3</v>
      </c>
      <c r="Q1862" s="82" t="s">
        <v>527</v>
      </c>
      <c r="U1862" s="0" t="str">
        <f aca="false">IF(C1862="","",IF(COUNTIF(Campaigns!$A$7:$A$300,C1862)&gt;0,"✓",IF(N(K1862)=0,"– no spend","⚠ add to Campaigns tab")))</f>
        <v>✓</v>
      </c>
      <c r="V1862" s="83" t="n">
        <f aca="false">IF(K1862="","",K1862*IF(Settings!$B$22=Settings!$C$6,1,IF(Settings!$B$22="USD",1/INDEX(Settings!$B$29:$B$40,MONTH(A1862)),INDEX(Settings!$B$29:$B$40,MONTH(A1862)))))</f>
        <v>12.8</v>
      </c>
    </row>
    <row r="1863" customFormat="false" ht="15" hidden="false" customHeight="false" outlineLevel="0" collapsed="false">
      <c r="A1863" s="81" t="n">
        <v>46284</v>
      </c>
      <c r="B1863" s="81" t="n">
        <v>46284</v>
      </c>
      <c r="C1863" s="82" t="s">
        <v>174</v>
      </c>
      <c r="D1863" s="82" t="s">
        <v>536</v>
      </c>
      <c r="E1863" s="82" t="s">
        <v>532</v>
      </c>
      <c r="F1863" s="0" t="n">
        <v>4837</v>
      </c>
      <c r="G1863" s="82" t="s">
        <v>535</v>
      </c>
      <c r="H1863" s="0" t="n">
        <v>0.0385797</v>
      </c>
      <c r="I1863" s="82" t="s">
        <v>525</v>
      </c>
      <c r="J1863" s="82" t="s">
        <v>526</v>
      </c>
      <c r="K1863" s="83" t="n">
        <v>186.61</v>
      </c>
      <c r="L1863" s="0" t="n">
        <v>332400</v>
      </c>
      <c r="M1863" s="0" t="n">
        <v>236841</v>
      </c>
      <c r="N1863" s="0" t="n">
        <v>1.403473</v>
      </c>
      <c r="O1863" s="0" t="n">
        <v>4734</v>
      </c>
      <c r="Q1863" s="82" t="s">
        <v>537</v>
      </c>
      <c r="U1863" s="0" t="str">
        <f aca="false">IF(C1863="","",IF(COUNTIF(Campaigns!$A$7:$A$300,C1863)&gt;0,"✓",IF(N(K1863)=0,"– no spend","⚠ add to Campaigns tab")))</f>
        <v>✓</v>
      </c>
      <c r="V1863" s="83" t="n">
        <f aca="false">IF(K1863="","",K1863*IF(Settings!$B$22=Settings!$C$6,1,IF(Settings!$B$22="USD",1/INDEX(Settings!$B$29:$B$40,MONTH(A1863)),INDEX(Settings!$B$29:$B$40,MONTH(A1863)))))</f>
        <v>186.61</v>
      </c>
    </row>
    <row r="1864" customFormat="false" ht="15" hidden="false" customHeight="false" outlineLevel="0" collapsed="false">
      <c r="A1864" s="81" t="n">
        <v>46284</v>
      </c>
      <c r="B1864" s="81" t="n">
        <v>46284</v>
      </c>
      <c r="C1864" s="82" t="s">
        <v>177</v>
      </c>
      <c r="D1864" s="82" t="s">
        <v>530</v>
      </c>
      <c r="E1864" s="82" t="s">
        <v>529</v>
      </c>
      <c r="F1864" s="0" t="n">
        <v>1</v>
      </c>
      <c r="G1864" s="82" t="s">
        <v>524</v>
      </c>
      <c r="H1864" s="0" t="n">
        <v>20.05</v>
      </c>
      <c r="I1864" s="0" t="n">
        <v>20.65</v>
      </c>
      <c r="J1864" s="82" t="s">
        <v>528</v>
      </c>
      <c r="K1864" s="83" t="n">
        <v>20.05</v>
      </c>
      <c r="L1864" s="0" t="n">
        <v>1815</v>
      </c>
      <c r="M1864" s="0" t="n">
        <v>1547</v>
      </c>
      <c r="N1864" s="0" t="n">
        <v>1.173239</v>
      </c>
      <c r="O1864" s="0" t="n">
        <v>21</v>
      </c>
      <c r="P1864" s="0" t="n">
        <v>1</v>
      </c>
      <c r="Q1864" s="82" t="s">
        <v>527</v>
      </c>
      <c r="U1864" s="0" t="str">
        <f aca="false">IF(C1864="","",IF(COUNTIF(Campaigns!$A$7:$A$300,C1864)&gt;0,"✓",IF(N(K1864)=0,"– no spend","⚠ add to Campaigns tab")))</f>
        <v>✓</v>
      </c>
      <c r="V1864" s="83" t="n">
        <f aca="false">IF(K1864="","",K1864*IF(Settings!$B$22=Settings!$C$6,1,IF(Settings!$B$22="USD",1/INDEX(Settings!$B$29:$B$40,MONTH(A1864)),INDEX(Settings!$B$29:$B$40,MONTH(A1864)))))</f>
        <v>20.05</v>
      </c>
    </row>
    <row r="1865" customFormat="false" ht="15" hidden="false" customHeight="false" outlineLevel="0" collapsed="false">
      <c r="A1865" s="81" t="n">
        <v>46284</v>
      </c>
      <c r="B1865" s="81" t="n">
        <v>46284</v>
      </c>
      <c r="C1865" s="82" t="s">
        <v>180</v>
      </c>
      <c r="D1865" s="82" t="s">
        <v>530</v>
      </c>
      <c r="E1865" s="82" t="s">
        <v>529</v>
      </c>
      <c r="I1865" s="0" t="n">
        <v>10.32</v>
      </c>
      <c r="J1865" s="82" t="s">
        <v>528</v>
      </c>
      <c r="K1865" s="83" t="n">
        <v>8.36</v>
      </c>
      <c r="L1865" s="0" t="n">
        <v>628</v>
      </c>
      <c r="M1865" s="0" t="n">
        <v>502</v>
      </c>
      <c r="N1865" s="0" t="n">
        <v>1.250996</v>
      </c>
      <c r="O1865" s="0" t="n">
        <v>8</v>
      </c>
      <c r="Q1865" s="82" t="s">
        <v>527</v>
      </c>
      <c r="U1865" s="0" t="str">
        <f aca="false">IF(C1865="","",IF(COUNTIF(Campaigns!$A$7:$A$300,C1865)&gt;0,"✓",IF(N(K1865)=0,"– no spend","⚠ add to Campaigns tab")))</f>
        <v>✓</v>
      </c>
      <c r="V1865" s="83" t="n">
        <f aca="false">IF(K1865="","",K1865*IF(Settings!$B$22=Settings!$C$6,1,IF(Settings!$B$22="USD",1/INDEX(Settings!$B$29:$B$40,MONTH(A1865)),INDEX(Settings!$B$29:$B$40,MONTH(A1865)))))</f>
        <v>8.36</v>
      </c>
    </row>
    <row r="1866" customFormat="false" ht="15" hidden="false" customHeight="false" outlineLevel="0" collapsed="false">
      <c r="A1866" s="81" t="n">
        <v>46284</v>
      </c>
      <c r="B1866" s="81" t="n">
        <v>46284</v>
      </c>
      <c r="C1866" s="82" t="s">
        <v>172</v>
      </c>
      <c r="D1866" s="82" t="s">
        <v>530</v>
      </c>
      <c r="E1866" s="82" t="s">
        <v>529</v>
      </c>
      <c r="F1866" s="0" t="n">
        <v>1</v>
      </c>
      <c r="G1866" s="82" t="s">
        <v>524</v>
      </c>
      <c r="H1866" s="0" t="n">
        <v>17.59</v>
      </c>
      <c r="I1866" s="0" t="n">
        <v>20.65</v>
      </c>
      <c r="J1866" s="82" t="s">
        <v>528</v>
      </c>
      <c r="K1866" s="83" t="n">
        <v>17.59</v>
      </c>
      <c r="L1866" s="0" t="n">
        <v>423</v>
      </c>
      <c r="M1866" s="0" t="n">
        <v>366</v>
      </c>
      <c r="N1866" s="0" t="n">
        <v>1.155738</v>
      </c>
      <c r="O1866" s="0" t="n">
        <v>7</v>
      </c>
      <c r="P1866" s="0" t="n">
        <v>1</v>
      </c>
      <c r="Q1866" s="82" t="s">
        <v>527</v>
      </c>
      <c r="U1866" s="0" t="str">
        <f aca="false">IF(C1866="","",IF(COUNTIF(Campaigns!$A$7:$A$300,C1866)&gt;0,"✓",IF(N(K1866)=0,"– no spend","⚠ add to Campaigns tab")))</f>
        <v>✓</v>
      </c>
      <c r="V1866" s="83" t="n">
        <f aca="false">IF(K1866="","",K1866*IF(Settings!$B$22=Settings!$C$6,1,IF(Settings!$B$22="USD",1/INDEX(Settings!$B$29:$B$40,MONTH(A1866)),INDEX(Settings!$B$29:$B$40,MONTH(A1866)))))</f>
        <v>17.59</v>
      </c>
    </row>
    <row r="1867" customFormat="false" ht="15" hidden="false" customHeight="false" outlineLevel="0" collapsed="false">
      <c r="A1867" s="81" t="n">
        <v>46284</v>
      </c>
      <c r="B1867" s="81" t="n">
        <v>46284</v>
      </c>
      <c r="C1867" s="82" t="s">
        <v>173</v>
      </c>
      <c r="D1867" s="82" t="s">
        <v>530</v>
      </c>
      <c r="E1867" s="82" t="s">
        <v>529</v>
      </c>
      <c r="F1867" s="0" t="n">
        <v>5</v>
      </c>
      <c r="G1867" s="82" t="s">
        <v>524</v>
      </c>
      <c r="H1867" s="0" t="n">
        <v>3.61</v>
      </c>
      <c r="I1867" s="0" t="n">
        <v>25.65</v>
      </c>
      <c r="J1867" s="82" t="s">
        <v>528</v>
      </c>
      <c r="K1867" s="83" t="n">
        <v>18.05</v>
      </c>
      <c r="L1867" s="0" t="n">
        <v>537</v>
      </c>
      <c r="M1867" s="0" t="n">
        <v>459</v>
      </c>
      <c r="N1867" s="0" t="n">
        <v>1.169935</v>
      </c>
      <c r="O1867" s="0" t="n">
        <v>12</v>
      </c>
      <c r="P1867" s="0" t="n">
        <v>5</v>
      </c>
      <c r="Q1867" s="82" t="s">
        <v>527</v>
      </c>
      <c r="U1867" s="0" t="str">
        <f aca="false">IF(C1867="","",IF(COUNTIF(Campaigns!$A$7:$A$300,C1867)&gt;0,"✓",IF(N(K1867)=0,"– no spend","⚠ add to Campaigns tab")))</f>
        <v>✓</v>
      </c>
      <c r="V1867" s="83" t="n">
        <f aca="false">IF(K1867="","",K1867*IF(Settings!$B$22=Settings!$C$6,1,IF(Settings!$B$22="USD",1/INDEX(Settings!$B$29:$B$40,MONTH(A1867)),INDEX(Settings!$B$29:$B$40,MONTH(A1867)))))</f>
        <v>18.05</v>
      </c>
    </row>
    <row r="1868" customFormat="false" ht="15" hidden="false" customHeight="false" outlineLevel="0" collapsed="false">
      <c r="A1868" s="81" t="n">
        <v>46284</v>
      </c>
      <c r="B1868" s="81" t="n">
        <v>46284</v>
      </c>
      <c r="C1868" s="82" t="s">
        <v>178</v>
      </c>
      <c r="D1868" s="82" t="s">
        <v>530</v>
      </c>
      <c r="E1868" s="82" t="s">
        <v>529</v>
      </c>
      <c r="I1868" s="0" t="n">
        <v>15.48</v>
      </c>
      <c r="J1868" s="82" t="s">
        <v>528</v>
      </c>
      <c r="K1868" s="83" t="n">
        <v>11.31</v>
      </c>
      <c r="L1868" s="0" t="n">
        <v>263</v>
      </c>
      <c r="M1868" s="0" t="n">
        <v>241</v>
      </c>
      <c r="N1868" s="0" t="n">
        <v>1.091286</v>
      </c>
      <c r="O1868" s="0" t="n">
        <v>3</v>
      </c>
      <c r="Q1868" s="82" t="s">
        <v>527</v>
      </c>
      <c r="U1868" s="0" t="str">
        <f aca="false">IF(C1868="","",IF(COUNTIF(Campaigns!$A$7:$A$300,C1868)&gt;0,"✓",IF(N(K1868)=0,"– no spend","⚠ add to Campaigns tab")))</f>
        <v>✓</v>
      </c>
      <c r="V1868" s="83" t="n">
        <f aca="false">IF(K1868="","",K1868*IF(Settings!$B$22=Settings!$C$6,1,IF(Settings!$B$22="USD",1/INDEX(Settings!$B$29:$B$40,MONTH(A1868)),INDEX(Settings!$B$29:$B$40,MONTH(A1868)))))</f>
        <v>11.31</v>
      </c>
    </row>
    <row r="1869" customFormat="false" ht="15" hidden="false" customHeight="false" outlineLevel="0" collapsed="false">
      <c r="A1869" s="81" t="n">
        <v>46284</v>
      </c>
      <c r="B1869" s="81" t="n">
        <v>46284</v>
      </c>
      <c r="C1869" s="82" t="s">
        <v>176</v>
      </c>
      <c r="D1869" s="82" t="s">
        <v>530</v>
      </c>
      <c r="E1869" s="82" t="s">
        <v>529</v>
      </c>
      <c r="I1869" s="0" t="n">
        <v>10.32</v>
      </c>
      <c r="J1869" s="82" t="s">
        <v>528</v>
      </c>
      <c r="K1869" s="83" t="n">
        <v>8.47</v>
      </c>
      <c r="L1869" s="0" t="n">
        <v>250</v>
      </c>
      <c r="M1869" s="0" t="n">
        <v>229</v>
      </c>
      <c r="N1869" s="0" t="n">
        <v>1.091703</v>
      </c>
      <c r="O1869" s="0" t="n">
        <v>5</v>
      </c>
      <c r="Q1869" s="82" t="s">
        <v>527</v>
      </c>
      <c r="U1869" s="0" t="str">
        <f aca="false">IF(C1869="","",IF(COUNTIF(Campaigns!$A$7:$A$300,C1869)&gt;0,"✓",IF(N(K1869)=0,"– no spend","⚠ add to Campaigns tab")))</f>
        <v>✓</v>
      </c>
      <c r="V1869" s="83" t="n">
        <f aca="false">IF(K1869="","",K1869*IF(Settings!$B$22=Settings!$C$6,1,IF(Settings!$B$22="USD",1/INDEX(Settings!$B$29:$B$40,MONTH(A1869)),INDEX(Settings!$B$29:$B$40,MONTH(A1869)))))</f>
        <v>8.47</v>
      </c>
    </row>
    <row r="1870" customFormat="false" ht="15" hidden="false" customHeight="false" outlineLevel="0" collapsed="false">
      <c r="A1870" s="81" t="n">
        <v>46284</v>
      </c>
      <c r="B1870" s="81" t="n">
        <v>46284</v>
      </c>
      <c r="C1870" s="82" t="s">
        <v>184</v>
      </c>
      <c r="D1870" s="82" t="s">
        <v>530</v>
      </c>
      <c r="E1870" s="82" t="s">
        <v>532</v>
      </c>
      <c r="F1870" s="0" t="n">
        <v>16</v>
      </c>
      <c r="G1870" s="82" t="s">
        <v>535</v>
      </c>
      <c r="H1870" s="0" t="n">
        <v>0.27</v>
      </c>
      <c r="I1870" s="82" t="s">
        <v>525</v>
      </c>
      <c r="J1870" s="82" t="s">
        <v>526</v>
      </c>
      <c r="K1870" s="83" t="n">
        <v>4.32</v>
      </c>
      <c r="L1870" s="0" t="n">
        <v>435</v>
      </c>
      <c r="M1870" s="0" t="n">
        <v>428</v>
      </c>
      <c r="N1870" s="0" t="n">
        <v>1.016355</v>
      </c>
      <c r="O1870" s="0" t="n">
        <v>15</v>
      </c>
      <c r="Q1870" s="82" t="s">
        <v>527</v>
      </c>
      <c r="U1870" s="0" t="str">
        <f aca="false">IF(C1870="","",IF(COUNTIF(Campaigns!$A$7:$A$300,C1870)&gt;0,"✓",IF(N(K1870)=0,"– no spend","⚠ add to Campaigns tab")))</f>
        <v>✓</v>
      </c>
      <c r="V1870" s="83" t="n">
        <f aca="false">IF(K1870="","",K1870*IF(Settings!$B$22=Settings!$C$6,1,IF(Settings!$B$22="USD",1/INDEX(Settings!$B$29:$B$40,MONTH(A1870)),INDEX(Settings!$B$29:$B$40,MONTH(A1870)))))</f>
        <v>4.32</v>
      </c>
    </row>
    <row r="1871" customFormat="false" ht="15" hidden="false" customHeight="false" outlineLevel="0" collapsed="false">
      <c r="A1871" s="81" t="n">
        <v>46284</v>
      </c>
      <c r="B1871" s="81" t="n">
        <v>46284</v>
      </c>
      <c r="C1871" s="82" t="s">
        <v>169</v>
      </c>
      <c r="D1871" s="82" t="s">
        <v>530</v>
      </c>
      <c r="E1871" s="82" t="s">
        <v>529</v>
      </c>
      <c r="F1871" s="0" t="n">
        <v>1</v>
      </c>
      <c r="G1871" s="82" t="s">
        <v>531</v>
      </c>
      <c r="H1871" s="0" t="n">
        <v>34.18</v>
      </c>
      <c r="I1871" s="0" t="n">
        <v>41.29</v>
      </c>
      <c r="J1871" s="82" t="s">
        <v>528</v>
      </c>
      <c r="K1871" s="83" t="n">
        <v>34.18</v>
      </c>
      <c r="L1871" s="0" t="n">
        <v>1605</v>
      </c>
      <c r="M1871" s="0" t="n">
        <v>1193</v>
      </c>
      <c r="N1871" s="0" t="n">
        <v>1.345348</v>
      </c>
      <c r="O1871" s="0" t="n">
        <v>18</v>
      </c>
      <c r="P1871" s="0" t="n">
        <v>1</v>
      </c>
      <c r="Q1871" s="82" t="s">
        <v>527</v>
      </c>
      <c r="U1871" s="0" t="str">
        <f aca="false">IF(C1871="","",IF(COUNTIF(Campaigns!$A$7:$A$300,C1871)&gt;0,"✓",IF(N(K1871)=0,"– no spend","⚠ add to Campaigns tab")))</f>
        <v>✓</v>
      </c>
      <c r="V1871" s="83" t="n">
        <f aca="false">IF(K1871="","",K1871*IF(Settings!$B$22=Settings!$C$6,1,IF(Settings!$B$22="USD",1/INDEX(Settings!$B$29:$B$40,MONTH(A1871)),INDEX(Settings!$B$29:$B$40,MONTH(A1871)))))</f>
        <v>34.18</v>
      </c>
    </row>
    <row r="1872" customFormat="false" ht="15" hidden="false" customHeight="false" outlineLevel="0" collapsed="false">
      <c r="A1872" s="81" t="n">
        <v>46284</v>
      </c>
      <c r="B1872" s="81" t="n">
        <v>46284</v>
      </c>
      <c r="C1872" s="82" t="s">
        <v>181</v>
      </c>
      <c r="D1872" s="82" t="s">
        <v>530</v>
      </c>
      <c r="E1872" s="82" t="s">
        <v>529</v>
      </c>
      <c r="F1872" s="0" t="n">
        <v>3</v>
      </c>
      <c r="G1872" s="82" t="s">
        <v>524</v>
      </c>
      <c r="H1872" s="0" t="n">
        <v>2.78666667</v>
      </c>
      <c r="I1872" s="0" t="n">
        <v>10.32</v>
      </c>
      <c r="J1872" s="82" t="s">
        <v>528</v>
      </c>
      <c r="K1872" s="83" t="n">
        <v>8.36</v>
      </c>
      <c r="L1872" s="0" t="n">
        <v>468</v>
      </c>
      <c r="M1872" s="0" t="n">
        <v>414</v>
      </c>
      <c r="N1872" s="0" t="n">
        <v>1.130435</v>
      </c>
      <c r="O1872" s="0" t="n">
        <v>9</v>
      </c>
      <c r="P1872" s="0" t="n">
        <v>3</v>
      </c>
      <c r="Q1872" s="82" t="s">
        <v>527</v>
      </c>
      <c r="U1872" s="0" t="str">
        <f aca="false">IF(C1872="","",IF(COUNTIF(Campaigns!$A$7:$A$300,C1872)&gt;0,"✓",IF(N(K1872)=0,"– no spend","⚠ add to Campaigns tab")))</f>
        <v>✓</v>
      </c>
      <c r="V1872" s="83" t="n">
        <f aca="false">IF(K1872="","",K1872*IF(Settings!$B$22=Settings!$C$6,1,IF(Settings!$B$22="USD",1/INDEX(Settings!$B$29:$B$40,MONTH(A1872)),INDEX(Settings!$B$29:$B$40,MONTH(A1872)))))</f>
        <v>8.36</v>
      </c>
    </row>
    <row r="1873" customFormat="false" ht="15" hidden="false" customHeight="false" outlineLevel="0" collapsed="false">
      <c r="A1873" s="81" t="n">
        <v>46285</v>
      </c>
      <c r="B1873" s="81" t="n">
        <v>46285</v>
      </c>
      <c r="C1873" s="82" t="s">
        <v>174</v>
      </c>
      <c r="D1873" s="82" t="s">
        <v>536</v>
      </c>
      <c r="E1873" s="82" t="s">
        <v>532</v>
      </c>
      <c r="F1873" s="0" t="n">
        <v>5083</v>
      </c>
      <c r="G1873" s="82" t="s">
        <v>535</v>
      </c>
      <c r="H1873" s="0" t="n">
        <v>0.03947078</v>
      </c>
      <c r="I1873" s="82" t="s">
        <v>525</v>
      </c>
      <c r="J1873" s="82" t="s">
        <v>526</v>
      </c>
      <c r="K1873" s="83" t="n">
        <v>200.63</v>
      </c>
      <c r="L1873" s="0" t="n">
        <v>357432</v>
      </c>
      <c r="M1873" s="0" t="n">
        <v>260533</v>
      </c>
      <c r="N1873" s="0" t="n">
        <v>1.371926</v>
      </c>
      <c r="O1873" s="0" t="n">
        <v>4915</v>
      </c>
      <c r="P1873" s="0" t="n">
        <v>2</v>
      </c>
      <c r="Q1873" s="82" t="s">
        <v>537</v>
      </c>
      <c r="U1873" s="0" t="str">
        <f aca="false">IF(C1873="","",IF(COUNTIF(Campaigns!$A$7:$A$300,C1873)&gt;0,"✓",IF(N(K1873)=0,"– no spend","⚠ add to Campaigns tab")))</f>
        <v>✓</v>
      </c>
      <c r="V1873" s="83" t="n">
        <f aca="false">IF(K1873="","",K1873*IF(Settings!$B$22=Settings!$C$6,1,IF(Settings!$B$22="USD",1/INDEX(Settings!$B$29:$B$40,MONTH(A1873)),INDEX(Settings!$B$29:$B$40,MONTH(A1873)))))</f>
        <v>200.63</v>
      </c>
    </row>
    <row r="1874" customFormat="false" ht="15" hidden="false" customHeight="false" outlineLevel="0" collapsed="false">
      <c r="A1874" s="81" t="n">
        <v>46285</v>
      </c>
      <c r="B1874" s="81" t="n">
        <v>46285</v>
      </c>
      <c r="C1874" s="82" t="s">
        <v>177</v>
      </c>
      <c r="D1874" s="82" t="s">
        <v>530</v>
      </c>
      <c r="E1874" s="82" t="s">
        <v>529</v>
      </c>
      <c r="F1874" s="0" t="n">
        <v>3</v>
      </c>
      <c r="G1874" s="82" t="s">
        <v>524</v>
      </c>
      <c r="H1874" s="0" t="n">
        <v>7.69666667</v>
      </c>
      <c r="I1874" s="0" t="n">
        <v>20.65</v>
      </c>
      <c r="J1874" s="82" t="s">
        <v>528</v>
      </c>
      <c r="K1874" s="83" t="n">
        <v>23.09</v>
      </c>
      <c r="L1874" s="0" t="n">
        <v>2066</v>
      </c>
      <c r="M1874" s="0" t="n">
        <v>1707</v>
      </c>
      <c r="N1874" s="0" t="n">
        <v>1.21031</v>
      </c>
      <c r="O1874" s="0" t="n">
        <v>27</v>
      </c>
      <c r="P1874" s="0" t="n">
        <v>3</v>
      </c>
      <c r="Q1874" s="82" t="s">
        <v>527</v>
      </c>
      <c r="U1874" s="0" t="str">
        <f aca="false">IF(C1874="","",IF(COUNTIF(Campaigns!$A$7:$A$300,C1874)&gt;0,"✓",IF(N(K1874)=0,"– no spend","⚠ add to Campaigns tab")))</f>
        <v>✓</v>
      </c>
      <c r="V1874" s="83" t="n">
        <f aca="false">IF(K1874="","",K1874*IF(Settings!$B$22=Settings!$C$6,1,IF(Settings!$B$22="USD",1/INDEX(Settings!$B$29:$B$40,MONTH(A1874)),INDEX(Settings!$B$29:$B$40,MONTH(A1874)))))</f>
        <v>23.09</v>
      </c>
    </row>
    <row r="1875" customFormat="false" ht="15" hidden="false" customHeight="false" outlineLevel="0" collapsed="false">
      <c r="A1875" s="81" t="n">
        <v>46285</v>
      </c>
      <c r="B1875" s="81" t="n">
        <v>46285</v>
      </c>
      <c r="C1875" s="82" t="s">
        <v>180</v>
      </c>
      <c r="D1875" s="82" t="s">
        <v>530</v>
      </c>
      <c r="E1875" s="82" t="s">
        <v>529</v>
      </c>
      <c r="I1875" s="0" t="n">
        <v>10.32</v>
      </c>
      <c r="J1875" s="82" t="s">
        <v>528</v>
      </c>
      <c r="K1875" s="83" t="n">
        <v>12.2</v>
      </c>
      <c r="L1875" s="0" t="n">
        <v>842</v>
      </c>
      <c r="M1875" s="0" t="n">
        <v>692</v>
      </c>
      <c r="N1875" s="0" t="n">
        <v>1.216763</v>
      </c>
      <c r="O1875" s="0" t="n">
        <v>8</v>
      </c>
      <c r="Q1875" s="82" t="s">
        <v>527</v>
      </c>
      <c r="U1875" s="0" t="str">
        <f aca="false">IF(C1875="","",IF(COUNTIF(Campaigns!$A$7:$A$300,C1875)&gt;0,"✓",IF(N(K1875)=0,"– no spend","⚠ add to Campaigns tab")))</f>
        <v>✓</v>
      </c>
      <c r="V1875" s="83" t="n">
        <f aca="false">IF(K1875="","",K1875*IF(Settings!$B$22=Settings!$C$6,1,IF(Settings!$B$22="USD",1/INDEX(Settings!$B$29:$B$40,MONTH(A1875)),INDEX(Settings!$B$29:$B$40,MONTH(A1875)))))</f>
        <v>12.2</v>
      </c>
    </row>
    <row r="1876" customFormat="false" ht="15" hidden="false" customHeight="false" outlineLevel="0" collapsed="false">
      <c r="A1876" s="81" t="n">
        <v>46285</v>
      </c>
      <c r="B1876" s="81" t="n">
        <v>46285</v>
      </c>
      <c r="C1876" s="82" t="s">
        <v>172</v>
      </c>
      <c r="D1876" s="82" t="s">
        <v>530</v>
      </c>
      <c r="E1876" s="82" t="s">
        <v>529</v>
      </c>
      <c r="F1876" s="0" t="n">
        <v>2</v>
      </c>
      <c r="G1876" s="82" t="s">
        <v>524</v>
      </c>
      <c r="H1876" s="0" t="n">
        <v>14.95</v>
      </c>
      <c r="I1876" s="0" t="n">
        <v>20.65</v>
      </c>
      <c r="J1876" s="82" t="s">
        <v>528</v>
      </c>
      <c r="K1876" s="83" t="n">
        <v>29.9</v>
      </c>
      <c r="L1876" s="0" t="n">
        <v>610</v>
      </c>
      <c r="M1876" s="0" t="n">
        <v>539</v>
      </c>
      <c r="N1876" s="0" t="n">
        <v>1.131725</v>
      </c>
      <c r="O1876" s="0" t="n">
        <v>15</v>
      </c>
      <c r="P1876" s="0" t="n">
        <v>2</v>
      </c>
      <c r="Q1876" s="82" t="s">
        <v>527</v>
      </c>
      <c r="U1876" s="0" t="str">
        <f aca="false">IF(C1876="","",IF(COUNTIF(Campaigns!$A$7:$A$300,C1876)&gt;0,"✓",IF(N(K1876)=0,"– no spend","⚠ add to Campaigns tab")))</f>
        <v>✓</v>
      </c>
      <c r="V1876" s="83" t="n">
        <f aca="false">IF(K1876="","",K1876*IF(Settings!$B$22=Settings!$C$6,1,IF(Settings!$B$22="USD",1/INDEX(Settings!$B$29:$B$40,MONTH(A1876)),INDEX(Settings!$B$29:$B$40,MONTH(A1876)))))</f>
        <v>29.9</v>
      </c>
    </row>
    <row r="1877" customFormat="false" ht="15" hidden="false" customHeight="false" outlineLevel="0" collapsed="false">
      <c r="A1877" s="81" t="n">
        <v>46285</v>
      </c>
      <c r="B1877" s="81" t="n">
        <v>46285</v>
      </c>
      <c r="C1877" s="82" t="s">
        <v>173</v>
      </c>
      <c r="D1877" s="82" t="s">
        <v>530</v>
      </c>
      <c r="E1877" s="82" t="s">
        <v>529</v>
      </c>
      <c r="I1877" s="0" t="n">
        <v>25.65</v>
      </c>
      <c r="J1877" s="82" t="s">
        <v>528</v>
      </c>
      <c r="K1877" s="83" t="n">
        <v>32.66</v>
      </c>
      <c r="L1877" s="0" t="n">
        <v>843</v>
      </c>
      <c r="M1877" s="0" t="n">
        <v>747</v>
      </c>
      <c r="N1877" s="0" t="n">
        <v>1.128514</v>
      </c>
      <c r="O1877" s="0" t="n">
        <v>19</v>
      </c>
      <c r="Q1877" s="82" t="s">
        <v>527</v>
      </c>
      <c r="U1877" s="0" t="str">
        <f aca="false">IF(C1877="","",IF(COUNTIF(Campaigns!$A$7:$A$300,C1877)&gt;0,"✓",IF(N(K1877)=0,"– no spend","⚠ add to Campaigns tab")))</f>
        <v>✓</v>
      </c>
      <c r="V1877" s="83" t="n">
        <f aca="false">IF(K1877="","",K1877*IF(Settings!$B$22=Settings!$C$6,1,IF(Settings!$B$22="USD",1/INDEX(Settings!$B$29:$B$40,MONTH(A1877)),INDEX(Settings!$B$29:$B$40,MONTH(A1877)))))</f>
        <v>32.66</v>
      </c>
    </row>
    <row r="1878" customFormat="false" ht="15" hidden="false" customHeight="false" outlineLevel="0" collapsed="false">
      <c r="A1878" s="81" t="n">
        <v>46285</v>
      </c>
      <c r="B1878" s="81" t="n">
        <v>46285</v>
      </c>
      <c r="C1878" s="82" t="s">
        <v>178</v>
      </c>
      <c r="D1878" s="82" t="s">
        <v>530</v>
      </c>
      <c r="E1878" s="82" t="s">
        <v>529</v>
      </c>
      <c r="F1878" s="0" t="n">
        <v>2</v>
      </c>
      <c r="G1878" s="82" t="s">
        <v>524</v>
      </c>
      <c r="H1878" s="0" t="n">
        <v>12.88</v>
      </c>
      <c r="I1878" s="0" t="n">
        <v>15.48</v>
      </c>
      <c r="J1878" s="82" t="s">
        <v>528</v>
      </c>
      <c r="K1878" s="83" t="n">
        <v>25.76</v>
      </c>
      <c r="L1878" s="0" t="n">
        <v>441</v>
      </c>
      <c r="M1878" s="0" t="n">
        <v>406</v>
      </c>
      <c r="N1878" s="0" t="n">
        <v>1.086207</v>
      </c>
      <c r="O1878" s="0" t="n">
        <v>10</v>
      </c>
      <c r="P1878" s="0" t="n">
        <v>2</v>
      </c>
      <c r="Q1878" s="82" t="s">
        <v>527</v>
      </c>
      <c r="U1878" s="0" t="str">
        <f aca="false">IF(C1878="","",IF(COUNTIF(Campaigns!$A$7:$A$300,C1878)&gt;0,"✓",IF(N(K1878)=0,"– no spend","⚠ add to Campaigns tab")))</f>
        <v>✓</v>
      </c>
      <c r="V1878" s="83" t="n">
        <f aca="false">IF(K1878="","",K1878*IF(Settings!$B$22=Settings!$C$6,1,IF(Settings!$B$22="USD",1/INDEX(Settings!$B$29:$B$40,MONTH(A1878)),INDEX(Settings!$B$29:$B$40,MONTH(A1878)))))</f>
        <v>25.76</v>
      </c>
    </row>
    <row r="1879" customFormat="false" ht="15" hidden="false" customHeight="false" outlineLevel="0" collapsed="false">
      <c r="A1879" s="81" t="n">
        <v>46285</v>
      </c>
      <c r="B1879" s="81" t="n">
        <v>46285</v>
      </c>
      <c r="C1879" s="82" t="s">
        <v>176</v>
      </c>
      <c r="D1879" s="82" t="s">
        <v>530</v>
      </c>
      <c r="E1879" s="82" t="s">
        <v>529</v>
      </c>
      <c r="F1879" s="0" t="n">
        <v>1</v>
      </c>
      <c r="G1879" s="82" t="s">
        <v>524</v>
      </c>
      <c r="H1879" s="0" t="n">
        <v>14.68</v>
      </c>
      <c r="I1879" s="0" t="n">
        <v>10.32</v>
      </c>
      <c r="J1879" s="82" t="s">
        <v>528</v>
      </c>
      <c r="K1879" s="83" t="n">
        <v>14.68</v>
      </c>
      <c r="L1879" s="0" t="n">
        <v>415</v>
      </c>
      <c r="M1879" s="0" t="n">
        <v>360</v>
      </c>
      <c r="N1879" s="0" t="n">
        <v>1.152778</v>
      </c>
      <c r="O1879" s="0" t="n">
        <v>11</v>
      </c>
      <c r="P1879" s="0" t="n">
        <v>1</v>
      </c>
      <c r="Q1879" s="82" t="s">
        <v>527</v>
      </c>
      <c r="U1879" s="0" t="str">
        <f aca="false">IF(C1879="","",IF(COUNTIF(Campaigns!$A$7:$A$300,C1879)&gt;0,"✓",IF(N(K1879)=0,"– no spend","⚠ add to Campaigns tab")))</f>
        <v>✓</v>
      </c>
      <c r="V1879" s="83" t="n">
        <f aca="false">IF(K1879="","",K1879*IF(Settings!$B$22=Settings!$C$6,1,IF(Settings!$B$22="USD",1/INDEX(Settings!$B$29:$B$40,MONTH(A1879)),INDEX(Settings!$B$29:$B$40,MONTH(A1879)))))</f>
        <v>14.68</v>
      </c>
    </row>
    <row r="1880" customFormat="false" ht="15" hidden="false" customHeight="false" outlineLevel="0" collapsed="false">
      <c r="A1880" s="81" t="n">
        <v>46285</v>
      </c>
      <c r="B1880" s="81" t="n">
        <v>46285</v>
      </c>
      <c r="C1880" s="82" t="s">
        <v>184</v>
      </c>
      <c r="D1880" s="82" t="s">
        <v>530</v>
      </c>
      <c r="E1880" s="82" t="s">
        <v>532</v>
      </c>
      <c r="F1880" s="0" t="n">
        <v>24</v>
      </c>
      <c r="G1880" s="82" t="s">
        <v>535</v>
      </c>
      <c r="H1880" s="0" t="n">
        <v>0.32416667</v>
      </c>
      <c r="I1880" s="82" t="s">
        <v>525</v>
      </c>
      <c r="J1880" s="82" t="s">
        <v>526</v>
      </c>
      <c r="K1880" s="83" t="n">
        <v>7.78</v>
      </c>
      <c r="L1880" s="0" t="n">
        <v>1484</v>
      </c>
      <c r="M1880" s="0" t="n">
        <v>1448</v>
      </c>
      <c r="N1880" s="0" t="n">
        <v>1.024862</v>
      </c>
      <c r="O1880" s="0" t="n">
        <v>24</v>
      </c>
      <c r="Q1880" s="82" t="s">
        <v>527</v>
      </c>
      <c r="U1880" s="0" t="str">
        <f aca="false">IF(C1880="","",IF(COUNTIF(Campaigns!$A$7:$A$300,C1880)&gt;0,"✓",IF(N(K1880)=0,"– no spend","⚠ add to Campaigns tab")))</f>
        <v>✓</v>
      </c>
      <c r="V1880" s="83" t="n">
        <f aca="false">IF(K1880="","",K1880*IF(Settings!$B$22=Settings!$C$6,1,IF(Settings!$B$22="USD",1/INDEX(Settings!$B$29:$B$40,MONTH(A1880)),INDEX(Settings!$B$29:$B$40,MONTH(A1880)))))</f>
        <v>7.78</v>
      </c>
    </row>
    <row r="1881" customFormat="false" ht="15" hidden="false" customHeight="false" outlineLevel="0" collapsed="false">
      <c r="A1881" s="81" t="n">
        <v>46285</v>
      </c>
      <c r="B1881" s="81" t="n">
        <v>46285</v>
      </c>
      <c r="C1881" s="82" t="s">
        <v>169</v>
      </c>
      <c r="D1881" s="82" t="s">
        <v>530</v>
      </c>
      <c r="E1881" s="82" t="s">
        <v>529</v>
      </c>
      <c r="F1881" s="0" t="n">
        <v>5</v>
      </c>
      <c r="G1881" s="82" t="s">
        <v>531</v>
      </c>
      <c r="H1881" s="0" t="n">
        <v>9.984</v>
      </c>
      <c r="I1881" s="0" t="n">
        <v>41.29</v>
      </c>
      <c r="J1881" s="82" t="s">
        <v>528</v>
      </c>
      <c r="K1881" s="83" t="n">
        <v>49.92</v>
      </c>
      <c r="L1881" s="0" t="n">
        <v>2831</v>
      </c>
      <c r="M1881" s="0" t="n">
        <v>1857</v>
      </c>
      <c r="N1881" s="0" t="n">
        <v>1.524502</v>
      </c>
      <c r="O1881" s="0" t="n">
        <v>25</v>
      </c>
      <c r="P1881" s="0" t="n">
        <v>5</v>
      </c>
      <c r="Q1881" s="82" t="s">
        <v>527</v>
      </c>
      <c r="U1881" s="0" t="str">
        <f aca="false">IF(C1881="","",IF(COUNTIF(Campaigns!$A$7:$A$300,C1881)&gt;0,"✓",IF(N(K1881)=0,"– no spend","⚠ add to Campaigns tab")))</f>
        <v>✓</v>
      </c>
      <c r="V1881" s="83" t="n">
        <f aca="false">IF(K1881="","",K1881*IF(Settings!$B$22=Settings!$C$6,1,IF(Settings!$B$22="USD",1/INDEX(Settings!$B$29:$B$40,MONTH(A1881)),INDEX(Settings!$B$29:$B$40,MONTH(A1881)))))</f>
        <v>49.92</v>
      </c>
    </row>
    <row r="1882" customFormat="false" ht="15" hidden="false" customHeight="false" outlineLevel="0" collapsed="false">
      <c r="A1882" s="81" t="n">
        <v>46285</v>
      </c>
      <c r="B1882" s="81" t="n">
        <v>46285</v>
      </c>
      <c r="C1882" s="82" t="s">
        <v>181</v>
      </c>
      <c r="D1882" s="82" t="s">
        <v>530</v>
      </c>
      <c r="E1882" s="82" t="s">
        <v>529</v>
      </c>
      <c r="F1882" s="0" t="n">
        <v>3</v>
      </c>
      <c r="G1882" s="82" t="s">
        <v>524</v>
      </c>
      <c r="H1882" s="0" t="n">
        <v>5.01666667</v>
      </c>
      <c r="I1882" s="0" t="n">
        <v>10.32</v>
      </c>
      <c r="J1882" s="82" t="s">
        <v>528</v>
      </c>
      <c r="K1882" s="83" t="n">
        <v>15.05</v>
      </c>
      <c r="L1882" s="0" t="n">
        <v>735</v>
      </c>
      <c r="M1882" s="0" t="n">
        <v>668</v>
      </c>
      <c r="N1882" s="0" t="n">
        <v>1.100299</v>
      </c>
      <c r="O1882" s="0" t="n">
        <v>12</v>
      </c>
      <c r="P1882" s="0" t="n">
        <v>4</v>
      </c>
      <c r="Q1882" s="82" t="s">
        <v>527</v>
      </c>
      <c r="U1882" s="0" t="str">
        <f aca="false">IF(C1882="","",IF(COUNTIF(Campaigns!$A$7:$A$300,C1882)&gt;0,"✓",IF(N(K1882)=0,"– no spend","⚠ add to Campaigns tab")))</f>
        <v>✓</v>
      </c>
      <c r="V1882" s="83" t="n">
        <f aca="false">IF(K1882="","",K1882*IF(Settings!$B$22=Settings!$C$6,1,IF(Settings!$B$22="USD",1/INDEX(Settings!$B$29:$B$40,MONTH(A1882)),INDEX(Settings!$B$29:$B$40,MONTH(A1882)))))</f>
        <v>15.05</v>
      </c>
    </row>
    <row r="1883" customFormat="false" ht="15" hidden="false" customHeight="false" outlineLevel="0" collapsed="false">
      <c r="A1883" s="81" t="n">
        <v>46286</v>
      </c>
      <c r="B1883" s="81" t="n">
        <v>46286</v>
      </c>
      <c r="C1883" s="82" t="s">
        <v>174</v>
      </c>
      <c r="D1883" s="82" t="s">
        <v>536</v>
      </c>
      <c r="E1883" s="82" t="s">
        <v>532</v>
      </c>
      <c r="F1883" s="0" t="n">
        <v>4939</v>
      </c>
      <c r="G1883" s="82" t="s">
        <v>535</v>
      </c>
      <c r="H1883" s="0" t="n">
        <v>0.03597489</v>
      </c>
      <c r="I1883" s="82" t="s">
        <v>525</v>
      </c>
      <c r="J1883" s="82" t="s">
        <v>526</v>
      </c>
      <c r="K1883" s="83" t="n">
        <v>177.68</v>
      </c>
      <c r="L1883" s="0" t="n">
        <v>327766</v>
      </c>
      <c r="M1883" s="0" t="n">
        <v>230356</v>
      </c>
      <c r="N1883" s="0" t="n">
        <v>1.422867</v>
      </c>
      <c r="O1883" s="0" t="n">
        <v>4939</v>
      </c>
      <c r="Q1883" s="82" t="s">
        <v>537</v>
      </c>
      <c r="U1883" s="0" t="str">
        <f aca="false">IF(C1883="","",IF(COUNTIF(Campaigns!$A$7:$A$300,C1883)&gt;0,"✓",IF(N(K1883)=0,"– no spend","⚠ add to Campaigns tab")))</f>
        <v>✓</v>
      </c>
      <c r="V1883" s="83" t="n">
        <f aca="false">IF(K1883="","",K1883*IF(Settings!$B$22=Settings!$C$6,1,IF(Settings!$B$22="USD",1/INDEX(Settings!$B$29:$B$40,MONTH(A1883)),INDEX(Settings!$B$29:$B$40,MONTH(A1883)))))</f>
        <v>177.68</v>
      </c>
    </row>
    <row r="1884" customFormat="false" ht="15" hidden="false" customHeight="false" outlineLevel="0" collapsed="false">
      <c r="A1884" s="81" t="n">
        <v>46286</v>
      </c>
      <c r="B1884" s="81" t="n">
        <v>46286</v>
      </c>
      <c r="C1884" s="82" t="s">
        <v>177</v>
      </c>
      <c r="D1884" s="82" t="s">
        <v>530</v>
      </c>
      <c r="E1884" s="82" t="s">
        <v>529</v>
      </c>
      <c r="F1884" s="0" t="n">
        <v>2</v>
      </c>
      <c r="G1884" s="82" t="s">
        <v>524</v>
      </c>
      <c r="H1884" s="0" t="n">
        <v>10.22</v>
      </c>
      <c r="I1884" s="0" t="n">
        <v>20.65</v>
      </c>
      <c r="J1884" s="82" t="s">
        <v>528</v>
      </c>
      <c r="K1884" s="83" t="n">
        <v>20.44</v>
      </c>
      <c r="L1884" s="0" t="n">
        <v>1723</v>
      </c>
      <c r="M1884" s="0" t="n">
        <v>1450</v>
      </c>
      <c r="N1884" s="0" t="n">
        <v>1.188276</v>
      </c>
      <c r="O1884" s="0" t="n">
        <v>16</v>
      </c>
      <c r="P1884" s="0" t="n">
        <v>2</v>
      </c>
      <c r="Q1884" s="82" t="s">
        <v>527</v>
      </c>
      <c r="U1884" s="0" t="str">
        <f aca="false">IF(C1884="","",IF(COUNTIF(Campaigns!$A$7:$A$300,C1884)&gt;0,"✓",IF(N(K1884)=0,"– no spend","⚠ add to Campaigns tab")))</f>
        <v>✓</v>
      </c>
      <c r="V1884" s="83" t="n">
        <f aca="false">IF(K1884="","",K1884*IF(Settings!$B$22=Settings!$C$6,1,IF(Settings!$B$22="USD",1/INDEX(Settings!$B$29:$B$40,MONTH(A1884)),INDEX(Settings!$B$29:$B$40,MONTH(A1884)))))</f>
        <v>20.44</v>
      </c>
    </row>
    <row r="1885" customFormat="false" ht="15" hidden="false" customHeight="false" outlineLevel="0" collapsed="false">
      <c r="A1885" s="81" t="n">
        <v>46286</v>
      </c>
      <c r="B1885" s="81" t="n">
        <v>46286</v>
      </c>
      <c r="C1885" s="82" t="s">
        <v>180</v>
      </c>
      <c r="D1885" s="82" t="s">
        <v>530</v>
      </c>
      <c r="E1885" s="82" t="s">
        <v>529</v>
      </c>
      <c r="I1885" s="0" t="n">
        <v>10.32</v>
      </c>
      <c r="J1885" s="82" t="s">
        <v>528</v>
      </c>
      <c r="K1885" s="83" t="n">
        <v>11.57</v>
      </c>
      <c r="L1885" s="0" t="n">
        <v>828</v>
      </c>
      <c r="M1885" s="0" t="n">
        <v>716</v>
      </c>
      <c r="N1885" s="0" t="n">
        <v>1.156425</v>
      </c>
      <c r="O1885" s="0" t="n">
        <v>10</v>
      </c>
      <c r="Q1885" s="82" t="s">
        <v>527</v>
      </c>
      <c r="U1885" s="0" t="str">
        <f aca="false">IF(C1885="","",IF(COUNTIF(Campaigns!$A$7:$A$300,C1885)&gt;0,"✓",IF(N(K1885)=0,"– no spend","⚠ add to Campaigns tab")))</f>
        <v>✓</v>
      </c>
      <c r="V1885" s="83" t="n">
        <f aca="false">IF(K1885="","",K1885*IF(Settings!$B$22=Settings!$C$6,1,IF(Settings!$B$22="USD",1/INDEX(Settings!$B$29:$B$40,MONTH(A1885)),INDEX(Settings!$B$29:$B$40,MONTH(A1885)))))</f>
        <v>11.57</v>
      </c>
    </row>
    <row r="1886" customFormat="false" ht="15" hidden="false" customHeight="false" outlineLevel="0" collapsed="false">
      <c r="A1886" s="81" t="n">
        <v>46286</v>
      </c>
      <c r="B1886" s="81" t="n">
        <v>46286</v>
      </c>
      <c r="C1886" s="82" t="s">
        <v>172</v>
      </c>
      <c r="D1886" s="82" t="s">
        <v>530</v>
      </c>
      <c r="E1886" s="82" t="s">
        <v>529</v>
      </c>
      <c r="F1886" s="0" t="n">
        <v>1</v>
      </c>
      <c r="G1886" s="82" t="s">
        <v>524</v>
      </c>
      <c r="H1886" s="0" t="n">
        <v>30.85</v>
      </c>
      <c r="I1886" s="0" t="n">
        <v>20.65</v>
      </c>
      <c r="J1886" s="82" t="s">
        <v>528</v>
      </c>
      <c r="K1886" s="83" t="n">
        <v>30.85</v>
      </c>
      <c r="L1886" s="0" t="n">
        <v>516</v>
      </c>
      <c r="M1886" s="0" t="n">
        <v>456</v>
      </c>
      <c r="N1886" s="0" t="n">
        <v>1.131579</v>
      </c>
      <c r="O1886" s="0" t="n">
        <v>15</v>
      </c>
      <c r="P1886" s="0" t="n">
        <v>1</v>
      </c>
      <c r="Q1886" s="82" t="s">
        <v>527</v>
      </c>
      <c r="U1886" s="0" t="str">
        <f aca="false">IF(C1886="","",IF(COUNTIF(Campaigns!$A$7:$A$300,C1886)&gt;0,"✓",IF(N(K1886)=0,"– no spend","⚠ add to Campaigns tab")))</f>
        <v>✓</v>
      </c>
      <c r="V1886" s="83" t="n">
        <f aca="false">IF(K1886="","",K1886*IF(Settings!$B$22=Settings!$C$6,1,IF(Settings!$B$22="USD",1/INDEX(Settings!$B$29:$B$40,MONTH(A1886)),INDEX(Settings!$B$29:$B$40,MONTH(A1886)))))</f>
        <v>30.85</v>
      </c>
    </row>
    <row r="1887" customFormat="false" ht="15" hidden="false" customHeight="false" outlineLevel="0" collapsed="false">
      <c r="A1887" s="81" t="n">
        <v>46286</v>
      </c>
      <c r="B1887" s="81" t="n">
        <v>46286</v>
      </c>
      <c r="C1887" s="82" t="s">
        <v>173</v>
      </c>
      <c r="D1887" s="82" t="s">
        <v>530</v>
      </c>
      <c r="E1887" s="82" t="s">
        <v>529</v>
      </c>
      <c r="F1887" s="0" t="n">
        <v>3</v>
      </c>
      <c r="G1887" s="82" t="s">
        <v>524</v>
      </c>
      <c r="H1887" s="0" t="n">
        <v>12.37</v>
      </c>
      <c r="I1887" s="0" t="n">
        <v>25.65</v>
      </c>
      <c r="J1887" s="82" t="s">
        <v>528</v>
      </c>
      <c r="K1887" s="83" t="n">
        <v>37.11</v>
      </c>
      <c r="L1887" s="0" t="n">
        <v>894</v>
      </c>
      <c r="M1887" s="0" t="n">
        <v>791</v>
      </c>
      <c r="N1887" s="0" t="n">
        <v>1.130215</v>
      </c>
      <c r="O1887" s="0" t="n">
        <v>12</v>
      </c>
      <c r="P1887" s="0" t="n">
        <v>3</v>
      </c>
      <c r="Q1887" s="82" t="s">
        <v>527</v>
      </c>
      <c r="U1887" s="0" t="str">
        <f aca="false">IF(C1887="","",IF(COUNTIF(Campaigns!$A$7:$A$300,C1887)&gt;0,"✓",IF(N(K1887)=0,"– no spend","⚠ add to Campaigns tab")))</f>
        <v>✓</v>
      </c>
      <c r="V1887" s="83" t="n">
        <f aca="false">IF(K1887="","",K1887*IF(Settings!$B$22=Settings!$C$6,1,IF(Settings!$B$22="USD",1/INDEX(Settings!$B$29:$B$40,MONTH(A1887)),INDEX(Settings!$B$29:$B$40,MONTH(A1887)))))</f>
        <v>37.11</v>
      </c>
    </row>
    <row r="1888" customFormat="false" ht="15" hidden="false" customHeight="false" outlineLevel="0" collapsed="false">
      <c r="A1888" s="81" t="n">
        <v>46286</v>
      </c>
      <c r="B1888" s="81" t="n">
        <v>46286</v>
      </c>
      <c r="C1888" s="82" t="s">
        <v>178</v>
      </c>
      <c r="D1888" s="82" t="s">
        <v>530</v>
      </c>
      <c r="E1888" s="82" t="s">
        <v>529</v>
      </c>
      <c r="I1888" s="0" t="n">
        <v>15.48</v>
      </c>
      <c r="J1888" s="82" t="s">
        <v>528</v>
      </c>
      <c r="K1888" s="83" t="n">
        <v>23.1</v>
      </c>
      <c r="L1888" s="0" t="n">
        <v>452</v>
      </c>
      <c r="M1888" s="0" t="n">
        <v>448</v>
      </c>
      <c r="N1888" s="0" t="n">
        <v>1.008929</v>
      </c>
      <c r="O1888" s="0" t="n">
        <v>14</v>
      </c>
      <c r="Q1888" s="82" t="s">
        <v>527</v>
      </c>
      <c r="U1888" s="0" t="str">
        <f aca="false">IF(C1888="","",IF(COUNTIF(Campaigns!$A$7:$A$300,C1888)&gt;0,"✓",IF(N(K1888)=0,"– no spend","⚠ add to Campaigns tab")))</f>
        <v>✓</v>
      </c>
      <c r="V1888" s="83" t="n">
        <f aca="false">IF(K1888="","",K1888*IF(Settings!$B$22=Settings!$C$6,1,IF(Settings!$B$22="USD",1/INDEX(Settings!$B$29:$B$40,MONTH(A1888)),INDEX(Settings!$B$29:$B$40,MONTH(A1888)))))</f>
        <v>23.1</v>
      </c>
    </row>
    <row r="1889" customFormat="false" ht="15" hidden="false" customHeight="false" outlineLevel="0" collapsed="false">
      <c r="A1889" s="81" t="n">
        <v>46286</v>
      </c>
      <c r="B1889" s="81" t="n">
        <v>46286</v>
      </c>
      <c r="C1889" s="82" t="s">
        <v>176</v>
      </c>
      <c r="D1889" s="82" t="s">
        <v>530</v>
      </c>
      <c r="E1889" s="82" t="s">
        <v>529</v>
      </c>
      <c r="I1889" s="0" t="n">
        <v>10.32</v>
      </c>
      <c r="J1889" s="82" t="s">
        <v>528</v>
      </c>
      <c r="K1889" s="83" t="n">
        <v>11.63</v>
      </c>
      <c r="L1889" s="0" t="n">
        <v>369</v>
      </c>
      <c r="M1889" s="0" t="n">
        <v>340</v>
      </c>
      <c r="N1889" s="0" t="n">
        <v>1.085294</v>
      </c>
      <c r="O1889" s="0" t="n">
        <v>5</v>
      </c>
      <c r="Q1889" s="82" t="s">
        <v>527</v>
      </c>
      <c r="U1889" s="0" t="str">
        <f aca="false">IF(C1889="","",IF(COUNTIF(Campaigns!$A$7:$A$300,C1889)&gt;0,"✓",IF(N(K1889)=0,"– no spend","⚠ add to Campaigns tab")))</f>
        <v>✓</v>
      </c>
      <c r="V1889" s="83" t="n">
        <f aca="false">IF(K1889="","",K1889*IF(Settings!$B$22=Settings!$C$6,1,IF(Settings!$B$22="USD",1/INDEX(Settings!$B$29:$B$40,MONTH(A1889)),INDEX(Settings!$B$29:$B$40,MONTH(A1889)))))</f>
        <v>11.63</v>
      </c>
    </row>
    <row r="1890" customFormat="false" ht="15" hidden="false" customHeight="false" outlineLevel="0" collapsed="false">
      <c r="A1890" s="81" t="n">
        <v>46286</v>
      </c>
      <c r="B1890" s="81" t="n">
        <v>46286</v>
      </c>
      <c r="C1890" s="82" t="s">
        <v>184</v>
      </c>
      <c r="D1890" s="82" t="s">
        <v>530</v>
      </c>
      <c r="E1890" s="82" t="s">
        <v>532</v>
      </c>
      <c r="F1890" s="0" t="n">
        <v>28</v>
      </c>
      <c r="G1890" s="82" t="s">
        <v>535</v>
      </c>
      <c r="H1890" s="0" t="n">
        <v>0.23642857</v>
      </c>
      <c r="I1890" s="82" t="s">
        <v>525</v>
      </c>
      <c r="J1890" s="82" t="s">
        <v>526</v>
      </c>
      <c r="K1890" s="83" t="n">
        <v>6.62</v>
      </c>
      <c r="L1890" s="0" t="n">
        <v>1564</v>
      </c>
      <c r="M1890" s="0" t="n">
        <v>1522</v>
      </c>
      <c r="N1890" s="0" t="n">
        <v>1.027595</v>
      </c>
      <c r="O1890" s="0" t="n">
        <v>28</v>
      </c>
      <c r="Q1890" s="82" t="s">
        <v>527</v>
      </c>
      <c r="U1890" s="0" t="str">
        <f aca="false">IF(C1890="","",IF(COUNTIF(Campaigns!$A$7:$A$300,C1890)&gt;0,"✓",IF(N(K1890)=0,"– no spend","⚠ add to Campaigns tab")))</f>
        <v>✓</v>
      </c>
      <c r="V1890" s="83" t="n">
        <f aca="false">IF(K1890="","",K1890*IF(Settings!$B$22=Settings!$C$6,1,IF(Settings!$B$22="USD",1/INDEX(Settings!$B$29:$B$40,MONTH(A1890)),INDEX(Settings!$B$29:$B$40,MONTH(A1890)))))</f>
        <v>6.62</v>
      </c>
    </row>
    <row r="1891" customFormat="false" ht="15" hidden="false" customHeight="false" outlineLevel="0" collapsed="false">
      <c r="A1891" s="81" t="n">
        <v>46286</v>
      </c>
      <c r="B1891" s="81" t="n">
        <v>46286</v>
      </c>
      <c r="C1891" s="82" t="s">
        <v>169</v>
      </c>
      <c r="D1891" s="82" t="s">
        <v>530</v>
      </c>
      <c r="E1891" s="82" t="s">
        <v>529</v>
      </c>
      <c r="F1891" s="0" t="n">
        <v>7</v>
      </c>
      <c r="G1891" s="82" t="s">
        <v>531</v>
      </c>
      <c r="H1891" s="0" t="n">
        <v>5.48285714</v>
      </c>
      <c r="I1891" s="0" t="n">
        <v>41.29</v>
      </c>
      <c r="J1891" s="82" t="s">
        <v>528</v>
      </c>
      <c r="K1891" s="83" t="n">
        <v>38.38</v>
      </c>
      <c r="L1891" s="0" t="n">
        <v>2274</v>
      </c>
      <c r="M1891" s="0" t="n">
        <v>1567</v>
      </c>
      <c r="N1891" s="0" t="n">
        <v>1.451181</v>
      </c>
      <c r="O1891" s="0" t="n">
        <v>26</v>
      </c>
      <c r="P1891" s="0" t="n">
        <v>7</v>
      </c>
      <c r="Q1891" s="82" t="s">
        <v>527</v>
      </c>
      <c r="U1891" s="0" t="str">
        <f aca="false">IF(C1891="","",IF(COUNTIF(Campaigns!$A$7:$A$300,C1891)&gt;0,"✓",IF(N(K1891)=0,"– no spend","⚠ add to Campaigns tab")))</f>
        <v>✓</v>
      </c>
      <c r="V1891" s="83" t="n">
        <f aca="false">IF(K1891="","",K1891*IF(Settings!$B$22=Settings!$C$6,1,IF(Settings!$B$22="USD",1/INDEX(Settings!$B$29:$B$40,MONTH(A1891)),INDEX(Settings!$B$29:$B$40,MONTH(A1891)))))</f>
        <v>38.38</v>
      </c>
    </row>
    <row r="1892" customFormat="false" ht="15" hidden="false" customHeight="false" outlineLevel="0" collapsed="false">
      <c r="A1892" s="81" t="n">
        <v>46286</v>
      </c>
      <c r="B1892" s="81" t="n">
        <v>46286</v>
      </c>
      <c r="C1892" s="82" t="s">
        <v>181</v>
      </c>
      <c r="D1892" s="82" t="s">
        <v>530</v>
      </c>
      <c r="E1892" s="82" t="s">
        <v>529</v>
      </c>
      <c r="F1892" s="0" t="n">
        <v>2</v>
      </c>
      <c r="G1892" s="82" t="s">
        <v>524</v>
      </c>
      <c r="H1892" s="0" t="n">
        <v>7.465</v>
      </c>
      <c r="I1892" s="0" t="n">
        <v>10.32</v>
      </c>
      <c r="J1892" s="82" t="s">
        <v>528</v>
      </c>
      <c r="K1892" s="83" t="n">
        <v>14.93</v>
      </c>
      <c r="L1892" s="0" t="n">
        <v>802</v>
      </c>
      <c r="M1892" s="0" t="n">
        <v>693</v>
      </c>
      <c r="N1892" s="0" t="n">
        <v>1.157287</v>
      </c>
      <c r="O1892" s="0" t="n">
        <v>14</v>
      </c>
      <c r="P1892" s="0" t="n">
        <v>2</v>
      </c>
      <c r="Q1892" s="82" t="s">
        <v>527</v>
      </c>
      <c r="U1892" s="0" t="str">
        <f aca="false">IF(C1892="","",IF(COUNTIF(Campaigns!$A$7:$A$300,C1892)&gt;0,"✓",IF(N(K1892)=0,"– no spend","⚠ add to Campaigns tab")))</f>
        <v>✓</v>
      </c>
      <c r="V1892" s="83" t="n">
        <f aca="false">IF(K1892="","",K1892*IF(Settings!$B$22=Settings!$C$6,1,IF(Settings!$B$22="USD",1/INDEX(Settings!$B$29:$B$40,MONTH(A1892)),INDEX(Settings!$B$29:$B$40,MONTH(A1892)))))</f>
        <v>14.93</v>
      </c>
    </row>
    <row r="1893" customFormat="false" ht="15" hidden="false" customHeight="false" outlineLevel="0" collapsed="false">
      <c r="A1893" s="81" t="n">
        <v>46287</v>
      </c>
      <c r="B1893" s="81" t="n">
        <v>46287</v>
      </c>
      <c r="C1893" s="82" t="s">
        <v>174</v>
      </c>
      <c r="D1893" s="82" t="s">
        <v>536</v>
      </c>
      <c r="E1893" s="82" t="s">
        <v>532</v>
      </c>
      <c r="F1893" s="0" t="n">
        <v>5154</v>
      </c>
      <c r="G1893" s="82" t="s">
        <v>535</v>
      </c>
      <c r="H1893" s="0" t="n">
        <v>0.03562476</v>
      </c>
      <c r="I1893" s="82" t="s">
        <v>525</v>
      </c>
      <c r="J1893" s="82" t="s">
        <v>526</v>
      </c>
      <c r="K1893" s="83" t="n">
        <v>183.61</v>
      </c>
      <c r="L1893" s="0" t="n">
        <v>346672</v>
      </c>
      <c r="M1893" s="0" t="n">
        <v>248788</v>
      </c>
      <c r="N1893" s="0" t="n">
        <v>1.393443</v>
      </c>
      <c r="O1893" s="0" t="n">
        <v>4927</v>
      </c>
      <c r="Q1893" s="82" t="s">
        <v>537</v>
      </c>
      <c r="U1893" s="0" t="str">
        <f aca="false">IF(C1893="","",IF(COUNTIF(Campaigns!$A$7:$A$300,C1893)&gt;0,"✓",IF(N(K1893)=0,"– no spend","⚠ add to Campaigns tab")))</f>
        <v>✓</v>
      </c>
      <c r="V1893" s="83" t="n">
        <f aca="false">IF(K1893="","",K1893*IF(Settings!$B$22=Settings!$C$6,1,IF(Settings!$B$22="USD",1/INDEX(Settings!$B$29:$B$40,MONTH(A1893)),INDEX(Settings!$B$29:$B$40,MONTH(A1893)))))</f>
        <v>183.61</v>
      </c>
    </row>
    <row r="1894" customFormat="false" ht="15" hidden="false" customHeight="false" outlineLevel="0" collapsed="false">
      <c r="A1894" s="81" t="n">
        <v>46287</v>
      </c>
      <c r="B1894" s="81" t="n">
        <v>46287</v>
      </c>
      <c r="C1894" s="82" t="s">
        <v>177</v>
      </c>
      <c r="D1894" s="82" t="s">
        <v>530</v>
      </c>
      <c r="E1894" s="82" t="s">
        <v>529</v>
      </c>
      <c r="I1894" s="0" t="n">
        <v>20.65</v>
      </c>
      <c r="J1894" s="82" t="s">
        <v>528</v>
      </c>
      <c r="K1894" s="83" t="n">
        <v>18.51</v>
      </c>
      <c r="L1894" s="0" t="n">
        <v>1740</v>
      </c>
      <c r="M1894" s="0" t="n">
        <v>1396</v>
      </c>
      <c r="N1894" s="0" t="n">
        <v>1.246418</v>
      </c>
      <c r="O1894" s="0" t="n">
        <v>26</v>
      </c>
      <c r="Q1894" s="82" t="s">
        <v>527</v>
      </c>
      <c r="U1894" s="0" t="str">
        <f aca="false">IF(C1894="","",IF(COUNTIF(Campaigns!$A$7:$A$300,C1894)&gt;0,"✓",IF(N(K1894)=0,"– no spend","⚠ add to Campaigns tab")))</f>
        <v>✓</v>
      </c>
      <c r="V1894" s="83" t="n">
        <f aca="false">IF(K1894="","",K1894*IF(Settings!$B$22=Settings!$C$6,1,IF(Settings!$B$22="USD",1/INDEX(Settings!$B$29:$B$40,MONTH(A1894)),INDEX(Settings!$B$29:$B$40,MONTH(A1894)))))</f>
        <v>18.51</v>
      </c>
    </row>
    <row r="1895" customFormat="false" ht="15" hidden="false" customHeight="false" outlineLevel="0" collapsed="false">
      <c r="A1895" s="81" t="n">
        <v>46287</v>
      </c>
      <c r="B1895" s="81" t="n">
        <v>46287</v>
      </c>
      <c r="C1895" s="82" t="s">
        <v>180</v>
      </c>
      <c r="D1895" s="82" t="s">
        <v>530</v>
      </c>
      <c r="E1895" s="82" t="s">
        <v>529</v>
      </c>
      <c r="F1895" s="0" t="n">
        <v>3</v>
      </c>
      <c r="G1895" s="82" t="s">
        <v>524</v>
      </c>
      <c r="H1895" s="0" t="n">
        <v>3.34333333</v>
      </c>
      <c r="I1895" s="0" t="n">
        <v>10.32</v>
      </c>
      <c r="J1895" s="82" t="s">
        <v>528</v>
      </c>
      <c r="K1895" s="83" t="n">
        <v>10.03</v>
      </c>
      <c r="L1895" s="0" t="n">
        <v>778</v>
      </c>
      <c r="M1895" s="0" t="n">
        <v>615</v>
      </c>
      <c r="N1895" s="0" t="n">
        <v>1.265041</v>
      </c>
      <c r="O1895" s="0" t="n">
        <v>7</v>
      </c>
      <c r="P1895" s="0" t="n">
        <v>3</v>
      </c>
      <c r="Q1895" s="82" t="s">
        <v>527</v>
      </c>
      <c r="U1895" s="0" t="str">
        <f aca="false">IF(C1895="","",IF(COUNTIF(Campaigns!$A$7:$A$300,C1895)&gt;0,"✓",IF(N(K1895)=0,"– no spend","⚠ add to Campaigns tab")))</f>
        <v>✓</v>
      </c>
      <c r="V1895" s="83" t="n">
        <f aca="false">IF(K1895="","",K1895*IF(Settings!$B$22=Settings!$C$6,1,IF(Settings!$B$22="USD",1/INDEX(Settings!$B$29:$B$40,MONTH(A1895)),INDEX(Settings!$B$29:$B$40,MONTH(A1895)))))</f>
        <v>10.03</v>
      </c>
    </row>
    <row r="1896" customFormat="false" ht="15" hidden="false" customHeight="false" outlineLevel="0" collapsed="false">
      <c r="A1896" s="81" t="n">
        <v>46287</v>
      </c>
      <c r="B1896" s="81" t="n">
        <v>46287</v>
      </c>
      <c r="C1896" s="82" t="s">
        <v>172</v>
      </c>
      <c r="D1896" s="82" t="s">
        <v>530</v>
      </c>
      <c r="E1896" s="82" t="s">
        <v>529</v>
      </c>
      <c r="F1896" s="0" t="n">
        <v>6</v>
      </c>
      <c r="G1896" s="82" t="s">
        <v>524</v>
      </c>
      <c r="H1896" s="0" t="n">
        <v>3.12333333</v>
      </c>
      <c r="I1896" s="0" t="n">
        <v>20.65</v>
      </c>
      <c r="J1896" s="82" t="s">
        <v>528</v>
      </c>
      <c r="K1896" s="83" t="n">
        <v>18.74</v>
      </c>
      <c r="L1896" s="0" t="n">
        <v>426</v>
      </c>
      <c r="M1896" s="0" t="n">
        <v>344</v>
      </c>
      <c r="N1896" s="0" t="n">
        <v>1.238372</v>
      </c>
      <c r="O1896" s="0" t="n">
        <v>12</v>
      </c>
      <c r="P1896" s="0" t="n">
        <v>6</v>
      </c>
      <c r="Q1896" s="82" t="s">
        <v>527</v>
      </c>
      <c r="U1896" s="0" t="str">
        <f aca="false">IF(C1896="","",IF(COUNTIF(Campaigns!$A$7:$A$300,C1896)&gt;0,"✓",IF(N(K1896)=0,"– no spend","⚠ add to Campaigns tab")))</f>
        <v>✓</v>
      </c>
      <c r="V1896" s="83" t="n">
        <f aca="false">IF(K1896="","",K1896*IF(Settings!$B$22=Settings!$C$6,1,IF(Settings!$B$22="USD",1/INDEX(Settings!$B$29:$B$40,MONTH(A1896)),INDEX(Settings!$B$29:$B$40,MONTH(A1896)))))</f>
        <v>18.74</v>
      </c>
    </row>
    <row r="1897" customFormat="false" ht="15" hidden="false" customHeight="false" outlineLevel="0" collapsed="false">
      <c r="A1897" s="81" t="n">
        <v>46287</v>
      </c>
      <c r="B1897" s="81" t="n">
        <v>46287</v>
      </c>
      <c r="C1897" s="82" t="s">
        <v>173</v>
      </c>
      <c r="D1897" s="82" t="s">
        <v>530</v>
      </c>
      <c r="E1897" s="82" t="s">
        <v>529</v>
      </c>
      <c r="F1897" s="0" t="n">
        <v>2</v>
      </c>
      <c r="G1897" s="82" t="s">
        <v>524</v>
      </c>
      <c r="H1897" s="0" t="n">
        <v>12.925</v>
      </c>
      <c r="I1897" s="0" t="n">
        <v>25.65</v>
      </c>
      <c r="J1897" s="82" t="s">
        <v>528</v>
      </c>
      <c r="K1897" s="83" t="n">
        <v>25.85</v>
      </c>
      <c r="L1897" s="0" t="n">
        <v>636</v>
      </c>
      <c r="M1897" s="0" t="n">
        <v>535</v>
      </c>
      <c r="N1897" s="0" t="n">
        <v>1.188785</v>
      </c>
      <c r="O1897" s="0" t="n">
        <v>9</v>
      </c>
      <c r="P1897" s="0" t="n">
        <v>2</v>
      </c>
      <c r="Q1897" s="82" t="s">
        <v>527</v>
      </c>
      <c r="U1897" s="0" t="str">
        <f aca="false">IF(C1897="","",IF(COUNTIF(Campaigns!$A$7:$A$300,C1897)&gt;0,"✓",IF(N(K1897)=0,"– no spend","⚠ add to Campaigns tab")))</f>
        <v>✓</v>
      </c>
      <c r="V1897" s="83" t="n">
        <f aca="false">IF(K1897="","",K1897*IF(Settings!$B$22=Settings!$C$6,1,IF(Settings!$B$22="USD",1/INDEX(Settings!$B$29:$B$40,MONTH(A1897)),INDEX(Settings!$B$29:$B$40,MONTH(A1897)))))</f>
        <v>25.85</v>
      </c>
    </row>
    <row r="1898" customFormat="false" ht="15" hidden="false" customHeight="false" outlineLevel="0" collapsed="false">
      <c r="A1898" s="81" t="n">
        <v>46287</v>
      </c>
      <c r="B1898" s="81" t="n">
        <v>46287</v>
      </c>
      <c r="C1898" s="82" t="s">
        <v>178</v>
      </c>
      <c r="D1898" s="82" t="s">
        <v>530</v>
      </c>
      <c r="E1898" s="82" t="s">
        <v>529</v>
      </c>
      <c r="I1898" s="0" t="n">
        <v>15.48</v>
      </c>
      <c r="J1898" s="82" t="s">
        <v>528</v>
      </c>
      <c r="K1898" s="83" t="n">
        <v>14.54</v>
      </c>
      <c r="L1898" s="0" t="n">
        <v>317</v>
      </c>
      <c r="M1898" s="0" t="n">
        <v>292</v>
      </c>
      <c r="N1898" s="0" t="n">
        <v>1.085616</v>
      </c>
      <c r="O1898" s="0" t="n">
        <v>4</v>
      </c>
      <c r="Q1898" s="82" t="s">
        <v>527</v>
      </c>
      <c r="U1898" s="0" t="str">
        <f aca="false">IF(C1898="","",IF(COUNTIF(Campaigns!$A$7:$A$300,C1898)&gt;0,"✓",IF(N(K1898)=0,"– no spend","⚠ add to Campaigns tab")))</f>
        <v>✓</v>
      </c>
      <c r="V1898" s="83" t="n">
        <f aca="false">IF(K1898="","",K1898*IF(Settings!$B$22=Settings!$C$6,1,IF(Settings!$B$22="USD",1/INDEX(Settings!$B$29:$B$40,MONTH(A1898)),INDEX(Settings!$B$29:$B$40,MONTH(A1898)))))</f>
        <v>14.54</v>
      </c>
    </row>
    <row r="1899" customFormat="false" ht="15" hidden="false" customHeight="false" outlineLevel="0" collapsed="false">
      <c r="A1899" s="81" t="n">
        <v>46287</v>
      </c>
      <c r="B1899" s="81" t="n">
        <v>46287</v>
      </c>
      <c r="C1899" s="82" t="s">
        <v>176</v>
      </c>
      <c r="D1899" s="82" t="s">
        <v>530</v>
      </c>
      <c r="E1899" s="82" t="s">
        <v>529</v>
      </c>
      <c r="I1899" s="0" t="n">
        <v>10.32</v>
      </c>
      <c r="J1899" s="82" t="s">
        <v>528</v>
      </c>
      <c r="K1899" s="83" t="n">
        <v>7.84</v>
      </c>
      <c r="L1899" s="0" t="n">
        <v>220</v>
      </c>
      <c r="M1899" s="0" t="n">
        <v>200</v>
      </c>
      <c r="N1899" s="0" t="n">
        <v>1.1</v>
      </c>
      <c r="O1899" s="0" t="n">
        <v>4</v>
      </c>
      <c r="Q1899" s="82" t="s">
        <v>527</v>
      </c>
      <c r="U1899" s="0" t="str">
        <f aca="false">IF(C1899="","",IF(COUNTIF(Campaigns!$A$7:$A$300,C1899)&gt;0,"✓",IF(N(K1899)=0,"– no spend","⚠ add to Campaigns tab")))</f>
        <v>✓</v>
      </c>
      <c r="V1899" s="83" t="n">
        <f aca="false">IF(K1899="","",K1899*IF(Settings!$B$22=Settings!$C$6,1,IF(Settings!$B$22="USD",1/INDEX(Settings!$B$29:$B$40,MONTH(A1899)),INDEX(Settings!$B$29:$B$40,MONTH(A1899)))))</f>
        <v>7.84</v>
      </c>
    </row>
    <row r="1900" customFormat="false" ht="15" hidden="false" customHeight="false" outlineLevel="0" collapsed="false">
      <c r="A1900" s="81" t="n">
        <v>46287</v>
      </c>
      <c r="B1900" s="81" t="n">
        <v>46287</v>
      </c>
      <c r="C1900" s="82" t="s">
        <v>184</v>
      </c>
      <c r="D1900" s="82" t="s">
        <v>530</v>
      </c>
      <c r="E1900" s="82" t="s">
        <v>532</v>
      </c>
      <c r="F1900" s="0" t="n">
        <v>41</v>
      </c>
      <c r="G1900" s="82" t="s">
        <v>535</v>
      </c>
      <c r="H1900" s="0" t="n">
        <v>0.15902439</v>
      </c>
      <c r="I1900" s="82" t="s">
        <v>525</v>
      </c>
      <c r="J1900" s="82" t="s">
        <v>526</v>
      </c>
      <c r="K1900" s="83" t="n">
        <v>6.52</v>
      </c>
      <c r="L1900" s="0" t="n">
        <v>1872</v>
      </c>
      <c r="M1900" s="0" t="n">
        <v>1872</v>
      </c>
      <c r="N1900" s="0" t="n">
        <v>1</v>
      </c>
      <c r="O1900" s="0" t="n">
        <v>41</v>
      </c>
      <c r="Q1900" s="82" t="s">
        <v>527</v>
      </c>
      <c r="U1900" s="0" t="str">
        <f aca="false">IF(C1900="","",IF(COUNTIF(Campaigns!$A$7:$A$300,C1900)&gt;0,"✓",IF(N(K1900)=0,"– no spend","⚠ add to Campaigns tab")))</f>
        <v>✓</v>
      </c>
      <c r="V1900" s="83" t="n">
        <f aca="false">IF(K1900="","",K1900*IF(Settings!$B$22=Settings!$C$6,1,IF(Settings!$B$22="USD",1/INDEX(Settings!$B$29:$B$40,MONTH(A1900)),INDEX(Settings!$B$29:$B$40,MONTH(A1900)))))</f>
        <v>6.52</v>
      </c>
    </row>
    <row r="1901" customFormat="false" ht="15" hidden="false" customHeight="false" outlineLevel="0" collapsed="false">
      <c r="A1901" s="81" t="n">
        <v>46287</v>
      </c>
      <c r="B1901" s="81" t="n">
        <v>46287</v>
      </c>
      <c r="C1901" s="82" t="s">
        <v>169</v>
      </c>
      <c r="D1901" s="82" t="s">
        <v>530</v>
      </c>
      <c r="E1901" s="82" t="s">
        <v>529</v>
      </c>
      <c r="F1901" s="0" t="n">
        <v>3</v>
      </c>
      <c r="G1901" s="82" t="s">
        <v>531</v>
      </c>
      <c r="H1901" s="0" t="n">
        <v>14.78</v>
      </c>
      <c r="I1901" s="0" t="n">
        <v>41.29</v>
      </c>
      <c r="J1901" s="82" t="s">
        <v>528</v>
      </c>
      <c r="K1901" s="83" t="n">
        <v>44.34</v>
      </c>
      <c r="L1901" s="0" t="n">
        <v>2667</v>
      </c>
      <c r="M1901" s="0" t="n">
        <v>1709</v>
      </c>
      <c r="N1901" s="0" t="n">
        <v>1.560562</v>
      </c>
      <c r="O1901" s="0" t="n">
        <v>28</v>
      </c>
      <c r="P1901" s="0" t="n">
        <v>3</v>
      </c>
      <c r="Q1901" s="82" t="s">
        <v>527</v>
      </c>
      <c r="U1901" s="0" t="str">
        <f aca="false">IF(C1901="","",IF(COUNTIF(Campaigns!$A$7:$A$300,C1901)&gt;0,"✓",IF(N(K1901)=0,"– no spend","⚠ add to Campaigns tab")))</f>
        <v>✓</v>
      </c>
      <c r="V1901" s="83" t="n">
        <f aca="false">IF(K1901="","",K1901*IF(Settings!$B$22=Settings!$C$6,1,IF(Settings!$B$22="USD",1/INDEX(Settings!$B$29:$B$40,MONTH(A1901)),INDEX(Settings!$B$29:$B$40,MONTH(A1901)))))</f>
        <v>44.34</v>
      </c>
    </row>
    <row r="1902" customFormat="false" ht="15" hidden="false" customHeight="false" outlineLevel="0" collapsed="false">
      <c r="A1902" s="81" t="n">
        <v>46287</v>
      </c>
      <c r="B1902" s="81" t="n">
        <v>46287</v>
      </c>
      <c r="C1902" s="82" t="s">
        <v>181</v>
      </c>
      <c r="D1902" s="82" t="s">
        <v>530</v>
      </c>
      <c r="E1902" s="82" t="s">
        <v>529</v>
      </c>
      <c r="I1902" s="0" t="n">
        <v>10.32</v>
      </c>
      <c r="J1902" s="82" t="s">
        <v>528</v>
      </c>
      <c r="K1902" s="83" t="n">
        <v>9.97</v>
      </c>
      <c r="L1902" s="0" t="n">
        <v>559</v>
      </c>
      <c r="M1902" s="0" t="n">
        <v>502</v>
      </c>
      <c r="N1902" s="0" t="n">
        <v>1.113546</v>
      </c>
      <c r="O1902" s="0" t="n">
        <v>7</v>
      </c>
      <c r="Q1902" s="82" t="s">
        <v>527</v>
      </c>
      <c r="U1902" s="0" t="str">
        <f aca="false">IF(C1902="","",IF(COUNTIF(Campaigns!$A$7:$A$300,C1902)&gt;0,"✓",IF(N(K1902)=0,"– no spend","⚠ add to Campaigns tab")))</f>
        <v>✓</v>
      </c>
      <c r="V1902" s="83" t="n">
        <f aca="false">IF(K1902="","",K1902*IF(Settings!$B$22=Settings!$C$6,1,IF(Settings!$B$22="USD",1/INDEX(Settings!$B$29:$B$40,MONTH(A1902)),INDEX(Settings!$B$29:$B$40,MONTH(A1902)))))</f>
        <v>9.97</v>
      </c>
    </row>
    <row r="1903" customFormat="false" ht="15" hidden="false" customHeight="false" outlineLevel="0" collapsed="false">
      <c r="A1903" s="81" t="n">
        <v>46288</v>
      </c>
      <c r="B1903" s="81" t="n">
        <v>46288</v>
      </c>
      <c r="C1903" s="82" t="s">
        <v>174</v>
      </c>
      <c r="D1903" s="82" t="s">
        <v>536</v>
      </c>
      <c r="E1903" s="82" t="s">
        <v>532</v>
      </c>
      <c r="F1903" s="0" t="n">
        <v>5095</v>
      </c>
      <c r="G1903" s="82" t="s">
        <v>535</v>
      </c>
      <c r="H1903" s="0" t="n">
        <v>0.03495976</v>
      </c>
      <c r="I1903" s="82" t="s">
        <v>525</v>
      </c>
      <c r="J1903" s="82" t="s">
        <v>526</v>
      </c>
      <c r="K1903" s="83" t="n">
        <v>178.12</v>
      </c>
      <c r="L1903" s="0" t="n">
        <v>323704</v>
      </c>
      <c r="M1903" s="0" t="n">
        <v>234820</v>
      </c>
      <c r="N1903" s="0" t="n">
        <v>1.37852</v>
      </c>
      <c r="O1903" s="0" t="n">
        <v>5058</v>
      </c>
      <c r="Q1903" s="82" t="s">
        <v>537</v>
      </c>
      <c r="U1903" s="0" t="str">
        <f aca="false">IF(C1903="","",IF(COUNTIF(Campaigns!$A$7:$A$300,C1903)&gt;0,"✓",IF(N(K1903)=0,"– no spend","⚠ add to Campaigns tab")))</f>
        <v>✓</v>
      </c>
      <c r="V1903" s="83" t="n">
        <f aca="false">IF(K1903="","",K1903*IF(Settings!$B$22=Settings!$C$6,1,IF(Settings!$B$22="USD",1/INDEX(Settings!$B$29:$B$40,MONTH(A1903)),INDEX(Settings!$B$29:$B$40,MONTH(A1903)))))</f>
        <v>178.12</v>
      </c>
    </row>
    <row r="1904" customFormat="false" ht="15" hidden="false" customHeight="false" outlineLevel="0" collapsed="false">
      <c r="A1904" s="81" t="n">
        <v>46288</v>
      </c>
      <c r="B1904" s="81" t="n">
        <v>46288</v>
      </c>
      <c r="C1904" s="82" t="s">
        <v>177</v>
      </c>
      <c r="D1904" s="82" t="s">
        <v>530</v>
      </c>
      <c r="E1904" s="82" t="s">
        <v>529</v>
      </c>
      <c r="F1904" s="0" t="n">
        <v>1</v>
      </c>
      <c r="G1904" s="82" t="s">
        <v>524</v>
      </c>
      <c r="H1904" s="0" t="n">
        <v>18.53</v>
      </c>
      <c r="I1904" s="0" t="n">
        <v>20.65</v>
      </c>
      <c r="J1904" s="82" t="s">
        <v>528</v>
      </c>
      <c r="K1904" s="83" t="n">
        <v>18.53</v>
      </c>
      <c r="L1904" s="0" t="n">
        <v>1960</v>
      </c>
      <c r="M1904" s="0" t="n">
        <v>1554</v>
      </c>
      <c r="N1904" s="0" t="n">
        <v>1.261261</v>
      </c>
      <c r="O1904" s="0" t="n">
        <v>25</v>
      </c>
      <c r="P1904" s="0" t="n">
        <v>1</v>
      </c>
      <c r="Q1904" s="82" t="s">
        <v>527</v>
      </c>
      <c r="U1904" s="0" t="str">
        <f aca="false">IF(C1904="","",IF(COUNTIF(Campaigns!$A$7:$A$300,C1904)&gt;0,"✓",IF(N(K1904)=0,"– no spend","⚠ add to Campaigns tab")))</f>
        <v>✓</v>
      </c>
      <c r="V1904" s="83" t="n">
        <f aca="false">IF(K1904="","",K1904*IF(Settings!$B$22=Settings!$C$6,1,IF(Settings!$B$22="USD",1/INDEX(Settings!$B$29:$B$40,MONTH(A1904)),INDEX(Settings!$B$29:$B$40,MONTH(A1904)))))</f>
        <v>18.53</v>
      </c>
    </row>
    <row r="1905" customFormat="false" ht="15" hidden="false" customHeight="false" outlineLevel="0" collapsed="false">
      <c r="A1905" s="81" t="n">
        <v>46288</v>
      </c>
      <c r="B1905" s="81" t="n">
        <v>46288</v>
      </c>
      <c r="C1905" s="82" t="s">
        <v>180</v>
      </c>
      <c r="D1905" s="82" t="s">
        <v>530</v>
      </c>
      <c r="E1905" s="82" t="s">
        <v>529</v>
      </c>
      <c r="F1905" s="0" t="n">
        <v>2</v>
      </c>
      <c r="G1905" s="82" t="s">
        <v>524</v>
      </c>
      <c r="H1905" s="0" t="n">
        <v>5.135</v>
      </c>
      <c r="I1905" s="0" t="n">
        <v>10.32</v>
      </c>
      <c r="J1905" s="82" t="s">
        <v>528</v>
      </c>
      <c r="K1905" s="83" t="n">
        <v>10.27</v>
      </c>
      <c r="L1905" s="0" t="n">
        <v>639</v>
      </c>
      <c r="M1905" s="0" t="n">
        <v>537</v>
      </c>
      <c r="N1905" s="0" t="n">
        <v>1.189944</v>
      </c>
      <c r="O1905" s="0" t="n">
        <v>4</v>
      </c>
      <c r="P1905" s="0" t="n">
        <v>2</v>
      </c>
      <c r="Q1905" s="82" t="s">
        <v>527</v>
      </c>
      <c r="U1905" s="0" t="str">
        <f aca="false">IF(C1905="","",IF(COUNTIF(Campaigns!$A$7:$A$300,C1905)&gt;0,"✓",IF(N(K1905)=0,"– no spend","⚠ add to Campaigns tab")))</f>
        <v>✓</v>
      </c>
      <c r="V1905" s="83" t="n">
        <f aca="false">IF(K1905="","",K1905*IF(Settings!$B$22=Settings!$C$6,1,IF(Settings!$B$22="USD",1/INDEX(Settings!$B$29:$B$40,MONTH(A1905)),INDEX(Settings!$B$29:$B$40,MONTH(A1905)))))</f>
        <v>10.27</v>
      </c>
    </row>
    <row r="1906" customFormat="false" ht="15" hidden="false" customHeight="false" outlineLevel="0" collapsed="false">
      <c r="A1906" s="81" t="n">
        <v>46288</v>
      </c>
      <c r="B1906" s="81" t="n">
        <v>46288</v>
      </c>
      <c r="C1906" s="82" t="s">
        <v>172</v>
      </c>
      <c r="D1906" s="82" t="s">
        <v>530</v>
      </c>
      <c r="E1906" s="82" t="s">
        <v>529</v>
      </c>
      <c r="I1906" s="0" t="n">
        <v>20.65</v>
      </c>
      <c r="J1906" s="82" t="s">
        <v>528</v>
      </c>
      <c r="K1906" s="83" t="n">
        <v>16.61</v>
      </c>
      <c r="L1906" s="0" t="n">
        <v>406</v>
      </c>
      <c r="M1906" s="0" t="n">
        <v>350</v>
      </c>
      <c r="N1906" s="0" t="n">
        <v>1.16</v>
      </c>
      <c r="O1906" s="0" t="n">
        <v>5</v>
      </c>
      <c r="Q1906" s="82" t="s">
        <v>527</v>
      </c>
      <c r="U1906" s="0" t="str">
        <f aca="false">IF(C1906="","",IF(COUNTIF(Campaigns!$A$7:$A$300,C1906)&gt;0,"✓",IF(N(K1906)=0,"– no spend","⚠ add to Campaigns tab")))</f>
        <v>✓</v>
      </c>
      <c r="V1906" s="83" t="n">
        <f aca="false">IF(K1906="","",K1906*IF(Settings!$B$22=Settings!$C$6,1,IF(Settings!$B$22="USD",1/INDEX(Settings!$B$29:$B$40,MONTH(A1906)),INDEX(Settings!$B$29:$B$40,MONTH(A1906)))))</f>
        <v>16.61</v>
      </c>
    </row>
    <row r="1907" customFormat="false" ht="15" hidden="false" customHeight="false" outlineLevel="0" collapsed="false">
      <c r="A1907" s="81" t="n">
        <v>46288</v>
      </c>
      <c r="B1907" s="81" t="n">
        <v>46288</v>
      </c>
      <c r="C1907" s="82" t="s">
        <v>173</v>
      </c>
      <c r="D1907" s="82" t="s">
        <v>530</v>
      </c>
      <c r="E1907" s="82" t="s">
        <v>529</v>
      </c>
      <c r="F1907" s="0" t="n">
        <v>2</v>
      </c>
      <c r="G1907" s="82" t="s">
        <v>524</v>
      </c>
      <c r="H1907" s="0" t="n">
        <v>11.915</v>
      </c>
      <c r="I1907" s="0" t="n">
        <v>25.65</v>
      </c>
      <c r="J1907" s="82" t="s">
        <v>528</v>
      </c>
      <c r="K1907" s="83" t="n">
        <v>23.83</v>
      </c>
      <c r="L1907" s="0" t="n">
        <v>529</v>
      </c>
      <c r="M1907" s="0" t="n">
        <v>475</v>
      </c>
      <c r="N1907" s="0" t="n">
        <v>1.113684</v>
      </c>
      <c r="O1907" s="0" t="n">
        <v>13</v>
      </c>
      <c r="P1907" s="0" t="n">
        <v>2</v>
      </c>
      <c r="Q1907" s="82" t="s">
        <v>527</v>
      </c>
      <c r="U1907" s="0" t="str">
        <f aca="false">IF(C1907="","",IF(COUNTIF(Campaigns!$A$7:$A$300,C1907)&gt;0,"✓",IF(N(K1907)=0,"– no spend","⚠ add to Campaigns tab")))</f>
        <v>✓</v>
      </c>
      <c r="V1907" s="83" t="n">
        <f aca="false">IF(K1907="","",K1907*IF(Settings!$B$22=Settings!$C$6,1,IF(Settings!$B$22="USD",1/INDEX(Settings!$B$29:$B$40,MONTH(A1907)),INDEX(Settings!$B$29:$B$40,MONTH(A1907)))))</f>
        <v>23.83</v>
      </c>
    </row>
    <row r="1908" customFormat="false" ht="15" hidden="false" customHeight="false" outlineLevel="0" collapsed="false">
      <c r="A1908" s="81" t="n">
        <v>46288</v>
      </c>
      <c r="B1908" s="81" t="n">
        <v>46288</v>
      </c>
      <c r="C1908" s="82" t="s">
        <v>178</v>
      </c>
      <c r="D1908" s="82" t="s">
        <v>530</v>
      </c>
      <c r="E1908" s="82" t="s">
        <v>529</v>
      </c>
      <c r="F1908" s="0" t="n">
        <v>2</v>
      </c>
      <c r="G1908" s="82" t="s">
        <v>524</v>
      </c>
      <c r="H1908" s="0" t="n">
        <v>7.685</v>
      </c>
      <c r="I1908" s="0" t="n">
        <v>15.48</v>
      </c>
      <c r="J1908" s="82" t="s">
        <v>528</v>
      </c>
      <c r="K1908" s="83" t="n">
        <v>15.37</v>
      </c>
      <c r="L1908" s="0" t="n">
        <v>302</v>
      </c>
      <c r="M1908" s="0" t="n">
        <v>279</v>
      </c>
      <c r="N1908" s="0" t="n">
        <v>1.082437</v>
      </c>
      <c r="O1908" s="0" t="n">
        <v>9</v>
      </c>
      <c r="P1908" s="0" t="n">
        <v>2</v>
      </c>
      <c r="Q1908" s="82" t="s">
        <v>527</v>
      </c>
      <c r="U1908" s="0" t="str">
        <f aca="false">IF(C1908="","",IF(COUNTIF(Campaigns!$A$7:$A$300,C1908)&gt;0,"✓",IF(N(K1908)=0,"– no spend","⚠ add to Campaigns tab")))</f>
        <v>✓</v>
      </c>
      <c r="V1908" s="83" t="n">
        <f aca="false">IF(K1908="","",K1908*IF(Settings!$B$22=Settings!$C$6,1,IF(Settings!$B$22="USD",1/INDEX(Settings!$B$29:$B$40,MONTH(A1908)),INDEX(Settings!$B$29:$B$40,MONTH(A1908)))))</f>
        <v>15.37</v>
      </c>
    </row>
    <row r="1909" customFormat="false" ht="15" hidden="false" customHeight="false" outlineLevel="0" collapsed="false">
      <c r="A1909" s="81" t="n">
        <v>46288</v>
      </c>
      <c r="B1909" s="81" t="n">
        <v>46288</v>
      </c>
      <c r="C1909" s="82" t="s">
        <v>176</v>
      </c>
      <c r="D1909" s="82" t="s">
        <v>530</v>
      </c>
      <c r="E1909" s="82" t="s">
        <v>529</v>
      </c>
      <c r="I1909" s="0" t="n">
        <v>10.32</v>
      </c>
      <c r="J1909" s="82" t="s">
        <v>528</v>
      </c>
      <c r="K1909" s="83" t="n">
        <v>7.55</v>
      </c>
      <c r="L1909" s="0" t="n">
        <v>286</v>
      </c>
      <c r="M1909" s="0" t="n">
        <v>254</v>
      </c>
      <c r="N1909" s="0" t="n">
        <v>1.125984</v>
      </c>
      <c r="O1909" s="0" t="n">
        <v>2</v>
      </c>
      <c r="Q1909" s="82" t="s">
        <v>527</v>
      </c>
      <c r="U1909" s="0" t="str">
        <f aca="false">IF(C1909="","",IF(COUNTIF(Campaigns!$A$7:$A$300,C1909)&gt;0,"✓",IF(N(K1909)=0,"– no spend","⚠ add to Campaigns tab")))</f>
        <v>✓</v>
      </c>
      <c r="V1909" s="83" t="n">
        <f aca="false">IF(K1909="","",K1909*IF(Settings!$B$22=Settings!$C$6,1,IF(Settings!$B$22="USD",1/INDEX(Settings!$B$29:$B$40,MONTH(A1909)),INDEX(Settings!$B$29:$B$40,MONTH(A1909)))))</f>
        <v>7.55</v>
      </c>
    </row>
    <row r="1910" customFormat="false" ht="15" hidden="false" customHeight="false" outlineLevel="0" collapsed="false">
      <c r="A1910" s="81" t="n">
        <v>46288</v>
      </c>
      <c r="B1910" s="81" t="n">
        <v>46288</v>
      </c>
      <c r="C1910" s="82" t="s">
        <v>184</v>
      </c>
      <c r="D1910" s="82" t="s">
        <v>530</v>
      </c>
      <c r="E1910" s="82" t="s">
        <v>532</v>
      </c>
      <c r="F1910" s="0" t="n">
        <v>37</v>
      </c>
      <c r="G1910" s="82" t="s">
        <v>535</v>
      </c>
      <c r="H1910" s="0" t="n">
        <v>0.18189189</v>
      </c>
      <c r="I1910" s="82" t="s">
        <v>525</v>
      </c>
      <c r="J1910" s="82" t="s">
        <v>526</v>
      </c>
      <c r="K1910" s="83" t="n">
        <v>6.73</v>
      </c>
      <c r="L1910" s="0" t="n">
        <v>1812</v>
      </c>
      <c r="M1910" s="0" t="n">
        <v>1768</v>
      </c>
      <c r="N1910" s="0" t="n">
        <v>1.024887</v>
      </c>
      <c r="O1910" s="0" t="n">
        <v>37</v>
      </c>
      <c r="Q1910" s="82" t="s">
        <v>527</v>
      </c>
      <c r="U1910" s="0" t="str">
        <f aca="false">IF(C1910="","",IF(COUNTIF(Campaigns!$A$7:$A$300,C1910)&gt;0,"✓",IF(N(K1910)=0,"– no spend","⚠ add to Campaigns tab")))</f>
        <v>✓</v>
      </c>
      <c r="V1910" s="83" t="n">
        <f aca="false">IF(K1910="","",K1910*IF(Settings!$B$22=Settings!$C$6,1,IF(Settings!$B$22="USD",1/INDEX(Settings!$B$29:$B$40,MONTH(A1910)),INDEX(Settings!$B$29:$B$40,MONTH(A1910)))))</f>
        <v>6.73</v>
      </c>
    </row>
    <row r="1911" customFormat="false" ht="15" hidden="false" customHeight="false" outlineLevel="0" collapsed="false">
      <c r="A1911" s="81" t="n">
        <v>46288</v>
      </c>
      <c r="B1911" s="81" t="n">
        <v>46288</v>
      </c>
      <c r="C1911" s="82" t="s">
        <v>169</v>
      </c>
      <c r="D1911" s="82" t="s">
        <v>530</v>
      </c>
      <c r="E1911" s="82" t="s">
        <v>529</v>
      </c>
      <c r="F1911" s="0" t="n">
        <v>5</v>
      </c>
      <c r="G1911" s="82" t="s">
        <v>531</v>
      </c>
      <c r="H1911" s="0" t="n">
        <v>8.298</v>
      </c>
      <c r="I1911" s="0" t="n">
        <v>41.29</v>
      </c>
      <c r="J1911" s="82" t="s">
        <v>528</v>
      </c>
      <c r="K1911" s="83" t="n">
        <v>41.49</v>
      </c>
      <c r="L1911" s="0" t="n">
        <v>2400</v>
      </c>
      <c r="M1911" s="0" t="n">
        <v>1634</v>
      </c>
      <c r="N1911" s="0" t="n">
        <v>1.468788</v>
      </c>
      <c r="O1911" s="0" t="n">
        <v>32</v>
      </c>
      <c r="P1911" s="0" t="n">
        <v>5</v>
      </c>
      <c r="Q1911" s="82" t="s">
        <v>527</v>
      </c>
      <c r="U1911" s="0" t="str">
        <f aca="false">IF(C1911="","",IF(COUNTIF(Campaigns!$A$7:$A$300,C1911)&gt;0,"✓",IF(N(K1911)=0,"– no spend","⚠ add to Campaigns tab")))</f>
        <v>✓</v>
      </c>
      <c r="V1911" s="83" t="n">
        <f aca="false">IF(K1911="","",K1911*IF(Settings!$B$22=Settings!$C$6,1,IF(Settings!$B$22="USD",1/INDEX(Settings!$B$29:$B$40,MONTH(A1911)),INDEX(Settings!$B$29:$B$40,MONTH(A1911)))))</f>
        <v>41.49</v>
      </c>
    </row>
    <row r="1912" customFormat="false" ht="15" hidden="false" customHeight="false" outlineLevel="0" collapsed="false">
      <c r="A1912" s="81" t="n">
        <v>46288</v>
      </c>
      <c r="B1912" s="81" t="n">
        <v>46288</v>
      </c>
      <c r="C1912" s="82" t="s">
        <v>181</v>
      </c>
      <c r="D1912" s="82" t="s">
        <v>530</v>
      </c>
      <c r="E1912" s="82" t="s">
        <v>529</v>
      </c>
      <c r="I1912" s="0" t="n">
        <v>10.32</v>
      </c>
      <c r="J1912" s="82" t="s">
        <v>528</v>
      </c>
      <c r="K1912" s="83" t="n">
        <v>8.49</v>
      </c>
      <c r="L1912" s="0" t="n">
        <v>455</v>
      </c>
      <c r="M1912" s="0" t="n">
        <v>411</v>
      </c>
      <c r="N1912" s="0" t="n">
        <v>1.107056</v>
      </c>
      <c r="O1912" s="0" t="n">
        <v>6</v>
      </c>
      <c r="Q1912" s="82" t="s">
        <v>527</v>
      </c>
      <c r="U1912" s="0" t="str">
        <f aca="false">IF(C1912="","",IF(COUNTIF(Campaigns!$A$7:$A$300,C1912)&gt;0,"✓",IF(N(K1912)=0,"– no spend","⚠ add to Campaigns tab")))</f>
        <v>✓</v>
      </c>
      <c r="V1912" s="83" t="n">
        <f aca="false">IF(K1912="","",K1912*IF(Settings!$B$22=Settings!$C$6,1,IF(Settings!$B$22="USD",1/INDEX(Settings!$B$29:$B$40,MONTH(A1912)),INDEX(Settings!$B$29:$B$40,MONTH(A1912)))))</f>
        <v>8.49</v>
      </c>
    </row>
    <row r="1913" customFormat="false" ht="15" hidden="false" customHeight="false" outlineLevel="0" collapsed="false">
      <c r="A1913" s="81" t="n">
        <v>46289</v>
      </c>
      <c r="B1913" s="81" t="n">
        <v>46289</v>
      </c>
      <c r="C1913" s="82" t="s">
        <v>174</v>
      </c>
      <c r="D1913" s="82" t="s">
        <v>536</v>
      </c>
      <c r="E1913" s="82" t="s">
        <v>532</v>
      </c>
      <c r="F1913" s="0" t="n">
        <v>4358</v>
      </c>
      <c r="G1913" s="82" t="s">
        <v>535</v>
      </c>
      <c r="H1913" s="0" t="n">
        <v>0.03615649</v>
      </c>
      <c r="I1913" s="82" t="s">
        <v>525</v>
      </c>
      <c r="J1913" s="82" t="s">
        <v>526</v>
      </c>
      <c r="K1913" s="83" t="n">
        <v>157.57</v>
      </c>
      <c r="L1913" s="0" t="n">
        <v>286336</v>
      </c>
      <c r="M1913" s="0" t="n">
        <v>213555</v>
      </c>
      <c r="N1913" s="0" t="n">
        <v>1.340807</v>
      </c>
      <c r="O1913" s="0" t="n">
        <v>4304</v>
      </c>
      <c r="P1913" s="0" t="n">
        <v>2</v>
      </c>
      <c r="Q1913" s="82" t="s">
        <v>537</v>
      </c>
      <c r="U1913" s="0" t="str">
        <f aca="false">IF(C1913="","",IF(COUNTIF(Campaigns!$A$7:$A$300,C1913)&gt;0,"✓",IF(N(K1913)=0,"– no spend","⚠ add to Campaigns tab")))</f>
        <v>✓</v>
      </c>
      <c r="V1913" s="83" t="n">
        <f aca="false">IF(K1913="","",K1913*IF(Settings!$B$22=Settings!$C$6,1,IF(Settings!$B$22="USD",1/INDEX(Settings!$B$29:$B$40,MONTH(A1913)),INDEX(Settings!$B$29:$B$40,MONTH(A1913)))))</f>
        <v>157.57</v>
      </c>
    </row>
    <row r="1914" customFormat="false" ht="15" hidden="false" customHeight="false" outlineLevel="0" collapsed="false">
      <c r="A1914" s="81" t="n">
        <v>46289</v>
      </c>
      <c r="B1914" s="81" t="n">
        <v>46289</v>
      </c>
      <c r="C1914" s="82" t="s">
        <v>177</v>
      </c>
      <c r="D1914" s="82" t="s">
        <v>530</v>
      </c>
      <c r="E1914" s="82" t="s">
        <v>529</v>
      </c>
      <c r="F1914" s="0" t="n">
        <v>9</v>
      </c>
      <c r="G1914" s="82" t="s">
        <v>524</v>
      </c>
      <c r="H1914" s="0" t="n">
        <v>2.09555556</v>
      </c>
      <c r="I1914" s="0" t="n">
        <v>20.65</v>
      </c>
      <c r="J1914" s="82" t="s">
        <v>528</v>
      </c>
      <c r="K1914" s="83" t="n">
        <v>18.86</v>
      </c>
      <c r="L1914" s="0" t="n">
        <v>2084</v>
      </c>
      <c r="M1914" s="0" t="n">
        <v>1702</v>
      </c>
      <c r="N1914" s="0" t="n">
        <v>1.224442</v>
      </c>
      <c r="O1914" s="0" t="n">
        <v>24</v>
      </c>
      <c r="P1914" s="0" t="n">
        <v>9</v>
      </c>
      <c r="Q1914" s="82" t="s">
        <v>527</v>
      </c>
      <c r="U1914" s="0" t="str">
        <f aca="false">IF(C1914="","",IF(COUNTIF(Campaigns!$A$7:$A$300,C1914)&gt;0,"✓",IF(N(K1914)=0,"– no spend","⚠ add to Campaigns tab")))</f>
        <v>✓</v>
      </c>
      <c r="V1914" s="83" t="n">
        <f aca="false">IF(K1914="","",K1914*IF(Settings!$B$22=Settings!$C$6,1,IF(Settings!$B$22="USD",1/INDEX(Settings!$B$29:$B$40,MONTH(A1914)),INDEX(Settings!$B$29:$B$40,MONTH(A1914)))))</f>
        <v>18.86</v>
      </c>
    </row>
    <row r="1915" customFormat="false" ht="15" hidden="false" customHeight="false" outlineLevel="0" collapsed="false">
      <c r="A1915" s="81" t="n">
        <v>46289</v>
      </c>
      <c r="B1915" s="81" t="n">
        <v>46289</v>
      </c>
      <c r="C1915" s="82" t="s">
        <v>180</v>
      </c>
      <c r="D1915" s="82" t="s">
        <v>530</v>
      </c>
      <c r="E1915" s="82" t="s">
        <v>529</v>
      </c>
      <c r="I1915" s="0" t="n">
        <v>10.32</v>
      </c>
      <c r="J1915" s="82" t="s">
        <v>528</v>
      </c>
      <c r="K1915" s="83" t="n">
        <v>9.6</v>
      </c>
      <c r="L1915" s="0" t="n">
        <v>728</v>
      </c>
      <c r="M1915" s="0" t="n">
        <v>620</v>
      </c>
      <c r="N1915" s="0" t="n">
        <v>1.174194</v>
      </c>
      <c r="O1915" s="0" t="n">
        <v>11</v>
      </c>
      <c r="P1915" s="0" t="n">
        <v>1</v>
      </c>
      <c r="Q1915" s="82" t="s">
        <v>527</v>
      </c>
      <c r="U1915" s="0" t="str">
        <f aca="false">IF(C1915="","",IF(COUNTIF(Campaigns!$A$7:$A$300,C1915)&gt;0,"✓",IF(N(K1915)=0,"– no spend","⚠ add to Campaigns tab")))</f>
        <v>✓</v>
      </c>
      <c r="V1915" s="83" t="n">
        <f aca="false">IF(K1915="","",K1915*IF(Settings!$B$22=Settings!$C$6,1,IF(Settings!$B$22="USD",1/INDEX(Settings!$B$29:$B$40,MONTH(A1915)),INDEX(Settings!$B$29:$B$40,MONTH(A1915)))))</f>
        <v>9.6</v>
      </c>
    </row>
    <row r="1916" customFormat="false" ht="15" hidden="false" customHeight="false" outlineLevel="0" collapsed="false">
      <c r="A1916" s="81" t="n">
        <v>46289</v>
      </c>
      <c r="B1916" s="81" t="n">
        <v>46289</v>
      </c>
      <c r="C1916" s="82" t="s">
        <v>172</v>
      </c>
      <c r="D1916" s="82" t="s">
        <v>530</v>
      </c>
      <c r="E1916" s="82" t="s">
        <v>529</v>
      </c>
      <c r="F1916" s="0" t="n">
        <v>2</v>
      </c>
      <c r="G1916" s="82" t="s">
        <v>524</v>
      </c>
      <c r="H1916" s="0" t="n">
        <v>8.365</v>
      </c>
      <c r="I1916" s="0" t="n">
        <v>20.65</v>
      </c>
      <c r="J1916" s="82" t="s">
        <v>528</v>
      </c>
      <c r="K1916" s="83" t="n">
        <v>16.73</v>
      </c>
      <c r="L1916" s="0" t="n">
        <v>333</v>
      </c>
      <c r="M1916" s="0" t="n">
        <v>284</v>
      </c>
      <c r="N1916" s="0" t="n">
        <v>1.172535</v>
      </c>
      <c r="O1916" s="0" t="n">
        <v>9</v>
      </c>
      <c r="P1916" s="0" t="n">
        <v>2</v>
      </c>
      <c r="Q1916" s="82" t="s">
        <v>527</v>
      </c>
      <c r="U1916" s="0" t="str">
        <f aca="false">IF(C1916="","",IF(COUNTIF(Campaigns!$A$7:$A$300,C1916)&gt;0,"✓",IF(N(K1916)=0,"– no spend","⚠ add to Campaigns tab")))</f>
        <v>✓</v>
      </c>
      <c r="V1916" s="83" t="n">
        <f aca="false">IF(K1916="","",K1916*IF(Settings!$B$22=Settings!$C$6,1,IF(Settings!$B$22="USD",1/INDEX(Settings!$B$29:$B$40,MONTH(A1916)),INDEX(Settings!$B$29:$B$40,MONTH(A1916)))))</f>
        <v>16.73</v>
      </c>
    </row>
    <row r="1917" customFormat="false" ht="15" hidden="false" customHeight="false" outlineLevel="0" collapsed="false">
      <c r="A1917" s="81" t="n">
        <v>46289</v>
      </c>
      <c r="B1917" s="81" t="n">
        <v>46289</v>
      </c>
      <c r="C1917" s="82" t="s">
        <v>173</v>
      </c>
      <c r="D1917" s="82" t="s">
        <v>530</v>
      </c>
      <c r="E1917" s="82" t="s">
        <v>529</v>
      </c>
      <c r="F1917" s="0" t="n">
        <v>3</v>
      </c>
      <c r="G1917" s="82" t="s">
        <v>524</v>
      </c>
      <c r="H1917" s="0" t="n">
        <v>6.99666667</v>
      </c>
      <c r="I1917" s="0" t="n">
        <v>25.65</v>
      </c>
      <c r="J1917" s="82" t="s">
        <v>528</v>
      </c>
      <c r="K1917" s="83" t="n">
        <v>20.99</v>
      </c>
      <c r="L1917" s="0" t="n">
        <v>532</v>
      </c>
      <c r="M1917" s="0" t="n">
        <v>441</v>
      </c>
      <c r="N1917" s="0" t="n">
        <v>1.206349</v>
      </c>
      <c r="O1917" s="0" t="n">
        <v>9</v>
      </c>
      <c r="P1917" s="0" t="n">
        <v>3</v>
      </c>
      <c r="Q1917" s="82" t="s">
        <v>527</v>
      </c>
      <c r="U1917" s="0" t="str">
        <f aca="false">IF(C1917="","",IF(COUNTIF(Campaigns!$A$7:$A$300,C1917)&gt;0,"✓",IF(N(K1917)=0,"– no spend","⚠ add to Campaigns tab")))</f>
        <v>✓</v>
      </c>
      <c r="V1917" s="83" t="n">
        <f aca="false">IF(K1917="","",K1917*IF(Settings!$B$22=Settings!$C$6,1,IF(Settings!$B$22="USD",1/INDEX(Settings!$B$29:$B$40,MONTH(A1917)),INDEX(Settings!$B$29:$B$40,MONTH(A1917)))))</f>
        <v>20.99</v>
      </c>
    </row>
    <row r="1918" customFormat="false" ht="15" hidden="false" customHeight="false" outlineLevel="0" collapsed="false">
      <c r="A1918" s="81" t="n">
        <v>46289</v>
      </c>
      <c r="B1918" s="81" t="n">
        <v>46289</v>
      </c>
      <c r="C1918" s="82" t="s">
        <v>178</v>
      </c>
      <c r="D1918" s="82" t="s">
        <v>530</v>
      </c>
      <c r="E1918" s="82" t="s">
        <v>529</v>
      </c>
      <c r="I1918" s="0" t="n">
        <v>15.48</v>
      </c>
      <c r="J1918" s="82" t="s">
        <v>528</v>
      </c>
      <c r="K1918" s="83" t="n">
        <v>11.83</v>
      </c>
      <c r="L1918" s="0" t="n">
        <v>268</v>
      </c>
      <c r="M1918" s="0" t="n">
        <v>232</v>
      </c>
      <c r="N1918" s="0" t="n">
        <v>1.155172</v>
      </c>
      <c r="O1918" s="0" t="n">
        <v>4</v>
      </c>
      <c r="Q1918" s="82" t="s">
        <v>527</v>
      </c>
      <c r="U1918" s="0" t="str">
        <f aca="false">IF(C1918="","",IF(COUNTIF(Campaigns!$A$7:$A$300,C1918)&gt;0,"✓",IF(N(K1918)=0,"– no spend","⚠ add to Campaigns tab")))</f>
        <v>✓</v>
      </c>
      <c r="V1918" s="83" t="n">
        <f aca="false">IF(K1918="","",K1918*IF(Settings!$B$22=Settings!$C$6,1,IF(Settings!$B$22="USD",1/INDEX(Settings!$B$29:$B$40,MONTH(A1918)),INDEX(Settings!$B$29:$B$40,MONTH(A1918)))))</f>
        <v>11.83</v>
      </c>
    </row>
    <row r="1919" customFormat="false" ht="15" hidden="false" customHeight="false" outlineLevel="0" collapsed="false">
      <c r="A1919" s="81" t="n">
        <v>46289</v>
      </c>
      <c r="B1919" s="81" t="n">
        <v>46289</v>
      </c>
      <c r="C1919" s="82" t="s">
        <v>176</v>
      </c>
      <c r="D1919" s="82" t="s">
        <v>530</v>
      </c>
      <c r="E1919" s="82" t="s">
        <v>529</v>
      </c>
      <c r="I1919" s="0" t="n">
        <v>10.32</v>
      </c>
      <c r="J1919" s="82" t="s">
        <v>528</v>
      </c>
      <c r="K1919" s="83" t="n">
        <v>8.08</v>
      </c>
      <c r="L1919" s="0" t="n">
        <v>261</v>
      </c>
      <c r="M1919" s="0" t="n">
        <v>232</v>
      </c>
      <c r="N1919" s="0" t="n">
        <v>1.125</v>
      </c>
      <c r="O1919" s="0" t="n">
        <v>1</v>
      </c>
      <c r="Q1919" s="82" t="s">
        <v>527</v>
      </c>
      <c r="U1919" s="0" t="str">
        <f aca="false">IF(C1919="","",IF(COUNTIF(Campaigns!$A$7:$A$300,C1919)&gt;0,"✓",IF(N(K1919)=0,"– no spend","⚠ add to Campaigns tab")))</f>
        <v>✓</v>
      </c>
      <c r="V1919" s="83" t="n">
        <f aca="false">IF(K1919="","",K1919*IF(Settings!$B$22=Settings!$C$6,1,IF(Settings!$B$22="USD",1/INDEX(Settings!$B$29:$B$40,MONTH(A1919)),INDEX(Settings!$B$29:$B$40,MONTH(A1919)))))</f>
        <v>8.08</v>
      </c>
    </row>
    <row r="1920" customFormat="false" ht="15" hidden="false" customHeight="false" outlineLevel="0" collapsed="false">
      <c r="A1920" s="81" t="n">
        <v>46289</v>
      </c>
      <c r="B1920" s="81" t="n">
        <v>46289</v>
      </c>
      <c r="C1920" s="82" t="s">
        <v>184</v>
      </c>
      <c r="D1920" s="82" t="s">
        <v>530</v>
      </c>
      <c r="E1920" s="82" t="s">
        <v>532</v>
      </c>
      <c r="F1920" s="0" t="n">
        <v>18</v>
      </c>
      <c r="G1920" s="82" t="s">
        <v>535</v>
      </c>
      <c r="H1920" s="0" t="n">
        <v>0.15166667</v>
      </c>
      <c r="I1920" s="82" t="s">
        <v>525</v>
      </c>
      <c r="J1920" s="82" t="s">
        <v>526</v>
      </c>
      <c r="K1920" s="83" t="n">
        <v>2.73</v>
      </c>
      <c r="L1920" s="0" t="n">
        <v>816</v>
      </c>
      <c r="M1920" s="0" t="n">
        <v>813</v>
      </c>
      <c r="N1920" s="0" t="n">
        <v>1.00369</v>
      </c>
      <c r="O1920" s="0" t="n">
        <v>18</v>
      </c>
      <c r="Q1920" s="82" t="s">
        <v>527</v>
      </c>
      <c r="U1920" s="0" t="str">
        <f aca="false">IF(C1920="","",IF(COUNTIF(Campaigns!$A$7:$A$300,C1920)&gt;0,"✓",IF(N(K1920)=0,"– no spend","⚠ add to Campaigns tab")))</f>
        <v>✓</v>
      </c>
      <c r="V1920" s="83" t="n">
        <f aca="false">IF(K1920="","",K1920*IF(Settings!$B$22=Settings!$C$6,1,IF(Settings!$B$22="USD",1/INDEX(Settings!$B$29:$B$40,MONTH(A1920)),INDEX(Settings!$B$29:$B$40,MONTH(A1920)))))</f>
        <v>2.73</v>
      </c>
    </row>
    <row r="1921" customFormat="false" ht="15" hidden="false" customHeight="false" outlineLevel="0" collapsed="false">
      <c r="A1921" s="81" t="n">
        <v>46289</v>
      </c>
      <c r="B1921" s="81" t="n">
        <v>46289</v>
      </c>
      <c r="C1921" s="82" t="s">
        <v>169</v>
      </c>
      <c r="D1921" s="82" t="s">
        <v>530</v>
      </c>
      <c r="E1921" s="82" t="s">
        <v>529</v>
      </c>
      <c r="F1921" s="0" t="n">
        <v>1</v>
      </c>
      <c r="G1921" s="82" t="s">
        <v>531</v>
      </c>
      <c r="H1921" s="0" t="n">
        <v>42.67</v>
      </c>
      <c r="I1921" s="0" t="n">
        <v>41.29</v>
      </c>
      <c r="J1921" s="82" t="s">
        <v>528</v>
      </c>
      <c r="K1921" s="83" t="n">
        <v>42.67</v>
      </c>
      <c r="L1921" s="0" t="n">
        <v>2318</v>
      </c>
      <c r="M1921" s="0" t="n">
        <v>1533</v>
      </c>
      <c r="N1921" s="0" t="n">
        <v>1.512068</v>
      </c>
      <c r="O1921" s="0" t="n">
        <v>20</v>
      </c>
      <c r="P1921" s="0" t="n">
        <v>1</v>
      </c>
      <c r="Q1921" s="82" t="s">
        <v>527</v>
      </c>
      <c r="U1921" s="0" t="str">
        <f aca="false">IF(C1921="","",IF(COUNTIF(Campaigns!$A$7:$A$300,C1921)&gt;0,"✓",IF(N(K1921)=0,"– no spend","⚠ add to Campaigns tab")))</f>
        <v>✓</v>
      </c>
      <c r="V1921" s="83" t="n">
        <f aca="false">IF(K1921="","",K1921*IF(Settings!$B$22=Settings!$C$6,1,IF(Settings!$B$22="USD",1/INDEX(Settings!$B$29:$B$40,MONTH(A1921)),INDEX(Settings!$B$29:$B$40,MONTH(A1921)))))</f>
        <v>42.67</v>
      </c>
    </row>
    <row r="1922" customFormat="false" ht="15" hidden="false" customHeight="false" outlineLevel="0" collapsed="false">
      <c r="A1922" s="81" t="n">
        <v>46289</v>
      </c>
      <c r="B1922" s="81" t="n">
        <v>46289</v>
      </c>
      <c r="C1922" s="82" t="s">
        <v>181</v>
      </c>
      <c r="D1922" s="82" t="s">
        <v>530</v>
      </c>
      <c r="E1922" s="82" t="s">
        <v>529</v>
      </c>
      <c r="F1922" s="0" t="n">
        <v>1</v>
      </c>
      <c r="G1922" s="82" t="s">
        <v>524</v>
      </c>
      <c r="H1922" s="0" t="n">
        <v>7.09</v>
      </c>
      <c r="I1922" s="0" t="n">
        <v>10.32</v>
      </c>
      <c r="J1922" s="82" t="s">
        <v>528</v>
      </c>
      <c r="K1922" s="83" t="n">
        <v>7.09</v>
      </c>
      <c r="L1922" s="0" t="n">
        <v>569</v>
      </c>
      <c r="M1922" s="0" t="n">
        <v>492</v>
      </c>
      <c r="N1922" s="0" t="n">
        <v>1.156504</v>
      </c>
      <c r="O1922" s="0" t="n">
        <v>9</v>
      </c>
      <c r="P1922" s="0" t="n">
        <v>1</v>
      </c>
      <c r="Q1922" s="82" t="s">
        <v>527</v>
      </c>
      <c r="U1922" s="0" t="str">
        <f aca="false">IF(C1922="","",IF(COUNTIF(Campaigns!$A$7:$A$300,C1922)&gt;0,"✓",IF(N(K1922)=0,"– no spend","⚠ add to Campaigns tab")))</f>
        <v>✓</v>
      </c>
      <c r="V1922" s="83" t="n">
        <f aca="false">IF(K1922="","",K1922*IF(Settings!$B$22=Settings!$C$6,1,IF(Settings!$B$22="USD",1/INDEX(Settings!$B$29:$B$40,MONTH(A1922)),INDEX(Settings!$B$29:$B$40,MONTH(A1922)))))</f>
        <v>7.09</v>
      </c>
    </row>
    <row r="1923" customFormat="false" ht="15" hidden="false" customHeight="false" outlineLevel="0" collapsed="false">
      <c r="A1923" s="81" t="n">
        <v>46290</v>
      </c>
      <c r="B1923" s="81" t="n">
        <v>46290</v>
      </c>
      <c r="C1923" s="82" t="s">
        <v>174</v>
      </c>
      <c r="D1923" s="82" t="s">
        <v>536</v>
      </c>
      <c r="E1923" s="82" t="s">
        <v>532</v>
      </c>
      <c r="F1923" s="0" t="n">
        <v>5131</v>
      </c>
      <c r="G1923" s="82" t="s">
        <v>535</v>
      </c>
      <c r="H1923" s="0" t="n">
        <v>0.03517248</v>
      </c>
      <c r="I1923" s="82" t="s">
        <v>525</v>
      </c>
      <c r="J1923" s="82" t="s">
        <v>526</v>
      </c>
      <c r="K1923" s="83" t="n">
        <v>180.47</v>
      </c>
      <c r="L1923" s="0" t="n">
        <v>341584</v>
      </c>
      <c r="M1923" s="0" t="n">
        <v>252098</v>
      </c>
      <c r="N1923" s="0" t="n">
        <v>1.354965</v>
      </c>
      <c r="O1923" s="0" t="n">
        <v>4987</v>
      </c>
      <c r="P1923" s="0" t="n">
        <v>2</v>
      </c>
      <c r="Q1923" s="82" t="s">
        <v>537</v>
      </c>
      <c r="U1923" s="0" t="str">
        <f aca="false">IF(C1923="","",IF(COUNTIF(Campaigns!$A$7:$A$300,C1923)&gt;0,"✓",IF(N(K1923)=0,"– no spend","⚠ add to Campaigns tab")))</f>
        <v>✓</v>
      </c>
      <c r="V1923" s="83" t="n">
        <f aca="false">IF(K1923="","",K1923*IF(Settings!$B$22=Settings!$C$6,1,IF(Settings!$B$22="USD",1/INDEX(Settings!$B$29:$B$40,MONTH(A1923)),INDEX(Settings!$B$29:$B$40,MONTH(A1923)))))</f>
        <v>180.47</v>
      </c>
    </row>
    <row r="1924" customFormat="false" ht="15" hidden="false" customHeight="false" outlineLevel="0" collapsed="false">
      <c r="A1924" s="81" t="n">
        <v>46290</v>
      </c>
      <c r="B1924" s="81" t="n">
        <v>46290</v>
      </c>
      <c r="C1924" s="82" t="s">
        <v>177</v>
      </c>
      <c r="D1924" s="82" t="s">
        <v>530</v>
      </c>
      <c r="E1924" s="82" t="s">
        <v>529</v>
      </c>
      <c r="F1924" s="0" t="n">
        <v>2</v>
      </c>
      <c r="G1924" s="82" t="s">
        <v>524</v>
      </c>
      <c r="H1924" s="0" t="n">
        <v>10.605</v>
      </c>
      <c r="I1924" s="0" t="n">
        <v>20.65</v>
      </c>
      <c r="J1924" s="82" t="s">
        <v>528</v>
      </c>
      <c r="K1924" s="83" t="n">
        <v>21.21</v>
      </c>
      <c r="L1924" s="0" t="n">
        <v>2685</v>
      </c>
      <c r="M1924" s="0" t="n">
        <v>2102</v>
      </c>
      <c r="N1924" s="0" t="n">
        <v>1.277355</v>
      </c>
      <c r="O1924" s="0" t="n">
        <v>53</v>
      </c>
      <c r="P1924" s="0" t="n">
        <v>2</v>
      </c>
      <c r="Q1924" s="82" t="s">
        <v>527</v>
      </c>
      <c r="U1924" s="0" t="str">
        <f aca="false">IF(C1924="","",IF(COUNTIF(Campaigns!$A$7:$A$300,C1924)&gt;0,"✓",IF(N(K1924)=0,"– no spend","⚠ add to Campaigns tab")))</f>
        <v>✓</v>
      </c>
      <c r="V1924" s="83" t="n">
        <f aca="false">IF(K1924="","",K1924*IF(Settings!$B$22=Settings!$C$6,1,IF(Settings!$B$22="USD",1/INDEX(Settings!$B$29:$B$40,MONTH(A1924)),INDEX(Settings!$B$29:$B$40,MONTH(A1924)))))</f>
        <v>21.21</v>
      </c>
    </row>
    <row r="1925" customFormat="false" ht="15" hidden="false" customHeight="false" outlineLevel="0" collapsed="false">
      <c r="A1925" s="81" t="n">
        <v>46290</v>
      </c>
      <c r="B1925" s="81" t="n">
        <v>46290</v>
      </c>
      <c r="C1925" s="82" t="s">
        <v>180</v>
      </c>
      <c r="D1925" s="82" t="s">
        <v>530</v>
      </c>
      <c r="E1925" s="82" t="s">
        <v>529</v>
      </c>
      <c r="I1925" s="0" t="n">
        <v>10.32</v>
      </c>
      <c r="J1925" s="82" t="s">
        <v>528</v>
      </c>
      <c r="K1925" s="83" t="n">
        <v>9.52</v>
      </c>
      <c r="L1925" s="0" t="n">
        <v>626</v>
      </c>
      <c r="M1925" s="0" t="n">
        <v>507</v>
      </c>
      <c r="N1925" s="0" t="n">
        <v>1.234714</v>
      </c>
      <c r="O1925" s="0" t="n">
        <v>7</v>
      </c>
      <c r="Q1925" s="82" t="s">
        <v>527</v>
      </c>
      <c r="U1925" s="0" t="str">
        <f aca="false">IF(C1925="","",IF(COUNTIF(Campaigns!$A$7:$A$300,C1925)&gt;0,"✓",IF(N(K1925)=0,"– no spend","⚠ add to Campaigns tab")))</f>
        <v>✓</v>
      </c>
      <c r="V1925" s="83" t="n">
        <f aca="false">IF(K1925="","",K1925*IF(Settings!$B$22=Settings!$C$6,1,IF(Settings!$B$22="USD",1/INDEX(Settings!$B$29:$B$40,MONTH(A1925)),INDEX(Settings!$B$29:$B$40,MONTH(A1925)))))</f>
        <v>9.52</v>
      </c>
    </row>
    <row r="1926" customFormat="false" ht="15" hidden="false" customHeight="false" outlineLevel="0" collapsed="false">
      <c r="A1926" s="81" t="n">
        <v>46290</v>
      </c>
      <c r="B1926" s="81" t="n">
        <v>46290</v>
      </c>
      <c r="C1926" s="82" t="s">
        <v>172</v>
      </c>
      <c r="D1926" s="82" t="s">
        <v>530</v>
      </c>
      <c r="E1926" s="82" t="s">
        <v>529</v>
      </c>
      <c r="F1926" s="0" t="n">
        <v>1</v>
      </c>
      <c r="G1926" s="82" t="s">
        <v>524</v>
      </c>
      <c r="H1926" s="0" t="n">
        <v>15.51</v>
      </c>
      <c r="I1926" s="0" t="n">
        <v>20.65</v>
      </c>
      <c r="J1926" s="82" t="s">
        <v>528</v>
      </c>
      <c r="K1926" s="83" t="n">
        <v>15.51</v>
      </c>
      <c r="L1926" s="0" t="n">
        <v>397</v>
      </c>
      <c r="M1926" s="0" t="n">
        <v>349</v>
      </c>
      <c r="N1926" s="0" t="n">
        <v>1.137536</v>
      </c>
      <c r="O1926" s="0" t="n">
        <v>4</v>
      </c>
      <c r="P1926" s="0" t="n">
        <v>1</v>
      </c>
      <c r="Q1926" s="82" t="s">
        <v>527</v>
      </c>
      <c r="U1926" s="0" t="str">
        <f aca="false">IF(C1926="","",IF(COUNTIF(Campaigns!$A$7:$A$300,C1926)&gt;0,"✓",IF(N(K1926)=0,"– no spend","⚠ add to Campaigns tab")))</f>
        <v>✓</v>
      </c>
      <c r="V1926" s="83" t="n">
        <f aca="false">IF(K1926="","",K1926*IF(Settings!$B$22=Settings!$C$6,1,IF(Settings!$B$22="USD",1/INDEX(Settings!$B$29:$B$40,MONTH(A1926)),INDEX(Settings!$B$29:$B$40,MONTH(A1926)))))</f>
        <v>15.51</v>
      </c>
    </row>
    <row r="1927" customFormat="false" ht="15" hidden="false" customHeight="false" outlineLevel="0" collapsed="false">
      <c r="A1927" s="81" t="n">
        <v>46290</v>
      </c>
      <c r="B1927" s="81" t="n">
        <v>46290</v>
      </c>
      <c r="C1927" s="82" t="s">
        <v>173</v>
      </c>
      <c r="D1927" s="82" t="s">
        <v>530</v>
      </c>
      <c r="E1927" s="82" t="s">
        <v>529</v>
      </c>
      <c r="F1927" s="0" t="n">
        <v>4</v>
      </c>
      <c r="G1927" s="82" t="s">
        <v>524</v>
      </c>
      <c r="H1927" s="0" t="n">
        <v>4.515</v>
      </c>
      <c r="I1927" s="0" t="n">
        <v>25.65</v>
      </c>
      <c r="J1927" s="82" t="s">
        <v>528</v>
      </c>
      <c r="K1927" s="83" t="n">
        <v>18.06</v>
      </c>
      <c r="L1927" s="0" t="n">
        <v>494</v>
      </c>
      <c r="M1927" s="0" t="n">
        <v>433</v>
      </c>
      <c r="N1927" s="0" t="n">
        <v>1.140878</v>
      </c>
      <c r="O1927" s="0" t="n">
        <v>10</v>
      </c>
      <c r="P1927" s="0" t="n">
        <v>4</v>
      </c>
      <c r="Q1927" s="82" t="s">
        <v>527</v>
      </c>
      <c r="U1927" s="0" t="str">
        <f aca="false">IF(C1927="","",IF(COUNTIF(Campaigns!$A$7:$A$300,C1927)&gt;0,"✓",IF(N(K1927)=0,"– no spend","⚠ add to Campaigns tab")))</f>
        <v>✓</v>
      </c>
      <c r="V1927" s="83" t="n">
        <f aca="false">IF(K1927="","",K1927*IF(Settings!$B$22=Settings!$C$6,1,IF(Settings!$B$22="USD",1/INDEX(Settings!$B$29:$B$40,MONTH(A1927)),INDEX(Settings!$B$29:$B$40,MONTH(A1927)))))</f>
        <v>18.06</v>
      </c>
    </row>
    <row r="1928" customFormat="false" ht="15" hidden="false" customHeight="false" outlineLevel="0" collapsed="false">
      <c r="A1928" s="81" t="n">
        <v>46290</v>
      </c>
      <c r="B1928" s="81" t="n">
        <v>46290</v>
      </c>
      <c r="C1928" s="82" t="s">
        <v>178</v>
      </c>
      <c r="D1928" s="82" t="s">
        <v>530</v>
      </c>
      <c r="E1928" s="82" t="s">
        <v>529</v>
      </c>
      <c r="I1928" s="0" t="n">
        <v>15.48</v>
      </c>
      <c r="J1928" s="82" t="s">
        <v>528</v>
      </c>
      <c r="K1928" s="83" t="n">
        <v>9.27</v>
      </c>
      <c r="L1928" s="0" t="n">
        <v>194</v>
      </c>
      <c r="M1928" s="0" t="n">
        <v>179</v>
      </c>
      <c r="N1928" s="0" t="n">
        <v>1.083799</v>
      </c>
      <c r="O1928" s="0" t="n">
        <v>4</v>
      </c>
      <c r="Q1928" s="82" t="s">
        <v>527</v>
      </c>
      <c r="U1928" s="0" t="str">
        <f aca="false">IF(C1928="","",IF(COUNTIF(Campaigns!$A$7:$A$300,C1928)&gt;0,"✓",IF(N(K1928)=0,"– no spend","⚠ add to Campaigns tab")))</f>
        <v>✓</v>
      </c>
      <c r="V1928" s="83" t="n">
        <f aca="false">IF(K1928="","",K1928*IF(Settings!$B$22=Settings!$C$6,1,IF(Settings!$B$22="USD",1/INDEX(Settings!$B$29:$B$40,MONTH(A1928)),INDEX(Settings!$B$29:$B$40,MONTH(A1928)))))</f>
        <v>9.27</v>
      </c>
    </row>
    <row r="1929" customFormat="false" ht="15" hidden="false" customHeight="false" outlineLevel="0" collapsed="false">
      <c r="A1929" s="81" t="n">
        <v>46290</v>
      </c>
      <c r="B1929" s="81" t="n">
        <v>46290</v>
      </c>
      <c r="C1929" s="82" t="s">
        <v>176</v>
      </c>
      <c r="D1929" s="82" t="s">
        <v>530</v>
      </c>
      <c r="E1929" s="82" t="s">
        <v>529</v>
      </c>
      <c r="F1929" s="0" t="n">
        <v>1</v>
      </c>
      <c r="G1929" s="82" t="s">
        <v>524</v>
      </c>
      <c r="H1929" s="0" t="n">
        <v>8.84</v>
      </c>
      <c r="I1929" s="0" t="n">
        <v>10.32</v>
      </c>
      <c r="J1929" s="82" t="s">
        <v>528</v>
      </c>
      <c r="K1929" s="83" t="n">
        <v>8.84</v>
      </c>
      <c r="L1929" s="0" t="n">
        <v>288</v>
      </c>
      <c r="M1929" s="0" t="n">
        <v>255</v>
      </c>
      <c r="N1929" s="0" t="n">
        <v>1.129412</v>
      </c>
      <c r="O1929" s="0" t="n">
        <v>3</v>
      </c>
      <c r="P1929" s="0" t="n">
        <v>1</v>
      </c>
      <c r="Q1929" s="82" t="s">
        <v>527</v>
      </c>
      <c r="U1929" s="0" t="str">
        <f aca="false">IF(C1929="","",IF(COUNTIF(Campaigns!$A$7:$A$300,C1929)&gt;0,"✓",IF(N(K1929)=0,"– no spend","⚠ add to Campaigns tab")))</f>
        <v>✓</v>
      </c>
      <c r="V1929" s="83" t="n">
        <f aca="false">IF(K1929="","",K1929*IF(Settings!$B$22=Settings!$C$6,1,IF(Settings!$B$22="USD",1/INDEX(Settings!$B$29:$B$40,MONTH(A1929)),INDEX(Settings!$B$29:$B$40,MONTH(A1929)))))</f>
        <v>8.84</v>
      </c>
    </row>
    <row r="1930" customFormat="false" ht="15" hidden="false" customHeight="false" outlineLevel="0" collapsed="false">
      <c r="A1930" s="81" t="n">
        <v>46290</v>
      </c>
      <c r="B1930" s="81" t="n">
        <v>46290</v>
      </c>
      <c r="C1930" s="82" t="s">
        <v>184</v>
      </c>
      <c r="D1930" s="82" t="s">
        <v>530</v>
      </c>
      <c r="E1930" s="82" t="s">
        <v>532</v>
      </c>
      <c r="F1930" s="0" t="n">
        <v>32</v>
      </c>
      <c r="G1930" s="82" t="s">
        <v>535</v>
      </c>
      <c r="H1930" s="0" t="n">
        <v>0.17625</v>
      </c>
      <c r="I1930" s="82" t="s">
        <v>525</v>
      </c>
      <c r="J1930" s="82" t="s">
        <v>526</v>
      </c>
      <c r="K1930" s="83" t="n">
        <v>5.64</v>
      </c>
      <c r="L1930" s="0" t="n">
        <v>1922</v>
      </c>
      <c r="M1930" s="0" t="n">
        <v>1922</v>
      </c>
      <c r="N1930" s="0" t="n">
        <v>1</v>
      </c>
      <c r="O1930" s="0" t="n">
        <v>32</v>
      </c>
      <c r="Q1930" s="82" t="s">
        <v>527</v>
      </c>
      <c r="U1930" s="0" t="str">
        <f aca="false">IF(C1930="","",IF(COUNTIF(Campaigns!$A$7:$A$300,C1930)&gt;0,"✓",IF(N(K1930)=0,"– no spend","⚠ add to Campaigns tab")))</f>
        <v>✓</v>
      </c>
      <c r="V1930" s="83" t="n">
        <f aca="false">IF(K1930="","",K1930*IF(Settings!$B$22=Settings!$C$6,1,IF(Settings!$B$22="USD",1/INDEX(Settings!$B$29:$B$40,MONTH(A1930)),INDEX(Settings!$B$29:$B$40,MONTH(A1930)))))</f>
        <v>5.64</v>
      </c>
    </row>
    <row r="1931" customFormat="false" ht="15" hidden="false" customHeight="false" outlineLevel="0" collapsed="false">
      <c r="A1931" s="81" t="n">
        <v>46290</v>
      </c>
      <c r="B1931" s="81" t="n">
        <v>46290</v>
      </c>
      <c r="C1931" s="82" t="s">
        <v>169</v>
      </c>
      <c r="D1931" s="82" t="s">
        <v>530</v>
      </c>
      <c r="E1931" s="82" t="s">
        <v>529</v>
      </c>
      <c r="F1931" s="0" t="n">
        <v>2</v>
      </c>
      <c r="G1931" s="82" t="s">
        <v>531</v>
      </c>
      <c r="H1931" s="0" t="n">
        <v>18.18</v>
      </c>
      <c r="I1931" s="0" t="n">
        <v>41.29</v>
      </c>
      <c r="J1931" s="82" t="s">
        <v>528</v>
      </c>
      <c r="K1931" s="83" t="n">
        <v>36.36</v>
      </c>
      <c r="L1931" s="0" t="n">
        <v>2397</v>
      </c>
      <c r="M1931" s="0" t="n">
        <v>1497</v>
      </c>
      <c r="N1931" s="0" t="n">
        <v>1.601202</v>
      </c>
      <c r="O1931" s="0" t="n">
        <v>35</v>
      </c>
      <c r="P1931" s="0" t="n">
        <v>2</v>
      </c>
      <c r="Q1931" s="82" t="s">
        <v>527</v>
      </c>
      <c r="U1931" s="0" t="str">
        <f aca="false">IF(C1931="","",IF(COUNTIF(Campaigns!$A$7:$A$300,C1931)&gt;0,"✓",IF(N(K1931)=0,"– no spend","⚠ add to Campaigns tab")))</f>
        <v>✓</v>
      </c>
      <c r="V1931" s="83" t="n">
        <f aca="false">IF(K1931="","",K1931*IF(Settings!$B$22=Settings!$C$6,1,IF(Settings!$B$22="USD",1/INDEX(Settings!$B$29:$B$40,MONTH(A1931)),INDEX(Settings!$B$29:$B$40,MONTH(A1931)))))</f>
        <v>36.36</v>
      </c>
    </row>
    <row r="1932" customFormat="false" ht="15" hidden="false" customHeight="false" outlineLevel="0" collapsed="false">
      <c r="A1932" s="81" t="n">
        <v>46290</v>
      </c>
      <c r="B1932" s="81" t="n">
        <v>46290</v>
      </c>
      <c r="C1932" s="82" t="s">
        <v>181</v>
      </c>
      <c r="D1932" s="82" t="s">
        <v>530</v>
      </c>
      <c r="E1932" s="82" t="s">
        <v>529</v>
      </c>
      <c r="F1932" s="0" t="n">
        <v>1</v>
      </c>
      <c r="G1932" s="82" t="s">
        <v>524</v>
      </c>
      <c r="H1932" s="0" t="n">
        <v>7.25</v>
      </c>
      <c r="I1932" s="0" t="n">
        <v>10.32</v>
      </c>
      <c r="J1932" s="82" t="s">
        <v>528</v>
      </c>
      <c r="K1932" s="83" t="n">
        <v>7.25</v>
      </c>
      <c r="L1932" s="0" t="n">
        <v>585</v>
      </c>
      <c r="M1932" s="0" t="n">
        <v>527</v>
      </c>
      <c r="N1932" s="0" t="n">
        <v>1.110057</v>
      </c>
      <c r="O1932" s="0" t="n">
        <v>10</v>
      </c>
      <c r="P1932" s="0" t="n">
        <v>1</v>
      </c>
      <c r="Q1932" s="82" t="s">
        <v>527</v>
      </c>
      <c r="U1932" s="0" t="str">
        <f aca="false">IF(C1932="","",IF(COUNTIF(Campaigns!$A$7:$A$300,C1932)&gt;0,"✓",IF(N(K1932)=0,"– no spend","⚠ add to Campaigns tab")))</f>
        <v>✓</v>
      </c>
      <c r="V1932" s="83" t="n">
        <f aca="false">IF(K1932="","",K1932*IF(Settings!$B$22=Settings!$C$6,1,IF(Settings!$B$22="USD",1/INDEX(Settings!$B$29:$B$40,MONTH(A1932)),INDEX(Settings!$B$29:$B$40,MONTH(A1932)))))</f>
        <v>7.25</v>
      </c>
    </row>
    <row r="1933" customFormat="false" ht="15" hidden="false" customHeight="false" outlineLevel="0" collapsed="false">
      <c r="A1933" s="81" t="n">
        <v>46291</v>
      </c>
      <c r="B1933" s="81" t="n">
        <v>46291</v>
      </c>
      <c r="C1933" s="82" t="s">
        <v>174</v>
      </c>
      <c r="D1933" s="82" t="s">
        <v>536</v>
      </c>
      <c r="E1933" s="82" t="s">
        <v>532</v>
      </c>
      <c r="F1933" s="0" t="n">
        <v>5482</v>
      </c>
      <c r="G1933" s="82" t="s">
        <v>535</v>
      </c>
      <c r="H1933" s="0" t="n">
        <v>0.03318497</v>
      </c>
      <c r="I1933" s="82" t="s">
        <v>525</v>
      </c>
      <c r="J1933" s="82" t="s">
        <v>526</v>
      </c>
      <c r="K1933" s="83" t="n">
        <v>181.92</v>
      </c>
      <c r="L1933" s="0" t="n">
        <v>373886</v>
      </c>
      <c r="M1933" s="0" t="n">
        <v>266584</v>
      </c>
      <c r="N1933" s="0" t="n">
        <v>1.402507</v>
      </c>
      <c r="O1933" s="0" t="n">
        <v>5406</v>
      </c>
      <c r="Q1933" s="82" t="s">
        <v>537</v>
      </c>
      <c r="U1933" s="0" t="str">
        <f aca="false">IF(C1933="","",IF(COUNTIF(Campaigns!$A$7:$A$300,C1933)&gt;0,"✓",IF(N(K1933)=0,"– no spend","⚠ add to Campaigns tab")))</f>
        <v>✓</v>
      </c>
      <c r="V1933" s="83" t="n">
        <f aca="false">IF(K1933="","",K1933*IF(Settings!$B$22=Settings!$C$6,1,IF(Settings!$B$22="USD",1/INDEX(Settings!$B$29:$B$40,MONTH(A1933)),INDEX(Settings!$B$29:$B$40,MONTH(A1933)))))</f>
        <v>181.92</v>
      </c>
    </row>
    <row r="1934" customFormat="false" ht="15" hidden="false" customHeight="false" outlineLevel="0" collapsed="false">
      <c r="A1934" s="81" t="n">
        <v>46291</v>
      </c>
      <c r="B1934" s="81" t="n">
        <v>46291</v>
      </c>
      <c r="C1934" s="82" t="s">
        <v>177</v>
      </c>
      <c r="D1934" s="82" t="s">
        <v>530</v>
      </c>
      <c r="E1934" s="82" t="s">
        <v>529</v>
      </c>
      <c r="F1934" s="0" t="n">
        <v>9</v>
      </c>
      <c r="G1934" s="82" t="s">
        <v>524</v>
      </c>
      <c r="H1934" s="0" t="n">
        <v>2.56333333</v>
      </c>
      <c r="I1934" s="0" t="n">
        <v>20.65</v>
      </c>
      <c r="J1934" s="82" t="s">
        <v>528</v>
      </c>
      <c r="K1934" s="83" t="n">
        <v>23.07</v>
      </c>
      <c r="L1934" s="0" t="n">
        <v>2386</v>
      </c>
      <c r="M1934" s="0" t="n">
        <v>2068</v>
      </c>
      <c r="N1934" s="0" t="n">
        <v>1.153772</v>
      </c>
      <c r="O1934" s="0" t="n">
        <v>33</v>
      </c>
      <c r="P1934" s="0" t="n">
        <v>9</v>
      </c>
      <c r="Q1934" s="82" t="s">
        <v>527</v>
      </c>
      <c r="U1934" s="0" t="str">
        <f aca="false">IF(C1934="","",IF(COUNTIF(Campaigns!$A$7:$A$300,C1934)&gt;0,"✓",IF(N(K1934)=0,"– no spend","⚠ add to Campaigns tab")))</f>
        <v>✓</v>
      </c>
      <c r="V1934" s="83" t="n">
        <f aca="false">IF(K1934="","",K1934*IF(Settings!$B$22=Settings!$C$6,1,IF(Settings!$B$22="USD",1/INDEX(Settings!$B$29:$B$40,MONTH(A1934)),INDEX(Settings!$B$29:$B$40,MONTH(A1934)))))</f>
        <v>23.07</v>
      </c>
    </row>
    <row r="1935" customFormat="false" ht="15" hidden="false" customHeight="false" outlineLevel="0" collapsed="false">
      <c r="A1935" s="81" t="n">
        <v>46291</v>
      </c>
      <c r="B1935" s="81" t="n">
        <v>46291</v>
      </c>
      <c r="C1935" s="82" t="s">
        <v>180</v>
      </c>
      <c r="D1935" s="82" t="s">
        <v>530</v>
      </c>
      <c r="E1935" s="82" t="s">
        <v>529</v>
      </c>
      <c r="F1935" s="0" t="n">
        <v>1</v>
      </c>
      <c r="G1935" s="82" t="s">
        <v>524</v>
      </c>
      <c r="H1935" s="0" t="n">
        <v>7.59</v>
      </c>
      <c r="I1935" s="0" t="n">
        <v>10.32</v>
      </c>
      <c r="J1935" s="82" t="s">
        <v>528</v>
      </c>
      <c r="K1935" s="83" t="n">
        <v>7.59</v>
      </c>
      <c r="L1935" s="0" t="n">
        <v>469</v>
      </c>
      <c r="M1935" s="0" t="n">
        <v>414</v>
      </c>
      <c r="N1935" s="0" t="n">
        <v>1.13285</v>
      </c>
      <c r="O1935" s="0" t="n">
        <v>6</v>
      </c>
      <c r="P1935" s="0" t="n">
        <v>1</v>
      </c>
      <c r="Q1935" s="82" t="s">
        <v>527</v>
      </c>
      <c r="U1935" s="0" t="str">
        <f aca="false">IF(C1935="","",IF(COUNTIF(Campaigns!$A$7:$A$300,C1935)&gt;0,"✓",IF(N(K1935)=0,"– no spend","⚠ add to Campaigns tab")))</f>
        <v>✓</v>
      </c>
      <c r="V1935" s="83" t="n">
        <f aca="false">IF(K1935="","",K1935*IF(Settings!$B$22=Settings!$C$6,1,IF(Settings!$B$22="USD",1/INDEX(Settings!$B$29:$B$40,MONTH(A1935)),INDEX(Settings!$B$29:$B$40,MONTH(A1935)))))</f>
        <v>7.59</v>
      </c>
    </row>
    <row r="1936" customFormat="false" ht="15" hidden="false" customHeight="false" outlineLevel="0" collapsed="false">
      <c r="A1936" s="81" t="n">
        <v>46291</v>
      </c>
      <c r="B1936" s="81" t="n">
        <v>46291</v>
      </c>
      <c r="C1936" s="82" t="s">
        <v>172</v>
      </c>
      <c r="D1936" s="82" t="s">
        <v>530</v>
      </c>
      <c r="E1936" s="82" t="s">
        <v>529</v>
      </c>
      <c r="F1936" s="0" t="n">
        <v>3</v>
      </c>
      <c r="G1936" s="82" t="s">
        <v>524</v>
      </c>
      <c r="H1936" s="0" t="n">
        <v>5.08333333</v>
      </c>
      <c r="I1936" s="0" t="n">
        <v>20.65</v>
      </c>
      <c r="J1936" s="82" t="s">
        <v>528</v>
      </c>
      <c r="K1936" s="83" t="n">
        <v>15.25</v>
      </c>
      <c r="L1936" s="0" t="n">
        <v>337</v>
      </c>
      <c r="M1936" s="0" t="n">
        <v>303</v>
      </c>
      <c r="N1936" s="0" t="n">
        <v>1.112211</v>
      </c>
      <c r="O1936" s="0" t="n">
        <v>8</v>
      </c>
      <c r="P1936" s="0" t="n">
        <v>4</v>
      </c>
      <c r="Q1936" s="82" t="s">
        <v>527</v>
      </c>
      <c r="U1936" s="0" t="str">
        <f aca="false">IF(C1936="","",IF(COUNTIF(Campaigns!$A$7:$A$300,C1936)&gt;0,"✓",IF(N(K1936)=0,"– no spend","⚠ add to Campaigns tab")))</f>
        <v>✓</v>
      </c>
      <c r="V1936" s="83" t="n">
        <f aca="false">IF(K1936="","",K1936*IF(Settings!$B$22=Settings!$C$6,1,IF(Settings!$B$22="USD",1/INDEX(Settings!$B$29:$B$40,MONTH(A1936)),INDEX(Settings!$B$29:$B$40,MONTH(A1936)))))</f>
        <v>15.25</v>
      </c>
    </row>
    <row r="1937" customFormat="false" ht="15" hidden="false" customHeight="false" outlineLevel="0" collapsed="false">
      <c r="A1937" s="81" t="n">
        <v>46291</v>
      </c>
      <c r="B1937" s="81" t="n">
        <v>46291</v>
      </c>
      <c r="C1937" s="82" t="s">
        <v>173</v>
      </c>
      <c r="D1937" s="82" t="s">
        <v>530</v>
      </c>
      <c r="E1937" s="82" t="s">
        <v>529</v>
      </c>
      <c r="F1937" s="0" t="n">
        <v>1</v>
      </c>
      <c r="G1937" s="82" t="s">
        <v>524</v>
      </c>
      <c r="H1937" s="0" t="n">
        <v>18.35</v>
      </c>
      <c r="I1937" s="0" t="n">
        <v>25.65</v>
      </c>
      <c r="J1937" s="82" t="s">
        <v>528</v>
      </c>
      <c r="K1937" s="83" t="n">
        <v>18.35</v>
      </c>
      <c r="L1937" s="0" t="n">
        <v>455</v>
      </c>
      <c r="M1937" s="0" t="n">
        <v>406</v>
      </c>
      <c r="N1937" s="0" t="n">
        <v>1.12069</v>
      </c>
      <c r="O1937" s="0" t="n">
        <v>7</v>
      </c>
      <c r="P1937" s="0" t="n">
        <v>1</v>
      </c>
      <c r="Q1937" s="82" t="s">
        <v>527</v>
      </c>
      <c r="U1937" s="0" t="str">
        <f aca="false">IF(C1937="","",IF(COUNTIF(Campaigns!$A$7:$A$300,C1937)&gt;0,"✓",IF(N(K1937)=0,"– no spend","⚠ add to Campaigns tab")))</f>
        <v>✓</v>
      </c>
      <c r="V1937" s="83" t="n">
        <f aca="false">IF(K1937="","",K1937*IF(Settings!$B$22=Settings!$C$6,1,IF(Settings!$B$22="USD",1/INDEX(Settings!$B$29:$B$40,MONTH(A1937)),INDEX(Settings!$B$29:$B$40,MONTH(A1937)))))</f>
        <v>18.35</v>
      </c>
    </row>
    <row r="1938" customFormat="false" ht="15" hidden="false" customHeight="false" outlineLevel="0" collapsed="false">
      <c r="A1938" s="81" t="n">
        <v>46291</v>
      </c>
      <c r="B1938" s="81" t="n">
        <v>46291</v>
      </c>
      <c r="C1938" s="82" t="s">
        <v>178</v>
      </c>
      <c r="D1938" s="82" t="s">
        <v>530</v>
      </c>
      <c r="E1938" s="82" t="s">
        <v>529</v>
      </c>
      <c r="F1938" s="0" t="n">
        <v>1</v>
      </c>
      <c r="G1938" s="82" t="s">
        <v>524</v>
      </c>
      <c r="H1938" s="0" t="n">
        <v>7.51</v>
      </c>
      <c r="I1938" s="0" t="n">
        <v>15.48</v>
      </c>
      <c r="J1938" s="82" t="s">
        <v>528</v>
      </c>
      <c r="K1938" s="83" t="n">
        <v>7.51</v>
      </c>
      <c r="L1938" s="0" t="n">
        <v>135</v>
      </c>
      <c r="M1938" s="0" t="n">
        <v>126</v>
      </c>
      <c r="N1938" s="0" t="n">
        <v>1.071429</v>
      </c>
      <c r="O1938" s="0" t="n">
        <v>7</v>
      </c>
      <c r="P1938" s="0" t="n">
        <v>1</v>
      </c>
      <c r="Q1938" s="82" t="s">
        <v>527</v>
      </c>
      <c r="U1938" s="0" t="str">
        <f aca="false">IF(C1938="","",IF(COUNTIF(Campaigns!$A$7:$A$300,C1938)&gt;0,"✓",IF(N(K1938)=0,"– no spend","⚠ add to Campaigns tab")))</f>
        <v>✓</v>
      </c>
      <c r="V1938" s="83" t="n">
        <f aca="false">IF(K1938="","",K1938*IF(Settings!$B$22=Settings!$C$6,1,IF(Settings!$B$22="USD",1/INDEX(Settings!$B$29:$B$40,MONTH(A1938)),INDEX(Settings!$B$29:$B$40,MONTH(A1938)))))</f>
        <v>7.51</v>
      </c>
    </row>
    <row r="1939" customFormat="false" ht="15" hidden="false" customHeight="false" outlineLevel="0" collapsed="false">
      <c r="A1939" s="81" t="n">
        <v>46291</v>
      </c>
      <c r="B1939" s="81" t="n">
        <v>46291</v>
      </c>
      <c r="C1939" s="82" t="s">
        <v>176</v>
      </c>
      <c r="D1939" s="82" t="s">
        <v>530</v>
      </c>
      <c r="E1939" s="82" t="s">
        <v>529</v>
      </c>
      <c r="F1939" s="0" t="n">
        <v>1</v>
      </c>
      <c r="G1939" s="82" t="s">
        <v>524</v>
      </c>
      <c r="H1939" s="0" t="n">
        <v>13.04</v>
      </c>
      <c r="I1939" s="0" t="n">
        <v>10.32</v>
      </c>
      <c r="J1939" s="82" t="s">
        <v>528</v>
      </c>
      <c r="K1939" s="83" t="n">
        <v>13.04</v>
      </c>
      <c r="L1939" s="0" t="n">
        <v>346</v>
      </c>
      <c r="M1939" s="0" t="n">
        <v>327</v>
      </c>
      <c r="N1939" s="0" t="n">
        <v>1.058104</v>
      </c>
      <c r="O1939" s="0" t="n">
        <v>5</v>
      </c>
      <c r="P1939" s="0" t="n">
        <v>1</v>
      </c>
      <c r="Q1939" s="82" t="s">
        <v>527</v>
      </c>
      <c r="U1939" s="0" t="str">
        <f aca="false">IF(C1939="","",IF(COUNTIF(Campaigns!$A$7:$A$300,C1939)&gt;0,"✓",IF(N(K1939)=0,"– no spend","⚠ add to Campaigns tab")))</f>
        <v>✓</v>
      </c>
      <c r="V1939" s="83" t="n">
        <f aca="false">IF(K1939="","",K1939*IF(Settings!$B$22=Settings!$C$6,1,IF(Settings!$B$22="USD",1/INDEX(Settings!$B$29:$B$40,MONTH(A1939)),INDEX(Settings!$B$29:$B$40,MONTH(A1939)))))</f>
        <v>13.04</v>
      </c>
    </row>
    <row r="1940" customFormat="false" ht="15" hidden="false" customHeight="false" outlineLevel="0" collapsed="false">
      <c r="A1940" s="81" t="n">
        <v>46291</v>
      </c>
      <c r="B1940" s="81" t="n">
        <v>46291</v>
      </c>
      <c r="C1940" s="82" t="s">
        <v>184</v>
      </c>
      <c r="D1940" s="82" t="s">
        <v>530</v>
      </c>
      <c r="E1940" s="82" t="s">
        <v>532</v>
      </c>
      <c r="F1940" s="0" t="n">
        <v>2</v>
      </c>
      <c r="G1940" s="82" t="s">
        <v>535</v>
      </c>
      <c r="H1940" s="0" t="n">
        <v>0.05</v>
      </c>
      <c r="I1940" s="82" t="s">
        <v>525</v>
      </c>
      <c r="J1940" s="82" t="s">
        <v>526</v>
      </c>
      <c r="K1940" s="83" t="n">
        <v>0.1</v>
      </c>
      <c r="L1940" s="0" t="n">
        <v>32</v>
      </c>
      <c r="M1940" s="0" t="n">
        <v>32</v>
      </c>
      <c r="N1940" s="0" t="n">
        <v>1</v>
      </c>
      <c r="O1940" s="0" t="n">
        <v>2</v>
      </c>
      <c r="Q1940" s="82" t="s">
        <v>527</v>
      </c>
      <c r="U1940" s="0" t="str">
        <f aca="false">IF(C1940="","",IF(COUNTIF(Campaigns!$A$7:$A$300,C1940)&gt;0,"✓",IF(N(K1940)=0,"– no spend","⚠ add to Campaigns tab")))</f>
        <v>✓</v>
      </c>
      <c r="V1940" s="83" t="n">
        <f aca="false">IF(K1940="","",K1940*IF(Settings!$B$22=Settings!$C$6,1,IF(Settings!$B$22="USD",1/INDEX(Settings!$B$29:$B$40,MONTH(A1940)),INDEX(Settings!$B$29:$B$40,MONTH(A1940)))))</f>
        <v>0.1</v>
      </c>
    </row>
    <row r="1941" customFormat="false" ht="15" hidden="false" customHeight="false" outlineLevel="0" collapsed="false">
      <c r="A1941" s="81" t="n">
        <v>46291</v>
      </c>
      <c r="B1941" s="81" t="n">
        <v>46291</v>
      </c>
      <c r="C1941" s="82" t="s">
        <v>169</v>
      </c>
      <c r="D1941" s="82" t="s">
        <v>530</v>
      </c>
      <c r="E1941" s="82" t="s">
        <v>529</v>
      </c>
      <c r="F1941" s="0" t="n">
        <v>1</v>
      </c>
      <c r="G1941" s="82" t="s">
        <v>531</v>
      </c>
      <c r="H1941" s="0" t="n">
        <v>34.05</v>
      </c>
      <c r="I1941" s="0" t="n">
        <v>41.29</v>
      </c>
      <c r="J1941" s="82" t="s">
        <v>528</v>
      </c>
      <c r="K1941" s="83" t="n">
        <v>34.05</v>
      </c>
      <c r="L1941" s="0" t="n">
        <v>1869</v>
      </c>
      <c r="M1941" s="0" t="n">
        <v>1349</v>
      </c>
      <c r="N1941" s="0" t="n">
        <v>1.385471</v>
      </c>
      <c r="O1941" s="0" t="n">
        <v>25</v>
      </c>
      <c r="P1941" s="0" t="n">
        <v>1</v>
      </c>
      <c r="Q1941" s="82" t="s">
        <v>527</v>
      </c>
      <c r="U1941" s="0" t="str">
        <f aca="false">IF(C1941="","",IF(COUNTIF(Campaigns!$A$7:$A$300,C1941)&gt;0,"✓",IF(N(K1941)=0,"– no spend","⚠ add to Campaigns tab")))</f>
        <v>✓</v>
      </c>
      <c r="V1941" s="83" t="n">
        <f aca="false">IF(K1941="","",K1941*IF(Settings!$B$22=Settings!$C$6,1,IF(Settings!$B$22="USD",1/INDEX(Settings!$B$29:$B$40,MONTH(A1941)),INDEX(Settings!$B$29:$B$40,MONTH(A1941)))))</f>
        <v>34.05</v>
      </c>
    </row>
    <row r="1942" customFormat="false" ht="15" hidden="false" customHeight="false" outlineLevel="0" collapsed="false">
      <c r="A1942" s="81" t="n">
        <v>46291</v>
      </c>
      <c r="B1942" s="81" t="n">
        <v>46291</v>
      </c>
      <c r="C1942" s="82" t="s">
        <v>181</v>
      </c>
      <c r="D1942" s="82" t="s">
        <v>530</v>
      </c>
      <c r="E1942" s="82" t="s">
        <v>529</v>
      </c>
      <c r="F1942" s="0" t="n">
        <v>2</v>
      </c>
      <c r="G1942" s="82" t="s">
        <v>524</v>
      </c>
      <c r="H1942" s="0" t="n">
        <v>4.425</v>
      </c>
      <c r="I1942" s="0" t="n">
        <v>10.32</v>
      </c>
      <c r="J1942" s="82" t="s">
        <v>528</v>
      </c>
      <c r="K1942" s="83" t="n">
        <v>8.85</v>
      </c>
      <c r="L1942" s="0" t="n">
        <v>983</v>
      </c>
      <c r="M1942" s="0" t="n">
        <v>876</v>
      </c>
      <c r="N1942" s="0" t="n">
        <v>1.122146</v>
      </c>
      <c r="O1942" s="0" t="n">
        <v>11</v>
      </c>
      <c r="P1942" s="0" t="n">
        <v>3</v>
      </c>
      <c r="Q1942" s="82" t="s">
        <v>527</v>
      </c>
      <c r="U1942" s="0" t="str">
        <f aca="false">IF(C1942="","",IF(COUNTIF(Campaigns!$A$7:$A$300,C1942)&gt;0,"✓",IF(N(K1942)=0,"– no spend","⚠ add to Campaigns tab")))</f>
        <v>✓</v>
      </c>
      <c r="V1942" s="83" t="n">
        <f aca="false">IF(K1942="","",K1942*IF(Settings!$B$22=Settings!$C$6,1,IF(Settings!$B$22="USD",1/INDEX(Settings!$B$29:$B$40,MONTH(A1942)),INDEX(Settings!$B$29:$B$40,MONTH(A1942)))))</f>
        <v>8.85</v>
      </c>
    </row>
    <row r="1943" customFormat="false" ht="15" hidden="false" customHeight="false" outlineLevel="0" collapsed="false">
      <c r="A1943" s="81" t="n">
        <v>46292</v>
      </c>
      <c r="B1943" s="81" t="n">
        <v>46292</v>
      </c>
      <c r="C1943" s="82" t="s">
        <v>174</v>
      </c>
      <c r="D1943" s="82" t="s">
        <v>536</v>
      </c>
      <c r="E1943" s="82" t="s">
        <v>532</v>
      </c>
      <c r="F1943" s="0" t="n">
        <v>5259</v>
      </c>
      <c r="G1943" s="82" t="s">
        <v>535</v>
      </c>
      <c r="H1943" s="0" t="n">
        <v>0.0355657</v>
      </c>
      <c r="I1943" s="82" t="s">
        <v>525</v>
      </c>
      <c r="J1943" s="82" t="s">
        <v>526</v>
      </c>
      <c r="K1943" s="83" t="n">
        <v>187.04</v>
      </c>
      <c r="L1943" s="0" t="n">
        <v>356448</v>
      </c>
      <c r="M1943" s="0" t="n">
        <v>261217</v>
      </c>
      <c r="N1943" s="0" t="n">
        <v>1.364567</v>
      </c>
      <c r="O1943" s="0" t="n">
        <v>5041</v>
      </c>
      <c r="Q1943" s="82" t="s">
        <v>537</v>
      </c>
      <c r="U1943" s="0" t="str">
        <f aca="false">IF(C1943="","",IF(COUNTIF(Campaigns!$A$7:$A$300,C1943)&gt;0,"✓",IF(N(K1943)=0,"– no spend","⚠ add to Campaigns tab")))</f>
        <v>✓</v>
      </c>
      <c r="V1943" s="83" t="n">
        <f aca="false">IF(K1943="","",K1943*IF(Settings!$B$22=Settings!$C$6,1,IF(Settings!$B$22="USD",1/INDEX(Settings!$B$29:$B$40,MONTH(A1943)),INDEX(Settings!$B$29:$B$40,MONTH(A1943)))))</f>
        <v>187.04</v>
      </c>
    </row>
    <row r="1944" customFormat="false" ht="15" hidden="false" customHeight="false" outlineLevel="0" collapsed="false">
      <c r="A1944" s="81" t="n">
        <v>46292</v>
      </c>
      <c r="B1944" s="81" t="n">
        <v>46292</v>
      </c>
      <c r="C1944" s="82" t="s">
        <v>177</v>
      </c>
      <c r="D1944" s="82" t="s">
        <v>530</v>
      </c>
      <c r="E1944" s="82" t="s">
        <v>529</v>
      </c>
      <c r="F1944" s="0" t="n">
        <v>5</v>
      </c>
      <c r="G1944" s="82" t="s">
        <v>524</v>
      </c>
      <c r="H1944" s="0" t="n">
        <v>4.228</v>
      </c>
      <c r="I1944" s="0" t="n">
        <v>20.65</v>
      </c>
      <c r="J1944" s="82" t="s">
        <v>528</v>
      </c>
      <c r="K1944" s="83" t="n">
        <v>21.14</v>
      </c>
      <c r="L1944" s="0" t="n">
        <v>2502</v>
      </c>
      <c r="M1944" s="0" t="n">
        <v>2039</v>
      </c>
      <c r="N1944" s="0" t="n">
        <v>1.227072</v>
      </c>
      <c r="O1944" s="0" t="n">
        <v>29</v>
      </c>
      <c r="P1944" s="0" t="n">
        <v>5</v>
      </c>
      <c r="Q1944" s="82" t="s">
        <v>527</v>
      </c>
      <c r="U1944" s="0" t="str">
        <f aca="false">IF(C1944="","",IF(COUNTIF(Campaigns!$A$7:$A$300,C1944)&gt;0,"✓",IF(N(K1944)=0,"– no spend","⚠ add to Campaigns tab")))</f>
        <v>✓</v>
      </c>
      <c r="V1944" s="83" t="n">
        <f aca="false">IF(K1944="","",K1944*IF(Settings!$B$22=Settings!$C$6,1,IF(Settings!$B$22="USD",1/INDEX(Settings!$B$29:$B$40,MONTH(A1944)),INDEX(Settings!$B$29:$B$40,MONTH(A1944)))))</f>
        <v>21.14</v>
      </c>
    </row>
    <row r="1945" customFormat="false" ht="15" hidden="false" customHeight="false" outlineLevel="0" collapsed="false">
      <c r="A1945" s="81" t="n">
        <v>46292</v>
      </c>
      <c r="B1945" s="81" t="n">
        <v>46292</v>
      </c>
      <c r="C1945" s="82" t="s">
        <v>180</v>
      </c>
      <c r="D1945" s="82" t="s">
        <v>530</v>
      </c>
      <c r="E1945" s="82" t="s">
        <v>529</v>
      </c>
      <c r="F1945" s="0" t="n">
        <v>2</v>
      </c>
      <c r="G1945" s="82" t="s">
        <v>524</v>
      </c>
      <c r="H1945" s="0" t="n">
        <v>5.405</v>
      </c>
      <c r="I1945" s="0" t="n">
        <v>10.32</v>
      </c>
      <c r="J1945" s="82" t="s">
        <v>528</v>
      </c>
      <c r="K1945" s="83" t="n">
        <v>10.81</v>
      </c>
      <c r="L1945" s="0" t="n">
        <v>733</v>
      </c>
      <c r="M1945" s="0" t="n">
        <v>630</v>
      </c>
      <c r="N1945" s="0" t="n">
        <v>1.163492</v>
      </c>
      <c r="O1945" s="0" t="n">
        <v>17</v>
      </c>
      <c r="P1945" s="0" t="n">
        <v>2</v>
      </c>
      <c r="Q1945" s="82" t="s">
        <v>527</v>
      </c>
      <c r="U1945" s="0" t="str">
        <f aca="false">IF(C1945="","",IF(COUNTIF(Campaigns!$A$7:$A$300,C1945)&gt;0,"✓",IF(N(K1945)=0,"– no spend","⚠ add to Campaigns tab")))</f>
        <v>✓</v>
      </c>
      <c r="V1945" s="83" t="n">
        <f aca="false">IF(K1945="","",K1945*IF(Settings!$B$22=Settings!$C$6,1,IF(Settings!$B$22="USD",1/INDEX(Settings!$B$29:$B$40,MONTH(A1945)),INDEX(Settings!$B$29:$B$40,MONTH(A1945)))))</f>
        <v>10.81</v>
      </c>
    </row>
    <row r="1946" customFormat="false" ht="15" hidden="false" customHeight="false" outlineLevel="0" collapsed="false">
      <c r="A1946" s="81" t="n">
        <v>46292</v>
      </c>
      <c r="B1946" s="81" t="n">
        <v>46292</v>
      </c>
      <c r="C1946" s="82" t="s">
        <v>172</v>
      </c>
      <c r="D1946" s="82" t="s">
        <v>530</v>
      </c>
      <c r="E1946" s="82" t="s">
        <v>529</v>
      </c>
      <c r="I1946" s="0" t="n">
        <v>20.65</v>
      </c>
      <c r="J1946" s="82" t="s">
        <v>528</v>
      </c>
      <c r="K1946" s="83" t="n">
        <v>20.66</v>
      </c>
      <c r="L1946" s="0" t="n">
        <v>442</v>
      </c>
      <c r="M1946" s="0" t="n">
        <v>396</v>
      </c>
      <c r="N1946" s="0" t="n">
        <v>1.116162</v>
      </c>
      <c r="O1946" s="0" t="n">
        <v>7</v>
      </c>
      <c r="Q1946" s="82" t="s">
        <v>527</v>
      </c>
      <c r="U1946" s="0" t="str">
        <f aca="false">IF(C1946="","",IF(COUNTIF(Campaigns!$A$7:$A$300,C1946)&gt;0,"✓",IF(N(K1946)=0,"– no spend","⚠ add to Campaigns tab")))</f>
        <v>✓</v>
      </c>
      <c r="V1946" s="83" t="n">
        <f aca="false">IF(K1946="","",K1946*IF(Settings!$B$22=Settings!$C$6,1,IF(Settings!$B$22="USD",1/INDEX(Settings!$B$29:$B$40,MONTH(A1946)),INDEX(Settings!$B$29:$B$40,MONTH(A1946)))))</f>
        <v>20.66</v>
      </c>
    </row>
    <row r="1947" customFormat="false" ht="15" hidden="false" customHeight="false" outlineLevel="0" collapsed="false">
      <c r="A1947" s="81" t="n">
        <v>46292</v>
      </c>
      <c r="B1947" s="81" t="n">
        <v>46292</v>
      </c>
      <c r="C1947" s="82" t="s">
        <v>173</v>
      </c>
      <c r="D1947" s="82" t="s">
        <v>530</v>
      </c>
      <c r="E1947" s="82" t="s">
        <v>529</v>
      </c>
      <c r="F1947" s="0" t="n">
        <v>2</v>
      </c>
      <c r="G1947" s="82" t="s">
        <v>524</v>
      </c>
      <c r="H1947" s="0" t="n">
        <v>14.16</v>
      </c>
      <c r="I1947" s="0" t="n">
        <v>25.65</v>
      </c>
      <c r="J1947" s="82" t="s">
        <v>528</v>
      </c>
      <c r="K1947" s="83" t="n">
        <v>28.32</v>
      </c>
      <c r="L1947" s="0" t="n">
        <v>589</v>
      </c>
      <c r="M1947" s="0" t="n">
        <v>522</v>
      </c>
      <c r="N1947" s="0" t="n">
        <v>1.128352</v>
      </c>
      <c r="O1947" s="0" t="n">
        <v>7</v>
      </c>
      <c r="P1947" s="0" t="n">
        <v>2</v>
      </c>
      <c r="Q1947" s="82" t="s">
        <v>527</v>
      </c>
      <c r="U1947" s="0" t="str">
        <f aca="false">IF(C1947="","",IF(COUNTIF(Campaigns!$A$7:$A$300,C1947)&gt;0,"✓",IF(N(K1947)=0,"– no spend","⚠ add to Campaigns tab")))</f>
        <v>✓</v>
      </c>
      <c r="V1947" s="83" t="n">
        <f aca="false">IF(K1947="","",K1947*IF(Settings!$B$22=Settings!$C$6,1,IF(Settings!$B$22="USD",1/INDEX(Settings!$B$29:$B$40,MONTH(A1947)),INDEX(Settings!$B$29:$B$40,MONTH(A1947)))))</f>
        <v>28.32</v>
      </c>
    </row>
    <row r="1948" customFormat="false" ht="15" hidden="false" customHeight="false" outlineLevel="0" collapsed="false">
      <c r="A1948" s="81" t="n">
        <v>46292</v>
      </c>
      <c r="B1948" s="81" t="n">
        <v>46292</v>
      </c>
      <c r="C1948" s="82" t="s">
        <v>178</v>
      </c>
      <c r="D1948" s="82" t="s">
        <v>530</v>
      </c>
      <c r="E1948" s="82" t="s">
        <v>529</v>
      </c>
      <c r="I1948" s="0" t="n">
        <v>15.48</v>
      </c>
      <c r="J1948" s="82" t="s">
        <v>528</v>
      </c>
      <c r="K1948" s="83" t="n">
        <v>17.9</v>
      </c>
      <c r="L1948" s="0" t="n">
        <v>319</v>
      </c>
      <c r="M1948" s="0" t="n">
        <v>249</v>
      </c>
      <c r="N1948" s="0" t="n">
        <v>1.281125</v>
      </c>
      <c r="O1948" s="0" t="n">
        <v>6</v>
      </c>
      <c r="Q1948" s="82" t="s">
        <v>527</v>
      </c>
      <c r="U1948" s="0" t="str">
        <f aca="false">IF(C1948="","",IF(COUNTIF(Campaigns!$A$7:$A$300,C1948)&gt;0,"✓",IF(N(K1948)=0,"– no spend","⚠ add to Campaigns tab")))</f>
        <v>✓</v>
      </c>
      <c r="V1948" s="83" t="n">
        <f aca="false">IF(K1948="","",K1948*IF(Settings!$B$22=Settings!$C$6,1,IF(Settings!$B$22="USD",1/INDEX(Settings!$B$29:$B$40,MONTH(A1948)),INDEX(Settings!$B$29:$B$40,MONTH(A1948)))))</f>
        <v>17.9</v>
      </c>
    </row>
    <row r="1949" customFormat="false" ht="15" hidden="false" customHeight="false" outlineLevel="0" collapsed="false">
      <c r="A1949" s="81" t="n">
        <v>46292</v>
      </c>
      <c r="B1949" s="81" t="n">
        <v>46292</v>
      </c>
      <c r="C1949" s="82" t="s">
        <v>176</v>
      </c>
      <c r="D1949" s="82" t="s">
        <v>530</v>
      </c>
      <c r="E1949" s="82" t="s">
        <v>529</v>
      </c>
      <c r="F1949" s="0" t="n">
        <v>1</v>
      </c>
      <c r="G1949" s="82" t="s">
        <v>524</v>
      </c>
      <c r="H1949" s="0" t="n">
        <v>13.43</v>
      </c>
      <c r="I1949" s="0" t="n">
        <v>10.32</v>
      </c>
      <c r="J1949" s="82" t="s">
        <v>528</v>
      </c>
      <c r="K1949" s="83" t="n">
        <v>13.43</v>
      </c>
      <c r="L1949" s="0" t="n">
        <v>315</v>
      </c>
      <c r="M1949" s="0" t="n">
        <v>292</v>
      </c>
      <c r="N1949" s="0" t="n">
        <v>1.078767</v>
      </c>
      <c r="O1949" s="0" t="n">
        <v>4</v>
      </c>
      <c r="P1949" s="0" t="n">
        <v>1</v>
      </c>
      <c r="Q1949" s="82" t="s">
        <v>527</v>
      </c>
      <c r="U1949" s="0" t="str">
        <f aca="false">IF(C1949="","",IF(COUNTIF(Campaigns!$A$7:$A$300,C1949)&gt;0,"✓",IF(N(K1949)=0,"– no spend","⚠ add to Campaigns tab")))</f>
        <v>✓</v>
      </c>
      <c r="V1949" s="83" t="n">
        <f aca="false">IF(K1949="","",K1949*IF(Settings!$B$22=Settings!$C$6,1,IF(Settings!$B$22="USD",1/INDEX(Settings!$B$29:$B$40,MONTH(A1949)),INDEX(Settings!$B$29:$B$40,MONTH(A1949)))))</f>
        <v>13.43</v>
      </c>
    </row>
    <row r="1950" customFormat="false" ht="15" hidden="false" customHeight="false" outlineLevel="0" collapsed="false">
      <c r="A1950" s="81" t="n">
        <v>46292</v>
      </c>
      <c r="B1950" s="81" t="n">
        <v>46292</v>
      </c>
      <c r="C1950" s="82" t="s">
        <v>184</v>
      </c>
      <c r="D1950" s="82" t="s">
        <v>530</v>
      </c>
      <c r="E1950" s="82" t="s">
        <v>532</v>
      </c>
      <c r="F1950" s="0" t="n">
        <v>17</v>
      </c>
      <c r="G1950" s="82" t="s">
        <v>535</v>
      </c>
      <c r="H1950" s="0" t="n">
        <v>0.19294118</v>
      </c>
      <c r="I1950" s="82" t="s">
        <v>525</v>
      </c>
      <c r="J1950" s="82" t="s">
        <v>526</v>
      </c>
      <c r="K1950" s="83" t="n">
        <v>3.28</v>
      </c>
      <c r="L1950" s="0" t="n">
        <v>1118</v>
      </c>
      <c r="M1950" s="0" t="n">
        <v>1098</v>
      </c>
      <c r="N1950" s="0" t="n">
        <v>1.018215</v>
      </c>
      <c r="O1950" s="0" t="n">
        <v>17</v>
      </c>
      <c r="P1950" s="0" t="n">
        <v>1</v>
      </c>
      <c r="Q1950" s="82" t="s">
        <v>527</v>
      </c>
      <c r="U1950" s="0" t="str">
        <f aca="false">IF(C1950="","",IF(COUNTIF(Campaigns!$A$7:$A$300,C1950)&gt;0,"✓",IF(N(K1950)=0,"– no spend","⚠ add to Campaigns tab")))</f>
        <v>✓</v>
      </c>
      <c r="V1950" s="83" t="n">
        <f aca="false">IF(K1950="","",K1950*IF(Settings!$B$22=Settings!$C$6,1,IF(Settings!$B$22="USD",1/INDEX(Settings!$B$29:$B$40,MONTH(A1950)),INDEX(Settings!$B$29:$B$40,MONTH(A1950)))))</f>
        <v>3.28</v>
      </c>
    </row>
    <row r="1951" customFormat="false" ht="15" hidden="false" customHeight="false" outlineLevel="0" collapsed="false">
      <c r="A1951" s="81" t="n">
        <v>46292</v>
      </c>
      <c r="B1951" s="81" t="n">
        <v>46292</v>
      </c>
      <c r="C1951" s="82" t="s">
        <v>169</v>
      </c>
      <c r="D1951" s="82" t="s">
        <v>530</v>
      </c>
      <c r="E1951" s="82" t="s">
        <v>529</v>
      </c>
      <c r="F1951" s="0" t="n">
        <v>2</v>
      </c>
      <c r="G1951" s="82" t="s">
        <v>531</v>
      </c>
      <c r="H1951" s="0" t="n">
        <v>26.255</v>
      </c>
      <c r="I1951" s="0" t="n">
        <v>41.29</v>
      </c>
      <c r="J1951" s="82" t="s">
        <v>528</v>
      </c>
      <c r="K1951" s="83" t="n">
        <v>52.51</v>
      </c>
      <c r="L1951" s="0" t="n">
        <v>3236</v>
      </c>
      <c r="M1951" s="0" t="n">
        <v>2106</v>
      </c>
      <c r="N1951" s="0" t="n">
        <v>1.536562</v>
      </c>
      <c r="O1951" s="0" t="n">
        <v>28</v>
      </c>
      <c r="P1951" s="0" t="n">
        <v>2</v>
      </c>
      <c r="Q1951" s="82" t="s">
        <v>527</v>
      </c>
      <c r="U1951" s="0" t="str">
        <f aca="false">IF(C1951="","",IF(COUNTIF(Campaigns!$A$7:$A$300,C1951)&gt;0,"✓",IF(N(K1951)=0,"– no spend","⚠ add to Campaigns tab")))</f>
        <v>✓</v>
      </c>
      <c r="V1951" s="83" t="n">
        <f aca="false">IF(K1951="","",K1951*IF(Settings!$B$22=Settings!$C$6,1,IF(Settings!$B$22="USD",1/INDEX(Settings!$B$29:$B$40,MONTH(A1951)),INDEX(Settings!$B$29:$B$40,MONTH(A1951)))))</f>
        <v>52.51</v>
      </c>
    </row>
    <row r="1952" customFormat="false" ht="15" hidden="false" customHeight="false" outlineLevel="0" collapsed="false">
      <c r="A1952" s="81" t="n">
        <v>46292</v>
      </c>
      <c r="B1952" s="81" t="n">
        <v>46292</v>
      </c>
      <c r="C1952" s="82" t="s">
        <v>181</v>
      </c>
      <c r="D1952" s="82" t="s">
        <v>530</v>
      </c>
      <c r="E1952" s="82" t="s">
        <v>529</v>
      </c>
      <c r="F1952" s="0" t="n">
        <v>2</v>
      </c>
      <c r="G1952" s="82" t="s">
        <v>524</v>
      </c>
      <c r="H1952" s="0" t="n">
        <v>6.54</v>
      </c>
      <c r="I1952" s="0" t="n">
        <v>10.32</v>
      </c>
      <c r="J1952" s="82" t="s">
        <v>528</v>
      </c>
      <c r="K1952" s="83" t="n">
        <v>13.08</v>
      </c>
      <c r="L1952" s="0" t="n">
        <v>1020</v>
      </c>
      <c r="M1952" s="0" t="n">
        <v>906</v>
      </c>
      <c r="N1952" s="0" t="n">
        <v>1.125828</v>
      </c>
      <c r="O1952" s="0" t="n">
        <v>6</v>
      </c>
      <c r="P1952" s="0" t="n">
        <v>2</v>
      </c>
      <c r="Q1952" s="82" t="s">
        <v>527</v>
      </c>
      <c r="U1952" s="0" t="str">
        <f aca="false">IF(C1952="","",IF(COUNTIF(Campaigns!$A$7:$A$300,C1952)&gt;0,"✓",IF(N(K1952)=0,"– no spend","⚠ add to Campaigns tab")))</f>
        <v>✓</v>
      </c>
      <c r="V1952" s="83" t="n">
        <f aca="false">IF(K1952="","",K1952*IF(Settings!$B$22=Settings!$C$6,1,IF(Settings!$B$22="USD",1/INDEX(Settings!$B$29:$B$40,MONTH(A1952)),INDEX(Settings!$B$29:$B$40,MONTH(A1952)))))</f>
        <v>13.08</v>
      </c>
    </row>
    <row r="1953" customFormat="false" ht="15" hidden="false" customHeight="false" outlineLevel="0" collapsed="false">
      <c r="A1953" s="81" t="n">
        <v>46293</v>
      </c>
      <c r="B1953" s="81" t="n">
        <v>46293</v>
      </c>
      <c r="C1953" s="82" t="s">
        <v>174</v>
      </c>
      <c r="D1953" s="82" t="s">
        <v>536</v>
      </c>
      <c r="E1953" s="82" t="s">
        <v>532</v>
      </c>
      <c r="F1953" s="0" t="n">
        <v>5539</v>
      </c>
      <c r="G1953" s="82" t="s">
        <v>535</v>
      </c>
      <c r="H1953" s="0" t="n">
        <v>0.03506048</v>
      </c>
      <c r="I1953" s="82" t="s">
        <v>525</v>
      </c>
      <c r="J1953" s="82" t="s">
        <v>526</v>
      </c>
      <c r="K1953" s="83" t="n">
        <v>194.2</v>
      </c>
      <c r="L1953" s="0" t="n">
        <v>356195</v>
      </c>
      <c r="M1953" s="0" t="n">
        <v>248771</v>
      </c>
      <c r="N1953" s="0" t="n">
        <v>1.431819</v>
      </c>
      <c r="O1953" s="0" t="n">
        <v>5539</v>
      </c>
      <c r="Q1953" s="82" t="s">
        <v>537</v>
      </c>
      <c r="U1953" s="0" t="str">
        <f aca="false">IF(C1953="","",IF(COUNTIF(Campaigns!$A$7:$A$300,C1953)&gt;0,"✓",IF(N(K1953)=0,"– no spend","⚠ add to Campaigns tab")))</f>
        <v>✓</v>
      </c>
      <c r="V1953" s="83" t="n">
        <f aca="false">IF(K1953="","",K1953*IF(Settings!$B$22=Settings!$C$6,1,IF(Settings!$B$22="USD",1/INDEX(Settings!$B$29:$B$40,MONTH(A1953)),INDEX(Settings!$B$29:$B$40,MONTH(A1953)))))</f>
        <v>194.2</v>
      </c>
    </row>
    <row r="1954" customFormat="false" ht="15" hidden="false" customHeight="false" outlineLevel="0" collapsed="false">
      <c r="A1954" s="81" t="n">
        <v>46293</v>
      </c>
      <c r="B1954" s="81" t="n">
        <v>46293</v>
      </c>
      <c r="C1954" s="82" t="s">
        <v>177</v>
      </c>
      <c r="D1954" s="82" t="s">
        <v>530</v>
      </c>
      <c r="E1954" s="82" t="s">
        <v>529</v>
      </c>
      <c r="F1954" s="0" t="n">
        <v>2</v>
      </c>
      <c r="G1954" s="82" t="s">
        <v>524</v>
      </c>
      <c r="H1954" s="0" t="n">
        <v>10.595</v>
      </c>
      <c r="I1954" s="0" t="n">
        <v>20.65</v>
      </c>
      <c r="J1954" s="82" t="s">
        <v>528</v>
      </c>
      <c r="K1954" s="83" t="n">
        <v>21.19</v>
      </c>
      <c r="L1954" s="0" t="n">
        <v>2206</v>
      </c>
      <c r="M1954" s="0" t="n">
        <v>1870</v>
      </c>
      <c r="N1954" s="0" t="n">
        <v>1.179679</v>
      </c>
      <c r="O1954" s="0" t="n">
        <v>14</v>
      </c>
      <c r="P1954" s="0" t="n">
        <v>2</v>
      </c>
      <c r="Q1954" s="82" t="s">
        <v>527</v>
      </c>
      <c r="U1954" s="0" t="str">
        <f aca="false">IF(C1954="","",IF(COUNTIF(Campaigns!$A$7:$A$300,C1954)&gt;0,"✓",IF(N(K1954)=0,"– no spend","⚠ add to Campaigns tab")))</f>
        <v>✓</v>
      </c>
      <c r="V1954" s="83" t="n">
        <f aca="false">IF(K1954="","",K1954*IF(Settings!$B$22=Settings!$C$6,1,IF(Settings!$B$22="USD",1/INDEX(Settings!$B$29:$B$40,MONTH(A1954)),INDEX(Settings!$B$29:$B$40,MONTH(A1954)))))</f>
        <v>21.19</v>
      </c>
    </row>
    <row r="1955" customFormat="false" ht="15" hidden="false" customHeight="false" outlineLevel="0" collapsed="false">
      <c r="A1955" s="81" t="n">
        <v>46293</v>
      </c>
      <c r="B1955" s="81" t="n">
        <v>46293</v>
      </c>
      <c r="C1955" s="82" t="s">
        <v>180</v>
      </c>
      <c r="D1955" s="82" t="s">
        <v>530</v>
      </c>
      <c r="E1955" s="82" t="s">
        <v>529</v>
      </c>
      <c r="F1955" s="0" t="n">
        <v>1</v>
      </c>
      <c r="G1955" s="82" t="s">
        <v>524</v>
      </c>
      <c r="H1955" s="0" t="n">
        <v>14.27</v>
      </c>
      <c r="I1955" s="0" t="n">
        <v>10.32</v>
      </c>
      <c r="J1955" s="82" t="s">
        <v>528</v>
      </c>
      <c r="K1955" s="83" t="n">
        <v>14.27</v>
      </c>
      <c r="L1955" s="0" t="n">
        <v>893</v>
      </c>
      <c r="M1955" s="0" t="n">
        <v>764</v>
      </c>
      <c r="N1955" s="0" t="n">
        <v>1.168848</v>
      </c>
      <c r="O1955" s="0" t="n">
        <v>16</v>
      </c>
      <c r="P1955" s="0" t="n">
        <v>1</v>
      </c>
      <c r="Q1955" s="82" t="s">
        <v>527</v>
      </c>
      <c r="U1955" s="0" t="str">
        <f aca="false">IF(C1955="","",IF(COUNTIF(Campaigns!$A$7:$A$300,C1955)&gt;0,"✓",IF(N(K1955)=0,"– no spend","⚠ add to Campaigns tab")))</f>
        <v>✓</v>
      </c>
      <c r="V1955" s="83" t="n">
        <f aca="false">IF(K1955="","",K1955*IF(Settings!$B$22=Settings!$C$6,1,IF(Settings!$B$22="USD",1/INDEX(Settings!$B$29:$B$40,MONTH(A1955)),INDEX(Settings!$B$29:$B$40,MONTH(A1955)))))</f>
        <v>14.27</v>
      </c>
    </row>
    <row r="1956" customFormat="false" ht="15" hidden="false" customHeight="false" outlineLevel="0" collapsed="false">
      <c r="A1956" s="81" t="n">
        <v>46293</v>
      </c>
      <c r="B1956" s="81" t="n">
        <v>46293</v>
      </c>
      <c r="C1956" s="82" t="s">
        <v>172</v>
      </c>
      <c r="D1956" s="82" t="s">
        <v>530</v>
      </c>
      <c r="E1956" s="82" t="s">
        <v>529</v>
      </c>
      <c r="F1956" s="0" t="n">
        <v>1</v>
      </c>
      <c r="G1956" s="82" t="s">
        <v>524</v>
      </c>
      <c r="H1956" s="0" t="n">
        <v>22.88</v>
      </c>
      <c r="I1956" s="0" t="n">
        <v>20.65</v>
      </c>
      <c r="J1956" s="82" t="s">
        <v>528</v>
      </c>
      <c r="K1956" s="83" t="n">
        <v>22.88</v>
      </c>
      <c r="L1956" s="0" t="n">
        <v>513</v>
      </c>
      <c r="M1956" s="0" t="n">
        <v>449</v>
      </c>
      <c r="N1956" s="0" t="n">
        <v>1.142539</v>
      </c>
      <c r="O1956" s="0" t="n">
        <v>7</v>
      </c>
      <c r="P1956" s="0" t="n">
        <v>1</v>
      </c>
      <c r="Q1956" s="82" t="s">
        <v>527</v>
      </c>
      <c r="U1956" s="0" t="str">
        <f aca="false">IF(C1956="","",IF(COUNTIF(Campaigns!$A$7:$A$300,C1956)&gt;0,"✓",IF(N(K1956)=0,"– no spend","⚠ add to Campaigns tab")))</f>
        <v>✓</v>
      </c>
      <c r="V1956" s="83" t="n">
        <f aca="false">IF(K1956="","",K1956*IF(Settings!$B$22=Settings!$C$6,1,IF(Settings!$B$22="USD",1/INDEX(Settings!$B$29:$B$40,MONTH(A1956)),INDEX(Settings!$B$29:$B$40,MONTH(A1956)))))</f>
        <v>22.88</v>
      </c>
    </row>
    <row r="1957" customFormat="false" ht="15" hidden="false" customHeight="false" outlineLevel="0" collapsed="false">
      <c r="A1957" s="81" t="n">
        <v>46293</v>
      </c>
      <c r="B1957" s="81" t="n">
        <v>46293</v>
      </c>
      <c r="C1957" s="82" t="s">
        <v>173</v>
      </c>
      <c r="D1957" s="82" t="s">
        <v>530</v>
      </c>
      <c r="E1957" s="82" t="s">
        <v>529</v>
      </c>
      <c r="F1957" s="0" t="n">
        <v>4</v>
      </c>
      <c r="G1957" s="82" t="s">
        <v>524</v>
      </c>
      <c r="H1957" s="0" t="n">
        <v>8.5025</v>
      </c>
      <c r="I1957" s="0" t="n">
        <v>25.65</v>
      </c>
      <c r="J1957" s="82" t="s">
        <v>528</v>
      </c>
      <c r="K1957" s="83" t="n">
        <v>34.01</v>
      </c>
      <c r="L1957" s="0" t="n">
        <v>681</v>
      </c>
      <c r="M1957" s="0" t="n">
        <v>615</v>
      </c>
      <c r="N1957" s="0" t="n">
        <v>1.107317</v>
      </c>
      <c r="O1957" s="0" t="n">
        <v>12</v>
      </c>
      <c r="P1957" s="0" t="n">
        <v>4</v>
      </c>
      <c r="Q1957" s="82" t="s">
        <v>527</v>
      </c>
      <c r="U1957" s="0" t="str">
        <f aca="false">IF(C1957="","",IF(COUNTIF(Campaigns!$A$7:$A$300,C1957)&gt;0,"✓",IF(N(K1957)=0,"– no spend","⚠ add to Campaigns tab")))</f>
        <v>✓</v>
      </c>
      <c r="V1957" s="83" t="n">
        <f aca="false">IF(K1957="","",K1957*IF(Settings!$B$22=Settings!$C$6,1,IF(Settings!$B$22="USD",1/INDEX(Settings!$B$29:$B$40,MONTH(A1957)),INDEX(Settings!$B$29:$B$40,MONTH(A1957)))))</f>
        <v>34.01</v>
      </c>
    </row>
    <row r="1958" customFormat="false" ht="15" hidden="false" customHeight="false" outlineLevel="0" collapsed="false">
      <c r="A1958" s="81" t="n">
        <v>46293</v>
      </c>
      <c r="B1958" s="81" t="n">
        <v>46293</v>
      </c>
      <c r="C1958" s="82" t="s">
        <v>178</v>
      </c>
      <c r="D1958" s="82" t="s">
        <v>530</v>
      </c>
      <c r="E1958" s="82" t="s">
        <v>529</v>
      </c>
      <c r="F1958" s="0" t="n">
        <v>2</v>
      </c>
      <c r="G1958" s="82" t="s">
        <v>524</v>
      </c>
      <c r="H1958" s="0" t="n">
        <v>11.855</v>
      </c>
      <c r="I1958" s="0" t="n">
        <v>15.48</v>
      </c>
      <c r="J1958" s="82" t="s">
        <v>528</v>
      </c>
      <c r="K1958" s="83" t="n">
        <v>23.71</v>
      </c>
      <c r="L1958" s="0" t="n">
        <v>406</v>
      </c>
      <c r="M1958" s="0" t="n">
        <v>355</v>
      </c>
      <c r="N1958" s="0" t="n">
        <v>1.143662</v>
      </c>
      <c r="O1958" s="0" t="n">
        <v>7</v>
      </c>
      <c r="P1958" s="0" t="n">
        <v>2</v>
      </c>
      <c r="Q1958" s="82" t="s">
        <v>527</v>
      </c>
      <c r="U1958" s="0" t="str">
        <f aca="false">IF(C1958="","",IF(COUNTIF(Campaigns!$A$7:$A$300,C1958)&gt;0,"✓",IF(N(K1958)=0,"– no spend","⚠ add to Campaigns tab")))</f>
        <v>✓</v>
      </c>
      <c r="V1958" s="83" t="n">
        <f aca="false">IF(K1958="","",K1958*IF(Settings!$B$22=Settings!$C$6,1,IF(Settings!$B$22="USD",1/INDEX(Settings!$B$29:$B$40,MONTH(A1958)),INDEX(Settings!$B$29:$B$40,MONTH(A1958)))))</f>
        <v>23.71</v>
      </c>
    </row>
    <row r="1959" customFormat="false" ht="15" hidden="false" customHeight="false" outlineLevel="0" collapsed="false">
      <c r="A1959" s="81" t="n">
        <v>46293</v>
      </c>
      <c r="B1959" s="81" t="n">
        <v>46293</v>
      </c>
      <c r="C1959" s="82" t="s">
        <v>176</v>
      </c>
      <c r="D1959" s="82" t="s">
        <v>530</v>
      </c>
      <c r="E1959" s="82" t="s">
        <v>529</v>
      </c>
      <c r="F1959" s="0" t="n">
        <v>1</v>
      </c>
      <c r="G1959" s="82" t="s">
        <v>524</v>
      </c>
      <c r="H1959" s="0" t="n">
        <v>8.42</v>
      </c>
      <c r="I1959" s="0" t="n">
        <v>10.32</v>
      </c>
      <c r="J1959" s="82" t="s">
        <v>528</v>
      </c>
      <c r="K1959" s="83" t="n">
        <v>8.42</v>
      </c>
      <c r="L1959" s="0" t="n">
        <v>274</v>
      </c>
      <c r="M1959" s="0" t="n">
        <v>230</v>
      </c>
      <c r="N1959" s="0" t="n">
        <v>1.191304</v>
      </c>
      <c r="O1959" s="0" t="n">
        <v>5</v>
      </c>
      <c r="P1959" s="0" t="n">
        <v>1</v>
      </c>
      <c r="Q1959" s="82" t="s">
        <v>527</v>
      </c>
      <c r="U1959" s="0" t="str">
        <f aca="false">IF(C1959="","",IF(COUNTIF(Campaigns!$A$7:$A$300,C1959)&gt;0,"✓",IF(N(K1959)=0,"– no spend","⚠ add to Campaigns tab")))</f>
        <v>✓</v>
      </c>
      <c r="V1959" s="83" t="n">
        <f aca="false">IF(K1959="","",K1959*IF(Settings!$B$22=Settings!$C$6,1,IF(Settings!$B$22="USD",1/INDEX(Settings!$B$29:$B$40,MONTH(A1959)),INDEX(Settings!$B$29:$B$40,MONTH(A1959)))))</f>
        <v>8.42</v>
      </c>
    </row>
    <row r="1960" customFormat="false" ht="15" hidden="false" customHeight="false" outlineLevel="0" collapsed="false">
      <c r="A1960" s="81" t="n">
        <v>46293</v>
      </c>
      <c r="B1960" s="81" t="n">
        <v>46293</v>
      </c>
      <c r="C1960" s="82" t="s">
        <v>184</v>
      </c>
      <c r="D1960" s="82" t="s">
        <v>530</v>
      </c>
      <c r="E1960" s="82" t="s">
        <v>532</v>
      </c>
      <c r="F1960" s="0" t="n">
        <v>13</v>
      </c>
      <c r="G1960" s="82" t="s">
        <v>535</v>
      </c>
      <c r="H1960" s="0" t="n">
        <v>0.36923077</v>
      </c>
      <c r="I1960" s="82" t="s">
        <v>525</v>
      </c>
      <c r="J1960" s="82" t="s">
        <v>526</v>
      </c>
      <c r="K1960" s="83" t="n">
        <v>4.8</v>
      </c>
      <c r="L1960" s="0" t="n">
        <v>811</v>
      </c>
      <c r="M1960" s="0" t="n">
        <v>811</v>
      </c>
      <c r="N1960" s="0" t="n">
        <v>1</v>
      </c>
      <c r="O1960" s="0" t="n">
        <v>12</v>
      </c>
      <c r="Q1960" s="82" t="s">
        <v>527</v>
      </c>
      <c r="U1960" s="0" t="str">
        <f aca="false">IF(C1960="","",IF(COUNTIF(Campaigns!$A$7:$A$300,C1960)&gt;0,"✓",IF(N(K1960)=0,"– no spend","⚠ add to Campaigns tab")))</f>
        <v>✓</v>
      </c>
      <c r="V1960" s="83" t="n">
        <f aca="false">IF(K1960="","",K1960*IF(Settings!$B$22=Settings!$C$6,1,IF(Settings!$B$22="USD",1/INDEX(Settings!$B$29:$B$40,MONTH(A1960)),INDEX(Settings!$B$29:$B$40,MONTH(A1960)))))</f>
        <v>4.8</v>
      </c>
    </row>
    <row r="1961" customFormat="false" ht="15" hidden="false" customHeight="false" outlineLevel="0" collapsed="false">
      <c r="A1961" s="81" t="n">
        <v>46293</v>
      </c>
      <c r="B1961" s="81" t="n">
        <v>46293</v>
      </c>
      <c r="C1961" s="82" t="s">
        <v>169</v>
      </c>
      <c r="D1961" s="82" t="s">
        <v>530</v>
      </c>
      <c r="E1961" s="82" t="s">
        <v>529</v>
      </c>
      <c r="F1961" s="0" t="n">
        <v>9</v>
      </c>
      <c r="G1961" s="82" t="s">
        <v>531</v>
      </c>
      <c r="H1961" s="0" t="n">
        <v>4.57666667</v>
      </c>
      <c r="I1961" s="0" t="n">
        <v>41.29</v>
      </c>
      <c r="J1961" s="82" t="s">
        <v>528</v>
      </c>
      <c r="K1961" s="83" t="n">
        <v>41.19</v>
      </c>
      <c r="L1961" s="0" t="n">
        <v>2717</v>
      </c>
      <c r="M1961" s="0" t="n">
        <v>1803</v>
      </c>
      <c r="N1961" s="0" t="n">
        <v>1.506933</v>
      </c>
      <c r="O1961" s="0" t="n">
        <v>33</v>
      </c>
      <c r="P1961" s="0" t="n">
        <v>9</v>
      </c>
      <c r="Q1961" s="82" t="s">
        <v>527</v>
      </c>
      <c r="U1961" s="0" t="str">
        <f aca="false">IF(C1961="","",IF(COUNTIF(Campaigns!$A$7:$A$300,C1961)&gt;0,"✓",IF(N(K1961)=0,"– no spend","⚠ add to Campaigns tab")))</f>
        <v>✓</v>
      </c>
      <c r="V1961" s="83" t="n">
        <f aca="false">IF(K1961="","",K1961*IF(Settings!$B$22=Settings!$C$6,1,IF(Settings!$B$22="USD",1/INDEX(Settings!$B$29:$B$40,MONTH(A1961)),INDEX(Settings!$B$29:$B$40,MONTH(A1961)))))</f>
        <v>41.19</v>
      </c>
    </row>
    <row r="1962" customFormat="false" ht="15" hidden="false" customHeight="false" outlineLevel="0" collapsed="false">
      <c r="A1962" s="81" t="n">
        <v>46293</v>
      </c>
      <c r="B1962" s="81" t="n">
        <v>46293</v>
      </c>
      <c r="C1962" s="82" t="s">
        <v>181</v>
      </c>
      <c r="D1962" s="82" t="s">
        <v>530</v>
      </c>
      <c r="E1962" s="82" t="s">
        <v>529</v>
      </c>
      <c r="I1962" s="0" t="n">
        <v>10.32</v>
      </c>
      <c r="J1962" s="82" t="s">
        <v>528</v>
      </c>
      <c r="K1962" s="83" t="n">
        <v>13.4</v>
      </c>
      <c r="L1962" s="0" t="n">
        <v>983</v>
      </c>
      <c r="M1962" s="0" t="n">
        <v>863</v>
      </c>
      <c r="N1962" s="0" t="n">
        <v>1.13905</v>
      </c>
      <c r="O1962" s="0" t="n">
        <v>12</v>
      </c>
      <c r="Q1962" s="82" t="s">
        <v>527</v>
      </c>
      <c r="U1962" s="0" t="str">
        <f aca="false">IF(C1962="","",IF(COUNTIF(Campaigns!$A$7:$A$300,C1962)&gt;0,"✓",IF(N(K1962)=0,"– no spend","⚠ add to Campaigns tab")))</f>
        <v>✓</v>
      </c>
      <c r="V1962" s="83" t="n">
        <f aca="false">IF(K1962="","",K1962*IF(Settings!$B$22=Settings!$C$6,1,IF(Settings!$B$22="USD",1/INDEX(Settings!$B$29:$B$40,MONTH(A1962)),INDEX(Settings!$B$29:$B$40,MONTH(A1962)))))</f>
        <v>13.4</v>
      </c>
    </row>
    <row r="1963" customFormat="false" ht="15" hidden="false" customHeight="false" outlineLevel="0" collapsed="false">
      <c r="A1963" s="81" t="n">
        <v>46294</v>
      </c>
      <c r="B1963" s="81" t="n">
        <v>46294</v>
      </c>
      <c r="C1963" s="82" t="s">
        <v>174</v>
      </c>
      <c r="D1963" s="82" t="s">
        <v>536</v>
      </c>
      <c r="E1963" s="82" t="s">
        <v>532</v>
      </c>
      <c r="F1963" s="0" t="n">
        <v>5252</v>
      </c>
      <c r="G1963" s="82" t="s">
        <v>535</v>
      </c>
      <c r="H1963" s="0" t="n">
        <v>0.03419269</v>
      </c>
      <c r="I1963" s="82" t="s">
        <v>525</v>
      </c>
      <c r="J1963" s="82" t="s">
        <v>526</v>
      </c>
      <c r="K1963" s="83" t="n">
        <v>179.58</v>
      </c>
      <c r="L1963" s="0" t="n">
        <v>327561</v>
      </c>
      <c r="M1963" s="0" t="n">
        <v>243290</v>
      </c>
      <c r="N1963" s="0" t="n">
        <v>1.346381</v>
      </c>
      <c r="O1963" s="0" t="n">
        <v>5219</v>
      </c>
      <c r="P1963" s="0" t="n">
        <v>1</v>
      </c>
      <c r="Q1963" s="82" t="s">
        <v>537</v>
      </c>
      <c r="U1963" s="0" t="str">
        <f aca="false">IF(C1963="","",IF(COUNTIF(Campaigns!$A$7:$A$300,C1963)&gt;0,"✓",IF(N(K1963)=0,"– no spend","⚠ add to Campaigns tab")))</f>
        <v>✓</v>
      </c>
      <c r="V1963" s="83" t="n">
        <f aca="false">IF(K1963="","",K1963*IF(Settings!$B$22=Settings!$C$6,1,IF(Settings!$B$22="USD",1/INDEX(Settings!$B$29:$B$40,MONTH(A1963)),INDEX(Settings!$B$29:$B$40,MONTH(A1963)))))</f>
        <v>179.58</v>
      </c>
    </row>
    <row r="1964" customFormat="false" ht="15" hidden="false" customHeight="false" outlineLevel="0" collapsed="false">
      <c r="A1964" s="81" t="n">
        <v>46294</v>
      </c>
      <c r="B1964" s="81" t="n">
        <v>46294</v>
      </c>
      <c r="C1964" s="82" t="s">
        <v>177</v>
      </c>
      <c r="D1964" s="82" t="s">
        <v>530</v>
      </c>
      <c r="E1964" s="82" t="s">
        <v>529</v>
      </c>
      <c r="F1964" s="0" t="n">
        <v>1</v>
      </c>
      <c r="G1964" s="82" t="s">
        <v>524</v>
      </c>
      <c r="H1964" s="0" t="n">
        <v>20.66</v>
      </c>
      <c r="I1964" s="0" t="n">
        <v>20.65</v>
      </c>
      <c r="J1964" s="82" t="s">
        <v>528</v>
      </c>
      <c r="K1964" s="83" t="n">
        <v>20.66</v>
      </c>
      <c r="L1964" s="0" t="n">
        <v>2219</v>
      </c>
      <c r="M1964" s="0" t="n">
        <v>1870</v>
      </c>
      <c r="N1964" s="0" t="n">
        <v>1.186631</v>
      </c>
      <c r="O1964" s="0" t="n">
        <v>19</v>
      </c>
      <c r="P1964" s="0" t="n">
        <v>1</v>
      </c>
      <c r="Q1964" s="82" t="s">
        <v>527</v>
      </c>
      <c r="U1964" s="0" t="str">
        <f aca="false">IF(C1964="","",IF(COUNTIF(Campaigns!$A$7:$A$300,C1964)&gt;0,"✓",IF(N(K1964)=0,"– no spend","⚠ add to Campaigns tab")))</f>
        <v>✓</v>
      </c>
      <c r="V1964" s="83" t="n">
        <f aca="false">IF(K1964="","",K1964*IF(Settings!$B$22=Settings!$C$6,1,IF(Settings!$B$22="USD",1/INDEX(Settings!$B$29:$B$40,MONTH(A1964)),INDEX(Settings!$B$29:$B$40,MONTH(A1964)))))</f>
        <v>20.66</v>
      </c>
    </row>
    <row r="1965" customFormat="false" ht="15" hidden="false" customHeight="false" outlineLevel="0" collapsed="false">
      <c r="A1965" s="81" t="n">
        <v>46294</v>
      </c>
      <c r="B1965" s="81" t="n">
        <v>46294</v>
      </c>
      <c r="C1965" s="82" t="s">
        <v>180</v>
      </c>
      <c r="D1965" s="82" t="s">
        <v>530</v>
      </c>
      <c r="E1965" s="82" t="s">
        <v>529</v>
      </c>
      <c r="I1965" s="0" t="n">
        <v>10.32</v>
      </c>
      <c r="J1965" s="82" t="s">
        <v>528</v>
      </c>
      <c r="K1965" s="83" t="n">
        <v>10.46</v>
      </c>
      <c r="L1965" s="0" t="n">
        <v>849</v>
      </c>
      <c r="M1965" s="0" t="n">
        <v>704</v>
      </c>
      <c r="N1965" s="0" t="n">
        <v>1.205966</v>
      </c>
      <c r="O1965" s="0" t="n">
        <v>4</v>
      </c>
      <c r="Q1965" s="82" t="s">
        <v>527</v>
      </c>
      <c r="U1965" s="0" t="str">
        <f aca="false">IF(C1965="","",IF(COUNTIF(Campaigns!$A$7:$A$300,C1965)&gt;0,"✓",IF(N(K1965)=0,"– no spend","⚠ add to Campaigns tab")))</f>
        <v>✓</v>
      </c>
      <c r="V1965" s="83" t="n">
        <f aca="false">IF(K1965="","",K1965*IF(Settings!$B$22=Settings!$C$6,1,IF(Settings!$B$22="USD",1/INDEX(Settings!$B$29:$B$40,MONTH(A1965)),INDEX(Settings!$B$29:$B$40,MONTH(A1965)))))</f>
        <v>10.46</v>
      </c>
    </row>
    <row r="1966" customFormat="false" ht="15" hidden="false" customHeight="false" outlineLevel="0" collapsed="false">
      <c r="A1966" s="81" t="n">
        <v>46294</v>
      </c>
      <c r="B1966" s="81" t="n">
        <v>46294</v>
      </c>
      <c r="C1966" s="82" t="s">
        <v>172</v>
      </c>
      <c r="D1966" s="82" t="s">
        <v>530</v>
      </c>
      <c r="E1966" s="82" t="s">
        <v>529</v>
      </c>
      <c r="F1966" s="0" t="n">
        <v>1</v>
      </c>
      <c r="G1966" s="82" t="s">
        <v>524</v>
      </c>
      <c r="H1966" s="0" t="n">
        <v>26.39</v>
      </c>
      <c r="I1966" s="0" t="n">
        <v>20.65</v>
      </c>
      <c r="J1966" s="82" t="s">
        <v>528</v>
      </c>
      <c r="K1966" s="83" t="n">
        <v>26.39</v>
      </c>
      <c r="L1966" s="0" t="n">
        <v>569</v>
      </c>
      <c r="M1966" s="0" t="n">
        <v>504</v>
      </c>
      <c r="N1966" s="0" t="n">
        <v>1.128968</v>
      </c>
      <c r="O1966" s="0" t="n">
        <v>13</v>
      </c>
      <c r="P1966" s="0" t="n">
        <v>1</v>
      </c>
      <c r="Q1966" s="82" t="s">
        <v>527</v>
      </c>
      <c r="U1966" s="0" t="str">
        <f aca="false">IF(C1966="","",IF(COUNTIF(Campaigns!$A$7:$A$300,C1966)&gt;0,"✓",IF(N(K1966)=0,"– no spend","⚠ add to Campaigns tab")))</f>
        <v>✓</v>
      </c>
      <c r="V1966" s="83" t="n">
        <f aca="false">IF(K1966="","",K1966*IF(Settings!$B$22=Settings!$C$6,1,IF(Settings!$B$22="USD",1/INDEX(Settings!$B$29:$B$40,MONTH(A1966)),INDEX(Settings!$B$29:$B$40,MONTH(A1966)))))</f>
        <v>26.39</v>
      </c>
    </row>
    <row r="1967" customFormat="false" ht="15" hidden="false" customHeight="false" outlineLevel="0" collapsed="false">
      <c r="A1967" s="81" t="n">
        <v>46294</v>
      </c>
      <c r="B1967" s="81" t="n">
        <v>46294</v>
      </c>
      <c r="C1967" s="82" t="s">
        <v>173</v>
      </c>
      <c r="D1967" s="82" t="s">
        <v>530</v>
      </c>
      <c r="E1967" s="82" t="s">
        <v>529</v>
      </c>
      <c r="F1967" s="0" t="n">
        <v>3</v>
      </c>
      <c r="G1967" s="82" t="s">
        <v>524</v>
      </c>
      <c r="H1967" s="0" t="n">
        <v>10.19666667</v>
      </c>
      <c r="I1967" s="0" t="n">
        <v>25.65</v>
      </c>
      <c r="J1967" s="82" t="s">
        <v>528</v>
      </c>
      <c r="K1967" s="83" t="n">
        <v>30.59</v>
      </c>
      <c r="L1967" s="0" t="n">
        <v>724</v>
      </c>
      <c r="M1967" s="0" t="n">
        <v>603</v>
      </c>
      <c r="N1967" s="0" t="n">
        <v>1.200663</v>
      </c>
      <c r="O1967" s="0" t="n">
        <v>18</v>
      </c>
      <c r="P1967" s="0" t="n">
        <v>3</v>
      </c>
      <c r="Q1967" s="82" t="s">
        <v>527</v>
      </c>
      <c r="U1967" s="0" t="str">
        <f aca="false">IF(C1967="","",IF(COUNTIF(Campaigns!$A$7:$A$300,C1967)&gt;0,"✓",IF(N(K1967)=0,"– no spend","⚠ add to Campaigns tab")))</f>
        <v>✓</v>
      </c>
      <c r="V1967" s="83" t="n">
        <f aca="false">IF(K1967="","",K1967*IF(Settings!$B$22=Settings!$C$6,1,IF(Settings!$B$22="USD",1/INDEX(Settings!$B$29:$B$40,MONTH(A1967)),INDEX(Settings!$B$29:$B$40,MONTH(A1967)))))</f>
        <v>30.59</v>
      </c>
    </row>
    <row r="1968" customFormat="false" ht="15" hidden="false" customHeight="false" outlineLevel="0" collapsed="false">
      <c r="A1968" s="81" t="n">
        <v>46294</v>
      </c>
      <c r="B1968" s="81" t="n">
        <v>46294</v>
      </c>
      <c r="C1968" s="82" t="s">
        <v>178</v>
      </c>
      <c r="D1968" s="82" t="s">
        <v>530</v>
      </c>
      <c r="E1968" s="82" t="s">
        <v>529</v>
      </c>
      <c r="I1968" s="0" t="n">
        <v>15.48</v>
      </c>
      <c r="J1968" s="82" t="s">
        <v>528</v>
      </c>
      <c r="K1968" s="83" t="n">
        <v>19</v>
      </c>
      <c r="L1968" s="0" t="n">
        <v>317</v>
      </c>
      <c r="M1968" s="0" t="n">
        <v>283</v>
      </c>
      <c r="N1968" s="0" t="n">
        <v>1.120141</v>
      </c>
      <c r="O1968" s="0" t="n">
        <v>7</v>
      </c>
      <c r="Q1968" s="82" t="s">
        <v>527</v>
      </c>
      <c r="U1968" s="0" t="str">
        <f aca="false">IF(C1968="","",IF(COUNTIF(Campaigns!$A$7:$A$300,C1968)&gt;0,"✓",IF(N(K1968)=0,"– no spend","⚠ add to Campaigns tab")))</f>
        <v>✓</v>
      </c>
      <c r="V1968" s="83" t="n">
        <f aca="false">IF(K1968="","",K1968*IF(Settings!$B$22=Settings!$C$6,1,IF(Settings!$B$22="USD",1/INDEX(Settings!$B$29:$B$40,MONTH(A1968)),INDEX(Settings!$B$29:$B$40,MONTH(A1968)))))</f>
        <v>19</v>
      </c>
    </row>
    <row r="1969" customFormat="false" ht="15" hidden="false" customHeight="false" outlineLevel="0" collapsed="false">
      <c r="A1969" s="81" t="n">
        <v>46294</v>
      </c>
      <c r="B1969" s="81" t="n">
        <v>46294</v>
      </c>
      <c r="C1969" s="82" t="s">
        <v>176</v>
      </c>
      <c r="D1969" s="82" t="s">
        <v>530</v>
      </c>
      <c r="E1969" s="82" t="s">
        <v>529</v>
      </c>
      <c r="I1969" s="0" t="n">
        <v>10.32</v>
      </c>
      <c r="J1969" s="82" t="s">
        <v>528</v>
      </c>
      <c r="K1969" s="83" t="n">
        <v>8.38</v>
      </c>
      <c r="L1969" s="0" t="n">
        <v>272</v>
      </c>
      <c r="M1969" s="0" t="n">
        <v>239</v>
      </c>
      <c r="N1969" s="0" t="n">
        <v>1.138075</v>
      </c>
      <c r="O1969" s="0" t="n">
        <v>5</v>
      </c>
      <c r="Q1969" s="82" t="s">
        <v>527</v>
      </c>
      <c r="U1969" s="0" t="str">
        <f aca="false">IF(C1969="","",IF(COUNTIF(Campaigns!$A$7:$A$300,C1969)&gt;0,"✓",IF(N(K1969)=0,"– no spend","⚠ add to Campaigns tab")))</f>
        <v>✓</v>
      </c>
      <c r="V1969" s="83" t="n">
        <f aca="false">IF(K1969="","",K1969*IF(Settings!$B$22=Settings!$C$6,1,IF(Settings!$B$22="USD",1/INDEX(Settings!$B$29:$B$40,MONTH(A1969)),INDEX(Settings!$B$29:$B$40,MONTH(A1969)))))</f>
        <v>8.38</v>
      </c>
    </row>
    <row r="1970" customFormat="false" ht="15" hidden="false" customHeight="false" outlineLevel="0" collapsed="false">
      <c r="A1970" s="81" t="n">
        <v>46294</v>
      </c>
      <c r="B1970" s="81" t="n">
        <v>46294</v>
      </c>
      <c r="C1970" s="82" t="s">
        <v>184</v>
      </c>
      <c r="D1970" s="82" t="s">
        <v>530</v>
      </c>
      <c r="E1970" s="82" t="s">
        <v>532</v>
      </c>
      <c r="F1970" s="0" t="n">
        <v>33</v>
      </c>
      <c r="G1970" s="82" t="s">
        <v>535</v>
      </c>
      <c r="H1970" s="0" t="n">
        <v>0.23060606</v>
      </c>
      <c r="I1970" s="82" t="s">
        <v>525</v>
      </c>
      <c r="J1970" s="82" t="s">
        <v>526</v>
      </c>
      <c r="K1970" s="83" t="n">
        <v>7.61</v>
      </c>
      <c r="L1970" s="0" t="n">
        <v>443</v>
      </c>
      <c r="M1970" s="0" t="n">
        <v>443</v>
      </c>
      <c r="N1970" s="0" t="n">
        <v>1</v>
      </c>
      <c r="O1970" s="0" t="n">
        <v>32</v>
      </c>
      <c r="Q1970" s="82" t="s">
        <v>527</v>
      </c>
      <c r="U1970" s="0" t="str">
        <f aca="false">IF(C1970="","",IF(COUNTIF(Campaigns!$A$7:$A$300,C1970)&gt;0,"✓",IF(N(K1970)=0,"– no spend","⚠ add to Campaigns tab")))</f>
        <v>✓</v>
      </c>
      <c r="V1970" s="83" t="n">
        <f aca="false">IF(K1970="","",K1970*IF(Settings!$B$22=Settings!$C$6,1,IF(Settings!$B$22="USD",1/INDEX(Settings!$B$29:$B$40,MONTH(A1970)),INDEX(Settings!$B$29:$B$40,MONTH(A1970)))))</f>
        <v>7.61</v>
      </c>
    </row>
    <row r="1971" customFormat="false" ht="15" hidden="false" customHeight="false" outlineLevel="0" collapsed="false">
      <c r="A1971" s="81" t="n">
        <v>46294</v>
      </c>
      <c r="B1971" s="81" t="n">
        <v>46294</v>
      </c>
      <c r="C1971" s="82" t="s">
        <v>169</v>
      </c>
      <c r="D1971" s="82" t="s">
        <v>530</v>
      </c>
      <c r="E1971" s="82" t="s">
        <v>529</v>
      </c>
      <c r="F1971" s="0" t="n">
        <v>3</v>
      </c>
      <c r="G1971" s="82" t="s">
        <v>531</v>
      </c>
      <c r="H1971" s="0" t="n">
        <v>15.78</v>
      </c>
      <c r="I1971" s="0" t="n">
        <v>41.29</v>
      </c>
      <c r="J1971" s="82" t="s">
        <v>528</v>
      </c>
      <c r="K1971" s="83" t="n">
        <v>47.34</v>
      </c>
      <c r="L1971" s="0" t="n">
        <v>3453</v>
      </c>
      <c r="M1971" s="0" t="n">
        <v>2141</v>
      </c>
      <c r="N1971" s="0" t="n">
        <v>1.612798</v>
      </c>
      <c r="O1971" s="0" t="n">
        <v>40</v>
      </c>
      <c r="P1971" s="0" t="n">
        <v>3</v>
      </c>
      <c r="Q1971" s="82" t="s">
        <v>527</v>
      </c>
      <c r="U1971" s="0" t="str">
        <f aca="false">IF(C1971="","",IF(COUNTIF(Campaigns!$A$7:$A$300,C1971)&gt;0,"✓",IF(N(K1971)=0,"– no spend","⚠ add to Campaigns tab")))</f>
        <v>✓</v>
      </c>
      <c r="V1971" s="83" t="n">
        <f aca="false">IF(K1971="","",K1971*IF(Settings!$B$22=Settings!$C$6,1,IF(Settings!$B$22="USD",1/INDEX(Settings!$B$29:$B$40,MONTH(A1971)),INDEX(Settings!$B$29:$B$40,MONTH(A1971)))))</f>
        <v>47.34</v>
      </c>
    </row>
    <row r="1972" customFormat="false" ht="15" hidden="false" customHeight="false" outlineLevel="0" collapsed="false">
      <c r="A1972" s="81" t="n">
        <v>46294</v>
      </c>
      <c r="B1972" s="81" t="n">
        <v>46294</v>
      </c>
      <c r="C1972" s="82" t="s">
        <v>181</v>
      </c>
      <c r="D1972" s="82" t="s">
        <v>530</v>
      </c>
      <c r="E1972" s="82" t="s">
        <v>529</v>
      </c>
      <c r="I1972" s="0" t="n">
        <v>10.32</v>
      </c>
      <c r="J1972" s="82" t="s">
        <v>528</v>
      </c>
      <c r="K1972" s="83" t="n">
        <v>10.81</v>
      </c>
      <c r="L1972" s="0" t="n">
        <v>702</v>
      </c>
      <c r="M1972" s="0" t="n">
        <v>609</v>
      </c>
      <c r="N1972" s="0" t="n">
        <v>1.152709</v>
      </c>
      <c r="O1972" s="0" t="n">
        <v>5</v>
      </c>
      <c r="P1972" s="0" t="n">
        <v>1</v>
      </c>
      <c r="Q1972" s="82" t="s">
        <v>527</v>
      </c>
      <c r="U1972" s="0" t="str">
        <f aca="false">IF(C1972="","",IF(COUNTIF(Campaigns!$A$7:$A$300,C1972)&gt;0,"✓",IF(N(K1972)=0,"– no spend","⚠ add to Campaigns tab")))</f>
        <v>✓</v>
      </c>
      <c r="V1972" s="83" t="n">
        <f aca="false">IF(K1972="","",K1972*IF(Settings!$B$22=Settings!$C$6,1,IF(Settings!$B$22="USD",1/INDEX(Settings!$B$29:$B$40,MONTH(A1972)),INDEX(Settings!$B$29:$B$40,MONTH(A1972)))))</f>
        <v>10.81</v>
      </c>
    </row>
    <row r="1973" customFormat="false" ht="15" hidden="false" customHeight="false" outlineLevel="0" collapsed="false">
      <c r="A1973" s="81" t="n">
        <v>46295</v>
      </c>
      <c r="B1973" s="81" t="n">
        <v>46295</v>
      </c>
      <c r="C1973" s="82" t="s">
        <v>174</v>
      </c>
      <c r="D1973" s="82" t="s">
        <v>536</v>
      </c>
      <c r="E1973" s="82" t="s">
        <v>532</v>
      </c>
      <c r="F1973" s="0" t="n">
        <v>4849</v>
      </c>
      <c r="G1973" s="82" t="s">
        <v>535</v>
      </c>
      <c r="H1973" s="0" t="n">
        <v>0.03522994</v>
      </c>
      <c r="I1973" s="82" t="s">
        <v>525</v>
      </c>
      <c r="J1973" s="82" t="s">
        <v>526</v>
      </c>
      <c r="K1973" s="83" t="n">
        <v>170.83</v>
      </c>
      <c r="L1973" s="0" t="n">
        <v>309281</v>
      </c>
      <c r="M1973" s="0" t="n">
        <v>238144</v>
      </c>
      <c r="N1973" s="0" t="n">
        <v>1.298714</v>
      </c>
      <c r="O1973" s="0" t="n">
        <v>4685</v>
      </c>
      <c r="Q1973" s="82" t="s">
        <v>537</v>
      </c>
      <c r="U1973" s="0" t="str">
        <f aca="false">IF(C1973="","",IF(COUNTIF(Campaigns!$A$7:$A$300,C1973)&gt;0,"✓",IF(N(K1973)=0,"– no spend","⚠ add to Campaigns tab")))</f>
        <v>✓</v>
      </c>
      <c r="V1973" s="83" t="n">
        <f aca="false">IF(K1973="","",K1973*IF(Settings!$B$22=Settings!$C$6,1,IF(Settings!$B$22="USD",1/INDEX(Settings!$B$29:$B$40,MONTH(A1973)),INDEX(Settings!$B$29:$B$40,MONTH(A1973)))))</f>
        <v>170.83</v>
      </c>
    </row>
    <row r="1974" customFormat="false" ht="15" hidden="false" customHeight="false" outlineLevel="0" collapsed="false">
      <c r="A1974" s="81" t="n">
        <v>46295</v>
      </c>
      <c r="B1974" s="81" t="n">
        <v>46295</v>
      </c>
      <c r="C1974" s="82" t="s">
        <v>177</v>
      </c>
      <c r="D1974" s="82" t="s">
        <v>530</v>
      </c>
      <c r="E1974" s="82" t="s">
        <v>529</v>
      </c>
      <c r="F1974" s="0" t="n">
        <v>3</v>
      </c>
      <c r="G1974" s="82" t="s">
        <v>524</v>
      </c>
      <c r="H1974" s="0" t="n">
        <v>6.46333333</v>
      </c>
      <c r="I1974" s="0" t="n">
        <v>20.65</v>
      </c>
      <c r="J1974" s="82" t="s">
        <v>528</v>
      </c>
      <c r="K1974" s="83" t="n">
        <v>19.39</v>
      </c>
      <c r="L1974" s="0" t="n">
        <v>1966</v>
      </c>
      <c r="M1974" s="0" t="n">
        <v>1673</v>
      </c>
      <c r="N1974" s="0" t="n">
        <v>1.175134</v>
      </c>
      <c r="O1974" s="0" t="n">
        <v>29</v>
      </c>
      <c r="P1974" s="0" t="n">
        <v>3</v>
      </c>
      <c r="Q1974" s="82" t="s">
        <v>527</v>
      </c>
      <c r="U1974" s="0" t="str">
        <f aca="false">IF(C1974="","",IF(COUNTIF(Campaigns!$A$7:$A$300,C1974)&gt;0,"✓",IF(N(K1974)=0,"– no spend","⚠ add to Campaigns tab")))</f>
        <v>✓</v>
      </c>
      <c r="V1974" s="83" t="n">
        <f aca="false">IF(K1974="","",K1974*IF(Settings!$B$22=Settings!$C$6,1,IF(Settings!$B$22="USD",1/INDEX(Settings!$B$29:$B$40,MONTH(A1974)),INDEX(Settings!$B$29:$B$40,MONTH(A1974)))))</f>
        <v>19.39</v>
      </c>
    </row>
    <row r="1975" customFormat="false" ht="15" hidden="false" customHeight="false" outlineLevel="0" collapsed="false">
      <c r="A1975" s="81" t="n">
        <v>46295</v>
      </c>
      <c r="B1975" s="81" t="n">
        <v>46295</v>
      </c>
      <c r="C1975" s="82" t="s">
        <v>180</v>
      </c>
      <c r="D1975" s="82" t="s">
        <v>530</v>
      </c>
      <c r="E1975" s="82" t="s">
        <v>529</v>
      </c>
      <c r="F1975" s="0" t="n">
        <v>1</v>
      </c>
      <c r="G1975" s="82" t="s">
        <v>524</v>
      </c>
      <c r="H1975" s="0" t="n">
        <v>9.83</v>
      </c>
      <c r="I1975" s="0" t="n">
        <v>10.32</v>
      </c>
      <c r="J1975" s="82" t="s">
        <v>528</v>
      </c>
      <c r="K1975" s="83" t="n">
        <v>9.83</v>
      </c>
      <c r="L1975" s="0" t="n">
        <v>764</v>
      </c>
      <c r="M1975" s="0" t="n">
        <v>616</v>
      </c>
      <c r="N1975" s="0" t="n">
        <v>1.24026</v>
      </c>
      <c r="O1975" s="0" t="n">
        <v>12</v>
      </c>
      <c r="P1975" s="0" t="n">
        <v>1</v>
      </c>
      <c r="Q1975" s="82" t="s">
        <v>527</v>
      </c>
      <c r="U1975" s="0" t="str">
        <f aca="false">IF(C1975="","",IF(COUNTIF(Campaigns!$A$7:$A$300,C1975)&gt;0,"✓",IF(N(K1975)=0,"– no spend","⚠ add to Campaigns tab")))</f>
        <v>✓</v>
      </c>
      <c r="V1975" s="83" t="n">
        <f aca="false">IF(K1975="","",K1975*IF(Settings!$B$22=Settings!$C$6,1,IF(Settings!$B$22="USD",1/INDEX(Settings!$B$29:$B$40,MONTH(A1975)),INDEX(Settings!$B$29:$B$40,MONTH(A1975)))))</f>
        <v>9.83</v>
      </c>
    </row>
    <row r="1976" customFormat="false" ht="15" hidden="false" customHeight="false" outlineLevel="0" collapsed="false">
      <c r="A1976" s="81" t="n">
        <v>46295</v>
      </c>
      <c r="B1976" s="81" t="n">
        <v>46295</v>
      </c>
      <c r="C1976" s="82" t="s">
        <v>172</v>
      </c>
      <c r="D1976" s="82" t="s">
        <v>530</v>
      </c>
      <c r="E1976" s="82" t="s">
        <v>529</v>
      </c>
      <c r="I1976" s="0" t="n">
        <v>20.65</v>
      </c>
      <c r="J1976" s="82" t="s">
        <v>528</v>
      </c>
      <c r="K1976" s="83" t="n">
        <v>23.25</v>
      </c>
      <c r="L1976" s="0" t="n">
        <v>546</v>
      </c>
      <c r="M1976" s="0" t="n">
        <v>484</v>
      </c>
      <c r="N1976" s="0" t="n">
        <v>1.128099</v>
      </c>
      <c r="O1976" s="0" t="n">
        <v>5</v>
      </c>
      <c r="Q1976" s="82" t="s">
        <v>527</v>
      </c>
      <c r="U1976" s="0" t="str">
        <f aca="false">IF(C1976="","",IF(COUNTIF(Campaigns!$A$7:$A$300,C1976)&gt;0,"✓",IF(N(K1976)=0,"– no spend","⚠ add to Campaigns tab")))</f>
        <v>✓</v>
      </c>
      <c r="V1976" s="83" t="n">
        <f aca="false">IF(K1976="","",K1976*IF(Settings!$B$22=Settings!$C$6,1,IF(Settings!$B$22="USD",1/INDEX(Settings!$B$29:$B$40,MONTH(A1976)),INDEX(Settings!$B$29:$B$40,MONTH(A1976)))))</f>
        <v>23.25</v>
      </c>
    </row>
    <row r="1977" customFormat="false" ht="15" hidden="false" customHeight="false" outlineLevel="0" collapsed="false">
      <c r="A1977" s="81" t="n">
        <v>46295</v>
      </c>
      <c r="B1977" s="81" t="n">
        <v>46295</v>
      </c>
      <c r="C1977" s="82" t="s">
        <v>173</v>
      </c>
      <c r="D1977" s="82" t="s">
        <v>530</v>
      </c>
      <c r="E1977" s="82" t="s">
        <v>529</v>
      </c>
      <c r="F1977" s="0" t="n">
        <v>1</v>
      </c>
      <c r="G1977" s="82" t="s">
        <v>524</v>
      </c>
      <c r="H1977" s="0" t="n">
        <v>26.05</v>
      </c>
      <c r="I1977" s="0" t="n">
        <v>25.65</v>
      </c>
      <c r="J1977" s="82" t="s">
        <v>528</v>
      </c>
      <c r="K1977" s="83" t="n">
        <v>26.05</v>
      </c>
      <c r="L1977" s="0" t="n">
        <v>669</v>
      </c>
      <c r="M1977" s="0" t="n">
        <v>565</v>
      </c>
      <c r="N1977" s="0" t="n">
        <v>1.184071</v>
      </c>
      <c r="O1977" s="0" t="n">
        <v>13</v>
      </c>
      <c r="P1977" s="0" t="n">
        <v>2</v>
      </c>
      <c r="Q1977" s="82" t="s">
        <v>527</v>
      </c>
      <c r="U1977" s="0" t="str">
        <f aca="false">IF(C1977="","",IF(COUNTIF(Campaigns!$A$7:$A$300,C1977)&gt;0,"✓",IF(N(K1977)=0,"– no spend","⚠ add to Campaigns tab")))</f>
        <v>✓</v>
      </c>
      <c r="V1977" s="83" t="n">
        <f aca="false">IF(K1977="","",K1977*IF(Settings!$B$22=Settings!$C$6,1,IF(Settings!$B$22="USD",1/INDEX(Settings!$B$29:$B$40,MONTH(A1977)),INDEX(Settings!$B$29:$B$40,MONTH(A1977)))))</f>
        <v>26.05</v>
      </c>
    </row>
    <row r="1978" customFormat="false" ht="15" hidden="false" customHeight="false" outlineLevel="0" collapsed="false">
      <c r="A1978" s="81" t="n">
        <v>46295</v>
      </c>
      <c r="B1978" s="81" t="n">
        <v>46295</v>
      </c>
      <c r="C1978" s="82" t="s">
        <v>178</v>
      </c>
      <c r="D1978" s="82" t="s">
        <v>530</v>
      </c>
      <c r="E1978" s="82" t="s">
        <v>529</v>
      </c>
      <c r="I1978" s="0" t="n">
        <v>15.48</v>
      </c>
      <c r="J1978" s="82" t="s">
        <v>528</v>
      </c>
      <c r="K1978" s="83" t="n">
        <v>13.86</v>
      </c>
      <c r="L1978" s="0" t="n">
        <v>209</v>
      </c>
      <c r="M1978" s="0" t="n">
        <v>202</v>
      </c>
      <c r="N1978" s="0" t="n">
        <v>1.034653</v>
      </c>
      <c r="O1978" s="0" t="n">
        <v>5</v>
      </c>
      <c r="Q1978" s="82" t="s">
        <v>527</v>
      </c>
      <c r="U1978" s="0" t="str">
        <f aca="false">IF(C1978="","",IF(COUNTIF(Campaigns!$A$7:$A$300,C1978)&gt;0,"✓",IF(N(K1978)=0,"– no spend","⚠ add to Campaigns tab")))</f>
        <v>✓</v>
      </c>
      <c r="V1978" s="83" t="n">
        <f aca="false">IF(K1978="","",K1978*IF(Settings!$B$22=Settings!$C$6,1,IF(Settings!$B$22="USD",1/INDEX(Settings!$B$29:$B$40,MONTH(A1978)),INDEX(Settings!$B$29:$B$40,MONTH(A1978)))))</f>
        <v>13.86</v>
      </c>
    </row>
    <row r="1979" customFormat="false" ht="15" hidden="false" customHeight="false" outlineLevel="0" collapsed="false">
      <c r="A1979" s="81" t="n">
        <v>46295</v>
      </c>
      <c r="B1979" s="81" t="n">
        <v>46295</v>
      </c>
      <c r="C1979" s="82" t="s">
        <v>176</v>
      </c>
      <c r="D1979" s="82" t="s">
        <v>530</v>
      </c>
      <c r="E1979" s="82" t="s">
        <v>529</v>
      </c>
      <c r="I1979" s="0" t="n">
        <v>10.32</v>
      </c>
      <c r="J1979" s="82" t="s">
        <v>528</v>
      </c>
      <c r="K1979" s="83" t="n">
        <v>9.69</v>
      </c>
      <c r="L1979" s="0" t="n">
        <v>296</v>
      </c>
      <c r="M1979" s="0" t="n">
        <v>251</v>
      </c>
      <c r="N1979" s="0" t="n">
        <v>1.179283</v>
      </c>
      <c r="O1979" s="0" t="n">
        <v>7</v>
      </c>
      <c r="Q1979" s="82" t="s">
        <v>527</v>
      </c>
      <c r="U1979" s="0" t="str">
        <f aca="false">IF(C1979="","",IF(COUNTIF(Campaigns!$A$7:$A$300,C1979)&gt;0,"✓",IF(N(K1979)=0,"– no spend","⚠ add to Campaigns tab")))</f>
        <v>✓</v>
      </c>
      <c r="V1979" s="83" t="n">
        <f aca="false">IF(K1979="","",K1979*IF(Settings!$B$22=Settings!$C$6,1,IF(Settings!$B$22="USD",1/INDEX(Settings!$B$29:$B$40,MONTH(A1979)),INDEX(Settings!$B$29:$B$40,MONTH(A1979)))))</f>
        <v>9.69</v>
      </c>
    </row>
    <row r="1980" customFormat="false" ht="15" hidden="false" customHeight="false" outlineLevel="0" collapsed="false">
      <c r="A1980" s="81" t="n">
        <v>46295</v>
      </c>
      <c r="B1980" s="81" t="n">
        <v>46295</v>
      </c>
      <c r="C1980" s="82" t="s">
        <v>184</v>
      </c>
      <c r="D1980" s="82" t="s">
        <v>530</v>
      </c>
      <c r="E1980" s="82" t="s">
        <v>532</v>
      </c>
      <c r="F1980" s="0" t="n">
        <v>25</v>
      </c>
      <c r="G1980" s="82" t="s">
        <v>535</v>
      </c>
      <c r="H1980" s="0" t="n">
        <v>0.212</v>
      </c>
      <c r="I1980" s="82" t="s">
        <v>525</v>
      </c>
      <c r="J1980" s="82" t="s">
        <v>526</v>
      </c>
      <c r="K1980" s="83" t="n">
        <v>5.3</v>
      </c>
      <c r="L1980" s="0" t="n">
        <v>334</v>
      </c>
      <c r="M1980" s="0" t="n">
        <v>334</v>
      </c>
      <c r="N1980" s="0" t="n">
        <v>1</v>
      </c>
      <c r="O1980" s="0" t="n">
        <v>25</v>
      </c>
      <c r="Q1980" s="82" t="s">
        <v>527</v>
      </c>
      <c r="U1980" s="0" t="str">
        <f aca="false">IF(C1980="","",IF(COUNTIF(Campaigns!$A$7:$A$300,C1980)&gt;0,"✓",IF(N(K1980)=0,"– no spend","⚠ add to Campaigns tab")))</f>
        <v>✓</v>
      </c>
      <c r="V1980" s="83" t="n">
        <f aca="false">IF(K1980="","",K1980*IF(Settings!$B$22=Settings!$C$6,1,IF(Settings!$B$22="USD",1/INDEX(Settings!$B$29:$B$40,MONTH(A1980)),INDEX(Settings!$B$29:$B$40,MONTH(A1980)))))</f>
        <v>5.3</v>
      </c>
    </row>
    <row r="1981" customFormat="false" ht="15" hidden="false" customHeight="false" outlineLevel="0" collapsed="false">
      <c r="A1981" s="81" t="n">
        <v>46295</v>
      </c>
      <c r="B1981" s="81" t="n">
        <v>46295</v>
      </c>
      <c r="C1981" s="82" t="s">
        <v>169</v>
      </c>
      <c r="D1981" s="82" t="s">
        <v>530</v>
      </c>
      <c r="E1981" s="82" t="s">
        <v>529</v>
      </c>
      <c r="F1981" s="0" t="n">
        <v>1</v>
      </c>
      <c r="G1981" s="82" t="s">
        <v>531</v>
      </c>
      <c r="H1981" s="0" t="n">
        <v>32.04</v>
      </c>
      <c r="I1981" s="0" t="n">
        <v>41.29</v>
      </c>
      <c r="J1981" s="82" t="s">
        <v>528</v>
      </c>
      <c r="K1981" s="83" t="n">
        <v>32.04</v>
      </c>
      <c r="L1981" s="0" t="n">
        <v>2527</v>
      </c>
      <c r="M1981" s="0" t="n">
        <v>1650</v>
      </c>
      <c r="N1981" s="0" t="n">
        <v>1.531515</v>
      </c>
      <c r="O1981" s="0" t="n">
        <v>22</v>
      </c>
      <c r="P1981" s="0" t="n">
        <v>1</v>
      </c>
      <c r="Q1981" s="82" t="s">
        <v>527</v>
      </c>
      <c r="U1981" s="0" t="str">
        <f aca="false">IF(C1981="","",IF(COUNTIF(Campaigns!$A$7:$A$300,C1981)&gt;0,"✓",IF(N(K1981)=0,"– no spend","⚠ add to Campaigns tab")))</f>
        <v>✓</v>
      </c>
      <c r="V1981" s="83" t="n">
        <f aca="false">IF(K1981="","",K1981*IF(Settings!$B$22=Settings!$C$6,1,IF(Settings!$B$22="USD",1/INDEX(Settings!$B$29:$B$40,MONTH(A1981)),INDEX(Settings!$B$29:$B$40,MONTH(A1981)))))</f>
        <v>32.04</v>
      </c>
    </row>
    <row r="1982" customFormat="false" ht="15" hidden="false" customHeight="false" outlineLevel="0" collapsed="false">
      <c r="A1982" s="81" t="n">
        <v>46295</v>
      </c>
      <c r="B1982" s="81" t="n">
        <v>46295</v>
      </c>
      <c r="C1982" s="82" t="s">
        <v>181</v>
      </c>
      <c r="D1982" s="82" t="s">
        <v>530</v>
      </c>
      <c r="E1982" s="82" t="s">
        <v>529</v>
      </c>
      <c r="F1982" s="0" t="n">
        <v>2</v>
      </c>
      <c r="G1982" s="82" t="s">
        <v>524</v>
      </c>
      <c r="H1982" s="0" t="n">
        <v>4.95</v>
      </c>
      <c r="I1982" s="0" t="n">
        <v>10.32</v>
      </c>
      <c r="J1982" s="82" t="s">
        <v>528</v>
      </c>
      <c r="K1982" s="83" t="n">
        <v>9.9</v>
      </c>
      <c r="L1982" s="0" t="n">
        <v>603</v>
      </c>
      <c r="M1982" s="0" t="n">
        <v>546</v>
      </c>
      <c r="N1982" s="0" t="n">
        <v>1.104396</v>
      </c>
      <c r="O1982" s="0" t="n">
        <v>9</v>
      </c>
      <c r="P1982" s="0" t="n">
        <v>2</v>
      </c>
      <c r="Q1982" s="82" t="s">
        <v>527</v>
      </c>
      <c r="U1982" s="0" t="str">
        <f aca="false">IF(C1982="","",IF(COUNTIF(Campaigns!$A$7:$A$300,C1982)&gt;0,"✓",IF(N(K1982)=0,"– no spend","⚠ add to Campaigns tab")))</f>
        <v>✓</v>
      </c>
      <c r="V1982" s="83" t="n">
        <f aca="false">IF(K1982="","",K1982*IF(Settings!$B$22=Settings!$C$6,1,IF(Settings!$B$22="USD",1/INDEX(Settings!$B$29:$B$40,MONTH(A1982)),INDEX(Settings!$B$29:$B$40,MONTH(A1982)))))</f>
        <v>9.9</v>
      </c>
    </row>
    <row r="1983" customFormat="false" ht="15" hidden="false" customHeight="false" outlineLevel="0" collapsed="false">
      <c r="A1983" s="81" t="n">
        <v>46296</v>
      </c>
      <c r="B1983" s="81" t="n">
        <v>46296</v>
      </c>
      <c r="C1983" s="82" t="s">
        <v>174</v>
      </c>
      <c r="D1983" s="82" t="s">
        <v>536</v>
      </c>
      <c r="E1983" s="82" t="s">
        <v>532</v>
      </c>
      <c r="F1983" s="0" t="n">
        <v>5902</v>
      </c>
      <c r="G1983" s="82" t="s">
        <v>535</v>
      </c>
      <c r="H1983" s="0" t="n">
        <v>0.03175534</v>
      </c>
      <c r="I1983" s="82" t="s">
        <v>525</v>
      </c>
      <c r="J1983" s="82" t="s">
        <v>526</v>
      </c>
      <c r="K1983" s="83" t="n">
        <v>187.42</v>
      </c>
      <c r="L1983" s="0" t="n">
        <v>368796</v>
      </c>
      <c r="M1983" s="0" t="n">
        <v>271494</v>
      </c>
      <c r="N1983" s="0" t="n">
        <v>1.358395</v>
      </c>
      <c r="O1983" s="0" t="n">
        <v>5902</v>
      </c>
      <c r="Q1983" s="82" t="s">
        <v>537</v>
      </c>
      <c r="U1983" s="0" t="str">
        <f aca="false">IF(C1983="","",IF(COUNTIF(Campaigns!$A$7:$A$300,C1983)&gt;0,"✓",IF(N(K1983)=0,"– no spend","⚠ add to Campaigns tab")))</f>
        <v>✓</v>
      </c>
      <c r="V1983" s="83" t="n">
        <f aca="false">IF(K1983="","",K1983*IF(Settings!$B$22=Settings!$C$6,1,IF(Settings!$B$22="USD",1/INDEX(Settings!$B$29:$B$40,MONTH(A1983)),INDEX(Settings!$B$29:$B$40,MONTH(A1983)))))</f>
        <v>187.42</v>
      </c>
    </row>
    <row r="1984" customFormat="false" ht="15" hidden="false" customHeight="false" outlineLevel="0" collapsed="false">
      <c r="A1984" s="81" t="n">
        <v>46296</v>
      </c>
      <c r="B1984" s="81" t="n">
        <v>46296</v>
      </c>
      <c r="C1984" s="82" t="s">
        <v>177</v>
      </c>
      <c r="D1984" s="82" t="s">
        <v>530</v>
      </c>
      <c r="E1984" s="82" t="s">
        <v>529</v>
      </c>
      <c r="F1984" s="0" t="n">
        <v>5</v>
      </c>
      <c r="G1984" s="82" t="s">
        <v>524</v>
      </c>
      <c r="H1984" s="0" t="n">
        <v>4.006</v>
      </c>
      <c r="I1984" s="0" t="n">
        <v>20.65</v>
      </c>
      <c r="J1984" s="82" t="s">
        <v>528</v>
      </c>
      <c r="K1984" s="83" t="n">
        <v>20.03</v>
      </c>
      <c r="L1984" s="0" t="n">
        <v>2461</v>
      </c>
      <c r="M1984" s="0" t="n">
        <v>1857</v>
      </c>
      <c r="N1984" s="0" t="n">
        <v>1.325256</v>
      </c>
      <c r="O1984" s="0" t="n">
        <v>25</v>
      </c>
      <c r="P1984" s="0" t="n">
        <v>5</v>
      </c>
      <c r="Q1984" s="82" t="s">
        <v>527</v>
      </c>
      <c r="U1984" s="0" t="str">
        <f aca="false">IF(C1984="","",IF(COUNTIF(Campaigns!$A$7:$A$300,C1984)&gt;0,"✓",IF(N(K1984)=0,"– no spend","⚠ add to Campaigns tab")))</f>
        <v>✓</v>
      </c>
      <c r="V1984" s="83" t="n">
        <f aca="false">IF(K1984="","",K1984*IF(Settings!$B$22=Settings!$C$6,1,IF(Settings!$B$22="USD",1/INDEX(Settings!$B$29:$B$40,MONTH(A1984)),INDEX(Settings!$B$29:$B$40,MONTH(A1984)))))</f>
        <v>20.03</v>
      </c>
    </row>
    <row r="1985" customFormat="false" ht="15" hidden="false" customHeight="false" outlineLevel="0" collapsed="false">
      <c r="A1985" s="81" t="n">
        <v>46296</v>
      </c>
      <c r="B1985" s="81" t="n">
        <v>46296</v>
      </c>
      <c r="C1985" s="82" t="s">
        <v>180</v>
      </c>
      <c r="D1985" s="82" t="s">
        <v>530</v>
      </c>
      <c r="E1985" s="82" t="s">
        <v>529</v>
      </c>
      <c r="F1985" s="0" t="n">
        <v>2</v>
      </c>
      <c r="G1985" s="82" t="s">
        <v>524</v>
      </c>
      <c r="H1985" s="0" t="n">
        <v>4.63</v>
      </c>
      <c r="I1985" s="0" t="n">
        <v>10.32</v>
      </c>
      <c r="J1985" s="82" t="s">
        <v>528</v>
      </c>
      <c r="K1985" s="83" t="n">
        <v>9.26</v>
      </c>
      <c r="L1985" s="0" t="n">
        <v>719</v>
      </c>
      <c r="M1985" s="0" t="n">
        <v>561</v>
      </c>
      <c r="N1985" s="0" t="n">
        <v>1.28164</v>
      </c>
      <c r="O1985" s="0" t="n">
        <v>9</v>
      </c>
      <c r="P1985" s="0" t="n">
        <v>2</v>
      </c>
      <c r="Q1985" s="82" t="s">
        <v>527</v>
      </c>
      <c r="U1985" s="0" t="str">
        <f aca="false">IF(C1985="","",IF(COUNTIF(Campaigns!$A$7:$A$300,C1985)&gt;0,"✓",IF(N(K1985)=0,"– no spend","⚠ add to Campaigns tab")))</f>
        <v>✓</v>
      </c>
      <c r="V1985" s="83" t="n">
        <f aca="false">IF(K1985="","",K1985*IF(Settings!$B$22=Settings!$C$6,1,IF(Settings!$B$22="USD",1/INDEX(Settings!$B$29:$B$40,MONTH(A1985)),INDEX(Settings!$B$29:$B$40,MONTH(A1985)))))</f>
        <v>9.26</v>
      </c>
    </row>
    <row r="1986" customFormat="false" ht="15" hidden="false" customHeight="false" outlineLevel="0" collapsed="false">
      <c r="A1986" s="81" t="n">
        <v>46296</v>
      </c>
      <c r="B1986" s="81" t="n">
        <v>46296</v>
      </c>
      <c r="C1986" s="82" t="s">
        <v>172</v>
      </c>
      <c r="D1986" s="82" t="s">
        <v>530</v>
      </c>
      <c r="E1986" s="82" t="s">
        <v>529</v>
      </c>
      <c r="F1986" s="0" t="n">
        <v>3</v>
      </c>
      <c r="G1986" s="82" t="s">
        <v>524</v>
      </c>
      <c r="H1986" s="0" t="n">
        <v>6.56</v>
      </c>
      <c r="I1986" s="0" t="n">
        <v>20.65</v>
      </c>
      <c r="J1986" s="82" t="s">
        <v>528</v>
      </c>
      <c r="K1986" s="83" t="n">
        <v>19.68</v>
      </c>
      <c r="L1986" s="0" t="n">
        <v>492</v>
      </c>
      <c r="M1986" s="0" t="n">
        <v>418</v>
      </c>
      <c r="N1986" s="0" t="n">
        <v>1.177033</v>
      </c>
      <c r="O1986" s="0" t="n">
        <v>11</v>
      </c>
      <c r="P1986" s="0" t="n">
        <v>3</v>
      </c>
      <c r="Q1986" s="82" t="s">
        <v>527</v>
      </c>
      <c r="U1986" s="0" t="str">
        <f aca="false">IF(C1986="","",IF(COUNTIF(Campaigns!$A$7:$A$300,C1986)&gt;0,"✓",IF(N(K1986)=0,"– no spend","⚠ add to Campaigns tab")))</f>
        <v>✓</v>
      </c>
      <c r="V1986" s="83" t="n">
        <f aca="false">IF(K1986="","",K1986*IF(Settings!$B$22=Settings!$C$6,1,IF(Settings!$B$22="USD",1/INDEX(Settings!$B$29:$B$40,MONTH(A1986)),INDEX(Settings!$B$29:$B$40,MONTH(A1986)))))</f>
        <v>19.68</v>
      </c>
    </row>
    <row r="1987" customFormat="false" ht="15" hidden="false" customHeight="false" outlineLevel="0" collapsed="false">
      <c r="A1987" s="81" t="n">
        <v>46296</v>
      </c>
      <c r="B1987" s="81" t="n">
        <v>46296</v>
      </c>
      <c r="C1987" s="82" t="s">
        <v>173</v>
      </c>
      <c r="D1987" s="82" t="s">
        <v>530</v>
      </c>
      <c r="E1987" s="82" t="s">
        <v>529</v>
      </c>
      <c r="F1987" s="0" t="n">
        <v>1</v>
      </c>
      <c r="G1987" s="82" t="s">
        <v>524</v>
      </c>
      <c r="H1987" s="0" t="n">
        <v>21.95</v>
      </c>
      <c r="I1987" s="0" t="n">
        <v>25.65</v>
      </c>
      <c r="J1987" s="82" t="s">
        <v>528</v>
      </c>
      <c r="K1987" s="83" t="n">
        <v>21.95</v>
      </c>
      <c r="L1987" s="0" t="n">
        <v>584</v>
      </c>
      <c r="M1987" s="0" t="n">
        <v>511</v>
      </c>
      <c r="N1987" s="0" t="n">
        <v>1.142857</v>
      </c>
      <c r="O1987" s="0" t="n">
        <v>12</v>
      </c>
      <c r="P1987" s="0" t="n">
        <v>1</v>
      </c>
      <c r="Q1987" s="82" t="s">
        <v>527</v>
      </c>
      <c r="U1987" s="0" t="str">
        <f aca="false">IF(C1987="","",IF(COUNTIF(Campaigns!$A$7:$A$300,C1987)&gt;0,"✓",IF(N(K1987)=0,"– no spend","⚠ add to Campaigns tab")))</f>
        <v>✓</v>
      </c>
      <c r="V1987" s="83" t="n">
        <f aca="false">IF(K1987="","",K1987*IF(Settings!$B$22=Settings!$C$6,1,IF(Settings!$B$22="USD",1/INDEX(Settings!$B$29:$B$40,MONTH(A1987)),INDEX(Settings!$B$29:$B$40,MONTH(A1987)))))</f>
        <v>21.95</v>
      </c>
    </row>
    <row r="1988" customFormat="false" ht="15" hidden="false" customHeight="false" outlineLevel="0" collapsed="false">
      <c r="A1988" s="81" t="n">
        <v>46296</v>
      </c>
      <c r="B1988" s="81" t="n">
        <v>46296</v>
      </c>
      <c r="C1988" s="82" t="s">
        <v>178</v>
      </c>
      <c r="D1988" s="82" t="s">
        <v>530</v>
      </c>
      <c r="E1988" s="82" t="s">
        <v>529</v>
      </c>
      <c r="I1988" s="0" t="n">
        <v>15.48</v>
      </c>
      <c r="J1988" s="82" t="s">
        <v>528</v>
      </c>
      <c r="K1988" s="83" t="n">
        <v>8.29</v>
      </c>
      <c r="L1988" s="0" t="n">
        <v>155</v>
      </c>
      <c r="M1988" s="0" t="n">
        <v>135</v>
      </c>
      <c r="N1988" s="0" t="n">
        <v>1.148148</v>
      </c>
      <c r="O1988" s="0" t="n">
        <v>6</v>
      </c>
      <c r="Q1988" s="82" t="s">
        <v>527</v>
      </c>
      <c r="U1988" s="0" t="str">
        <f aca="false">IF(C1988="","",IF(COUNTIF(Campaigns!$A$7:$A$300,C1988)&gt;0,"✓",IF(N(K1988)=0,"– no spend","⚠ add to Campaigns tab")))</f>
        <v>✓</v>
      </c>
      <c r="V1988" s="83" t="n">
        <f aca="false">IF(K1988="","",K1988*IF(Settings!$B$22=Settings!$C$6,1,IF(Settings!$B$22="USD",1/INDEX(Settings!$B$29:$B$40,MONTH(A1988)),INDEX(Settings!$B$29:$B$40,MONTH(A1988)))))</f>
        <v>8.29</v>
      </c>
    </row>
    <row r="1989" customFormat="false" ht="15" hidden="false" customHeight="false" outlineLevel="0" collapsed="false">
      <c r="A1989" s="81" t="n">
        <v>46296</v>
      </c>
      <c r="B1989" s="81" t="n">
        <v>46296</v>
      </c>
      <c r="C1989" s="82" t="s">
        <v>176</v>
      </c>
      <c r="D1989" s="82" t="s">
        <v>530</v>
      </c>
      <c r="E1989" s="82" t="s">
        <v>529</v>
      </c>
      <c r="I1989" s="0" t="n">
        <v>10.32</v>
      </c>
      <c r="J1989" s="82" t="s">
        <v>528</v>
      </c>
      <c r="K1989" s="83" t="n">
        <v>10.24</v>
      </c>
      <c r="L1989" s="0" t="n">
        <v>261</v>
      </c>
      <c r="M1989" s="0" t="n">
        <v>239</v>
      </c>
      <c r="N1989" s="0" t="n">
        <v>1.09205</v>
      </c>
      <c r="O1989" s="0" t="n">
        <v>4</v>
      </c>
      <c r="Q1989" s="82" t="s">
        <v>527</v>
      </c>
      <c r="U1989" s="0" t="str">
        <f aca="false">IF(C1989="","",IF(COUNTIF(Campaigns!$A$7:$A$300,C1989)&gt;0,"✓",IF(N(K1989)=0,"– no spend","⚠ add to Campaigns tab")))</f>
        <v>✓</v>
      </c>
      <c r="V1989" s="83" t="n">
        <f aca="false">IF(K1989="","",K1989*IF(Settings!$B$22=Settings!$C$6,1,IF(Settings!$B$22="USD",1/INDEX(Settings!$B$29:$B$40,MONTH(A1989)),INDEX(Settings!$B$29:$B$40,MONTH(A1989)))))</f>
        <v>10.24</v>
      </c>
    </row>
    <row r="1990" customFormat="false" ht="15" hidden="false" customHeight="false" outlineLevel="0" collapsed="false">
      <c r="A1990" s="81" t="n">
        <v>46296</v>
      </c>
      <c r="B1990" s="81" t="n">
        <v>46296</v>
      </c>
      <c r="C1990" s="82" t="s">
        <v>184</v>
      </c>
      <c r="D1990" s="82" t="s">
        <v>530</v>
      </c>
      <c r="E1990" s="82" t="s">
        <v>532</v>
      </c>
      <c r="F1990" s="0" t="n">
        <v>34</v>
      </c>
      <c r="G1990" s="82" t="s">
        <v>535</v>
      </c>
      <c r="H1990" s="0" t="n">
        <v>0.17235294</v>
      </c>
      <c r="I1990" s="82" t="s">
        <v>525</v>
      </c>
      <c r="J1990" s="82" t="s">
        <v>526</v>
      </c>
      <c r="K1990" s="83" t="n">
        <v>5.86</v>
      </c>
      <c r="L1990" s="0" t="n">
        <v>526</v>
      </c>
      <c r="M1990" s="0" t="n">
        <v>500</v>
      </c>
      <c r="N1990" s="0" t="n">
        <v>1.052</v>
      </c>
      <c r="O1990" s="0" t="n">
        <v>34</v>
      </c>
      <c r="Q1990" s="82" t="s">
        <v>527</v>
      </c>
      <c r="U1990" s="0" t="str">
        <f aca="false">IF(C1990="","",IF(COUNTIF(Campaigns!$A$7:$A$300,C1990)&gt;0,"✓",IF(N(K1990)=0,"– no spend","⚠ add to Campaigns tab")))</f>
        <v>✓</v>
      </c>
      <c r="V1990" s="83" t="n">
        <f aca="false">IF(K1990="","",K1990*IF(Settings!$B$22=Settings!$C$6,1,IF(Settings!$B$22="USD",1/INDEX(Settings!$B$29:$B$40,MONTH(A1990)),INDEX(Settings!$B$29:$B$40,MONTH(A1990)))))</f>
        <v>5.86</v>
      </c>
    </row>
    <row r="1991" customFormat="false" ht="15" hidden="false" customHeight="false" outlineLevel="0" collapsed="false">
      <c r="A1991" s="81" t="n">
        <v>46296</v>
      </c>
      <c r="B1991" s="81" t="n">
        <v>46296</v>
      </c>
      <c r="C1991" s="82" t="s">
        <v>169</v>
      </c>
      <c r="D1991" s="82" t="s">
        <v>530</v>
      </c>
      <c r="E1991" s="82" t="s">
        <v>529</v>
      </c>
      <c r="F1991" s="0" t="n">
        <v>2</v>
      </c>
      <c r="G1991" s="82" t="s">
        <v>531</v>
      </c>
      <c r="H1991" s="0" t="n">
        <v>21.575</v>
      </c>
      <c r="I1991" s="0" t="n">
        <v>41.29</v>
      </c>
      <c r="J1991" s="82" t="s">
        <v>528</v>
      </c>
      <c r="K1991" s="83" t="n">
        <v>43.15</v>
      </c>
      <c r="L1991" s="0" t="n">
        <v>3267</v>
      </c>
      <c r="M1991" s="0" t="n">
        <v>2181</v>
      </c>
      <c r="N1991" s="0" t="n">
        <v>1.497937</v>
      </c>
      <c r="O1991" s="0" t="n">
        <v>37</v>
      </c>
      <c r="P1991" s="0" t="n">
        <v>2</v>
      </c>
      <c r="Q1991" s="82" t="s">
        <v>527</v>
      </c>
      <c r="U1991" s="0" t="str">
        <f aca="false">IF(C1991="","",IF(COUNTIF(Campaigns!$A$7:$A$300,C1991)&gt;0,"✓",IF(N(K1991)=0,"– no spend","⚠ add to Campaigns tab")))</f>
        <v>✓</v>
      </c>
      <c r="V1991" s="83" t="n">
        <f aca="false">IF(K1991="","",K1991*IF(Settings!$B$22=Settings!$C$6,1,IF(Settings!$B$22="USD",1/INDEX(Settings!$B$29:$B$40,MONTH(A1991)),INDEX(Settings!$B$29:$B$40,MONTH(A1991)))))</f>
        <v>43.15</v>
      </c>
    </row>
    <row r="1992" customFormat="false" ht="15" hidden="false" customHeight="false" outlineLevel="0" collapsed="false">
      <c r="A1992" s="81" t="n">
        <v>46296</v>
      </c>
      <c r="B1992" s="81" t="n">
        <v>46296</v>
      </c>
      <c r="C1992" s="82" t="s">
        <v>181</v>
      </c>
      <c r="D1992" s="82" t="s">
        <v>530</v>
      </c>
      <c r="E1992" s="82" t="s">
        <v>529</v>
      </c>
      <c r="F1992" s="0" t="n">
        <v>1</v>
      </c>
      <c r="G1992" s="82" t="s">
        <v>524</v>
      </c>
      <c r="H1992" s="0" t="n">
        <v>7.84</v>
      </c>
      <c r="I1992" s="0" t="n">
        <v>10.32</v>
      </c>
      <c r="J1992" s="82" t="s">
        <v>528</v>
      </c>
      <c r="K1992" s="83" t="n">
        <v>7.84</v>
      </c>
      <c r="L1992" s="0" t="n">
        <v>614</v>
      </c>
      <c r="M1992" s="0" t="n">
        <v>535</v>
      </c>
      <c r="N1992" s="0" t="n">
        <v>1.147664</v>
      </c>
      <c r="O1992" s="0" t="n">
        <v>10</v>
      </c>
      <c r="P1992" s="0" t="n">
        <v>1</v>
      </c>
      <c r="Q1992" s="82" t="s">
        <v>527</v>
      </c>
      <c r="U1992" s="0" t="str">
        <f aca="false">IF(C1992="","",IF(COUNTIF(Campaigns!$A$7:$A$300,C1992)&gt;0,"✓",IF(N(K1992)=0,"– no spend","⚠ add to Campaigns tab")))</f>
        <v>✓</v>
      </c>
      <c r="V1992" s="83" t="n">
        <f aca="false">IF(K1992="","",K1992*IF(Settings!$B$22=Settings!$C$6,1,IF(Settings!$B$22="USD",1/INDEX(Settings!$B$29:$B$40,MONTH(A1992)),INDEX(Settings!$B$29:$B$40,MONTH(A1992)))))</f>
        <v>7.84</v>
      </c>
    </row>
    <row r="1993" customFormat="false" ht="15" hidden="false" customHeight="false" outlineLevel="0" collapsed="false">
      <c r="A1993" s="81" t="n">
        <v>46297</v>
      </c>
      <c r="B1993" s="81" t="n">
        <v>46297</v>
      </c>
      <c r="C1993" s="82" t="s">
        <v>174</v>
      </c>
      <c r="D1993" s="82" t="s">
        <v>536</v>
      </c>
      <c r="E1993" s="82" t="s">
        <v>532</v>
      </c>
      <c r="F1993" s="0" t="n">
        <v>5654</v>
      </c>
      <c r="G1993" s="82" t="s">
        <v>535</v>
      </c>
      <c r="H1993" s="0" t="n">
        <v>0.03081005</v>
      </c>
      <c r="I1993" s="82" t="s">
        <v>525</v>
      </c>
      <c r="J1993" s="82" t="s">
        <v>526</v>
      </c>
      <c r="K1993" s="83" t="n">
        <v>174.2</v>
      </c>
      <c r="L1993" s="0" t="n">
        <v>357205</v>
      </c>
      <c r="M1993" s="0" t="n">
        <v>269024</v>
      </c>
      <c r="N1993" s="0" t="n">
        <v>1.327781</v>
      </c>
      <c r="O1993" s="0" t="n">
        <v>5622</v>
      </c>
      <c r="Q1993" s="82" t="s">
        <v>537</v>
      </c>
      <c r="U1993" s="0" t="str">
        <f aca="false">IF(C1993="","",IF(COUNTIF(Campaigns!$A$7:$A$300,C1993)&gt;0,"✓",IF(N(K1993)=0,"– no spend","⚠ add to Campaigns tab")))</f>
        <v>✓</v>
      </c>
      <c r="V1993" s="83" t="n">
        <f aca="false">IF(K1993="","",K1993*IF(Settings!$B$22=Settings!$C$6,1,IF(Settings!$B$22="USD",1/INDEX(Settings!$B$29:$B$40,MONTH(A1993)),INDEX(Settings!$B$29:$B$40,MONTH(A1993)))))</f>
        <v>174.2</v>
      </c>
    </row>
    <row r="1994" customFormat="false" ht="15" hidden="false" customHeight="false" outlineLevel="0" collapsed="false">
      <c r="A1994" s="81" t="n">
        <v>46297</v>
      </c>
      <c r="B1994" s="81" t="n">
        <v>46297</v>
      </c>
      <c r="C1994" s="82" t="s">
        <v>177</v>
      </c>
      <c r="D1994" s="82" t="s">
        <v>530</v>
      </c>
      <c r="E1994" s="82" t="s">
        <v>529</v>
      </c>
      <c r="F1994" s="0" t="n">
        <v>1</v>
      </c>
      <c r="G1994" s="82" t="s">
        <v>524</v>
      </c>
      <c r="H1994" s="0" t="n">
        <v>16.8</v>
      </c>
      <c r="I1994" s="0" t="n">
        <v>20.65</v>
      </c>
      <c r="J1994" s="82" t="s">
        <v>528</v>
      </c>
      <c r="K1994" s="83" t="n">
        <v>16.8</v>
      </c>
      <c r="L1994" s="0" t="n">
        <v>1651</v>
      </c>
      <c r="M1994" s="0" t="n">
        <v>1331</v>
      </c>
      <c r="N1994" s="0" t="n">
        <v>1.240421</v>
      </c>
      <c r="O1994" s="0" t="n">
        <v>25</v>
      </c>
      <c r="P1994" s="0" t="n">
        <v>1</v>
      </c>
      <c r="Q1994" s="82" t="s">
        <v>527</v>
      </c>
      <c r="U1994" s="0" t="str">
        <f aca="false">IF(C1994="","",IF(COUNTIF(Campaigns!$A$7:$A$300,C1994)&gt;0,"✓",IF(N(K1994)=0,"– no spend","⚠ add to Campaigns tab")))</f>
        <v>✓</v>
      </c>
      <c r="V1994" s="83" t="n">
        <f aca="false">IF(K1994="","",K1994*IF(Settings!$B$22=Settings!$C$6,1,IF(Settings!$B$22="USD",1/INDEX(Settings!$B$29:$B$40,MONTH(A1994)),INDEX(Settings!$B$29:$B$40,MONTH(A1994)))))</f>
        <v>16.8</v>
      </c>
    </row>
    <row r="1995" customFormat="false" ht="15" hidden="false" customHeight="false" outlineLevel="0" collapsed="false">
      <c r="A1995" s="81" t="n">
        <v>46297</v>
      </c>
      <c r="B1995" s="81" t="n">
        <v>46297</v>
      </c>
      <c r="C1995" s="82" t="s">
        <v>180</v>
      </c>
      <c r="D1995" s="82" t="s">
        <v>530</v>
      </c>
      <c r="E1995" s="82" t="s">
        <v>529</v>
      </c>
      <c r="F1995" s="0" t="n">
        <v>1</v>
      </c>
      <c r="G1995" s="82" t="s">
        <v>524</v>
      </c>
      <c r="H1995" s="0" t="n">
        <v>9.85</v>
      </c>
      <c r="I1995" s="0" t="n">
        <v>10.32</v>
      </c>
      <c r="J1995" s="82" t="s">
        <v>528</v>
      </c>
      <c r="K1995" s="83" t="n">
        <v>9.85</v>
      </c>
      <c r="L1995" s="0" t="n">
        <v>692</v>
      </c>
      <c r="M1995" s="0" t="n">
        <v>544</v>
      </c>
      <c r="N1995" s="0" t="n">
        <v>1.272059</v>
      </c>
      <c r="O1995" s="0" t="n">
        <v>12</v>
      </c>
      <c r="P1995" s="0" t="n">
        <v>1</v>
      </c>
      <c r="Q1995" s="82" t="s">
        <v>527</v>
      </c>
      <c r="U1995" s="0" t="str">
        <f aca="false">IF(C1995="","",IF(COUNTIF(Campaigns!$A$7:$A$300,C1995)&gt;0,"✓",IF(N(K1995)=0,"– no spend","⚠ add to Campaigns tab")))</f>
        <v>✓</v>
      </c>
      <c r="V1995" s="83" t="n">
        <f aca="false">IF(K1995="","",K1995*IF(Settings!$B$22=Settings!$C$6,1,IF(Settings!$B$22="USD",1/INDEX(Settings!$B$29:$B$40,MONTH(A1995)),INDEX(Settings!$B$29:$B$40,MONTH(A1995)))))</f>
        <v>9.85</v>
      </c>
    </row>
    <row r="1996" customFormat="false" ht="15" hidden="false" customHeight="false" outlineLevel="0" collapsed="false">
      <c r="A1996" s="81" t="n">
        <v>46297</v>
      </c>
      <c r="B1996" s="81" t="n">
        <v>46297</v>
      </c>
      <c r="C1996" s="82" t="s">
        <v>172</v>
      </c>
      <c r="D1996" s="82" t="s">
        <v>530</v>
      </c>
      <c r="E1996" s="82" t="s">
        <v>529</v>
      </c>
      <c r="F1996" s="0" t="n">
        <v>1</v>
      </c>
      <c r="G1996" s="82" t="s">
        <v>524</v>
      </c>
      <c r="H1996" s="0" t="n">
        <v>15.18</v>
      </c>
      <c r="I1996" s="0" t="n">
        <v>20.65</v>
      </c>
      <c r="J1996" s="82" t="s">
        <v>528</v>
      </c>
      <c r="K1996" s="83" t="n">
        <v>15.18</v>
      </c>
      <c r="L1996" s="0" t="n">
        <v>369</v>
      </c>
      <c r="M1996" s="0" t="n">
        <v>327</v>
      </c>
      <c r="N1996" s="0" t="n">
        <v>1.12844</v>
      </c>
      <c r="O1996" s="0" t="n">
        <v>9</v>
      </c>
      <c r="P1996" s="0" t="n">
        <v>1</v>
      </c>
      <c r="Q1996" s="82" t="s">
        <v>527</v>
      </c>
      <c r="U1996" s="0" t="str">
        <f aca="false">IF(C1996="","",IF(COUNTIF(Campaigns!$A$7:$A$300,C1996)&gt;0,"✓",IF(N(K1996)=0,"– no spend","⚠ add to Campaigns tab")))</f>
        <v>✓</v>
      </c>
      <c r="V1996" s="83" t="n">
        <f aca="false">IF(K1996="","",K1996*IF(Settings!$B$22=Settings!$C$6,1,IF(Settings!$B$22="USD",1/INDEX(Settings!$B$29:$B$40,MONTH(A1996)),INDEX(Settings!$B$29:$B$40,MONTH(A1996)))))</f>
        <v>15.18</v>
      </c>
    </row>
    <row r="1997" customFormat="false" ht="15" hidden="false" customHeight="false" outlineLevel="0" collapsed="false">
      <c r="A1997" s="81" t="n">
        <v>46297</v>
      </c>
      <c r="B1997" s="81" t="n">
        <v>46297</v>
      </c>
      <c r="C1997" s="82" t="s">
        <v>173</v>
      </c>
      <c r="D1997" s="82" t="s">
        <v>530</v>
      </c>
      <c r="E1997" s="82" t="s">
        <v>529</v>
      </c>
      <c r="F1997" s="0" t="n">
        <v>1</v>
      </c>
      <c r="G1997" s="82" t="s">
        <v>524</v>
      </c>
      <c r="H1997" s="0" t="n">
        <v>19.05</v>
      </c>
      <c r="I1997" s="0" t="n">
        <v>25.65</v>
      </c>
      <c r="J1997" s="82" t="s">
        <v>528</v>
      </c>
      <c r="K1997" s="83" t="n">
        <v>19.05</v>
      </c>
      <c r="L1997" s="0" t="n">
        <v>486</v>
      </c>
      <c r="M1997" s="0" t="n">
        <v>409</v>
      </c>
      <c r="N1997" s="0" t="n">
        <v>1.188264</v>
      </c>
      <c r="O1997" s="0" t="n">
        <v>10</v>
      </c>
      <c r="P1997" s="0" t="n">
        <v>1</v>
      </c>
      <c r="Q1997" s="82" t="s">
        <v>527</v>
      </c>
      <c r="U1997" s="0" t="str">
        <f aca="false">IF(C1997="","",IF(COUNTIF(Campaigns!$A$7:$A$300,C1997)&gt;0,"✓",IF(N(K1997)=0,"– no spend","⚠ add to Campaigns tab")))</f>
        <v>✓</v>
      </c>
      <c r="V1997" s="83" t="n">
        <f aca="false">IF(K1997="","",K1997*IF(Settings!$B$22=Settings!$C$6,1,IF(Settings!$B$22="USD",1/INDEX(Settings!$B$29:$B$40,MONTH(A1997)),INDEX(Settings!$B$29:$B$40,MONTH(A1997)))))</f>
        <v>19.05</v>
      </c>
    </row>
    <row r="1998" customFormat="false" ht="15" hidden="false" customHeight="false" outlineLevel="0" collapsed="false">
      <c r="A1998" s="81" t="n">
        <v>46297</v>
      </c>
      <c r="B1998" s="81" t="n">
        <v>46297</v>
      </c>
      <c r="C1998" s="82" t="s">
        <v>178</v>
      </c>
      <c r="D1998" s="82" t="s">
        <v>530</v>
      </c>
      <c r="E1998" s="82" t="s">
        <v>529</v>
      </c>
      <c r="I1998" s="0" t="n">
        <v>15.48</v>
      </c>
      <c r="J1998" s="82" t="s">
        <v>528</v>
      </c>
      <c r="K1998" s="83" t="n">
        <v>10.38</v>
      </c>
      <c r="L1998" s="0" t="n">
        <v>195</v>
      </c>
      <c r="M1998" s="0" t="n">
        <v>172</v>
      </c>
      <c r="N1998" s="0" t="n">
        <v>1.133721</v>
      </c>
      <c r="O1998" s="0" t="n">
        <v>2</v>
      </c>
      <c r="Q1998" s="82" t="s">
        <v>527</v>
      </c>
      <c r="U1998" s="0" t="str">
        <f aca="false">IF(C1998="","",IF(COUNTIF(Campaigns!$A$7:$A$300,C1998)&gt;0,"✓",IF(N(K1998)=0,"– no spend","⚠ add to Campaigns tab")))</f>
        <v>✓</v>
      </c>
      <c r="V1998" s="83" t="n">
        <f aca="false">IF(K1998="","",K1998*IF(Settings!$B$22=Settings!$C$6,1,IF(Settings!$B$22="USD",1/INDEX(Settings!$B$29:$B$40,MONTH(A1998)),INDEX(Settings!$B$29:$B$40,MONTH(A1998)))))</f>
        <v>10.38</v>
      </c>
    </row>
    <row r="1999" customFormat="false" ht="15" hidden="false" customHeight="false" outlineLevel="0" collapsed="false">
      <c r="A1999" s="81" t="n">
        <v>46297</v>
      </c>
      <c r="B1999" s="81" t="n">
        <v>46297</v>
      </c>
      <c r="C1999" s="82" t="s">
        <v>176</v>
      </c>
      <c r="D1999" s="82" t="s">
        <v>530</v>
      </c>
      <c r="E1999" s="82" t="s">
        <v>529</v>
      </c>
      <c r="F1999" s="0" t="n">
        <v>4</v>
      </c>
      <c r="G1999" s="82" t="s">
        <v>524</v>
      </c>
      <c r="H1999" s="0" t="n">
        <v>2.2175</v>
      </c>
      <c r="I1999" s="0" t="n">
        <v>10.32</v>
      </c>
      <c r="J1999" s="82" t="s">
        <v>528</v>
      </c>
      <c r="K1999" s="83" t="n">
        <v>8.87</v>
      </c>
      <c r="L1999" s="0" t="n">
        <v>324</v>
      </c>
      <c r="M1999" s="0" t="n">
        <v>295</v>
      </c>
      <c r="N1999" s="0" t="n">
        <v>1.098305</v>
      </c>
      <c r="O1999" s="0" t="n">
        <v>8</v>
      </c>
      <c r="P1999" s="0" t="n">
        <v>4</v>
      </c>
      <c r="Q1999" s="82" t="s">
        <v>527</v>
      </c>
      <c r="U1999" s="0" t="str">
        <f aca="false">IF(C1999="","",IF(COUNTIF(Campaigns!$A$7:$A$300,C1999)&gt;0,"✓",IF(N(K1999)=0,"– no spend","⚠ add to Campaigns tab")))</f>
        <v>✓</v>
      </c>
      <c r="V1999" s="83" t="n">
        <f aca="false">IF(K1999="","",K1999*IF(Settings!$B$22=Settings!$C$6,1,IF(Settings!$B$22="USD",1/INDEX(Settings!$B$29:$B$40,MONTH(A1999)),INDEX(Settings!$B$29:$B$40,MONTH(A1999)))))</f>
        <v>8.87</v>
      </c>
    </row>
    <row r="2000" customFormat="false" ht="15" hidden="false" customHeight="false" outlineLevel="0" collapsed="false">
      <c r="A2000" s="81" t="n">
        <v>46297</v>
      </c>
      <c r="B2000" s="81" t="n">
        <v>46297</v>
      </c>
      <c r="C2000" s="82" t="s">
        <v>184</v>
      </c>
      <c r="D2000" s="82" t="s">
        <v>530</v>
      </c>
      <c r="E2000" s="82" t="s">
        <v>532</v>
      </c>
      <c r="F2000" s="0" t="n">
        <v>8</v>
      </c>
      <c r="G2000" s="82" t="s">
        <v>535</v>
      </c>
      <c r="H2000" s="0" t="n">
        <v>0.29875</v>
      </c>
      <c r="I2000" s="82" t="s">
        <v>525</v>
      </c>
      <c r="J2000" s="82" t="s">
        <v>526</v>
      </c>
      <c r="K2000" s="83" t="n">
        <v>2.39</v>
      </c>
      <c r="L2000" s="0" t="n">
        <v>909</v>
      </c>
      <c r="M2000" s="0" t="n">
        <v>900</v>
      </c>
      <c r="N2000" s="0" t="n">
        <v>1.01</v>
      </c>
      <c r="O2000" s="0" t="n">
        <v>8</v>
      </c>
      <c r="Q2000" s="82" t="s">
        <v>527</v>
      </c>
      <c r="U2000" s="0" t="str">
        <f aca="false">IF(C2000="","",IF(COUNTIF(Campaigns!$A$7:$A$300,C2000)&gt;0,"✓",IF(N(K2000)=0,"– no spend","⚠ add to Campaigns tab")))</f>
        <v>✓</v>
      </c>
      <c r="V2000" s="83" t="n">
        <f aca="false">IF(K2000="","",K2000*IF(Settings!$B$22=Settings!$C$6,1,IF(Settings!$B$22="USD",1/INDEX(Settings!$B$29:$B$40,MONTH(A2000)),INDEX(Settings!$B$29:$B$40,MONTH(A2000)))))</f>
        <v>2.39</v>
      </c>
    </row>
    <row r="2001" customFormat="false" ht="15" hidden="false" customHeight="false" outlineLevel="0" collapsed="false">
      <c r="A2001" s="81" t="n">
        <v>46297</v>
      </c>
      <c r="B2001" s="81" t="n">
        <v>46297</v>
      </c>
      <c r="C2001" s="82" t="s">
        <v>169</v>
      </c>
      <c r="D2001" s="82" t="s">
        <v>530</v>
      </c>
      <c r="E2001" s="82" t="s">
        <v>529</v>
      </c>
      <c r="F2001" s="0" t="n">
        <v>3</v>
      </c>
      <c r="G2001" s="82" t="s">
        <v>531</v>
      </c>
      <c r="H2001" s="0" t="n">
        <v>13.04</v>
      </c>
      <c r="I2001" s="0" t="n">
        <v>41.29</v>
      </c>
      <c r="J2001" s="82" t="s">
        <v>528</v>
      </c>
      <c r="K2001" s="83" t="n">
        <v>39.12</v>
      </c>
      <c r="L2001" s="0" t="n">
        <v>3088</v>
      </c>
      <c r="M2001" s="0" t="n">
        <v>2038</v>
      </c>
      <c r="N2001" s="0" t="n">
        <v>1.515211</v>
      </c>
      <c r="O2001" s="0" t="n">
        <v>42</v>
      </c>
      <c r="P2001" s="0" t="n">
        <v>3</v>
      </c>
      <c r="Q2001" s="82" t="s">
        <v>527</v>
      </c>
      <c r="U2001" s="0" t="str">
        <f aca="false">IF(C2001="","",IF(COUNTIF(Campaigns!$A$7:$A$300,C2001)&gt;0,"✓",IF(N(K2001)=0,"– no spend","⚠ add to Campaigns tab")))</f>
        <v>✓</v>
      </c>
      <c r="V2001" s="83" t="n">
        <f aca="false">IF(K2001="","",K2001*IF(Settings!$B$22=Settings!$C$6,1,IF(Settings!$B$22="USD",1/INDEX(Settings!$B$29:$B$40,MONTH(A2001)),INDEX(Settings!$B$29:$B$40,MONTH(A2001)))))</f>
        <v>39.12</v>
      </c>
    </row>
    <row r="2002" customFormat="false" ht="15" hidden="false" customHeight="false" outlineLevel="0" collapsed="false">
      <c r="A2002" s="81" t="n">
        <v>46297</v>
      </c>
      <c r="B2002" s="81" t="n">
        <v>46297</v>
      </c>
      <c r="C2002" s="82" t="s">
        <v>181</v>
      </c>
      <c r="D2002" s="82" t="s">
        <v>530</v>
      </c>
      <c r="E2002" s="82" t="s">
        <v>529</v>
      </c>
      <c r="F2002" s="0" t="n">
        <v>2</v>
      </c>
      <c r="G2002" s="82" t="s">
        <v>524</v>
      </c>
      <c r="H2002" s="0" t="n">
        <v>3.715</v>
      </c>
      <c r="I2002" s="0" t="n">
        <v>10.32</v>
      </c>
      <c r="J2002" s="82" t="s">
        <v>528</v>
      </c>
      <c r="K2002" s="83" t="n">
        <v>7.43</v>
      </c>
      <c r="L2002" s="0" t="n">
        <v>471</v>
      </c>
      <c r="M2002" s="0" t="n">
        <v>411</v>
      </c>
      <c r="N2002" s="0" t="n">
        <v>1.145985</v>
      </c>
      <c r="O2002" s="0" t="n">
        <v>6</v>
      </c>
      <c r="P2002" s="0" t="n">
        <v>2</v>
      </c>
      <c r="Q2002" s="82" t="s">
        <v>527</v>
      </c>
      <c r="U2002" s="0" t="str">
        <f aca="false">IF(C2002="","",IF(COUNTIF(Campaigns!$A$7:$A$300,C2002)&gt;0,"✓",IF(N(K2002)=0,"– no spend","⚠ add to Campaigns tab")))</f>
        <v>✓</v>
      </c>
      <c r="V2002" s="83" t="n">
        <f aca="false">IF(K2002="","",K2002*IF(Settings!$B$22=Settings!$C$6,1,IF(Settings!$B$22="USD",1/INDEX(Settings!$B$29:$B$40,MONTH(A2002)),INDEX(Settings!$B$29:$B$40,MONTH(A2002)))))</f>
        <v>7.43</v>
      </c>
    </row>
    <row r="2003" customFormat="false" ht="15" hidden="false" customHeight="false" outlineLevel="0" collapsed="false">
      <c r="A2003" s="81" t="n">
        <v>46298</v>
      </c>
      <c r="B2003" s="81" t="n">
        <v>46298</v>
      </c>
      <c r="C2003" s="82" t="s">
        <v>174</v>
      </c>
      <c r="D2003" s="82" t="s">
        <v>536</v>
      </c>
      <c r="E2003" s="82" t="s">
        <v>532</v>
      </c>
      <c r="F2003" s="0" t="n">
        <v>5513</v>
      </c>
      <c r="G2003" s="82" t="s">
        <v>535</v>
      </c>
      <c r="H2003" s="0" t="n">
        <v>0.03023036</v>
      </c>
      <c r="I2003" s="82" t="s">
        <v>525</v>
      </c>
      <c r="J2003" s="82" t="s">
        <v>526</v>
      </c>
      <c r="K2003" s="83" t="n">
        <v>166.66</v>
      </c>
      <c r="L2003" s="0" t="n">
        <v>327525</v>
      </c>
      <c r="M2003" s="0" t="n">
        <v>251580</v>
      </c>
      <c r="N2003" s="0" t="n">
        <v>1.301872</v>
      </c>
      <c r="O2003" s="0" t="n">
        <v>5321</v>
      </c>
      <c r="P2003" s="0" t="n">
        <v>1</v>
      </c>
      <c r="Q2003" s="82" t="s">
        <v>537</v>
      </c>
      <c r="U2003" s="0" t="str">
        <f aca="false">IF(C2003="","",IF(COUNTIF(Campaigns!$A$7:$A$300,C2003)&gt;0,"✓",IF(N(K2003)=0,"– no spend","⚠ add to Campaigns tab")))</f>
        <v>✓</v>
      </c>
      <c r="V2003" s="83" t="n">
        <f aca="false">IF(K2003="","",K2003*IF(Settings!$B$22=Settings!$C$6,1,IF(Settings!$B$22="USD",1/INDEX(Settings!$B$29:$B$40,MONTH(A2003)),INDEX(Settings!$B$29:$B$40,MONTH(A2003)))))</f>
        <v>166.66</v>
      </c>
    </row>
    <row r="2004" customFormat="false" ht="15" hidden="false" customHeight="false" outlineLevel="0" collapsed="false">
      <c r="A2004" s="81" t="n">
        <v>46298</v>
      </c>
      <c r="B2004" s="81" t="n">
        <v>46298</v>
      </c>
      <c r="C2004" s="82" t="s">
        <v>177</v>
      </c>
      <c r="D2004" s="82" t="s">
        <v>530</v>
      </c>
      <c r="E2004" s="82" t="s">
        <v>529</v>
      </c>
      <c r="F2004" s="0" t="n">
        <v>7</v>
      </c>
      <c r="G2004" s="82" t="s">
        <v>524</v>
      </c>
      <c r="H2004" s="0" t="n">
        <v>3.54714286</v>
      </c>
      <c r="I2004" s="0" t="n">
        <v>20.65</v>
      </c>
      <c r="J2004" s="82" t="s">
        <v>528</v>
      </c>
      <c r="K2004" s="83" t="n">
        <v>24.83</v>
      </c>
      <c r="L2004" s="0" t="n">
        <v>2504</v>
      </c>
      <c r="M2004" s="0" t="n">
        <v>2087</v>
      </c>
      <c r="N2004" s="0" t="n">
        <v>1.199808</v>
      </c>
      <c r="O2004" s="0" t="n">
        <v>23</v>
      </c>
      <c r="P2004" s="0" t="n">
        <v>7</v>
      </c>
      <c r="Q2004" s="82" t="s">
        <v>527</v>
      </c>
      <c r="U2004" s="0" t="str">
        <f aca="false">IF(C2004="","",IF(COUNTIF(Campaigns!$A$7:$A$300,C2004)&gt;0,"✓",IF(N(K2004)=0,"– no spend","⚠ add to Campaigns tab")))</f>
        <v>✓</v>
      </c>
      <c r="V2004" s="83" t="n">
        <f aca="false">IF(K2004="","",K2004*IF(Settings!$B$22=Settings!$C$6,1,IF(Settings!$B$22="USD",1/INDEX(Settings!$B$29:$B$40,MONTH(A2004)),INDEX(Settings!$B$29:$B$40,MONTH(A2004)))))</f>
        <v>24.83</v>
      </c>
    </row>
    <row r="2005" customFormat="false" ht="15" hidden="false" customHeight="false" outlineLevel="0" collapsed="false">
      <c r="A2005" s="81" t="n">
        <v>46298</v>
      </c>
      <c r="B2005" s="81" t="n">
        <v>46298</v>
      </c>
      <c r="C2005" s="82" t="s">
        <v>180</v>
      </c>
      <c r="D2005" s="82" t="s">
        <v>530</v>
      </c>
      <c r="E2005" s="82" t="s">
        <v>529</v>
      </c>
      <c r="F2005" s="0" t="n">
        <v>1</v>
      </c>
      <c r="G2005" s="82" t="s">
        <v>524</v>
      </c>
      <c r="H2005" s="0" t="n">
        <v>7.06</v>
      </c>
      <c r="I2005" s="0" t="n">
        <v>10.32</v>
      </c>
      <c r="J2005" s="82" t="s">
        <v>528</v>
      </c>
      <c r="K2005" s="83" t="n">
        <v>7.06</v>
      </c>
      <c r="L2005" s="0" t="n">
        <v>497</v>
      </c>
      <c r="M2005" s="0" t="n">
        <v>401</v>
      </c>
      <c r="N2005" s="0" t="n">
        <v>1.239402</v>
      </c>
      <c r="O2005" s="0" t="n">
        <v>5</v>
      </c>
      <c r="P2005" s="0" t="n">
        <v>1</v>
      </c>
      <c r="Q2005" s="82" t="s">
        <v>527</v>
      </c>
      <c r="U2005" s="0" t="str">
        <f aca="false">IF(C2005="","",IF(COUNTIF(Campaigns!$A$7:$A$300,C2005)&gt;0,"✓",IF(N(K2005)=0,"– no spend","⚠ add to Campaigns tab")))</f>
        <v>✓</v>
      </c>
      <c r="V2005" s="83" t="n">
        <f aca="false">IF(K2005="","",K2005*IF(Settings!$B$22=Settings!$C$6,1,IF(Settings!$B$22="USD",1/INDEX(Settings!$B$29:$B$40,MONTH(A2005)),INDEX(Settings!$B$29:$B$40,MONTH(A2005)))))</f>
        <v>7.06</v>
      </c>
    </row>
    <row r="2006" customFormat="false" ht="15" hidden="false" customHeight="false" outlineLevel="0" collapsed="false">
      <c r="A2006" s="81" t="n">
        <v>46298</v>
      </c>
      <c r="B2006" s="81" t="n">
        <v>46298</v>
      </c>
      <c r="C2006" s="82" t="s">
        <v>172</v>
      </c>
      <c r="D2006" s="82" t="s">
        <v>530</v>
      </c>
      <c r="E2006" s="82" t="s">
        <v>529</v>
      </c>
      <c r="I2006" s="0" t="n">
        <v>20.65</v>
      </c>
      <c r="J2006" s="82" t="s">
        <v>528</v>
      </c>
      <c r="K2006" s="83" t="n">
        <v>15.17</v>
      </c>
      <c r="L2006" s="0" t="n">
        <v>397</v>
      </c>
      <c r="M2006" s="0" t="n">
        <v>352</v>
      </c>
      <c r="N2006" s="0" t="n">
        <v>1.127841</v>
      </c>
      <c r="O2006" s="0" t="n">
        <v>6</v>
      </c>
      <c r="Q2006" s="82" t="s">
        <v>527</v>
      </c>
      <c r="U2006" s="0" t="str">
        <f aca="false">IF(C2006="","",IF(COUNTIF(Campaigns!$A$7:$A$300,C2006)&gt;0,"✓",IF(N(K2006)=0,"– no spend","⚠ add to Campaigns tab")))</f>
        <v>✓</v>
      </c>
      <c r="V2006" s="83" t="n">
        <f aca="false">IF(K2006="","",K2006*IF(Settings!$B$22=Settings!$C$6,1,IF(Settings!$B$22="USD",1/INDEX(Settings!$B$29:$B$40,MONTH(A2006)),INDEX(Settings!$B$29:$B$40,MONTH(A2006)))))</f>
        <v>15.17</v>
      </c>
    </row>
    <row r="2007" customFormat="false" ht="15" hidden="false" customHeight="false" outlineLevel="0" collapsed="false">
      <c r="A2007" s="81" t="n">
        <v>46298</v>
      </c>
      <c r="B2007" s="81" t="n">
        <v>46298</v>
      </c>
      <c r="C2007" s="82" t="s">
        <v>173</v>
      </c>
      <c r="D2007" s="82" t="s">
        <v>530</v>
      </c>
      <c r="E2007" s="82" t="s">
        <v>529</v>
      </c>
      <c r="F2007" s="0" t="n">
        <v>1</v>
      </c>
      <c r="G2007" s="82" t="s">
        <v>524</v>
      </c>
      <c r="H2007" s="0" t="n">
        <v>18.52</v>
      </c>
      <c r="I2007" s="0" t="n">
        <v>25.65</v>
      </c>
      <c r="J2007" s="82" t="s">
        <v>528</v>
      </c>
      <c r="K2007" s="83" t="n">
        <v>18.52</v>
      </c>
      <c r="L2007" s="0" t="n">
        <v>400</v>
      </c>
      <c r="M2007" s="0" t="n">
        <v>363</v>
      </c>
      <c r="N2007" s="0" t="n">
        <v>1.101928</v>
      </c>
      <c r="O2007" s="0" t="n">
        <v>3</v>
      </c>
      <c r="P2007" s="0" t="n">
        <v>1</v>
      </c>
      <c r="Q2007" s="82" t="s">
        <v>527</v>
      </c>
      <c r="U2007" s="0" t="str">
        <f aca="false">IF(C2007="","",IF(COUNTIF(Campaigns!$A$7:$A$300,C2007)&gt;0,"✓",IF(N(K2007)=0,"– no spend","⚠ add to Campaigns tab")))</f>
        <v>✓</v>
      </c>
      <c r="V2007" s="83" t="n">
        <f aca="false">IF(K2007="","",K2007*IF(Settings!$B$22=Settings!$C$6,1,IF(Settings!$B$22="USD",1/INDEX(Settings!$B$29:$B$40,MONTH(A2007)),INDEX(Settings!$B$29:$B$40,MONTH(A2007)))))</f>
        <v>18.52</v>
      </c>
    </row>
    <row r="2008" customFormat="false" ht="15" hidden="false" customHeight="false" outlineLevel="0" collapsed="false">
      <c r="A2008" s="81" t="n">
        <v>46298</v>
      </c>
      <c r="B2008" s="81" t="n">
        <v>46298</v>
      </c>
      <c r="C2008" s="82" t="s">
        <v>178</v>
      </c>
      <c r="D2008" s="82" t="s">
        <v>530</v>
      </c>
      <c r="E2008" s="82" t="s">
        <v>529</v>
      </c>
      <c r="F2008" s="0" t="n">
        <v>1</v>
      </c>
      <c r="G2008" s="82" t="s">
        <v>524</v>
      </c>
      <c r="H2008" s="0" t="n">
        <v>14.4</v>
      </c>
      <c r="I2008" s="0" t="n">
        <v>15.48</v>
      </c>
      <c r="J2008" s="82" t="s">
        <v>528</v>
      </c>
      <c r="K2008" s="83" t="n">
        <v>14.4</v>
      </c>
      <c r="L2008" s="0" t="n">
        <v>287</v>
      </c>
      <c r="M2008" s="0" t="n">
        <v>259</v>
      </c>
      <c r="N2008" s="0" t="n">
        <v>1.108108</v>
      </c>
      <c r="O2008" s="0" t="n">
        <v>5</v>
      </c>
      <c r="P2008" s="0" t="n">
        <v>1</v>
      </c>
      <c r="Q2008" s="82" t="s">
        <v>527</v>
      </c>
      <c r="U2008" s="0" t="str">
        <f aca="false">IF(C2008="","",IF(COUNTIF(Campaigns!$A$7:$A$300,C2008)&gt;0,"✓",IF(N(K2008)=0,"– no spend","⚠ add to Campaigns tab")))</f>
        <v>✓</v>
      </c>
      <c r="V2008" s="83" t="n">
        <f aca="false">IF(K2008="","",K2008*IF(Settings!$B$22=Settings!$C$6,1,IF(Settings!$B$22="USD",1/INDEX(Settings!$B$29:$B$40,MONTH(A2008)),INDEX(Settings!$B$29:$B$40,MONTH(A2008)))))</f>
        <v>14.4</v>
      </c>
    </row>
    <row r="2009" customFormat="false" ht="15" hidden="false" customHeight="false" outlineLevel="0" collapsed="false">
      <c r="A2009" s="81" t="n">
        <v>46298</v>
      </c>
      <c r="B2009" s="81" t="n">
        <v>46298</v>
      </c>
      <c r="C2009" s="82" t="s">
        <v>176</v>
      </c>
      <c r="D2009" s="82" t="s">
        <v>530</v>
      </c>
      <c r="E2009" s="82" t="s">
        <v>529</v>
      </c>
      <c r="I2009" s="0" t="n">
        <v>10.32</v>
      </c>
      <c r="J2009" s="82" t="s">
        <v>528</v>
      </c>
      <c r="K2009" s="83" t="n">
        <v>12.72</v>
      </c>
      <c r="L2009" s="0" t="n">
        <v>355</v>
      </c>
      <c r="M2009" s="0" t="n">
        <v>310</v>
      </c>
      <c r="N2009" s="0" t="n">
        <v>1.145161</v>
      </c>
      <c r="O2009" s="0" t="n">
        <v>3</v>
      </c>
      <c r="Q2009" s="82" t="s">
        <v>527</v>
      </c>
      <c r="U2009" s="0" t="str">
        <f aca="false">IF(C2009="","",IF(COUNTIF(Campaigns!$A$7:$A$300,C2009)&gt;0,"✓",IF(N(K2009)=0,"– no spend","⚠ add to Campaigns tab")))</f>
        <v>✓</v>
      </c>
      <c r="V2009" s="83" t="n">
        <f aca="false">IF(K2009="","",K2009*IF(Settings!$B$22=Settings!$C$6,1,IF(Settings!$B$22="USD",1/INDEX(Settings!$B$29:$B$40,MONTH(A2009)),INDEX(Settings!$B$29:$B$40,MONTH(A2009)))))</f>
        <v>12.72</v>
      </c>
    </row>
    <row r="2010" customFormat="false" ht="15" hidden="false" customHeight="false" outlineLevel="0" collapsed="false">
      <c r="A2010" s="81" t="n">
        <v>46298</v>
      </c>
      <c r="B2010" s="81" t="n">
        <v>46298</v>
      </c>
      <c r="C2010" s="82" t="s">
        <v>184</v>
      </c>
      <c r="D2010" s="82" t="s">
        <v>530</v>
      </c>
      <c r="E2010" s="82" t="s">
        <v>532</v>
      </c>
      <c r="F2010" s="0" t="n">
        <v>46</v>
      </c>
      <c r="G2010" s="82" t="s">
        <v>535</v>
      </c>
      <c r="H2010" s="0" t="n">
        <v>0.13782609</v>
      </c>
      <c r="I2010" s="82" t="s">
        <v>525</v>
      </c>
      <c r="J2010" s="82" t="s">
        <v>526</v>
      </c>
      <c r="K2010" s="83" t="n">
        <v>6.34</v>
      </c>
      <c r="L2010" s="0" t="n">
        <v>647</v>
      </c>
      <c r="M2010" s="0" t="n">
        <v>639</v>
      </c>
      <c r="N2010" s="0" t="n">
        <v>1.01252</v>
      </c>
      <c r="O2010" s="0" t="n">
        <v>41</v>
      </c>
      <c r="Q2010" s="82" t="s">
        <v>527</v>
      </c>
      <c r="U2010" s="0" t="str">
        <f aca="false">IF(C2010="","",IF(COUNTIF(Campaigns!$A$7:$A$300,C2010)&gt;0,"✓",IF(N(K2010)=0,"– no spend","⚠ add to Campaigns tab")))</f>
        <v>✓</v>
      </c>
      <c r="V2010" s="83" t="n">
        <f aca="false">IF(K2010="","",K2010*IF(Settings!$B$22=Settings!$C$6,1,IF(Settings!$B$22="USD",1/INDEX(Settings!$B$29:$B$40,MONTH(A2010)),INDEX(Settings!$B$29:$B$40,MONTH(A2010)))))</f>
        <v>6.34</v>
      </c>
    </row>
    <row r="2011" customFormat="false" ht="15" hidden="false" customHeight="false" outlineLevel="0" collapsed="false">
      <c r="A2011" s="81" t="n">
        <v>46298</v>
      </c>
      <c r="B2011" s="81" t="n">
        <v>46298</v>
      </c>
      <c r="C2011" s="82" t="s">
        <v>169</v>
      </c>
      <c r="D2011" s="82" t="s">
        <v>530</v>
      </c>
      <c r="E2011" s="82" t="s">
        <v>529</v>
      </c>
      <c r="I2011" s="0" t="n">
        <v>41.29</v>
      </c>
      <c r="J2011" s="82" t="s">
        <v>528</v>
      </c>
      <c r="K2011" s="83" t="n">
        <v>32.88</v>
      </c>
      <c r="L2011" s="0" t="n">
        <v>2067</v>
      </c>
      <c r="M2011" s="0" t="n">
        <v>1466</v>
      </c>
      <c r="N2011" s="0" t="n">
        <v>1.409959</v>
      </c>
      <c r="O2011" s="0" t="n">
        <v>33</v>
      </c>
      <c r="Q2011" s="82" t="s">
        <v>527</v>
      </c>
      <c r="U2011" s="0" t="str">
        <f aca="false">IF(C2011="","",IF(COUNTIF(Campaigns!$A$7:$A$300,C2011)&gt;0,"✓",IF(N(K2011)=0,"– no spend","⚠ add to Campaigns tab")))</f>
        <v>✓</v>
      </c>
      <c r="V2011" s="83" t="n">
        <f aca="false">IF(K2011="","",K2011*IF(Settings!$B$22=Settings!$C$6,1,IF(Settings!$B$22="USD",1/INDEX(Settings!$B$29:$B$40,MONTH(A2011)),INDEX(Settings!$B$29:$B$40,MONTH(A2011)))))</f>
        <v>32.88</v>
      </c>
    </row>
    <row r="2012" customFormat="false" ht="15" hidden="false" customHeight="false" outlineLevel="0" collapsed="false">
      <c r="A2012" s="81" t="n">
        <v>46298</v>
      </c>
      <c r="B2012" s="81" t="n">
        <v>46298</v>
      </c>
      <c r="C2012" s="82" t="s">
        <v>181</v>
      </c>
      <c r="D2012" s="82" t="s">
        <v>530</v>
      </c>
      <c r="E2012" s="82" t="s">
        <v>529</v>
      </c>
      <c r="I2012" s="0" t="n">
        <v>10.32</v>
      </c>
      <c r="J2012" s="82" t="s">
        <v>528</v>
      </c>
      <c r="K2012" s="83" t="n">
        <v>9.45</v>
      </c>
      <c r="L2012" s="0" t="n">
        <v>795</v>
      </c>
      <c r="M2012" s="0" t="n">
        <v>678</v>
      </c>
      <c r="N2012" s="0" t="n">
        <v>1.172566</v>
      </c>
      <c r="O2012" s="0" t="n">
        <v>5</v>
      </c>
      <c r="Q2012" s="82" t="s">
        <v>527</v>
      </c>
      <c r="U2012" s="0" t="str">
        <f aca="false">IF(C2012="","",IF(COUNTIF(Campaigns!$A$7:$A$300,C2012)&gt;0,"✓",IF(N(K2012)=0,"– no spend","⚠ add to Campaigns tab")))</f>
        <v>✓</v>
      </c>
      <c r="V2012" s="83" t="n">
        <f aca="false">IF(K2012="","",K2012*IF(Settings!$B$22=Settings!$C$6,1,IF(Settings!$B$22="USD",1/INDEX(Settings!$B$29:$B$40,MONTH(A2012)),INDEX(Settings!$B$29:$B$40,MONTH(A2012)))))</f>
        <v>9.45</v>
      </c>
    </row>
    <row r="2013" customFormat="false" ht="15" hidden="false" customHeight="false" outlineLevel="0" collapsed="false">
      <c r="A2013" s="81" t="n">
        <v>46299</v>
      </c>
      <c r="B2013" s="81" t="n">
        <v>46299</v>
      </c>
      <c r="C2013" s="82" t="s">
        <v>174</v>
      </c>
      <c r="D2013" s="82" t="s">
        <v>536</v>
      </c>
      <c r="E2013" s="82" t="s">
        <v>532</v>
      </c>
      <c r="F2013" s="0" t="n">
        <v>6676</v>
      </c>
      <c r="G2013" s="82" t="s">
        <v>535</v>
      </c>
      <c r="H2013" s="0" t="n">
        <v>0.03046435</v>
      </c>
      <c r="I2013" s="82" t="s">
        <v>525</v>
      </c>
      <c r="J2013" s="82" t="s">
        <v>526</v>
      </c>
      <c r="K2013" s="83" t="n">
        <v>203.38</v>
      </c>
      <c r="L2013" s="0" t="n">
        <v>408939</v>
      </c>
      <c r="M2013" s="0" t="n">
        <v>304057</v>
      </c>
      <c r="N2013" s="0" t="n">
        <v>1.344942</v>
      </c>
      <c r="O2013" s="0" t="n">
        <v>6520</v>
      </c>
      <c r="Q2013" s="82" t="s">
        <v>537</v>
      </c>
      <c r="U2013" s="0" t="str">
        <f aca="false">IF(C2013="","",IF(COUNTIF(Campaigns!$A$7:$A$300,C2013)&gt;0,"✓",IF(N(K2013)=0,"– no spend","⚠ add to Campaigns tab")))</f>
        <v>✓</v>
      </c>
      <c r="V2013" s="83" t="n">
        <f aca="false">IF(K2013="","",K2013*IF(Settings!$B$22=Settings!$C$6,1,IF(Settings!$B$22="USD",1/INDEX(Settings!$B$29:$B$40,MONTH(A2013)),INDEX(Settings!$B$29:$B$40,MONTH(A2013)))))</f>
        <v>203.38</v>
      </c>
    </row>
    <row r="2014" customFormat="false" ht="15" hidden="false" customHeight="false" outlineLevel="0" collapsed="false">
      <c r="A2014" s="81" t="n">
        <v>46299</v>
      </c>
      <c r="B2014" s="81" t="n">
        <v>46299</v>
      </c>
      <c r="C2014" s="82" t="s">
        <v>177</v>
      </c>
      <c r="D2014" s="82" t="s">
        <v>530</v>
      </c>
      <c r="E2014" s="82" t="s">
        <v>529</v>
      </c>
      <c r="F2014" s="0" t="n">
        <v>4</v>
      </c>
      <c r="G2014" s="82" t="s">
        <v>524</v>
      </c>
      <c r="H2014" s="0" t="n">
        <v>5.745</v>
      </c>
      <c r="I2014" s="0" t="n">
        <v>20.65</v>
      </c>
      <c r="J2014" s="82" t="s">
        <v>528</v>
      </c>
      <c r="K2014" s="83" t="n">
        <v>22.98</v>
      </c>
      <c r="L2014" s="0" t="n">
        <v>2801</v>
      </c>
      <c r="M2014" s="0" t="n">
        <v>2261</v>
      </c>
      <c r="N2014" s="0" t="n">
        <v>1.238832</v>
      </c>
      <c r="O2014" s="0" t="n">
        <v>27</v>
      </c>
      <c r="P2014" s="0" t="n">
        <v>4</v>
      </c>
      <c r="Q2014" s="82" t="s">
        <v>527</v>
      </c>
      <c r="U2014" s="0" t="str">
        <f aca="false">IF(C2014="","",IF(COUNTIF(Campaigns!$A$7:$A$300,C2014)&gt;0,"✓",IF(N(K2014)=0,"– no spend","⚠ add to Campaigns tab")))</f>
        <v>✓</v>
      </c>
      <c r="V2014" s="83" t="n">
        <f aca="false">IF(K2014="","",K2014*IF(Settings!$B$22=Settings!$C$6,1,IF(Settings!$B$22="USD",1/INDEX(Settings!$B$29:$B$40,MONTH(A2014)),INDEX(Settings!$B$29:$B$40,MONTH(A2014)))))</f>
        <v>22.98</v>
      </c>
    </row>
    <row r="2015" customFormat="false" ht="15" hidden="false" customHeight="false" outlineLevel="0" collapsed="false">
      <c r="A2015" s="81" t="n">
        <v>46299</v>
      </c>
      <c r="B2015" s="81" t="n">
        <v>46299</v>
      </c>
      <c r="C2015" s="82" t="s">
        <v>180</v>
      </c>
      <c r="D2015" s="82" t="s">
        <v>530</v>
      </c>
      <c r="E2015" s="82" t="s">
        <v>529</v>
      </c>
      <c r="F2015" s="0" t="n">
        <v>2</v>
      </c>
      <c r="G2015" s="82" t="s">
        <v>524</v>
      </c>
      <c r="H2015" s="0" t="n">
        <v>5.745</v>
      </c>
      <c r="I2015" s="0" t="n">
        <v>10.32</v>
      </c>
      <c r="J2015" s="82" t="s">
        <v>528</v>
      </c>
      <c r="K2015" s="83" t="n">
        <v>11.49</v>
      </c>
      <c r="L2015" s="0" t="n">
        <v>861</v>
      </c>
      <c r="M2015" s="0" t="n">
        <v>697</v>
      </c>
      <c r="N2015" s="0" t="n">
        <v>1.235294</v>
      </c>
      <c r="O2015" s="0" t="n">
        <v>17</v>
      </c>
      <c r="P2015" s="0" t="n">
        <v>2</v>
      </c>
      <c r="Q2015" s="82" t="s">
        <v>527</v>
      </c>
      <c r="U2015" s="0" t="str">
        <f aca="false">IF(C2015="","",IF(COUNTIF(Campaigns!$A$7:$A$300,C2015)&gt;0,"✓",IF(N(K2015)=0,"– no spend","⚠ add to Campaigns tab")))</f>
        <v>✓</v>
      </c>
      <c r="V2015" s="83" t="n">
        <f aca="false">IF(K2015="","",K2015*IF(Settings!$B$22=Settings!$C$6,1,IF(Settings!$B$22="USD",1/INDEX(Settings!$B$29:$B$40,MONTH(A2015)),INDEX(Settings!$B$29:$B$40,MONTH(A2015)))))</f>
        <v>11.49</v>
      </c>
    </row>
    <row r="2016" customFormat="false" ht="15" hidden="false" customHeight="false" outlineLevel="0" collapsed="false">
      <c r="A2016" s="81" t="n">
        <v>46299</v>
      </c>
      <c r="B2016" s="81" t="n">
        <v>46299</v>
      </c>
      <c r="C2016" s="82" t="s">
        <v>172</v>
      </c>
      <c r="D2016" s="82" t="s">
        <v>530</v>
      </c>
      <c r="E2016" s="82" t="s">
        <v>529</v>
      </c>
      <c r="F2016" s="0" t="n">
        <v>1</v>
      </c>
      <c r="G2016" s="82" t="s">
        <v>524</v>
      </c>
      <c r="H2016" s="0" t="n">
        <v>26.33</v>
      </c>
      <c r="I2016" s="0" t="n">
        <v>20.65</v>
      </c>
      <c r="J2016" s="82" t="s">
        <v>528</v>
      </c>
      <c r="K2016" s="83" t="n">
        <v>26.33</v>
      </c>
      <c r="L2016" s="0" t="n">
        <v>587</v>
      </c>
      <c r="M2016" s="0" t="n">
        <v>490</v>
      </c>
      <c r="N2016" s="0" t="n">
        <v>1.197959</v>
      </c>
      <c r="O2016" s="0" t="n">
        <v>8</v>
      </c>
      <c r="P2016" s="0" t="n">
        <v>1</v>
      </c>
      <c r="Q2016" s="82" t="s">
        <v>527</v>
      </c>
      <c r="U2016" s="0" t="str">
        <f aca="false">IF(C2016="","",IF(COUNTIF(Campaigns!$A$7:$A$300,C2016)&gt;0,"✓",IF(N(K2016)=0,"– no spend","⚠ add to Campaigns tab")))</f>
        <v>✓</v>
      </c>
      <c r="V2016" s="83" t="n">
        <f aca="false">IF(K2016="","",K2016*IF(Settings!$B$22=Settings!$C$6,1,IF(Settings!$B$22="USD",1/INDEX(Settings!$B$29:$B$40,MONTH(A2016)),INDEX(Settings!$B$29:$B$40,MONTH(A2016)))))</f>
        <v>26.33</v>
      </c>
    </row>
    <row r="2017" customFormat="false" ht="15" hidden="false" customHeight="false" outlineLevel="0" collapsed="false">
      <c r="A2017" s="81" t="n">
        <v>46299</v>
      </c>
      <c r="B2017" s="81" t="n">
        <v>46299</v>
      </c>
      <c r="C2017" s="82" t="s">
        <v>173</v>
      </c>
      <c r="D2017" s="82" t="s">
        <v>530</v>
      </c>
      <c r="E2017" s="82" t="s">
        <v>529</v>
      </c>
      <c r="F2017" s="0" t="n">
        <v>1</v>
      </c>
      <c r="G2017" s="82" t="s">
        <v>524</v>
      </c>
      <c r="H2017" s="0" t="n">
        <v>34.09</v>
      </c>
      <c r="I2017" s="0" t="n">
        <v>25.65</v>
      </c>
      <c r="J2017" s="82" t="s">
        <v>528</v>
      </c>
      <c r="K2017" s="83" t="n">
        <v>34.09</v>
      </c>
      <c r="L2017" s="0" t="n">
        <v>700</v>
      </c>
      <c r="M2017" s="0" t="n">
        <v>617</v>
      </c>
      <c r="N2017" s="0" t="n">
        <v>1.134522</v>
      </c>
      <c r="O2017" s="0" t="n">
        <v>15</v>
      </c>
      <c r="P2017" s="0" t="n">
        <v>1</v>
      </c>
      <c r="Q2017" s="82" t="s">
        <v>527</v>
      </c>
      <c r="U2017" s="0" t="str">
        <f aca="false">IF(C2017="","",IF(COUNTIF(Campaigns!$A$7:$A$300,C2017)&gt;0,"✓",IF(N(K2017)=0,"– no spend","⚠ add to Campaigns tab")))</f>
        <v>✓</v>
      </c>
      <c r="V2017" s="83" t="n">
        <f aca="false">IF(K2017="","",K2017*IF(Settings!$B$22=Settings!$C$6,1,IF(Settings!$B$22="USD",1/INDEX(Settings!$B$29:$B$40,MONTH(A2017)),INDEX(Settings!$B$29:$B$40,MONTH(A2017)))))</f>
        <v>34.09</v>
      </c>
    </row>
    <row r="2018" customFormat="false" ht="15" hidden="false" customHeight="false" outlineLevel="0" collapsed="false">
      <c r="A2018" s="81" t="n">
        <v>46299</v>
      </c>
      <c r="B2018" s="81" t="n">
        <v>46299</v>
      </c>
      <c r="C2018" s="82" t="s">
        <v>178</v>
      </c>
      <c r="D2018" s="82" t="s">
        <v>530</v>
      </c>
      <c r="E2018" s="82" t="s">
        <v>529</v>
      </c>
      <c r="F2018" s="0" t="n">
        <v>2</v>
      </c>
      <c r="G2018" s="82" t="s">
        <v>524</v>
      </c>
      <c r="H2018" s="0" t="n">
        <v>10.37</v>
      </c>
      <c r="I2018" s="0" t="n">
        <v>15.48</v>
      </c>
      <c r="J2018" s="82" t="s">
        <v>528</v>
      </c>
      <c r="K2018" s="83" t="n">
        <v>20.74</v>
      </c>
      <c r="L2018" s="0" t="n">
        <v>378</v>
      </c>
      <c r="M2018" s="0" t="n">
        <v>333</v>
      </c>
      <c r="N2018" s="0" t="n">
        <v>1.135135</v>
      </c>
      <c r="O2018" s="0" t="n">
        <v>7</v>
      </c>
      <c r="P2018" s="0" t="n">
        <v>2</v>
      </c>
      <c r="Q2018" s="82" t="s">
        <v>527</v>
      </c>
      <c r="U2018" s="0" t="str">
        <f aca="false">IF(C2018="","",IF(COUNTIF(Campaigns!$A$7:$A$300,C2018)&gt;0,"✓",IF(N(K2018)=0,"– no spend","⚠ add to Campaigns tab")))</f>
        <v>✓</v>
      </c>
      <c r="V2018" s="83" t="n">
        <f aca="false">IF(K2018="","",K2018*IF(Settings!$B$22=Settings!$C$6,1,IF(Settings!$B$22="USD",1/INDEX(Settings!$B$29:$B$40,MONTH(A2018)),INDEX(Settings!$B$29:$B$40,MONTH(A2018)))))</f>
        <v>20.74</v>
      </c>
    </row>
    <row r="2019" customFormat="false" ht="15" hidden="false" customHeight="false" outlineLevel="0" collapsed="false">
      <c r="A2019" s="81" t="n">
        <v>46299</v>
      </c>
      <c r="B2019" s="81" t="n">
        <v>46299</v>
      </c>
      <c r="C2019" s="82" t="s">
        <v>176</v>
      </c>
      <c r="D2019" s="82" t="s">
        <v>530</v>
      </c>
      <c r="E2019" s="82" t="s">
        <v>529</v>
      </c>
      <c r="I2019" s="0" t="n">
        <v>10.32</v>
      </c>
      <c r="J2019" s="82" t="s">
        <v>528</v>
      </c>
      <c r="K2019" s="83" t="n">
        <v>12.95</v>
      </c>
      <c r="L2019" s="0" t="n">
        <v>441</v>
      </c>
      <c r="M2019" s="0" t="n">
        <v>386</v>
      </c>
      <c r="N2019" s="0" t="n">
        <v>1.142487</v>
      </c>
      <c r="O2019" s="0" t="n">
        <v>9</v>
      </c>
      <c r="Q2019" s="82" t="s">
        <v>527</v>
      </c>
      <c r="U2019" s="0" t="str">
        <f aca="false">IF(C2019="","",IF(COUNTIF(Campaigns!$A$7:$A$300,C2019)&gt;0,"✓",IF(N(K2019)=0,"– no spend","⚠ add to Campaigns tab")))</f>
        <v>✓</v>
      </c>
      <c r="V2019" s="83" t="n">
        <f aca="false">IF(K2019="","",K2019*IF(Settings!$B$22=Settings!$C$6,1,IF(Settings!$B$22="USD",1/INDEX(Settings!$B$29:$B$40,MONTH(A2019)),INDEX(Settings!$B$29:$B$40,MONTH(A2019)))))</f>
        <v>12.95</v>
      </c>
    </row>
    <row r="2020" customFormat="false" ht="15" hidden="false" customHeight="false" outlineLevel="0" collapsed="false">
      <c r="A2020" s="81" t="n">
        <v>46299</v>
      </c>
      <c r="B2020" s="81" t="n">
        <v>46299</v>
      </c>
      <c r="C2020" s="82" t="s">
        <v>184</v>
      </c>
      <c r="D2020" s="82" t="s">
        <v>530</v>
      </c>
      <c r="E2020" s="82" t="s">
        <v>532</v>
      </c>
      <c r="F2020" s="0" t="n">
        <v>38</v>
      </c>
      <c r="G2020" s="82" t="s">
        <v>535</v>
      </c>
      <c r="H2020" s="0" t="n">
        <v>0.21105263</v>
      </c>
      <c r="I2020" s="82" t="s">
        <v>525</v>
      </c>
      <c r="J2020" s="82" t="s">
        <v>526</v>
      </c>
      <c r="K2020" s="83" t="n">
        <v>8.02</v>
      </c>
      <c r="L2020" s="0" t="n">
        <v>1631</v>
      </c>
      <c r="M2020" s="0" t="n">
        <v>1631</v>
      </c>
      <c r="N2020" s="0" t="n">
        <v>1</v>
      </c>
      <c r="O2020" s="0" t="n">
        <v>38</v>
      </c>
      <c r="Q2020" s="82" t="s">
        <v>527</v>
      </c>
      <c r="U2020" s="0" t="str">
        <f aca="false">IF(C2020="","",IF(COUNTIF(Campaigns!$A$7:$A$300,C2020)&gt;0,"✓",IF(N(K2020)=0,"– no spend","⚠ add to Campaigns tab")))</f>
        <v>✓</v>
      </c>
      <c r="V2020" s="83" t="n">
        <f aca="false">IF(K2020="","",K2020*IF(Settings!$B$22=Settings!$C$6,1,IF(Settings!$B$22="USD",1/INDEX(Settings!$B$29:$B$40,MONTH(A2020)),INDEX(Settings!$B$29:$B$40,MONTH(A2020)))))</f>
        <v>8.02</v>
      </c>
    </row>
    <row r="2021" customFormat="false" ht="15" hidden="false" customHeight="false" outlineLevel="0" collapsed="false">
      <c r="A2021" s="81" t="n">
        <v>46299</v>
      </c>
      <c r="B2021" s="81" t="n">
        <v>46299</v>
      </c>
      <c r="C2021" s="82" t="s">
        <v>169</v>
      </c>
      <c r="D2021" s="82" t="s">
        <v>530</v>
      </c>
      <c r="E2021" s="82" t="s">
        <v>529</v>
      </c>
      <c r="F2021" s="0" t="n">
        <v>6</v>
      </c>
      <c r="G2021" s="82" t="s">
        <v>531</v>
      </c>
      <c r="H2021" s="0" t="n">
        <v>8.70166667</v>
      </c>
      <c r="I2021" s="0" t="n">
        <v>41.29</v>
      </c>
      <c r="J2021" s="82" t="s">
        <v>528</v>
      </c>
      <c r="K2021" s="83" t="n">
        <v>52.21</v>
      </c>
      <c r="L2021" s="0" t="n">
        <v>3162</v>
      </c>
      <c r="M2021" s="0" t="n">
        <v>2064</v>
      </c>
      <c r="N2021" s="0" t="n">
        <v>1.531977</v>
      </c>
      <c r="O2021" s="0" t="n">
        <v>43</v>
      </c>
      <c r="P2021" s="0" t="n">
        <v>6</v>
      </c>
      <c r="Q2021" s="82" t="s">
        <v>527</v>
      </c>
      <c r="U2021" s="0" t="str">
        <f aca="false">IF(C2021="","",IF(COUNTIF(Campaigns!$A$7:$A$300,C2021)&gt;0,"✓",IF(N(K2021)=0,"– no spend","⚠ add to Campaigns tab")))</f>
        <v>✓</v>
      </c>
      <c r="V2021" s="83" t="n">
        <f aca="false">IF(K2021="","",K2021*IF(Settings!$B$22=Settings!$C$6,1,IF(Settings!$B$22="USD",1/INDEX(Settings!$B$29:$B$40,MONTH(A2021)),INDEX(Settings!$B$29:$B$40,MONTH(A2021)))))</f>
        <v>52.21</v>
      </c>
    </row>
    <row r="2022" customFormat="false" ht="15" hidden="false" customHeight="false" outlineLevel="0" collapsed="false">
      <c r="A2022" s="81" t="n">
        <v>46299</v>
      </c>
      <c r="B2022" s="81" t="n">
        <v>46299</v>
      </c>
      <c r="C2022" s="82" t="s">
        <v>181</v>
      </c>
      <c r="D2022" s="82" t="s">
        <v>530</v>
      </c>
      <c r="E2022" s="82" t="s">
        <v>529</v>
      </c>
      <c r="I2022" s="0" t="n">
        <v>10.32</v>
      </c>
      <c r="J2022" s="82" t="s">
        <v>528</v>
      </c>
      <c r="K2022" s="83" t="n">
        <v>11.34</v>
      </c>
      <c r="L2022" s="0" t="n">
        <v>847</v>
      </c>
      <c r="M2022" s="0" t="n">
        <v>744</v>
      </c>
      <c r="N2022" s="0" t="n">
        <v>1.138441</v>
      </c>
      <c r="O2022" s="0" t="n">
        <v>10</v>
      </c>
      <c r="Q2022" s="82" t="s">
        <v>527</v>
      </c>
      <c r="U2022" s="0" t="str">
        <f aca="false">IF(C2022="","",IF(COUNTIF(Campaigns!$A$7:$A$300,C2022)&gt;0,"✓",IF(N(K2022)=0,"– no spend","⚠ add to Campaigns tab")))</f>
        <v>✓</v>
      </c>
      <c r="V2022" s="83" t="n">
        <f aca="false">IF(K2022="","",K2022*IF(Settings!$B$22=Settings!$C$6,1,IF(Settings!$B$22="USD",1/INDEX(Settings!$B$29:$B$40,MONTH(A2022)),INDEX(Settings!$B$29:$B$40,MONTH(A2022)))))</f>
        <v>11.34</v>
      </c>
    </row>
    <row r="2023" customFormat="false" ht="15" hidden="false" customHeight="false" outlineLevel="0" collapsed="false">
      <c r="A2023" s="81" t="n">
        <v>46300</v>
      </c>
      <c r="B2023" s="81" t="n">
        <v>46300</v>
      </c>
      <c r="C2023" s="82" t="s">
        <v>174</v>
      </c>
      <c r="D2023" s="82" t="s">
        <v>536</v>
      </c>
      <c r="E2023" s="82" t="s">
        <v>532</v>
      </c>
      <c r="F2023" s="0" t="n">
        <v>2317</v>
      </c>
      <c r="G2023" s="82" t="s">
        <v>535</v>
      </c>
      <c r="H2023" s="0" t="n">
        <v>0.0287527</v>
      </c>
      <c r="I2023" s="82" t="s">
        <v>525</v>
      </c>
      <c r="J2023" s="82" t="s">
        <v>526</v>
      </c>
      <c r="K2023" s="83" t="n">
        <v>66.62</v>
      </c>
      <c r="L2023" s="0" t="n">
        <v>141717</v>
      </c>
      <c r="M2023" s="0" t="n">
        <v>127255</v>
      </c>
      <c r="N2023" s="0" t="n">
        <v>1.113646</v>
      </c>
      <c r="O2023" s="0" t="n">
        <v>2317</v>
      </c>
      <c r="Q2023" s="82" t="s">
        <v>537</v>
      </c>
      <c r="U2023" s="0" t="str">
        <f aca="false">IF(C2023="","",IF(COUNTIF(Campaigns!$A$7:$A$300,C2023)&gt;0,"✓",IF(N(K2023)=0,"– no spend","⚠ add to Campaigns tab")))</f>
        <v>✓</v>
      </c>
      <c r="V2023" s="83" t="n">
        <f aca="false">IF(K2023="","",K2023*IF(Settings!$B$22=Settings!$C$6,1,IF(Settings!$B$22="USD",1/INDEX(Settings!$B$29:$B$40,MONTH(A2023)),INDEX(Settings!$B$29:$B$40,MONTH(A2023)))))</f>
        <v>66.62</v>
      </c>
    </row>
    <row r="2024" customFormat="false" ht="15" hidden="false" customHeight="false" outlineLevel="0" collapsed="false">
      <c r="A2024" s="81" t="n">
        <v>46300</v>
      </c>
      <c r="B2024" s="81" t="n">
        <v>46300</v>
      </c>
      <c r="C2024" s="82" t="s">
        <v>177</v>
      </c>
      <c r="D2024" s="82" t="s">
        <v>530</v>
      </c>
      <c r="E2024" s="82" t="s">
        <v>529</v>
      </c>
      <c r="F2024" s="0" t="n">
        <v>5</v>
      </c>
      <c r="G2024" s="82" t="s">
        <v>524</v>
      </c>
      <c r="H2024" s="0" t="n">
        <v>3.76</v>
      </c>
      <c r="I2024" s="0" t="n">
        <v>20.65</v>
      </c>
      <c r="J2024" s="82" t="s">
        <v>528</v>
      </c>
      <c r="K2024" s="83" t="n">
        <v>18.8</v>
      </c>
      <c r="L2024" s="0" t="n">
        <v>2133</v>
      </c>
      <c r="M2024" s="0" t="n">
        <v>1688</v>
      </c>
      <c r="N2024" s="0" t="n">
        <v>1.263626</v>
      </c>
      <c r="O2024" s="0" t="n">
        <v>31</v>
      </c>
      <c r="P2024" s="0" t="n">
        <v>5</v>
      </c>
      <c r="Q2024" s="82" t="s">
        <v>527</v>
      </c>
      <c r="U2024" s="0" t="str">
        <f aca="false">IF(C2024="","",IF(COUNTIF(Campaigns!$A$7:$A$300,C2024)&gt;0,"✓",IF(N(K2024)=0,"– no spend","⚠ add to Campaigns tab")))</f>
        <v>✓</v>
      </c>
      <c r="V2024" s="83" t="n">
        <f aca="false">IF(K2024="","",K2024*IF(Settings!$B$22=Settings!$C$6,1,IF(Settings!$B$22="USD",1/INDEX(Settings!$B$29:$B$40,MONTH(A2024)),INDEX(Settings!$B$29:$B$40,MONTH(A2024)))))</f>
        <v>18.8</v>
      </c>
    </row>
    <row r="2025" customFormat="false" ht="15" hidden="false" customHeight="false" outlineLevel="0" collapsed="false">
      <c r="A2025" s="81" t="n">
        <v>46300</v>
      </c>
      <c r="B2025" s="81" t="n">
        <v>46300</v>
      </c>
      <c r="C2025" s="82" t="s">
        <v>180</v>
      </c>
      <c r="D2025" s="82" t="s">
        <v>530</v>
      </c>
      <c r="E2025" s="82" t="s">
        <v>529</v>
      </c>
      <c r="F2025" s="0" t="n">
        <v>2</v>
      </c>
      <c r="G2025" s="82" t="s">
        <v>524</v>
      </c>
      <c r="H2025" s="0" t="n">
        <v>5.34</v>
      </c>
      <c r="I2025" s="0" t="n">
        <v>10.32</v>
      </c>
      <c r="J2025" s="82" t="s">
        <v>528</v>
      </c>
      <c r="K2025" s="83" t="n">
        <v>10.68</v>
      </c>
      <c r="L2025" s="0" t="n">
        <v>790</v>
      </c>
      <c r="M2025" s="0" t="n">
        <v>646</v>
      </c>
      <c r="N2025" s="0" t="n">
        <v>1.22291</v>
      </c>
      <c r="O2025" s="0" t="n">
        <v>7</v>
      </c>
      <c r="P2025" s="0" t="n">
        <v>2</v>
      </c>
      <c r="Q2025" s="82" t="s">
        <v>527</v>
      </c>
      <c r="U2025" s="0" t="str">
        <f aca="false">IF(C2025="","",IF(COUNTIF(Campaigns!$A$7:$A$300,C2025)&gt;0,"✓",IF(N(K2025)=0,"– no spend","⚠ add to Campaigns tab")))</f>
        <v>✓</v>
      </c>
      <c r="V2025" s="83" t="n">
        <f aca="false">IF(K2025="","",K2025*IF(Settings!$B$22=Settings!$C$6,1,IF(Settings!$B$22="USD",1/INDEX(Settings!$B$29:$B$40,MONTH(A2025)),INDEX(Settings!$B$29:$B$40,MONTH(A2025)))))</f>
        <v>10.68</v>
      </c>
    </row>
    <row r="2026" customFormat="false" ht="15" hidden="false" customHeight="false" outlineLevel="0" collapsed="false">
      <c r="A2026" s="81" t="n">
        <v>46300</v>
      </c>
      <c r="B2026" s="81" t="n">
        <v>46300</v>
      </c>
      <c r="C2026" s="82" t="s">
        <v>172</v>
      </c>
      <c r="D2026" s="82" t="s">
        <v>530</v>
      </c>
      <c r="E2026" s="82" t="s">
        <v>529</v>
      </c>
      <c r="F2026" s="0" t="n">
        <v>2</v>
      </c>
      <c r="G2026" s="82" t="s">
        <v>524</v>
      </c>
      <c r="H2026" s="0" t="n">
        <v>13</v>
      </c>
      <c r="I2026" s="0" t="n">
        <v>20.65</v>
      </c>
      <c r="J2026" s="82" t="s">
        <v>528</v>
      </c>
      <c r="K2026" s="83" t="n">
        <v>26</v>
      </c>
      <c r="L2026" s="0" t="n">
        <v>515</v>
      </c>
      <c r="M2026" s="0" t="n">
        <v>448</v>
      </c>
      <c r="N2026" s="0" t="n">
        <v>1.149554</v>
      </c>
      <c r="O2026" s="0" t="n">
        <v>9</v>
      </c>
      <c r="P2026" s="0" t="n">
        <v>2</v>
      </c>
      <c r="Q2026" s="82" t="s">
        <v>527</v>
      </c>
      <c r="U2026" s="0" t="str">
        <f aca="false">IF(C2026="","",IF(COUNTIF(Campaigns!$A$7:$A$300,C2026)&gt;0,"✓",IF(N(K2026)=0,"– no spend","⚠ add to Campaigns tab")))</f>
        <v>✓</v>
      </c>
      <c r="V2026" s="83" t="n">
        <f aca="false">IF(K2026="","",K2026*IF(Settings!$B$22=Settings!$C$6,1,IF(Settings!$B$22="USD",1/INDEX(Settings!$B$29:$B$40,MONTH(A2026)),INDEX(Settings!$B$29:$B$40,MONTH(A2026)))))</f>
        <v>26</v>
      </c>
    </row>
    <row r="2027" customFormat="false" ht="15" hidden="false" customHeight="false" outlineLevel="0" collapsed="false">
      <c r="A2027" s="81" t="n">
        <v>46300</v>
      </c>
      <c r="B2027" s="81" t="n">
        <v>46300</v>
      </c>
      <c r="C2027" s="82" t="s">
        <v>173</v>
      </c>
      <c r="D2027" s="82" t="s">
        <v>530</v>
      </c>
      <c r="E2027" s="82" t="s">
        <v>529</v>
      </c>
      <c r="F2027" s="0" t="n">
        <v>1</v>
      </c>
      <c r="G2027" s="82" t="s">
        <v>524</v>
      </c>
      <c r="H2027" s="0" t="n">
        <v>27.68</v>
      </c>
      <c r="I2027" s="0" t="n">
        <v>25.65</v>
      </c>
      <c r="J2027" s="82" t="s">
        <v>528</v>
      </c>
      <c r="K2027" s="83" t="n">
        <v>27.68</v>
      </c>
      <c r="L2027" s="0" t="n">
        <v>680</v>
      </c>
      <c r="M2027" s="0" t="n">
        <v>583</v>
      </c>
      <c r="N2027" s="0" t="n">
        <v>1.166381</v>
      </c>
      <c r="O2027" s="0" t="n">
        <v>12</v>
      </c>
      <c r="P2027" s="0" t="n">
        <v>1</v>
      </c>
      <c r="Q2027" s="82" t="s">
        <v>527</v>
      </c>
      <c r="U2027" s="0" t="str">
        <f aca="false">IF(C2027="","",IF(COUNTIF(Campaigns!$A$7:$A$300,C2027)&gt;0,"✓",IF(N(K2027)=0,"– no spend","⚠ add to Campaigns tab")))</f>
        <v>✓</v>
      </c>
      <c r="V2027" s="83" t="n">
        <f aca="false">IF(K2027="","",K2027*IF(Settings!$B$22=Settings!$C$6,1,IF(Settings!$B$22="USD",1/INDEX(Settings!$B$29:$B$40,MONTH(A2027)),INDEX(Settings!$B$29:$B$40,MONTH(A2027)))))</f>
        <v>27.68</v>
      </c>
    </row>
    <row r="2028" customFormat="false" ht="15" hidden="false" customHeight="false" outlineLevel="0" collapsed="false">
      <c r="A2028" s="81" t="n">
        <v>46300</v>
      </c>
      <c r="B2028" s="81" t="n">
        <v>46300</v>
      </c>
      <c r="C2028" s="82" t="s">
        <v>178</v>
      </c>
      <c r="D2028" s="82" t="s">
        <v>530</v>
      </c>
      <c r="E2028" s="82" t="s">
        <v>529</v>
      </c>
      <c r="I2028" s="0" t="n">
        <v>15.48</v>
      </c>
      <c r="J2028" s="82" t="s">
        <v>528</v>
      </c>
      <c r="K2028" s="83" t="n">
        <v>8.91</v>
      </c>
      <c r="L2028" s="0" t="n">
        <v>171</v>
      </c>
      <c r="M2028" s="0" t="n">
        <v>160</v>
      </c>
      <c r="N2028" s="0" t="n">
        <v>1.06875</v>
      </c>
      <c r="O2028" s="0" t="n">
        <v>1</v>
      </c>
      <c r="Q2028" s="82" t="s">
        <v>527</v>
      </c>
      <c r="U2028" s="0" t="str">
        <f aca="false">IF(C2028="","",IF(COUNTIF(Campaigns!$A$7:$A$300,C2028)&gt;0,"✓",IF(N(K2028)=0,"– no spend","⚠ add to Campaigns tab")))</f>
        <v>✓</v>
      </c>
      <c r="V2028" s="83" t="n">
        <f aca="false">IF(K2028="","",K2028*IF(Settings!$B$22=Settings!$C$6,1,IF(Settings!$B$22="USD",1/INDEX(Settings!$B$29:$B$40,MONTH(A2028)),INDEX(Settings!$B$29:$B$40,MONTH(A2028)))))</f>
        <v>8.91</v>
      </c>
    </row>
    <row r="2029" customFormat="false" ht="15" hidden="false" customHeight="false" outlineLevel="0" collapsed="false">
      <c r="A2029" s="81" t="n">
        <v>46300</v>
      </c>
      <c r="B2029" s="81" t="n">
        <v>46300</v>
      </c>
      <c r="C2029" s="82" t="s">
        <v>176</v>
      </c>
      <c r="D2029" s="82" t="s">
        <v>530</v>
      </c>
      <c r="E2029" s="82" t="s">
        <v>529</v>
      </c>
      <c r="I2029" s="0" t="n">
        <v>10.32</v>
      </c>
      <c r="J2029" s="82" t="s">
        <v>528</v>
      </c>
      <c r="K2029" s="83" t="n">
        <v>12.46</v>
      </c>
      <c r="L2029" s="0" t="n">
        <v>398</v>
      </c>
      <c r="M2029" s="0" t="n">
        <v>346</v>
      </c>
      <c r="N2029" s="0" t="n">
        <v>1.150289</v>
      </c>
      <c r="O2029" s="0" t="n">
        <v>3</v>
      </c>
      <c r="Q2029" s="82" t="s">
        <v>527</v>
      </c>
      <c r="U2029" s="0" t="str">
        <f aca="false">IF(C2029="","",IF(COUNTIF(Campaigns!$A$7:$A$300,C2029)&gt;0,"✓",IF(N(K2029)=0,"– no spend","⚠ add to Campaigns tab")))</f>
        <v>✓</v>
      </c>
      <c r="V2029" s="83" t="n">
        <f aca="false">IF(K2029="","",K2029*IF(Settings!$B$22=Settings!$C$6,1,IF(Settings!$B$22="USD",1/INDEX(Settings!$B$29:$B$40,MONTH(A2029)),INDEX(Settings!$B$29:$B$40,MONTH(A2029)))))</f>
        <v>12.46</v>
      </c>
    </row>
    <row r="2030" customFormat="false" ht="15" hidden="false" customHeight="false" outlineLevel="0" collapsed="false">
      <c r="A2030" s="81" t="n">
        <v>46300</v>
      </c>
      <c r="B2030" s="81" t="n">
        <v>46300</v>
      </c>
      <c r="C2030" s="82" t="s">
        <v>184</v>
      </c>
      <c r="D2030" s="82" t="s">
        <v>530</v>
      </c>
      <c r="E2030" s="82" t="s">
        <v>532</v>
      </c>
      <c r="F2030" s="0" t="n">
        <v>32</v>
      </c>
      <c r="G2030" s="82" t="s">
        <v>535</v>
      </c>
      <c r="H2030" s="0" t="n">
        <v>0.17</v>
      </c>
      <c r="I2030" s="82" t="s">
        <v>525</v>
      </c>
      <c r="J2030" s="82" t="s">
        <v>526</v>
      </c>
      <c r="K2030" s="83" t="n">
        <v>5.44</v>
      </c>
      <c r="L2030" s="0" t="n">
        <v>2152</v>
      </c>
      <c r="M2030" s="0" t="n">
        <v>2108</v>
      </c>
      <c r="N2030" s="0" t="n">
        <v>1.020873</v>
      </c>
      <c r="O2030" s="0" t="n">
        <v>32</v>
      </c>
      <c r="Q2030" s="82" t="s">
        <v>527</v>
      </c>
      <c r="U2030" s="0" t="str">
        <f aca="false">IF(C2030="","",IF(COUNTIF(Campaigns!$A$7:$A$300,C2030)&gt;0,"✓",IF(N(K2030)=0,"– no spend","⚠ add to Campaigns tab")))</f>
        <v>✓</v>
      </c>
      <c r="V2030" s="83" t="n">
        <f aca="false">IF(K2030="","",K2030*IF(Settings!$B$22=Settings!$C$6,1,IF(Settings!$B$22="USD",1/INDEX(Settings!$B$29:$B$40,MONTH(A2030)),INDEX(Settings!$B$29:$B$40,MONTH(A2030)))))</f>
        <v>5.44</v>
      </c>
    </row>
    <row r="2031" customFormat="false" ht="15" hidden="false" customHeight="false" outlineLevel="0" collapsed="false">
      <c r="A2031" s="81" t="n">
        <v>46300</v>
      </c>
      <c r="B2031" s="81" t="n">
        <v>46300</v>
      </c>
      <c r="C2031" s="82" t="s">
        <v>169</v>
      </c>
      <c r="D2031" s="82" t="s">
        <v>530</v>
      </c>
      <c r="E2031" s="82" t="s">
        <v>529</v>
      </c>
      <c r="F2031" s="0" t="n">
        <v>5</v>
      </c>
      <c r="G2031" s="82" t="s">
        <v>531</v>
      </c>
      <c r="H2031" s="0" t="n">
        <v>9.194</v>
      </c>
      <c r="I2031" s="0" t="n">
        <v>41.29</v>
      </c>
      <c r="J2031" s="82" t="s">
        <v>528</v>
      </c>
      <c r="K2031" s="83" t="n">
        <v>45.97</v>
      </c>
      <c r="L2031" s="0" t="n">
        <v>2902</v>
      </c>
      <c r="M2031" s="0" t="n">
        <v>1986</v>
      </c>
      <c r="N2031" s="0" t="n">
        <v>1.461229</v>
      </c>
      <c r="O2031" s="0" t="n">
        <v>36</v>
      </c>
      <c r="P2031" s="0" t="n">
        <v>5</v>
      </c>
      <c r="Q2031" s="82" t="s">
        <v>527</v>
      </c>
      <c r="U2031" s="0" t="str">
        <f aca="false">IF(C2031="","",IF(COUNTIF(Campaigns!$A$7:$A$300,C2031)&gt;0,"✓",IF(N(K2031)=0,"– no spend","⚠ add to Campaigns tab")))</f>
        <v>✓</v>
      </c>
      <c r="V2031" s="83" t="n">
        <f aca="false">IF(K2031="","",K2031*IF(Settings!$B$22=Settings!$C$6,1,IF(Settings!$B$22="USD",1/INDEX(Settings!$B$29:$B$40,MONTH(A2031)),INDEX(Settings!$B$29:$B$40,MONTH(A2031)))))</f>
        <v>45.97</v>
      </c>
    </row>
    <row r="2032" customFormat="false" ht="15" hidden="false" customHeight="false" outlineLevel="0" collapsed="false">
      <c r="A2032" s="81" t="n">
        <v>46300</v>
      </c>
      <c r="B2032" s="81" t="n">
        <v>46300</v>
      </c>
      <c r="C2032" s="82" t="s">
        <v>181</v>
      </c>
      <c r="D2032" s="82" t="s">
        <v>530</v>
      </c>
      <c r="E2032" s="82" t="s">
        <v>529</v>
      </c>
      <c r="F2032" s="0" t="n">
        <v>1</v>
      </c>
      <c r="G2032" s="82" t="s">
        <v>524</v>
      </c>
      <c r="H2032" s="0" t="n">
        <v>9.92</v>
      </c>
      <c r="I2032" s="0" t="n">
        <v>10.32</v>
      </c>
      <c r="J2032" s="82" t="s">
        <v>528</v>
      </c>
      <c r="K2032" s="83" t="n">
        <v>9.92</v>
      </c>
      <c r="L2032" s="0" t="n">
        <v>654</v>
      </c>
      <c r="M2032" s="0" t="n">
        <v>584</v>
      </c>
      <c r="N2032" s="0" t="n">
        <v>1.119863</v>
      </c>
      <c r="O2032" s="0" t="n">
        <v>10</v>
      </c>
      <c r="P2032" s="0" t="n">
        <v>1</v>
      </c>
      <c r="Q2032" s="82" t="s">
        <v>527</v>
      </c>
      <c r="U2032" s="0" t="str">
        <f aca="false">IF(C2032="","",IF(COUNTIF(Campaigns!$A$7:$A$300,C2032)&gt;0,"✓",IF(N(K2032)=0,"– no spend","⚠ add to Campaigns tab")))</f>
        <v>✓</v>
      </c>
      <c r="V2032" s="83" t="n">
        <f aca="false">IF(K2032="","",K2032*IF(Settings!$B$22=Settings!$C$6,1,IF(Settings!$B$22="USD",1/INDEX(Settings!$B$29:$B$40,MONTH(A2032)),INDEX(Settings!$B$29:$B$40,MONTH(A2032)))))</f>
        <v>9.92</v>
      </c>
    </row>
    <row r="2033" customFormat="false" ht="15" hidden="false" customHeight="false" outlineLevel="0" collapsed="false">
      <c r="A2033" s="81" t="n">
        <v>46301</v>
      </c>
      <c r="B2033" s="81" t="n">
        <v>46301</v>
      </c>
      <c r="C2033" s="82" t="s">
        <v>177</v>
      </c>
      <c r="D2033" s="82" t="s">
        <v>530</v>
      </c>
      <c r="E2033" s="82" t="s">
        <v>529</v>
      </c>
      <c r="F2033" s="0" t="n">
        <v>2</v>
      </c>
      <c r="G2033" s="82" t="s">
        <v>524</v>
      </c>
      <c r="H2033" s="0" t="n">
        <v>10.32</v>
      </c>
      <c r="I2033" s="0" t="n">
        <v>20.65</v>
      </c>
      <c r="J2033" s="82" t="s">
        <v>528</v>
      </c>
      <c r="K2033" s="83" t="n">
        <v>20.64</v>
      </c>
      <c r="L2033" s="0" t="n">
        <v>2759</v>
      </c>
      <c r="M2033" s="0" t="n">
        <v>2123</v>
      </c>
      <c r="N2033" s="0" t="n">
        <v>1.299576</v>
      </c>
      <c r="O2033" s="0" t="n">
        <v>27</v>
      </c>
      <c r="P2033" s="0" t="n">
        <v>2</v>
      </c>
      <c r="Q2033" s="82" t="s">
        <v>527</v>
      </c>
      <c r="U2033" s="0" t="str">
        <f aca="false">IF(C2033="","",IF(COUNTIF(Campaigns!$A$7:$A$300,C2033)&gt;0,"✓",IF(N(K2033)=0,"– no spend","⚠ add to Campaigns tab")))</f>
        <v>✓</v>
      </c>
      <c r="V2033" s="83" t="n">
        <f aca="false">IF(K2033="","",K2033*IF(Settings!$B$22=Settings!$C$6,1,IF(Settings!$B$22="USD",1/INDEX(Settings!$B$29:$B$40,MONTH(A2033)),INDEX(Settings!$B$29:$B$40,MONTH(A2033)))))</f>
        <v>20.64</v>
      </c>
    </row>
    <row r="2034" customFormat="false" ht="15" hidden="false" customHeight="false" outlineLevel="0" collapsed="false">
      <c r="A2034" s="81" t="n">
        <v>46301</v>
      </c>
      <c r="B2034" s="81" t="n">
        <v>46301</v>
      </c>
      <c r="C2034" s="82" t="s">
        <v>180</v>
      </c>
      <c r="D2034" s="82" t="s">
        <v>530</v>
      </c>
      <c r="E2034" s="82" t="s">
        <v>529</v>
      </c>
      <c r="I2034" s="0" t="n">
        <v>10.32</v>
      </c>
      <c r="J2034" s="82" t="s">
        <v>528</v>
      </c>
      <c r="K2034" s="83" t="n">
        <v>10.52</v>
      </c>
      <c r="L2034" s="0" t="n">
        <v>728</v>
      </c>
      <c r="M2034" s="0" t="n">
        <v>603</v>
      </c>
      <c r="N2034" s="0" t="n">
        <v>1.207297</v>
      </c>
      <c r="O2034" s="0" t="n">
        <v>9</v>
      </c>
      <c r="Q2034" s="82" t="s">
        <v>527</v>
      </c>
      <c r="U2034" s="0" t="str">
        <f aca="false">IF(C2034="","",IF(COUNTIF(Campaigns!$A$7:$A$300,C2034)&gt;0,"✓",IF(N(K2034)=0,"– no spend","⚠ add to Campaigns tab")))</f>
        <v>✓</v>
      </c>
      <c r="V2034" s="83" t="n">
        <f aca="false">IF(K2034="","",K2034*IF(Settings!$B$22=Settings!$C$6,1,IF(Settings!$B$22="USD",1/INDEX(Settings!$B$29:$B$40,MONTH(A2034)),INDEX(Settings!$B$29:$B$40,MONTH(A2034)))))</f>
        <v>10.52</v>
      </c>
    </row>
    <row r="2035" customFormat="false" ht="15" hidden="false" customHeight="false" outlineLevel="0" collapsed="false">
      <c r="A2035" s="81" t="n">
        <v>46301</v>
      </c>
      <c r="B2035" s="81" t="n">
        <v>46301</v>
      </c>
      <c r="C2035" s="82" t="s">
        <v>172</v>
      </c>
      <c r="D2035" s="82" t="s">
        <v>530</v>
      </c>
      <c r="E2035" s="82" t="s">
        <v>529</v>
      </c>
      <c r="F2035" s="0" t="n">
        <v>4</v>
      </c>
      <c r="G2035" s="82" t="s">
        <v>524</v>
      </c>
      <c r="H2035" s="0" t="n">
        <v>5.885</v>
      </c>
      <c r="I2035" s="0" t="n">
        <v>20.65</v>
      </c>
      <c r="J2035" s="82" t="s">
        <v>528</v>
      </c>
      <c r="K2035" s="83" t="n">
        <v>23.54</v>
      </c>
      <c r="L2035" s="0" t="n">
        <v>455</v>
      </c>
      <c r="M2035" s="0" t="n">
        <v>395</v>
      </c>
      <c r="N2035" s="0" t="n">
        <v>1.151899</v>
      </c>
      <c r="O2035" s="0" t="n">
        <v>10</v>
      </c>
      <c r="P2035" s="0" t="n">
        <v>5</v>
      </c>
      <c r="Q2035" s="82" t="s">
        <v>527</v>
      </c>
      <c r="U2035" s="0" t="str">
        <f aca="false">IF(C2035="","",IF(COUNTIF(Campaigns!$A$7:$A$300,C2035)&gt;0,"✓",IF(N(K2035)=0,"– no spend","⚠ add to Campaigns tab")))</f>
        <v>✓</v>
      </c>
      <c r="V2035" s="83" t="n">
        <f aca="false">IF(K2035="","",K2035*IF(Settings!$B$22=Settings!$C$6,1,IF(Settings!$B$22="USD",1/INDEX(Settings!$B$29:$B$40,MONTH(A2035)),INDEX(Settings!$B$29:$B$40,MONTH(A2035)))))</f>
        <v>23.54</v>
      </c>
    </row>
    <row r="2036" customFormat="false" ht="15" hidden="false" customHeight="false" outlineLevel="0" collapsed="false">
      <c r="A2036" s="81" t="n">
        <v>46301</v>
      </c>
      <c r="B2036" s="81" t="n">
        <v>46301</v>
      </c>
      <c r="C2036" s="82" t="s">
        <v>173</v>
      </c>
      <c r="D2036" s="82" t="s">
        <v>530</v>
      </c>
      <c r="E2036" s="82" t="s">
        <v>529</v>
      </c>
      <c r="F2036" s="0" t="n">
        <v>1</v>
      </c>
      <c r="G2036" s="82" t="s">
        <v>524</v>
      </c>
      <c r="H2036" s="0" t="n">
        <v>27.06</v>
      </c>
      <c r="I2036" s="0" t="n">
        <v>25.65</v>
      </c>
      <c r="J2036" s="82" t="s">
        <v>528</v>
      </c>
      <c r="K2036" s="83" t="n">
        <v>27.06</v>
      </c>
      <c r="L2036" s="0" t="n">
        <v>640</v>
      </c>
      <c r="M2036" s="0" t="n">
        <v>553</v>
      </c>
      <c r="N2036" s="0" t="n">
        <v>1.157324</v>
      </c>
      <c r="O2036" s="0" t="n">
        <v>7</v>
      </c>
      <c r="P2036" s="0" t="n">
        <v>1</v>
      </c>
      <c r="Q2036" s="82" t="s">
        <v>527</v>
      </c>
      <c r="U2036" s="0" t="str">
        <f aca="false">IF(C2036="","",IF(COUNTIF(Campaigns!$A$7:$A$300,C2036)&gt;0,"✓",IF(N(K2036)=0,"– no spend","⚠ add to Campaigns tab")))</f>
        <v>✓</v>
      </c>
      <c r="V2036" s="83" t="n">
        <f aca="false">IF(K2036="","",K2036*IF(Settings!$B$22=Settings!$C$6,1,IF(Settings!$B$22="USD",1/INDEX(Settings!$B$29:$B$40,MONTH(A2036)),INDEX(Settings!$B$29:$B$40,MONTH(A2036)))))</f>
        <v>27.06</v>
      </c>
    </row>
    <row r="2037" customFormat="false" ht="15" hidden="false" customHeight="false" outlineLevel="0" collapsed="false">
      <c r="A2037" s="81" t="n">
        <v>46301</v>
      </c>
      <c r="B2037" s="81" t="n">
        <v>46301</v>
      </c>
      <c r="C2037" s="82" t="s">
        <v>176</v>
      </c>
      <c r="D2037" s="82" t="s">
        <v>530</v>
      </c>
      <c r="E2037" s="82" t="s">
        <v>529</v>
      </c>
      <c r="F2037" s="0" t="n">
        <v>1</v>
      </c>
      <c r="G2037" s="82" t="s">
        <v>524</v>
      </c>
      <c r="H2037" s="0" t="n">
        <v>11.9</v>
      </c>
      <c r="I2037" s="0" t="n">
        <v>10.32</v>
      </c>
      <c r="J2037" s="82" t="s">
        <v>528</v>
      </c>
      <c r="K2037" s="83" t="n">
        <v>11.9</v>
      </c>
      <c r="L2037" s="0" t="n">
        <v>354</v>
      </c>
      <c r="M2037" s="0" t="n">
        <v>315</v>
      </c>
      <c r="N2037" s="0" t="n">
        <v>1.12381</v>
      </c>
      <c r="O2037" s="0" t="n">
        <v>9</v>
      </c>
      <c r="P2037" s="0" t="n">
        <v>1</v>
      </c>
      <c r="Q2037" s="82" t="s">
        <v>527</v>
      </c>
      <c r="U2037" s="0" t="str">
        <f aca="false">IF(C2037="","",IF(COUNTIF(Campaigns!$A$7:$A$300,C2037)&gt;0,"✓",IF(N(K2037)=0,"– no spend","⚠ add to Campaigns tab")))</f>
        <v>✓</v>
      </c>
      <c r="V2037" s="83" t="n">
        <f aca="false">IF(K2037="","",K2037*IF(Settings!$B$22=Settings!$C$6,1,IF(Settings!$B$22="USD",1/INDEX(Settings!$B$29:$B$40,MONTH(A2037)),INDEX(Settings!$B$29:$B$40,MONTH(A2037)))))</f>
        <v>11.9</v>
      </c>
    </row>
    <row r="2038" customFormat="false" ht="15" hidden="false" customHeight="false" outlineLevel="0" collapsed="false">
      <c r="A2038" s="81" t="n">
        <v>46301</v>
      </c>
      <c r="B2038" s="81" t="n">
        <v>46301</v>
      </c>
      <c r="C2038" s="82" t="s">
        <v>184</v>
      </c>
      <c r="D2038" s="82" t="s">
        <v>530</v>
      </c>
      <c r="E2038" s="82" t="s">
        <v>532</v>
      </c>
      <c r="F2038" s="0" t="n">
        <v>27</v>
      </c>
      <c r="G2038" s="82" t="s">
        <v>535</v>
      </c>
      <c r="H2038" s="0" t="n">
        <v>0.20555556</v>
      </c>
      <c r="I2038" s="82" t="s">
        <v>525</v>
      </c>
      <c r="J2038" s="82" t="s">
        <v>526</v>
      </c>
      <c r="K2038" s="83" t="n">
        <v>5.55</v>
      </c>
      <c r="L2038" s="0" t="n">
        <v>474</v>
      </c>
      <c r="M2038" s="0" t="n">
        <v>474</v>
      </c>
      <c r="N2038" s="0" t="n">
        <v>1</v>
      </c>
      <c r="O2038" s="0" t="n">
        <v>27</v>
      </c>
      <c r="Q2038" s="82" t="s">
        <v>527</v>
      </c>
      <c r="U2038" s="0" t="str">
        <f aca="false">IF(C2038="","",IF(COUNTIF(Campaigns!$A$7:$A$300,C2038)&gt;0,"✓",IF(N(K2038)=0,"– no spend","⚠ add to Campaigns tab")))</f>
        <v>✓</v>
      </c>
      <c r="V2038" s="83" t="n">
        <f aca="false">IF(K2038="","",K2038*IF(Settings!$B$22=Settings!$C$6,1,IF(Settings!$B$22="USD",1/INDEX(Settings!$B$29:$B$40,MONTH(A2038)),INDEX(Settings!$B$29:$B$40,MONTH(A2038)))))</f>
        <v>5.55</v>
      </c>
    </row>
    <row r="2039" customFormat="false" ht="15" hidden="false" customHeight="false" outlineLevel="0" collapsed="false">
      <c r="A2039" s="81" t="n">
        <v>46301</v>
      </c>
      <c r="B2039" s="81" t="n">
        <v>46301</v>
      </c>
      <c r="C2039" s="82" t="s">
        <v>169</v>
      </c>
      <c r="D2039" s="82" t="s">
        <v>530</v>
      </c>
      <c r="E2039" s="82" t="s">
        <v>529</v>
      </c>
      <c r="F2039" s="0" t="n">
        <v>3</v>
      </c>
      <c r="G2039" s="82" t="s">
        <v>531</v>
      </c>
      <c r="H2039" s="0" t="n">
        <v>14.60333333</v>
      </c>
      <c r="I2039" s="0" t="n">
        <v>41.29</v>
      </c>
      <c r="J2039" s="82" t="s">
        <v>528</v>
      </c>
      <c r="K2039" s="83" t="n">
        <v>43.81</v>
      </c>
      <c r="L2039" s="0" t="n">
        <v>4275</v>
      </c>
      <c r="M2039" s="0" t="n">
        <v>2670</v>
      </c>
      <c r="N2039" s="0" t="n">
        <v>1.601124</v>
      </c>
      <c r="O2039" s="0" t="n">
        <v>57</v>
      </c>
      <c r="P2039" s="0" t="n">
        <v>3</v>
      </c>
      <c r="Q2039" s="82" t="s">
        <v>527</v>
      </c>
      <c r="U2039" s="0" t="str">
        <f aca="false">IF(C2039="","",IF(COUNTIF(Campaigns!$A$7:$A$300,C2039)&gt;0,"✓",IF(N(K2039)=0,"– no spend","⚠ add to Campaigns tab")))</f>
        <v>✓</v>
      </c>
      <c r="V2039" s="83" t="n">
        <f aca="false">IF(K2039="","",K2039*IF(Settings!$B$22=Settings!$C$6,1,IF(Settings!$B$22="USD",1/INDEX(Settings!$B$29:$B$40,MONTH(A2039)),INDEX(Settings!$B$29:$B$40,MONTH(A2039)))))</f>
        <v>43.81</v>
      </c>
    </row>
    <row r="2040" customFormat="false" ht="15" hidden="false" customHeight="false" outlineLevel="0" collapsed="false">
      <c r="A2040" s="81" t="n">
        <v>46301</v>
      </c>
      <c r="B2040" s="81" t="n">
        <v>46301</v>
      </c>
      <c r="C2040" s="82" t="s">
        <v>181</v>
      </c>
      <c r="D2040" s="82" t="s">
        <v>530</v>
      </c>
      <c r="E2040" s="82" t="s">
        <v>529</v>
      </c>
      <c r="I2040" s="0" t="n">
        <v>10.32</v>
      </c>
      <c r="J2040" s="82" t="s">
        <v>528</v>
      </c>
      <c r="K2040" s="83" t="n">
        <v>10.83</v>
      </c>
      <c r="L2040" s="0" t="n">
        <v>645</v>
      </c>
      <c r="M2040" s="0" t="n">
        <v>551</v>
      </c>
      <c r="N2040" s="0" t="n">
        <v>1.170599</v>
      </c>
      <c r="O2040" s="0" t="n">
        <v>9</v>
      </c>
      <c r="Q2040" s="82" t="s">
        <v>527</v>
      </c>
      <c r="U2040" s="0" t="str">
        <f aca="false">IF(C2040="","",IF(COUNTIF(Campaigns!$A$7:$A$300,C2040)&gt;0,"✓",IF(N(K2040)=0,"– no spend","⚠ add to Campaigns tab")))</f>
        <v>✓</v>
      </c>
      <c r="V2040" s="83" t="n">
        <f aca="false">IF(K2040="","",K2040*IF(Settings!$B$22=Settings!$C$6,1,IF(Settings!$B$22="USD",1/INDEX(Settings!$B$29:$B$40,MONTH(A2040)),INDEX(Settings!$B$29:$B$40,MONTH(A2040)))))</f>
        <v>10.83</v>
      </c>
    </row>
    <row r="2041" customFormat="false" ht="15" hidden="false" customHeight="false" outlineLevel="0" collapsed="false">
      <c r="A2041" s="81" t="n">
        <v>46302</v>
      </c>
      <c r="B2041" s="81" t="n">
        <v>46302</v>
      </c>
      <c r="C2041" s="82" t="s">
        <v>177</v>
      </c>
      <c r="D2041" s="82" t="s">
        <v>530</v>
      </c>
      <c r="E2041" s="82" t="s">
        <v>529</v>
      </c>
      <c r="F2041" s="0" t="n">
        <v>2</v>
      </c>
      <c r="G2041" s="82" t="s">
        <v>524</v>
      </c>
      <c r="H2041" s="0" t="n">
        <v>9.9</v>
      </c>
      <c r="I2041" s="0" t="n">
        <v>20.65</v>
      </c>
      <c r="J2041" s="82" t="s">
        <v>528</v>
      </c>
      <c r="K2041" s="83" t="n">
        <v>19.8</v>
      </c>
      <c r="L2041" s="0" t="n">
        <v>2706</v>
      </c>
      <c r="M2041" s="0" t="n">
        <v>2120</v>
      </c>
      <c r="N2041" s="0" t="n">
        <v>1.276415</v>
      </c>
      <c r="O2041" s="0" t="n">
        <v>27</v>
      </c>
      <c r="P2041" s="0" t="n">
        <v>2</v>
      </c>
      <c r="Q2041" s="82" t="s">
        <v>527</v>
      </c>
      <c r="U2041" s="0" t="str">
        <f aca="false">IF(C2041="","",IF(COUNTIF(Campaigns!$A$7:$A$300,C2041)&gt;0,"✓",IF(N(K2041)=0,"– no spend","⚠ add to Campaigns tab")))</f>
        <v>✓</v>
      </c>
      <c r="V2041" s="83" t="n">
        <f aca="false">IF(K2041="","",K2041*IF(Settings!$B$22=Settings!$C$6,1,IF(Settings!$B$22="USD",1/INDEX(Settings!$B$29:$B$40,MONTH(A2041)),INDEX(Settings!$B$29:$B$40,MONTH(A2041)))))</f>
        <v>19.8</v>
      </c>
    </row>
    <row r="2042" customFormat="false" ht="15" hidden="false" customHeight="false" outlineLevel="0" collapsed="false">
      <c r="A2042" s="81" t="n">
        <v>46302</v>
      </c>
      <c r="B2042" s="81" t="n">
        <v>46302</v>
      </c>
      <c r="C2042" s="82" t="s">
        <v>180</v>
      </c>
      <c r="D2042" s="82" t="s">
        <v>530</v>
      </c>
      <c r="E2042" s="82" t="s">
        <v>529</v>
      </c>
      <c r="I2042" s="0" t="n">
        <v>10.32</v>
      </c>
      <c r="J2042" s="82" t="s">
        <v>528</v>
      </c>
      <c r="K2042" s="83" t="n">
        <v>9.78</v>
      </c>
      <c r="L2042" s="0" t="n">
        <v>832</v>
      </c>
      <c r="M2042" s="0" t="n">
        <v>662</v>
      </c>
      <c r="N2042" s="0" t="n">
        <v>1.256798</v>
      </c>
      <c r="O2042" s="0" t="n">
        <v>11</v>
      </c>
      <c r="Q2042" s="82" t="s">
        <v>527</v>
      </c>
      <c r="U2042" s="0" t="str">
        <f aca="false">IF(C2042="","",IF(COUNTIF(Campaigns!$A$7:$A$300,C2042)&gt;0,"✓",IF(N(K2042)=0,"– no spend","⚠ add to Campaigns tab")))</f>
        <v>✓</v>
      </c>
      <c r="V2042" s="83" t="n">
        <f aca="false">IF(K2042="","",K2042*IF(Settings!$B$22=Settings!$C$6,1,IF(Settings!$B$22="USD",1/INDEX(Settings!$B$29:$B$40,MONTH(A2042)),INDEX(Settings!$B$29:$B$40,MONTH(A2042)))))</f>
        <v>9.78</v>
      </c>
    </row>
    <row r="2043" customFormat="false" ht="15" hidden="false" customHeight="false" outlineLevel="0" collapsed="false">
      <c r="A2043" s="81" t="n">
        <v>46302</v>
      </c>
      <c r="B2043" s="81" t="n">
        <v>46302</v>
      </c>
      <c r="C2043" s="82" t="s">
        <v>172</v>
      </c>
      <c r="D2043" s="82" t="s">
        <v>530</v>
      </c>
      <c r="E2043" s="82" t="s">
        <v>529</v>
      </c>
      <c r="I2043" s="0" t="n">
        <v>20.65</v>
      </c>
      <c r="J2043" s="82" t="s">
        <v>528</v>
      </c>
      <c r="K2043" s="83" t="n">
        <v>19.06</v>
      </c>
      <c r="L2043" s="0" t="n">
        <v>470</v>
      </c>
      <c r="M2043" s="0" t="n">
        <v>392</v>
      </c>
      <c r="N2043" s="0" t="n">
        <v>1.19898</v>
      </c>
      <c r="O2043" s="0" t="n">
        <v>6</v>
      </c>
      <c r="Q2043" s="82" t="s">
        <v>527</v>
      </c>
      <c r="U2043" s="0" t="str">
        <f aca="false">IF(C2043="","",IF(COUNTIF(Campaigns!$A$7:$A$300,C2043)&gt;0,"✓",IF(N(K2043)=0,"– no spend","⚠ add to Campaigns tab")))</f>
        <v>✓</v>
      </c>
      <c r="V2043" s="83" t="n">
        <f aca="false">IF(K2043="","",K2043*IF(Settings!$B$22=Settings!$C$6,1,IF(Settings!$B$22="USD",1/INDEX(Settings!$B$29:$B$40,MONTH(A2043)),INDEX(Settings!$B$29:$B$40,MONTH(A2043)))))</f>
        <v>19.06</v>
      </c>
    </row>
    <row r="2044" customFormat="false" ht="15" hidden="false" customHeight="false" outlineLevel="0" collapsed="false">
      <c r="A2044" s="81" t="n">
        <v>46302</v>
      </c>
      <c r="B2044" s="81" t="n">
        <v>46302</v>
      </c>
      <c r="C2044" s="82" t="s">
        <v>173</v>
      </c>
      <c r="D2044" s="82" t="s">
        <v>530</v>
      </c>
      <c r="E2044" s="82" t="s">
        <v>529</v>
      </c>
      <c r="F2044" s="0" t="n">
        <v>2</v>
      </c>
      <c r="G2044" s="82" t="s">
        <v>524</v>
      </c>
      <c r="H2044" s="0" t="n">
        <v>12.85</v>
      </c>
      <c r="I2044" s="0" t="n">
        <v>25.65</v>
      </c>
      <c r="J2044" s="82" t="s">
        <v>528</v>
      </c>
      <c r="K2044" s="83" t="n">
        <v>25.7</v>
      </c>
      <c r="L2044" s="0" t="n">
        <v>624</v>
      </c>
      <c r="M2044" s="0" t="n">
        <v>560</v>
      </c>
      <c r="N2044" s="0" t="n">
        <v>1.114286</v>
      </c>
      <c r="O2044" s="0" t="n">
        <v>10</v>
      </c>
      <c r="P2044" s="0" t="n">
        <v>2</v>
      </c>
      <c r="Q2044" s="82" t="s">
        <v>527</v>
      </c>
      <c r="U2044" s="0" t="str">
        <f aca="false">IF(C2044="","",IF(COUNTIF(Campaigns!$A$7:$A$300,C2044)&gt;0,"✓",IF(N(K2044)=0,"– no spend","⚠ add to Campaigns tab")))</f>
        <v>✓</v>
      </c>
      <c r="V2044" s="83" t="n">
        <f aca="false">IF(K2044="","",K2044*IF(Settings!$B$22=Settings!$C$6,1,IF(Settings!$B$22="USD",1/INDEX(Settings!$B$29:$B$40,MONTH(A2044)),INDEX(Settings!$B$29:$B$40,MONTH(A2044)))))</f>
        <v>25.7</v>
      </c>
    </row>
    <row r="2045" customFormat="false" ht="15" hidden="false" customHeight="false" outlineLevel="0" collapsed="false">
      <c r="A2045" s="81" t="n">
        <v>46302</v>
      </c>
      <c r="B2045" s="81" t="n">
        <v>46302</v>
      </c>
      <c r="C2045" s="82" t="s">
        <v>178</v>
      </c>
      <c r="D2045" s="82" t="s">
        <v>530</v>
      </c>
      <c r="E2045" s="82" t="s">
        <v>529</v>
      </c>
      <c r="I2045" s="0" t="n">
        <v>15.48</v>
      </c>
      <c r="J2045" s="82" t="s">
        <v>528</v>
      </c>
      <c r="K2045" s="83" t="n">
        <v>4.22</v>
      </c>
      <c r="L2045" s="0" t="n">
        <v>64</v>
      </c>
      <c r="M2045" s="0" t="n">
        <v>60</v>
      </c>
      <c r="N2045" s="0" t="n">
        <v>1.066667</v>
      </c>
      <c r="O2045" s="0" t="n">
        <v>2</v>
      </c>
      <c r="Q2045" s="82" t="s">
        <v>527</v>
      </c>
      <c r="U2045" s="0" t="str">
        <f aca="false">IF(C2045="","",IF(COUNTIF(Campaigns!$A$7:$A$300,C2045)&gt;0,"✓",IF(N(K2045)=0,"– no spend","⚠ add to Campaigns tab")))</f>
        <v>✓</v>
      </c>
      <c r="V2045" s="83" t="n">
        <f aca="false">IF(K2045="","",K2045*IF(Settings!$B$22=Settings!$C$6,1,IF(Settings!$B$22="USD",1/INDEX(Settings!$B$29:$B$40,MONTH(A2045)),INDEX(Settings!$B$29:$B$40,MONTH(A2045)))))</f>
        <v>4.22</v>
      </c>
    </row>
    <row r="2046" customFormat="false" ht="15" hidden="false" customHeight="false" outlineLevel="0" collapsed="false">
      <c r="A2046" s="81" t="n">
        <v>46302</v>
      </c>
      <c r="B2046" s="81" t="n">
        <v>46302</v>
      </c>
      <c r="C2046" s="82" t="s">
        <v>176</v>
      </c>
      <c r="D2046" s="82" t="s">
        <v>530</v>
      </c>
      <c r="E2046" s="82" t="s">
        <v>529</v>
      </c>
      <c r="I2046" s="0" t="n">
        <v>10.32</v>
      </c>
      <c r="J2046" s="82" t="s">
        <v>528</v>
      </c>
      <c r="K2046" s="83" t="n">
        <v>10.62</v>
      </c>
      <c r="L2046" s="0" t="n">
        <v>286</v>
      </c>
      <c r="M2046" s="0" t="n">
        <v>252</v>
      </c>
      <c r="N2046" s="0" t="n">
        <v>1.134921</v>
      </c>
      <c r="O2046" s="0" t="n">
        <v>7</v>
      </c>
      <c r="Q2046" s="82" t="s">
        <v>527</v>
      </c>
      <c r="U2046" s="0" t="str">
        <f aca="false">IF(C2046="","",IF(COUNTIF(Campaigns!$A$7:$A$300,C2046)&gt;0,"✓",IF(N(K2046)=0,"– no spend","⚠ add to Campaigns tab")))</f>
        <v>✓</v>
      </c>
      <c r="V2046" s="83" t="n">
        <f aca="false">IF(K2046="","",K2046*IF(Settings!$B$22=Settings!$C$6,1,IF(Settings!$B$22="USD",1/INDEX(Settings!$B$29:$B$40,MONTH(A2046)),INDEX(Settings!$B$29:$B$40,MONTH(A2046)))))</f>
        <v>10.62</v>
      </c>
    </row>
    <row r="2047" customFormat="false" ht="15" hidden="false" customHeight="false" outlineLevel="0" collapsed="false">
      <c r="A2047" s="81" t="n">
        <v>46302</v>
      </c>
      <c r="B2047" s="81" t="n">
        <v>46302</v>
      </c>
      <c r="C2047" s="82" t="s">
        <v>184</v>
      </c>
      <c r="D2047" s="82" t="s">
        <v>530</v>
      </c>
      <c r="E2047" s="82" t="s">
        <v>532</v>
      </c>
      <c r="F2047" s="0" t="n">
        <v>10</v>
      </c>
      <c r="G2047" s="82" t="s">
        <v>535</v>
      </c>
      <c r="H2047" s="0" t="n">
        <v>0.258</v>
      </c>
      <c r="I2047" s="82" t="s">
        <v>525</v>
      </c>
      <c r="J2047" s="82" t="s">
        <v>526</v>
      </c>
      <c r="K2047" s="83" t="n">
        <v>2.58</v>
      </c>
      <c r="L2047" s="0" t="n">
        <v>653</v>
      </c>
      <c r="M2047" s="0" t="n">
        <v>653</v>
      </c>
      <c r="N2047" s="0" t="n">
        <v>1</v>
      </c>
      <c r="O2047" s="0" t="n">
        <v>10</v>
      </c>
      <c r="Q2047" s="82" t="s">
        <v>527</v>
      </c>
      <c r="U2047" s="0" t="str">
        <f aca="false">IF(C2047="","",IF(COUNTIF(Campaigns!$A$7:$A$300,C2047)&gt;0,"✓",IF(N(K2047)=0,"– no spend","⚠ add to Campaigns tab")))</f>
        <v>✓</v>
      </c>
      <c r="V2047" s="83" t="n">
        <f aca="false">IF(K2047="","",K2047*IF(Settings!$B$22=Settings!$C$6,1,IF(Settings!$B$22="USD",1/INDEX(Settings!$B$29:$B$40,MONTH(A2047)),INDEX(Settings!$B$29:$B$40,MONTH(A2047)))))</f>
        <v>2.58</v>
      </c>
    </row>
    <row r="2048" customFormat="false" ht="15" hidden="false" customHeight="false" outlineLevel="0" collapsed="false">
      <c r="A2048" s="81" t="n">
        <v>46302</v>
      </c>
      <c r="B2048" s="81" t="n">
        <v>46302</v>
      </c>
      <c r="C2048" s="82" t="s">
        <v>169</v>
      </c>
      <c r="D2048" s="82" t="s">
        <v>530</v>
      </c>
      <c r="E2048" s="82" t="s">
        <v>529</v>
      </c>
      <c r="F2048" s="0" t="n">
        <v>1</v>
      </c>
      <c r="G2048" s="82" t="s">
        <v>531</v>
      </c>
      <c r="H2048" s="0" t="n">
        <v>38.58</v>
      </c>
      <c r="I2048" s="0" t="n">
        <v>41.29</v>
      </c>
      <c r="J2048" s="82" t="s">
        <v>528</v>
      </c>
      <c r="K2048" s="83" t="n">
        <v>38.58</v>
      </c>
      <c r="L2048" s="0" t="n">
        <v>3248</v>
      </c>
      <c r="M2048" s="0" t="n">
        <v>2147</v>
      </c>
      <c r="N2048" s="0" t="n">
        <v>1.512809</v>
      </c>
      <c r="O2048" s="0" t="n">
        <v>29</v>
      </c>
      <c r="P2048" s="0" t="n">
        <v>1</v>
      </c>
      <c r="Q2048" s="82" t="s">
        <v>527</v>
      </c>
      <c r="U2048" s="0" t="str">
        <f aca="false">IF(C2048="","",IF(COUNTIF(Campaigns!$A$7:$A$300,C2048)&gt;0,"✓",IF(N(K2048)=0,"– no spend","⚠ add to Campaigns tab")))</f>
        <v>✓</v>
      </c>
      <c r="V2048" s="83" t="n">
        <f aca="false">IF(K2048="","",K2048*IF(Settings!$B$22=Settings!$C$6,1,IF(Settings!$B$22="USD",1/INDEX(Settings!$B$29:$B$40,MONTH(A2048)),INDEX(Settings!$B$29:$B$40,MONTH(A2048)))))</f>
        <v>38.58</v>
      </c>
    </row>
    <row r="2049" customFormat="false" ht="15" hidden="false" customHeight="false" outlineLevel="0" collapsed="false">
      <c r="A2049" s="81" t="n">
        <v>46302</v>
      </c>
      <c r="B2049" s="81" t="n">
        <v>46302</v>
      </c>
      <c r="C2049" s="82" t="s">
        <v>181</v>
      </c>
      <c r="D2049" s="82" t="s">
        <v>530</v>
      </c>
      <c r="E2049" s="82" t="s">
        <v>529</v>
      </c>
      <c r="F2049" s="0" t="n">
        <v>1</v>
      </c>
      <c r="G2049" s="82" t="s">
        <v>524</v>
      </c>
      <c r="H2049" s="0" t="n">
        <v>8.79</v>
      </c>
      <c r="I2049" s="0" t="n">
        <v>10.32</v>
      </c>
      <c r="J2049" s="82" t="s">
        <v>528</v>
      </c>
      <c r="K2049" s="83" t="n">
        <v>8.79</v>
      </c>
      <c r="L2049" s="0" t="n">
        <v>650</v>
      </c>
      <c r="M2049" s="0" t="n">
        <v>534</v>
      </c>
      <c r="N2049" s="0" t="n">
        <v>1.217228</v>
      </c>
      <c r="O2049" s="0" t="n">
        <v>10</v>
      </c>
      <c r="P2049" s="0" t="n">
        <v>1</v>
      </c>
      <c r="Q2049" s="82" t="s">
        <v>527</v>
      </c>
      <c r="U2049" s="0" t="str">
        <f aca="false">IF(C2049="","",IF(COUNTIF(Campaigns!$A$7:$A$300,C2049)&gt;0,"✓",IF(N(K2049)=0,"– no spend","⚠ add to Campaigns tab")))</f>
        <v>✓</v>
      </c>
      <c r="V2049" s="83" t="n">
        <f aca="false">IF(K2049="","",K2049*IF(Settings!$B$22=Settings!$C$6,1,IF(Settings!$B$22="USD",1/INDEX(Settings!$B$29:$B$40,MONTH(A2049)),INDEX(Settings!$B$29:$B$40,MONTH(A2049)))))</f>
        <v>8.79</v>
      </c>
    </row>
    <row r="2050" customFormat="false" ht="15" hidden="false" customHeight="false" outlineLevel="0" collapsed="false">
      <c r="A2050" s="81" t="n">
        <v>46303</v>
      </c>
      <c r="B2050" s="81" t="n">
        <v>46303</v>
      </c>
      <c r="C2050" s="82" t="s">
        <v>177</v>
      </c>
      <c r="D2050" s="82" t="s">
        <v>530</v>
      </c>
      <c r="E2050" s="82" t="s">
        <v>529</v>
      </c>
      <c r="F2050" s="0" t="n">
        <v>1</v>
      </c>
      <c r="G2050" s="82" t="s">
        <v>524</v>
      </c>
      <c r="H2050" s="0" t="n">
        <v>20.08</v>
      </c>
      <c r="I2050" s="0" t="n">
        <v>20.65</v>
      </c>
      <c r="J2050" s="82" t="s">
        <v>528</v>
      </c>
      <c r="K2050" s="83" t="n">
        <v>20.08</v>
      </c>
      <c r="L2050" s="0" t="n">
        <v>2189</v>
      </c>
      <c r="M2050" s="0" t="n">
        <v>1840</v>
      </c>
      <c r="N2050" s="0" t="n">
        <v>1.189674</v>
      </c>
      <c r="O2050" s="0" t="n">
        <v>19</v>
      </c>
      <c r="P2050" s="0" t="n">
        <v>1</v>
      </c>
      <c r="Q2050" s="82" t="s">
        <v>527</v>
      </c>
      <c r="U2050" s="0" t="str">
        <f aca="false">IF(C2050="","",IF(COUNTIF(Campaigns!$A$7:$A$300,C2050)&gt;0,"✓",IF(N(K2050)=0,"– no spend","⚠ add to Campaigns tab")))</f>
        <v>✓</v>
      </c>
      <c r="V2050" s="83" t="n">
        <f aca="false">IF(K2050="","",K2050*IF(Settings!$B$22=Settings!$C$6,1,IF(Settings!$B$22="USD",1/INDEX(Settings!$B$29:$B$40,MONTH(A2050)),INDEX(Settings!$B$29:$B$40,MONTH(A2050)))))</f>
        <v>20.08</v>
      </c>
    </row>
    <row r="2051" customFormat="false" ht="15" hidden="false" customHeight="false" outlineLevel="0" collapsed="false">
      <c r="A2051" s="81" t="n">
        <v>46303</v>
      </c>
      <c r="B2051" s="81" t="n">
        <v>46303</v>
      </c>
      <c r="C2051" s="82" t="s">
        <v>180</v>
      </c>
      <c r="D2051" s="82" t="s">
        <v>530</v>
      </c>
      <c r="E2051" s="82" t="s">
        <v>529</v>
      </c>
      <c r="I2051" s="0" t="n">
        <v>10.32</v>
      </c>
      <c r="J2051" s="82" t="s">
        <v>528</v>
      </c>
      <c r="K2051" s="83" t="n">
        <v>9.7</v>
      </c>
      <c r="L2051" s="0" t="n">
        <v>840</v>
      </c>
      <c r="M2051" s="0" t="n">
        <v>689</v>
      </c>
      <c r="N2051" s="0" t="n">
        <v>1.219158</v>
      </c>
      <c r="O2051" s="0" t="n">
        <v>11</v>
      </c>
      <c r="Q2051" s="82" t="s">
        <v>527</v>
      </c>
      <c r="U2051" s="0" t="str">
        <f aca="false">IF(C2051="","",IF(COUNTIF(Campaigns!$A$7:$A$300,C2051)&gt;0,"✓",IF(N(K2051)=0,"– no spend","⚠ add to Campaigns tab")))</f>
        <v>✓</v>
      </c>
      <c r="V2051" s="83" t="n">
        <f aca="false">IF(K2051="","",K2051*IF(Settings!$B$22=Settings!$C$6,1,IF(Settings!$B$22="USD",1/INDEX(Settings!$B$29:$B$40,MONTH(A2051)),INDEX(Settings!$B$29:$B$40,MONTH(A2051)))))</f>
        <v>9.7</v>
      </c>
    </row>
    <row r="2052" customFormat="false" ht="15" hidden="false" customHeight="false" outlineLevel="0" collapsed="false">
      <c r="A2052" s="81" t="n">
        <v>46303</v>
      </c>
      <c r="B2052" s="81" t="n">
        <v>46303</v>
      </c>
      <c r="C2052" s="82" t="s">
        <v>172</v>
      </c>
      <c r="D2052" s="82" t="s">
        <v>530</v>
      </c>
      <c r="E2052" s="82" t="s">
        <v>529</v>
      </c>
      <c r="F2052" s="0" t="n">
        <v>1</v>
      </c>
      <c r="G2052" s="82" t="s">
        <v>524</v>
      </c>
      <c r="H2052" s="0" t="n">
        <v>19.6</v>
      </c>
      <c r="I2052" s="0" t="n">
        <v>20.65</v>
      </c>
      <c r="J2052" s="82" t="s">
        <v>528</v>
      </c>
      <c r="K2052" s="83" t="n">
        <v>19.6</v>
      </c>
      <c r="L2052" s="0" t="n">
        <v>397</v>
      </c>
      <c r="M2052" s="0" t="n">
        <v>346</v>
      </c>
      <c r="N2052" s="0" t="n">
        <v>1.147399</v>
      </c>
      <c r="O2052" s="0" t="n">
        <v>14</v>
      </c>
      <c r="P2052" s="0" t="n">
        <v>2</v>
      </c>
      <c r="Q2052" s="82" t="s">
        <v>527</v>
      </c>
      <c r="U2052" s="0" t="str">
        <f aca="false">IF(C2052="","",IF(COUNTIF(Campaigns!$A$7:$A$300,C2052)&gt;0,"✓",IF(N(K2052)=0,"– no spend","⚠ add to Campaigns tab")))</f>
        <v>✓</v>
      </c>
      <c r="V2052" s="83" t="n">
        <f aca="false">IF(K2052="","",K2052*IF(Settings!$B$22=Settings!$C$6,1,IF(Settings!$B$22="USD",1/INDEX(Settings!$B$29:$B$40,MONTH(A2052)),INDEX(Settings!$B$29:$B$40,MONTH(A2052)))))</f>
        <v>19.6</v>
      </c>
    </row>
    <row r="2053" customFormat="false" ht="15" hidden="false" customHeight="false" outlineLevel="0" collapsed="false">
      <c r="A2053" s="81" t="n">
        <v>46303</v>
      </c>
      <c r="B2053" s="81" t="n">
        <v>46303</v>
      </c>
      <c r="C2053" s="82" t="s">
        <v>173</v>
      </c>
      <c r="D2053" s="82" t="s">
        <v>530</v>
      </c>
      <c r="E2053" s="82" t="s">
        <v>529</v>
      </c>
      <c r="F2053" s="0" t="n">
        <v>2</v>
      </c>
      <c r="G2053" s="82" t="s">
        <v>524</v>
      </c>
      <c r="H2053" s="0" t="n">
        <v>12.14</v>
      </c>
      <c r="I2053" s="0" t="n">
        <v>25.65</v>
      </c>
      <c r="J2053" s="82" t="s">
        <v>528</v>
      </c>
      <c r="K2053" s="83" t="n">
        <v>24.28</v>
      </c>
      <c r="L2053" s="0" t="n">
        <v>520</v>
      </c>
      <c r="M2053" s="0" t="n">
        <v>481</v>
      </c>
      <c r="N2053" s="0" t="n">
        <v>1.081081</v>
      </c>
      <c r="O2053" s="0" t="n">
        <v>6</v>
      </c>
      <c r="P2053" s="0" t="n">
        <v>2</v>
      </c>
      <c r="Q2053" s="82" t="s">
        <v>527</v>
      </c>
      <c r="U2053" s="0" t="str">
        <f aca="false">IF(C2053="","",IF(COUNTIF(Campaigns!$A$7:$A$300,C2053)&gt;0,"✓",IF(N(K2053)=0,"– no spend","⚠ add to Campaigns tab")))</f>
        <v>✓</v>
      </c>
      <c r="V2053" s="83" t="n">
        <f aca="false">IF(K2053="","",K2053*IF(Settings!$B$22=Settings!$C$6,1,IF(Settings!$B$22="USD",1/INDEX(Settings!$B$29:$B$40,MONTH(A2053)),INDEX(Settings!$B$29:$B$40,MONTH(A2053)))))</f>
        <v>24.28</v>
      </c>
    </row>
    <row r="2054" customFormat="false" ht="15" hidden="false" customHeight="false" outlineLevel="0" collapsed="false">
      <c r="A2054" s="81" t="n">
        <v>46303</v>
      </c>
      <c r="B2054" s="81" t="n">
        <v>46303</v>
      </c>
      <c r="C2054" s="82" t="s">
        <v>178</v>
      </c>
      <c r="D2054" s="82" t="s">
        <v>530</v>
      </c>
      <c r="E2054" s="82" t="s">
        <v>529</v>
      </c>
      <c r="F2054" s="0" t="n">
        <v>3</v>
      </c>
      <c r="G2054" s="82" t="s">
        <v>524</v>
      </c>
      <c r="H2054" s="0" t="n">
        <v>6.07</v>
      </c>
      <c r="I2054" s="0" t="n">
        <v>15.48</v>
      </c>
      <c r="J2054" s="82" t="s">
        <v>528</v>
      </c>
      <c r="K2054" s="83" t="n">
        <v>18.21</v>
      </c>
      <c r="L2054" s="0" t="n">
        <v>292</v>
      </c>
      <c r="M2054" s="0" t="n">
        <v>263</v>
      </c>
      <c r="N2054" s="0" t="n">
        <v>1.110266</v>
      </c>
      <c r="O2054" s="0" t="n">
        <v>7</v>
      </c>
      <c r="P2054" s="0" t="n">
        <v>3</v>
      </c>
      <c r="Q2054" s="82" t="s">
        <v>527</v>
      </c>
      <c r="U2054" s="0" t="str">
        <f aca="false">IF(C2054="","",IF(COUNTIF(Campaigns!$A$7:$A$300,C2054)&gt;0,"✓",IF(N(K2054)=0,"– no spend","⚠ add to Campaigns tab")))</f>
        <v>✓</v>
      </c>
      <c r="V2054" s="83" t="n">
        <f aca="false">IF(K2054="","",K2054*IF(Settings!$B$22=Settings!$C$6,1,IF(Settings!$B$22="USD",1/INDEX(Settings!$B$29:$B$40,MONTH(A2054)),INDEX(Settings!$B$29:$B$40,MONTH(A2054)))))</f>
        <v>18.21</v>
      </c>
    </row>
    <row r="2055" customFormat="false" ht="15" hidden="false" customHeight="false" outlineLevel="0" collapsed="false">
      <c r="A2055" s="81" t="n">
        <v>46303</v>
      </c>
      <c r="B2055" s="81" t="n">
        <v>46303</v>
      </c>
      <c r="C2055" s="82" t="s">
        <v>176</v>
      </c>
      <c r="D2055" s="82" t="s">
        <v>530</v>
      </c>
      <c r="E2055" s="82" t="s">
        <v>529</v>
      </c>
      <c r="F2055" s="0" t="n">
        <v>1</v>
      </c>
      <c r="G2055" s="82" t="s">
        <v>524</v>
      </c>
      <c r="H2055" s="0" t="n">
        <v>8.34</v>
      </c>
      <c r="I2055" s="0" t="n">
        <v>10.32</v>
      </c>
      <c r="J2055" s="82" t="s">
        <v>528</v>
      </c>
      <c r="K2055" s="83" t="n">
        <v>8.34</v>
      </c>
      <c r="L2055" s="0" t="n">
        <v>237</v>
      </c>
      <c r="M2055" s="0" t="n">
        <v>212</v>
      </c>
      <c r="N2055" s="0" t="n">
        <v>1.117925</v>
      </c>
      <c r="O2055" s="0" t="n">
        <v>2</v>
      </c>
      <c r="P2055" s="0" t="n">
        <v>1</v>
      </c>
      <c r="Q2055" s="82" t="s">
        <v>527</v>
      </c>
      <c r="U2055" s="0" t="str">
        <f aca="false">IF(C2055="","",IF(COUNTIF(Campaigns!$A$7:$A$300,C2055)&gt;0,"✓",IF(N(K2055)=0,"– no spend","⚠ add to Campaigns tab")))</f>
        <v>✓</v>
      </c>
      <c r="V2055" s="83" t="n">
        <f aca="false">IF(K2055="","",K2055*IF(Settings!$B$22=Settings!$C$6,1,IF(Settings!$B$22="USD",1/INDEX(Settings!$B$29:$B$40,MONTH(A2055)),INDEX(Settings!$B$29:$B$40,MONTH(A2055)))))</f>
        <v>8.34</v>
      </c>
    </row>
    <row r="2056" customFormat="false" ht="15" hidden="false" customHeight="false" outlineLevel="0" collapsed="false">
      <c r="A2056" s="81" t="n">
        <v>46303</v>
      </c>
      <c r="B2056" s="81" t="n">
        <v>46303</v>
      </c>
      <c r="C2056" s="82" t="s">
        <v>184</v>
      </c>
      <c r="D2056" s="82" t="s">
        <v>530</v>
      </c>
      <c r="E2056" s="82" t="s">
        <v>532</v>
      </c>
      <c r="F2056" s="0" t="n">
        <v>21</v>
      </c>
      <c r="G2056" s="82" t="s">
        <v>535</v>
      </c>
      <c r="H2056" s="0" t="n">
        <v>0.33714286</v>
      </c>
      <c r="I2056" s="82" t="s">
        <v>525</v>
      </c>
      <c r="J2056" s="82" t="s">
        <v>526</v>
      </c>
      <c r="K2056" s="83" t="n">
        <v>7.08</v>
      </c>
      <c r="L2056" s="0" t="n">
        <v>529</v>
      </c>
      <c r="M2056" s="0" t="n">
        <v>529</v>
      </c>
      <c r="N2056" s="0" t="n">
        <v>1</v>
      </c>
      <c r="O2056" s="0" t="n">
        <v>21</v>
      </c>
      <c r="Q2056" s="82" t="s">
        <v>527</v>
      </c>
      <c r="U2056" s="0" t="str">
        <f aca="false">IF(C2056="","",IF(COUNTIF(Campaigns!$A$7:$A$300,C2056)&gt;0,"✓",IF(N(K2056)=0,"– no spend","⚠ add to Campaigns tab")))</f>
        <v>✓</v>
      </c>
      <c r="V2056" s="83" t="n">
        <f aca="false">IF(K2056="","",K2056*IF(Settings!$B$22=Settings!$C$6,1,IF(Settings!$B$22="USD",1/INDEX(Settings!$B$29:$B$40,MONTH(A2056)),INDEX(Settings!$B$29:$B$40,MONTH(A2056)))))</f>
        <v>7.08</v>
      </c>
    </row>
    <row r="2057" customFormat="false" ht="15" hidden="false" customHeight="false" outlineLevel="0" collapsed="false">
      <c r="A2057" s="81" t="n">
        <v>46303</v>
      </c>
      <c r="B2057" s="81" t="n">
        <v>46303</v>
      </c>
      <c r="C2057" s="82" t="s">
        <v>169</v>
      </c>
      <c r="D2057" s="82" t="s">
        <v>530</v>
      </c>
      <c r="E2057" s="82" t="s">
        <v>529</v>
      </c>
      <c r="F2057" s="0" t="n">
        <v>5</v>
      </c>
      <c r="G2057" s="82" t="s">
        <v>531</v>
      </c>
      <c r="H2057" s="0" t="n">
        <v>7.998</v>
      </c>
      <c r="I2057" s="0" t="n">
        <v>41.29</v>
      </c>
      <c r="J2057" s="82" t="s">
        <v>528</v>
      </c>
      <c r="K2057" s="83" t="n">
        <v>39.99</v>
      </c>
      <c r="L2057" s="0" t="n">
        <v>2812</v>
      </c>
      <c r="M2057" s="0" t="n">
        <v>1700</v>
      </c>
      <c r="N2057" s="0" t="n">
        <v>1.654118</v>
      </c>
      <c r="O2057" s="0" t="n">
        <v>32</v>
      </c>
      <c r="P2057" s="0" t="n">
        <v>5</v>
      </c>
      <c r="Q2057" s="82" t="s">
        <v>527</v>
      </c>
      <c r="U2057" s="0" t="str">
        <f aca="false">IF(C2057="","",IF(COUNTIF(Campaigns!$A$7:$A$300,C2057)&gt;0,"✓",IF(N(K2057)=0,"– no spend","⚠ add to Campaigns tab")))</f>
        <v>✓</v>
      </c>
      <c r="V2057" s="83" t="n">
        <f aca="false">IF(K2057="","",K2057*IF(Settings!$B$22=Settings!$C$6,1,IF(Settings!$B$22="USD",1/INDEX(Settings!$B$29:$B$40,MONTH(A2057)),INDEX(Settings!$B$29:$B$40,MONTH(A2057)))))</f>
        <v>39.99</v>
      </c>
    </row>
    <row r="2058" customFormat="false" ht="15" hidden="false" customHeight="false" outlineLevel="0" collapsed="false">
      <c r="A2058" s="81" t="n">
        <v>46303</v>
      </c>
      <c r="B2058" s="81" t="n">
        <v>46303</v>
      </c>
      <c r="C2058" s="82" t="s">
        <v>181</v>
      </c>
      <c r="D2058" s="82" t="s">
        <v>530</v>
      </c>
      <c r="E2058" s="82" t="s">
        <v>529</v>
      </c>
      <c r="F2058" s="0" t="n">
        <v>1</v>
      </c>
      <c r="G2058" s="82" t="s">
        <v>524</v>
      </c>
      <c r="H2058" s="0" t="n">
        <v>9.62</v>
      </c>
      <c r="I2058" s="0" t="n">
        <v>10.32</v>
      </c>
      <c r="J2058" s="82" t="s">
        <v>528</v>
      </c>
      <c r="K2058" s="83" t="n">
        <v>9.62</v>
      </c>
      <c r="L2058" s="0" t="n">
        <v>768</v>
      </c>
      <c r="M2058" s="0" t="n">
        <v>624</v>
      </c>
      <c r="N2058" s="0" t="n">
        <v>1.230769</v>
      </c>
      <c r="O2058" s="0" t="n">
        <v>7</v>
      </c>
      <c r="P2058" s="0" t="n">
        <v>1</v>
      </c>
      <c r="Q2058" s="82" t="s">
        <v>527</v>
      </c>
      <c r="U2058" s="0" t="str">
        <f aca="false">IF(C2058="","",IF(COUNTIF(Campaigns!$A$7:$A$300,C2058)&gt;0,"✓",IF(N(K2058)=0,"– no spend","⚠ add to Campaigns tab")))</f>
        <v>✓</v>
      </c>
      <c r="V2058" s="83" t="n">
        <f aca="false">IF(K2058="","",K2058*IF(Settings!$B$22=Settings!$C$6,1,IF(Settings!$B$22="USD",1/INDEX(Settings!$B$29:$B$40,MONTH(A2058)),INDEX(Settings!$B$29:$B$40,MONTH(A2058)))))</f>
        <v>9.62</v>
      </c>
    </row>
    <row r="2059" customFormat="false" ht="15" hidden="false" customHeight="false" outlineLevel="0" collapsed="false">
      <c r="A2059" s="81" t="n">
        <v>46304</v>
      </c>
      <c r="B2059" s="81" t="n">
        <v>46304</v>
      </c>
      <c r="C2059" s="82" t="s">
        <v>177</v>
      </c>
      <c r="D2059" s="82" t="s">
        <v>530</v>
      </c>
      <c r="E2059" s="82" t="s">
        <v>529</v>
      </c>
      <c r="F2059" s="0" t="n">
        <v>4</v>
      </c>
      <c r="G2059" s="82" t="s">
        <v>524</v>
      </c>
      <c r="H2059" s="0" t="n">
        <v>4.7275</v>
      </c>
      <c r="I2059" s="0" t="n">
        <v>20.65</v>
      </c>
      <c r="J2059" s="82" t="s">
        <v>528</v>
      </c>
      <c r="K2059" s="83" t="n">
        <v>18.91</v>
      </c>
      <c r="L2059" s="0" t="n">
        <v>1935</v>
      </c>
      <c r="M2059" s="0" t="n">
        <v>1580</v>
      </c>
      <c r="N2059" s="0" t="n">
        <v>1.224684</v>
      </c>
      <c r="O2059" s="0" t="n">
        <v>26</v>
      </c>
      <c r="P2059" s="0" t="n">
        <v>4</v>
      </c>
      <c r="Q2059" s="82" t="s">
        <v>527</v>
      </c>
      <c r="U2059" s="0" t="str">
        <f aca="false">IF(C2059="","",IF(COUNTIF(Campaigns!$A$7:$A$300,C2059)&gt;0,"✓",IF(N(K2059)=0,"– no spend","⚠ add to Campaigns tab")))</f>
        <v>✓</v>
      </c>
      <c r="V2059" s="83" t="n">
        <f aca="false">IF(K2059="","",K2059*IF(Settings!$B$22=Settings!$C$6,1,IF(Settings!$B$22="USD",1/INDEX(Settings!$B$29:$B$40,MONTH(A2059)),INDEX(Settings!$B$29:$B$40,MONTH(A2059)))))</f>
        <v>18.91</v>
      </c>
    </row>
    <row r="2060" customFormat="false" ht="15" hidden="false" customHeight="false" outlineLevel="0" collapsed="false">
      <c r="A2060" s="81" t="n">
        <v>46304</v>
      </c>
      <c r="B2060" s="81" t="n">
        <v>46304</v>
      </c>
      <c r="C2060" s="82" t="s">
        <v>180</v>
      </c>
      <c r="D2060" s="82" t="s">
        <v>530</v>
      </c>
      <c r="E2060" s="82" t="s">
        <v>529</v>
      </c>
      <c r="F2060" s="0" t="n">
        <v>1</v>
      </c>
      <c r="G2060" s="82" t="s">
        <v>524</v>
      </c>
      <c r="H2060" s="0" t="n">
        <v>10.53</v>
      </c>
      <c r="I2060" s="0" t="n">
        <v>10.32</v>
      </c>
      <c r="J2060" s="82" t="s">
        <v>528</v>
      </c>
      <c r="K2060" s="83" t="n">
        <v>10.53</v>
      </c>
      <c r="L2060" s="0" t="n">
        <v>902</v>
      </c>
      <c r="M2060" s="0" t="n">
        <v>672</v>
      </c>
      <c r="N2060" s="0" t="n">
        <v>1.342262</v>
      </c>
      <c r="O2060" s="0" t="n">
        <v>10</v>
      </c>
      <c r="P2060" s="0" t="n">
        <v>1</v>
      </c>
      <c r="Q2060" s="82" t="s">
        <v>527</v>
      </c>
      <c r="U2060" s="0" t="str">
        <f aca="false">IF(C2060="","",IF(COUNTIF(Campaigns!$A$7:$A$300,C2060)&gt;0,"✓",IF(N(K2060)=0,"– no spend","⚠ add to Campaigns tab")))</f>
        <v>✓</v>
      </c>
      <c r="V2060" s="83" t="n">
        <f aca="false">IF(K2060="","",K2060*IF(Settings!$B$22=Settings!$C$6,1,IF(Settings!$B$22="USD",1/INDEX(Settings!$B$29:$B$40,MONTH(A2060)),INDEX(Settings!$B$29:$B$40,MONTH(A2060)))))</f>
        <v>10.53</v>
      </c>
    </row>
    <row r="2061" customFormat="false" ht="15" hidden="false" customHeight="false" outlineLevel="0" collapsed="false">
      <c r="A2061" s="81" t="n">
        <v>46304</v>
      </c>
      <c r="B2061" s="81" t="n">
        <v>46304</v>
      </c>
      <c r="C2061" s="82" t="s">
        <v>172</v>
      </c>
      <c r="D2061" s="82" t="s">
        <v>530</v>
      </c>
      <c r="E2061" s="82" t="s">
        <v>529</v>
      </c>
      <c r="I2061" s="0" t="n">
        <v>20.65</v>
      </c>
      <c r="J2061" s="82" t="s">
        <v>528</v>
      </c>
      <c r="K2061" s="83" t="n">
        <v>14.59</v>
      </c>
      <c r="L2061" s="0" t="n">
        <v>355</v>
      </c>
      <c r="M2061" s="0" t="n">
        <v>310</v>
      </c>
      <c r="N2061" s="0" t="n">
        <v>1.145161</v>
      </c>
      <c r="O2061" s="0" t="n">
        <v>7</v>
      </c>
      <c r="Q2061" s="82" t="s">
        <v>527</v>
      </c>
      <c r="U2061" s="0" t="str">
        <f aca="false">IF(C2061="","",IF(COUNTIF(Campaigns!$A$7:$A$300,C2061)&gt;0,"✓",IF(N(K2061)=0,"– no spend","⚠ add to Campaigns tab")))</f>
        <v>✓</v>
      </c>
      <c r="V2061" s="83" t="n">
        <f aca="false">IF(K2061="","",K2061*IF(Settings!$B$22=Settings!$C$6,1,IF(Settings!$B$22="USD",1/INDEX(Settings!$B$29:$B$40,MONTH(A2061)),INDEX(Settings!$B$29:$B$40,MONTH(A2061)))))</f>
        <v>14.59</v>
      </c>
    </row>
    <row r="2062" customFormat="false" ht="15" hidden="false" customHeight="false" outlineLevel="0" collapsed="false">
      <c r="A2062" s="81" t="n">
        <v>46304</v>
      </c>
      <c r="B2062" s="81" t="n">
        <v>46304</v>
      </c>
      <c r="C2062" s="82" t="s">
        <v>173</v>
      </c>
      <c r="D2062" s="82" t="s">
        <v>530</v>
      </c>
      <c r="E2062" s="82" t="s">
        <v>529</v>
      </c>
      <c r="F2062" s="0" t="n">
        <v>3</v>
      </c>
      <c r="G2062" s="82" t="s">
        <v>524</v>
      </c>
      <c r="H2062" s="0" t="n">
        <v>6.67333333</v>
      </c>
      <c r="I2062" s="0" t="n">
        <v>25.65</v>
      </c>
      <c r="J2062" s="82" t="s">
        <v>528</v>
      </c>
      <c r="K2062" s="83" t="n">
        <v>20.02</v>
      </c>
      <c r="L2062" s="0" t="n">
        <v>607</v>
      </c>
      <c r="M2062" s="0" t="n">
        <v>543</v>
      </c>
      <c r="N2062" s="0" t="n">
        <v>1.117864</v>
      </c>
      <c r="O2062" s="0" t="n">
        <v>12</v>
      </c>
      <c r="P2062" s="0" t="n">
        <v>3</v>
      </c>
      <c r="Q2062" s="82" t="s">
        <v>527</v>
      </c>
      <c r="U2062" s="0" t="str">
        <f aca="false">IF(C2062="","",IF(COUNTIF(Campaigns!$A$7:$A$300,C2062)&gt;0,"✓",IF(N(K2062)=0,"– no spend","⚠ add to Campaigns tab")))</f>
        <v>✓</v>
      </c>
      <c r="V2062" s="83" t="n">
        <f aca="false">IF(K2062="","",K2062*IF(Settings!$B$22=Settings!$C$6,1,IF(Settings!$B$22="USD",1/INDEX(Settings!$B$29:$B$40,MONTH(A2062)),INDEX(Settings!$B$29:$B$40,MONTH(A2062)))))</f>
        <v>20.02</v>
      </c>
    </row>
    <row r="2063" customFormat="false" ht="15" hidden="false" customHeight="false" outlineLevel="0" collapsed="false">
      <c r="A2063" s="81" t="n">
        <v>46304</v>
      </c>
      <c r="B2063" s="81" t="n">
        <v>46304</v>
      </c>
      <c r="C2063" s="82" t="s">
        <v>178</v>
      </c>
      <c r="D2063" s="82" t="s">
        <v>530</v>
      </c>
      <c r="E2063" s="82" t="s">
        <v>529</v>
      </c>
      <c r="F2063" s="0" t="n">
        <v>3</v>
      </c>
      <c r="G2063" s="82" t="s">
        <v>524</v>
      </c>
      <c r="H2063" s="0" t="n">
        <v>7.79333333</v>
      </c>
      <c r="I2063" s="0" t="n">
        <v>15.48</v>
      </c>
      <c r="J2063" s="82" t="s">
        <v>528</v>
      </c>
      <c r="K2063" s="83" t="n">
        <v>23.38</v>
      </c>
      <c r="L2063" s="0" t="n">
        <v>439</v>
      </c>
      <c r="M2063" s="0" t="n">
        <v>393</v>
      </c>
      <c r="N2063" s="0" t="n">
        <v>1.117048</v>
      </c>
      <c r="O2063" s="0" t="n">
        <v>9</v>
      </c>
      <c r="P2063" s="0" t="n">
        <v>3</v>
      </c>
      <c r="Q2063" s="82" t="s">
        <v>527</v>
      </c>
      <c r="U2063" s="0" t="str">
        <f aca="false">IF(C2063="","",IF(COUNTIF(Campaigns!$A$7:$A$300,C2063)&gt;0,"✓",IF(N(K2063)=0,"– no spend","⚠ add to Campaigns tab")))</f>
        <v>✓</v>
      </c>
      <c r="V2063" s="83" t="n">
        <f aca="false">IF(K2063="","",K2063*IF(Settings!$B$22=Settings!$C$6,1,IF(Settings!$B$22="USD",1/INDEX(Settings!$B$29:$B$40,MONTH(A2063)),INDEX(Settings!$B$29:$B$40,MONTH(A2063)))))</f>
        <v>23.38</v>
      </c>
    </row>
    <row r="2064" customFormat="false" ht="15" hidden="false" customHeight="false" outlineLevel="0" collapsed="false">
      <c r="A2064" s="81" t="n">
        <v>46304</v>
      </c>
      <c r="B2064" s="81" t="n">
        <v>46304</v>
      </c>
      <c r="C2064" s="82" t="s">
        <v>176</v>
      </c>
      <c r="D2064" s="82" t="s">
        <v>530</v>
      </c>
      <c r="E2064" s="82" t="s">
        <v>529</v>
      </c>
      <c r="I2064" s="0" t="n">
        <v>10.32</v>
      </c>
      <c r="J2064" s="82" t="s">
        <v>528</v>
      </c>
      <c r="K2064" s="83" t="n">
        <v>6.62</v>
      </c>
      <c r="L2064" s="0" t="n">
        <v>225</v>
      </c>
      <c r="M2064" s="0" t="n">
        <v>197</v>
      </c>
      <c r="N2064" s="0" t="n">
        <v>1.142132</v>
      </c>
      <c r="O2064" s="0" t="n">
        <v>3</v>
      </c>
      <c r="Q2064" s="82" t="s">
        <v>527</v>
      </c>
      <c r="U2064" s="0" t="str">
        <f aca="false">IF(C2064="","",IF(COUNTIF(Campaigns!$A$7:$A$300,C2064)&gt;0,"✓",IF(N(K2064)=0,"– no spend","⚠ add to Campaigns tab")))</f>
        <v>✓</v>
      </c>
      <c r="V2064" s="83" t="n">
        <f aca="false">IF(K2064="","",K2064*IF(Settings!$B$22=Settings!$C$6,1,IF(Settings!$B$22="USD",1/INDEX(Settings!$B$29:$B$40,MONTH(A2064)),INDEX(Settings!$B$29:$B$40,MONTH(A2064)))))</f>
        <v>6.62</v>
      </c>
    </row>
    <row r="2065" customFormat="false" ht="15" hidden="false" customHeight="false" outlineLevel="0" collapsed="false">
      <c r="A2065" s="81" t="n">
        <v>46304</v>
      </c>
      <c r="B2065" s="81" t="n">
        <v>46304</v>
      </c>
      <c r="C2065" s="82" t="s">
        <v>184</v>
      </c>
      <c r="D2065" s="82" t="s">
        <v>530</v>
      </c>
      <c r="E2065" s="82" t="s">
        <v>532</v>
      </c>
      <c r="F2065" s="0" t="n">
        <v>17</v>
      </c>
      <c r="G2065" s="82" t="s">
        <v>535</v>
      </c>
      <c r="H2065" s="0" t="n">
        <v>0.21647059</v>
      </c>
      <c r="I2065" s="82" t="s">
        <v>525</v>
      </c>
      <c r="J2065" s="82" t="s">
        <v>526</v>
      </c>
      <c r="K2065" s="83" t="n">
        <v>3.68</v>
      </c>
      <c r="L2065" s="0" t="n">
        <v>320</v>
      </c>
      <c r="M2065" s="0" t="n">
        <v>320</v>
      </c>
      <c r="N2065" s="0" t="n">
        <v>1</v>
      </c>
      <c r="O2065" s="0" t="n">
        <v>16</v>
      </c>
      <c r="Q2065" s="82" t="s">
        <v>527</v>
      </c>
      <c r="U2065" s="0" t="str">
        <f aca="false">IF(C2065="","",IF(COUNTIF(Campaigns!$A$7:$A$300,C2065)&gt;0,"✓",IF(N(K2065)=0,"– no spend","⚠ add to Campaigns tab")))</f>
        <v>✓</v>
      </c>
      <c r="V2065" s="83" t="n">
        <f aca="false">IF(K2065="","",K2065*IF(Settings!$B$22=Settings!$C$6,1,IF(Settings!$B$22="USD",1/INDEX(Settings!$B$29:$B$40,MONTH(A2065)),INDEX(Settings!$B$29:$B$40,MONTH(A2065)))))</f>
        <v>3.68</v>
      </c>
    </row>
    <row r="2066" customFormat="false" ht="15" hidden="false" customHeight="false" outlineLevel="0" collapsed="false">
      <c r="A2066" s="81" t="n">
        <v>46304</v>
      </c>
      <c r="B2066" s="81" t="n">
        <v>46304</v>
      </c>
      <c r="C2066" s="82" t="s">
        <v>169</v>
      </c>
      <c r="D2066" s="82" t="s">
        <v>530</v>
      </c>
      <c r="E2066" s="82" t="s">
        <v>529</v>
      </c>
      <c r="F2066" s="0" t="n">
        <v>3</v>
      </c>
      <c r="G2066" s="82" t="s">
        <v>531</v>
      </c>
      <c r="H2066" s="0" t="n">
        <v>12.03333333</v>
      </c>
      <c r="I2066" s="0" t="n">
        <v>41.29</v>
      </c>
      <c r="J2066" s="82" t="s">
        <v>528</v>
      </c>
      <c r="K2066" s="83" t="n">
        <v>36.1</v>
      </c>
      <c r="L2066" s="0" t="n">
        <v>2681</v>
      </c>
      <c r="M2066" s="0" t="n">
        <v>1813</v>
      </c>
      <c r="N2066" s="0" t="n">
        <v>1.478764</v>
      </c>
      <c r="O2066" s="0" t="n">
        <v>27</v>
      </c>
      <c r="P2066" s="0" t="n">
        <v>3</v>
      </c>
      <c r="Q2066" s="82" t="s">
        <v>527</v>
      </c>
      <c r="U2066" s="0" t="str">
        <f aca="false">IF(C2066="","",IF(COUNTIF(Campaigns!$A$7:$A$300,C2066)&gt;0,"✓",IF(N(K2066)=0,"– no spend","⚠ add to Campaigns tab")))</f>
        <v>✓</v>
      </c>
      <c r="V2066" s="83" t="n">
        <f aca="false">IF(K2066="","",K2066*IF(Settings!$B$22=Settings!$C$6,1,IF(Settings!$B$22="USD",1/INDEX(Settings!$B$29:$B$40,MONTH(A2066)),INDEX(Settings!$B$29:$B$40,MONTH(A2066)))))</f>
        <v>36.1</v>
      </c>
    </row>
    <row r="2067" customFormat="false" ht="15" hidden="false" customHeight="false" outlineLevel="0" collapsed="false">
      <c r="A2067" s="81" t="n">
        <v>46304</v>
      </c>
      <c r="B2067" s="81" t="n">
        <v>46304</v>
      </c>
      <c r="C2067" s="82" t="s">
        <v>181</v>
      </c>
      <c r="D2067" s="82" t="s">
        <v>530</v>
      </c>
      <c r="E2067" s="82" t="s">
        <v>529</v>
      </c>
      <c r="F2067" s="0" t="n">
        <v>1</v>
      </c>
      <c r="G2067" s="82" t="s">
        <v>524</v>
      </c>
      <c r="H2067" s="0" t="n">
        <v>9.37</v>
      </c>
      <c r="I2067" s="0" t="n">
        <v>10.32</v>
      </c>
      <c r="J2067" s="82" t="s">
        <v>528</v>
      </c>
      <c r="K2067" s="83" t="n">
        <v>9.37</v>
      </c>
      <c r="L2067" s="0" t="n">
        <v>618</v>
      </c>
      <c r="M2067" s="0" t="n">
        <v>526</v>
      </c>
      <c r="N2067" s="0" t="n">
        <v>1.174905</v>
      </c>
      <c r="O2067" s="0" t="n">
        <v>10</v>
      </c>
      <c r="P2067" s="0" t="n">
        <v>1</v>
      </c>
      <c r="Q2067" s="82" t="s">
        <v>527</v>
      </c>
      <c r="U2067" s="0" t="str">
        <f aca="false">IF(C2067="","",IF(COUNTIF(Campaigns!$A$7:$A$300,C2067)&gt;0,"✓",IF(N(K2067)=0,"– no spend","⚠ add to Campaigns tab")))</f>
        <v>✓</v>
      </c>
      <c r="V2067" s="83" t="n">
        <f aca="false">IF(K2067="","",K2067*IF(Settings!$B$22=Settings!$C$6,1,IF(Settings!$B$22="USD",1/INDEX(Settings!$B$29:$B$40,MONTH(A2067)),INDEX(Settings!$B$29:$B$40,MONTH(A2067)))))</f>
        <v>9.37</v>
      </c>
    </row>
    <row r="2068" customFormat="false" ht="15" hidden="false" customHeight="false" outlineLevel="0" collapsed="false">
      <c r="A2068" s="81" t="n">
        <v>46305</v>
      </c>
      <c r="B2068" s="81" t="n">
        <v>46305</v>
      </c>
      <c r="C2068" s="82" t="s">
        <v>177</v>
      </c>
      <c r="D2068" s="82" t="s">
        <v>530</v>
      </c>
      <c r="E2068" s="82" t="s">
        <v>529</v>
      </c>
      <c r="F2068" s="0" t="n">
        <v>4</v>
      </c>
      <c r="G2068" s="82" t="s">
        <v>524</v>
      </c>
      <c r="H2068" s="0" t="n">
        <v>5.2575</v>
      </c>
      <c r="I2068" s="0" t="n">
        <v>20.65</v>
      </c>
      <c r="J2068" s="82" t="s">
        <v>528</v>
      </c>
      <c r="K2068" s="83" t="n">
        <v>21.03</v>
      </c>
      <c r="L2068" s="0" t="n">
        <v>2118</v>
      </c>
      <c r="M2068" s="0" t="n">
        <v>1768</v>
      </c>
      <c r="N2068" s="0" t="n">
        <v>1.197964</v>
      </c>
      <c r="O2068" s="0" t="n">
        <v>25</v>
      </c>
      <c r="P2068" s="0" t="n">
        <v>4</v>
      </c>
      <c r="Q2068" s="82" t="s">
        <v>527</v>
      </c>
      <c r="U2068" s="0" t="str">
        <f aca="false">IF(C2068="","",IF(COUNTIF(Campaigns!$A$7:$A$300,C2068)&gt;0,"✓",IF(N(K2068)=0,"– no spend","⚠ add to Campaigns tab")))</f>
        <v>✓</v>
      </c>
      <c r="V2068" s="83" t="n">
        <f aca="false">IF(K2068="","",K2068*IF(Settings!$B$22=Settings!$C$6,1,IF(Settings!$B$22="USD",1/INDEX(Settings!$B$29:$B$40,MONTH(A2068)),INDEX(Settings!$B$29:$B$40,MONTH(A2068)))))</f>
        <v>21.03</v>
      </c>
    </row>
    <row r="2069" customFormat="false" ht="15" hidden="false" customHeight="false" outlineLevel="0" collapsed="false">
      <c r="A2069" s="81" t="n">
        <v>46305</v>
      </c>
      <c r="B2069" s="81" t="n">
        <v>46305</v>
      </c>
      <c r="C2069" s="82" t="s">
        <v>180</v>
      </c>
      <c r="D2069" s="82" t="s">
        <v>530</v>
      </c>
      <c r="E2069" s="82" t="s">
        <v>529</v>
      </c>
      <c r="F2069" s="0" t="n">
        <v>1</v>
      </c>
      <c r="G2069" s="82" t="s">
        <v>524</v>
      </c>
      <c r="H2069" s="0" t="n">
        <v>8.71</v>
      </c>
      <c r="I2069" s="0" t="n">
        <v>10.32</v>
      </c>
      <c r="J2069" s="82" t="s">
        <v>528</v>
      </c>
      <c r="K2069" s="83" t="n">
        <v>8.71</v>
      </c>
      <c r="L2069" s="0" t="n">
        <v>614</v>
      </c>
      <c r="M2069" s="0" t="n">
        <v>534</v>
      </c>
      <c r="N2069" s="0" t="n">
        <v>1.149813</v>
      </c>
      <c r="O2069" s="0" t="n">
        <v>9</v>
      </c>
      <c r="P2069" s="0" t="n">
        <v>2</v>
      </c>
      <c r="Q2069" s="82" t="s">
        <v>527</v>
      </c>
      <c r="U2069" s="0" t="str">
        <f aca="false">IF(C2069="","",IF(COUNTIF(Campaigns!$A$7:$A$300,C2069)&gt;0,"✓",IF(N(K2069)=0,"– no spend","⚠ add to Campaigns tab")))</f>
        <v>✓</v>
      </c>
      <c r="V2069" s="83" t="n">
        <f aca="false">IF(K2069="","",K2069*IF(Settings!$B$22=Settings!$C$6,1,IF(Settings!$B$22="USD",1/INDEX(Settings!$B$29:$B$40,MONTH(A2069)),INDEX(Settings!$B$29:$B$40,MONTH(A2069)))))</f>
        <v>8.71</v>
      </c>
    </row>
    <row r="2070" customFormat="false" ht="15" hidden="false" customHeight="false" outlineLevel="0" collapsed="false">
      <c r="A2070" s="81" t="n">
        <v>46305</v>
      </c>
      <c r="B2070" s="81" t="n">
        <v>46305</v>
      </c>
      <c r="C2070" s="82" t="s">
        <v>172</v>
      </c>
      <c r="D2070" s="82" t="s">
        <v>530</v>
      </c>
      <c r="E2070" s="82" t="s">
        <v>529</v>
      </c>
      <c r="F2070" s="0" t="n">
        <v>2</v>
      </c>
      <c r="G2070" s="82" t="s">
        <v>524</v>
      </c>
      <c r="H2070" s="0" t="n">
        <v>7.375</v>
      </c>
      <c r="I2070" s="0" t="n">
        <v>20.65</v>
      </c>
      <c r="J2070" s="82" t="s">
        <v>528</v>
      </c>
      <c r="K2070" s="83" t="n">
        <v>14.75</v>
      </c>
      <c r="L2070" s="0" t="n">
        <v>334</v>
      </c>
      <c r="M2070" s="0" t="n">
        <v>305</v>
      </c>
      <c r="N2070" s="0" t="n">
        <v>1.095082</v>
      </c>
      <c r="O2070" s="0" t="n">
        <v>18</v>
      </c>
      <c r="P2070" s="0" t="n">
        <v>2</v>
      </c>
      <c r="Q2070" s="82" t="s">
        <v>527</v>
      </c>
      <c r="U2070" s="0" t="str">
        <f aca="false">IF(C2070="","",IF(COUNTIF(Campaigns!$A$7:$A$300,C2070)&gt;0,"✓",IF(N(K2070)=0,"– no spend","⚠ add to Campaigns tab")))</f>
        <v>✓</v>
      </c>
      <c r="V2070" s="83" t="n">
        <f aca="false">IF(K2070="","",K2070*IF(Settings!$B$22=Settings!$C$6,1,IF(Settings!$B$22="USD",1/INDEX(Settings!$B$29:$B$40,MONTH(A2070)),INDEX(Settings!$B$29:$B$40,MONTH(A2070)))))</f>
        <v>14.75</v>
      </c>
    </row>
    <row r="2071" customFormat="false" ht="15" hidden="false" customHeight="false" outlineLevel="0" collapsed="false">
      <c r="A2071" s="81" t="n">
        <v>46305</v>
      </c>
      <c r="B2071" s="81" t="n">
        <v>46305</v>
      </c>
      <c r="C2071" s="82" t="s">
        <v>173</v>
      </c>
      <c r="D2071" s="82" t="s">
        <v>530</v>
      </c>
      <c r="E2071" s="82" t="s">
        <v>529</v>
      </c>
      <c r="F2071" s="0" t="n">
        <v>3</v>
      </c>
      <c r="G2071" s="82" t="s">
        <v>524</v>
      </c>
      <c r="H2071" s="0" t="n">
        <v>6.71</v>
      </c>
      <c r="I2071" s="0" t="n">
        <v>25.65</v>
      </c>
      <c r="J2071" s="82" t="s">
        <v>528</v>
      </c>
      <c r="K2071" s="83" t="n">
        <v>20.13</v>
      </c>
      <c r="L2071" s="0" t="n">
        <v>502</v>
      </c>
      <c r="M2071" s="0" t="n">
        <v>464</v>
      </c>
      <c r="N2071" s="0" t="n">
        <v>1.081897</v>
      </c>
      <c r="O2071" s="0" t="n">
        <v>12</v>
      </c>
      <c r="P2071" s="0" t="n">
        <v>3</v>
      </c>
      <c r="Q2071" s="82" t="s">
        <v>527</v>
      </c>
      <c r="U2071" s="0" t="str">
        <f aca="false">IF(C2071="","",IF(COUNTIF(Campaigns!$A$7:$A$300,C2071)&gt;0,"✓",IF(N(K2071)=0,"– no spend","⚠ add to Campaigns tab")))</f>
        <v>✓</v>
      </c>
      <c r="V2071" s="83" t="n">
        <f aca="false">IF(K2071="","",K2071*IF(Settings!$B$22=Settings!$C$6,1,IF(Settings!$B$22="USD",1/INDEX(Settings!$B$29:$B$40,MONTH(A2071)),INDEX(Settings!$B$29:$B$40,MONTH(A2071)))))</f>
        <v>20.13</v>
      </c>
    </row>
    <row r="2072" customFormat="false" ht="15" hidden="false" customHeight="false" outlineLevel="0" collapsed="false">
      <c r="A2072" s="81" t="n">
        <v>46305</v>
      </c>
      <c r="B2072" s="81" t="n">
        <v>46305</v>
      </c>
      <c r="C2072" s="82" t="s">
        <v>178</v>
      </c>
      <c r="D2072" s="82" t="s">
        <v>530</v>
      </c>
      <c r="E2072" s="82" t="s">
        <v>529</v>
      </c>
      <c r="F2072" s="0" t="n">
        <v>1</v>
      </c>
      <c r="G2072" s="82" t="s">
        <v>524</v>
      </c>
      <c r="H2072" s="0" t="n">
        <v>25.97</v>
      </c>
      <c r="I2072" s="0" t="n">
        <v>15.48</v>
      </c>
      <c r="J2072" s="82" t="s">
        <v>528</v>
      </c>
      <c r="K2072" s="83" t="n">
        <v>25.97</v>
      </c>
      <c r="L2072" s="0" t="n">
        <v>389</v>
      </c>
      <c r="M2072" s="0" t="n">
        <v>347</v>
      </c>
      <c r="N2072" s="0" t="n">
        <v>1.121037</v>
      </c>
      <c r="O2072" s="0" t="n">
        <v>9</v>
      </c>
      <c r="P2072" s="0" t="n">
        <v>1</v>
      </c>
      <c r="Q2072" s="82" t="s">
        <v>527</v>
      </c>
      <c r="U2072" s="0" t="str">
        <f aca="false">IF(C2072="","",IF(COUNTIF(Campaigns!$A$7:$A$300,C2072)&gt;0,"✓",IF(N(K2072)=0,"– no spend","⚠ add to Campaigns tab")))</f>
        <v>✓</v>
      </c>
      <c r="V2072" s="83" t="n">
        <f aca="false">IF(K2072="","",K2072*IF(Settings!$B$22=Settings!$C$6,1,IF(Settings!$B$22="USD",1/INDEX(Settings!$B$29:$B$40,MONTH(A2072)),INDEX(Settings!$B$29:$B$40,MONTH(A2072)))))</f>
        <v>25.97</v>
      </c>
    </row>
    <row r="2073" customFormat="false" ht="15" hidden="false" customHeight="false" outlineLevel="0" collapsed="false">
      <c r="A2073" s="81" t="n">
        <v>46305</v>
      </c>
      <c r="B2073" s="81" t="n">
        <v>46305</v>
      </c>
      <c r="C2073" s="82" t="s">
        <v>176</v>
      </c>
      <c r="D2073" s="82" t="s">
        <v>530</v>
      </c>
      <c r="E2073" s="82" t="s">
        <v>529</v>
      </c>
      <c r="F2073" s="0" t="n">
        <v>1</v>
      </c>
      <c r="G2073" s="82" t="s">
        <v>524</v>
      </c>
      <c r="H2073" s="0" t="n">
        <v>9.01</v>
      </c>
      <c r="I2073" s="0" t="n">
        <v>10.32</v>
      </c>
      <c r="J2073" s="82" t="s">
        <v>528</v>
      </c>
      <c r="K2073" s="83" t="n">
        <v>9.01</v>
      </c>
      <c r="L2073" s="0" t="n">
        <v>247</v>
      </c>
      <c r="M2073" s="0" t="n">
        <v>234</v>
      </c>
      <c r="N2073" s="0" t="n">
        <v>1.055556</v>
      </c>
      <c r="O2073" s="0" t="n">
        <v>4</v>
      </c>
      <c r="P2073" s="0" t="n">
        <v>1</v>
      </c>
      <c r="Q2073" s="82" t="s">
        <v>527</v>
      </c>
      <c r="U2073" s="0" t="str">
        <f aca="false">IF(C2073="","",IF(COUNTIF(Campaigns!$A$7:$A$300,C2073)&gt;0,"✓",IF(N(K2073)=0,"– no spend","⚠ add to Campaigns tab")))</f>
        <v>✓</v>
      </c>
      <c r="V2073" s="83" t="n">
        <f aca="false">IF(K2073="","",K2073*IF(Settings!$B$22=Settings!$C$6,1,IF(Settings!$B$22="USD",1/INDEX(Settings!$B$29:$B$40,MONTH(A2073)),INDEX(Settings!$B$29:$B$40,MONTH(A2073)))))</f>
        <v>9.01</v>
      </c>
    </row>
    <row r="2074" customFormat="false" ht="15" hidden="false" customHeight="false" outlineLevel="0" collapsed="false">
      <c r="A2074" s="81" t="n">
        <v>46305</v>
      </c>
      <c r="B2074" s="81" t="n">
        <v>46305</v>
      </c>
      <c r="C2074" s="82" t="s">
        <v>184</v>
      </c>
      <c r="D2074" s="82" t="s">
        <v>530</v>
      </c>
      <c r="E2074" s="82" t="s">
        <v>532</v>
      </c>
      <c r="F2074" s="0" t="n">
        <v>22</v>
      </c>
      <c r="G2074" s="82" t="s">
        <v>535</v>
      </c>
      <c r="H2074" s="0" t="n">
        <v>0.16863636</v>
      </c>
      <c r="I2074" s="82" t="s">
        <v>525</v>
      </c>
      <c r="J2074" s="82" t="s">
        <v>526</v>
      </c>
      <c r="K2074" s="83" t="n">
        <v>3.71</v>
      </c>
      <c r="L2074" s="0" t="n">
        <v>431</v>
      </c>
      <c r="M2074" s="0" t="n">
        <v>430</v>
      </c>
      <c r="N2074" s="0" t="n">
        <v>1.002326</v>
      </c>
      <c r="O2074" s="0" t="n">
        <v>20</v>
      </c>
      <c r="Q2074" s="82" t="s">
        <v>527</v>
      </c>
      <c r="U2074" s="0" t="str">
        <f aca="false">IF(C2074="","",IF(COUNTIF(Campaigns!$A$7:$A$300,C2074)&gt;0,"✓",IF(N(K2074)=0,"– no spend","⚠ add to Campaigns tab")))</f>
        <v>✓</v>
      </c>
      <c r="V2074" s="83" t="n">
        <f aca="false">IF(K2074="","",K2074*IF(Settings!$B$22=Settings!$C$6,1,IF(Settings!$B$22="USD",1/INDEX(Settings!$B$29:$B$40,MONTH(A2074)),INDEX(Settings!$B$29:$B$40,MONTH(A2074)))))</f>
        <v>3.71</v>
      </c>
    </row>
    <row r="2075" customFormat="false" ht="15" hidden="false" customHeight="false" outlineLevel="0" collapsed="false">
      <c r="A2075" s="81" t="n">
        <v>46305</v>
      </c>
      <c r="B2075" s="81" t="n">
        <v>46305</v>
      </c>
      <c r="C2075" s="82" t="s">
        <v>169</v>
      </c>
      <c r="D2075" s="82" t="s">
        <v>530</v>
      </c>
      <c r="E2075" s="82" t="s">
        <v>529</v>
      </c>
      <c r="I2075" s="0" t="n">
        <v>41.29</v>
      </c>
      <c r="J2075" s="82" t="s">
        <v>528</v>
      </c>
      <c r="K2075" s="83" t="n">
        <v>32.1</v>
      </c>
      <c r="L2075" s="0" t="n">
        <v>2163</v>
      </c>
      <c r="M2075" s="0" t="n">
        <v>1634</v>
      </c>
      <c r="N2075" s="0" t="n">
        <v>1.323745</v>
      </c>
      <c r="O2075" s="0" t="n">
        <v>28</v>
      </c>
      <c r="Q2075" s="82" t="s">
        <v>527</v>
      </c>
      <c r="U2075" s="0" t="str">
        <f aca="false">IF(C2075="","",IF(COUNTIF(Campaigns!$A$7:$A$300,C2075)&gt;0,"✓",IF(N(K2075)=0,"– no spend","⚠ add to Campaigns tab")))</f>
        <v>✓</v>
      </c>
      <c r="V2075" s="83" t="n">
        <f aca="false">IF(K2075="","",K2075*IF(Settings!$B$22=Settings!$C$6,1,IF(Settings!$B$22="USD",1/INDEX(Settings!$B$29:$B$40,MONTH(A2075)),INDEX(Settings!$B$29:$B$40,MONTH(A2075)))))</f>
        <v>32.1</v>
      </c>
    </row>
    <row r="2076" customFormat="false" ht="15" hidden="false" customHeight="false" outlineLevel="0" collapsed="false">
      <c r="A2076" s="81" t="n">
        <v>46305</v>
      </c>
      <c r="B2076" s="81" t="n">
        <v>46305</v>
      </c>
      <c r="C2076" s="82" t="s">
        <v>181</v>
      </c>
      <c r="D2076" s="82" t="s">
        <v>530</v>
      </c>
      <c r="E2076" s="82" t="s">
        <v>529</v>
      </c>
      <c r="F2076" s="0" t="n">
        <v>1</v>
      </c>
      <c r="G2076" s="82" t="s">
        <v>524</v>
      </c>
      <c r="H2076" s="0" t="n">
        <v>12.06</v>
      </c>
      <c r="I2076" s="0" t="n">
        <v>10.32</v>
      </c>
      <c r="J2076" s="82" t="s">
        <v>528</v>
      </c>
      <c r="K2076" s="83" t="n">
        <v>12.06</v>
      </c>
      <c r="L2076" s="0" t="n">
        <v>918</v>
      </c>
      <c r="M2076" s="0" t="n">
        <v>798</v>
      </c>
      <c r="N2076" s="0" t="n">
        <v>1.150376</v>
      </c>
      <c r="O2076" s="0" t="n">
        <v>4</v>
      </c>
      <c r="P2076" s="0" t="n">
        <v>1</v>
      </c>
      <c r="Q2076" s="82" t="s">
        <v>527</v>
      </c>
      <c r="U2076" s="0" t="str">
        <f aca="false">IF(C2076="","",IF(COUNTIF(Campaigns!$A$7:$A$300,C2076)&gt;0,"✓",IF(N(K2076)=0,"– no spend","⚠ add to Campaigns tab")))</f>
        <v>✓</v>
      </c>
      <c r="V2076" s="83" t="n">
        <f aca="false">IF(K2076="","",K2076*IF(Settings!$B$22=Settings!$C$6,1,IF(Settings!$B$22="USD",1/INDEX(Settings!$B$29:$B$40,MONTH(A2076)),INDEX(Settings!$B$29:$B$40,MONTH(A2076)))))</f>
        <v>12.06</v>
      </c>
    </row>
    <row r="2077" customFormat="false" ht="15" hidden="false" customHeight="false" outlineLevel="0" collapsed="false">
      <c r="A2077" s="81" t="n">
        <v>46306</v>
      </c>
      <c r="B2077" s="81" t="n">
        <v>46306</v>
      </c>
      <c r="C2077" s="82" t="s">
        <v>177</v>
      </c>
      <c r="D2077" s="82" t="s">
        <v>530</v>
      </c>
      <c r="E2077" s="82" t="s">
        <v>529</v>
      </c>
      <c r="F2077" s="0" t="n">
        <v>8</v>
      </c>
      <c r="G2077" s="82" t="s">
        <v>524</v>
      </c>
      <c r="H2077" s="0" t="n">
        <v>2.8775</v>
      </c>
      <c r="I2077" s="0" t="n">
        <v>20.65</v>
      </c>
      <c r="J2077" s="82" t="s">
        <v>528</v>
      </c>
      <c r="K2077" s="83" t="n">
        <v>23.02</v>
      </c>
      <c r="L2077" s="0" t="n">
        <v>2624</v>
      </c>
      <c r="M2077" s="0" t="n">
        <v>2135</v>
      </c>
      <c r="N2077" s="0" t="n">
        <v>1.22904</v>
      </c>
      <c r="O2077" s="0" t="n">
        <v>37</v>
      </c>
      <c r="P2077" s="0" t="n">
        <v>9</v>
      </c>
      <c r="Q2077" s="82" t="s">
        <v>527</v>
      </c>
      <c r="U2077" s="0" t="str">
        <f aca="false">IF(C2077="","",IF(COUNTIF(Campaigns!$A$7:$A$300,C2077)&gt;0,"✓",IF(N(K2077)=0,"– no spend","⚠ add to Campaigns tab")))</f>
        <v>✓</v>
      </c>
      <c r="V2077" s="83" t="n">
        <f aca="false">IF(K2077="","",K2077*IF(Settings!$B$22=Settings!$C$6,1,IF(Settings!$B$22="USD",1/INDEX(Settings!$B$29:$B$40,MONTH(A2077)),INDEX(Settings!$B$29:$B$40,MONTH(A2077)))))</f>
        <v>23.02</v>
      </c>
    </row>
    <row r="2078" customFormat="false" ht="15" hidden="false" customHeight="false" outlineLevel="0" collapsed="false">
      <c r="A2078" s="81" t="n">
        <v>46306</v>
      </c>
      <c r="B2078" s="81" t="n">
        <v>46306</v>
      </c>
      <c r="C2078" s="82" t="s">
        <v>180</v>
      </c>
      <c r="D2078" s="82" t="s">
        <v>530</v>
      </c>
      <c r="E2078" s="82" t="s">
        <v>529</v>
      </c>
      <c r="F2078" s="0" t="n">
        <v>2</v>
      </c>
      <c r="G2078" s="82" t="s">
        <v>524</v>
      </c>
      <c r="H2078" s="0" t="n">
        <v>6.085</v>
      </c>
      <c r="I2078" s="0" t="n">
        <v>10.32</v>
      </c>
      <c r="J2078" s="82" t="s">
        <v>528</v>
      </c>
      <c r="K2078" s="83" t="n">
        <v>12.17</v>
      </c>
      <c r="L2078" s="0" t="n">
        <v>947</v>
      </c>
      <c r="M2078" s="0" t="n">
        <v>801</v>
      </c>
      <c r="N2078" s="0" t="n">
        <v>1.182272</v>
      </c>
      <c r="O2078" s="0" t="n">
        <v>16</v>
      </c>
      <c r="P2078" s="0" t="n">
        <v>2</v>
      </c>
      <c r="Q2078" s="82" t="s">
        <v>527</v>
      </c>
      <c r="U2078" s="0" t="str">
        <f aca="false">IF(C2078="","",IF(COUNTIF(Campaigns!$A$7:$A$300,C2078)&gt;0,"✓",IF(N(K2078)=0,"– no spend","⚠ add to Campaigns tab")))</f>
        <v>✓</v>
      </c>
      <c r="V2078" s="83" t="n">
        <f aca="false">IF(K2078="","",K2078*IF(Settings!$B$22=Settings!$C$6,1,IF(Settings!$B$22="USD",1/INDEX(Settings!$B$29:$B$40,MONTH(A2078)),INDEX(Settings!$B$29:$B$40,MONTH(A2078)))))</f>
        <v>12.17</v>
      </c>
    </row>
    <row r="2079" customFormat="false" ht="15" hidden="false" customHeight="false" outlineLevel="0" collapsed="false">
      <c r="A2079" s="81" t="n">
        <v>46306</v>
      </c>
      <c r="B2079" s="81" t="n">
        <v>46306</v>
      </c>
      <c r="C2079" s="82" t="s">
        <v>172</v>
      </c>
      <c r="D2079" s="82" t="s">
        <v>530</v>
      </c>
      <c r="E2079" s="82" t="s">
        <v>529</v>
      </c>
      <c r="F2079" s="0" t="n">
        <v>2</v>
      </c>
      <c r="G2079" s="82" t="s">
        <v>524</v>
      </c>
      <c r="H2079" s="0" t="n">
        <v>11.675</v>
      </c>
      <c r="I2079" s="0" t="n">
        <v>20.65</v>
      </c>
      <c r="J2079" s="82" t="s">
        <v>528</v>
      </c>
      <c r="K2079" s="83" t="n">
        <v>23.35</v>
      </c>
      <c r="L2079" s="0" t="n">
        <v>494</v>
      </c>
      <c r="M2079" s="0" t="n">
        <v>443</v>
      </c>
      <c r="N2079" s="0" t="n">
        <v>1.115124</v>
      </c>
      <c r="O2079" s="0" t="n">
        <v>9</v>
      </c>
      <c r="P2079" s="0" t="n">
        <v>2</v>
      </c>
      <c r="Q2079" s="82" t="s">
        <v>527</v>
      </c>
      <c r="U2079" s="0" t="str">
        <f aca="false">IF(C2079="","",IF(COUNTIF(Campaigns!$A$7:$A$300,C2079)&gt;0,"✓",IF(N(K2079)=0,"– no spend","⚠ add to Campaigns tab")))</f>
        <v>✓</v>
      </c>
      <c r="V2079" s="83" t="n">
        <f aca="false">IF(K2079="","",K2079*IF(Settings!$B$22=Settings!$C$6,1,IF(Settings!$B$22="USD",1/INDEX(Settings!$B$29:$B$40,MONTH(A2079)),INDEX(Settings!$B$29:$B$40,MONTH(A2079)))))</f>
        <v>23.35</v>
      </c>
    </row>
    <row r="2080" customFormat="false" ht="15" hidden="false" customHeight="false" outlineLevel="0" collapsed="false">
      <c r="A2080" s="81" t="n">
        <v>46306</v>
      </c>
      <c r="B2080" s="81" t="n">
        <v>46306</v>
      </c>
      <c r="C2080" s="82" t="s">
        <v>173</v>
      </c>
      <c r="D2080" s="82" t="s">
        <v>530</v>
      </c>
      <c r="E2080" s="82" t="s">
        <v>529</v>
      </c>
      <c r="F2080" s="0" t="n">
        <v>2</v>
      </c>
      <c r="G2080" s="82" t="s">
        <v>524</v>
      </c>
      <c r="H2080" s="0" t="n">
        <v>17.17</v>
      </c>
      <c r="I2080" s="0" t="n">
        <v>25.65</v>
      </c>
      <c r="J2080" s="82" t="s">
        <v>528</v>
      </c>
      <c r="K2080" s="83" t="n">
        <v>34.34</v>
      </c>
      <c r="L2080" s="0" t="n">
        <v>602</v>
      </c>
      <c r="M2080" s="0" t="n">
        <v>533</v>
      </c>
      <c r="N2080" s="0" t="n">
        <v>1.129456</v>
      </c>
      <c r="O2080" s="0" t="n">
        <v>12</v>
      </c>
      <c r="P2080" s="0" t="n">
        <v>2</v>
      </c>
      <c r="Q2080" s="82" t="s">
        <v>527</v>
      </c>
      <c r="U2080" s="0" t="str">
        <f aca="false">IF(C2080="","",IF(COUNTIF(Campaigns!$A$7:$A$300,C2080)&gt;0,"✓",IF(N(K2080)=0,"– no spend","⚠ add to Campaigns tab")))</f>
        <v>✓</v>
      </c>
      <c r="V2080" s="83" t="n">
        <f aca="false">IF(K2080="","",K2080*IF(Settings!$B$22=Settings!$C$6,1,IF(Settings!$B$22="USD",1/INDEX(Settings!$B$29:$B$40,MONTH(A2080)),INDEX(Settings!$B$29:$B$40,MONTH(A2080)))))</f>
        <v>34.34</v>
      </c>
    </row>
    <row r="2081" customFormat="false" ht="15" hidden="false" customHeight="false" outlineLevel="0" collapsed="false">
      <c r="A2081" s="81" t="n">
        <v>46306</v>
      </c>
      <c r="B2081" s="81" t="n">
        <v>46306</v>
      </c>
      <c r="C2081" s="82" t="s">
        <v>178</v>
      </c>
      <c r="D2081" s="82" t="s">
        <v>530</v>
      </c>
      <c r="E2081" s="82" t="s">
        <v>529</v>
      </c>
      <c r="F2081" s="0" t="n">
        <v>3</v>
      </c>
      <c r="G2081" s="82" t="s">
        <v>524</v>
      </c>
      <c r="H2081" s="0" t="n">
        <v>7.76666667</v>
      </c>
      <c r="I2081" s="0" t="n">
        <v>15.48</v>
      </c>
      <c r="J2081" s="82" t="s">
        <v>528</v>
      </c>
      <c r="K2081" s="83" t="n">
        <v>23.3</v>
      </c>
      <c r="L2081" s="0" t="n">
        <v>377</v>
      </c>
      <c r="M2081" s="0" t="n">
        <v>343</v>
      </c>
      <c r="N2081" s="0" t="n">
        <v>1.099125</v>
      </c>
      <c r="O2081" s="0" t="n">
        <v>11</v>
      </c>
      <c r="P2081" s="0" t="n">
        <v>3</v>
      </c>
      <c r="Q2081" s="82" t="s">
        <v>527</v>
      </c>
      <c r="U2081" s="0" t="str">
        <f aca="false">IF(C2081="","",IF(COUNTIF(Campaigns!$A$7:$A$300,C2081)&gt;0,"✓",IF(N(K2081)=0,"– no spend","⚠ add to Campaigns tab")))</f>
        <v>✓</v>
      </c>
      <c r="V2081" s="83" t="n">
        <f aca="false">IF(K2081="","",K2081*IF(Settings!$B$22=Settings!$C$6,1,IF(Settings!$B$22="USD",1/INDEX(Settings!$B$29:$B$40,MONTH(A2081)),INDEX(Settings!$B$29:$B$40,MONTH(A2081)))))</f>
        <v>23.3</v>
      </c>
    </row>
    <row r="2082" customFormat="false" ht="15" hidden="false" customHeight="false" outlineLevel="0" collapsed="false">
      <c r="A2082" s="81" t="n">
        <v>46306</v>
      </c>
      <c r="B2082" s="81" t="n">
        <v>46306</v>
      </c>
      <c r="C2082" s="82" t="s">
        <v>176</v>
      </c>
      <c r="D2082" s="82" t="s">
        <v>530</v>
      </c>
      <c r="E2082" s="82" t="s">
        <v>529</v>
      </c>
      <c r="I2082" s="0" t="n">
        <v>10.32</v>
      </c>
      <c r="J2082" s="82" t="s">
        <v>528</v>
      </c>
      <c r="K2082" s="83" t="n">
        <v>12.98</v>
      </c>
      <c r="L2082" s="0" t="n">
        <v>380</v>
      </c>
      <c r="M2082" s="0" t="n">
        <v>343</v>
      </c>
      <c r="N2082" s="0" t="n">
        <v>1.107872</v>
      </c>
      <c r="O2082" s="0" t="n">
        <v>8</v>
      </c>
      <c r="Q2082" s="82" t="s">
        <v>527</v>
      </c>
      <c r="U2082" s="0" t="str">
        <f aca="false">IF(C2082="","",IF(COUNTIF(Campaigns!$A$7:$A$300,C2082)&gt;0,"✓",IF(N(K2082)=0,"– no spend","⚠ add to Campaigns tab")))</f>
        <v>✓</v>
      </c>
      <c r="V2082" s="83" t="n">
        <f aca="false">IF(K2082="","",K2082*IF(Settings!$B$22=Settings!$C$6,1,IF(Settings!$B$22="USD",1/INDEX(Settings!$B$29:$B$40,MONTH(A2082)),INDEX(Settings!$B$29:$B$40,MONTH(A2082)))))</f>
        <v>12.98</v>
      </c>
    </row>
    <row r="2083" customFormat="false" ht="15" hidden="false" customHeight="false" outlineLevel="0" collapsed="false">
      <c r="A2083" s="81" t="n">
        <v>46306</v>
      </c>
      <c r="B2083" s="81" t="n">
        <v>46306</v>
      </c>
      <c r="C2083" s="82" t="s">
        <v>184</v>
      </c>
      <c r="D2083" s="82" t="s">
        <v>530</v>
      </c>
      <c r="E2083" s="82" t="s">
        <v>532</v>
      </c>
      <c r="F2083" s="0" t="n">
        <v>29</v>
      </c>
      <c r="G2083" s="82" t="s">
        <v>535</v>
      </c>
      <c r="H2083" s="0" t="n">
        <v>0.24137931</v>
      </c>
      <c r="I2083" s="82" t="s">
        <v>525</v>
      </c>
      <c r="J2083" s="82" t="s">
        <v>526</v>
      </c>
      <c r="K2083" s="83" t="n">
        <v>7</v>
      </c>
      <c r="L2083" s="0" t="n">
        <v>868</v>
      </c>
      <c r="M2083" s="0" t="n">
        <v>863</v>
      </c>
      <c r="N2083" s="0" t="n">
        <v>1.005794</v>
      </c>
      <c r="O2083" s="0" t="n">
        <v>28</v>
      </c>
      <c r="Q2083" s="82" t="s">
        <v>527</v>
      </c>
      <c r="U2083" s="0" t="str">
        <f aca="false">IF(C2083="","",IF(COUNTIF(Campaigns!$A$7:$A$300,C2083)&gt;0,"✓",IF(N(K2083)=0,"– no spend","⚠ add to Campaigns tab")))</f>
        <v>✓</v>
      </c>
      <c r="V2083" s="83" t="n">
        <f aca="false">IF(K2083="","",K2083*IF(Settings!$B$22=Settings!$C$6,1,IF(Settings!$B$22="USD",1/INDEX(Settings!$B$29:$B$40,MONTH(A2083)),INDEX(Settings!$B$29:$B$40,MONTH(A2083)))))</f>
        <v>7</v>
      </c>
    </row>
    <row r="2084" customFormat="false" ht="15" hidden="false" customHeight="false" outlineLevel="0" collapsed="false">
      <c r="A2084" s="81" t="n">
        <v>46306</v>
      </c>
      <c r="B2084" s="81" t="n">
        <v>46306</v>
      </c>
      <c r="C2084" s="82" t="s">
        <v>169</v>
      </c>
      <c r="D2084" s="82" t="s">
        <v>530</v>
      </c>
      <c r="E2084" s="82" t="s">
        <v>529</v>
      </c>
      <c r="F2084" s="0" t="n">
        <v>5</v>
      </c>
      <c r="G2084" s="82" t="s">
        <v>531</v>
      </c>
      <c r="H2084" s="0" t="n">
        <v>10.652</v>
      </c>
      <c r="I2084" s="0" t="n">
        <v>41.29</v>
      </c>
      <c r="J2084" s="82" t="s">
        <v>528</v>
      </c>
      <c r="K2084" s="83" t="n">
        <v>53.26</v>
      </c>
      <c r="L2084" s="0" t="n">
        <v>3669</v>
      </c>
      <c r="M2084" s="0" t="n">
        <v>2383</v>
      </c>
      <c r="N2084" s="0" t="n">
        <v>1.539656</v>
      </c>
      <c r="O2084" s="0" t="n">
        <v>45</v>
      </c>
      <c r="P2084" s="0" t="n">
        <v>5</v>
      </c>
      <c r="Q2084" s="82" t="s">
        <v>527</v>
      </c>
      <c r="U2084" s="0" t="str">
        <f aca="false">IF(C2084="","",IF(COUNTIF(Campaigns!$A$7:$A$300,C2084)&gt;0,"✓",IF(N(K2084)=0,"– no spend","⚠ add to Campaigns tab")))</f>
        <v>✓</v>
      </c>
      <c r="V2084" s="83" t="n">
        <f aca="false">IF(K2084="","",K2084*IF(Settings!$B$22=Settings!$C$6,1,IF(Settings!$B$22="USD",1/INDEX(Settings!$B$29:$B$40,MONTH(A2084)),INDEX(Settings!$B$29:$B$40,MONTH(A2084)))))</f>
        <v>53.26</v>
      </c>
    </row>
    <row r="2085" customFormat="false" ht="15" hidden="false" customHeight="false" outlineLevel="0" collapsed="false">
      <c r="A2085" s="81" t="n">
        <v>46306</v>
      </c>
      <c r="B2085" s="81" t="n">
        <v>46306</v>
      </c>
      <c r="C2085" s="82" t="s">
        <v>181</v>
      </c>
      <c r="D2085" s="82" t="s">
        <v>530</v>
      </c>
      <c r="E2085" s="82" t="s">
        <v>529</v>
      </c>
      <c r="I2085" s="0" t="n">
        <v>10.32</v>
      </c>
      <c r="J2085" s="82" t="s">
        <v>528</v>
      </c>
      <c r="K2085" s="83" t="n">
        <v>11.67</v>
      </c>
      <c r="L2085" s="0" t="n">
        <v>854</v>
      </c>
      <c r="M2085" s="0" t="n">
        <v>734</v>
      </c>
      <c r="N2085" s="0" t="n">
        <v>1.163488</v>
      </c>
      <c r="O2085" s="0" t="n">
        <v>7</v>
      </c>
      <c r="Q2085" s="82" t="s">
        <v>527</v>
      </c>
      <c r="U2085" s="0" t="str">
        <f aca="false">IF(C2085="","",IF(COUNTIF(Campaigns!$A$7:$A$300,C2085)&gt;0,"✓",IF(N(K2085)=0,"– no spend","⚠ add to Campaigns tab")))</f>
        <v>✓</v>
      </c>
      <c r="V2085" s="83" t="n">
        <f aca="false">IF(K2085="","",K2085*IF(Settings!$B$22=Settings!$C$6,1,IF(Settings!$B$22="USD",1/INDEX(Settings!$B$29:$B$40,MONTH(A2085)),INDEX(Settings!$B$29:$B$40,MONTH(A2085)))))</f>
        <v>11.67</v>
      </c>
    </row>
    <row r="2086" customFormat="false" ht="15" hidden="false" customHeight="false" outlineLevel="0" collapsed="false">
      <c r="A2086" s="81" t="n">
        <v>46307</v>
      </c>
      <c r="B2086" s="81" t="n">
        <v>46307</v>
      </c>
      <c r="C2086" s="82" t="s">
        <v>177</v>
      </c>
      <c r="D2086" s="82" t="s">
        <v>530</v>
      </c>
      <c r="E2086" s="82" t="s">
        <v>529</v>
      </c>
      <c r="F2086" s="0" t="n">
        <v>4</v>
      </c>
      <c r="G2086" s="82" t="s">
        <v>524</v>
      </c>
      <c r="H2086" s="0" t="n">
        <v>5.2725</v>
      </c>
      <c r="I2086" s="0" t="n">
        <v>20.65</v>
      </c>
      <c r="J2086" s="82" t="s">
        <v>528</v>
      </c>
      <c r="K2086" s="83" t="n">
        <v>21.09</v>
      </c>
      <c r="L2086" s="0" t="n">
        <v>2372</v>
      </c>
      <c r="M2086" s="0" t="n">
        <v>1938</v>
      </c>
      <c r="N2086" s="0" t="n">
        <v>1.223942</v>
      </c>
      <c r="O2086" s="0" t="n">
        <v>20</v>
      </c>
      <c r="P2086" s="0" t="n">
        <v>5</v>
      </c>
      <c r="Q2086" s="82" t="s">
        <v>527</v>
      </c>
      <c r="U2086" s="0" t="str">
        <f aca="false">IF(C2086="","",IF(COUNTIF(Campaigns!$A$7:$A$300,C2086)&gt;0,"✓",IF(N(K2086)=0,"– no spend","⚠ add to Campaigns tab")))</f>
        <v>✓</v>
      </c>
      <c r="V2086" s="83" t="n">
        <f aca="false">IF(K2086="","",K2086*IF(Settings!$B$22=Settings!$C$6,1,IF(Settings!$B$22="USD",1/INDEX(Settings!$B$29:$B$40,MONTH(A2086)),INDEX(Settings!$B$29:$B$40,MONTH(A2086)))))</f>
        <v>21.09</v>
      </c>
    </row>
    <row r="2087" customFormat="false" ht="15" hidden="false" customHeight="false" outlineLevel="0" collapsed="false">
      <c r="A2087" s="81" t="n">
        <v>46307</v>
      </c>
      <c r="B2087" s="81" t="n">
        <v>46307</v>
      </c>
      <c r="C2087" s="82" t="s">
        <v>180</v>
      </c>
      <c r="D2087" s="82" t="s">
        <v>530</v>
      </c>
      <c r="E2087" s="82" t="s">
        <v>529</v>
      </c>
      <c r="F2087" s="0" t="n">
        <v>3</v>
      </c>
      <c r="G2087" s="82" t="s">
        <v>524</v>
      </c>
      <c r="H2087" s="0" t="n">
        <v>3.56666667</v>
      </c>
      <c r="I2087" s="0" t="n">
        <v>10.32</v>
      </c>
      <c r="J2087" s="82" t="s">
        <v>528</v>
      </c>
      <c r="K2087" s="83" t="n">
        <v>10.7</v>
      </c>
      <c r="L2087" s="0" t="n">
        <v>801</v>
      </c>
      <c r="M2087" s="0" t="n">
        <v>713</v>
      </c>
      <c r="N2087" s="0" t="n">
        <v>1.123422</v>
      </c>
      <c r="O2087" s="0" t="n">
        <v>10</v>
      </c>
      <c r="P2087" s="0" t="n">
        <v>3</v>
      </c>
      <c r="Q2087" s="82" t="s">
        <v>527</v>
      </c>
      <c r="U2087" s="0" t="str">
        <f aca="false">IF(C2087="","",IF(COUNTIF(Campaigns!$A$7:$A$300,C2087)&gt;0,"✓",IF(N(K2087)=0,"– no spend","⚠ add to Campaigns tab")))</f>
        <v>✓</v>
      </c>
      <c r="V2087" s="83" t="n">
        <f aca="false">IF(K2087="","",K2087*IF(Settings!$B$22=Settings!$C$6,1,IF(Settings!$B$22="USD",1/INDEX(Settings!$B$29:$B$40,MONTH(A2087)),INDEX(Settings!$B$29:$B$40,MONTH(A2087)))))</f>
        <v>10.7</v>
      </c>
    </row>
    <row r="2088" customFormat="false" ht="15" hidden="false" customHeight="false" outlineLevel="0" collapsed="false">
      <c r="A2088" s="81" t="n">
        <v>46307</v>
      </c>
      <c r="B2088" s="81" t="n">
        <v>46307</v>
      </c>
      <c r="C2088" s="82" t="s">
        <v>172</v>
      </c>
      <c r="D2088" s="82" t="s">
        <v>530</v>
      </c>
      <c r="E2088" s="82" t="s">
        <v>529</v>
      </c>
      <c r="F2088" s="0" t="n">
        <v>2</v>
      </c>
      <c r="G2088" s="82" t="s">
        <v>524</v>
      </c>
      <c r="H2088" s="0" t="n">
        <v>13.065</v>
      </c>
      <c r="I2088" s="0" t="n">
        <v>20.65</v>
      </c>
      <c r="J2088" s="82" t="s">
        <v>528</v>
      </c>
      <c r="K2088" s="83" t="n">
        <v>26.13</v>
      </c>
      <c r="L2088" s="0" t="n">
        <v>594</v>
      </c>
      <c r="M2088" s="0" t="n">
        <v>517</v>
      </c>
      <c r="N2088" s="0" t="n">
        <v>1.148936</v>
      </c>
      <c r="O2088" s="0" t="n">
        <v>19</v>
      </c>
      <c r="P2088" s="0" t="n">
        <v>2</v>
      </c>
      <c r="Q2088" s="82" t="s">
        <v>527</v>
      </c>
      <c r="U2088" s="0" t="str">
        <f aca="false">IF(C2088="","",IF(COUNTIF(Campaigns!$A$7:$A$300,C2088)&gt;0,"✓",IF(N(K2088)=0,"– no spend","⚠ add to Campaigns tab")))</f>
        <v>✓</v>
      </c>
      <c r="V2088" s="83" t="n">
        <f aca="false">IF(K2088="","",K2088*IF(Settings!$B$22=Settings!$C$6,1,IF(Settings!$B$22="USD",1/INDEX(Settings!$B$29:$B$40,MONTH(A2088)),INDEX(Settings!$B$29:$B$40,MONTH(A2088)))))</f>
        <v>26.13</v>
      </c>
    </row>
    <row r="2089" customFormat="false" ht="15" hidden="false" customHeight="false" outlineLevel="0" collapsed="false">
      <c r="A2089" s="81" t="n">
        <v>46307</v>
      </c>
      <c r="B2089" s="81" t="n">
        <v>46307</v>
      </c>
      <c r="C2089" s="82" t="s">
        <v>173</v>
      </c>
      <c r="D2089" s="82" t="s">
        <v>530</v>
      </c>
      <c r="E2089" s="82" t="s">
        <v>529</v>
      </c>
      <c r="F2089" s="0" t="n">
        <v>1</v>
      </c>
      <c r="G2089" s="82" t="s">
        <v>524</v>
      </c>
      <c r="H2089" s="0" t="n">
        <v>33.34</v>
      </c>
      <c r="I2089" s="0" t="n">
        <v>25.65</v>
      </c>
      <c r="J2089" s="82" t="s">
        <v>528</v>
      </c>
      <c r="K2089" s="83" t="n">
        <v>33.34</v>
      </c>
      <c r="L2089" s="0" t="n">
        <v>778</v>
      </c>
      <c r="M2089" s="0" t="n">
        <v>693</v>
      </c>
      <c r="N2089" s="0" t="n">
        <v>1.122655</v>
      </c>
      <c r="O2089" s="0" t="n">
        <v>13</v>
      </c>
      <c r="P2089" s="0" t="n">
        <v>1</v>
      </c>
      <c r="Q2089" s="82" t="s">
        <v>527</v>
      </c>
      <c r="U2089" s="0" t="str">
        <f aca="false">IF(C2089="","",IF(COUNTIF(Campaigns!$A$7:$A$300,C2089)&gt;0,"✓",IF(N(K2089)=0,"– no spend","⚠ add to Campaigns tab")))</f>
        <v>✓</v>
      </c>
      <c r="V2089" s="83" t="n">
        <f aca="false">IF(K2089="","",K2089*IF(Settings!$B$22=Settings!$C$6,1,IF(Settings!$B$22="USD",1/INDEX(Settings!$B$29:$B$40,MONTH(A2089)),INDEX(Settings!$B$29:$B$40,MONTH(A2089)))))</f>
        <v>33.34</v>
      </c>
    </row>
    <row r="2090" customFormat="false" ht="15" hidden="false" customHeight="false" outlineLevel="0" collapsed="false">
      <c r="A2090" s="81" t="n">
        <v>46307</v>
      </c>
      <c r="B2090" s="81" t="n">
        <v>46307</v>
      </c>
      <c r="C2090" s="82" t="s">
        <v>178</v>
      </c>
      <c r="D2090" s="82" t="s">
        <v>530</v>
      </c>
      <c r="E2090" s="82" t="s">
        <v>529</v>
      </c>
      <c r="F2090" s="0" t="n">
        <v>3</v>
      </c>
      <c r="G2090" s="82" t="s">
        <v>524</v>
      </c>
      <c r="H2090" s="0" t="n">
        <v>6.53666667</v>
      </c>
      <c r="I2090" s="0" t="n">
        <v>15.48</v>
      </c>
      <c r="J2090" s="82" t="s">
        <v>528</v>
      </c>
      <c r="K2090" s="83" t="n">
        <v>19.61</v>
      </c>
      <c r="L2090" s="0" t="n">
        <v>305</v>
      </c>
      <c r="M2090" s="0" t="n">
        <v>283</v>
      </c>
      <c r="N2090" s="0" t="n">
        <v>1.077739</v>
      </c>
      <c r="O2090" s="0" t="n">
        <v>11</v>
      </c>
      <c r="P2090" s="0" t="n">
        <v>3</v>
      </c>
      <c r="Q2090" s="82" t="s">
        <v>527</v>
      </c>
      <c r="U2090" s="0" t="str">
        <f aca="false">IF(C2090="","",IF(COUNTIF(Campaigns!$A$7:$A$300,C2090)&gt;0,"✓",IF(N(K2090)=0,"– no spend","⚠ add to Campaigns tab")))</f>
        <v>✓</v>
      </c>
      <c r="V2090" s="83" t="n">
        <f aca="false">IF(K2090="","",K2090*IF(Settings!$B$22=Settings!$C$6,1,IF(Settings!$B$22="USD",1/INDEX(Settings!$B$29:$B$40,MONTH(A2090)),INDEX(Settings!$B$29:$B$40,MONTH(A2090)))))</f>
        <v>19.61</v>
      </c>
    </row>
    <row r="2091" customFormat="false" ht="15" hidden="false" customHeight="false" outlineLevel="0" collapsed="false">
      <c r="A2091" s="81" t="n">
        <v>46307</v>
      </c>
      <c r="B2091" s="81" t="n">
        <v>46307</v>
      </c>
      <c r="C2091" s="82" t="s">
        <v>176</v>
      </c>
      <c r="D2091" s="82" t="s">
        <v>530</v>
      </c>
      <c r="E2091" s="82" t="s">
        <v>529</v>
      </c>
      <c r="F2091" s="0" t="n">
        <v>2</v>
      </c>
      <c r="G2091" s="82" t="s">
        <v>524</v>
      </c>
      <c r="H2091" s="0" t="n">
        <v>6.235</v>
      </c>
      <c r="I2091" s="0" t="n">
        <v>10.32</v>
      </c>
      <c r="J2091" s="82" t="s">
        <v>528</v>
      </c>
      <c r="K2091" s="83" t="n">
        <v>12.47</v>
      </c>
      <c r="L2091" s="0" t="n">
        <v>336</v>
      </c>
      <c r="M2091" s="0" t="n">
        <v>301</v>
      </c>
      <c r="N2091" s="0" t="n">
        <v>1.116279</v>
      </c>
      <c r="O2091" s="0" t="n">
        <v>6</v>
      </c>
      <c r="P2091" s="0" t="n">
        <v>2</v>
      </c>
      <c r="Q2091" s="82" t="s">
        <v>527</v>
      </c>
      <c r="U2091" s="0" t="str">
        <f aca="false">IF(C2091="","",IF(COUNTIF(Campaigns!$A$7:$A$300,C2091)&gt;0,"✓",IF(N(K2091)=0,"– no spend","⚠ add to Campaigns tab")))</f>
        <v>✓</v>
      </c>
      <c r="V2091" s="83" t="n">
        <f aca="false">IF(K2091="","",K2091*IF(Settings!$B$22=Settings!$C$6,1,IF(Settings!$B$22="USD",1/INDEX(Settings!$B$29:$B$40,MONTH(A2091)),INDEX(Settings!$B$29:$B$40,MONTH(A2091)))))</f>
        <v>12.47</v>
      </c>
    </row>
    <row r="2092" customFormat="false" ht="15" hidden="false" customHeight="false" outlineLevel="0" collapsed="false">
      <c r="A2092" s="81" t="n">
        <v>46307</v>
      </c>
      <c r="B2092" s="81" t="n">
        <v>46307</v>
      </c>
      <c r="C2092" s="82" t="s">
        <v>184</v>
      </c>
      <c r="D2092" s="82" t="s">
        <v>530</v>
      </c>
      <c r="E2092" s="82" t="s">
        <v>532</v>
      </c>
      <c r="F2092" s="0" t="n">
        <v>51</v>
      </c>
      <c r="G2092" s="82" t="s">
        <v>535</v>
      </c>
      <c r="H2092" s="0" t="n">
        <v>0.1327451</v>
      </c>
      <c r="I2092" s="82" t="s">
        <v>525</v>
      </c>
      <c r="J2092" s="82" t="s">
        <v>526</v>
      </c>
      <c r="K2092" s="83" t="n">
        <v>6.77</v>
      </c>
      <c r="L2092" s="0" t="n">
        <v>778</v>
      </c>
      <c r="M2092" s="0" t="n">
        <v>778</v>
      </c>
      <c r="N2092" s="0" t="n">
        <v>1</v>
      </c>
      <c r="O2092" s="0" t="n">
        <v>51</v>
      </c>
      <c r="Q2092" s="82" t="s">
        <v>527</v>
      </c>
      <c r="U2092" s="0" t="str">
        <f aca="false">IF(C2092="","",IF(COUNTIF(Campaigns!$A$7:$A$300,C2092)&gt;0,"✓",IF(N(K2092)=0,"– no spend","⚠ add to Campaigns tab")))</f>
        <v>✓</v>
      </c>
      <c r="V2092" s="83" t="n">
        <f aca="false">IF(K2092="","",K2092*IF(Settings!$B$22=Settings!$C$6,1,IF(Settings!$B$22="USD",1/INDEX(Settings!$B$29:$B$40,MONTH(A2092)),INDEX(Settings!$B$29:$B$40,MONTH(A2092)))))</f>
        <v>6.77</v>
      </c>
    </row>
    <row r="2093" customFormat="false" ht="15" hidden="false" customHeight="false" outlineLevel="0" collapsed="false">
      <c r="A2093" s="81" t="n">
        <v>46307</v>
      </c>
      <c r="B2093" s="81" t="n">
        <v>46307</v>
      </c>
      <c r="C2093" s="82" t="s">
        <v>169</v>
      </c>
      <c r="D2093" s="82" t="s">
        <v>530</v>
      </c>
      <c r="E2093" s="82" t="s">
        <v>529</v>
      </c>
      <c r="F2093" s="0" t="n">
        <v>3</v>
      </c>
      <c r="G2093" s="82" t="s">
        <v>531</v>
      </c>
      <c r="H2093" s="0" t="n">
        <v>12.58666667</v>
      </c>
      <c r="I2093" s="0" t="n">
        <v>41.29</v>
      </c>
      <c r="J2093" s="82" t="s">
        <v>528</v>
      </c>
      <c r="K2093" s="83" t="n">
        <v>37.76</v>
      </c>
      <c r="L2093" s="0" t="n">
        <v>3358</v>
      </c>
      <c r="M2093" s="0" t="n">
        <v>2246</v>
      </c>
      <c r="N2093" s="0" t="n">
        <v>1.495102</v>
      </c>
      <c r="O2093" s="0" t="n">
        <v>31</v>
      </c>
      <c r="P2093" s="0" t="n">
        <v>3</v>
      </c>
      <c r="Q2093" s="82" t="s">
        <v>527</v>
      </c>
      <c r="U2093" s="0" t="str">
        <f aca="false">IF(C2093="","",IF(COUNTIF(Campaigns!$A$7:$A$300,C2093)&gt;0,"✓",IF(N(K2093)=0,"– no spend","⚠ add to Campaigns tab")))</f>
        <v>✓</v>
      </c>
      <c r="V2093" s="83" t="n">
        <f aca="false">IF(K2093="","",K2093*IF(Settings!$B$22=Settings!$C$6,1,IF(Settings!$B$22="USD",1/INDEX(Settings!$B$29:$B$40,MONTH(A2093)),INDEX(Settings!$B$29:$B$40,MONTH(A2093)))))</f>
        <v>37.76</v>
      </c>
    </row>
    <row r="2094" customFormat="false" ht="15" hidden="false" customHeight="false" outlineLevel="0" collapsed="false">
      <c r="A2094" s="81" t="n">
        <v>46307</v>
      </c>
      <c r="B2094" s="81" t="n">
        <v>46307</v>
      </c>
      <c r="C2094" s="82" t="s">
        <v>181</v>
      </c>
      <c r="D2094" s="82" t="s">
        <v>530</v>
      </c>
      <c r="E2094" s="82" t="s">
        <v>529</v>
      </c>
      <c r="I2094" s="0" t="n">
        <v>10.32</v>
      </c>
      <c r="J2094" s="82" t="s">
        <v>528</v>
      </c>
      <c r="K2094" s="83" t="n">
        <v>9.78</v>
      </c>
      <c r="L2094" s="0" t="n">
        <v>634</v>
      </c>
      <c r="M2094" s="0" t="n">
        <v>542</v>
      </c>
      <c r="N2094" s="0" t="n">
        <v>1.169742</v>
      </c>
      <c r="O2094" s="0" t="n">
        <v>7</v>
      </c>
      <c r="Q2094" s="82" t="s">
        <v>527</v>
      </c>
      <c r="U2094" s="0" t="str">
        <f aca="false">IF(C2094="","",IF(COUNTIF(Campaigns!$A$7:$A$300,C2094)&gt;0,"✓",IF(N(K2094)=0,"– no spend","⚠ add to Campaigns tab")))</f>
        <v>✓</v>
      </c>
      <c r="V2094" s="83" t="n">
        <f aca="false">IF(K2094="","",K2094*IF(Settings!$B$22=Settings!$C$6,1,IF(Settings!$B$22="USD",1/INDEX(Settings!$B$29:$B$40,MONTH(A2094)),INDEX(Settings!$B$29:$B$40,MONTH(A2094)))))</f>
        <v>9.78</v>
      </c>
    </row>
    <row r="2095" customFormat="false" ht="15" hidden="false" customHeight="false" outlineLevel="0" collapsed="false">
      <c r="U2095" s="0" t="str">
        <f aca="false">IF(C2095="","",IF(COUNTIF(Campaigns!$A$7:$A$300,C2095)&gt;0,"✓",IF(N(K2095)=0,"– no spend","⚠ add to Campaigns tab")))</f>
        <v/>
      </c>
      <c r="V2095" s="83" t="str">
        <f aca="false">IF(K2095="","",K2095*IF(Settings!$B$22=Settings!$C$6,1,IF(Settings!$B$22="USD",1/INDEX(Settings!$B$29:$B$40,MONTH(A2095)),INDEX(Settings!$B$29:$B$40,MONTH(A2095)))))</f>
        <v/>
      </c>
    </row>
    <row r="2096" customFormat="false" ht="15" hidden="false" customHeight="false" outlineLevel="0" collapsed="false">
      <c r="U2096" s="0" t="str">
        <f aca="false">IF(C2096="","",IF(COUNTIF(Campaigns!$A$7:$A$300,C2096)&gt;0,"✓",IF(N(K2096)=0,"– no spend","⚠ add to Campaigns tab")))</f>
        <v/>
      </c>
      <c r="V2096" s="83" t="str">
        <f aca="false">IF(K2096="","",K2096*IF(Settings!$B$22=Settings!$C$6,1,IF(Settings!$B$22="USD",1/INDEX(Settings!$B$29:$B$40,MONTH(A2096)),INDEX(Settings!$B$29:$B$40,MONTH(A2096)))))</f>
        <v/>
      </c>
    </row>
    <row r="2097" customFormat="false" ht="15" hidden="false" customHeight="false" outlineLevel="0" collapsed="false">
      <c r="U2097" s="0" t="str">
        <f aca="false">IF(C2097="","",IF(COUNTIF(Campaigns!$A$7:$A$300,C2097)&gt;0,"✓",IF(N(K2097)=0,"– no spend","⚠ add to Campaigns tab")))</f>
        <v/>
      </c>
      <c r="V2097" s="83" t="str">
        <f aca="false">IF(K2097="","",K2097*IF(Settings!$B$22=Settings!$C$6,1,IF(Settings!$B$22="USD",1/INDEX(Settings!$B$29:$B$40,MONTH(A2097)),INDEX(Settings!$B$29:$B$40,MONTH(A2097)))))</f>
        <v/>
      </c>
    </row>
    <row r="2098" customFormat="false" ht="15" hidden="false" customHeight="false" outlineLevel="0" collapsed="false">
      <c r="U2098" s="0" t="str">
        <f aca="false">IF(C2098="","",IF(COUNTIF(Campaigns!$A$7:$A$300,C2098)&gt;0,"✓",IF(N(K2098)=0,"– no spend","⚠ add to Campaigns tab")))</f>
        <v/>
      </c>
      <c r="V2098" s="83" t="str">
        <f aca="false">IF(K2098="","",K2098*IF(Settings!$B$22=Settings!$C$6,1,IF(Settings!$B$22="USD",1/INDEX(Settings!$B$29:$B$40,MONTH(A2098)),INDEX(Settings!$B$29:$B$40,MONTH(A2098)))))</f>
        <v/>
      </c>
    </row>
    <row r="2099" customFormat="false" ht="15" hidden="false" customHeight="false" outlineLevel="0" collapsed="false">
      <c r="U2099" s="0" t="str">
        <f aca="false">IF(C2099="","",IF(COUNTIF(Campaigns!$A$7:$A$300,C2099)&gt;0,"✓",IF(N(K2099)=0,"– no spend","⚠ add to Campaigns tab")))</f>
        <v/>
      </c>
      <c r="V2099" s="83" t="str">
        <f aca="false">IF(K2099="","",K2099*IF(Settings!$B$22=Settings!$C$6,1,IF(Settings!$B$22="USD",1/INDEX(Settings!$B$29:$B$40,MONTH(A2099)),INDEX(Settings!$B$29:$B$40,MONTH(A2099)))))</f>
        <v/>
      </c>
    </row>
    <row r="2100" customFormat="false" ht="15" hidden="false" customHeight="false" outlineLevel="0" collapsed="false">
      <c r="U2100" s="0" t="str">
        <f aca="false">IF(C2100="","",IF(COUNTIF(Campaigns!$A$7:$A$300,C2100)&gt;0,"✓",IF(N(K2100)=0,"– no spend","⚠ add to Campaigns tab")))</f>
        <v/>
      </c>
      <c r="V2100" s="83" t="str">
        <f aca="false">IF(K2100="","",K2100*IF(Settings!$B$22=Settings!$C$6,1,IF(Settings!$B$22="USD",1/INDEX(Settings!$B$29:$B$40,MONTH(A2100)),INDEX(Settings!$B$29:$B$40,MONTH(A2100)))))</f>
        <v/>
      </c>
    </row>
    <row r="2101" customFormat="false" ht="15" hidden="false" customHeight="false" outlineLevel="0" collapsed="false">
      <c r="U2101" s="0" t="str">
        <f aca="false">IF(C2101="","",IF(COUNTIF(Campaigns!$A$7:$A$300,C2101)&gt;0,"✓",IF(N(K2101)=0,"– no spend","⚠ add to Campaigns tab")))</f>
        <v/>
      </c>
      <c r="V2101" s="83" t="str">
        <f aca="false">IF(K2101="","",K2101*IF(Settings!$B$22=Settings!$C$6,1,IF(Settings!$B$22="USD",1/INDEX(Settings!$B$29:$B$40,MONTH(A2101)),INDEX(Settings!$B$29:$B$40,MONTH(A2101)))))</f>
        <v/>
      </c>
    </row>
    <row r="2102" customFormat="false" ht="15" hidden="false" customHeight="false" outlineLevel="0" collapsed="false">
      <c r="U2102" s="0" t="str">
        <f aca="false">IF(C2102="","",IF(COUNTIF(Campaigns!$A$7:$A$300,C2102)&gt;0,"✓",IF(N(K2102)=0,"– no spend","⚠ add to Campaigns tab")))</f>
        <v/>
      </c>
      <c r="V2102" s="83" t="str">
        <f aca="false">IF(K2102="","",K2102*IF(Settings!$B$22=Settings!$C$6,1,IF(Settings!$B$22="USD",1/INDEX(Settings!$B$29:$B$40,MONTH(A2102)),INDEX(Settings!$B$29:$B$40,MONTH(A2102)))))</f>
        <v/>
      </c>
    </row>
    <row r="2103" customFormat="false" ht="15" hidden="false" customHeight="false" outlineLevel="0" collapsed="false">
      <c r="U2103" s="0" t="str">
        <f aca="false">IF(C2103="","",IF(COUNTIF(Campaigns!$A$7:$A$300,C2103)&gt;0,"✓",IF(N(K2103)=0,"– no spend","⚠ add to Campaigns tab")))</f>
        <v/>
      </c>
      <c r="V2103" s="83" t="str">
        <f aca="false">IF(K2103="","",K2103*IF(Settings!$B$22=Settings!$C$6,1,IF(Settings!$B$22="USD",1/INDEX(Settings!$B$29:$B$40,MONTH(A2103)),INDEX(Settings!$B$29:$B$40,MONTH(A2103)))))</f>
        <v/>
      </c>
    </row>
    <row r="2104" customFormat="false" ht="15" hidden="false" customHeight="false" outlineLevel="0" collapsed="false">
      <c r="U2104" s="0" t="str">
        <f aca="false">IF(C2104="","",IF(COUNTIF(Campaigns!$A$7:$A$300,C2104)&gt;0,"✓",IF(N(K2104)=0,"– no spend","⚠ add to Campaigns tab")))</f>
        <v/>
      </c>
      <c r="V2104" s="83" t="str">
        <f aca="false">IF(K2104="","",K2104*IF(Settings!$B$22=Settings!$C$6,1,IF(Settings!$B$22="USD",1/INDEX(Settings!$B$29:$B$40,MONTH(A2104)),INDEX(Settings!$B$29:$B$40,MONTH(A2104)))))</f>
        <v/>
      </c>
    </row>
    <row r="2105" customFormat="false" ht="15" hidden="false" customHeight="false" outlineLevel="0" collapsed="false">
      <c r="U2105" s="0" t="str">
        <f aca="false">IF(C2105="","",IF(COUNTIF(Campaigns!$A$7:$A$300,C2105)&gt;0,"✓",IF(N(K2105)=0,"– no spend","⚠ add to Campaigns tab")))</f>
        <v/>
      </c>
      <c r="V2105" s="83" t="str">
        <f aca="false">IF(K2105="","",K2105*IF(Settings!$B$22=Settings!$C$6,1,IF(Settings!$B$22="USD",1/INDEX(Settings!$B$29:$B$40,MONTH(A2105)),INDEX(Settings!$B$29:$B$40,MONTH(A2105)))))</f>
        <v/>
      </c>
    </row>
    <row r="2106" customFormat="false" ht="15" hidden="false" customHeight="false" outlineLevel="0" collapsed="false">
      <c r="U2106" s="0" t="str">
        <f aca="false">IF(C2106="","",IF(COUNTIF(Campaigns!$A$7:$A$300,C2106)&gt;0,"✓",IF(N(K2106)=0,"– no spend","⚠ add to Campaigns tab")))</f>
        <v/>
      </c>
      <c r="V2106" s="83" t="str">
        <f aca="false">IF(K2106="","",K2106*IF(Settings!$B$22=Settings!$C$6,1,IF(Settings!$B$22="USD",1/INDEX(Settings!$B$29:$B$40,MONTH(A2106)),INDEX(Settings!$B$29:$B$40,MONTH(A2106)))))</f>
        <v/>
      </c>
    </row>
    <row r="2107" customFormat="false" ht="15" hidden="false" customHeight="false" outlineLevel="0" collapsed="false">
      <c r="U2107" s="0" t="str">
        <f aca="false">IF(C2107="","",IF(COUNTIF(Campaigns!$A$7:$A$300,C2107)&gt;0,"✓",IF(N(K2107)=0,"– no spend","⚠ add to Campaigns tab")))</f>
        <v/>
      </c>
      <c r="V2107" s="83" t="str">
        <f aca="false">IF(K2107="","",K2107*IF(Settings!$B$22=Settings!$C$6,1,IF(Settings!$B$22="USD",1/INDEX(Settings!$B$29:$B$40,MONTH(A2107)),INDEX(Settings!$B$29:$B$40,MONTH(A2107)))))</f>
        <v/>
      </c>
    </row>
    <row r="2108" customFormat="false" ht="15" hidden="false" customHeight="false" outlineLevel="0" collapsed="false">
      <c r="U2108" s="0" t="str">
        <f aca="false">IF(C2108="","",IF(COUNTIF(Campaigns!$A$7:$A$300,C2108)&gt;0,"✓",IF(N(K2108)=0,"– no spend","⚠ add to Campaigns tab")))</f>
        <v/>
      </c>
      <c r="V2108" s="83" t="str">
        <f aca="false">IF(K2108="","",K2108*IF(Settings!$B$22=Settings!$C$6,1,IF(Settings!$B$22="USD",1/INDEX(Settings!$B$29:$B$40,MONTH(A2108)),INDEX(Settings!$B$29:$B$40,MONTH(A2108)))))</f>
        <v/>
      </c>
    </row>
    <row r="2109" customFormat="false" ht="15" hidden="false" customHeight="false" outlineLevel="0" collapsed="false">
      <c r="U2109" s="0" t="str">
        <f aca="false">IF(C2109="","",IF(COUNTIF(Campaigns!$A$7:$A$300,C2109)&gt;0,"✓",IF(N(K2109)=0,"– no spend","⚠ add to Campaigns tab")))</f>
        <v/>
      </c>
      <c r="V2109" s="83" t="str">
        <f aca="false">IF(K2109="","",K2109*IF(Settings!$B$22=Settings!$C$6,1,IF(Settings!$B$22="USD",1/INDEX(Settings!$B$29:$B$40,MONTH(A2109)),INDEX(Settings!$B$29:$B$40,MONTH(A2109)))))</f>
        <v/>
      </c>
    </row>
    <row r="2110" customFormat="false" ht="15" hidden="false" customHeight="false" outlineLevel="0" collapsed="false">
      <c r="U2110" s="0" t="str">
        <f aca="false">IF(C2110="","",IF(COUNTIF(Campaigns!$A$7:$A$300,C2110)&gt;0,"✓",IF(N(K2110)=0,"– no spend","⚠ add to Campaigns tab")))</f>
        <v/>
      </c>
      <c r="V2110" s="83" t="str">
        <f aca="false">IF(K2110="","",K2110*IF(Settings!$B$22=Settings!$C$6,1,IF(Settings!$B$22="USD",1/INDEX(Settings!$B$29:$B$40,MONTH(A2110)),INDEX(Settings!$B$29:$B$40,MONTH(A2110)))))</f>
        <v/>
      </c>
    </row>
    <row r="2111" customFormat="false" ht="15" hidden="false" customHeight="false" outlineLevel="0" collapsed="false">
      <c r="U2111" s="0" t="str">
        <f aca="false">IF(C2111="","",IF(COUNTIF(Campaigns!$A$7:$A$300,C2111)&gt;0,"✓",IF(N(K2111)=0,"– no spend","⚠ add to Campaigns tab")))</f>
        <v/>
      </c>
      <c r="V2111" s="83" t="str">
        <f aca="false">IF(K2111="","",K2111*IF(Settings!$B$22=Settings!$C$6,1,IF(Settings!$B$22="USD",1/INDEX(Settings!$B$29:$B$40,MONTH(A2111)),INDEX(Settings!$B$29:$B$40,MONTH(A2111)))))</f>
        <v/>
      </c>
    </row>
    <row r="2112" customFormat="false" ht="15" hidden="false" customHeight="false" outlineLevel="0" collapsed="false">
      <c r="U2112" s="0" t="str">
        <f aca="false">IF(C2112="","",IF(COUNTIF(Campaigns!$A$7:$A$300,C2112)&gt;0,"✓",IF(N(K2112)=0,"– no spend","⚠ add to Campaigns tab")))</f>
        <v/>
      </c>
      <c r="V2112" s="83" t="str">
        <f aca="false">IF(K2112="","",K2112*IF(Settings!$B$22=Settings!$C$6,1,IF(Settings!$B$22="USD",1/INDEX(Settings!$B$29:$B$40,MONTH(A2112)),INDEX(Settings!$B$29:$B$40,MONTH(A2112)))))</f>
        <v/>
      </c>
    </row>
    <row r="2113" customFormat="false" ht="15" hidden="false" customHeight="false" outlineLevel="0" collapsed="false">
      <c r="U2113" s="0" t="str">
        <f aca="false">IF(C2113="","",IF(COUNTIF(Campaigns!$A$7:$A$300,C2113)&gt;0,"✓",IF(N(K2113)=0,"– no spend","⚠ add to Campaigns tab")))</f>
        <v/>
      </c>
      <c r="V2113" s="83" t="str">
        <f aca="false">IF(K2113="","",K2113*IF(Settings!$B$22=Settings!$C$6,1,IF(Settings!$B$22="USD",1/INDEX(Settings!$B$29:$B$40,MONTH(A2113)),INDEX(Settings!$B$29:$B$40,MONTH(A2113)))))</f>
        <v/>
      </c>
    </row>
    <row r="2114" customFormat="false" ht="15" hidden="false" customHeight="false" outlineLevel="0" collapsed="false">
      <c r="U2114" s="0" t="str">
        <f aca="false">IF(C2114="","",IF(COUNTIF(Campaigns!$A$7:$A$300,C2114)&gt;0,"✓",IF(N(K2114)=0,"– no spend","⚠ add to Campaigns tab")))</f>
        <v/>
      </c>
      <c r="V2114" s="83" t="str">
        <f aca="false">IF(K2114="","",K2114*IF(Settings!$B$22=Settings!$C$6,1,IF(Settings!$B$22="USD",1/INDEX(Settings!$B$29:$B$40,MONTH(A2114)),INDEX(Settings!$B$29:$B$40,MONTH(A2114)))))</f>
        <v/>
      </c>
    </row>
    <row r="2115" customFormat="false" ht="15" hidden="false" customHeight="false" outlineLevel="0" collapsed="false">
      <c r="U2115" s="0" t="str">
        <f aca="false">IF(C2115="","",IF(COUNTIF(Campaigns!$A$7:$A$300,C2115)&gt;0,"✓",IF(N(K2115)=0,"– no spend","⚠ add to Campaigns tab")))</f>
        <v/>
      </c>
      <c r="V2115" s="83" t="str">
        <f aca="false">IF(K2115="","",K2115*IF(Settings!$B$22=Settings!$C$6,1,IF(Settings!$B$22="USD",1/INDEX(Settings!$B$29:$B$40,MONTH(A2115)),INDEX(Settings!$B$29:$B$40,MONTH(A2115)))))</f>
        <v/>
      </c>
    </row>
    <row r="2116" customFormat="false" ht="15" hidden="false" customHeight="false" outlineLevel="0" collapsed="false">
      <c r="U2116" s="0" t="str">
        <f aca="false">IF(C2116="","",IF(COUNTIF(Campaigns!$A$7:$A$300,C2116)&gt;0,"✓",IF(N(K2116)=0,"– no spend","⚠ add to Campaigns tab")))</f>
        <v/>
      </c>
      <c r="V2116" s="83" t="str">
        <f aca="false">IF(K2116="","",K2116*IF(Settings!$B$22=Settings!$C$6,1,IF(Settings!$B$22="USD",1/INDEX(Settings!$B$29:$B$40,MONTH(A2116)),INDEX(Settings!$B$29:$B$40,MONTH(A2116)))))</f>
        <v/>
      </c>
    </row>
    <row r="2117" customFormat="false" ht="15" hidden="false" customHeight="false" outlineLevel="0" collapsed="false">
      <c r="U2117" s="0" t="str">
        <f aca="false">IF(C2117="","",IF(COUNTIF(Campaigns!$A$7:$A$300,C2117)&gt;0,"✓",IF(N(K2117)=0,"– no spend","⚠ add to Campaigns tab")))</f>
        <v/>
      </c>
      <c r="V2117" s="83" t="str">
        <f aca="false">IF(K2117="","",K2117*IF(Settings!$B$22=Settings!$C$6,1,IF(Settings!$B$22="USD",1/INDEX(Settings!$B$29:$B$40,MONTH(A2117)),INDEX(Settings!$B$29:$B$40,MONTH(A2117)))))</f>
        <v/>
      </c>
    </row>
    <row r="2118" customFormat="false" ht="15" hidden="false" customHeight="false" outlineLevel="0" collapsed="false">
      <c r="U2118" s="0" t="str">
        <f aca="false">IF(C2118="","",IF(COUNTIF(Campaigns!$A$7:$A$300,C2118)&gt;0,"✓",IF(N(K2118)=0,"– no spend","⚠ add to Campaigns tab")))</f>
        <v/>
      </c>
      <c r="V2118" s="83" t="str">
        <f aca="false">IF(K2118="","",K2118*IF(Settings!$B$22=Settings!$C$6,1,IF(Settings!$B$22="USD",1/INDEX(Settings!$B$29:$B$40,MONTH(A2118)),INDEX(Settings!$B$29:$B$40,MONTH(A2118)))))</f>
        <v/>
      </c>
    </row>
    <row r="2119" customFormat="false" ht="15" hidden="false" customHeight="false" outlineLevel="0" collapsed="false">
      <c r="U2119" s="0" t="str">
        <f aca="false">IF(C2119="","",IF(COUNTIF(Campaigns!$A$7:$A$300,C2119)&gt;0,"✓",IF(N(K2119)=0,"– no spend","⚠ add to Campaigns tab")))</f>
        <v/>
      </c>
      <c r="V2119" s="83" t="str">
        <f aca="false">IF(K2119="","",K2119*IF(Settings!$B$22=Settings!$C$6,1,IF(Settings!$B$22="USD",1/INDEX(Settings!$B$29:$B$40,MONTH(A2119)),INDEX(Settings!$B$29:$B$40,MONTH(A2119)))))</f>
        <v/>
      </c>
    </row>
    <row r="2120" customFormat="false" ht="15" hidden="false" customHeight="false" outlineLevel="0" collapsed="false">
      <c r="U2120" s="0" t="str">
        <f aca="false">IF(C2120="","",IF(COUNTIF(Campaigns!$A$7:$A$300,C2120)&gt;0,"✓",IF(N(K2120)=0,"– no spend","⚠ add to Campaigns tab")))</f>
        <v/>
      </c>
      <c r="V2120" s="83" t="str">
        <f aca="false">IF(K2120="","",K2120*IF(Settings!$B$22=Settings!$C$6,1,IF(Settings!$B$22="USD",1/INDEX(Settings!$B$29:$B$40,MONTH(A2120)),INDEX(Settings!$B$29:$B$40,MONTH(A2120)))))</f>
        <v/>
      </c>
    </row>
    <row r="2121" customFormat="false" ht="15" hidden="false" customHeight="false" outlineLevel="0" collapsed="false">
      <c r="U2121" s="0" t="str">
        <f aca="false">IF(C2121="","",IF(COUNTIF(Campaigns!$A$7:$A$300,C2121)&gt;0,"✓",IF(N(K2121)=0,"– no spend","⚠ add to Campaigns tab")))</f>
        <v/>
      </c>
      <c r="V2121" s="83" t="str">
        <f aca="false">IF(K2121="","",K2121*IF(Settings!$B$22=Settings!$C$6,1,IF(Settings!$B$22="USD",1/INDEX(Settings!$B$29:$B$40,MONTH(A2121)),INDEX(Settings!$B$29:$B$40,MONTH(A2121)))))</f>
        <v/>
      </c>
    </row>
    <row r="2122" customFormat="false" ht="15" hidden="false" customHeight="false" outlineLevel="0" collapsed="false">
      <c r="U2122" s="0" t="str">
        <f aca="false">IF(C2122="","",IF(COUNTIF(Campaigns!$A$7:$A$300,C2122)&gt;0,"✓",IF(N(K2122)=0,"– no spend","⚠ add to Campaigns tab")))</f>
        <v/>
      </c>
      <c r="V2122" s="83" t="str">
        <f aca="false">IF(K2122="","",K2122*IF(Settings!$B$22=Settings!$C$6,1,IF(Settings!$B$22="USD",1/INDEX(Settings!$B$29:$B$40,MONTH(A2122)),INDEX(Settings!$B$29:$B$40,MONTH(A2122)))))</f>
        <v/>
      </c>
    </row>
    <row r="2123" customFormat="false" ht="15" hidden="false" customHeight="false" outlineLevel="0" collapsed="false">
      <c r="U2123" s="0" t="str">
        <f aca="false">IF(C2123="","",IF(COUNTIF(Campaigns!$A$7:$A$300,C2123)&gt;0,"✓",IF(N(K2123)=0,"– no spend","⚠ add to Campaigns tab")))</f>
        <v/>
      </c>
      <c r="V2123" s="83" t="str">
        <f aca="false">IF(K2123="","",K2123*IF(Settings!$B$22=Settings!$C$6,1,IF(Settings!$B$22="USD",1/INDEX(Settings!$B$29:$B$40,MONTH(A2123)),INDEX(Settings!$B$29:$B$40,MONTH(A2123)))))</f>
        <v/>
      </c>
    </row>
    <row r="2124" customFormat="false" ht="15" hidden="false" customHeight="false" outlineLevel="0" collapsed="false">
      <c r="U2124" s="0" t="str">
        <f aca="false">IF(C2124="","",IF(COUNTIF(Campaigns!$A$7:$A$300,C2124)&gt;0,"✓",IF(N(K2124)=0,"– no spend","⚠ add to Campaigns tab")))</f>
        <v/>
      </c>
      <c r="V2124" s="83" t="str">
        <f aca="false">IF(K2124="","",K2124*IF(Settings!$B$22=Settings!$C$6,1,IF(Settings!$B$22="USD",1/INDEX(Settings!$B$29:$B$40,MONTH(A2124)),INDEX(Settings!$B$29:$B$40,MONTH(A2124)))))</f>
        <v/>
      </c>
    </row>
    <row r="2125" customFormat="false" ht="15" hidden="false" customHeight="false" outlineLevel="0" collapsed="false">
      <c r="U2125" s="0" t="str">
        <f aca="false">IF(C2125="","",IF(COUNTIF(Campaigns!$A$7:$A$300,C2125)&gt;0,"✓",IF(N(K2125)=0,"– no spend","⚠ add to Campaigns tab")))</f>
        <v/>
      </c>
      <c r="V2125" s="83" t="str">
        <f aca="false">IF(K2125="","",K2125*IF(Settings!$B$22=Settings!$C$6,1,IF(Settings!$B$22="USD",1/INDEX(Settings!$B$29:$B$40,MONTH(A2125)),INDEX(Settings!$B$29:$B$40,MONTH(A2125)))))</f>
        <v/>
      </c>
    </row>
    <row r="2126" customFormat="false" ht="15" hidden="false" customHeight="false" outlineLevel="0" collapsed="false">
      <c r="U2126" s="0" t="str">
        <f aca="false">IF(C2126="","",IF(COUNTIF(Campaigns!$A$7:$A$300,C2126)&gt;0,"✓",IF(N(K2126)=0,"– no spend","⚠ add to Campaigns tab")))</f>
        <v/>
      </c>
      <c r="V2126" s="83" t="str">
        <f aca="false">IF(K2126="","",K2126*IF(Settings!$B$22=Settings!$C$6,1,IF(Settings!$B$22="USD",1/INDEX(Settings!$B$29:$B$40,MONTH(A2126)),INDEX(Settings!$B$29:$B$40,MONTH(A2126)))))</f>
        <v/>
      </c>
    </row>
    <row r="2127" customFormat="false" ht="15" hidden="false" customHeight="false" outlineLevel="0" collapsed="false">
      <c r="U2127" s="0" t="str">
        <f aca="false">IF(C2127="","",IF(COUNTIF(Campaigns!$A$7:$A$300,C2127)&gt;0,"✓",IF(N(K2127)=0,"– no spend","⚠ add to Campaigns tab")))</f>
        <v/>
      </c>
      <c r="V2127" s="83" t="str">
        <f aca="false">IF(K2127="","",K2127*IF(Settings!$B$22=Settings!$C$6,1,IF(Settings!$B$22="USD",1/INDEX(Settings!$B$29:$B$40,MONTH(A2127)),INDEX(Settings!$B$29:$B$40,MONTH(A2127)))))</f>
        <v/>
      </c>
    </row>
    <row r="2128" customFormat="false" ht="15" hidden="false" customHeight="false" outlineLevel="0" collapsed="false">
      <c r="U2128" s="0" t="str">
        <f aca="false">IF(C2128="","",IF(COUNTIF(Campaigns!$A$7:$A$300,C2128)&gt;0,"✓",IF(N(K2128)=0,"– no spend","⚠ add to Campaigns tab")))</f>
        <v/>
      </c>
      <c r="V2128" s="83" t="str">
        <f aca="false">IF(K2128="","",K2128*IF(Settings!$B$22=Settings!$C$6,1,IF(Settings!$B$22="USD",1/INDEX(Settings!$B$29:$B$40,MONTH(A2128)),INDEX(Settings!$B$29:$B$40,MONTH(A2128)))))</f>
        <v/>
      </c>
    </row>
    <row r="2129" customFormat="false" ht="15" hidden="false" customHeight="false" outlineLevel="0" collapsed="false">
      <c r="U2129" s="0" t="str">
        <f aca="false">IF(C2129="","",IF(COUNTIF(Campaigns!$A$7:$A$300,C2129)&gt;0,"✓",IF(N(K2129)=0,"– no spend","⚠ add to Campaigns tab")))</f>
        <v/>
      </c>
      <c r="V2129" s="83" t="str">
        <f aca="false">IF(K2129="","",K2129*IF(Settings!$B$22=Settings!$C$6,1,IF(Settings!$B$22="USD",1/INDEX(Settings!$B$29:$B$40,MONTH(A2129)),INDEX(Settings!$B$29:$B$40,MONTH(A2129)))))</f>
        <v/>
      </c>
    </row>
    <row r="2130" customFormat="false" ht="15" hidden="false" customHeight="false" outlineLevel="0" collapsed="false">
      <c r="U2130" s="0" t="str">
        <f aca="false">IF(C2130="","",IF(COUNTIF(Campaigns!$A$7:$A$300,C2130)&gt;0,"✓",IF(N(K2130)=0,"– no spend","⚠ add to Campaigns tab")))</f>
        <v/>
      </c>
      <c r="V2130" s="83" t="str">
        <f aca="false">IF(K2130="","",K2130*IF(Settings!$B$22=Settings!$C$6,1,IF(Settings!$B$22="USD",1/INDEX(Settings!$B$29:$B$40,MONTH(A2130)),INDEX(Settings!$B$29:$B$40,MONTH(A2130)))))</f>
        <v/>
      </c>
    </row>
    <row r="2131" customFormat="false" ht="15" hidden="false" customHeight="false" outlineLevel="0" collapsed="false">
      <c r="U2131" s="0" t="str">
        <f aca="false">IF(C2131="","",IF(COUNTIF(Campaigns!$A$7:$A$300,C2131)&gt;0,"✓",IF(N(K2131)=0,"– no spend","⚠ add to Campaigns tab")))</f>
        <v/>
      </c>
      <c r="V2131" s="83" t="str">
        <f aca="false">IF(K2131="","",K2131*IF(Settings!$B$22=Settings!$C$6,1,IF(Settings!$B$22="USD",1/INDEX(Settings!$B$29:$B$40,MONTH(A2131)),INDEX(Settings!$B$29:$B$40,MONTH(A2131)))))</f>
        <v/>
      </c>
    </row>
    <row r="2132" customFormat="false" ht="15" hidden="false" customHeight="false" outlineLevel="0" collapsed="false">
      <c r="U2132" s="0" t="str">
        <f aca="false">IF(C2132="","",IF(COUNTIF(Campaigns!$A$7:$A$300,C2132)&gt;0,"✓",IF(N(K2132)=0,"– no spend","⚠ add to Campaigns tab")))</f>
        <v/>
      </c>
      <c r="V2132" s="83" t="str">
        <f aca="false">IF(K2132="","",K2132*IF(Settings!$B$22=Settings!$C$6,1,IF(Settings!$B$22="USD",1/INDEX(Settings!$B$29:$B$40,MONTH(A2132)),INDEX(Settings!$B$29:$B$40,MONTH(A2132)))))</f>
        <v/>
      </c>
    </row>
    <row r="2133" customFormat="false" ht="15" hidden="false" customHeight="false" outlineLevel="0" collapsed="false">
      <c r="U2133" s="0" t="str">
        <f aca="false">IF(C2133="","",IF(COUNTIF(Campaigns!$A$7:$A$300,C2133)&gt;0,"✓",IF(N(K2133)=0,"– no spend","⚠ add to Campaigns tab")))</f>
        <v/>
      </c>
      <c r="V2133" s="83" t="str">
        <f aca="false">IF(K2133="","",K2133*IF(Settings!$B$22=Settings!$C$6,1,IF(Settings!$B$22="USD",1/INDEX(Settings!$B$29:$B$40,MONTH(A2133)),INDEX(Settings!$B$29:$B$40,MONTH(A2133)))))</f>
        <v/>
      </c>
    </row>
    <row r="2134" customFormat="false" ht="15" hidden="false" customHeight="false" outlineLevel="0" collapsed="false">
      <c r="U2134" s="0" t="str">
        <f aca="false">IF(C2134="","",IF(COUNTIF(Campaigns!$A$7:$A$300,C2134)&gt;0,"✓",IF(N(K2134)=0,"– no spend","⚠ add to Campaigns tab")))</f>
        <v/>
      </c>
      <c r="V2134" s="83" t="str">
        <f aca="false">IF(K2134="","",K2134*IF(Settings!$B$22=Settings!$C$6,1,IF(Settings!$B$22="USD",1/INDEX(Settings!$B$29:$B$40,MONTH(A2134)),INDEX(Settings!$B$29:$B$40,MONTH(A2134)))))</f>
        <v/>
      </c>
    </row>
    <row r="2135" customFormat="false" ht="15" hidden="false" customHeight="false" outlineLevel="0" collapsed="false">
      <c r="U2135" s="0" t="str">
        <f aca="false">IF(C2135="","",IF(COUNTIF(Campaigns!$A$7:$A$300,C2135)&gt;0,"✓",IF(N(K2135)=0,"– no spend","⚠ add to Campaigns tab")))</f>
        <v/>
      </c>
      <c r="V2135" s="83" t="str">
        <f aca="false">IF(K2135="","",K2135*IF(Settings!$B$22=Settings!$C$6,1,IF(Settings!$B$22="USD",1/INDEX(Settings!$B$29:$B$40,MONTH(A2135)),INDEX(Settings!$B$29:$B$40,MONTH(A2135)))))</f>
        <v/>
      </c>
    </row>
    <row r="2136" customFormat="false" ht="15" hidden="false" customHeight="false" outlineLevel="0" collapsed="false">
      <c r="U2136" s="0" t="str">
        <f aca="false">IF(C2136="","",IF(COUNTIF(Campaigns!$A$7:$A$300,C2136)&gt;0,"✓",IF(N(K2136)=0,"– no spend","⚠ add to Campaigns tab")))</f>
        <v/>
      </c>
      <c r="V2136" s="83" t="str">
        <f aca="false">IF(K2136="","",K2136*IF(Settings!$B$22=Settings!$C$6,1,IF(Settings!$B$22="USD",1/INDEX(Settings!$B$29:$B$40,MONTH(A2136)),INDEX(Settings!$B$29:$B$40,MONTH(A2136)))))</f>
        <v/>
      </c>
    </row>
    <row r="2137" customFormat="false" ht="15" hidden="false" customHeight="false" outlineLevel="0" collapsed="false">
      <c r="U2137" s="0" t="str">
        <f aca="false">IF(C2137="","",IF(COUNTIF(Campaigns!$A$7:$A$300,C2137)&gt;0,"✓",IF(N(K2137)=0,"– no spend","⚠ add to Campaigns tab")))</f>
        <v/>
      </c>
      <c r="V2137" s="83" t="str">
        <f aca="false">IF(K2137="","",K2137*IF(Settings!$B$22=Settings!$C$6,1,IF(Settings!$B$22="USD",1/INDEX(Settings!$B$29:$B$40,MONTH(A2137)),INDEX(Settings!$B$29:$B$40,MONTH(A2137)))))</f>
        <v/>
      </c>
    </row>
    <row r="2138" customFormat="false" ht="15" hidden="false" customHeight="false" outlineLevel="0" collapsed="false">
      <c r="U2138" s="0" t="str">
        <f aca="false">IF(C2138="","",IF(COUNTIF(Campaigns!$A$7:$A$300,C2138)&gt;0,"✓",IF(N(K2138)=0,"– no spend","⚠ add to Campaigns tab")))</f>
        <v/>
      </c>
      <c r="V2138" s="83" t="str">
        <f aca="false">IF(K2138="","",K2138*IF(Settings!$B$22=Settings!$C$6,1,IF(Settings!$B$22="USD",1/INDEX(Settings!$B$29:$B$40,MONTH(A2138)),INDEX(Settings!$B$29:$B$40,MONTH(A2138)))))</f>
        <v/>
      </c>
    </row>
    <row r="2139" customFormat="false" ht="15" hidden="false" customHeight="false" outlineLevel="0" collapsed="false">
      <c r="U2139" s="0" t="str">
        <f aca="false">IF(C2139="","",IF(COUNTIF(Campaigns!$A$7:$A$300,C2139)&gt;0,"✓",IF(N(K2139)=0,"– no spend","⚠ add to Campaigns tab")))</f>
        <v/>
      </c>
      <c r="V2139" s="83" t="str">
        <f aca="false">IF(K2139="","",K2139*IF(Settings!$B$22=Settings!$C$6,1,IF(Settings!$B$22="USD",1/INDEX(Settings!$B$29:$B$40,MONTH(A2139)),INDEX(Settings!$B$29:$B$40,MONTH(A2139)))))</f>
        <v/>
      </c>
    </row>
    <row r="2140" customFormat="false" ht="15" hidden="false" customHeight="false" outlineLevel="0" collapsed="false">
      <c r="U2140" s="0" t="str">
        <f aca="false">IF(C2140="","",IF(COUNTIF(Campaigns!$A$7:$A$300,C2140)&gt;0,"✓",IF(N(K2140)=0,"– no spend","⚠ add to Campaigns tab")))</f>
        <v/>
      </c>
      <c r="V2140" s="83" t="str">
        <f aca="false">IF(K2140="","",K2140*IF(Settings!$B$22=Settings!$C$6,1,IF(Settings!$B$22="USD",1/INDEX(Settings!$B$29:$B$40,MONTH(A2140)),INDEX(Settings!$B$29:$B$40,MONTH(A2140)))))</f>
        <v/>
      </c>
    </row>
    <row r="2141" customFormat="false" ht="15" hidden="false" customHeight="false" outlineLevel="0" collapsed="false">
      <c r="U2141" s="0" t="str">
        <f aca="false">IF(C2141="","",IF(COUNTIF(Campaigns!$A$7:$A$300,C2141)&gt;0,"✓",IF(N(K2141)=0,"– no spend","⚠ add to Campaigns tab")))</f>
        <v/>
      </c>
      <c r="V2141" s="83" t="str">
        <f aca="false">IF(K2141="","",K2141*IF(Settings!$B$22=Settings!$C$6,1,IF(Settings!$B$22="USD",1/INDEX(Settings!$B$29:$B$40,MONTH(A2141)),INDEX(Settings!$B$29:$B$40,MONTH(A2141)))))</f>
        <v/>
      </c>
    </row>
    <row r="2142" customFormat="false" ht="15" hidden="false" customHeight="false" outlineLevel="0" collapsed="false">
      <c r="U2142" s="0" t="str">
        <f aca="false">IF(C2142="","",IF(COUNTIF(Campaigns!$A$7:$A$300,C2142)&gt;0,"✓",IF(N(K2142)=0,"– no spend","⚠ add to Campaigns tab")))</f>
        <v/>
      </c>
      <c r="V2142" s="83" t="str">
        <f aca="false">IF(K2142="","",K2142*IF(Settings!$B$22=Settings!$C$6,1,IF(Settings!$B$22="USD",1/INDEX(Settings!$B$29:$B$40,MONTH(A2142)),INDEX(Settings!$B$29:$B$40,MONTH(A2142)))))</f>
        <v/>
      </c>
    </row>
    <row r="2143" customFormat="false" ht="15" hidden="false" customHeight="false" outlineLevel="0" collapsed="false">
      <c r="U2143" s="0" t="str">
        <f aca="false">IF(C2143="","",IF(COUNTIF(Campaigns!$A$7:$A$300,C2143)&gt;0,"✓",IF(N(K2143)=0,"– no spend","⚠ add to Campaigns tab")))</f>
        <v/>
      </c>
      <c r="V2143" s="83" t="str">
        <f aca="false">IF(K2143="","",K2143*IF(Settings!$B$22=Settings!$C$6,1,IF(Settings!$B$22="USD",1/INDEX(Settings!$B$29:$B$40,MONTH(A2143)),INDEX(Settings!$B$29:$B$40,MONTH(A2143)))))</f>
        <v/>
      </c>
    </row>
    <row r="2144" customFormat="false" ht="15" hidden="false" customHeight="false" outlineLevel="0" collapsed="false">
      <c r="U2144" s="0" t="str">
        <f aca="false">IF(C2144="","",IF(COUNTIF(Campaigns!$A$7:$A$300,C2144)&gt;0,"✓",IF(N(K2144)=0,"– no spend","⚠ add to Campaigns tab")))</f>
        <v/>
      </c>
      <c r="V2144" s="83" t="str">
        <f aca="false">IF(K2144="","",K2144*IF(Settings!$B$22=Settings!$C$6,1,IF(Settings!$B$22="USD",1/INDEX(Settings!$B$29:$B$40,MONTH(A2144)),INDEX(Settings!$B$29:$B$40,MONTH(A2144)))))</f>
        <v/>
      </c>
    </row>
    <row r="2145" customFormat="false" ht="15" hidden="false" customHeight="false" outlineLevel="0" collapsed="false">
      <c r="U2145" s="0" t="str">
        <f aca="false">IF(C2145="","",IF(COUNTIF(Campaigns!$A$7:$A$300,C2145)&gt;0,"✓",IF(N(K2145)=0,"– no spend","⚠ add to Campaigns tab")))</f>
        <v/>
      </c>
      <c r="V2145" s="83" t="str">
        <f aca="false">IF(K2145="","",K2145*IF(Settings!$B$22=Settings!$C$6,1,IF(Settings!$B$22="USD",1/INDEX(Settings!$B$29:$B$40,MONTH(A2145)),INDEX(Settings!$B$29:$B$40,MONTH(A2145)))))</f>
        <v/>
      </c>
    </row>
    <row r="2146" customFormat="false" ht="15" hidden="false" customHeight="false" outlineLevel="0" collapsed="false">
      <c r="U2146" s="0" t="str">
        <f aca="false">IF(C2146="","",IF(COUNTIF(Campaigns!$A$7:$A$300,C2146)&gt;0,"✓",IF(N(K2146)=0,"– no spend","⚠ add to Campaigns tab")))</f>
        <v/>
      </c>
      <c r="V2146" s="83" t="str">
        <f aca="false">IF(K2146="","",K2146*IF(Settings!$B$22=Settings!$C$6,1,IF(Settings!$B$22="USD",1/INDEX(Settings!$B$29:$B$40,MONTH(A2146)),INDEX(Settings!$B$29:$B$40,MONTH(A2146)))))</f>
        <v/>
      </c>
    </row>
    <row r="2147" customFormat="false" ht="15" hidden="false" customHeight="false" outlineLevel="0" collapsed="false">
      <c r="U2147" s="0" t="str">
        <f aca="false">IF(C2147="","",IF(COUNTIF(Campaigns!$A$7:$A$300,C2147)&gt;0,"✓",IF(N(K2147)=0,"– no spend","⚠ add to Campaigns tab")))</f>
        <v/>
      </c>
      <c r="V2147" s="83" t="str">
        <f aca="false">IF(K2147="","",K2147*IF(Settings!$B$22=Settings!$C$6,1,IF(Settings!$B$22="USD",1/INDEX(Settings!$B$29:$B$40,MONTH(A2147)),INDEX(Settings!$B$29:$B$40,MONTH(A2147)))))</f>
        <v/>
      </c>
    </row>
    <row r="2148" customFormat="false" ht="15" hidden="false" customHeight="false" outlineLevel="0" collapsed="false">
      <c r="U2148" s="0" t="str">
        <f aca="false">IF(C2148="","",IF(COUNTIF(Campaigns!$A$7:$A$300,C2148)&gt;0,"✓",IF(N(K2148)=0,"– no spend","⚠ add to Campaigns tab")))</f>
        <v/>
      </c>
      <c r="V2148" s="83" t="str">
        <f aca="false">IF(K2148="","",K2148*IF(Settings!$B$22=Settings!$C$6,1,IF(Settings!$B$22="USD",1/INDEX(Settings!$B$29:$B$40,MONTH(A2148)),INDEX(Settings!$B$29:$B$40,MONTH(A2148)))))</f>
        <v/>
      </c>
    </row>
    <row r="2149" customFormat="false" ht="15" hidden="false" customHeight="false" outlineLevel="0" collapsed="false">
      <c r="U2149" s="0" t="str">
        <f aca="false">IF(C2149="","",IF(COUNTIF(Campaigns!$A$7:$A$300,C2149)&gt;0,"✓",IF(N(K2149)=0,"– no spend","⚠ add to Campaigns tab")))</f>
        <v/>
      </c>
      <c r="V2149" s="83" t="str">
        <f aca="false">IF(K2149="","",K2149*IF(Settings!$B$22=Settings!$C$6,1,IF(Settings!$B$22="USD",1/INDEX(Settings!$B$29:$B$40,MONTH(A2149)),INDEX(Settings!$B$29:$B$40,MONTH(A2149)))))</f>
        <v/>
      </c>
    </row>
    <row r="2150" customFormat="false" ht="15" hidden="false" customHeight="false" outlineLevel="0" collapsed="false">
      <c r="U2150" s="0" t="str">
        <f aca="false">IF(C2150="","",IF(COUNTIF(Campaigns!$A$7:$A$300,C2150)&gt;0,"✓",IF(N(K2150)=0,"– no spend","⚠ add to Campaigns tab")))</f>
        <v/>
      </c>
      <c r="V2150" s="83" t="str">
        <f aca="false">IF(K2150="","",K2150*IF(Settings!$B$22=Settings!$C$6,1,IF(Settings!$B$22="USD",1/INDEX(Settings!$B$29:$B$40,MONTH(A2150)),INDEX(Settings!$B$29:$B$40,MONTH(A2150)))))</f>
        <v/>
      </c>
    </row>
    <row r="2151" customFormat="false" ht="15" hidden="false" customHeight="false" outlineLevel="0" collapsed="false">
      <c r="U2151" s="0" t="str">
        <f aca="false">IF(C2151="","",IF(COUNTIF(Campaigns!$A$7:$A$300,C2151)&gt;0,"✓",IF(N(K2151)=0,"– no spend","⚠ add to Campaigns tab")))</f>
        <v/>
      </c>
      <c r="V2151" s="83" t="str">
        <f aca="false">IF(K2151="","",K2151*IF(Settings!$B$22=Settings!$C$6,1,IF(Settings!$B$22="USD",1/INDEX(Settings!$B$29:$B$40,MONTH(A2151)),INDEX(Settings!$B$29:$B$40,MONTH(A2151)))))</f>
        <v/>
      </c>
    </row>
    <row r="2152" customFormat="false" ht="15" hidden="false" customHeight="false" outlineLevel="0" collapsed="false">
      <c r="U2152" s="0" t="str">
        <f aca="false">IF(C2152="","",IF(COUNTIF(Campaigns!$A$7:$A$300,C2152)&gt;0,"✓",IF(N(K2152)=0,"– no spend","⚠ add to Campaigns tab")))</f>
        <v/>
      </c>
      <c r="V2152" s="83" t="str">
        <f aca="false">IF(K2152="","",K2152*IF(Settings!$B$22=Settings!$C$6,1,IF(Settings!$B$22="USD",1/INDEX(Settings!$B$29:$B$40,MONTH(A2152)),INDEX(Settings!$B$29:$B$40,MONTH(A2152)))))</f>
        <v/>
      </c>
    </row>
    <row r="2153" customFormat="false" ht="15" hidden="false" customHeight="false" outlineLevel="0" collapsed="false">
      <c r="U2153" s="0" t="str">
        <f aca="false">IF(C2153="","",IF(COUNTIF(Campaigns!$A$7:$A$300,C2153)&gt;0,"✓",IF(N(K2153)=0,"– no spend","⚠ add to Campaigns tab")))</f>
        <v/>
      </c>
      <c r="V2153" s="83" t="str">
        <f aca="false">IF(K2153="","",K2153*IF(Settings!$B$22=Settings!$C$6,1,IF(Settings!$B$22="USD",1/INDEX(Settings!$B$29:$B$40,MONTH(A2153)),INDEX(Settings!$B$29:$B$40,MONTH(A2153)))))</f>
        <v/>
      </c>
    </row>
    <row r="2154" customFormat="false" ht="15" hidden="false" customHeight="false" outlineLevel="0" collapsed="false">
      <c r="U2154" s="0" t="str">
        <f aca="false">IF(C2154="","",IF(COUNTIF(Campaigns!$A$7:$A$300,C2154)&gt;0,"✓",IF(N(K2154)=0,"– no spend","⚠ add to Campaigns tab")))</f>
        <v/>
      </c>
      <c r="V2154" s="83" t="str">
        <f aca="false">IF(K2154="","",K2154*IF(Settings!$B$22=Settings!$C$6,1,IF(Settings!$B$22="USD",1/INDEX(Settings!$B$29:$B$40,MONTH(A2154)),INDEX(Settings!$B$29:$B$40,MONTH(A2154)))))</f>
        <v/>
      </c>
    </row>
    <row r="2155" customFormat="false" ht="15" hidden="false" customHeight="false" outlineLevel="0" collapsed="false">
      <c r="U2155" s="0" t="str">
        <f aca="false">IF(C2155="","",IF(COUNTIF(Campaigns!$A$7:$A$300,C2155)&gt;0,"✓",IF(N(K2155)=0,"– no spend","⚠ add to Campaigns tab")))</f>
        <v/>
      </c>
      <c r="V2155" s="83" t="str">
        <f aca="false">IF(K2155="","",K2155*IF(Settings!$B$22=Settings!$C$6,1,IF(Settings!$B$22="USD",1/INDEX(Settings!$B$29:$B$40,MONTH(A2155)),INDEX(Settings!$B$29:$B$40,MONTH(A2155)))))</f>
        <v/>
      </c>
    </row>
    <row r="2156" customFormat="false" ht="15" hidden="false" customHeight="false" outlineLevel="0" collapsed="false">
      <c r="U2156" s="0" t="str">
        <f aca="false">IF(C2156="","",IF(COUNTIF(Campaigns!$A$7:$A$300,C2156)&gt;0,"✓",IF(N(K2156)=0,"– no spend","⚠ add to Campaigns tab")))</f>
        <v/>
      </c>
      <c r="V2156" s="83" t="str">
        <f aca="false">IF(K2156="","",K2156*IF(Settings!$B$22=Settings!$C$6,1,IF(Settings!$B$22="USD",1/INDEX(Settings!$B$29:$B$40,MONTH(A2156)),INDEX(Settings!$B$29:$B$40,MONTH(A2156)))))</f>
        <v/>
      </c>
    </row>
    <row r="2157" customFormat="false" ht="15" hidden="false" customHeight="false" outlineLevel="0" collapsed="false">
      <c r="U2157" s="0" t="str">
        <f aca="false">IF(C2157="","",IF(COUNTIF(Campaigns!$A$7:$A$300,C2157)&gt;0,"✓",IF(N(K2157)=0,"– no spend","⚠ add to Campaigns tab")))</f>
        <v/>
      </c>
      <c r="V2157" s="83" t="str">
        <f aca="false">IF(K2157="","",K2157*IF(Settings!$B$22=Settings!$C$6,1,IF(Settings!$B$22="USD",1/INDEX(Settings!$B$29:$B$40,MONTH(A2157)),INDEX(Settings!$B$29:$B$40,MONTH(A2157)))))</f>
        <v/>
      </c>
    </row>
    <row r="2158" customFormat="false" ht="15" hidden="false" customHeight="false" outlineLevel="0" collapsed="false">
      <c r="U2158" s="0" t="str">
        <f aca="false">IF(C2158="","",IF(COUNTIF(Campaigns!$A$7:$A$300,C2158)&gt;0,"✓",IF(N(K2158)=0,"– no spend","⚠ add to Campaigns tab")))</f>
        <v/>
      </c>
      <c r="V2158" s="83" t="str">
        <f aca="false">IF(K2158="","",K2158*IF(Settings!$B$22=Settings!$C$6,1,IF(Settings!$B$22="USD",1/INDEX(Settings!$B$29:$B$40,MONTH(A2158)),INDEX(Settings!$B$29:$B$40,MONTH(A2158)))))</f>
        <v/>
      </c>
    </row>
    <row r="2159" customFormat="false" ht="15" hidden="false" customHeight="false" outlineLevel="0" collapsed="false">
      <c r="U2159" s="0" t="str">
        <f aca="false">IF(C2159="","",IF(COUNTIF(Campaigns!$A$7:$A$300,C2159)&gt;0,"✓",IF(N(K2159)=0,"– no spend","⚠ add to Campaigns tab")))</f>
        <v/>
      </c>
      <c r="V2159" s="83" t="str">
        <f aca="false">IF(K2159="","",K2159*IF(Settings!$B$22=Settings!$C$6,1,IF(Settings!$B$22="USD",1/INDEX(Settings!$B$29:$B$40,MONTH(A2159)),INDEX(Settings!$B$29:$B$40,MONTH(A2159)))))</f>
        <v/>
      </c>
    </row>
    <row r="2160" customFormat="false" ht="15" hidden="false" customHeight="false" outlineLevel="0" collapsed="false">
      <c r="U2160" s="0" t="str">
        <f aca="false">IF(C2160="","",IF(COUNTIF(Campaigns!$A$7:$A$300,C2160)&gt;0,"✓",IF(N(K2160)=0,"– no spend","⚠ add to Campaigns tab")))</f>
        <v/>
      </c>
      <c r="V2160" s="83" t="str">
        <f aca="false">IF(K2160="","",K2160*IF(Settings!$B$22=Settings!$C$6,1,IF(Settings!$B$22="USD",1/INDEX(Settings!$B$29:$B$40,MONTH(A2160)),INDEX(Settings!$B$29:$B$40,MONTH(A2160)))))</f>
        <v/>
      </c>
    </row>
    <row r="2161" customFormat="false" ht="15" hidden="false" customHeight="false" outlineLevel="0" collapsed="false">
      <c r="U2161" s="0" t="str">
        <f aca="false">IF(C2161="","",IF(COUNTIF(Campaigns!$A$7:$A$300,C2161)&gt;0,"✓",IF(N(K2161)=0,"– no spend","⚠ add to Campaigns tab")))</f>
        <v/>
      </c>
      <c r="V2161" s="83" t="str">
        <f aca="false">IF(K2161="","",K2161*IF(Settings!$B$22=Settings!$C$6,1,IF(Settings!$B$22="USD",1/INDEX(Settings!$B$29:$B$40,MONTH(A2161)),INDEX(Settings!$B$29:$B$40,MONTH(A2161)))))</f>
        <v/>
      </c>
    </row>
    <row r="2162" customFormat="false" ht="15" hidden="false" customHeight="false" outlineLevel="0" collapsed="false">
      <c r="U2162" s="0" t="str">
        <f aca="false">IF(C2162="","",IF(COUNTIF(Campaigns!$A$7:$A$300,C2162)&gt;0,"✓",IF(N(K2162)=0,"– no spend","⚠ add to Campaigns tab")))</f>
        <v/>
      </c>
      <c r="V2162" s="83" t="str">
        <f aca="false">IF(K2162="","",K2162*IF(Settings!$B$22=Settings!$C$6,1,IF(Settings!$B$22="USD",1/INDEX(Settings!$B$29:$B$40,MONTH(A2162)),INDEX(Settings!$B$29:$B$40,MONTH(A2162)))))</f>
        <v/>
      </c>
    </row>
    <row r="2163" customFormat="false" ht="15" hidden="false" customHeight="false" outlineLevel="0" collapsed="false">
      <c r="U2163" s="0" t="str">
        <f aca="false">IF(C2163="","",IF(COUNTIF(Campaigns!$A$7:$A$300,C2163)&gt;0,"✓",IF(N(K2163)=0,"– no spend","⚠ add to Campaigns tab")))</f>
        <v/>
      </c>
      <c r="V2163" s="83" t="str">
        <f aca="false">IF(K2163="","",K2163*IF(Settings!$B$22=Settings!$C$6,1,IF(Settings!$B$22="USD",1/INDEX(Settings!$B$29:$B$40,MONTH(A2163)),INDEX(Settings!$B$29:$B$40,MONTH(A2163)))))</f>
        <v/>
      </c>
    </row>
    <row r="2164" customFormat="false" ht="15" hidden="false" customHeight="false" outlineLevel="0" collapsed="false">
      <c r="U2164" s="0" t="str">
        <f aca="false">IF(C2164="","",IF(COUNTIF(Campaigns!$A$7:$A$300,C2164)&gt;0,"✓",IF(N(K2164)=0,"– no spend","⚠ add to Campaigns tab")))</f>
        <v/>
      </c>
      <c r="V2164" s="83" t="str">
        <f aca="false">IF(K2164="","",K2164*IF(Settings!$B$22=Settings!$C$6,1,IF(Settings!$B$22="USD",1/INDEX(Settings!$B$29:$B$40,MONTH(A2164)),INDEX(Settings!$B$29:$B$40,MONTH(A2164)))))</f>
        <v/>
      </c>
    </row>
    <row r="2165" customFormat="false" ht="15" hidden="false" customHeight="false" outlineLevel="0" collapsed="false">
      <c r="U2165" s="0" t="str">
        <f aca="false">IF(C2165="","",IF(COUNTIF(Campaigns!$A$7:$A$300,C2165)&gt;0,"✓",IF(N(K2165)=0,"– no spend","⚠ add to Campaigns tab")))</f>
        <v/>
      </c>
      <c r="V2165" s="83" t="str">
        <f aca="false">IF(K2165="","",K2165*IF(Settings!$B$22=Settings!$C$6,1,IF(Settings!$B$22="USD",1/INDEX(Settings!$B$29:$B$40,MONTH(A2165)),INDEX(Settings!$B$29:$B$40,MONTH(A2165)))))</f>
        <v/>
      </c>
    </row>
    <row r="2166" customFormat="false" ht="15" hidden="false" customHeight="false" outlineLevel="0" collapsed="false">
      <c r="U2166" s="0" t="str">
        <f aca="false">IF(C2166="","",IF(COUNTIF(Campaigns!$A$7:$A$300,C2166)&gt;0,"✓",IF(N(K2166)=0,"– no spend","⚠ add to Campaigns tab")))</f>
        <v/>
      </c>
      <c r="V2166" s="83" t="str">
        <f aca="false">IF(K2166="","",K2166*IF(Settings!$B$22=Settings!$C$6,1,IF(Settings!$B$22="USD",1/INDEX(Settings!$B$29:$B$40,MONTH(A2166)),INDEX(Settings!$B$29:$B$40,MONTH(A2166)))))</f>
        <v/>
      </c>
    </row>
    <row r="2167" customFormat="false" ht="15" hidden="false" customHeight="false" outlineLevel="0" collapsed="false">
      <c r="U2167" s="0" t="str">
        <f aca="false">IF(C2167="","",IF(COUNTIF(Campaigns!$A$7:$A$300,C2167)&gt;0,"✓",IF(N(K2167)=0,"– no spend","⚠ add to Campaigns tab")))</f>
        <v/>
      </c>
      <c r="V2167" s="83" t="str">
        <f aca="false">IF(K2167="","",K2167*IF(Settings!$B$22=Settings!$C$6,1,IF(Settings!$B$22="USD",1/INDEX(Settings!$B$29:$B$40,MONTH(A2167)),INDEX(Settings!$B$29:$B$40,MONTH(A2167)))))</f>
        <v/>
      </c>
    </row>
    <row r="2168" customFormat="false" ht="15" hidden="false" customHeight="false" outlineLevel="0" collapsed="false">
      <c r="U2168" s="0" t="str">
        <f aca="false">IF(C2168="","",IF(COUNTIF(Campaigns!$A$7:$A$300,C2168)&gt;0,"✓",IF(N(K2168)=0,"– no spend","⚠ add to Campaigns tab")))</f>
        <v/>
      </c>
      <c r="V2168" s="83" t="str">
        <f aca="false">IF(K2168="","",K2168*IF(Settings!$B$22=Settings!$C$6,1,IF(Settings!$B$22="USD",1/INDEX(Settings!$B$29:$B$40,MONTH(A2168)),INDEX(Settings!$B$29:$B$40,MONTH(A2168)))))</f>
        <v/>
      </c>
    </row>
    <row r="2169" customFormat="false" ht="15" hidden="false" customHeight="false" outlineLevel="0" collapsed="false">
      <c r="U2169" s="0" t="str">
        <f aca="false">IF(C2169="","",IF(COUNTIF(Campaigns!$A$7:$A$300,C2169)&gt;0,"✓",IF(N(K2169)=0,"– no spend","⚠ add to Campaigns tab")))</f>
        <v/>
      </c>
      <c r="V2169" s="83" t="str">
        <f aca="false">IF(K2169="","",K2169*IF(Settings!$B$22=Settings!$C$6,1,IF(Settings!$B$22="USD",1/INDEX(Settings!$B$29:$B$40,MONTH(A2169)),INDEX(Settings!$B$29:$B$40,MONTH(A2169)))))</f>
        <v/>
      </c>
    </row>
    <row r="2170" customFormat="false" ht="15" hidden="false" customHeight="false" outlineLevel="0" collapsed="false">
      <c r="U2170" s="0" t="str">
        <f aca="false">IF(C2170="","",IF(COUNTIF(Campaigns!$A$7:$A$300,C2170)&gt;0,"✓",IF(N(K2170)=0,"– no spend","⚠ add to Campaigns tab")))</f>
        <v/>
      </c>
      <c r="V2170" s="83" t="str">
        <f aca="false">IF(K2170="","",K2170*IF(Settings!$B$22=Settings!$C$6,1,IF(Settings!$B$22="USD",1/INDEX(Settings!$B$29:$B$40,MONTH(A2170)),INDEX(Settings!$B$29:$B$40,MONTH(A2170)))))</f>
        <v/>
      </c>
    </row>
    <row r="2171" customFormat="false" ht="15" hidden="false" customHeight="false" outlineLevel="0" collapsed="false">
      <c r="U2171" s="0" t="str">
        <f aca="false">IF(C2171="","",IF(COUNTIF(Campaigns!$A$7:$A$300,C2171)&gt;0,"✓",IF(N(K2171)=0,"– no spend","⚠ add to Campaigns tab")))</f>
        <v/>
      </c>
      <c r="V2171" s="83" t="str">
        <f aca="false">IF(K2171="","",K2171*IF(Settings!$B$22=Settings!$C$6,1,IF(Settings!$B$22="USD",1/INDEX(Settings!$B$29:$B$40,MONTH(A2171)),INDEX(Settings!$B$29:$B$40,MONTH(A2171)))))</f>
        <v/>
      </c>
    </row>
    <row r="2172" customFormat="false" ht="15" hidden="false" customHeight="false" outlineLevel="0" collapsed="false">
      <c r="U2172" s="0" t="str">
        <f aca="false">IF(C2172="","",IF(COUNTIF(Campaigns!$A$7:$A$300,C2172)&gt;0,"✓",IF(N(K2172)=0,"– no spend","⚠ add to Campaigns tab")))</f>
        <v/>
      </c>
      <c r="V2172" s="83" t="str">
        <f aca="false">IF(K2172="","",K2172*IF(Settings!$B$22=Settings!$C$6,1,IF(Settings!$B$22="USD",1/INDEX(Settings!$B$29:$B$40,MONTH(A2172)),INDEX(Settings!$B$29:$B$40,MONTH(A2172)))))</f>
        <v/>
      </c>
    </row>
    <row r="2173" customFormat="false" ht="15" hidden="false" customHeight="false" outlineLevel="0" collapsed="false">
      <c r="U2173" s="0" t="str">
        <f aca="false">IF(C2173="","",IF(COUNTIF(Campaigns!$A$7:$A$300,C2173)&gt;0,"✓",IF(N(K2173)=0,"– no spend","⚠ add to Campaigns tab")))</f>
        <v/>
      </c>
      <c r="V2173" s="83" t="str">
        <f aca="false">IF(K2173="","",K2173*IF(Settings!$B$22=Settings!$C$6,1,IF(Settings!$B$22="USD",1/INDEX(Settings!$B$29:$B$40,MONTH(A2173)),INDEX(Settings!$B$29:$B$40,MONTH(A2173)))))</f>
        <v/>
      </c>
    </row>
    <row r="2174" customFormat="false" ht="15" hidden="false" customHeight="false" outlineLevel="0" collapsed="false">
      <c r="U2174" s="0" t="str">
        <f aca="false">IF(C2174="","",IF(COUNTIF(Campaigns!$A$7:$A$300,C2174)&gt;0,"✓",IF(N(K2174)=0,"– no spend","⚠ add to Campaigns tab")))</f>
        <v/>
      </c>
      <c r="V2174" s="83" t="str">
        <f aca="false">IF(K2174="","",K2174*IF(Settings!$B$22=Settings!$C$6,1,IF(Settings!$B$22="USD",1/INDEX(Settings!$B$29:$B$40,MONTH(A2174)),INDEX(Settings!$B$29:$B$40,MONTH(A2174)))))</f>
        <v/>
      </c>
    </row>
    <row r="2175" customFormat="false" ht="15" hidden="false" customHeight="false" outlineLevel="0" collapsed="false">
      <c r="U2175" s="0" t="str">
        <f aca="false">IF(C2175="","",IF(COUNTIF(Campaigns!$A$7:$A$300,C2175)&gt;0,"✓",IF(N(K2175)=0,"– no spend","⚠ add to Campaigns tab")))</f>
        <v/>
      </c>
      <c r="V2175" s="83" t="str">
        <f aca="false">IF(K2175="","",K2175*IF(Settings!$B$22=Settings!$C$6,1,IF(Settings!$B$22="USD",1/INDEX(Settings!$B$29:$B$40,MONTH(A2175)),INDEX(Settings!$B$29:$B$40,MONTH(A2175)))))</f>
        <v/>
      </c>
    </row>
    <row r="2176" customFormat="false" ht="15" hidden="false" customHeight="false" outlineLevel="0" collapsed="false">
      <c r="U2176" s="0" t="str">
        <f aca="false">IF(C2176="","",IF(COUNTIF(Campaigns!$A$7:$A$300,C2176)&gt;0,"✓",IF(N(K2176)=0,"– no spend","⚠ add to Campaigns tab")))</f>
        <v/>
      </c>
      <c r="V2176" s="83" t="str">
        <f aca="false">IF(K2176="","",K2176*IF(Settings!$B$22=Settings!$C$6,1,IF(Settings!$B$22="USD",1/INDEX(Settings!$B$29:$B$40,MONTH(A2176)),INDEX(Settings!$B$29:$B$40,MONTH(A2176)))))</f>
        <v/>
      </c>
    </row>
    <row r="2177" customFormat="false" ht="15" hidden="false" customHeight="false" outlineLevel="0" collapsed="false">
      <c r="U2177" s="0" t="str">
        <f aca="false">IF(C2177="","",IF(COUNTIF(Campaigns!$A$7:$A$300,C2177)&gt;0,"✓",IF(N(K2177)=0,"– no spend","⚠ add to Campaigns tab")))</f>
        <v/>
      </c>
      <c r="V2177" s="83" t="str">
        <f aca="false">IF(K2177="","",K2177*IF(Settings!$B$22=Settings!$C$6,1,IF(Settings!$B$22="USD",1/INDEX(Settings!$B$29:$B$40,MONTH(A2177)),INDEX(Settings!$B$29:$B$40,MONTH(A2177)))))</f>
        <v/>
      </c>
    </row>
    <row r="2178" customFormat="false" ht="15" hidden="false" customHeight="false" outlineLevel="0" collapsed="false">
      <c r="U2178" s="0" t="str">
        <f aca="false">IF(C2178="","",IF(COUNTIF(Campaigns!$A$7:$A$300,C2178)&gt;0,"✓",IF(N(K2178)=0,"– no spend","⚠ add to Campaigns tab")))</f>
        <v/>
      </c>
      <c r="V2178" s="83" t="str">
        <f aca="false">IF(K2178="","",K2178*IF(Settings!$B$22=Settings!$C$6,1,IF(Settings!$B$22="USD",1/INDEX(Settings!$B$29:$B$40,MONTH(A2178)),INDEX(Settings!$B$29:$B$40,MONTH(A2178)))))</f>
        <v/>
      </c>
    </row>
    <row r="2179" customFormat="false" ht="15" hidden="false" customHeight="false" outlineLevel="0" collapsed="false">
      <c r="U2179" s="0" t="str">
        <f aca="false">IF(C2179="","",IF(COUNTIF(Campaigns!$A$7:$A$300,C2179)&gt;0,"✓",IF(N(K2179)=0,"– no spend","⚠ add to Campaigns tab")))</f>
        <v/>
      </c>
      <c r="V2179" s="83" t="str">
        <f aca="false">IF(K2179="","",K2179*IF(Settings!$B$22=Settings!$C$6,1,IF(Settings!$B$22="USD",1/INDEX(Settings!$B$29:$B$40,MONTH(A2179)),INDEX(Settings!$B$29:$B$40,MONTH(A2179)))))</f>
        <v/>
      </c>
    </row>
    <row r="2180" customFormat="false" ht="15" hidden="false" customHeight="false" outlineLevel="0" collapsed="false">
      <c r="U2180" s="0" t="str">
        <f aca="false">IF(C2180="","",IF(COUNTIF(Campaigns!$A$7:$A$300,C2180)&gt;0,"✓",IF(N(K2180)=0,"– no spend","⚠ add to Campaigns tab")))</f>
        <v/>
      </c>
      <c r="V2180" s="83" t="str">
        <f aca="false">IF(K2180="","",K2180*IF(Settings!$B$22=Settings!$C$6,1,IF(Settings!$B$22="USD",1/INDEX(Settings!$B$29:$B$40,MONTH(A2180)),INDEX(Settings!$B$29:$B$40,MONTH(A2180)))))</f>
        <v/>
      </c>
    </row>
    <row r="2181" customFormat="false" ht="15" hidden="false" customHeight="false" outlineLevel="0" collapsed="false">
      <c r="U2181" s="0" t="str">
        <f aca="false">IF(C2181="","",IF(COUNTIF(Campaigns!$A$7:$A$300,C2181)&gt;0,"✓",IF(N(K2181)=0,"– no spend","⚠ add to Campaigns tab")))</f>
        <v/>
      </c>
      <c r="V2181" s="83" t="str">
        <f aca="false">IF(K2181="","",K2181*IF(Settings!$B$22=Settings!$C$6,1,IF(Settings!$B$22="USD",1/INDEX(Settings!$B$29:$B$40,MONTH(A2181)),INDEX(Settings!$B$29:$B$40,MONTH(A2181)))))</f>
        <v/>
      </c>
    </row>
    <row r="2182" customFormat="false" ht="15" hidden="false" customHeight="false" outlineLevel="0" collapsed="false">
      <c r="U2182" s="0" t="str">
        <f aca="false">IF(C2182="","",IF(COUNTIF(Campaigns!$A$7:$A$300,C2182)&gt;0,"✓",IF(N(K2182)=0,"– no spend","⚠ add to Campaigns tab")))</f>
        <v/>
      </c>
      <c r="V2182" s="83" t="str">
        <f aca="false">IF(K2182="","",K2182*IF(Settings!$B$22=Settings!$C$6,1,IF(Settings!$B$22="USD",1/INDEX(Settings!$B$29:$B$40,MONTH(A2182)),INDEX(Settings!$B$29:$B$40,MONTH(A2182)))))</f>
        <v/>
      </c>
    </row>
    <row r="2183" customFormat="false" ht="15" hidden="false" customHeight="false" outlineLevel="0" collapsed="false">
      <c r="U2183" s="0" t="str">
        <f aca="false">IF(C2183="","",IF(COUNTIF(Campaigns!$A$7:$A$300,C2183)&gt;0,"✓",IF(N(K2183)=0,"– no spend","⚠ add to Campaigns tab")))</f>
        <v/>
      </c>
      <c r="V2183" s="83" t="str">
        <f aca="false">IF(K2183="","",K2183*IF(Settings!$B$22=Settings!$C$6,1,IF(Settings!$B$22="USD",1/INDEX(Settings!$B$29:$B$40,MONTH(A2183)),INDEX(Settings!$B$29:$B$40,MONTH(A2183)))))</f>
        <v/>
      </c>
    </row>
    <row r="2184" customFormat="false" ht="15" hidden="false" customHeight="false" outlineLevel="0" collapsed="false">
      <c r="U2184" s="0" t="str">
        <f aca="false">IF(C2184="","",IF(COUNTIF(Campaigns!$A$7:$A$300,C2184)&gt;0,"✓",IF(N(K2184)=0,"– no spend","⚠ add to Campaigns tab")))</f>
        <v/>
      </c>
      <c r="V2184" s="83" t="str">
        <f aca="false">IF(K2184="","",K2184*IF(Settings!$B$22=Settings!$C$6,1,IF(Settings!$B$22="USD",1/INDEX(Settings!$B$29:$B$40,MONTH(A2184)),INDEX(Settings!$B$29:$B$40,MONTH(A2184)))))</f>
        <v/>
      </c>
    </row>
    <row r="2185" customFormat="false" ht="15" hidden="false" customHeight="false" outlineLevel="0" collapsed="false">
      <c r="U2185" s="0" t="str">
        <f aca="false">IF(C2185="","",IF(COUNTIF(Campaigns!$A$7:$A$300,C2185)&gt;0,"✓",IF(N(K2185)=0,"– no spend","⚠ add to Campaigns tab")))</f>
        <v/>
      </c>
      <c r="V2185" s="83" t="str">
        <f aca="false">IF(K2185="","",K2185*IF(Settings!$B$22=Settings!$C$6,1,IF(Settings!$B$22="USD",1/INDEX(Settings!$B$29:$B$40,MONTH(A2185)),INDEX(Settings!$B$29:$B$40,MONTH(A2185)))))</f>
        <v/>
      </c>
    </row>
    <row r="2186" customFormat="false" ht="15" hidden="false" customHeight="false" outlineLevel="0" collapsed="false">
      <c r="U2186" s="0" t="str">
        <f aca="false">IF(C2186="","",IF(COUNTIF(Campaigns!$A$7:$A$300,C2186)&gt;0,"✓",IF(N(K2186)=0,"– no spend","⚠ add to Campaigns tab")))</f>
        <v/>
      </c>
      <c r="V2186" s="83" t="str">
        <f aca="false">IF(K2186="","",K2186*IF(Settings!$B$22=Settings!$C$6,1,IF(Settings!$B$22="USD",1/INDEX(Settings!$B$29:$B$40,MONTH(A2186)),INDEX(Settings!$B$29:$B$40,MONTH(A2186)))))</f>
        <v/>
      </c>
    </row>
    <row r="2187" customFormat="false" ht="15" hidden="false" customHeight="false" outlineLevel="0" collapsed="false">
      <c r="U2187" s="0" t="str">
        <f aca="false">IF(C2187="","",IF(COUNTIF(Campaigns!$A$7:$A$300,C2187)&gt;0,"✓",IF(N(K2187)=0,"– no spend","⚠ add to Campaigns tab")))</f>
        <v/>
      </c>
      <c r="V2187" s="83" t="str">
        <f aca="false">IF(K2187="","",K2187*IF(Settings!$B$22=Settings!$C$6,1,IF(Settings!$B$22="USD",1/INDEX(Settings!$B$29:$B$40,MONTH(A2187)),INDEX(Settings!$B$29:$B$40,MONTH(A2187)))))</f>
        <v/>
      </c>
    </row>
    <row r="2188" customFormat="false" ht="15" hidden="false" customHeight="false" outlineLevel="0" collapsed="false">
      <c r="U2188" s="0" t="str">
        <f aca="false">IF(C2188="","",IF(COUNTIF(Campaigns!$A$7:$A$300,C2188)&gt;0,"✓",IF(N(K2188)=0,"– no spend","⚠ add to Campaigns tab")))</f>
        <v/>
      </c>
      <c r="V2188" s="83" t="str">
        <f aca="false">IF(K2188="","",K2188*IF(Settings!$B$22=Settings!$C$6,1,IF(Settings!$B$22="USD",1/INDEX(Settings!$B$29:$B$40,MONTH(A2188)),INDEX(Settings!$B$29:$B$40,MONTH(A2188)))))</f>
        <v/>
      </c>
    </row>
    <row r="2189" customFormat="false" ht="15" hidden="false" customHeight="false" outlineLevel="0" collapsed="false">
      <c r="U2189" s="0" t="str">
        <f aca="false">IF(C2189="","",IF(COUNTIF(Campaigns!$A$7:$A$300,C2189)&gt;0,"✓",IF(N(K2189)=0,"– no spend","⚠ add to Campaigns tab")))</f>
        <v/>
      </c>
      <c r="V2189" s="83" t="str">
        <f aca="false">IF(K2189="","",K2189*IF(Settings!$B$22=Settings!$C$6,1,IF(Settings!$B$22="USD",1/INDEX(Settings!$B$29:$B$40,MONTH(A2189)),INDEX(Settings!$B$29:$B$40,MONTH(A2189)))))</f>
        <v/>
      </c>
    </row>
    <row r="2190" customFormat="false" ht="15" hidden="false" customHeight="false" outlineLevel="0" collapsed="false">
      <c r="U2190" s="0" t="str">
        <f aca="false">IF(C2190="","",IF(COUNTIF(Campaigns!$A$7:$A$300,C2190)&gt;0,"✓",IF(N(K2190)=0,"– no spend","⚠ add to Campaigns tab")))</f>
        <v/>
      </c>
      <c r="V2190" s="83" t="str">
        <f aca="false">IF(K2190="","",K2190*IF(Settings!$B$22=Settings!$C$6,1,IF(Settings!$B$22="USD",1/INDEX(Settings!$B$29:$B$40,MONTH(A2190)),INDEX(Settings!$B$29:$B$40,MONTH(A2190)))))</f>
        <v/>
      </c>
    </row>
    <row r="2191" customFormat="false" ht="15" hidden="false" customHeight="false" outlineLevel="0" collapsed="false">
      <c r="U2191" s="0" t="str">
        <f aca="false">IF(C2191="","",IF(COUNTIF(Campaigns!$A$7:$A$300,C2191)&gt;0,"✓",IF(N(K2191)=0,"– no spend","⚠ add to Campaigns tab")))</f>
        <v/>
      </c>
      <c r="V2191" s="83" t="str">
        <f aca="false">IF(K2191="","",K2191*IF(Settings!$B$22=Settings!$C$6,1,IF(Settings!$B$22="USD",1/INDEX(Settings!$B$29:$B$40,MONTH(A2191)),INDEX(Settings!$B$29:$B$40,MONTH(A2191)))))</f>
        <v/>
      </c>
    </row>
    <row r="2192" customFormat="false" ht="15" hidden="false" customHeight="false" outlineLevel="0" collapsed="false">
      <c r="U2192" s="0" t="str">
        <f aca="false">IF(C2192="","",IF(COUNTIF(Campaigns!$A$7:$A$300,C2192)&gt;0,"✓",IF(N(K2192)=0,"– no spend","⚠ add to Campaigns tab")))</f>
        <v/>
      </c>
      <c r="V2192" s="83" t="str">
        <f aca="false">IF(K2192="","",K2192*IF(Settings!$B$22=Settings!$C$6,1,IF(Settings!$B$22="USD",1/INDEX(Settings!$B$29:$B$40,MONTH(A2192)),INDEX(Settings!$B$29:$B$40,MONTH(A2192)))))</f>
        <v/>
      </c>
    </row>
    <row r="2193" customFormat="false" ht="15" hidden="false" customHeight="false" outlineLevel="0" collapsed="false">
      <c r="U2193" s="0" t="str">
        <f aca="false">IF(C2193="","",IF(COUNTIF(Campaigns!$A$7:$A$300,C2193)&gt;0,"✓",IF(N(K2193)=0,"– no spend","⚠ add to Campaigns tab")))</f>
        <v/>
      </c>
      <c r="V2193" s="83" t="str">
        <f aca="false">IF(K2193="","",K2193*IF(Settings!$B$22=Settings!$C$6,1,IF(Settings!$B$22="USD",1/INDEX(Settings!$B$29:$B$40,MONTH(A2193)),INDEX(Settings!$B$29:$B$40,MONTH(A2193)))))</f>
        <v/>
      </c>
    </row>
    <row r="2194" customFormat="false" ht="15" hidden="false" customHeight="false" outlineLevel="0" collapsed="false">
      <c r="U2194" s="0" t="str">
        <f aca="false">IF(C2194="","",IF(COUNTIF(Campaigns!$A$7:$A$300,C2194)&gt;0,"✓",IF(N(K2194)=0,"– no spend","⚠ add to Campaigns tab")))</f>
        <v/>
      </c>
      <c r="V2194" s="83" t="str">
        <f aca="false">IF(K2194="","",K2194*IF(Settings!$B$22=Settings!$C$6,1,IF(Settings!$B$22="USD",1/INDEX(Settings!$B$29:$B$40,MONTH(A2194)),INDEX(Settings!$B$29:$B$40,MONTH(A2194)))))</f>
        <v/>
      </c>
    </row>
    <row r="2195" customFormat="false" ht="15" hidden="false" customHeight="false" outlineLevel="0" collapsed="false">
      <c r="U2195" s="0" t="str">
        <f aca="false">IF(C2195="","",IF(COUNTIF(Campaigns!$A$7:$A$300,C2195)&gt;0,"✓",IF(N(K2195)=0,"– no spend","⚠ add to Campaigns tab")))</f>
        <v/>
      </c>
      <c r="V2195" s="83" t="str">
        <f aca="false">IF(K2195="","",K2195*IF(Settings!$B$22=Settings!$C$6,1,IF(Settings!$B$22="USD",1/INDEX(Settings!$B$29:$B$40,MONTH(A2195)),INDEX(Settings!$B$29:$B$40,MONTH(A2195)))))</f>
        <v/>
      </c>
    </row>
    <row r="2196" customFormat="false" ht="15" hidden="false" customHeight="false" outlineLevel="0" collapsed="false">
      <c r="U2196" s="0" t="str">
        <f aca="false">IF(C2196="","",IF(COUNTIF(Campaigns!$A$7:$A$300,C2196)&gt;0,"✓",IF(N(K2196)=0,"– no spend","⚠ add to Campaigns tab")))</f>
        <v/>
      </c>
      <c r="V2196" s="83" t="str">
        <f aca="false">IF(K2196="","",K2196*IF(Settings!$B$22=Settings!$C$6,1,IF(Settings!$B$22="USD",1/INDEX(Settings!$B$29:$B$40,MONTH(A2196)),INDEX(Settings!$B$29:$B$40,MONTH(A2196)))))</f>
        <v/>
      </c>
    </row>
    <row r="2197" customFormat="false" ht="15" hidden="false" customHeight="false" outlineLevel="0" collapsed="false">
      <c r="U2197" s="0" t="str">
        <f aca="false">IF(C2197="","",IF(COUNTIF(Campaigns!$A$7:$A$300,C2197)&gt;0,"✓",IF(N(K2197)=0,"– no spend","⚠ add to Campaigns tab")))</f>
        <v/>
      </c>
      <c r="V2197" s="83" t="str">
        <f aca="false">IF(K2197="","",K2197*IF(Settings!$B$22=Settings!$C$6,1,IF(Settings!$B$22="USD",1/INDEX(Settings!$B$29:$B$40,MONTH(A2197)),INDEX(Settings!$B$29:$B$40,MONTH(A2197)))))</f>
        <v/>
      </c>
    </row>
    <row r="2198" customFormat="false" ht="15" hidden="false" customHeight="false" outlineLevel="0" collapsed="false">
      <c r="U2198" s="0" t="str">
        <f aca="false">IF(C2198="","",IF(COUNTIF(Campaigns!$A$7:$A$300,C2198)&gt;0,"✓",IF(N(K2198)=0,"– no spend","⚠ add to Campaigns tab")))</f>
        <v/>
      </c>
      <c r="V2198" s="83" t="str">
        <f aca="false">IF(K2198="","",K2198*IF(Settings!$B$22=Settings!$C$6,1,IF(Settings!$B$22="USD",1/INDEX(Settings!$B$29:$B$40,MONTH(A2198)),INDEX(Settings!$B$29:$B$40,MONTH(A2198)))))</f>
        <v/>
      </c>
    </row>
    <row r="2199" customFormat="false" ht="15" hidden="false" customHeight="false" outlineLevel="0" collapsed="false">
      <c r="U2199" s="0" t="str">
        <f aca="false">IF(C2199="","",IF(COUNTIF(Campaigns!$A$7:$A$300,C2199)&gt;0,"✓",IF(N(K2199)=0,"– no spend","⚠ add to Campaigns tab")))</f>
        <v/>
      </c>
      <c r="V2199" s="83" t="str">
        <f aca="false">IF(K2199="","",K2199*IF(Settings!$B$22=Settings!$C$6,1,IF(Settings!$B$22="USD",1/INDEX(Settings!$B$29:$B$40,MONTH(A2199)),INDEX(Settings!$B$29:$B$40,MONTH(A2199)))))</f>
        <v/>
      </c>
    </row>
    <row r="2200" customFormat="false" ht="15" hidden="false" customHeight="false" outlineLevel="0" collapsed="false">
      <c r="U2200" s="0" t="str">
        <f aca="false">IF(C2200="","",IF(COUNTIF(Campaigns!$A$7:$A$300,C2200)&gt;0,"✓",IF(N(K2200)=0,"– no spend","⚠ add to Campaigns tab")))</f>
        <v/>
      </c>
      <c r="V2200" s="83" t="str">
        <f aca="false">IF(K2200="","",K2200*IF(Settings!$B$22=Settings!$C$6,1,IF(Settings!$B$22="USD",1/INDEX(Settings!$B$29:$B$40,MONTH(A2200)),INDEX(Settings!$B$29:$B$40,MONTH(A2200)))))</f>
        <v/>
      </c>
    </row>
    <row r="2201" customFormat="false" ht="15" hidden="false" customHeight="false" outlineLevel="0" collapsed="false">
      <c r="U2201" s="0" t="str">
        <f aca="false">IF(C2201="","",IF(COUNTIF(Campaigns!$A$7:$A$300,C2201)&gt;0,"✓",IF(N(K2201)=0,"– no spend","⚠ add to Campaigns tab")))</f>
        <v/>
      </c>
      <c r="V2201" s="83" t="str">
        <f aca="false">IF(K2201="","",K2201*IF(Settings!$B$22=Settings!$C$6,1,IF(Settings!$B$22="USD",1/INDEX(Settings!$B$29:$B$40,MONTH(A2201)),INDEX(Settings!$B$29:$B$40,MONTH(A2201)))))</f>
        <v/>
      </c>
    </row>
    <row r="2202" customFormat="false" ht="15" hidden="false" customHeight="false" outlineLevel="0" collapsed="false">
      <c r="U2202" s="0" t="str">
        <f aca="false">IF(C2202="","",IF(COUNTIF(Campaigns!$A$7:$A$300,C2202)&gt;0,"✓",IF(N(K2202)=0,"– no spend","⚠ add to Campaigns tab")))</f>
        <v/>
      </c>
      <c r="V2202" s="83" t="str">
        <f aca="false">IF(K2202="","",K2202*IF(Settings!$B$22=Settings!$C$6,1,IF(Settings!$B$22="USD",1/INDEX(Settings!$B$29:$B$40,MONTH(A2202)),INDEX(Settings!$B$29:$B$40,MONTH(A2202)))))</f>
        <v/>
      </c>
    </row>
    <row r="2203" customFormat="false" ht="15" hidden="false" customHeight="false" outlineLevel="0" collapsed="false">
      <c r="U2203" s="0" t="str">
        <f aca="false">IF(C2203="","",IF(COUNTIF(Campaigns!$A$7:$A$300,C2203)&gt;0,"✓",IF(N(K2203)=0,"– no spend","⚠ add to Campaigns tab")))</f>
        <v/>
      </c>
      <c r="V2203" s="83" t="str">
        <f aca="false">IF(K2203="","",K2203*IF(Settings!$B$22=Settings!$C$6,1,IF(Settings!$B$22="USD",1/INDEX(Settings!$B$29:$B$40,MONTH(A2203)),INDEX(Settings!$B$29:$B$40,MONTH(A2203)))))</f>
        <v/>
      </c>
    </row>
    <row r="2204" customFormat="false" ht="15" hidden="false" customHeight="false" outlineLevel="0" collapsed="false">
      <c r="U2204" s="0" t="str">
        <f aca="false">IF(C2204="","",IF(COUNTIF(Campaigns!$A$7:$A$300,C2204)&gt;0,"✓",IF(N(K2204)=0,"– no spend","⚠ add to Campaigns tab")))</f>
        <v/>
      </c>
      <c r="V2204" s="83" t="str">
        <f aca="false">IF(K2204="","",K2204*IF(Settings!$B$22=Settings!$C$6,1,IF(Settings!$B$22="USD",1/INDEX(Settings!$B$29:$B$40,MONTH(A2204)),INDEX(Settings!$B$29:$B$40,MONTH(A2204)))))</f>
        <v/>
      </c>
    </row>
    <row r="2205" customFormat="false" ht="15" hidden="false" customHeight="false" outlineLevel="0" collapsed="false">
      <c r="U2205" s="0" t="str">
        <f aca="false">IF(C2205="","",IF(COUNTIF(Campaigns!$A$7:$A$300,C2205)&gt;0,"✓",IF(N(K2205)=0,"– no spend","⚠ add to Campaigns tab")))</f>
        <v/>
      </c>
      <c r="V2205" s="83" t="str">
        <f aca="false">IF(K2205="","",K2205*IF(Settings!$B$22=Settings!$C$6,1,IF(Settings!$B$22="USD",1/INDEX(Settings!$B$29:$B$40,MONTH(A2205)),INDEX(Settings!$B$29:$B$40,MONTH(A2205)))))</f>
        <v/>
      </c>
    </row>
    <row r="2206" customFormat="false" ht="15" hidden="false" customHeight="false" outlineLevel="0" collapsed="false">
      <c r="U2206" s="0" t="str">
        <f aca="false">IF(C2206="","",IF(COUNTIF(Campaigns!$A$7:$A$300,C2206)&gt;0,"✓",IF(N(K2206)=0,"– no spend","⚠ add to Campaigns tab")))</f>
        <v/>
      </c>
      <c r="V2206" s="83" t="str">
        <f aca="false">IF(K2206="","",K2206*IF(Settings!$B$22=Settings!$C$6,1,IF(Settings!$B$22="USD",1/INDEX(Settings!$B$29:$B$40,MONTH(A2206)),INDEX(Settings!$B$29:$B$40,MONTH(A2206)))))</f>
        <v/>
      </c>
    </row>
    <row r="2207" customFormat="false" ht="15" hidden="false" customHeight="false" outlineLevel="0" collapsed="false">
      <c r="U2207" s="0" t="str">
        <f aca="false">IF(C2207="","",IF(COUNTIF(Campaigns!$A$7:$A$300,C2207)&gt;0,"✓",IF(N(K2207)=0,"– no spend","⚠ add to Campaigns tab")))</f>
        <v/>
      </c>
      <c r="V2207" s="83" t="str">
        <f aca="false">IF(K2207="","",K2207*IF(Settings!$B$22=Settings!$C$6,1,IF(Settings!$B$22="USD",1/INDEX(Settings!$B$29:$B$40,MONTH(A2207)),INDEX(Settings!$B$29:$B$40,MONTH(A2207)))))</f>
        <v/>
      </c>
    </row>
    <row r="2208" customFormat="false" ht="15" hidden="false" customHeight="false" outlineLevel="0" collapsed="false">
      <c r="U2208" s="0" t="str">
        <f aca="false">IF(C2208="","",IF(COUNTIF(Campaigns!$A$7:$A$300,C2208)&gt;0,"✓",IF(N(K2208)=0,"– no spend","⚠ add to Campaigns tab")))</f>
        <v/>
      </c>
      <c r="V2208" s="83" t="str">
        <f aca="false">IF(K2208="","",K2208*IF(Settings!$B$22=Settings!$C$6,1,IF(Settings!$B$22="USD",1/INDEX(Settings!$B$29:$B$40,MONTH(A2208)),INDEX(Settings!$B$29:$B$40,MONTH(A2208)))))</f>
        <v/>
      </c>
    </row>
    <row r="2209" customFormat="false" ht="15" hidden="false" customHeight="false" outlineLevel="0" collapsed="false">
      <c r="U2209" s="0" t="str">
        <f aca="false">IF(C2209="","",IF(COUNTIF(Campaigns!$A$7:$A$300,C2209)&gt;0,"✓",IF(N(K2209)=0,"– no spend","⚠ add to Campaigns tab")))</f>
        <v/>
      </c>
      <c r="V2209" s="83" t="str">
        <f aca="false">IF(K2209="","",K2209*IF(Settings!$B$22=Settings!$C$6,1,IF(Settings!$B$22="USD",1/INDEX(Settings!$B$29:$B$40,MONTH(A2209)),INDEX(Settings!$B$29:$B$40,MONTH(A2209)))))</f>
        <v/>
      </c>
    </row>
    <row r="2210" customFormat="false" ht="15" hidden="false" customHeight="false" outlineLevel="0" collapsed="false">
      <c r="U2210" s="0" t="str">
        <f aca="false">IF(C2210="","",IF(COUNTIF(Campaigns!$A$7:$A$300,C2210)&gt;0,"✓",IF(N(K2210)=0,"– no spend","⚠ add to Campaigns tab")))</f>
        <v/>
      </c>
      <c r="V2210" s="83" t="str">
        <f aca="false">IF(K2210="","",K2210*IF(Settings!$B$22=Settings!$C$6,1,IF(Settings!$B$22="USD",1/INDEX(Settings!$B$29:$B$40,MONTH(A2210)),INDEX(Settings!$B$29:$B$40,MONTH(A2210)))))</f>
        <v/>
      </c>
    </row>
    <row r="2211" customFormat="false" ht="15" hidden="false" customHeight="false" outlineLevel="0" collapsed="false">
      <c r="U2211" s="0" t="str">
        <f aca="false">IF(C2211="","",IF(COUNTIF(Campaigns!$A$7:$A$300,C2211)&gt;0,"✓",IF(N(K2211)=0,"– no spend","⚠ add to Campaigns tab")))</f>
        <v/>
      </c>
      <c r="V2211" s="83" t="str">
        <f aca="false">IF(K2211="","",K2211*IF(Settings!$B$22=Settings!$C$6,1,IF(Settings!$B$22="USD",1/INDEX(Settings!$B$29:$B$40,MONTH(A2211)),INDEX(Settings!$B$29:$B$40,MONTH(A2211)))))</f>
        <v/>
      </c>
    </row>
    <row r="2212" customFormat="false" ht="15" hidden="false" customHeight="false" outlineLevel="0" collapsed="false">
      <c r="U2212" s="0" t="str">
        <f aca="false">IF(C2212="","",IF(COUNTIF(Campaigns!$A$7:$A$300,C2212)&gt;0,"✓",IF(N(K2212)=0,"– no spend","⚠ add to Campaigns tab")))</f>
        <v/>
      </c>
      <c r="V2212" s="83" t="str">
        <f aca="false">IF(K2212="","",K2212*IF(Settings!$B$22=Settings!$C$6,1,IF(Settings!$B$22="USD",1/INDEX(Settings!$B$29:$B$40,MONTH(A2212)),INDEX(Settings!$B$29:$B$40,MONTH(A2212)))))</f>
        <v/>
      </c>
    </row>
    <row r="2213" customFormat="false" ht="15" hidden="false" customHeight="false" outlineLevel="0" collapsed="false">
      <c r="U2213" s="0" t="str">
        <f aca="false">IF(C2213="","",IF(COUNTIF(Campaigns!$A$7:$A$300,C2213)&gt;0,"✓",IF(N(K2213)=0,"– no spend","⚠ add to Campaigns tab")))</f>
        <v/>
      </c>
      <c r="V2213" s="83" t="str">
        <f aca="false">IF(K2213="","",K2213*IF(Settings!$B$22=Settings!$C$6,1,IF(Settings!$B$22="USD",1/INDEX(Settings!$B$29:$B$40,MONTH(A2213)),INDEX(Settings!$B$29:$B$40,MONTH(A2213)))))</f>
        <v/>
      </c>
    </row>
    <row r="2214" customFormat="false" ht="15" hidden="false" customHeight="false" outlineLevel="0" collapsed="false">
      <c r="U2214" s="0" t="str">
        <f aca="false">IF(C2214="","",IF(COUNTIF(Campaigns!$A$7:$A$300,C2214)&gt;0,"✓",IF(N(K2214)=0,"– no spend","⚠ add to Campaigns tab")))</f>
        <v/>
      </c>
      <c r="V2214" s="83" t="str">
        <f aca="false">IF(K2214="","",K2214*IF(Settings!$B$22=Settings!$C$6,1,IF(Settings!$B$22="USD",1/INDEX(Settings!$B$29:$B$40,MONTH(A2214)),INDEX(Settings!$B$29:$B$40,MONTH(A2214)))))</f>
        <v/>
      </c>
    </row>
    <row r="2215" customFormat="false" ht="15" hidden="false" customHeight="false" outlineLevel="0" collapsed="false">
      <c r="U2215" s="0" t="str">
        <f aca="false">IF(C2215="","",IF(COUNTIF(Campaigns!$A$7:$A$300,C2215)&gt;0,"✓",IF(N(K2215)=0,"– no spend","⚠ add to Campaigns tab")))</f>
        <v/>
      </c>
      <c r="V2215" s="83" t="str">
        <f aca="false">IF(K2215="","",K2215*IF(Settings!$B$22=Settings!$C$6,1,IF(Settings!$B$22="USD",1/INDEX(Settings!$B$29:$B$40,MONTH(A2215)),INDEX(Settings!$B$29:$B$40,MONTH(A2215)))))</f>
        <v/>
      </c>
    </row>
    <row r="2216" customFormat="false" ht="15" hidden="false" customHeight="false" outlineLevel="0" collapsed="false">
      <c r="U2216" s="0" t="str">
        <f aca="false">IF(C2216="","",IF(COUNTIF(Campaigns!$A$7:$A$300,C2216)&gt;0,"✓",IF(N(K2216)=0,"– no spend","⚠ add to Campaigns tab")))</f>
        <v/>
      </c>
      <c r="V2216" s="83" t="str">
        <f aca="false">IF(K2216="","",K2216*IF(Settings!$B$22=Settings!$C$6,1,IF(Settings!$B$22="USD",1/INDEX(Settings!$B$29:$B$40,MONTH(A2216)),INDEX(Settings!$B$29:$B$40,MONTH(A2216)))))</f>
        <v/>
      </c>
    </row>
    <row r="2217" customFormat="false" ht="15" hidden="false" customHeight="false" outlineLevel="0" collapsed="false">
      <c r="U2217" s="0" t="str">
        <f aca="false">IF(C2217="","",IF(COUNTIF(Campaigns!$A$7:$A$300,C2217)&gt;0,"✓",IF(N(K2217)=0,"– no spend","⚠ add to Campaigns tab")))</f>
        <v/>
      </c>
      <c r="V2217" s="83" t="str">
        <f aca="false">IF(K2217="","",K2217*IF(Settings!$B$22=Settings!$C$6,1,IF(Settings!$B$22="USD",1/INDEX(Settings!$B$29:$B$40,MONTH(A2217)),INDEX(Settings!$B$29:$B$40,MONTH(A2217)))))</f>
        <v/>
      </c>
    </row>
    <row r="2218" customFormat="false" ht="15" hidden="false" customHeight="false" outlineLevel="0" collapsed="false">
      <c r="U2218" s="0" t="str">
        <f aca="false">IF(C2218="","",IF(COUNTIF(Campaigns!$A$7:$A$300,C2218)&gt;0,"✓",IF(N(K2218)=0,"– no spend","⚠ add to Campaigns tab")))</f>
        <v/>
      </c>
      <c r="V2218" s="83" t="str">
        <f aca="false">IF(K2218="","",K2218*IF(Settings!$B$22=Settings!$C$6,1,IF(Settings!$B$22="USD",1/INDEX(Settings!$B$29:$B$40,MONTH(A2218)),INDEX(Settings!$B$29:$B$40,MONTH(A2218)))))</f>
        <v/>
      </c>
    </row>
    <row r="2219" customFormat="false" ht="15" hidden="false" customHeight="false" outlineLevel="0" collapsed="false">
      <c r="U2219" s="0" t="str">
        <f aca="false">IF(C2219="","",IF(COUNTIF(Campaigns!$A$7:$A$300,C2219)&gt;0,"✓",IF(N(K2219)=0,"– no spend","⚠ add to Campaigns tab")))</f>
        <v/>
      </c>
      <c r="V2219" s="83" t="str">
        <f aca="false">IF(K2219="","",K2219*IF(Settings!$B$22=Settings!$C$6,1,IF(Settings!$B$22="USD",1/INDEX(Settings!$B$29:$B$40,MONTH(A2219)),INDEX(Settings!$B$29:$B$40,MONTH(A2219)))))</f>
        <v/>
      </c>
    </row>
    <row r="2220" customFormat="false" ht="15" hidden="false" customHeight="false" outlineLevel="0" collapsed="false">
      <c r="U2220" s="0" t="str">
        <f aca="false">IF(C2220="","",IF(COUNTIF(Campaigns!$A$7:$A$300,C2220)&gt;0,"✓",IF(N(K2220)=0,"– no spend","⚠ add to Campaigns tab")))</f>
        <v/>
      </c>
      <c r="V2220" s="83" t="str">
        <f aca="false">IF(K2220="","",K2220*IF(Settings!$B$22=Settings!$C$6,1,IF(Settings!$B$22="USD",1/INDEX(Settings!$B$29:$B$40,MONTH(A2220)),INDEX(Settings!$B$29:$B$40,MONTH(A2220)))))</f>
        <v/>
      </c>
    </row>
    <row r="2221" customFormat="false" ht="15" hidden="false" customHeight="false" outlineLevel="0" collapsed="false">
      <c r="U2221" s="0" t="str">
        <f aca="false">IF(C2221="","",IF(COUNTIF(Campaigns!$A$7:$A$300,C2221)&gt;0,"✓",IF(N(K2221)=0,"– no spend","⚠ add to Campaigns tab")))</f>
        <v/>
      </c>
      <c r="V2221" s="83" t="str">
        <f aca="false">IF(K2221="","",K2221*IF(Settings!$B$22=Settings!$C$6,1,IF(Settings!$B$22="USD",1/INDEX(Settings!$B$29:$B$40,MONTH(A2221)),INDEX(Settings!$B$29:$B$40,MONTH(A2221)))))</f>
        <v/>
      </c>
    </row>
    <row r="2222" customFormat="false" ht="15" hidden="false" customHeight="false" outlineLevel="0" collapsed="false">
      <c r="U2222" s="0" t="str">
        <f aca="false">IF(C2222="","",IF(COUNTIF(Campaigns!$A$7:$A$300,C2222)&gt;0,"✓",IF(N(K2222)=0,"– no spend","⚠ add to Campaigns tab")))</f>
        <v/>
      </c>
      <c r="V2222" s="83" t="str">
        <f aca="false">IF(K2222="","",K2222*IF(Settings!$B$22=Settings!$C$6,1,IF(Settings!$B$22="USD",1/INDEX(Settings!$B$29:$B$40,MONTH(A2222)),INDEX(Settings!$B$29:$B$40,MONTH(A2222)))))</f>
        <v/>
      </c>
    </row>
    <row r="2223" customFormat="false" ht="15" hidden="false" customHeight="false" outlineLevel="0" collapsed="false">
      <c r="U2223" s="0" t="str">
        <f aca="false">IF(C2223="","",IF(COUNTIF(Campaigns!$A$7:$A$300,C2223)&gt;0,"✓",IF(N(K2223)=0,"– no spend","⚠ add to Campaigns tab")))</f>
        <v/>
      </c>
      <c r="V2223" s="83" t="str">
        <f aca="false">IF(K2223="","",K2223*IF(Settings!$B$22=Settings!$C$6,1,IF(Settings!$B$22="USD",1/INDEX(Settings!$B$29:$B$40,MONTH(A2223)),INDEX(Settings!$B$29:$B$40,MONTH(A2223)))))</f>
        <v/>
      </c>
    </row>
    <row r="2224" customFormat="false" ht="15" hidden="false" customHeight="false" outlineLevel="0" collapsed="false">
      <c r="U2224" s="0" t="str">
        <f aca="false">IF(C2224="","",IF(COUNTIF(Campaigns!$A$7:$A$300,C2224)&gt;0,"✓",IF(N(K2224)=0,"– no spend","⚠ add to Campaigns tab")))</f>
        <v/>
      </c>
      <c r="V2224" s="83" t="str">
        <f aca="false">IF(K2224="","",K2224*IF(Settings!$B$22=Settings!$C$6,1,IF(Settings!$B$22="USD",1/INDEX(Settings!$B$29:$B$40,MONTH(A2224)),INDEX(Settings!$B$29:$B$40,MONTH(A2224)))))</f>
        <v/>
      </c>
    </row>
    <row r="2225" customFormat="false" ht="15" hidden="false" customHeight="false" outlineLevel="0" collapsed="false">
      <c r="U2225" s="0" t="str">
        <f aca="false">IF(C2225="","",IF(COUNTIF(Campaigns!$A$7:$A$300,C2225)&gt;0,"✓",IF(N(K2225)=0,"– no spend","⚠ add to Campaigns tab")))</f>
        <v/>
      </c>
      <c r="V2225" s="83" t="str">
        <f aca="false">IF(K2225="","",K2225*IF(Settings!$B$22=Settings!$C$6,1,IF(Settings!$B$22="USD",1/INDEX(Settings!$B$29:$B$40,MONTH(A2225)),INDEX(Settings!$B$29:$B$40,MONTH(A2225)))))</f>
        <v/>
      </c>
    </row>
    <row r="2226" customFormat="false" ht="15" hidden="false" customHeight="false" outlineLevel="0" collapsed="false">
      <c r="U2226" s="0" t="str">
        <f aca="false">IF(C2226="","",IF(COUNTIF(Campaigns!$A$7:$A$300,C2226)&gt;0,"✓",IF(N(K2226)=0,"– no spend","⚠ add to Campaigns tab")))</f>
        <v/>
      </c>
      <c r="V2226" s="83" t="str">
        <f aca="false">IF(K2226="","",K2226*IF(Settings!$B$22=Settings!$C$6,1,IF(Settings!$B$22="USD",1/INDEX(Settings!$B$29:$B$40,MONTH(A2226)),INDEX(Settings!$B$29:$B$40,MONTH(A2226)))))</f>
        <v/>
      </c>
    </row>
    <row r="2227" customFormat="false" ht="15" hidden="false" customHeight="false" outlineLevel="0" collapsed="false">
      <c r="U2227" s="0" t="str">
        <f aca="false">IF(C2227="","",IF(COUNTIF(Campaigns!$A$7:$A$300,C2227)&gt;0,"✓",IF(N(K2227)=0,"– no spend","⚠ add to Campaigns tab")))</f>
        <v/>
      </c>
      <c r="V2227" s="83" t="str">
        <f aca="false">IF(K2227="","",K2227*IF(Settings!$B$22=Settings!$C$6,1,IF(Settings!$B$22="USD",1/INDEX(Settings!$B$29:$B$40,MONTH(A2227)),INDEX(Settings!$B$29:$B$40,MONTH(A2227)))))</f>
        <v/>
      </c>
    </row>
    <row r="2228" customFormat="false" ht="15" hidden="false" customHeight="false" outlineLevel="0" collapsed="false">
      <c r="U2228" s="0" t="str">
        <f aca="false">IF(C2228="","",IF(COUNTIF(Campaigns!$A$7:$A$300,C2228)&gt;0,"✓",IF(N(K2228)=0,"– no spend","⚠ add to Campaigns tab")))</f>
        <v/>
      </c>
      <c r="V2228" s="83" t="str">
        <f aca="false">IF(K2228="","",K2228*IF(Settings!$B$22=Settings!$C$6,1,IF(Settings!$B$22="USD",1/INDEX(Settings!$B$29:$B$40,MONTH(A2228)),INDEX(Settings!$B$29:$B$40,MONTH(A2228)))))</f>
        <v/>
      </c>
    </row>
    <row r="2229" customFormat="false" ht="15" hidden="false" customHeight="false" outlineLevel="0" collapsed="false">
      <c r="U2229" s="0" t="str">
        <f aca="false">IF(C2229="","",IF(COUNTIF(Campaigns!$A$7:$A$300,C2229)&gt;0,"✓",IF(N(K2229)=0,"– no spend","⚠ add to Campaigns tab")))</f>
        <v/>
      </c>
      <c r="V2229" s="83" t="str">
        <f aca="false">IF(K2229="","",K2229*IF(Settings!$B$22=Settings!$C$6,1,IF(Settings!$B$22="USD",1/INDEX(Settings!$B$29:$B$40,MONTH(A2229)),INDEX(Settings!$B$29:$B$40,MONTH(A2229)))))</f>
        <v/>
      </c>
    </row>
    <row r="2230" customFormat="false" ht="15" hidden="false" customHeight="false" outlineLevel="0" collapsed="false">
      <c r="U2230" s="0" t="str">
        <f aca="false">IF(C2230="","",IF(COUNTIF(Campaigns!$A$7:$A$300,C2230)&gt;0,"✓",IF(N(K2230)=0,"– no spend","⚠ add to Campaigns tab")))</f>
        <v/>
      </c>
      <c r="V2230" s="83" t="str">
        <f aca="false">IF(K2230="","",K2230*IF(Settings!$B$22=Settings!$C$6,1,IF(Settings!$B$22="USD",1/INDEX(Settings!$B$29:$B$40,MONTH(A2230)),INDEX(Settings!$B$29:$B$40,MONTH(A2230)))))</f>
        <v/>
      </c>
    </row>
    <row r="2231" customFormat="false" ht="15" hidden="false" customHeight="false" outlineLevel="0" collapsed="false">
      <c r="U2231" s="0" t="str">
        <f aca="false">IF(C2231="","",IF(COUNTIF(Campaigns!$A$7:$A$300,C2231)&gt;0,"✓",IF(N(K2231)=0,"– no spend","⚠ add to Campaigns tab")))</f>
        <v/>
      </c>
      <c r="V2231" s="83" t="str">
        <f aca="false">IF(K2231="","",K2231*IF(Settings!$B$22=Settings!$C$6,1,IF(Settings!$B$22="USD",1/INDEX(Settings!$B$29:$B$40,MONTH(A2231)),INDEX(Settings!$B$29:$B$40,MONTH(A2231)))))</f>
        <v/>
      </c>
    </row>
    <row r="2232" customFormat="false" ht="15" hidden="false" customHeight="false" outlineLevel="0" collapsed="false">
      <c r="U2232" s="0" t="str">
        <f aca="false">IF(C2232="","",IF(COUNTIF(Campaigns!$A$7:$A$300,C2232)&gt;0,"✓",IF(N(K2232)=0,"– no spend","⚠ add to Campaigns tab")))</f>
        <v/>
      </c>
      <c r="V2232" s="83" t="str">
        <f aca="false">IF(K2232="","",K2232*IF(Settings!$B$22=Settings!$C$6,1,IF(Settings!$B$22="USD",1/INDEX(Settings!$B$29:$B$40,MONTH(A2232)),INDEX(Settings!$B$29:$B$40,MONTH(A2232)))))</f>
        <v/>
      </c>
    </row>
    <row r="2233" customFormat="false" ht="15" hidden="false" customHeight="false" outlineLevel="0" collapsed="false">
      <c r="U2233" s="0" t="str">
        <f aca="false">IF(C2233="","",IF(COUNTIF(Campaigns!$A$7:$A$300,C2233)&gt;0,"✓",IF(N(K2233)=0,"– no spend","⚠ add to Campaigns tab")))</f>
        <v/>
      </c>
      <c r="V2233" s="83" t="str">
        <f aca="false">IF(K2233="","",K2233*IF(Settings!$B$22=Settings!$C$6,1,IF(Settings!$B$22="USD",1/INDEX(Settings!$B$29:$B$40,MONTH(A2233)),INDEX(Settings!$B$29:$B$40,MONTH(A2233)))))</f>
        <v/>
      </c>
    </row>
    <row r="2234" customFormat="false" ht="15" hidden="false" customHeight="false" outlineLevel="0" collapsed="false">
      <c r="U2234" s="0" t="str">
        <f aca="false">IF(C2234="","",IF(COUNTIF(Campaigns!$A$7:$A$300,C2234)&gt;0,"✓",IF(N(K2234)=0,"– no spend","⚠ add to Campaigns tab")))</f>
        <v/>
      </c>
      <c r="V2234" s="83" t="str">
        <f aca="false">IF(K2234="","",K2234*IF(Settings!$B$22=Settings!$C$6,1,IF(Settings!$B$22="USD",1/INDEX(Settings!$B$29:$B$40,MONTH(A2234)),INDEX(Settings!$B$29:$B$40,MONTH(A2234)))))</f>
        <v/>
      </c>
    </row>
    <row r="2235" customFormat="false" ht="15" hidden="false" customHeight="false" outlineLevel="0" collapsed="false">
      <c r="U2235" s="0" t="str">
        <f aca="false">IF(C2235="","",IF(COUNTIF(Campaigns!$A$7:$A$300,C2235)&gt;0,"✓",IF(N(K2235)=0,"– no spend","⚠ add to Campaigns tab")))</f>
        <v/>
      </c>
      <c r="V2235" s="83" t="str">
        <f aca="false">IF(K2235="","",K2235*IF(Settings!$B$22=Settings!$C$6,1,IF(Settings!$B$22="USD",1/INDEX(Settings!$B$29:$B$40,MONTH(A2235)),INDEX(Settings!$B$29:$B$40,MONTH(A2235)))))</f>
        <v/>
      </c>
    </row>
    <row r="2236" customFormat="false" ht="15" hidden="false" customHeight="false" outlineLevel="0" collapsed="false">
      <c r="U2236" s="0" t="str">
        <f aca="false">IF(C2236="","",IF(COUNTIF(Campaigns!$A$7:$A$300,C2236)&gt;0,"✓",IF(N(K2236)=0,"– no spend","⚠ add to Campaigns tab")))</f>
        <v/>
      </c>
      <c r="V2236" s="83" t="str">
        <f aca="false">IF(K2236="","",K2236*IF(Settings!$B$22=Settings!$C$6,1,IF(Settings!$B$22="USD",1/INDEX(Settings!$B$29:$B$40,MONTH(A2236)),INDEX(Settings!$B$29:$B$40,MONTH(A2236)))))</f>
        <v/>
      </c>
    </row>
    <row r="2237" customFormat="false" ht="15" hidden="false" customHeight="false" outlineLevel="0" collapsed="false">
      <c r="U2237" s="0" t="str">
        <f aca="false">IF(C2237="","",IF(COUNTIF(Campaigns!$A$7:$A$300,C2237)&gt;0,"✓",IF(N(K2237)=0,"– no spend","⚠ add to Campaigns tab")))</f>
        <v/>
      </c>
      <c r="V2237" s="83" t="str">
        <f aca="false">IF(K2237="","",K2237*IF(Settings!$B$22=Settings!$C$6,1,IF(Settings!$B$22="USD",1/INDEX(Settings!$B$29:$B$40,MONTH(A2237)),INDEX(Settings!$B$29:$B$40,MONTH(A2237)))))</f>
        <v/>
      </c>
    </row>
    <row r="2238" customFormat="false" ht="15" hidden="false" customHeight="false" outlineLevel="0" collapsed="false">
      <c r="U2238" s="0" t="str">
        <f aca="false">IF(C2238="","",IF(COUNTIF(Campaigns!$A$7:$A$300,C2238)&gt;0,"✓",IF(N(K2238)=0,"– no spend","⚠ add to Campaigns tab")))</f>
        <v/>
      </c>
      <c r="V2238" s="83" t="str">
        <f aca="false">IF(K2238="","",K2238*IF(Settings!$B$22=Settings!$C$6,1,IF(Settings!$B$22="USD",1/INDEX(Settings!$B$29:$B$40,MONTH(A2238)),INDEX(Settings!$B$29:$B$40,MONTH(A2238)))))</f>
        <v/>
      </c>
    </row>
    <row r="2239" customFormat="false" ht="15" hidden="false" customHeight="false" outlineLevel="0" collapsed="false">
      <c r="U2239" s="0" t="str">
        <f aca="false">IF(C2239="","",IF(COUNTIF(Campaigns!$A$7:$A$300,C2239)&gt;0,"✓",IF(N(K2239)=0,"– no spend","⚠ add to Campaigns tab")))</f>
        <v/>
      </c>
      <c r="V2239" s="83" t="str">
        <f aca="false">IF(K2239="","",K2239*IF(Settings!$B$22=Settings!$C$6,1,IF(Settings!$B$22="USD",1/INDEX(Settings!$B$29:$B$40,MONTH(A2239)),INDEX(Settings!$B$29:$B$40,MONTH(A2239)))))</f>
        <v/>
      </c>
    </row>
    <row r="2240" customFormat="false" ht="15" hidden="false" customHeight="false" outlineLevel="0" collapsed="false">
      <c r="U2240" s="0" t="str">
        <f aca="false">IF(C2240="","",IF(COUNTIF(Campaigns!$A$7:$A$300,C2240)&gt;0,"✓",IF(N(K2240)=0,"– no spend","⚠ add to Campaigns tab")))</f>
        <v/>
      </c>
      <c r="V2240" s="83" t="str">
        <f aca="false">IF(K2240="","",K2240*IF(Settings!$B$22=Settings!$C$6,1,IF(Settings!$B$22="USD",1/INDEX(Settings!$B$29:$B$40,MONTH(A2240)),INDEX(Settings!$B$29:$B$40,MONTH(A2240)))))</f>
        <v/>
      </c>
    </row>
    <row r="2241" customFormat="false" ht="15" hidden="false" customHeight="false" outlineLevel="0" collapsed="false">
      <c r="U2241" s="0" t="str">
        <f aca="false">IF(C2241="","",IF(COUNTIF(Campaigns!$A$7:$A$300,C2241)&gt;0,"✓",IF(N(K2241)=0,"– no spend","⚠ add to Campaigns tab")))</f>
        <v/>
      </c>
      <c r="V2241" s="83" t="str">
        <f aca="false">IF(K2241="","",K2241*IF(Settings!$B$22=Settings!$C$6,1,IF(Settings!$B$22="USD",1/INDEX(Settings!$B$29:$B$40,MONTH(A2241)),INDEX(Settings!$B$29:$B$40,MONTH(A2241)))))</f>
        <v/>
      </c>
    </row>
    <row r="2242" customFormat="false" ht="15" hidden="false" customHeight="false" outlineLevel="0" collapsed="false">
      <c r="U2242" s="0" t="str">
        <f aca="false">IF(C2242="","",IF(COUNTIF(Campaigns!$A$7:$A$300,C2242)&gt;0,"✓",IF(N(K2242)=0,"– no spend","⚠ add to Campaigns tab")))</f>
        <v/>
      </c>
      <c r="V2242" s="83" t="str">
        <f aca="false">IF(K2242="","",K2242*IF(Settings!$B$22=Settings!$C$6,1,IF(Settings!$B$22="USD",1/INDEX(Settings!$B$29:$B$40,MONTH(A2242)),INDEX(Settings!$B$29:$B$40,MONTH(A2242)))))</f>
        <v/>
      </c>
    </row>
    <row r="2243" customFormat="false" ht="15" hidden="false" customHeight="false" outlineLevel="0" collapsed="false">
      <c r="U2243" s="0" t="str">
        <f aca="false">IF(C2243="","",IF(COUNTIF(Campaigns!$A$7:$A$300,C2243)&gt;0,"✓",IF(N(K2243)=0,"– no spend","⚠ add to Campaigns tab")))</f>
        <v/>
      </c>
      <c r="V2243" s="83" t="str">
        <f aca="false">IF(K2243="","",K2243*IF(Settings!$B$22=Settings!$C$6,1,IF(Settings!$B$22="USD",1/INDEX(Settings!$B$29:$B$40,MONTH(A2243)),INDEX(Settings!$B$29:$B$40,MONTH(A2243)))))</f>
        <v/>
      </c>
    </row>
    <row r="2244" customFormat="false" ht="15" hidden="false" customHeight="false" outlineLevel="0" collapsed="false">
      <c r="U2244" s="0" t="str">
        <f aca="false">IF(C2244="","",IF(COUNTIF(Campaigns!$A$7:$A$300,C2244)&gt;0,"✓",IF(N(K2244)=0,"– no spend","⚠ add to Campaigns tab")))</f>
        <v/>
      </c>
      <c r="V2244" s="83" t="str">
        <f aca="false">IF(K2244="","",K2244*IF(Settings!$B$22=Settings!$C$6,1,IF(Settings!$B$22="USD",1/INDEX(Settings!$B$29:$B$40,MONTH(A2244)),INDEX(Settings!$B$29:$B$40,MONTH(A2244)))))</f>
        <v/>
      </c>
    </row>
    <row r="2245" customFormat="false" ht="15" hidden="false" customHeight="false" outlineLevel="0" collapsed="false">
      <c r="U2245" s="0" t="str">
        <f aca="false">IF(C2245="","",IF(COUNTIF(Campaigns!$A$7:$A$300,C2245)&gt;0,"✓",IF(N(K2245)=0,"– no spend","⚠ add to Campaigns tab")))</f>
        <v/>
      </c>
      <c r="V2245" s="83" t="str">
        <f aca="false">IF(K2245="","",K2245*IF(Settings!$B$22=Settings!$C$6,1,IF(Settings!$B$22="USD",1/INDEX(Settings!$B$29:$B$40,MONTH(A2245)),INDEX(Settings!$B$29:$B$40,MONTH(A2245)))))</f>
        <v/>
      </c>
    </row>
    <row r="2246" customFormat="false" ht="15" hidden="false" customHeight="false" outlineLevel="0" collapsed="false">
      <c r="U2246" s="0" t="str">
        <f aca="false">IF(C2246="","",IF(COUNTIF(Campaigns!$A$7:$A$300,C2246)&gt;0,"✓",IF(N(K2246)=0,"– no spend","⚠ add to Campaigns tab")))</f>
        <v/>
      </c>
      <c r="V2246" s="83" t="str">
        <f aca="false">IF(K2246="","",K2246*IF(Settings!$B$22=Settings!$C$6,1,IF(Settings!$B$22="USD",1/INDEX(Settings!$B$29:$B$40,MONTH(A2246)),INDEX(Settings!$B$29:$B$40,MONTH(A2246)))))</f>
        <v/>
      </c>
    </row>
    <row r="2247" customFormat="false" ht="15" hidden="false" customHeight="false" outlineLevel="0" collapsed="false">
      <c r="U2247" s="0" t="str">
        <f aca="false">IF(C2247="","",IF(COUNTIF(Campaigns!$A$7:$A$300,C2247)&gt;0,"✓",IF(N(K2247)=0,"– no spend","⚠ add to Campaigns tab")))</f>
        <v/>
      </c>
      <c r="V2247" s="83" t="str">
        <f aca="false">IF(K2247="","",K2247*IF(Settings!$B$22=Settings!$C$6,1,IF(Settings!$B$22="USD",1/INDEX(Settings!$B$29:$B$40,MONTH(A2247)),INDEX(Settings!$B$29:$B$40,MONTH(A2247)))))</f>
        <v/>
      </c>
    </row>
    <row r="2248" customFormat="false" ht="15" hidden="false" customHeight="false" outlineLevel="0" collapsed="false">
      <c r="U2248" s="0" t="str">
        <f aca="false">IF(C2248="","",IF(COUNTIF(Campaigns!$A$7:$A$300,C2248)&gt;0,"✓",IF(N(K2248)=0,"– no spend","⚠ add to Campaigns tab")))</f>
        <v/>
      </c>
      <c r="V2248" s="83" t="str">
        <f aca="false">IF(K2248="","",K2248*IF(Settings!$B$22=Settings!$C$6,1,IF(Settings!$B$22="USD",1/INDEX(Settings!$B$29:$B$40,MONTH(A2248)),INDEX(Settings!$B$29:$B$40,MONTH(A2248)))))</f>
        <v/>
      </c>
    </row>
    <row r="2249" customFormat="false" ht="15" hidden="false" customHeight="false" outlineLevel="0" collapsed="false">
      <c r="U2249" s="0" t="str">
        <f aca="false">IF(C2249="","",IF(COUNTIF(Campaigns!$A$7:$A$300,C2249)&gt;0,"✓",IF(N(K2249)=0,"– no spend","⚠ add to Campaigns tab")))</f>
        <v/>
      </c>
      <c r="V2249" s="83" t="str">
        <f aca="false">IF(K2249="","",K2249*IF(Settings!$B$22=Settings!$C$6,1,IF(Settings!$B$22="USD",1/INDEX(Settings!$B$29:$B$40,MONTH(A2249)),INDEX(Settings!$B$29:$B$40,MONTH(A2249)))))</f>
        <v/>
      </c>
    </row>
    <row r="2250" customFormat="false" ht="15" hidden="false" customHeight="false" outlineLevel="0" collapsed="false">
      <c r="U2250" s="0" t="str">
        <f aca="false">IF(C2250="","",IF(COUNTIF(Campaigns!$A$7:$A$300,C2250)&gt;0,"✓",IF(N(K2250)=0,"– no spend","⚠ add to Campaigns tab")))</f>
        <v/>
      </c>
      <c r="V2250" s="83" t="str">
        <f aca="false">IF(K2250="","",K2250*IF(Settings!$B$22=Settings!$C$6,1,IF(Settings!$B$22="USD",1/INDEX(Settings!$B$29:$B$40,MONTH(A2250)),INDEX(Settings!$B$29:$B$40,MONTH(A2250)))))</f>
        <v/>
      </c>
    </row>
    <row r="2251" customFormat="false" ht="15" hidden="false" customHeight="false" outlineLevel="0" collapsed="false">
      <c r="U2251" s="0" t="str">
        <f aca="false">IF(C2251="","",IF(COUNTIF(Campaigns!$A$7:$A$300,C2251)&gt;0,"✓",IF(N(K2251)=0,"– no spend","⚠ add to Campaigns tab")))</f>
        <v/>
      </c>
      <c r="V2251" s="83" t="str">
        <f aca="false">IF(K2251="","",K2251*IF(Settings!$B$22=Settings!$C$6,1,IF(Settings!$B$22="USD",1/INDEX(Settings!$B$29:$B$40,MONTH(A2251)),INDEX(Settings!$B$29:$B$40,MONTH(A2251)))))</f>
        <v/>
      </c>
    </row>
    <row r="2252" customFormat="false" ht="15" hidden="false" customHeight="false" outlineLevel="0" collapsed="false">
      <c r="U2252" s="0" t="str">
        <f aca="false">IF(C2252="","",IF(COUNTIF(Campaigns!$A$7:$A$300,C2252)&gt;0,"✓",IF(N(K2252)=0,"– no spend","⚠ add to Campaigns tab")))</f>
        <v/>
      </c>
      <c r="V2252" s="83" t="str">
        <f aca="false">IF(K2252="","",K2252*IF(Settings!$B$22=Settings!$C$6,1,IF(Settings!$B$22="USD",1/INDEX(Settings!$B$29:$B$40,MONTH(A2252)),INDEX(Settings!$B$29:$B$40,MONTH(A2252)))))</f>
        <v/>
      </c>
    </row>
    <row r="2253" customFormat="false" ht="15" hidden="false" customHeight="false" outlineLevel="0" collapsed="false">
      <c r="U2253" s="0" t="str">
        <f aca="false">IF(C2253="","",IF(COUNTIF(Campaigns!$A$7:$A$300,C2253)&gt;0,"✓",IF(N(K2253)=0,"– no spend","⚠ add to Campaigns tab")))</f>
        <v/>
      </c>
      <c r="V2253" s="83" t="str">
        <f aca="false">IF(K2253="","",K2253*IF(Settings!$B$22=Settings!$C$6,1,IF(Settings!$B$22="USD",1/INDEX(Settings!$B$29:$B$40,MONTH(A2253)),INDEX(Settings!$B$29:$B$40,MONTH(A2253)))))</f>
        <v/>
      </c>
    </row>
    <row r="2254" customFormat="false" ht="15" hidden="false" customHeight="false" outlineLevel="0" collapsed="false">
      <c r="U2254" s="0" t="str">
        <f aca="false">IF(C2254="","",IF(COUNTIF(Campaigns!$A$7:$A$300,C2254)&gt;0,"✓",IF(N(K2254)=0,"– no spend","⚠ add to Campaigns tab")))</f>
        <v/>
      </c>
      <c r="V2254" s="83" t="str">
        <f aca="false">IF(K2254="","",K2254*IF(Settings!$B$22=Settings!$C$6,1,IF(Settings!$B$22="USD",1/INDEX(Settings!$B$29:$B$40,MONTH(A2254)),INDEX(Settings!$B$29:$B$40,MONTH(A2254)))))</f>
        <v/>
      </c>
    </row>
    <row r="2255" customFormat="false" ht="15" hidden="false" customHeight="false" outlineLevel="0" collapsed="false">
      <c r="U2255" s="0" t="str">
        <f aca="false">IF(C2255="","",IF(COUNTIF(Campaigns!$A$7:$A$300,C2255)&gt;0,"✓",IF(N(K2255)=0,"– no spend","⚠ add to Campaigns tab")))</f>
        <v/>
      </c>
      <c r="V2255" s="83" t="str">
        <f aca="false">IF(K2255="","",K2255*IF(Settings!$B$22=Settings!$C$6,1,IF(Settings!$B$22="USD",1/INDEX(Settings!$B$29:$B$40,MONTH(A2255)),INDEX(Settings!$B$29:$B$40,MONTH(A2255)))))</f>
        <v/>
      </c>
    </row>
    <row r="2256" customFormat="false" ht="15" hidden="false" customHeight="false" outlineLevel="0" collapsed="false">
      <c r="U2256" s="0" t="str">
        <f aca="false">IF(C2256="","",IF(COUNTIF(Campaigns!$A$7:$A$300,C2256)&gt;0,"✓",IF(N(K2256)=0,"– no spend","⚠ add to Campaigns tab")))</f>
        <v/>
      </c>
      <c r="V2256" s="83" t="str">
        <f aca="false">IF(K2256="","",K2256*IF(Settings!$B$22=Settings!$C$6,1,IF(Settings!$B$22="USD",1/INDEX(Settings!$B$29:$B$40,MONTH(A2256)),INDEX(Settings!$B$29:$B$40,MONTH(A2256)))))</f>
        <v/>
      </c>
    </row>
    <row r="2257" customFormat="false" ht="15" hidden="false" customHeight="false" outlineLevel="0" collapsed="false">
      <c r="U2257" s="0" t="str">
        <f aca="false">IF(C2257="","",IF(COUNTIF(Campaigns!$A$7:$A$300,C2257)&gt;0,"✓",IF(N(K2257)=0,"– no spend","⚠ add to Campaigns tab")))</f>
        <v/>
      </c>
      <c r="V2257" s="83" t="str">
        <f aca="false">IF(K2257="","",K2257*IF(Settings!$B$22=Settings!$C$6,1,IF(Settings!$B$22="USD",1/INDEX(Settings!$B$29:$B$40,MONTH(A2257)),INDEX(Settings!$B$29:$B$40,MONTH(A2257)))))</f>
        <v/>
      </c>
    </row>
    <row r="2258" customFormat="false" ht="15" hidden="false" customHeight="false" outlineLevel="0" collapsed="false">
      <c r="U2258" s="0" t="str">
        <f aca="false">IF(C2258="","",IF(COUNTIF(Campaigns!$A$7:$A$300,C2258)&gt;0,"✓",IF(N(K2258)=0,"– no spend","⚠ add to Campaigns tab")))</f>
        <v/>
      </c>
      <c r="V2258" s="83" t="str">
        <f aca="false">IF(K2258="","",K2258*IF(Settings!$B$22=Settings!$C$6,1,IF(Settings!$B$22="USD",1/INDEX(Settings!$B$29:$B$40,MONTH(A2258)),INDEX(Settings!$B$29:$B$40,MONTH(A2258)))))</f>
        <v/>
      </c>
    </row>
    <row r="2259" customFormat="false" ht="15" hidden="false" customHeight="false" outlineLevel="0" collapsed="false">
      <c r="U2259" s="0" t="str">
        <f aca="false">IF(C2259="","",IF(COUNTIF(Campaigns!$A$7:$A$300,C2259)&gt;0,"✓",IF(N(K2259)=0,"– no spend","⚠ add to Campaigns tab")))</f>
        <v/>
      </c>
      <c r="V2259" s="83" t="str">
        <f aca="false">IF(K2259="","",K2259*IF(Settings!$B$22=Settings!$C$6,1,IF(Settings!$B$22="USD",1/INDEX(Settings!$B$29:$B$40,MONTH(A2259)),INDEX(Settings!$B$29:$B$40,MONTH(A2259)))))</f>
        <v/>
      </c>
    </row>
    <row r="2260" customFormat="false" ht="15" hidden="false" customHeight="false" outlineLevel="0" collapsed="false">
      <c r="U2260" s="0" t="str">
        <f aca="false">IF(C2260="","",IF(COUNTIF(Campaigns!$A$7:$A$300,C2260)&gt;0,"✓",IF(N(K2260)=0,"– no spend","⚠ add to Campaigns tab")))</f>
        <v/>
      </c>
      <c r="V2260" s="83" t="str">
        <f aca="false">IF(K2260="","",K2260*IF(Settings!$B$22=Settings!$C$6,1,IF(Settings!$B$22="USD",1/INDEX(Settings!$B$29:$B$40,MONTH(A2260)),INDEX(Settings!$B$29:$B$40,MONTH(A2260)))))</f>
        <v/>
      </c>
    </row>
    <row r="2261" customFormat="false" ht="15" hidden="false" customHeight="false" outlineLevel="0" collapsed="false">
      <c r="U2261" s="0" t="str">
        <f aca="false">IF(C2261="","",IF(COUNTIF(Campaigns!$A$7:$A$300,C2261)&gt;0,"✓",IF(N(K2261)=0,"– no spend","⚠ add to Campaigns tab")))</f>
        <v/>
      </c>
      <c r="V2261" s="83" t="str">
        <f aca="false">IF(K2261="","",K2261*IF(Settings!$B$22=Settings!$C$6,1,IF(Settings!$B$22="USD",1/INDEX(Settings!$B$29:$B$40,MONTH(A2261)),INDEX(Settings!$B$29:$B$40,MONTH(A2261)))))</f>
        <v/>
      </c>
    </row>
    <row r="2262" customFormat="false" ht="15" hidden="false" customHeight="false" outlineLevel="0" collapsed="false">
      <c r="U2262" s="0" t="str">
        <f aca="false">IF(C2262="","",IF(COUNTIF(Campaigns!$A$7:$A$300,C2262)&gt;0,"✓",IF(N(K2262)=0,"– no spend","⚠ add to Campaigns tab")))</f>
        <v/>
      </c>
      <c r="V2262" s="83" t="str">
        <f aca="false">IF(K2262="","",K2262*IF(Settings!$B$22=Settings!$C$6,1,IF(Settings!$B$22="USD",1/INDEX(Settings!$B$29:$B$40,MONTH(A2262)),INDEX(Settings!$B$29:$B$40,MONTH(A2262)))))</f>
        <v/>
      </c>
    </row>
    <row r="2263" customFormat="false" ht="15" hidden="false" customHeight="false" outlineLevel="0" collapsed="false">
      <c r="U2263" s="0" t="str">
        <f aca="false">IF(C2263="","",IF(COUNTIF(Campaigns!$A$7:$A$300,C2263)&gt;0,"✓",IF(N(K2263)=0,"– no spend","⚠ add to Campaigns tab")))</f>
        <v/>
      </c>
      <c r="V2263" s="83" t="str">
        <f aca="false">IF(K2263="","",K2263*IF(Settings!$B$22=Settings!$C$6,1,IF(Settings!$B$22="USD",1/INDEX(Settings!$B$29:$B$40,MONTH(A2263)),INDEX(Settings!$B$29:$B$40,MONTH(A2263)))))</f>
        <v/>
      </c>
    </row>
    <row r="2264" customFormat="false" ht="15" hidden="false" customHeight="false" outlineLevel="0" collapsed="false">
      <c r="U2264" s="0" t="str">
        <f aca="false">IF(C2264="","",IF(COUNTIF(Campaigns!$A$7:$A$300,C2264)&gt;0,"✓",IF(N(K2264)=0,"– no spend","⚠ add to Campaigns tab")))</f>
        <v/>
      </c>
      <c r="V2264" s="83" t="str">
        <f aca="false">IF(K2264="","",K2264*IF(Settings!$B$22=Settings!$C$6,1,IF(Settings!$B$22="USD",1/INDEX(Settings!$B$29:$B$40,MONTH(A2264)),INDEX(Settings!$B$29:$B$40,MONTH(A2264)))))</f>
        <v/>
      </c>
    </row>
    <row r="2265" customFormat="false" ht="15" hidden="false" customHeight="false" outlineLevel="0" collapsed="false">
      <c r="U2265" s="0" t="str">
        <f aca="false">IF(C2265="","",IF(COUNTIF(Campaigns!$A$7:$A$300,C2265)&gt;0,"✓",IF(N(K2265)=0,"– no spend","⚠ add to Campaigns tab")))</f>
        <v/>
      </c>
      <c r="V2265" s="83" t="str">
        <f aca="false">IF(K2265="","",K2265*IF(Settings!$B$22=Settings!$C$6,1,IF(Settings!$B$22="USD",1/INDEX(Settings!$B$29:$B$40,MONTH(A2265)),INDEX(Settings!$B$29:$B$40,MONTH(A2265)))))</f>
        <v/>
      </c>
    </row>
    <row r="2266" customFormat="false" ht="15" hidden="false" customHeight="false" outlineLevel="0" collapsed="false">
      <c r="U2266" s="0" t="str">
        <f aca="false">IF(C2266="","",IF(COUNTIF(Campaigns!$A$7:$A$300,C2266)&gt;0,"✓",IF(N(K2266)=0,"– no spend","⚠ add to Campaigns tab")))</f>
        <v/>
      </c>
      <c r="V2266" s="83" t="str">
        <f aca="false">IF(K2266="","",K2266*IF(Settings!$B$22=Settings!$C$6,1,IF(Settings!$B$22="USD",1/INDEX(Settings!$B$29:$B$40,MONTH(A2266)),INDEX(Settings!$B$29:$B$40,MONTH(A2266)))))</f>
        <v/>
      </c>
    </row>
    <row r="2267" customFormat="false" ht="15" hidden="false" customHeight="false" outlineLevel="0" collapsed="false">
      <c r="U2267" s="0" t="str">
        <f aca="false">IF(C2267="","",IF(COUNTIF(Campaigns!$A$7:$A$300,C2267)&gt;0,"✓",IF(N(K2267)=0,"– no spend","⚠ add to Campaigns tab")))</f>
        <v/>
      </c>
      <c r="V2267" s="83" t="str">
        <f aca="false">IF(K2267="","",K2267*IF(Settings!$B$22=Settings!$C$6,1,IF(Settings!$B$22="USD",1/INDEX(Settings!$B$29:$B$40,MONTH(A2267)),INDEX(Settings!$B$29:$B$40,MONTH(A2267)))))</f>
        <v/>
      </c>
    </row>
    <row r="2268" customFormat="false" ht="15" hidden="false" customHeight="false" outlineLevel="0" collapsed="false">
      <c r="U2268" s="0" t="str">
        <f aca="false">IF(C2268="","",IF(COUNTIF(Campaigns!$A$7:$A$300,C2268)&gt;0,"✓",IF(N(K2268)=0,"– no spend","⚠ add to Campaigns tab")))</f>
        <v/>
      </c>
      <c r="V2268" s="83" t="str">
        <f aca="false">IF(K2268="","",K2268*IF(Settings!$B$22=Settings!$C$6,1,IF(Settings!$B$22="USD",1/INDEX(Settings!$B$29:$B$40,MONTH(A2268)),INDEX(Settings!$B$29:$B$40,MONTH(A2268)))))</f>
        <v/>
      </c>
    </row>
    <row r="2269" customFormat="false" ht="15" hidden="false" customHeight="false" outlineLevel="0" collapsed="false">
      <c r="U2269" s="0" t="str">
        <f aca="false">IF(C2269="","",IF(COUNTIF(Campaigns!$A$7:$A$300,C2269)&gt;0,"✓",IF(N(K2269)=0,"– no spend","⚠ add to Campaigns tab")))</f>
        <v/>
      </c>
      <c r="V2269" s="83" t="str">
        <f aca="false">IF(K2269="","",K2269*IF(Settings!$B$22=Settings!$C$6,1,IF(Settings!$B$22="USD",1/INDEX(Settings!$B$29:$B$40,MONTH(A2269)),INDEX(Settings!$B$29:$B$40,MONTH(A2269)))))</f>
        <v/>
      </c>
    </row>
    <row r="2270" customFormat="false" ht="15" hidden="false" customHeight="false" outlineLevel="0" collapsed="false">
      <c r="U2270" s="0" t="str">
        <f aca="false">IF(C2270="","",IF(COUNTIF(Campaigns!$A$7:$A$300,C2270)&gt;0,"✓",IF(N(K2270)=0,"– no spend","⚠ add to Campaigns tab")))</f>
        <v/>
      </c>
      <c r="V2270" s="83" t="str">
        <f aca="false">IF(K2270="","",K2270*IF(Settings!$B$22=Settings!$C$6,1,IF(Settings!$B$22="USD",1/INDEX(Settings!$B$29:$B$40,MONTH(A2270)),INDEX(Settings!$B$29:$B$40,MONTH(A2270)))))</f>
        <v/>
      </c>
    </row>
    <row r="2271" customFormat="false" ht="15" hidden="false" customHeight="false" outlineLevel="0" collapsed="false">
      <c r="U2271" s="0" t="str">
        <f aca="false">IF(C2271="","",IF(COUNTIF(Campaigns!$A$7:$A$300,C2271)&gt;0,"✓",IF(N(K2271)=0,"– no spend","⚠ add to Campaigns tab")))</f>
        <v/>
      </c>
      <c r="V2271" s="83" t="str">
        <f aca="false">IF(K2271="","",K2271*IF(Settings!$B$22=Settings!$C$6,1,IF(Settings!$B$22="USD",1/INDEX(Settings!$B$29:$B$40,MONTH(A2271)),INDEX(Settings!$B$29:$B$40,MONTH(A2271)))))</f>
        <v/>
      </c>
    </row>
    <row r="2272" customFormat="false" ht="15" hidden="false" customHeight="false" outlineLevel="0" collapsed="false">
      <c r="U2272" s="0" t="str">
        <f aca="false">IF(C2272="","",IF(COUNTIF(Campaigns!$A$7:$A$300,C2272)&gt;0,"✓",IF(N(K2272)=0,"– no spend","⚠ add to Campaigns tab")))</f>
        <v/>
      </c>
      <c r="V2272" s="83" t="str">
        <f aca="false">IF(K2272="","",K2272*IF(Settings!$B$22=Settings!$C$6,1,IF(Settings!$B$22="USD",1/INDEX(Settings!$B$29:$B$40,MONTH(A2272)),INDEX(Settings!$B$29:$B$40,MONTH(A2272)))))</f>
        <v/>
      </c>
    </row>
    <row r="2273" customFormat="false" ht="15" hidden="false" customHeight="false" outlineLevel="0" collapsed="false">
      <c r="U2273" s="0" t="str">
        <f aca="false">IF(C2273="","",IF(COUNTIF(Campaigns!$A$7:$A$300,C2273)&gt;0,"✓",IF(N(K2273)=0,"– no spend","⚠ add to Campaigns tab")))</f>
        <v/>
      </c>
      <c r="V2273" s="83" t="str">
        <f aca="false">IF(K2273="","",K2273*IF(Settings!$B$22=Settings!$C$6,1,IF(Settings!$B$22="USD",1/INDEX(Settings!$B$29:$B$40,MONTH(A2273)),INDEX(Settings!$B$29:$B$40,MONTH(A2273)))))</f>
        <v/>
      </c>
    </row>
    <row r="2274" customFormat="false" ht="15" hidden="false" customHeight="false" outlineLevel="0" collapsed="false">
      <c r="U2274" s="0" t="str">
        <f aca="false">IF(C2274="","",IF(COUNTIF(Campaigns!$A$7:$A$300,C2274)&gt;0,"✓",IF(N(K2274)=0,"– no spend","⚠ add to Campaigns tab")))</f>
        <v/>
      </c>
      <c r="V2274" s="83" t="str">
        <f aca="false">IF(K2274="","",K2274*IF(Settings!$B$22=Settings!$C$6,1,IF(Settings!$B$22="USD",1/INDEX(Settings!$B$29:$B$40,MONTH(A2274)),INDEX(Settings!$B$29:$B$40,MONTH(A2274)))))</f>
        <v/>
      </c>
    </row>
    <row r="2275" customFormat="false" ht="15" hidden="false" customHeight="false" outlineLevel="0" collapsed="false">
      <c r="U2275" s="0" t="str">
        <f aca="false">IF(C2275="","",IF(COUNTIF(Campaigns!$A$7:$A$300,C2275)&gt;0,"✓",IF(N(K2275)=0,"– no spend","⚠ add to Campaigns tab")))</f>
        <v/>
      </c>
      <c r="V2275" s="83" t="str">
        <f aca="false">IF(K2275="","",K2275*IF(Settings!$B$22=Settings!$C$6,1,IF(Settings!$B$22="USD",1/INDEX(Settings!$B$29:$B$40,MONTH(A2275)),INDEX(Settings!$B$29:$B$40,MONTH(A2275)))))</f>
        <v/>
      </c>
    </row>
    <row r="2276" customFormat="false" ht="15" hidden="false" customHeight="false" outlineLevel="0" collapsed="false">
      <c r="U2276" s="0" t="str">
        <f aca="false">IF(C2276="","",IF(COUNTIF(Campaigns!$A$7:$A$300,C2276)&gt;0,"✓",IF(N(K2276)=0,"– no spend","⚠ add to Campaigns tab")))</f>
        <v/>
      </c>
      <c r="V2276" s="83" t="str">
        <f aca="false">IF(K2276="","",K2276*IF(Settings!$B$22=Settings!$C$6,1,IF(Settings!$B$22="USD",1/INDEX(Settings!$B$29:$B$40,MONTH(A2276)),INDEX(Settings!$B$29:$B$40,MONTH(A2276)))))</f>
        <v/>
      </c>
    </row>
    <row r="2277" customFormat="false" ht="15" hidden="false" customHeight="false" outlineLevel="0" collapsed="false">
      <c r="U2277" s="0" t="str">
        <f aca="false">IF(C2277="","",IF(COUNTIF(Campaigns!$A$7:$A$300,C2277)&gt;0,"✓",IF(N(K2277)=0,"– no spend","⚠ add to Campaigns tab")))</f>
        <v/>
      </c>
      <c r="V2277" s="83" t="str">
        <f aca="false">IF(K2277="","",K2277*IF(Settings!$B$22=Settings!$C$6,1,IF(Settings!$B$22="USD",1/INDEX(Settings!$B$29:$B$40,MONTH(A2277)),INDEX(Settings!$B$29:$B$40,MONTH(A2277)))))</f>
        <v/>
      </c>
    </row>
    <row r="2278" customFormat="false" ht="15" hidden="false" customHeight="false" outlineLevel="0" collapsed="false">
      <c r="U2278" s="0" t="str">
        <f aca="false">IF(C2278="","",IF(COUNTIF(Campaigns!$A$7:$A$300,C2278)&gt;0,"✓",IF(N(K2278)=0,"– no spend","⚠ add to Campaigns tab")))</f>
        <v/>
      </c>
      <c r="V2278" s="83" t="str">
        <f aca="false">IF(K2278="","",K2278*IF(Settings!$B$22=Settings!$C$6,1,IF(Settings!$B$22="USD",1/INDEX(Settings!$B$29:$B$40,MONTH(A2278)),INDEX(Settings!$B$29:$B$40,MONTH(A2278)))))</f>
        <v/>
      </c>
    </row>
    <row r="2279" customFormat="false" ht="15" hidden="false" customHeight="false" outlineLevel="0" collapsed="false">
      <c r="U2279" s="0" t="str">
        <f aca="false">IF(C2279="","",IF(COUNTIF(Campaigns!$A$7:$A$300,C2279)&gt;0,"✓",IF(N(K2279)=0,"– no spend","⚠ add to Campaigns tab")))</f>
        <v/>
      </c>
      <c r="V2279" s="83" t="str">
        <f aca="false">IF(K2279="","",K2279*IF(Settings!$B$22=Settings!$C$6,1,IF(Settings!$B$22="USD",1/INDEX(Settings!$B$29:$B$40,MONTH(A2279)),INDEX(Settings!$B$29:$B$40,MONTH(A2279)))))</f>
        <v/>
      </c>
    </row>
    <row r="2280" customFormat="false" ht="15" hidden="false" customHeight="false" outlineLevel="0" collapsed="false">
      <c r="U2280" s="0" t="str">
        <f aca="false">IF(C2280="","",IF(COUNTIF(Campaigns!$A$7:$A$300,C2280)&gt;0,"✓",IF(N(K2280)=0,"– no spend","⚠ add to Campaigns tab")))</f>
        <v/>
      </c>
      <c r="V2280" s="83" t="str">
        <f aca="false">IF(K2280="","",K2280*IF(Settings!$B$22=Settings!$C$6,1,IF(Settings!$B$22="USD",1/INDEX(Settings!$B$29:$B$40,MONTH(A2280)),INDEX(Settings!$B$29:$B$40,MONTH(A2280)))))</f>
        <v/>
      </c>
    </row>
    <row r="2281" customFormat="false" ht="15" hidden="false" customHeight="false" outlineLevel="0" collapsed="false">
      <c r="U2281" s="0" t="str">
        <f aca="false">IF(C2281="","",IF(COUNTIF(Campaigns!$A$7:$A$300,C2281)&gt;0,"✓",IF(N(K2281)=0,"– no spend","⚠ add to Campaigns tab")))</f>
        <v/>
      </c>
      <c r="V2281" s="83" t="str">
        <f aca="false">IF(K2281="","",K2281*IF(Settings!$B$22=Settings!$C$6,1,IF(Settings!$B$22="USD",1/INDEX(Settings!$B$29:$B$40,MONTH(A2281)),INDEX(Settings!$B$29:$B$40,MONTH(A2281)))))</f>
        <v/>
      </c>
    </row>
    <row r="2282" customFormat="false" ht="15" hidden="false" customHeight="false" outlineLevel="0" collapsed="false">
      <c r="U2282" s="0" t="str">
        <f aca="false">IF(C2282="","",IF(COUNTIF(Campaigns!$A$7:$A$300,C2282)&gt;0,"✓",IF(N(K2282)=0,"– no spend","⚠ add to Campaigns tab")))</f>
        <v/>
      </c>
      <c r="V2282" s="83" t="str">
        <f aca="false">IF(K2282="","",K2282*IF(Settings!$B$22=Settings!$C$6,1,IF(Settings!$B$22="USD",1/INDEX(Settings!$B$29:$B$40,MONTH(A2282)),INDEX(Settings!$B$29:$B$40,MONTH(A2282)))))</f>
        <v/>
      </c>
    </row>
    <row r="2283" customFormat="false" ht="15" hidden="false" customHeight="false" outlineLevel="0" collapsed="false">
      <c r="U2283" s="0" t="str">
        <f aca="false">IF(C2283="","",IF(COUNTIF(Campaigns!$A$7:$A$300,C2283)&gt;0,"✓",IF(N(K2283)=0,"– no spend","⚠ add to Campaigns tab")))</f>
        <v/>
      </c>
      <c r="V2283" s="83" t="str">
        <f aca="false">IF(K2283="","",K2283*IF(Settings!$B$22=Settings!$C$6,1,IF(Settings!$B$22="USD",1/INDEX(Settings!$B$29:$B$40,MONTH(A2283)),INDEX(Settings!$B$29:$B$40,MONTH(A2283)))))</f>
        <v/>
      </c>
    </row>
    <row r="2284" customFormat="false" ht="15" hidden="false" customHeight="false" outlineLevel="0" collapsed="false">
      <c r="U2284" s="0" t="str">
        <f aca="false">IF(C2284="","",IF(COUNTIF(Campaigns!$A$7:$A$300,C2284)&gt;0,"✓",IF(N(K2284)=0,"– no spend","⚠ add to Campaigns tab")))</f>
        <v/>
      </c>
      <c r="V2284" s="83" t="str">
        <f aca="false">IF(K2284="","",K2284*IF(Settings!$B$22=Settings!$C$6,1,IF(Settings!$B$22="USD",1/INDEX(Settings!$B$29:$B$40,MONTH(A2284)),INDEX(Settings!$B$29:$B$40,MONTH(A2284)))))</f>
        <v/>
      </c>
    </row>
    <row r="2285" customFormat="false" ht="15" hidden="false" customHeight="false" outlineLevel="0" collapsed="false">
      <c r="U2285" s="0" t="str">
        <f aca="false">IF(C2285="","",IF(COUNTIF(Campaigns!$A$7:$A$300,C2285)&gt;0,"✓",IF(N(K2285)=0,"– no spend","⚠ add to Campaigns tab")))</f>
        <v/>
      </c>
      <c r="V2285" s="83" t="str">
        <f aca="false">IF(K2285="","",K2285*IF(Settings!$B$22=Settings!$C$6,1,IF(Settings!$B$22="USD",1/INDEX(Settings!$B$29:$B$40,MONTH(A2285)),INDEX(Settings!$B$29:$B$40,MONTH(A2285)))))</f>
        <v/>
      </c>
    </row>
    <row r="2286" customFormat="false" ht="15" hidden="false" customHeight="false" outlineLevel="0" collapsed="false">
      <c r="U2286" s="0" t="str">
        <f aca="false">IF(C2286="","",IF(COUNTIF(Campaigns!$A$7:$A$300,C2286)&gt;0,"✓",IF(N(K2286)=0,"– no spend","⚠ add to Campaigns tab")))</f>
        <v/>
      </c>
      <c r="V2286" s="83" t="str">
        <f aca="false">IF(K2286="","",K2286*IF(Settings!$B$22=Settings!$C$6,1,IF(Settings!$B$22="USD",1/INDEX(Settings!$B$29:$B$40,MONTH(A2286)),INDEX(Settings!$B$29:$B$40,MONTH(A2286)))))</f>
        <v/>
      </c>
    </row>
    <row r="2287" customFormat="false" ht="15" hidden="false" customHeight="false" outlineLevel="0" collapsed="false">
      <c r="U2287" s="0" t="str">
        <f aca="false">IF(C2287="","",IF(COUNTIF(Campaigns!$A$7:$A$300,C2287)&gt;0,"✓",IF(N(K2287)=0,"– no spend","⚠ add to Campaigns tab")))</f>
        <v/>
      </c>
      <c r="V2287" s="83" t="str">
        <f aca="false">IF(K2287="","",K2287*IF(Settings!$B$22=Settings!$C$6,1,IF(Settings!$B$22="USD",1/INDEX(Settings!$B$29:$B$40,MONTH(A2287)),INDEX(Settings!$B$29:$B$40,MONTH(A2287)))))</f>
        <v/>
      </c>
    </row>
    <row r="2288" customFormat="false" ht="15" hidden="false" customHeight="false" outlineLevel="0" collapsed="false">
      <c r="U2288" s="0" t="str">
        <f aca="false">IF(C2288="","",IF(COUNTIF(Campaigns!$A$7:$A$300,C2288)&gt;0,"✓",IF(N(K2288)=0,"– no spend","⚠ add to Campaigns tab")))</f>
        <v/>
      </c>
      <c r="V2288" s="83" t="str">
        <f aca="false">IF(K2288="","",K2288*IF(Settings!$B$22=Settings!$C$6,1,IF(Settings!$B$22="USD",1/INDEX(Settings!$B$29:$B$40,MONTH(A2288)),INDEX(Settings!$B$29:$B$40,MONTH(A2288)))))</f>
        <v/>
      </c>
    </row>
    <row r="2289" customFormat="false" ht="15" hidden="false" customHeight="false" outlineLevel="0" collapsed="false">
      <c r="U2289" s="0" t="str">
        <f aca="false">IF(C2289="","",IF(COUNTIF(Campaigns!$A$7:$A$300,C2289)&gt;0,"✓",IF(N(K2289)=0,"– no spend","⚠ add to Campaigns tab")))</f>
        <v/>
      </c>
      <c r="V2289" s="83" t="str">
        <f aca="false">IF(K2289="","",K2289*IF(Settings!$B$22=Settings!$C$6,1,IF(Settings!$B$22="USD",1/INDEX(Settings!$B$29:$B$40,MONTH(A2289)),INDEX(Settings!$B$29:$B$40,MONTH(A2289)))))</f>
        <v/>
      </c>
    </row>
    <row r="2290" customFormat="false" ht="15" hidden="false" customHeight="false" outlineLevel="0" collapsed="false">
      <c r="U2290" s="0" t="str">
        <f aca="false">IF(C2290="","",IF(COUNTIF(Campaigns!$A$7:$A$300,C2290)&gt;0,"✓",IF(N(K2290)=0,"– no spend","⚠ add to Campaigns tab")))</f>
        <v/>
      </c>
      <c r="V2290" s="83" t="str">
        <f aca="false">IF(K2290="","",K2290*IF(Settings!$B$22=Settings!$C$6,1,IF(Settings!$B$22="USD",1/INDEX(Settings!$B$29:$B$40,MONTH(A2290)),INDEX(Settings!$B$29:$B$40,MONTH(A2290)))))</f>
        <v/>
      </c>
    </row>
    <row r="2291" customFormat="false" ht="15" hidden="false" customHeight="false" outlineLevel="0" collapsed="false">
      <c r="U2291" s="0" t="str">
        <f aca="false">IF(C2291="","",IF(COUNTIF(Campaigns!$A$7:$A$300,C2291)&gt;0,"✓",IF(N(K2291)=0,"– no spend","⚠ add to Campaigns tab")))</f>
        <v/>
      </c>
      <c r="V2291" s="83" t="str">
        <f aca="false">IF(K2291="","",K2291*IF(Settings!$B$22=Settings!$C$6,1,IF(Settings!$B$22="USD",1/INDEX(Settings!$B$29:$B$40,MONTH(A2291)),INDEX(Settings!$B$29:$B$40,MONTH(A2291)))))</f>
        <v/>
      </c>
    </row>
    <row r="2292" customFormat="false" ht="15" hidden="false" customHeight="false" outlineLevel="0" collapsed="false">
      <c r="U2292" s="0" t="str">
        <f aca="false">IF(C2292="","",IF(COUNTIF(Campaigns!$A$7:$A$300,C2292)&gt;0,"✓",IF(N(K2292)=0,"– no spend","⚠ add to Campaigns tab")))</f>
        <v/>
      </c>
      <c r="V2292" s="83" t="str">
        <f aca="false">IF(K2292="","",K2292*IF(Settings!$B$22=Settings!$C$6,1,IF(Settings!$B$22="USD",1/INDEX(Settings!$B$29:$B$40,MONTH(A2292)),INDEX(Settings!$B$29:$B$40,MONTH(A2292)))))</f>
        <v/>
      </c>
    </row>
    <row r="2293" customFormat="false" ht="15" hidden="false" customHeight="false" outlineLevel="0" collapsed="false">
      <c r="U2293" s="0" t="str">
        <f aca="false">IF(C2293="","",IF(COUNTIF(Campaigns!$A$7:$A$300,C2293)&gt;0,"✓",IF(N(K2293)=0,"– no spend","⚠ add to Campaigns tab")))</f>
        <v/>
      </c>
      <c r="V2293" s="83" t="str">
        <f aca="false">IF(K2293="","",K2293*IF(Settings!$B$22=Settings!$C$6,1,IF(Settings!$B$22="USD",1/INDEX(Settings!$B$29:$B$40,MONTH(A2293)),INDEX(Settings!$B$29:$B$40,MONTH(A2293)))))</f>
        <v/>
      </c>
    </row>
    <row r="2294" customFormat="false" ht="15" hidden="false" customHeight="false" outlineLevel="0" collapsed="false">
      <c r="U2294" s="0" t="str">
        <f aca="false">IF(C2294="","",IF(COUNTIF(Campaigns!$A$7:$A$300,C2294)&gt;0,"✓",IF(N(K2294)=0,"– no spend","⚠ add to Campaigns tab")))</f>
        <v/>
      </c>
      <c r="V2294" s="83" t="str">
        <f aca="false">IF(K2294="","",K2294*IF(Settings!$B$22=Settings!$C$6,1,IF(Settings!$B$22="USD",1/INDEX(Settings!$B$29:$B$40,MONTH(A2294)),INDEX(Settings!$B$29:$B$40,MONTH(A2294)))))</f>
        <v/>
      </c>
    </row>
    <row r="2295" customFormat="false" ht="15" hidden="false" customHeight="false" outlineLevel="0" collapsed="false">
      <c r="U2295" s="0" t="str">
        <f aca="false">IF(C2295="","",IF(COUNTIF(Campaigns!$A$7:$A$300,C2295)&gt;0,"✓",IF(N(K2295)=0,"– no spend","⚠ add to Campaigns tab")))</f>
        <v/>
      </c>
      <c r="V2295" s="83" t="str">
        <f aca="false">IF(K2295="","",K2295*IF(Settings!$B$22=Settings!$C$6,1,IF(Settings!$B$22="USD",1/INDEX(Settings!$B$29:$B$40,MONTH(A2295)),INDEX(Settings!$B$29:$B$40,MONTH(A2295)))))</f>
        <v/>
      </c>
    </row>
    <row r="2296" customFormat="false" ht="15" hidden="false" customHeight="false" outlineLevel="0" collapsed="false">
      <c r="U2296" s="0" t="str">
        <f aca="false">IF(C2296="","",IF(COUNTIF(Campaigns!$A$7:$A$300,C2296)&gt;0,"✓",IF(N(K2296)=0,"– no spend","⚠ add to Campaigns tab")))</f>
        <v/>
      </c>
      <c r="V2296" s="83" t="str">
        <f aca="false">IF(K2296="","",K2296*IF(Settings!$B$22=Settings!$C$6,1,IF(Settings!$B$22="USD",1/INDEX(Settings!$B$29:$B$40,MONTH(A2296)),INDEX(Settings!$B$29:$B$40,MONTH(A2296)))))</f>
        <v/>
      </c>
    </row>
    <row r="2297" customFormat="false" ht="15" hidden="false" customHeight="false" outlineLevel="0" collapsed="false">
      <c r="U2297" s="0" t="str">
        <f aca="false">IF(C2297="","",IF(COUNTIF(Campaigns!$A$7:$A$300,C2297)&gt;0,"✓",IF(N(K2297)=0,"– no spend","⚠ add to Campaigns tab")))</f>
        <v/>
      </c>
      <c r="V2297" s="83" t="str">
        <f aca="false">IF(K2297="","",K2297*IF(Settings!$B$22=Settings!$C$6,1,IF(Settings!$B$22="USD",1/INDEX(Settings!$B$29:$B$40,MONTH(A2297)),INDEX(Settings!$B$29:$B$40,MONTH(A2297)))))</f>
        <v/>
      </c>
    </row>
    <row r="2298" customFormat="false" ht="15" hidden="false" customHeight="false" outlineLevel="0" collapsed="false">
      <c r="U2298" s="0" t="str">
        <f aca="false">IF(C2298="","",IF(COUNTIF(Campaigns!$A$7:$A$300,C2298)&gt;0,"✓",IF(N(K2298)=0,"– no spend","⚠ add to Campaigns tab")))</f>
        <v/>
      </c>
      <c r="V2298" s="83" t="str">
        <f aca="false">IF(K2298="","",K2298*IF(Settings!$B$22=Settings!$C$6,1,IF(Settings!$B$22="USD",1/INDEX(Settings!$B$29:$B$40,MONTH(A2298)),INDEX(Settings!$B$29:$B$40,MONTH(A2298)))))</f>
        <v/>
      </c>
    </row>
    <row r="2299" customFormat="false" ht="15" hidden="false" customHeight="false" outlineLevel="0" collapsed="false">
      <c r="U2299" s="0" t="str">
        <f aca="false">IF(C2299="","",IF(COUNTIF(Campaigns!$A$7:$A$300,C2299)&gt;0,"✓",IF(N(K2299)=0,"– no spend","⚠ add to Campaigns tab")))</f>
        <v/>
      </c>
      <c r="V2299" s="83" t="str">
        <f aca="false">IF(K2299="","",K2299*IF(Settings!$B$22=Settings!$C$6,1,IF(Settings!$B$22="USD",1/INDEX(Settings!$B$29:$B$40,MONTH(A2299)),INDEX(Settings!$B$29:$B$40,MONTH(A2299)))))</f>
        <v/>
      </c>
    </row>
    <row r="2300" customFormat="false" ht="15" hidden="false" customHeight="false" outlineLevel="0" collapsed="false">
      <c r="U2300" s="0" t="str">
        <f aca="false">IF(C2300="","",IF(COUNTIF(Campaigns!$A$7:$A$300,C2300)&gt;0,"✓",IF(N(K2300)=0,"– no spend","⚠ add to Campaigns tab")))</f>
        <v/>
      </c>
      <c r="V2300" s="83" t="str">
        <f aca="false">IF(K2300="","",K2300*IF(Settings!$B$22=Settings!$C$6,1,IF(Settings!$B$22="USD",1/INDEX(Settings!$B$29:$B$40,MONTH(A2300)),INDEX(Settings!$B$29:$B$40,MONTH(A2300)))))</f>
        <v/>
      </c>
    </row>
    <row r="2301" customFormat="false" ht="15" hidden="false" customHeight="false" outlineLevel="0" collapsed="false">
      <c r="U2301" s="0" t="str">
        <f aca="false">IF(C2301="","",IF(COUNTIF(Campaigns!$A$7:$A$300,C2301)&gt;0,"✓",IF(N(K2301)=0,"– no spend","⚠ add to Campaigns tab")))</f>
        <v/>
      </c>
      <c r="V2301" s="83" t="str">
        <f aca="false">IF(K2301="","",K2301*IF(Settings!$B$22=Settings!$C$6,1,IF(Settings!$B$22="USD",1/INDEX(Settings!$B$29:$B$40,MONTH(A2301)),INDEX(Settings!$B$29:$B$40,MONTH(A2301)))))</f>
        <v/>
      </c>
    </row>
    <row r="2302" customFormat="false" ht="15" hidden="false" customHeight="false" outlineLevel="0" collapsed="false">
      <c r="U2302" s="0" t="str">
        <f aca="false">IF(C2302="","",IF(COUNTIF(Campaigns!$A$7:$A$300,C2302)&gt;0,"✓",IF(N(K2302)=0,"– no spend","⚠ add to Campaigns tab")))</f>
        <v/>
      </c>
      <c r="V2302" s="83" t="str">
        <f aca="false">IF(K2302="","",K2302*IF(Settings!$B$22=Settings!$C$6,1,IF(Settings!$B$22="USD",1/INDEX(Settings!$B$29:$B$40,MONTH(A2302)),INDEX(Settings!$B$29:$B$40,MONTH(A2302)))))</f>
        <v/>
      </c>
    </row>
    <row r="2303" customFormat="false" ht="15" hidden="false" customHeight="false" outlineLevel="0" collapsed="false">
      <c r="U2303" s="0" t="str">
        <f aca="false">IF(C2303="","",IF(COUNTIF(Campaigns!$A$7:$A$300,C2303)&gt;0,"✓",IF(N(K2303)=0,"– no spend","⚠ add to Campaigns tab")))</f>
        <v/>
      </c>
      <c r="V2303" s="83" t="str">
        <f aca="false">IF(K2303="","",K2303*IF(Settings!$B$22=Settings!$C$6,1,IF(Settings!$B$22="USD",1/INDEX(Settings!$B$29:$B$40,MONTH(A2303)),INDEX(Settings!$B$29:$B$40,MONTH(A2303)))))</f>
        <v/>
      </c>
    </row>
    <row r="2304" customFormat="false" ht="15" hidden="false" customHeight="false" outlineLevel="0" collapsed="false">
      <c r="U2304" s="0" t="str">
        <f aca="false">IF(C2304="","",IF(COUNTIF(Campaigns!$A$7:$A$300,C2304)&gt;0,"✓",IF(N(K2304)=0,"– no spend","⚠ add to Campaigns tab")))</f>
        <v/>
      </c>
      <c r="V2304" s="83" t="str">
        <f aca="false">IF(K2304="","",K2304*IF(Settings!$B$22=Settings!$C$6,1,IF(Settings!$B$22="USD",1/INDEX(Settings!$B$29:$B$40,MONTH(A2304)),INDEX(Settings!$B$29:$B$40,MONTH(A2304)))))</f>
        <v/>
      </c>
    </row>
    <row r="2305" customFormat="false" ht="15" hidden="false" customHeight="false" outlineLevel="0" collapsed="false">
      <c r="U2305" s="0" t="str">
        <f aca="false">IF(C2305="","",IF(COUNTIF(Campaigns!$A$7:$A$300,C2305)&gt;0,"✓",IF(N(K2305)=0,"– no spend","⚠ add to Campaigns tab")))</f>
        <v/>
      </c>
      <c r="V2305" s="83" t="str">
        <f aca="false">IF(K2305="","",K2305*IF(Settings!$B$22=Settings!$C$6,1,IF(Settings!$B$22="USD",1/INDEX(Settings!$B$29:$B$40,MONTH(A2305)),INDEX(Settings!$B$29:$B$40,MONTH(A2305)))))</f>
        <v/>
      </c>
    </row>
    <row r="2306" customFormat="false" ht="15" hidden="false" customHeight="false" outlineLevel="0" collapsed="false">
      <c r="U2306" s="0" t="str">
        <f aca="false">IF(C2306="","",IF(COUNTIF(Campaigns!$A$7:$A$300,C2306)&gt;0,"✓",IF(N(K2306)=0,"– no spend","⚠ add to Campaigns tab")))</f>
        <v/>
      </c>
      <c r="V2306" s="83" t="str">
        <f aca="false">IF(K2306="","",K2306*IF(Settings!$B$22=Settings!$C$6,1,IF(Settings!$B$22="USD",1/INDEX(Settings!$B$29:$B$40,MONTH(A2306)),INDEX(Settings!$B$29:$B$40,MONTH(A2306)))))</f>
        <v/>
      </c>
    </row>
    <row r="2307" customFormat="false" ht="15" hidden="false" customHeight="false" outlineLevel="0" collapsed="false">
      <c r="U2307" s="0" t="str">
        <f aca="false">IF(C2307="","",IF(COUNTIF(Campaigns!$A$7:$A$300,C2307)&gt;0,"✓",IF(N(K2307)=0,"– no spend","⚠ add to Campaigns tab")))</f>
        <v/>
      </c>
      <c r="V2307" s="83" t="str">
        <f aca="false">IF(K2307="","",K2307*IF(Settings!$B$22=Settings!$C$6,1,IF(Settings!$B$22="USD",1/INDEX(Settings!$B$29:$B$40,MONTH(A2307)),INDEX(Settings!$B$29:$B$40,MONTH(A2307)))))</f>
        <v/>
      </c>
    </row>
    <row r="2308" customFormat="false" ht="15" hidden="false" customHeight="false" outlineLevel="0" collapsed="false">
      <c r="U2308" s="0" t="str">
        <f aca="false">IF(C2308="","",IF(COUNTIF(Campaigns!$A$7:$A$300,C2308)&gt;0,"✓",IF(N(K2308)=0,"– no spend","⚠ add to Campaigns tab")))</f>
        <v/>
      </c>
      <c r="V2308" s="83" t="str">
        <f aca="false">IF(K2308="","",K2308*IF(Settings!$B$22=Settings!$C$6,1,IF(Settings!$B$22="USD",1/INDEX(Settings!$B$29:$B$40,MONTH(A2308)),INDEX(Settings!$B$29:$B$40,MONTH(A2308)))))</f>
        <v/>
      </c>
    </row>
    <row r="2309" customFormat="false" ht="15" hidden="false" customHeight="false" outlineLevel="0" collapsed="false">
      <c r="U2309" s="0" t="str">
        <f aca="false">IF(C2309="","",IF(COUNTIF(Campaigns!$A$7:$A$300,C2309)&gt;0,"✓",IF(N(K2309)=0,"– no spend","⚠ add to Campaigns tab")))</f>
        <v/>
      </c>
      <c r="V2309" s="83" t="str">
        <f aca="false">IF(K2309="","",K2309*IF(Settings!$B$22=Settings!$C$6,1,IF(Settings!$B$22="USD",1/INDEX(Settings!$B$29:$B$40,MONTH(A2309)),INDEX(Settings!$B$29:$B$40,MONTH(A2309)))))</f>
        <v/>
      </c>
    </row>
    <row r="2310" customFormat="false" ht="15" hidden="false" customHeight="false" outlineLevel="0" collapsed="false">
      <c r="U2310" s="0" t="str">
        <f aca="false">IF(C2310="","",IF(COUNTIF(Campaigns!$A$7:$A$300,C2310)&gt;0,"✓",IF(N(K2310)=0,"– no spend","⚠ add to Campaigns tab")))</f>
        <v/>
      </c>
      <c r="V2310" s="83" t="str">
        <f aca="false">IF(K2310="","",K2310*IF(Settings!$B$22=Settings!$C$6,1,IF(Settings!$B$22="USD",1/INDEX(Settings!$B$29:$B$40,MONTH(A2310)),INDEX(Settings!$B$29:$B$40,MONTH(A2310)))))</f>
        <v/>
      </c>
    </row>
    <row r="2311" customFormat="false" ht="15" hidden="false" customHeight="false" outlineLevel="0" collapsed="false">
      <c r="U2311" s="0" t="str">
        <f aca="false">IF(C2311="","",IF(COUNTIF(Campaigns!$A$7:$A$300,C2311)&gt;0,"✓",IF(N(K2311)=0,"– no spend","⚠ add to Campaigns tab")))</f>
        <v/>
      </c>
      <c r="V2311" s="83" t="str">
        <f aca="false">IF(K2311="","",K2311*IF(Settings!$B$22=Settings!$C$6,1,IF(Settings!$B$22="USD",1/INDEX(Settings!$B$29:$B$40,MONTH(A2311)),INDEX(Settings!$B$29:$B$40,MONTH(A2311)))))</f>
        <v/>
      </c>
    </row>
    <row r="2312" customFormat="false" ht="15" hidden="false" customHeight="false" outlineLevel="0" collapsed="false">
      <c r="U2312" s="0" t="str">
        <f aca="false">IF(C2312="","",IF(COUNTIF(Campaigns!$A$7:$A$300,C2312)&gt;0,"✓",IF(N(K2312)=0,"– no spend","⚠ add to Campaigns tab")))</f>
        <v/>
      </c>
      <c r="V2312" s="83" t="str">
        <f aca="false">IF(K2312="","",K2312*IF(Settings!$B$22=Settings!$C$6,1,IF(Settings!$B$22="USD",1/INDEX(Settings!$B$29:$B$40,MONTH(A2312)),INDEX(Settings!$B$29:$B$40,MONTH(A2312)))))</f>
        <v/>
      </c>
    </row>
    <row r="2313" customFormat="false" ht="15" hidden="false" customHeight="false" outlineLevel="0" collapsed="false">
      <c r="U2313" s="0" t="str">
        <f aca="false">IF(C2313="","",IF(COUNTIF(Campaigns!$A$7:$A$300,C2313)&gt;0,"✓",IF(N(K2313)=0,"– no spend","⚠ add to Campaigns tab")))</f>
        <v/>
      </c>
      <c r="V2313" s="83" t="str">
        <f aca="false">IF(K2313="","",K2313*IF(Settings!$B$22=Settings!$C$6,1,IF(Settings!$B$22="USD",1/INDEX(Settings!$B$29:$B$40,MONTH(A2313)),INDEX(Settings!$B$29:$B$40,MONTH(A2313)))))</f>
        <v/>
      </c>
    </row>
    <row r="2314" customFormat="false" ht="15" hidden="false" customHeight="false" outlineLevel="0" collapsed="false">
      <c r="U2314" s="0" t="str">
        <f aca="false">IF(C2314="","",IF(COUNTIF(Campaigns!$A$7:$A$300,C2314)&gt;0,"✓",IF(N(K2314)=0,"– no spend","⚠ add to Campaigns tab")))</f>
        <v/>
      </c>
      <c r="V2314" s="83" t="str">
        <f aca="false">IF(K2314="","",K2314*IF(Settings!$B$22=Settings!$C$6,1,IF(Settings!$B$22="USD",1/INDEX(Settings!$B$29:$B$40,MONTH(A2314)),INDEX(Settings!$B$29:$B$40,MONTH(A2314)))))</f>
        <v/>
      </c>
    </row>
    <row r="2315" customFormat="false" ht="15" hidden="false" customHeight="false" outlineLevel="0" collapsed="false">
      <c r="U2315" s="0" t="str">
        <f aca="false">IF(C2315="","",IF(COUNTIF(Campaigns!$A$7:$A$300,C2315)&gt;0,"✓",IF(N(K2315)=0,"– no spend","⚠ add to Campaigns tab")))</f>
        <v/>
      </c>
      <c r="V2315" s="83" t="str">
        <f aca="false">IF(K2315="","",K2315*IF(Settings!$B$22=Settings!$C$6,1,IF(Settings!$B$22="USD",1/INDEX(Settings!$B$29:$B$40,MONTH(A2315)),INDEX(Settings!$B$29:$B$40,MONTH(A2315)))))</f>
        <v/>
      </c>
    </row>
    <row r="2316" customFormat="false" ht="15" hidden="false" customHeight="false" outlineLevel="0" collapsed="false">
      <c r="U2316" s="0" t="str">
        <f aca="false">IF(C2316="","",IF(COUNTIF(Campaigns!$A$7:$A$300,C2316)&gt;0,"✓",IF(N(K2316)=0,"– no spend","⚠ add to Campaigns tab")))</f>
        <v/>
      </c>
      <c r="V2316" s="83" t="str">
        <f aca="false">IF(K2316="","",K2316*IF(Settings!$B$22=Settings!$C$6,1,IF(Settings!$B$22="USD",1/INDEX(Settings!$B$29:$B$40,MONTH(A2316)),INDEX(Settings!$B$29:$B$40,MONTH(A2316)))))</f>
        <v/>
      </c>
    </row>
    <row r="2317" customFormat="false" ht="15" hidden="false" customHeight="false" outlineLevel="0" collapsed="false">
      <c r="U2317" s="0" t="str">
        <f aca="false">IF(C2317="","",IF(COUNTIF(Campaigns!$A$7:$A$300,C2317)&gt;0,"✓",IF(N(K2317)=0,"– no spend","⚠ add to Campaigns tab")))</f>
        <v/>
      </c>
      <c r="V2317" s="83" t="str">
        <f aca="false">IF(K2317="","",K2317*IF(Settings!$B$22=Settings!$C$6,1,IF(Settings!$B$22="USD",1/INDEX(Settings!$B$29:$B$40,MONTH(A2317)),INDEX(Settings!$B$29:$B$40,MONTH(A2317)))))</f>
        <v/>
      </c>
    </row>
    <row r="2318" customFormat="false" ht="15" hidden="false" customHeight="false" outlineLevel="0" collapsed="false">
      <c r="U2318" s="0" t="str">
        <f aca="false">IF(C2318="","",IF(COUNTIF(Campaigns!$A$7:$A$300,C2318)&gt;0,"✓",IF(N(K2318)=0,"– no spend","⚠ add to Campaigns tab")))</f>
        <v/>
      </c>
      <c r="V2318" s="83" t="str">
        <f aca="false">IF(K2318="","",K2318*IF(Settings!$B$22=Settings!$C$6,1,IF(Settings!$B$22="USD",1/INDEX(Settings!$B$29:$B$40,MONTH(A2318)),INDEX(Settings!$B$29:$B$40,MONTH(A2318)))))</f>
        <v/>
      </c>
    </row>
    <row r="2319" customFormat="false" ht="15" hidden="false" customHeight="false" outlineLevel="0" collapsed="false">
      <c r="U2319" s="0" t="str">
        <f aca="false">IF(C2319="","",IF(COUNTIF(Campaigns!$A$7:$A$300,C2319)&gt;0,"✓",IF(N(K2319)=0,"– no spend","⚠ add to Campaigns tab")))</f>
        <v/>
      </c>
      <c r="V2319" s="83" t="str">
        <f aca="false">IF(K2319="","",K2319*IF(Settings!$B$22=Settings!$C$6,1,IF(Settings!$B$22="USD",1/INDEX(Settings!$B$29:$B$40,MONTH(A2319)),INDEX(Settings!$B$29:$B$40,MONTH(A2319)))))</f>
        <v/>
      </c>
    </row>
    <row r="2320" customFormat="false" ht="15" hidden="false" customHeight="false" outlineLevel="0" collapsed="false">
      <c r="U2320" s="0" t="str">
        <f aca="false">IF(C2320="","",IF(COUNTIF(Campaigns!$A$7:$A$300,C2320)&gt;0,"✓",IF(N(K2320)=0,"– no spend","⚠ add to Campaigns tab")))</f>
        <v/>
      </c>
      <c r="V2320" s="83" t="str">
        <f aca="false">IF(K2320="","",K2320*IF(Settings!$B$22=Settings!$C$6,1,IF(Settings!$B$22="USD",1/INDEX(Settings!$B$29:$B$40,MONTH(A2320)),INDEX(Settings!$B$29:$B$40,MONTH(A2320)))))</f>
        <v/>
      </c>
    </row>
    <row r="2321" customFormat="false" ht="15" hidden="false" customHeight="false" outlineLevel="0" collapsed="false">
      <c r="U2321" s="0" t="str">
        <f aca="false">IF(C2321="","",IF(COUNTIF(Campaigns!$A$7:$A$300,C2321)&gt;0,"✓",IF(N(K2321)=0,"– no spend","⚠ add to Campaigns tab")))</f>
        <v/>
      </c>
      <c r="V2321" s="83" t="str">
        <f aca="false">IF(K2321="","",K2321*IF(Settings!$B$22=Settings!$C$6,1,IF(Settings!$B$22="USD",1/INDEX(Settings!$B$29:$B$40,MONTH(A2321)),INDEX(Settings!$B$29:$B$40,MONTH(A2321)))))</f>
        <v/>
      </c>
    </row>
    <row r="2322" customFormat="false" ht="15" hidden="false" customHeight="false" outlineLevel="0" collapsed="false">
      <c r="U2322" s="0" t="str">
        <f aca="false">IF(C2322="","",IF(COUNTIF(Campaigns!$A$7:$A$300,C2322)&gt;0,"✓",IF(N(K2322)=0,"– no spend","⚠ add to Campaigns tab")))</f>
        <v/>
      </c>
      <c r="V2322" s="83" t="str">
        <f aca="false">IF(K2322="","",K2322*IF(Settings!$B$22=Settings!$C$6,1,IF(Settings!$B$22="USD",1/INDEX(Settings!$B$29:$B$40,MONTH(A2322)),INDEX(Settings!$B$29:$B$40,MONTH(A2322)))))</f>
        <v/>
      </c>
    </row>
    <row r="2323" customFormat="false" ht="15" hidden="false" customHeight="false" outlineLevel="0" collapsed="false">
      <c r="U2323" s="0" t="str">
        <f aca="false">IF(C2323="","",IF(COUNTIF(Campaigns!$A$7:$A$300,C2323)&gt;0,"✓",IF(N(K2323)=0,"– no spend","⚠ add to Campaigns tab")))</f>
        <v/>
      </c>
      <c r="V2323" s="83" t="str">
        <f aca="false">IF(K2323="","",K2323*IF(Settings!$B$22=Settings!$C$6,1,IF(Settings!$B$22="USD",1/INDEX(Settings!$B$29:$B$40,MONTH(A2323)),INDEX(Settings!$B$29:$B$40,MONTH(A2323)))))</f>
        <v/>
      </c>
    </row>
    <row r="2324" customFormat="false" ht="15" hidden="false" customHeight="false" outlineLevel="0" collapsed="false">
      <c r="U2324" s="0" t="str">
        <f aca="false">IF(C2324="","",IF(COUNTIF(Campaigns!$A$7:$A$300,C2324)&gt;0,"✓",IF(N(K2324)=0,"– no spend","⚠ add to Campaigns tab")))</f>
        <v/>
      </c>
      <c r="V2324" s="83" t="str">
        <f aca="false">IF(K2324="","",K2324*IF(Settings!$B$22=Settings!$C$6,1,IF(Settings!$B$22="USD",1/INDEX(Settings!$B$29:$B$40,MONTH(A2324)),INDEX(Settings!$B$29:$B$40,MONTH(A2324)))))</f>
        <v/>
      </c>
    </row>
    <row r="2325" customFormat="false" ht="15" hidden="false" customHeight="false" outlineLevel="0" collapsed="false">
      <c r="U2325" s="0" t="str">
        <f aca="false">IF(C2325="","",IF(COUNTIF(Campaigns!$A$7:$A$300,C2325)&gt;0,"✓",IF(N(K2325)=0,"– no spend","⚠ add to Campaigns tab")))</f>
        <v/>
      </c>
      <c r="V2325" s="83" t="str">
        <f aca="false">IF(K2325="","",K2325*IF(Settings!$B$22=Settings!$C$6,1,IF(Settings!$B$22="USD",1/INDEX(Settings!$B$29:$B$40,MONTH(A2325)),INDEX(Settings!$B$29:$B$40,MONTH(A2325)))))</f>
        <v/>
      </c>
    </row>
    <row r="2326" customFormat="false" ht="15" hidden="false" customHeight="false" outlineLevel="0" collapsed="false">
      <c r="U2326" s="0" t="str">
        <f aca="false">IF(C2326="","",IF(COUNTIF(Campaigns!$A$7:$A$300,C2326)&gt;0,"✓",IF(N(K2326)=0,"– no spend","⚠ add to Campaigns tab")))</f>
        <v/>
      </c>
      <c r="V2326" s="83" t="str">
        <f aca="false">IF(K2326="","",K2326*IF(Settings!$B$22=Settings!$C$6,1,IF(Settings!$B$22="USD",1/INDEX(Settings!$B$29:$B$40,MONTH(A2326)),INDEX(Settings!$B$29:$B$40,MONTH(A2326)))))</f>
        <v/>
      </c>
    </row>
    <row r="2327" customFormat="false" ht="15" hidden="false" customHeight="false" outlineLevel="0" collapsed="false">
      <c r="U2327" s="0" t="str">
        <f aca="false">IF(C2327="","",IF(COUNTIF(Campaigns!$A$7:$A$300,C2327)&gt;0,"✓",IF(N(K2327)=0,"– no spend","⚠ add to Campaigns tab")))</f>
        <v/>
      </c>
      <c r="V2327" s="83" t="str">
        <f aca="false">IF(K2327="","",K2327*IF(Settings!$B$22=Settings!$C$6,1,IF(Settings!$B$22="USD",1/INDEX(Settings!$B$29:$B$40,MONTH(A2327)),INDEX(Settings!$B$29:$B$40,MONTH(A2327)))))</f>
        <v/>
      </c>
    </row>
    <row r="2328" customFormat="false" ht="15" hidden="false" customHeight="false" outlineLevel="0" collapsed="false">
      <c r="U2328" s="0" t="str">
        <f aca="false">IF(C2328="","",IF(COUNTIF(Campaigns!$A$7:$A$300,C2328)&gt;0,"✓",IF(N(K2328)=0,"– no spend","⚠ add to Campaigns tab")))</f>
        <v/>
      </c>
      <c r="V2328" s="83" t="str">
        <f aca="false">IF(K2328="","",K2328*IF(Settings!$B$22=Settings!$C$6,1,IF(Settings!$B$22="USD",1/INDEX(Settings!$B$29:$B$40,MONTH(A2328)),INDEX(Settings!$B$29:$B$40,MONTH(A2328)))))</f>
        <v/>
      </c>
    </row>
    <row r="2329" customFormat="false" ht="15" hidden="false" customHeight="false" outlineLevel="0" collapsed="false">
      <c r="U2329" s="0" t="str">
        <f aca="false">IF(C2329="","",IF(COUNTIF(Campaigns!$A$7:$A$300,C2329)&gt;0,"✓",IF(N(K2329)=0,"– no spend","⚠ add to Campaigns tab")))</f>
        <v/>
      </c>
      <c r="V2329" s="83" t="str">
        <f aca="false">IF(K2329="","",K2329*IF(Settings!$B$22=Settings!$C$6,1,IF(Settings!$B$22="USD",1/INDEX(Settings!$B$29:$B$40,MONTH(A2329)),INDEX(Settings!$B$29:$B$40,MONTH(A2329)))))</f>
        <v/>
      </c>
    </row>
    <row r="2330" customFormat="false" ht="15" hidden="false" customHeight="false" outlineLevel="0" collapsed="false">
      <c r="U2330" s="0" t="str">
        <f aca="false">IF(C2330="","",IF(COUNTIF(Campaigns!$A$7:$A$300,C2330)&gt;0,"✓",IF(N(K2330)=0,"– no spend","⚠ add to Campaigns tab")))</f>
        <v/>
      </c>
      <c r="V2330" s="83" t="str">
        <f aca="false">IF(K2330="","",K2330*IF(Settings!$B$22=Settings!$C$6,1,IF(Settings!$B$22="USD",1/INDEX(Settings!$B$29:$B$40,MONTH(A2330)),INDEX(Settings!$B$29:$B$40,MONTH(A2330)))))</f>
        <v/>
      </c>
    </row>
    <row r="2331" customFormat="false" ht="15" hidden="false" customHeight="false" outlineLevel="0" collapsed="false">
      <c r="U2331" s="0" t="str">
        <f aca="false">IF(C2331="","",IF(COUNTIF(Campaigns!$A$7:$A$300,C2331)&gt;0,"✓",IF(N(K2331)=0,"– no spend","⚠ add to Campaigns tab")))</f>
        <v/>
      </c>
      <c r="V2331" s="83" t="str">
        <f aca="false">IF(K2331="","",K2331*IF(Settings!$B$22=Settings!$C$6,1,IF(Settings!$B$22="USD",1/INDEX(Settings!$B$29:$B$40,MONTH(A2331)),INDEX(Settings!$B$29:$B$40,MONTH(A2331)))))</f>
        <v/>
      </c>
    </row>
    <row r="2332" customFormat="false" ht="15" hidden="false" customHeight="false" outlineLevel="0" collapsed="false">
      <c r="U2332" s="0" t="str">
        <f aca="false">IF(C2332="","",IF(COUNTIF(Campaigns!$A$7:$A$300,C2332)&gt;0,"✓",IF(N(K2332)=0,"– no spend","⚠ add to Campaigns tab")))</f>
        <v/>
      </c>
      <c r="V2332" s="83" t="str">
        <f aca="false">IF(K2332="","",K2332*IF(Settings!$B$22=Settings!$C$6,1,IF(Settings!$B$22="USD",1/INDEX(Settings!$B$29:$B$40,MONTH(A2332)),INDEX(Settings!$B$29:$B$40,MONTH(A2332)))))</f>
        <v/>
      </c>
    </row>
    <row r="2333" customFormat="false" ht="15" hidden="false" customHeight="false" outlineLevel="0" collapsed="false">
      <c r="U2333" s="0" t="str">
        <f aca="false">IF(C2333="","",IF(COUNTIF(Campaigns!$A$7:$A$300,C2333)&gt;0,"✓",IF(N(K2333)=0,"– no spend","⚠ add to Campaigns tab")))</f>
        <v/>
      </c>
      <c r="V2333" s="83" t="str">
        <f aca="false">IF(K2333="","",K2333*IF(Settings!$B$22=Settings!$C$6,1,IF(Settings!$B$22="USD",1/INDEX(Settings!$B$29:$B$40,MONTH(A2333)),INDEX(Settings!$B$29:$B$40,MONTH(A2333)))))</f>
        <v/>
      </c>
    </row>
    <row r="2334" customFormat="false" ht="15" hidden="false" customHeight="false" outlineLevel="0" collapsed="false">
      <c r="U2334" s="0" t="str">
        <f aca="false">IF(C2334="","",IF(COUNTIF(Campaigns!$A$7:$A$300,C2334)&gt;0,"✓",IF(N(K2334)=0,"– no spend","⚠ add to Campaigns tab")))</f>
        <v/>
      </c>
      <c r="V2334" s="83" t="str">
        <f aca="false">IF(K2334="","",K2334*IF(Settings!$B$22=Settings!$C$6,1,IF(Settings!$B$22="USD",1/INDEX(Settings!$B$29:$B$40,MONTH(A2334)),INDEX(Settings!$B$29:$B$40,MONTH(A2334)))))</f>
        <v/>
      </c>
    </row>
    <row r="2335" customFormat="false" ht="15" hidden="false" customHeight="false" outlineLevel="0" collapsed="false">
      <c r="U2335" s="0" t="str">
        <f aca="false">IF(C2335="","",IF(COUNTIF(Campaigns!$A$7:$A$300,C2335)&gt;0,"✓",IF(N(K2335)=0,"– no spend","⚠ add to Campaigns tab")))</f>
        <v/>
      </c>
      <c r="V2335" s="83" t="str">
        <f aca="false">IF(K2335="","",K2335*IF(Settings!$B$22=Settings!$C$6,1,IF(Settings!$B$22="USD",1/INDEX(Settings!$B$29:$B$40,MONTH(A2335)),INDEX(Settings!$B$29:$B$40,MONTH(A2335)))))</f>
        <v/>
      </c>
    </row>
    <row r="2336" customFormat="false" ht="15" hidden="false" customHeight="false" outlineLevel="0" collapsed="false">
      <c r="U2336" s="0" t="str">
        <f aca="false">IF(C2336="","",IF(COUNTIF(Campaigns!$A$7:$A$300,C2336)&gt;0,"✓",IF(N(K2336)=0,"– no spend","⚠ add to Campaigns tab")))</f>
        <v/>
      </c>
      <c r="V2336" s="83" t="str">
        <f aca="false">IF(K2336="","",K2336*IF(Settings!$B$22=Settings!$C$6,1,IF(Settings!$B$22="USD",1/INDEX(Settings!$B$29:$B$40,MONTH(A2336)),INDEX(Settings!$B$29:$B$40,MONTH(A2336)))))</f>
        <v/>
      </c>
    </row>
    <row r="2337" customFormat="false" ht="15" hidden="false" customHeight="false" outlineLevel="0" collapsed="false">
      <c r="U2337" s="0" t="str">
        <f aca="false">IF(C2337="","",IF(COUNTIF(Campaigns!$A$7:$A$300,C2337)&gt;0,"✓",IF(N(K2337)=0,"– no spend","⚠ add to Campaigns tab")))</f>
        <v/>
      </c>
      <c r="V2337" s="83" t="str">
        <f aca="false">IF(K2337="","",K2337*IF(Settings!$B$22=Settings!$C$6,1,IF(Settings!$B$22="USD",1/INDEX(Settings!$B$29:$B$40,MONTH(A2337)),INDEX(Settings!$B$29:$B$40,MONTH(A2337)))))</f>
        <v/>
      </c>
    </row>
    <row r="2338" customFormat="false" ht="15" hidden="false" customHeight="false" outlineLevel="0" collapsed="false">
      <c r="U2338" s="0" t="str">
        <f aca="false">IF(C2338="","",IF(COUNTIF(Campaigns!$A$7:$A$300,C2338)&gt;0,"✓",IF(N(K2338)=0,"– no spend","⚠ add to Campaigns tab")))</f>
        <v/>
      </c>
      <c r="V2338" s="83" t="str">
        <f aca="false">IF(K2338="","",K2338*IF(Settings!$B$22=Settings!$C$6,1,IF(Settings!$B$22="USD",1/INDEX(Settings!$B$29:$B$40,MONTH(A2338)),INDEX(Settings!$B$29:$B$40,MONTH(A2338)))))</f>
        <v/>
      </c>
    </row>
    <row r="2339" customFormat="false" ht="15" hidden="false" customHeight="false" outlineLevel="0" collapsed="false">
      <c r="U2339" s="0" t="str">
        <f aca="false">IF(C2339="","",IF(COUNTIF(Campaigns!$A$7:$A$300,C2339)&gt;0,"✓",IF(N(K2339)=0,"– no spend","⚠ add to Campaigns tab")))</f>
        <v/>
      </c>
      <c r="V2339" s="83" t="str">
        <f aca="false">IF(K2339="","",K2339*IF(Settings!$B$22=Settings!$C$6,1,IF(Settings!$B$22="USD",1/INDEX(Settings!$B$29:$B$40,MONTH(A2339)),INDEX(Settings!$B$29:$B$40,MONTH(A2339)))))</f>
        <v/>
      </c>
    </row>
    <row r="2340" customFormat="false" ht="15" hidden="false" customHeight="false" outlineLevel="0" collapsed="false">
      <c r="U2340" s="0" t="str">
        <f aca="false">IF(C2340="","",IF(COUNTIF(Campaigns!$A$7:$A$300,C2340)&gt;0,"✓",IF(N(K2340)=0,"– no spend","⚠ add to Campaigns tab")))</f>
        <v/>
      </c>
      <c r="V2340" s="83" t="str">
        <f aca="false">IF(K2340="","",K2340*IF(Settings!$B$22=Settings!$C$6,1,IF(Settings!$B$22="USD",1/INDEX(Settings!$B$29:$B$40,MONTH(A2340)),INDEX(Settings!$B$29:$B$40,MONTH(A2340)))))</f>
        <v/>
      </c>
    </row>
    <row r="2341" customFormat="false" ht="15" hidden="false" customHeight="false" outlineLevel="0" collapsed="false">
      <c r="U2341" s="0" t="str">
        <f aca="false">IF(C2341="","",IF(COUNTIF(Campaigns!$A$7:$A$300,C2341)&gt;0,"✓",IF(N(K2341)=0,"– no spend","⚠ add to Campaigns tab")))</f>
        <v/>
      </c>
      <c r="V2341" s="83" t="str">
        <f aca="false">IF(K2341="","",K2341*IF(Settings!$B$22=Settings!$C$6,1,IF(Settings!$B$22="USD",1/INDEX(Settings!$B$29:$B$40,MONTH(A2341)),INDEX(Settings!$B$29:$B$40,MONTH(A2341)))))</f>
        <v/>
      </c>
    </row>
    <row r="2342" customFormat="false" ht="15" hidden="false" customHeight="false" outlineLevel="0" collapsed="false">
      <c r="U2342" s="0" t="str">
        <f aca="false">IF(C2342="","",IF(COUNTIF(Campaigns!$A$7:$A$300,C2342)&gt;0,"✓",IF(N(K2342)=0,"– no spend","⚠ add to Campaigns tab")))</f>
        <v/>
      </c>
      <c r="V2342" s="83" t="str">
        <f aca="false">IF(K2342="","",K2342*IF(Settings!$B$22=Settings!$C$6,1,IF(Settings!$B$22="USD",1/INDEX(Settings!$B$29:$B$40,MONTH(A2342)),INDEX(Settings!$B$29:$B$40,MONTH(A2342)))))</f>
        <v/>
      </c>
    </row>
    <row r="2343" customFormat="false" ht="15" hidden="false" customHeight="false" outlineLevel="0" collapsed="false">
      <c r="U2343" s="0" t="str">
        <f aca="false">IF(C2343="","",IF(COUNTIF(Campaigns!$A$7:$A$300,C2343)&gt;0,"✓",IF(N(K2343)=0,"– no spend","⚠ add to Campaigns tab")))</f>
        <v/>
      </c>
      <c r="V2343" s="83" t="str">
        <f aca="false">IF(K2343="","",K2343*IF(Settings!$B$22=Settings!$C$6,1,IF(Settings!$B$22="USD",1/INDEX(Settings!$B$29:$B$40,MONTH(A2343)),INDEX(Settings!$B$29:$B$40,MONTH(A2343)))))</f>
        <v/>
      </c>
    </row>
    <row r="2344" customFormat="false" ht="15" hidden="false" customHeight="false" outlineLevel="0" collapsed="false">
      <c r="U2344" s="0" t="str">
        <f aca="false">IF(C2344="","",IF(COUNTIF(Campaigns!$A$7:$A$300,C2344)&gt;0,"✓",IF(N(K2344)=0,"– no spend","⚠ add to Campaigns tab")))</f>
        <v/>
      </c>
      <c r="V2344" s="83" t="str">
        <f aca="false">IF(K2344="","",K2344*IF(Settings!$B$22=Settings!$C$6,1,IF(Settings!$B$22="USD",1/INDEX(Settings!$B$29:$B$40,MONTH(A2344)),INDEX(Settings!$B$29:$B$40,MONTH(A2344)))))</f>
        <v/>
      </c>
    </row>
    <row r="2345" customFormat="false" ht="15" hidden="false" customHeight="false" outlineLevel="0" collapsed="false">
      <c r="U2345" s="0" t="str">
        <f aca="false">IF(C2345="","",IF(COUNTIF(Campaigns!$A$7:$A$300,C2345)&gt;0,"✓",IF(N(K2345)=0,"– no spend","⚠ add to Campaigns tab")))</f>
        <v/>
      </c>
      <c r="V2345" s="83" t="str">
        <f aca="false">IF(K2345="","",K2345*IF(Settings!$B$22=Settings!$C$6,1,IF(Settings!$B$22="USD",1/INDEX(Settings!$B$29:$B$40,MONTH(A2345)),INDEX(Settings!$B$29:$B$40,MONTH(A2345)))))</f>
        <v/>
      </c>
    </row>
    <row r="2346" customFormat="false" ht="15" hidden="false" customHeight="false" outlineLevel="0" collapsed="false">
      <c r="U2346" s="0" t="str">
        <f aca="false">IF(C2346="","",IF(COUNTIF(Campaigns!$A$7:$A$300,C2346)&gt;0,"✓",IF(N(K2346)=0,"– no spend","⚠ add to Campaigns tab")))</f>
        <v/>
      </c>
      <c r="V2346" s="83" t="str">
        <f aca="false">IF(K2346="","",K2346*IF(Settings!$B$22=Settings!$C$6,1,IF(Settings!$B$22="USD",1/INDEX(Settings!$B$29:$B$40,MONTH(A2346)),INDEX(Settings!$B$29:$B$40,MONTH(A2346)))))</f>
        <v/>
      </c>
    </row>
    <row r="2347" customFormat="false" ht="15" hidden="false" customHeight="false" outlineLevel="0" collapsed="false">
      <c r="U2347" s="0" t="str">
        <f aca="false">IF(C2347="","",IF(COUNTIF(Campaigns!$A$7:$A$300,C2347)&gt;0,"✓",IF(N(K2347)=0,"– no spend","⚠ add to Campaigns tab")))</f>
        <v/>
      </c>
      <c r="V2347" s="83" t="str">
        <f aca="false">IF(K2347="","",K2347*IF(Settings!$B$22=Settings!$C$6,1,IF(Settings!$B$22="USD",1/INDEX(Settings!$B$29:$B$40,MONTH(A2347)),INDEX(Settings!$B$29:$B$40,MONTH(A2347)))))</f>
        <v/>
      </c>
    </row>
    <row r="2348" customFormat="false" ht="15" hidden="false" customHeight="false" outlineLevel="0" collapsed="false">
      <c r="U2348" s="0" t="str">
        <f aca="false">IF(C2348="","",IF(COUNTIF(Campaigns!$A$7:$A$300,C2348)&gt;0,"✓",IF(N(K2348)=0,"– no spend","⚠ add to Campaigns tab")))</f>
        <v/>
      </c>
      <c r="V2348" s="83" t="str">
        <f aca="false">IF(K2348="","",K2348*IF(Settings!$B$22=Settings!$C$6,1,IF(Settings!$B$22="USD",1/INDEX(Settings!$B$29:$B$40,MONTH(A2348)),INDEX(Settings!$B$29:$B$40,MONTH(A2348)))))</f>
        <v/>
      </c>
    </row>
    <row r="2349" customFormat="false" ht="15" hidden="false" customHeight="false" outlineLevel="0" collapsed="false">
      <c r="U2349" s="0" t="str">
        <f aca="false">IF(C2349="","",IF(COUNTIF(Campaigns!$A$7:$A$300,C2349)&gt;0,"✓",IF(N(K2349)=0,"– no spend","⚠ add to Campaigns tab")))</f>
        <v/>
      </c>
      <c r="V2349" s="83" t="str">
        <f aca="false">IF(K2349="","",K2349*IF(Settings!$B$22=Settings!$C$6,1,IF(Settings!$B$22="USD",1/INDEX(Settings!$B$29:$B$40,MONTH(A2349)),INDEX(Settings!$B$29:$B$40,MONTH(A2349)))))</f>
        <v/>
      </c>
    </row>
    <row r="2350" customFormat="false" ht="15" hidden="false" customHeight="false" outlineLevel="0" collapsed="false">
      <c r="U2350" s="0" t="str">
        <f aca="false">IF(C2350="","",IF(COUNTIF(Campaigns!$A$7:$A$300,C2350)&gt;0,"✓",IF(N(K2350)=0,"– no spend","⚠ add to Campaigns tab")))</f>
        <v/>
      </c>
      <c r="V2350" s="83" t="str">
        <f aca="false">IF(K2350="","",K2350*IF(Settings!$B$22=Settings!$C$6,1,IF(Settings!$B$22="USD",1/INDEX(Settings!$B$29:$B$40,MONTH(A2350)),INDEX(Settings!$B$29:$B$40,MONTH(A2350)))))</f>
        <v/>
      </c>
    </row>
    <row r="2351" customFormat="false" ht="15" hidden="false" customHeight="false" outlineLevel="0" collapsed="false">
      <c r="U2351" s="0" t="str">
        <f aca="false">IF(C2351="","",IF(COUNTIF(Campaigns!$A$7:$A$300,C2351)&gt;0,"✓",IF(N(K2351)=0,"– no spend","⚠ add to Campaigns tab")))</f>
        <v/>
      </c>
      <c r="V2351" s="83" t="str">
        <f aca="false">IF(K2351="","",K2351*IF(Settings!$B$22=Settings!$C$6,1,IF(Settings!$B$22="USD",1/INDEX(Settings!$B$29:$B$40,MONTH(A2351)),INDEX(Settings!$B$29:$B$40,MONTH(A2351)))))</f>
        <v/>
      </c>
    </row>
    <row r="2352" customFormat="false" ht="15" hidden="false" customHeight="false" outlineLevel="0" collapsed="false">
      <c r="U2352" s="0" t="str">
        <f aca="false">IF(C2352="","",IF(COUNTIF(Campaigns!$A$7:$A$300,C2352)&gt;0,"✓",IF(N(K2352)=0,"– no spend","⚠ add to Campaigns tab")))</f>
        <v/>
      </c>
      <c r="V2352" s="83" t="str">
        <f aca="false">IF(K2352="","",K2352*IF(Settings!$B$22=Settings!$C$6,1,IF(Settings!$B$22="USD",1/INDEX(Settings!$B$29:$B$40,MONTH(A2352)),INDEX(Settings!$B$29:$B$40,MONTH(A2352)))))</f>
        <v/>
      </c>
    </row>
    <row r="2353" customFormat="false" ht="15" hidden="false" customHeight="false" outlineLevel="0" collapsed="false">
      <c r="U2353" s="0" t="str">
        <f aca="false">IF(C2353="","",IF(COUNTIF(Campaigns!$A$7:$A$300,C2353)&gt;0,"✓",IF(N(K2353)=0,"– no spend","⚠ add to Campaigns tab")))</f>
        <v/>
      </c>
      <c r="V2353" s="83" t="str">
        <f aca="false">IF(K2353="","",K2353*IF(Settings!$B$22=Settings!$C$6,1,IF(Settings!$B$22="USD",1/INDEX(Settings!$B$29:$B$40,MONTH(A2353)),INDEX(Settings!$B$29:$B$40,MONTH(A2353)))))</f>
        <v/>
      </c>
    </row>
    <row r="2354" customFormat="false" ht="15" hidden="false" customHeight="false" outlineLevel="0" collapsed="false">
      <c r="U2354" s="0" t="str">
        <f aca="false">IF(C2354="","",IF(COUNTIF(Campaigns!$A$7:$A$300,C2354)&gt;0,"✓",IF(N(K2354)=0,"– no spend","⚠ add to Campaigns tab")))</f>
        <v/>
      </c>
      <c r="V2354" s="83" t="str">
        <f aca="false">IF(K2354="","",K2354*IF(Settings!$B$22=Settings!$C$6,1,IF(Settings!$B$22="USD",1/INDEX(Settings!$B$29:$B$40,MONTH(A2354)),INDEX(Settings!$B$29:$B$40,MONTH(A2354)))))</f>
        <v/>
      </c>
    </row>
    <row r="2355" customFormat="false" ht="15" hidden="false" customHeight="false" outlineLevel="0" collapsed="false">
      <c r="U2355" s="0" t="str">
        <f aca="false">IF(C2355="","",IF(COUNTIF(Campaigns!$A$7:$A$300,C2355)&gt;0,"✓",IF(N(K2355)=0,"– no spend","⚠ add to Campaigns tab")))</f>
        <v/>
      </c>
      <c r="V2355" s="83" t="str">
        <f aca="false">IF(K2355="","",K2355*IF(Settings!$B$22=Settings!$C$6,1,IF(Settings!$B$22="USD",1/INDEX(Settings!$B$29:$B$40,MONTH(A2355)),INDEX(Settings!$B$29:$B$40,MONTH(A2355)))))</f>
        <v/>
      </c>
    </row>
    <row r="2356" customFormat="false" ht="15" hidden="false" customHeight="false" outlineLevel="0" collapsed="false">
      <c r="U2356" s="0" t="str">
        <f aca="false">IF(C2356="","",IF(COUNTIF(Campaigns!$A$7:$A$300,C2356)&gt;0,"✓",IF(N(K2356)=0,"– no spend","⚠ add to Campaigns tab")))</f>
        <v/>
      </c>
      <c r="V2356" s="83" t="str">
        <f aca="false">IF(K2356="","",K2356*IF(Settings!$B$22=Settings!$C$6,1,IF(Settings!$B$22="USD",1/INDEX(Settings!$B$29:$B$40,MONTH(A2356)),INDEX(Settings!$B$29:$B$40,MONTH(A2356)))))</f>
        <v/>
      </c>
    </row>
    <row r="2357" customFormat="false" ht="15" hidden="false" customHeight="false" outlineLevel="0" collapsed="false">
      <c r="U2357" s="0" t="str">
        <f aca="false">IF(C2357="","",IF(COUNTIF(Campaigns!$A$7:$A$300,C2357)&gt;0,"✓",IF(N(K2357)=0,"– no spend","⚠ add to Campaigns tab")))</f>
        <v/>
      </c>
      <c r="V2357" s="83" t="str">
        <f aca="false">IF(K2357="","",K2357*IF(Settings!$B$22=Settings!$C$6,1,IF(Settings!$B$22="USD",1/INDEX(Settings!$B$29:$B$40,MONTH(A2357)),INDEX(Settings!$B$29:$B$40,MONTH(A2357)))))</f>
        <v/>
      </c>
    </row>
    <row r="2358" customFormat="false" ht="15" hidden="false" customHeight="false" outlineLevel="0" collapsed="false">
      <c r="U2358" s="0" t="str">
        <f aca="false">IF(C2358="","",IF(COUNTIF(Campaigns!$A$7:$A$300,C2358)&gt;0,"✓",IF(N(K2358)=0,"– no spend","⚠ add to Campaigns tab")))</f>
        <v/>
      </c>
      <c r="V2358" s="83" t="str">
        <f aca="false">IF(K2358="","",K2358*IF(Settings!$B$22=Settings!$C$6,1,IF(Settings!$B$22="USD",1/INDEX(Settings!$B$29:$B$40,MONTH(A2358)),INDEX(Settings!$B$29:$B$40,MONTH(A2358)))))</f>
        <v/>
      </c>
    </row>
    <row r="2359" customFormat="false" ht="15" hidden="false" customHeight="false" outlineLevel="0" collapsed="false">
      <c r="U2359" s="0" t="str">
        <f aca="false">IF(C2359="","",IF(COUNTIF(Campaigns!$A$7:$A$300,C2359)&gt;0,"✓",IF(N(K2359)=0,"– no spend","⚠ add to Campaigns tab")))</f>
        <v/>
      </c>
      <c r="V2359" s="83" t="str">
        <f aca="false">IF(K2359="","",K2359*IF(Settings!$B$22=Settings!$C$6,1,IF(Settings!$B$22="USD",1/INDEX(Settings!$B$29:$B$40,MONTH(A2359)),INDEX(Settings!$B$29:$B$40,MONTH(A2359)))))</f>
        <v/>
      </c>
    </row>
    <row r="2360" customFormat="false" ht="15" hidden="false" customHeight="false" outlineLevel="0" collapsed="false">
      <c r="U2360" s="0" t="str">
        <f aca="false">IF(C2360="","",IF(COUNTIF(Campaigns!$A$7:$A$300,C2360)&gt;0,"✓",IF(N(K2360)=0,"– no spend","⚠ add to Campaigns tab")))</f>
        <v/>
      </c>
      <c r="V2360" s="83" t="str">
        <f aca="false">IF(K2360="","",K2360*IF(Settings!$B$22=Settings!$C$6,1,IF(Settings!$B$22="USD",1/INDEX(Settings!$B$29:$B$40,MONTH(A2360)),INDEX(Settings!$B$29:$B$40,MONTH(A2360)))))</f>
        <v/>
      </c>
    </row>
    <row r="2361" customFormat="false" ht="15" hidden="false" customHeight="false" outlineLevel="0" collapsed="false">
      <c r="U2361" s="0" t="str">
        <f aca="false">IF(C2361="","",IF(COUNTIF(Campaigns!$A$7:$A$300,C2361)&gt;0,"✓",IF(N(K2361)=0,"– no spend","⚠ add to Campaigns tab")))</f>
        <v/>
      </c>
      <c r="V2361" s="83" t="str">
        <f aca="false">IF(K2361="","",K2361*IF(Settings!$B$22=Settings!$C$6,1,IF(Settings!$B$22="USD",1/INDEX(Settings!$B$29:$B$40,MONTH(A2361)),INDEX(Settings!$B$29:$B$40,MONTH(A2361)))))</f>
        <v/>
      </c>
    </row>
    <row r="2362" customFormat="false" ht="15" hidden="false" customHeight="false" outlineLevel="0" collapsed="false">
      <c r="U2362" s="0" t="str">
        <f aca="false">IF(C2362="","",IF(COUNTIF(Campaigns!$A$7:$A$300,C2362)&gt;0,"✓",IF(N(K2362)=0,"– no spend","⚠ add to Campaigns tab")))</f>
        <v/>
      </c>
      <c r="V2362" s="83" t="str">
        <f aca="false">IF(K2362="","",K2362*IF(Settings!$B$22=Settings!$C$6,1,IF(Settings!$B$22="USD",1/INDEX(Settings!$B$29:$B$40,MONTH(A2362)),INDEX(Settings!$B$29:$B$40,MONTH(A2362)))))</f>
        <v/>
      </c>
    </row>
    <row r="2363" customFormat="false" ht="15" hidden="false" customHeight="false" outlineLevel="0" collapsed="false">
      <c r="U2363" s="0" t="str">
        <f aca="false">IF(C2363="","",IF(COUNTIF(Campaigns!$A$7:$A$300,C2363)&gt;0,"✓",IF(N(K2363)=0,"– no spend","⚠ add to Campaigns tab")))</f>
        <v/>
      </c>
      <c r="V2363" s="83" t="str">
        <f aca="false">IF(K2363="","",K2363*IF(Settings!$B$22=Settings!$C$6,1,IF(Settings!$B$22="USD",1/INDEX(Settings!$B$29:$B$40,MONTH(A2363)),INDEX(Settings!$B$29:$B$40,MONTH(A2363)))))</f>
        <v/>
      </c>
    </row>
    <row r="2364" customFormat="false" ht="15" hidden="false" customHeight="false" outlineLevel="0" collapsed="false">
      <c r="U2364" s="0" t="str">
        <f aca="false">IF(C2364="","",IF(COUNTIF(Campaigns!$A$7:$A$300,C2364)&gt;0,"✓",IF(N(K2364)=0,"– no spend","⚠ add to Campaigns tab")))</f>
        <v/>
      </c>
      <c r="V2364" s="83" t="str">
        <f aca="false">IF(K2364="","",K2364*IF(Settings!$B$22=Settings!$C$6,1,IF(Settings!$B$22="USD",1/INDEX(Settings!$B$29:$B$40,MONTH(A2364)),INDEX(Settings!$B$29:$B$40,MONTH(A2364)))))</f>
        <v/>
      </c>
    </row>
    <row r="2365" customFormat="false" ht="15" hidden="false" customHeight="false" outlineLevel="0" collapsed="false">
      <c r="U2365" s="0" t="str">
        <f aca="false">IF(C2365="","",IF(COUNTIF(Campaigns!$A$7:$A$300,C2365)&gt;0,"✓",IF(N(K2365)=0,"– no spend","⚠ add to Campaigns tab")))</f>
        <v/>
      </c>
      <c r="V2365" s="83" t="str">
        <f aca="false">IF(K2365="","",K2365*IF(Settings!$B$22=Settings!$C$6,1,IF(Settings!$B$22="USD",1/INDEX(Settings!$B$29:$B$40,MONTH(A2365)),INDEX(Settings!$B$29:$B$40,MONTH(A2365)))))</f>
        <v/>
      </c>
    </row>
    <row r="2366" customFormat="false" ht="15" hidden="false" customHeight="false" outlineLevel="0" collapsed="false">
      <c r="U2366" s="0" t="str">
        <f aca="false">IF(C2366="","",IF(COUNTIF(Campaigns!$A$7:$A$300,C2366)&gt;0,"✓",IF(N(K2366)=0,"– no spend","⚠ add to Campaigns tab")))</f>
        <v/>
      </c>
      <c r="V2366" s="83" t="str">
        <f aca="false">IF(K2366="","",K2366*IF(Settings!$B$22=Settings!$C$6,1,IF(Settings!$B$22="USD",1/INDEX(Settings!$B$29:$B$40,MONTH(A2366)),INDEX(Settings!$B$29:$B$40,MONTH(A2366)))))</f>
        <v/>
      </c>
    </row>
    <row r="2367" customFormat="false" ht="15" hidden="false" customHeight="false" outlineLevel="0" collapsed="false">
      <c r="U2367" s="0" t="str">
        <f aca="false">IF(C2367="","",IF(COUNTIF(Campaigns!$A$7:$A$300,C2367)&gt;0,"✓",IF(N(K2367)=0,"– no spend","⚠ add to Campaigns tab")))</f>
        <v/>
      </c>
      <c r="V2367" s="83" t="str">
        <f aca="false">IF(K2367="","",K2367*IF(Settings!$B$22=Settings!$C$6,1,IF(Settings!$B$22="USD",1/INDEX(Settings!$B$29:$B$40,MONTH(A2367)),INDEX(Settings!$B$29:$B$40,MONTH(A2367)))))</f>
        <v/>
      </c>
    </row>
    <row r="2368" customFormat="false" ht="15" hidden="false" customHeight="false" outlineLevel="0" collapsed="false">
      <c r="U2368" s="0" t="str">
        <f aca="false">IF(C2368="","",IF(COUNTIF(Campaigns!$A$7:$A$300,C2368)&gt;0,"✓",IF(N(K2368)=0,"– no spend","⚠ add to Campaigns tab")))</f>
        <v/>
      </c>
      <c r="V2368" s="83" t="str">
        <f aca="false">IF(K2368="","",K2368*IF(Settings!$B$22=Settings!$C$6,1,IF(Settings!$B$22="USD",1/INDEX(Settings!$B$29:$B$40,MONTH(A2368)),INDEX(Settings!$B$29:$B$40,MONTH(A2368)))))</f>
        <v/>
      </c>
    </row>
    <row r="2369" customFormat="false" ht="15" hidden="false" customHeight="false" outlineLevel="0" collapsed="false">
      <c r="U2369" s="0" t="str">
        <f aca="false">IF(C2369="","",IF(COUNTIF(Campaigns!$A$7:$A$300,C2369)&gt;0,"✓",IF(N(K2369)=0,"– no spend","⚠ add to Campaigns tab")))</f>
        <v/>
      </c>
      <c r="V2369" s="83" t="str">
        <f aca="false">IF(K2369="","",K2369*IF(Settings!$B$22=Settings!$C$6,1,IF(Settings!$B$22="USD",1/INDEX(Settings!$B$29:$B$40,MONTH(A2369)),INDEX(Settings!$B$29:$B$40,MONTH(A2369)))))</f>
        <v/>
      </c>
    </row>
    <row r="2370" customFormat="false" ht="15" hidden="false" customHeight="false" outlineLevel="0" collapsed="false">
      <c r="U2370" s="0" t="str">
        <f aca="false">IF(C2370="","",IF(COUNTIF(Campaigns!$A$7:$A$300,C2370)&gt;0,"✓",IF(N(K2370)=0,"– no spend","⚠ add to Campaigns tab")))</f>
        <v/>
      </c>
      <c r="V2370" s="83" t="str">
        <f aca="false">IF(K2370="","",K2370*IF(Settings!$B$22=Settings!$C$6,1,IF(Settings!$B$22="USD",1/INDEX(Settings!$B$29:$B$40,MONTH(A2370)),INDEX(Settings!$B$29:$B$40,MONTH(A2370)))))</f>
        <v/>
      </c>
    </row>
    <row r="2371" customFormat="false" ht="15" hidden="false" customHeight="false" outlineLevel="0" collapsed="false">
      <c r="U2371" s="0" t="str">
        <f aca="false">IF(C2371="","",IF(COUNTIF(Campaigns!$A$7:$A$300,C2371)&gt;0,"✓",IF(N(K2371)=0,"– no spend","⚠ add to Campaigns tab")))</f>
        <v/>
      </c>
      <c r="V2371" s="83" t="str">
        <f aca="false">IF(K2371="","",K2371*IF(Settings!$B$22=Settings!$C$6,1,IF(Settings!$B$22="USD",1/INDEX(Settings!$B$29:$B$40,MONTH(A2371)),INDEX(Settings!$B$29:$B$40,MONTH(A2371)))))</f>
        <v/>
      </c>
    </row>
    <row r="2372" customFormat="false" ht="15" hidden="false" customHeight="false" outlineLevel="0" collapsed="false">
      <c r="U2372" s="0" t="str">
        <f aca="false">IF(C2372="","",IF(COUNTIF(Campaigns!$A$7:$A$300,C2372)&gt;0,"✓",IF(N(K2372)=0,"– no spend","⚠ add to Campaigns tab")))</f>
        <v/>
      </c>
      <c r="V2372" s="83" t="str">
        <f aca="false">IF(K2372="","",K2372*IF(Settings!$B$22=Settings!$C$6,1,IF(Settings!$B$22="USD",1/INDEX(Settings!$B$29:$B$40,MONTH(A2372)),INDEX(Settings!$B$29:$B$40,MONTH(A2372)))))</f>
        <v/>
      </c>
    </row>
    <row r="2373" customFormat="false" ht="15" hidden="false" customHeight="false" outlineLevel="0" collapsed="false">
      <c r="U2373" s="0" t="str">
        <f aca="false">IF(C2373="","",IF(COUNTIF(Campaigns!$A$7:$A$300,C2373)&gt;0,"✓",IF(N(K2373)=0,"– no spend","⚠ add to Campaigns tab")))</f>
        <v/>
      </c>
      <c r="V2373" s="83" t="str">
        <f aca="false">IF(K2373="","",K2373*IF(Settings!$B$22=Settings!$C$6,1,IF(Settings!$B$22="USD",1/INDEX(Settings!$B$29:$B$40,MONTH(A2373)),INDEX(Settings!$B$29:$B$40,MONTH(A2373)))))</f>
        <v/>
      </c>
    </row>
    <row r="2374" customFormat="false" ht="15" hidden="false" customHeight="false" outlineLevel="0" collapsed="false">
      <c r="U2374" s="0" t="str">
        <f aca="false">IF(C2374="","",IF(COUNTIF(Campaigns!$A$7:$A$300,C2374)&gt;0,"✓",IF(N(K2374)=0,"– no spend","⚠ add to Campaigns tab")))</f>
        <v/>
      </c>
      <c r="V2374" s="83" t="str">
        <f aca="false">IF(K2374="","",K2374*IF(Settings!$B$22=Settings!$C$6,1,IF(Settings!$B$22="USD",1/INDEX(Settings!$B$29:$B$40,MONTH(A2374)),INDEX(Settings!$B$29:$B$40,MONTH(A2374)))))</f>
        <v/>
      </c>
    </row>
    <row r="2375" customFormat="false" ht="15" hidden="false" customHeight="false" outlineLevel="0" collapsed="false">
      <c r="U2375" s="0" t="str">
        <f aca="false">IF(C2375="","",IF(COUNTIF(Campaigns!$A$7:$A$300,C2375)&gt;0,"✓",IF(N(K2375)=0,"– no spend","⚠ add to Campaigns tab")))</f>
        <v/>
      </c>
      <c r="V2375" s="83" t="str">
        <f aca="false">IF(K2375="","",K2375*IF(Settings!$B$22=Settings!$C$6,1,IF(Settings!$B$22="USD",1/INDEX(Settings!$B$29:$B$40,MONTH(A2375)),INDEX(Settings!$B$29:$B$40,MONTH(A2375)))))</f>
        <v/>
      </c>
    </row>
    <row r="2376" customFormat="false" ht="15" hidden="false" customHeight="false" outlineLevel="0" collapsed="false">
      <c r="U2376" s="0" t="str">
        <f aca="false">IF(C2376="","",IF(COUNTIF(Campaigns!$A$7:$A$300,C2376)&gt;0,"✓",IF(N(K2376)=0,"– no spend","⚠ add to Campaigns tab")))</f>
        <v/>
      </c>
      <c r="V2376" s="83" t="str">
        <f aca="false">IF(K2376="","",K2376*IF(Settings!$B$22=Settings!$C$6,1,IF(Settings!$B$22="USD",1/INDEX(Settings!$B$29:$B$40,MONTH(A2376)),INDEX(Settings!$B$29:$B$40,MONTH(A2376)))))</f>
        <v/>
      </c>
    </row>
    <row r="2377" customFormat="false" ht="15" hidden="false" customHeight="false" outlineLevel="0" collapsed="false">
      <c r="U2377" s="0" t="str">
        <f aca="false">IF(C2377="","",IF(COUNTIF(Campaigns!$A$7:$A$300,C2377)&gt;0,"✓",IF(N(K2377)=0,"– no spend","⚠ add to Campaigns tab")))</f>
        <v/>
      </c>
      <c r="V2377" s="83" t="str">
        <f aca="false">IF(K2377="","",K2377*IF(Settings!$B$22=Settings!$C$6,1,IF(Settings!$B$22="USD",1/INDEX(Settings!$B$29:$B$40,MONTH(A2377)),INDEX(Settings!$B$29:$B$40,MONTH(A2377)))))</f>
        <v/>
      </c>
    </row>
    <row r="2378" customFormat="false" ht="15" hidden="false" customHeight="false" outlineLevel="0" collapsed="false">
      <c r="U2378" s="0" t="str">
        <f aca="false">IF(C2378="","",IF(COUNTIF(Campaigns!$A$7:$A$300,C2378)&gt;0,"✓",IF(N(K2378)=0,"– no spend","⚠ add to Campaigns tab")))</f>
        <v/>
      </c>
      <c r="V2378" s="83" t="str">
        <f aca="false">IF(K2378="","",K2378*IF(Settings!$B$22=Settings!$C$6,1,IF(Settings!$B$22="USD",1/INDEX(Settings!$B$29:$B$40,MONTH(A2378)),INDEX(Settings!$B$29:$B$40,MONTH(A2378)))))</f>
        <v/>
      </c>
    </row>
    <row r="2379" customFormat="false" ht="15" hidden="false" customHeight="false" outlineLevel="0" collapsed="false">
      <c r="U2379" s="0" t="str">
        <f aca="false">IF(C2379="","",IF(COUNTIF(Campaigns!$A$7:$A$300,C2379)&gt;0,"✓",IF(N(K2379)=0,"– no spend","⚠ add to Campaigns tab")))</f>
        <v/>
      </c>
      <c r="V2379" s="83" t="str">
        <f aca="false">IF(K2379="","",K2379*IF(Settings!$B$22=Settings!$C$6,1,IF(Settings!$B$22="USD",1/INDEX(Settings!$B$29:$B$40,MONTH(A2379)),INDEX(Settings!$B$29:$B$40,MONTH(A2379)))))</f>
        <v/>
      </c>
    </row>
    <row r="2380" customFormat="false" ht="15" hidden="false" customHeight="false" outlineLevel="0" collapsed="false">
      <c r="U2380" s="0" t="str">
        <f aca="false">IF(C2380="","",IF(COUNTIF(Campaigns!$A$7:$A$300,C2380)&gt;0,"✓",IF(N(K2380)=0,"– no spend","⚠ add to Campaigns tab")))</f>
        <v/>
      </c>
      <c r="V2380" s="83" t="str">
        <f aca="false">IF(K2380="","",K2380*IF(Settings!$B$22=Settings!$C$6,1,IF(Settings!$B$22="USD",1/INDEX(Settings!$B$29:$B$40,MONTH(A2380)),INDEX(Settings!$B$29:$B$40,MONTH(A2380)))))</f>
        <v/>
      </c>
    </row>
    <row r="2381" customFormat="false" ht="15" hidden="false" customHeight="false" outlineLevel="0" collapsed="false">
      <c r="U2381" s="0" t="str">
        <f aca="false">IF(C2381="","",IF(COUNTIF(Campaigns!$A$7:$A$300,C2381)&gt;0,"✓",IF(N(K2381)=0,"– no spend","⚠ add to Campaigns tab")))</f>
        <v/>
      </c>
      <c r="V2381" s="83" t="str">
        <f aca="false">IF(K2381="","",K2381*IF(Settings!$B$22=Settings!$C$6,1,IF(Settings!$B$22="USD",1/INDEX(Settings!$B$29:$B$40,MONTH(A2381)),INDEX(Settings!$B$29:$B$40,MONTH(A2381)))))</f>
        <v/>
      </c>
    </row>
    <row r="2382" customFormat="false" ht="15" hidden="false" customHeight="false" outlineLevel="0" collapsed="false">
      <c r="U2382" s="0" t="str">
        <f aca="false">IF(C2382="","",IF(COUNTIF(Campaigns!$A$7:$A$300,C2382)&gt;0,"✓",IF(N(K2382)=0,"– no spend","⚠ add to Campaigns tab")))</f>
        <v/>
      </c>
      <c r="V2382" s="83" t="str">
        <f aca="false">IF(K2382="","",K2382*IF(Settings!$B$22=Settings!$C$6,1,IF(Settings!$B$22="USD",1/INDEX(Settings!$B$29:$B$40,MONTH(A2382)),INDEX(Settings!$B$29:$B$40,MONTH(A2382)))))</f>
        <v/>
      </c>
    </row>
    <row r="2383" customFormat="false" ht="15" hidden="false" customHeight="false" outlineLevel="0" collapsed="false">
      <c r="U2383" s="0" t="str">
        <f aca="false">IF(C2383="","",IF(COUNTIF(Campaigns!$A$7:$A$300,C2383)&gt;0,"✓",IF(N(K2383)=0,"– no spend","⚠ add to Campaigns tab")))</f>
        <v/>
      </c>
      <c r="V2383" s="83" t="str">
        <f aca="false">IF(K2383="","",K2383*IF(Settings!$B$22=Settings!$C$6,1,IF(Settings!$B$22="USD",1/INDEX(Settings!$B$29:$B$40,MONTH(A2383)),INDEX(Settings!$B$29:$B$40,MONTH(A2383)))))</f>
        <v/>
      </c>
    </row>
    <row r="2384" customFormat="false" ht="15" hidden="false" customHeight="false" outlineLevel="0" collapsed="false">
      <c r="U2384" s="0" t="str">
        <f aca="false">IF(C2384="","",IF(COUNTIF(Campaigns!$A$7:$A$300,C2384)&gt;0,"✓",IF(N(K2384)=0,"– no spend","⚠ add to Campaigns tab")))</f>
        <v/>
      </c>
      <c r="V2384" s="83" t="str">
        <f aca="false">IF(K2384="","",K2384*IF(Settings!$B$22=Settings!$C$6,1,IF(Settings!$B$22="USD",1/INDEX(Settings!$B$29:$B$40,MONTH(A2384)),INDEX(Settings!$B$29:$B$40,MONTH(A2384)))))</f>
        <v/>
      </c>
    </row>
    <row r="2385" customFormat="false" ht="15" hidden="false" customHeight="false" outlineLevel="0" collapsed="false">
      <c r="U2385" s="0" t="str">
        <f aca="false">IF(C2385="","",IF(COUNTIF(Campaigns!$A$7:$A$300,C2385)&gt;0,"✓",IF(N(K2385)=0,"– no spend","⚠ add to Campaigns tab")))</f>
        <v/>
      </c>
      <c r="V2385" s="83" t="str">
        <f aca="false">IF(K2385="","",K2385*IF(Settings!$B$22=Settings!$C$6,1,IF(Settings!$B$22="USD",1/INDEX(Settings!$B$29:$B$40,MONTH(A2385)),INDEX(Settings!$B$29:$B$40,MONTH(A2385)))))</f>
        <v/>
      </c>
    </row>
    <row r="2386" customFormat="false" ht="15" hidden="false" customHeight="false" outlineLevel="0" collapsed="false">
      <c r="U2386" s="0" t="str">
        <f aca="false">IF(C2386="","",IF(COUNTIF(Campaigns!$A$7:$A$300,C2386)&gt;0,"✓",IF(N(K2386)=0,"– no spend","⚠ add to Campaigns tab")))</f>
        <v/>
      </c>
      <c r="V2386" s="83" t="str">
        <f aca="false">IF(K2386="","",K2386*IF(Settings!$B$22=Settings!$C$6,1,IF(Settings!$B$22="USD",1/INDEX(Settings!$B$29:$B$40,MONTH(A2386)),INDEX(Settings!$B$29:$B$40,MONTH(A2386)))))</f>
        <v/>
      </c>
    </row>
    <row r="2387" customFormat="false" ht="15" hidden="false" customHeight="false" outlineLevel="0" collapsed="false">
      <c r="U2387" s="0" t="str">
        <f aca="false">IF(C2387="","",IF(COUNTIF(Campaigns!$A$7:$A$300,C2387)&gt;0,"✓",IF(N(K2387)=0,"– no spend","⚠ add to Campaigns tab")))</f>
        <v/>
      </c>
      <c r="V2387" s="83" t="str">
        <f aca="false">IF(K2387="","",K2387*IF(Settings!$B$22=Settings!$C$6,1,IF(Settings!$B$22="USD",1/INDEX(Settings!$B$29:$B$40,MONTH(A2387)),INDEX(Settings!$B$29:$B$40,MONTH(A2387)))))</f>
        <v/>
      </c>
    </row>
    <row r="2388" customFormat="false" ht="15" hidden="false" customHeight="false" outlineLevel="0" collapsed="false">
      <c r="U2388" s="0" t="str">
        <f aca="false">IF(C2388="","",IF(COUNTIF(Campaigns!$A$7:$A$300,C2388)&gt;0,"✓",IF(N(K2388)=0,"– no spend","⚠ add to Campaigns tab")))</f>
        <v/>
      </c>
      <c r="V2388" s="83" t="str">
        <f aca="false">IF(K2388="","",K2388*IF(Settings!$B$22=Settings!$C$6,1,IF(Settings!$B$22="USD",1/INDEX(Settings!$B$29:$B$40,MONTH(A2388)),INDEX(Settings!$B$29:$B$40,MONTH(A2388)))))</f>
        <v/>
      </c>
    </row>
    <row r="2389" customFormat="false" ht="15" hidden="false" customHeight="false" outlineLevel="0" collapsed="false">
      <c r="U2389" s="0" t="str">
        <f aca="false">IF(C2389="","",IF(COUNTIF(Campaigns!$A$7:$A$300,C2389)&gt;0,"✓",IF(N(K2389)=0,"– no spend","⚠ add to Campaigns tab")))</f>
        <v/>
      </c>
      <c r="V2389" s="83" t="str">
        <f aca="false">IF(K2389="","",K2389*IF(Settings!$B$22=Settings!$C$6,1,IF(Settings!$B$22="USD",1/INDEX(Settings!$B$29:$B$40,MONTH(A2389)),INDEX(Settings!$B$29:$B$40,MONTH(A2389)))))</f>
        <v/>
      </c>
    </row>
    <row r="2390" customFormat="false" ht="15" hidden="false" customHeight="false" outlineLevel="0" collapsed="false">
      <c r="U2390" s="0" t="str">
        <f aca="false">IF(C2390="","",IF(COUNTIF(Campaigns!$A$7:$A$300,C2390)&gt;0,"✓",IF(N(K2390)=0,"– no spend","⚠ add to Campaigns tab")))</f>
        <v/>
      </c>
      <c r="V2390" s="83" t="str">
        <f aca="false">IF(K2390="","",K2390*IF(Settings!$B$22=Settings!$C$6,1,IF(Settings!$B$22="USD",1/INDEX(Settings!$B$29:$B$40,MONTH(A2390)),INDEX(Settings!$B$29:$B$40,MONTH(A2390)))))</f>
        <v/>
      </c>
    </row>
    <row r="2391" customFormat="false" ht="15" hidden="false" customHeight="false" outlineLevel="0" collapsed="false">
      <c r="U2391" s="0" t="str">
        <f aca="false">IF(C2391="","",IF(COUNTIF(Campaigns!$A$7:$A$300,C2391)&gt;0,"✓",IF(N(K2391)=0,"– no spend","⚠ add to Campaigns tab")))</f>
        <v/>
      </c>
      <c r="V2391" s="83" t="str">
        <f aca="false">IF(K2391="","",K2391*IF(Settings!$B$22=Settings!$C$6,1,IF(Settings!$B$22="USD",1/INDEX(Settings!$B$29:$B$40,MONTH(A2391)),INDEX(Settings!$B$29:$B$40,MONTH(A2391)))))</f>
        <v/>
      </c>
    </row>
    <row r="2392" customFormat="false" ht="15" hidden="false" customHeight="false" outlineLevel="0" collapsed="false">
      <c r="U2392" s="0" t="str">
        <f aca="false">IF(C2392="","",IF(COUNTIF(Campaigns!$A$7:$A$300,C2392)&gt;0,"✓",IF(N(K2392)=0,"– no spend","⚠ add to Campaigns tab")))</f>
        <v/>
      </c>
      <c r="V2392" s="83" t="str">
        <f aca="false">IF(K2392="","",K2392*IF(Settings!$B$22=Settings!$C$6,1,IF(Settings!$B$22="USD",1/INDEX(Settings!$B$29:$B$40,MONTH(A2392)),INDEX(Settings!$B$29:$B$40,MONTH(A2392)))))</f>
        <v/>
      </c>
    </row>
    <row r="2393" customFormat="false" ht="15" hidden="false" customHeight="false" outlineLevel="0" collapsed="false">
      <c r="U2393" s="0" t="str">
        <f aca="false">IF(C2393="","",IF(COUNTIF(Campaigns!$A$7:$A$300,C2393)&gt;0,"✓",IF(N(K2393)=0,"– no spend","⚠ add to Campaigns tab")))</f>
        <v/>
      </c>
      <c r="V2393" s="83" t="str">
        <f aca="false">IF(K2393="","",K2393*IF(Settings!$B$22=Settings!$C$6,1,IF(Settings!$B$22="USD",1/INDEX(Settings!$B$29:$B$40,MONTH(A2393)),INDEX(Settings!$B$29:$B$40,MONTH(A2393)))))</f>
        <v/>
      </c>
    </row>
    <row r="2394" customFormat="false" ht="15" hidden="false" customHeight="false" outlineLevel="0" collapsed="false">
      <c r="U2394" s="0" t="str">
        <f aca="false">IF(C2394="","",IF(COUNTIF(Campaigns!$A$7:$A$300,C2394)&gt;0,"✓",IF(N(K2394)=0,"– no spend","⚠ add to Campaigns tab")))</f>
        <v/>
      </c>
      <c r="V2394" s="83" t="str">
        <f aca="false">IF(K2394="","",K2394*IF(Settings!$B$22=Settings!$C$6,1,IF(Settings!$B$22="USD",1/INDEX(Settings!$B$29:$B$40,MONTH(A2394)),INDEX(Settings!$B$29:$B$40,MONTH(A2394)))))</f>
        <v/>
      </c>
    </row>
    <row r="2395" customFormat="false" ht="15" hidden="false" customHeight="false" outlineLevel="0" collapsed="false">
      <c r="U2395" s="0" t="str">
        <f aca="false">IF(C2395="","",IF(COUNTIF(Campaigns!$A$7:$A$300,C2395)&gt;0,"✓",IF(N(K2395)=0,"– no spend","⚠ add to Campaigns tab")))</f>
        <v/>
      </c>
      <c r="V2395" s="83" t="str">
        <f aca="false">IF(K2395="","",K2395*IF(Settings!$B$22=Settings!$C$6,1,IF(Settings!$B$22="USD",1/INDEX(Settings!$B$29:$B$40,MONTH(A2395)),INDEX(Settings!$B$29:$B$40,MONTH(A2395)))))</f>
        <v/>
      </c>
    </row>
    <row r="2396" customFormat="false" ht="15" hidden="false" customHeight="false" outlineLevel="0" collapsed="false">
      <c r="U2396" s="0" t="str">
        <f aca="false">IF(C2396="","",IF(COUNTIF(Campaigns!$A$7:$A$300,C2396)&gt;0,"✓",IF(N(K2396)=0,"– no spend","⚠ add to Campaigns tab")))</f>
        <v/>
      </c>
      <c r="V2396" s="83" t="str">
        <f aca="false">IF(K2396="","",K2396*IF(Settings!$B$22=Settings!$C$6,1,IF(Settings!$B$22="USD",1/INDEX(Settings!$B$29:$B$40,MONTH(A2396)),INDEX(Settings!$B$29:$B$40,MONTH(A2396)))))</f>
        <v/>
      </c>
    </row>
    <row r="2397" customFormat="false" ht="15" hidden="false" customHeight="false" outlineLevel="0" collapsed="false">
      <c r="U2397" s="0" t="str">
        <f aca="false">IF(C2397="","",IF(COUNTIF(Campaigns!$A$7:$A$300,C2397)&gt;0,"✓",IF(N(K2397)=0,"– no spend","⚠ add to Campaigns tab")))</f>
        <v/>
      </c>
      <c r="V2397" s="83" t="str">
        <f aca="false">IF(K2397="","",K2397*IF(Settings!$B$22=Settings!$C$6,1,IF(Settings!$B$22="USD",1/INDEX(Settings!$B$29:$B$40,MONTH(A2397)),INDEX(Settings!$B$29:$B$40,MONTH(A2397)))))</f>
        <v/>
      </c>
    </row>
    <row r="2398" customFormat="false" ht="15" hidden="false" customHeight="false" outlineLevel="0" collapsed="false">
      <c r="U2398" s="0" t="str">
        <f aca="false">IF(C2398="","",IF(COUNTIF(Campaigns!$A$7:$A$300,C2398)&gt;0,"✓",IF(N(K2398)=0,"– no spend","⚠ add to Campaigns tab")))</f>
        <v/>
      </c>
      <c r="V2398" s="83" t="str">
        <f aca="false">IF(K2398="","",K2398*IF(Settings!$B$22=Settings!$C$6,1,IF(Settings!$B$22="USD",1/INDEX(Settings!$B$29:$B$40,MONTH(A2398)),INDEX(Settings!$B$29:$B$40,MONTH(A2398)))))</f>
        <v/>
      </c>
    </row>
    <row r="2399" customFormat="false" ht="15" hidden="false" customHeight="false" outlineLevel="0" collapsed="false">
      <c r="U2399" s="0" t="str">
        <f aca="false">IF(C2399="","",IF(COUNTIF(Campaigns!$A$7:$A$300,C2399)&gt;0,"✓",IF(N(K2399)=0,"– no spend","⚠ add to Campaigns tab")))</f>
        <v/>
      </c>
      <c r="V2399" s="83" t="str">
        <f aca="false">IF(K2399="","",K2399*IF(Settings!$B$22=Settings!$C$6,1,IF(Settings!$B$22="USD",1/INDEX(Settings!$B$29:$B$40,MONTH(A2399)),INDEX(Settings!$B$29:$B$40,MONTH(A2399)))))</f>
        <v/>
      </c>
    </row>
    <row r="2400" customFormat="false" ht="15" hidden="false" customHeight="false" outlineLevel="0" collapsed="false">
      <c r="U2400" s="0" t="str">
        <f aca="false">IF(C2400="","",IF(COUNTIF(Campaigns!$A$7:$A$300,C2400)&gt;0,"✓",IF(N(K2400)=0,"– no spend","⚠ add to Campaigns tab")))</f>
        <v/>
      </c>
      <c r="V2400" s="83" t="str">
        <f aca="false">IF(K2400="","",K2400*IF(Settings!$B$22=Settings!$C$6,1,IF(Settings!$B$22="USD",1/INDEX(Settings!$B$29:$B$40,MONTH(A2400)),INDEX(Settings!$B$29:$B$40,MONTH(A2400)))))</f>
        <v/>
      </c>
    </row>
    <row r="2401" customFormat="false" ht="15" hidden="false" customHeight="false" outlineLevel="0" collapsed="false">
      <c r="U2401" s="0" t="str">
        <f aca="false">IF(C2401="","",IF(COUNTIF(Campaigns!$A$7:$A$300,C2401)&gt;0,"✓",IF(N(K2401)=0,"– no spend","⚠ add to Campaigns tab")))</f>
        <v/>
      </c>
      <c r="V2401" s="83" t="str">
        <f aca="false">IF(K2401="","",K2401*IF(Settings!$B$22=Settings!$C$6,1,IF(Settings!$B$22="USD",1/INDEX(Settings!$B$29:$B$40,MONTH(A2401)),INDEX(Settings!$B$29:$B$40,MONTH(A2401)))))</f>
        <v/>
      </c>
    </row>
    <row r="2402" customFormat="false" ht="15" hidden="false" customHeight="false" outlineLevel="0" collapsed="false">
      <c r="U2402" s="0" t="str">
        <f aca="false">IF(C2402="","",IF(COUNTIF(Campaigns!$A$7:$A$300,C2402)&gt;0,"✓",IF(N(K2402)=0,"– no spend","⚠ add to Campaigns tab")))</f>
        <v/>
      </c>
      <c r="V2402" s="83" t="str">
        <f aca="false">IF(K2402="","",K2402*IF(Settings!$B$22=Settings!$C$6,1,IF(Settings!$B$22="USD",1/INDEX(Settings!$B$29:$B$40,MONTH(A2402)),INDEX(Settings!$B$29:$B$40,MONTH(A2402)))))</f>
        <v/>
      </c>
    </row>
    <row r="2403" customFormat="false" ht="15" hidden="false" customHeight="false" outlineLevel="0" collapsed="false">
      <c r="U2403" s="0" t="str">
        <f aca="false">IF(C2403="","",IF(COUNTIF(Campaigns!$A$7:$A$300,C2403)&gt;0,"✓",IF(N(K2403)=0,"– no spend","⚠ add to Campaigns tab")))</f>
        <v/>
      </c>
      <c r="V2403" s="83" t="str">
        <f aca="false">IF(K2403="","",K2403*IF(Settings!$B$22=Settings!$C$6,1,IF(Settings!$B$22="USD",1/INDEX(Settings!$B$29:$B$40,MONTH(A2403)),INDEX(Settings!$B$29:$B$40,MONTH(A2403)))))</f>
        <v/>
      </c>
    </row>
    <row r="2404" customFormat="false" ht="15" hidden="false" customHeight="false" outlineLevel="0" collapsed="false">
      <c r="U2404" s="0" t="str">
        <f aca="false">IF(C2404="","",IF(COUNTIF(Campaigns!$A$7:$A$300,C2404)&gt;0,"✓",IF(N(K2404)=0,"– no spend","⚠ add to Campaigns tab")))</f>
        <v/>
      </c>
      <c r="V2404" s="83" t="str">
        <f aca="false">IF(K2404="","",K2404*IF(Settings!$B$22=Settings!$C$6,1,IF(Settings!$B$22="USD",1/INDEX(Settings!$B$29:$B$40,MONTH(A2404)),INDEX(Settings!$B$29:$B$40,MONTH(A2404)))))</f>
        <v/>
      </c>
    </row>
    <row r="2405" customFormat="false" ht="15" hidden="false" customHeight="false" outlineLevel="0" collapsed="false">
      <c r="U2405" s="0" t="str">
        <f aca="false">IF(C2405="","",IF(COUNTIF(Campaigns!$A$7:$A$300,C2405)&gt;0,"✓",IF(N(K2405)=0,"– no spend","⚠ add to Campaigns tab")))</f>
        <v/>
      </c>
      <c r="V2405" s="83" t="str">
        <f aca="false">IF(K2405="","",K2405*IF(Settings!$B$22=Settings!$C$6,1,IF(Settings!$B$22="USD",1/INDEX(Settings!$B$29:$B$40,MONTH(A2405)),INDEX(Settings!$B$29:$B$40,MONTH(A2405)))))</f>
        <v/>
      </c>
    </row>
    <row r="2406" customFormat="false" ht="15" hidden="false" customHeight="false" outlineLevel="0" collapsed="false">
      <c r="U2406" s="0" t="str">
        <f aca="false">IF(C2406="","",IF(COUNTIF(Campaigns!$A$7:$A$300,C2406)&gt;0,"✓",IF(N(K2406)=0,"– no spend","⚠ add to Campaigns tab")))</f>
        <v/>
      </c>
      <c r="V2406" s="83" t="str">
        <f aca="false">IF(K2406="","",K2406*IF(Settings!$B$22=Settings!$C$6,1,IF(Settings!$B$22="USD",1/INDEX(Settings!$B$29:$B$40,MONTH(A2406)),INDEX(Settings!$B$29:$B$40,MONTH(A2406)))))</f>
        <v/>
      </c>
    </row>
    <row r="2407" customFormat="false" ht="15" hidden="false" customHeight="false" outlineLevel="0" collapsed="false">
      <c r="U2407" s="0" t="str">
        <f aca="false">IF(C2407="","",IF(COUNTIF(Campaigns!$A$7:$A$300,C2407)&gt;0,"✓",IF(N(K2407)=0,"– no spend","⚠ add to Campaigns tab")))</f>
        <v/>
      </c>
      <c r="V2407" s="83" t="str">
        <f aca="false">IF(K2407="","",K2407*IF(Settings!$B$22=Settings!$C$6,1,IF(Settings!$B$22="USD",1/INDEX(Settings!$B$29:$B$40,MONTH(A2407)),INDEX(Settings!$B$29:$B$40,MONTH(A2407)))))</f>
        <v/>
      </c>
    </row>
    <row r="2408" customFormat="false" ht="15" hidden="false" customHeight="false" outlineLevel="0" collapsed="false">
      <c r="U2408" s="0" t="str">
        <f aca="false">IF(C2408="","",IF(COUNTIF(Campaigns!$A$7:$A$300,C2408)&gt;0,"✓",IF(N(K2408)=0,"– no spend","⚠ add to Campaigns tab")))</f>
        <v/>
      </c>
      <c r="V2408" s="83" t="str">
        <f aca="false">IF(K2408="","",K2408*IF(Settings!$B$22=Settings!$C$6,1,IF(Settings!$B$22="USD",1/INDEX(Settings!$B$29:$B$40,MONTH(A2408)),INDEX(Settings!$B$29:$B$40,MONTH(A2408)))))</f>
        <v/>
      </c>
    </row>
    <row r="2409" customFormat="false" ht="15" hidden="false" customHeight="false" outlineLevel="0" collapsed="false">
      <c r="U2409" s="0" t="str">
        <f aca="false">IF(C2409="","",IF(COUNTIF(Campaigns!$A$7:$A$300,C2409)&gt;0,"✓",IF(N(K2409)=0,"– no spend","⚠ add to Campaigns tab")))</f>
        <v/>
      </c>
      <c r="V2409" s="83" t="str">
        <f aca="false">IF(K2409="","",K2409*IF(Settings!$B$22=Settings!$C$6,1,IF(Settings!$B$22="USD",1/INDEX(Settings!$B$29:$B$40,MONTH(A2409)),INDEX(Settings!$B$29:$B$40,MONTH(A2409)))))</f>
        <v/>
      </c>
    </row>
    <row r="2410" customFormat="false" ht="15" hidden="false" customHeight="false" outlineLevel="0" collapsed="false">
      <c r="U2410" s="0" t="str">
        <f aca="false">IF(C2410="","",IF(COUNTIF(Campaigns!$A$7:$A$300,C2410)&gt;0,"✓",IF(N(K2410)=0,"– no spend","⚠ add to Campaigns tab")))</f>
        <v/>
      </c>
      <c r="V2410" s="83" t="str">
        <f aca="false">IF(K2410="","",K2410*IF(Settings!$B$22=Settings!$C$6,1,IF(Settings!$B$22="USD",1/INDEX(Settings!$B$29:$B$40,MONTH(A2410)),INDEX(Settings!$B$29:$B$40,MONTH(A2410)))))</f>
        <v/>
      </c>
    </row>
    <row r="2411" customFormat="false" ht="15" hidden="false" customHeight="false" outlineLevel="0" collapsed="false">
      <c r="U2411" s="0" t="str">
        <f aca="false">IF(C2411="","",IF(COUNTIF(Campaigns!$A$7:$A$300,C2411)&gt;0,"✓",IF(N(K2411)=0,"– no spend","⚠ add to Campaigns tab")))</f>
        <v/>
      </c>
      <c r="V2411" s="83" t="str">
        <f aca="false">IF(K2411="","",K2411*IF(Settings!$B$22=Settings!$C$6,1,IF(Settings!$B$22="USD",1/INDEX(Settings!$B$29:$B$40,MONTH(A2411)),INDEX(Settings!$B$29:$B$40,MONTH(A2411)))))</f>
        <v/>
      </c>
    </row>
    <row r="2412" customFormat="false" ht="15" hidden="false" customHeight="false" outlineLevel="0" collapsed="false">
      <c r="U2412" s="0" t="str">
        <f aca="false">IF(C2412="","",IF(COUNTIF(Campaigns!$A$7:$A$300,C2412)&gt;0,"✓",IF(N(K2412)=0,"– no spend","⚠ add to Campaigns tab")))</f>
        <v/>
      </c>
      <c r="V2412" s="83" t="str">
        <f aca="false">IF(K2412="","",K2412*IF(Settings!$B$22=Settings!$C$6,1,IF(Settings!$B$22="USD",1/INDEX(Settings!$B$29:$B$40,MONTH(A2412)),INDEX(Settings!$B$29:$B$40,MONTH(A2412)))))</f>
        <v/>
      </c>
    </row>
    <row r="2413" customFormat="false" ht="15" hidden="false" customHeight="false" outlineLevel="0" collapsed="false">
      <c r="U2413" s="0" t="str">
        <f aca="false">IF(C2413="","",IF(COUNTIF(Campaigns!$A$7:$A$300,C2413)&gt;0,"✓",IF(N(K2413)=0,"– no spend","⚠ add to Campaigns tab")))</f>
        <v/>
      </c>
      <c r="V2413" s="83" t="str">
        <f aca="false">IF(K2413="","",K2413*IF(Settings!$B$22=Settings!$C$6,1,IF(Settings!$B$22="USD",1/INDEX(Settings!$B$29:$B$40,MONTH(A2413)),INDEX(Settings!$B$29:$B$40,MONTH(A2413)))))</f>
        <v/>
      </c>
    </row>
    <row r="2414" customFormat="false" ht="15" hidden="false" customHeight="false" outlineLevel="0" collapsed="false">
      <c r="U2414" s="0" t="str">
        <f aca="false">IF(C2414="","",IF(COUNTIF(Campaigns!$A$7:$A$300,C2414)&gt;0,"✓",IF(N(K2414)=0,"– no spend","⚠ add to Campaigns tab")))</f>
        <v/>
      </c>
      <c r="V2414" s="83" t="str">
        <f aca="false">IF(K2414="","",K2414*IF(Settings!$B$22=Settings!$C$6,1,IF(Settings!$B$22="USD",1/INDEX(Settings!$B$29:$B$40,MONTH(A2414)),INDEX(Settings!$B$29:$B$40,MONTH(A2414)))))</f>
        <v/>
      </c>
    </row>
    <row r="2415" customFormat="false" ht="15" hidden="false" customHeight="false" outlineLevel="0" collapsed="false">
      <c r="U2415" s="0" t="str">
        <f aca="false">IF(C2415="","",IF(COUNTIF(Campaigns!$A$7:$A$300,C2415)&gt;0,"✓",IF(N(K2415)=0,"– no spend","⚠ add to Campaigns tab")))</f>
        <v/>
      </c>
      <c r="V2415" s="83" t="str">
        <f aca="false">IF(K2415="","",K2415*IF(Settings!$B$22=Settings!$C$6,1,IF(Settings!$B$22="USD",1/INDEX(Settings!$B$29:$B$40,MONTH(A2415)),INDEX(Settings!$B$29:$B$40,MONTH(A2415)))))</f>
        <v/>
      </c>
    </row>
    <row r="2416" customFormat="false" ht="15" hidden="false" customHeight="false" outlineLevel="0" collapsed="false">
      <c r="U2416" s="0" t="str">
        <f aca="false">IF(C2416="","",IF(COUNTIF(Campaigns!$A$7:$A$300,C2416)&gt;0,"✓",IF(N(K2416)=0,"– no spend","⚠ add to Campaigns tab")))</f>
        <v/>
      </c>
      <c r="V2416" s="83" t="str">
        <f aca="false">IF(K2416="","",K2416*IF(Settings!$B$22=Settings!$C$6,1,IF(Settings!$B$22="USD",1/INDEX(Settings!$B$29:$B$40,MONTH(A2416)),INDEX(Settings!$B$29:$B$40,MONTH(A2416)))))</f>
        <v/>
      </c>
    </row>
    <row r="2417" customFormat="false" ht="15" hidden="false" customHeight="false" outlineLevel="0" collapsed="false">
      <c r="U2417" s="0" t="str">
        <f aca="false">IF(C2417="","",IF(COUNTIF(Campaigns!$A$7:$A$300,C2417)&gt;0,"✓",IF(N(K2417)=0,"– no spend","⚠ add to Campaigns tab")))</f>
        <v/>
      </c>
      <c r="V2417" s="83" t="str">
        <f aca="false">IF(K2417="","",K2417*IF(Settings!$B$22=Settings!$C$6,1,IF(Settings!$B$22="USD",1/INDEX(Settings!$B$29:$B$40,MONTH(A2417)),INDEX(Settings!$B$29:$B$40,MONTH(A2417)))))</f>
        <v/>
      </c>
    </row>
    <row r="2418" customFormat="false" ht="15" hidden="false" customHeight="false" outlineLevel="0" collapsed="false">
      <c r="U2418" s="0" t="str">
        <f aca="false">IF(C2418="","",IF(COUNTIF(Campaigns!$A$7:$A$300,C2418)&gt;0,"✓",IF(N(K2418)=0,"– no spend","⚠ add to Campaigns tab")))</f>
        <v/>
      </c>
      <c r="V2418" s="83" t="str">
        <f aca="false">IF(K2418="","",K2418*IF(Settings!$B$22=Settings!$C$6,1,IF(Settings!$B$22="USD",1/INDEX(Settings!$B$29:$B$40,MONTH(A2418)),INDEX(Settings!$B$29:$B$40,MONTH(A2418)))))</f>
        <v/>
      </c>
    </row>
    <row r="2419" customFormat="false" ht="15" hidden="false" customHeight="false" outlineLevel="0" collapsed="false">
      <c r="U2419" s="0" t="str">
        <f aca="false">IF(C2419="","",IF(COUNTIF(Campaigns!$A$7:$A$300,C2419)&gt;0,"✓",IF(N(K2419)=0,"– no spend","⚠ add to Campaigns tab")))</f>
        <v/>
      </c>
      <c r="V2419" s="83" t="str">
        <f aca="false">IF(K2419="","",K2419*IF(Settings!$B$22=Settings!$C$6,1,IF(Settings!$B$22="USD",1/INDEX(Settings!$B$29:$B$40,MONTH(A2419)),INDEX(Settings!$B$29:$B$40,MONTH(A2419)))))</f>
        <v/>
      </c>
    </row>
    <row r="2420" customFormat="false" ht="15" hidden="false" customHeight="false" outlineLevel="0" collapsed="false">
      <c r="U2420" s="0" t="str">
        <f aca="false">IF(C2420="","",IF(COUNTIF(Campaigns!$A$7:$A$300,C2420)&gt;0,"✓",IF(N(K2420)=0,"– no spend","⚠ add to Campaigns tab")))</f>
        <v/>
      </c>
      <c r="V2420" s="83" t="str">
        <f aca="false">IF(K2420="","",K2420*IF(Settings!$B$22=Settings!$C$6,1,IF(Settings!$B$22="USD",1/INDEX(Settings!$B$29:$B$40,MONTH(A2420)),INDEX(Settings!$B$29:$B$40,MONTH(A2420)))))</f>
        <v/>
      </c>
    </row>
    <row r="2421" customFormat="false" ht="15" hidden="false" customHeight="false" outlineLevel="0" collapsed="false">
      <c r="U2421" s="0" t="str">
        <f aca="false">IF(C2421="","",IF(COUNTIF(Campaigns!$A$7:$A$300,C2421)&gt;0,"✓",IF(N(K2421)=0,"– no spend","⚠ add to Campaigns tab")))</f>
        <v/>
      </c>
      <c r="V2421" s="83" t="str">
        <f aca="false">IF(K2421="","",K2421*IF(Settings!$B$22=Settings!$C$6,1,IF(Settings!$B$22="USD",1/INDEX(Settings!$B$29:$B$40,MONTH(A2421)),INDEX(Settings!$B$29:$B$40,MONTH(A2421)))))</f>
        <v/>
      </c>
    </row>
    <row r="2422" customFormat="false" ht="15" hidden="false" customHeight="false" outlineLevel="0" collapsed="false">
      <c r="U2422" s="0" t="str">
        <f aca="false">IF(C2422="","",IF(COUNTIF(Campaigns!$A$7:$A$300,C2422)&gt;0,"✓",IF(N(K2422)=0,"– no spend","⚠ add to Campaigns tab")))</f>
        <v/>
      </c>
      <c r="V2422" s="83" t="str">
        <f aca="false">IF(K2422="","",K2422*IF(Settings!$B$22=Settings!$C$6,1,IF(Settings!$B$22="USD",1/INDEX(Settings!$B$29:$B$40,MONTH(A2422)),INDEX(Settings!$B$29:$B$40,MONTH(A2422)))))</f>
        <v/>
      </c>
    </row>
    <row r="2423" customFormat="false" ht="15" hidden="false" customHeight="false" outlineLevel="0" collapsed="false">
      <c r="U2423" s="0" t="str">
        <f aca="false">IF(C2423="","",IF(COUNTIF(Campaigns!$A$7:$A$300,C2423)&gt;0,"✓",IF(N(K2423)=0,"– no spend","⚠ add to Campaigns tab")))</f>
        <v/>
      </c>
      <c r="V2423" s="83" t="str">
        <f aca="false">IF(K2423="","",K2423*IF(Settings!$B$22=Settings!$C$6,1,IF(Settings!$B$22="USD",1/INDEX(Settings!$B$29:$B$40,MONTH(A2423)),INDEX(Settings!$B$29:$B$40,MONTH(A2423)))))</f>
        <v/>
      </c>
    </row>
    <row r="2424" customFormat="false" ht="15" hidden="false" customHeight="false" outlineLevel="0" collapsed="false">
      <c r="U2424" s="0" t="str">
        <f aca="false">IF(C2424="","",IF(COUNTIF(Campaigns!$A$7:$A$300,C2424)&gt;0,"✓",IF(N(K2424)=0,"– no spend","⚠ add to Campaigns tab")))</f>
        <v/>
      </c>
      <c r="V2424" s="83" t="str">
        <f aca="false">IF(K2424="","",K2424*IF(Settings!$B$22=Settings!$C$6,1,IF(Settings!$B$22="USD",1/INDEX(Settings!$B$29:$B$40,MONTH(A2424)),INDEX(Settings!$B$29:$B$40,MONTH(A2424)))))</f>
        <v/>
      </c>
    </row>
    <row r="2425" customFormat="false" ht="15" hidden="false" customHeight="false" outlineLevel="0" collapsed="false">
      <c r="U2425" s="0" t="str">
        <f aca="false">IF(C2425="","",IF(COUNTIF(Campaigns!$A$7:$A$300,C2425)&gt;0,"✓",IF(N(K2425)=0,"– no spend","⚠ add to Campaigns tab")))</f>
        <v/>
      </c>
      <c r="V2425" s="83" t="str">
        <f aca="false">IF(K2425="","",K2425*IF(Settings!$B$22=Settings!$C$6,1,IF(Settings!$B$22="USD",1/INDEX(Settings!$B$29:$B$40,MONTH(A2425)),INDEX(Settings!$B$29:$B$40,MONTH(A2425)))))</f>
        <v/>
      </c>
    </row>
    <row r="2426" customFormat="false" ht="15" hidden="false" customHeight="false" outlineLevel="0" collapsed="false">
      <c r="U2426" s="0" t="str">
        <f aca="false">IF(C2426="","",IF(COUNTIF(Campaigns!$A$7:$A$300,C2426)&gt;0,"✓",IF(N(K2426)=0,"– no spend","⚠ add to Campaigns tab")))</f>
        <v/>
      </c>
      <c r="V2426" s="83" t="str">
        <f aca="false">IF(K2426="","",K2426*IF(Settings!$B$22=Settings!$C$6,1,IF(Settings!$B$22="USD",1/INDEX(Settings!$B$29:$B$40,MONTH(A2426)),INDEX(Settings!$B$29:$B$40,MONTH(A2426)))))</f>
        <v/>
      </c>
    </row>
    <row r="2427" customFormat="false" ht="15" hidden="false" customHeight="false" outlineLevel="0" collapsed="false">
      <c r="U2427" s="0" t="str">
        <f aca="false">IF(C2427="","",IF(COUNTIF(Campaigns!$A$7:$A$300,C2427)&gt;0,"✓",IF(N(K2427)=0,"– no spend","⚠ add to Campaigns tab")))</f>
        <v/>
      </c>
      <c r="V2427" s="83" t="str">
        <f aca="false">IF(K2427="","",K2427*IF(Settings!$B$22=Settings!$C$6,1,IF(Settings!$B$22="USD",1/INDEX(Settings!$B$29:$B$40,MONTH(A2427)),INDEX(Settings!$B$29:$B$40,MONTH(A2427)))))</f>
        <v/>
      </c>
    </row>
    <row r="2428" customFormat="false" ht="15" hidden="false" customHeight="false" outlineLevel="0" collapsed="false">
      <c r="U2428" s="0" t="str">
        <f aca="false">IF(C2428="","",IF(COUNTIF(Campaigns!$A$7:$A$300,C2428)&gt;0,"✓",IF(N(K2428)=0,"– no spend","⚠ add to Campaigns tab")))</f>
        <v/>
      </c>
      <c r="V2428" s="83" t="str">
        <f aca="false">IF(K2428="","",K2428*IF(Settings!$B$22=Settings!$C$6,1,IF(Settings!$B$22="USD",1/INDEX(Settings!$B$29:$B$40,MONTH(A2428)),INDEX(Settings!$B$29:$B$40,MONTH(A2428)))))</f>
        <v/>
      </c>
    </row>
    <row r="2429" customFormat="false" ht="15" hidden="false" customHeight="false" outlineLevel="0" collapsed="false">
      <c r="U2429" s="0" t="str">
        <f aca="false">IF(C2429="","",IF(COUNTIF(Campaigns!$A$7:$A$300,C2429)&gt;0,"✓",IF(N(K2429)=0,"– no spend","⚠ add to Campaigns tab")))</f>
        <v/>
      </c>
      <c r="V2429" s="83" t="str">
        <f aca="false">IF(K2429="","",K2429*IF(Settings!$B$22=Settings!$C$6,1,IF(Settings!$B$22="USD",1/INDEX(Settings!$B$29:$B$40,MONTH(A2429)),INDEX(Settings!$B$29:$B$40,MONTH(A2429)))))</f>
        <v/>
      </c>
    </row>
    <row r="2430" customFormat="false" ht="15" hidden="false" customHeight="false" outlineLevel="0" collapsed="false">
      <c r="U2430" s="0" t="str">
        <f aca="false">IF(C2430="","",IF(COUNTIF(Campaigns!$A$7:$A$300,C2430)&gt;0,"✓",IF(N(K2430)=0,"– no spend","⚠ add to Campaigns tab")))</f>
        <v/>
      </c>
      <c r="V2430" s="83" t="str">
        <f aca="false">IF(K2430="","",K2430*IF(Settings!$B$22=Settings!$C$6,1,IF(Settings!$B$22="USD",1/INDEX(Settings!$B$29:$B$40,MONTH(A2430)),INDEX(Settings!$B$29:$B$40,MONTH(A2430)))))</f>
        <v/>
      </c>
    </row>
    <row r="2431" customFormat="false" ht="15" hidden="false" customHeight="false" outlineLevel="0" collapsed="false">
      <c r="U2431" s="0" t="str">
        <f aca="false">IF(C2431="","",IF(COUNTIF(Campaigns!$A$7:$A$300,C2431)&gt;0,"✓",IF(N(K2431)=0,"– no spend","⚠ add to Campaigns tab")))</f>
        <v/>
      </c>
      <c r="V2431" s="83" t="str">
        <f aca="false">IF(K2431="","",K2431*IF(Settings!$B$22=Settings!$C$6,1,IF(Settings!$B$22="USD",1/INDEX(Settings!$B$29:$B$40,MONTH(A2431)),INDEX(Settings!$B$29:$B$40,MONTH(A2431)))))</f>
        <v/>
      </c>
    </row>
    <row r="2432" customFormat="false" ht="15" hidden="false" customHeight="false" outlineLevel="0" collapsed="false">
      <c r="U2432" s="0" t="str">
        <f aca="false">IF(C2432="","",IF(COUNTIF(Campaigns!$A$7:$A$300,C2432)&gt;0,"✓",IF(N(K2432)=0,"– no spend","⚠ add to Campaigns tab")))</f>
        <v/>
      </c>
      <c r="V2432" s="83" t="str">
        <f aca="false">IF(K2432="","",K2432*IF(Settings!$B$22=Settings!$C$6,1,IF(Settings!$B$22="USD",1/INDEX(Settings!$B$29:$B$40,MONTH(A2432)),INDEX(Settings!$B$29:$B$40,MONTH(A2432)))))</f>
        <v/>
      </c>
    </row>
    <row r="2433" customFormat="false" ht="15" hidden="false" customHeight="false" outlineLevel="0" collapsed="false">
      <c r="U2433" s="0" t="str">
        <f aca="false">IF(C2433="","",IF(COUNTIF(Campaigns!$A$7:$A$300,C2433)&gt;0,"✓",IF(N(K2433)=0,"– no spend","⚠ add to Campaigns tab")))</f>
        <v/>
      </c>
      <c r="V2433" s="83" t="str">
        <f aca="false">IF(K2433="","",K2433*IF(Settings!$B$22=Settings!$C$6,1,IF(Settings!$B$22="USD",1/INDEX(Settings!$B$29:$B$40,MONTH(A2433)),INDEX(Settings!$B$29:$B$40,MONTH(A2433)))))</f>
        <v/>
      </c>
    </row>
    <row r="2434" customFormat="false" ht="15" hidden="false" customHeight="false" outlineLevel="0" collapsed="false">
      <c r="U2434" s="0" t="str">
        <f aca="false">IF(C2434="","",IF(COUNTIF(Campaigns!$A$7:$A$300,C2434)&gt;0,"✓",IF(N(K2434)=0,"– no spend","⚠ add to Campaigns tab")))</f>
        <v/>
      </c>
      <c r="V2434" s="83" t="str">
        <f aca="false">IF(K2434="","",K2434*IF(Settings!$B$22=Settings!$C$6,1,IF(Settings!$B$22="USD",1/INDEX(Settings!$B$29:$B$40,MONTH(A2434)),INDEX(Settings!$B$29:$B$40,MONTH(A2434)))))</f>
        <v/>
      </c>
    </row>
    <row r="2435" customFormat="false" ht="15" hidden="false" customHeight="false" outlineLevel="0" collapsed="false">
      <c r="U2435" s="0" t="str">
        <f aca="false">IF(C2435="","",IF(COUNTIF(Campaigns!$A$7:$A$300,C2435)&gt;0,"✓",IF(N(K2435)=0,"– no spend","⚠ add to Campaigns tab")))</f>
        <v/>
      </c>
      <c r="V2435" s="83" t="str">
        <f aca="false">IF(K2435="","",K2435*IF(Settings!$B$22=Settings!$C$6,1,IF(Settings!$B$22="USD",1/INDEX(Settings!$B$29:$B$40,MONTH(A2435)),INDEX(Settings!$B$29:$B$40,MONTH(A2435)))))</f>
        <v/>
      </c>
    </row>
    <row r="2436" customFormat="false" ht="15" hidden="false" customHeight="false" outlineLevel="0" collapsed="false">
      <c r="U2436" s="0" t="str">
        <f aca="false">IF(C2436="","",IF(COUNTIF(Campaigns!$A$7:$A$300,C2436)&gt;0,"✓",IF(N(K2436)=0,"– no spend","⚠ add to Campaigns tab")))</f>
        <v/>
      </c>
      <c r="V2436" s="83" t="str">
        <f aca="false">IF(K2436="","",K2436*IF(Settings!$B$22=Settings!$C$6,1,IF(Settings!$B$22="USD",1/INDEX(Settings!$B$29:$B$40,MONTH(A2436)),INDEX(Settings!$B$29:$B$40,MONTH(A2436)))))</f>
        <v/>
      </c>
    </row>
    <row r="2437" customFormat="false" ht="15" hidden="false" customHeight="false" outlineLevel="0" collapsed="false">
      <c r="U2437" s="0" t="str">
        <f aca="false">IF(C2437="","",IF(COUNTIF(Campaigns!$A$7:$A$300,C2437)&gt;0,"✓",IF(N(K2437)=0,"– no spend","⚠ add to Campaigns tab")))</f>
        <v/>
      </c>
      <c r="V2437" s="83" t="str">
        <f aca="false">IF(K2437="","",K2437*IF(Settings!$B$22=Settings!$C$6,1,IF(Settings!$B$22="USD",1/INDEX(Settings!$B$29:$B$40,MONTH(A2437)),INDEX(Settings!$B$29:$B$40,MONTH(A2437)))))</f>
        <v/>
      </c>
    </row>
    <row r="2438" customFormat="false" ht="15" hidden="false" customHeight="false" outlineLevel="0" collapsed="false">
      <c r="U2438" s="0" t="str">
        <f aca="false">IF(C2438="","",IF(COUNTIF(Campaigns!$A$7:$A$300,C2438)&gt;0,"✓",IF(N(K2438)=0,"– no spend","⚠ add to Campaigns tab")))</f>
        <v/>
      </c>
      <c r="V2438" s="83" t="str">
        <f aca="false">IF(K2438="","",K2438*IF(Settings!$B$22=Settings!$C$6,1,IF(Settings!$B$22="USD",1/INDEX(Settings!$B$29:$B$40,MONTH(A2438)),INDEX(Settings!$B$29:$B$40,MONTH(A2438)))))</f>
        <v/>
      </c>
    </row>
    <row r="2439" customFormat="false" ht="15" hidden="false" customHeight="false" outlineLevel="0" collapsed="false">
      <c r="U2439" s="0" t="str">
        <f aca="false">IF(C2439="","",IF(COUNTIF(Campaigns!$A$7:$A$300,C2439)&gt;0,"✓",IF(N(K2439)=0,"– no spend","⚠ add to Campaigns tab")))</f>
        <v/>
      </c>
      <c r="V2439" s="83" t="str">
        <f aca="false">IF(K2439="","",K2439*IF(Settings!$B$22=Settings!$C$6,1,IF(Settings!$B$22="USD",1/INDEX(Settings!$B$29:$B$40,MONTH(A2439)),INDEX(Settings!$B$29:$B$40,MONTH(A2439)))))</f>
        <v/>
      </c>
    </row>
    <row r="2440" customFormat="false" ht="15" hidden="false" customHeight="false" outlineLevel="0" collapsed="false">
      <c r="U2440" s="0" t="str">
        <f aca="false">IF(C2440="","",IF(COUNTIF(Campaigns!$A$7:$A$300,C2440)&gt;0,"✓",IF(N(K2440)=0,"– no spend","⚠ add to Campaigns tab")))</f>
        <v/>
      </c>
      <c r="V2440" s="83" t="str">
        <f aca="false">IF(K2440="","",K2440*IF(Settings!$B$22=Settings!$C$6,1,IF(Settings!$B$22="USD",1/INDEX(Settings!$B$29:$B$40,MONTH(A2440)),INDEX(Settings!$B$29:$B$40,MONTH(A2440)))))</f>
        <v/>
      </c>
    </row>
    <row r="2441" customFormat="false" ht="15" hidden="false" customHeight="false" outlineLevel="0" collapsed="false">
      <c r="U2441" s="0" t="str">
        <f aca="false">IF(C2441="","",IF(COUNTIF(Campaigns!$A$7:$A$300,C2441)&gt;0,"✓",IF(N(K2441)=0,"– no spend","⚠ add to Campaigns tab")))</f>
        <v/>
      </c>
      <c r="V2441" s="83" t="str">
        <f aca="false">IF(K2441="","",K2441*IF(Settings!$B$22=Settings!$C$6,1,IF(Settings!$B$22="USD",1/INDEX(Settings!$B$29:$B$40,MONTH(A2441)),INDEX(Settings!$B$29:$B$40,MONTH(A2441)))))</f>
        <v/>
      </c>
    </row>
    <row r="2442" customFormat="false" ht="15" hidden="false" customHeight="false" outlineLevel="0" collapsed="false">
      <c r="U2442" s="0" t="str">
        <f aca="false">IF(C2442="","",IF(COUNTIF(Campaigns!$A$7:$A$300,C2442)&gt;0,"✓",IF(N(K2442)=0,"– no spend","⚠ add to Campaigns tab")))</f>
        <v/>
      </c>
      <c r="V2442" s="83" t="str">
        <f aca="false">IF(K2442="","",K2442*IF(Settings!$B$22=Settings!$C$6,1,IF(Settings!$B$22="USD",1/INDEX(Settings!$B$29:$B$40,MONTH(A2442)),INDEX(Settings!$B$29:$B$40,MONTH(A2442)))))</f>
        <v/>
      </c>
    </row>
    <row r="2443" customFormat="false" ht="15" hidden="false" customHeight="false" outlineLevel="0" collapsed="false">
      <c r="U2443" s="0" t="str">
        <f aca="false">IF(C2443="","",IF(COUNTIF(Campaigns!$A$7:$A$300,C2443)&gt;0,"✓",IF(N(K2443)=0,"– no spend","⚠ add to Campaigns tab")))</f>
        <v/>
      </c>
      <c r="V2443" s="83" t="str">
        <f aca="false">IF(K2443="","",K2443*IF(Settings!$B$22=Settings!$C$6,1,IF(Settings!$B$22="USD",1/INDEX(Settings!$B$29:$B$40,MONTH(A2443)),INDEX(Settings!$B$29:$B$40,MONTH(A2443)))))</f>
        <v/>
      </c>
    </row>
    <row r="2444" customFormat="false" ht="15" hidden="false" customHeight="false" outlineLevel="0" collapsed="false">
      <c r="U2444" s="0" t="str">
        <f aca="false">IF(C2444="","",IF(COUNTIF(Campaigns!$A$7:$A$300,C2444)&gt;0,"✓",IF(N(K2444)=0,"– no spend","⚠ add to Campaigns tab")))</f>
        <v/>
      </c>
      <c r="V2444" s="83" t="str">
        <f aca="false">IF(K2444="","",K2444*IF(Settings!$B$22=Settings!$C$6,1,IF(Settings!$B$22="USD",1/INDEX(Settings!$B$29:$B$40,MONTH(A2444)),INDEX(Settings!$B$29:$B$40,MONTH(A2444)))))</f>
        <v/>
      </c>
    </row>
    <row r="2445" customFormat="false" ht="15" hidden="false" customHeight="false" outlineLevel="0" collapsed="false">
      <c r="U2445" s="0" t="str">
        <f aca="false">IF(C2445="","",IF(COUNTIF(Campaigns!$A$7:$A$300,C2445)&gt;0,"✓",IF(N(K2445)=0,"– no spend","⚠ add to Campaigns tab")))</f>
        <v/>
      </c>
      <c r="V2445" s="83" t="str">
        <f aca="false">IF(K2445="","",K2445*IF(Settings!$B$22=Settings!$C$6,1,IF(Settings!$B$22="USD",1/INDEX(Settings!$B$29:$B$40,MONTH(A2445)),INDEX(Settings!$B$29:$B$40,MONTH(A2445)))))</f>
        <v/>
      </c>
    </row>
    <row r="2446" customFormat="false" ht="15" hidden="false" customHeight="false" outlineLevel="0" collapsed="false">
      <c r="U2446" s="0" t="str">
        <f aca="false">IF(C2446="","",IF(COUNTIF(Campaigns!$A$7:$A$300,C2446)&gt;0,"✓",IF(N(K2446)=0,"– no spend","⚠ add to Campaigns tab")))</f>
        <v/>
      </c>
      <c r="V2446" s="83" t="str">
        <f aca="false">IF(K2446="","",K2446*IF(Settings!$B$22=Settings!$C$6,1,IF(Settings!$B$22="USD",1/INDEX(Settings!$B$29:$B$40,MONTH(A2446)),INDEX(Settings!$B$29:$B$40,MONTH(A2446)))))</f>
        <v/>
      </c>
    </row>
    <row r="2447" customFormat="false" ht="15" hidden="false" customHeight="false" outlineLevel="0" collapsed="false">
      <c r="U2447" s="0" t="str">
        <f aca="false">IF(C2447="","",IF(COUNTIF(Campaigns!$A$7:$A$300,C2447)&gt;0,"✓",IF(N(K2447)=0,"– no spend","⚠ add to Campaigns tab")))</f>
        <v/>
      </c>
      <c r="V2447" s="83" t="str">
        <f aca="false">IF(K2447="","",K2447*IF(Settings!$B$22=Settings!$C$6,1,IF(Settings!$B$22="USD",1/INDEX(Settings!$B$29:$B$40,MONTH(A2447)),INDEX(Settings!$B$29:$B$40,MONTH(A2447)))))</f>
        <v/>
      </c>
    </row>
    <row r="2448" customFormat="false" ht="15" hidden="false" customHeight="false" outlineLevel="0" collapsed="false">
      <c r="U2448" s="0" t="str">
        <f aca="false">IF(C2448="","",IF(COUNTIF(Campaigns!$A$7:$A$300,C2448)&gt;0,"✓",IF(N(K2448)=0,"– no spend","⚠ add to Campaigns tab")))</f>
        <v/>
      </c>
      <c r="V2448" s="83" t="str">
        <f aca="false">IF(K2448="","",K2448*IF(Settings!$B$22=Settings!$C$6,1,IF(Settings!$B$22="USD",1/INDEX(Settings!$B$29:$B$40,MONTH(A2448)),INDEX(Settings!$B$29:$B$40,MONTH(A2448)))))</f>
        <v/>
      </c>
    </row>
    <row r="2449" customFormat="false" ht="15" hidden="false" customHeight="false" outlineLevel="0" collapsed="false">
      <c r="U2449" s="0" t="str">
        <f aca="false">IF(C2449="","",IF(COUNTIF(Campaigns!$A$7:$A$300,C2449)&gt;0,"✓",IF(N(K2449)=0,"– no spend","⚠ add to Campaigns tab")))</f>
        <v/>
      </c>
      <c r="V2449" s="83" t="str">
        <f aca="false">IF(K2449="","",K2449*IF(Settings!$B$22=Settings!$C$6,1,IF(Settings!$B$22="USD",1/INDEX(Settings!$B$29:$B$40,MONTH(A2449)),INDEX(Settings!$B$29:$B$40,MONTH(A2449)))))</f>
        <v/>
      </c>
    </row>
    <row r="2450" customFormat="false" ht="15" hidden="false" customHeight="false" outlineLevel="0" collapsed="false">
      <c r="U2450" s="0" t="str">
        <f aca="false">IF(C2450="","",IF(COUNTIF(Campaigns!$A$7:$A$300,C2450)&gt;0,"✓",IF(N(K2450)=0,"– no spend","⚠ add to Campaigns tab")))</f>
        <v/>
      </c>
      <c r="V2450" s="83" t="str">
        <f aca="false">IF(K2450="","",K2450*IF(Settings!$B$22=Settings!$C$6,1,IF(Settings!$B$22="USD",1/INDEX(Settings!$B$29:$B$40,MONTH(A2450)),INDEX(Settings!$B$29:$B$40,MONTH(A2450)))))</f>
        <v/>
      </c>
    </row>
    <row r="2451" customFormat="false" ht="15" hidden="false" customHeight="false" outlineLevel="0" collapsed="false">
      <c r="U2451" s="0" t="str">
        <f aca="false">IF(C2451="","",IF(COUNTIF(Campaigns!$A$7:$A$300,C2451)&gt;0,"✓",IF(N(K2451)=0,"– no spend","⚠ add to Campaigns tab")))</f>
        <v/>
      </c>
      <c r="V2451" s="83" t="str">
        <f aca="false">IF(K2451="","",K2451*IF(Settings!$B$22=Settings!$C$6,1,IF(Settings!$B$22="USD",1/INDEX(Settings!$B$29:$B$40,MONTH(A2451)),INDEX(Settings!$B$29:$B$40,MONTH(A2451)))))</f>
        <v/>
      </c>
    </row>
    <row r="2452" customFormat="false" ht="15" hidden="false" customHeight="false" outlineLevel="0" collapsed="false">
      <c r="U2452" s="0" t="str">
        <f aca="false">IF(C2452="","",IF(COUNTIF(Campaigns!$A$7:$A$300,C2452)&gt;0,"✓",IF(N(K2452)=0,"– no spend","⚠ add to Campaigns tab")))</f>
        <v/>
      </c>
      <c r="V2452" s="83" t="str">
        <f aca="false">IF(K2452="","",K2452*IF(Settings!$B$22=Settings!$C$6,1,IF(Settings!$B$22="USD",1/INDEX(Settings!$B$29:$B$40,MONTH(A2452)),INDEX(Settings!$B$29:$B$40,MONTH(A2452)))))</f>
        <v/>
      </c>
    </row>
    <row r="2453" customFormat="false" ht="15" hidden="false" customHeight="false" outlineLevel="0" collapsed="false">
      <c r="U2453" s="0" t="str">
        <f aca="false">IF(C2453="","",IF(COUNTIF(Campaigns!$A$7:$A$300,C2453)&gt;0,"✓",IF(N(K2453)=0,"– no spend","⚠ add to Campaigns tab")))</f>
        <v/>
      </c>
      <c r="V2453" s="83" t="str">
        <f aca="false">IF(K2453="","",K2453*IF(Settings!$B$22=Settings!$C$6,1,IF(Settings!$B$22="USD",1/INDEX(Settings!$B$29:$B$40,MONTH(A2453)),INDEX(Settings!$B$29:$B$40,MONTH(A2453)))))</f>
        <v/>
      </c>
    </row>
    <row r="2454" customFormat="false" ht="15" hidden="false" customHeight="false" outlineLevel="0" collapsed="false">
      <c r="U2454" s="0" t="str">
        <f aca="false">IF(C2454="","",IF(COUNTIF(Campaigns!$A$7:$A$300,C2454)&gt;0,"✓",IF(N(K2454)=0,"– no spend","⚠ add to Campaigns tab")))</f>
        <v/>
      </c>
      <c r="V2454" s="83" t="str">
        <f aca="false">IF(K2454="","",K2454*IF(Settings!$B$22=Settings!$C$6,1,IF(Settings!$B$22="USD",1/INDEX(Settings!$B$29:$B$40,MONTH(A2454)),INDEX(Settings!$B$29:$B$40,MONTH(A2454)))))</f>
        <v/>
      </c>
    </row>
    <row r="2455" customFormat="false" ht="15" hidden="false" customHeight="false" outlineLevel="0" collapsed="false">
      <c r="U2455" s="0" t="str">
        <f aca="false">IF(C2455="","",IF(COUNTIF(Campaigns!$A$7:$A$300,C2455)&gt;0,"✓",IF(N(K2455)=0,"– no spend","⚠ add to Campaigns tab")))</f>
        <v/>
      </c>
      <c r="V2455" s="83" t="str">
        <f aca="false">IF(K2455="","",K2455*IF(Settings!$B$22=Settings!$C$6,1,IF(Settings!$B$22="USD",1/INDEX(Settings!$B$29:$B$40,MONTH(A2455)),INDEX(Settings!$B$29:$B$40,MONTH(A2455)))))</f>
        <v/>
      </c>
    </row>
    <row r="2456" customFormat="false" ht="15" hidden="false" customHeight="false" outlineLevel="0" collapsed="false">
      <c r="U2456" s="0" t="str">
        <f aca="false">IF(C2456="","",IF(COUNTIF(Campaigns!$A$7:$A$300,C2456)&gt;0,"✓",IF(N(K2456)=0,"– no spend","⚠ add to Campaigns tab")))</f>
        <v/>
      </c>
      <c r="V2456" s="83" t="str">
        <f aca="false">IF(K2456="","",K2456*IF(Settings!$B$22=Settings!$C$6,1,IF(Settings!$B$22="USD",1/INDEX(Settings!$B$29:$B$40,MONTH(A2456)),INDEX(Settings!$B$29:$B$40,MONTH(A2456)))))</f>
        <v/>
      </c>
    </row>
    <row r="2457" customFormat="false" ht="15" hidden="false" customHeight="false" outlineLevel="0" collapsed="false">
      <c r="U2457" s="0" t="str">
        <f aca="false">IF(C2457="","",IF(COUNTIF(Campaigns!$A$7:$A$300,C2457)&gt;0,"✓",IF(N(K2457)=0,"– no spend","⚠ add to Campaigns tab")))</f>
        <v/>
      </c>
      <c r="V2457" s="83" t="str">
        <f aca="false">IF(K2457="","",K2457*IF(Settings!$B$22=Settings!$C$6,1,IF(Settings!$B$22="USD",1/INDEX(Settings!$B$29:$B$40,MONTH(A2457)),INDEX(Settings!$B$29:$B$40,MONTH(A2457)))))</f>
        <v/>
      </c>
    </row>
    <row r="2458" customFormat="false" ht="15" hidden="false" customHeight="false" outlineLevel="0" collapsed="false">
      <c r="U2458" s="0" t="str">
        <f aca="false">IF(C2458="","",IF(COUNTIF(Campaigns!$A$7:$A$300,C2458)&gt;0,"✓",IF(N(K2458)=0,"– no spend","⚠ add to Campaigns tab")))</f>
        <v/>
      </c>
      <c r="V2458" s="83" t="str">
        <f aca="false">IF(K2458="","",K2458*IF(Settings!$B$22=Settings!$C$6,1,IF(Settings!$B$22="USD",1/INDEX(Settings!$B$29:$B$40,MONTH(A2458)),INDEX(Settings!$B$29:$B$40,MONTH(A2458)))))</f>
        <v/>
      </c>
    </row>
    <row r="2459" customFormat="false" ht="15" hidden="false" customHeight="false" outlineLevel="0" collapsed="false">
      <c r="U2459" s="0" t="str">
        <f aca="false">IF(C2459="","",IF(COUNTIF(Campaigns!$A$7:$A$300,C2459)&gt;0,"✓",IF(N(K2459)=0,"– no spend","⚠ add to Campaigns tab")))</f>
        <v/>
      </c>
      <c r="V2459" s="83" t="str">
        <f aca="false">IF(K2459="","",K2459*IF(Settings!$B$22=Settings!$C$6,1,IF(Settings!$B$22="USD",1/INDEX(Settings!$B$29:$B$40,MONTH(A2459)),INDEX(Settings!$B$29:$B$40,MONTH(A2459)))))</f>
        <v/>
      </c>
    </row>
    <row r="2460" customFormat="false" ht="15" hidden="false" customHeight="false" outlineLevel="0" collapsed="false">
      <c r="U2460" s="0" t="str">
        <f aca="false">IF(C2460="","",IF(COUNTIF(Campaigns!$A$7:$A$300,C2460)&gt;0,"✓",IF(N(K2460)=0,"– no spend","⚠ add to Campaigns tab")))</f>
        <v/>
      </c>
      <c r="V2460" s="83" t="str">
        <f aca="false">IF(K2460="","",K2460*IF(Settings!$B$22=Settings!$C$6,1,IF(Settings!$B$22="USD",1/INDEX(Settings!$B$29:$B$40,MONTH(A2460)),INDEX(Settings!$B$29:$B$40,MONTH(A2460)))))</f>
        <v/>
      </c>
    </row>
    <row r="2461" customFormat="false" ht="15" hidden="false" customHeight="false" outlineLevel="0" collapsed="false">
      <c r="U2461" s="0" t="str">
        <f aca="false">IF(C2461="","",IF(COUNTIF(Campaigns!$A$7:$A$300,C2461)&gt;0,"✓",IF(N(K2461)=0,"– no spend","⚠ add to Campaigns tab")))</f>
        <v/>
      </c>
      <c r="V2461" s="83" t="str">
        <f aca="false">IF(K2461="","",K2461*IF(Settings!$B$22=Settings!$C$6,1,IF(Settings!$B$22="USD",1/INDEX(Settings!$B$29:$B$40,MONTH(A2461)),INDEX(Settings!$B$29:$B$40,MONTH(A2461)))))</f>
        <v/>
      </c>
    </row>
    <row r="2462" customFormat="false" ht="15" hidden="false" customHeight="false" outlineLevel="0" collapsed="false">
      <c r="U2462" s="0" t="str">
        <f aca="false">IF(C2462="","",IF(COUNTIF(Campaigns!$A$7:$A$300,C2462)&gt;0,"✓",IF(N(K2462)=0,"– no spend","⚠ add to Campaigns tab")))</f>
        <v/>
      </c>
      <c r="V2462" s="83" t="str">
        <f aca="false">IF(K2462="","",K2462*IF(Settings!$B$22=Settings!$C$6,1,IF(Settings!$B$22="USD",1/INDEX(Settings!$B$29:$B$40,MONTH(A2462)),INDEX(Settings!$B$29:$B$40,MONTH(A2462)))))</f>
        <v/>
      </c>
    </row>
    <row r="2463" customFormat="false" ht="15" hidden="false" customHeight="false" outlineLevel="0" collapsed="false">
      <c r="U2463" s="0" t="str">
        <f aca="false">IF(C2463="","",IF(COUNTIF(Campaigns!$A$7:$A$300,C2463)&gt;0,"✓",IF(N(K2463)=0,"– no spend","⚠ add to Campaigns tab")))</f>
        <v/>
      </c>
      <c r="V2463" s="83" t="str">
        <f aca="false">IF(K2463="","",K2463*IF(Settings!$B$22=Settings!$C$6,1,IF(Settings!$B$22="USD",1/INDEX(Settings!$B$29:$B$40,MONTH(A2463)),INDEX(Settings!$B$29:$B$40,MONTH(A2463)))))</f>
        <v/>
      </c>
    </row>
    <row r="2464" customFormat="false" ht="15" hidden="false" customHeight="false" outlineLevel="0" collapsed="false">
      <c r="U2464" s="0" t="str">
        <f aca="false">IF(C2464="","",IF(COUNTIF(Campaigns!$A$7:$A$300,C2464)&gt;0,"✓",IF(N(K2464)=0,"– no spend","⚠ add to Campaigns tab")))</f>
        <v/>
      </c>
      <c r="V2464" s="83" t="str">
        <f aca="false">IF(K2464="","",K2464*IF(Settings!$B$22=Settings!$C$6,1,IF(Settings!$B$22="USD",1/INDEX(Settings!$B$29:$B$40,MONTH(A2464)),INDEX(Settings!$B$29:$B$40,MONTH(A2464)))))</f>
        <v/>
      </c>
    </row>
    <row r="2465" customFormat="false" ht="15" hidden="false" customHeight="false" outlineLevel="0" collapsed="false">
      <c r="U2465" s="0" t="str">
        <f aca="false">IF(C2465="","",IF(COUNTIF(Campaigns!$A$7:$A$300,C2465)&gt;0,"✓",IF(N(K2465)=0,"– no spend","⚠ add to Campaigns tab")))</f>
        <v/>
      </c>
      <c r="V2465" s="83" t="str">
        <f aca="false">IF(K2465="","",K2465*IF(Settings!$B$22=Settings!$C$6,1,IF(Settings!$B$22="USD",1/INDEX(Settings!$B$29:$B$40,MONTH(A2465)),INDEX(Settings!$B$29:$B$40,MONTH(A2465)))))</f>
        <v/>
      </c>
    </row>
    <row r="2466" customFormat="false" ht="15" hidden="false" customHeight="false" outlineLevel="0" collapsed="false">
      <c r="U2466" s="0" t="str">
        <f aca="false">IF(C2466="","",IF(COUNTIF(Campaigns!$A$7:$A$300,C2466)&gt;0,"✓",IF(N(K2466)=0,"– no spend","⚠ add to Campaigns tab")))</f>
        <v/>
      </c>
      <c r="V2466" s="83" t="str">
        <f aca="false">IF(K2466="","",K2466*IF(Settings!$B$22=Settings!$C$6,1,IF(Settings!$B$22="USD",1/INDEX(Settings!$B$29:$B$40,MONTH(A2466)),INDEX(Settings!$B$29:$B$40,MONTH(A2466)))))</f>
        <v/>
      </c>
    </row>
    <row r="2467" customFormat="false" ht="15" hidden="false" customHeight="false" outlineLevel="0" collapsed="false">
      <c r="U2467" s="0" t="str">
        <f aca="false">IF(C2467="","",IF(COUNTIF(Campaigns!$A$7:$A$300,C2467)&gt;0,"✓",IF(N(K2467)=0,"– no spend","⚠ add to Campaigns tab")))</f>
        <v/>
      </c>
      <c r="V2467" s="83" t="str">
        <f aca="false">IF(K2467="","",K2467*IF(Settings!$B$22=Settings!$C$6,1,IF(Settings!$B$22="USD",1/INDEX(Settings!$B$29:$B$40,MONTH(A2467)),INDEX(Settings!$B$29:$B$40,MONTH(A2467)))))</f>
        <v/>
      </c>
    </row>
    <row r="2468" customFormat="false" ht="15" hidden="false" customHeight="false" outlineLevel="0" collapsed="false">
      <c r="U2468" s="0" t="str">
        <f aca="false">IF(C2468="","",IF(COUNTIF(Campaigns!$A$7:$A$300,C2468)&gt;0,"✓",IF(N(K2468)=0,"– no spend","⚠ add to Campaigns tab")))</f>
        <v/>
      </c>
      <c r="V2468" s="83" t="str">
        <f aca="false">IF(K2468="","",K2468*IF(Settings!$B$22=Settings!$C$6,1,IF(Settings!$B$22="USD",1/INDEX(Settings!$B$29:$B$40,MONTH(A2468)),INDEX(Settings!$B$29:$B$40,MONTH(A2468)))))</f>
        <v/>
      </c>
    </row>
    <row r="2469" customFormat="false" ht="15" hidden="false" customHeight="false" outlineLevel="0" collapsed="false">
      <c r="U2469" s="0" t="str">
        <f aca="false">IF(C2469="","",IF(COUNTIF(Campaigns!$A$7:$A$300,C2469)&gt;0,"✓",IF(N(K2469)=0,"– no spend","⚠ add to Campaigns tab")))</f>
        <v/>
      </c>
      <c r="V2469" s="83" t="str">
        <f aca="false">IF(K2469="","",K2469*IF(Settings!$B$22=Settings!$C$6,1,IF(Settings!$B$22="USD",1/INDEX(Settings!$B$29:$B$40,MONTH(A2469)),INDEX(Settings!$B$29:$B$40,MONTH(A2469)))))</f>
        <v/>
      </c>
    </row>
    <row r="2470" customFormat="false" ht="15" hidden="false" customHeight="false" outlineLevel="0" collapsed="false">
      <c r="U2470" s="0" t="str">
        <f aca="false">IF(C2470="","",IF(COUNTIF(Campaigns!$A$7:$A$300,C2470)&gt;0,"✓",IF(N(K2470)=0,"– no spend","⚠ add to Campaigns tab")))</f>
        <v/>
      </c>
      <c r="V2470" s="83" t="str">
        <f aca="false">IF(K2470="","",K2470*IF(Settings!$B$22=Settings!$C$6,1,IF(Settings!$B$22="USD",1/INDEX(Settings!$B$29:$B$40,MONTH(A2470)),INDEX(Settings!$B$29:$B$40,MONTH(A2470)))))</f>
        <v/>
      </c>
    </row>
    <row r="2471" customFormat="false" ht="15" hidden="false" customHeight="false" outlineLevel="0" collapsed="false">
      <c r="U2471" s="0" t="str">
        <f aca="false">IF(C2471="","",IF(COUNTIF(Campaigns!$A$7:$A$300,C2471)&gt;0,"✓",IF(N(K2471)=0,"– no spend","⚠ add to Campaigns tab")))</f>
        <v/>
      </c>
      <c r="V2471" s="83" t="str">
        <f aca="false">IF(K2471="","",K2471*IF(Settings!$B$22=Settings!$C$6,1,IF(Settings!$B$22="USD",1/INDEX(Settings!$B$29:$B$40,MONTH(A2471)),INDEX(Settings!$B$29:$B$40,MONTH(A2471)))))</f>
        <v/>
      </c>
    </row>
    <row r="2472" customFormat="false" ht="15" hidden="false" customHeight="false" outlineLevel="0" collapsed="false">
      <c r="U2472" s="0" t="str">
        <f aca="false">IF(C2472="","",IF(COUNTIF(Campaigns!$A$7:$A$300,C2472)&gt;0,"✓",IF(N(K2472)=0,"– no spend","⚠ add to Campaigns tab")))</f>
        <v/>
      </c>
      <c r="V2472" s="83" t="str">
        <f aca="false">IF(K2472="","",K2472*IF(Settings!$B$22=Settings!$C$6,1,IF(Settings!$B$22="USD",1/INDEX(Settings!$B$29:$B$40,MONTH(A2472)),INDEX(Settings!$B$29:$B$40,MONTH(A2472)))))</f>
        <v/>
      </c>
    </row>
    <row r="2473" customFormat="false" ht="15" hidden="false" customHeight="false" outlineLevel="0" collapsed="false">
      <c r="U2473" s="0" t="str">
        <f aca="false">IF(C2473="","",IF(COUNTIF(Campaigns!$A$7:$A$300,C2473)&gt;0,"✓",IF(N(K2473)=0,"– no spend","⚠ add to Campaigns tab")))</f>
        <v/>
      </c>
      <c r="V2473" s="83" t="str">
        <f aca="false">IF(K2473="","",K2473*IF(Settings!$B$22=Settings!$C$6,1,IF(Settings!$B$22="USD",1/INDEX(Settings!$B$29:$B$40,MONTH(A2473)),INDEX(Settings!$B$29:$B$40,MONTH(A2473)))))</f>
        <v/>
      </c>
    </row>
    <row r="2474" customFormat="false" ht="15" hidden="false" customHeight="false" outlineLevel="0" collapsed="false">
      <c r="U2474" s="0" t="str">
        <f aca="false">IF(C2474="","",IF(COUNTIF(Campaigns!$A$7:$A$300,C2474)&gt;0,"✓",IF(N(K2474)=0,"– no spend","⚠ add to Campaigns tab")))</f>
        <v/>
      </c>
      <c r="V2474" s="83" t="str">
        <f aca="false">IF(K2474="","",K2474*IF(Settings!$B$22=Settings!$C$6,1,IF(Settings!$B$22="USD",1/INDEX(Settings!$B$29:$B$40,MONTH(A2474)),INDEX(Settings!$B$29:$B$40,MONTH(A2474)))))</f>
        <v/>
      </c>
    </row>
    <row r="2475" customFormat="false" ht="15" hidden="false" customHeight="false" outlineLevel="0" collapsed="false">
      <c r="U2475" s="0" t="str">
        <f aca="false">IF(C2475="","",IF(COUNTIF(Campaigns!$A$7:$A$300,C2475)&gt;0,"✓",IF(N(K2475)=0,"– no spend","⚠ add to Campaigns tab")))</f>
        <v/>
      </c>
      <c r="V2475" s="83" t="str">
        <f aca="false">IF(K2475="","",K2475*IF(Settings!$B$22=Settings!$C$6,1,IF(Settings!$B$22="USD",1/INDEX(Settings!$B$29:$B$40,MONTH(A2475)),INDEX(Settings!$B$29:$B$40,MONTH(A2475)))))</f>
        <v/>
      </c>
    </row>
    <row r="2476" customFormat="false" ht="15" hidden="false" customHeight="false" outlineLevel="0" collapsed="false">
      <c r="U2476" s="0" t="str">
        <f aca="false">IF(C2476="","",IF(COUNTIF(Campaigns!$A$7:$A$300,C2476)&gt;0,"✓",IF(N(K2476)=0,"– no spend","⚠ add to Campaigns tab")))</f>
        <v/>
      </c>
      <c r="V2476" s="83" t="str">
        <f aca="false">IF(K2476="","",K2476*IF(Settings!$B$22=Settings!$C$6,1,IF(Settings!$B$22="USD",1/INDEX(Settings!$B$29:$B$40,MONTH(A2476)),INDEX(Settings!$B$29:$B$40,MONTH(A2476)))))</f>
        <v/>
      </c>
    </row>
    <row r="2477" customFormat="false" ht="15" hidden="false" customHeight="false" outlineLevel="0" collapsed="false">
      <c r="U2477" s="0" t="str">
        <f aca="false">IF(C2477="","",IF(COUNTIF(Campaigns!$A$7:$A$300,C2477)&gt;0,"✓",IF(N(K2477)=0,"– no spend","⚠ add to Campaigns tab")))</f>
        <v/>
      </c>
      <c r="V2477" s="83" t="str">
        <f aca="false">IF(K2477="","",K2477*IF(Settings!$B$22=Settings!$C$6,1,IF(Settings!$B$22="USD",1/INDEX(Settings!$B$29:$B$40,MONTH(A2477)),INDEX(Settings!$B$29:$B$40,MONTH(A2477)))))</f>
        <v/>
      </c>
    </row>
    <row r="2478" customFormat="false" ht="15" hidden="false" customHeight="false" outlineLevel="0" collapsed="false">
      <c r="U2478" s="0" t="str">
        <f aca="false">IF(C2478="","",IF(COUNTIF(Campaigns!$A$7:$A$300,C2478)&gt;0,"✓",IF(N(K2478)=0,"– no spend","⚠ add to Campaigns tab")))</f>
        <v/>
      </c>
      <c r="V2478" s="83" t="str">
        <f aca="false">IF(K2478="","",K2478*IF(Settings!$B$22=Settings!$C$6,1,IF(Settings!$B$22="USD",1/INDEX(Settings!$B$29:$B$40,MONTH(A2478)),INDEX(Settings!$B$29:$B$40,MONTH(A2478)))))</f>
        <v/>
      </c>
    </row>
    <row r="2479" customFormat="false" ht="15" hidden="false" customHeight="false" outlineLevel="0" collapsed="false">
      <c r="U2479" s="0" t="str">
        <f aca="false">IF(C2479="","",IF(COUNTIF(Campaigns!$A$7:$A$300,C2479)&gt;0,"✓",IF(N(K2479)=0,"– no spend","⚠ add to Campaigns tab")))</f>
        <v/>
      </c>
      <c r="V2479" s="83" t="str">
        <f aca="false">IF(K2479="","",K2479*IF(Settings!$B$22=Settings!$C$6,1,IF(Settings!$B$22="USD",1/INDEX(Settings!$B$29:$B$40,MONTH(A2479)),INDEX(Settings!$B$29:$B$40,MONTH(A2479)))))</f>
        <v/>
      </c>
    </row>
    <row r="2480" customFormat="false" ht="15" hidden="false" customHeight="false" outlineLevel="0" collapsed="false">
      <c r="U2480" s="0" t="str">
        <f aca="false">IF(C2480="","",IF(COUNTIF(Campaigns!$A$7:$A$300,C2480)&gt;0,"✓",IF(N(K2480)=0,"– no spend","⚠ add to Campaigns tab")))</f>
        <v/>
      </c>
      <c r="V2480" s="83" t="str">
        <f aca="false">IF(K2480="","",K2480*IF(Settings!$B$22=Settings!$C$6,1,IF(Settings!$B$22="USD",1/INDEX(Settings!$B$29:$B$40,MONTH(A2480)),INDEX(Settings!$B$29:$B$40,MONTH(A2480)))))</f>
        <v/>
      </c>
    </row>
    <row r="2481" customFormat="false" ht="15" hidden="false" customHeight="false" outlineLevel="0" collapsed="false">
      <c r="U2481" s="0" t="str">
        <f aca="false">IF(C2481="","",IF(COUNTIF(Campaigns!$A$7:$A$300,C2481)&gt;0,"✓",IF(N(K2481)=0,"– no spend","⚠ add to Campaigns tab")))</f>
        <v/>
      </c>
      <c r="V2481" s="83" t="str">
        <f aca="false">IF(K2481="","",K2481*IF(Settings!$B$22=Settings!$C$6,1,IF(Settings!$B$22="USD",1/INDEX(Settings!$B$29:$B$40,MONTH(A2481)),INDEX(Settings!$B$29:$B$40,MONTH(A2481)))))</f>
        <v/>
      </c>
    </row>
    <row r="2482" customFormat="false" ht="15" hidden="false" customHeight="false" outlineLevel="0" collapsed="false">
      <c r="U2482" s="0" t="str">
        <f aca="false">IF(C2482="","",IF(COUNTIF(Campaigns!$A$7:$A$300,C2482)&gt;0,"✓",IF(N(K2482)=0,"– no spend","⚠ add to Campaigns tab")))</f>
        <v/>
      </c>
      <c r="V2482" s="83" t="str">
        <f aca="false">IF(K2482="","",K2482*IF(Settings!$B$22=Settings!$C$6,1,IF(Settings!$B$22="USD",1/INDEX(Settings!$B$29:$B$40,MONTH(A2482)),INDEX(Settings!$B$29:$B$40,MONTH(A2482)))))</f>
        <v/>
      </c>
    </row>
    <row r="2483" customFormat="false" ht="15" hidden="false" customHeight="false" outlineLevel="0" collapsed="false">
      <c r="U2483" s="0" t="str">
        <f aca="false">IF(C2483="","",IF(COUNTIF(Campaigns!$A$7:$A$300,C2483)&gt;0,"✓",IF(N(K2483)=0,"– no spend","⚠ add to Campaigns tab")))</f>
        <v/>
      </c>
      <c r="V2483" s="83" t="str">
        <f aca="false">IF(K2483="","",K2483*IF(Settings!$B$22=Settings!$C$6,1,IF(Settings!$B$22="USD",1/INDEX(Settings!$B$29:$B$40,MONTH(A2483)),INDEX(Settings!$B$29:$B$40,MONTH(A2483)))))</f>
        <v/>
      </c>
    </row>
    <row r="2484" customFormat="false" ht="15" hidden="false" customHeight="false" outlineLevel="0" collapsed="false">
      <c r="U2484" s="0" t="str">
        <f aca="false">IF(C2484="","",IF(COUNTIF(Campaigns!$A$7:$A$300,C2484)&gt;0,"✓",IF(N(K2484)=0,"– no spend","⚠ add to Campaigns tab")))</f>
        <v/>
      </c>
      <c r="V2484" s="83" t="str">
        <f aca="false">IF(K2484="","",K2484*IF(Settings!$B$22=Settings!$C$6,1,IF(Settings!$B$22="USD",1/INDEX(Settings!$B$29:$B$40,MONTH(A2484)),INDEX(Settings!$B$29:$B$40,MONTH(A2484)))))</f>
        <v/>
      </c>
    </row>
    <row r="2485" customFormat="false" ht="15" hidden="false" customHeight="false" outlineLevel="0" collapsed="false">
      <c r="U2485" s="0" t="str">
        <f aca="false">IF(C2485="","",IF(COUNTIF(Campaigns!$A$7:$A$300,C2485)&gt;0,"✓",IF(N(K2485)=0,"– no spend","⚠ add to Campaigns tab")))</f>
        <v/>
      </c>
      <c r="V2485" s="83" t="str">
        <f aca="false">IF(K2485="","",K2485*IF(Settings!$B$22=Settings!$C$6,1,IF(Settings!$B$22="USD",1/INDEX(Settings!$B$29:$B$40,MONTH(A2485)),INDEX(Settings!$B$29:$B$40,MONTH(A2485)))))</f>
        <v/>
      </c>
    </row>
    <row r="2486" customFormat="false" ht="15" hidden="false" customHeight="false" outlineLevel="0" collapsed="false">
      <c r="U2486" s="0" t="str">
        <f aca="false">IF(C2486="","",IF(COUNTIF(Campaigns!$A$7:$A$300,C2486)&gt;0,"✓",IF(N(K2486)=0,"– no spend","⚠ add to Campaigns tab")))</f>
        <v/>
      </c>
      <c r="V2486" s="83" t="str">
        <f aca="false">IF(K2486="","",K2486*IF(Settings!$B$22=Settings!$C$6,1,IF(Settings!$B$22="USD",1/INDEX(Settings!$B$29:$B$40,MONTH(A2486)),INDEX(Settings!$B$29:$B$40,MONTH(A2486)))))</f>
        <v/>
      </c>
    </row>
    <row r="2487" customFormat="false" ht="15" hidden="false" customHeight="false" outlineLevel="0" collapsed="false">
      <c r="U2487" s="0" t="str">
        <f aca="false">IF(C2487="","",IF(COUNTIF(Campaigns!$A$7:$A$300,C2487)&gt;0,"✓",IF(N(K2487)=0,"– no spend","⚠ add to Campaigns tab")))</f>
        <v/>
      </c>
      <c r="V2487" s="83" t="str">
        <f aca="false">IF(K2487="","",K2487*IF(Settings!$B$22=Settings!$C$6,1,IF(Settings!$B$22="USD",1/INDEX(Settings!$B$29:$B$40,MONTH(A2487)),INDEX(Settings!$B$29:$B$40,MONTH(A2487)))))</f>
        <v/>
      </c>
    </row>
    <row r="2488" customFormat="false" ht="15" hidden="false" customHeight="false" outlineLevel="0" collapsed="false">
      <c r="U2488" s="0" t="str">
        <f aca="false">IF(C2488="","",IF(COUNTIF(Campaigns!$A$7:$A$300,C2488)&gt;0,"✓",IF(N(K2488)=0,"– no spend","⚠ add to Campaigns tab")))</f>
        <v/>
      </c>
      <c r="V2488" s="83" t="str">
        <f aca="false">IF(K2488="","",K2488*IF(Settings!$B$22=Settings!$C$6,1,IF(Settings!$B$22="USD",1/INDEX(Settings!$B$29:$B$40,MONTH(A2488)),INDEX(Settings!$B$29:$B$40,MONTH(A2488)))))</f>
        <v/>
      </c>
    </row>
    <row r="2489" customFormat="false" ht="15" hidden="false" customHeight="false" outlineLevel="0" collapsed="false">
      <c r="U2489" s="0" t="str">
        <f aca="false">IF(C2489="","",IF(COUNTIF(Campaigns!$A$7:$A$300,C2489)&gt;0,"✓",IF(N(K2489)=0,"– no spend","⚠ add to Campaigns tab")))</f>
        <v/>
      </c>
      <c r="V2489" s="83" t="str">
        <f aca="false">IF(K2489="","",K2489*IF(Settings!$B$22=Settings!$C$6,1,IF(Settings!$B$22="USD",1/INDEX(Settings!$B$29:$B$40,MONTH(A2489)),INDEX(Settings!$B$29:$B$40,MONTH(A2489)))))</f>
        <v/>
      </c>
    </row>
    <row r="2490" customFormat="false" ht="15" hidden="false" customHeight="false" outlineLevel="0" collapsed="false">
      <c r="U2490" s="0" t="str">
        <f aca="false">IF(C2490="","",IF(COUNTIF(Campaigns!$A$7:$A$300,C2490)&gt;0,"✓",IF(N(K2490)=0,"– no spend","⚠ add to Campaigns tab")))</f>
        <v/>
      </c>
      <c r="V2490" s="83" t="str">
        <f aca="false">IF(K2490="","",K2490*IF(Settings!$B$22=Settings!$C$6,1,IF(Settings!$B$22="USD",1/INDEX(Settings!$B$29:$B$40,MONTH(A2490)),INDEX(Settings!$B$29:$B$40,MONTH(A2490)))))</f>
        <v/>
      </c>
    </row>
    <row r="2491" customFormat="false" ht="15" hidden="false" customHeight="false" outlineLevel="0" collapsed="false">
      <c r="U2491" s="0" t="str">
        <f aca="false">IF(C2491="","",IF(COUNTIF(Campaigns!$A$7:$A$300,C2491)&gt;0,"✓",IF(N(K2491)=0,"– no spend","⚠ add to Campaigns tab")))</f>
        <v/>
      </c>
      <c r="V2491" s="83" t="str">
        <f aca="false">IF(K2491="","",K2491*IF(Settings!$B$22=Settings!$C$6,1,IF(Settings!$B$22="USD",1/INDEX(Settings!$B$29:$B$40,MONTH(A2491)),INDEX(Settings!$B$29:$B$40,MONTH(A2491)))))</f>
        <v/>
      </c>
    </row>
    <row r="2492" customFormat="false" ht="15" hidden="false" customHeight="false" outlineLevel="0" collapsed="false">
      <c r="U2492" s="0" t="str">
        <f aca="false">IF(C2492="","",IF(COUNTIF(Campaigns!$A$7:$A$300,C2492)&gt;0,"✓",IF(N(K2492)=0,"– no spend","⚠ add to Campaigns tab")))</f>
        <v/>
      </c>
      <c r="V2492" s="83" t="str">
        <f aca="false">IF(K2492="","",K2492*IF(Settings!$B$22=Settings!$C$6,1,IF(Settings!$B$22="USD",1/INDEX(Settings!$B$29:$B$40,MONTH(A2492)),INDEX(Settings!$B$29:$B$40,MONTH(A2492)))))</f>
        <v/>
      </c>
    </row>
    <row r="2493" customFormat="false" ht="15" hidden="false" customHeight="false" outlineLevel="0" collapsed="false">
      <c r="U2493" s="0" t="str">
        <f aca="false">IF(C2493="","",IF(COUNTIF(Campaigns!$A$7:$A$300,C2493)&gt;0,"✓",IF(N(K2493)=0,"– no spend","⚠ add to Campaigns tab")))</f>
        <v/>
      </c>
      <c r="V2493" s="83" t="str">
        <f aca="false">IF(K2493="","",K2493*IF(Settings!$B$22=Settings!$C$6,1,IF(Settings!$B$22="USD",1/INDEX(Settings!$B$29:$B$40,MONTH(A2493)),INDEX(Settings!$B$29:$B$40,MONTH(A2493)))))</f>
        <v/>
      </c>
    </row>
    <row r="2494" customFormat="false" ht="15" hidden="false" customHeight="false" outlineLevel="0" collapsed="false">
      <c r="U2494" s="0" t="str">
        <f aca="false">IF(C2494="","",IF(COUNTIF(Campaigns!$A$7:$A$300,C2494)&gt;0,"✓",IF(N(K2494)=0,"– no spend","⚠ add to Campaigns tab")))</f>
        <v/>
      </c>
      <c r="V2494" s="83" t="str">
        <f aca="false">IF(K2494="","",K2494*IF(Settings!$B$22=Settings!$C$6,1,IF(Settings!$B$22="USD",1/INDEX(Settings!$B$29:$B$40,MONTH(A2494)),INDEX(Settings!$B$29:$B$40,MONTH(A2494)))))</f>
        <v/>
      </c>
    </row>
    <row r="2495" customFormat="false" ht="15" hidden="false" customHeight="false" outlineLevel="0" collapsed="false">
      <c r="U2495" s="0" t="str">
        <f aca="false">IF(C2495="","",IF(COUNTIF(Campaigns!$A$7:$A$300,C2495)&gt;0,"✓",IF(N(K2495)=0,"– no spend","⚠ add to Campaigns tab")))</f>
        <v/>
      </c>
      <c r="V2495" s="83" t="str">
        <f aca="false">IF(K2495="","",K2495*IF(Settings!$B$22=Settings!$C$6,1,IF(Settings!$B$22="USD",1/INDEX(Settings!$B$29:$B$40,MONTH(A2495)),INDEX(Settings!$B$29:$B$40,MONTH(A2495)))))</f>
        <v/>
      </c>
    </row>
    <row r="2496" customFormat="false" ht="15" hidden="false" customHeight="false" outlineLevel="0" collapsed="false">
      <c r="U2496" s="0" t="str">
        <f aca="false">IF(C2496="","",IF(COUNTIF(Campaigns!$A$7:$A$300,C2496)&gt;0,"✓",IF(N(K2496)=0,"– no spend","⚠ add to Campaigns tab")))</f>
        <v/>
      </c>
      <c r="V2496" s="83" t="str">
        <f aca="false">IF(K2496="","",K2496*IF(Settings!$B$22=Settings!$C$6,1,IF(Settings!$B$22="USD",1/INDEX(Settings!$B$29:$B$40,MONTH(A2496)),INDEX(Settings!$B$29:$B$40,MONTH(A2496)))))</f>
        <v/>
      </c>
    </row>
    <row r="2497" customFormat="false" ht="15" hidden="false" customHeight="false" outlineLevel="0" collapsed="false">
      <c r="U2497" s="0" t="str">
        <f aca="false">IF(C2497="","",IF(COUNTIF(Campaigns!$A$7:$A$300,C2497)&gt;0,"✓",IF(N(K2497)=0,"– no spend","⚠ add to Campaigns tab")))</f>
        <v/>
      </c>
      <c r="V2497" s="83" t="str">
        <f aca="false">IF(K2497="","",K2497*IF(Settings!$B$22=Settings!$C$6,1,IF(Settings!$B$22="USD",1/INDEX(Settings!$B$29:$B$40,MONTH(A2497)),INDEX(Settings!$B$29:$B$40,MONTH(A2497)))))</f>
        <v/>
      </c>
    </row>
    <row r="2498" customFormat="false" ht="15" hidden="false" customHeight="false" outlineLevel="0" collapsed="false">
      <c r="U2498" s="0" t="str">
        <f aca="false">IF(C2498="","",IF(COUNTIF(Campaigns!$A$7:$A$300,C2498)&gt;0,"✓",IF(N(K2498)=0,"– no spend","⚠ add to Campaigns tab")))</f>
        <v/>
      </c>
      <c r="V2498" s="83" t="str">
        <f aca="false">IF(K2498="","",K2498*IF(Settings!$B$22=Settings!$C$6,1,IF(Settings!$B$22="USD",1/INDEX(Settings!$B$29:$B$40,MONTH(A2498)),INDEX(Settings!$B$29:$B$40,MONTH(A2498)))))</f>
        <v/>
      </c>
    </row>
    <row r="2499" customFormat="false" ht="15" hidden="false" customHeight="false" outlineLevel="0" collapsed="false">
      <c r="U2499" s="0" t="str">
        <f aca="false">IF(C2499="","",IF(COUNTIF(Campaigns!$A$7:$A$300,C2499)&gt;0,"✓",IF(N(K2499)=0,"– no spend","⚠ add to Campaigns tab")))</f>
        <v/>
      </c>
      <c r="V2499" s="83" t="str">
        <f aca="false">IF(K2499="","",K2499*IF(Settings!$B$22=Settings!$C$6,1,IF(Settings!$B$22="USD",1/INDEX(Settings!$B$29:$B$40,MONTH(A2499)),INDEX(Settings!$B$29:$B$40,MONTH(A2499)))))</f>
        <v/>
      </c>
    </row>
    <row r="2500" customFormat="false" ht="15" hidden="false" customHeight="false" outlineLevel="0" collapsed="false">
      <c r="U2500" s="0" t="str">
        <f aca="false">IF(C2500="","",IF(COUNTIF(Campaigns!$A$7:$A$300,C2500)&gt;0,"✓",IF(N(K2500)=0,"– no spend","⚠ add to Campaigns tab")))</f>
        <v/>
      </c>
      <c r="V2500" s="83" t="str">
        <f aca="false">IF(K2500="","",K2500*IF(Settings!$B$22=Settings!$C$6,1,IF(Settings!$B$22="USD",1/INDEX(Settings!$B$29:$B$40,MONTH(A2500)),INDEX(Settings!$B$29:$B$40,MONTH(A2500)))))</f>
        <v/>
      </c>
    </row>
    <row r="2501" customFormat="false" ht="15" hidden="false" customHeight="false" outlineLevel="0" collapsed="false">
      <c r="U2501" s="0" t="str">
        <f aca="false">IF(C2501="","",IF(COUNTIF(Campaigns!$A$7:$A$300,C2501)&gt;0,"✓",IF(N(K2501)=0,"– no spend","⚠ add to Campaigns tab")))</f>
        <v/>
      </c>
      <c r="V2501" s="83" t="str">
        <f aca="false">IF(K2501="","",K2501*IF(Settings!$B$22=Settings!$C$6,1,IF(Settings!$B$22="USD",1/INDEX(Settings!$B$29:$B$40,MONTH(A2501)),INDEX(Settings!$B$29:$B$40,MONTH(A2501)))))</f>
        <v/>
      </c>
    </row>
    <row r="2502" customFormat="false" ht="15" hidden="false" customHeight="false" outlineLevel="0" collapsed="false">
      <c r="U2502" s="0" t="str">
        <f aca="false">IF(C2502="","",IF(COUNTIF(Campaigns!$A$7:$A$300,C2502)&gt;0,"✓",IF(N(K2502)=0,"– no spend","⚠ add to Campaigns tab")))</f>
        <v/>
      </c>
      <c r="V2502" s="83" t="str">
        <f aca="false">IF(K2502="","",K2502*IF(Settings!$B$22=Settings!$C$6,1,IF(Settings!$B$22="USD",1/INDEX(Settings!$B$29:$B$40,MONTH(A2502)),INDEX(Settings!$B$29:$B$40,MONTH(A2502)))))</f>
        <v/>
      </c>
    </row>
    <row r="2503" customFormat="false" ht="15" hidden="false" customHeight="false" outlineLevel="0" collapsed="false">
      <c r="U2503" s="0" t="str">
        <f aca="false">IF(C2503="","",IF(COUNTIF(Campaigns!$A$7:$A$300,C2503)&gt;0,"✓",IF(N(K2503)=0,"– no spend","⚠ add to Campaigns tab")))</f>
        <v/>
      </c>
      <c r="V2503" s="83" t="str">
        <f aca="false">IF(K2503="","",K2503*IF(Settings!$B$22=Settings!$C$6,1,IF(Settings!$B$22="USD",1/INDEX(Settings!$B$29:$B$40,MONTH(A2503)),INDEX(Settings!$B$29:$B$40,MONTH(A2503)))))</f>
        <v/>
      </c>
    </row>
    <row r="2504" customFormat="false" ht="15" hidden="false" customHeight="false" outlineLevel="0" collapsed="false">
      <c r="U2504" s="0" t="str">
        <f aca="false">IF(C2504="","",IF(COUNTIF(Campaigns!$A$7:$A$300,C2504)&gt;0,"✓",IF(N(K2504)=0,"– no spend","⚠ add to Campaigns tab")))</f>
        <v/>
      </c>
      <c r="V2504" s="83" t="str">
        <f aca="false">IF(K2504="","",K2504*IF(Settings!$B$22=Settings!$C$6,1,IF(Settings!$B$22="USD",1/INDEX(Settings!$B$29:$B$40,MONTH(A2504)),INDEX(Settings!$B$29:$B$40,MONTH(A2504)))))</f>
        <v/>
      </c>
    </row>
    <row r="2505" customFormat="false" ht="15" hidden="false" customHeight="false" outlineLevel="0" collapsed="false">
      <c r="U2505" s="0" t="str">
        <f aca="false">IF(C2505="","",IF(COUNTIF(Campaigns!$A$7:$A$300,C2505)&gt;0,"✓",IF(N(K2505)=0,"– no spend","⚠ add to Campaigns tab")))</f>
        <v/>
      </c>
      <c r="V2505" s="83" t="str">
        <f aca="false">IF(K2505="","",K2505*IF(Settings!$B$22=Settings!$C$6,1,IF(Settings!$B$22="USD",1/INDEX(Settings!$B$29:$B$40,MONTH(A2505)),INDEX(Settings!$B$29:$B$40,MONTH(A2505)))))</f>
        <v/>
      </c>
    </row>
    <row r="2506" customFormat="false" ht="15" hidden="false" customHeight="false" outlineLevel="0" collapsed="false">
      <c r="U2506" s="0" t="str">
        <f aca="false">IF(C2506="","",IF(COUNTIF(Campaigns!$A$7:$A$300,C2506)&gt;0,"✓",IF(N(K2506)=0,"– no spend","⚠ add to Campaigns tab")))</f>
        <v/>
      </c>
      <c r="V2506" s="83" t="str">
        <f aca="false">IF(K2506="","",K2506*IF(Settings!$B$22=Settings!$C$6,1,IF(Settings!$B$22="USD",1/INDEX(Settings!$B$29:$B$40,MONTH(A2506)),INDEX(Settings!$B$29:$B$40,MONTH(A2506)))))</f>
        <v/>
      </c>
    </row>
    <row r="2507" customFormat="false" ht="15" hidden="false" customHeight="false" outlineLevel="0" collapsed="false">
      <c r="U2507" s="0" t="str">
        <f aca="false">IF(C2507="","",IF(COUNTIF(Campaigns!$A$7:$A$300,C2507)&gt;0,"✓",IF(N(K2507)=0,"– no spend","⚠ add to Campaigns tab")))</f>
        <v/>
      </c>
      <c r="V2507" s="83" t="str">
        <f aca="false">IF(K2507="","",K2507*IF(Settings!$B$22=Settings!$C$6,1,IF(Settings!$B$22="USD",1/INDEX(Settings!$B$29:$B$40,MONTH(A2507)),INDEX(Settings!$B$29:$B$40,MONTH(A2507)))))</f>
        <v/>
      </c>
    </row>
    <row r="2508" customFormat="false" ht="15" hidden="false" customHeight="false" outlineLevel="0" collapsed="false">
      <c r="U2508" s="0" t="str">
        <f aca="false">IF(C2508="","",IF(COUNTIF(Campaigns!$A$7:$A$300,C2508)&gt;0,"✓",IF(N(K2508)=0,"– no spend","⚠ add to Campaigns tab")))</f>
        <v/>
      </c>
      <c r="V2508" s="83" t="str">
        <f aca="false">IF(K2508="","",K2508*IF(Settings!$B$22=Settings!$C$6,1,IF(Settings!$B$22="USD",1/INDEX(Settings!$B$29:$B$40,MONTH(A2508)),INDEX(Settings!$B$29:$B$40,MONTH(A2508)))))</f>
        <v/>
      </c>
    </row>
    <row r="2509" customFormat="false" ht="15" hidden="false" customHeight="false" outlineLevel="0" collapsed="false">
      <c r="U2509" s="0" t="str">
        <f aca="false">IF(C2509="","",IF(COUNTIF(Campaigns!$A$7:$A$300,C2509)&gt;0,"✓",IF(N(K2509)=0,"– no spend","⚠ add to Campaigns tab")))</f>
        <v/>
      </c>
      <c r="V2509" s="83" t="str">
        <f aca="false">IF(K2509="","",K2509*IF(Settings!$B$22=Settings!$C$6,1,IF(Settings!$B$22="USD",1/INDEX(Settings!$B$29:$B$40,MONTH(A2509)),INDEX(Settings!$B$29:$B$40,MONTH(A2509)))))</f>
        <v/>
      </c>
    </row>
    <row r="2510" customFormat="false" ht="15" hidden="false" customHeight="false" outlineLevel="0" collapsed="false">
      <c r="U2510" s="0" t="str">
        <f aca="false">IF(C2510="","",IF(COUNTIF(Campaigns!$A$7:$A$300,C2510)&gt;0,"✓",IF(N(K2510)=0,"– no spend","⚠ add to Campaigns tab")))</f>
        <v/>
      </c>
      <c r="V2510" s="83" t="str">
        <f aca="false">IF(K2510="","",K2510*IF(Settings!$B$22=Settings!$C$6,1,IF(Settings!$B$22="USD",1/INDEX(Settings!$B$29:$B$40,MONTH(A2510)),INDEX(Settings!$B$29:$B$40,MONTH(A2510)))))</f>
        <v/>
      </c>
    </row>
    <row r="2511" customFormat="false" ht="15" hidden="false" customHeight="false" outlineLevel="0" collapsed="false">
      <c r="U2511" s="0" t="str">
        <f aca="false">IF(C2511="","",IF(COUNTIF(Campaigns!$A$7:$A$300,C2511)&gt;0,"✓",IF(N(K2511)=0,"– no spend","⚠ add to Campaigns tab")))</f>
        <v/>
      </c>
      <c r="V2511" s="83" t="str">
        <f aca="false">IF(K2511="","",K2511*IF(Settings!$B$22=Settings!$C$6,1,IF(Settings!$B$22="USD",1/INDEX(Settings!$B$29:$B$40,MONTH(A2511)),INDEX(Settings!$B$29:$B$40,MONTH(A2511)))))</f>
        <v/>
      </c>
    </row>
    <row r="2512" customFormat="false" ht="15" hidden="false" customHeight="false" outlineLevel="0" collapsed="false">
      <c r="U2512" s="0" t="str">
        <f aca="false">IF(C2512="","",IF(COUNTIF(Campaigns!$A$7:$A$300,C2512)&gt;0,"✓",IF(N(K2512)=0,"– no spend","⚠ add to Campaigns tab")))</f>
        <v/>
      </c>
      <c r="V2512" s="83" t="str">
        <f aca="false">IF(K2512="","",K2512*IF(Settings!$B$22=Settings!$C$6,1,IF(Settings!$B$22="USD",1/INDEX(Settings!$B$29:$B$40,MONTH(A2512)),INDEX(Settings!$B$29:$B$40,MONTH(A2512)))))</f>
        <v/>
      </c>
    </row>
    <row r="2513" customFormat="false" ht="15" hidden="false" customHeight="false" outlineLevel="0" collapsed="false">
      <c r="U2513" s="0" t="str">
        <f aca="false">IF(C2513="","",IF(COUNTIF(Campaigns!$A$7:$A$300,C2513)&gt;0,"✓",IF(N(K2513)=0,"– no spend","⚠ add to Campaigns tab")))</f>
        <v/>
      </c>
      <c r="V2513" s="83" t="str">
        <f aca="false">IF(K2513="","",K2513*IF(Settings!$B$22=Settings!$C$6,1,IF(Settings!$B$22="USD",1/INDEX(Settings!$B$29:$B$40,MONTH(A2513)),INDEX(Settings!$B$29:$B$40,MONTH(A2513)))))</f>
        <v/>
      </c>
    </row>
    <row r="2514" customFormat="false" ht="15" hidden="false" customHeight="false" outlineLevel="0" collapsed="false">
      <c r="U2514" s="0" t="str">
        <f aca="false">IF(C2514="","",IF(COUNTIF(Campaigns!$A$7:$A$300,C2514)&gt;0,"✓",IF(N(K2514)=0,"– no spend","⚠ add to Campaigns tab")))</f>
        <v/>
      </c>
      <c r="V2514" s="83" t="str">
        <f aca="false">IF(K2514="","",K2514*IF(Settings!$B$22=Settings!$C$6,1,IF(Settings!$B$22="USD",1/INDEX(Settings!$B$29:$B$40,MONTH(A2514)),INDEX(Settings!$B$29:$B$40,MONTH(A2514)))))</f>
        <v/>
      </c>
    </row>
    <row r="2515" customFormat="false" ht="15" hidden="false" customHeight="false" outlineLevel="0" collapsed="false">
      <c r="U2515" s="0" t="str">
        <f aca="false">IF(C2515="","",IF(COUNTIF(Campaigns!$A$7:$A$300,C2515)&gt;0,"✓",IF(N(K2515)=0,"– no spend","⚠ add to Campaigns tab")))</f>
        <v/>
      </c>
      <c r="V2515" s="83" t="str">
        <f aca="false">IF(K2515="","",K2515*IF(Settings!$B$22=Settings!$C$6,1,IF(Settings!$B$22="USD",1/INDEX(Settings!$B$29:$B$40,MONTH(A2515)),INDEX(Settings!$B$29:$B$40,MONTH(A2515)))))</f>
        <v/>
      </c>
    </row>
    <row r="2516" customFormat="false" ht="15" hidden="false" customHeight="false" outlineLevel="0" collapsed="false">
      <c r="U2516" s="0" t="str">
        <f aca="false">IF(C2516="","",IF(COUNTIF(Campaigns!$A$7:$A$300,C2516)&gt;0,"✓",IF(N(K2516)=0,"– no spend","⚠ add to Campaigns tab")))</f>
        <v/>
      </c>
      <c r="V2516" s="83" t="str">
        <f aca="false">IF(K2516="","",K2516*IF(Settings!$B$22=Settings!$C$6,1,IF(Settings!$B$22="USD",1/INDEX(Settings!$B$29:$B$40,MONTH(A2516)),INDEX(Settings!$B$29:$B$40,MONTH(A2516)))))</f>
        <v/>
      </c>
    </row>
    <row r="2517" customFormat="false" ht="15" hidden="false" customHeight="false" outlineLevel="0" collapsed="false">
      <c r="U2517" s="0" t="str">
        <f aca="false">IF(C2517="","",IF(COUNTIF(Campaigns!$A$7:$A$300,C2517)&gt;0,"✓",IF(N(K2517)=0,"– no spend","⚠ add to Campaigns tab")))</f>
        <v/>
      </c>
      <c r="V2517" s="83" t="str">
        <f aca="false">IF(K2517="","",K2517*IF(Settings!$B$22=Settings!$C$6,1,IF(Settings!$B$22="USD",1/INDEX(Settings!$B$29:$B$40,MONTH(A2517)),INDEX(Settings!$B$29:$B$40,MONTH(A2517)))))</f>
        <v/>
      </c>
    </row>
    <row r="2518" customFormat="false" ht="15" hidden="false" customHeight="false" outlineLevel="0" collapsed="false">
      <c r="U2518" s="0" t="str">
        <f aca="false">IF(C2518="","",IF(COUNTIF(Campaigns!$A$7:$A$300,C2518)&gt;0,"✓",IF(N(K2518)=0,"– no spend","⚠ add to Campaigns tab")))</f>
        <v/>
      </c>
      <c r="V2518" s="83" t="str">
        <f aca="false">IF(K2518="","",K2518*IF(Settings!$B$22=Settings!$C$6,1,IF(Settings!$B$22="USD",1/INDEX(Settings!$B$29:$B$40,MONTH(A2518)),INDEX(Settings!$B$29:$B$40,MONTH(A2518)))))</f>
        <v/>
      </c>
    </row>
    <row r="2519" customFormat="false" ht="15" hidden="false" customHeight="false" outlineLevel="0" collapsed="false">
      <c r="U2519" s="0" t="str">
        <f aca="false">IF(C2519="","",IF(COUNTIF(Campaigns!$A$7:$A$300,C2519)&gt;0,"✓",IF(N(K2519)=0,"– no spend","⚠ add to Campaigns tab")))</f>
        <v/>
      </c>
      <c r="V2519" s="83" t="str">
        <f aca="false">IF(K2519="","",K2519*IF(Settings!$B$22=Settings!$C$6,1,IF(Settings!$B$22="USD",1/INDEX(Settings!$B$29:$B$40,MONTH(A2519)),INDEX(Settings!$B$29:$B$40,MONTH(A2519)))))</f>
        <v/>
      </c>
    </row>
    <row r="2520" customFormat="false" ht="15" hidden="false" customHeight="false" outlineLevel="0" collapsed="false">
      <c r="U2520" s="0" t="str">
        <f aca="false">IF(C2520="","",IF(COUNTIF(Campaigns!$A$7:$A$300,C2520)&gt;0,"✓",IF(N(K2520)=0,"– no spend","⚠ add to Campaigns tab")))</f>
        <v/>
      </c>
      <c r="V2520" s="83" t="str">
        <f aca="false">IF(K2520="","",K2520*IF(Settings!$B$22=Settings!$C$6,1,IF(Settings!$B$22="USD",1/INDEX(Settings!$B$29:$B$40,MONTH(A2520)),INDEX(Settings!$B$29:$B$40,MONTH(A2520)))))</f>
        <v/>
      </c>
    </row>
    <row r="2521" customFormat="false" ht="15" hidden="false" customHeight="false" outlineLevel="0" collapsed="false">
      <c r="U2521" s="0" t="str">
        <f aca="false">IF(C2521="","",IF(COUNTIF(Campaigns!$A$7:$A$300,C2521)&gt;0,"✓",IF(N(K2521)=0,"– no spend","⚠ add to Campaigns tab")))</f>
        <v/>
      </c>
      <c r="V2521" s="83" t="str">
        <f aca="false">IF(K2521="","",K2521*IF(Settings!$B$22=Settings!$C$6,1,IF(Settings!$B$22="USD",1/INDEX(Settings!$B$29:$B$40,MONTH(A2521)),INDEX(Settings!$B$29:$B$40,MONTH(A2521)))))</f>
        <v/>
      </c>
    </row>
    <row r="2522" customFormat="false" ht="15" hidden="false" customHeight="false" outlineLevel="0" collapsed="false">
      <c r="U2522" s="0" t="str">
        <f aca="false">IF(C2522="","",IF(COUNTIF(Campaigns!$A$7:$A$300,C2522)&gt;0,"✓",IF(N(K2522)=0,"– no spend","⚠ add to Campaigns tab")))</f>
        <v/>
      </c>
      <c r="V2522" s="83" t="str">
        <f aca="false">IF(K2522="","",K2522*IF(Settings!$B$22=Settings!$C$6,1,IF(Settings!$B$22="USD",1/INDEX(Settings!$B$29:$B$40,MONTH(A2522)),INDEX(Settings!$B$29:$B$40,MONTH(A2522)))))</f>
        <v/>
      </c>
    </row>
    <row r="2523" customFormat="false" ht="15" hidden="false" customHeight="false" outlineLevel="0" collapsed="false">
      <c r="U2523" s="0" t="str">
        <f aca="false">IF(C2523="","",IF(COUNTIF(Campaigns!$A$7:$A$300,C2523)&gt;0,"✓",IF(N(K2523)=0,"– no spend","⚠ add to Campaigns tab")))</f>
        <v/>
      </c>
      <c r="V2523" s="83" t="str">
        <f aca="false">IF(K2523="","",K2523*IF(Settings!$B$22=Settings!$C$6,1,IF(Settings!$B$22="USD",1/INDEX(Settings!$B$29:$B$40,MONTH(A2523)),INDEX(Settings!$B$29:$B$40,MONTH(A2523)))))</f>
        <v/>
      </c>
    </row>
    <row r="2524" customFormat="false" ht="15" hidden="false" customHeight="false" outlineLevel="0" collapsed="false">
      <c r="U2524" s="0" t="str">
        <f aca="false">IF(C2524="","",IF(COUNTIF(Campaigns!$A$7:$A$300,C2524)&gt;0,"✓",IF(N(K2524)=0,"– no spend","⚠ add to Campaigns tab")))</f>
        <v/>
      </c>
      <c r="V2524" s="83" t="str">
        <f aca="false">IF(K2524="","",K2524*IF(Settings!$B$22=Settings!$C$6,1,IF(Settings!$B$22="USD",1/INDEX(Settings!$B$29:$B$40,MONTH(A2524)),INDEX(Settings!$B$29:$B$40,MONTH(A2524)))))</f>
        <v/>
      </c>
    </row>
    <row r="2525" customFormat="false" ht="15" hidden="false" customHeight="false" outlineLevel="0" collapsed="false">
      <c r="U2525" s="0" t="str">
        <f aca="false">IF(C2525="","",IF(COUNTIF(Campaigns!$A$7:$A$300,C2525)&gt;0,"✓",IF(N(K2525)=0,"– no spend","⚠ add to Campaigns tab")))</f>
        <v/>
      </c>
      <c r="V2525" s="83" t="str">
        <f aca="false">IF(K2525="","",K2525*IF(Settings!$B$22=Settings!$C$6,1,IF(Settings!$B$22="USD",1/INDEX(Settings!$B$29:$B$40,MONTH(A2525)),INDEX(Settings!$B$29:$B$40,MONTH(A2525)))))</f>
        <v/>
      </c>
    </row>
    <row r="2526" customFormat="false" ht="15" hidden="false" customHeight="false" outlineLevel="0" collapsed="false">
      <c r="U2526" s="0" t="str">
        <f aca="false">IF(C2526="","",IF(COUNTIF(Campaigns!$A$7:$A$300,C2526)&gt;0,"✓",IF(N(K2526)=0,"– no spend","⚠ add to Campaigns tab")))</f>
        <v/>
      </c>
      <c r="V2526" s="83" t="str">
        <f aca="false">IF(K2526="","",K2526*IF(Settings!$B$22=Settings!$C$6,1,IF(Settings!$B$22="USD",1/INDEX(Settings!$B$29:$B$40,MONTH(A2526)),INDEX(Settings!$B$29:$B$40,MONTH(A2526)))))</f>
        <v/>
      </c>
    </row>
    <row r="2527" customFormat="false" ht="15" hidden="false" customHeight="false" outlineLevel="0" collapsed="false">
      <c r="U2527" s="0" t="str">
        <f aca="false">IF(C2527="","",IF(COUNTIF(Campaigns!$A$7:$A$300,C2527)&gt;0,"✓",IF(N(K2527)=0,"– no spend","⚠ add to Campaigns tab")))</f>
        <v/>
      </c>
      <c r="V2527" s="83" t="str">
        <f aca="false">IF(K2527="","",K2527*IF(Settings!$B$22=Settings!$C$6,1,IF(Settings!$B$22="USD",1/INDEX(Settings!$B$29:$B$40,MONTH(A2527)),INDEX(Settings!$B$29:$B$40,MONTH(A2527)))))</f>
        <v/>
      </c>
    </row>
    <row r="2528" customFormat="false" ht="15" hidden="false" customHeight="false" outlineLevel="0" collapsed="false">
      <c r="U2528" s="0" t="str">
        <f aca="false">IF(C2528="","",IF(COUNTIF(Campaigns!$A$7:$A$300,C2528)&gt;0,"✓",IF(N(K2528)=0,"– no spend","⚠ add to Campaigns tab")))</f>
        <v/>
      </c>
      <c r="V2528" s="83" t="str">
        <f aca="false">IF(K2528="","",K2528*IF(Settings!$B$22=Settings!$C$6,1,IF(Settings!$B$22="USD",1/INDEX(Settings!$B$29:$B$40,MONTH(A2528)),INDEX(Settings!$B$29:$B$40,MONTH(A2528)))))</f>
        <v/>
      </c>
    </row>
    <row r="2529" customFormat="false" ht="15" hidden="false" customHeight="false" outlineLevel="0" collapsed="false">
      <c r="U2529" s="0" t="str">
        <f aca="false">IF(C2529="","",IF(COUNTIF(Campaigns!$A$7:$A$300,C2529)&gt;0,"✓",IF(N(K2529)=0,"– no spend","⚠ add to Campaigns tab")))</f>
        <v/>
      </c>
      <c r="V2529" s="83" t="str">
        <f aca="false">IF(K2529="","",K2529*IF(Settings!$B$22=Settings!$C$6,1,IF(Settings!$B$22="USD",1/INDEX(Settings!$B$29:$B$40,MONTH(A2529)),INDEX(Settings!$B$29:$B$40,MONTH(A2529)))))</f>
        <v/>
      </c>
    </row>
    <row r="2530" customFormat="false" ht="15" hidden="false" customHeight="false" outlineLevel="0" collapsed="false">
      <c r="U2530" s="0" t="str">
        <f aca="false">IF(C2530="","",IF(COUNTIF(Campaigns!$A$7:$A$300,C2530)&gt;0,"✓",IF(N(K2530)=0,"– no spend","⚠ add to Campaigns tab")))</f>
        <v/>
      </c>
      <c r="V2530" s="83" t="str">
        <f aca="false">IF(K2530="","",K2530*IF(Settings!$B$22=Settings!$C$6,1,IF(Settings!$B$22="USD",1/INDEX(Settings!$B$29:$B$40,MONTH(A2530)),INDEX(Settings!$B$29:$B$40,MONTH(A2530)))))</f>
        <v/>
      </c>
    </row>
    <row r="2531" customFormat="false" ht="15" hidden="false" customHeight="false" outlineLevel="0" collapsed="false">
      <c r="U2531" s="0" t="str">
        <f aca="false">IF(C2531="","",IF(COUNTIF(Campaigns!$A$7:$A$300,C2531)&gt;0,"✓",IF(N(K2531)=0,"– no spend","⚠ add to Campaigns tab")))</f>
        <v/>
      </c>
      <c r="V2531" s="83" t="str">
        <f aca="false">IF(K2531="","",K2531*IF(Settings!$B$22=Settings!$C$6,1,IF(Settings!$B$22="USD",1/INDEX(Settings!$B$29:$B$40,MONTH(A2531)),INDEX(Settings!$B$29:$B$40,MONTH(A2531)))))</f>
        <v/>
      </c>
    </row>
    <row r="2532" customFormat="false" ht="15" hidden="false" customHeight="false" outlineLevel="0" collapsed="false">
      <c r="U2532" s="0" t="str">
        <f aca="false">IF(C2532="","",IF(COUNTIF(Campaigns!$A$7:$A$300,C2532)&gt;0,"✓",IF(N(K2532)=0,"– no spend","⚠ add to Campaigns tab")))</f>
        <v/>
      </c>
      <c r="V2532" s="83" t="str">
        <f aca="false">IF(K2532="","",K2532*IF(Settings!$B$22=Settings!$C$6,1,IF(Settings!$B$22="USD",1/INDEX(Settings!$B$29:$B$40,MONTH(A2532)),INDEX(Settings!$B$29:$B$40,MONTH(A2532)))))</f>
        <v/>
      </c>
    </row>
    <row r="2533" customFormat="false" ht="15" hidden="false" customHeight="false" outlineLevel="0" collapsed="false">
      <c r="U2533" s="0" t="str">
        <f aca="false">IF(C2533="","",IF(COUNTIF(Campaigns!$A$7:$A$300,C2533)&gt;0,"✓",IF(N(K2533)=0,"– no spend","⚠ add to Campaigns tab")))</f>
        <v/>
      </c>
      <c r="V2533" s="83" t="str">
        <f aca="false">IF(K2533="","",K2533*IF(Settings!$B$22=Settings!$C$6,1,IF(Settings!$B$22="USD",1/INDEX(Settings!$B$29:$B$40,MONTH(A2533)),INDEX(Settings!$B$29:$B$40,MONTH(A2533)))))</f>
        <v/>
      </c>
    </row>
    <row r="2534" customFormat="false" ht="15" hidden="false" customHeight="false" outlineLevel="0" collapsed="false">
      <c r="U2534" s="0" t="str">
        <f aca="false">IF(C2534="","",IF(COUNTIF(Campaigns!$A$7:$A$300,C2534)&gt;0,"✓",IF(N(K2534)=0,"– no spend","⚠ add to Campaigns tab")))</f>
        <v/>
      </c>
      <c r="V2534" s="83" t="str">
        <f aca="false">IF(K2534="","",K2534*IF(Settings!$B$22=Settings!$C$6,1,IF(Settings!$B$22="USD",1/INDEX(Settings!$B$29:$B$40,MONTH(A2534)),INDEX(Settings!$B$29:$B$40,MONTH(A2534)))))</f>
        <v/>
      </c>
    </row>
    <row r="2535" customFormat="false" ht="15" hidden="false" customHeight="false" outlineLevel="0" collapsed="false">
      <c r="U2535" s="0" t="str">
        <f aca="false">IF(C2535="","",IF(COUNTIF(Campaigns!$A$7:$A$300,C2535)&gt;0,"✓",IF(N(K2535)=0,"– no spend","⚠ add to Campaigns tab")))</f>
        <v/>
      </c>
      <c r="V2535" s="83" t="str">
        <f aca="false">IF(K2535="","",K2535*IF(Settings!$B$22=Settings!$C$6,1,IF(Settings!$B$22="USD",1/INDEX(Settings!$B$29:$B$40,MONTH(A2535)),INDEX(Settings!$B$29:$B$40,MONTH(A2535)))))</f>
        <v/>
      </c>
    </row>
    <row r="2536" customFormat="false" ht="15" hidden="false" customHeight="false" outlineLevel="0" collapsed="false">
      <c r="U2536" s="0" t="str">
        <f aca="false">IF(C2536="","",IF(COUNTIF(Campaigns!$A$7:$A$300,C2536)&gt;0,"✓",IF(N(K2536)=0,"– no spend","⚠ add to Campaigns tab")))</f>
        <v/>
      </c>
      <c r="V2536" s="83" t="str">
        <f aca="false">IF(K2536="","",K2536*IF(Settings!$B$22=Settings!$C$6,1,IF(Settings!$B$22="USD",1/INDEX(Settings!$B$29:$B$40,MONTH(A2536)),INDEX(Settings!$B$29:$B$40,MONTH(A2536)))))</f>
        <v/>
      </c>
    </row>
    <row r="2537" customFormat="false" ht="15" hidden="false" customHeight="false" outlineLevel="0" collapsed="false">
      <c r="U2537" s="0" t="str">
        <f aca="false">IF(C2537="","",IF(COUNTIF(Campaigns!$A$7:$A$300,C2537)&gt;0,"✓",IF(N(K2537)=0,"– no spend","⚠ add to Campaigns tab")))</f>
        <v/>
      </c>
      <c r="V2537" s="83" t="str">
        <f aca="false">IF(K2537="","",K2537*IF(Settings!$B$22=Settings!$C$6,1,IF(Settings!$B$22="USD",1/INDEX(Settings!$B$29:$B$40,MONTH(A2537)),INDEX(Settings!$B$29:$B$40,MONTH(A2537)))))</f>
        <v/>
      </c>
    </row>
    <row r="2538" customFormat="false" ht="15" hidden="false" customHeight="false" outlineLevel="0" collapsed="false">
      <c r="U2538" s="0" t="str">
        <f aca="false">IF(C2538="","",IF(COUNTIF(Campaigns!$A$7:$A$300,C2538)&gt;0,"✓",IF(N(K2538)=0,"– no spend","⚠ add to Campaigns tab")))</f>
        <v/>
      </c>
      <c r="V2538" s="83" t="str">
        <f aca="false">IF(K2538="","",K2538*IF(Settings!$B$22=Settings!$C$6,1,IF(Settings!$B$22="USD",1/INDEX(Settings!$B$29:$B$40,MONTH(A2538)),INDEX(Settings!$B$29:$B$40,MONTH(A2538)))))</f>
        <v/>
      </c>
    </row>
    <row r="2539" customFormat="false" ht="15" hidden="false" customHeight="false" outlineLevel="0" collapsed="false">
      <c r="U2539" s="0" t="str">
        <f aca="false">IF(C2539="","",IF(COUNTIF(Campaigns!$A$7:$A$300,C2539)&gt;0,"✓",IF(N(K2539)=0,"– no spend","⚠ add to Campaigns tab")))</f>
        <v/>
      </c>
      <c r="V2539" s="83" t="str">
        <f aca="false">IF(K2539="","",K2539*IF(Settings!$B$22=Settings!$C$6,1,IF(Settings!$B$22="USD",1/INDEX(Settings!$B$29:$B$40,MONTH(A2539)),INDEX(Settings!$B$29:$B$40,MONTH(A2539)))))</f>
        <v/>
      </c>
    </row>
    <row r="2540" customFormat="false" ht="15" hidden="false" customHeight="false" outlineLevel="0" collapsed="false">
      <c r="U2540" s="0" t="str">
        <f aca="false">IF(C2540="","",IF(COUNTIF(Campaigns!$A$7:$A$300,C2540)&gt;0,"✓",IF(N(K2540)=0,"– no spend","⚠ add to Campaigns tab")))</f>
        <v/>
      </c>
      <c r="V2540" s="83" t="str">
        <f aca="false">IF(K2540="","",K2540*IF(Settings!$B$22=Settings!$C$6,1,IF(Settings!$B$22="USD",1/INDEX(Settings!$B$29:$B$40,MONTH(A2540)),INDEX(Settings!$B$29:$B$40,MONTH(A2540)))))</f>
        <v/>
      </c>
    </row>
    <row r="2541" customFormat="false" ht="15" hidden="false" customHeight="false" outlineLevel="0" collapsed="false">
      <c r="U2541" s="0" t="str">
        <f aca="false">IF(C2541="","",IF(COUNTIF(Campaigns!$A$7:$A$300,C2541)&gt;0,"✓",IF(N(K2541)=0,"– no spend","⚠ add to Campaigns tab")))</f>
        <v/>
      </c>
      <c r="V2541" s="83" t="str">
        <f aca="false">IF(K2541="","",K2541*IF(Settings!$B$22=Settings!$C$6,1,IF(Settings!$B$22="USD",1/INDEX(Settings!$B$29:$B$40,MONTH(A2541)),INDEX(Settings!$B$29:$B$40,MONTH(A2541)))))</f>
        <v/>
      </c>
    </row>
    <row r="2542" customFormat="false" ht="15" hidden="false" customHeight="false" outlineLevel="0" collapsed="false">
      <c r="U2542" s="0" t="str">
        <f aca="false">IF(C2542="","",IF(COUNTIF(Campaigns!$A$7:$A$300,C2542)&gt;0,"✓",IF(N(K2542)=0,"– no spend","⚠ add to Campaigns tab")))</f>
        <v/>
      </c>
      <c r="V2542" s="83" t="str">
        <f aca="false">IF(K2542="","",K2542*IF(Settings!$B$22=Settings!$C$6,1,IF(Settings!$B$22="USD",1/INDEX(Settings!$B$29:$B$40,MONTH(A2542)),INDEX(Settings!$B$29:$B$40,MONTH(A2542)))))</f>
        <v/>
      </c>
    </row>
    <row r="2543" customFormat="false" ht="15" hidden="false" customHeight="false" outlineLevel="0" collapsed="false">
      <c r="U2543" s="0" t="str">
        <f aca="false">IF(C2543="","",IF(COUNTIF(Campaigns!$A$7:$A$300,C2543)&gt;0,"✓",IF(N(K2543)=0,"– no spend","⚠ add to Campaigns tab")))</f>
        <v/>
      </c>
      <c r="V2543" s="83" t="str">
        <f aca="false">IF(K2543="","",K2543*IF(Settings!$B$22=Settings!$C$6,1,IF(Settings!$B$22="USD",1/INDEX(Settings!$B$29:$B$40,MONTH(A2543)),INDEX(Settings!$B$29:$B$40,MONTH(A2543)))))</f>
        <v/>
      </c>
    </row>
    <row r="2544" customFormat="false" ht="15" hidden="false" customHeight="false" outlineLevel="0" collapsed="false">
      <c r="U2544" s="0" t="str">
        <f aca="false">IF(C2544="","",IF(COUNTIF(Campaigns!$A$7:$A$300,C2544)&gt;0,"✓",IF(N(K2544)=0,"– no spend","⚠ add to Campaigns tab")))</f>
        <v/>
      </c>
      <c r="V2544" s="83" t="str">
        <f aca="false">IF(K2544="","",K2544*IF(Settings!$B$22=Settings!$C$6,1,IF(Settings!$B$22="USD",1/INDEX(Settings!$B$29:$B$40,MONTH(A2544)),INDEX(Settings!$B$29:$B$40,MONTH(A2544)))))</f>
        <v/>
      </c>
    </row>
    <row r="2545" customFormat="false" ht="15" hidden="false" customHeight="false" outlineLevel="0" collapsed="false">
      <c r="U2545" s="0" t="str">
        <f aca="false">IF(C2545="","",IF(COUNTIF(Campaigns!$A$7:$A$300,C2545)&gt;0,"✓",IF(N(K2545)=0,"– no spend","⚠ add to Campaigns tab")))</f>
        <v/>
      </c>
      <c r="V2545" s="83" t="str">
        <f aca="false">IF(K2545="","",K2545*IF(Settings!$B$22=Settings!$C$6,1,IF(Settings!$B$22="USD",1/INDEX(Settings!$B$29:$B$40,MONTH(A2545)),INDEX(Settings!$B$29:$B$40,MONTH(A2545)))))</f>
        <v/>
      </c>
    </row>
    <row r="2546" customFormat="false" ht="15" hidden="false" customHeight="false" outlineLevel="0" collapsed="false">
      <c r="U2546" s="0" t="str">
        <f aca="false">IF(C2546="","",IF(COUNTIF(Campaigns!$A$7:$A$300,C2546)&gt;0,"✓",IF(N(K2546)=0,"– no spend","⚠ add to Campaigns tab")))</f>
        <v/>
      </c>
      <c r="V2546" s="83" t="str">
        <f aca="false">IF(K2546="","",K2546*IF(Settings!$B$22=Settings!$C$6,1,IF(Settings!$B$22="USD",1/INDEX(Settings!$B$29:$B$40,MONTH(A2546)),INDEX(Settings!$B$29:$B$40,MONTH(A2546)))))</f>
        <v/>
      </c>
    </row>
    <row r="2547" customFormat="false" ht="15" hidden="false" customHeight="false" outlineLevel="0" collapsed="false">
      <c r="U2547" s="0" t="str">
        <f aca="false">IF(C2547="","",IF(COUNTIF(Campaigns!$A$7:$A$300,C2547)&gt;0,"✓",IF(N(K2547)=0,"– no spend","⚠ add to Campaigns tab")))</f>
        <v/>
      </c>
      <c r="V2547" s="83" t="str">
        <f aca="false">IF(K2547="","",K2547*IF(Settings!$B$22=Settings!$C$6,1,IF(Settings!$B$22="USD",1/INDEX(Settings!$B$29:$B$40,MONTH(A2547)),INDEX(Settings!$B$29:$B$40,MONTH(A2547)))))</f>
        <v/>
      </c>
    </row>
    <row r="2548" customFormat="false" ht="15" hidden="false" customHeight="false" outlineLevel="0" collapsed="false">
      <c r="U2548" s="0" t="str">
        <f aca="false">IF(C2548="","",IF(COUNTIF(Campaigns!$A$7:$A$300,C2548)&gt;0,"✓",IF(N(K2548)=0,"– no spend","⚠ add to Campaigns tab")))</f>
        <v/>
      </c>
      <c r="V2548" s="83" t="str">
        <f aca="false">IF(K2548="","",K2548*IF(Settings!$B$22=Settings!$C$6,1,IF(Settings!$B$22="USD",1/INDEX(Settings!$B$29:$B$40,MONTH(A2548)),INDEX(Settings!$B$29:$B$40,MONTH(A2548)))))</f>
        <v/>
      </c>
    </row>
    <row r="2549" customFormat="false" ht="15" hidden="false" customHeight="false" outlineLevel="0" collapsed="false">
      <c r="U2549" s="0" t="str">
        <f aca="false">IF(C2549="","",IF(COUNTIF(Campaigns!$A$7:$A$300,C2549)&gt;0,"✓",IF(N(K2549)=0,"– no spend","⚠ add to Campaigns tab")))</f>
        <v/>
      </c>
      <c r="V2549" s="83" t="str">
        <f aca="false">IF(K2549="","",K2549*IF(Settings!$B$22=Settings!$C$6,1,IF(Settings!$B$22="USD",1/INDEX(Settings!$B$29:$B$40,MONTH(A2549)),INDEX(Settings!$B$29:$B$40,MONTH(A2549)))))</f>
        <v/>
      </c>
    </row>
    <row r="2550" customFormat="false" ht="15" hidden="false" customHeight="false" outlineLevel="0" collapsed="false">
      <c r="U2550" s="0" t="str">
        <f aca="false">IF(C2550="","",IF(COUNTIF(Campaigns!$A$7:$A$300,C2550)&gt;0,"✓",IF(N(K2550)=0,"– no spend","⚠ add to Campaigns tab")))</f>
        <v/>
      </c>
      <c r="V2550" s="83" t="str">
        <f aca="false">IF(K2550="","",K2550*IF(Settings!$B$22=Settings!$C$6,1,IF(Settings!$B$22="USD",1/INDEX(Settings!$B$29:$B$40,MONTH(A2550)),INDEX(Settings!$B$29:$B$40,MONTH(A2550)))))</f>
        <v/>
      </c>
    </row>
    <row r="2551" customFormat="false" ht="15" hidden="false" customHeight="false" outlineLevel="0" collapsed="false">
      <c r="U2551" s="0" t="str">
        <f aca="false">IF(C2551="","",IF(COUNTIF(Campaigns!$A$7:$A$300,C2551)&gt;0,"✓",IF(N(K2551)=0,"– no spend","⚠ add to Campaigns tab")))</f>
        <v/>
      </c>
      <c r="V2551" s="83" t="str">
        <f aca="false">IF(K2551="","",K2551*IF(Settings!$B$22=Settings!$C$6,1,IF(Settings!$B$22="USD",1/INDEX(Settings!$B$29:$B$40,MONTH(A2551)),INDEX(Settings!$B$29:$B$40,MONTH(A2551)))))</f>
        <v/>
      </c>
    </row>
    <row r="2552" customFormat="false" ht="15" hidden="false" customHeight="false" outlineLevel="0" collapsed="false">
      <c r="U2552" s="0" t="str">
        <f aca="false">IF(C2552="","",IF(COUNTIF(Campaigns!$A$7:$A$300,C2552)&gt;0,"✓",IF(N(K2552)=0,"– no spend","⚠ add to Campaigns tab")))</f>
        <v/>
      </c>
      <c r="V2552" s="83" t="str">
        <f aca="false">IF(K2552="","",K2552*IF(Settings!$B$22=Settings!$C$6,1,IF(Settings!$B$22="USD",1/INDEX(Settings!$B$29:$B$40,MONTH(A2552)),INDEX(Settings!$B$29:$B$40,MONTH(A2552)))))</f>
        <v/>
      </c>
    </row>
    <row r="2553" customFormat="false" ht="15" hidden="false" customHeight="false" outlineLevel="0" collapsed="false">
      <c r="U2553" s="0" t="str">
        <f aca="false">IF(C2553="","",IF(COUNTIF(Campaigns!$A$7:$A$300,C2553)&gt;0,"✓",IF(N(K2553)=0,"– no spend","⚠ add to Campaigns tab")))</f>
        <v/>
      </c>
      <c r="V2553" s="83" t="str">
        <f aca="false">IF(K2553="","",K2553*IF(Settings!$B$22=Settings!$C$6,1,IF(Settings!$B$22="USD",1/INDEX(Settings!$B$29:$B$40,MONTH(A2553)),INDEX(Settings!$B$29:$B$40,MONTH(A2553)))))</f>
        <v/>
      </c>
    </row>
    <row r="2554" customFormat="false" ht="15" hidden="false" customHeight="false" outlineLevel="0" collapsed="false">
      <c r="U2554" s="0" t="str">
        <f aca="false">IF(C2554="","",IF(COUNTIF(Campaigns!$A$7:$A$300,C2554)&gt;0,"✓",IF(N(K2554)=0,"– no spend","⚠ add to Campaigns tab")))</f>
        <v/>
      </c>
      <c r="V2554" s="83" t="str">
        <f aca="false">IF(K2554="","",K2554*IF(Settings!$B$22=Settings!$C$6,1,IF(Settings!$B$22="USD",1/INDEX(Settings!$B$29:$B$40,MONTH(A2554)),INDEX(Settings!$B$29:$B$40,MONTH(A2554)))))</f>
        <v/>
      </c>
    </row>
    <row r="2555" customFormat="false" ht="15" hidden="false" customHeight="false" outlineLevel="0" collapsed="false">
      <c r="U2555" s="0" t="str">
        <f aca="false">IF(C2555="","",IF(COUNTIF(Campaigns!$A$7:$A$300,C2555)&gt;0,"✓",IF(N(K2555)=0,"– no spend","⚠ add to Campaigns tab")))</f>
        <v/>
      </c>
      <c r="V2555" s="83" t="str">
        <f aca="false">IF(K2555="","",K2555*IF(Settings!$B$22=Settings!$C$6,1,IF(Settings!$B$22="USD",1/INDEX(Settings!$B$29:$B$40,MONTH(A2555)),INDEX(Settings!$B$29:$B$40,MONTH(A2555)))))</f>
        <v/>
      </c>
    </row>
    <row r="2556" customFormat="false" ht="15" hidden="false" customHeight="false" outlineLevel="0" collapsed="false">
      <c r="U2556" s="0" t="str">
        <f aca="false">IF(C2556="","",IF(COUNTIF(Campaigns!$A$7:$A$300,C2556)&gt;0,"✓",IF(N(K2556)=0,"– no spend","⚠ add to Campaigns tab")))</f>
        <v/>
      </c>
      <c r="V2556" s="83" t="str">
        <f aca="false">IF(K2556="","",K2556*IF(Settings!$B$22=Settings!$C$6,1,IF(Settings!$B$22="USD",1/INDEX(Settings!$B$29:$B$40,MONTH(A2556)),INDEX(Settings!$B$29:$B$40,MONTH(A2556)))))</f>
        <v/>
      </c>
    </row>
    <row r="2557" customFormat="false" ht="15" hidden="false" customHeight="false" outlineLevel="0" collapsed="false">
      <c r="U2557" s="0" t="str">
        <f aca="false">IF(C2557="","",IF(COUNTIF(Campaigns!$A$7:$A$300,C2557)&gt;0,"✓",IF(N(K2557)=0,"– no spend","⚠ add to Campaigns tab")))</f>
        <v/>
      </c>
      <c r="V2557" s="83" t="str">
        <f aca="false">IF(K2557="","",K2557*IF(Settings!$B$22=Settings!$C$6,1,IF(Settings!$B$22="USD",1/INDEX(Settings!$B$29:$B$40,MONTH(A2557)),INDEX(Settings!$B$29:$B$40,MONTH(A2557)))))</f>
        <v/>
      </c>
    </row>
    <row r="2558" customFormat="false" ht="15" hidden="false" customHeight="false" outlineLevel="0" collapsed="false">
      <c r="U2558" s="0" t="str">
        <f aca="false">IF(C2558="","",IF(COUNTIF(Campaigns!$A$7:$A$300,C2558)&gt;0,"✓",IF(N(K2558)=0,"– no spend","⚠ add to Campaigns tab")))</f>
        <v/>
      </c>
      <c r="V2558" s="83" t="str">
        <f aca="false">IF(K2558="","",K2558*IF(Settings!$B$22=Settings!$C$6,1,IF(Settings!$B$22="USD",1/INDEX(Settings!$B$29:$B$40,MONTH(A2558)),INDEX(Settings!$B$29:$B$40,MONTH(A2558)))))</f>
        <v/>
      </c>
    </row>
    <row r="2559" customFormat="false" ht="15" hidden="false" customHeight="false" outlineLevel="0" collapsed="false">
      <c r="U2559" s="0" t="str">
        <f aca="false">IF(C2559="","",IF(COUNTIF(Campaigns!$A$7:$A$300,C2559)&gt;0,"✓",IF(N(K2559)=0,"– no spend","⚠ add to Campaigns tab")))</f>
        <v/>
      </c>
      <c r="V2559" s="83" t="str">
        <f aca="false">IF(K2559="","",K2559*IF(Settings!$B$22=Settings!$C$6,1,IF(Settings!$B$22="USD",1/INDEX(Settings!$B$29:$B$40,MONTH(A2559)),INDEX(Settings!$B$29:$B$40,MONTH(A2559)))))</f>
        <v/>
      </c>
    </row>
    <row r="2560" customFormat="false" ht="15" hidden="false" customHeight="false" outlineLevel="0" collapsed="false">
      <c r="U2560" s="0" t="str">
        <f aca="false">IF(C2560="","",IF(COUNTIF(Campaigns!$A$7:$A$300,C2560)&gt;0,"✓",IF(N(K2560)=0,"– no spend","⚠ add to Campaigns tab")))</f>
        <v/>
      </c>
      <c r="V2560" s="83" t="str">
        <f aca="false">IF(K2560="","",K2560*IF(Settings!$B$22=Settings!$C$6,1,IF(Settings!$B$22="USD",1/INDEX(Settings!$B$29:$B$40,MONTH(A2560)),INDEX(Settings!$B$29:$B$40,MONTH(A2560)))))</f>
        <v/>
      </c>
    </row>
    <row r="2561" customFormat="false" ht="15" hidden="false" customHeight="false" outlineLevel="0" collapsed="false">
      <c r="U2561" s="0" t="str">
        <f aca="false">IF(C2561="","",IF(COUNTIF(Campaigns!$A$7:$A$300,C2561)&gt;0,"✓",IF(N(K2561)=0,"– no spend","⚠ add to Campaigns tab")))</f>
        <v/>
      </c>
      <c r="V2561" s="83" t="str">
        <f aca="false">IF(K2561="","",K2561*IF(Settings!$B$22=Settings!$C$6,1,IF(Settings!$B$22="USD",1/INDEX(Settings!$B$29:$B$40,MONTH(A2561)),INDEX(Settings!$B$29:$B$40,MONTH(A2561)))))</f>
        <v/>
      </c>
    </row>
    <row r="2562" customFormat="false" ht="15" hidden="false" customHeight="false" outlineLevel="0" collapsed="false">
      <c r="U2562" s="0" t="str">
        <f aca="false">IF(C2562="","",IF(COUNTIF(Campaigns!$A$7:$A$300,C2562)&gt;0,"✓",IF(N(K2562)=0,"– no spend","⚠ add to Campaigns tab")))</f>
        <v/>
      </c>
      <c r="V2562" s="83" t="str">
        <f aca="false">IF(K2562="","",K2562*IF(Settings!$B$22=Settings!$C$6,1,IF(Settings!$B$22="USD",1/INDEX(Settings!$B$29:$B$40,MONTH(A2562)),INDEX(Settings!$B$29:$B$40,MONTH(A2562)))))</f>
        <v/>
      </c>
    </row>
    <row r="2563" customFormat="false" ht="15" hidden="false" customHeight="false" outlineLevel="0" collapsed="false">
      <c r="U2563" s="0" t="str">
        <f aca="false">IF(C2563="","",IF(COUNTIF(Campaigns!$A$7:$A$300,C2563)&gt;0,"✓",IF(N(K2563)=0,"– no spend","⚠ add to Campaigns tab")))</f>
        <v/>
      </c>
      <c r="V2563" s="83" t="str">
        <f aca="false">IF(K2563="","",K2563*IF(Settings!$B$22=Settings!$C$6,1,IF(Settings!$B$22="USD",1/INDEX(Settings!$B$29:$B$40,MONTH(A2563)),INDEX(Settings!$B$29:$B$40,MONTH(A2563)))))</f>
        <v/>
      </c>
    </row>
    <row r="2564" customFormat="false" ht="15" hidden="false" customHeight="false" outlineLevel="0" collapsed="false">
      <c r="U2564" s="0" t="str">
        <f aca="false">IF(C2564="","",IF(COUNTIF(Campaigns!$A$7:$A$300,C2564)&gt;0,"✓",IF(N(K2564)=0,"– no spend","⚠ add to Campaigns tab")))</f>
        <v/>
      </c>
      <c r="V2564" s="83" t="str">
        <f aca="false">IF(K2564="","",K2564*IF(Settings!$B$22=Settings!$C$6,1,IF(Settings!$B$22="USD",1/INDEX(Settings!$B$29:$B$40,MONTH(A2564)),INDEX(Settings!$B$29:$B$40,MONTH(A2564)))))</f>
        <v/>
      </c>
    </row>
    <row r="2565" customFormat="false" ht="15" hidden="false" customHeight="false" outlineLevel="0" collapsed="false">
      <c r="U2565" s="0" t="str">
        <f aca="false">IF(C2565="","",IF(COUNTIF(Campaigns!$A$7:$A$300,C2565)&gt;0,"✓",IF(N(K2565)=0,"– no spend","⚠ add to Campaigns tab")))</f>
        <v/>
      </c>
      <c r="V2565" s="83" t="str">
        <f aca="false">IF(K2565="","",K2565*IF(Settings!$B$22=Settings!$C$6,1,IF(Settings!$B$22="USD",1/INDEX(Settings!$B$29:$B$40,MONTH(A2565)),INDEX(Settings!$B$29:$B$40,MONTH(A2565)))))</f>
        <v/>
      </c>
    </row>
    <row r="2566" customFormat="false" ht="15" hidden="false" customHeight="false" outlineLevel="0" collapsed="false">
      <c r="U2566" s="0" t="str">
        <f aca="false">IF(C2566="","",IF(COUNTIF(Campaigns!$A$7:$A$300,C2566)&gt;0,"✓",IF(N(K2566)=0,"– no spend","⚠ add to Campaigns tab")))</f>
        <v/>
      </c>
      <c r="V2566" s="83" t="str">
        <f aca="false">IF(K2566="","",K2566*IF(Settings!$B$22=Settings!$C$6,1,IF(Settings!$B$22="USD",1/INDEX(Settings!$B$29:$B$40,MONTH(A2566)),INDEX(Settings!$B$29:$B$40,MONTH(A2566)))))</f>
        <v/>
      </c>
    </row>
    <row r="2567" customFormat="false" ht="15" hidden="false" customHeight="false" outlineLevel="0" collapsed="false">
      <c r="U2567" s="0" t="str">
        <f aca="false">IF(C2567="","",IF(COUNTIF(Campaigns!$A$7:$A$300,C2567)&gt;0,"✓",IF(N(K2567)=0,"– no spend","⚠ add to Campaigns tab")))</f>
        <v/>
      </c>
      <c r="V2567" s="83" t="str">
        <f aca="false">IF(K2567="","",K2567*IF(Settings!$B$22=Settings!$C$6,1,IF(Settings!$B$22="USD",1/INDEX(Settings!$B$29:$B$40,MONTH(A2567)),INDEX(Settings!$B$29:$B$40,MONTH(A2567)))))</f>
        <v/>
      </c>
    </row>
    <row r="2568" customFormat="false" ht="15" hidden="false" customHeight="false" outlineLevel="0" collapsed="false">
      <c r="U2568" s="0" t="str">
        <f aca="false">IF(C2568="","",IF(COUNTIF(Campaigns!$A$7:$A$300,C2568)&gt;0,"✓",IF(N(K2568)=0,"– no spend","⚠ add to Campaigns tab")))</f>
        <v/>
      </c>
      <c r="V2568" s="83" t="str">
        <f aca="false">IF(K2568="","",K2568*IF(Settings!$B$22=Settings!$C$6,1,IF(Settings!$B$22="USD",1/INDEX(Settings!$B$29:$B$40,MONTH(A2568)),INDEX(Settings!$B$29:$B$40,MONTH(A2568)))))</f>
        <v/>
      </c>
    </row>
    <row r="2569" customFormat="false" ht="15" hidden="false" customHeight="false" outlineLevel="0" collapsed="false">
      <c r="U2569" s="0" t="str">
        <f aca="false">IF(C2569="","",IF(COUNTIF(Campaigns!$A$7:$A$300,C2569)&gt;0,"✓",IF(N(K2569)=0,"– no spend","⚠ add to Campaigns tab")))</f>
        <v/>
      </c>
      <c r="V2569" s="83" t="str">
        <f aca="false">IF(K2569="","",K2569*IF(Settings!$B$22=Settings!$C$6,1,IF(Settings!$B$22="USD",1/INDEX(Settings!$B$29:$B$40,MONTH(A2569)),INDEX(Settings!$B$29:$B$40,MONTH(A2569)))))</f>
        <v/>
      </c>
    </row>
    <row r="2570" customFormat="false" ht="15" hidden="false" customHeight="false" outlineLevel="0" collapsed="false">
      <c r="U2570" s="0" t="str">
        <f aca="false">IF(C2570="","",IF(COUNTIF(Campaigns!$A$7:$A$300,C2570)&gt;0,"✓",IF(N(K2570)=0,"– no spend","⚠ add to Campaigns tab")))</f>
        <v/>
      </c>
      <c r="V2570" s="83" t="str">
        <f aca="false">IF(K2570="","",K2570*IF(Settings!$B$22=Settings!$C$6,1,IF(Settings!$B$22="USD",1/INDEX(Settings!$B$29:$B$40,MONTH(A2570)),INDEX(Settings!$B$29:$B$40,MONTH(A2570)))))</f>
        <v/>
      </c>
    </row>
    <row r="2571" customFormat="false" ht="15" hidden="false" customHeight="false" outlineLevel="0" collapsed="false">
      <c r="U2571" s="0" t="str">
        <f aca="false">IF(C2571="","",IF(COUNTIF(Campaigns!$A$7:$A$300,C2571)&gt;0,"✓",IF(N(K2571)=0,"– no spend","⚠ add to Campaigns tab")))</f>
        <v/>
      </c>
      <c r="V2571" s="83" t="str">
        <f aca="false">IF(K2571="","",K2571*IF(Settings!$B$22=Settings!$C$6,1,IF(Settings!$B$22="USD",1/INDEX(Settings!$B$29:$B$40,MONTH(A2571)),INDEX(Settings!$B$29:$B$40,MONTH(A2571)))))</f>
        <v/>
      </c>
    </row>
    <row r="2572" customFormat="false" ht="15" hidden="false" customHeight="false" outlineLevel="0" collapsed="false">
      <c r="U2572" s="0" t="str">
        <f aca="false">IF(C2572="","",IF(COUNTIF(Campaigns!$A$7:$A$300,C2572)&gt;0,"✓",IF(N(K2572)=0,"– no spend","⚠ add to Campaigns tab")))</f>
        <v/>
      </c>
      <c r="V2572" s="83" t="str">
        <f aca="false">IF(K2572="","",K2572*IF(Settings!$B$22=Settings!$C$6,1,IF(Settings!$B$22="USD",1/INDEX(Settings!$B$29:$B$40,MONTH(A2572)),INDEX(Settings!$B$29:$B$40,MONTH(A2572)))))</f>
        <v/>
      </c>
    </row>
    <row r="2573" customFormat="false" ht="15" hidden="false" customHeight="false" outlineLevel="0" collapsed="false">
      <c r="U2573" s="0" t="str">
        <f aca="false">IF(C2573="","",IF(COUNTIF(Campaigns!$A$7:$A$300,C2573)&gt;0,"✓",IF(N(K2573)=0,"– no spend","⚠ add to Campaigns tab")))</f>
        <v/>
      </c>
      <c r="V2573" s="83" t="str">
        <f aca="false">IF(K2573="","",K2573*IF(Settings!$B$22=Settings!$C$6,1,IF(Settings!$B$22="USD",1/INDEX(Settings!$B$29:$B$40,MONTH(A2573)),INDEX(Settings!$B$29:$B$40,MONTH(A2573)))))</f>
        <v/>
      </c>
    </row>
    <row r="2574" customFormat="false" ht="15" hidden="false" customHeight="false" outlineLevel="0" collapsed="false">
      <c r="U2574" s="0" t="str">
        <f aca="false">IF(C2574="","",IF(COUNTIF(Campaigns!$A$7:$A$300,C2574)&gt;0,"✓",IF(N(K2574)=0,"– no spend","⚠ add to Campaigns tab")))</f>
        <v/>
      </c>
      <c r="V2574" s="83" t="str">
        <f aca="false">IF(K2574="","",K2574*IF(Settings!$B$22=Settings!$C$6,1,IF(Settings!$B$22="USD",1/INDEX(Settings!$B$29:$B$40,MONTH(A2574)),INDEX(Settings!$B$29:$B$40,MONTH(A2574)))))</f>
        <v/>
      </c>
    </row>
    <row r="2575" customFormat="false" ht="15" hidden="false" customHeight="false" outlineLevel="0" collapsed="false">
      <c r="U2575" s="0" t="str">
        <f aca="false">IF(C2575="","",IF(COUNTIF(Campaigns!$A$7:$A$300,C2575)&gt;0,"✓",IF(N(K2575)=0,"– no spend","⚠ add to Campaigns tab")))</f>
        <v/>
      </c>
      <c r="V2575" s="83" t="str">
        <f aca="false">IF(K2575="","",K2575*IF(Settings!$B$22=Settings!$C$6,1,IF(Settings!$B$22="USD",1/INDEX(Settings!$B$29:$B$40,MONTH(A2575)),INDEX(Settings!$B$29:$B$40,MONTH(A2575)))))</f>
        <v/>
      </c>
    </row>
    <row r="2576" customFormat="false" ht="15" hidden="false" customHeight="false" outlineLevel="0" collapsed="false">
      <c r="U2576" s="0" t="str">
        <f aca="false">IF(C2576="","",IF(COUNTIF(Campaigns!$A$7:$A$300,C2576)&gt;0,"✓",IF(N(K2576)=0,"– no spend","⚠ add to Campaigns tab")))</f>
        <v/>
      </c>
      <c r="V2576" s="83" t="str">
        <f aca="false">IF(K2576="","",K2576*IF(Settings!$B$22=Settings!$C$6,1,IF(Settings!$B$22="USD",1/INDEX(Settings!$B$29:$B$40,MONTH(A2576)),INDEX(Settings!$B$29:$B$40,MONTH(A2576)))))</f>
        <v/>
      </c>
    </row>
    <row r="2577" customFormat="false" ht="15" hidden="false" customHeight="false" outlineLevel="0" collapsed="false">
      <c r="U2577" s="0" t="str">
        <f aca="false">IF(C2577="","",IF(COUNTIF(Campaigns!$A$7:$A$300,C2577)&gt;0,"✓",IF(N(K2577)=0,"– no spend","⚠ add to Campaigns tab")))</f>
        <v/>
      </c>
      <c r="V2577" s="83" t="str">
        <f aca="false">IF(K2577="","",K2577*IF(Settings!$B$22=Settings!$C$6,1,IF(Settings!$B$22="USD",1/INDEX(Settings!$B$29:$B$40,MONTH(A2577)),INDEX(Settings!$B$29:$B$40,MONTH(A2577)))))</f>
        <v/>
      </c>
    </row>
    <row r="2578" customFormat="false" ht="15" hidden="false" customHeight="false" outlineLevel="0" collapsed="false">
      <c r="U2578" s="0" t="str">
        <f aca="false">IF(C2578="","",IF(COUNTIF(Campaigns!$A$7:$A$300,C2578)&gt;0,"✓",IF(N(K2578)=0,"– no spend","⚠ add to Campaigns tab")))</f>
        <v/>
      </c>
      <c r="V2578" s="83" t="str">
        <f aca="false">IF(K2578="","",K2578*IF(Settings!$B$22=Settings!$C$6,1,IF(Settings!$B$22="USD",1/INDEX(Settings!$B$29:$B$40,MONTH(A2578)),INDEX(Settings!$B$29:$B$40,MONTH(A2578)))))</f>
        <v/>
      </c>
    </row>
    <row r="2579" customFormat="false" ht="15" hidden="false" customHeight="false" outlineLevel="0" collapsed="false">
      <c r="U2579" s="0" t="str">
        <f aca="false">IF(C2579="","",IF(COUNTIF(Campaigns!$A$7:$A$300,C2579)&gt;0,"✓",IF(N(K2579)=0,"– no spend","⚠ add to Campaigns tab")))</f>
        <v/>
      </c>
      <c r="V2579" s="83" t="str">
        <f aca="false">IF(K2579="","",K2579*IF(Settings!$B$22=Settings!$C$6,1,IF(Settings!$B$22="USD",1/INDEX(Settings!$B$29:$B$40,MONTH(A2579)),INDEX(Settings!$B$29:$B$40,MONTH(A2579)))))</f>
        <v/>
      </c>
    </row>
    <row r="2580" customFormat="false" ht="15" hidden="false" customHeight="false" outlineLevel="0" collapsed="false">
      <c r="U2580" s="0" t="str">
        <f aca="false">IF(C2580="","",IF(COUNTIF(Campaigns!$A$7:$A$300,C2580)&gt;0,"✓",IF(N(K2580)=0,"– no spend","⚠ add to Campaigns tab")))</f>
        <v/>
      </c>
      <c r="V2580" s="83" t="str">
        <f aca="false">IF(K2580="","",K2580*IF(Settings!$B$22=Settings!$C$6,1,IF(Settings!$B$22="USD",1/INDEX(Settings!$B$29:$B$40,MONTH(A2580)),INDEX(Settings!$B$29:$B$40,MONTH(A2580)))))</f>
        <v/>
      </c>
    </row>
    <row r="2581" customFormat="false" ht="15" hidden="false" customHeight="false" outlineLevel="0" collapsed="false">
      <c r="U2581" s="0" t="str">
        <f aca="false">IF(C2581="","",IF(COUNTIF(Campaigns!$A$7:$A$300,C2581)&gt;0,"✓",IF(N(K2581)=0,"– no spend","⚠ add to Campaigns tab")))</f>
        <v/>
      </c>
      <c r="V2581" s="83" t="str">
        <f aca="false">IF(K2581="","",K2581*IF(Settings!$B$22=Settings!$C$6,1,IF(Settings!$B$22="USD",1/INDEX(Settings!$B$29:$B$40,MONTH(A2581)),INDEX(Settings!$B$29:$B$40,MONTH(A2581)))))</f>
        <v/>
      </c>
    </row>
    <row r="2582" customFormat="false" ht="15" hidden="false" customHeight="false" outlineLevel="0" collapsed="false">
      <c r="U2582" s="0" t="str">
        <f aca="false">IF(C2582="","",IF(COUNTIF(Campaigns!$A$7:$A$300,C2582)&gt;0,"✓",IF(N(K2582)=0,"– no spend","⚠ add to Campaigns tab")))</f>
        <v/>
      </c>
      <c r="V2582" s="83" t="str">
        <f aca="false">IF(K2582="","",K2582*IF(Settings!$B$22=Settings!$C$6,1,IF(Settings!$B$22="USD",1/INDEX(Settings!$B$29:$B$40,MONTH(A2582)),INDEX(Settings!$B$29:$B$40,MONTH(A2582)))))</f>
        <v/>
      </c>
    </row>
    <row r="2583" customFormat="false" ht="15" hidden="false" customHeight="false" outlineLevel="0" collapsed="false">
      <c r="U2583" s="0" t="str">
        <f aca="false">IF(C2583="","",IF(COUNTIF(Campaigns!$A$7:$A$300,C2583)&gt;0,"✓",IF(N(K2583)=0,"– no spend","⚠ add to Campaigns tab")))</f>
        <v/>
      </c>
      <c r="V2583" s="83" t="str">
        <f aca="false">IF(K2583="","",K2583*IF(Settings!$B$22=Settings!$C$6,1,IF(Settings!$B$22="USD",1/INDEX(Settings!$B$29:$B$40,MONTH(A2583)),INDEX(Settings!$B$29:$B$40,MONTH(A2583)))))</f>
        <v/>
      </c>
    </row>
    <row r="2584" customFormat="false" ht="15" hidden="false" customHeight="false" outlineLevel="0" collapsed="false">
      <c r="U2584" s="0" t="str">
        <f aca="false">IF(C2584="","",IF(COUNTIF(Campaigns!$A$7:$A$300,C2584)&gt;0,"✓",IF(N(K2584)=0,"– no spend","⚠ add to Campaigns tab")))</f>
        <v/>
      </c>
      <c r="V2584" s="83" t="str">
        <f aca="false">IF(K2584="","",K2584*IF(Settings!$B$22=Settings!$C$6,1,IF(Settings!$B$22="USD",1/INDEX(Settings!$B$29:$B$40,MONTH(A2584)),INDEX(Settings!$B$29:$B$40,MONTH(A2584)))))</f>
        <v/>
      </c>
    </row>
    <row r="2585" customFormat="false" ht="15" hidden="false" customHeight="false" outlineLevel="0" collapsed="false">
      <c r="U2585" s="0" t="str">
        <f aca="false">IF(C2585="","",IF(COUNTIF(Campaigns!$A$7:$A$300,C2585)&gt;0,"✓",IF(N(K2585)=0,"– no spend","⚠ add to Campaigns tab")))</f>
        <v/>
      </c>
      <c r="V2585" s="83" t="str">
        <f aca="false">IF(K2585="","",K2585*IF(Settings!$B$22=Settings!$C$6,1,IF(Settings!$B$22="USD",1/INDEX(Settings!$B$29:$B$40,MONTH(A2585)),INDEX(Settings!$B$29:$B$40,MONTH(A2585)))))</f>
        <v/>
      </c>
    </row>
    <row r="2586" customFormat="false" ht="15" hidden="false" customHeight="false" outlineLevel="0" collapsed="false">
      <c r="U2586" s="0" t="str">
        <f aca="false">IF(C2586="","",IF(COUNTIF(Campaigns!$A$7:$A$300,C2586)&gt;0,"✓",IF(N(K2586)=0,"– no spend","⚠ add to Campaigns tab")))</f>
        <v/>
      </c>
      <c r="V2586" s="83" t="str">
        <f aca="false">IF(K2586="","",K2586*IF(Settings!$B$22=Settings!$C$6,1,IF(Settings!$B$22="USD",1/INDEX(Settings!$B$29:$B$40,MONTH(A2586)),INDEX(Settings!$B$29:$B$40,MONTH(A2586)))))</f>
        <v/>
      </c>
    </row>
    <row r="2587" customFormat="false" ht="15" hidden="false" customHeight="false" outlineLevel="0" collapsed="false">
      <c r="U2587" s="0" t="str">
        <f aca="false">IF(C2587="","",IF(COUNTIF(Campaigns!$A$7:$A$300,C2587)&gt;0,"✓",IF(N(K2587)=0,"– no spend","⚠ add to Campaigns tab")))</f>
        <v/>
      </c>
      <c r="V2587" s="83" t="str">
        <f aca="false">IF(K2587="","",K2587*IF(Settings!$B$22=Settings!$C$6,1,IF(Settings!$B$22="USD",1/INDEX(Settings!$B$29:$B$40,MONTH(A2587)),INDEX(Settings!$B$29:$B$40,MONTH(A2587)))))</f>
        <v/>
      </c>
    </row>
    <row r="2588" customFormat="false" ht="15" hidden="false" customHeight="false" outlineLevel="0" collapsed="false">
      <c r="U2588" s="0" t="str">
        <f aca="false">IF(C2588="","",IF(COUNTIF(Campaigns!$A$7:$A$300,C2588)&gt;0,"✓",IF(N(K2588)=0,"– no spend","⚠ add to Campaigns tab")))</f>
        <v/>
      </c>
      <c r="V2588" s="83" t="str">
        <f aca="false">IF(K2588="","",K2588*IF(Settings!$B$22=Settings!$C$6,1,IF(Settings!$B$22="USD",1/INDEX(Settings!$B$29:$B$40,MONTH(A2588)),INDEX(Settings!$B$29:$B$40,MONTH(A2588)))))</f>
        <v/>
      </c>
    </row>
    <row r="2589" customFormat="false" ht="15" hidden="false" customHeight="false" outlineLevel="0" collapsed="false">
      <c r="U2589" s="0" t="str">
        <f aca="false">IF(C2589="","",IF(COUNTIF(Campaigns!$A$7:$A$300,C2589)&gt;0,"✓",IF(N(K2589)=0,"– no spend","⚠ add to Campaigns tab")))</f>
        <v/>
      </c>
      <c r="V2589" s="83" t="str">
        <f aca="false">IF(K2589="","",K2589*IF(Settings!$B$22=Settings!$C$6,1,IF(Settings!$B$22="USD",1/INDEX(Settings!$B$29:$B$40,MONTH(A2589)),INDEX(Settings!$B$29:$B$40,MONTH(A2589)))))</f>
        <v/>
      </c>
    </row>
    <row r="2590" customFormat="false" ht="15" hidden="false" customHeight="false" outlineLevel="0" collapsed="false">
      <c r="U2590" s="0" t="str">
        <f aca="false">IF(C2590="","",IF(COUNTIF(Campaigns!$A$7:$A$300,C2590)&gt;0,"✓",IF(N(K2590)=0,"– no spend","⚠ add to Campaigns tab")))</f>
        <v/>
      </c>
      <c r="V2590" s="83" t="str">
        <f aca="false">IF(K2590="","",K2590*IF(Settings!$B$22=Settings!$C$6,1,IF(Settings!$B$22="USD",1/INDEX(Settings!$B$29:$B$40,MONTH(A2590)),INDEX(Settings!$B$29:$B$40,MONTH(A2590)))))</f>
        <v/>
      </c>
    </row>
    <row r="2591" customFormat="false" ht="15" hidden="false" customHeight="false" outlineLevel="0" collapsed="false">
      <c r="U2591" s="0" t="str">
        <f aca="false">IF(C2591="","",IF(COUNTIF(Campaigns!$A$7:$A$300,C2591)&gt;0,"✓",IF(N(K2591)=0,"– no spend","⚠ add to Campaigns tab")))</f>
        <v/>
      </c>
      <c r="V2591" s="83" t="str">
        <f aca="false">IF(K2591="","",K2591*IF(Settings!$B$22=Settings!$C$6,1,IF(Settings!$B$22="USD",1/INDEX(Settings!$B$29:$B$40,MONTH(A2591)),INDEX(Settings!$B$29:$B$40,MONTH(A2591)))))</f>
        <v/>
      </c>
    </row>
    <row r="2592" customFormat="false" ht="15" hidden="false" customHeight="false" outlineLevel="0" collapsed="false">
      <c r="U2592" s="0" t="str">
        <f aca="false">IF(C2592="","",IF(COUNTIF(Campaigns!$A$7:$A$300,C2592)&gt;0,"✓",IF(N(K2592)=0,"– no spend","⚠ add to Campaigns tab")))</f>
        <v/>
      </c>
      <c r="V2592" s="83" t="str">
        <f aca="false">IF(K2592="","",K2592*IF(Settings!$B$22=Settings!$C$6,1,IF(Settings!$B$22="USD",1/INDEX(Settings!$B$29:$B$40,MONTH(A2592)),INDEX(Settings!$B$29:$B$40,MONTH(A2592)))))</f>
        <v/>
      </c>
    </row>
    <row r="2593" customFormat="false" ht="15" hidden="false" customHeight="false" outlineLevel="0" collapsed="false">
      <c r="U2593" s="0" t="str">
        <f aca="false">IF(C2593="","",IF(COUNTIF(Campaigns!$A$7:$A$300,C2593)&gt;0,"✓",IF(N(K2593)=0,"– no spend","⚠ add to Campaigns tab")))</f>
        <v/>
      </c>
      <c r="V2593" s="83" t="str">
        <f aca="false">IF(K2593="","",K2593*IF(Settings!$B$22=Settings!$C$6,1,IF(Settings!$B$22="USD",1/INDEX(Settings!$B$29:$B$40,MONTH(A2593)),INDEX(Settings!$B$29:$B$40,MONTH(A2593)))))</f>
        <v/>
      </c>
    </row>
    <row r="2594" customFormat="false" ht="15" hidden="false" customHeight="false" outlineLevel="0" collapsed="false">
      <c r="U2594" s="0" t="str">
        <f aca="false">IF(C2594="","",IF(COUNTIF(Campaigns!$A$7:$A$300,C2594)&gt;0,"✓",IF(N(K2594)=0,"– no spend","⚠ add to Campaigns tab")))</f>
        <v/>
      </c>
      <c r="V2594" s="83" t="str">
        <f aca="false">IF(K2594="","",K2594*IF(Settings!$B$22=Settings!$C$6,1,IF(Settings!$B$22="USD",1/INDEX(Settings!$B$29:$B$40,MONTH(A2594)),INDEX(Settings!$B$29:$B$40,MONTH(A2594)))))</f>
        <v/>
      </c>
    </row>
    <row r="2595" customFormat="false" ht="15" hidden="false" customHeight="false" outlineLevel="0" collapsed="false">
      <c r="U2595" s="0" t="str">
        <f aca="false">IF(C2595="","",IF(COUNTIF(Campaigns!$A$7:$A$300,C2595)&gt;0,"✓",IF(N(K2595)=0,"– no spend","⚠ add to Campaigns tab")))</f>
        <v/>
      </c>
      <c r="V2595" s="83" t="str">
        <f aca="false">IF(K2595="","",K2595*IF(Settings!$B$22=Settings!$C$6,1,IF(Settings!$B$22="USD",1/INDEX(Settings!$B$29:$B$40,MONTH(A2595)),INDEX(Settings!$B$29:$B$40,MONTH(A2595)))))</f>
        <v/>
      </c>
    </row>
    <row r="2596" customFormat="false" ht="15" hidden="false" customHeight="false" outlineLevel="0" collapsed="false">
      <c r="U2596" s="0" t="str">
        <f aca="false">IF(C2596="","",IF(COUNTIF(Campaigns!$A$7:$A$300,C2596)&gt;0,"✓",IF(N(K2596)=0,"– no spend","⚠ add to Campaigns tab")))</f>
        <v/>
      </c>
      <c r="V2596" s="83" t="str">
        <f aca="false">IF(K2596="","",K2596*IF(Settings!$B$22=Settings!$C$6,1,IF(Settings!$B$22="USD",1/INDEX(Settings!$B$29:$B$40,MONTH(A2596)),INDEX(Settings!$B$29:$B$40,MONTH(A2596)))))</f>
        <v/>
      </c>
    </row>
    <row r="2597" customFormat="false" ht="15" hidden="false" customHeight="false" outlineLevel="0" collapsed="false">
      <c r="U2597" s="0" t="str">
        <f aca="false">IF(C2597="","",IF(COUNTIF(Campaigns!$A$7:$A$300,C2597)&gt;0,"✓",IF(N(K2597)=0,"– no spend","⚠ add to Campaigns tab")))</f>
        <v/>
      </c>
      <c r="V2597" s="83" t="str">
        <f aca="false">IF(K2597="","",K2597*IF(Settings!$B$22=Settings!$C$6,1,IF(Settings!$B$22="USD",1/INDEX(Settings!$B$29:$B$40,MONTH(A2597)),INDEX(Settings!$B$29:$B$40,MONTH(A2597)))))</f>
        <v/>
      </c>
    </row>
    <row r="2598" customFormat="false" ht="15" hidden="false" customHeight="false" outlineLevel="0" collapsed="false">
      <c r="U2598" s="0" t="str">
        <f aca="false">IF(C2598="","",IF(COUNTIF(Campaigns!$A$7:$A$300,C2598)&gt;0,"✓",IF(N(K2598)=0,"– no spend","⚠ add to Campaigns tab")))</f>
        <v/>
      </c>
      <c r="V2598" s="83" t="str">
        <f aca="false">IF(K2598="","",K2598*IF(Settings!$B$22=Settings!$C$6,1,IF(Settings!$B$22="USD",1/INDEX(Settings!$B$29:$B$40,MONTH(A2598)),INDEX(Settings!$B$29:$B$40,MONTH(A2598)))))</f>
        <v/>
      </c>
    </row>
    <row r="2599" customFormat="false" ht="15" hidden="false" customHeight="false" outlineLevel="0" collapsed="false">
      <c r="U2599" s="0" t="str">
        <f aca="false">IF(C2599="","",IF(COUNTIF(Campaigns!$A$7:$A$300,C2599)&gt;0,"✓",IF(N(K2599)=0,"– no spend","⚠ add to Campaigns tab")))</f>
        <v/>
      </c>
      <c r="V2599" s="83" t="str">
        <f aca="false">IF(K2599="","",K2599*IF(Settings!$B$22=Settings!$C$6,1,IF(Settings!$B$22="USD",1/INDEX(Settings!$B$29:$B$40,MONTH(A2599)),INDEX(Settings!$B$29:$B$40,MONTH(A2599)))))</f>
        <v/>
      </c>
    </row>
    <row r="2600" customFormat="false" ht="15" hidden="false" customHeight="false" outlineLevel="0" collapsed="false">
      <c r="U2600" s="0" t="str">
        <f aca="false">IF(C2600="","",IF(COUNTIF(Campaigns!$A$7:$A$300,C2600)&gt;0,"✓",IF(N(K2600)=0,"– no spend","⚠ add to Campaigns tab")))</f>
        <v/>
      </c>
      <c r="V2600" s="83" t="str">
        <f aca="false">IF(K2600="","",K2600*IF(Settings!$B$22=Settings!$C$6,1,IF(Settings!$B$22="USD",1/INDEX(Settings!$B$29:$B$40,MONTH(A2600)),INDEX(Settings!$B$29:$B$40,MONTH(A2600)))))</f>
        <v/>
      </c>
    </row>
    <row r="2601" customFormat="false" ht="15" hidden="false" customHeight="false" outlineLevel="0" collapsed="false">
      <c r="U2601" s="0" t="str">
        <f aca="false">IF(C2601="","",IF(COUNTIF(Campaigns!$A$7:$A$300,C2601)&gt;0,"✓",IF(N(K2601)=0,"– no spend","⚠ add to Campaigns tab")))</f>
        <v/>
      </c>
      <c r="V2601" s="83" t="str">
        <f aca="false">IF(K2601="","",K2601*IF(Settings!$B$22=Settings!$C$6,1,IF(Settings!$B$22="USD",1/INDEX(Settings!$B$29:$B$40,MONTH(A2601)),INDEX(Settings!$B$29:$B$40,MONTH(A2601)))))</f>
        <v/>
      </c>
    </row>
    <row r="2602" customFormat="false" ht="15" hidden="false" customHeight="false" outlineLevel="0" collapsed="false">
      <c r="U2602" s="0" t="str">
        <f aca="false">IF(C2602="","",IF(COUNTIF(Campaigns!$A$7:$A$300,C2602)&gt;0,"✓",IF(N(K2602)=0,"– no spend","⚠ add to Campaigns tab")))</f>
        <v/>
      </c>
      <c r="V2602" s="83" t="str">
        <f aca="false">IF(K2602="","",K2602*IF(Settings!$B$22=Settings!$C$6,1,IF(Settings!$B$22="USD",1/INDEX(Settings!$B$29:$B$40,MONTH(A2602)),INDEX(Settings!$B$29:$B$40,MONTH(A2602)))))</f>
        <v/>
      </c>
    </row>
    <row r="2603" customFormat="false" ht="15" hidden="false" customHeight="false" outlineLevel="0" collapsed="false">
      <c r="U2603" s="0" t="str">
        <f aca="false">IF(C2603="","",IF(COUNTIF(Campaigns!$A$7:$A$300,C2603)&gt;0,"✓",IF(N(K2603)=0,"– no spend","⚠ add to Campaigns tab")))</f>
        <v/>
      </c>
      <c r="V2603" s="83" t="str">
        <f aca="false">IF(K2603="","",K2603*IF(Settings!$B$22=Settings!$C$6,1,IF(Settings!$B$22="USD",1/INDEX(Settings!$B$29:$B$40,MONTH(A2603)),INDEX(Settings!$B$29:$B$40,MONTH(A2603)))))</f>
        <v/>
      </c>
    </row>
    <row r="2604" customFormat="false" ht="15" hidden="false" customHeight="false" outlineLevel="0" collapsed="false">
      <c r="U2604" s="0" t="str">
        <f aca="false">IF(C2604="","",IF(COUNTIF(Campaigns!$A$7:$A$300,C2604)&gt;0,"✓",IF(N(K2604)=0,"– no spend","⚠ add to Campaigns tab")))</f>
        <v/>
      </c>
      <c r="V2604" s="83" t="str">
        <f aca="false">IF(K2604="","",K2604*IF(Settings!$B$22=Settings!$C$6,1,IF(Settings!$B$22="USD",1/INDEX(Settings!$B$29:$B$40,MONTH(A2604)),INDEX(Settings!$B$29:$B$40,MONTH(A2604)))))</f>
        <v/>
      </c>
    </row>
    <row r="2605" customFormat="false" ht="15" hidden="false" customHeight="false" outlineLevel="0" collapsed="false">
      <c r="U2605" s="0" t="str">
        <f aca="false">IF(C2605="","",IF(COUNTIF(Campaigns!$A$7:$A$300,C2605)&gt;0,"✓",IF(N(K2605)=0,"– no spend","⚠ add to Campaigns tab")))</f>
        <v/>
      </c>
      <c r="V2605" s="83" t="str">
        <f aca="false">IF(K2605="","",K2605*IF(Settings!$B$22=Settings!$C$6,1,IF(Settings!$B$22="USD",1/INDEX(Settings!$B$29:$B$40,MONTH(A2605)),INDEX(Settings!$B$29:$B$40,MONTH(A2605)))))</f>
        <v/>
      </c>
    </row>
    <row r="2606" customFormat="false" ht="15" hidden="false" customHeight="false" outlineLevel="0" collapsed="false">
      <c r="U2606" s="0" t="str">
        <f aca="false">IF(C2606="","",IF(COUNTIF(Campaigns!$A$7:$A$300,C2606)&gt;0,"✓",IF(N(K2606)=0,"– no spend","⚠ add to Campaigns tab")))</f>
        <v/>
      </c>
      <c r="V2606" s="83" t="str">
        <f aca="false">IF(K2606="","",K2606*IF(Settings!$B$22=Settings!$C$6,1,IF(Settings!$B$22="USD",1/INDEX(Settings!$B$29:$B$40,MONTH(A2606)),INDEX(Settings!$B$29:$B$40,MONTH(A2606)))))</f>
        <v/>
      </c>
    </row>
    <row r="2607" customFormat="false" ht="15" hidden="false" customHeight="false" outlineLevel="0" collapsed="false">
      <c r="U2607" s="0" t="str">
        <f aca="false">IF(C2607="","",IF(COUNTIF(Campaigns!$A$7:$A$300,C2607)&gt;0,"✓",IF(N(K2607)=0,"– no spend","⚠ add to Campaigns tab")))</f>
        <v/>
      </c>
      <c r="V2607" s="83" t="str">
        <f aca="false">IF(K2607="","",K2607*IF(Settings!$B$22=Settings!$C$6,1,IF(Settings!$B$22="USD",1/INDEX(Settings!$B$29:$B$40,MONTH(A2607)),INDEX(Settings!$B$29:$B$40,MONTH(A2607)))))</f>
        <v/>
      </c>
    </row>
    <row r="2608" customFormat="false" ht="15" hidden="false" customHeight="false" outlineLevel="0" collapsed="false">
      <c r="U2608" s="0" t="str">
        <f aca="false">IF(C2608="","",IF(COUNTIF(Campaigns!$A$7:$A$300,C2608)&gt;0,"✓",IF(N(K2608)=0,"– no spend","⚠ add to Campaigns tab")))</f>
        <v/>
      </c>
      <c r="V2608" s="83" t="str">
        <f aca="false">IF(K2608="","",K2608*IF(Settings!$B$22=Settings!$C$6,1,IF(Settings!$B$22="USD",1/INDEX(Settings!$B$29:$B$40,MONTH(A2608)),INDEX(Settings!$B$29:$B$40,MONTH(A2608)))))</f>
        <v/>
      </c>
    </row>
    <row r="2609" customFormat="false" ht="15" hidden="false" customHeight="false" outlineLevel="0" collapsed="false">
      <c r="U2609" s="0" t="str">
        <f aca="false">IF(C2609="","",IF(COUNTIF(Campaigns!$A$7:$A$300,C2609)&gt;0,"✓",IF(N(K2609)=0,"– no spend","⚠ add to Campaigns tab")))</f>
        <v/>
      </c>
      <c r="V2609" s="83" t="str">
        <f aca="false">IF(K2609="","",K2609*IF(Settings!$B$22=Settings!$C$6,1,IF(Settings!$B$22="USD",1/INDEX(Settings!$B$29:$B$40,MONTH(A2609)),INDEX(Settings!$B$29:$B$40,MONTH(A2609)))))</f>
        <v/>
      </c>
    </row>
    <row r="2610" customFormat="false" ht="15" hidden="false" customHeight="false" outlineLevel="0" collapsed="false">
      <c r="U2610" s="0" t="str">
        <f aca="false">IF(C2610="","",IF(COUNTIF(Campaigns!$A$7:$A$300,C2610)&gt;0,"✓",IF(N(K2610)=0,"– no spend","⚠ add to Campaigns tab")))</f>
        <v/>
      </c>
      <c r="V2610" s="83" t="str">
        <f aca="false">IF(K2610="","",K2610*IF(Settings!$B$22=Settings!$C$6,1,IF(Settings!$B$22="USD",1/INDEX(Settings!$B$29:$B$40,MONTH(A2610)),INDEX(Settings!$B$29:$B$40,MONTH(A2610)))))</f>
        <v/>
      </c>
    </row>
    <row r="2611" customFormat="false" ht="15" hidden="false" customHeight="false" outlineLevel="0" collapsed="false">
      <c r="U2611" s="0" t="str">
        <f aca="false">IF(C2611="","",IF(COUNTIF(Campaigns!$A$7:$A$300,C2611)&gt;0,"✓",IF(N(K2611)=0,"– no spend","⚠ add to Campaigns tab")))</f>
        <v/>
      </c>
      <c r="V2611" s="83" t="str">
        <f aca="false">IF(K2611="","",K2611*IF(Settings!$B$22=Settings!$C$6,1,IF(Settings!$B$22="USD",1/INDEX(Settings!$B$29:$B$40,MONTH(A2611)),INDEX(Settings!$B$29:$B$40,MONTH(A2611)))))</f>
        <v/>
      </c>
    </row>
    <row r="2612" customFormat="false" ht="15" hidden="false" customHeight="false" outlineLevel="0" collapsed="false">
      <c r="U2612" s="0" t="str">
        <f aca="false">IF(C2612="","",IF(COUNTIF(Campaigns!$A$7:$A$300,C2612)&gt;0,"✓",IF(N(K2612)=0,"– no spend","⚠ add to Campaigns tab")))</f>
        <v/>
      </c>
      <c r="V2612" s="83" t="str">
        <f aca="false">IF(K2612="","",K2612*IF(Settings!$B$22=Settings!$C$6,1,IF(Settings!$B$22="USD",1/INDEX(Settings!$B$29:$B$40,MONTH(A2612)),INDEX(Settings!$B$29:$B$40,MONTH(A2612)))))</f>
        <v/>
      </c>
    </row>
    <row r="2613" customFormat="false" ht="15" hidden="false" customHeight="false" outlineLevel="0" collapsed="false">
      <c r="U2613" s="0" t="str">
        <f aca="false">IF(C2613="","",IF(COUNTIF(Campaigns!$A$7:$A$300,C2613)&gt;0,"✓",IF(N(K2613)=0,"– no spend","⚠ add to Campaigns tab")))</f>
        <v/>
      </c>
      <c r="V2613" s="83" t="str">
        <f aca="false">IF(K2613="","",K2613*IF(Settings!$B$22=Settings!$C$6,1,IF(Settings!$B$22="USD",1/INDEX(Settings!$B$29:$B$40,MONTH(A2613)),INDEX(Settings!$B$29:$B$40,MONTH(A2613)))))</f>
        <v/>
      </c>
    </row>
    <row r="2614" customFormat="false" ht="15" hidden="false" customHeight="false" outlineLevel="0" collapsed="false">
      <c r="U2614" s="0" t="str">
        <f aca="false">IF(C2614="","",IF(COUNTIF(Campaigns!$A$7:$A$300,C2614)&gt;0,"✓",IF(N(K2614)=0,"– no spend","⚠ add to Campaigns tab")))</f>
        <v/>
      </c>
      <c r="V2614" s="83" t="str">
        <f aca="false">IF(K2614="","",K2614*IF(Settings!$B$22=Settings!$C$6,1,IF(Settings!$B$22="USD",1/INDEX(Settings!$B$29:$B$40,MONTH(A2614)),INDEX(Settings!$B$29:$B$40,MONTH(A2614)))))</f>
        <v/>
      </c>
    </row>
    <row r="2615" customFormat="false" ht="15" hidden="false" customHeight="false" outlineLevel="0" collapsed="false">
      <c r="U2615" s="0" t="str">
        <f aca="false">IF(C2615="","",IF(COUNTIF(Campaigns!$A$7:$A$300,C2615)&gt;0,"✓",IF(N(K2615)=0,"– no spend","⚠ add to Campaigns tab")))</f>
        <v/>
      </c>
      <c r="V2615" s="83" t="str">
        <f aca="false">IF(K2615="","",K2615*IF(Settings!$B$22=Settings!$C$6,1,IF(Settings!$B$22="USD",1/INDEX(Settings!$B$29:$B$40,MONTH(A2615)),INDEX(Settings!$B$29:$B$40,MONTH(A2615)))))</f>
        <v/>
      </c>
    </row>
    <row r="2616" customFormat="false" ht="15" hidden="false" customHeight="false" outlineLevel="0" collapsed="false">
      <c r="U2616" s="0" t="str">
        <f aca="false">IF(C2616="","",IF(COUNTIF(Campaigns!$A$7:$A$300,C2616)&gt;0,"✓",IF(N(K2616)=0,"– no spend","⚠ add to Campaigns tab")))</f>
        <v/>
      </c>
      <c r="V2616" s="83" t="str">
        <f aca="false">IF(K2616="","",K2616*IF(Settings!$B$22=Settings!$C$6,1,IF(Settings!$B$22="USD",1/INDEX(Settings!$B$29:$B$40,MONTH(A2616)),INDEX(Settings!$B$29:$B$40,MONTH(A2616)))))</f>
        <v/>
      </c>
    </row>
    <row r="2617" customFormat="false" ht="15" hidden="false" customHeight="false" outlineLevel="0" collapsed="false">
      <c r="U2617" s="0" t="str">
        <f aca="false">IF(C2617="","",IF(COUNTIF(Campaigns!$A$7:$A$300,C2617)&gt;0,"✓",IF(N(K2617)=0,"– no spend","⚠ add to Campaigns tab")))</f>
        <v/>
      </c>
      <c r="V2617" s="83" t="str">
        <f aca="false">IF(K2617="","",K2617*IF(Settings!$B$22=Settings!$C$6,1,IF(Settings!$B$22="USD",1/INDEX(Settings!$B$29:$B$40,MONTH(A2617)),INDEX(Settings!$B$29:$B$40,MONTH(A2617)))))</f>
        <v/>
      </c>
    </row>
    <row r="2618" customFormat="false" ht="15" hidden="false" customHeight="false" outlineLevel="0" collapsed="false">
      <c r="U2618" s="0" t="str">
        <f aca="false">IF(C2618="","",IF(COUNTIF(Campaigns!$A$7:$A$300,C2618)&gt;0,"✓",IF(N(K2618)=0,"– no spend","⚠ add to Campaigns tab")))</f>
        <v/>
      </c>
      <c r="V2618" s="83" t="str">
        <f aca="false">IF(K2618="","",K2618*IF(Settings!$B$22=Settings!$C$6,1,IF(Settings!$B$22="USD",1/INDEX(Settings!$B$29:$B$40,MONTH(A2618)),INDEX(Settings!$B$29:$B$40,MONTH(A2618)))))</f>
        <v/>
      </c>
    </row>
    <row r="2619" customFormat="false" ht="15" hidden="false" customHeight="false" outlineLevel="0" collapsed="false">
      <c r="U2619" s="0" t="str">
        <f aca="false">IF(C2619="","",IF(COUNTIF(Campaigns!$A$7:$A$300,C2619)&gt;0,"✓",IF(N(K2619)=0,"– no spend","⚠ add to Campaigns tab")))</f>
        <v/>
      </c>
      <c r="V2619" s="83" t="str">
        <f aca="false">IF(K2619="","",K2619*IF(Settings!$B$22=Settings!$C$6,1,IF(Settings!$B$22="USD",1/INDEX(Settings!$B$29:$B$40,MONTH(A2619)),INDEX(Settings!$B$29:$B$40,MONTH(A2619)))))</f>
        <v/>
      </c>
    </row>
    <row r="2620" customFormat="false" ht="15" hidden="false" customHeight="false" outlineLevel="0" collapsed="false">
      <c r="U2620" s="0" t="str">
        <f aca="false">IF(C2620="","",IF(COUNTIF(Campaigns!$A$7:$A$300,C2620)&gt;0,"✓",IF(N(K2620)=0,"– no spend","⚠ add to Campaigns tab")))</f>
        <v/>
      </c>
      <c r="V2620" s="83" t="str">
        <f aca="false">IF(K2620="","",K2620*IF(Settings!$B$22=Settings!$C$6,1,IF(Settings!$B$22="USD",1/INDEX(Settings!$B$29:$B$40,MONTH(A2620)),INDEX(Settings!$B$29:$B$40,MONTH(A2620)))))</f>
        <v/>
      </c>
    </row>
    <row r="2621" customFormat="false" ht="15" hidden="false" customHeight="false" outlineLevel="0" collapsed="false">
      <c r="U2621" s="0" t="str">
        <f aca="false">IF(C2621="","",IF(COUNTIF(Campaigns!$A$7:$A$300,C2621)&gt;0,"✓",IF(N(K2621)=0,"– no spend","⚠ add to Campaigns tab")))</f>
        <v/>
      </c>
      <c r="V2621" s="83" t="str">
        <f aca="false">IF(K2621="","",K2621*IF(Settings!$B$22=Settings!$C$6,1,IF(Settings!$B$22="USD",1/INDEX(Settings!$B$29:$B$40,MONTH(A2621)),INDEX(Settings!$B$29:$B$40,MONTH(A2621)))))</f>
        <v/>
      </c>
    </row>
    <row r="2622" customFormat="false" ht="15" hidden="false" customHeight="false" outlineLevel="0" collapsed="false">
      <c r="U2622" s="0" t="str">
        <f aca="false">IF(C2622="","",IF(COUNTIF(Campaigns!$A$7:$A$300,C2622)&gt;0,"✓",IF(N(K2622)=0,"– no spend","⚠ add to Campaigns tab")))</f>
        <v/>
      </c>
      <c r="V2622" s="83" t="str">
        <f aca="false">IF(K2622="","",K2622*IF(Settings!$B$22=Settings!$C$6,1,IF(Settings!$B$22="USD",1/INDEX(Settings!$B$29:$B$40,MONTH(A2622)),INDEX(Settings!$B$29:$B$40,MONTH(A2622)))))</f>
        <v/>
      </c>
    </row>
    <row r="2623" customFormat="false" ht="15" hidden="false" customHeight="false" outlineLevel="0" collapsed="false">
      <c r="U2623" s="0" t="str">
        <f aca="false">IF(C2623="","",IF(COUNTIF(Campaigns!$A$7:$A$300,C2623)&gt;0,"✓",IF(N(K2623)=0,"– no spend","⚠ add to Campaigns tab")))</f>
        <v/>
      </c>
      <c r="V2623" s="83" t="str">
        <f aca="false">IF(K2623="","",K2623*IF(Settings!$B$22=Settings!$C$6,1,IF(Settings!$B$22="USD",1/INDEX(Settings!$B$29:$B$40,MONTH(A2623)),INDEX(Settings!$B$29:$B$40,MONTH(A2623)))))</f>
        <v/>
      </c>
    </row>
    <row r="2624" customFormat="false" ht="15" hidden="false" customHeight="false" outlineLevel="0" collapsed="false">
      <c r="U2624" s="0" t="str">
        <f aca="false">IF(C2624="","",IF(COUNTIF(Campaigns!$A$7:$A$300,C2624)&gt;0,"✓",IF(N(K2624)=0,"– no spend","⚠ add to Campaigns tab")))</f>
        <v/>
      </c>
      <c r="V2624" s="83" t="str">
        <f aca="false">IF(K2624="","",K2624*IF(Settings!$B$22=Settings!$C$6,1,IF(Settings!$B$22="USD",1/INDEX(Settings!$B$29:$B$40,MONTH(A2624)),INDEX(Settings!$B$29:$B$40,MONTH(A2624)))))</f>
        <v/>
      </c>
    </row>
    <row r="2625" customFormat="false" ht="15" hidden="false" customHeight="false" outlineLevel="0" collapsed="false">
      <c r="U2625" s="0" t="str">
        <f aca="false">IF(C2625="","",IF(COUNTIF(Campaigns!$A$7:$A$300,C2625)&gt;0,"✓",IF(N(K2625)=0,"– no spend","⚠ add to Campaigns tab")))</f>
        <v/>
      </c>
      <c r="V2625" s="83" t="str">
        <f aca="false">IF(K2625="","",K2625*IF(Settings!$B$22=Settings!$C$6,1,IF(Settings!$B$22="USD",1/INDEX(Settings!$B$29:$B$40,MONTH(A2625)),INDEX(Settings!$B$29:$B$40,MONTH(A2625)))))</f>
        <v/>
      </c>
    </row>
    <row r="2626" customFormat="false" ht="15" hidden="false" customHeight="false" outlineLevel="0" collapsed="false">
      <c r="U2626" s="0" t="str">
        <f aca="false">IF(C2626="","",IF(COUNTIF(Campaigns!$A$7:$A$300,C2626)&gt;0,"✓",IF(N(K2626)=0,"– no spend","⚠ add to Campaigns tab")))</f>
        <v/>
      </c>
      <c r="V2626" s="83" t="str">
        <f aca="false">IF(K2626="","",K2626*IF(Settings!$B$22=Settings!$C$6,1,IF(Settings!$B$22="USD",1/INDEX(Settings!$B$29:$B$40,MONTH(A2626)),INDEX(Settings!$B$29:$B$40,MONTH(A2626)))))</f>
        <v/>
      </c>
    </row>
    <row r="2627" customFormat="false" ht="15" hidden="false" customHeight="false" outlineLevel="0" collapsed="false">
      <c r="U2627" s="0" t="str">
        <f aca="false">IF(C2627="","",IF(COUNTIF(Campaigns!$A$7:$A$300,C2627)&gt;0,"✓",IF(N(K2627)=0,"– no spend","⚠ add to Campaigns tab")))</f>
        <v/>
      </c>
      <c r="V2627" s="83" t="str">
        <f aca="false">IF(K2627="","",K2627*IF(Settings!$B$22=Settings!$C$6,1,IF(Settings!$B$22="USD",1/INDEX(Settings!$B$29:$B$40,MONTH(A2627)),INDEX(Settings!$B$29:$B$40,MONTH(A2627)))))</f>
        <v/>
      </c>
    </row>
    <row r="2628" customFormat="false" ht="15" hidden="false" customHeight="false" outlineLevel="0" collapsed="false">
      <c r="U2628" s="0" t="str">
        <f aca="false">IF(C2628="","",IF(COUNTIF(Campaigns!$A$7:$A$300,C2628)&gt;0,"✓",IF(N(K2628)=0,"– no spend","⚠ add to Campaigns tab")))</f>
        <v/>
      </c>
      <c r="V2628" s="83" t="str">
        <f aca="false">IF(K2628="","",K2628*IF(Settings!$B$22=Settings!$C$6,1,IF(Settings!$B$22="USD",1/INDEX(Settings!$B$29:$B$40,MONTH(A2628)),INDEX(Settings!$B$29:$B$40,MONTH(A2628)))))</f>
        <v/>
      </c>
    </row>
    <row r="2629" customFormat="false" ht="15" hidden="false" customHeight="false" outlineLevel="0" collapsed="false">
      <c r="U2629" s="0" t="str">
        <f aca="false">IF(C2629="","",IF(COUNTIF(Campaigns!$A$7:$A$300,C2629)&gt;0,"✓",IF(N(K2629)=0,"– no spend","⚠ add to Campaigns tab")))</f>
        <v/>
      </c>
      <c r="V2629" s="83" t="str">
        <f aca="false">IF(K2629="","",K2629*IF(Settings!$B$22=Settings!$C$6,1,IF(Settings!$B$22="USD",1/INDEX(Settings!$B$29:$B$40,MONTH(A2629)),INDEX(Settings!$B$29:$B$40,MONTH(A2629)))))</f>
        <v/>
      </c>
    </row>
    <row r="2630" customFormat="false" ht="15" hidden="false" customHeight="false" outlineLevel="0" collapsed="false">
      <c r="U2630" s="0" t="str">
        <f aca="false">IF(C2630="","",IF(COUNTIF(Campaigns!$A$7:$A$300,C2630)&gt;0,"✓",IF(N(K2630)=0,"– no spend","⚠ add to Campaigns tab")))</f>
        <v/>
      </c>
      <c r="V2630" s="83" t="str">
        <f aca="false">IF(K2630="","",K2630*IF(Settings!$B$22=Settings!$C$6,1,IF(Settings!$B$22="USD",1/INDEX(Settings!$B$29:$B$40,MONTH(A2630)),INDEX(Settings!$B$29:$B$40,MONTH(A2630)))))</f>
        <v/>
      </c>
    </row>
    <row r="2631" customFormat="false" ht="15" hidden="false" customHeight="false" outlineLevel="0" collapsed="false">
      <c r="U2631" s="0" t="str">
        <f aca="false">IF(C2631="","",IF(COUNTIF(Campaigns!$A$7:$A$300,C2631)&gt;0,"✓",IF(N(K2631)=0,"– no spend","⚠ add to Campaigns tab")))</f>
        <v/>
      </c>
      <c r="V2631" s="83" t="str">
        <f aca="false">IF(K2631="","",K2631*IF(Settings!$B$22=Settings!$C$6,1,IF(Settings!$B$22="USD",1/INDEX(Settings!$B$29:$B$40,MONTH(A2631)),INDEX(Settings!$B$29:$B$40,MONTH(A2631)))))</f>
        <v/>
      </c>
    </row>
    <row r="2632" customFormat="false" ht="15" hidden="false" customHeight="false" outlineLevel="0" collapsed="false">
      <c r="U2632" s="0" t="str">
        <f aca="false">IF(C2632="","",IF(COUNTIF(Campaigns!$A$7:$A$300,C2632)&gt;0,"✓",IF(N(K2632)=0,"– no spend","⚠ add to Campaigns tab")))</f>
        <v/>
      </c>
      <c r="V2632" s="83" t="str">
        <f aca="false">IF(K2632="","",K2632*IF(Settings!$B$22=Settings!$C$6,1,IF(Settings!$B$22="USD",1/INDEX(Settings!$B$29:$B$40,MONTH(A2632)),INDEX(Settings!$B$29:$B$40,MONTH(A2632)))))</f>
        <v/>
      </c>
    </row>
    <row r="2633" customFormat="false" ht="15" hidden="false" customHeight="false" outlineLevel="0" collapsed="false">
      <c r="U2633" s="0" t="str">
        <f aca="false">IF(C2633="","",IF(COUNTIF(Campaigns!$A$7:$A$300,C2633)&gt;0,"✓",IF(N(K2633)=0,"– no spend","⚠ add to Campaigns tab")))</f>
        <v/>
      </c>
      <c r="V2633" s="83" t="str">
        <f aca="false">IF(K2633="","",K2633*IF(Settings!$B$22=Settings!$C$6,1,IF(Settings!$B$22="USD",1/INDEX(Settings!$B$29:$B$40,MONTH(A2633)),INDEX(Settings!$B$29:$B$40,MONTH(A2633)))))</f>
        <v/>
      </c>
    </row>
    <row r="2634" customFormat="false" ht="15" hidden="false" customHeight="false" outlineLevel="0" collapsed="false">
      <c r="U2634" s="0" t="str">
        <f aca="false">IF(C2634="","",IF(COUNTIF(Campaigns!$A$7:$A$300,C2634)&gt;0,"✓",IF(N(K2634)=0,"– no spend","⚠ add to Campaigns tab")))</f>
        <v/>
      </c>
      <c r="V2634" s="83" t="str">
        <f aca="false">IF(K2634="","",K2634*IF(Settings!$B$22=Settings!$C$6,1,IF(Settings!$B$22="USD",1/INDEX(Settings!$B$29:$B$40,MONTH(A2634)),INDEX(Settings!$B$29:$B$40,MONTH(A2634)))))</f>
        <v/>
      </c>
    </row>
    <row r="2635" customFormat="false" ht="15" hidden="false" customHeight="false" outlineLevel="0" collapsed="false">
      <c r="U2635" s="0" t="str">
        <f aca="false">IF(C2635="","",IF(COUNTIF(Campaigns!$A$7:$A$300,C2635)&gt;0,"✓",IF(N(K2635)=0,"– no spend","⚠ add to Campaigns tab")))</f>
        <v/>
      </c>
      <c r="V2635" s="83" t="str">
        <f aca="false">IF(K2635="","",K2635*IF(Settings!$B$22=Settings!$C$6,1,IF(Settings!$B$22="USD",1/INDEX(Settings!$B$29:$B$40,MONTH(A2635)),INDEX(Settings!$B$29:$B$40,MONTH(A2635)))))</f>
        <v/>
      </c>
    </row>
    <row r="2636" customFormat="false" ht="15" hidden="false" customHeight="false" outlineLevel="0" collapsed="false">
      <c r="U2636" s="0" t="str">
        <f aca="false">IF(C2636="","",IF(COUNTIF(Campaigns!$A$7:$A$300,C2636)&gt;0,"✓",IF(N(K2636)=0,"– no spend","⚠ add to Campaigns tab")))</f>
        <v/>
      </c>
      <c r="V2636" s="83" t="str">
        <f aca="false">IF(K2636="","",K2636*IF(Settings!$B$22=Settings!$C$6,1,IF(Settings!$B$22="USD",1/INDEX(Settings!$B$29:$B$40,MONTH(A2636)),INDEX(Settings!$B$29:$B$40,MONTH(A2636)))))</f>
        <v/>
      </c>
    </row>
    <row r="2637" customFormat="false" ht="15" hidden="false" customHeight="false" outlineLevel="0" collapsed="false">
      <c r="U2637" s="0" t="str">
        <f aca="false">IF(C2637="","",IF(COUNTIF(Campaigns!$A$7:$A$300,C2637)&gt;0,"✓",IF(N(K2637)=0,"– no spend","⚠ add to Campaigns tab")))</f>
        <v/>
      </c>
      <c r="V2637" s="83" t="str">
        <f aca="false">IF(K2637="","",K2637*IF(Settings!$B$22=Settings!$C$6,1,IF(Settings!$B$22="USD",1/INDEX(Settings!$B$29:$B$40,MONTH(A2637)),INDEX(Settings!$B$29:$B$40,MONTH(A2637)))))</f>
        <v/>
      </c>
    </row>
    <row r="2638" customFormat="false" ht="15" hidden="false" customHeight="false" outlineLevel="0" collapsed="false">
      <c r="U2638" s="0" t="str">
        <f aca="false">IF(C2638="","",IF(COUNTIF(Campaigns!$A$7:$A$300,C2638)&gt;0,"✓",IF(N(K2638)=0,"– no spend","⚠ add to Campaigns tab")))</f>
        <v/>
      </c>
      <c r="V2638" s="83" t="str">
        <f aca="false">IF(K2638="","",K2638*IF(Settings!$B$22=Settings!$C$6,1,IF(Settings!$B$22="USD",1/INDEX(Settings!$B$29:$B$40,MONTH(A2638)),INDEX(Settings!$B$29:$B$40,MONTH(A2638)))))</f>
        <v/>
      </c>
    </row>
    <row r="2639" customFormat="false" ht="15" hidden="false" customHeight="false" outlineLevel="0" collapsed="false">
      <c r="U2639" s="0" t="str">
        <f aca="false">IF(C2639="","",IF(COUNTIF(Campaigns!$A$7:$A$300,C2639)&gt;0,"✓",IF(N(K2639)=0,"– no spend","⚠ add to Campaigns tab")))</f>
        <v/>
      </c>
      <c r="V2639" s="83" t="str">
        <f aca="false">IF(K2639="","",K2639*IF(Settings!$B$22=Settings!$C$6,1,IF(Settings!$B$22="USD",1/INDEX(Settings!$B$29:$B$40,MONTH(A2639)),INDEX(Settings!$B$29:$B$40,MONTH(A2639)))))</f>
        <v/>
      </c>
    </row>
    <row r="2640" customFormat="false" ht="15" hidden="false" customHeight="false" outlineLevel="0" collapsed="false">
      <c r="U2640" s="0" t="str">
        <f aca="false">IF(C2640="","",IF(COUNTIF(Campaigns!$A$7:$A$300,C2640)&gt;0,"✓",IF(N(K2640)=0,"– no spend","⚠ add to Campaigns tab")))</f>
        <v/>
      </c>
      <c r="V2640" s="83" t="str">
        <f aca="false">IF(K2640="","",K2640*IF(Settings!$B$22=Settings!$C$6,1,IF(Settings!$B$22="USD",1/INDEX(Settings!$B$29:$B$40,MONTH(A2640)),INDEX(Settings!$B$29:$B$40,MONTH(A2640)))))</f>
        <v/>
      </c>
    </row>
    <row r="2641" customFormat="false" ht="15" hidden="false" customHeight="false" outlineLevel="0" collapsed="false">
      <c r="U2641" s="0" t="str">
        <f aca="false">IF(C2641="","",IF(COUNTIF(Campaigns!$A$7:$A$300,C2641)&gt;0,"✓",IF(N(K2641)=0,"– no spend","⚠ add to Campaigns tab")))</f>
        <v/>
      </c>
      <c r="V2641" s="83" t="str">
        <f aca="false">IF(K2641="","",K2641*IF(Settings!$B$22=Settings!$C$6,1,IF(Settings!$B$22="USD",1/INDEX(Settings!$B$29:$B$40,MONTH(A2641)),INDEX(Settings!$B$29:$B$40,MONTH(A2641)))))</f>
        <v/>
      </c>
    </row>
    <row r="2642" customFormat="false" ht="15" hidden="false" customHeight="false" outlineLevel="0" collapsed="false">
      <c r="U2642" s="0" t="str">
        <f aca="false">IF(C2642="","",IF(COUNTIF(Campaigns!$A$7:$A$300,C2642)&gt;0,"✓",IF(N(K2642)=0,"– no spend","⚠ add to Campaigns tab")))</f>
        <v/>
      </c>
      <c r="V2642" s="83" t="str">
        <f aca="false">IF(K2642="","",K2642*IF(Settings!$B$22=Settings!$C$6,1,IF(Settings!$B$22="USD",1/INDEX(Settings!$B$29:$B$40,MONTH(A2642)),INDEX(Settings!$B$29:$B$40,MONTH(A2642)))))</f>
        <v/>
      </c>
    </row>
    <row r="2643" customFormat="false" ht="15" hidden="false" customHeight="false" outlineLevel="0" collapsed="false">
      <c r="U2643" s="0" t="str">
        <f aca="false">IF(C2643="","",IF(COUNTIF(Campaigns!$A$7:$A$300,C2643)&gt;0,"✓",IF(N(K2643)=0,"– no spend","⚠ add to Campaigns tab")))</f>
        <v/>
      </c>
      <c r="V2643" s="83" t="str">
        <f aca="false">IF(K2643="","",K2643*IF(Settings!$B$22=Settings!$C$6,1,IF(Settings!$B$22="USD",1/INDEX(Settings!$B$29:$B$40,MONTH(A2643)),INDEX(Settings!$B$29:$B$40,MONTH(A2643)))))</f>
        <v/>
      </c>
    </row>
    <row r="2644" customFormat="false" ht="15" hidden="false" customHeight="false" outlineLevel="0" collapsed="false">
      <c r="U2644" s="0" t="str">
        <f aca="false">IF(C2644="","",IF(COUNTIF(Campaigns!$A$7:$A$300,C2644)&gt;0,"✓",IF(N(K2644)=0,"– no spend","⚠ add to Campaigns tab")))</f>
        <v/>
      </c>
      <c r="V2644" s="83" t="str">
        <f aca="false">IF(K2644="","",K2644*IF(Settings!$B$22=Settings!$C$6,1,IF(Settings!$B$22="USD",1/INDEX(Settings!$B$29:$B$40,MONTH(A2644)),INDEX(Settings!$B$29:$B$40,MONTH(A2644)))))</f>
        <v/>
      </c>
    </row>
    <row r="2645" customFormat="false" ht="15" hidden="false" customHeight="false" outlineLevel="0" collapsed="false">
      <c r="U2645" s="0" t="str">
        <f aca="false">IF(C2645="","",IF(COUNTIF(Campaigns!$A$7:$A$300,C2645)&gt;0,"✓",IF(N(K2645)=0,"– no spend","⚠ add to Campaigns tab")))</f>
        <v/>
      </c>
      <c r="V2645" s="83" t="str">
        <f aca="false">IF(K2645="","",K2645*IF(Settings!$B$22=Settings!$C$6,1,IF(Settings!$B$22="USD",1/INDEX(Settings!$B$29:$B$40,MONTH(A2645)),INDEX(Settings!$B$29:$B$40,MONTH(A2645)))))</f>
        <v/>
      </c>
    </row>
    <row r="2646" customFormat="false" ht="15" hidden="false" customHeight="false" outlineLevel="0" collapsed="false">
      <c r="U2646" s="0" t="str">
        <f aca="false">IF(C2646="","",IF(COUNTIF(Campaigns!$A$7:$A$300,C2646)&gt;0,"✓",IF(N(K2646)=0,"– no spend","⚠ add to Campaigns tab")))</f>
        <v/>
      </c>
      <c r="V2646" s="83" t="str">
        <f aca="false">IF(K2646="","",K2646*IF(Settings!$B$22=Settings!$C$6,1,IF(Settings!$B$22="USD",1/INDEX(Settings!$B$29:$B$40,MONTH(A2646)),INDEX(Settings!$B$29:$B$40,MONTH(A2646)))))</f>
        <v/>
      </c>
    </row>
    <row r="2647" customFormat="false" ht="15" hidden="false" customHeight="false" outlineLevel="0" collapsed="false">
      <c r="U2647" s="0" t="str">
        <f aca="false">IF(C2647="","",IF(COUNTIF(Campaigns!$A$7:$A$300,C2647)&gt;0,"✓",IF(N(K2647)=0,"– no spend","⚠ add to Campaigns tab")))</f>
        <v/>
      </c>
      <c r="V2647" s="83" t="str">
        <f aca="false">IF(K2647="","",K2647*IF(Settings!$B$22=Settings!$C$6,1,IF(Settings!$B$22="USD",1/INDEX(Settings!$B$29:$B$40,MONTH(A2647)),INDEX(Settings!$B$29:$B$40,MONTH(A2647)))))</f>
        <v/>
      </c>
    </row>
    <row r="2648" customFormat="false" ht="15" hidden="false" customHeight="false" outlineLevel="0" collapsed="false">
      <c r="U2648" s="0" t="str">
        <f aca="false">IF(C2648="","",IF(COUNTIF(Campaigns!$A$7:$A$300,C2648)&gt;0,"✓",IF(N(K2648)=0,"– no spend","⚠ add to Campaigns tab")))</f>
        <v/>
      </c>
      <c r="V2648" s="83" t="str">
        <f aca="false">IF(K2648="","",K2648*IF(Settings!$B$22=Settings!$C$6,1,IF(Settings!$B$22="USD",1/INDEX(Settings!$B$29:$B$40,MONTH(A2648)),INDEX(Settings!$B$29:$B$40,MONTH(A2648)))))</f>
        <v/>
      </c>
    </row>
    <row r="2649" customFormat="false" ht="15" hidden="false" customHeight="false" outlineLevel="0" collapsed="false">
      <c r="U2649" s="0" t="str">
        <f aca="false">IF(C2649="","",IF(COUNTIF(Campaigns!$A$7:$A$300,C2649)&gt;0,"✓",IF(N(K2649)=0,"– no spend","⚠ add to Campaigns tab")))</f>
        <v/>
      </c>
      <c r="V2649" s="83" t="str">
        <f aca="false">IF(K2649="","",K2649*IF(Settings!$B$22=Settings!$C$6,1,IF(Settings!$B$22="USD",1/INDEX(Settings!$B$29:$B$40,MONTH(A2649)),INDEX(Settings!$B$29:$B$40,MONTH(A2649)))))</f>
        <v/>
      </c>
    </row>
    <row r="2650" customFormat="false" ht="15" hidden="false" customHeight="false" outlineLevel="0" collapsed="false">
      <c r="U2650" s="0" t="str">
        <f aca="false">IF(C2650="","",IF(COUNTIF(Campaigns!$A$7:$A$300,C2650)&gt;0,"✓",IF(N(K2650)=0,"– no spend","⚠ add to Campaigns tab")))</f>
        <v/>
      </c>
      <c r="V2650" s="83" t="str">
        <f aca="false">IF(K2650="","",K2650*IF(Settings!$B$22=Settings!$C$6,1,IF(Settings!$B$22="USD",1/INDEX(Settings!$B$29:$B$40,MONTH(A2650)),INDEX(Settings!$B$29:$B$40,MONTH(A2650)))))</f>
        <v/>
      </c>
    </row>
    <row r="2651" customFormat="false" ht="15" hidden="false" customHeight="false" outlineLevel="0" collapsed="false">
      <c r="U2651" s="0" t="str">
        <f aca="false">IF(C2651="","",IF(COUNTIF(Campaigns!$A$7:$A$300,C2651)&gt;0,"✓",IF(N(K2651)=0,"– no spend","⚠ add to Campaigns tab")))</f>
        <v/>
      </c>
      <c r="V2651" s="83" t="str">
        <f aca="false">IF(K2651="","",K2651*IF(Settings!$B$22=Settings!$C$6,1,IF(Settings!$B$22="USD",1/INDEX(Settings!$B$29:$B$40,MONTH(A2651)),INDEX(Settings!$B$29:$B$40,MONTH(A2651)))))</f>
        <v/>
      </c>
    </row>
    <row r="2652" customFormat="false" ht="15" hidden="false" customHeight="false" outlineLevel="0" collapsed="false">
      <c r="U2652" s="0" t="str">
        <f aca="false">IF(C2652="","",IF(COUNTIF(Campaigns!$A$7:$A$300,C2652)&gt;0,"✓",IF(N(K2652)=0,"– no spend","⚠ add to Campaigns tab")))</f>
        <v/>
      </c>
      <c r="V2652" s="83" t="str">
        <f aca="false">IF(K2652="","",K2652*IF(Settings!$B$22=Settings!$C$6,1,IF(Settings!$B$22="USD",1/INDEX(Settings!$B$29:$B$40,MONTH(A2652)),INDEX(Settings!$B$29:$B$40,MONTH(A2652)))))</f>
        <v/>
      </c>
    </row>
    <row r="2653" customFormat="false" ht="15" hidden="false" customHeight="false" outlineLevel="0" collapsed="false">
      <c r="U2653" s="0" t="str">
        <f aca="false">IF(C2653="","",IF(COUNTIF(Campaigns!$A$7:$A$300,C2653)&gt;0,"✓",IF(N(K2653)=0,"– no spend","⚠ add to Campaigns tab")))</f>
        <v/>
      </c>
      <c r="V2653" s="83" t="str">
        <f aca="false">IF(K2653="","",K2653*IF(Settings!$B$22=Settings!$C$6,1,IF(Settings!$B$22="USD",1/INDEX(Settings!$B$29:$B$40,MONTH(A2653)),INDEX(Settings!$B$29:$B$40,MONTH(A2653)))))</f>
        <v/>
      </c>
    </row>
    <row r="2654" customFormat="false" ht="15" hidden="false" customHeight="false" outlineLevel="0" collapsed="false">
      <c r="U2654" s="0" t="str">
        <f aca="false">IF(C2654="","",IF(COUNTIF(Campaigns!$A$7:$A$300,C2654)&gt;0,"✓",IF(N(K2654)=0,"– no spend","⚠ add to Campaigns tab")))</f>
        <v/>
      </c>
      <c r="V2654" s="83" t="str">
        <f aca="false">IF(K2654="","",K2654*IF(Settings!$B$22=Settings!$C$6,1,IF(Settings!$B$22="USD",1/INDEX(Settings!$B$29:$B$40,MONTH(A2654)),INDEX(Settings!$B$29:$B$40,MONTH(A2654)))))</f>
        <v/>
      </c>
    </row>
    <row r="2655" customFormat="false" ht="15" hidden="false" customHeight="false" outlineLevel="0" collapsed="false">
      <c r="U2655" s="0" t="str">
        <f aca="false">IF(C2655="","",IF(COUNTIF(Campaigns!$A$7:$A$300,C2655)&gt;0,"✓",IF(N(K2655)=0,"– no spend","⚠ add to Campaigns tab")))</f>
        <v/>
      </c>
      <c r="V2655" s="83" t="str">
        <f aca="false">IF(K2655="","",K2655*IF(Settings!$B$22=Settings!$C$6,1,IF(Settings!$B$22="USD",1/INDEX(Settings!$B$29:$B$40,MONTH(A2655)),INDEX(Settings!$B$29:$B$40,MONTH(A2655)))))</f>
        <v/>
      </c>
    </row>
    <row r="2656" customFormat="false" ht="15" hidden="false" customHeight="false" outlineLevel="0" collapsed="false">
      <c r="U2656" s="0" t="str">
        <f aca="false">IF(C2656="","",IF(COUNTIF(Campaigns!$A$7:$A$300,C2656)&gt;0,"✓",IF(N(K2656)=0,"– no spend","⚠ add to Campaigns tab")))</f>
        <v/>
      </c>
      <c r="V2656" s="83" t="str">
        <f aca="false">IF(K2656="","",K2656*IF(Settings!$B$22=Settings!$C$6,1,IF(Settings!$B$22="USD",1/INDEX(Settings!$B$29:$B$40,MONTH(A2656)),INDEX(Settings!$B$29:$B$40,MONTH(A2656)))))</f>
        <v/>
      </c>
    </row>
    <row r="2657" customFormat="false" ht="15" hidden="false" customHeight="false" outlineLevel="0" collapsed="false">
      <c r="U2657" s="0" t="str">
        <f aca="false">IF(C2657="","",IF(COUNTIF(Campaigns!$A$7:$A$300,C2657)&gt;0,"✓",IF(N(K2657)=0,"– no spend","⚠ add to Campaigns tab")))</f>
        <v/>
      </c>
      <c r="V2657" s="83" t="str">
        <f aca="false">IF(K2657="","",K2657*IF(Settings!$B$22=Settings!$C$6,1,IF(Settings!$B$22="USD",1/INDEX(Settings!$B$29:$B$40,MONTH(A2657)),INDEX(Settings!$B$29:$B$40,MONTH(A2657)))))</f>
        <v/>
      </c>
    </row>
    <row r="2658" customFormat="false" ht="15" hidden="false" customHeight="false" outlineLevel="0" collapsed="false">
      <c r="U2658" s="0" t="str">
        <f aca="false">IF(C2658="","",IF(COUNTIF(Campaigns!$A$7:$A$300,C2658)&gt;0,"✓",IF(N(K2658)=0,"– no spend","⚠ add to Campaigns tab")))</f>
        <v/>
      </c>
      <c r="V2658" s="83" t="str">
        <f aca="false">IF(K2658="","",K2658*IF(Settings!$B$22=Settings!$C$6,1,IF(Settings!$B$22="USD",1/INDEX(Settings!$B$29:$B$40,MONTH(A2658)),INDEX(Settings!$B$29:$B$40,MONTH(A2658)))))</f>
        <v/>
      </c>
    </row>
    <row r="2659" customFormat="false" ht="15" hidden="false" customHeight="false" outlineLevel="0" collapsed="false">
      <c r="U2659" s="0" t="str">
        <f aca="false">IF(C2659="","",IF(COUNTIF(Campaigns!$A$7:$A$300,C2659)&gt;0,"✓",IF(N(K2659)=0,"– no spend","⚠ add to Campaigns tab")))</f>
        <v/>
      </c>
      <c r="V2659" s="83" t="str">
        <f aca="false">IF(K2659="","",K2659*IF(Settings!$B$22=Settings!$C$6,1,IF(Settings!$B$22="USD",1/INDEX(Settings!$B$29:$B$40,MONTH(A2659)),INDEX(Settings!$B$29:$B$40,MONTH(A2659)))))</f>
        <v/>
      </c>
    </row>
    <row r="2660" customFormat="false" ht="15" hidden="false" customHeight="false" outlineLevel="0" collapsed="false">
      <c r="U2660" s="0" t="str">
        <f aca="false">IF(C2660="","",IF(COUNTIF(Campaigns!$A$7:$A$300,C2660)&gt;0,"✓",IF(N(K2660)=0,"– no spend","⚠ add to Campaigns tab")))</f>
        <v/>
      </c>
      <c r="V2660" s="83" t="str">
        <f aca="false">IF(K2660="","",K2660*IF(Settings!$B$22=Settings!$C$6,1,IF(Settings!$B$22="USD",1/INDEX(Settings!$B$29:$B$40,MONTH(A2660)),INDEX(Settings!$B$29:$B$40,MONTH(A2660)))))</f>
        <v/>
      </c>
    </row>
    <row r="2661" customFormat="false" ht="15" hidden="false" customHeight="false" outlineLevel="0" collapsed="false">
      <c r="U2661" s="0" t="str">
        <f aca="false">IF(C2661="","",IF(COUNTIF(Campaigns!$A$7:$A$300,C2661)&gt;0,"✓",IF(N(K2661)=0,"– no spend","⚠ add to Campaigns tab")))</f>
        <v/>
      </c>
      <c r="V2661" s="83" t="str">
        <f aca="false">IF(K2661="","",K2661*IF(Settings!$B$22=Settings!$C$6,1,IF(Settings!$B$22="USD",1/INDEX(Settings!$B$29:$B$40,MONTH(A2661)),INDEX(Settings!$B$29:$B$40,MONTH(A2661)))))</f>
        <v/>
      </c>
    </row>
    <row r="2662" customFormat="false" ht="15" hidden="false" customHeight="false" outlineLevel="0" collapsed="false">
      <c r="U2662" s="0" t="str">
        <f aca="false">IF(C2662="","",IF(COUNTIF(Campaigns!$A$7:$A$300,C2662)&gt;0,"✓",IF(N(K2662)=0,"– no spend","⚠ add to Campaigns tab")))</f>
        <v/>
      </c>
      <c r="V2662" s="83" t="str">
        <f aca="false">IF(K2662="","",K2662*IF(Settings!$B$22=Settings!$C$6,1,IF(Settings!$B$22="USD",1/INDEX(Settings!$B$29:$B$40,MONTH(A2662)),INDEX(Settings!$B$29:$B$40,MONTH(A2662)))))</f>
        <v/>
      </c>
    </row>
    <row r="2663" customFormat="false" ht="15" hidden="false" customHeight="false" outlineLevel="0" collapsed="false">
      <c r="U2663" s="0" t="str">
        <f aca="false">IF(C2663="","",IF(COUNTIF(Campaigns!$A$7:$A$300,C2663)&gt;0,"✓",IF(N(K2663)=0,"– no spend","⚠ add to Campaigns tab")))</f>
        <v/>
      </c>
      <c r="V2663" s="83" t="str">
        <f aca="false">IF(K2663="","",K2663*IF(Settings!$B$22=Settings!$C$6,1,IF(Settings!$B$22="USD",1/INDEX(Settings!$B$29:$B$40,MONTH(A2663)),INDEX(Settings!$B$29:$B$40,MONTH(A2663)))))</f>
        <v/>
      </c>
    </row>
    <row r="2664" customFormat="false" ht="15" hidden="false" customHeight="false" outlineLevel="0" collapsed="false">
      <c r="U2664" s="0" t="str">
        <f aca="false">IF(C2664="","",IF(COUNTIF(Campaigns!$A$7:$A$300,C2664)&gt;0,"✓",IF(N(K2664)=0,"– no spend","⚠ add to Campaigns tab")))</f>
        <v/>
      </c>
      <c r="V2664" s="83" t="str">
        <f aca="false">IF(K2664="","",K2664*IF(Settings!$B$22=Settings!$C$6,1,IF(Settings!$B$22="USD",1/INDEX(Settings!$B$29:$B$40,MONTH(A2664)),INDEX(Settings!$B$29:$B$40,MONTH(A2664)))))</f>
        <v/>
      </c>
    </row>
    <row r="2665" customFormat="false" ht="15" hidden="false" customHeight="false" outlineLevel="0" collapsed="false">
      <c r="U2665" s="0" t="str">
        <f aca="false">IF(C2665="","",IF(COUNTIF(Campaigns!$A$7:$A$300,C2665)&gt;0,"✓",IF(N(K2665)=0,"– no spend","⚠ add to Campaigns tab")))</f>
        <v/>
      </c>
      <c r="V2665" s="83" t="str">
        <f aca="false">IF(K2665="","",K2665*IF(Settings!$B$22=Settings!$C$6,1,IF(Settings!$B$22="USD",1/INDEX(Settings!$B$29:$B$40,MONTH(A2665)),INDEX(Settings!$B$29:$B$40,MONTH(A2665)))))</f>
        <v/>
      </c>
    </row>
    <row r="2666" customFormat="false" ht="15" hidden="false" customHeight="false" outlineLevel="0" collapsed="false">
      <c r="U2666" s="0" t="str">
        <f aca="false">IF(C2666="","",IF(COUNTIF(Campaigns!$A$7:$A$300,C2666)&gt;0,"✓",IF(N(K2666)=0,"– no spend","⚠ add to Campaigns tab")))</f>
        <v/>
      </c>
      <c r="V2666" s="83" t="str">
        <f aca="false">IF(K2666="","",K2666*IF(Settings!$B$22=Settings!$C$6,1,IF(Settings!$B$22="USD",1/INDEX(Settings!$B$29:$B$40,MONTH(A2666)),INDEX(Settings!$B$29:$B$40,MONTH(A2666)))))</f>
        <v/>
      </c>
    </row>
    <row r="2667" customFormat="false" ht="15" hidden="false" customHeight="false" outlineLevel="0" collapsed="false">
      <c r="U2667" s="0" t="str">
        <f aca="false">IF(C2667="","",IF(COUNTIF(Campaigns!$A$7:$A$300,C2667)&gt;0,"✓",IF(N(K2667)=0,"– no spend","⚠ add to Campaigns tab")))</f>
        <v/>
      </c>
      <c r="V2667" s="83" t="str">
        <f aca="false">IF(K2667="","",K2667*IF(Settings!$B$22=Settings!$C$6,1,IF(Settings!$B$22="USD",1/INDEX(Settings!$B$29:$B$40,MONTH(A2667)),INDEX(Settings!$B$29:$B$40,MONTH(A2667)))))</f>
        <v/>
      </c>
    </row>
    <row r="2668" customFormat="false" ht="15" hidden="false" customHeight="false" outlineLevel="0" collapsed="false">
      <c r="U2668" s="0" t="str">
        <f aca="false">IF(C2668="","",IF(COUNTIF(Campaigns!$A$7:$A$300,C2668)&gt;0,"✓",IF(N(K2668)=0,"– no spend","⚠ add to Campaigns tab")))</f>
        <v/>
      </c>
      <c r="V2668" s="83" t="str">
        <f aca="false">IF(K2668="","",K2668*IF(Settings!$B$22=Settings!$C$6,1,IF(Settings!$B$22="USD",1/INDEX(Settings!$B$29:$B$40,MONTH(A2668)),INDEX(Settings!$B$29:$B$40,MONTH(A2668)))))</f>
        <v/>
      </c>
    </row>
    <row r="2669" customFormat="false" ht="15" hidden="false" customHeight="false" outlineLevel="0" collapsed="false">
      <c r="U2669" s="0" t="str">
        <f aca="false">IF(C2669="","",IF(COUNTIF(Campaigns!$A$7:$A$300,C2669)&gt;0,"✓",IF(N(K2669)=0,"– no spend","⚠ add to Campaigns tab")))</f>
        <v/>
      </c>
      <c r="V2669" s="83" t="str">
        <f aca="false">IF(K2669="","",K2669*IF(Settings!$B$22=Settings!$C$6,1,IF(Settings!$B$22="USD",1/INDEX(Settings!$B$29:$B$40,MONTH(A2669)),INDEX(Settings!$B$29:$B$40,MONTH(A2669)))))</f>
        <v/>
      </c>
    </row>
    <row r="2670" customFormat="false" ht="15" hidden="false" customHeight="false" outlineLevel="0" collapsed="false">
      <c r="U2670" s="0" t="str">
        <f aca="false">IF(C2670="","",IF(COUNTIF(Campaigns!$A$7:$A$300,C2670)&gt;0,"✓",IF(N(K2670)=0,"– no spend","⚠ add to Campaigns tab")))</f>
        <v/>
      </c>
      <c r="V2670" s="83" t="str">
        <f aca="false">IF(K2670="","",K2670*IF(Settings!$B$22=Settings!$C$6,1,IF(Settings!$B$22="USD",1/INDEX(Settings!$B$29:$B$40,MONTH(A2670)),INDEX(Settings!$B$29:$B$40,MONTH(A2670)))))</f>
        <v/>
      </c>
    </row>
    <row r="2671" customFormat="false" ht="15" hidden="false" customHeight="false" outlineLevel="0" collapsed="false">
      <c r="U2671" s="0" t="str">
        <f aca="false">IF(C2671="","",IF(COUNTIF(Campaigns!$A$7:$A$300,C2671)&gt;0,"✓",IF(N(K2671)=0,"– no spend","⚠ add to Campaigns tab")))</f>
        <v/>
      </c>
      <c r="V2671" s="83" t="str">
        <f aca="false">IF(K2671="","",K2671*IF(Settings!$B$22=Settings!$C$6,1,IF(Settings!$B$22="USD",1/INDEX(Settings!$B$29:$B$40,MONTH(A2671)),INDEX(Settings!$B$29:$B$40,MONTH(A2671)))))</f>
        <v/>
      </c>
    </row>
    <row r="2672" customFormat="false" ht="15" hidden="false" customHeight="false" outlineLevel="0" collapsed="false">
      <c r="U2672" s="0" t="str">
        <f aca="false">IF(C2672="","",IF(COUNTIF(Campaigns!$A$7:$A$300,C2672)&gt;0,"✓",IF(N(K2672)=0,"– no spend","⚠ add to Campaigns tab")))</f>
        <v/>
      </c>
      <c r="V2672" s="83" t="str">
        <f aca="false">IF(K2672="","",K2672*IF(Settings!$B$22=Settings!$C$6,1,IF(Settings!$B$22="USD",1/INDEX(Settings!$B$29:$B$40,MONTH(A2672)),INDEX(Settings!$B$29:$B$40,MONTH(A2672)))))</f>
        <v/>
      </c>
    </row>
    <row r="2673" customFormat="false" ht="15" hidden="false" customHeight="false" outlineLevel="0" collapsed="false">
      <c r="U2673" s="0" t="str">
        <f aca="false">IF(C2673="","",IF(COUNTIF(Campaigns!$A$7:$A$300,C2673)&gt;0,"✓",IF(N(K2673)=0,"– no spend","⚠ add to Campaigns tab")))</f>
        <v/>
      </c>
      <c r="V2673" s="83" t="str">
        <f aca="false">IF(K2673="","",K2673*IF(Settings!$B$22=Settings!$C$6,1,IF(Settings!$B$22="USD",1/INDEX(Settings!$B$29:$B$40,MONTH(A2673)),INDEX(Settings!$B$29:$B$40,MONTH(A2673)))))</f>
        <v/>
      </c>
    </row>
    <row r="2674" customFormat="false" ht="15" hidden="false" customHeight="false" outlineLevel="0" collapsed="false">
      <c r="U2674" s="0" t="str">
        <f aca="false">IF(C2674="","",IF(COUNTIF(Campaigns!$A$7:$A$300,C2674)&gt;0,"✓",IF(N(K2674)=0,"– no spend","⚠ add to Campaigns tab")))</f>
        <v/>
      </c>
      <c r="V2674" s="83" t="str">
        <f aca="false">IF(K2674="","",K2674*IF(Settings!$B$22=Settings!$C$6,1,IF(Settings!$B$22="USD",1/INDEX(Settings!$B$29:$B$40,MONTH(A2674)),INDEX(Settings!$B$29:$B$40,MONTH(A2674)))))</f>
        <v/>
      </c>
    </row>
    <row r="2675" customFormat="false" ht="15" hidden="false" customHeight="false" outlineLevel="0" collapsed="false">
      <c r="U2675" s="0" t="str">
        <f aca="false">IF(C2675="","",IF(COUNTIF(Campaigns!$A$7:$A$300,C2675)&gt;0,"✓",IF(N(K2675)=0,"– no spend","⚠ add to Campaigns tab")))</f>
        <v/>
      </c>
      <c r="V2675" s="83" t="str">
        <f aca="false">IF(K2675="","",K2675*IF(Settings!$B$22=Settings!$C$6,1,IF(Settings!$B$22="USD",1/INDEX(Settings!$B$29:$B$40,MONTH(A2675)),INDEX(Settings!$B$29:$B$40,MONTH(A2675)))))</f>
        <v/>
      </c>
    </row>
    <row r="2676" customFormat="false" ht="15" hidden="false" customHeight="false" outlineLevel="0" collapsed="false">
      <c r="U2676" s="0" t="str">
        <f aca="false">IF(C2676="","",IF(COUNTIF(Campaigns!$A$7:$A$300,C2676)&gt;0,"✓",IF(N(K2676)=0,"– no spend","⚠ add to Campaigns tab")))</f>
        <v/>
      </c>
      <c r="V2676" s="83" t="str">
        <f aca="false">IF(K2676="","",K2676*IF(Settings!$B$22=Settings!$C$6,1,IF(Settings!$B$22="USD",1/INDEX(Settings!$B$29:$B$40,MONTH(A2676)),INDEX(Settings!$B$29:$B$40,MONTH(A2676)))))</f>
        <v/>
      </c>
    </row>
    <row r="2677" customFormat="false" ht="15" hidden="false" customHeight="false" outlineLevel="0" collapsed="false">
      <c r="U2677" s="0" t="str">
        <f aca="false">IF(C2677="","",IF(COUNTIF(Campaigns!$A$7:$A$300,C2677)&gt;0,"✓",IF(N(K2677)=0,"– no spend","⚠ add to Campaigns tab")))</f>
        <v/>
      </c>
      <c r="V2677" s="83" t="str">
        <f aca="false">IF(K2677="","",K2677*IF(Settings!$B$22=Settings!$C$6,1,IF(Settings!$B$22="USD",1/INDEX(Settings!$B$29:$B$40,MONTH(A2677)),INDEX(Settings!$B$29:$B$40,MONTH(A2677)))))</f>
        <v/>
      </c>
    </row>
    <row r="2678" customFormat="false" ht="15" hidden="false" customHeight="false" outlineLevel="0" collapsed="false">
      <c r="U2678" s="0" t="str">
        <f aca="false">IF(C2678="","",IF(COUNTIF(Campaigns!$A$7:$A$300,C2678)&gt;0,"✓",IF(N(K2678)=0,"– no spend","⚠ add to Campaigns tab")))</f>
        <v/>
      </c>
      <c r="V2678" s="83" t="str">
        <f aca="false">IF(K2678="","",K2678*IF(Settings!$B$22=Settings!$C$6,1,IF(Settings!$B$22="USD",1/INDEX(Settings!$B$29:$B$40,MONTH(A2678)),INDEX(Settings!$B$29:$B$40,MONTH(A2678)))))</f>
        <v/>
      </c>
    </row>
    <row r="2679" customFormat="false" ht="15" hidden="false" customHeight="false" outlineLevel="0" collapsed="false">
      <c r="U2679" s="0" t="str">
        <f aca="false">IF(C2679="","",IF(COUNTIF(Campaigns!$A$7:$A$300,C2679)&gt;0,"✓",IF(N(K2679)=0,"– no spend","⚠ add to Campaigns tab")))</f>
        <v/>
      </c>
      <c r="V2679" s="83" t="str">
        <f aca="false">IF(K2679="","",K2679*IF(Settings!$B$22=Settings!$C$6,1,IF(Settings!$B$22="USD",1/INDEX(Settings!$B$29:$B$40,MONTH(A2679)),INDEX(Settings!$B$29:$B$40,MONTH(A2679)))))</f>
        <v/>
      </c>
    </row>
    <row r="2680" customFormat="false" ht="15" hidden="false" customHeight="false" outlineLevel="0" collapsed="false">
      <c r="U2680" s="0" t="str">
        <f aca="false">IF(C2680="","",IF(COUNTIF(Campaigns!$A$7:$A$300,C2680)&gt;0,"✓",IF(N(K2680)=0,"– no spend","⚠ add to Campaigns tab")))</f>
        <v/>
      </c>
      <c r="V2680" s="83" t="str">
        <f aca="false">IF(K2680="","",K2680*IF(Settings!$B$22=Settings!$C$6,1,IF(Settings!$B$22="USD",1/INDEX(Settings!$B$29:$B$40,MONTH(A2680)),INDEX(Settings!$B$29:$B$40,MONTH(A2680)))))</f>
        <v/>
      </c>
    </row>
    <row r="2681" customFormat="false" ht="15" hidden="false" customHeight="false" outlineLevel="0" collapsed="false">
      <c r="U2681" s="0" t="str">
        <f aca="false">IF(C2681="","",IF(COUNTIF(Campaigns!$A$7:$A$300,C2681)&gt;0,"✓",IF(N(K2681)=0,"– no spend","⚠ add to Campaigns tab")))</f>
        <v/>
      </c>
      <c r="V2681" s="83" t="str">
        <f aca="false">IF(K2681="","",K2681*IF(Settings!$B$22=Settings!$C$6,1,IF(Settings!$B$22="USD",1/INDEX(Settings!$B$29:$B$40,MONTH(A2681)),INDEX(Settings!$B$29:$B$40,MONTH(A2681)))))</f>
        <v/>
      </c>
    </row>
    <row r="2682" customFormat="false" ht="15" hidden="false" customHeight="false" outlineLevel="0" collapsed="false">
      <c r="U2682" s="0" t="str">
        <f aca="false">IF(C2682="","",IF(COUNTIF(Campaigns!$A$7:$A$300,C2682)&gt;0,"✓",IF(N(K2682)=0,"– no spend","⚠ add to Campaigns tab")))</f>
        <v/>
      </c>
      <c r="V2682" s="83" t="str">
        <f aca="false">IF(K2682="","",K2682*IF(Settings!$B$22=Settings!$C$6,1,IF(Settings!$B$22="USD",1/INDEX(Settings!$B$29:$B$40,MONTH(A2682)),INDEX(Settings!$B$29:$B$40,MONTH(A2682)))))</f>
        <v/>
      </c>
    </row>
    <row r="2683" customFormat="false" ht="15" hidden="false" customHeight="false" outlineLevel="0" collapsed="false">
      <c r="U2683" s="0" t="str">
        <f aca="false">IF(C2683="","",IF(COUNTIF(Campaigns!$A$7:$A$300,C2683)&gt;0,"✓",IF(N(K2683)=0,"– no spend","⚠ add to Campaigns tab")))</f>
        <v/>
      </c>
      <c r="V2683" s="83" t="str">
        <f aca="false">IF(K2683="","",K2683*IF(Settings!$B$22=Settings!$C$6,1,IF(Settings!$B$22="USD",1/INDEX(Settings!$B$29:$B$40,MONTH(A2683)),INDEX(Settings!$B$29:$B$40,MONTH(A2683)))))</f>
        <v/>
      </c>
    </row>
    <row r="2684" customFormat="false" ht="15" hidden="false" customHeight="false" outlineLevel="0" collapsed="false">
      <c r="U2684" s="0" t="str">
        <f aca="false">IF(C2684="","",IF(COUNTIF(Campaigns!$A$7:$A$300,C2684)&gt;0,"✓",IF(N(K2684)=0,"– no spend","⚠ add to Campaigns tab")))</f>
        <v/>
      </c>
      <c r="V2684" s="83" t="str">
        <f aca="false">IF(K2684="","",K2684*IF(Settings!$B$22=Settings!$C$6,1,IF(Settings!$B$22="USD",1/INDEX(Settings!$B$29:$B$40,MONTH(A2684)),INDEX(Settings!$B$29:$B$40,MONTH(A2684)))))</f>
        <v/>
      </c>
    </row>
    <row r="2685" customFormat="false" ht="15" hidden="false" customHeight="false" outlineLevel="0" collapsed="false">
      <c r="U2685" s="0" t="str">
        <f aca="false">IF(C2685="","",IF(COUNTIF(Campaigns!$A$7:$A$300,C2685)&gt;0,"✓",IF(N(K2685)=0,"– no spend","⚠ add to Campaigns tab")))</f>
        <v/>
      </c>
      <c r="V2685" s="83" t="str">
        <f aca="false">IF(K2685="","",K2685*IF(Settings!$B$22=Settings!$C$6,1,IF(Settings!$B$22="USD",1/INDEX(Settings!$B$29:$B$40,MONTH(A2685)),INDEX(Settings!$B$29:$B$40,MONTH(A2685)))))</f>
        <v/>
      </c>
    </row>
    <row r="2686" customFormat="false" ht="15" hidden="false" customHeight="false" outlineLevel="0" collapsed="false">
      <c r="U2686" s="0" t="str">
        <f aca="false">IF(C2686="","",IF(COUNTIF(Campaigns!$A$7:$A$300,C2686)&gt;0,"✓",IF(N(K2686)=0,"– no spend","⚠ add to Campaigns tab")))</f>
        <v/>
      </c>
      <c r="V2686" s="83" t="str">
        <f aca="false">IF(K2686="","",K2686*IF(Settings!$B$22=Settings!$C$6,1,IF(Settings!$B$22="USD",1/INDEX(Settings!$B$29:$B$40,MONTH(A2686)),INDEX(Settings!$B$29:$B$40,MONTH(A2686)))))</f>
        <v/>
      </c>
    </row>
    <row r="2687" customFormat="false" ht="15" hidden="false" customHeight="false" outlineLevel="0" collapsed="false">
      <c r="U2687" s="0" t="str">
        <f aca="false">IF(C2687="","",IF(COUNTIF(Campaigns!$A$7:$A$300,C2687)&gt;0,"✓",IF(N(K2687)=0,"– no spend","⚠ add to Campaigns tab")))</f>
        <v/>
      </c>
      <c r="V2687" s="83" t="str">
        <f aca="false">IF(K2687="","",K2687*IF(Settings!$B$22=Settings!$C$6,1,IF(Settings!$B$22="USD",1/INDEX(Settings!$B$29:$B$40,MONTH(A2687)),INDEX(Settings!$B$29:$B$40,MONTH(A2687)))))</f>
        <v/>
      </c>
    </row>
    <row r="2688" customFormat="false" ht="15" hidden="false" customHeight="false" outlineLevel="0" collapsed="false">
      <c r="U2688" s="0" t="str">
        <f aca="false">IF(C2688="","",IF(COUNTIF(Campaigns!$A$7:$A$300,C2688)&gt;0,"✓",IF(N(K2688)=0,"– no spend","⚠ add to Campaigns tab")))</f>
        <v/>
      </c>
      <c r="V2688" s="83" t="str">
        <f aca="false">IF(K2688="","",K2688*IF(Settings!$B$22=Settings!$C$6,1,IF(Settings!$B$22="USD",1/INDEX(Settings!$B$29:$B$40,MONTH(A2688)),INDEX(Settings!$B$29:$B$40,MONTH(A2688)))))</f>
        <v/>
      </c>
    </row>
    <row r="2689" customFormat="false" ht="15" hidden="false" customHeight="false" outlineLevel="0" collapsed="false">
      <c r="U2689" s="0" t="str">
        <f aca="false">IF(C2689="","",IF(COUNTIF(Campaigns!$A$7:$A$300,C2689)&gt;0,"✓",IF(N(K2689)=0,"– no spend","⚠ add to Campaigns tab")))</f>
        <v/>
      </c>
      <c r="V2689" s="83" t="str">
        <f aca="false">IF(K2689="","",K2689*IF(Settings!$B$22=Settings!$C$6,1,IF(Settings!$B$22="USD",1/INDEX(Settings!$B$29:$B$40,MONTH(A2689)),INDEX(Settings!$B$29:$B$40,MONTH(A2689)))))</f>
        <v/>
      </c>
    </row>
    <row r="2690" customFormat="false" ht="15" hidden="false" customHeight="false" outlineLevel="0" collapsed="false">
      <c r="U2690" s="0" t="str">
        <f aca="false">IF(C2690="","",IF(COUNTIF(Campaigns!$A$7:$A$300,C2690)&gt;0,"✓",IF(N(K2690)=0,"– no spend","⚠ add to Campaigns tab")))</f>
        <v/>
      </c>
      <c r="V2690" s="83" t="str">
        <f aca="false">IF(K2690="","",K2690*IF(Settings!$B$22=Settings!$C$6,1,IF(Settings!$B$22="USD",1/INDEX(Settings!$B$29:$B$40,MONTH(A2690)),INDEX(Settings!$B$29:$B$40,MONTH(A2690)))))</f>
        <v/>
      </c>
    </row>
    <row r="2691" customFormat="false" ht="15" hidden="false" customHeight="false" outlineLevel="0" collapsed="false">
      <c r="U2691" s="0" t="str">
        <f aca="false">IF(C2691="","",IF(COUNTIF(Campaigns!$A$7:$A$300,C2691)&gt;0,"✓",IF(N(K2691)=0,"– no spend","⚠ add to Campaigns tab")))</f>
        <v/>
      </c>
      <c r="V2691" s="83" t="str">
        <f aca="false">IF(K2691="","",K2691*IF(Settings!$B$22=Settings!$C$6,1,IF(Settings!$B$22="USD",1/INDEX(Settings!$B$29:$B$40,MONTH(A2691)),INDEX(Settings!$B$29:$B$40,MONTH(A2691)))))</f>
        <v/>
      </c>
    </row>
    <row r="2692" customFormat="false" ht="15" hidden="false" customHeight="false" outlineLevel="0" collapsed="false">
      <c r="U2692" s="0" t="str">
        <f aca="false">IF(C2692="","",IF(COUNTIF(Campaigns!$A$7:$A$300,C2692)&gt;0,"✓",IF(N(K2692)=0,"– no spend","⚠ add to Campaigns tab")))</f>
        <v/>
      </c>
      <c r="V2692" s="83" t="str">
        <f aca="false">IF(K2692="","",K2692*IF(Settings!$B$22=Settings!$C$6,1,IF(Settings!$B$22="USD",1/INDEX(Settings!$B$29:$B$40,MONTH(A2692)),INDEX(Settings!$B$29:$B$40,MONTH(A2692)))))</f>
        <v/>
      </c>
    </row>
    <row r="2693" customFormat="false" ht="15" hidden="false" customHeight="false" outlineLevel="0" collapsed="false">
      <c r="U2693" s="0" t="str">
        <f aca="false">IF(C2693="","",IF(COUNTIF(Campaigns!$A$7:$A$300,C2693)&gt;0,"✓",IF(N(K2693)=0,"– no spend","⚠ add to Campaigns tab")))</f>
        <v/>
      </c>
      <c r="V2693" s="83" t="str">
        <f aca="false">IF(K2693="","",K2693*IF(Settings!$B$22=Settings!$C$6,1,IF(Settings!$B$22="USD",1/INDEX(Settings!$B$29:$B$40,MONTH(A2693)),INDEX(Settings!$B$29:$B$40,MONTH(A2693)))))</f>
        <v/>
      </c>
    </row>
    <row r="2694" customFormat="false" ht="15" hidden="false" customHeight="false" outlineLevel="0" collapsed="false">
      <c r="U2694" s="0" t="str">
        <f aca="false">IF(C2694="","",IF(COUNTIF(Campaigns!$A$7:$A$300,C2694)&gt;0,"✓",IF(N(K2694)=0,"– no spend","⚠ add to Campaigns tab")))</f>
        <v/>
      </c>
      <c r="V2694" s="83" t="str">
        <f aca="false">IF(K2694="","",K2694*IF(Settings!$B$22=Settings!$C$6,1,IF(Settings!$B$22="USD",1/INDEX(Settings!$B$29:$B$40,MONTH(A2694)),INDEX(Settings!$B$29:$B$40,MONTH(A2694)))))</f>
        <v/>
      </c>
    </row>
    <row r="2695" customFormat="false" ht="15" hidden="false" customHeight="false" outlineLevel="0" collapsed="false">
      <c r="U2695" s="0" t="str">
        <f aca="false">IF(C2695="","",IF(COUNTIF(Campaigns!$A$7:$A$300,C2695)&gt;0,"✓",IF(N(K2695)=0,"– no spend","⚠ add to Campaigns tab")))</f>
        <v/>
      </c>
      <c r="V2695" s="83" t="str">
        <f aca="false">IF(K2695="","",K2695*IF(Settings!$B$22=Settings!$C$6,1,IF(Settings!$B$22="USD",1/INDEX(Settings!$B$29:$B$40,MONTH(A2695)),INDEX(Settings!$B$29:$B$40,MONTH(A2695)))))</f>
        <v/>
      </c>
    </row>
    <row r="2696" customFormat="false" ht="15" hidden="false" customHeight="false" outlineLevel="0" collapsed="false">
      <c r="U2696" s="0" t="str">
        <f aca="false">IF(C2696="","",IF(COUNTIF(Campaigns!$A$7:$A$300,C2696)&gt;0,"✓",IF(N(K2696)=0,"– no spend","⚠ add to Campaigns tab")))</f>
        <v/>
      </c>
      <c r="V2696" s="83" t="str">
        <f aca="false">IF(K2696="","",K2696*IF(Settings!$B$22=Settings!$C$6,1,IF(Settings!$B$22="USD",1/INDEX(Settings!$B$29:$B$40,MONTH(A2696)),INDEX(Settings!$B$29:$B$40,MONTH(A2696)))))</f>
        <v/>
      </c>
    </row>
    <row r="2697" customFormat="false" ht="15" hidden="false" customHeight="false" outlineLevel="0" collapsed="false">
      <c r="U2697" s="0" t="str">
        <f aca="false">IF(C2697="","",IF(COUNTIF(Campaigns!$A$7:$A$300,C2697)&gt;0,"✓",IF(N(K2697)=0,"– no spend","⚠ add to Campaigns tab")))</f>
        <v/>
      </c>
      <c r="V2697" s="83" t="str">
        <f aca="false">IF(K2697="","",K2697*IF(Settings!$B$22=Settings!$C$6,1,IF(Settings!$B$22="USD",1/INDEX(Settings!$B$29:$B$40,MONTH(A2697)),INDEX(Settings!$B$29:$B$40,MONTH(A2697)))))</f>
        <v/>
      </c>
    </row>
    <row r="2698" customFormat="false" ht="15" hidden="false" customHeight="false" outlineLevel="0" collapsed="false">
      <c r="U2698" s="0" t="str">
        <f aca="false">IF(C2698="","",IF(COUNTIF(Campaigns!$A$7:$A$300,C2698)&gt;0,"✓",IF(N(K2698)=0,"– no spend","⚠ add to Campaigns tab")))</f>
        <v/>
      </c>
      <c r="V2698" s="83" t="str">
        <f aca="false">IF(K2698="","",K2698*IF(Settings!$B$22=Settings!$C$6,1,IF(Settings!$B$22="USD",1/INDEX(Settings!$B$29:$B$40,MONTH(A2698)),INDEX(Settings!$B$29:$B$40,MONTH(A2698)))))</f>
        <v/>
      </c>
    </row>
    <row r="2699" customFormat="false" ht="15" hidden="false" customHeight="false" outlineLevel="0" collapsed="false">
      <c r="U2699" s="0" t="str">
        <f aca="false">IF(C2699="","",IF(COUNTIF(Campaigns!$A$7:$A$300,C2699)&gt;0,"✓",IF(N(K2699)=0,"– no spend","⚠ add to Campaigns tab")))</f>
        <v/>
      </c>
      <c r="V2699" s="83" t="str">
        <f aca="false">IF(K2699="","",K2699*IF(Settings!$B$22=Settings!$C$6,1,IF(Settings!$B$22="USD",1/INDEX(Settings!$B$29:$B$40,MONTH(A2699)),INDEX(Settings!$B$29:$B$40,MONTH(A2699)))))</f>
        <v/>
      </c>
    </row>
    <row r="2700" customFormat="false" ht="15" hidden="false" customHeight="false" outlineLevel="0" collapsed="false">
      <c r="U2700" s="0" t="str">
        <f aca="false">IF(C2700="","",IF(COUNTIF(Campaigns!$A$7:$A$300,C2700)&gt;0,"✓",IF(N(K2700)=0,"– no spend","⚠ add to Campaigns tab")))</f>
        <v/>
      </c>
      <c r="V2700" s="83" t="str">
        <f aca="false">IF(K2700="","",K2700*IF(Settings!$B$22=Settings!$C$6,1,IF(Settings!$B$22="USD",1/INDEX(Settings!$B$29:$B$40,MONTH(A2700)),INDEX(Settings!$B$29:$B$40,MONTH(A2700)))))</f>
        <v/>
      </c>
    </row>
    <row r="2701" customFormat="false" ht="15" hidden="false" customHeight="false" outlineLevel="0" collapsed="false">
      <c r="U2701" s="0" t="str">
        <f aca="false">IF(C2701="","",IF(COUNTIF(Campaigns!$A$7:$A$300,C2701)&gt;0,"✓",IF(N(K2701)=0,"– no spend","⚠ add to Campaigns tab")))</f>
        <v/>
      </c>
      <c r="V2701" s="83" t="str">
        <f aca="false">IF(K2701="","",K2701*IF(Settings!$B$22=Settings!$C$6,1,IF(Settings!$B$22="USD",1/INDEX(Settings!$B$29:$B$40,MONTH(A2701)),INDEX(Settings!$B$29:$B$40,MONTH(A2701)))))</f>
        <v/>
      </c>
    </row>
    <row r="2702" customFormat="false" ht="15" hidden="false" customHeight="false" outlineLevel="0" collapsed="false">
      <c r="U2702" s="0" t="str">
        <f aca="false">IF(C2702="","",IF(COUNTIF(Campaigns!$A$7:$A$300,C2702)&gt;0,"✓",IF(N(K2702)=0,"– no spend","⚠ add to Campaigns tab")))</f>
        <v/>
      </c>
      <c r="V2702" s="83" t="str">
        <f aca="false">IF(K2702="","",K2702*IF(Settings!$B$22=Settings!$C$6,1,IF(Settings!$B$22="USD",1/INDEX(Settings!$B$29:$B$40,MONTH(A2702)),INDEX(Settings!$B$29:$B$40,MONTH(A2702)))))</f>
        <v/>
      </c>
    </row>
    <row r="2703" customFormat="false" ht="15" hidden="false" customHeight="false" outlineLevel="0" collapsed="false">
      <c r="U2703" s="0" t="str">
        <f aca="false">IF(C2703="","",IF(COUNTIF(Campaigns!$A$7:$A$300,C2703)&gt;0,"✓",IF(N(K2703)=0,"– no spend","⚠ add to Campaigns tab")))</f>
        <v/>
      </c>
      <c r="V2703" s="83" t="str">
        <f aca="false">IF(K2703="","",K2703*IF(Settings!$B$22=Settings!$C$6,1,IF(Settings!$B$22="USD",1/INDEX(Settings!$B$29:$B$40,MONTH(A2703)),INDEX(Settings!$B$29:$B$40,MONTH(A2703)))))</f>
        <v/>
      </c>
    </row>
    <row r="2704" customFormat="false" ht="15" hidden="false" customHeight="false" outlineLevel="0" collapsed="false">
      <c r="U2704" s="0" t="str">
        <f aca="false">IF(C2704="","",IF(COUNTIF(Campaigns!$A$7:$A$300,C2704)&gt;0,"✓",IF(N(K2704)=0,"– no spend","⚠ add to Campaigns tab")))</f>
        <v/>
      </c>
      <c r="V2704" s="83" t="str">
        <f aca="false">IF(K2704="","",K2704*IF(Settings!$B$22=Settings!$C$6,1,IF(Settings!$B$22="USD",1/INDEX(Settings!$B$29:$B$40,MONTH(A2704)),INDEX(Settings!$B$29:$B$40,MONTH(A2704)))))</f>
        <v/>
      </c>
    </row>
    <row r="2705" customFormat="false" ht="15" hidden="false" customHeight="false" outlineLevel="0" collapsed="false">
      <c r="U2705" s="0" t="str">
        <f aca="false">IF(C2705="","",IF(COUNTIF(Campaigns!$A$7:$A$300,C2705)&gt;0,"✓",IF(N(K2705)=0,"– no spend","⚠ add to Campaigns tab")))</f>
        <v/>
      </c>
      <c r="V2705" s="83" t="str">
        <f aca="false">IF(K2705="","",K2705*IF(Settings!$B$22=Settings!$C$6,1,IF(Settings!$B$22="USD",1/INDEX(Settings!$B$29:$B$40,MONTH(A2705)),INDEX(Settings!$B$29:$B$40,MONTH(A2705)))))</f>
        <v/>
      </c>
    </row>
    <row r="2706" customFormat="false" ht="15" hidden="false" customHeight="false" outlineLevel="0" collapsed="false">
      <c r="U2706" s="0" t="str">
        <f aca="false">IF(C2706="","",IF(COUNTIF(Campaigns!$A$7:$A$300,C2706)&gt;0,"✓",IF(N(K2706)=0,"– no spend","⚠ add to Campaigns tab")))</f>
        <v/>
      </c>
      <c r="V2706" s="83" t="str">
        <f aca="false">IF(K2706="","",K2706*IF(Settings!$B$22=Settings!$C$6,1,IF(Settings!$B$22="USD",1/INDEX(Settings!$B$29:$B$40,MONTH(A2706)),INDEX(Settings!$B$29:$B$40,MONTH(A2706)))))</f>
        <v/>
      </c>
    </row>
    <row r="2707" customFormat="false" ht="15" hidden="false" customHeight="false" outlineLevel="0" collapsed="false">
      <c r="U2707" s="0" t="str">
        <f aca="false">IF(C2707="","",IF(COUNTIF(Campaigns!$A$7:$A$300,C2707)&gt;0,"✓",IF(N(K2707)=0,"– no spend","⚠ add to Campaigns tab")))</f>
        <v/>
      </c>
      <c r="V2707" s="83" t="str">
        <f aca="false">IF(K2707="","",K2707*IF(Settings!$B$22=Settings!$C$6,1,IF(Settings!$B$22="USD",1/INDEX(Settings!$B$29:$B$40,MONTH(A2707)),INDEX(Settings!$B$29:$B$40,MONTH(A2707)))))</f>
        <v/>
      </c>
    </row>
    <row r="2708" customFormat="false" ht="15" hidden="false" customHeight="false" outlineLevel="0" collapsed="false">
      <c r="U2708" s="0" t="str">
        <f aca="false">IF(C2708="","",IF(COUNTIF(Campaigns!$A$7:$A$300,C2708)&gt;0,"✓",IF(N(K2708)=0,"– no spend","⚠ add to Campaigns tab")))</f>
        <v/>
      </c>
      <c r="V2708" s="83" t="str">
        <f aca="false">IF(K2708="","",K2708*IF(Settings!$B$22=Settings!$C$6,1,IF(Settings!$B$22="USD",1/INDEX(Settings!$B$29:$B$40,MONTH(A2708)),INDEX(Settings!$B$29:$B$40,MONTH(A2708)))))</f>
        <v/>
      </c>
    </row>
    <row r="2709" customFormat="false" ht="15" hidden="false" customHeight="false" outlineLevel="0" collapsed="false">
      <c r="U2709" s="0" t="str">
        <f aca="false">IF(C2709="","",IF(COUNTIF(Campaigns!$A$7:$A$300,C2709)&gt;0,"✓",IF(N(K2709)=0,"– no spend","⚠ add to Campaigns tab")))</f>
        <v/>
      </c>
      <c r="V2709" s="83" t="str">
        <f aca="false">IF(K2709="","",K2709*IF(Settings!$B$22=Settings!$C$6,1,IF(Settings!$B$22="USD",1/INDEX(Settings!$B$29:$B$40,MONTH(A2709)),INDEX(Settings!$B$29:$B$40,MONTH(A2709)))))</f>
        <v/>
      </c>
    </row>
    <row r="2710" customFormat="false" ht="15" hidden="false" customHeight="false" outlineLevel="0" collapsed="false">
      <c r="U2710" s="0" t="str">
        <f aca="false">IF(C2710="","",IF(COUNTIF(Campaigns!$A$7:$A$300,C2710)&gt;0,"✓",IF(N(K2710)=0,"– no spend","⚠ add to Campaigns tab")))</f>
        <v/>
      </c>
      <c r="V2710" s="83" t="str">
        <f aca="false">IF(K2710="","",K2710*IF(Settings!$B$22=Settings!$C$6,1,IF(Settings!$B$22="USD",1/INDEX(Settings!$B$29:$B$40,MONTH(A2710)),INDEX(Settings!$B$29:$B$40,MONTH(A2710)))))</f>
        <v/>
      </c>
    </row>
    <row r="2711" customFormat="false" ht="15" hidden="false" customHeight="false" outlineLevel="0" collapsed="false">
      <c r="U2711" s="0" t="str">
        <f aca="false">IF(C2711="","",IF(COUNTIF(Campaigns!$A$7:$A$300,C2711)&gt;0,"✓",IF(N(K2711)=0,"– no spend","⚠ add to Campaigns tab")))</f>
        <v/>
      </c>
      <c r="V2711" s="83" t="str">
        <f aca="false">IF(K2711="","",K2711*IF(Settings!$B$22=Settings!$C$6,1,IF(Settings!$B$22="USD",1/INDEX(Settings!$B$29:$B$40,MONTH(A2711)),INDEX(Settings!$B$29:$B$40,MONTH(A2711)))))</f>
        <v/>
      </c>
    </row>
    <row r="2712" customFormat="false" ht="15" hidden="false" customHeight="false" outlineLevel="0" collapsed="false">
      <c r="U2712" s="0" t="str">
        <f aca="false">IF(C2712="","",IF(COUNTIF(Campaigns!$A$7:$A$300,C2712)&gt;0,"✓",IF(N(K2712)=0,"– no spend","⚠ add to Campaigns tab")))</f>
        <v/>
      </c>
      <c r="V2712" s="83" t="str">
        <f aca="false">IF(K2712="","",K2712*IF(Settings!$B$22=Settings!$C$6,1,IF(Settings!$B$22="USD",1/INDEX(Settings!$B$29:$B$40,MONTH(A2712)),INDEX(Settings!$B$29:$B$40,MONTH(A2712)))))</f>
        <v/>
      </c>
    </row>
    <row r="2713" customFormat="false" ht="15" hidden="false" customHeight="false" outlineLevel="0" collapsed="false">
      <c r="U2713" s="0" t="str">
        <f aca="false">IF(C2713="","",IF(COUNTIF(Campaigns!$A$7:$A$300,C2713)&gt;0,"✓",IF(N(K2713)=0,"– no spend","⚠ add to Campaigns tab")))</f>
        <v/>
      </c>
      <c r="V2713" s="83" t="str">
        <f aca="false">IF(K2713="","",K2713*IF(Settings!$B$22=Settings!$C$6,1,IF(Settings!$B$22="USD",1/INDEX(Settings!$B$29:$B$40,MONTH(A2713)),INDEX(Settings!$B$29:$B$40,MONTH(A2713)))))</f>
        <v/>
      </c>
    </row>
    <row r="2714" customFormat="false" ht="15" hidden="false" customHeight="false" outlineLevel="0" collapsed="false">
      <c r="U2714" s="0" t="str">
        <f aca="false">IF(C2714="","",IF(COUNTIF(Campaigns!$A$7:$A$300,C2714)&gt;0,"✓",IF(N(K2714)=0,"– no spend","⚠ add to Campaigns tab")))</f>
        <v/>
      </c>
      <c r="V2714" s="83" t="str">
        <f aca="false">IF(K2714="","",K2714*IF(Settings!$B$22=Settings!$C$6,1,IF(Settings!$B$22="USD",1/INDEX(Settings!$B$29:$B$40,MONTH(A2714)),INDEX(Settings!$B$29:$B$40,MONTH(A2714)))))</f>
        <v/>
      </c>
    </row>
    <row r="2715" customFormat="false" ht="15" hidden="false" customHeight="false" outlineLevel="0" collapsed="false">
      <c r="U2715" s="0" t="str">
        <f aca="false">IF(C2715="","",IF(COUNTIF(Campaigns!$A$7:$A$300,C2715)&gt;0,"✓",IF(N(K2715)=0,"– no spend","⚠ add to Campaigns tab")))</f>
        <v/>
      </c>
      <c r="V2715" s="83" t="str">
        <f aca="false">IF(K2715="","",K2715*IF(Settings!$B$22=Settings!$C$6,1,IF(Settings!$B$22="USD",1/INDEX(Settings!$B$29:$B$40,MONTH(A2715)),INDEX(Settings!$B$29:$B$40,MONTH(A2715)))))</f>
        <v/>
      </c>
    </row>
    <row r="2716" customFormat="false" ht="15" hidden="false" customHeight="false" outlineLevel="0" collapsed="false">
      <c r="U2716" s="0" t="str">
        <f aca="false">IF(C2716="","",IF(COUNTIF(Campaigns!$A$7:$A$300,C2716)&gt;0,"✓",IF(N(K2716)=0,"– no spend","⚠ add to Campaigns tab")))</f>
        <v/>
      </c>
      <c r="V2716" s="83" t="str">
        <f aca="false">IF(K2716="","",K2716*IF(Settings!$B$22=Settings!$C$6,1,IF(Settings!$B$22="USD",1/INDEX(Settings!$B$29:$B$40,MONTH(A2716)),INDEX(Settings!$B$29:$B$40,MONTH(A2716)))))</f>
        <v/>
      </c>
    </row>
    <row r="2717" customFormat="false" ht="15" hidden="false" customHeight="false" outlineLevel="0" collapsed="false">
      <c r="U2717" s="0" t="str">
        <f aca="false">IF(C2717="","",IF(COUNTIF(Campaigns!$A$7:$A$300,C2717)&gt;0,"✓",IF(N(K2717)=0,"– no spend","⚠ add to Campaigns tab")))</f>
        <v/>
      </c>
      <c r="V2717" s="83" t="str">
        <f aca="false">IF(K2717="","",K2717*IF(Settings!$B$22=Settings!$C$6,1,IF(Settings!$B$22="USD",1/INDEX(Settings!$B$29:$B$40,MONTH(A2717)),INDEX(Settings!$B$29:$B$40,MONTH(A2717)))))</f>
        <v/>
      </c>
    </row>
    <row r="2718" customFormat="false" ht="15" hidden="false" customHeight="false" outlineLevel="0" collapsed="false">
      <c r="U2718" s="0" t="str">
        <f aca="false">IF(C2718="","",IF(COUNTIF(Campaigns!$A$7:$A$300,C2718)&gt;0,"✓",IF(N(K2718)=0,"– no spend","⚠ add to Campaigns tab")))</f>
        <v/>
      </c>
      <c r="V2718" s="83" t="str">
        <f aca="false">IF(K2718="","",K2718*IF(Settings!$B$22=Settings!$C$6,1,IF(Settings!$B$22="USD",1/INDEX(Settings!$B$29:$B$40,MONTH(A2718)),INDEX(Settings!$B$29:$B$40,MONTH(A2718)))))</f>
        <v/>
      </c>
    </row>
    <row r="2719" customFormat="false" ht="15" hidden="false" customHeight="false" outlineLevel="0" collapsed="false">
      <c r="U2719" s="0" t="str">
        <f aca="false">IF(C2719="","",IF(COUNTIF(Campaigns!$A$7:$A$300,C2719)&gt;0,"✓",IF(N(K2719)=0,"– no spend","⚠ add to Campaigns tab")))</f>
        <v/>
      </c>
      <c r="V2719" s="83" t="str">
        <f aca="false">IF(K2719="","",K2719*IF(Settings!$B$22=Settings!$C$6,1,IF(Settings!$B$22="USD",1/INDEX(Settings!$B$29:$B$40,MONTH(A2719)),INDEX(Settings!$B$29:$B$40,MONTH(A2719)))))</f>
        <v/>
      </c>
    </row>
    <row r="2720" customFormat="false" ht="15" hidden="false" customHeight="false" outlineLevel="0" collapsed="false">
      <c r="U2720" s="0" t="str">
        <f aca="false">IF(C2720="","",IF(COUNTIF(Campaigns!$A$7:$A$300,C2720)&gt;0,"✓",IF(N(K2720)=0,"– no spend","⚠ add to Campaigns tab")))</f>
        <v/>
      </c>
      <c r="V2720" s="83" t="str">
        <f aca="false">IF(K2720="","",K2720*IF(Settings!$B$22=Settings!$C$6,1,IF(Settings!$B$22="USD",1/INDEX(Settings!$B$29:$B$40,MONTH(A2720)),INDEX(Settings!$B$29:$B$40,MONTH(A2720)))))</f>
        <v/>
      </c>
    </row>
    <row r="2721" customFormat="false" ht="15" hidden="false" customHeight="false" outlineLevel="0" collapsed="false">
      <c r="U2721" s="0" t="str">
        <f aca="false">IF(C2721="","",IF(COUNTIF(Campaigns!$A$7:$A$300,C2721)&gt;0,"✓",IF(N(K2721)=0,"– no spend","⚠ add to Campaigns tab")))</f>
        <v/>
      </c>
      <c r="V2721" s="83" t="str">
        <f aca="false">IF(K2721="","",K2721*IF(Settings!$B$22=Settings!$C$6,1,IF(Settings!$B$22="USD",1/INDEX(Settings!$B$29:$B$40,MONTH(A2721)),INDEX(Settings!$B$29:$B$40,MONTH(A2721)))))</f>
        <v/>
      </c>
    </row>
    <row r="2722" customFormat="false" ht="15" hidden="false" customHeight="false" outlineLevel="0" collapsed="false">
      <c r="U2722" s="0" t="str">
        <f aca="false">IF(C2722="","",IF(COUNTIF(Campaigns!$A$7:$A$300,C2722)&gt;0,"✓",IF(N(K2722)=0,"– no spend","⚠ add to Campaigns tab")))</f>
        <v/>
      </c>
      <c r="V2722" s="83" t="str">
        <f aca="false">IF(K2722="","",K2722*IF(Settings!$B$22=Settings!$C$6,1,IF(Settings!$B$22="USD",1/INDEX(Settings!$B$29:$B$40,MONTH(A2722)),INDEX(Settings!$B$29:$B$40,MONTH(A2722)))))</f>
        <v/>
      </c>
    </row>
    <row r="2723" customFormat="false" ht="15" hidden="false" customHeight="false" outlineLevel="0" collapsed="false">
      <c r="U2723" s="0" t="str">
        <f aca="false">IF(C2723="","",IF(COUNTIF(Campaigns!$A$7:$A$300,C2723)&gt;0,"✓",IF(N(K2723)=0,"– no spend","⚠ add to Campaigns tab")))</f>
        <v/>
      </c>
      <c r="V2723" s="83" t="str">
        <f aca="false">IF(K2723="","",K2723*IF(Settings!$B$22=Settings!$C$6,1,IF(Settings!$B$22="USD",1/INDEX(Settings!$B$29:$B$40,MONTH(A2723)),INDEX(Settings!$B$29:$B$40,MONTH(A2723)))))</f>
        <v/>
      </c>
    </row>
    <row r="2724" customFormat="false" ht="15" hidden="false" customHeight="false" outlineLevel="0" collapsed="false">
      <c r="U2724" s="0" t="str">
        <f aca="false">IF(C2724="","",IF(COUNTIF(Campaigns!$A$7:$A$300,C2724)&gt;0,"✓",IF(N(K2724)=0,"– no spend","⚠ add to Campaigns tab")))</f>
        <v/>
      </c>
      <c r="V2724" s="83" t="str">
        <f aca="false">IF(K2724="","",K2724*IF(Settings!$B$22=Settings!$C$6,1,IF(Settings!$B$22="USD",1/INDEX(Settings!$B$29:$B$40,MONTH(A2724)),INDEX(Settings!$B$29:$B$40,MONTH(A2724)))))</f>
        <v/>
      </c>
    </row>
    <row r="2725" customFormat="false" ht="15" hidden="false" customHeight="false" outlineLevel="0" collapsed="false">
      <c r="U2725" s="0" t="str">
        <f aca="false">IF(C2725="","",IF(COUNTIF(Campaigns!$A$7:$A$300,C2725)&gt;0,"✓",IF(N(K2725)=0,"– no spend","⚠ add to Campaigns tab")))</f>
        <v/>
      </c>
      <c r="V2725" s="83" t="str">
        <f aca="false">IF(K2725="","",K2725*IF(Settings!$B$22=Settings!$C$6,1,IF(Settings!$B$22="USD",1/INDEX(Settings!$B$29:$B$40,MONTH(A2725)),INDEX(Settings!$B$29:$B$40,MONTH(A2725)))))</f>
        <v/>
      </c>
    </row>
    <row r="2726" customFormat="false" ht="15" hidden="false" customHeight="false" outlineLevel="0" collapsed="false">
      <c r="U2726" s="0" t="str">
        <f aca="false">IF(C2726="","",IF(COUNTIF(Campaigns!$A$7:$A$300,C2726)&gt;0,"✓",IF(N(K2726)=0,"– no spend","⚠ add to Campaigns tab")))</f>
        <v/>
      </c>
      <c r="V2726" s="83" t="str">
        <f aca="false">IF(K2726="","",K2726*IF(Settings!$B$22=Settings!$C$6,1,IF(Settings!$B$22="USD",1/INDEX(Settings!$B$29:$B$40,MONTH(A2726)),INDEX(Settings!$B$29:$B$40,MONTH(A2726)))))</f>
        <v/>
      </c>
    </row>
    <row r="2727" customFormat="false" ht="15" hidden="false" customHeight="false" outlineLevel="0" collapsed="false">
      <c r="U2727" s="0" t="str">
        <f aca="false">IF(C2727="","",IF(COUNTIF(Campaigns!$A$7:$A$300,C2727)&gt;0,"✓",IF(N(K2727)=0,"– no spend","⚠ add to Campaigns tab")))</f>
        <v/>
      </c>
      <c r="V2727" s="83" t="str">
        <f aca="false">IF(K2727="","",K2727*IF(Settings!$B$22=Settings!$C$6,1,IF(Settings!$B$22="USD",1/INDEX(Settings!$B$29:$B$40,MONTH(A2727)),INDEX(Settings!$B$29:$B$40,MONTH(A2727)))))</f>
        <v/>
      </c>
    </row>
    <row r="2728" customFormat="false" ht="15" hidden="false" customHeight="false" outlineLevel="0" collapsed="false">
      <c r="U2728" s="0" t="str">
        <f aca="false">IF(C2728="","",IF(COUNTIF(Campaigns!$A$7:$A$300,C2728)&gt;0,"✓",IF(N(K2728)=0,"– no spend","⚠ add to Campaigns tab")))</f>
        <v/>
      </c>
      <c r="V2728" s="83" t="str">
        <f aca="false">IF(K2728="","",K2728*IF(Settings!$B$22=Settings!$C$6,1,IF(Settings!$B$22="USD",1/INDEX(Settings!$B$29:$B$40,MONTH(A2728)),INDEX(Settings!$B$29:$B$40,MONTH(A2728)))))</f>
        <v/>
      </c>
    </row>
    <row r="2729" customFormat="false" ht="15" hidden="false" customHeight="false" outlineLevel="0" collapsed="false">
      <c r="U2729" s="0" t="str">
        <f aca="false">IF(C2729="","",IF(COUNTIF(Campaigns!$A$7:$A$300,C2729)&gt;0,"✓",IF(N(K2729)=0,"– no spend","⚠ add to Campaigns tab")))</f>
        <v/>
      </c>
      <c r="V2729" s="83" t="str">
        <f aca="false">IF(K2729="","",K2729*IF(Settings!$B$22=Settings!$C$6,1,IF(Settings!$B$22="USD",1/INDEX(Settings!$B$29:$B$40,MONTH(A2729)),INDEX(Settings!$B$29:$B$40,MONTH(A2729)))))</f>
        <v/>
      </c>
    </row>
    <row r="2730" customFormat="false" ht="15" hidden="false" customHeight="false" outlineLevel="0" collapsed="false">
      <c r="U2730" s="0" t="str">
        <f aca="false">IF(C2730="","",IF(COUNTIF(Campaigns!$A$7:$A$300,C2730)&gt;0,"✓",IF(N(K2730)=0,"– no spend","⚠ add to Campaigns tab")))</f>
        <v/>
      </c>
      <c r="V2730" s="83" t="str">
        <f aca="false">IF(K2730="","",K2730*IF(Settings!$B$22=Settings!$C$6,1,IF(Settings!$B$22="USD",1/INDEX(Settings!$B$29:$B$40,MONTH(A2730)),INDEX(Settings!$B$29:$B$40,MONTH(A2730)))))</f>
        <v/>
      </c>
    </row>
    <row r="2731" customFormat="false" ht="15" hidden="false" customHeight="false" outlineLevel="0" collapsed="false">
      <c r="U2731" s="0" t="str">
        <f aca="false">IF(C2731="","",IF(COUNTIF(Campaigns!$A$7:$A$300,C2731)&gt;0,"✓",IF(N(K2731)=0,"– no spend","⚠ add to Campaigns tab")))</f>
        <v/>
      </c>
      <c r="V2731" s="83" t="str">
        <f aca="false">IF(K2731="","",K2731*IF(Settings!$B$22=Settings!$C$6,1,IF(Settings!$B$22="USD",1/INDEX(Settings!$B$29:$B$40,MONTH(A2731)),INDEX(Settings!$B$29:$B$40,MONTH(A2731)))))</f>
        <v/>
      </c>
    </row>
    <row r="2732" customFormat="false" ht="15" hidden="false" customHeight="false" outlineLevel="0" collapsed="false">
      <c r="U2732" s="0" t="str">
        <f aca="false">IF(C2732="","",IF(COUNTIF(Campaigns!$A$7:$A$300,C2732)&gt;0,"✓",IF(N(K2732)=0,"– no spend","⚠ add to Campaigns tab")))</f>
        <v/>
      </c>
      <c r="V2732" s="83" t="str">
        <f aca="false">IF(K2732="","",K2732*IF(Settings!$B$22=Settings!$C$6,1,IF(Settings!$B$22="USD",1/INDEX(Settings!$B$29:$B$40,MONTH(A2732)),INDEX(Settings!$B$29:$B$40,MONTH(A2732)))))</f>
        <v/>
      </c>
    </row>
    <row r="2733" customFormat="false" ht="15" hidden="false" customHeight="false" outlineLevel="0" collapsed="false">
      <c r="U2733" s="0" t="str">
        <f aca="false">IF(C2733="","",IF(COUNTIF(Campaigns!$A$7:$A$300,C2733)&gt;0,"✓",IF(N(K2733)=0,"– no spend","⚠ add to Campaigns tab")))</f>
        <v/>
      </c>
      <c r="V2733" s="83" t="str">
        <f aca="false">IF(K2733="","",K2733*IF(Settings!$B$22=Settings!$C$6,1,IF(Settings!$B$22="USD",1/INDEX(Settings!$B$29:$B$40,MONTH(A2733)),INDEX(Settings!$B$29:$B$40,MONTH(A2733)))))</f>
        <v/>
      </c>
    </row>
    <row r="2734" customFormat="false" ht="15" hidden="false" customHeight="false" outlineLevel="0" collapsed="false">
      <c r="U2734" s="0" t="str">
        <f aca="false">IF(C2734="","",IF(COUNTIF(Campaigns!$A$7:$A$300,C2734)&gt;0,"✓",IF(N(K2734)=0,"– no spend","⚠ add to Campaigns tab")))</f>
        <v/>
      </c>
      <c r="V2734" s="83" t="str">
        <f aca="false">IF(K2734="","",K2734*IF(Settings!$B$22=Settings!$C$6,1,IF(Settings!$B$22="USD",1/INDEX(Settings!$B$29:$B$40,MONTH(A2734)),INDEX(Settings!$B$29:$B$40,MONTH(A2734)))))</f>
        <v/>
      </c>
    </row>
    <row r="2735" customFormat="false" ht="15" hidden="false" customHeight="false" outlineLevel="0" collapsed="false">
      <c r="U2735" s="0" t="str">
        <f aca="false">IF(C2735="","",IF(COUNTIF(Campaigns!$A$7:$A$300,C2735)&gt;0,"✓",IF(N(K2735)=0,"– no spend","⚠ add to Campaigns tab")))</f>
        <v/>
      </c>
      <c r="V2735" s="83" t="str">
        <f aca="false">IF(K2735="","",K2735*IF(Settings!$B$22=Settings!$C$6,1,IF(Settings!$B$22="USD",1/INDEX(Settings!$B$29:$B$40,MONTH(A2735)),INDEX(Settings!$B$29:$B$40,MONTH(A2735)))))</f>
        <v/>
      </c>
    </row>
    <row r="2736" customFormat="false" ht="15" hidden="false" customHeight="false" outlineLevel="0" collapsed="false">
      <c r="U2736" s="0" t="str">
        <f aca="false">IF(C2736="","",IF(COUNTIF(Campaigns!$A$7:$A$300,C2736)&gt;0,"✓",IF(N(K2736)=0,"– no spend","⚠ add to Campaigns tab")))</f>
        <v/>
      </c>
      <c r="V2736" s="83" t="str">
        <f aca="false">IF(K2736="","",K2736*IF(Settings!$B$22=Settings!$C$6,1,IF(Settings!$B$22="USD",1/INDEX(Settings!$B$29:$B$40,MONTH(A2736)),INDEX(Settings!$B$29:$B$40,MONTH(A2736)))))</f>
        <v/>
      </c>
    </row>
    <row r="2737" customFormat="false" ht="15" hidden="false" customHeight="false" outlineLevel="0" collapsed="false">
      <c r="U2737" s="0" t="str">
        <f aca="false">IF(C2737="","",IF(COUNTIF(Campaigns!$A$7:$A$300,C2737)&gt;0,"✓",IF(N(K2737)=0,"– no spend","⚠ add to Campaigns tab")))</f>
        <v/>
      </c>
      <c r="V2737" s="83" t="str">
        <f aca="false">IF(K2737="","",K2737*IF(Settings!$B$22=Settings!$C$6,1,IF(Settings!$B$22="USD",1/INDEX(Settings!$B$29:$B$40,MONTH(A2737)),INDEX(Settings!$B$29:$B$40,MONTH(A2737)))))</f>
        <v/>
      </c>
    </row>
    <row r="2738" customFormat="false" ht="15" hidden="false" customHeight="false" outlineLevel="0" collapsed="false">
      <c r="U2738" s="0" t="str">
        <f aca="false">IF(C2738="","",IF(COUNTIF(Campaigns!$A$7:$A$300,C2738)&gt;0,"✓",IF(N(K2738)=0,"– no spend","⚠ add to Campaigns tab")))</f>
        <v/>
      </c>
      <c r="V2738" s="83" t="str">
        <f aca="false">IF(K2738="","",K2738*IF(Settings!$B$22=Settings!$C$6,1,IF(Settings!$B$22="USD",1/INDEX(Settings!$B$29:$B$40,MONTH(A2738)),INDEX(Settings!$B$29:$B$40,MONTH(A2738)))))</f>
        <v/>
      </c>
    </row>
    <row r="2739" customFormat="false" ht="15" hidden="false" customHeight="false" outlineLevel="0" collapsed="false">
      <c r="U2739" s="0" t="str">
        <f aca="false">IF(C2739="","",IF(COUNTIF(Campaigns!$A$7:$A$300,C2739)&gt;0,"✓",IF(N(K2739)=0,"– no spend","⚠ add to Campaigns tab")))</f>
        <v/>
      </c>
      <c r="V2739" s="83" t="str">
        <f aca="false">IF(K2739="","",K2739*IF(Settings!$B$22=Settings!$C$6,1,IF(Settings!$B$22="USD",1/INDEX(Settings!$B$29:$B$40,MONTH(A2739)),INDEX(Settings!$B$29:$B$40,MONTH(A2739)))))</f>
        <v/>
      </c>
    </row>
    <row r="2740" customFormat="false" ht="15" hidden="false" customHeight="false" outlineLevel="0" collapsed="false">
      <c r="U2740" s="0" t="str">
        <f aca="false">IF(C2740="","",IF(COUNTIF(Campaigns!$A$7:$A$300,C2740)&gt;0,"✓",IF(N(K2740)=0,"– no spend","⚠ add to Campaigns tab")))</f>
        <v/>
      </c>
      <c r="V2740" s="83" t="str">
        <f aca="false">IF(K2740="","",K2740*IF(Settings!$B$22=Settings!$C$6,1,IF(Settings!$B$22="USD",1/INDEX(Settings!$B$29:$B$40,MONTH(A2740)),INDEX(Settings!$B$29:$B$40,MONTH(A2740)))))</f>
        <v/>
      </c>
    </row>
    <row r="2741" customFormat="false" ht="15" hidden="false" customHeight="false" outlineLevel="0" collapsed="false">
      <c r="U2741" s="0" t="str">
        <f aca="false">IF(C2741="","",IF(COUNTIF(Campaigns!$A$7:$A$300,C2741)&gt;0,"✓",IF(N(K2741)=0,"– no spend","⚠ add to Campaigns tab")))</f>
        <v/>
      </c>
      <c r="V2741" s="83" t="str">
        <f aca="false">IF(K2741="","",K2741*IF(Settings!$B$22=Settings!$C$6,1,IF(Settings!$B$22="USD",1/INDEX(Settings!$B$29:$B$40,MONTH(A2741)),INDEX(Settings!$B$29:$B$40,MONTH(A2741)))))</f>
        <v/>
      </c>
    </row>
    <row r="2742" customFormat="false" ht="15" hidden="false" customHeight="false" outlineLevel="0" collapsed="false">
      <c r="U2742" s="0" t="str">
        <f aca="false">IF(C2742="","",IF(COUNTIF(Campaigns!$A$7:$A$300,C2742)&gt;0,"✓",IF(N(K2742)=0,"– no spend","⚠ add to Campaigns tab")))</f>
        <v/>
      </c>
      <c r="V2742" s="83" t="str">
        <f aca="false">IF(K2742="","",K2742*IF(Settings!$B$22=Settings!$C$6,1,IF(Settings!$B$22="USD",1/INDEX(Settings!$B$29:$B$40,MONTH(A2742)),INDEX(Settings!$B$29:$B$40,MONTH(A2742)))))</f>
        <v/>
      </c>
    </row>
    <row r="2743" customFormat="false" ht="15" hidden="false" customHeight="false" outlineLevel="0" collapsed="false">
      <c r="U2743" s="0" t="str">
        <f aca="false">IF(C2743="","",IF(COUNTIF(Campaigns!$A$7:$A$300,C2743)&gt;0,"✓",IF(N(K2743)=0,"– no spend","⚠ add to Campaigns tab")))</f>
        <v/>
      </c>
      <c r="V2743" s="83" t="str">
        <f aca="false">IF(K2743="","",K2743*IF(Settings!$B$22=Settings!$C$6,1,IF(Settings!$B$22="USD",1/INDEX(Settings!$B$29:$B$40,MONTH(A2743)),INDEX(Settings!$B$29:$B$40,MONTH(A2743)))))</f>
        <v/>
      </c>
    </row>
    <row r="2744" customFormat="false" ht="15" hidden="false" customHeight="false" outlineLevel="0" collapsed="false">
      <c r="U2744" s="0" t="str">
        <f aca="false">IF(C2744="","",IF(COUNTIF(Campaigns!$A$7:$A$300,C2744)&gt;0,"✓",IF(N(K2744)=0,"– no spend","⚠ add to Campaigns tab")))</f>
        <v/>
      </c>
      <c r="V2744" s="83" t="str">
        <f aca="false">IF(K2744="","",K2744*IF(Settings!$B$22=Settings!$C$6,1,IF(Settings!$B$22="USD",1/INDEX(Settings!$B$29:$B$40,MONTH(A2744)),INDEX(Settings!$B$29:$B$40,MONTH(A2744)))))</f>
        <v/>
      </c>
    </row>
    <row r="2745" customFormat="false" ht="15" hidden="false" customHeight="false" outlineLevel="0" collapsed="false">
      <c r="U2745" s="0" t="str">
        <f aca="false">IF(C2745="","",IF(COUNTIF(Campaigns!$A$7:$A$300,C2745)&gt;0,"✓",IF(N(K2745)=0,"– no spend","⚠ add to Campaigns tab")))</f>
        <v/>
      </c>
      <c r="V2745" s="83" t="str">
        <f aca="false">IF(K2745="","",K2745*IF(Settings!$B$22=Settings!$C$6,1,IF(Settings!$B$22="USD",1/INDEX(Settings!$B$29:$B$40,MONTH(A2745)),INDEX(Settings!$B$29:$B$40,MONTH(A2745)))))</f>
        <v/>
      </c>
    </row>
    <row r="2746" customFormat="false" ht="15" hidden="false" customHeight="false" outlineLevel="0" collapsed="false">
      <c r="U2746" s="0" t="str">
        <f aca="false">IF(C2746="","",IF(COUNTIF(Campaigns!$A$7:$A$300,C2746)&gt;0,"✓",IF(N(K2746)=0,"– no spend","⚠ add to Campaigns tab")))</f>
        <v/>
      </c>
      <c r="V2746" s="83" t="str">
        <f aca="false">IF(K2746="","",K2746*IF(Settings!$B$22=Settings!$C$6,1,IF(Settings!$B$22="USD",1/INDEX(Settings!$B$29:$B$40,MONTH(A2746)),INDEX(Settings!$B$29:$B$40,MONTH(A2746)))))</f>
        <v/>
      </c>
    </row>
    <row r="2747" customFormat="false" ht="15" hidden="false" customHeight="false" outlineLevel="0" collapsed="false">
      <c r="U2747" s="0" t="str">
        <f aca="false">IF(C2747="","",IF(COUNTIF(Campaigns!$A$7:$A$300,C2747)&gt;0,"✓",IF(N(K2747)=0,"– no spend","⚠ add to Campaigns tab")))</f>
        <v/>
      </c>
      <c r="V2747" s="83" t="str">
        <f aca="false">IF(K2747="","",K2747*IF(Settings!$B$22=Settings!$C$6,1,IF(Settings!$B$22="USD",1/INDEX(Settings!$B$29:$B$40,MONTH(A2747)),INDEX(Settings!$B$29:$B$40,MONTH(A2747)))))</f>
        <v/>
      </c>
    </row>
    <row r="2748" customFormat="false" ht="15" hidden="false" customHeight="false" outlineLevel="0" collapsed="false">
      <c r="U2748" s="0" t="str">
        <f aca="false">IF(C2748="","",IF(COUNTIF(Campaigns!$A$7:$A$300,C2748)&gt;0,"✓",IF(N(K2748)=0,"– no spend","⚠ add to Campaigns tab")))</f>
        <v/>
      </c>
      <c r="V2748" s="83" t="str">
        <f aca="false">IF(K2748="","",K2748*IF(Settings!$B$22=Settings!$C$6,1,IF(Settings!$B$22="USD",1/INDEX(Settings!$B$29:$B$40,MONTH(A2748)),INDEX(Settings!$B$29:$B$40,MONTH(A2748)))))</f>
        <v/>
      </c>
    </row>
    <row r="2749" customFormat="false" ht="15" hidden="false" customHeight="false" outlineLevel="0" collapsed="false">
      <c r="U2749" s="0" t="str">
        <f aca="false">IF(C2749="","",IF(COUNTIF(Campaigns!$A$7:$A$300,C2749)&gt;0,"✓",IF(N(K2749)=0,"– no spend","⚠ add to Campaigns tab")))</f>
        <v/>
      </c>
      <c r="V2749" s="83" t="str">
        <f aca="false">IF(K2749="","",K2749*IF(Settings!$B$22=Settings!$C$6,1,IF(Settings!$B$22="USD",1/INDEX(Settings!$B$29:$B$40,MONTH(A2749)),INDEX(Settings!$B$29:$B$40,MONTH(A2749)))))</f>
        <v/>
      </c>
    </row>
    <row r="2750" customFormat="false" ht="15" hidden="false" customHeight="false" outlineLevel="0" collapsed="false">
      <c r="U2750" s="0" t="str">
        <f aca="false">IF(C2750="","",IF(COUNTIF(Campaigns!$A$7:$A$300,C2750)&gt;0,"✓",IF(N(K2750)=0,"– no spend","⚠ add to Campaigns tab")))</f>
        <v/>
      </c>
      <c r="V2750" s="83" t="str">
        <f aca="false">IF(K2750="","",K2750*IF(Settings!$B$22=Settings!$C$6,1,IF(Settings!$B$22="USD",1/INDEX(Settings!$B$29:$B$40,MONTH(A2750)),INDEX(Settings!$B$29:$B$40,MONTH(A2750)))))</f>
        <v/>
      </c>
    </row>
    <row r="2751" customFormat="false" ht="15" hidden="false" customHeight="false" outlineLevel="0" collapsed="false">
      <c r="U2751" s="0" t="str">
        <f aca="false">IF(C2751="","",IF(COUNTIF(Campaigns!$A$7:$A$300,C2751)&gt;0,"✓",IF(N(K2751)=0,"– no spend","⚠ add to Campaigns tab")))</f>
        <v/>
      </c>
      <c r="V2751" s="83" t="str">
        <f aca="false">IF(K2751="","",K2751*IF(Settings!$B$22=Settings!$C$6,1,IF(Settings!$B$22="USD",1/INDEX(Settings!$B$29:$B$40,MONTH(A2751)),INDEX(Settings!$B$29:$B$40,MONTH(A2751)))))</f>
        <v/>
      </c>
    </row>
    <row r="2752" customFormat="false" ht="15" hidden="false" customHeight="false" outlineLevel="0" collapsed="false">
      <c r="U2752" s="0" t="str">
        <f aca="false">IF(C2752="","",IF(COUNTIF(Campaigns!$A$7:$A$300,C2752)&gt;0,"✓",IF(N(K2752)=0,"– no spend","⚠ add to Campaigns tab")))</f>
        <v/>
      </c>
      <c r="V2752" s="83" t="str">
        <f aca="false">IF(K2752="","",K2752*IF(Settings!$B$22=Settings!$C$6,1,IF(Settings!$B$22="USD",1/INDEX(Settings!$B$29:$B$40,MONTH(A2752)),INDEX(Settings!$B$29:$B$40,MONTH(A2752)))))</f>
        <v/>
      </c>
    </row>
    <row r="2753" customFormat="false" ht="15" hidden="false" customHeight="false" outlineLevel="0" collapsed="false">
      <c r="U2753" s="0" t="str">
        <f aca="false">IF(C2753="","",IF(COUNTIF(Campaigns!$A$7:$A$300,C2753)&gt;0,"✓",IF(N(K2753)=0,"– no spend","⚠ add to Campaigns tab")))</f>
        <v/>
      </c>
      <c r="V2753" s="83" t="str">
        <f aca="false">IF(K2753="","",K2753*IF(Settings!$B$22=Settings!$C$6,1,IF(Settings!$B$22="USD",1/INDEX(Settings!$B$29:$B$40,MONTH(A2753)),INDEX(Settings!$B$29:$B$40,MONTH(A2753)))))</f>
        <v/>
      </c>
    </row>
    <row r="2754" customFormat="false" ht="15" hidden="false" customHeight="false" outlineLevel="0" collapsed="false">
      <c r="U2754" s="0" t="str">
        <f aca="false">IF(C2754="","",IF(COUNTIF(Campaigns!$A$7:$A$300,C2754)&gt;0,"✓",IF(N(K2754)=0,"– no spend","⚠ add to Campaigns tab")))</f>
        <v/>
      </c>
      <c r="V2754" s="83" t="str">
        <f aca="false">IF(K2754="","",K2754*IF(Settings!$B$22=Settings!$C$6,1,IF(Settings!$B$22="USD",1/INDEX(Settings!$B$29:$B$40,MONTH(A2754)),INDEX(Settings!$B$29:$B$40,MONTH(A2754)))))</f>
        <v/>
      </c>
    </row>
    <row r="2755" customFormat="false" ht="15" hidden="false" customHeight="false" outlineLevel="0" collapsed="false">
      <c r="U2755" s="0" t="str">
        <f aca="false">IF(C2755="","",IF(COUNTIF(Campaigns!$A$7:$A$300,C2755)&gt;0,"✓",IF(N(K2755)=0,"– no spend","⚠ add to Campaigns tab")))</f>
        <v/>
      </c>
      <c r="V2755" s="83" t="str">
        <f aca="false">IF(K2755="","",K2755*IF(Settings!$B$22=Settings!$C$6,1,IF(Settings!$B$22="USD",1/INDEX(Settings!$B$29:$B$40,MONTH(A2755)),INDEX(Settings!$B$29:$B$40,MONTH(A2755)))))</f>
        <v/>
      </c>
    </row>
    <row r="2756" customFormat="false" ht="15" hidden="false" customHeight="false" outlineLevel="0" collapsed="false">
      <c r="U2756" s="0" t="str">
        <f aca="false">IF(C2756="","",IF(COUNTIF(Campaigns!$A$7:$A$300,C2756)&gt;0,"✓",IF(N(K2756)=0,"– no spend","⚠ add to Campaigns tab")))</f>
        <v/>
      </c>
      <c r="V2756" s="83" t="str">
        <f aca="false">IF(K2756="","",K2756*IF(Settings!$B$22=Settings!$C$6,1,IF(Settings!$B$22="USD",1/INDEX(Settings!$B$29:$B$40,MONTH(A2756)),INDEX(Settings!$B$29:$B$40,MONTH(A2756)))))</f>
        <v/>
      </c>
    </row>
    <row r="2757" customFormat="false" ht="15" hidden="false" customHeight="false" outlineLevel="0" collapsed="false">
      <c r="U2757" s="0" t="str">
        <f aca="false">IF(C2757="","",IF(COUNTIF(Campaigns!$A$7:$A$300,C2757)&gt;0,"✓",IF(N(K2757)=0,"– no spend","⚠ add to Campaigns tab")))</f>
        <v/>
      </c>
      <c r="V2757" s="83" t="str">
        <f aca="false">IF(K2757="","",K2757*IF(Settings!$B$22=Settings!$C$6,1,IF(Settings!$B$22="USD",1/INDEX(Settings!$B$29:$B$40,MONTH(A2757)),INDEX(Settings!$B$29:$B$40,MONTH(A2757)))))</f>
        <v/>
      </c>
    </row>
    <row r="2758" customFormat="false" ht="15" hidden="false" customHeight="false" outlineLevel="0" collapsed="false">
      <c r="U2758" s="0" t="str">
        <f aca="false">IF(C2758="","",IF(COUNTIF(Campaigns!$A$7:$A$300,C2758)&gt;0,"✓",IF(N(K2758)=0,"– no spend","⚠ add to Campaigns tab")))</f>
        <v/>
      </c>
      <c r="V2758" s="83" t="str">
        <f aca="false">IF(K2758="","",K2758*IF(Settings!$B$22=Settings!$C$6,1,IF(Settings!$B$22="USD",1/INDEX(Settings!$B$29:$B$40,MONTH(A2758)),INDEX(Settings!$B$29:$B$40,MONTH(A2758)))))</f>
        <v/>
      </c>
    </row>
    <row r="2759" customFormat="false" ht="15" hidden="false" customHeight="false" outlineLevel="0" collapsed="false">
      <c r="U2759" s="0" t="str">
        <f aca="false">IF(C2759="","",IF(COUNTIF(Campaigns!$A$7:$A$300,C2759)&gt;0,"✓",IF(N(K2759)=0,"– no spend","⚠ add to Campaigns tab")))</f>
        <v/>
      </c>
      <c r="V2759" s="83" t="str">
        <f aca="false">IF(K2759="","",K2759*IF(Settings!$B$22=Settings!$C$6,1,IF(Settings!$B$22="USD",1/INDEX(Settings!$B$29:$B$40,MONTH(A2759)),INDEX(Settings!$B$29:$B$40,MONTH(A2759)))))</f>
        <v/>
      </c>
    </row>
    <row r="2760" customFormat="false" ht="15" hidden="false" customHeight="false" outlineLevel="0" collapsed="false">
      <c r="U2760" s="0" t="str">
        <f aca="false">IF(C2760="","",IF(COUNTIF(Campaigns!$A$7:$A$300,C2760)&gt;0,"✓",IF(N(K2760)=0,"– no spend","⚠ add to Campaigns tab")))</f>
        <v/>
      </c>
      <c r="V2760" s="83" t="str">
        <f aca="false">IF(K2760="","",K2760*IF(Settings!$B$22=Settings!$C$6,1,IF(Settings!$B$22="USD",1/INDEX(Settings!$B$29:$B$40,MONTH(A2760)),INDEX(Settings!$B$29:$B$40,MONTH(A2760)))))</f>
        <v/>
      </c>
    </row>
    <row r="2761" customFormat="false" ht="15" hidden="false" customHeight="false" outlineLevel="0" collapsed="false">
      <c r="U2761" s="0" t="str">
        <f aca="false">IF(C2761="","",IF(COUNTIF(Campaigns!$A$7:$A$300,C2761)&gt;0,"✓",IF(N(K2761)=0,"– no spend","⚠ add to Campaigns tab")))</f>
        <v/>
      </c>
      <c r="V2761" s="83" t="str">
        <f aca="false">IF(K2761="","",K2761*IF(Settings!$B$22=Settings!$C$6,1,IF(Settings!$B$22="USD",1/INDEX(Settings!$B$29:$B$40,MONTH(A2761)),INDEX(Settings!$B$29:$B$40,MONTH(A2761)))))</f>
        <v/>
      </c>
    </row>
    <row r="2762" customFormat="false" ht="15" hidden="false" customHeight="false" outlineLevel="0" collapsed="false">
      <c r="U2762" s="0" t="str">
        <f aca="false">IF(C2762="","",IF(COUNTIF(Campaigns!$A$7:$A$300,C2762)&gt;0,"✓",IF(N(K2762)=0,"– no spend","⚠ add to Campaigns tab")))</f>
        <v/>
      </c>
      <c r="V2762" s="83" t="str">
        <f aca="false">IF(K2762="","",K2762*IF(Settings!$B$22=Settings!$C$6,1,IF(Settings!$B$22="USD",1/INDEX(Settings!$B$29:$B$40,MONTH(A2762)),INDEX(Settings!$B$29:$B$40,MONTH(A2762)))))</f>
        <v/>
      </c>
    </row>
    <row r="2763" customFormat="false" ht="15" hidden="false" customHeight="false" outlineLevel="0" collapsed="false">
      <c r="U2763" s="0" t="str">
        <f aca="false">IF(C2763="","",IF(COUNTIF(Campaigns!$A$7:$A$300,C2763)&gt;0,"✓",IF(N(K2763)=0,"– no spend","⚠ add to Campaigns tab")))</f>
        <v/>
      </c>
      <c r="V2763" s="83" t="str">
        <f aca="false">IF(K2763="","",K2763*IF(Settings!$B$22=Settings!$C$6,1,IF(Settings!$B$22="USD",1/INDEX(Settings!$B$29:$B$40,MONTH(A2763)),INDEX(Settings!$B$29:$B$40,MONTH(A2763)))))</f>
        <v/>
      </c>
    </row>
    <row r="2764" customFormat="false" ht="15" hidden="false" customHeight="false" outlineLevel="0" collapsed="false">
      <c r="U2764" s="0" t="str">
        <f aca="false">IF(C2764="","",IF(COUNTIF(Campaigns!$A$7:$A$300,C2764)&gt;0,"✓",IF(N(K2764)=0,"– no spend","⚠ add to Campaigns tab")))</f>
        <v/>
      </c>
      <c r="V2764" s="83" t="str">
        <f aca="false">IF(K2764="","",K2764*IF(Settings!$B$22=Settings!$C$6,1,IF(Settings!$B$22="USD",1/INDEX(Settings!$B$29:$B$40,MONTH(A2764)),INDEX(Settings!$B$29:$B$40,MONTH(A2764)))))</f>
        <v/>
      </c>
    </row>
    <row r="2765" customFormat="false" ht="15" hidden="false" customHeight="false" outlineLevel="0" collapsed="false">
      <c r="U2765" s="0" t="str">
        <f aca="false">IF(C2765="","",IF(COUNTIF(Campaigns!$A$7:$A$300,C2765)&gt;0,"✓",IF(N(K2765)=0,"– no spend","⚠ add to Campaigns tab")))</f>
        <v/>
      </c>
      <c r="V2765" s="83" t="str">
        <f aca="false">IF(K2765="","",K2765*IF(Settings!$B$22=Settings!$C$6,1,IF(Settings!$B$22="USD",1/INDEX(Settings!$B$29:$B$40,MONTH(A2765)),INDEX(Settings!$B$29:$B$40,MONTH(A2765)))))</f>
        <v/>
      </c>
    </row>
    <row r="2766" customFormat="false" ht="15" hidden="false" customHeight="false" outlineLevel="0" collapsed="false">
      <c r="U2766" s="0" t="str">
        <f aca="false">IF(C2766="","",IF(COUNTIF(Campaigns!$A$7:$A$300,C2766)&gt;0,"✓",IF(N(K2766)=0,"– no spend","⚠ add to Campaigns tab")))</f>
        <v/>
      </c>
      <c r="V2766" s="83" t="str">
        <f aca="false">IF(K2766="","",K2766*IF(Settings!$B$22=Settings!$C$6,1,IF(Settings!$B$22="USD",1/INDEX(Settings!$B$29:$B$40,MONTH(A2766)),INDEX(Settings!$B$29:$B$40,MONTH(A2766)))))</f>
        <v/>
      </c>
    </row>
    <row r="2767" customFormat="false" ht="15" hidden="false" customHeight="false" outlineLevel="0" collapsed="false">
      <c r="U2767" s="0" t="str">
        <f aca="false">IF(C2767="","",IF(COUNTIF(Campaigns!$A$7:$A$300,C2767)&gt;0,"✓",IF(N(K2767)=0,"– no spend","⚠ add to Campaigns tab")))</f>
        <v/>
      </c>
      <c r="V2767" s="83" t="str">
        <f aca="false">IF(K2767="","",K2767*IF(Settings!$B$22=Settings!$C$6,1,IF(Settings!$B$22="USD",1/INDEX(Settings!$B$29:$B$40,MONTH(A2767)),INDEX(Settings!$B$29:$B$40,MONTH(A2767)))))</f>
        <v/>
      </c>
    </row>
    <row r="2768" customFormat="false" ht="15" hidden="false" customHeight="false" outlineLevel="0" collapsed="false">
      <c r="U2768" s="0" t="str">
        <f aca="false">IF(C2768="","",IF(COUNTIF(Campaigns!$A$7:$A$300,C2768)&gt;0,"✓",IF(N(K2768)=0,"– no spend","⚠ add to Campaigns tab")))</f>
        <v/>
      </c>
      <c r="V2768" s="83" t="str">
        <f aca="false">IF(K2768="","",K2768*IF(Settings!$B$22=Settings!$C$6,1,IF(Settings!$B$22="USD",1/INDEX(Settings!$B$29:$B$40,MONTH(A2768)),INDEX(Settings!$B$29:$B$40,MONTH(A2768)))))</f>
        <v/>
      </c>
    </row>
    <row r="2769" customFormat="false" ht="15" hidden="false" customHeight="false" outlineLevel="0" collapsed="false">
      <c r="U2769" s="0" t="str">
        <f aca="false">IF(C2769="","",IF(COUNTIF(Campaigns!$A$7:$A$300,C2769)&gt;0,"✓",IF(N(K2769)=0,"– no spend","⚠ add to Campaigns tab")))</f>
        <v/>
      </c>
      <c r="V2769" s="83" t="str">
        <f aca="false">IF(K2769="","",K2769*IF(Settings!$B$22=Settings!$C$6,1,IF(Settings!$B$22="USD",1/INDEX(Settings!$B$29:$B$40,MONTH(A2769)),INDEX(Settings!$B$29:$B$40,MONTH(A2769)))))</f>
        <v/>
      </c>
    </row>
    <row r="2770" customFormat="false" ht="15" hidden="false" customHeight="false" outlineLevel="0" collapsed="false">
      <c r="U2770" s="0" t="str">
        <f aca="false">IF(C2770="","",IF(COUNTIF(Campaigns!$A$7:$A$300,C2770)&gt;0,"✓",IF(N(K2770)=0,"– no spend","⚠ add to Campaigns tab")))</f>
        <v/>
      </c>
      <c r="V2770" s="83" t="str">
        <f aca="false">IF(K2770="","",K2770*IF(Settings!$B$22=Settings!$C$6,1,IF(Settings!$B$22="USD",1/INDEX(Settings!$B$29:$B$40,MONTH(A2770)),INDEX(Settings!$B$29:$B$40,MONTH(A2770)))))</f>
        <v/>
      </c>
    </row>
    <row r="2771" customFormat="false" ht="15" hidden="false" customHeight="false" outlineLevel="0" collapsed="false">
      <c r="U2771" s="0" t="str">
        <f aca="false">IF(C2771="","",IF(COUNTIF(Campaigns!$A$7:$A$300,C2771)&gt;0,"✓",IF(N(K2771)=0,"– no spend","⚠ add to Campaigns tab")))</f>
        <v/>
      </c>
      <c r="V2771" s="83" t="str">
        <f aca="false">IF(K2771="","",K2771*IF(Settings!$B$22=Settings!$C$6,1,IF(Settings!$B$22="USD",1/INDEX(Settings!$B$29:$B$40,MONTH(A2771)),INDEX(Settings!$B$29:$B$40,MONTH(A2771)))))</f>
        <v/>
      </c>
    </row>
    <row r="2772" customFormat="false" ht="15" hidden="false" customHeight="false" outlineLevel="0" collapsed="false">
      <c r="U2772" s="0" t="str">
        <f aca="false">IF(C2772="","",IF(COUNTIF(Campaigns!$A$7:$A$300,C2772)&gt;0,"✓",IF(N(K2772)=0,"– no spend","⚠ add to Campaigns tab")))</f>
        <v/>
      </c>
      <c r="V2772" s="83" t="str">
        <f aca="false">IF(K2772="","",K2772*IF(Settings!$B$22=Settings!$C$6,1,IF(Settings!$B$22="USD",1/INDEX(Settings!$B$29:$B$40,MONTH(A2772)),INDEX(Settings!$B$29:$B$40,MONTH(A2772)))))</f>
        <v/>
      </c>
    </row>
    <row r="2773" customFormat="false" ht="15" hidden="false" customHeight="false" outlineLevel="0" collapsed="false">
      <c r="U2773" s="0" t="str">
        <f aca="false">IF(C2773="","",IF(COUNTIF(Campaigns!$A$7:$A$300,C2773)&gt;0,"✓",IF(N(K2773)=0,"– no spend","⚠ add to Campaigns tab")))</f>
        <v/>
      </c>
      <c r="V2773" s="83" t="str">
        <f aca="false">IF(K2773="","",K2773*IF(Settings!$B$22=Settings!$C$6,1,IF(Settings!$B$22="USD",1/INDEX(Settings!$B$29:$B$40,MONTH(A2773)),INDEX(Settings!$B$29:$B$40,MONTH(A2773)))))</f>
        <v/>
      </c>
    </row>
    <row r="2774" customFormat="false" ht="15" hidden="false" customHeight="false" outlineLevel="0" collapsed="false">
      <c r="U2774" s="0" t="str">
        <f aca="false">IF(C2774="","",IF(COUNTIF(Campaigns!$A$7:$A$300,C2774)&gt;0,"✓",IF(N(K2774)=0,"– no spend","⚠ add to Campaigns tab")))</f>
        <v/>
      </c>
      <c r="V2774" s="83" t="str">
        <f aca="false">IF(K2774="","",K2774*IF(Settings!$B$22=Settings!$C$6,1,IF(Settings!$B$22="USD",1/INDEX(Settings!$B$29:$B$40,MONTH(A2774)),INDEX(Settings!$B$29:$B$40,MONTH(A2774)))))</f>
        <v/>
      </c>
    </row>
    <row r="2775" customFormat="false" ht="15" hidden="false" customHeight="false" outlineLevel="0" collapsed="false">
      <c r="U2775" s="0" t="str">
        <f aca="false">IF(C2775="","",IF(COUNTIF(Campaigns!$A$7:$A$300,C2775)&gt;0,"✓",IF(N(K2775)=0,"– no spend","⚠ add to Campaigns tab")))</f>
        <v/>
      </c>
      <c r="V2775" s="83" t="str">
        <f aca="false">IF(K2775="","",K2775*IF(Settings!$B$22=Settings!$C$6,1,IF(Settings!$B$22="USD",1/INDEX(Settings!$B$29:$B$40,MONTH(A2775)),INDEX(Settings!$B$29:$B$40,MONTH(A2775)))))</f>
        <v/>
      </c>
    </row>
    <row r="2776" customFormat="false" ht="15" hidden="false" customHeight="false" outlineLevel="0" collapsed="false">
      <c r="U2776" s="0" t="str">
        <f aca="false">IF(C2776="","",IF(COUNTIF(Campaigns!$A$7:$A$300,C2776)&gt;0,"✓",IF(N(K2776)=0,"– no spend","⚠ add to Campaigns tab")))</f>
        <v/>
      </c>
      <c r="V2776" s="83" t="str">
        <f aca="false">IF(K2776="","",K2776*IF(Settings!$B$22=Settings!$C$6,1,IF(Settings!$B$22="USD",1/INDEX(Settings!$B$29:$B$40,MONTH(A2776)),INDEX(Settings!$B$29:$B$40,MONTH(A2776)))))</f>
        <v/>
      </c>
    </row>
    <row r="2777" customFormat="false" ht="15" hidden="false" customHeight="false" outlineLevel="0" collapsed="false">
      <c r="U2777" s="0" t="str">
        <f aca="false">IF(C2777="","",IF(COUNTIF(Campaigns!$A$7:$A$300,C2777)&gt;0,"✓",IF(N(K2777)=0,"– no spend","⚠ add to Campaigns tab")))</f>
        <v/>
      </c>
      <c r="V2777" s="83" t="str">
        <f aca="false">IF(K2777="","",K2777*IF(Settings!$B$22=Settings!$C$6,1,IF(Settings!$B$22="USD",1/INDEX(Settings!$B$29:$B$40,MONTH(A2777)),INDEX(Settings!$B$29:$B$40,MONTH(A2777)))))</f>
        <v/>
      </c>
    </row>
    <row r="2778" customFormat="false" ht="15" hidden="false" customHeight="false" outlineLevel="0" collapsed="false">
      <c r="U2778" s="0" t="str">
        <f aca="false">IF(C2778="","",IF(COUNTIF(Campaigns!$A$7:$A$300,C2778)&gt;0,"✓",IF(N(K2778)=0,"– no spend","⚠ add to Campaigns tab")))</f>
        <v/>
      </c>
      <c r="V2778" s="83" t="str">
        <f aca="false">IF(K2778="","",K2778*IF(Settings!$B$22=Settings!$C$6,1,IF(Settings!$B$22="USD",1/INDEX(Settings!$B$29:$B$40,MONTH(A2778)),INDEX(Settings!$B$29:$B$40,MONTH(A2778)))))</f>
        <v/>
      </c>
    </row>
    <row r="2779" customFormat="false" ht="15" hidden="false" customHeight="false" outlineLevel="0" collapsed="false">
      <c r="U2779" s="0" t="str">
        <f aca="false">IF(C2779="","",IF(COUNTIF(Campaigns!$A$7:$A$300,C2779)&gt;0,"✓",IF(N(K2779)=0,"– no spend","⚠ add to Campaigns tab")))</f>
        <v/>
      </c>
      <c r="V2779" s="83" t="str">
        <f aca="false">IF(K2779="","",K2779*IF(Settings!$B$22=Settings!$C$6,1,IF(Settings!$B$22="USD",1/INDEX(Settings!$B$29:$B$40,MONTH(A2779)),INDEX(Settings!$B$29:$B$40,MONTH(A2779)))))</f>
        <v/>
      </c>
    </row>
    <row r="2780" customFormat="false" ht="15" hidden="false" customHeight="false" outlineLevel="0" collapsed="false">
      <c r="U2780" s="0" t="str">
        <f aca="false">IF(C2780="","",IF(COUNTIF(Campaigns!$A$7:$A$300,C2780)&gt;0,"✓",IF(N(K2780)=0,"– no spend","⚠ add to Campaigns tab")))</f>
        <v/>
      </c>
      <c r="V2780" s="83" t="str">
        <f aca="false">IF(K2780="","",K2780*IF(Settings!$B$22=Settings!$C$6,1,IF(Settings!$B$22="USD",1/INDEX(Settings!$B$29:$B$40,MONTH(A2780)),INDEX(Settings!$B$29:$B$40,MONTH(A2780)))))</f>
        <v/>
      </c>
    </row>
    <row r="2781" customFormat="false" ht="15" hidden="false" customHeight="false" outlineLevel="0" collapsed="false">
      <c r="U2781" s="0" t="str">
        <f aca="false">IF(C2781="","",IF(COUNTIF(Campaigns!$A$7:$A$300,C2781)&gt;0,"✓",IF(N(K2781)=0,"– no spend","⚠ add to Campaigns tab")))</f>
        <v/>
      </c>
      <c r="V2781" s="83" t="str">
        <f aca="false">IF(K2781="","",K2781*IF(Settings!$B$22=Settings!$C$6,1,IF(Settings!$B$22="USD",1/INDEX(Settings!$B$29:$B$40,MONTH(A2781)),INDEX(Settings!$B$29:$B$40,MONTH(A2781)))))</f>
        <v/>
      </c>
    </row>
    <row r="2782" customFormat="false" ht="15" hidden="false" customHeight="false" outlineLevel="0" collapsed="false">
      <c r="U2782" s="0" t="str">
        <f aca="false">IF(C2782="","",IF(COUNTIF(Campaigns!$A$7:$A$300,C2782)&gt;0,"✓",IF(N(K2782)=0,"– no spend","⚠ add to Campaigns tab")))</f>
        <v/>
      </c>
      <c r="V2782" s="83" t="str">
        <f aca="false">IF(K2782="","",K2782*IF(Settings!$B$22=Settings!$C$6,1,IF(Settings!$B$22="USD",1/INDEX(Settings!$B$29:$B$40,MONTH(A2782)),INDEX(Settings!$B$29:$B$40,MONTH(A2782)))))</f>
        <v/>
      </c>
    </row>
    <row r="2783" customFormat="false" ht="15" hidden="false" customHeight="false" outlineLevel="0" collapsed="false">
      <c r="U2783" s="0" t="str">
        <f aca="false">IF(C2783="","",IF(COUNTIF(Campaigns!$A$7:$A$300,C2783)&gt;0,"✓",IF(N(K2783)=0,"– no spend","⚠ add to Campaigns tab")))</f>
        <v/>
      </c>
      <c r="V2783" s="83" t="str">
        <f aca="false">IF(K2783="","",K2783*IF(Settings!$B$22=Settings!$C$6,1,IF(Settings!$B$22="USD",1/INDEX(Settings!$B$29:$B$40,MONTH(A2783)),INDEX(Settings!$B$29:$B$40,MONTH(A2783)))))</f>
        <v/>
      </c>
    </row>
    <row r="2784" customFormat="false" ht="15" hidden="false" customHeight="false" outlineLevel="0" collapsed="false">
      <c r="U2784" s="0" t="str">
        <f aca="false">IF(C2784="","",IF(COUNTIF(Campaigns!$A$7:$A$300,C2784)&gt;0,"✓",IF(N(K2784)=0,"– no spend","⚠ add to Campaigns tab")))</f>
        <v/>
      </c>
      <c r="V2784" s="83" t="str">
        <f aca="false">IF(K2784="","",K2784*IF(Settings!$B$22=Settings!$C$6,1,IF(Settings!$B$22="USD",1/INDEX(Settings!$B$29:$B$40,MONTH(A2784)),INDEX(Settings!$B$29:$B$40,MONTH(A2784)))))</f>
        <v/>
      </c>
    </row>
    <row r="2785" customFormat="false" ht="15" hidden="false" customHeight="false" outlineLevel="0" collapsed="false">
      <c r="U2785" s="0" t="str">
        <f aca="false">IF(C2785="","",IF(COUNTIF(Campaigns!$A$7:$A$300,C2785)&gt;0,"✓",IF(N(K2785)=0,"– no spend","⚠ add to Campaigns tab")))</f>
        <v/>
      </c>
      <c r="V2785" s="83" t="str">
        <f aca="false">IF(K2785="","",K2785*IF(Settings!$B$22=Settings!$C$6,1,IF(Settings!$B$22="USD",1/INDEX(Settings!$B$29:$B$40,MONTH(A2785)),INDEX(Settings!$B$29:$B$40,MONTH(A2785)))))</f>
        <v/>
      </c>
    </row>
    <row r="2786" customFormat="false" ht="15" hidden="false" customHeight="false" outlineLevel="0" collapsed="false">
      <c r="U2786" s="0" t="str">
        <f aca="false">IF(C2786="","",IF(COUNTIF(Campaigns!$A$7:$A$300,C2786)&gt;0,"✓",IF(N(K2786)=0,"– no spend","⚠ add to Campaigns tab")))</f>
        <v/>
      </c>
      <c r="V2786" s="83" t="str">
        <f aca="false">IF(K2786="","",K2786*IF(Settings!$B$22=Settings!$C$6,1,IF(Settings!$B$22="USD",1/INDEX(Settings!$B$29:$B$40,MONTH(A2786)),INDEX(Settings!$B$29:$B$40,MONTH(A2786)))))</f>
        <v/>
      </c>
    </row>
    <row r="2787" customFormat="false" ht="15" hidden="false" customHeight="false" outlineLevel="0" collapsed="false">
      <c r="U2787" s="0" t="str">
        <f aca="false">IF(C2787="","",IF(COUNTIF(Campaigns!$A$7:$A$300,C2787)&gt;0,"✓",IF(N(K2787)=0,"– no spend","⚠ add to Campaigns tab")))</f>
        <v/>
      </c>
      <c r="V2787" s="83" t="str">
        <f aca="false">IF(K2787="","",K2787*IF(Settings!$B$22=Settings!$C$6,1,IF(Settings!$B$22="USD",1/INDEX(Settings!$B$29:$B$40,MONTH(A2787)),INDEX(Settings!$B$29:$B$40,MONTH(A2787)))))</f>
        <v/>
      </c>
    </row>
    <row r="2788" customFormat="false" ht="15" hidden="false" customHeight="false" outlineLevel="0" collapsed="false">
      <c r="U2788" s="0" t="str">
        <f aca="false">IF(C2788="","",IF(COUNTIF(Campaigns!$A$7:$A$300,C2788)&gt;0,"✓",IF(N(K2788)=0,"– no spend","⚠ add to Campaigns tab")))</f>
        <v/>
      </c>
      <c r="V2788" s="83" t="str">
        <f aca="false">IF(K2788="","",K2788*IF(Settings!$B$22=Settings!$C$6,1,IF(Settings!$B$22="USD",1/INDEX(Settings!$B$29:$B$40,MONTH(A2788)),INDEX(Settings!$B$29:$B$40,MONTH(A2788)))))</f>
        <v/>
      </c>
    </row>
    <row r="2789" customFormat="false" ht="15" hidden="false" customHeight="false" outlineLevel="0" collapsed="false">
      <c r="U2789" s="0" t="str">
        <f aca="false">IF(C2789="","",IF(COUNTIF(Campaigns!$A$7:$A$300,C2789)&gt;0,"✓",IF(N(K2789)=0,"– no spend","⚠ add to Campaigns tab")))</f>
        <v/>
      </c>
      <c r="V2789" s="83" t="str">
        <f aca="false">IF(K2789="","",K2789*IF(Settings!$B$22=Settings!$C$6,1,IF(Settings!$B$22="USD",1/INDEX(Settings!$B$29:$B$40,MONTH(A2789)),INDEX(Settings!$B$29:$B$40,MONTH(A2789)))))</f>
        <v/>
      </c>
    </row>
    <row r="2790" customFormat="false" ht="15" hidden="false" customHeight="false" outlineLevel="0" collapsed="false">
      <c r="U2790" s="0" t="str">
        <f aca="false">IF(C2790="","",IF(COUNTIF(Campaigns!$A$7:$A$300,C2790)&gt;0,"✓",IF(N(K2790)=0,"– no spend","⚠ add to Campaigns tab")))</f>
        <v/>
      </c>
      <c r="V2790" s="83" t="str">
        <f aca="false">IF(K2790="","",K2790*IF(Settings!$B$22=Settings!$C$6,1,IF(Settings!$B$22="USD",1/INDEX(Settings!$B$29:$B$40,MONTH(A2790)),INDEX(Settings!$B$29:$B$40,MONTH(A2790)))))</f>
        <v/>
      </c>
    </row>
    <row r="2791" customFormat="false" ht="15" hidden="false" customHeight="false" outlineLevel="0" collapsed="false">
      <c r="U2791" s="0" t="str">
        <f aca="false">IF(C2791="","",IF(COUNTIF(Campaigns!$A$7:$A$300,C2791)&gt;0,"✓",IF(N(K2791)=0,"– no spend","⚠ add to Campaigns tab")))</f>
        <v/>
      </c>
      <c r="V2791" s="83" t="str">
        <f aca="false">IF(K2791="","",K2791*IF(Settings!$B$22=Settings!$C$6,1,IF(Settings!$B$22="USD",1/INDEX(Settings!$B$29:$B$40,MONTH(A2791)),INDEX(Settings!$B$29:$B$40,MONTH(A2791)))))</f>
        <v/>
      </c>
    </row>
    <row r="2792" customFormat="false" ht="15" hidden="false" customHeight="false" outlineLevel="0" collapsed="false">
      <c r="U2792" s="0" t="str">
        <f aca="false">IF(C2792="","",IF(COUNTIF(Campaigns!$A$7:$A$300,C2792)&gt;0,"✓",IF(N(K2792)=0,"– no spend","⚠ add to Campaigns tab")))</f>
        <v/>
      </c>
      <c r="V2792" s="83" t="str">
        <f aca="false">IF(K2792="","",K2792*IF(Settings!$B$22=Settings!$C$6,1,IF(Settings!$B$22="USD",1/INDEX(Settings!$B$29:$B$40,MONTH(A2792)),INDEX(Settings!$B$29:$B$40,MONTH(A2792)))))</f>
        <v/>
      </c>
    </row>
    <row r="2793" customFormat="false" ht="15" hidden="false" customHeight="false" outlineLevel="0" collapsed="false">
      <c r="U2793" s="0" t="str">
        <f aca="false">IF(C2793="","",IF(COUNTIF(Campaigns!$A$7:$A$300,C2793)&gt;0,"✓",IF(N(K2793)=0,"– no spend","⚠ add to Campaigns tab")))</f>
        <v/>
      </c>
      <c r="V2793" s="83" t="str">
        <f aca="false">IF(K2793="","",K2793*IF(Settings!$B$22=Settings!$C$6,1,IF(Settings!$B$22="USD",1/INDEX(Settings!$B$29:$B$40,MONTH(A2793)),INDEX(Settings!$B$29:$B$40,MONTH(A2793)))))</f>
        <v/>
      </c>
    </row>
    <row r="2794" customFormat="false" ht="15" hidden="false" customHeight="false" outlineLevel="0" collapsed="false">
      <c r="U2794" s="0" t="str">
        <f aca="false">IF(C2794="","",IF(COUNTIF(Campaigns!$A$7:$A$300,C2794)&gt;0,"✓",IF(N(K2794)=0,"– no spend","⚠ add to Campaigns tab")))</f>
        <v/>
      </c>
      <c r="V2794" s="83" t="str">
        <f aca="false">IF(K2794="","",K2794*IF(Settings!$B$22=Settings!$C$6,1,IF(Settings!$B$22="USD",1/INDEX(Settings!$B$29:$B$40,MONTH(A2794)),INDEX(Settings!$B$29:$B$40,MONTH(A2794)))))</f>
        <v/>
      </c>
    </row>
    <row r="2795" customFormat="false" ht="15" hidden="false" customHeight="false" outlineLevel="0" collapsed="false">
      <c r="U2795" s="0" t="str">
        <f aca="false">IF(C2795="","",IF(COUNTIF(Campaigns!$A$7:$A$300,C2795)&gt;0,"✓",IF(N(K2795)=0,"– no spend","⚠ add to Campaigns tab")))</f>
        <v/>
      </c>
      <c r="V2795" s="83" t="str">
        <f aca="false">IF(K2795="","",K2795*IF(Settings!$B$22=Settings!$C$6,1,IF(Settings!$B$22="USD",1/INDEX(Settings!$B$29:$B$40,MONTH(A2795)),INDEX(Settings!$B$29:$B$40,MONTH(A2795)))))</f>
        <v/>
      </c>
    </row>
    <row r="2796" customFormat="false" ht="15" hidden="false" customHeight="false" outlineLevel="0" collapsed="false">
      <c r="U2796" s="0" t="str">
        <f aca="false">IF(C2796="","",IF(COUNTIF(Campaigns!$A$7:$A$300,C2796)&gt;0,"✓",IF(N(K2796)=0,"– no spend","⚠ add to Campaigns tab")))</f>
        <v/>
      </c>
      <c r="V2796" s="83" t="str">
        <f aca="false">IF(K2796="","",K2796*IF(Settings!$B$22=Settings!$C$6,1,IF(Settings!$B$22="USD",1/INDEX(Settings!$B$29:$B$40,MONTH(A2796)),INDEX(Settings!$B$29:$B$40,MONTH(A2796)))))</f>
        <v/>
      </c>
    </row>
    <row r="2797" customFormat="false" ht="15" hidden="false" customHeight="false" outlineLevel="0" collapsed="false">
      <c r="U2797" s="0" t="str">
        <f aca="false">IF(C2797="","",IF(COUNTIF(Campaigns!$A$7:$A$300,C2797)&gt;0,"✓",IF(N(K2797)=0,"– no spend","⚠ add to Campaigns tab")))</f>
        <v/>
      </c>
      <c r="V2797" s="83" t="str">
        <f aca="false">IF(K2797="","",K2797*IF(Settings!$B$22=Settings!$C$6,1,IF(Settings!$B$22="USD",1/INDEX(Settings!$B$29:$B$40,MONTH(A2797)),INDEX(Settings!$B$29:$B$40,MONTH(A2797)))))</f>
        <v/>
      </c>
    </row>
    <row r="2798" customFormat="false" ht="15" hidden="false" customHeight="false" outlineLevel="0" collapsed="false">
      <c r="U2798" s="0" t="str">
        <f aca="false">IF(C2798="","",IF(COUNTIF(Campaigns!$A$7:$A$300,C2798)&gt;0,"✓",IF(N(K2798)=0,"– no spend","⚠ add to Campaigns tab")))</f>
        <v/>
      </c>
      <c r="V2798" s="83" t="str">
        <f aca="false">IF(K2798="","",K2798*IF(Settings!$B$22=Settings!$C$6,1,IF(Settings!$B$22="USD",1/INDEX(Settings!$B$29:$B$40,MONTH(A2798)),INDEX(Settings!$B$29:$B$40,MONTH(A2798)))))</f>
        <v/>
      </c>
    </row>
    <row r="2799" customFormat="false" ht="15" hidden="false" customHeight="false" outlineLevel="0" collapsed="false">
      <c r="U2799" s="0" t="str">
        <f aca="false">IF(C2799="","",IF(COUNTIF(Campaigns!$A$7:$A$300,C2799)&gt;0,"✓",IF(N(K2799)=0,"– no spend","⚠ add to Campaigns tab")))</f>
        <v/>
      </c>
      <c r="V2799" s="83" t="str">
        <f aca="false">IF(K2799="","",K2799*IF(Settings!$B$22=Settings!$C$6,1,IF(Settings!$B$22="USD",1/INDEX(Settings!$B$29:$B$40,MONTH(A2799)),INDEX(Settings!$B$29:$B$40,MONTH(A2799)))))</f>
        <v/>
      </c>
    </row>
    <row r="2800" customFormat="false" ht="15" hidden="false" customHeight="false" outlineLevel="0" collapsed="false">
      <c r="U2800" s="0" t="str">
        <f aca="false">IF(C2800="","",IF(COUNTIF(Campaigns!$A$7:$A$300,C2800)&gt;0,"✓",IF(N(K2800)=0,"– no spend","⚠ add to Campaigns tab")))</f>
        <v/>
      </c>
      <c r="V2800" s="83" t="str">
        <f aca="false">IF(K2800="","",K2800*IF(Settings!$B$22=Settings!$C$6,1,IF(Settings!$B$22="USD",1/INDEX(Settings!$B$29:$B$40,MONTH(A2800)),INDEX(Settings!$B$29:$B$40,MONTH(A2800)))))</f>
        <v/>
      </c>
    </row>
    <row r="2801" customFormat="false" ht="15" hidden="false" customHeight="false" outlineLevel="0" collapsed="false">
      <c r="U2801" s="0" t="str">
        <f aca="false">IF(C2801="","",IF(COUNTIF(Campaigns!$A$7:$A$300,C2801)&gt;0,"✓",IF(N(K2801)=0,"– no spend","⚠ add to Campaigns tab")))</f>
        <v/>
      </c>
      <c r="V2801" s="83" t="str">
        <f aca="false">IF(K2801="","",K2801*IF(Settings!$B$22=Settings!$C$6,1,IF(Settings!$B$22="USD",1/INDEX(Settings!$B$29:$B$40,MONTH(A2801)),INDEX(Settings!$B$29:$B$40,MONTH(A2801)))))</f>
        <v/>
      </c>
    </row>
    <row r="2802" customFormat="false" ht="15" hidden="false" customHeight="false" outlineLevel="0" collapsed="false">
      <c r="U2802" s="0" t="str">
        <f aca="false">IF(C2802="","",IF(COUNTIF(Campaigns!$A$7:$A$300,C2802)&gt;0,"✓",IF(N(K2802)=0,"– no spend","⚠ add to Campaigns tab")))</f>
        <v/>
      </c>
      <c r="V2802" s="83" t="str">
        <f aca="false">IF(K2802="","",K2802*IF(Settings!$B$22=Settings!$C$6,1,IF(Settings!$B$22="USD",1/INDEX(Settings!$B$29:$B$40,MONTH(A2802)),INDEX(Settings!$B$29:$B$40,MONTH(A2802)))))</f>
        <v/>
      </c>
    </row>
    <row r="2803" customFormat="false" ht="15" hidden="false" customHeight="false" outlineLevel="0" collapsed="false">
      <c r="U2803" s="0" t="str">
        <f aca="false">IF(C2803="","",IF(COUNTIF(Campaigns!$A$7:$A$300,C2803)&gt;0,"✓",IF(N(K2803)=0,"– no spend","⚠ add to Campaigns tab")))</f>
        <v/>
      </c>
      <c r="V2803" s="83" t="str">
        <f aca="false">IF(K2803="","",K2803*IF(Settings!$B$22=Settings!$C$6,1,IF(Settings!$B$22="USD",1/INDEX(Settings!$B$29:$B$40,MONTH(A2803)),INDEX(Settings!$B$29:$B$40,MONTH(A2803)))))</f>
        <v/>
      </c>
    </row>
    <row r="2804" customFormat="false" ht="15" hidden="false" customHeight="false" outlineLevel="0" collapsed="false">
      <c r="U2804" s="0" t="str">
        <f aca="false">IF(C2804="","",IF(COUNTIF(Campaigns!$A$7:$A$300,C2804)&gt;0,"✓",IF(N(K2804)=0,"– no spend","⚠ add to Campaigns tab")))</f>
        <v/>
      </c>
      <c r="V2804" s="83" t="str">
        <f aca="false">IF(K2804="","",K2804*IF(Settings!$B$22=Settings!$C$6,1,IF(Settings!$B$22="USD",1/INDEX(Settings!$B$29:$B$40,MONTH(A2804)),INDEX(Settings!$B$29:$B$40,MONTH(A2804)))))</f>
        <v/>
      </c>
    </row>
    <row r="2805" customFormat="false" ht="15" hidden="false" customHeight="false" outlineLevel="0" collapsed="false">
      <c r="U2805" s="0" t="str">
        <f aca="false">IF(C2805="","",IF(COUNTIF(Campaigns!$A$7:$A$300,C2805)&gt;0,"✓",IF(N(K2805)=0,"– no spend","⚠ add to Campaigns tab")))</f>
        <v/>
      </c>
      <c r="V2805" s="83" t="str">
        <f aca="false">IF(K2805="","",K2805*IF(Settings!$B$22=Settings!$C$6,1,IF(Settings!$B$22="USD",1/INDEX(Settings!$B$29:$B$40,MONTH(A2805)),INDEX(Settings!$B$29:$B$40,MONTH(A2805)))))</f>
        <v/>
      </c>
    </row>
    <row r="2806" customFormat="false" ht="15" hidden="false" customHeight="false" outlineLevel="0" collapsed="false">
      <c r="U2806" s="0" t="str">
        <f aca="false">IF(C2806="","",IF(COUNTIF(Campaigns!$A$7:$A$300,C2806)&gt;0,"✓",IF(N(K2806)=0,"– no spend","⚠ add to Campaigns tab")))</f>
        <v/>
      </c>
      <c r="V2806" s="83" t="str">
        <f aca="false">IF(K2806="","",K2806*IF(Settings!$B$22=Settings!$C$6,1,IF(Settings!$B$22="USD",1/INDEX(Settings!$B$29:$B$40,MONTH(A2806)),INDEX(Settings!$B$29:$B$40,MONTH(A2806)))))</f>
        <v/>
      </c>
    </row>
    <row r="2807" customFormat="false" ht="15" hidden="false" customHeight="false" outlineLevel="0" collapsed="false">
      <c r="U2807" s="0" t="str">
        <f aca="false">IF(C2807="","",IF(COUNTIF(Campaigns!$A$7:$A$300,C2807)&gt;0,"✓",IF(N(K2807)=0,"– no spend","⚠ add to Campaigns tab")))</f>
        <v/>
      </c>
      <c r="V2807" s="83" t="str">
        <f aca="false">IF(K2807="","",K2807*IF(Settings!$B$22=Settings!$C$6,1,IF(Settings!$B$22="USD",1/INDEX(Settings!$B$29:$B$40,MONTH(A2807)),INDEX(Settings!$B$29:$B$40,MONTH(A2807)))))</f>
        <v/>
      </c>
    </row>
    <row r="2808" customFormat="false" ht="15" hidden="false" customHeight="false" outlineLevel="0" collapsed="false">
      <c r="U2808" s="0" t="str">
        <f aca="false">IF(C2808="","",IF(COUNTIF(Campaigns!$A$7:$A$300,C2808)&gt;0,"✓",IF(N(K2808)=0,"– no spend","⚠ add to Campaigns tab")))</f>
        <v/>
      </c>
      <c r="V2808" s="83" t="str">
        <f aca="false">IF(K2808="","",K2808*IF(Settings!$B$22=Settings!$C$6,1,IF(Settings!$B$22="USD",1/INDEX(Settings!$B$29:$B$40,MONTH(A2808)),INDEX(Settings!$B$29:$B$40,MONTH(A2808)))))</f>
        <v/>
      </c>
    </row>
    <row r="2809" customFormat="false" ht="15" hidden="false" customHeight="false" outlineLevel="0" collapsed="false">
      <c r="U2809" s="0" t="str">
        <f aca="false">IF(C2809="","",IF(COUNTIF(Campaigns!$A$7:$A$300,C2809)&gt;0,"✓",IF(N(K2809)=0,"– no spend","⚠ add to Campaigns tab")))</f>
        <v/>
      </c>
      <c r="V2809" s="83" t="str">
        <f aca="false">IF(K2809="","",K2809*IF(Settings!$B$22=Settings!$C$6,1,IF(Settings!$B$22="USD",1/INDEX(Settings!$B$29:$B$40,MONTH(A2809)),INDEX(Settings!$B$29:$B$40,MONTH(A2809)))))</f>
        <v/>
      </c>
    </row>
    <row r="2810" customFormat="false" ht="15" hidden="false" customHeight="false" outlineLevel="0" collapsed="false">
      <c r="U2810" s="0" t="str">
        <f aca="false">IF(C2810="","",IF(COUNTIF(Campaigns!$A$7:$A$300,C2810)&gt;0,"✓",IF(N(K2810)=0,"– no spend","⚠ add to Campaigns tab")))</f>
        <v/>
      </c>
      <c r="V2810" s="83" t="str">
        <f aca="false">IF(K2810="","",K2810*IF(Settings!$B$22=Settings!$C$6,1,IF(Settings!$B$22="USD",1/INDEX(Settings!$B$29:$B$40,MONTH(A2810)),INDEX(Settings!$B$29:$B$40,MONTH(A2810)))))</f>
        <v/>
      </c>
    </row>
    <row r="2811" customFormat="false" ht="15" hidden="false" customHeight="false" outlineLevel="0" collapsed="false">
      <c r="U2811" s="0" t="str">
        <f aca="false">IF(C2811="","",IF(COUNTIF(Campaigns!$A$7:$A$300,C2811)&gt;0,"✓",IF(N(K2811)=0,"– no spend","⚠ add to Campaigns tab")))</f>
        <v/>
      </c>
      <c r="V2811" s="83" t="str">
        <f aca="false">IF(K2811="","",K2811*IF(Settings!$B$22=Settings!$C$6,1,IF(Settings!$B$22="USD",1/INDEX(Settings!$B$29:$B$40,MONTH(A2811)),INDEX(Settings!$B$29:$B$40,MONTH(A2811)))))</f>
        <v/>
      </c>
    </row>
    <row r="2812" customFormat="false" ht="15" hidden="false" customHeight="false" outlineLevel="0" collapsed="false">
      <c r="U2812" s="0" t="str">
        <f aca="false">IF(C2812="","",IF(COUNTIF(Campaigns!$A$7:$A$300,C2812)&gt;0,"✓",IF(N(K2812)=0,"– no spend","⚠ add to Campaigns tab")))</f>
        <v/>
      </c>
      <c r="V2812" s="83" t="str">
        <f aca="false">IF(K2812="","",K2812*IF(Settings!$B$22=Settings!$C$6,1,IF(Settings!$B$22="USD",1/INDEX(Settings!$B$29:$B$40,MONTH(A2812)),INDEX(Settings!$B$29:$B$40,MONTH(A2812)))))</f>
        <v/>
      </c>
    </row>
    <row r="2813" customFormat="false" ht="15" hidden="false" customHeight="false" outlineLevel="0" collapsed="false">
      <c r="U2813" s="0" t="str">
        <f aca="false">IF(C2813="","",IF(COUNTIF(Campaigns!$A$7:$A$300,C2813)&gt;0,"✓",IF(N(K2813)=0,"– no spend","⚠ add to Campaigns tab")))</f>
        <v/>
      </c>
      <c r="V2813" s="83" t="str">
        <f aca="false">IF(K2813="","",K2813*IF(Settings!$B$22=Settings!$C$6,1,IF(Settings!$B$22="USD",1/INDEX(Settings!$B$29:$B$40,MONTH(A2813)),INDEX(Settings!$B$29:$B$40,MONTH(A2813)))))</f>
        <v/>
      </c>
    </row>
    <row r="2814" customFormat="false" ht="15" hidden="false" customHeight="false" outlineLevel="0" collapsed="false">
      <c r="U2814" s="0" t="str">
        <f aca="false">IF(C2814="","",IF(COUNTIF(Campaigns!$A$7:$A$300,C2814)&gt;0,"✓",IF(N(K2814)=0,"– no spend","⚠ add to Campaigns tab")))</f>
        <v/>
      </c>
      <c r="V2814" s="83" t="str">
        <f aca="false">IF(K2814="","",K2814*IF(Settings!$B$22=Settings!$C$6,1,IF(Settings!$B$22="USD",1/INDEX(Settings!$B$29:$B$40,MONTH(A2814)),INDEX(Settings!$B$29:$B$40,MONTH(A2814)))))</f>
        <v/>
      </c>
    </row>
    <row r="2815" customFormat="false" ht="15" hidden="false" customHeight="false" outlineLevel="0" collapsed="false">
      <c r="U2815" s="0" t="str">
        <f aca="false">IF(C2815="","",IF(COUNTIF(Campaigns!$A$7:$A$300,C2815)&gt;0,"✓",IF(N(K2815)=0,"– no spend","⚠ add to Campaigns tab")))</f>
        <v/>
      </c>
      <c r="V2815" s="83" t="str">
        <f aca="false">IF(K2815="","",K2815*IF(Settings!$B$22=Settings!$C$6,1,IF(Settings!$B$22="USD",1/INDEX(Settings!$B$29:$B$40,MONTH(A2815)),INDEX(Settings!$B$29:$B$40,MONTH(A2815)))))</f>
        <v/>
      </c>
    </row>
    <row r="2816" customFormat="false" ht="15" hidden="false" customHeight="false" outlineLevel="0" collapsed="false">
      <c r="U2816" s="0" t="str">
        <f aca="false">IF(C2816="","",IF(COUNTIF(Campaigns!$A$7:$A$300,C2816)&gt;0,"✓",IF(N(K2816)=0,"– no spend","⚠ add to Campaigns tab")))</f>
        <v/>
      </c>
      <c r="V2816" s="83" t="str">
        <f aca="false">IF(K2816="","",K2816*IF(Settings!$B$22=Settings!$C$6,1,IF(Settings!$B$22="USD",1/INDEX(Settings!$B$29:$B$40,MONTH(A2816)),INDEX(Settings!$B$29:$B$40,MONTH(A2816)))))</f>
        <v/>
      </c>
    </row>
    <row r="2817" customFormat="false" ht="15" hidden="false" customHeight="false" outlineLevel="0" collapsed="false">
      <c r="U2817" s="0" t="str">
        <f aca="false">IF(C2817="","",IF(COUNTIF(Campaigns!$A$7:$A$300,C2817)&gt;0,"✓",IF(N(K2817)=0,"– no spend","⚠ add to Campaigns tab")))</f>
        <v/>
      </c>
      <c r="V2817" s="83" t="str">
        <f aca="false">IF(K2817="","",K2817*IF(Settings!$B$22=Settings!$C$6,1,IF(Settings!$B$22="USD",1/INDEX(Settings!$B$29:$B$40,MONTH(A2817)),INDEX(Settings!$B$29:$B$40,MONTH(A2817)))))</f>
        <v/>
      </c>
    </row>
    <row r="2818" customFormat="false" ht="15" hidden="false" customHeight="false" outlineLevel="0" collapsed="false">
      <c r="U2818" s="0" t="str">
        <f aca="false">IF(C2818="","",IF(COUNTIF(Campaigns!$A$7:$A$300,C2818)&gt;0,"✓",IF(N(K2818)=0,"– no spend","⚠ add to Campaigns tab")))</f>
        <v/>
      </c>
      <c r="V2818" s="83" t="str">
        <f aca="false">IF(K2818="","",K2818*IF(Settings!$B$22=Settings!$C$6,1,IF(Settings!$B$22="USD",1/INDEX(Settings!$B$29:$B$40,MONTH(A2818)),INDEX(Settings!$B$29:$B$40,MONTH(A2818)))))</f>
        <v/>
      </c>
    </row>
    <row r="2819" customFormat="false" ht="15" hidden="false" customHeight="false" outlineLevel="0" collapsed="false">
      <c r="U2819" s="0" t="str">
        <f aca="false">IF(C2819="","",IF(COUNTIF(Campaigns!$A$7:$A$300,C2819)&gt;0,"✓",IF(N(K2819)=0,"– no spend","⚠ add to Campaigns tab")))</f>
        <v/>
      </c>
      <c r="V2819" s="83" t="str">
        <f aca="false">IF(K2819="","",K2819*IF(Settings!$B$22=Settings!$C$6,1,IF(Settings!$B$22="USD",1/INDEX(Settings!$B$29:$B$40,MONTH(A2819)),INDEX(Settings!$B$29:$B$40,MONTH(A2819)))))</f>
        <v/>
      </c>
    </row>
    <row r="2820" customFormat="false" ht="15" hidden="false" customHeight="false" outlineLevel="0" collapsed="false">
      <c r="U2820" s="0" t="str">
        <f aca="false">IF(C2820="","",IF(COUNTIF(Campaigns!$A$7:$A$300,C2820)&gt;0,"✓",IF(N(K2820)=0,"– no spend","⚠ add to Campaigns tab")))</f>
        <v/>
      </c>
      <c r="V2820" s="83" t="str">
        <f aca="false">IF(K2820="","",K2820*IF(Settings!$B$22=Settings!$C$6,1,IF(Settings!$B$22="USD",1/INDEX(Settings!$B$29:$B$40,MONTH(A2820)),INDEX(Settings!$B$29:$B$40,MONTH(A2820)))))</f>
        <v/>
      </c>
    </row>
    <row r="2821" customFormat="false" ht="15" hidden="false" customHeight="false" outlineLevel="0" collapsed="false">
      <c r="U2821" s="0" t="str">
        <f aca="false">IF(C2821="","",IF(COUNTIF(Campaigns!$A$7:$A$300,C2821)&gt;0,"✓",IF(N(K2821)=0,"– no spend","⚠ add to Campaigns tab")))</f>
        <v/>
      </c>
      <c r="V2821" s="83" t="str">
        <f aca="false">IF(K2821="","",K2821*IF(Settings!$B$22=Settings!$C$6,1,IF(Settings!$B$22="USD",1/INDEX(Settings!$B$29:$B$40,MONTH(A2821)),INDEX(Settings!$B$29:$B$40,MONTH(A2821)))))</f>
        <v/>
      </c>
    </row>
    <row r="2822" customFormat="false" ht="15" hidden="false" customHeight="false" outlineLevel="0" collapsed="false">
      <c r="U2822" s="0" t="str">
        <f aca="false">IF(C2822="","",IF(COUNTIF(Campaigns!$A$7:$A$300,C2822)&gt;0,"✓",IF(N(K2822)=0,"– no spend","⚠ add to Campaigns tab")))</f>
        <v/>
      </c>
      <c r="V2822" s="83" t="str">
        <f aca="false">IF(K2822="","",K2822*IF(Settings!$B$22=Settings!$C$6,1,IF(Settings!$B$22="USD",1/INDEX(Settings!$B$29:$B$40,MONTH(A2822)),INDEX(Settings!$B$29:$B$40,MONTH(A2822)))))</f>
        <v/>
      </c>
    </row>
    <row r="2823" customFormat="false" ht="15" hidden="false" customHeight="false" outlineLevel="0" collapsed="false">
      <c r="U2823" s="0" t="str">
        <f aca="false">IF(C2823="","",IF(COUNTIF(Campaigns!$A$7:$A$300,C2823)&gt;0,"✓",IF(N(K2823)=0,"– no spend","⚠ add to Campaigns tab")))</f>
        <v/>
      </c>
      <c r="V2823" s="83" t="str">
        <f aca="false">IF(K2823="","",K2823*IF(Settings!$B$22=Settings!$C$6,1,IF(Settings!$B$22="USD",1/INDEX(Settings!$B$29:$B$40,MONTH(A2823)),INDEX(Settings!$B$29:$B$40,MONTH(A2823)))))</f>
        <v/>
      </c>
    </row>
    <row r="2824" customFormat="false" ht="15" hidden="false" customHeight="false" outlineLevel="0" collapsed="false">
      <c r="U2824" s="0" t="str">
        <f aca="false">IF(C2824="","",IF(COUNTIF(Campaigns!$A$7:$A$300,C2824)&gt;0,"✓",IF(N(K2824)=0,"– no spend","⚠ add to Campaigns tab")))</f>
        <v/>
      </c>
      <c r="V2824" s="83" t="str">
        <f aca="false">IF(K2824="","",K2824*IF(Settings!$B$22=Settings!$C$6,1,IF(Settings!$B$22="USD",1/INDEX(Settings!$B$29:$B$40,MONTH(A2824)),INDEX(Settings!$B$29:$B$40,MONTH(A2824)))))</f>
        <v/>
      </c>
    </row>
    <row r="2825" customFormat="false" ht="15" hidden="false" customHeight="false" outlineLevel="0" collapsed="false">
      <c r="U2825" s="0" t="str">
        <f aca="false">IF(C2825="","",IF(COUNTIF(Campaigns!$A$7:$A$300,C2825)&gt;0,"✓",IF(N(K2825)=0,"– no spend","⚠ add to Campaigns tab")))</f>
        <v/>
      </c>
      <c r="V2825" s="83" t="str">
        <f aca="false">IF(K2825="","",K2825*IF(Settings!$B$22=Settings!$C$6,1,IF(Settings!$B$22="USD",1/INDEX(Settings!$B$29:$B$40,MONTH(A2825)),INDEX(Settings!$B$29:$B$40,MONTH(A2825)))))</f>
        <v/>
      </c>
    </row>
    <row r="2826" customFormat="false" ht="15" hidden="false" customHeight="false" outlineLevel="0" collapsed="false">
      <c r="U2826" s="0" t="str">
        <f aca="false">IF(C2826="","",IF(COUNTIF(Campaigns!$A$7:$A$300,C2826)&gt;0,"✓",IF(N(K2826)=0,"– no spend","⚠ add to Campaigns tab")))</f>
        <v/>
      </c>
      <c r="V2826" s="83" t="str">
        <f aca="false">IF(K2826="","",K2826*IF(Settings!$B$22=Settings!$C$6,1,IF(Settings!$B$22="USD",1/INDEX(Settings!$B$29:$B$40,MONTH(A2826)),INDEX(Settings!$B$29:$B$40,MONTH(A2826)))))</f>
        <v/>
      </c>
    </row>
    <row r="2827" customFormat="false" ht="15" hidden="false" customHeight="false" outlineLevel="0" collapsed="false">
      <c r="U2827" s="0" t="str">
        <f aca="false">IF(C2827="","",IF(COUNTIF(Campaigns!$A$7:$A$300,C2827)&gt;0,"✓",IF(N(K2827)=0,"– no spend","⚠ add to Campaigns tab")))</f>
        <v/>
      </c>
      <c r="V2827" s="83" t="str">
        <f aca="false">IF(K2827="","",K2827*IF(Settings!$B$22=Settings!$C$6,1,IF(Settings!$B$22="USD",1/INDEX(Settings!$B$29:$B$40,MONTH(A2827)),INDEX(Settings!$B$29:$B$40,MONTH(A2827)))))</f>
        <v/>
      </c>
    </row>
    <row r="2828" customFormat="false" ht="15" hidden="false" customHeight="false" outlineLevel="0" collapsed="false">
      <c r="U2828" s="0" t="str">
        <f aca="false">IF(C2828="","",IF(COUNTIF(Campaigns!$A$7:$A$300,C2828)&gt;0,"✓",IF(N(K2828)=0,"– no spend","⚠ add to Campaigns tab")))</f>
        <v/>
      </c>
      <c r="V2828" s="83" t="str">
        <f aca="false">IF(K2828="","",K2828*IF(Settings!$B$22=Settings!$C$6,1,IF(Settings!$B$22="USD",1/INDEX(Settings!$B$29:$B$40,MONTH(A2828)),INDEX(Settings!$B$29:$B$40,MONTH(A2828)))))</f>
        <v/>
      </c>
    </row>
    <row r="2829" customFormat="false" ht="15" hidden="false" customHeight="false" outlineLevel="0" collapsed="false">
      <c r="U2829" s="0" t="str">
        <f aca="false">IF(C2829="","",IF(COUNTIF(Campaigns!$A$7:$A$300,C2829)&gt;0,"✓",IF(N(K2829)=0,"– no spend","⚠ add to Campaigns tab")))</f>
        <v/>
      </c>
      <c r="V2829" s="83" t="str">
        <f aca="false">IF(K2829="","",K2829*IF(Settings!$B$22=Settings!$C$6,1,IF(Settings!$B$22="USD",1/INDEX(Settings!$B$29:$B$40,MONTH(A2829)),INDEX(Settings!$B$29:$B$40,MONTH(A2829)))))</f>
        <v/>
      </c>
    </row>
    <row r="2830" customFormat="false" ht="15" hidden="false" customHeight="false" outlineLevel="0" collapsed="false">
      <c r="U2830" s="0" t="str">
        <f aca="false">IF(C2830="","",IF(COUNTIF(Campaigns!$A$7:$A$300,C2830)&gt;0,"✓",IF(N(K2830)=0,"– no spend","⚠ add to Campaigns tab")))</f>
        <v/>
      </c>
      <c r="V2830" s="83" t="str">
        <f aca="false">IF(K2830="","",K2830*IF(Settings!$B$22=Settings!$C$6,1,IF(Settings!$B$22="USD",1/INDEX(Settings!$B$29:$B$40,MONTH(A2830)),INDEX(Settings!$B$29:$B$40,MONTH(A2830)))))</f>
        <v/>
      </c>
    </row>
    <row r="2831" customFormat="false" ht="15" hidden="false" customHeight="false" outlineLevel="0" collapsed="false">
      <c r="U2831" s="0" t="str">
        <f aca="false">IF(C2831="","",IF(COUNTIF(Campaigns!$A$7:$A$300,C2831)&gt;0,"✓",IF(N(K2831)=0,"– no spend","⚠ add to Campaigns tab")))</f>
        <v/>
      </c>
      <c r="V2831" s="83" t="str">
        <f aca="false">IF(K2831="","",K2831*IF(Settings!$B$22=Settings!$C$6,1,IF(Settings!$B$22="USD",1/INDEX(Settings!$B$29:$B$40,MONTH(A2831)),INDEX(Settings!$B$29:$B$40,MONTH(A2831)))))</f>
        <v/>
      </c>
    </row>
    <row r="2832" customFormat="false" ht="15" hidden="false" customHeight="false" outlineLevel="0" collapsed="false">
      <c r="U2832" s="0" t="str">
        <f aca="false">IF(C2832="","",IF(COUNTIF(Campaigns!$A$7:$A$300,C2832)&gt;0,"✓",IF(N(K2832)=0,"– no spend","⚠ add to Campaigns tab")))</f>
        <v/>
      </c>
      <c r="V2832" s="83" t="str">
        <f aca="false">IF(K2832="","",K2832*IF(Settings!$B$22=Settings!$C$6,1,IF(Settings!$B$22="USD",1/INDEX(Settings!$B$29:$B$40,MONTH(A2832)),INDEX(Settings!$B$29:$B$40,MONTH(A2832)))))</f>
        <v/>
      </c>
    </row>
    <row r="2833" customFormat="false" ht="15" hidden="false" customHeight="false" outlineLevel="0" collapsed="false">
      <c r="U2833" s="0" t="str">
        <f aca="false">IF(C2833="","",IF(COUNTIF(Campaigns!$A$7:$A$300,C2833)&gt;0,"✓",IF(N(K2833)=0,"– no spend","⚠ add to Campaigns tab")))</f>
        <v/>
      </c>
      <c r="V2833" s="83" t="str">
        <f aca="false">IF(K2833="","",K2833*IF(Settings!$B$22=Settings!$C$6,1,IF(Settings!$B$22="USD",1/INDEX(Settings!$B$29:$B$40,MONTH(A2833)),INDEX(Settings!$B$29:$B$40,MONTH(A2833)))))</f>
        <v/>
      </c>
    </row>
    <row r="2834" customFormat="false" ht="15" hidden="false" customHeight="false" outlineLevel="0" collapsed="false">
      <c r="U2834" s="0" t="str">
        <f aca="false">IF(C2834="","",IF(COUNTIF(Campaigns!$A$7:$A$300,C2834)&gt;0,"✓",IF(N(K2834)=0,"– no spend","⚠ add to Campaigns tab")))</f>
        <v/>
      </c>
      <c r="V2834" s="83" t="str">
        <f aca="false">IF(K2834="","",K2834*IF(Settings!$B$22=Settings!$C$6,1,IF(Settings!$B$22="USD",1/INDEX(Settings!$B$29:$B$40,MONTH(A2834)),INDEX(Settings!$B$29:$B$40,MONTH(A2834)))))</f>
        <v/>
      </c>
    </row>
    <row r="2835" customFormat="false" ht="15" hidden="false" customHeight="false" outlineLevel="0" collapsed="false">
      <c r="U2835" s="0" t="str">
        <f aca="false">IF(C2835="","",IF(COUNTIF(Campaigns!$A$7:$A$300,C2835)&gt;0,"✓",IF(N(K2835)=0,"– no spend","⚠ add to Campaigns tab")))</f>
        <v/>
      </c>
      <c r="V2835" s="83" t="str">
        <f aca="false">IF(K2835="","",K2835*IF(Settings!$B$22=Settings!$C$6,1,IF(Settings!$B$22="USD",1/INDEX(Settings!$B$29:$B$40,MONTH(A2835)),INDEX(Settings!$B$29:$B$40,MONTH(A2835)))))</f>
        <v/>
      </c>
    </row>
    <row r="2836" customFormat="false" ht="15" hidden="false" customHeight="false" outlineLevel="0" collapsed="false">
      <c r="U2836" s="0" t="str">
        <f aca="false">IF(C2836="","",IF(COUNTIF(Campaigns!$A$7:$A$300,C2836)&gt;0,"✓",IF(N(K2836)=0,"– no spend","⚠ add to Campaigns tab")))</f>
        <v/>
      </c>
      <c r="V2836" s="83" t="str">
        <f aca="false">IF(K2836="","",K2836*IF(Settings!$B$22=Settings!$C$6,1,IF(Settings!$B$22="USD",1/INDEX(Settings!$B$29:$B$40,MONTH(A2836)),INDEX(Settings!$B$29:$B$40,MONTH(A2836)))))</f>
        <v/>
      </c>
    </row>
    <row r="2837" customFormat="false" ht="15" hidden="false" customHeight="false" outlineLevel="0" collapsed="false">
      <c r="U2837" s="0" t="str">
        <f aca="false">IF(C2837="","",IF(COUNTIF(Campaigns!$A$7:$A$300,C2837)&gt;0,"✓",IF(N(K2837)=0,"– no spend","⚠ add to Campaigns tab")))</f>
        <v/>
      </c>
      <c r="V2837" s="83" t="str">
        <f aca="false">IF(K2837="","",K2837*IF(Settings!$B$22=Settings!$C$6,1,IF(Settings!$B$22="USD",1/INDEX(Settings!$B$29:$B$40,MONTH(A2837)),INDEX(Settings!$B$29:$B$40,MONTH(A2837)))))</f>
        <v/>
      </c>
    </row>
    <row r="2838" customFormat="false" ht="15" hidden="false" customHeight="false" outlineLevel="0" collapsed="false">
      <c r="U2838" s="0" t="str">
        <f aca="false">IF(C2838="","",IF(COUNTIF(Campaigns!$A$7:$A$300,C2838)&gt;0,"✓",IF(N(K2838)=0,"– no spend","⚠ add to Campaigns tab")))</f>
        <v/>
      </c>
      <c r="V2838" s="83" t="str">
        <f aca="false">IF(K2838="","",K2838*IF(Settings!$B$22=Settings!$C$6,1,IF(Settings!$B$22="USD",1/INDEX(Settings!$B$29:$B$40,MONTH(A2838)),INDEX(Settings!$B$29:$B$40,MONTH(A2838)))))</f>
        <v/>
      </c>
    </row>
    <row r="2839" customFormat="false" ht="15" hidden="false" customHeight="false" outlineLevel="0" collapsed="false">
      <c r="U2839" s="0" t="str">
        <f aca="false">IF(C2839="","",IF(COUNTIF(Campaigns!$A$7:$A$300,C2839)&gt;0,"✓",IF(N(K2839)=0,"– no spend","⚠ add to Campaigns tab")))</f>
        <v/>
      </c>
      <c r="V2839" s="83" t="str">
        <f aca="false">IF(K2839="","",K2839*IF(Settings!$B$22=Settings!$C$6,1,IF(Settings!$B$22="USD",1/INDEX(Settings!$B$29:$B$40,MONTH(A2839)),INDEX(Settings!$B$29:$B$40,MONTH(A2839)))))</f>
        <v/>
      </c>
    </row>
    <row r="2840" customFormat="false" ht="15" hidden="false" customHeight="false" outlineLevel="0" collapsed="false">
      <c r="U2840" s="0" t="str">
        <f aca="false">IF(C2840="","",IF(COUNTIF(Campaigns!$A$7:$A$300,C2840)&gt;0,"✓",IF(N(K2840)=0,"– no spend","⚠ add to Campaigns tab")))</f>
        <v/>
      </c>
      <c r="V2840" s="83" t="str">
        <f aca="false">IF(K2840="","",K2840*IF(Settings!$B$22=Settings!$C$6,1,IF(Settings!$B$22="USD",1/INDEX(Settings!$B$29:$B$40,MONTH(A2840)),INDEX(Settings!$B$29:$B$40,MONTH(A2840)))))</f>
        <v/>
      </c>
    </row>
    <row r="2841" customFormat="false" ht="15" hidden="false" customHeight="false" outlineLevel="0" collapsed="false">
      <c r="U2841" s="0" t="str">
        <f aca="false">IF(C2841="","",IF(COUNTIF(Campaigns!$A$7:$A$300,C2841)&gt;0,"✓",IF(N(K2841)=0,"– no spend","⚠ add to Campaigns tab")))</f>
        <v/>
      </c>
      <c r="V2841" s="83" t="str">
        <f aca="false">IF(K2841="","",K2841*IF(Settings!$B$22=Settings!$C$6,1,IF(Settings!$B$22="USD",1/INDEX(Settings!$B$29:$B$40,MONTH(A2841)),INDEX(Settings!$B$29:$B$40,MONTH(A2841)))))</f>
        <v/>
      </c>
    </row>
    <row r="2842" customFormat="false" ht="15" hidden="false" customHeight="false" outlineLevel="0" collapsed="false">
      <c r="U2842" s="0" t="str">
        <f aca="false">IF(C2842="","",IF(COUNTIF(Campaigns!$A$7:$A$300,C2842)&gt;0,"✓",IF(N(K2842)=0,"– no spend","⚠ add to Campaigns tab")))</f>
        <v/>
      </c>
      <c r="V2842" s="83" t="str">
        <f aca="false">IF(K2842="","",K2842*IF(Settings!$B$22=Settings!$C$6,1,IF(Settings!$B$22="USD",1/INDEX(Settings!$B$29:$B$40,MONTH(A2842)),INDEX(Settings!$B$29:$B$40,MONTH(A2842)))))</f>
        <v/>
      </c>
    </row>
    <row r="2843" customFormat="false" ht="15" hidden="false" customHeight="false" outlineLevel="0" collapsed="false">
      <c r="U2843" s="0" t="str">
        <f aca="false">IF(C2843="","",IF(COUNTIF(Campaigns!$A$7:$A$300,C2843)&gt;0,"✓",IF(N(K2843)=0,"– no spend","⚠ add to Campaigns tab")))</f>
        <v/>
      </c>
      <c r="V2843" s="83" t="str">
        <f aca="false">IF(K2843="","",K2843*IF(Settings!$B$22=Settings!$C$6,1,IF(Settings!$B$22="USD",1/INDEX(Settings!$B$29:$B$40,MONTH(A2843)),INDEX(Settings!$B$29:$B$40,MONTH(A2843)))))</f>
        <v/>
      </c>
    </row>
    <row r="2844" customFormat="false" ht="15" hidden="false" customHeight="false" outlineLevel="0" collapsed="false">
      <c r="U2844" s="0" t="str">
        <f aca="false">IF(C2844="","",IF(COUNTIF(Campaigns!$A$7:$A$300,C2844)&gt;0,"✓",IF(N(K2844)=0,"– no spend","⚠ add to Campaigns tab")))</f>
        <v/>
      </c>
      <c r="V2844" s="83" t="str">
        <f aca="false">IF(K2844="","",K2844*IF(Settings!$B$22=Settings!$C$6,1,IF(Settings!$B$22="USD",1/INDEX(Settings!$B$29:$B$40,MONTH(A2844)),INDEX(Settings!$B$29:$B$40,MONTH(A2844)))))</f>
        <v/>
      </c>
    </row>
    <row r="2845" customFormat="false" ht="15" hidden="false" customHeight="false" outlineLevel="0" collapsed="false">
      <c r="U2845" s="0" t="str">
        <f aca="false">IF(C2845="","",IF(COUNTIF(Campaigns!$A$7:$A$300,C2845)&gt;0,"✓",IF(N(K2845)=0,"– no spend","⚠ add to Campaigns tab")))</f>
        <v/>
      </c>
      <c r="V2845" s="83" t="str">
        <f aca="false">IF(K2845="","",K2845*IF(Settings!$B$22=Settings!$C$6,1,IF(Settings!$B$22="USD",1/INDEX(Settings!$B$29:$B$40,MONTH(A2845)),INDEX(Settings!$B$29:$B$40,MONTH(A2845)))))</f>
        <v/>
      </c>
    </row>
    <row r="2846" customFormat="false" ht="15" hidden="false" customHeight="false" outlineLevel="0" collapsed="false">
      <c r="U2846" s="0" t="str">
        <f aca="false">IF(C2846="","",IF(COUNTIF(Campaigns!$A$7:$A$300,C2846)&gt;0,"✓",IF(N(K2846)=0,"– no spend","⚠ add to Campaigns tab")))</f>
        <v/>
      </c>
      <c r="V2846" s="83" t="str">
        <f aca="false">IF(K2846="","",K2846*IF(Settings!$B$22=Settings!$C$6,1,IF(Settings!$B$22="USD",1/INDEX(Settings!$B$29:$B$40,MONTH(A2846)),INDEX(Settings!$B$29:$B$40,MONTH(A2846)))))</f>
        <v/>
      </c>
    </row>
    <row r="2847" customFormat="false" ht="15" hidden="false" customHeight="false" outlineLevel="0" collapsed="false">
      <c r="U2847" s="0" t="str">
        <f aca="false">IF(C2847="","",IF(COUNTIF(Campaigns!$A$7:$A$300,C2847)&gt;0,"✓",IF(N(K2847)=0,"– no spend","⚠ add to Campaigns tab")))</f>
        <v/>
      </c>
      <c r="V2847" s="83" t="str">
        <f aca="false">IF(K2847="","",K2847*IF(Settings!$B$22=Settings!$C$6,1,IF(Settings!$B$22="USD",1/INDEX(Settings!$B$29:$B$40,MONTH(A2847)),INDEX(Settings!$B$29:$B$40,MONTH(A2847)))))</f>
        <v/>
      </c>
    </row>
    <row r="2848" customFormat="false" ht="15" hidden="false" customHeight="false" outlineLevel="0" collapsed="false">
      <c r="U2848" s="0" t="str">
        <f aca="false">IF(C2848="","",IF(COUNTIF(Campaigns!$A$7:$A$300,C2848)&gt;0,"✓",IF(N(K2848)=0,"– no spend","⚠ add to Campaigns tab")))</f>
        <v/>
      </c>
      <c r="V2848" s="83" t="str">
        <f aca="false">IF(K2848="","",K2848*IF(Settings!$B$22=Settings!$C$6,1,IF(Settings!$B$22="USD",1/INDEX(Settings!$B$29:$B$40,MONTH(A2848)),INDEX(Settings!$B$29:$B$40,MONTH(A2848)))))</f>
        <v/>
      </c>
    </row>
    <row r="2849" customFormat="false" ht="15" hidden="false" customHeight="false" outlineLevel="0" collapsed="false">
      <c r="U2849" s="0" t="str">
        <f aca="false">IF(C2849="","",IF(COUNTIF(Campaigns!$A$7:$A$300,C2849)&gt;0,"✓",IF(N(K2849)=0,"– no spend","⚠ add to Campaigns tab")))</f>
        <v/>
      </c>
      <c r="V2849" s="83" t="str">
        <f aca="false">IF(K2849="","",K2849*IF(Settings!$B$22=Settings!$C$6,1,IF(Settings!$B$22="USD",1/INDEX(Settings!$B$29:$B$40,MONTH(A2849)),INDEX(Settings!$B$29:$B$40,MONTH(A2849)))))</f>
        <v/>
      </c>
    </row>
    <row r="2850" customFormat="false" ht="15" hidden="false" customHeight="false" outlineLevel="0" collapsed="false">
      <c r="U2850" s="0" t="str">
        <f aca="false">IF(C2850="","",IF(COUNTIF(Campaigns!$A$7:$A$300,C2850)&gt;0,"✓",IF(N(K2850)=0,"– no spend","⚠ add to Campaigns tab")))</f>
        <v/>
      </c>
      <c r="V2850" s="83" t="str">
        <f aca="false">IF(K2850="","",K2850*IF(Settings!$B$22=Settings!$C$6,1,IF(Settings!$B$22="USD",1/INDEX(Settings!$B$29:$B$40,MONTH(A2850)),INDEX(Settings!$B$29:$B$40,MONTH(A2850)))))</f>
        <v/>
      </c>
    </row>
    <row r="2851" customFormat="false" ht="15" hidden="false" customHeight="false" outlineLevel="0" collapsed="false">
      <c r="U2851" s="0" t="str">
        <f aca="false">IF(C2851="","",IF(COUNTIF(Campaigns!$A$7:$A$300,C2851)&gt;0,"✓",IF(N(K2851)=0,"– no spend","⚠ add to Campaigns tab")))</f>
        <v/>
      </c>
      <c r="V2851" s="83" t="str">
        <f aca="false">IF(K2851="","",K2851*IF(Settings!$B$22=Settings!$C$6,1,IF(Settings!$B$22="USD",1/INDEX(Settings!$B$29:$B$40,MONTH(A2851)),INDEX(Settings!$B$29:$B$40,MONTH(A2851)))))</f>
        <v/>
      </c>
    </row>
    <row r="2852" customFormat="false" ht="15" hidden="false" customHeight="false" outlineLevel="0" collapsed="false">
      <c r="U2852" s="0" t="str">
        <f aca="false">IF(C2852="","",IF(COUNTIF(Campaigns!$A$7:$A$300,C2852)&gt;0,"✓",IF(N(K2852)=0,"– no spend","⚠ add to Campaigns tab")))</f>
        <v/>
      </c>
      <c r="V2852" s="83" t="str">
        <f aca="false">IF(K2852="","",K2852*IF(Settings!$B$22=Settings!$C$6,1,IF(Settings!$B$22="USD",1/INDEX(Settings!$B$29:$B$40,MONTH(A2852)),INDEX(Settings!$B$29:$B$40,MONTH(A2852)))))</f>
        <v/>
      </c>
    </row>
    <row r="2853" customFormat="false" ht="15" hidden="false" customHeight="false" outlineLevel="0" collapsed="false">
      <c r="U2853" s="0" t="str">
        <f aca="false">IF(C2853="","",IF(COUNTIF(Campaigns!$A$7:$A$300,C2853)&gt;0,"✓",IF(N(K2853)=0,"– no spend","⚠ add to Campaigns tab")))</f>
        <v/>
      </c>
      <c r="V2853" s="83" t="str">
        <f aca="false">IF(K2853="","",K2853*IF(Settings!$B$22=Settings!$C$6,1,IF(Settings!$B$22="USD",1/INDEX(Settings!$B$29:$B$40,MONTH(A2853)),INDEX(Settings!$B$29:$B$40,MONTH(A2853)))))</f>
        <v/>
      </c>
    </row>
    <row r="2854" customFormat="false" ht="15" hidden="false" customHeight="false" outlineLevel="0" collapsed="false">
      <c r="U2854" s="0" t="str">
        <f aca="false">IF(C2854="","",IF(COUNTIF(Campaigns!$A$7:$A$300,C2854)&gt;0,"✓",IF(N(K2854)=0,"– no spend","⚠ add to Campaigns tab")))</f>
        <v/>
      </c>
      <c r="V2854" s="83" t="str">
        <f aca="false">IF(K2854="","",K2854*IF(Settings!$B$22=Settings!$C$6,1,IF(Settings!$B$22="USD",1/INDEX(Settings!$B$29:$B$40,MONTH(A2854)),INDEX(Settings!$B$29:$B$40,MONTH(A2854)))))</f>
        <v/>
      </c>
    </row>
    <row r="2855" customFormat="false" ht="15" hidden="false" customHeight="false" outlineLevel="0" collapsed="false">
      <c r="U2855" s="0" t="str">
        <f aca="false">IF(C2855="","",IF(COUNTIF(Campaigns!$A$7:$A$300,C2855)&gt;0,"✓",IF(N(K2855)=0,"– no spend","⚠ add to Campaigns tab")))</f>
        <v/>
      </c>
      <c r="V2855" s="83" t="str">
        <f aca="false">IF(K2855="","",K2855*IF(Settings!$B$22=Settings!$C$6,1,IF(Settings!$B$22="USD",1/INDEX(Settings!$B$29:$B$40,MONTH(A2855)),INDEX(Settings!$B$29:$B$40,MONTH(A2855)))))</f>
        <v/>
      </c>
    </row>
    <row r="2856" customFormat="false" ht="15" hidden="false" customHeight="false" outlineLevel="0" collapsed="false">
      <c r="U2856" s="0" t="str">
        <f aca="false">IF(C2856="","",IF(COUNTIF(Campaigns!$A$7:$A$300,C2856)&gt;0,"✓",IF(N(K2856)=0,"– no spend","⚠ add to Campaigns tab")))</f>
        <v/>
      </c>
      <c r="V2856" s="83" t="str">
        <f aca="false">IF(K2856="","",K2856*IF(Settings!$B$22=Settings!$C$6,1,IF(Settings!$B$22="USD",1/INDEX(Settings!$B$29:$B$40,MONTH(A2856)),INDEX(Settings!$B$29:$B$40,MONTH(A2856)))))</f>
        <v/>
      </c>
    </row>
    <row r="2857" customFormat="false" ht="15" hidden="false" customHeight="false" outlineLevel="0" collapsed="false">
      <c r="U2857" s="0" t="str">
        <f aca="false">IF(C2857="","",IF(COUNTIF(Campaigns!$A$7:$A$300,C2857)&gt;0,"✓",IF(N(K2857)=0,"– no spend","⚠ add to Campaigns tab")))</f>
        <v/>
      </c>
      <c r="V2857" s="83" t="str">
        <f aca="false">IF(K2857="","",K2857*IF(Settings!$B$22=Settings!$C$6,1,IF(Settings!$B$22="USD",1/INDEX(Settings!$B$29:$B$40,MONTH(A2857)),INDEX(Settings!$B$29:$B$40,MONTH(A2857)))))</f>
        <v/>
      </c>
    </row>
    <row r="2858" customFormat="false" ht="15" hidden="false" customHeight="false" outlineLevel="0" collapsed="false">
      <c r="U2858" s="0" t="str">
        <f aca="false">IF(C2858="","",IF(COUNTIF(Campaigns!$A$7:$A$300,C2858)&gt;0,"✓",IF(N(K2858)=0,"– no spend","⚠ add to Campaigns tab")))</f>
        <v/>
      </c>
      <c r="V2858" s="83" t="str">
        <f aca="false">IF(K2858="","",K2858*IF(Settings!$B$22=Settings!$C$6,1,IF(Settings!$B$22="USD",1/INDEX(Settings!$B$29:$B$40,MONTH(A2858)),INDEX(Settings!$B$29:$B$40,MONTH(A2858)))))</f>
        <v/>
      </c>
    </row>
    <row r="2859" customFormat="false" ht="15" hidden="false" customHeight="false" outlineLevel="0" collapsed="false">
      <c r="U2859" s="0" t="str">
        <f aca="false">IF(C2859="","",IF(COUNTIF(Campaigns!$A$7:$A$300,C2859)&gt;0,"✓",IF(N(K2859)=0,"– no spend","⚠ add to Campaigns tab")))</f>
        <v/>
      </c>
      <c r="V2859" s="83" t="str">
        <f aca="false">IF(K2859="","",K2859*IF(Settings!$B$22=Settings!$C$6,1,IF(Settings!$B$22="USD",1/INDEX(Settings!$B$29:$B$40,MONTH(A2859)),INDEX(Settings!$B$29:$B$40,MONTH(A2859)))))</f>
        <v/>
      </c>
    </row>
    <row r="2860" customFormat="false" ht="15" hidden="false" customHeight="false" outlineLevel="0" collapsed="false">
      <c r="U2860" s="0" t="str">
        <f aca="false">IF(C2860="","",IF(COUNTIF(Campaigns!$A$7:$A$300,C2860)&gt;0,"✓",IF(N(K2860)=0,"– no spend","⚠ add to Campaigns tab")))</f>
        <v/>
      </c>
      <c r="V2860" s="83" t="str">
        <f aca="false">IF(K2860="","",K2860*IF(Settings!$B$22=Settings!$C$6,1,IF(Settings!$B$22="USD",1/INDEX(Settings!$B$29:$B$40,MONTH(A2860)),INDEX(Settings!$B$29:$B$40,MONTH(A2860)))))</f>
        <v/>
      </c>
    </row>
    <row r="2861" customFormat="false" ht="15" hidden="false" customHeight="false" outlineLevel="0" collapsed="false">
      <c r="U2861" s="0" t="str">
        <f aca="false">IF(C2861="","",IF(COUNTIF(Campaigns!$A$7:$A$300,C2861)&gt;0,"✓",IF(N(K2861)=0,"– no spend","⚠ add to Campaigns tab")))</f>
        <v/>
      </c>
      <c r="V2861" s="83" t="str">
        <f aca="false">IF(K2861="","",K2861*IF(Settings!$B$22=Settings!$C$6,1,IF(Settings!$B$22="USD",1/INDEX(Settings!$B$29:$B$40,MONTH(A2861)),INDEX(Settings!$B$29:$B$40,MONTH(A2861)))))</f>
        <v/>
      </c>
    </row>
    <row r="2862" customFormat="false" ht="15" hidden="false" customHeight="false" outlineLevel="0" collapsed="false">
      <c r="U2862" s="0" t="str">
        <f aca="false">IF(C2862="","",IF(COUNTIF(Campaigns!$A$7:$A$300,C2862)&gt;0,"✓",IF(N(K2862)=0,"– no spend","⚠ add to Campaigns tab")))</f>
        <v/>
      </c>
      <c r="V2862" s="83" t="str">
        <f aca="false">IF(K2862="","",K2862*IF(Settings!$B$22=Settings!$C$6,1,IF(Settings!$B$22="USD",1/INDEX(Settings!$B$29:$B$40,MONTH(A2862)),INDEX(Settings!$B$29:$B$40,MONTH(A2862)))))</f>
        <v/>
      </c>
    </row>
    <row r="2863" customFormat="false" ht="15" hidden="false" customHeight="false" outlineLevel="0" collapsed="false">
      <c r="U2863" s="0" t="str">
        <f aca="false">IF(C2863="","",IF(COUNTIF(Campaigns!$A$7:$A$300,C2863)&gt;0,"✓",IF(N(K2863)=0,"– no spend","⚠ add to Campaigns tab")))</f>
        <v/>
      </c>
      <c r="V2863" s="83" t="str">
        <f aca="false">IF(K2863="","",K2863*IF(Settings!$B$22=Settings!$C$6,1,IF(Settings!$B$22="USD",1/INDEX(Settings!$B$29:$B$40,MONTH(A2863)),INDEX(Settings!$B$29:$B$40,MONTH(A2863)))))</f>
        <v/>
      </c>
    </row>
    <row r="2864" customFormat="false" ht="15" hidden="false" customHeight="false" outlineLevel="0" collapsed="false">
      <c r="U2864" s="0" t="str">
        <f aca="false">IF(C2864="","",IF(COUNTIF(Campaigns!$A$7:$A$300,C2864)&gt;0,"✓",IF(N(K2864)=0,"– no spend","⚠ add to Campaigns tab")))</f>
        <v/>
      </c>
      <c r="V2864" s="83" t="str">
        <f aca="false">IF(K2864="","",K2864*IF(Settings!$B$22=Settings!$C$6,1,IF(Settings!$B$22="USD",1/INDEX(Settings!$B$29:$B$40,MONTH(A2864)),INDEX(Settings!$B$29:$B$40,MONTH(A2864)))))</f>
        <v/>
      </c>
    </row>
    <row r="2865" customFormat="false" ht="15" hidden="false" customHeight="false" outlineLevel="0" collapsed="false">
      <c r="U2865" s="0" t="str">
        <f aca="false">IF(C2865="","",IF(COUNTIF(Campaigns!$A$7:$A$300,C2865)&gt;0,"✓",IF(N(K2865)=0,"– no spend","⚠ add to Campaigns tab")))</f>
        <v/>
      </c>
      <c r="V2865" s="83" t="str">
        <f aca="false">IF(K2865="","",K2865*IF(Settings!$B$22=Settings!$C$6,1,IF(Settings!$B$22="USD",1/INDEX(Settings!$B$29:$B$40,MONTH(A2865)),INDEX(Settings!$B$29:$B$40,MONTH(A2865)))))</f>
        <v/>
      </c>
    </row>
    <row r="2866" customFormat="false" ht="15" hidden="false" customHeight="false" outlineLevel="0" collapsed="false">
      <c r="U2866" s="0" t="str">
        <f aca="false">IF(C2866="","",IF(COUNTIF(Campaigns!$A$7:$A$300,C2866)&gt;0,"✓",IF(N(K2866)=0,"– no spend","⚠ add to Campaigns tab")))</f>
        <v/>
      </c>
      <c r="V2866" s="83" t="str">
        <f aca="false">IF(K2866="","",K2866*IF(Settings!$B$22=Settings!$C$6,1,IF(Settings!$B$22="USD",1/INDEX(Settings!$B$29:$B$40,MONTH(A2866)),INDEX(Settings!$B$29:$B$40,MONTH(A2866)))))</f>
        <v/>
      </c>
    </row>
    <row r="2867" customFormat="false" ht="15" hidden="false" customHeight="false" outlineLevel="0" collapsed="false">
      <c r="U2867" s="0" t="str">
        <f aca="false">IF(C2867="","",IF(COUNTIF(Campaigns!$A$7:$A$300,C2867)&gt;0,"✓",IF(N(K2867)=0,"– no spend","⚠ add to Campaigns tab")))</f>
        <v/>
      </c>
      <c r="V2867" s="83" t="str">
        <f aca="false">IF(K2867="","",K2867*IF(Settings!$B$22=Settings!$C$6,1,IF(Settings!$B$22="USD",1/INDEX(Settings!$B$29:$B$40,MONTH(A2867)),INDEX(Settings!$B$29:$B$40,MONTH(A2867)))))</f>
        <v/>
      </c>
    </row>
    <row r="2868" customFormat="false" ht="15" hidden="false" customHeight="false" outlineLevel="0" collapsed="false">
      <c r="U2868" s="0" t="str">
        <f aca="false">IF(C2868="","",IF(COUNTIF(Campaigns!$A$7:$A$300,C2868)&gt;0,"✓",IF(N(K2868)=0,"– no spend","⚠ add to Campaigns tab")))</f>
        <v/>
      </c>
      <c r="V2868" s="83" t="str">
        <f aca="false">IF(K2868="","",K2868*IF(Settings!$B$22=Settings!$C$6,1,IF(Settings!$B$22="USD",1/INDEX(Settings!$B$29:$B$40,MONTH(A2868)),INDEX(Settings!$B$29:$B$40,MONTH(A2868)))))</f>
        <v/>
      </c>
    </row>
    <row r="2869" customFormat="false" ht="15" hidden="false" customHeight="false" outlineLevel="0" collapsed="false">
      <c r="U2869" s="0" t="str">
        <f aca="false">IF(C2869="","",IF(COUNTIF(Campaigns!$A$7:$A$300,C2869)&gt;0,"✓",IF(N(K2869)=0,"– no spend","⚠ add to Campaigns tab")))</f>
        <v/>
      </c>
      <c r="V2869" s="83" t="str">
        <f aca="false">IF(K2869="","",K2869*IF(Settings!$B$22=Settings!$C$6,1,IF(Settings!$B$22="USD",1/INDEX(Settings!$B$29:$B$40,MONTH(A2869)),INDEX(Settings!$B$29:$B$40,MONTH(A2869)))))</f>
        <v/>
      </c>
    </row>
    <row r="2870" customFormat="false" ht="15" hidden="false" customHeight="false" outlineLevel="0" collapsed="false">
      <c r="U2870" s="0" t="str">
        <f aca="false">IF(C2870="","",IF(COUNTIF(Campaigns!$A$7:$A$300,C2870)&gt;0,"✓",IF(N(K2870)=0,"– no spend","⚠ add to Campaigns tab")))</f>
        <v/>
      </c>
      <c r="V2870" s="83" t="str">
        <f aca="false">IF(K2870="","",K2870*IF(Settings!$B$22=Settings!$C$6,1,IF(Settings!$B$22="USD",1/INDEX(Settings!$B$29:$B$40,MONTH(A2870)),INDEX(Settings!$B$29:$B$40,MONTH(A2870)))))</f>
        <v/>
      </c>
    </row>
    <row r="2871" customFormat="false" ht="15" hidden="false" customHeight="false" outlineLevel="0" collapsed="false">
      <c r="U2871" s="0" t="str">
        <f aca="false">IF(C2871="","",IF(COUNTIF(Campaigns!$A$7:$A$300,C2871)&gt;0,"✓",IF(N(K2871)=0,"– no spend","⚠ add to Campaigns tab")))</f>
        <v/>
      </c>
      <c r="V2871" s="83" t="str">
        <f aca="false">IF(K2871="","",K2871*IF(Settings!$B$22=Settings!$C$6,1,IF(Settings!$B$22="USD",1/INDEX(Settings!$B$29:$B$40,MONTH(A2871)),INDEX(Settings!$B$29:$B$40,MONTH(A2871)))))</f>
        <v/>
      </c>
    </row>
    <row r="2872" customFormat="false" ht="15" hidden="false" customHeight="false" outlineLevel="0" collapsed="false">
      <c r="U2872" s="0" t="str">
        <f aca="false">IF(C2872="","",IF(COUNTIF(Campaigns!$A$7:$A$300,C2872)&gt;0,"✓",IF(N(K2872)=0,"– no spend","⚠ add to Campaigns tab")))</f>
        <v/>
      </c>
      <c r="V2872" s="83" t="str">
        <f aca="false">IF(K2872="","",K2872*IF(Settings!$B$22=Settings!$C$6,1,IF(Settings!$B$22="USD",1/INDEX(Settings!$B$29:$B$40,MONTH(A2872)),INDEX(Settings!$B$29:$B$40,MONTH(A2872)))))</f>
        <v/>
      </c>
    </row>
    <row r="2873" customFormat="false" ht="15" hidden="false" customHeight="false" outlineLevel="0" collapsed="false">
      <c r="U2873" s="0" t="str">
        <f aca="false">IF(C2873="","",IF(COUNTIF(Campaigns!$A$7:$A$300,C2873)&gt;0,"✓",IF(N(K2873)=0,"– no spend","⚠ add to Campaigns tab")))</f>
        <v/>
      </c>
      <c r="V2873" s="83" t="str">
        <f aca="false">IF(K2873="","",K2873*IF(Settings!$B$22=Settings!$C$6,1,IF(Settings!$B$22="USD",1/INDEX(Settings!$B$29:$B$40,MONTH(A2873)),INDEX(Settings!$B$29:$B$40,MONTH(A2873)))))</f>
        <v/>
      </c>
    </row>
    <row r="2874" customFormat="false" ht="15" hidden="false" customHeight="false" outlineLevel="0" collapsed="false">
      <c r="U2874" s="0" t="str">
        <f aca="false">IF(C2874="","",IF(COUNTIF(Campaigns!$A$7:$A$300,C2874)&gt;0,"✓",IF(N(K2874)=0,"– no spend","⚠ add to Campaigns tab")))</f>
        <v/>
      </c>
      <c r="V2874" s="83" t="str">
        <f aca="false">IF(K2874="","",K2874*IF(Settings!$B$22=Settings!$C$6,1,IF(Settings!$B$22="USD",1/INDEX(Settings!$B$29:$B$40,MONTH(A2874)),INDEX(Settings!$B$29:$B$40,MONTH(A2874)))))</f>
        <v/>
      </c>
    </row>
    <row r="2875" customFormat="false" ht="15" hidden="false" customHeight="false" outlineLevel="0" collapsed="false">
      <c r="U2875" s="0" t="str">
        <f aca="false">IF(C2875="","",IF(COUNTIF(Campaigns!$A$7:$A$300,C2875)&gt;0,"✓",IF(N(K2875)=0,"– no spend","⚠ add to Campaigns tab")))</f>
        <v/>
      </c>
      <c r="V2875" s="83" t="str">
        <f aca="false">IF(K2875="","",K2875*IF(Settings!$B$22=Settings!$C$6,1,IF(Settings!$B$22="USD",1/INDEX(Settings!$B$29:$B$40,MONTH(A2875)),INDEX(Settings!$B$29:$B$40,MONTH(A2875)))))</f>
        <v/>
      </c>
    </row>
    <row r="2876" customFormat="false" ht="15" hidden="false" customHeight="false" outlineLevel="0" collapsed="false">
      <c r="U2876" s="0" t="str">
        <f aca="false">IF(C2876="","",IF(COUNTIF(Campaigns!$A$7:$A$300,C2876)&gt;0,"✓",IF(N(K2876)=0,"– no spend","⚠ add to Campaigns tab")))</f>
        <v/>
      </c>
      <c r="V2876" s="83" t="str">
        <f aca="false">IF(K2876="","",K2876*IF(Settings!$B$22=Settings!$C$6,1,IF(Settings!$B$22="USD",1/INDEX(Settings!$B$29:$B$40,MONTH(A2876)),INDEX(Settings!$B$29:$B$40,MONTH(A2876)))))</f>
        <v/>
      </c>
    </row>
    <row r="2877" customFormat="false" ht="15" hidden="false" customHeight="false" outlineLevel="0" collapsed="false">
      <c r="U2877" s="0" t="str">
        <f aca="false">IF(C2877="","",IF(COUNTIF(Campaigns!$A$7:$A$300,C2877)&gt;0,"✓",IF(N(K2877)=0,"– no spend","⚠ add to Campaigns tab")))</f>
        <v/>
      </c>
      <c r="V2877" s="83" t="str">
        <f aca="false">IF(K2877="","",K2877*IF(Settings!$B$22=Settings!$C$6,1,IF(Settings!$B$22="USD",1/INDEX(Settings!$B$29:$B$40,MONTH(A2877)),INDEX(Settings!$B$29:$B$40,MONTH(A2877)))))</f>
        <v/>
      </c>
    </row>
    <row r="2878" customFormat="false" ht="15" hidden="false" customHeight="false" outlineLevel="0" collapsed="false">
      <c r="U2878" s="0" t="str">
        <f aca="false">IF(C2878="","",IF(COUNTIF(Campaigns!$A$7:$A$300,C2878)&gt;0,"✓",IF(N(K2878)=0,"– no spend","⚠ add to Campaigns tab")))</f>
        <v/>
      </c>
      <c r="V2878" s="83" t="str">
        <f aca="false">IF(K2878="","",K2878*IF(Settings!$B$22=Settings!$C$6,1,IF(Settings!$B$22="USD",1/INDEX(Settings!$B$29:$B$40,MONTH(A2878)),INDEX(Settings!$B$29:$B$40,MONTH(A2878)))))</f>
        <v/>
      </c>
    </row>
    <row r="2879" customFormat="false" ht="15" hidden="false" customHeight="false" outlineLevel="0" collapsed="false">
      <c r="U2879" s="0" t="str">
        <f aca="false">IF(C2879="","",IF(COUNTIF(Campaigns!$A$7:$A$300,C2879)&gt;0,"✓",IF(N(K2879)=0,"– no spend","⚠ add to Campaigns tab")))</f>
        <v/>
      </c>
      <c r="V2879" s="83" t="str">
        <f aca="false">IF(K2879="","",K2879*IF(Settings!$B$22=Settings!$C$6,1,IF(Settings!$B$22="USD",1/INDEX(Settings!$B$29:$B$40,MONTH(A2879)),INDEX(Settings!$B$29:$B$40,MONTH(A2879)))))</f>
        <v/>
      </c>
    </row>
    <row r="2880" customFormat="false" ht="15" hidden="false" customHeight="false" outlineLevel="0" collapsed="false">
      <c r="U2880" s="0" t="str">
        <f aca="false">IF(C2880="","",IF(COUNTIF(Campaigns!$A$7:$A$300,C2880)&gt;0,"✓",IF(N(K2880)=0,"– no spend","⚠ add to Campaigns tab")))</f>
        <v/>
      </c>
      <c r="V2880" s="83" t="str">
        <f aca="false">IF(K2880="","",K2880*IF(Settings!$B$22=Settings!$C$6,1,IF(Settings!$B$22="USD",1/INDEX(Settings!$B$29:$B$40,MONTH(A2880)),INDEX(Settings!$B$29:$B$40,MONTH(A2880)))))</f>
        <v/>
      </c>
    </row>
    <row r="2881" customFormat="false" ht="15" hidden="false" customHeight="false" outlineLevel="0" collapsed="false">
      <c r="U2881" s="0" t="str">
        <f aca="false">IF(C2881="","",IF(COUNTIF(Campaigns!$A$7:$A$300,C2881)&gt;0,"✓",IF(N(K2881)=0,"– no spend","⚠ add to Campaigns tab")))</f>
        <v/>
      </c>
      <c r="V2881" s="83" t="str">
        <f aca="false">IF(K2881="","",K2881*IF(Settings!$B$22=Settings!$C$6,1,IF(Settings!$B$22="USD",1/INDEX(Settings!$B$29:$B$40,MONTH(A2881)),INDEX(Settings!$B$29:$B$40,MONTH(A2881)))))</f>
        <v/>
      </c>
    </row>
    <row r="2882" customFormat="false" ht="15" hidden="false" customHeight="false" outlineLevel="0" collapsed="false">
      <c r="U2882" s="0" t="str">
        <f aca="false">IF(C2882="","",IF(COUNTIF(Campaigns!$A$7:$A$300,C2882)&gt;0,"✓",IF(N(K2882)=0,"– no spend","⚠ add to Campaigns tab")))</f>
        <v/>
      </c>
      <c r="V2882" s="83" t="str">
        <f aca="false">IF(K2882="","",K2882*IF(Settings!$B$22=Settings!$C$6,1,IF(Settings!$B$22="USD",1/INDEX(Settings!$B$29:$B$40,MONTH(A2882)),INDEX(Settings!$B$29:$B$40,MONTH(A2882)))))</f>
        <v/>
      </c>
    </row>
    <row r="2883" customFormat="false" ht="15" hidden="false" customHeight="false" outlineLevel="0" collapsed="false">
      <c r="U2883" s="0" t="str">
        <f aca="false">IF(C2883="","",IF(COUNTIF(Campaigns!$A$7:$A$300,C2883)&gt;0,"✓",IF(N(K2883)=0,"– no spend","⚠ add to Campaigns tab")))</f>
        <v/>
      </c>
      <c r="V2883" s="83" t="str">
        <f aca="false">IF(K2883="","",K2883*IF(Settings!$B$22=Settings!$C$6,1,IF(Settings!$B$22="USD",1/INDEX(Settings!$B$29:$B$40,MONTH(A2883)),INDEX(Settings!$B$29:$B$40,MONTH(A2883)))))</f>
        <v/>
      </c>
    </row>
    <row r="2884" customFormat="false" ht="15" hidden="false" customHeight="false" outlineLevel="0" collapsed="false">
      <c r="U2884" s="0" t="str">
        <f aca="false">IF(C2884="","",IF(COUNTIF(Campaigns!$A$7:$A$300,C2884)&gt;0,"✓",IF(N(K2884)=0,"– no spend","⚠ add to Campaigns tab")))</f>
        <v/>
      </c>
      <c r="V2884" s="83" t="str">
        <f aca="false">IF(K2884="","",K2884*IF(Settings!$B$22=Settings!$C$6,1,IF(Settings!$B$22="USD",1/INDEX(Settings!$B$29:$B$40,MONTH(A2884)),INDEX(Settings!$B$29:$B$40,MONTH(A2884)))))</f>
        <v/>
      </c>
    </row>
    <row r="2885" customFormat="false" ht="15" hidden="false" customHeight="false" outlineLevel="0" collapsed="false">
      <c r="U2885" s="0" t="str">
        <f aca="false">IF(C2885="","",IF(COUNTIF(Campaigns!$A$7:$A$300,C2885)&gt;0,"✓",IF(N(K2885)=0,"– no spend","⚠ add to Campaigns tab")))</f>
        <v/>
      </c>
      <c r="V2885" s="83" t="str">
        <f aca="false">IF(K2885="","",K2885*IF(Settings!$B$22=Settings!$C$6,1,IF(Settings!$B$22="USD",1/INDEX(Settings!$B$29:$B$40,MONTH(A2885)),INDEX(Settings!$B$29:$B$40,MONTH(A2885)))))</f>
        <v/>
      </c>
    </row>
    <row r="2886" customFormat="false" ht="15" hidden="false" customHeight="false" outlineLevel="0" collapsed="false">
      <c r="U2886" s="0" t="str">
        <f aca="false">IF(C2886="","",IF(COUNTIF(Campaigns!$A$7:$A$300,C2886)&gt;0,"✓",IF(N(K2886)=0,"– no spend","⚠ add to Campaigns tab")))</f>
        <v/>
      </c>
      <c r="V2886" s="83" t="str">
        <f aca="false">IF(K2886="","",K2886*IF(Settings!$B$22=Settings!$C$6,1,IF(Settings!$B$22="USD",1/INDEX(Settings!$B$29:$B$40,MONTH(A2886)),INDEX(Settings!$B$29:$B$40,MONTH(A2886)))))</f>
        <v/>
      </c>
    </row>
    <row r="2887" customFormat="false" ht="15" hidden="false" customHeight="false" outlineLevel="0" collapsed="false">
      <c r="U2887" s="0" t="str">
        <f aca="false">IF(C2887="","",IF(COUNTIF(Campaigns!$A$7:$A$300,C2887)&gt;0,"✓",IF(N(K2887)=0,"– no spend","⚠ add to Campaigns tab")))</f>
        <v/>
      </c>
      <c r="V2887" s="83" t="str">
        <f aca="false">IF(K2887="","",K2887*IF(Settings!$B$22=Settings!$C$6,1,IF(Settings!$B$22="USD",1/INDEX(Settings!$B$29:$B$40,MONTH(A2887)),INDEX(Settings!$B$29:$B$40,MONTH(A2887)))))</f>
        <v/>
      </c>
    </row>
    <row r="2888" customFormat="false" ht="15" hidden="false" customHeight="false" outlineLevel="0" collapsed="false">
      <c r="U2888" s="0" t="str">
        <f aca="false">IF(C2888="","",IF(COUNTIF(Campaigns!$A$7:$A$300,C2888)&gt;0,"✓",IF(N(K2888)=0,"– no spend","⚠ add to Campaigns tab")))</f>
        <v/>
      </c>
      <c r="V2888" s="83" t="str">
        <f aca="false">IF(K2888="","",K2888*IF(Settings!$B$22=Settings!$C$6,1,IF(Settings!$B$22="USD",1/INDEX(Settings!$B$29:$B$40,MONTH(A2888)),INDEX(Settings!$B$29:$B$40,MONTH(A2888)))))</f>
        <v/>
      </c>
    </row>
    <row r="2889" customFormat="false" ht="15" hidden="false" customHeight="false" outlineLevel="0" collapsed="false">
      <c r="U2889" s="0" t="str">
        <f aca="false">IF(C2889="","",IF(COUNTIF(Campaigns!$A$7:$A$300,C2889)&gt;0,"✓",IF(N(K2889)=0,"– no spend","⚠ add to Campaigns tab")))</f>
        <v/>
      </c>
      <c r="V2889" s="83" t="str">
        <f aca="false">IF(K2889="","",K2889*IF(Settings!$B$22=Settings!$C$6,1,IF(Settings!$B$22="USD",1/INDEX(Settings!$B$29:$B$40,MONTH(A2889)),INDEX(Settings!$B$29:$B$40,MONTH(A2889)))))</f>
        <v/>
      </c>
    </row>
    <row r="2890" customFormat="false" ht="15" hidden="false" customHeight="false" outlineLevel="0" collapsed="false">
      <c r="U2890" s="0" t="str">
        <f aca="false">IF(C2890="","",IF(COUNTIF(Campaigns!$A$7:$A$300,C2890)&gt;0,"✓",IF(N(K2890)=0,"– no spend","⚠ add to Campaigns tab")))</f>
        <v/>
      </c>
      <c r="V2890" s="83" t="str">
        <f aca="false">IF(K2890="","",K2890*IF(Settings!$B$22=Settings!$C$6,1,IF(Settings!$B$22="USD",1/INDEX(Settings!$B$29:$B$40,MONTH(A2890)),INDEX(Settings!$B$29:$B$40,MONTH(A2890)))))</f>
        <v/>
      </c>
    </row>
    <row r="2891" customFormat="false" ht="15" hidden="false" customHeight="false" outlineLevel="0" collapsed="false">
      <c r="U2891" s="0" t="str">
        <f aca="false">IF(C2891="","",IF(COUNTIF(Campaigns!$A$7:$A$300,C2891)&gt;0,"✓",IF(N(K2891)=0,"– no spend","⚠ add to Campaigns tab")))</f>
        <v/>
      </c>
      <c r="V2891" s="83" t="str">
        <f aca="false">IF(K2891="","",K2891*IF(Settings!$B$22=Settings!$C$6,1,IF(Settings!$B$22="USD",1/INDEX(Settings!$B$29:$B$40,MONTH(A2891)),INDEX(Settings!$B$29:$B$40,MONTH(A2891)))))</f>
        <v/>
      </c>
    </row>
    <row r="2892" customFormat="false" ht="15" hidden="false" customHeight="false" outlineLevel="0" collapsed="false">
      <c r="U2892" s="0" t="str">
        <f aca="false">IF(C2892="","",IF(COUNTIF(Campaigns!$A$7:$A$300,C2892)&gt;0,"✓",IF(N(K2892)=0,"– no spend","⚠ add to Campaigns tab")))</f>
        <v/>
      </c>
      <c r="V2892" s="83" t="str">
        <f aca="false">IF(K2892="","",K2892*IF(Settings!$B$22=Settings!$C$6,1,IF(Settings!$B$22="USD",1/INDEX(Settings!$B$29:$B$40,MONTH(A2892)),INDEX(Settings!$B$29:$B$40,MONTH(A2892)))))</f>
        <v/>
      </c>
    </row>
    <row r="2893" customFormat="false" ht="15" hidden="false" customHeight="false" outlineLevel="0" collapsed="false">
      <c r="U2893" s="0" t="str">
        <f aca="false">IF(C2893="","",IF(COUNTIF(Campaigns!$A$7:$A$300,C2893)&gt;0,"✓",IF(N(K2893)=0,"– no spend","⚠ add to Campaigns tab")))</f>
        <v/>
      </c>
      <c r="V2893" s="83" t="str">
        <f aca="false">IF(K2893="","",K2893*IF(Settings!$B$22=Settings!$C$6,1,IF(Settings!$B$22="USD",1/INDEX(Settings!$B$29:$B$40,MONTH(A2893)),INDEX(Settings!$B$29:$B$40,MONTH(A2893)))))</f>
        <v/>
      </c>
    </row>
    <row r="2894" customFormat="false" ht="15" hidden="false" customHeight="false" outlineLevel="0" collapsed="false">
      <c r="U2894" s="0" t="str">
        <f aca="false">IF(C2894="","",IF(COUNTIF(Campaigns!$A$7:$A$300,C2894)&gt;0,"✓",IF(N(K2894)=0,"– no spend","⚠ add to Campaigns tab")))</f>
        <v/>
      </c>
      <c r="V2894" s="83" t="str">
        <f aca="false">IF(K2894="","",K2894*IF(Settings!$B$22=Settings!$C$6,1,IF(Settings!$B$22="USD",1/INDEX(Settings!$B$29:$B$40,MONTH(A2894)),INDEX(Settings!$B$29:$B$40,MONTH(A2894)))))</f>
        <v/>
      </c>
    </row>
    <row r="2895" customFormat="false" ht="15" hidden="false" customHeight="false" outlineLevel="0" collapsed="false">
      <c r="U2895" s="0" t="str">
        <f aca="false">IF(C2895="","",IF(COUNTIF(Campaigns!$A$7:$A$300,C2895)&gt;0,"✓",IF(N(K2895)=0,"– no spend","⚠ add to Campaigns tab")))</f>
        <v/>
      </c>
      <c r="V2895" s="83" t="str">
        <f aca="false">IF(K2895="","",K2895*IF(Settings!$B$22=Settings!$C$6,1,IF(Settings!$B$22="USD",1/INDEX(Settings!$B$29:$B$40,MONTH(A2895)),INDEX(Settings!$B$29:$B$40,MONTH(A2895)))))</f>
        <v/>
      </c>
    </row>
    <row r="2896" customFormat="false" ht="15" hidden="false" customHeight="false" outlineLevel="0" collapsed="false">
      <c r="U2896" s="0" t="str">
        <f aca="false">IF(C2896="","",IF(COUNTIF(Campaigns!$A$7:$A$300,C2896)&gt;0,"✓",IF(N(K2896)=0,"– no spend","⚠ add to Campaigns tab")))</f>
        <v/>
      </c>
      <c r="V2896" s="83" t="str">
        <f aca="false">IF(K2896="","",K2896*IF(Settings!$B$22=Settings!$C$6,1,IF(Settings!$B$22="USD",1/INDEX(Settings!$B$29:$B$40,MONTH(A2896)),INDEX(Settings!$B$29:$B$40,MONTH(A2896)))))</f>
        <v/>
      </c>
    </row>
    <row r="2897" customFormat="false" ht="15" hidden="false" customHeight="false" outlineLevel="0" collapsed="false">
      <c r="U2897" s="0" t="str">
        <f aca="false">IF(C2897="","",IF(COUNTIF(Campaigns!$A$7:$A$300,C2897)&gt;0,"✓",IF(N(K2897)=0,"– no spend","⚠ add to Campaigns tab")))</f>
        <v/>
      </c>
      <c r="V2897" s="83" t="str">
        <f aca="false">IF(K2897="","",K2897*IF(Settings!$B$22=Settings!$C$6,1,IF(Settings!$B$22="USD",1/INDEX(Settings!$B$29:$B$40,MONTH(A2897)),INDEX(Settings!$B$29:$B$40,MONTH(A2897)))))</f>
        <v/>
      </c>
    </row>
    <row r="2898" customFormat="false" ht="15" hidden="false" customHeight="false" outlineLevel="0" collapsed="false">
      <c r="U2898" s="0" t="str">
        <f aca="false">IF(C2898="","",IF(COUNTIF(Campaigns!$A$7:$A$300,C2898)&gt;0,"✓",IF(N(K2898)=0,"– no spend","⚠ add to Campaigns tab")))</f>
        <v/>
      </c>
      <c r="V2898" s="83" t="str">
        <f aca="false">IF(K2898="","",K2898*IF(Settings!$B$22=Settings!$C$6,1,IF(Settings!$B$22="USD",1/INDEX(Settings!$B$29:$B$40,MONTH(A2898)),INDEX(Settings!$B$29:$B$40,MONTH(A2898)))))</f>
        <v/>
      </c>
    </row>
    <row r="2899" customFormat="false" ht="15" hidden="false" customHeight="false" outlineLevel="0" collapsed="false">
      <c r="U2899" s="0" t="str">
        <f aca="false">IF(C2899="","",IF(COUNTIF(Campaigns!$A$7:$A$300,C2899)&gt;0,"✓",IF(N(K2899)=0,"– no spend","⚠ add to Campaigns tab")))</f>
        <v/>
      </c>
      <c r="V2899" s="83" t="str">
        <f aca="false">IF(K2899="","",K2899*IF(Settings!$B$22=Settings!$C$6,1,IF(Settings!$B$22="USD",1/INDEX(Settings!$B$29:$B$40,MONTH(A2899)),INDEX(Settings!$B$29:$B$40,MONTH(A2899)))))</f>
        <v/>
      </c>
    </row>
    <row r="2900" customFormat="false" ht="15" hidden="false" customHeight="false" outlineLevel="0" collapsed="false">
      <c r="U2900" s="0" t="str">
        <f aca="false">IF(C2900="","",IF(COUNTIF(Campaigns!$A$7:$A$300,C2900)&gt;0,"✓",IF(N(K2900)=0,"– no spend","⚠ add to Campaigns tab")))</f>
        <v/>
      </c>
      <c r="V2900" s="83" t="str">
        <f aca="false">IF(K2900="","",K2900*IF(Settings!$B$22=Settings!$C$6,1,IF(Settings!$B$22="USD",1/INDEX(Settings!$B$29:$B$40,MONTH(A2900)),INDEX(Settings!$B$29:$B$40,MONTH(A2900)))))</f>
        <v/>
      </c>
    </row>
    <row r="2901" customFormat="false" ht="15" hidden="false" customHeight="false" outlineLevel="0" collapsed="false">
      <c r="U2901" s="0" t="str">
        <f aca="false">IF(C2901="","",IF(COUNTIF(Campaigns!$A$7:$A$300,C2901)&gt;0,"✓",IF(N(K2901)=0,"– no spend","⚠ add to Campaigns tab")))</f>
        <v/>
      </c>
      <c r="V2901" s="83" t="str">
        <f aca="false">IF(K2901="","",K2901*IF(Settings!$B$22=Settings!$C$6,1,IF(Settings!$B$22="USD",1/INDEX(Settings!$B$29:$B$40,MONTH(A2901)),INDEX(Settings!$B$29:$B$40,MONTH(A2901)))))</f>
        <v/>
      </c>
    </row>
    <row r="2902" customFormat="false" ht="15" hidden="false" customHeight="false" outlineLevel="0" collapsed="false">
      <c r="U2902" s="0" t="str">
        <f aca="false">IF(C2902="","",IF(COUNTIF(Campaigns!$A$7:$A$300,C2902)&gt;0,"✓",IF(N(K2902)=0,"– no spend","⚠ add to Campaigns tab")))</f>
        <v/>
      </c>
      <c r="V2902" s="83" t="str">
        <f aca="false">IF(K2902="","",K2902*IF(Settings!$B$22=Settings!$C$6,1,IF(Settings!$B$22="USD",1/INDEX(Settings!$B$29:$B$40,MONTH(A2902)),INDEX(Settings!$B$29:$B$40,MONTH(A2902)))))</f>
        <v/>
      </c>
    </row>
    <row r="2903" customFormat="false" ht="15" hidden="false" customHeight="false" outlineLevel="0" collapsed="false">
      <c r="U2903" s="0" t="str">
        <f aca="false">IF(C2903="","",IF(COUNTIF(Campaigns!$A$7:$A$300,C2903)&gt;0,"✓",IF(N(K2903)=0,"– no spend","⚠ add to Campaigns tab")))</f>
        <v/>
      </c>
      <c r="V2903" s="83" t="str">
        <f aca="false">IF(K2903="","",K2903*IF(Settings!$B$22=Settings!$C$6,1,IF(Settings!$B$22="USD",1/INDEX(Settings!$B$29:$B$40,MONTH(A2903)),INDEX(Settings!$B$29:$B$40,MONTH(A2903)))))</f>
        <v/>
      </c>
    </row>
    <row r="2904" customFormat="false" ht="15" hidden="false" customHeight="false" outlineLevel="0" collapsed="false">
      <c r="U2904" s="0" t="str">
        <f aca="false">IF(C2904="","",IF(COUNTIF(Campaigns!$A$7:$A$300,C2904)&gt;0,"✓",IF(N(K2904)=0,"– no spend","⚠ add to Campaigns tab")))</f>
        <v/>
      </c>
      <c r="V2904" s="83" t="str">
        <f aca="false">IF(K2904="","",K2904*IF(Settings!$B$22=Settings!$C$6,1,IF(Settings!$B$22="USD",1/INDEX(Settings!$B$29:$B$40,MONTH(A2904)),INDEX(Settings!$B$29:$B$40,MONTH(A2904)))))</f>
        <v/>
      </c>
    </row>
    <row r="2905" customFormat="false" ht="15" hidden="false" customHeight="false" outlineLevel="0" collapsed="false">
      <c r="U2905" s="0" t="str">
        <f aca="false">IF(C2905="","",IF(COUNTIF(Campaigns!$A$7:$A$300,C2905)&gt;0,"✓",IF(N(K2905)=0,"– no spend","⚠ add to Campaigns tab")))</f>
        <v/>
      </c>
      <c r="V2905" s="83" t="str">
        <f aca="false">IF(K2905="","",K2905*IF(Settings!$B$22=Settings!$C$6,1,IF(Settings!$B$22="USD",1/INDEX(Settings!$B$29:$B$40,MONTH(A2905)),INDEX(Settings!$B$29:$B$40,MONTH(A2905)))))</f>
        <v/>
      </c>
    </row>
    <row r="2906" customFormat="false" ht="15" hidden="false" customHeight="false" outlineLevel="0" collapsed="false">
      <c r="U2906" s="0" t="str">
        <f aca="false">IF(C2906="","",IF(COUNTIF(Campaigns!$A$7:$A$300,C2906)&gt;0,"✓",IF(N(K2906)=0,"– no spend","⚠ add to Campaigns tab")))</f>
        <v/>
      </c>
      <c r="V2906" s="83" t="str">
        <f aca="false">IF(K2906="","",K2906*IF(Settings!$B$22=Settings!$C$6,1,IF(Settings!$B$22="USD",1/INDEX(Settings!$B$29:$B$40,MONTH(A2906)),INDEX(Settings!$B$29:$B$40,MONTH(A2906)))))</f>
        <v/>
      </c>
    </row>
    <row r="2907" customFormat="false" ht="15" hidden="false" customHeight="false" outlineLevel="0" collapsed="false">
      <c r="U2907" s="0" t="str">
        <f aca="false">IF(C2907="","",IF(COUNTIF(Campaigns!$A$7:$A$300,C2907)&gt;0,"✓",IF(N(K2907)=0,"– no spend","⚠ add to Campaigns tab")))</f>
        <v/>
      </c>
      <c r="V2907" s="83" t="str">
        <f aca="false">IF(K2907="","",K2907*IF(Settings!$B$22=Settings!$C$6,1,IF(Settings!$B$22="USD",1/INDEX(Settings!$B$29:$B$40,MONTH(A2907)),INDEX(Settings!$B$29:$B$40,MONTH(A2907)))))</f>
        <v/>
      </c>
    </row>
    <row r="2908" customFormat="false" ht="15" hidden="false" customHeight="false" outlineLevel="0" collapsed="false">
      <c r="U2908" s="0" t="str">
        <f aca="false">IF(C2908="","",IF(COUNTIF(Campaigns!$A$7:$A$300,C2908)&gt;0,"✓",IF(N(K2908)=0,"– no spend","⚠ add to Campaigns tab")))</f>
        <v/>
      </c>
      <c r="V2908" s="83" t="str">
        <f aca="false">IF(K2908="","",K2908*IF(Settings!$B$22=Settings!$C$6,1,IF(Settings!$B$22="USD",1/INDEX(Settings!$B$29:$B$40,MONTH(A2908)),INDEX(Settings!$B$29:$B$40,MONTH(A2908)))))</f>
        <v/>
      </c>
    </row>
    <row r="2909" customFormat="false" ht="15" hidden="false" customHeight="false" outlineLevel="0" collapsed="false">
      <c r="U2909" s="0" t="str">
        <f aca="false">IF(C2909="","",IF(COUNTIF(Campaigns!$A$7:$A$300,C2909)&gt;0,"✓",IF(N(K2909)=0,"– no spend","⚠ add to Campaigns tab")))</f>
        <v/>
      </c>
      <c r="V2909" s="83" t="str">
        <f aca="false">IF(K2909="","",K2909*IF(Settings!$B$22=Settings!$C$6,1,IF(Settings!$B$22="USD",1/INDEX(Settings!$B$29:$B$40,MONTH(A2909)),INDEX(Settings!$B$29:$B$40,MONTH(A2909)))))</f>
        <v/>
      </c>
    </row>
    <row r="2910" customFormat="false" ht="15" hidden="false" customHeight="false" outlineLevel="0" collapsed="false">
      <c r="U2910" s="0" t="str">
        <f aca="false">IF(C2910="","",IF(COUNTIF(Campaigns!$A$7:$A$300,C2910)&gt;0,"✓",IF(N(K2910)=0,"– no spend","⚠ add to Campaigns tab")))</f>
        <v/>
      </c>
      <c r="V2910" s="83" t="str">
        <f aca="false">IF(K2910="","",K2910*IF(Settings!$B$22=Settings!$C$6,1,IF(Settings!$B$22="USD",1/INDEX(Settings!$B$29:$B$40,MONTH(A2910)),INDEX(Settings!$B$29:$B$40,MONTH(A2910)))))</f>
        <v/>
      </c>
    </row>
    <row r="2911" customFormat="false" ht="15" hidden="false" customHeight="false" outlineLevel="0" collapsed="false">
      <c r="U2911" s="0" t="str">
        <f aca="false">IF(C2911="","",IF(COUNTIF(Campaigns!$A$7:$A$300,C2911)&gt;0,"✓",IF(N(K2911)=0,"– no spend","⚠ add to Campaigns tab")))</f>
        <v/>
      </c>
      <c r="V2911" s="83" t="str">
        <f aca="false">IF(K2911="","",K2911*IF(Settings!$B$22=Settings!$C$6,1,IF(Settings!$B$22="USD",1/INDEX(Settings!$B$29:$B$40,MONTH(A2911)),INDEX(Settings!$B$29:$B$40,MONTH(A2911)))))</f>
        <v/>
      </c>
    </row>
    <row r="2912" customFormat="false" ht="15" hidden="false" customHeight="false" outlineLevel="0" collapsed="false">
      <c r="U2912" s="0" t="str">
        <f aca="false">IF(C2912="","",IF(COUNTIF(Campaigns!$A$7:$A$300,C2912)&gt;0,"✓",IF(N(K2912)=0,"– no spend","⚠ add to Campaigns tab")))</f>
        <v/>
      </c>
      <c r="V2912" s="83" t="str">
        <f aca="false">IF(K2912="","",K2912*IF(Settings!$B$22=Settings!$C$6,1,IF(Settings!$B$22="USD",1/INDEX(Settings!$B$29:$B$40,MONTH(A2912)),INDEX(Settings!$B$29:$B$40,MONTH(A2912)))))</f>
        <v/>
      </c>
    </row>
    <row r="2913" customFormat="false" ht="15" hidden="false" customHeight="false" outlineLevel="0" collapsed="false">
      <c r="U2913" s="0" t="str">
        <f aca="false">IF(C2913="","",IF(COUNTIF(Campaigns!$A$7:$A$300,C2913)&gt;0,"✓",IF(N(K2913)=0,"– no spend","⚠ add to Campaigns tab")))</f>
        <v/>
      </c>
      <c r="V2913" s="83" t="str">
        <f aca="false">IF(K2913="","",K2913*IF(Settings!$B$22=Settings!$C$6,1,IF(Settings!$B$22="USD",1/INDEX(Settings!$B$29:$B$40,MONTH(A2913)),INDEX(Settings!$B$29:$B$40,MONTH(A2913)))))</f>
        <v/>
      </c>
    </row>
    <row r="2914" customFormat="false" ht="15" hidden="false" customHeight="false" outlineLevel="0" collapsed="false">
      <c r="U2914" s="0" t="str">
        <f aca="false">IF(C2914="","",IF(COUNTIF(Campaigns!$A$7:$A$300,C2914)&gt;0,"✓",IF(N(K2914)=0,"– no spend","⚠ add to Campaigns tab")))</f>
        <v/>
      </c>
      <c r="V2914" s="83" t="str">
        <f aca="false">IF(K2914="","",K2914*IF(Settings!$B$22=Settings!$C$6,1,IF(Settings!$B$22="USD",1/INDEX(Settings!$B$29:$B$40,MONTH(A2914)),INDEX(Settings!$B$29:$B$40,MONTH(A2914)))))</f>
        <v/>
      </c>
    </row>
    <row r="2915" customFormat="false" ht="15" hidden="false" customHeight="false" outlineLevel="0" collapsed="false">
      <c r="U2915" s="0" t="str">
        <f aca="false">IF(C2915="","",IF(COUNTIF(Campaigns!$A$7:$A$300,C2915)&gt;0,"✓",IF(N(K2915)=0,"– no spend","⚠ add to Campaigns tab")))</f>
        <v/>
      </c>
      <c r="V2915" s="83" t="str">
        <f aca="false">IF(K2915="","",K2915*IF(Settings!$B$22=Settings!$C$6,1,IF(Settings!$B$22="USD",1/INDEX(Settings!$B$29:$B$40,MONTH(A2915)),INDEX(Settings!$B$29:$B$40,MONTH(A2915)))))</f>
        <v/>
      </c>
    </row>
    <row r="2916" customFormat="false" ht="15" hidden="false" customHeight="false" outlineLevel="0" collapsed="false">
      <c r="U2916" s="0" t="str">
        <f aca="false">IF(C2916="","",IF(COUNTIF(Campaigns!$A$7:$A$300,C2916)&gt;0,"✓",IF(N(K2916)=0,"– no spend","⚠ add to Campaigns tab")))</f>
        <v/>
      </c>
      <c r="V2916" s="83" t="str">
        <f aca="false">IF(K2916="","",K2916*IF(Settings!$B$22=Settings!$C$6,1,IF(Settings!$B$22="USD",1/INDEX(Settings!$B$29:$B$40,MONTH(A2916)),INDEX(Settings!$B$29:$B$40,MONTH(A2916)))))</f>
        <v/>
      </c>
    </row>
    <row r="2917" customFormat="false" ht="15" hidden="false" customHeight="false" outlineLevel="0" collapsed="false">
      <c r="U2917" s="0" t="str">
        <f aca="false">IF(C2917="","",IF(COUNTIF(Campaigns!$A$7:$A$300,C2917)&gt;0,"✓",IF(N(K2917)=0,"– no spend","⚠ add to Campaigns tab")))</f>
        <v/>
      </c>
      <c r="V2917" s="83" t="str">
        <f aca="false">IF(K2917="","",K2917*IF(Settings!$B$22=Settings!$C$6,1,IF(Settings!$B$22="USD",1/INDEX(Settings!$B$29:$B$40,MONTH(A2917)),INDEX(Settings!$B$29:$B$40,MONTH(A2917)))))</f>
        <v/>
      </c>
    </row>
    <row r="2918" customFormat="false" ht="15" hidden="false" customHeight="false" outlineLevel="0" collapsed="false">
      <c r="U2918" s="0" t="str">
        <f aca="false">IF(C2918="","",IF(COUNTIF(Campaigns!$A$7:$A$300,C2918)&gt;0,"✓",IF(N(K2918)=0,"– no spend","⚠ add to Campaigns tab")))</f>
        <v/>
      </c>
      <c r="V2918" s="83" t="str">
        <f aca="false">IF(K2918="","",K2918*IF(Settings!$B$22=Settings!$C$6,1,IF(Settings!$B$22="USD",1/INDEX(Settings!$B$29:$B$40,MONTH(A2918)),INDEX(Settings!$B$29:$B$40,MONTH(A2918)))))</f>
        <v/>
      </c>
    </row>
    <row r="2919" customFormat="false" ht="15" hidden="false" customHeight="false" outlineLevel="0" collapsed="false">
      <c r="U2919" s="0" t="str">
        <f aca="false">IF(C2919="","",IF(COUNTIF(Campaigns!$A$7:$A$300,C2919)&gt;0,"✓",IF(N(K2919)=0,"– no spend","⚠ add to Campaigns tab")))</f>
        <v/>
      </c>
      <c r="V2919" s="83" t="str">
        <f aca="false">IF(K2919="","",K2919*IF(Settings!$B$22=Settings!$C$6,1,IF(Settings!$B$22="USD",1/INDEX(Settings!$B$29:$B$40,MONTH(A2919)),INDEX(Settings!$B$29:$B$40,MONTH(A2919)))))</f>
        <v/>
      </c>
    </row>
    <row r="2920" customFormat="false" ht="15" hidden="false" customHeight="false" outlineLevel="0" collapsed="false">
      <c r="U2920" s="0" t="str">
        <f aca="false">IF(C2920="","",IF(COUNTIF(Campaigns!$A$7:$A$300,C2920)&gt;0,"✓",IF(N(K2920)=0,"– no spend","⚠ add to Campaigns tab")))</f>
        <v/>
      </c>
      <c r="V2920" s="83" t="str">
        <f aca="false">IF(K2920="","",K2920*IF(Settings!$B$22=Settings!$C$6,1,IF(Settings!$B$22="USD",1/INDEX(Settings!$B$29:$B$40,MONTH(A2920)),INDEX(Settings!$B$29:$B$40,MONTH(A2920)))))</f>
        <v/>
      </c>
    </row>
    <row r="2921" customFormat="false" ht="15" hidden="false" customHeight="false" outlineLevel="0" collapsed="false">
      <c r="U2921" s="0" t="str">
        <f aca="false">IF(C2921="","",IF(COUNTIF(Campaigns!$A$7:$A$300,C2921)&gt;0,"✓",IF(N(K2921)=0,"– no spend","⚠ add to Campaigns tab")))</f>
        <v/>
      </c>
      <c r="V2921" s="83" t="str">
        <f aca="false">IF(K2921="","",K2921*IF(Settings!$B$22=Settings!$C$6,1,IF(Settings!$B$22="USD",1/INDEX(Settings!$B$29:$B$40,MONTH(A2921)),INDEX(Settings!$B$29:$B$40,MONTH(A2921)))))</f>
        <v/>
      </c>
    </row>
    <row r="2922" customFormat="false" ht="15" hidden="false" customHeight="false" outlineLevel="0" collapsed="false">
      <c r="U2922" s="0" t="str">
        <f aca="false">IF(C2922="","",IF(COUNTIF(Campaigns!$A$7:$A$300,C2922)&gt;0,"✓",IF(N(K2922)=0,"– no spend","⚠ add to Campaigns tab")))</f>
        <v/>
      </c>
      <c r="V2922" s="83" t="str">
        <f aca="false">IF(K2922="","",K2922*IF(Settings!$B$22=Settings!$C$6,1,IF(Settings!$B$22="USD",1/INDEX(Settings!$B$29:$B$40,MONTH(A2922)),INDEX(Settings!$B$29:$B$40,MONTH(A2922)))))</f>
        <v/>
      </c>
    </row>
    <row r="2923" customFormat="false" ht="15" hidden="false" customHeight="false" outlineLevel="0" collapsed="false">
      <c r="U2923" s="0" t="str">
        <f aca="false">IF(C2923="","",IF(COUNTIF(Campaigns!$A$7:$A$300,C2923)&gt;0,"✓",IF(N(K2923)=0,"– no spend","⚠ add to Campaigns tab")))</f>
        <v/>
      </c>
      <c r="V2923" s="83" t="str">
        <f aca="false">IF(K2923="","",K2923*IF(Settings!$B$22=Settings!$C$6,1,IF(Settings!$B$22="USD",1/INDEX(Settings!$B$29:$B$40,MONTH(A2923)),INDEX(Settings!$B$29:$B$40,MONTH(A2923)))))</f>
        <v/>
      </c>
    </row>
    <row r="2924" customFormat="false" ht="15" hidden="false" customHeight="false" outlineLevel="0" collapsed="false">
      <c r="U2924" s="0" t="str">
        <f aca="false">IF(C2924="","",IF(COUNTIF(Campaigns!$A$7:$A$300,C2924)&gt;0,"✓",IF(N(K2924)=0,"– no spend","⚠ add to Campaigns tab")))</f>
        <v/>
      </c>
      <c r="V2924" s="83" t="str">
        <f aca="false">IF(K2924="","",K2924*IF(Settings!$B$22=Settings!$C$6,1,IF(Settings!$B$22="USD",1/INDEX(Settings!$B$29:$B$40,MONTH(A2924)),INDEX(Settings!$B$29:$B$40,MONTH(A2924)))))</f>
        <v/>
      </c>
    </row>
    <row r="2925" customFormat="false" ht="15" hidden="false" customHeight="false" outlineLevel="0" collapsed="false">
      <c r="U2925" s="0" t="str">
        <f aca="false">IF(C2925="","",IF(COUNTIF(Campaigns!$A$7:$A$300,C2925)&gt;0,"✓",IF(N(K2925)=0,"– no spend","⚠ add to Campaigns tab")))</f>
        <v/>
      </c>
      <c r="V2925" s="83" t="str">
        <f aca="false">IF(K2925="","",K2925*IF(Settings!$B$22=Settings!$C$6,1,IF(Settings!$B$22="USD",1/INDEX(Settings!$B$29:$B$40,MONTH(A2925)),INDEX(Settings!$B$29:$B$40,MONTH(A2925)))))</f>
        <v/>
      </c>
    </row>
    <row r="2926" customFormat="false" ht="15" hidden="false" customHeight="false" outlineLevel="0" collapsed="false">
      <c r="U2926" s="0" t="str">
        <f aca="false">IF(C2926="","",IF(COUNTIF(Campaigns!$A$7:$A$300,C2926)&gt;0,"✓",IF(N(K2926)=0,"– no spend","⚠ add to Campaigns tab")))</f>
        <v/>
      </c>
      <c r="V2926" s="83" t="str">
        <f aca="false">IF(K2926="","",K2926*IF(Settings!$B$22=Settings!$C$6,1,IF(Settings!$B$22="USD",1/INDEX(Settings!$B$29:$B$40,MONTH(A2926)),INDEX(Settings!$B$29:$B$40,MONTH(A2926)))))</f>
        <v/>
      </c>
    </row>
    <row r="2927" customFormat="false" ht="15" hidden="false" customHeight="false" outlineLevel="0" collapsed="false">
      <c r="U2927" s="0" t="str">
        <f aca="false">IF(C2927="","",IF(COUNTIF(Campaigns!$A$7:$A$300,C2927)&gt;0,"✓",IF(N(K2927)=0,"– no spend","⚠ add to Campaigns tab")))</f>
        <v/>
      </c>
      <c r="V2927" s="83" t="str">
        <f aca="false">IF(K2927="","",K2927*IF(Settings!$B$22=Settings!$C$6,1,IF(Settings!$B$22="USD",1/INDEX(Settings!$B$29:$B$40,MONTH(A2927)),INDEX(Settings!$B$29:$B$40,MONTH(A2927)))))</f>
        <v/>
      </c>
    </row>
    <row r="2928" customFormat="false" ht="15" hidden="false" customHeight="false" outlineLevel="0" collapsed="false">
      <c r="U2928" s="0" t="str">
        <f aca="false">IF(C2928="","",IF(COUNTIF(Campaigns!$A$7:$A$300,C2928)&gt;0,"✓",IF(N(K2928)=0,"– no spend","⚠ add to Campaigns tab")))</f>
        <v/>
      </c>
      <c r="V2928" s="83" t="str">
        <f aca="false">IF(K2928="","",K2928*IF(Settings!$B$22=Settings!$C$6,1,IF(Settings!$B$22="USD",1/INDEX(Settings!$B$29:$B$40,MONTH(A2928)),INDEX(Settings!$B$29:$B$40,MONTH(A2928)))))</f>
        <v/>
      </c>
    </row>
    <row r="2929" customFormat="false" ht="15" hidden="false" customHeight="false" outlineLevel="0" collapsed="false">
      <c r="U2929" s="0" t="str">
        <f aca="false">IF(C2929="","",IF(COUNTIF(Campaigns!$A$7:$A$300,C2929)&gt;0,"✓",IF(N(K2929)=0,"– no spend","⚠ add to Campaigns tab")))</f>
        <v/>
      </c>
      <c r="V2929" s="83" t="str">
        <f aca="false">IF(K2929="","",K2929*IF(Settings!$B$22=Settings!$C$6,1,IF(Settings!$B$22="USD",1/INDEX(Settings!$B$29:$B$40,MONTH(A2929)),INDEX(Settings!$B$29:$B$40,MONTH(A2929)))))</f>
        <v/>
      </c>
    </row>
    <row r="2930" customFormat="false" ht="15" hidden="false" customHeight="false" outlineLevel="0" collapsed="false">
      <c r="U2930" s="0" t="str">
        <f aca="false">IF(C2930="","",IF(COUNTIF(Campaigns!$A$7:$A$300,C2930)&gt;0,"✓",IF(N(K2930)=0,"– no spend","⚠ add to Campaigns tab")))</f>
        <v/>
      </c>
      <c r="V2930" s="83" t="str">
        <f aca="false">IF(K2930="","",K2930*IF(Settings!$B$22=Settings!$C$6,1,IF(Settings!$B$22="USD",1/INDEX(Settings!$B$29:$B$40,MONTH(A2930)),INDEX(Settings!$B$29:$B$40,MONTH(A2930)))))</f>
        <v/>
      </c>
    </row>
    <row r="2931" customFormat="false" ht="15" hidden="false" customHeight="false" outlineLevel="0" collapsed="false">
      <c r="U2931" s="0" t="str">
        <f aca="false">IF(C2931="","",IF(COUNTIF(Campaigns!$A$7:$A$300,C2931)&gt;0,"✓",IF(N(K2931)=0,"– no spend","⚠ add to Campaigns tab")))</f>
        <v/>
      </c>
      <c r="V2931" s="83" t="str">
        <f aca="false">IF(K2931="","",K2931*IF(Settings!$B$22=Settings!$C$6,1,IF(Settings!$B$22="USD",1/INDEX(Settings!$B$29:$B$40,MONTH(A2931)),INDEX(Settings!$B$29:$B$40,MONTH(A2931)))))</f>
        <v/>
      </c>
    </row>
    <row r="2932" customFormat="false" ht="15" hidden="false" customHeight="false" outlineLevel="0" collapsed="false">
      <c r="U2932" s="0" t="str">
        <f aca="false">IF(C2932="","",IF(COUNTIF(Campaigns!$A$7:$A$300,C2932)&gt;0,"✓",IF(N(K2932)=0,"– no spend","⚠ add to Campaigns tab")))</f>
        <v/>
      </c>
      <c r="V2932" s="83" t="str">
        <f aca="false">IF(K2932="","",K2932*IF(Settings!$B$22=Settings!$C$6,1,IF(Settings!$B$22="USD",1/INDEX(Settings!$B$29:$B$40,MONTH(A2932)),INDEX(Settings!$B$29:$B$40,MONTH(A2932)))))</f>
        <v/>
      </c>
    </row>
    <row r="2933" customFormat="false" ht="15" hidden="false" customHeight="false" outlineLevel="0" collapsed="false">
      <c r="U2933" s="0" t="str">
        <f aca="false">IF(C2933="","",IF(COUNTIF(Campaigns!$A$7:$A$300,C2933)&gt;0,"✓",IF(N(K2933)=0,"– no spend","⚠ add to Campaigns tab")))</f>
        <v/>
      </c>
      <c r="V2933" s="83" t="str">
        <f aca="false">IF(K2933="","",K2933*IF(Settings!$B$22=Settings!$C$6,1,IF(Settings!$B$22="USD",1/INDEX(Settings!$B$29:$B$40,MONTH(A2933)),INDEX(Settings!$B$29:$B$40,MONTH(A2933)))))</f>
        <v/>
      </c>
    </row>
    <row r="2934" customFormat="false" ht="15" hidden="false" customHeight="false" outlineLevel="0" collapsed="false">
      <c r="U2934" s="0" t="str">
        <f aca="false">IF(C2934="","",IF(COUNTIF(Campaigns!$A$7:$A$300,C2934)&gt;0,"✓",IF(N(K2934)=0,"– no spend","⚠ add to Campaigns tab")))</f>
        <v/>
      </c>
      <c r="V2934" s="83" t="str">
        <f aca="false">IF(K2934="","",K2934*IF(Settings!$B$22=Settings!$C$6,1,IF(Settings!$B$22="USD",1/INDEX(Settings!$B$29:$B$40,MONTH(A2934)),INDEX(Settings!$B$29:$B$40,MONTH(A2934)))))</f>
        <v/>
      </c>
    </row>
    <row r="2935" customFormat="false" ht="15" hidden="false" customHeight="false" outlineLevel="0" collapsed="false">
      <c r="U2935" s="0" t="str">
        <f aca="false">IF(C2935="","",IF(COUNTIF(Campaigns!$A$7:$A$300,C2935)&gt;0,"✓",IF(N(K2935)=0,"– no spend","⚠ add to Campaigns tab")))</f>
        <v/>
      </c>
      <c r="V2935" s="83" t="str">
        <f aca="false">IF(K2935="","",K2935*IF(Settings!$B$22=Settings!$C$6,1,IF(Settings!$B$22="USD",1/INDEX(Settings!$B$29:$B$40,MONTH(A2935)),INDEX(Settings!$B$29:$B$40,MONTH(A2935)))))</f>
        <v/>
      </c>
    </row>
    <row r="2936" customFormat="false" ht="15" hidden="false" customHeight="false" outlineLevel="0" collapsed="false">
      <c r="U2936" s="0" t="str">
        <f aca="false">IF(C2936="","",IF(COUNTIF(Campaigns!$A$7:$A$300,C2936)&gt;0,"✓",IF(N(K2936)=0,"– no spend","⚠ add to Campaigns tab")))</f>
        <v/>
      </c>
      <c r="V2936" s="83" t="str">
        <f aca="false">IF(K2936="","",K2936*IF(Settings!$B$22=Settings!$C$6,1,IF(Settings!$B$22="USD",1/INDEX(Settings!$B$29:$B$40,MONTH(A2936)),INDEX(Settings!$B$29:$B$40,MONTH(A2936)))))</f>
        <v/>
      </c>
    </row>
    <row r="2937" customFormat="false" ht="15" hidden="false" customHeight="false" outlineLevel="0" collapsed="false">
      <c r="U2937" s="0" t="str">
        <f aca="false">IF(C2937="","",IF(COUNTIF(Campaigns!$A$7:$A$300,C2937)&gt;0,"✓",IF(N(K2937)=0,"– no spend","⚠ add to Campaigns tab")))</f>
        <v/>
      </c>
      <c r="V2937" s="83" t="str">
        <f aca="false">IF(K2937="","",K2937*IF(Settings!$B$22=Settings!$C$6,1,IF(Settings!$B$22="USD",1/INDEX(Settings!$B$29:$B$40,MONTH(A2937)),INDEX(Settings!$B$29:$B$40,MONTH(A2937)))))</f>
        <v/>
      </c>
    </row>
    <row r="2938" customFormat="false" ht="15" hidden="false" customHeight="false" outlineLevel="0" collapsed="false">
      <c r="U2938" s="0" t="str">
        <f aca="false">IF(C2938="","",IF(COUNTIF(Campaigns!$A$7:$A$300,C2938)&gt;0,"✓",IF(N(K2938)=0,"– no spend","⚠ add to Campaigns tab")))</f>
        <v/>
      </c>
      <c r="V2938" s="83" t="str">
        <f aca="false">IF(K2938="","",K2938*IF(Settings!$B$22=Settings!$C$6,1,IF(Settings!$B$22="USD",1/INDEX(Settings!$B$29:$B$40,MONTH(A2938)),INDEX(Settings!$B$29:$B$40,MONTH(A2938)))))</f>
        <v/>
      </c>
    </row>
    <row r="2939" customFormat="false" ht="15" hidden="false" customHeight="false" outlineLevel="0" collapsed="false">
      <c r="U2939" s="0" t="str">
        <f aca="false">IF(C2939="","",IF(COUNTIF(Campaigns!$A$7:$A$300,C2939)&gt;0,"✓",IF(N(K2939)=0,"– no spend","⚠ add to Campaigns tab")))</f>
        <v/>
      </c>
      <c r="V2939" s="83" t="str">
        <f aca="false">IF(K2939="","",K2939*IF(Settings!$B$22=Settings!$C$6,1,IF(Settings!$B$22="USD",1/INDEX(Settings!$B$29:$B$40,MONTH(A2939)),INDEX(Settings!$B$29:$B$40,MONTH(A2939)))))</f>
        <v/>
      </c>
    </row>
    <row r="2940" customFormat="false" ht="15" hidden="false" customHeight="false" outlineLevel="0" collapsed="false">
      <c r="U2940" s="0" t="str">
        <f aca="false">IF(C2940="","",IF(COUNTIF(Campaigns!$A$7:$A$300,C2940)&gt;0,"✓",IF(N(K2940)=0,"– no spend","⚠ add to Campaigns tab")))</f>
        <v/>
      </c>
      <c r="V2940" s="83" t="str">
        <f aca="false">IF(K2940="","",K2940*IF(Settings!$B$22=Settings!$C$6,1,IF(Settings!$B$22="USD",1/INDEX(Settings!$B$29:$B$40,MONTH(A2940)),INDEX(Settings!$B$29:$B$40,MONTH(A2940)))))</f>
        <v/>
      </c>
    </row>
    <row r="2941" customFormat="false" ht="15" hidden="false" customHeight="false" outlineLevel="0" collapsed="false">
      <c r="U2941" s="0" t="str">
        <f aca="false">IF(C2941="","",IF(COUNTIF(Campaigns!$A$7:$A$300,C2941)&gt;0,"✓",IF(N(K2941)=0,"– no spend","⚠ add to Campaigns tab")))</f>
        <v/>
      </c>
      <c r="V2941" s="83" t="str">
        <f aca="false">IF(K2941="","",K2941*IF(Settings!$B$22=Settings!$C$6,1,IF(Settings!$B$22="USD",1/INDEX(Settings!$B$29:$B$40,MONTH(A2941)),INDEX(Settings!$B$29:$B$40,MONTH(A2941)))))</f>
        <v/>
      </c>
    </row>
    <row r="2942" customFormat="false" ht="15" hidden="false" customHeight="false" outlineLevel="0" collapsed="false">
      <c r="U2942" s="0" t="str">
        <f aca="false">IF(C2942="","",IF(COUNTIF(Campaigns!$A$7:$A$300,C2942)&gt;0,"✓",IF(N(K2942)=0,"– no spend","⚠ add to Campaigns tab")))</f>
        <v/>
      </c>
      <c r="V2942" s="83" t="str">
        <f aca="false">IF(K2942="","",K2942*IF(Settings!$B$22=Settings!$C$6,1,IF(Settings!$B$22="USD",1/INDEX(Settings!$B$29:$B$40,MONTH(A2942)),INDEX(Settings!$B$29:$B$40,MONTH(A2942)))))</f>
        <v/>
      </c>
    </row>
    <row r="2943" customFormat="false" ht="15" hidden="false" customHeight="false" outlineLevel="0" collapsed="false">
      <c r="U2943" s="0" t="str">
        <f aca="false">IF(C2943="","",IF(COUNTIF(Campaigns!$A$7:$A$300,C2943)&gt;0,"✓",IF(N(K2943)=0,"– no spend","⚠ add to Campaigns tab")))</f>
        <v/>
      </c>
      <c r="V2943" s="83" t="str">
        <f aca="false">IF(K2943="","",K2943*IF(Settings!$B$22=Settings!$C$6,1,IF(Settings!$B$22="USD",1/INDEX(Settings!$B$29:$B$40,MONTH(A2943)),INDEX(Settings!$B$29:$B$40,MONTH(A2943)))))</f>
        <v/>
      </c>
    </row>
    <row r="2944" customFormat="false" ht="15" hidden="false" customHeight="false" outlineLevel="0" collapsed="false">
      <c r="U2944" s="0" t="str">
        <f aca="false">IF(C2944="","",IF(COUNTIF(Campaigns!$A$7:$A$300,C2944)&gt;0,"✓",IF(N(K2944)=0,"– no spend","⚠ add to Campaigns tab")))</f>
        <v/>
      </c>
      <c r="V2944" s="83" t="str">
        <f aca="false">IF(K2944="","",K2944*IF(Settings!$B$22=Settings!$C$6,1,IF(Settings!$B$22="USD",1/INDEX(Settings!$B$29:$B$40,MONTH(A2944)),INDEX(Settings!$B$29:$B$40,MONTH(A2944)))))</f>
        <v/>
      </c>
    </row>
    <row r="2945" customFormat="false" ht="15" hidden="false" customHeight="false" outlineLevel="0" collapsed="false">
      <c r="U2945" s="0" t="str">
        <f aca="false">IF(C2945="","",IF(COUNTIF(Campaigns!$A$7:$A$300,C2945)&gt;0,"✓",IF(N(K2945)=0,"– no spend","⚠ add to Campaigns tab")))</f>
        <v/>
      </c>
      <c r="V2945" s="83" t="str">
        <f aca="false">IF(K2945="","",K2945*IF(Settings!$B$22=Settings!$C$6,1,IF(Settings!$B$22="USD",1/INDEX(Settings!$B$29:$B$40,MONTH(A2945)),INDEX(Settings!$B$29:$B$40,MONTH(A2945)))))</f>
        <v/>
      </c>
    </row>
    <row r="2946" customFormat="false" ht="15" hidden="false" customHeight="false" outlineLevel="0" collapsed="false">
      <c r="U2946" s="0" t="str">
        <f aca="false">IF(C2946="","",IF(COUNTIF(Campaigns!$A$7:$A$300,C2946)&gt;0,"✓",IF(N(K2946)=0,"– no spend","⚠ add to Campaigns tab")))</f>
        <v/>
      </c>
      <c r="V2946" s="83" t="str">
        <f aca="false">IF(K2946="","",K2946*IF(Settings!$B$22=Settings!$C$6,1,IF(Settings!$B$22="USD",1/INDEX(Settings!$B$29:$B$40,MONTH(A2946)),INDEX(Settings!$B$29:$B$40,MONTH(A2946)))))</f>
        <v/>
      </c>
    </row>
    <row r="2947" customFormat="false" ht="15" hidden="false" customHeight="false" outlineLevel="0" collapsed="false">
      <c r="U2947" s="0" t="str">
        <f aca="false">IF(C2947="","",IF(COUNTIF(Campaigns!$A$7:$A$300,C2947)&gt;0,"✓",IF(N(K2947)=0,"– no spend","⚠ add to Campaigns tab")))</f>
        <v/>
      </c>
      <c r="V2947" s="83" t="str">
        <f aca="false">IF(K2947="","",K2947*IF(Settings!$B$22=Settings!$C$6,1,IF(Settings!$B$22="USD",1/INDEX(Settings!$B$29:$B$40,MONTH(A2947)),INDEX(Settings!$B$29:$B$40,MONTH(A2947)))))</f>
        <v/>
      </c>
    </row>
    <row r="2948" customFormat="false" ht="15" hidden="false" customHeight="false" outlineLevel="0" collapsed="false">
      <c r="U2948" s="0" t="str">
        <f aca="false">IF(C2948="","",IF(COUNTIF(Campaigns!$A$7:$A$300,C2948)&gt;0,"✓",IF(N(K2948)=0,"– no spend","⚠ add to Campaigns tab")))</f>
        <v/>
      </c>
      <c r="V2948" s="83" t="str">
        <f aca="false">IF(K2948="","",K2948*IF(Settings!$B$22=Settings!$C$6,1,IF(Settings!$B$22="USD",1/INDEX(Settings!$B$29:$B$40,MONTH(A2948)),INDEX(Settings!$B$29:$B$40,MONTH(A2948)))))</f>
        <v/>
      </c>
    </row>
    <row r="2949" customFormat="false" ht="15" hidden="false" customHeight="false" outlineLevel="0" collapsed="false">
      <c r="U2949" s="0" t="str">
        <f aca="false">IF(C2949="","",IF(COUNTIF(Campaigns!$A$7:$A$300,C2949)&gt;0,"✓",IF(N(K2949)=0,"– no spend","⚠ add to Campaigns tab")))</f>
        <v/>
      </c>
      <c r="V2949" s="83" t="str">
        <f aca="false">IF(K2949="","",K2949*IF(Settings!$B$22=Settings!$C$6,1,IF(Settings!$B$22="USD",1/INDEX(Settings!$B$29:$B$40,MONTH(A2949)),INDEX(Settings!$B$29:$B$40,MONTH(A2949)))))</f>
        <v/>
      </c>
    </row>
    <row r="2950" customFormat="false" ht="15" hidden="false" customHeight="false" outlineLevel="0" collapsed="false">
      <c r="U2950" s="0" t="str">
        <f aca="false">IF(C2950="","",IF(COUNTIF(Campaigns!$A$7:$A$300,C2950)&gt;0,"✓",IF(N(K2950)=0,"– no spend","⚠ add to Campaigns tab")))</f>
        <v/>
      </c>
      <c r="V2950" s="83" t="str">
        <f aca="false">IF(K2950="","",K2950*IF(Settings!$B$22=Settings!$C$6,1,IF(Settings!$B$22="USD",1/INDEX(Settings!$B$29:$B$40,MONTH(A2950)),INDEX(Settings!$B$29:$B$40,MONTH(A2950)))))</f>
        <v/>
      </c>
    </row>
    <row r="2951" customFormat="false" ht="15" hidden="false" customHeight="false" outlineLevel="0" collapsed="false">
      <c r="U2951" s="0" t="str">
        <f aca="false">IF(C2951="","",IF(COUNTIF(Campaigns!$A$7:$A$300,C2951)&gt;0,"✓",IF(N(K2951)=0,"– no spend","⚠ add to Campaigns tab")))</f>
        <v/>
      </c>
      <c r="V2951" s="83" t="str">
        <f aca="false">IF(K2951="","",K2951*IF(Settings!$B$22=Settings!$C$6,1,IF(Settings!$B$22="USD",1/INDEX(Settings!$B$29:$B$40,MONTH(A2951)),INDEX(Settings!$B$29:$B$40,MONTH(A2951)))))</f>
        <v/>
      </c>
    </row>
    <row r="2952" customFormat="false" ht="15" hidden="false" customHeight="false" outlineLevel="0" collapsed="false">
      <c r="U2952" s="0" t="str">
        <f aca="false">IF(C2952="","",IF(COUNTIF(Campaigns!$A$7:$A$300,C2952)&gt;0,"✓",IF(N(K2952)=0,"– no spend","⚠ add to Campaigns tab")))</f>
        <v/>
      </c>
      <c r="V2952" s="83" t="str">
        <f aca="false">IF(K2952="","",K2952*IF(Settings!$B$22=Settings!$C$6,1,IF(Settings!$B$22="USD",1/INDEX(Settings!$B$29:$B$40,MONTH(A2952)),INDEX(Settings!$B$29:$B$40,MONTH(A2952)))))</f>
        <v/>
      </c>
    </row>
    <row r="2953" customFormat="false" ht="15" hidden="false" customHeight="false" outlineLevel="0" collapsed="false">
      <c r="U2953" s="0" t="str">
        <f aca="false">IF(C2953="","",IF(COUNTIF(Campaigns!$A$7:$A$300,C2953)&gt;0,"✓",IF(N(K2953)=0,"– no spend","⚠ add to Campaigns tab")))</f>
        <v/>
      </c>
      <c r="V2953" s="83" t="str">
        <f aca="false">IF(K2953="","",K2953*IF(Settings!$B$22=Settings!$C$6,1,IF(Settings!$B$22="USD",1/INDEX(Settings!$B$29:$B$40,MONTH(A2953)),INDEX(Settings!$B$29:$B$40,MONTH(A2953)))))</f>
        <v/>
      </c>
    </row>
    <row r="2954" customFormat="false" ht="15" hidden="false" customHeight="false" outlineLevel="0" collapsed="false">
      <c r="U2954" s="0" t="str">
        <f aca="false">IF(C2954="","",IF(COUNTIF(Campaigns!$A$7:$A$300,C2954)&gt;0,"✓",IF(N(K2954)=0,"– no spend","⚠ add to Campaigns tab")))</f>
        <v/>
      </c>
      <c r="V2954" s="83" t="str">
        <f aca="false">IF(K2954="","",K2954*IF(Settings!$B$22=Settings!$C$6,1,IF(Settings!$B$22="USD",1/INDEX(Settings!$B$29:$B$40,MONTH(A2954)),INDEX(Settings!$B$29:$B$40,MONTH(A2954)))))</f>
        <v/>
      </c>
    </row>
    <row r="2955" customFormat="false" ht="15" hidden="false" customHeight="false" outlineLevel="0" collapsed="false">
      <c r="U2955" s="0" t="str">
        <f aca="false">IF(C2955="","",IF(COUNTIF(Campaigns!$A$7:$A$300,C2955)&gt;0,"✓",IF(N(K2955)=0,"– no spend","⚠ add to Campaigns tab")))</f>
        <v/>
      </c>
      <c r="V2955" s="83" t="str">
        <f aca="false">IF(K2955="","",K2955*IF(Settings!$B$22=Settings!$C$6,1,IF(Settings!$B$22="USD",1/INDEX(Settings!$B$29:$B$40,MONTH(A2955)),INDEX(Settings!$B$29:$B$40,MONTH(A2955)))))</f>
        <v/>
      </c>
    </row>
    <row r="2956" customFormat="false" ht="15" hidden="false" customHeight="false" outlineLevel="0" collapsed="false">
      <c r="U2956" s="0" t="str">
        <f aca="false">IF(C2956="","",IF(COUNTIF(Campaigns!$A$7:$A$300,C2956)&gt;0,"✓",IF(N(K2956)=0,"– no spend","⚠ add to Campaigns tab")))</f>
        <v/>
      </c>
      <c r="V2956" s="83" t="str">
        <f aca="false">IF(K2956="","",K2956*IF(Settings!$B$22=Settings!$C$6,1,IF(Settings!$B$22="USD",1/INDEX(Settings!$B$29:$B$40,MONTH(A2956)),INDEX(Settings!$B$29:$B$40,MONTH(A2956)))))</f>
        <v/>
      </c>
    </row>
    <row r="2957" customFormat="false" ht="15" hidden="false" customHeight="false" outlineLevel="0" collapsed="false">
      <c r="U2957" s="0" t="str">
        <f aca="false">IF(C2957="","",IF(COUNTIF(Campaigns!$A$7:$A$300,C2957)&gt;0,"✓",IF(N(K2957)=0,"– no spend","⚠ add to Campaigns tab")))</f>
        <v/>
      </c>
      <c r="V2957" s="83" t="str">
        <f aca="false">IF(K2957="","",K2957*IF(Settings!$B$22=Settings!$C$6,1,IF(Settings!$B$22="USD",1/INDEX(Settings!$B$29:$B$40,MONTH(A2957)),INDEX(Settings!$B$29:$B$40,MONTH(A2957)))))</f>
        <v/>
      </c>
    </row>
    <row r="2958" customFormat="false" ht="15" hidden="false" customHeight="false" outlineLevel="0" collapsed="false">
      <c r="U2958" s="0" t="str">
        <f aca="false">IF(C2958="","",IF(COUNTIF(Campaigns!$A$7:$A$300,C2958)&gt;0,"✓",IF(N(K2958)=0,"– no spend","⚠ add to Campaigns tab")))</f>
        <v/>
      </c>
      <c r="V2958" s="83" t="str">
        <f aca="false">IF(K2958="","",K2958*IF(Settings!$B$22=Settings!$C$6,1,IF(Settings!$B$22="USD",1/INDEX(Settings!$B$29:$B$40,MONTH(A2958)),INDEX(Settings!$B$29:$B$40,MONTH(A2958)))))</f>
        <v/>
      </c>
    </row>
    <row r="2959" customFormat="false" ht="15" hidden="false" customHeight="false" outlineLevel="0" collapsed="false">
      <c r="U2959" s="0" t="str">
        <f aca="false">IF(C2959="","",IF(COUNTIF(Campaigns!$A$7:$A$300,C2959)&gt;0,"✓",IF(N(K2959)=0,"– no spend","⚠ add to Campaigns tab")))</f>
        <v/>
      </c>
      <c r="V2959" s="83" t="str">
        <f aca="false">IF(K2959="","",K2959*IF(Settings!$B$22=Settings!$C$6,1,IF(Settings!$B$22="USD",1/INDEX(Settings!$B$29:$B$40,MONTH(A2959)),INDEX(Settings!$B$29:$B$40,MONTH(A2959)))))</f>
        <v/>
      </c>
    </row>
    <row r="2960" customFormat="false" ht="15" hidden="false" customHeight="false" outlineLevel="0" collapsed="false">
      <c r="U2960" s="0" t="str">
        <f aca="false">IF(C2960="","",IF(COUNTIF(Campaigns!$A$7:$A$300,C2960)&gt;0,"✓",IF(N(K2960)=0,"– no spend","⚠ add to Campaigns tab")))</f>
        <v/>
      </c>
      <c r="V2960" s="83" t="str">
        <f aca="false">IF(K2960="","",K2960*IF(Settings!$B$22=Settings!$C$6,1,IF(Settings!$B$22="USD",1/INDEX(Settings!$B$29:$B$40,MONTH(A2960)),INDEX(Settings!$B$29:$B$40,MONTH(A2960)))))</f>
        <v/>
      </c>
    </row>
    <row r="2961" customFormat="false" ht="15" hidden="false" customHeight="false" outlineLevel="0" collapsed="false">
      <c r="U2961" s="0" t="str">
        <f aca="false">IF(C2961="","",IF(COUNTIF(Campaigns!$A$7:$A$300,C2961)&gt;0,"✓",IF(N(K2961)=0,"– no spend","⚠ add to Campaigns tab")))</f>
        <v/>
      </c>
      <c r="V2961" s="83" t="str">
        <f aca="false">IF(K2961="","",K2961*IF(Settings!$B$22=Settings!$C$6,1,IF(Settings!$B$22="USD",1/INDEX(Settings!$B$29:$B$40,MONTH(A2961)),INDEX(Settings!$B$29:$B$40,MONTH(A2961)))))</f>
        <v/>
      </c>
    </row>
    <row r="2962" customFormat="false" ht="15" hidden="false" customHeight="false" outlineLevel="0" collapsed="false">
      <c r="U2962" s="0" t="str">
        <f aca="false">IF(C2962="","",IF(COUNTIF(Campaigns!$A$7:$A$300,C2962)&gt;0,"✓",IF(N(K2962)=0,"– no spend","⚠ add to Campaigns tab")))</f>
        <v/>
      </c>
      <c r="V2962" s="83" t="str">
        <f aca="false">IF(K2962="","",K2962*IF(Settings!$B$22=Settings!$C$6,1,IF(Settings!$B$22="USD",1/INDEX(Settings!$B$29:$B$40,MONTH(A2962)),INDEX(Settings!$B$29:$B$40,MONTH(A2962)))))</f>
        <v/>
      </c>
    </row>
    <row r="2963" customFormat="false" ht="15" hidden="false" customHeight="false" outlineLevel="0" collapsed="false">
      <c r="U2963" s="0" t="str">
        <f aca="false">IF(C2963="","",IF(COUNTIF(Campaigns!$A$7:$A$300,C2963)&gt;0,"✓",IF(N(K2963)=0,"– no spend","⚠ add to Campaigns tab")))</f>
        <v/>
      </c>
      <c r="V2963" s="83" t="str">
        <f aca="false">IF(K2963="","",K2963*IF(Settings!$B$22=Settings!$C$6,1,IF(Settings!$B$22="USD",1/INDEX(Settings!$B$29:$B$40,MONTH(A2963)),INDEX(Settings!$B$29:$B$40,MONTH(A2963)))))</f>
        <v/>
      </c>
    </row>
    <row r="2964" customFormat="false" ht="15" hidden="false" customHeight="false" outlineLevel="0" collapsed="false">
      <c r="U2964" s="0" t="str">
        <f aca="false">IF(C2964="","",IF(COUNTIF(Campaigns!$A$7:$A$300,C2964)&gt;0,"✓",IF(N(K2964)=0,"– no spend","⚠ add to Campaigns tab")))</f>
        <v/>
      </c>
      <c r="V2964" s="83" t="str">
        <f aca="false">IF(K2964="","",K2964*IF(Settings!$B$22=Settings!$C$6,1,IF(Settings!$B$22="USD",1/INDEX(Settings!$B$29:$B$40,MONTH(A2964)),INDEX(Settings!$B$29:$B$40,MONTH(A2964)))))</f>
        <v/>
      </c>
    </row>
    <row r="2965" customFormat="false" ht="15" hidden="false" customHeight="false" outlineLevel="0" collapsed="false">
      <c r="U2965" s="0" t="str">
        <f aca="false">IF(C2965="","",IF(COUNTIF(Campaigns!$A$7:$A$300,C2965)&gt;0,"✓",IF(N(K2965)=0,"– no spend","⚠ add to Campaigns tab")))</f>
        <v/>
      </c>
      <c r="V2965" s="83" t="str">
        <f aca="false">IF(K2965="","",K2965*IF(Settings!$B$22=Settings!$C$6,1,IF(Settings!$B$22="USD",1/INDEX(Settings!$B$29:$B$40,MONTH(A2965)),INDEX(Settings!$B$29:$B$40,MONTH(A2965)))))</f>
        <v/>
      </c>
    </row>
    <row r="2966" customFormat="false" ht="15" hidden="false" customHeight="false" outlineLevel="0" collapsed="false">
      <c r="U2966" s="0" t="str">
        <f aca="false">IF(C2966="","",IF(COUNTIF(Campaigns!$A$7:$A$300,C2966)&gt;0,"✓",IF(N(K2966)=0,"– no spend","⚠ add to Campaigns tab")))</f>
        <v/>
      </c>
      <c r="V2966" s="83" t="str">
        <f aca="false">IF(K2966="","",K2966*IF(Settings!$B$22=Settings!$C$6,1,IF(Settings!$B$22="USD",1/INDEX(Settings!$B$29:$B$40,MONTH(A2966)),INDEX(Settings!$B$29:$B$40,MONTH(A2966)))))</f>
        <v/>
      </c>
    </row>
    <row r="2967" customFormat="false" ht="15" hidden="false" customHeight="false" outlineLevel="0" collapsed="false">
      <c r="U2967" s="0" t="str">
        <f aca="false">IF(C2967="","",IF(COUNTIF(Campaigns!$A$7:$A$300,C2967)&gt;0,"✓",IF(N(K2967)=0,"– no spend","⚠ add to Campaigns tab")))</f>
        <v/>
      </c>
      <c r="V2967" s="83" t="str">
        <f aca="false">IF(K2967="","",K2967*IF(Settings!$B$22=Settings!$C$6,1,IF(Settings!$B$22="USD",1/INDEX(Settings!$B$29:$B$40,MONTH(A2967)),INDEX(Settings!$B$29:$B$40,MONTH(A2967)))))</f>
        <v/>
      </c>
    </row>
    <row r="2968" customFormat="false" ht="15" hidden="false" customHeight="false" outlineLevel="0" collapsed="false">
      <c r="U2968" s="0" t="str">
        <f aca="false">IF(C2968="","",IF(COUNTIF(Campaigns!$A$7:$A$300,C2968)&gt;0,"✓",IF(N(K2968)=0,"– no spend","⚠ add to Campaigns tab")))</f>
        <v/>
      </c>
      <c r="V2968" s="83" t="str">
        <f aca="false">IF(K2968="","",K2968*IF(Settings!$B$22=Settings!$C$6,1,IF(Settings!$B$22="USD",1/INDEX(Settings!$B$29:$B$40,MONTH(A2968)),INDEX(Settings!$B$29:$B$40,MONTH(A2968)))))</f>
        <v/>
      </c>
    </row>
    <row r="2969" customFormat="false" ht="15" hidden="false" customHeight="false" outlineLevel="0" collapsed="false">
      <c r="U2969" s="0" t="str">
        <f aca="false">IF(C2969="","",IF(COUNTIF(Campaigns!$A$7:$A$300,C2969)&gt;0,"✓",IF(N(K2969)=0,"– no spend","⚠ add to Campaigns tab")))</f>
        <v/>
      </c>
      <c r="V2969" s="83" t="str">
        <f aca="false">IF(K2969="","",K2969*IF(Settings!$B$22=Settings!$C$6,1,IF(Settings!$B$22="USD",1/INDEX(Settings!$B$29:$B$40,MONTH(A2969)),INDEX(Settings!$B$29:$B$40,MONTH(A2969)))))</f>
        <v/>
      </c>
    </row>
    <row r="2970" customFormat="false" ht="15" hidden="false" customHeight="false" outlineLevel="0" collapsed="false">
      <c r="U2970" s="0" t="str">
        <f aca="false">IF(C2970="","",IF(COUNTIF(Campaigns!$A$7:$A$300,C2970)&gt;0,"✓",IF(N(K2970)=0,"– no spend","⚠ add to Campaigns tab")))</f>
        <v/>
      </c>
      <c r="V2970" s="83" t="str">
        <f aca="false">IF(K2970="","",K2970*IF(Settings!$B$22=Settings!$C$6,1,IF(Settings!$B$22="USD",1/INDEX(Settings!$B$29:$B$40,MONTH(A2970)),INDEX(Settings!$B$29:$B$40,MONTH(A2970)))))</f>
        <v/>
      </c>
    </row>
    <row r="2971" customFormat="false" ht="15" hidden="false" customHeight="false" outlineLevel="0" collapsed="false">
      <c r="U2971" s="0" t="str">
        <f aca="false">IF(C2971="","",IF(COUNTIF(Campaigns!$A$7:$A$300,C2971)&gt;0,"✓",IF(N(K2971)=0,"– no spend","⚠ add to Campaigns tab")))</f>
        <v/>
      </c>
      <c r="V2971" s="83" t="str">
        <f aca="false">IF(K2971="","",K2971*IF(Settings!$B$22=Settings!$C$6,1,IF(Settings!$B$22="USD",1/INDEX(Settings!$B$29:$B$40,MONTH(A2971)),INDEX(Settings!$B$29:$B$40,MONTH(A2971)))))</f>
        <v/>
      </c>
    </row>
    <row r="2972" customFormat="false" ht="15" hidden="false" customHeight="false" outlineLevel="0" collapsed="false">
      <c r="U2972" s="0" t="str">
        <f aca="false">IF(C2972="","",IF(COUNTIF(Campaigns!$A$7:$A$300,C2972)&gt;0,"✓",IF(N(K2972)=0,"– no spend","⚠ add to Campaigns tab")))</f>
        <v/>
      </c>
      <c r="V2972" s="83" t="str">
        <f aca="false">IF(K2972="","",K2972*IF(Settings!$B$22=Settings!$C$6,1,IF(Settings!$B$22="USD",1/INDEX(Settings!$B$29:$B$40,MONTH(A2972)),INDEX(Settings!$B$29:$B$40,MONTH(A2972)))))</f>
        <v/>
      </c>
    </row>
    <row r="2973" customFormat="false" ht="15" hidden="false" customHeight="false" outlineLevel="0" collapsed="false">
      <c r="U2973" s="0" t="str">
        <f aca="false">IF(C2973="","",IF(COUNTIF(Campaigns!$A$7:$A$300,C2973)&gt;0,"✓",IF(N(K2973)=0,"– no spend","⚠ add to Campaigns tab")))</f>
        <v/>
      </c>
      <c r="V2973" s="83" t="str">
        <f aca="false">IF(K2973="","",K2973*IF(Settings!$B$22=Settings!$C$6,1,IF(Settings!$B$22="USD",1/INDEX(Settings!$B$29:$B$40,MONTH(A2973)),INDEX(Settings!$B$29:$B$40,MONTH(A2973)))))</f>
        <v/>
      </c>
    </row>
    <row r="2974" customFormat="false" ht="15" hidden="false" customHeight="false" outlineLevel="0" collapsed="false">
      <c r="U2974" s="0" t="str">
        <f aca="false">IF(C2974="","",IF(COUNTIF(Campaigns!$A$7:$A$300,C2974)&gt;0,"✓",IF(N(K2974)=0,"– no spend","⚠ add to Campaigns tab")))</f>
        <v/>
      </c>
      <c r="V2974" s="83" t="str">
        <f aca="false">IF(K2974="","",K2974*IF(Settings!$B$22=Settings!$C$6,1,IF(Settings!$B$22="USD",1/INDEX(Settings!$B$29:$B$40,MONTH(A2974)),INDEX(Settings!$B$29:$B$40,MONTH(A2974)))))</f>
        <v/>
      </c>
    </row>
    <row r="2975" customFormat="false" ht="15" hidden="false" customHeight="false" outlineLevel="0" collapsed="false">
      <c r="U2975" s="0" t="str">
        <f aca="false">IF(C2975="","",IF(COUNTIF(Campaigns!$A$7:$A$300,C2975)&gt;0,"✓",IF(N(K2975)=0,"– no spend","⚠ add to Campaigns tab")))</f>
        <v/>
      </c>
      <c r="V2975" s="83" t="str">
        <f aca="false">IF(K2975="","",K2975*IF(Settings!$B$22=Settings!$C$6,1,IF(Settings!$B$22="USD",1/INDEX(Settings!$B$29:$B$40,MONTH(A2975)),INDEX(Settings!$B$29:$B$40,MONTH(A2975)))))</f>
        <v/>
      </c>
    </row>
    <row r="2976" customFormat="false" ht="15" hidden="false" customHeight="false" outlineLevel="0" collapsed="false">
      <c r="U2976" s="0" t="str">
        <f aca="false">IF(C2976="","",IF(COUNTIF(Campaigns!$A$7:$A$300,C2976)&gt;0,"✓",IF(N(K2976)=0,"– no spend","⚠ add to Campaigns tab")))</f>
        <v/>
      </c>
      <c r="V2976" s="83" t="str">
        <f aca="false">IF(K2976="","",K2976*IF(Settings!$B$22=Settings!$C$6,1,IF(Settings!$B$22="USD",1/INDEX(Settings!$B$29:$B$40,MONTH(A2976)),INDEX(Settings!$B$29:$B$40,MONTH(A2976)))))</f>
        <v/>
      </c>
    </row>
    <row r="2977" customFormat="false" ht="15" hidden="false" customHeight="false" outlineLevel="0" collapsed="false">
      <c r="U2977" s="0" t="str">
        <f aca="false">IF(C2977="","",IF(COUNTIF(Campaigns!$A$7:$A$300,C2977)&gt;0,"✓",IF(N(K2977)=0,"– no spend","⚠ add to Campaigns tab")))</f>
        <v/>
      </c>
      <c r="V2977" s="83" t="str">
        <f aca="false">IF(K2977="","",K2977*IF(Settings!$B$22=Settings!$C$6,1,IF(Settings!$B$22="USD",1/INDEX(Settings!$B$29:$B$40,MONTH(A2977)),INDEX(Settings!$B$29:$B$40,MONTH(A2977)))))</f>
        <v/>
      </c>
    </row>
    <row r="2978" customFormat="false" ht="15" hidden="false" customHeight="false" outlineLevel="0" collapsed="false">
      <c r="U2978" s="0" t="str">
        <f aca="false">IF(C2978="","",IF(COUNTIF(Campaigns!$A$7:$A$300,C2978)&gt;0,"✓",IF(N(K2978)=0,"– no spend","⚠ add to Campaigns tab")))</f>
        <v/>
      </c>
      <c r="V2978" s="83" t="str">
        <f aca="false">IF(K2978="","",K2978*IF(Settings!$B$22=Settings!$C$6,1,IF(Settings!$B$22="USD",1/INDEX(Settings!$B$29:$B$40,MONTH(A2978)),INDEX(Settings!$B$29:$B$40,MONTH(A2978)))))</f>
        <v/>
      </c>
    </row>
    <row r="2979" customFormat="false" ht="15" hidden="false" customHeight="false" outlineLevel="0" collapsed="false">
      <c r="U2979" s="0" t="str">
        <f aca="false">IF(C2979="","",IF(COUNTIF(Campaigns!$A$7:$A$300,C2979)&gt;0,"✓",IF(N(K2979)=0,"– no spend","⚠ add to Campaigns tab")))</f>
        <v/>
      </c>
      <c r="V2979" s="83" t="str">
        <f aca="false">IF(K2979="","",K2979*IF(Settings!$B$22=Settings!$C$6,1,IF(Settings!$B$22="USD",1/INDEX(Settings!$B$29:$B$40,MONTH(A2979)),INDEX(Settings!$B$29:$B$40,MONTH(A2979)))))</f>
        <v/>
      </c>
    </row>
    <row r="2980" customFormat="false" ht="15" hidden="false" customHeight="false" outlineLevel="0" collapsed="false">
      <c r="U2980" s="0" t="str">
        <f aca="false">IF(C2980="","",IF(COUNTIF(Campaigns!$A$7:$A$300,C2980)&gt;0,"✓",IF(N(K2980)=0,"– no spend","⚠ add to Campaigns tab")))</f>
        <v/>
      </c>
      <c r="V2980" s="83" t="str">
        <f aca="false">IF(K2980="","",K2980*IF(Settings!$B$22=Settings!$C$6,1,IF(Settings!$B$22="USD",1/INDEX(Settings!$B$29:$B$40,MONTH(A2980)),INDEX(Settings!$B$29:$B$40,MONTH(A2980)))))</f>
        <v/>
      </c>
    </row>
    <row r="2981" customFormat="false" ht="15" hidden="false" customHeight="false" outlineLevel="0" collapsed="false">
      <c r="U2981" s="0" t="str">
        <f aca="false">IF(C2981="","",IF(COUNTIF(Campaigns!$A$7:$A$300,C2981)&gt;0,"✓",IF(N(K2981)=0,"– no spend","⚠ add to Campaigns tab")))</f>
        <v/>
      </c>
      <c r="V2981" s="83" t="str">
        <f aca="false">IF(K2981="","",K2981*IF(Settings!$B$22=Settings!$C$6,1,IF(Settings!$B$22="USD",1/INDEX(Settings!$B$29:$B$40,MONTH(A2981)),INDEX(Settings!$B$29:$B$40,MONTH(A2981)))))</f>
        <v/>
      </c>
    </row>
    <row r="2982" customFormat="false" ht="15" hidden="false" customHeight="false" outlineLevel="0" collapsed="false">
      <c r="U2982" s="0" t="str">
        <f aca="false">IF(C2982="","",IF(COUNTIF(Campaigns!$A$7:$A$300,C2982)&gt;0,"✓",IF(N(K2982)=0,"– no spend","⚠ add to Campaigns tab")))</f>
        <v/>
      </c>
      <c r="V2982" s="83" t="str">
        <f aca="false">IF(K2982="","",K2982*IF(Settings!$B$22=Settings!$C$6,1,IF(Settings!$B$22="USD",1/INDEX(Settings!$B$29:$B$40,MONTH(A2982)),INDEX(Settings!$B$29:$B$40,MONTH(A2982)))))</f>
        <v/>
      </c>
    </row>
    <row r="2983" customFormat="false" ht="15" hidden="false" customHeight="false" outlineLevel="0" collapsed="false">
      <c r="U2983" s="0" t="str">
        <f aca="false">IF(C2983="","",IF(COUNTIF(Campaigns!$A$7:$A$300,C2983)&gt;0,"✓",IF(N(K2983)=0,"– no spend","⚠ add to Campaigns tab")))</f>
        <v/>
      </c>
      <c r="V2983" s="83" t="str">
        <f aca="false">IF(K2983="","",K2983*IF(Settings!$B$22=Settings!$C$6,1,IF(Settings!$B$22="USD",1/INDEX(Settings!$B$29:$B$40,MONTH(A2983)),INDEX(Settings!$B$29:$B$40,MONTH(A2983)))))</f>
        <v/>
      </c>
    </row>
    <row r="2984" customFormat="false" ht="15" hidden="false" customHeight="false" outlineLevel="0" collapsed="false">
      <c r="U2984" s="0" t="str">
        <f aca="false">IF(C2984="","",IF(COUNTIF(Campaigns!$A$7:$A$300,C2984)&gt;0,"✓",IF(N(K2984)=0,"– no spend","⚠ add to Campaigns tab")))</f>
        <v/>
      </c>
      <c r="V2984" s="83" t="str">
        <f aca="false">IF(K2984="","",K2984*IF(Settings!$B$22=Settings!$C$6,1,IF(Settings!$B$22="USD",1/INDEX(Settings!$B$29:$B$40,MONTH(A2984)),INDEX(Settings!$B$29:$B$40,MONTH(A2984)))))</f>
        <v/>
      </c>
    </row>
    <row r="2985" customFormat="false" ht="15" hidden="false" customHeight="false" outlineLevel="0" collapsed="false">
      <c r="U2985" s="0" t="str">
        <f aca="false">IF(C2985="","",IF(COUNTIF(Campaigns!$A$7:$A$300,C2985)&gt;0,"✓",IF(N(K2985)=0,"– no spend","⚠ add to Campaigns tab")))</f>
        <v/>
      </c>
      <c r="V2985" s="83" t="str">
        <f aca="false">IF(K2985="","",K2985*IF(Settings!$B$22=Settings!$C$6,1,IF(Settings!$B$22="USD",1/INDEX(Settings!$B$29:$B$40,MONTH(A2985)),INDEX(Settings!$B$29:$B$40,MONTH(A2985)))))</f>
        <v/>
      </c>
    </row>
    <row r="2986" customFormat="false" ht="15" hidden="false" customHeight="false" outlineLevel="0" collapsed="false">
      <c r="U2986" s="0" t="str">
        <f aca="false">IF(C2986="","",IF(COUNTIF(Campaigns!$A$7:$A$300,C2986)&gt;0,"✓",IF(N(K2986)=0,"– no spend","⚠ add to Campaigns tab")))</f>
        <v/>
      </c>
      <c r="V2986" s="83" t="str">
        <f aca="false">IF(K2986="","",K2986*IF(Settings!$B$22=Settings!$C$6,1,IF(Settings!$B$22="USD",1/INDEX(Settings!$B$29:$B$40,MONTH(A2986)),INDEX(Settings!$B$29:$B$40,MONTH(A2986)))))</f>
        <v/>
      </c>
    </row>
    <row r="2987" customFormat="false" ht="15" hidden="false" customHeight="false" outlineLevel="0" collapsed="false">
      <c r="U2987" s="0" t="str">
        <f aca="false">IF(C2987="","",IF(COUNTIF(Campaigns!$A$7:$A$300,C2987)&gt;0,"✓",IF(N(K2987)=0,"– no spend","⚠ add to Campaigns tab")))</f>
        <v/>
      </c>
      <c r="V2987" s="83" t="str">
        <f aca="false">IF(K2987="","",K2987*IF(Settings!$B$22=Settings!$C$6,1,IF(Settings!$B$22="USD",1/INDEX(Settings!$B$29:$B$40,MONTH(A2987)),INDEX(Settings!$B$29:$B$40,MONTH(A2987)))))</f>
        <v/>
      </c>
    </row>
    <row r="2988" customFormat="false" ht="15" hidden="false" customHeight="false" outlineLevel="0" collapsed="false">
      <c r="U2988" s="0" t="str">
        <f aca="false">IF(C2988="","",IF(COUNTIF(Campaigns!$A$7:$A$300,C2988)&gt;0,"✓",IF(N(K2988)=0,"– no spend","⚠ add to Campaigns tab")))</f>
        <v/>
      </c>
      <c r="V2988" s="83" t="str">
        <f aca="false">IF(K2988="","",K2988*IF(Settings!$B$22=Settings!$C$6,1,IF(Settings!$B$22="USD",1/INDEX(Settings!$B$29:$B$40,MONTH(A2988)),INDEX(Settings!$B$29:$B$40,MONTH(A2988)))))</f>
        <v/>
      </c>
    </row>
    <row r="2989" customFormat="false" ht="15" hidden="false" customHeight="false" outlineLevel="0" collapsed="false">
      <c r="U2989" s="0" t="str">
        <f aca="false">IF(C2989="","",IF(COUNTIF(Campaigns!$A$7:$A$300,C2989)&gt;0,"✓",IF(N(K2989)=0,"– no spend","⚠ add to Campaigns tab")))</f>
        <v/>
      </c>
      <c r="V2989" s="83" t="str">
        <f aca="false">IF(K2989="","",K2989*IF(Settings!$B$22=Settings!$C$6,1,IF(Settings!$B$22="USD",1/INDEX(Settings!$B$29:$B$40,MONTH(A2989)),INDEX(Settings!$B$29:$B$40,MONTH(A2989)))))</f>
        <v/>
      </c>
    </row>
    <row r="2990" customFormat="false" ht="15" hidden="false" customHeight="false" outlineLevel="0" collapsed="false">
      <c r="U2990" s="0" t="str">
        <f aca="false">IF(C2990="","",IF(COUNTIF(Campaigns!$A$7:$A$300,C2990)&gt;0,"✓",IF(N(K2990)=0,"– no spend","⚠ add to Campaigns tab")))</f>
        <v/>
      </c>
      <c r="V2990" s="83" t="str">
        <f aca="false">IF(K2990="","",K2990*IF(Settings!$B$22=Settings!$C$6,1,IF(Settings!$B$22="USD",1/INDEX(Settings!$B$29:$B$40,MONTH(A2990)),INDEX(Settings!$B$29:$B$40,MONTH(A2990)))))</f>
        <v/>
      </c>
    </row>
    <row r="2991" customFormat="false" ht="15" hidden="false" customHeight="false" outlineLevel="0" collapsed="false">
      <c r="U2991" s="0" t="str">
        <f aca="false">IF(C2991="","",IF(COUNTIF(Campaigns!$A$7:$A$300,C2991)&gt;0,"✓",IF(N(K2991)=0,"– no spend","⚠ add to Campaigns tab")))</f>
        <v/>
      </c>
      <c r="V2991" s="83" t="str">
        <f aca="false">IF(K2991="","",K2991*IF(Settings!$B$22=Settings!$C$6,1,IF(Settings!$B$22="USD",1/INDEX(Settings!$B$29:$B$40,MONTH(A2991)),INDEX(Settings!$B$29:$B$40,MONTH(A2991)))))</f>
        <v/>
      </c>
    </row>
    <row r="2992" customFormat="false" ht="15" hidden="false" customHeight="false" outlineLevel="0" collapsed="false">
      <c r="U2992" s="0" t="str">
        <f aca="false">IF(C2992="","",IF(COUNTIF(Campaigns!$A$7:$A$300,C2992)&gt;0,"✓",IF(N(K2992)=0,"– no spend","⚠ add to Campaigns tab")))</f>
        <v/>
      </c>
      <c r="V2992" s="83" t="str">
        <f aca="false">IF(K2992="","",K2992*IF(Settings!$B$22=Settings!$C$6,1,IF(Settings!$B$22="USD",1/INDEX(Settings!$B$29:$B$40,MONTH(A2992)),INDEX(Settings!$B$29:$B$40,MONTH(A2992)))))</f>
        <v/>
      </c>
    </row>
    <row r="2993" customFormat="false" ht="15" hidden="false" customHeight="false" outlineLevel="0" collapsed="false">
      <c r="U2993" s="0" t="str">
        <f aca="false">IF(C2993="","",IF(COUNTIF(Campaigns!$A$7:$A$300,C2993)&gt;0,"✓",IF(N(K2993)=0,"– no spend","⚠ add to Campaigns tab")))</f>
        <v/>
      </c>
      <c r="V2993" s="83" t="str">
        <f aca="false">IF(K2993="","",K2993*IF(Settings!$B$22=Settings!$C$6,1,IF(Settings!$B$22="USD",1/INDEX(Settings!$B$29:$B$40,MONTH(A2993)),INDEX(Settings!$B$29:$B$40,MONTH(A2993)))))</f>
        <v/>
      </c>
    </row>
    <row r="2994" customFormat="false" ht="15" hidden="false" customHeight="false" outlineLevel="0" collapsed="false">
      <c r="U2994" s="0" t="str">
        <f aca="false">IF(C2994="","",IF(COUNTIF(Campaigns!$A$7:$A$300,C2994)&gt;0,"✓",IF(N(K2994)=0,"– no spend","⚠ add to Campaigns tab")))</f>
        <v/>
      </c>
      <c r="V2994" s="83" t="str">
        <f aca="false">IF(K2994="","",K2994*IF(Settings!$B$22=Settings!$C$6,1,IF(Settings!$B$22="USD",1/INDEX(Settings!$B$29:$B$40,MONTH(A2994)),INDEX(Settings!$B$29:$B$40,MONTH(A2994)))))</f>
        <v/>
      </c>
    </row>
    <row r="2995" customFormat="false" ht="15" hidden="false" customHeight="false" outlineLevel="0" collapsed="false">
      <c r="U2995" s="0" t="str">
        <f aca="false">IF(C2995="","",IF(COUNTIF(Campaigns!$A$7:$A$300,C2995)&gt;0,"✓",IF(N(K2995)=0,"– no spend","⚠ add to Campaigns tab")))</f>
        <v/>
      </c>
      <c r="V2995" s="83" t="str">
        <f aca="false">IF(K2995="","",K2995*IF(Settings!$B$22=Settings!$C$6,1,IF(Settings!$B$22="USD",1/INDEX(Settings!$B$29:$B$40,MONTH(A2995)),INDEX(Settings!$B$29:$B$40,MONTH(A2995)))))</f>
        <v/>
      </c>
    </row>
    <row r="2996" customFormat="false" ht="15" hidden="false" customHeight="false" outlineLevel="0" collapsed="false">
      <c r="U2996" s="0" t="str">
        <f aca="false">IF(C2996="","",IF(COUNTIF(Campaigns!$A$7:$A$300,C2996)&gt;0,"✓",IF(N(K2996)=0,"– no spend","⚠ add to Campaigns tab")))</f>
        <v/>
      </c>
      <c r="V2996" s="83" t="str">
        <f aca="false">IF(K2996="","",K2996*IF(Settings!$B$22=Settings!$C$6,1,IF(Settings!$B$22="USD",1/INDEX(Settings!$B$29:$B$40,MONTH(A2996)),INDEX(Settings!$B$29:$B$40,MONTH(A2996)))))</f>
        <v/>
      </c>
    </row>
    <row r="2997" customFormat="false" ht="15" hidden="false" customHeight="false" outlineLevel="0" collapsed="false">
      <c r="U2997" s="0" t="str">
        <f aca="false">IF(C2997="","",IF(COUNTIF(Campaigns!$A$7:$A$300,C2997)&gt;0,"✓",IF(N(K2997)=0,"– no spend","⚠ add to Campaigns tab")))</f>
        <v/>
      </c>
      <c r="V2997" s="83" t="str">
        <f aca="false">IF(K2997="","",K2997*IF(Settings!$B$22=Settings!$C$6,1,IF(Settings!$B$22="USD",1/INDEX(Settings!$B$29:$B$40,MONTH(A2997)),INDEX(Settings!$B$29:$B$40,MONTH(A2997)))))</f>
        <v/>
      </c>
    </row>
    <row r="2998" customFormat="false" ht="15" hidden="false" customHeight="false" outlineLevel="0" collapsed="false">
      <c r="U2998" s="0" t="str">
        <f aca="false">IF(C2998="","",IF(COUNTIF(Campaigns!$A$7:$A$300,C2998)&gt;0,"✓",IF(N(K2998)=0,"– no spend","⚠ add to Campaigns tab")))</f>
        <v/>
      </c>
      <c r="V2998" s="83" t="str">
        <f aca="false">IF(K2998="","",K2998*IF(Settings!$B$22=Settings!$C$6,1,IF(Settings!$B$22="USD",1/INDEX(Settings!$B$29:$B$40,MONTH(A2998)),INDEX(Settings!$B$29:$B$40,MONTH(A2998)))))</f>
        <v/>
      </c>
    </row>
    <row r="2999" customFormat="false" ht="15" hidden="false" customHeight="false" outlineLevel="0" collapsed="false">
      <c r="U2999" s="0" t="str">
        <f aca="false">IF(C2999="","",IF(COUNTIF(Campaigns!$A$7:$A$300,C2999)&gt;0,"✓",IF(N(K2999)=0,"– no spend","⚠ add to Campaigns tab")))</f>
        <v/>
      </c>
      <c r="V2999" s="83" t="str">
        <f aca="false">IF(K2999="","",K2999*IF(Settings!$B$22=Settings!$C$6,1,IF(Settings!$B$22="USD",1/INDEX(Settings!$B$29:$B$40,MONTH(A2999)),INDEX(Settings!$B$29:$B$40,MONTH(A2999)))))</f>
        <v/>
      </c>
    </row>
    <row r="3000" customFormat="false" ht="15" hidden="false" customHeight="false" outlineLevel="0" collapsed="false">
      <c r="U3000" s="0" t="str">
        <f aca="false">IF(C3000="","",IF(COUNTIF(Campaigns!$A$7:$A$300,C3000)&gt;0,"✓",IF(N(K3000)=0,"– no spend","⚠ add to Campaigns tab")))</f>
        <v/>
      </c>
      <c r="V3000" s="83" t="str">
        <f aca="false">IF(K3000="","",K3000*IF(Settings!$B$22=Settings!$C$6,1,IF(Settings!$B$22="USD",1/INDEX(Settings!$B$29:$B$40,MONTH(A3000)),INDEX(Settings!$B$29:$B$40,MONTH(A3000)))))</f>
        <v/>
      </c>
    </row>
    <row r="3001" customFormat="false" ht="15" hidden="false" customHeight="false" outlineLevel="0" collapsed="false">
      <c r="U3001" s="0" t="str">
        <f aca="false">IF(C3001="","",IF(COUNTIF(Campaigns!$A$7:$A$300,C3001)&gt;0,"✓",IF(N(K3001)=0,"– no spend","⚠ add to Campaigns tab")))</f>
        <v/>
      </c>
      <c r="V3001" s="83" t="str">
        <f aca="false">IF(K3001="","",K3001*IF(Settings!$B$22=Settings!$C$6,1,IF(Settings!$B$22="USD",1/INDEX(Settings!$B$29:$B$40,MONTH(A3001)),INDEX(Settings!$B$29:$B$40,MONTH(A3001)))))</f>
        <v/>
      </c>
    </row>
    <row r="3002" customFormat="false" ht="15" hidden="false" customHeight="false" outlineLevel="0" collapsed="false">
      <c r="U3002" s="0" t="str">
        <f aca="false">IF(C3002="","",IF(COUNTIF(Campaigns!$A$7:$A$300,C3002)&gt;0,"✓",IF(N(K3002)=0,"– no spend","⚠ add to Campaigns tab")))</f>
        <v/>
      </c>
      <c r="V3002" s="83" t="str">
        <f aca="false">IF(K3002="","",K3002*IF(Settings!$B$22=Settings!$C$6,1,IF(Settings!$B$22="USD",1/INDEX(Settings!$B$29:$B$40,MONTH(A3002)),INDEX(Settings!$B$29:$B$40,MONTH(A3002)))))</f>
        <v/>
      </c>
    </row>
    <row r="3003" customFormat="false" ht="15" hidden="false" customHeight="false" outlineLevel="0" collapsed="false">
      <c r="U3003" s="0" t="str">
        <f aca="false">IF(C3003="","",IF(COUNTIF(Campaigns!$A$7:$A$300,C3003)&gt;0,"✓",IF(N(K3003)=0,"– no spend","⚠ add to Campaigns tab")))</f>
        <v/>
      </c>
      <c r="V3003" s="83" t="str">
        <f aca="false">IF(K3003="","",K3003*IF(Settings!$B$22=Settings!$C$6,1,IF(Settings!$B$22="USD",1/INDEX(Settings!$B$29:$B$40,MONTH(A3003)),INDEX(Settings!$B$29:$B$40,MONTH(A3003)))))</f>
        <v/>
      </c>
    </row>
    <row r="3004" customFormat="false" ht="15" hidden="false" customHeight="false" outlineLevel="0" collapsed="false">
      <c r="U3004" s="0" t="str">
        <f aca="false">IF(C3004="","",IF(COUNTIF(Campaigns!$A$7:$A$300,C3004)&gt;0,"✓",IF(N(K3004)=0,"– no spend","⚠ add to Campaigns tab")))</f>
        <v/>
      </c>
      <c r="V3004" s="83" t="str">
        <f aca="false">IF(K3004="","",K3004*IF(Settings!$B$22=Settings!$C$6,1,IF(Settings!$B$22="USD",1/INDEX(Settings!$B$29:$B$40,MONTH(A3004)),INDEX(Settings!$B$29:$B$40,MONTH(A3004)))))</f>
        <v/>
      </c>
    </row>
    <row r="3005" customFormat="false" ht="15" hidden="false" customHeight="false" outlineLevel="0" collapsed="false">
      <c r="U3005" s="0" t="str">
        <f aca="false">IF(C3005="","",IF(COUNTIF(Campaigns!$A$7:$A$300,C3005)&gt;0,"✓",IF(N(K3005)=0,"– no spend","⚠ add to Campaigns tab")))</f>
        <v/>
      </c>
      <c r="V3005" s="83" t="str">
        <f aca="false">IF(K3005="","",K3005*IF(Settings!$B$22=Settings!$C$6,1,IF(Settings!$B$22="USD",1/INDEX(Settings!$B$29:$B$40,MONTH(A3005)),INDEX(Settings!$B$29:$B$40,MONTH(A3005)))))</f>
        <v/>
      </c>
    </row>
    <row r="3006" customFormat="false" ht="15" hidden="false" customHeight="false" outlineLevel="0" collapsed="false">
      <c r="U3006" s="0" t="str">
        <f aca="false">IF(C3006="","",IF(COUNTIF(Campaigns!$A$7:$A$300,C3006)&gt;0,"✓",IF(N(K3006)=0,"– no spend","⚠ add to Campaigns tab")))</f>
        <v/>
      </c>
      <c r="V3006" s="83" t="str">
        <f aca="false">IF(K3006="","",K3006*IF(Settings!$B$22=Settings!$C$6,1,IF(Settings!$B$22="USD",1/INDEX(Settings!$B$29:$B$40,MONTH(A3006)),INDEX(Settings!$B$29:$B$40,MONTH(A3006)))))</f>
        <v/>
      </c>
    </row>
    <row r="3007" customFormat="false" ht="15" hidden="false" customHeight="false" outlineLevel="0" collapsed="false">
      <c r="U3007" s="0" t="str">
        <f aca="false">IF(C3007="","",IF(COUNTIF(Campaigns!$A$7:$A$300,C3007)&gt;0,"✓",IF(N(K3007)=0,"– no spend","⚠ add to Campaigns tab")))</f>
        <v/>
      </c>
      <c r="V3007" s="83" t="str">
        <f aca="false">IF(K3007="","",K3007*IF(Settings!$B$22=Settings!$C$6,1,IF(Settings!$B$22="USD",1/INDEX(Settings!$B$29:$B$40,MONTH(A3007)),INDEX(Settings!$B$29:$B$40,MONTH(A3007)))))</f>
        <v/>
      </c>
    </row>
    <row r="3008" customFormat="false" ht="15" hidden="false" customHeight="false" outlineLevel="0" collapsed="false">
      <c r="U3008" s="0" t="str">
        <f aca="false">IF(C3008="","",IF(COUNTIF(Campaigns!$A$7:$A$300,C3008)&gt;0,"✓",IF(N(K3008)=0,"– no spend","⚠ add to Campaigns tab")))</f>
        <v/>
      </c>
      <c r="V3008" s="83" t="str">
        <f aca="false">IF(K3008="","",K3008*IF(Settings!$B$22=Settings!$C$6,1,IF(Settings!$B$22="USD",1/INDEX(Settings!$B$29:$B$40,MONTH(A3008)),INDEX(Settings!$B$29:$B$40,MONTH(A3008)))))</f>
        <v/>
      </c>
    </row>
    <row r="3009" customFormat="false" ht="15" hidden="false" customHeight="false" outlineLevel="0" collapsed="false">
      <c r="U3009" s="0" t="str">
        <f aca="false">IF(C3009="","",IF(COUNTIF(Campaigns!$A$7:$A$300,C3009)&gt;0,"✓",IF(N(K3009)=0,"– no spend","⚠ add to Campaigns tab")))</f>
        <v/>
      </c>
      <c r="V3009" s="83" t="str">
        <f aca="false">IF(K3009="","",K3009*IF(Settings!$B$22=Settings!$C$6,1,IF(Settings!$B$22="USD",1/INDEX(Settings!$B$29:$B$40,MONTH(A3009)),INDEX(Settings!$B$29:$B$40,MONTH(A3009)))))</f>
        <v/>
      </c>
    </row>
    <row r="3010" customFormat="false" ht="15" hidden="false" customHeight="false" outlineLevel="0" collapsed="false">
      <c r="U3010" s="0" t="str">
        <f aca="false">IF(C3010="","",IF(COUNTIF(Campaigns!$A$7:$A$300,C3010)&gt;0,"✓",IF(N(K3010)=0,"– no spend","⚠ add to Campaigns tab")))</f>
        <v/>
      </c>
      <c r="V3010" s="83" t="str">
        <f aca="false">IF(K3010="","",K3010*IF(Settings!$B$22=Settings!$C$6,1,IF(Settings!$B$22="USD",1/INDEX(Settings!$B$29:$B$40,MONTH(A3010)),INDEX(Settings!$B$29:$B$40,MONTH(A3010)))))</f>
        <v/>
      </c>
    </row>
    <row r="3011" customFormat="false" ht="15" hidden="false" customHeight="false" outlineLevel="0" collapsed="false">
      <c r="U3011" s="0" t="str">
        <f aca="false">IF(C3011="","",IF(COUNTIF(Campaigns!$A$7:$A$300,C3011)&gt;0,"✓",IF(N(K3011)=0,"– no spend","⚠ add to Campaigns tab")))</f>
        <v/>
      </c>
      <c r="V3011" s="83" t="str">
        <f aca="false">IF(K3011="","",K3011*IF(Settings!$B$22=Settings!$C$6,1,IF(Settings!$B$22="USD",1/INDEX(Settings!$B$29:$B$40,MONTH(A3011)),INDEX(Settings!$B$29:$B$40,MONTH(A3011)))))</f>
        <v/>
      </c>
    </row>
    <row r="3012" customFormat="false" ht="15" hidden="false" customHeight="false" outlineLevel="0" collapsed="false">
      <c r="U3012" s="0" t="str">
        <f aca="false">IF(C3012="","",IF(COUNTIF(Campaigns!$A$7:$A$300,C3012)&gt;0,"✓",IF(N(K3012)=0,"– no spend","⚠ add to Campaigns tab")))</f>
        <v/>
      </c>
      <c r="V3012" s="83" t="str">
        <f aca="false">IF(K3012="","",K3012*IF(Settings!$B$22=Settings!$C$6,1,IF(Settings!$B$22="USD",1/INDEX(Settings!$B$29:$B$40,MONTH(A3012)),INDEX(Settings!$B$29:$B$40,MONTH(A3012)))))</f>
        <v/>
      </c>
    </row>
    <row r="3013" customFormat="false" ht="15" hidden="false" customHeight="false" outlineLevel="0" collapsed="false">
      <c r="U3013" s="0" t="str">
        <f aca="false">IF(C3013="","",IF(COUNTIF(Campaigns!$A$7:$A$300,C3013)&gt;0,"✓",IF(N(K3013)=0,"– no spend","⚠ add to Campaigns tab")))</f>
        <v/>
      </c>
      <c r="V3013" s="83" t="str">
        <f aca="false">IF(K3013="","",K3013*IF(Settings!$B$22=Settings!$C$6,1,IF(Settings!$B$22="USD",1/INDEX(Settings!$B$29:$B$40,MONTH(A3013)),INDEX(Settings!$B$29:$B$40,MONTH(A3013)))))</f>
        <v/>
      </c>
    </row>
    <row r="3014" customFormat="false" ht="15" hidden="false" customHeight="false" outlineLevel="0" collapsed="false">
      <c r="U3014" s="0" t="str">
        <f aca="false">IF(C3014="","",IF(COUNTIF(Campaigns!$A$7:$A$300,C3014)&gt;0,"✓",IF(N(K3014)=0,"– no spend","⚠ add to Campaigns tab")))</f>
        <v/>
      </c>
      <c r="V3014" s="83" t="str">
        <f aca="false">IF(K3014="","",K3014*IF(Settings!$B$22=Settings!$C$6,1,IF(Settings!$B$22="USD",1/INDEX(Settings!$B$29:$B$40,MONTH(A3014)),INDEX(Settings!$B$29:$B$40,MONTH(A3014)))))</f>
        <v/>
      </c>
    </row>
    <row r="3015" customFormat="false" ht="15" hidden="false" customHeight="false" outlineLevel="0" collapsed="false">
      <c r="U3015" s="0" t="str">
        <f aca="false">IF(C3015="","",IF(COUNTIF(Campaigns!$A$7:$A$300,C3015)&gt;0,"✓",IF(N(K3015)=0,"– no spend","⚠ add to Campaigns tab")))</f>
        <v/>
      </c>
      <c r="V3015" s="83" t="str">
        <f aca="false">IF(K3015="","",K3015*IF(Settings!$B$22=Settings!$C$6,1,IF(Settings!$B$22="USD",1/INDEX(Settings!$B$29:$B$40,MONTH(A3015)),INDEX(Settings!$B$29:$B$40,MONTH(A3015)))))</f>
        <v/>
      </c>
    </row>
    <row r="3016" customFormat="false" ht="15" hidden="false" customHeight="false" outlineLevel="0" collapsed="false">
      <c r="U3016" s="0" t="str">
        <f aca="false">IF(C3016="","",IF(COUNTIF(Campaigns!$A$7:$A$300,C3016)&gt;0,"✓",IF(N(K3016)=0,"– no spend","⚠ add to Campaigns tab")))</f>
        <v/>
      </c>
      <c r="V3016" s="83" t="str">
        <f aca="false">IF(K3016="","",K3016*IF(Settings!$B$22=Settings!$C$6,1,IF(Settings!$B$22="USD",1/INDEX(Settings!$B$29:$B$40,MONTH(A3016)),INDEX(Settings!$B$29:$B$40,MONTH(A3016)))))</f>
        <v/>
      </c>
    </row>
    <row r="3017" customFormat="false" ht="15" hidden="false" customHeight="false" outlineLevel="0" collapsed="false">
      <c r="U3017" s="0" t="str">
        <f aca="false">IF(C3017="","",IF(COUNTIF(Campaigns!$A$7:$A$300,C3017)&gt;0,"✓",IF(N(K3017)=0,"– no spend","⚠ add to Campaigns tab")))</f>
        <v/>
      </c>
      <c r="V3017" s="83" t="str">
        <f aca="false">IF(K3017="","",K3017*IF(Settings!$B$22=Settings!$C$6,1,IF(Settings!$B$22="USD",1/INDEX(Settings!$B$29:$B$40,MONTH(A3017)),INDEX(Settings!$B$29:$B$40,MONTH(A3017)))))</f>
        <v/>
      </c>
    </row>
    <row r="3018" customFormat="false" ht="15" hidden="false" customHeight="false" outlineLevel="0" collapsed="false">
      <c r="U3018" s="0" t="str">
        <f aca="false">IF(C3018="","",IF(COUNTIF(Campaigns!$A$7:$A$300,C3018)&gt;0,"✓",IF(N(K3018)=0,"– no spend","⚠ add to Campaigns tab")))</f>
        <v/>
      </c>
      <c r="V3018" s="83" t="str">
        <f aca="false">IF(K3018="","",K3018*IF(Settings!$B$22=Settings!$C$6,1,IF(Settings!$B$22="USD",1/INDEX(Settings!$B$29:$B$40,MONTH(A3018)),INDEX(Settings!$B$29:$B$40,MONTH(A3018)))))</f>
        <v/>
      </c>
    </row>
    <row r="3019" customFormat="false" ht="15" hidden="false" customHeight="false" outlineLevel="0" collapsed="false">
      <c r="U3019" s="0" t="str">
        <f aca="false">IF(C3019="","",IF(COUNTIF(Campaigns!$A$7:$A$300,C3019)&gt;0,"✓",IF(N(K3019)=0,"– no spend","⚠ add to Campaigns tab")))</f>
        <v/>
      </c>
      <c r="V3019" s="83" t="str">
        <f aca="false">IF(K3019="","",K3019*IF(Settings!$B$22=Settings!$C$6,1,IF(Settings!$B$22="USD",1/INDEX(Settings!$B$29:$B$40,MONTH(A3019)),INDEX(Settings!$B$29:$B$40,MONTH(A3019)))))</f>
        <v/>
      </c>
    </row>
    <row r="3020" customFormat="false" ht="15" hidden="false" customHeight="false" outlineLevel="0" collapsed="false">
      <c r="U3020" s="0" t="str">
        <f aca="false">IF(C3020="","",IF(COUNTIF(Campaigns!$A$7:$A$300,C3020)&gt;0,"✓",IF(N(K3020)=0,"– no spend","⚠ add to Campaigns tab")))</f>
        <v/>
      </c>
      <c r="V3020" s="83" t="str">
        <f aca="false">IF(K3020="","",K3020*IF(Settings!$B$22=Settings!$C$6,1,IF(Settings!$B$22="USD",1/INDEX(Settings!$B$29:$B$40,MONTH(A3020)),INDEX(Settings!$B$29:$B$40,MONTH(A3020)))))</f>
        <v/>
      </c>
    </row>
    <row r="3021" customFormat="false" ht="15" hidden="false" customHeight="false" outlineLevel="0" collapsed="false">
      <c r="U3021" s="0" t="str">
        <f aca="false">IF(C3021="","",IF(COUNTIF(Campaigns!$A$7:$A$300,C3021)&gt;0,"✓",IF(N(K3021)=0,"– no spend","⚠ add to Campaigns tab")))</f>
        <v/>
      </c>
      <c r="V3021" s="83" t="str">
        <f aca="false">IF(K3021="","",K3021*IF(Settings!$B$22=Settings!$C$6,1,IF(Settings!$B$22="USD",1/INDEX(Settings!$B$29:$B$40,MONTH(A3021)),INDEX(Settings!$B$29:$B$40,MONTH(A3021)))))</f>
        <v/>
      </c>
    </row>
    <row r="3022" customFormat="false" ht="15" hidden="false" customHeight="false" outlineLevel="0" collapsed="false">
      <c r="U3022" s="0" t="str">
        <f aca="false">IF(C3022="","",IF(COUNTIF(Campaigns!$A$7:$A$300,C3022)&gt;0,"✓",IF(N(K3022)=0,"– no spend","⚠ add to Campaigns tab")))</f>
        <v/>
      </c>
      <c r="V3022" s="83" t="str">
        <f aca="false">IF(K3022="","",K3022*IF(Settings!$B$22=Settings!$C$6,1,IF(Settings!$B$22="USD",1/INDEX(Settings!$B$29:$B$40,MONTH(A3022)),INDEX(Settings!$B$29:$B$40,MONTH(A3022)))))</f>
        <v/>
      </c>
    </row>
    <row r="3023" customFormat="false" ht="15" hidden="false" customHeight="false" outlineLevel="0" collapsed="false">
      <c r="U3023" s="0" t="str">
        <f aca="false">IF(C3023="","",IF(COUNTIF(Campaigns!$A$7:$A$300,C3023)&gt;0,"✓",IF(N(K3023)=0,"– no spend","⚠ add to Campaigns tab")))</f>
        <v/>
      </c>
      <c r="V3023" s="83" t="str">
        <f aca="false">IF(K3023="","",K3023*IF(Settings!$B$22=Settings!$C$6,1,IF(Settings!$B$22="USD",1/INDEX(Settings!$B$29:$B$40,MONTH(A3023)),INDEX(Settings!$B$29:$B$40,MONTH(A3023)))))</f>
        <v/>
      </c>
    </row>
    <row r="3024" customFormat="false" ht="15" hidden="false" customHeight="false" outlineLevel="0" collapsed="false">
      <c r="U3024" s="0" t="str">
        <f aca="false">IF(C3024="","",IF(COUNTIF(Campaigns!$A$7:$A$300,C3024)&gt;0,"✓",IF(N(K3024)=0,"– no spend","⚠ add to Campaigns tab")))</f>
        <v/>
      </c>
      <c r="V3024" s="83" t="str">
        <f aca="false">IF(K3024="","",K3024*IF(Settings!$B$22=Settings!$C$6,1,IF(Settings!$B$22="USD",1/INDEX(Settings!$B$29:$B$40,MONTH(A3024)),INDEX(Settings!$B$29:$B$40,MONTH(A3024)))))</f>
        <v/>
      </c>
    </row>
    <row r="3025" customFormat="false" ht="15" hidden="false" customHeight="false" outlineLevel="0" collapsed="false">
      <c r="U3025" s="0" t="str">
        <f aca="false">IF(C3025="","",IF(COUNTIF(Campaigns!$A$7:$A$300,C3025)&gt;0,"✓",IF(N(K3025)=0,"– no spend","⚠ add to Campaigns tab")))</f>
        <v/>
      </c>
      <c r="V3025" s="83" t="str">
        <f aca="false">IF(K3025="","",K3025*IF(Settings!$B$22=Settings!$C$6,1,IF(Settings!$B$22="USD",1/INDEX(Settings!$B$29:$B$40,MONTH(A3025)),INDEX(Settings!$B$29:$B$40,MONTH(A3025)))))</f>
        <v/>
      </c>
    </row>
    <row r="3026" customFormat="false" ht="15" hidden="false" customHeight="false" outlineLevel="0" collapsed="false">
      <c r="U3026" s="0" t="str">
        <f aca="false">IF(C3026="","",IF(COUNTIF(Campaigns!$A$7:$A$300,C3026)&gt;0,"✓",IF(N(K3026)=0,"– no spend","⚠ add to Campaigns tab")))</f>
        <v/>
      </c>
      <c r="V3026" s="83" t="str">
        <f aca="false">IF(K3026="","",K3026*IF(Settings!$B$22=Settings!$C$6,1,IF(Settings!$B$22="USD",1/INDEX(Settings!$B$29:$B$40,MONTH(A3026)),INDEX(Settings!$B$29:$B$40,MONTH(A3026)))))</f>
        <v/>
      </c>
    </row>
    <row r="3027" customFormat="false" ht="15" hidden="false" customHeight="false" outlineLevel="0" collapsed="false">
      <c r="U3027" s="0" t="str">
        <f aca="false">IF(C3027="","",IF(COUNTIF(Campaigns!$A$7:$A$300,C3027)&gt;0,"✓",IF(N(K3027)=0,"– no spend","⚠ add to Campaigns tab")))</f>
        <v/>
      </c>
      <c r="V3027" s="83" t="str">
        <f aca="false">IF(K3027="","",K3027*IF(Settings!$B$22=Settings!$C$6,1,IF(Settings!$B$22="USD",1/INDEX(Settings!$B$29:$B$40,MONTH(A3027)),INDEX(Settings!$B$29:$B$40,MONTH(A3027)))))</f>
        <v/>
      </c>
    </row>
    <row r="3028" customFormat="false" ht="15" hidden="false" customHeight="false" outlineLevel="0" collapsed="false">
      <c r="U3028" s="0" t="str">
        <f aca="false">IF(C3028="","",IF(COUNTIF(Campaigns!$A$7:$A$300,C3028)&gt;0,"✓",IF(N(K3028)=0,"– no spend","⚠ add to Campaigns tab")))</f>
        <v/>
      </c>
      <c r="V3028" s="83" t="str">
        <f aca="false">IF(K3028="","",K3028*IF(Settings!$B$22=Settings!$C$6,1,IF(Settings!$B$22="USD",1/INDEX(Settings!$B$29:$B$40,MONTH(A3028)),INDEX(Settings!$B$29:$B$40,MONTH(A3028)))))</f>
        <v/>
      </c>
    </row>
    <row r="3029" customFormat="false" ht="15" hidden="false" customHeight="false" outlineLevel="0" collapsed="false">
      <c r="U3029" s="0" t="str">
        <f aca="false">IF(C3029="","",IF(COUNTIF(Campaigns!$A$7:$A$300,C3029)&gt;0,"✓",IF(N(K3029)=0,"– no spend","⚠ add to Campaigns tab")))</f>
        <v/>
      </c>
      <c r="V3029" s="83" t="str">
        <f aca="false">IF(K3029="","",K3029*IF(Settings!$B$22=Settings!$C$6,1,IF(Settings!$B$22="USD",1/INDEX(Settings!$B$29:$B$40,MONTH(A3029)),INDEX(Settings!$B$29:$B$40,MONTH(A3029)))))</f>
        <v/>
      </c>
    </row>
    <row r="3030" customFormat="false" ht="15" hidden="false" customHeight="false" outlineLevel="0" collapsed="false">
      <c r="U3030" s="0" t="str">
        <f aca="false">IF(C3030="","",IF(COUNTIF(Campaigns!$A$7:$A$300,C3030)&gt;0,"✓",IF(N(K3030)=0,"– no spend","⚠ add to Campaigns tab")))</f>
        <v/>
      </c>
      <c r="V3030" s="83" t="str">
        <f aca="false">IF(K3030="","",K3030*IF(Settings!$B$22=Settings!$C$6,1,IF(Settings!$B$22="USD",1/INDEX(Settings!$B$29:$B$40,MONTH(A3030)),INDEX(Settings!$B$29:$B$40,MONTH(A3030)))))</f>
        <v/>
      </c>
    </row>
    <row r="3031" customFormat="false" ht="15" hidden="false" customHeight="false" outlineLevel="0" collapsed="false">
      <c r="U3031" s="0" t="str">
        <f aca="false">IF(C3031="","",IF(COUNTIF(Campaigns!$A$7:$A$300,C3031)&gt;0,"✓",IF(N(K3031)=0,"– no spend","⚠ add to Campaigns tab")))</f>
        <v/>
      </c>
      <c r="V3031" s="83" t="str">
        <f aca="false">IF(K3031="","",K3031*IF(Settings!$B$22=Settings!$C$6,1,IF(Settings!$B$22="USD",1/INDEX(Settings!$B$29:$B$40,MONTH(A3031)),INDEX(Settings!$B$29:$B$40,MONTH(A3031)))))</f>
        <v/>
      </c>
    </row>
    <row r="3032" customFormat="false" ht="15" hidden="false" customHeight="false" outlineLevel="0" collapsed="false">
      <c r="U3032" s="0" t="str">
        <f aca="false">IF(C3032="","",IF(COUNTIF(Campaigns!$A$7:$A$300,C3032)&gt;0,"✓",IF(N(K3032)=0,"– no spend","⚠ add to Campaigns tab")))</f>
        <v/>
      </c>
      <c r="V3032" s="83" t="str">
        <f aca="false">IF(K3032="","",K3032*IF(Settings!$B$22=Settings!$C$6,1,IF(Settings!$B$22="USD",1/INDEX(Settings!$B$29:$B$40,MONTH(A3032)),INDEX(Settings!$B$29:$B$40,MONTH(A3032)))))</f>
        <v/>
      </c>
    </row>
    <row r="3033" customFormat="false" ht="15" hidden="false" customHeight="false" outlineLevel="0" collapsed="false">
      <c r="U3033" s="0" t="str">
        <f aca="false">IF(C3033="","",IF(COUNTIF(Campaigns!$A$7:$A$300,C3033)&gt;0,"✓",IF(N(K3033)=0,"– no spend","⚠ add to Campaigns tab")))</f>
        <v/>
      </c>
      <c r="V3033" s="83" t="str">
        <f aca="false">IF(K3033="","",K3033*IF(Settings!$B$22=Settings!$C$6,1,IF(Settings!$B$22="USD",1/INDEX(Settings!$B$29:$B$40,MONTH(A3033)),INDEX(Settings!$B$29:$B$40,MONTH(A3033)))))</f>
        <v/>
      </c>
    </row>
    <row r="3034" customFormat="false" ht="15" hidden="false" customHeight="false" outlineLevel="0" collapsed="false">
      <c r="U3034" s="0" t="str">
        <f aca="false">IF(C3034="","",IF(COUNTIF(Campaigns!$A$7:$A$300,C3034)&gt;0,"✓",IF(N(K3034)=0,"– no spend","⚠ add to Campaigns tab")))</f>
        <v/>
      </c>
      <c r="V3034" s="83" t="str">
        <f aca="false">IF(K3034="","",K3034*IF(Settings!$B$22=Settings!$C$6,1,IF(Settings!$B$22="USD",1/INDEX(Settings!$B$29:$B$40,MONTH(A3034)),INDEX(Settings!$B$29:$B$40,MONTH(A3034)))))</f>
        <v/>
      </c>
    </row>
    <row r="3035" customFormat="false" ht="15" hidden="false" customHeight="false" outlineLevel="0" collapsed="false">
      <c r="U3035" s="0" t="str">
        <f aca="false">IF(C3035="","",IF(COUNTIF(Campaigns!$A$7:$A$300,C3035)&gt;0,"✓",IF(N(K3035)=0,"– no spend","⚠ add to Campaigns tab")))</f>
        <v/>
      </c>
      <c r="V3035" s="83" t="str">
        <f aca="false">IF(K3035="","",K3035*IF(Settings!$B$22=Settings!$C$6,1,IF(Settings!$B$22="USD",1/INDEX(Settings!$B$29:$B$40,MONTH(A3035)),INDEX(Settings!$B$29:$B$40,MONTH(A3035)))))</f>
        <v/>
      </c>
    </row>
    <row r="3036" customFormat="false" ht="15" hidden="false" customHeight="false" outlineLevel="0" collapsed="false">
      <c r="U3036" s="0" t="str">
        <f aca="false">IF(C3036="","",IF(COUNTIF(Campaigns!$A$7:$A$300,C3036)&gt;0,"✓",IF(N(K3036)=0,"– no spend","⚠ add to Campaigns tab")))</f>
        <v/>
      </c>
      <c r="V3036" s="83" t="str">
        <f aca="false">IF(K3036="","",K3036*IF(Settings!$B$22=Settings!$C$6,1,IF(Settings!$B$22="USD",1/INDEX(Settings!$B$29:$B$40,MONTH(A3036)),INDEX(Settings!$B$29:$B$40,MONTH(A3036)))))</f>
        <v/>
      </c>
    </row>
    <row r="3037" customFormat="false" ht="15" hidden="false" customHeight="false" outlineLevel="0" collapsed="false">
      <c r="U3037" s="0" t="str">
        <f aca="false">IF(C3037="","",IF(COUNTIF(Campaigns!$A$7:$A$300,C3037)&gt;0,"✓",IF(N(K3037)=0,"– no spend","⚠ add to Campaigns tab")))</f>
        <v/>
      </c>
      <c r="V3037" s="83" t="str">
        <f aca="false">IF(K3037="","",K3037*IF(Settings!$B$22=Settings!$C$6,1,IF(Settings!$B$22="USD",1/INDEX(Settings!$B$29:$B$40,MONTH(A3037)),INDEX(Settings!$B$29:$B$40,MONTH(A3037)))))</f>
        <v/>
      </c>
    </row>
    <row r="3038" customFormat="false" ht="15" hidden="false" customHeight="false" outlineLevel="0" collapsed="false">
      <c r="U3038" s="0" t="str">
        <f aca="false">IF(C3038="","",IF(COUNTIF(Campaigns!$A$7:$A$300,C3038)&gt;0,"✓",IF(N(K3038)=0,"– no spend","⚠ add to Campaigns tab")))</f>
        <v/>
      </c>
      <c r="V3038" s="83" t="str">
        <f aca="false">IF(K3038="","",K3038*IF(Settings!$B$22=Settings!$C$6,1,IF(Settings!$B$22="USD",1/INDEX(Settings!$B$29:$B$40,MONTH(A3038)),INDEX(Settings!$B$29:$B$40,MONTH(A3038)))))</f>
        <v/>
      </c>
    </row>
    <row r="3039" customFormat="false" ht="15" hidden="false" customHeight="false" outlineLevel="0" collapsed="false">
      <c r="U3039" s="0" t="str">
        <f aca="false">IF(C3039="","",IF(COUNTIF(Campaigns!$A$7:$A$300,C3039)&gt;0,"✓",IF(N(K3039)=0,"– no spend","⚠ add to Campaigns tab")))</f>
        <v/>
      </c>
      <c r="V3039" s="83" t="str">
        <f aca="false">IF(K3039="","",K3039*IF(Settings!$B$22=Settings!$C$6,1,IF(Settings!$B$22="USD",1/INDEX(Settings!$B$29:$B$40,MONTH(A3039)),INDEX(Settings!$B$29:$B$40,MONTH(A3039)))))</f>
        <v/>
      </c>
    </row>
    <row r="3040" customFormat="false" ht="15" hidden="false" customHeight="false" outlineLevel="0" collapsed="false">
      <c r="U3040" s="0" t="str">
        <f aca="false">IF(C3040="","",IF(COUNTIF(Campaigns!$A$7:$A$300,C3040)&gt;0,"✓",IF(N(K3040)=0,"– no spend","⚠ add to Campaigns tab")))</f>
        <v/>
      </c>
      <c r="V3040" s="83" t="str">
        <f aca="false">IF(K3040="","",K3040*IF(Settings!$B$22=Settings!$C$6,1,IF(Settings!$B$22="USD",1/INDEX(Settings!$B$29:$B$40,MONTH(A3040)),INDEX(Settings!$B$29:$B$40,MONTH(A3040)))))</f>
        <v/>
      </c>
    </row>
    <row r="3041" customFormat="false" ht="15" hidden="false" customHeight="false" outlineLevel="0" collapsed="false">
      <c r="U3041" s="0" t="str">
        <f aca="false">IF(C3041="","",IF(COUNTIF(Campaigns!$A$7:$A$300,C3041)&gt;0,"✓",IF(N(K3041)=0,"– no spend","⚠ add to Campaigns tab")))</f>
        <v/>
      </c>
      <c r="V3041" s="83" t="str">
        <f aca="false">IF(K3041="","",K3041*IF(Settings!$B$22=Settings!$C$6,1,IF(Settings!$B$22="USD",1/INDEX(Settings!$B$29:$B$40,MONTH(A3041)),INDEX(Settings!$B$29:$B$40,MONTH(A3041)))))</f>
        <v/>
      </c>
    </row>
    <row r="3042" customFormat="false" ht="15" hidden="false" customHeight="false" outlineLevel="0" collapsed="false">
      <c r="U3042" s="0" t="str">
        <f aca="false">IF(C3042="","",IF(COUNTIF(Campaigns!$A$7:$A$300,C3042)&gt;0,"✓",IF(N(K3042)=0,"– no spend","⚠ add to Campaigns tab")))</f>
        <v/>
      </c>
      <c r="V3042" s="83" t="str">
        <f aca="false">IF(K3042="","",K3042*IF(Settings!$B$22=Settings!$C$6,1,IF(Settings!$B$22="USD",1/INDEX(Settings!$B$29:$B$40,MONTH(A3042)),INDEX(Settings!$B$29:$B$40,MONTH(A3042)))))</f>
        <v/>
      </c>
    </row>
    <row r="3043" customFormat="false" ht="15" hidden="false" customHeight="false" outlineLevel="0" collapsed="false">
      <c r="U3043" s="0" t="str">
        <f aca="false">IF(C3043="","",IF(COUNTIF(Campaigns!$A$7:$A$300,C3043)&gt;0,"✓",IF(N(K3043)=0,"– no spend","⚠ add to Campaigns tab")))</f>
        <v/>
      </c>
      <c r="V3043" s="83" t="str">
        <f aca="false">IF(K3043="","",K3043*IF(Settings!$B$22=Settings!$C$6,1,IF(Settings!$B$22="USD",1/INDEX(Settings!$B$29:$B$40,MONTH(A3043)),INDEX(Settings!$B$29:$B$40,MONTH(A3043)))))</f>
        <v/>
      </c>
    </row>
    <row r="3044" customFormat="false" ht="15" hidden="false" customHeight="false" outlineLevel="0" collapsed="false">
      <c r="U3044" s="0" t="str">
        <f aca="false">IF(C3044="","",IF(COUNTIF(Campaigns!$A$7:$A$300,C3044)&gt;0,"✓",IF(N(K3044)=0,"– no spend","⚠ add to Campaigns tab")))</f>
        <v/>
      </c>
      <c r="V3044" s="83" t="str">
        <f aca="false">IF(K3044="","",K3044*IF(Settings!$B$22=Settings!$C$6,1,IF(Settings!$B$22="USD",1/INDEX(Settings!$B$29:$B$40,MONTH(A3044)),INDEX(Settings!$B$29:$B$40,MONTH(A3044)))))</f>
        <v/>
      </c>
    </row>
    <row r="3045" customFormat="false" ht="15" hidden="false" customHeight="false" outlineLevel="0" collapsed="false">
      <c r="U3045" s="0" t="str">
        <f aca="false">IF(C3045="","",IF(COUNTIF(Campaigns!$A$7:$A$300,C3045)&gt;0,"✓",IF(N(K3045)=0,"– no spend","⚠ add to Campaigns tab")))</f>
        <v/>
      </c>
      <c r="V3045" s="83" t="str">
        <f aca="false">IF(K3045="","",K3045*IF(Settings!$B$22=Settings!$C$6,1,IF(Settings!$B$22="USD",1/INDEX(Settings!$B$29:$B$40,MONTH(A3045)),INDEX(Settings!$B$29:$B$40,MONTH(A3045)))))</f>
        <v/>
      </c>
    </row>
    <row r="3046" customFormat="false" ht="15" hidden="false" customHeight="false" outlineLevel="0" collapsed="false">
      <c r="U3046" s="0" t="str">
        <f aca="false">IF(C3046="","",IF(COUNTIF(Campaigns!$A$7:$A$300,C3046)&gt;0,"✓",IF(N(K3046)=0,"– no spend","⚠ add to Campaigns tab")))</f>
        <v/>
      </c>
      <c r="V3046" s="83" t="str">
        <f aca="false">IF(K3046="","",K3046*IF(Settings!$B$22=Settings!$C$6,1,IF(Settings!$B$22="USD",1/INDEX(Settings!$B$29:$B$40,MONTH(A3046)),INDEX(Settings!$B$29:$B$40,MONTH(A3046)))))</f>
        <v/>
      </c>
    </row>
    <row r="3047" customFormat="false" ht="15" hidden="false" customHeight="false" outlineLevel="0" collapsed="false">
      <c r="U3047" s="0" t="str">
        <f aca="false">IF(C3047="","",IF(COUNTIF(Campaigns!$A$7:$A$300,C3047)&gt;0,"✓",IF(N(K3047)=0,"– no spend","⚠ add to Campaigns tab")))</f>
        <v/>
      </c>
      <c r="V3047" s="83" t="str">
        <f aca="false">IF(K3047="","",K3047*IF(Settings!$B$22=Settings!$C$6,1,IF(Settings!$B$22="USD",1/INDEX(Settings!$B$29:$B$40,MONTH(A3047)),INDEX(Settings!$B$29:$B$40,MONTH(A3047)))))</f>
        <v/>
      </c>
    </row>
    <row r="3048" customFormat="false" ht="15" hidden="false" customHeight="false" outlineLevel="0" collapsed="false">
      <c r="U3048" s="0" t="str">
        <f aca="false">IF(C3048="","",IF(COUNTIF(Campaigns!$A$7:$A$300,C3048)&gt;0,"✓",IF(N(K3048)=0,"– no spend","⚠ add to Campaigns tab")))</f>
        <v/>
      </c>
      <c r="V3048" s="83" t="str">
        <f aca="false">IF(K3048="","",K3048*IF(Settings!$B$22=Settings!$C$6,1,IF(Settings!$B$22="USD",1/INDEX(Settings!$B$29:$B$40,MONTH(A3048)),INDEX(Settings!$B$29:$B$40,MONTH(A3048)))))</f>
        <v/>
      </c>
    </row>
    <row r="3049" customFormat="false" ht="15" hidden="false" customHeight="false" outlineLevel="0" collapsed="false">
      <c r="U3049" s="0" t="str">
        <f aca="false">IF(C3049="","",IF(COUNTIF(Campaigns!$A$7:$A$300,C3049)&gt;0,"✓",IF(N(K3049)=0,"– no spend","⚠ add to Campaigns tab")))</f>
        <v/>
      </c>
      <c r="V3049" s="83" t="str">
        <f aca="false">IF(K3049="","",K3049*IF(Settings!$B$22=Settings!$C$6,1,IF(Settings!$B$22="USD",1/INDEX(Settings!$B$29:$B$40,MONTH(A3049)),INDEX(Settings!$B$29:$B$40,MONTH(A3049)))))</f>
        <v/>
      </c>
    </row>
    <row r="3050" customFormat="false" ht="15" hidden="false" customHeight="false" outlineLevel="0" collapsed="false">
      <c r="U3050" s="0" t="str">
        <f aca="false">IF(C3050="","",IF(COUNTIF(Campaigns!$A$7:$A$300,C3050)&gt;0,"✓",IF(N(K3050)=0,"– no spend","⚠ add to Campaigns tab")))</f>
        <v/>
      </c>
      <c r="V3050" s="83" t="str">
        <f aca="false">IF(K3050="","",K3050*IF(Settings!$B$22=Settings!$C$6,1,IF(Settings!$B$22="USD",1/INDEX(Settings!$B$29:$B$40,MONTH(A3050)),INDEX(Settings!$B$29:$B$40,MONTH(A3050)))))</f>
        <v/>
      </c>
    </row>
    <row r="3051" customFormat="false" ht="15" hidden="false" customHeight="false" outlineLevel="0" collapsed="false">
      <c r="U3051" s="0" t="str">
        <f aca="false">IF(C3051="","",IF(COUNTIF(Campaigns!$A$7:$A$300,C3051)&gt;0,"✓",IF(N(K3051)=0,"– no spend","⚠ add to Campaigns tab")))</f>
        <v/>
      </c>
      <c r="V3051" s="83" t="str">
        <f aca="false">IF(K3051="","",K3051*IF(Settings!$B$22=Settings!$C$6,1,IF(Settings!$B$22="USD",1/INDEX(Settings!$B$29:$B$40,MONTH(A3051)),INDEX(Settings!$B$29:$B$40,MONTH(A3051)))))</f>
        <v/>
      </c>
    </row>
    <row r="3052" customFormat="false" ht="15" hidden="false" customHeight="false" outlineLevel="0" collapsed="false">
      <c r="U3052" s="0" t="str">
        <f aca="false">IF(C3052="","",IF(COUNTIF(Campaigns!$A$7:$A$300,C3052)&gt;0,"✓",IF(N(K3052)=0,"– no spend","⚠ add to Campaigns tab")))</f>
        <v/>
      </c>
      <c r="V3052" s="83" t="str">
        <f aca="false">IF(K3052="","",K3052*IF(Settings!$B$22=Settings!$C$6,1,IF(Settings!$B$22="USD",1/INDEX(Settings!$B$29:$B$40,MONTH(A3052)),INDEX(Settings!$B$29:$B$40,MONTH(A3052)))))</f>
        <v/>
      </c>
    </row>
    <row r="3053" customFormat="false" ht="15" hidden="false" customHeight="false" outlineLevel="0" collapsed="false">
      <c r="U3053" s="0" t="str">
        <f aca="false">IF(C3053="","",IF(COUNTIF(Campaigns!$A$7:$A$300,C3053)&gt;0,"✓",IF(N(K3053)=0,"– no spend","⚠ add to Campaigns tab")))</f>
        <v/>
      </c>
      <c r="V3053" s="83" t="str">
        <f aca="false">IF(K3053="","",K3053*IF(Settings!$B$22=Settings!$C$6,1,IF(Settings!$B$22="USD",1/INDEX(Settings!$B$29:$B$40,MONTH(A3053)),INDEX(Settings!$B$29:$B$40,MONTH(A3053)))))</f>
        <v/>
      </c>
    </row>
    <row r="3054" customFormat="false" ht="15" hidden="false" customHeight="false" outlineLevel="0" collapsed="false">
      <c r="U3054" s="0" t="str">
        <f aca="false">IF(C3054="","",IF(COUNTIF(Campaigns!$A$7:$A$300,C3054)&gt;0,"✓",IF(N(K3054)=0,"– no spend","⚠ add to Campaigns tab")))</f>
        <v/>
      </c>
      <c r="V3054" s="83" t="str">
        <f aca="false">IF(K3054="","",K3054*IF(Settings!$B$22=Settings!$C$6,1,IF(Settings!$B$22="USD",1/INDEX(Settings!$B$29:$B$40,MONTH(A3054)),INDEX(Settings!$B$29:$B$40,MONTH(A3054)))))</f>
        <v/>
      </c>
    </row>
    <row r="3055" customFormat="false" ht="15" hidden="false" customHeight="false" outlineLevel="0" collapsed="false">
      <c r="U3055" s="0" t="str">
        <f aca="false">IF(C3055="","",IF(COUNTIF(Campaigns!$A$7:$A$300,C3055)&gt;0,"✓",IF(N(K3055)=0,"– no spend","⚠ add to Campaigns tab")))</f>
        <v/>
      </c>
      <c r="V3055" s="83" t="str">
        <f aca="false">IF(K3055="","",K3055*IF(Settings!$B$22=Settings!$C$6,1,IF(Settings!$B$22="USD",1/INDEX(Settings!$B$29:$B$40,MONTH(A3055)),INDEX(Settings!$B$29:$B$40,MONTH(A3055)))))</f>
        <v/>
      </c>
    </row>
    <row r="3056" customFormat="false" ht="15" hidden="false" customHeight="false" outlineLevel="0" collapsed="false">
      <c r="U3056" s="0" t="str">
        <f aca="false">IF(C3056="","",IF(COUNTIF(Campaigns!$A$7:$A$300,C3056)&gt;0,"✓",IF(N(K3056)=0,"– no spend","⚠ add to Campaigns tab")))</f>
        <v/>
      </c>
      <c r="V3056" s="83" t="str">
        <f aca="false">IF(K3056="","",K3056*IF(Settings!$B$22=Settings!$C$6,1,IF(Settings!$B$22="USD",1/INDEX(Settings!$B$29:$B$40,MONTH(A3056)),INDEX(Settings!$B$29:$B$40,MONTH(A3056)))))</f>
        <v/>
      </c>
    </row>
    <row r="3057" customFormat="false" ht="15" hidden="false" customHeight="false" outlineLevel="0" collapsed="false">
      <c r="U3057" s="0" t="str">
        <f aca="false">IF(C3057="","",IF(COUNTIF(Campaigns!$A$7:$A$300,C3057)&gt;0,"✓",IF(N(K3057)=0,"– no spend","⚠ add to Campaigns tab")))</f>
        <v/>
      </c>
      <c r="V3057" s="83" t="str">
        <f aca="false">IF(K3057="","",K3057*IF(Settings!$B$22=Settings!$C$6,1,IF(Settings!$B$22="USD",1/INDEX(Settings!$B$29:$B$40,MONTH(A3057)),INDEX(Settings!$B$29:$B$40,MONTH(A3057)))))</f>
        <v/>
      </c>
    </row>
    <row r="3058" customFormat="false" ht="15" hidden="false" customHeight="false" outlineLevel="0" collapsed="false">
      <c r="U3058" s="0" t="str">
        <f aca="false">IF(C3058="","",IF(COUNTIF(Campaigns!$A$7:$A$300,C3058)&gt;0,"✓",IF(N(K3058)=0,"– no spend","⚠ add to Campaigns tab")))</f>
        <v/>
      </c>
      <c r="V3058" s="83" t="str">
        <f aca="false">IF(K3058="","",K3058*IF(Settings!$B$22=Settings!$C$6,1,IF(Settings!$B$22="USD",1/INDEX(Settings!$B$29:$B$40,MONTH(A3058)),INDEX(Settings!$B$29:$B$40,MONTH(A3058)))))</f>
        <v/>
      </c>
    </row>
    <row r="3059" customFormat="false" ht="15" hidden="false" customHeight="false" outlineLevel="0" collapsed="false">
      <c r="U3059" s="0" t="str">
        <f aca="false">IF(C3059="","",IF(COUNTIF(Campaigns!$A$7:$A$300,C3059)&gt;0,"✓",IF(N(K3059)=0,"– no spend","⚠ add to Campaigns tab")))</f>
        <v/>
      </c>
      <c r="V3059" s="83" t="str">
        <f aca="false">IF(K3059="","",K3059*IF(Settings!$B$22=Settings!$C$6,1,IF(Settings!$B$22="USD",1/INDEX(Settings!$B$29:$B$40,MONTH(A3059)),INDEX(Settings!$B$29:$B$40,MONTH(A3059)))))</f>
        <v/>
      </c>
    </row>
    <row r="3060" customFormat="false" ht="15" hidden="false" customHeight="false" outlineLevel="0" collapsed="false">
      <c r="U3060" s="0" t="str">
        <f aca="false">IF(C3060="","",IF(COUNTIF(Campaigns!$A$7:$A$300,C3060)&gt;0,"✓",IF(N(K3060)=0,"– no spend","⚠ add to Campaigns tab")))</f>
        <v/>
      </c>
      <c r="V3060" s="83" t="str">
        <f aca="false">IF(K3060="","",K3060*IF(Settings!$B$22=Settings!$C$6,1,IF(Settings!$B$22="USD",1/INDEX(Settings!$B$29:$B$40,MONTH(A3060)),INDEX(Settings!$B$29:$B$40,MONTH(A3060)))))</f>
        <v/>
      </c>
    </row>
    <row r="3061" customFormat="false" ht="15" hidden="false" customHeight="false" outlineLevel="0" collapsed="false">
      <c r="U3061" s="0" t="str">
        <f aca="false">IF(C3061="","",IF(COUNTIF(Campaigns!$A$7:$A$300,C3061)&gt;0,"✓",IF(N(K3061)=0,"– no spend","⚠ add to Campaigns tab")))</f>
        <v/>
      </c>
      <c r="V3061" s="83" t="str">
        <f aca="false">IF(K3061="","",K3061*IF(Settings!$B$22=Settings!$C$6,1,IF(Settings!$B$22="USD",1/INDEX(Settings!$B$29:$B$40,MONTH(A3061)),INDEX(Settings!$B$29:$B$40,MONTH(A3061)))))</f>
        <v/>
      </c>
    </row>
    <row r="3062" customFormat="false" ht="15" hidden="false" customHeight="false" outlineLevel="0" collapsed="false">
      <c r="U3062" s="0" t="str">
        <f aca="false">IF(C3062="","",IF(COUNTIF(Campaigns!$A$7:$A$300,C3062)&gt;0,"✓",IF(N(K3062)=0,"– no spend","⚠ add to Campaigns tab")))</f>
        <v/>
      </c>
      <c r="V3062" s="83" t="str">
        <f aca="false">IF(K3062="","",K3062*IF(Settings!$B$22=Settings!$C$6,1,IF(Settings!$B$22="USD",1/INDEX(Settings!$B$29:$B$40,MONTH(A3062)),INDEX(Settings!$B$29:$B$40,MONTH(A3062)))))</f>
        <v/>
      </c>
    </row>
    <row r="3063" customFormat="false" ht="15" hidden="false" customHeight="false" outlineLevel="0" collapsed="false">
      <c r="U3063" s="0" t="str">
        <f aca="false">IF(C3063="","",IF(COUNTIF(Campaigns!$A$7:$A$300,C3063)&gt;0,"✓",IF(N(K3063)=0,"– no spend","⚠ add to Campaigns tab")))</f>
        <v/>
      </c>
      <c r="V3063" s="83" t="str">
        <f aca="false">IF(K3063="","",K3063*IF(Settings!$B$22=Settings!$C$6,1,IF(Settings!$B$22="USD",1/INDEX(Settings!$B$29:$B$40,MONTH(A3063)),INDEX(Settings!$B$29:$B$40,MONTH(A3063)))))</f>
        <v/>
      </c>
    </row>
    <row r="3064" customFormat="false" ht="15" hidden="false" customHeight="false" outlineLevel="0" collapsed="false">
      <c r="U3064" s="0" t="str">
        <f aca="false">IF(C3064="","",IF(COUNTIF(Campaigns!$A$7:$A$300,C3064)&gt;0,"✓",IF(N(K3064)=0,"– no spend","⚠ add to Campaigns tab")))</f>
        <v/>
      </c>
      <c r="V3064" s="83" t="str">
        <f aca="false">IF(K3064="","",K3064*IF(Settings!$B$22=Settings!$C$6,1,IF(Settings!$B$22="USD",1/INDEX(Settings!$B$29:$B$40,MONTH(A3064)),INDEX(Settings!$B$29:$B$40,MONTH(A3064)))))</f>
        <v/>
      </c>
    </row>
    <row r="3065" customFormat="false" ht="15" hidden="false" customHeight="false" outlineLevel="0" collapsed="false">
      <c r="U3065" s="0" t="str">
        <f aca="false">IF(C3065="","",IF(COUNTIF(Campaigns!$A$7:$A$300,C3065)&gt;0,"✓",IF(N(K3065)=0,"– no spend","⚠ add to Campaigns tab")))</f>
        <v/>
      </c>
      <c r="V3065" s="83" t="str">
        <f aca="false">IF(K3065="","",K3065*IF(Settings!$B$22=Settings!$C$6,1,IF(Settings!$B$22="USD",1/INDEX(Settings!$B$29:$B$40,MONTH(A3065)),INDEX(Settings!$B$29:$B$40,MONTH(A3065)))))</f>
        <v/>
      </c>
    </row>
    <row r="3066" customFormat="false" ht="15" hidden="false" customHeight="false" outlineLevel="0" collapsed="false">
      <c r="U3066" s="0" t="str">
        <f aca="false">IF(C3066="","",IF(COUNTIF(Campaigns!$A$7:$A$300,C3066)&gt;0,"✓",IF(N(K3066)=0,"– no spend","⚠ add to Campaigns tab")))</f>
        <v/>
      </c>
      <c r="V3066" s="83" t="str">
        <f aca="false">IF(K3066="","",K3066*IF(Settings!$B$22=Settings!$C$6,1,IF(Settings!$B$22="USD",1/INDEX(Settings!$B$29:$B$40,MONTH(A3066)),INDEX(Settings!$B$29:$B$40,MONTH(A3066)))))</f>
        <v/>
      </c>
    </row>
    <row r="3067" customFormat="false" ht="15" hidden="false" customHeight="false" outlineLevel="0" collapsed="false">
      <c r="U3067" s="0" t="str">
        <f aca="false">IF(C3067="","",IF(COUNTIF(Campaigns!$A$7:$A$300,C3067)&gt;0,"✓",IF(N(K3067)=0,"– no spend","⚠ add to Campaigns tab")))</f>
        <v/>
      </c>
      <c r="V3067" s="83" t="str">
        <f aca="false">IF(K3067="","",K3067*IF(Settings!$B$22=Settings!$C$6,1,IF(Settings!$B$22="USD",1/INDEX(Settings!$B$29:$B$40,MONTH(A3067)),INDEX(Settings!$B$29:$B$40,MONTH(A3067)))))</f>
        <v/>
      </c>
    </row>
    <row r="3068" customFormat="false" ht="15" hidden="false" customHeight="false" outlineLevel="0" collapsed="false">
      <c r="U3068" s="0" t="str">
        <f aca="false">IF(C3068="","",IF(COUNTIF(Campaigns!$A$7:$A$300,C3068)&gt;0,"✓",IF(N(K3068)=0,"– no spend","⚠ add to Campaigns tab")))</f>
        <v/>
      </c>
      <c r="V3068" s="83" t="str">
        <f aca="false">IF(K3068="","",K3068*IF(Settings!$B$22=Settings!$C$6,1,IF(Settings!$B$22="USD",1/INDEX(Settings!$B$29:$B$40,MONTH(A3068)),INDEX(Settings!$B$29:$B$40,MONTH(A3068)))))</f>
        <v/>
      </c>
    </row>
    <row r="3069" customFormat="false" ht="15" hidden="false" customHeight="false" outlineLevel="0" collapsed="false">
      <c r="U3069" s="0" t="str">
        <f aca="false">IF(C3069="","",IF(COUNTIF(Campaigns!$A$7:$A$300,C3069)&gt;0,"✓",IF(N(K3069)=0,"– no spend","⚠ add to Campaigns tab")))</f>
        <v/>
      </c>
      <c r="V3069" s="83" t="str">
        <f aca="false">IF(K3069="","",K3069*IF(Settings!$B$22=Settings!$C$6,1,IF(Settings!$B$22="USD",1/INDEX(Settings!$B$29:$B$40,MONTH(A3069)),INDEX(Settings!$B$29:$B$40,MONTH(A3069)))))</f>
        <v/>
      </c>
    </row>
    <row r="3070" customFormat="false" ht="15" hidden="false" customHeight="false" outlineLevel="0" collapsed="false">
      <c r="U3070" s="0" t="str">
        <f aca="false">IF(C3070="","",IF(COUNTIF(Campaigns!$A$7:$A$300,C3070)&gt;0,"✓",IF(N(K3070)=0,"– no spend","⚠ add to Campaigns tab")))</f>
        <v/>
      </c>
      <c r="V3070" s="83" t="str">
        <f aca="false">IF(K3070="","",K3070*IF(Settings!$B$22=Settings!$C$6,1,IF(Settings!$B$22="USD",1/INDEX(Settings!$B$29:$B$40,MONTH(A3070)),INDEX(Settings!$B$29:$B$40,MONTH(A3070)))))</f>
        <v/>
      </c>
    </row>
    <row r="3071" customFormat="false" ht="15" hidden="false" customHeight="false" outlineLevel="0" collapsed="false">
      <c r="U3071" s="0" t="str">
        <f aca="false">IF(C3071="","",IF(COUNTIF(Campaigns!$A$7:$A$300,C3071)&gt;0,"✓",IF(N(K3071)=0,"– no spend","⚠ add to Campaigns tab")))</f>
        <v/>
      </c>
      <c r="V3071" s="83" t="str">
        <f aca="false">IF(K3071="","",K3071*IF(Settings!$B$22=Settings!$C$6,1,IF(Settings!$B$22="USD",1/INDEX(Settings!$B$29:$B$40,MONTH(A3071)),INDEX(Settings!$B$29:$B$40,MONTH(A3071)))))</f>
        <v/>
      </c>
    </row>
    <row r="3072" customFormat="false" ht="15" hidden="false" customHeight="false" outlineLevel="0" collapsed="false">
      <c r="U3072" s="0" t="str">
        <f aca="false">IF(C3072="","",IF(COUNTIF(Campaigns!$A$7:$A$300,C3072)&gt;0,"✓",IF(N(K3072)=0,"– no spend","⚠ add to Campaigns tab")))</f>
        <v/>
      </c>
      <c r="V3072" s="83" t="str">
        <f aca="false">IF(K3072="","",K3072*IF(Settings!$B$22=Settings!$C$6,1,IF(Settings!$B$22="USD",1/INDEX(Settings!$B$29:$B$40,MONTH(A3072)),INDEX(Settings!$B$29:$B$40,MONTH(A3072)))))</f>
        <v/>
      </c>
    </row>
    <row r="3073" customFormat="false" ht="15" hidden="false" customHeight="false" outlineLevel="0" collapsed="false">
      <c r="U3073" s="0" t="str">
        <f aca="false">IF(C3073="","",IF(COUNTIF(Campaigns!$A$7:$A$300,C3073)&gt;0,"✓",IF(N(K3073)=0,"– no spend","⚠ add to Campaigns tab")))</f>
        <v/>
      </c>
      <c r="V3073" s="83" t="str">
        <f aca="false">IF(K3073="","",K3073*IF(Settings!$B$22=Settings!$C$6,1,IF(Settings!$B$22="USD",1/INDEX(Settings!$B$29:$B$40,MONTH(A3073)),INDEX(Settings!$B$29:$B$40,MONTH(A3073)))))</f>
        <v/>
      </c>
    </row>
    <row r="3074" customFormat="false" ht="15" hidden="false" customHeight="false" outlineLevel="0" collapsed="false">
      <c r="U3074" s="0" t="str">
        <f aca="false">IF(C3074="","",IF(COUNTIF(Campaigns!$A$7:$A$300,C3074)&gt;0,"✓",IF(N(K3074)=0,"– no spend","⚠ add to Campaigns tab")))</f>
        <v/>
      </c>
      <c r="V3074" s="83" t="str">
        <f aca="false">IF(K3074="","",K3074*IF(Settings!$B$22=Settings!$C$6,1,IF(Settings!$B$22="USD",1/INDEX(Settings!$B$29:$B$40,MONTH(A3074)),INDEX(Settings!$B$29:$B$40,MONTH(A3074)))))</f>
        <v/>
      </c>
    </row>
    <row r="3075" customFormat="false" ht="15" hidden="false" customHeight="false" outlineLevel="0" collapsed="false">
      <c r="U3075" s="0" t="str">
        <f aca="false">IF(C3075="","",IF(COUNTIF(Campaigns!$A$7:$A$300,C3075)&gt;0,"✓",IF(N(K3075)=0,"– no spend","⚠ add to Campaigns tab")))</f>
        <v/>
      </c>
      <c r="V3075" s="83" t="str">
        <f aca="false">IF(K3075="","",K3075*IF(Settings!$B$22=Settings!$C$6,1,IF(Settings!$B$22="USD",1/INDEX(Settings!$B$29:$B$40,MONTH(A3075)),INDEX(Settings!$B$29:$B$40,MONTH(A3075)))))</f>
        <v/>
      </c>
    </row>
    <row r="3076" customFormat="false" ht="15" hidden="false" customHeight="false" outlineLevel="0" collapsed="false">
      <c r="U3076" s="0" t="str">
        <f aca="false">IF(C3076="","",IF(COUNTIF(Campaigns!$A$7:$A$300,C3076)&gt;0,"✓",IF(N(K3076)=0,"– no spend","⚠ add to Campaigns tab")))</f>
        <v/>
      </c>
      <c r="V3076" s="83" t="str">
        <f aca="false">IF(K3076="","",K3076*IF(Settings!$B$22=Settings!$C$6,1,IF(Settings!$B$22="USD",1/INDEX(Settings!$B$29:$B$40,MONTH(A3076)),INDEX(Settings!$B$29:$B$40,MONTH(A3076)))))</f>
        <v/>
      </c>
    </row>
    <row r="3077" customFormat="false" ht="15" hidden="false" customHeight="false" outlineLevel="0" collapsed="false">
      <c r="U3077" s="0" t="str">
        <f aca="false">IF(C3077="","",IF(COUNTIF(Campaigns!$A$7:$A$300,C3077)&gt;0,"✓",IF(N(K3077)=0,"– no spend","⚠ add to Campaigns tab")))</f>
        <v/>
      </c>
      <c r="V3077" s="83" t="str">
        <f aca="false">IF(K3077="","",K3077*IF(Settings!$B$22=Settings!$C$6,1,IF(Settings!$B$22="USD",1/INDEX(Settings!$B$29:$B$40,MONTH(A3077)),INDEX(Settings!$B$29:$B$40,MONTH(A3077)))))</f>
        <v/>
      </c>
    </row>
    <row r="3078" customFormat="false" ht="15" hidden="false" customHeight="false" outlineLevel="0" collapsed="false">
      <c r="U3078" s="0" t="str">
        <f aca="false">IF(C3078="","",IF(COUNTIF(Campaigns!$A$7:$A$300,C3078)&gt;0,"✓",IF(N(K3078)=0,"– no spend","⚠ add to Campaigns tab")))</f>
        <v/>
      </c>
      <c r="V3078" s="83" t="str">
        <f aca="false">IF(K3078="","",K3078*IF(Settings!$B$22=Settings!$C$6,1,IF(Settings!$B$22="USD",1/INDEX(Settings!$B$29:$B$40,MONTH(A3078)),INDEX(Settings!$B$29:$B$40,MONTH(A3078)))))</f>
        <v/>
      </c>
    </row>
    <row r="3079" customFormat="false" ht="15" hidden="false" customHeight="false" outlineLevel="0" collapsed="false">
      <c r="U3079" s="0" t="str">
        <f aca="false">IF(C3079="","",IF(COUNTIF(Campaigns!$A$7:$A$300,C3079)&gt;0,"✓",IF(N(K3079)=0,"– no spend","⚠ add to Campaigns tab")))</f>
        <v/>
      </c>
      <c r="V3079" s="83" t="str">
        <f aca="false">IF(K3079="","",K3079*IF(Settings!$B$22=Settings!$C$6,1,IF(Settings!$B$22="USD",1/INDEX(Settings!$B$29:$B$40,MONTH(A3079)),INDEX(Settings!$B$29:$B$40,MONTH(A3079)))))</f>
        <v/>
      </c>
    </row>
    <row r="3080" customFormat="false" ht="15" hidden="false" customHeight="false" outlineLevel="0" collapsed="false">
      <c r="U3080" s="0" t="str">
        <f aca="false">IF(C3080="","",IF(COUNTIF(Campaigns!$A$7:$A$300,C3080)&gt;0,"✓",IF(N(K3080)=0,"– no spend","⚠ add to Campaigns tab")))</f>
        <v/>
      </c>
      <c r="V3080" s="83" t="str">
        <f aca="false">IF(K3080="","",K3080*IF(Settings!$B$22=Settings!$C$6,1,IF(Settings!$B$22="USD",1/INDEX(Settings!$B$29:$B$40,MONTH(A3080)),INDEX(Settings!$B$29:$B$40,MONTH(A3080)))))</f>
        <v/>
      </c>
    </row>
    <row r="3081" customFormat="false" ht="15" hidden="false" customHeight="false" outlineLevel="0" collapsed="false">
      <c r="U3081" s="0" t="str">
        <f aca="false">IF(C3081="","",IF(COUNTIF(Campaigns!$A$7:$A$300,C3081)&gt;0,"✓",IF(N(K3081)=0,"– no spend","⚠ add to Campaigns tab")))</f>
        <v/>
      </c>
      <c r="V3081" s="83" t="str">
        <f aca="false">IF(K3081="","",K3081*IF(Settings!$B$22=Settings!$C$6,1,IF(Settings!$B$22="USD",1/INDEX(Settings!$B$29:$B$40,MONTH(A3081)),INDEX(Settings!$B$29:$B$40,MONTH(A3081)))))</f>
        <v/>
      </c>
    </row>
    <row r="3082" customFormat="false" ht="15" hidden="false" customHeight="false" outlineLevel="0" collapsed="false">
      <c r="U3082" s="0" t="str">
        <f aca="false">IF(C3082="","",IF(COUNTIF(Campaigns!$A$7:$A$300,C3082)&gt;0,"✓",IF(N(K3082)=0,"– no spend","⚠ add to Campaigns tab")))</f>
        <v/>
      </c>
      <c r="V3082" s="83" t="str">
        <f aca="false">IF(K3082="","",K3082*IF(Settings!$B$22=Settings!$C$6,1,IF(Settings!$B$22="USD",1/INDEX(Settings!$B$29:$B$40,MONTH(A3082)),INDEX(Settings!$B$29:$B$40,MONTH(A3082)))))</f>
        <v/>
      </c>
    </row>
    <row r="3083" customFormat="false" ht="15" hidden="false" customHeight="false" outlineLevel="0" collapsed="false">
      <c r="U3083" s="0" t="str">
        <f aca="false">IF(C3083="","",IF(COUNTIF(Campaigns!$A$7:$A$300,C3083)&gt;0,"✓",IF(N(K3083)=0,"– no spend","⚠ add to Campaigns tab")))</f>
        <v/>
      </c>
      <c r="V3083" s="83" t="str">
        <f aca="false">IF(K3083="","",K3083*IF(Settings!$B$22=Settings!$C$6,1,IF(Settings!$B$22="USD",1/INDEX(Settings!$B$29:$B$40,MONTH(A3083)),INDEX(Settings!$B$29:$B$40,MONTH(A3083)))))</f>
        <v/>
      </c>
    </row>
    <row r="3084" customFormat="false" ht="15" hidden="false" customHeight="false" outlineLevel="0" collapsed="false">
      <c r="U3084" s="0" t="str">
        <f aca="false">IF(C3084="","",IF(COUNTIF(Campaigns!$A$7:$A$300,C3084)&gt;0,"✓",IF(N(K3084)=0,"– no spend","⚠ add to Campaigns tab")))</f>
        <v/>
      </c>
      <c r="V3084" s="83" t="str">
        <f aca="false">IF(K3084="","",K3084*IF(Settings!$B$22=Settings!$C$6,1,IF(Settings!$B$22="USD",1/INDEX(Settings!$B$29:$B$40,MONTH(A3084)),INDEX(Settings!$B$29:$B$40,MONTH(A3084)))))</f>
        <v/>
      </c>
    </row>
    <row r="3085" customFormat="false" ht="15" hidden="false" customHeight="false" outlineLevel="0" collapsed="false">
      <c r="U3085" s="0" t="str">
        <f aca="false">IF(C3085="","",IF(COUNTIF(Campaigns!$A$7:$A$300,C3085)&gt;0,"✓",IF(N(K3085)=0,"– no spend","⚠ add to Campaigns tab")))</f>
        <v/>
      </c>
      <c r="V3085" s="83" t="str">
        <f aca="false">IF(K3085="","",K3085*IF(Settings!$B$22=Settings!$C$6,1,IF(Settings!$B$22="USD",1/INDEX(Settings!$B$29:$B$40,MONTH(A3085)),INDEX(Settings!$B$29:$B$40,MONTH(A3085)))))</f>
        <v/>
      </c>
    </row>
    <row r="3086" customFormat="false" ht="15" hidden="false" customHeight="false" outlineLevel="0" collapsed="false">
      <c r="U3086" s="0" t="str">
        <f aca="false">IF(C3086="","",IF(COUNTIF(Campaigns!$A$7:$A$300,C3086)&gt;0,"✓",IF(N(K3086)=0,"– no spend","⚠ add to Campaigns tab")))</f>
        <v/>
      </c>
      <c r="V3086" s="83" t="str">
        <f aca="false">IF(K3086="","",K3086*IF(Settings!$B$22=Settings!$C$6,1,IF(Settings!$B$22="USD",1/INDEX(Settings!$B$29:$B$40,MONTH(A3086)),INDEX(Settings!$B$29:$B$40,MONTH(A3086)))))</f>
        <v/>
      </c>
    </row>
    <row r="3087" customFormat="false" ht="15" hidden="false" customHeight="false" outlineLevel="0" collapsed="false">
      <c r="U3087" s="0" t="str">
        <f aca="false">IF(C3087="","",IF(COUNTIF(Campaigns!$A$7:$A$300,C3087)&gt;0,"✓",IF(N(K3087)=0,"– no spend","⚠ add to Campaigns tab")))</f>
        <v/>
      </c>
      <c r="V3087" s="83" t="str">
        <f aca="false">IF(K3087="","",K3087*IF(Settings!$B$22=Settings!$C$6,1,IF(Settings!$B$22="USD",1/INDEX(Settings!$B$29:$B$40,MONTH(A3087)),INDEX(Settings!$B$29:$B$40,MONTH(A3087)))))</f>
        <v/>
      </c>
    </row>
    <row r="3088" customFormat="false" ht="15" hidden="false" customHeight="false" outlineLevel="0" collapsed="false">
      <c r="U3088" s="0" t="str">
        <f aca="false">IF(C3088="","",IF(COUNTIF(Campaigns!$A$7:$A$300,C3088)&gt;0,"✓",IF(N(K3088)=0,"– no spend","⚠ add to Campaigns tab")))</f>
        <v/>
      </c>
      <c r="V3088" s="83" t="str">
        <f aca="false">IF(K3088="","",K3088*IF(Settings!$B$22=Settings!$C$6,1,IF(Settings!$B$22="USD",1/INDEX(Settings!$B$29:$B$40,MONTH(A3088)),INDEX(Settings!$B$29:$B$40,MONTH(A3088)))))</f>
        <v/>
      </c>
    </row>
    <row r="3089" customFormat="false" ht="15" hidden="false" customHeight="false" outlineLevel="0" collapsed="false">
      <c r="U3089" s="0" t="str">
        <f aca="false">IF(C3089="","",IF(COUNTIF(Campaigns!$A$7:$A$300,C3089)&gt;0,"✓",IF(N(K3089)=0,"– no spend","⚠ add to Campaigns tab")))</f>
        <v/>
      </c>
      <c r="V3089" s="83" t="str">
        <f aca="false">IF(K3089="","",K3089*IF(Settings!$B$22=Settings!$C$6,1,IF(Settings!$B$22="USD",1/INDEX(Settings!$B$29:$B$40,MONTH(A3089)),INDEX(Settings!$B$29:$B$40,MONTH(A3089)))))</f>
        <v/>
      </c>
    </row>
    <row r="3090" customFormat="false" ht="15" hidden="false" customHeight="false" outlineLevel="0" collapsed="false">
      <c r="U3090" s="0" t="str">
        <f aca="false">IF(C3090="","",IF(COUNTIF(Campaigns!$A$7:$A$300,C3090)&gt;0,"✓",IF(N(K3090)=0,"– no spend","⚠ add to Campaigns tab")))</f>
        <v/>
      </c>
      <c r="V3090" s="83" t="str">
        <f aca="false">IF(K3090="","",K3090*IF(Settings!$B$22=Settings!$C$6,1,IF(Settings!$B$22="USD",1/INDEX(Settings!$B$29:$B$40,MONTH(A3090)),INDEX(Settings!$B$29:$B$40,MONTH(A3090)))))</f>
        <v/>
      </c>
    </row>
    <row r="3091" customFormat="false" ht="15" hidden="false" customHeight="false" outlineLevel="0" collapsed="false">
      <c r="U3091" s="0" t="str">
        <f aca="false">IF(C3091="","",IF(COUNTIF(Campaigns!$A$7:$A$300,C3091)&gt;0,"✓",IF(N(K3091)=0,"– no spend","⚠ add to Campaigns tab")))</f>
        <v/>
      </c>
      <c r="V3091" s="83" t="str">
        <f aca="false">IF(K3091="","",K3091*IF(Settings!$B$22=Settings!$C$6,1,IF(Settings!$B$22="USD",1/INDEX(Settings!$B$29:$B$40,MONTH(A3091)),INDEX(Settings!$B$29:$B$40,MONTH(A3091)))))</f>
        <v/>
      </c>
    </row>
    <row r="3092" customFormat="false" ht="15" hidden="false" customHeight="false" outlineLevel="0" collapsed="false">
      <c r="U3092" s="0" t="str">
        <f aca="false">IF(C3092="","",IF(COUNTIF(Campaigns!$A$7:$A$300,C3092)&gt;0,"✓",IF(N(K3092)=0,"– no spend","⚠ add to Campaigns tab")))</f>
        <v/>
      </c>
      <c r="V3092" s="83" t="str">
        <f aca="false">IF(K3092="","",K3092*IF(Settings!$B$22=Settings!$C$6,1,IF(Settings!$B$22="USD",1/INDEX(Settings!$B$29:$B$40,MONTH(A3092)),INDEX(Settings!$B$29:$B$40,MONTH(A3092)))))</f>
        <v/>
      </c>
    </row>
    <row r="3093" customFormat="false" ht="15" hidden="false" customHeight="false" outlineLevel="0" collapsed="false">
      <c r="U3093" s="0" t="str">
        <f aca="false">IF(C3093="","",IF(COUNTIF(Campaigns!$A$7:$A$300,C3093)&gt;0,"✓",IF(N(K3093)=0,"– no spend","⚠ add to Campaigns tab")))</f>
        <v/>
      </c>
      <c r="V3093" s="83" t="str">
        <f aca="false">IF(K3093="","",K3093*IF(Settings!$B$22=Settings!$C$6,1,IF(Settings!$B$22="USD",1/INDEX(Settings!$B$29:$B$40,MONTH(A3093)),INDEX(Settings!$B$29:$B$40,MONTH(A3093)))))</f>
        <v/>
      </c>
    </row>
    <row r="3094" customFormat="false" ht="15" hidden="false" customHeight="false" outlineLevel="0" collapsed="false">
      <c r="U3094" s="0" t="str">
        <f aca="false">IF(C3094="","",IF(COUNTIF(Campaigns!$A$7:$A$300,C3094)&gt;0,"✓",IF(N(K3094)=0,"– no spend","⚠ add to Campaigns tab")))</f>
        <v/>
      </c>
      <c r="V3094" s="83" t="str">
        <f aca="false">IF(K3094="","",K3094*IF(Settings!$B$22=Settings!$C$6,1,IF(Settings!$B$22="USD",1/INDEX(Settings!$B$29:$B$40,MONTH(A3094)),INDEX(Settings!$B$29:$B$40,MONTH(A3094)))))</f>
        <v/>
      </c>
    </row>
    <row r="3095" customFormat="false" ht="15" hidden="false" customHeight="false" outlineLevel="0" collapsed="false">
      <c r="U3095" s="0" t="str">
        <f aca="false">IF(C3095="","",IF(COUNTIF(Campaigns!$A$7:$A$300,C3095)&gt;0,"✓",IF(N(K3095)=0,"– no spend","⚠ add to Campaigns tab")))</f>
        <v/>
      </c>
      <c r="V3095" s="83" t="str">
        <f aca="false">IF(K3095="","",K3095*IF(Settings!$B$22=Settings!$C$6,1,IF(Settings!$B$22="USD",1/INDEX(Settings!$B$29:$B$40,MONTH(A3095)),INDEX(Settings!$B$29:$B$40,MONTH(A3095)))))</f>
        <v/>
      </c>
    </row>
    <row r="3096" customFormat="false" ht="15" hidden="false" customHeight="false" outlineLevel="0" collapsed="false">
      <c r="U3096" s="0" t="str">
        <f aca="false">IF(C3096="","",IF(COUNTIF(Campaigns!$A$7:$A$300,C3096)&gt;0,"✓",IF(N(K3096)=0,"– no spend","⚠ add to Campaigns tab")))</f>
        <v/>
      </c>
      <c r="V3096" s="83" t="str">
        <f aca="false">IF(K3096="","",K3096*IF(Settings!$B$22=Settings!$C$6,1,IF(Settings!$B$22="USD",1/INDEX(Settings!$B$29:$B$40,MONTH(A3096)),INDEX(Settings!$B$29:$B$40,MONTH(A3096)))))</f>
        <v/>
      </c>
    </row>
    <row r="3097" customFormat="false" ht="15" hidden="false" customHeight="false" outlineLevel="0" collapsed="false">
      <c r="U3097" s="0" t="str">
        <f aca="false">IF(C3097="","",IF(COUNTIF(Campaigns!$A$7:$A$300,C3097)&gt;0,"✓",IF(N(K3097)=0,"– no spend","⚠ add to Campaigns tab")))</f>
        <v/>
      </c>
      <c r="V3097" s="83" t="str">
        <f aca="false">IF(K3097="","",K3097*IF(Settings!$B$22=Settings!$C$6,1,IF(Settings!$B$22="USD",1/INDEX(Settings!$B$29:$B$40,MONTH(A3097)),INDEX(Settings!$B$29:$B$40,MONTH(A3097)))))</f>
        <v/>
      </c>
    </row>
    <row r="3098" customFormat="false" ht="15" hidden="false" customHeight="false" outlineLevel="0" collapsed="false">
      <c r="U3098" s="0" t="str">
        <f aca="false">IF(C3098="","",IF(COUNTIF(Campaigns!$A$7:$A$300,C3098)&gt;0,"✓",IF(N(K3098)=0,"– no spend","⚠ add to Campaigns tab")))</f>
        <v/>
      </c>
      <c r="V3098" s="83" t="str">
        <f aca="false">IF(K3098="","",K3098*IF(Settings!$B$22=Settings!$C$6,1,IF(Settings!$B$22="USD",1/INDEX(Settings!$B$29:$B$40,MONTH(A3098)),INDEX(Settings!$B$29:$B$40,MONTH(A3098)))))</f>
        <v/>
      </c>
    </row>
    <row r="3099" customFormat="false" ht="15" hidden="false" customHeight="false" outlineLevel="0" collapsed="false">
      <c r="U3099" s="0" t="str">
        <f aca="false">IF(C3099="","",IF(COUNTIF(Campaigns!$A$7:$A$300,C3099)&gt;0,"✓",IF(N(K3099)=0,"– no spend","⚠ add to Campaigns tab")))</f>
        <v/>
      </c>
      <c r="V3099" s="83" t="str">
        <f aca="false">IF(K3099="","",K3099*IF(Settings!$B$22=Settings!$C$6,1,IF(Settings!$B$22="USD",1/INDEX(Settings!$B$29:$B$40,MONTH(A3099)),INDEX(Settings!$B$29:$B$40,MONTH(A3099)))))</f>
        <v/>
      </c>
    </row>
    <row r="3100" customFormat="false" ht="15" hidden="false" customHeight="false" outlineLevel="0" collapsed="false">
      <c r="U3100" s="0" t="str">
        <f aca="false">IF(C3100="","",IF(COUNTIF(Campaigns!$A$7:$A$300,C3100)&gt;0,"✓",IF(N(K3100)=0,"– no spend","⚠ add to Campaigns tab")))</f>
        <v/>
      </c>
      <c r="V3100" s="83" t="str">
        <f aca="false">IF(K3100="","",K3100*IF(Settings!$B$22=Settings!$C$6,1,IF(Settings!$B$22="USD",1/INDEX(Settings!$B$29:$B$40,MONTH(A3100)),INDEX(Settings!$B$29:$B$40,MONTH(A3100)))))</f>
        <v/>
      </c>
    </row>
    <row r="3101" customFormat="false" ht="15" hidden="false" customHeight="false" outlineLevel="0" collapsed="false">
      <c r="U3101" s="0" t="str">
        <f aca="false">IF(C3101="","",IF(COUNTIF(Campaigns!$A$7:$A$300,C3101)&gt;0,"✓",IF(N(K3101)=0,"– no spend","⚠ add to Campaigns tab")))</f>
        <v/>
      </c>
      <c r="V3101" s="83" t="str">
        <f aca="false">IF(K3101="","",K3101*IF(Settings!$B$22=Settings!$C$6,1,IF(Settings!$B$22="USD",1/INDEX(Settings!$B$29:$B$40,MONTH(A3101)),INDEX(Settings!$B$29:$B$40,MONTH(A3101)))))</f>
        <v/>
      </c>
    </row>
    <row r="3102" customFormat="false" ht="15" hidden="false" customHeight="false" outlineLevel="0" collapsed="false">
      <c r="U3102" s="0" t="str">
        <f aca="false">IF(C3102="","",IF(COUNTIF(Campaigns!$A$7:$A$300,C3102)&gt;0,"✓",IF(N(K3102)=0,"– no spend","⚠ add to Campaigns tab")))</f>
        <v/>
      </c>
      <c r="V3102" s="83" t="str">
        <f aca="false">IF(K3102="","",K3102*IF(Settings!$B$22=Settings!$C$6,1,IF(Settings!$B$22="USD",1/INDEX(Settings!$B$29:$B$40,MONTH(A3102)),INDEX(Settings!$B$29:$B$40,MONTH(A3102)))))</f>
        <v/>
      </c>
    </row>
    <row r="3103" customFormat="false" ht="15" hidden="false" customHeight="false" outlineLevel="0" collapsed="false">
      <c r="U3103" s="0" t="str">
        <f aca="false">IF(C3103="","",IF(COUNTIF(Campaigns!$A$7:$A$300,C3103)&gt;0,"✓",IF(N(K3103)=0,"– no spend","⚠ add to Campaigns tab")))</f>
        <v/>
      </c>
      <c r="V3103" s="83" t="str">
        <f aca="false">IF(K3103="","",K3103*IF(Settings!$B$22=Settings!$C$6,1,IF(Settings!$B$22="USD",1/INDEX(Settings!$B$29:$B$40,MONTH(A3103)),INDEX(Settings!$B$29:$B$40,MONTH(A3103)))))</f>
        <v/>
      </c>
    </row>
    <row r="3104" customFormat="false" ht="15" hidden="false" customHeight="false" outlineLevel="0" collapsed="false">
      <c r="U3104" s="0" t="str">
        <f aca="false">IF(C3104="","",IF(COUNTIF(Campaigns!$A$7:$A$300,C3104)&gt;0,"✓",IF(N(K3104)=0,"– no spend","⚠ add to Campaigns tab")))</f>
        <v/>
      </c>
      <c r="V3104" s="83" t="str">
        <f aca="false">IF(K3104="","",K3104*IF(Settings!$B$22=Settings!$C$6,1,IF(Settings!$B$22="USD",1/INDEX(Settings!$B$29:$B$40,MONTH(A3104)),INDEX(Settings!$B$29:$B$40,MONTH(A3104)))))</f>
        <v/>
      </c>
    </row>
    <row r="3105" customFormat="false" ht="15" hidden="false" customHeight="false" outlineLevel="0" collapsed="false">
      <c r="U3105" s="0" t="str">
        <f aca="false">IF(C3105="","",IF(COUNTIF(Campaigns!$A$7:$A$300,C3105)&gt;0,"✓",IF(N(K3105)=0,"– no spend","⚠ add to Campaigns tab")))</f>
        <v/>
      </c>
      <c r="V3105" s="83" t="str">
        <f aca="false">IF(K3105="","",K3105*IF(Settings!$B$22=Settings!$C$6,1,IF(Settings!$B$22="USD",1/INDEX(Settings!$B$29:$B$40,MONTH(A3105)),INDEX(Settings!$B$29:$B$40,MONTH(A3105)))))</f>
        <v/>
      </c>
    </row>
    <row r="3106" customFormat="false" ht="15" hidden="false" customHeight="false" outlineLevel="0" collapsed="false">
      <c r="U3106" s="0" t="str">
        <f aca="false">IF(C3106="","",IF(COUNTIF(Campaigns!$A$7:$A$300,C3106)&gt;0,"✓",IF(N(K3106)=0,"– no spend","⚠ add to Campaigns tab")))</f>
        <v/>
      </c>
      <c r="V3106" s="83" t="str">
        <f aca="false">IF(K3106="","",K3106*IF(Settings!$B$22=Settings!$C$6,1,IF(Settings!$B$22="USD",1/INDEX(Settings!$B$29:$B$40,MONTH(A3106)),INDEX(Settings!$B$29:$B$40,MONTH(A3106)))))</f>
        <v/>
      </c>
    </row>
    <row r="3107" customFormat="false" ht="15" hidden="false" customHeight="false" outlineLevel="0" collapsed="false">
      <c r="U3107" s="0" t="str">
        <f aca="false">IF(C3107="","",IF(COUNTIF(Campaigns!$A$7:$A$300,C3107)&gt;0,"✓",IF(N(K3107)=0,"– no spend","⚠ add to Campaigns tab")))</f>
        <v/>
      </c>
      <c r="V3107" s="83" t="str">
        <f aca="false">IF(K3107="","",K3107*IF(Settings!$B$22=Settings!$C$6,1,IF(Settings!$B$22="USD",1/INDEX(Settings!$B$29:$B$40,MONTH(A3107)),INDEX(Settings!$B$29:$B$40,MONTH(A3107)))))</f>
        <v/>
      </c>
    </row>
    <row r="3108" customFormat="false" ht="15" hidden="false" customHeight="false" outlineLevel="0" collapsed="false">
      <c r="U3108" s="0" t="str">
        <f aca="false">IF(C3108="","",IF(COUNTIF(Campaigns!$A$7:$A$300,C3108)&gt;0,"✓",IF(N(K3108)=0,"– no spend","⚠ add to Campaigns tab")))</f>
        <v/>
      </c>
      <c r="V3108" s="83" t="str">
        <f aca="false">IF(K3108="","",K3108*IF(Settings!$B$22=Settings!$C$6,1,IF(Settings!$B$22="USD",1/INDEX(Settings!$B$29:$B$40,MONTH(A3108)),INDEX(Settings!$B$29:$B$40,MONTH(A3108)))))</f>
        <v/>
      </c>
    </row>
    <row r="3109" customFormat="false" ht="15" hidden="false" customHeight="false" outlineLevel="0" collapsed="false">
      <c r="U3109" s="0" t="str">
        <f aca="false">IF(C3109="","",IF(COUNTIF(Campaigns!$A$7:$A$300,C3109)&gt;0,"✓",IF(N(K3109)=0,"– no spend","⚠ add to Campaigns tab")))</f>
        <v/>
      </c>
      <c r="V3109" s="83" t="str">
        <f aca="false">IF(K3109="","",K3109*IF(Settings!$B$22=Settings!$C$6,1,IF(Settings!$B$22="USD",1/INDEX(Settings!$B$29:$B$40,MONTH(A3109)),INDEX(Settings!$B$29:$B$40,MONTH(A3109)))))</f>
        <v/>
      </c>
    </row>
    <row r="3110" customFormat="false" ht="15" hidden="false" customHeight="false" outlineLevel="0" collapsed="false">
      <c r="U3110" s="0" t="str">
        <f aca="false">IF(C3110="","",IF(COUNTIF(Campaigns!$A$7:$A$300,C3110)&gt;0,"✓",IF(N(K3110)=0,"– no spend","⚠ add to Campaigns tab")))</f>
        <v/>
      </c>
      <c r="V3110" s="83" t="str">
        <f aca="false">IF(K3110="","",K3110*IF(Settings!$B$22=Settings!$C$6,1,IF(Settings!$B$22="USD",1/INDEX(Settings!$B$29:$B$40,MONTH(A3110)),INDEX(Settings!$B$29:$B$40,MONTH(A3110)))))</f>
        <v/>
      </c>
    </row>
    <row r="3111" customFormat="false" ht="15" hidden="false" customHeight="false" outlineLevel="0" collapsed="false">
      <c r="U3111" s="0" t="str">
        <f aca="false">IF(C3111="","",IF(COUNTIF(Campaigns!$A$7:$A$300,C3111)&gt;0,"✓",IF(N(K3111)=0,"– no spend","⚠ add to Campaigns tab")))</f>
        <v/>
      </c>
      <c r="V3111" s="83" t="str">
        <f aca="false">IF(K3111="","",K3111*IF(Settings!$B$22=Settings!$C$6,1,IF(Settings!$B$22="USD",1/INDEX(Settings!$B$29:$B$40,MONTH(A3111)),INDEX(Settings!$B$29:$B$40,MONTH(A3111)))))</f>
        <v/>
      </c>
    </row>
    <row r="3112" customFormat="false" ht="15" hidden="false" customHeight="false" outlineLevel="0" collapsed="false">
      <c r="U3112" s="0" t="str">
        <f aca="false">IF(C3112="","",IF(COUNTIF(Campaigns!$A$7:$A$300,C3112)&gt;0,"✓",IF(N(K3112)=0,"– no spend","⚠ add to Campaigns tab")))</f>
        <v/>
      </c>
      <c r="V3112" s="83" t="str">
        <f aca="false">IF(K3112="","",K3112*IF(Settings!$B$22=Settings!$C$6,1,IF(Settings!$B$22="USD",1/INDEX(Settings!$B$29:$B$40,MONTH(A3112)),INDEX(Settings!$B$29:$B$40,MONTH(A3112)))))</f>
        <v/>
      </c>
    </row>
    <row r="3113" customFormat="false" ht="15" hidden="false" customHeight="false" outlineLevel="0" collapsed="false">
      <c r="U3113" s="0" t="str">
        <f aca="false">IF(C3113="","",IF(COUNTIF(Campaigns!$A$7:$A$300,C3113)&gt;0,"✓",IF(N(K3113)=0,"– no spend","⚠ add to Campaigns tab")))</f>
        <v/>
      </c>
      <c r="V3113" s="83" t="str">
        <f aca="false">IF(K3113="","",K3113*IF(Settings!$B$22=Settings!$C$6,1,IF(Settings!$B$22="USD",1/INDEX(Settings!$B$29:$B$40,MONTH(A3113)),INDEX(Settings!$B$29:$B$40,MONTH(A3113)))))</f>
        <v/>
      </c>
    </row>
    <row r="3114" customFormat="false" ht="15" hidden="false" customHeight="false" outlineLevel="0" collapsed="false">
      <c r="U3114" s="0" t="str">
        <f aca="false">IF(C3114="","",IF(COUNTIF(Campaigns!$A$7:$A$300,C3114)&gt;0,"✓",IF(N(K3114)=0,"– no spend","⚠ add to Campaigns tab")))</f>
        <v/>
      </c>
      <c r="V3114" s="83" t="str">
        <f aca="false">IF(K3114="","",K3114*IF(Settings!$B$22=Settings!$C$6,1,IF(Settings!$B$22="USD",1/INDEX(Settings!$B$29:$B$40,MONTH(A3114)),INDEX(Settings!$B$29:$B$40,MONTH(A3114)))))</f>
        <v/>
      </c>
    </row>
    <row r="3115" customFormat="false" ht="15" hidden="false" customHeight="false" outlineLevel="0" collapsed="false">
      <c r="U3115" s="0" t="str">
        <f aca="false">IF(C3115="","",IF(COUNTIF(Campaigns!$A$7:$A$300,C3115)&gt;0,"✓",IF(N(K3115)=0,"– no spend","⚠ add to Campaigns tab")))</f>
        <v/>
      </c>
      <c r="V3115" s="83" t="str">
        <f aca="false">IF(K3115="","",K3115*IF(Settings!$B$22=Settings!$C$6,1,IF(Settings!$B$22="USD",1/INDEX(Settings!$B$29:$B$40,MONTH(A3115)),INDEX(Settings!$B$29:$B$40,MONTH(A3115)))))</f>
        <v/>
      </c>
    </row>
    <row r="3116" customFormat="false" ht="15" hidden="false" customHeight="false" outlineLevel="0" collapsed="false">
      <c r="U3116" s="0" t="str">
        <f aca="false">IF(C3116="","",IF(COUNTIF(Campaigns!$A$7:$A$300,C3116)&gt;0,"✓",IF(N(K3116)=0,"– no spend","⚠ add to Campaigns tab")))</f>
        <v/>
      </c>
      <c r="V3116" s="83" t="str">
        <f aca="false">IF(K3116="","",K3116*IF(Settings!$B$22=Settings!$C$6,1,IF(Settings!$B$22="USD",1/INDEX(Settings!$B$29:$B$40,MONTH(A3116)),INDEX(Settings!$B$29:$B$40,MONTH(A3116)))))</f>
        <v/>
      </c>
    </row>
    <row r="3117" customFormat="false" ht="15" hidden="false" customHeight="false" outlineLevel="0" collapsed="false">
      <c r="U3117" s="0" t="str">
        <f aca="false">IF(C3117="","",IF(COUNTIF(Campaigns!$A$7:$A$300,C3117)&gt;0,"✓",IF(N(K3117)=0,"– no spend","⚠ add to Campaigns tab")))</f>
        <v/>
      </c>
      <c r="V3117" s="83" t="str">
        <f aca="false">IF(K3117="","",K3117*IF(Settings!$B$22=Settings!$C$6,1,IF(Settings!$B$22="USD",1/INDEX(Settings!$B$29:$B$40,MONTH(A3117)),INDEX(Settings!$B$29:$B$40,MONTH(A3117)))))</f>
        <v/>
      </c>
    </row>
    <row r="3118" customFormat="false" ht="15" hidden="false" customHeight="false" outlineLevel="0" collapsed="false">
      <c r="U3118" s="0" t="str">
        <f aca="false">IF(C3118="","",IF(COUNTIF(Campaigns!$A$7:$A$300,C3118)&gt;0,"✓",IF(N(K3118)=0,"– no spend","⚠ add to Campaigns tab")))</f>
        <v/>
      </c>
      <c r="V3118" s="83" t="str">
        <f aca="false">IF(K3118="","",K3118*IF(Settings!$B$22=Settings!$C$6,1,IF(Settings!$B$22="USD",1/INDEX(Settings!$B$29:$B$40,MONTH(A3118)),INDEX(Settings!$B$29:$B$40,MONTH(A3118)))))</f>
        <v/>
      </c>
    </row>
    <row r="3119" customFormat="false" ht="15" hidden="false" customHeight="false" outlineLevel="0" collapsed="false">
      <c r="U3119" s="0" t="str">
        <f aca="false">IF(C3119="","",IF(COUNTIF(Campaigns!$A$7:$A$300,C3119)&gt;0,"✓",IF(N(K3119)=0,"– no spend","⚠ add to Campaigns tab")))</f>
        <v/>
      </c>
      <c r="V3119" s="83" t="str">
        <f aca="false">IF(K3119="","",K3119*IF(Settings!$B$22=Settings!$C$6,1,IF(Settings!$B$22="USD",1/INDEX(Settings!$B$29:$B$40,MONTH(A3119)),INDEX(Settings!$B$29:$B$40,MONTH(A3119)))))</f>
        <v/>
      </c>
    </row>
    <row r="3120" customFormat="false" ht="15" hidden="false" customHeight="false" outlineLevel="0" collapsed="false">
      <c r="U3120" s="0" t="str">
        <f aca="false">IF(C3120="","",IF(COUNTIF(Campaigns!$A$7:$A$300,C3120)&gt;0,"✓",IF(N(K3120)=0,"– no spend","⚠ add to Campaigns tab")))</f>
        <v/>
      </c>
      <c r="V3120" s="83" t="str">
        <f aca="false">IF(K3120="","",K3120*IF(Settings!$B$22=Settings!$C$6,1,IF(Settings!$B$22="USD",1/INDEX(Settings!$B$29:$B$40,MONTH(A3120)),INDEX(Settings!$B$29:$B$40,MONTH(A3120)))))</f>
        <v/>
      </c>
    </row>
    <row r="3121" customFormat="false" ht="15" hidden="false" customHeight="false" outlineLevel="0" collapsed="false">
      <c r="U3121" s="0" t="str">
        <f aca="false">IF(C3121="","",IF(COUNTIF(Campaigns!$A$7:$A$300,C3121)&gt;0,"✓",IF(N(K3121)=0,"– no spend","⚠ add to Campaigns tab")))</f>
        <v/>
      </c>
      <c r="V3121" s="83" t="str">
        <f aca="false">IF(K3121="","",K3121*IF(Settings!$B$22=Settings!$C$6,1,IF(Settings!$B$22="USD",1/INDEX(Settings!$B$29:$B$40,MONTH(A3121)),INDEX(Settings!$B$29:$B$40,MONTH(A3121)))))</f>
        <v/>
      </c>
    </row>
    <row r="3122" customFormat="false" ht="15" hidden="false" customHeight="false" outlineLevel="0" collapsed="false">
      <c r="U3122" s="0" t="str">
        <f aca="false">IF(C3122="","",IF(COUNTIF(Campaigns!$A$7:$A$300,C3122)&gt;0,"✓",IF(N(K3122)=0,"– no spend","⚠ add to Campaigns tab")))</f>
        <v/>
      </c>
      <c r="V3122" s="83" t="str">
        <f aca="false">IF(K3122="","",K3122*IF(Settings!$B$22=Settings!$C$6,1,IF(Settings!$B$22="USD",1/INDEX(Settings!$B$29:$B$40,MONTH(A3122)),INDEX(Settings!$B$29:$B$40,MONTH(A3122)))))</f>
        <v/>
      </c>
    </row>
    <row r="3123" customFormat="false" ht="15" hidden="false" customHeight="false" outlineLevel="0" collapsed="false">
      <c r="U3123" s="0" t="str">
        <f aca="false">IF(C3123="","",IF(COUNTIF(Campaigns!$A$7:$A$300,C3123)&gt;0,"✓",IF(N(K3123)=0,"– no spend","⚠ add to Campaigns tab")))</f>
        <v/>
      </c>
      <c r="V3123" s="83" t="str">
        <f aca="false">IF(K3123="","",K3123*IF(Settings!$B$22=Settings!$C$6,1,IF(Settings!$B$22="USD",1/INDEX(Settings!$B$29:$B$40,MONTH(A3123)),INDEX(Settings!$B$29:$B$40,MONTH(A3123)))))</f>
        <v/>
      </c>
    </row>
    <row r="3124" customFormat="false" ht="15" hidden="false" customHeight="false" outlineLevel="0" collapsed="false">
      <c r="U3124" s="0" t="str">
        <f aca="false">IF(C3124="","",IF(COUNTIF(Campaigns!$A$7:$A$300,C3124)&gt;0,"✓",IF(N(K3124)=0,"– no spend","⚠ add to Campaigns tab")))</f>
        <v/>
      </c>
      <c r="V3124" s="83" t="str">
        <f aca="false">IF(K3124="","",K3124*IF(Settings!$B$22=Settings!$C$6,1,IF(Settings!$B$22="USD",1/INDEX(Settings!$B$29:$B$40,MONTH(A3124)),INDEX(Settings!$B$29:$B$40,MONTH(A3124)))))</f>
        <v/>
      </c>
    </row>
    <row r="3125" customFormat="false" ht="15" hidden="false" customHeight="false" outlineLevel="0" collapsed="false">
      <c r="U3125" s="0" t="str">
        <f aca="false">IF(C3125="","",IF(COUNTIF(Campaigns!$A$7:$A$300,C3125)&gt;0,"✓",IF(N(K3125)=0,"– no spend","⚠ add to Campaigns tab")))</f>
        <v/>
      </c>
      <c r="V3125" s="83" t="str">
        <f aca="false">IF(K3125="","",K3125*IF(Settings!$B$22=Settings!$C$6,1,IF(Settings!$B$22="USD",1/INDEX(Settings!$B$29:$B$40,MONTH(A3125)),INDEX(Settings!$B$29:$B$40,MONTH(A3125)))))</f>
        <v/>
      </c>
    </row>
    <row r="3126" customFormat="false" ht="15" hidden="false" customHeight="false" outlineLevel="0" collapsed="false">
      <c r="U3126" s="0" t="str">
        <f aca="false">IF(C3126="","",IF(COUNTIF(Campaigns!$A$7:$A$300,C3126)&gt;0,"✓",IF(N(K3126)=0,"– no spend","⚠ add to Campaigns tab")))</f>
        <v/>
      </c>
      <c r="V3126" s="83" t="str">
        <f aca="false">IF(K3126="","",K3126*IF(Settings!$B$22=Settings!$C$6,1,IF(Settings!$B$22="USD",1/INDEX(Settings!$B$29:$B$40,MONTH(A3126)),INDEX(Settings!$B$29:$B$40,MONTH(A3126)))))</f>
        <v/>
      </c>
    </row>
    <row r="3127" customFormat="false" ht="15" hidden="false" customHeight="false" outlineLevel="0" collapsed="false">
      <c r="U3127" s="0" t="str">
        <f aca="false">IF(C3127="","",IF(COUNTIF(Campaigns!$A$7:$A$300,C3127)&gt;0,"✓",IF(N(K3127)=0,"– no spend","⚠ add to Campaigns tab")))</f>
        <v/>
      </c>
      <c r="V3127" s="83" t="str">
        <f aca="false">IF(K3127="","",K3127*IF(Settings!$B$22=Settings!$C$6,1,IF(Settings!$B$22="USD",1/INDEX(Settings!$B$29:$B$40,MONTH(A3127)),INDEX(Settings!$B$29:$B$40,MONTH(A3127)))))</f>
        <v/>
      </c>
    </row>
    <row r="3128" customFormat="false" ht="15" hidden="false" customHeight="false" outlineLevel="0" collapsed="false">
      <c r="U3128" s="0" t="str">
        <f aca="false">IF(C3128="","",IF(COUNTIF(Campaigns!$A$7:$A$300,C3128)&gt;0,"✓",IF(N(K3128)=0,"– no spend","⚠ add to Campaigns tab")))</f>
        <v/>
      </c>
      <c r="V3128" s="83" t="str">
        <f aca="false">IF(K3128="","",K3128*IF(Settings!$B$22=Settings!$C$6,1,IF(Settings!$B$22="USD",1/INDEX(Settings!$B$29:$B$40,MONTH(A3128)),INDEX(Settings!$B$29:$B$40,MONTH(A3128)))))</f>
        <v/>
      </c>
    </row>
    <row r="3129" customFormat="false" ht="15" hidden="false" customHeight="false" outlineLevel="0" collapsed="false">
      <c r="U3129" s="0" t="str">
        <f aca="false">IF(C3129="","",IF(COUNTIF(Campaigns!$A$7:$A$300,C3129)&gt;0,"✓",IF(N(K3129)=0,"– no spend","⚠ add to Campaigns tab")))</f>
        <v/>
      </c>
      <c r="V3129" s="83" t="str">
        <f aca="false">IF(K3129="","",K3129*IF(Settings!$B$22=Settings!$C$6,1,IF(Settings!$B$22="USD",1/INDEX(Settings!$B$29:$B$40,MONTH(A3129)),INDEX(Settings!$B$29:$B$40,MONTH(A3129)))))</f>
        <v/>
      </c>
    </row>
    <row r="3130" customFormat="false" ht="15" hidden="false" customHeight="false" outlineLevel="0" collapsed="false">
      <c r="U3130" s="0" t="str">
        <f aca="false">IF(C3130="","",IF(COUNTIF(Campaigns!$A$7:$A$300,C3130)&gt;0,"✓",IF(N(K3130)=0,"– no spend","⚠ add to Campaigns tab")))</f>
        <v/>
      </c>
      <c r="V3130" s="83" t="str">
        <f aca="false">IF(K3130="","",K3130*IF(Settings!$B$22=Settings!$C$6,1,IF(Settings!$B$22="USD",1/INDEX(Settings!$B$29:$B$40,MONTH(A3130)),INDEX(Settings!$B$29:$B$40,MONTH(A3130)))))</f>
        <v/>
      </c>
    </row>
    <row r="3131" customFormat="false" ht="15" hidden="false" customHeight="false" outlineLevel="0" collapsed="false">
      <c r="U3131" s="0" t="str">
        <f aca="false">IF(C3131="","",IF(COUNTIF(Campaigns!$A$7:$A$300,C3131)&gt;0,"✓",IF(N(K3131)=0,"– no spend","⚠ add to Campaigns tab")))</f>
        <v/>
      </c>
      <c r="V3131" s="83" t="str">
        <f aca="false">IF(K3131="","",K3131*IF(Settings!$B$22=Settings!$C$6,1,IF(Settings!$B$22="USD",1/INDEX(Settings!$B$29:$B$40,MONTH(A3131)),INDEX(Settings!$B$29:$B$40,MONTH(A3131)))))</f>
        <v/>
      </c>
    </row>
    <row r="3132" customFormat="false" ht="15" hidden="false" customHeight="false" outlineLevel="0" collapsed="false">
      <c r="U3132" s="0" t="str">
        <f aca="false">IF(C3132="","",IF(COUNTIF(Campaigns!$A$7:$A$300,C3132)&gt;0,"✓",IF(N(K3132)=0,"– no spend","⚠ add to Campaigns tab")))</f>
        <v/>
      </c>
      <c r="V3132" s="83" t="str">
        <f aca="false">IF(K3132="","",K3132*IF(Settings!$B$22=Settings!$C$6,1,IF(Settings!$B$22="USD",1/INDEX(Settings!$B$29:$B$40,MONTH(A3132)),INDEX(Settings!$B$29:$B$40,MONTH(A3132)))))</f>
        <v/>
      </c>
    </row>
    <row r="3133" customFormat="false" ht="15" hidden="false" customHeight="false" outlineLevel="0" collapsed="false">
      <c r="U3133" s="0" t="str">
        <f aca="false">IF(C3133="","",IF(COUNTIF(Campaigns!$A$7:$A$300,C3133)&gt;0,"✓",IF(N(K3133)=0,"– no spend","⚠ add to Campaigns tab")))</f>
        <v/>
      </c>
      <c r="V3133" s="83" t="str">
        <f aca="false">IF(K3133="","",K3133*IF(Settings!$B$22=Settings!$C$6,1,IF(Settings!$B$22="USD",1/INDEX(Settings!$B$29:$B$40,MONTH(A3133)),INDEX(Settings!$B$29:$B$40,MONTH(A3133)))))</f>
        <v/>
      </c>
    </row>
    <row r="3134" customFormat="false" ht="15" hidden="false" customHeight="false" outlineLevel="0" collapsed="false">
      <c r="U3134" s="0" t="str">
        <f aca="false">IF(C3134="","",IF(COUNTIF(Campaigns!$A$7:$A$300,C3134)&gt;0,"✓",IF(N(K3134)=0,"– no spend","⚠ add to Campaigns tab")))</f>
        <v/>
      </c>
      <c r="V3134" s="83" t="str">
        <f aca="false">IF(K3134="","",K3134*IF(Settings!$B$22=Settings!$C$6,1,IF(Settings!$B$22="USD",1/INDEX(Settings!$B$29:$B$40,MONTH(A3134)),INDEX(Settings!$B$29:$B$40,MONTH(A3134)))))</f>
        <v/>
      </c>
    </row>
    <row r="3135" customFormat="false" ht="15" hidden="false" customHeight="false" outlineLevel="0" collapsed="false">
      <c r="U3135" s="0" t="str">
        <f aca="false">IF(C3135="","",IF(COUNTIF(Campaigns!$A$7:$A$300,C3135)&gt;0,"✓",IF(N(K3135)=0,"– no spend","⚠ add to Campaigns tab")))</f>
        <v/>
      </c>
      <c r="V3135" s="83" t="str">
        <f aca="false">IF(K3135="","",K3135*IF(Settings!$B$22=Settings!$C$6,1,IF(Settings!$B$22="USD",1/INDEX(Settings!$B$29:$B$40,MONTH(A3135)),INDEX(Settings!$B$29:$B$40,MONTH(A3135)))))</f>
        <v/>
      </c>
    </row>
    <row r="3136" customFormat="false" ht="15" hidden="false" customHeight="false" outlineLevel="0" collapsed="false">
      <c r="U3136" s="0" t="str">
        <f aca="false">IF(C3136="","",IF(COUNTIF(Campaigns!$A$7:$A$300,C3136)&gt;0,"✓",IF(N(K3136)=0,"– no spend","⚠ add to Campaigns tab")))</f>
        <v/>
      </c>
      <c r="V3136" s="83" t="str">
        <f aca="false">IF(K3136="","",K3136*IF(Settings!$B$22=Settings!$C$6,1,IF(Settings!$B$22="USD",1/INDEX(Settings!$B$29:$B$40,MONTH(A3136)),INDEX(Settings!$B$29:$B$40,MONTH(A3136)))))</f>
        <v/>
      </c>
    </row>
    <row r="3137" customFormat="false" ht="15" hidden="false" customHeight="false" outlineLevel="0" collapsed="false">
      <c r="U3137" s="0" t="str">
        <f aca="false">IF(C3137="","",IF(COUNTIF(Campaigns!$A$7:$A$300,C3137)&gt;0,"✓",IF(N(K3137)=0,"– no spend","⚠ add to Campaigns tab")))</f>
        <v/>
      </c>
      <c r="V3137" s="83" t="str">
        <f aca="false">IF(K3137="","",K3137*IF(Settings!$B$22=Settings!$C$6,1,IF(Settings!$B$22="USD",1/INDEX(Settings!$B$29:$B$40,MONTH(A3137)),INDEX(Settings!$B$29:$B$40,MONTH(A3137)))))</f>
        <v/>
      </c>
    </row>
    <row r="3138" customFormat="false" ht="15" hidden="false" customHeight="false" outlineLevel="0" collapsed="false">
      <c r="U3138" s="0" t="str">
        <f aca="false">IF(C3138="","",IF(COUNTIF(Campaigns!$A$7:$A$300,C3138)&gt;0,"✓",IF(N(K3138)=0,"– no spend","⚠ add to Campaigns tab")))</f>
        <v/>
      </c>
      <c r="V3138" s="83" t="str">
        <f aca="false">IF(K3138="","",K3138*IF(Settings!$B$22=Settings!$C$6,1,IF(Settings!$B$22="USD",1/INDEX(Settings!$B$29:$B$40,MONTH(A3138)),INDEX(Settings!$B$29:$B$40,MONTH(A3138)))))</f>
        <v/>
      </c>
    </row>
    <row r="3139" customFormat="false" ht="15" hidden="false" customHeight="false" outlineLevel="0" collapsed="false">
      <c r="U3139" s="0" t="str">
        <f aca="false">IF(C3139="","",IF(COUNTIF(Campaigns!$A$7:$A$300,C3139)&gt;0,"✓",IF(N(K3139)=0,"– no spend","⚠ add to Campaigns tab")))</f>
        <v/>
      </c>
      <c r="V3139" s="83" t="str">
        <f aca="false">IF(K3139="","",K3139*IF(Settings!$B$22=Settings!$C$6,1,IF(Settings!$B$22="USD",1/INDEX(Settings!$B$29:$B$40,MONTH(A3139)),INDEX(Settings!$B$29:$B$40,MONTH(A3139)))))</f>
        <v/>
      </c>
    </row>
    <row r="3140" customFormat="false" ht="15" hidden="false" customHeight="false" outlineLevel="0" collapsed="false">
      <c r="U3140" s="0" t="str">
        <f aca="false">IF(C3140="","",IF(COUNTIF(Campaigns!$A$7:$A$300,C3140)&gt;0,"✓",IF(N(K3140)=0,"– no spend","⚠ add to Campaigns tab")))</f>
        <v/>
      </c>
      <c r="V3140" s="83" t="str">
        <f aca="false">IF(K3140="","",K3140*IF(Settings!$B$22=Settings!$C$6,1,IF(Settings!$B$22="USD",1/INDEX(Settings!$B$29:$B$40,MONTH(A3140)),INDEX(Settings!$B$29:$B$40,MONTH(A3140)))))</f>
        <v/>
      </c>
    </row>
    <row r="3141" customFormat="false" ht="15" hidden="false" customHeight="false" outlineLevel="0" collapsed="false">
      <c r="U3141" s="0" t="str">
        <f aca="false">IF(C3141="","",IF(COUNTIF(Campaigns!$A$7:$A$300,C3141)&gt;0,"✓",IF(N(K3141)=0,"– no spend","⚠ add to Campaigns tab")))</f>
        <v/>
      </c>
      <c r="V3141" s="83" t="str">
        <f aca="false">IF(K3141="","",K3141*IF(Settings!$B$22=Settings!$C$6,1,IF(Settings!$B$22="USD",1/INDEX(Settings!$B$29:$B$40,MONTH(A3141)),INDEX(Settings!$B$29:$B$40,MONTH(A3141)))))</f>
        <v/>
      </c>
    </row>
    <row r="3142" customFormat="false" ht="15" hidden="false" customHeight="false" outlineLevel="0" collapsed="false">
      <c r="U3142" s="0" t="str">
        <f aca="false">IF(C3142="","",IF(COUNTIF(Campaigns!$A$7:$A$300,C3142)&gt;0,"✓",IF(N(K3142)=0,"– no spend","⚠ add to Campaigns tab")))</f>
        <v/>
      </c>
      <c r="V3142" s="83" t="str">
        <f aca="false">IF(K3142="","",K3142*IF(Settings!$B$22=Settings!$C$6,1,IF(Settings!$B$22="USD",1/INDEX(Settings!$B$29:$B$40,MONTH(A3142)),INDEX(Settings!$B$29:$B$40,MONTH(A3142)))))</f>
        <v/>
      </c>
    </row>
    <row r="3143" customFormat="false" ht="15" hidden="false" customHeight="false" outlineLevel="0" collapsed="false">
      <c r="U3143" s="0" t="str">
        <f aca="false">IF(C3143="","",IF(COUNTIF(Campaigns!$A$7:$A$300,C3143)&gt;0,"✓",IF(N(K3143)=0,"– no spend","⚠ add to Campaigns tab")))</f>
        <v/>
      </c>
      <c r="V3143" s="83" t="str">
        <f aca="false">IF(K3143="","",K3143*IF(Settings!$B$22=Settings!$C$6,1,IF(Settings!$B$22="USD",1/INDEX(Settings!$B$29:$B$40,MONTH(A3143)),INDEX(Settings!$B$29:$B$40,MONTH(A3143)))))</f>
        <v/>
      </c>
    </row>
    <row r="3144" customFormat="false" ht="15" hidden="false" customHeight="false" outlineLevel="0" collapsed="false">
      <c r="U3144" s="0" t="str">
        <f aca="false">IF(C3144="","",IF(COUNTIF(Campaigns!$A$7:$A$300,C3144)&gt;0,"✓",IF(N(K3144)=0,"– no spend","⚠ add to Campaigns tab")))</f>
        <v/>
      </c>
      <c r="V3144" s="83" t="str">
        <f aca="false">IF(K3144="","",K3144*IF(Settings!$B$22=Settings!$C$6,1,IF(Settings!$B$22="USD",1/INDEX(Settings!$B$29:$B$40,MONTH(A3144)),INDEX(Settings!$B$29:$B$40,MONTH(A3144)))))</f>
        <v/>
      </c>
    </row>
    <row r="3145" customFormat="false" ht="15" hidden="false" customHeight="false" outlineLevel="0" collapsed="false">
      <c r="U3145" s="0" t="str">
        <f aca="false">IF(C3145="","",IF(COUNTIF(Campaigns!$A$7:$A$300,C3145)&gt;0,"✓",IF(N(K3145)=0,"– no spend","⚠ add to Campaigns tab")))</f>
        <v/>
      </c>
      <c r="V3145" s="83" t="str">
        <f aca="false">IF(K3145="","",K3145*IF(Settings!$B$22=Settings!$C$6,1,IF(Settings!$B$22="USD",1/INDEX(Settings!$B$29:$B$40,MONTH(A3145)),INDEX(Settings!$B$29:$B$40,MONTH(A3145)))))</f>
        <v/>
      </c>
    </row>
    <row r="3146" customFormat="false" ht="15" hidden="false" customHeight="false" outlineLevel="0" collapsed="false">
      <c r="U3146" s="0" t="str">
        <f aca="false">IF(C3146="","",IF(COUNTIF(Campaigns!$A$7:$A$300,C3146)&gt;0,"✓",IF(N(K3146)=0,"– no spend","⚠ add to Campaigns tab")))</f>
        <v/>
      </c>
      <c r="V3146" s="83" t="str">
        <f aca="false">IF(K3146="","",K3146*IF(Settings!$B$22=Settings!$C$6,1,IF(Settings!$B$22="USD",1/INDEX(Settings!$B$29:$B$40,MONTH(A3146)),INDEX(Settings!$B$29:$B$40,MONTH(A3146)))))</f>
        <v/>
      </c>
    </row>
    <row r="3147" customFormat="false" ht="15" hidden="false" customHeight="false" outlineLevel="0" collapsed="false">
      <c r="U3147" s="0" t="str">
        <f aca="false">IF(C3147="","",IF(COUNTIF(Campaigns!$A$7:$A$300,C3147)&gt;0,"✓",IF(N(K3147)=0,"– no spend","⚠ add to Campaigns tab")))</f>
        <v/>
      </c>
      <c r="V3147" s="83" t="str">
        <f aca="false">IF(K3147="","",K3147*IF(Settings!$B$22=Settings!$C$6,1,IF(Settings!$B$22="USD",1/INDEX(Settings!$B$29:$B$40,MONTH(A3147)),INDEX(Settings!$B$29:$B$40,MONTH(A3147)))))</f>
        <v/>
      </c>
    </row>
    <row r="3148" customFormat="false" ht="15" hidden="false" customHeight="false" outlineLevel="0" collapsed="false">
      <c r="U3148" s="0" t="str">
        <f aca="false">IF(C3148="","",IF(COUNTIF(Campaigns!$A$7:$A$300,C3148)&gt;0,"✓",IF(N(K3148)=0,"– no spend","⚠ add to Campaigns tab")))</f>
        <v/>
      </c>
      <c r="V3148" s="83" t="str">
        <f aca="false">IF(K3148="","",K3148*IF(Settings!$B$22=Settings!$C$6,1,IF(Settings!$B$22="USD",1/INDEX(Settings!$B$29:$B$40,MONTH(A3148)),INDEX(Settings!$B$29:$B$40,MONTH(A3148)))))</f>
        <v/>
      </c>
    </row>
    <row r="3149" customFormat="false" ht="15" hidden="false" customHeight="false" outlineLevel="0" collapsed="false">
      <c r="U3149" s="0" t="str">
        <f aca="false">IF(C3149="","",IF(COUNTIF(Campaigns!$A$7:$A$300,C3149)&gt;0,"✓",IF(N(K3149)=0,"– no spend","⚠ add to Campaigns tab")))</f>
        <v/>
      </c>
      <c r="V3149" s="83" t="str">
        <f aca="false">IF(K3149="","",K3149*IF(Settings!$B$22=Settings!$C$6,1,IF(Settings!$B$22="USD",1/INDEX(Settings!$B$29:$B$40,MONTH(A3149)),INDEX(Settings!$B$29:$B$40,MONTH(A3149)))))</f>
        <v/>
      </c>
    </row>
    <row r="3150" customFormat="false" ht="15" hidden="false" customHeight="false" outlineLevel="0" collapsed="false">
      <c r="U3150" s="0" t="str">
        <f aca="false">IF(C3150="","",IF(COUNTIF(Campaigns!$A$7:$A$300,C3150)&gt;0,"✓",IF(N(K3150)=0,"– no spend","⚠ add to Campaigns tab")))</f>
        <v/>
      </c>
      <c r="V3150" s="83" t="str">
        <f aca="false">IF(K3150="","",K3150*IF(Settings!$B$22=Settings!$C$6,1,IF(Settings!$B$22="USD",1/INDEX(Settings!$B$29:$B$40,MONTH(A3150)),INDEX(Settings!$B$29:$B$40,MONTH(A3150)))))</f>
        <v/>
      </c>
    </row>
    <row r="3151" customFormat="false" ht="15" hidden="false" customHeight="false" outlineLevel="0" collapsed="false">
      <c r="U3151" s="0" t="str">
        <f aca="false">IF(C3151="","",IF(COUNTIF(Campaigns!$A$7:$A$300,C3151)&gt;0,"✓",IF(N(K3151)=0,"– no spend","⚠ add to Campaigns tab")))</f>
        <v/>
      </c>
      <c r="V3151" s="83" t="str">
        <f aca="false">IF(K3151="","",K3151*IF(Settings!$B$22=Settings!$C$6,1,IF(Settings!$B$22="USD",1/INDEX(Settings!$B$29:$B$40,MONTH(A3151)),INDEX(Settings!$B$29:$B$40,MONTH(A3151)))))</f>
        <v/>
      </c>
    </row>
    <row r="3152" customFormat="false" ht="15" hidden="false" customHeight="false" outlineLevel="0" collapsed="false">
      <c r="U3152" s="0" t="str">
        <f aca="false">IF(C3152="","",IF(COUNTIF(Campaigns!$A$7:$A$300,C3152)&gt;0,"✓",IF(N(K3152)=0,"– no spend","⚠ add to Campaigns tab")))</f>
        <v/>
      </c>
      <c r="V3152" s="83" t="str">
        <f aca="false">IF(K3152="","",K3152*IF(Settings!$B$22=Settings!$C$6,1,IF(Settings!$B$22="USD",1/INDEX(Settings!$B$29:$B$40,MONTH(A3152)),INDEX(Settings!$B$29:$B$40,MONTH(A3152)))))</f>
        <v/>
      </c>
    </row>
    <row r="3153" customFormat="false" ht="15" hidden="false" customHeight="false" outlineLevel="0" collapsed="false">
      <c r="U3153" s="0" t="str">
        <f aca="false">IF(C3153="","",IF(COUNTIF(Campaigns!$A$7:$A$300,C3153)&gt;0,"✓",IF(N(K3153)=0,"– no spend","⚠ add to Campaigns tab")))</f>
        <v/>
      </c>
      <c r="V3153" s="83" t="str">
        <f aca="false">IF(K3153="","",K3153*IF(Settings!$B$22=Settings!$C$6,1,IF(Settings!$B$22="USD",1/INDEX(Settings!$B$29:$B$40,MONTH(A3153)),INDEX(Settings!$B$29:$B$40,MONTH(A3153)))))</f>
        <v/>
      </c>
    </row>
    <row r="3154" customFormat="false" ht="15" hidden="false" customHeight="false" outlineLevel="0" collapsed="false">
      <c r="U3154" s="0" t="str">
        <f aca="false">IF(C3154="","",IF(COUNTIF(Campaigns!$A$7:$A$300,C3154)&gt;0,"✓",IF(N(K3154)=0,"– no spend","⚠ add to Campaigns tab")))</f>
        <v/>
      </c>
      <c r="V3154" s="83" t="str">
        <f aca="false">IF(K3154="","",K3154*IF(Settings!$B$22=Settings!$C$6,1,IF(Settings!$B$22="USD",1/INDEX(Settings!$B$29:$B$40,MONTH(A3154)),INDEX(Settings!$B$29:$B$40,MONTH(A3154)))))</f>
        <v/>
      </c>
    </row>
    <row r="3155" customFormat="false" ht="15" hidden="false" customHeight="false" outlineLevel="0" collapsed="false">
      <c r="U3155" s="0" t="str">
        <f aca="false">IF(C3155="","",IF(COUNTIF(Campaigns!$A$7:$A$300,C3155)&gt;0,"✓",IF(N(K3155)=0,"– no spend","⚠ add to Campaigns tab")))</f>
        <v/>
      </c>
      <c r="V3155" s="83" t="str">
        <f aca="false">IF(K3155="","",K3155*IF(Settings!$B$22=Settings!$C$6,1,IF(Settings!$B$22="USD",1/INDEX(Settings!$B$29:$B$40,MONTH(A3155)),INDEX(Settings!$B$29:$B$40,MONTH(A3155)))))</f>
        <v/>
      </c>
    </row>
    <row r="3156" customFormat="false" ht="15" hidden="false" customHeight="false" outlineLevel="0" collapsed="false">
      <c r="U3156" s="0" t="str">
        <f aca="false">IF(C3156="","",IF(COUNTIF(Campaigns!$A$7:$A$300,C3156)&gt;0,"✓",IF(N(K3156)=0,"– no spend","⚠ add to Campaigns tab")))</f>
        <v/>
      </c>
      <c r="V3156" s="83" t="str">
        <f aca="false">IF(K3156="","",K3156*IF(Settings!$B$22=Settings!$C$6,1,IF(Settings!$B$22="USD",1/INDEX(Settings!$B$29:$B$40,MONTH(A3156)),INDEX(Settings!$B$29:$B$40,MONTH(A3156)))))</f>
        <v/>
      </c>
    </row>
    <row r="3157" customFormat="false" ht="15" hidden="false" customHeight="false" outlineLevel="0" collapsed="false">
      <c r="U3157" s="0" t="str">
        <f aca="false">IF(C3157="","",IF(COUNTIF(Campaigns!$A$7:$A$300,C3157)&gt;0,"✓",IF(N(K3157)=0,"– no spend","⚠ add to Campaigns tab")))</f>
        <v/>
      </c>
      <c r="V3157" s="83" t="str">
        <f aca="false">IF(K3157="","",K3157*IF(Settings!$B$22=Settings!$C$6,1,IF(Settings!$B$22="USD",1/INDEX(Settings!$B$29:$B$40,MONTH(A3157)),INDEX(Settings!$B$29:$B$40,MONTH(A3157)))))</f>
        <v/>
      </c>
    </row>
    <row r="3158" customFormat="false" ht="15" hidden="false" customHeight="false" outlineLevel="0" collapsed="false">
      <c r="U3158" s="0" t="str">
        <f aca="false">IF(C3158="","",IF(COUNTIF(Campaigns!$A$7:$A$300,C3158)&gt;0,"✓",IF(N(K3158)=0,"– no spend","⚠ add to Campaigns tab")))</f>
        <v/>
      </c>
      <c r="V3158" s="83" t="str">
        <f aca="false">IF(K3158="","",K3158*IF(Settings!$B$22=Settings!$C$6,1,IF(Settings!$B$22="USD",1/INDEX(Settings!$B$29:$B$40,MONTH(A3158)),INDEX(Settings!$B$29:$B$40,MONTH(A3158)))))</f>
        <v/>
      </c>
    </row>
    <row r="3159" customFormat="false" ht="15" hidden="false" customHeight="false" outlineLevel="0" collapsed="false">
      <c r="U3159" s="0" t="str">
        <f aca="false">IF(C3159="","",IF(COUNTIF(Campaigns!$A$7:$A$300,C3159)&gt;0,"✓",IF(N(K3159)=0,"– no spend","⚠ add to Campaigns tab")))</f>
        <v/>
      </c>
      <c r="V3159" s="83" t="str">
        <f aca="false">IF(K3159="","",K3159*IF(Settings!$B$22=Settings!$C$6,1,IF(Settings!$B$22="USD",1/INDEX(Settings!$B$29:$B$40,MONTH(A3159)),INDEX(Settings!$B$29:$B$40,MONTH(A3159)))))</f>
        <v/>
      </c>
    </row>
    <row r="3160" customFormat="false" ht="15" hidden="false" customHeight="false" outlineLevel="0" collapsed="false">
      <c r="U3160" s="0" t="str">
        <f aca="false">IF(C3160="","",IF(COUNTIF(Campaigns!$A$7:$A$300,C3160)&gt;0,"✓",IF(N(K3160)=0,"– no spend","⚠ add to Campaigns tab")))</f>
        <v/>
      </c>
      <c r="V3160" s="83" t="str">
        <f aca="false">IF(K3160="","",K3160*IF(Settings!$B$22=Settings!$C$6,1,IF(Settings!$B$22="USD",1/INDEX(Settings!$B$29:$B$40,MONTH(A3160)),INDEX(Settings!$B$29:$B$40,MONTH(A3160)))))</f>
        <v/>
      </c>
    </row>
    <row r="3161" customFormat="false" ht="15" hidden="false" customHeight="false" outlineLevel="0" collapsed="false">
      <c r="U3161" s="0" t="str">
        <f aca="false">IF(C3161="","",IF(COUNTIF(Campaigns!$A$7:$A$300,C3161)&gt;0,"✓",IF(N(K3161)=0,"– no spend","⚠ add to Campaigns tab")))</f>
        <v/>
      </c>
      <c r="V3161" s="83" t="str">
        <f aca="false">IF(K3161="","",K3161*IF(Settings!$B$22=Settings!$C$6,1,IF(Settings!$B$22="USD",1/INDEX(Settings!$B$29:$B$40,MONTH(A3161)),INDEX(Settings!$B$29:$B$40,MONTH(A3161)))))</f>
        <v/>
      </c>
    </row>
    <row r="3162" customFormat="false" ht="15" hidden="false" customHeight="false" outlineLevel="0" collapsed="false">
      <c r="U3162" s="0" t="str">
        <f aca="false">IF(C3162="","",IF(COUNTIF(Campaigns!$A$7:$A$300,C3162)&gt;0,"✓",IF(N(K3162)=0,"– no spend","⚠ add to Campaigns tab")))</f>
        <v/>
      </c>
      <c r="V3162" s="83" t="str">
        <f aca="false">IF(K3162="","",K3162*IF(Settings!$B$22=Settings!$C$6,1,IF(Settings!$B$22="USD",1/INDEX(Settings!$B$29:$B$40,MONTH(A3162)),INDEX(Settings!$B$29:$B$40,MONTH(A3162)))))</f>
        <v/>
      </c>
    </row>
    <row r="3163" customFormat="false" ht="15" hidden="false" customHeight="false" outlineLevel="0" collapsed="false">
      <c r="U3163" s="0" t="str">
        <f aca="false">IF(C3163="","",IF(COUNTIF(Campaigns!$A$7:$A$300,C3163)&gt;0,"✓",IF(N(K3163)=0,"– no spend","⚠ add to Campaigns tab")))</f>
        <v/>
      </c>
      <c r="V3163" s="83" t="str">
        <f aca="false">IF(K3163="","",K3163*IF(Settings!$B$22=Settings!$C$6,1,IF(Settings!$B$22="USD",1/INDEX(Settings!$B$29:$B$40,MONTH(A3163)),INDEX(Settings!$B$29:$B$40,MONTH(A3163)))))</f>
        <v/>
      </c>
    </row>
    <row r="3164" customFormat="false" ht="15" hidden="false" customHeight="false" outlineLevel="0" collapsed="false">
      <c r="U3164" s="0" t="str">
        <f aca="false">IF(C3164="","",IF(COUNTIF(Campaigns!$A$7:$A$300,C3164)&gt;0,"✓",IF(N(K3164)=0,"– no spend","⚠ add to Campaigns tab")))</f>
        <v/>
      </c>
      <c r="V3164" s="83" t="str">
        <f aca="false">IF(K3164="","",K3164*IF(Settings!$B$22=Settings!$C$6,1,IF(Settings!$B$22="USD",1/INDEX(Settings!$B$29:$B$40,MONTH(A3164)),INDEX(Settings!$B$29:$B$40,MONTH(A3164)))))</f>
        <v/>
      </c>
    </row>
    <row r="3165" customFormat="false" ht="15" hidden="false" customHeight="false" outlineLevel="0" collapsed="false">
      <c r="U3165" s="0" t="str">
        <f aca="false">IF(C3165="","",IF(COUNTIF(Campaigns!$A$7:$A$300,C3165)&gt;0,"✓",IF(N(K3165)=0,"– no spend","⚠ add to Campaigns tab")))</f>
        <v/>
      </c>
      <c r="V3165" s="83" t="str">
        <f aca="false">IF(K3165="","",K3165*IF(Settings!$B$22=Settings!$C$6,1,IF(Settings!$B$22="USD",1/INDEX(Settings!$B$29:$B$40,MONTH(A3165)),INDEX(Settings!$B$29:$B$40,MONTH(A3165)))))</f>
        <v/>
      </c>
    </row>
    <row r="3166" customFormat="false" ht="15" hidden="false" customHeight="false" outlineLevel="0" collapsed="false">
      <c r="U3166" s="0" t="str">
        <f aca="false">IF(C3166="","",IF(COUNTIF(Campaigns!$A$7:$A$300,C3166)&gt;0,"✓",IF(N(K3166)=0,"– no spend","⚠ add to Campaigns tab")))</f>
        <v/>
      </c>
      <c r="V3166" s="83" t="str">
        <f aca="false">IF(K3166="","",K3166*IF(Settings!$B$22=Settings!$C$6,1,IF(Settings!$B$22="USD",1/INDEX(Settings!$B$29:$B$40,MONTH(A3166)),INDEX(Settings!$B$29:$B$40,MONTH(A3166)))))</f>
        <v/>
      </c>
    </row>
    <row r="3167" customFormat="false" ht="15" hidden="false" customHeight="false" outlineLevel="0" collapsed="false">
      <c r="U3167" s="0" t="str">
        <f aca="false">IF(C3167="","",IF(COUNTIF(Campaigns!$A$7:$A$300,C3167)&gt;0,"✓",IF(N(K3167)=0,"– no spend","⚠ add to Campaigns tab")))</f>
        <v/>
      </c>
      <c r="V3167" s="83" t="str">
        <f aca="false">IF(K3167="","",K3167*IF(Settings!$B$22=Settings!$C$6,1,IF(Settings!$B$22="USD",1/INDEX(Settings!$B$29:$B$40,MONTH(A3167)),INDEX(Settings!$B$29:$B$40,MONTH(A3167)))))</f>
        <v/>
      </c>
    </row>
    <row r="3168" customFormat="false" ht="15" hidden="false" customHeight="false" outlineLevel="0" collapsed="false">
      <c r="U3168" s="0" t="str">
        <f aca="false">IF(C3168="","",IF(COUNTIF(Campaigns!$A$7:$A$300,C3168)&gt;0,"✓",IF(N(K3168)=0,"– no spend","⚠ add to Campaigns tab")))</f>
        <v/>
      </c>
      <c r="V3168" s="83" t="str">
        <f aca="false">IF(K3168="","",K3168*IF(Settings!$B$22=Settings!$C$6,1,IF(Settings!$B$22="USD",1/INDEX(Settings!$B$29:$B$40,MONTH(A3168)),INDEX(Settings!$B$29:$B$40,MONTH(A3168)))))</f>
        <v/>
      </c>
    </row>
    <row r="3169" customFormat="false" ht="15" hidden="false" customHeight="false" outlineLevel="0" collapsed="false">
      <c r="U3169" s="0" t="str">
        <f aca="false">IF(C3169="","",IF(COUNTIF(Campaigns!$A$7:$A$300,C3169)&gt;0,"✓",IF(N(K3169)=0,"– no spend","⚠ add to Campaigns tab")))</f>
        <v/>
      </c>
      <c r="V3169" s="83" t="str">
        <f aca="false">IF(K3169="","",K3169*IF(Settings!$B$22=Settings!$C$6,1,IF(Settings!$B$22="USD",1/INDEX(Settings!$B$29:$B$40,MONTH(A3169)),INDEX(Settings!$B$29:$B$40,MONTH(A3169)))))</f>
        <v/>
      </c>
    </row>
    <row r="3170" customFormat="false" ht="15" hidden="false" customHeight="false" outlineLevel="0" collapsed="false">
      <c r="U3170" s="0" t="str">
        <f aca="false">IF(C3170="","",IF(COUNTIF(Campaigns!$A$7:$A$300,C3170)&gt;0,"✓",IF(N(K3170)=0,"– no spend","⚠ add to Campaigns tab")))</f>
        <v/>
      </c>
      <c r="V3170" s="83" t="str">
        <f aca="false">IF(K3170="","",K3170*IF(Settings!$B$22=Settings!$C$6,1,IF(Settings!$B$22="USD",1/INDEX(Settings!$B$29:$B$40,MONTH(A3170)),INDEX(Settings!$B$29:$B$40,MONTH(A3170)))))</f>
        <v/>
      </c>
    </row>
    <row r="3171" customFormat="false" ht="15" hidden="false" customHeight="false" outlineLevel="0" collapsed="false">
      <c r="U3171" s="0" t="str">
        <f aca="false">IF(C3171="","",IF(COUNTIF(Campaigns!$A$7:$A$300,C3171)&gt;0,"✓",IF(N(K3171)=0,"– no spend","⚠ add to Campaigns tab")))</f>
        <v/>
      </c>
      <c r="V3171" s="83" t="str">
        <f aca="false">IF(K3171="","",K3171*IF(Settings!$B$22=Settings!$C$6,1,IF(Settings!$B$22="USD",1/INDEX(Settings!$B$29:$B$40,MONTH(A3171)),INDEX(Settings!$B$29:$B$40,MONTH(A3171)))))</f>
        <v/>
      </c>
    </row>
    <row r="3172" customFormat="false" ht="15" hidden="false" customHeight="false" outlineLevel="0" collapsed="false">
      <c r="U3172" s="0" t="str">
        <f aca="false">IF(C3172="","",IF(COUNTIF(Campaigns!$A$7:$A$300,C3172)&gt;0,"✓",IF(N(K3172)=0,"– no spend","⚠ add to Campaigns tab")))</f>
        <v/>
      </c>
      <c r="V3172" s="83" t="str">
        <f aca="false">IF(K3172="","",K3172*IF(Settings!$B$22=Settings!$C$6,1,IF(Settings!$B$22="USD",1/INDEX(Settings!$B$29:$B$40,MONTH(A3172)),INDEX(Settings!$B$29:$B$40,MONTH(A3172)))))</f>
        <v/>
      </c>
    </row>
    <row r="3173" customFormat="false" ht="15" hidden="false" customHeight="false" outlineLevel="0" collapsed="false">
      <c r="U3173" s="0" t="str">
        <f aca="false">IF(C3173="","",IF(COUNTIF(Campaigns!$A$7:$A$300,C3173)&gt;0,"✓",IF(N(K3173)=0,"– no spend","⚠ add to Campaigns tab")))</f>
        <v/>
      </c>
      <c r="V3173" s="83" t="str">
        <f aca="false">IF(K3173="","",K3173*IF(Settings!$B$22=Settings!$C$6,1,IF(Settings!$B$22="USD",1/INDEX(Settings!$B$29:$B$40,MONTH(A3173)),INDEX(Settings!$B$29:$B$40,MONTH(A3173)))))</f>
        <v/>
      </c>
    </row>
    <row r="3174" customFormat="false" ht="15" hidden="false" customHeight="false" outlineLevel="0" collapsed="false">
      <c r="U3174" s="0" t="str">
        <f aca="false">IF(C3174="","",IF(COUNTIF(Campaigns!$A$7:$A$300,C3174)&gt;0,"✓",IF(N(K3174)=0,"– no spend","⚠ add to Campaigns tab")))</f>
        <v/>
      </c>
      <c r="V3174" s="83" t="str">
        <f aca="false">IF(K3174="","",K3174*IF(Settings!$B$22=Settings!$C$6,1,IF(Settings!$B$22="USD",1/INDEX(Settings!$B$29:$B$40,MONTH(A3174)),INDEX(Settings!$B$29:$B$40,MONTH(A3174)))))</f>
        <v/>
      </c>
    </row>
    <row r="3175" customFormat="false" ht="15" hidden="false" customHeight="false" outlineLevel="0" collapsed="false">
      <c r="U3175" s="0" t="str">
        <f aca="false">IF(C3175="","",IF(COUNTIF(Campaigns!$A$7:$A$300,C3175)&gt;0,"✓",IF(N(K3175)=0,"– no spend","⚠ add to Campaigns tab")))</f>
        <v/>
      </c>
      <c r="V3175" s="83" t="str">
        <f aca="false">IF(K3175="","",K3175*IF(Settings!$B$22=Settings!$C$6,1,IF(Settings!$B$22="USD",1/INDEX(Settings!$B$29:$B$40,MONTH(A3175)),INDEX(Settings!$B$29:$B$40,MONTH(A3175)))))</f>
        <v/>
      </c>
    </row>
    <row r="3176" customFormat="false" ht="15" hidden="false" customHeight="false" outlineLevel="0" collapsed="false">
      <c r="U3176" s="0" t="str">
        <f aca="false">IF(C3176="","",IF(COUNTIF(Campaigns!$A$7:$A$300,C3176)&gt;0,"✓",IF(N(K3176)=0,"– no spend","⚠ add to Campaigns tab")))</f>
        <v/>
      </c>
      <c r="V3176" s="83" t="str">
        <f aca="false">IF(K3176="","",K3176*IF(Settings!$B$22=Settings!$C$6,1,IF(Settings!$B$22="USD",1/INDEX(Settings!$B$29:$B$40,MONTH(A3176)),INDEX(Settings!$B$29:$B$40,MONTH(A3176)))))</f>
        <v/>
      </c>
    </row>
    <row r="3177" customFormat="false" ht="15" hidden="false" customHeight="false" outlineLevel="0" collapsed="false">
      <c r="U3177" s="0" t="str">
        <f aca="false">IF(C3177="","",IF(COUNTIF(Campaigns!$A$7:$A$300,C3177)&gt;0,"✓",IF(N(K3177)=0,"– no spend","⚠ add to Campaigns tab")))</f>
        <v/>
      </c>
      <c r="V3177" s="83" t="str">
        <f aca="false">IF(K3177="","",K3177*IF(Settings!$B$22=Settings!$C$6,1,IF(Settings!$B$22="USD",1/INDEX(Settings!$B$29:$B$40,MONTH(A3177)),INDEX(Settings!$B$29:$B$40,MONTH(A3177)))))</f>
        <v/>
      </c>
    </row>
    <row r="3178" customFormat="false" ht="15" hidden="false" customHeight="false" outlineLevel="0" collapsed="false">
      <c r="U3178" s="0" t="str">
        <f aca="false">IF(C3178="","",IF(COUNTIF(Campaigns!$A$7:$A$300,C3178)&gt;0,"✓",IF(N(K3178)=0,"– no spend","⚠ add to Campaigns tab")))</f>
        <v/>
      </c>
      <c r="V3178" s="83" t="str">
        <f aca="false">IF(K3178="","",K3178*IF(Settings!$B$22=Settings!$C$6,1,IF(Settings!$B$22="USD",1/INDEX(Settings!$B$29:$B$40,MONTH(A3178)),INDEX(Settings!$B$29:$B$40,MONTH(A3178)))))</f>
        <v/>
      </c>
    </row>
    <row r="3179" customFormat="false" ht="15" hidden="false" customHeight="false" outlineLevel="0" collapsed="false">
      <c r="U3179" s="0" t="str">
        <f aca="false">IF(C3179="","",IF(COUNTIF(Campaigns!$A$7:$A$300,C3179)&gt;0,"✓",IF(N(K3179)=0,"– no spend","⚠ add to Campaigns tab")))</f>
        <v/>
      </c>
      <c r="V3179" s="83" t="str">
        <f aca="false">IF(K3179="","",K3179*IF(Settings!$B$22=Settings!$C$6,1,IF(Settings!$B$22="USD",1/INDEX(Settings!$B$29:$B$40,MONTH(A3179)),INDEX(Settings!$B$29:$B$40,MONTH(A3179)))))</f>
        <v/>
      </c>
    </row>
    <row r="3180" customFormat="false" ht="15" hidden="false" customHeight="false" outlineLevel="0" collapsed="false">
      <c r="U3180" s="0" t="str">
        <f aca="false">IF(C3180="","",IF(COUNTIF(Campaigns!$A$7:$A$300,C3180)&gt;0,"✓",IF(N(K3180)=0,"– no spend","⚠ add to Campaigns tab")))</f>
        <v/>
      </c>
      <c r="V3180" s="83" t="str">
        <f aca="false">IF(K3180="","",K3180*IF(Settings!$B$22=Settings!$C$6,1,IF(Settings!$B$22="USD",1/INDEX(Settings!$B$29:$B$40,MONTH(A3180)),INDEX(Settings!$B$29:$B$40,MONTH(A3180)))))</f>
        <v/>
      </c>
    </row>
    <row r="3181" customFormat="false" ht="15" hidden="false" customHeight="false" outlineLevel="0" collapsed="false">
      <c r="U3181" s="0" t="str">
        <f aca="false">IF(C3181="","",IF(COUNTIF(Campaigns!$A$7:$A$300,C3181)&gt;0,"✓",IF(N(K3181)=0,"– no spend","⚠ add to Campaigns tab")))</f>
        <v/>
      </c>
      <c r="V3181" s="83" t="str">
        <f aca="false">IF(K3181="","",K3181*IF(Settings!$B$22=Settings!$C$6,1,IF(Settings!$B$22="USD",1/INDEX(Settings!$B$29:$B$40,MONTH(A3181)),INDEX(Settings!$B$29:$B$40,MONTH(A3181)))))</f>
        <v/>
      </c>
    </row>
    <row r="3182" customFormat="false" ht="15" hidden="false" customHeight="false" outlineLevel="0" collapsed="false">
      <c r="U3182" s="0" t="str">
        <f aca="false">IF(C3182="","",IF(COUNTIF(Campaigns!$A$7:$A$300,C3182)&gt;0,"✓",IF(N(K3182)=0,"– no spend","⚠ add to Campaigns tab")))</f>
        <v/>
      </c>
      <c r="V3182" s="83" t="str">
        <f aca="false">IF(K3182="","",K3182*IF(Settings!$B$22=Settings!$C$6,1,IF(Settings!$B$22="USD",1/INDEX(Settings!$B$29:$B$40,MONTH(A3182)),INDEX(Settings!$B$29:$B$40,MONTH(A3182)))))</f>
        <v/>
      </c>
    </row>
    <row r="3183" customFormat="false" ht="15" hidden="false" customHeight="false" outlineLevel="0" collapsed="false">
      <c r="U3183" s="0" t="str">
        <f aca="false">IF(C3183="","",IF(COUNTIF(Campaigns!$A$7:$A$300,C3183)&gt;0,"✓",IF(N(K3183)=0,"– no spend","⚠ add to Campaigns tab")))</f>
        <v/>
      </c>
      <c r="V3183" s="83" t="str">
        <f aca="false">IF(K3183="","",K3183*IF(Settings!$B$22=Settings!$C$6,1,IF(Settings!$B$22="USD",1/INDEX(Settings!$B$29:$B$40,MONTH(A3183)),INDEX(Settings!$B$29:$B$40,MONTH(A3183)))))</f>
        <v/>
      </c>
    </row>
    <row r="3184" customFormat="false" ht="15" hidden="false" customHeight="false" outlineLevel="0" collapsed="false">
      <c r="U3184" s="0" t="str">
        <f aca="false">IF(C3184="","",IF(COUNTIF(Campaigns!$A$7:$A$300,C3184)&gt;0,"✓",IF(N(K3184)=0,"– no spend","⚠ add to Campaigns tab")))</f>
        <v/>
      </c>
      <c r="V3184" s="83" t="str">
        <f aca="false">IF(K3184="","",K3184*IF(Settings!$B$22=Settings!$C$6,1,IF(Settings!$B$22="USD",1/INDEX(Settings!$B$29:$B$40,MONTH(A3184)),INDEX(Settings!$B$29:$B$40,MONTH(A3184)))))</f>
        <v/>
      </c>
    </row>
    <row r="3185" customFormat="false" ht="15" hidden="false" customHeight="false" outlineLevel="0" collapsed="false">
      <c r="U3185" s="0" t="str">
        <f aca="false">IF(C3185="","",IF(COUNTIF(Campaigns!$A$7:$A$300,C3185)&gt;0,"✓",IF(N(K3185)=0,"– no spend","⚠ add to Campaigns tab")))</f>
        <v/>
      </c>
      <c r="V3185" s="83" t="str">
        <f aca="false">IF(K3185="","",K3185*IF(Settings!$B$22=Settings!$C$6,1,IF(Settings!$B$22="USD",1/INDEX(Settings!$B$29:$B$40,MONTH(A3185)),INDEX(Settings!$B$29:$B$40,MONTH(A3185)))))</f>
        <v/>
      </c>
    </row>
    <row r="3186" customFormat="false" ht="15" hidden="false" customHeight="false" outlineLevel="0" collapsed="false">
      <c r="U3186" s="0" t="str">
        <f aca="false">IF(C3186="","",IF(COUNTIF(Campaigns!$A$7:$A$300,C3186)&gt;0,"✓",IF(N(K3186)=0,"– no spend","⚠ add to Campaigns tab")))</f>
        <v/>
      </c>
      <c r="V3186" s="83" t="str">
        <f aca="false">IF(K3186="","",K3186*IF(Settings!$B$22=Settings!$C$6,1,IF(Settings!$B$22="USD",1/INDEX(Settings!$B$29:$B$40,MONTH(A3186)),INDEX(Settings!$B$29:$B$40,MONTH(A3186)))))</f>
        <v/>
      </c>
    </row>
    <row r="3187" customFormat="false" ht="15" hidden="false" customHeight="false" outlineLevel="0" collapsed="false">
      <c r="U3187" s="0" t="str">
        <f aca="false">IF(C3187="","",IF(COUNTIF(Campaigns!$A$7:$A$300,C3187)&gt;0,"✓",IF(N(K3187)=0,"– no spend","⚠ add to Campaigns tab")))</f>
        <v/>
      </c>
      <c r="V3187" s="83" t="str">
        <f aca="false">IF(K3187="","",K3187*IF(Settings!$B$22=Settings!$C$6,1,IF(Settings!$B$22="USD",1/INDEX(Settings!$B$29:$B$40,MONTH(A3187)),INDEX(Settings!$B$29:$B$40,MONTH(A3187)))))</f>
        <v/>
      </c>
    </row>
    <row r="3188" customFormat="false" ht="15" hidden="false" customHeight="false" outlineLevel="0" collapsed="false">
      <c r="U3188" s="0" t="str">
        <f aca="false">IF(C3188="","",IF(COUNTIF(Campaigns!$A$7:$A$300,C3188)&gt;0,"✓",IF(N(K3188)=0,"– no spend","⚠ add to Campaigns tab")))</f>
        <v/>
      </c>
      <c r="V3188" s="83" t="str">
        <f aca="false">IF(K3188="","",K3188*IF(Settings!$B$22=Settings!$C$6,1,IF(Settings!$B$22="USD",1/INDEX(Settings!$B$29:$B$40,MONTH(A3188)),INDEX(Settings!$B$29:$B$40,MONTH(A3188)))))</f>
        <v/>
      </c>
    </row>
    <row r="3189" customFormat="false" ht="15" hidden="false" customHeight="false" outlineLevel="0" collapsed="false">
      <c r="U3189" s="0" t="str">
        <f aca="false">IF(C3189="","",IF(COUNTIF(Campaigns!$A$7:$A$300,C3189)&gt;0,"✓",IF(N(K3189)=0,"– no spend","⚠ add to Campaigns tab")))</f>
        <v/>
      </c>
      <c r="V3189" s="83" t="str">
        <f aca="false">IF(K3189="","",K3189*IF(Settings!$B$22=Settings!$C$6,1,IF(Settings!$B$22="USD",1/INDEX(Settings!$B$29:$B$40,MONTH(A3189)),INDEX(Settings!$B$29:$B$40,MONTH(A3189)))))</f>
        <v/>
      </c>
    </row>
    <row r="3190" customFormat="false" ht="15" hidden="false" customHeight="false" outlineLevel="0" collapsed="false">
      <c r="U3190" s="0" t="str">
        <f aca="false">IF(C3190="","",IF(COUNTIF(Campaigns!$A$7:$A$300,C3190)&gt;0,"✓",IF(N(K3190)=0,"– no spend","⚠ add to Campaigns tab")))</f>
        <v/>
      </c>
      <c r="V3190" s="83" t="str">
        <f aca="false">IF(K3190="","",K3190*IF(Settings!$B$22=Settings!$C$6,1,IF(Settings!$B$22="USD",1/INDEX(Settings!$B$29:$B$40,MONTH(A3190)),INDEX(Settings!$B$29:$B$40,MONTH(A3190)))))</f>
        <v/>
      </c>
    </row>
    <row r="3191" customFormat="false" ht="15" hidden="false" customHeight="false" outlineLevel="0" collapsed="false">
      <c r="U3191" s="0" t="str">
        <f aca="false">IF(C3191="","",IF(COUNTIF(Campaigns!$A$7:$A$300,C3191)&gt;0,"✓",IF(N(K3191)=0,"– no spend","⚠ add to Campaigns tab")))</f>
        <v/>
      </c>
      <c r="V3191" s="83" t="str">
        <f aca="false">IF(K3191="","",K3191*IF(Settings!$B$22=Settings!$C$6,1,IF(Settings!$B$22="USD",1/INDEX(Settings!$B$29:$B$40,MONTH(A3191)),INDEX(Settings!$B$29:$B$40,MONTH(A3191)))))</f>
        <v/>
      </c>
    </row>
    <row r="3192" customFormat="false" ht="15" hidden="false" customHeight="false" outlineLevel="0" collapsed="false">
      <c r="U3192" s="0" t="str">
        <f aca="false">IF(C3192="","",IF(COUNTIF(Campaigns!$A$7:$A$300,C3192)&gt;0,"✓",IF(N(K3192)=0,"– no spend","⚠ add to Campaigns tab")))</f>
        <v/>
      </c>
      <c r="V3192" s="83" t="str">
        <f aca="false">IF(K3192="","",K3192*IF(Settings!$B$22=Settings!$C$6,1,IF(Settings!$B$22="USD",1/INDEX(Settings!$B$29:$B$40,MONTH(A3192)),INDEX(Settings!$B$29:$B$40,MONTH(A3192)))))</f>
        <v/>
      </c>
    </row>
    <row r="3193" customFormat="false" ht="15" hidden="false" customHeight="false" outlineLevel="0" collapsed="false">
      <c r="U3193" s="0" t="str">
        <f aca="false">IF(C3193="","",IF(COUNTIF(Campaigns!$A$7:$A$300,C3193)&gt;0,"✓",IF(N(K3193)=0,"– no spend","⚠ add to Campaigns tab")))</f>
        <v/>
      </c>
      <c r="V3193" s="83" t="str">
        <f aca="false">IF(K3193="","",K3193*IF(Settings!$B$22=Settings!$C$6,1,IF(Settings!$B$22="USD",1/INDEX(Settings!$B$29:$B$40,MONTH(A3193)),INDEX(Settings!$B$29:$B$40,MONTH(A3193)))))</f>
        <v/>
      </c>
    </row>
    <row r="3194" customFormat="false" ht="15" hidden="false" customHeight="false" outlineLevel="0" collapsed="false">
      <c r="U3194" s="0" t="str">
        <f aca="false">IF(C3194="","",IF(COUNTIF(Campaigns!$A$7:$A$300,C3194)&gt;0,"✓",IF(N(K3194)=0,"– no spend","⚠ add to Campaigns tab")))</f>
        <v/>
      </c>
      <c r="V3194" s="83" t="str">
        <f aca="false">IF(K3194="","",K3194*IF(Settings!$B$22=Settings!$C$6,1,IF(Settings!$B$22="USD",1/INDEX(Settings!$B$29:$B$40,MONTH(A3194)),INDEX(Settings!$B$29:$B$40,MONTH(A3194)))))</f>
        <v/>
      </c>
    </row>
    <row r="3195" customFormat="false" ht="15" hidden="false" customHeight="false" outlineLevel="0" collapsed="false">
      <c r="U3195" s="0" t="str">
        <f aca="false">IF(C3195="","",IF(COUNTIF(Campaigns!$A$7:$A$300,C3195)&gt;0,"✓",IF(N(K3195)=0,"– no spend","⚠ add to Campaigns tab")))</f>
        <v/>
      </c>
      <c r="V3195" s="83" t="str">
        <f aca="false">IF(K3195="","",K3195*IF(Settings!$B$22=Settings!$C$6,1,IF(Settings!$B$22="USD",1/INDEX(Settings!$B$29:$B$40,MONTH(A3195)),INDEX(Settings!$B$29:$B$40,MONTH(A3195)))))</f>
        <v/>
      </c>
    </row>
    <row r="3196" customFormat="false" ht="15" hidden="false" customHeight="false" outlineLevel="0" collapsed="false">
      <c r="U3196" s="0" t="str">
        <f aca="false">IF(C3196="","",IF(COUNTIF(Campaigns!$A$7:$A$300,C3196)&gt;0,"✓",IF(N(K3196)=0,"– no spend","⚠ add to Campaigns tab")))</f>
        <v/>
      </c>
      <c r="V3196" s="83" t="str">
        <f aca="false">IF(K3196="","",K3196*IF(Settings!$B$22=Settings!$C$6,1,IF(Settings!$B$22="USD",1/INDEX(Settings!$B$29:$B$40,MONTH(A3196)),INDEX(Settings!$B$29:$B$40,MONTH(A3196)))))</f>
        <v/>
      </c>
    </row>
    <row r="3197" customFormat="false" ht="15" hidden="false" customHeight="false" outlineLevel="0" collapsed="false">
      <c r="U3197" s="0" t="str">
        <f aca="false">IF(C3197="","",IF(COUNTIF(Campaigns!$A$7:$A$300,C3197)&gt;0,"✓",IF(N(K3197)=0,"– no spend","⚠ add to Campaigns tab")))</f>
        <v/>
      </c>
      <c r="V3197" s="83" t="str">
        <f aca="false">IF(K3197="","",K3197*IF(Settings!$B$22=Settings!$C$6,1,IF(Settings!$B$22="USD",1/INDEX(Settings!$B$29:$B$40,MONTH(A3197)),INDEX(Settings!$B$29:$B$40,MONTH(A3197)))))</f>
        <v/>
      </c>
    </row>
    <row r="3198" customFormat="false" ht="15" hidden="false" customHeight="false" outlineLevel="0" collapsed="false">
      <c r="U3198" s="0" t="str">
        <f aca="false">IF(C3198="","",IF(COUNTIF(Campaigns!$A$7:$A$300,C3198)&gt;0,"✓",IF(N(K3198)=0,"– no spend","⚠ add to Campaigns tab")))</f>
        <v/>
      </c>
      <c r="V3198" s="83" t="str">
        <f aca="false">IF(K3198="","",K3198*IF(Settings!$B$22=Settings!$C$6,1,IF(Settings!$B$22="USD",1/INDEX(Settings!$B$29:$B$40,MONTH(A3198)),INDEX(Settings!$B$29:$B$40,MONTH(A3198)))))</f>
        <v/>
      </c>
    </row>
    <row r="3199" customFormat="false" ht="15" hidden="false" customHeight="false" outlineLevel="0" collapsed="false">
      <c r="U3199" s="0" t="str">
        <f aca="false">IF(C3199="","",IF(COUNTIF(Campaigns!$A$7:$A$300,C3199)&gt;0,"✓",IF(N(K3199)=0,"– no spend","⚠ add to Campaigns tab")))</f>
        <v/>
      </c>
      <c r="V3199" s="83" t="str">
        <f aca="false">IF(K3199="","",K3199*IF(Settings!$B$22=Settings!$C$6,1,IF(Settings!$B$22="USD",1/INDEX(Settings!$B$29:$B$40,MONTH(A3199)),INDEX(Settings!$B$29:$B$40,MONTH(A3199)))))</f>
        <v/>
      </c>
    </row>
    <row r="3200" customFormat="false" ht="15" hidden="false" customHeight="false" outlineLevel="0" collapsed="false">
      <c r="U3200" s="0" t="str">
        <f aca="false">IF(C3200="","",IF(COUNTIF(Campaigns!$A$7:$A$300,C3200)&gt;0,"✓",IF(N(K3200)=0,"– no spend","⚠ add to Campaigns tab")))</f>
        <v/>
      </c>
      <c r="V3200" s="83" t="str">
        <f aca="false">IF(K3200="","",K3200*IF(Settings!$B$22=Settings!$C$6,1,IF(Settings!$B$22="USD",1/INDEX(Settings!$B$29:$B$40,MONTH(A3200)),INDEX(Settings!$B$29:$B$40,MONTH(A3200)))))</f>
        <v/>
      </c>
    </row>
    <row r="3201" customFormat="false" ht="15" hidden="false" customHeight="false" outlineLevel="0" collapsed="false">
      <c r="U3201" s="0" t="str">
        <f aca="false">IF(C3201="","",IF(COUNTIF(Campaigns!$A$7:$A$300,C3201)&gt;0,"✓",IF(N(K3201)=0,"– no spend","⚠ add to Campaigns tab")))</f>
        <v/>
      </c>
      <c r="V3201" s="83" t="str">
        <f aca="false">IF(K3201="","",K3201*IF(Settings!$B$22=Settings!$C$6,1,IF(Settings!$B$22="USD",1/INDEX(Settings!$B$29:$B$40,MONTH(A3201)),INDEX(Settings!$B$29:$B$40,MONTH(A3201)))))</f>
        <v/>
      </c>
    </row>
    <row r="3202" customFormat="false" ht="15" hidden="false" customHeight="false" outlineLevel="0" collapsed="false">
      <c r="U3202" s="0" t="str">
        <f aca="false">IF(C3202="","",IF(COUNTIF(Campaigns!$A$7:$A$300,C3202)&gt;0,"✓",IF(N(K3202)=0,"– no spend","⚠ add to Campaigns tab")))</f>
        <v/>
      </c>
      <c r="V3202" s="83" t="str">
        <f aca="false">IF(K3202="","",K3202*IF(Settings!$B$22=Settings!$C$6,1,IF(Settings!$B$22="USD",1/INDEX(Settings!$B$29:$B$40,MONTH(A3202)),INDEX(Settings!$B$29:$B$40,MONTH(A3202)))))</f>
        <v/>
      </c>
    </row>
    <row r="3203" customFormat="false" ht="15" hidden="false" customHeight="false" outlineLevel="0" collapsed="false">
      <c r="U3203" s="0" t="str">
        <f aca="false">IF(C3203="","",IF(COUNTIF(Campaigns!$A$7:$A$300,C3203)&gt;0,"✓",IF(N(K3203)=0,"– no spend","⚠ add to Campaigns tab")))</f>
        <v/>
      </c>
      <c r="V3203" s="83" t="str">
        <f aca="false">IF(K3203="","",K3203*IF(Settings!$B$22=Settings!$C$6,1,IF(Settings!$B$22="USD",1/INDEX(Settings!$B$29:$B$40,MONTH(A3203)),INDEX(Settings!$B$29:$B$40,MONTH(A3203)))))</f>
        <v/>
      </c>
    </row>
    <row r="3204" customFormat="false" ht="15" hidden="false" customHeight="false" outlineLevel="0" collapsed="false">
      <c r="U3204" s="0" t="str">
        <f aca="false">IF(C3204="","",IF(COUNTIF(Campaigns!$A$7:$A$300,C3204)&gt;0,"✓",IF(N(K3204)=0,"– no spend","⚠ add to Campaigns tab")))</f>
        <v/>
      </c>
      <c r="V3204" s="83" t="str">
        <f aca="false">IF(K3204="","",K3204*IF(Settings!$B$22=Settings!$C$6,1,IF(Settings!$B$22="USD",1/INDEX(Settings!$B$29:$B$40,MONTH(A3204)),INDEX(Settings!$B$29:$B$40,MONTH(A3204)))))</f>
        <v/>
      </c>
    </row>
    <row r="3205" customFormat="false" ht="15" hidden="false" customHeight="false" outlineLevel="0" collapsed="false">
      <c r="U3205" s="0" t="str">
        <f aca="false">IF(C3205="","",IF(COUNTIF(Campaigns!$A$7:$A$300,C3205)&gt;0,"✓",IF(N(K3205)=0,"– no spend","⚠ add to Campaigns tab")))</f>
        <v/>
      </c>
      <c r="V3205" s="83" t="str">
        <f aca="false">IF(K3205="","",K3205*IF(Settings!$B$22=Settings!$C$6,1,IF(Settings!$B$22="USD",1/INDEX(Settings!$B$29:$B$40,MONTH(A3205)),INDEX(Settings!$B$29:$B$40,MONTH(A3205)))))</f>
        <v/>
      </c>
    </row>
    <row r="3206" customFormat="false" ht="15" hidden="false" customHeight="false" outlineLevel="0" collapsed="false">
      <c r="U3206" s="0" t="str">
        <f aca="false">IF(C3206="","",IF(COUNTIF(Campaigns!$A$7:$A$300,C3206)&gt;0,"✓",IF(N(K3206)=0,"– no spend","⚠ add to Campaigns tab")))</f>
        <v/>
      </c>
      <c r="V3206" s="83" t="str">
        <f aca="false">IF(K3206="","",K3206*IF(Settings!$B$22=Settings!$C$6,1,IF(Settings!$B$22="USD",1/INDEX(Settings!$B$29:$B$40,MONTH(A3206)),INDEX(Settings!$B$29:$B$40,MONTH(A3206)))))</f>
        <v/>
      </c>
    </row>
    <row r="3207" customFormat="false" ht="15" hidden="false" customHeight="false" outlineLevel="0" collapsed="false">
      <c r="U3207" s="0" t="str">
        <f aca="false">IF(C3207="","",IF(COUNTIF(Campaigns!$A$7:$A$300,C3207)&gt;0,"✓",IF(N(K3207)=0,"– no spend","⚠ add to Campaigns tab")))</f>
        <v/>
      </c>
      <c r="V3207" s="83" t="str">
        <f aca="false">IF(K3207="","",K3207*IF(Settings!$B$22=Settings!$C$6,1,IF(Settings!$B$22="USD",1/INDEX(Settings!$B$29:$B$40,MONTH(A3207)),INDEX(Settings!$B$29:$B$40,MONTH(A3207)))))</f>
        <v/>
      </c>
    </row>
    <row r="3208" customFormat="false" ht="15" hidden="false" customHeight="false" outlineLevel="0" collapsed="false">
      <c r="U3208" s="0" t="str">
        <f aca="false">IF(C3208="","",IF(COUNTIF(Campaigns!$A$7:$A$300,C3208)&gt;0,"✓",IF(N(K3208)=0,"– no spend","⚠ add to Campaigns tab")))</f>
        <v/>
      </c>
      <c r="V3208" s="83" t="str">
        <f aca="false">IF(K3208="","",K3208*IF(Settings!$B$22=Settings!$C$6,1,IF(Settings!$B$22="USD",1/INDEX(Settings!$B$29:$B$40,MONTH(A3208)),INDEX(Settings!$B$29:$B$40,MONTH(A3208)))))</f>
        <v/>
      </c>
    </row>
    <row r="3209" customFormat="false" ht="15" hidden="false" customHeight="false" outlineLevel="0" collapsed="false">
      <c r="U3209" s="0" t="str">
        <f aca="false">IF(C3209="","",IF(COUNTIF(Campaigns!$A$7:$A$300,C3209)&gt;0,"✓",IF(N(K3209)=0,"– no spend","⚠ add to Campaigns tab")))</f>
        <v/>
      </c>
      <c r="V3209" s="83" t="str">
        <f aca="false">IF(K3209="","",K3209*IF(Settings!$B$22=Settings!$C$6,1,IF(Settings!$B$22="USD",1/INDEX(Settings!$B$29:$B$40,MONTH(A3209)),INDEX(Settings!$B$29:$B$40,MONTH(A3209)))))</f>
        <v/>
      </c>
    </row>
    <row r="3210" customFormat="false" ht="15" hidden="false" customHeight="false" outlineLevel="0" collapsed="false">
      <c r="U3210" s="0" t="str">
        <f aca="false">IF(C3210="","",IF(COUNTIF(Campaigns!$A$7:$A$300,C3210)&gt;0,"✓",IF(N(K3210)=0,"– no spend","⚠ add to Campaigns tab")))</f>
        <v/>
      </c>
      <c r="V3210" s="83" t="str">
        <f aca="false">IF(K3210="","",K3210*IF(Settings!$B$22=Settings!$C$6,1,IF(Settings!$B$22="USD",1/INDEX(Settings!$B$29:$B$40,MONTH(A3210)),INDEX(Settings!$B$29:$B$40,MONTH(A3210)))))</f>
        <v/>
      </c>
    </row>
    <row r="3211" customFormat="false" ht="15" hidden="false" customHeight="false" outlineLevel="0" collapsed="false">
      <c r="U3211" s="0" t="str">
        <f aca="false">IF(C3211="","",IF(COUNTIF(Campaigns!$A$7:$A$300,C3211)&gt;0,"✓",IF(N(K3211)=0,"– no spend","⚠ add to Campaigns tab")))</f>
        <v/>
      </c>
      <c r="V3211" s="83" t="str">
        <f aca="false">IF(K3211="","",K3211*IF(Settings!$B$22=Settings!$C$6,1,IF(Settings!$B$22="USD",1/INDEX(Settings!$B$29:$B$40,MONTH(A3211)),INDEX(Settings!$B$29:$B$40,MONTH(A3211)))))</f>
        <v/>
      </c>
    </row>
    <row r="3212" customFormat="false" ht="15" hidden="false" customHeight="false" outlineLevel="0" collapsed="false">
      <c r="U3212" s="0" t="str">
        <f aca="false">IF(C3212="","",IF(COUNTIF(Campaigns!$A$7:$A$300,C3212)&gt;0,"✓",IF(N(K3212)=0,"– no spend","⚠ add to Campaigns tab")))</f>
        <v/>
      </c>
      <c r="V3212" s="83" t="str">
        <f aca="false">IF(K3212="","",K3212*IF(Settings!$B$22=Settings!$C$6,1,IF(Settings!$B$22="USD",1/INDEX(Settings!$B$29:$B$40,MONTH(A3212)),INDEX(Settings!$B$29:$B$40,MONTH(A3212)))))</f>
        <v/>
      </c>
    </row>
    <row r="3213" customFormat="false" ht="15" hidden="false" customHeight="false" outlineLevel="0" collapsed="false">
      <c r="U3213" s="0" t="str">
        <f aca="false">IF(C3213="","",IF(COUNTIF(Campaigns!$A$7:$A$300,C3213)&gt;0,"✓",IF(N(K3213)=0,"– no spend","⚠ add to Campaigns tab")))</f>
        <v/>
      </c>
      <c r="V3213" s="83" t="str">
        <f aca="false">IF(K3213="","",K3213*IF(Settings!$B$22=Settings!$C$6,1,IF(Settings!$B$22="USD",1/INDEX(Settings!$B$29:$B$40,MONTH(A3213)),INDEX(Settings!$B$29:$B$40,MONTH(A3213)))))</f>
        <v/>
      </c>
    </row>
    <row r="3214" customFormat="false" ht="15" hidden="false" customHeight="false" outlineLevel="0" collapsed="false">
      <c r="U3214" s="0" t="str">
        <f aca="false">IF(C3214="","",IF(COUNTIF(Campaigns!$A$7:$A$300,C3214)&gt;0,"✓",IF(N(K3214)=0,"– no spend","⚠ add to Campaigns tab")))</f>
        <v/>
      </c>
      <c r="V3214" s="83" t="str">
        <f aca="false">IF(K3214="","",K3214*IF(Settings!$B$22=Settings!$C$6,1,IF(Settings!$B$22="USD",1/INDEX(Settings!$B$29:$B$40,MONTH(A3214)),INDEX(Settings!$B$29:$B$40,MONTH(A3214)))))</f>
        <v/>
      </c>
    </row>
    <row r="3215" customFormat="false" ht="15" hidden="false" customHeight="false" outlineLevel="0" collapsed="false">
      <c r="U3215" s="0" t="str">
        <f aca="false">IF(C3215="","",IF(COUNTIF(Campaigns!$A$7:$A$300,C3215)&gt;0,"✓",IF(N(K3215)=0,"– no spend","⚠ add to Campaigns tab")))</f>
        <v/>
      </c>
      <c r="V3215" s="83" t="str">
        <f aca="false">IF(K3215="","",K3215*IF(Settings!$B$22=Settings!$C$6,1,IF(Settings!$B$22="USD",1/INDEX(Settings!$B$29:$B$40,MONTH(A3215)),INDEX(Settings!$B$29:$B$40,MONTH(A3215)))))</f>
        <v/>
      </c>
    </row>
    <row r="3216" customFormat="false" ht="15" hidden="false" customHeight="false" outlineLevel="0" collapsed="false">
      <c r="U3216" s="0" t="str">
        <f aca="false">IF(C3216="","",IF(COUNTIF(Campaigns!$A$7:$A$300,C3216)&gt;0,"✓",IF(N(K3216)=0,"– no spend","⚠ add to Campaigns tab")))</f>
        <v/>
      </c>
      <c r="V3216" s="83" t="str">
        <f aca="false">IF(K3216="","",K3216*IF(Settings!$B$22=Settings!$C$6,1,IF(Settings!$B$22="USD",1/INDEX(Settings!$B$29:$B$40,MONTH(A3216)),INDEX(Settings!$B$29:$B$40,MONTH(A3216)))))</f>
        <v/>
      </c>
    </row>
    <row r="3217" customFormat="false" ht="15" hidden="false" customHeight="false" outlineLevel="0" collapsed="false">
      <c r="U3217" s="0" t="str">
        <f aca="false">IF(C3217="","",IF(COUNTIF(Campaigns!$A$7:$A$300,C3217)&gt;0,"✓",IF(N(K3217)=0,"– no spend","⚠ add to Campaigns tab")))</f>
        <v/>
      </c>
      <c r="V3217" s="83" t="str">
        <f aca="false">IF(K3217="","",K3217*IF(Settings!$B$22=Settings!$C$6,1,IF(Settings!$B$22="USD",1/INDEX(Settings!$B$29:$B$40,MONTH(A3217)),INDEX(Settings!$B$29:$B$40,MONTH(A3217)))))</f>
        <v/>
      </c>
    </row>
    <row r="3218" customFormat="false" ht="15" hidden="false" customHeight="false" outlineLevel="0" collapsed="false">
      <c r="U3218" s="0" t="str">
        <f aca="false">IF(C3218="","",IF(COUNTIF(Campaigns!$A$7:$A$300,C3218)&gt;0,"✓",IF(N(K3218)=0,"– no spend","⚠ add to Campaigns tab")))</f>
        <v/>
      </c>
      <c r="V3218" s="83" t="str">
        <f aca="false">IF(K3218="","",K3218*IF(Settings!$B$22=Settings!$C$6,1,IF(Settings!$B$22="USD",1/INDEX(Settings!$B$29:$B$40,MONTH(A3218)),INDEX(Settings!$B$29:$B$40,MONTH(A3218)))))</f>
        <v/>
      </c>
    </row>
    <row r="3219" customFormat="false" ht="15" hidden="false" customHeight="false" outlineLevel="0" collapsed="false">
      <c r="U3219" s="0" t="str">
        <f aca="false">IF(C3219="","",IF(COUNTIF(Campaigns!$A$7:$A$300,C3219)&gt;0,"✓",IF(N(K3219)=0,"– no spend","⚠ add to Campaigns tab")))</f>
        <v/>
      </c>
      <c r="V3219" s="83" t="str">
        <f aca="false">IF(K3219="","",K3219*IF(Settings!$B$22=Settings!$C$6,1,IF(Settings!$B$22="USD",1/INDEX(Settings!$B$29:$B$40,MONTH(A3219)),INDEX(Settings!$B$29:$B$40,MONTH(A3219)))))</f>
        <v/>
      </c>
    </row>
    <row r="3220" customFormat="false" ht="15" hidden="false" customHeight="false" outlineLevel="0" collapsed="false">
      <c r="U3220" s="0" t="str">
        <f aca="false">IF(C3220="","",IF(COUNTIF(Campaigns!$A$7:$A$300,C3220)&gt;0,"✓",IF(N(K3220)=0,"– no spend","⚠ add to Campaigns tab")))</f>
        <v/>
      </c>
      <c r="V3220" s="83" t="str">
        <f aca="false">IF(K3220="","",K3220*IF(Settings!$B$22=Settings!$C$6,1,IF(Settings!$B$22="USD",1/INDEX(Settings!$B$29:$B$40,MONTH(A3220)),INDEX(Settings!$B$29:$B$40,MONTH(A3220)))))</f>
        <v/>
      </c>
    </row>
    <row r="3221" customFormat="false" ht="15" hidden="false" customHeight="false" outlineLevel="0" collapsed="false">
      <c r="U3221" s="0" t="str">
        <f aca="false">IF(C3221="","",IF(COUNTIF(Campaigns!$A$7:$A$300,C3221)&gt;0,"✓",IF(N(K3221)=0,"– no spend","⚠ add to Campaigns tab")))</f>
        <v/>
      </c>
      <c r="V3221" s="83" t="str">
        <f aca="false">IF(K3221="","",K3221*IF(Settings!$B$22=Settings!$C$6,1,IF(Settings!$B$22="USD",1/INDEX(Settings!$B$29:$B$40,MONTH(A3221)),INDEX(Settings!$B$29:$B$40,MONTH(A3221)))))</f>
        <v/>
      </c>
    </row>
    <row r="3222" customFormat="false" ht="15" hidden="false" customHeight="false" outlineLevel="0" collapsed="false">
      <c r="U3222" s="0" t="str">
        <f aca="false">IF(C3222="","",IF(COUNTIF(Campaigns!$A$7:$A$300,C3222)&gt;0,"✓",IF(N(K3222)=0,"– no spend","⚠ add to Campaigns tab")))</f>
        <v/>
      </c>
      <c r="V3222" s="83" t="str">
        <f aca="false">IF(K3222="","",K3222*IF(Settings!$B$22=Settings!$C$6,1,IF(Settings!$B$22="USD",1/INDEX(Settings!$B$29:$B$40,MONTH(A3222)),INDEX(Settings!$B$29:$B$40,MONTH(A3222)))))</f>
        <v/>
      </c>
    </row>
    <row r="3223" customFormat="false" ht="15" hidden="false" customHeight="false" outlineLevel="0" collapsed="false">
      <c r="U3223" s="0" t="str">
        <f aca="false">IF(C3223="","",IF(COUNTIF(Campaigns!$A$7:$A$300,C3223)&gt;0,"✓",IF(N(K3223)=0,"– no spend","⚠ add to Campaigns tab")))</f>
        <v/>
      </c>
      <c r="V3223" s="83" t="str">
        <f aca="false">IF(K3223="","",K3223*IF(Settings!$B$22=Settings!$C$6,1,IF(Settings!$B$22="USD",1/INDEX(Settings!$B$29:$B$40,MONTH(A3223)),INDEX(Settings!$B$29:$B$40,MONTH(A3223)))))</f>
        <v/>
      </c>
    </row>
    <row r="3224" customFormat="false" ht="15" hidden="false" customHeight="false" outlineLevel="0" collapsed="false">
      <c r="U3224" s="0" t="str">
        <f aca="false">IF(C3224="","",IF(COUNTIF(Campaigns!$A$7:$A$300,C3224)&gt;0,"✓",IF(N(K3224)=0,"– no spend","⚠ add to Campaigns tab")))</f>
        <v/>
      </c>
      <c r="V3224" s="83" t="str">
        <f aca="false">IF(K3224="","",K3224*IF(Settings!$B$22=Settings!$C$6,1,IF(Settings!$B$22="USD",1/INDEX(Settings!$B$29:$B$40,MONTH(A3224)),INDEX(Settings!$B$29:$B$40,MONTH(A3224)))))</f>
        <v/>
      </c>
    </row>
    <row r="3225" customFormat="false" ht="15" hidden="false" customHeight="false" outlineLevel="0" collapsed="false">
      <c r="U3225" s="0" t="str">
        <f aca="false">IF(C3225="","",IF(COUNTIF(Campaigns!$A$7:$A$300,C3225)&gt;0,"✓",IF(N(K3225)=0,"– no spend","⚠ add to Campaigns tab")))</f>
        <v/>
      </c>
      <c r="V3225" s="83" t="str">
        <f aca="false">IF(K3225="","",K3225*IF(Settings!$B$22=Settings!$C$6,1,IF(Settings!$B$22="USD",1/INDEX(Settings!$B$29:$B$40,MONTH(A3225)),INDEX(Settings!$B$29:$B$40,MONTH(A3225)))))</f>
        <v/>
      </c>
    </row>
    <row r="3226" customFormat="false" ht="15" hidden="false" customHeight="false" outlineLevel="0" collapsed="false">
      <c r="U3226" s="0" t="str">
        <f aca="false">IF(C3226="","",IF(COUNTIF(Campaigns!$A$7:$A$300,C3226)&gt;0,"✓",IF(N(K3226)=0,"– no spend","⚠ add to Campaigns tab")))</f>
        <v/>
      </c>
      <c r="V3226" s="83" t="str">
        <f aca="false">IF(K3226="","",K3226*IF(Settings!$B$22=Settings!$C$6,1,IF(Settings!$B$22="USD",1/INDEX(Settings!$B$29:$B$40,MONTH(A3226)),INDEX(Settings!$B$29:$B$40,MONTH(A3226)))))</f>
        <v/>
      </c>
    </row>
    <row r="3227" customFormat="false" ht="15" hidden="false" customHeight="false" outlineLevel="0" collapsed="false">
      <c r="U3227" s="0" t="str">
        <f aca="false">IF(C3227="","",IF(COUNTIF(Campaigns!$A$7:$A$300,C3227)&gt;0,"✓",IF(N(K3227)=0,"– no spend","⚠ add to Campaigns tab")))</f>
        <v/>
      </c>
      <c r="V3227" s="83" t="str">
        <f aca="false">IF(K3227="","",K3227*IF(Settings!$B$22=Settings!$C$6,1,IF(Settings!$B$22="USD",1/INDEX(Settings!$B$29:$B$40,MONTH(A3227)),INDEX(Settings!$B$29:$B$40,MONTH(A3227)))))</f>
        <v/>
      </c>
    </row>
    <row r="3228" customFormat="false" ht="15" hidden="false" customHeight="false" outlineLevel="0" collapsed="false">
      <c r="U3228" s="0" t="str">
        <f aca="false">IF(C3228="","",IF(COUNTIF(Campaigns!$A$7:$A$300,C3228)&gt;0,"✓",IF(N(K3228)=0,"– no spend","⚠ add to Campaigns tab")))</f>
        <v/>
      </c>
      <c r="V3228" s="83" t="str">
        <f aca="false">IF(K3228="","",K3228*IF(Settings!$B$22=Settings!$C$6,1,IF(Settings!$B$22="USD",1/INDEX(Settings!$B$29:$B$40,MONTH(A3228)),INDEX(Settings!$B$29:$B$40,MONTH(A3228)))))</f>
        <v/>
      </c>
    </row>
    <row r="3229" customFormat="false" ht="15" hidden="false" customHeight="false" outlineLevel="0" collapsed="false">
      <c r="U3229" s="0" t="str">
        <f aca="false">IF(C3229="","",IF(COUNTIF(Campaigns!$A$7:$A$300,C3229)&gt;0,"✓",IF(N(K3229)=0,"– no spend","⚠ add to Campaigns tab")))</f>
        <v/>
      </c>
      <c r="V3229" s="83" t="str">
        <f aca="false">IF(K3229="","",K3229*IF(Settings!$B$22=Settings!$C$6,1,IF(Settings!$B$22="USD",1/INDEX(Settings!$B$29:$B$40,MONTH(A3229)),INDEX(Settings!$B$29:$B$40,MONTH(A3229)))))</f>
        <v/>
      </c>
    </row>
    <row r="3230" customFormat="false" ht="15" hidden="false" customHeight="false" outlineLevel="0" collapsed="false">
      <c r="U3230" s="0" t="str">
        <f aca="false">IF(C3230="","",IF(COUNTIF(Campaigns!$A$7:$A$300,C3230)&gt;0,"✓",IF(N(K3230)=0,"– no spend","⚠ add to Campaigns tab")))</f>
        <v/>
      </c>
      <c r="V3230" s="83" t="str">
        <f aca="false">IF(K3230="","",K3230*IF(Settings!$B$22=Settings!$C$6,1,IF(Settings!$B$22="USD",1/INDEX(Settings!$B$29:$B$40,MONTH(A3230)),INDEX(Settings!$B$29:$B$40,MONTH(A3230)))))</f>
        <v/>
      </c>
    </row>
    <row r="3231" customFormat="false" ht="15" hidden="false" customHeight="false" outlineLevel="0" collapsed="false">
      <c r="U3231" s="0" t="str">
        <f aca="false">IF(C3231="","",IF(COUNTIF(Campaigns!$A$7:$A$300,C3231)&gt;0,"✓",IF(N(K3231)=0,"– no spend","⚠ add to Campaigns tab")))</f>
        <v/>
      </c>
      <c r="V3231" s="83" t="str">
        <f aca="false">IF(K3231="","",K3231*IF(Settings!$B$22=Settings!$C$6,1,IF(Settings!$B$22="USD",1/INDEX(Settings!$B$29:$B$40,MONTH(A3231)),INDEX(Settings!$B$29:$B$40,MONTH(A3231)))))</f>
        <v/>
      </c>
    </row>
    <row r="3232" customFormat="false" ht="15" hidden="false" customHeight="false" outlineLevel="0" collapsed="false">
      <c r="U3232" s="0" t="str">
        <f aca="false">IF(C3232="","",IF(COUNTIF(Campaigns!$A$7:$A$300,C3232)&gt;0,"✓",IF(N(K3232)=0,"– no spend","⚠ add to Campaigns tab")))</f>
        <v/>
      </c>
      <c r="V3232" s="83" t="str">
        <f aca="false">IF(K3232="","",K3232*IF(Settings!$B$22=Settings!$C$6,1,IF(Settings!$B$22="USD",1/INDEX(Settings!$B$29:$B$40,MONTH(A3232)),INDEX(Settings!$B$29:$B$40,MONTH(A3232)))))</f>
        <v/>
      </c>
    </row>
    <row r="3233" customFormat="false" ht="15" hidden="false" customHeight="false" outlineLevel="0" collapsed="false">
      <c r="U3233" s="0" t="str">
        <f aca="false">IF(C3233="","",IF(COUNTIF(Campaigns!$A$7:$A$300,C3233)&gt;0,"✓",IF(N(K3233)=0,"– no spend","⚠ add to Campaigns tab")))</f>
        <v/>
      </c>
      <c r="V3233" s="83" t="str">
        <f aca="false">IF(K3233="","",K3233*IF(Settings!$B$22=Settings!$C$6,1,IF(Settings!$B$22="USD",1/INDEX(Settings!$B$29:$B$40,MONTH(A3233)),INDEX(Settings!$B$29:$B$40,MONTH(A3233)))))</f>
        <v/>
      </c>
    </row>
    <row r="3234" customFormat="false" ht="15" hidden="false" customHeight="false" outlineLevel="0" collapsed="false">
      <c r="U3234" s="0" t="str">
        <f aca="false">IF(C3234="","",IF(COUNTIF(Campaigns!$A$7:$A$300,C3234)&gt;0,"✓",IF(N(K3234)=0,"– no spend","⚠ add to Campaigns tab")))</f>
        <v/>
      </c>
      <c r="V3234" s="83" t="str">
        <f aca="false">IF(K3234="","",K3234*IF(Settings!$B$22=Settings!$C$6,1,IF(Settings!$B$22="USD",1/INDEX(Settings!$B$29:$B$40,MONTH(A3234)),INDEX(Settings!$B$29:$B$40,MONTH(A3234)))))</f>
        <v/>
      </c>
    </row>
    <row r="3235" customFormat="false" ht="15" hidden="false" customHeight="false" outlineLevel="0" collapsed="false">
      <c r="U3235" s="0" t="str">
        <f aca="false">IF(C3235="","",IF(COUNTIF(Campaigns!$A$7:$A$300,C3235)&gt;0,"✓",IF(N(K3235)=0,"– no spend","⚠ add to Campaigns tab")))</f>
        <v/>
      </c>
      <c r="V3235" s="83" t="str">
        <f aca="false">IF(K3235="","",K3235*IF(Settings!$B$22=Settings!$C$6,1,IF(Settings!$B$22="USD",1/INDEX(Settings!$B$29:$B$40,MONTH(A3235)),INDEX(Settings!$B$29:$B$40,MONTH(A3235)))))</f>
        <v/>
      </c>
    </row>
    <row r="3236" customFormat="false" ht="15" hidden="false" customHeight="false" outlineLevel="0" collapsed="false">
      <c r="U3236" s="0" t="str">
        <f aca="false">IF(C3236="","",IF(COUNTIF(Campaigns!$A$7:$A$300,C3236)&gt;0,"✓",IF(N(K3236)=0,"– no spend","⚠ add to Campaigns tab")))</f>
        <v/>
      </c>
      <c r="V3236" s="83" t="str">
        <f aca="false">IF(K3236="","",K3236*IF(Settings!$B$22=Settings!$C$6,1,IF(Settings!$B$22="USD",1/INDEX(Settings!$B$29:$B$40,MONTH(A3236)),INDEX(Settings!$B$29:$B$40,MONTH(A3236)))))</f>
        <v/>
      </c>
    </row>
    <row r="3237" customFormat="false" ht="15" hidden="false" customHeight="false" outlineLevel="0" collapsed="false">
      <c r="U3237" s="0" t="str">
        <f aca="false">IF(C3237="","",IF(COUNTIF(Campaigns!$A$7:$A$300,C3237)&gt;0,"✓",IF(N(K3237)=0,"– no spend","⚠ add to Campaigns tab")))</f>
        <v/>
      </c>
      <c r="V3237" s="83" t="str">
        <f aca="false">IF(K3237="","",K3237*IF(Settings!$B$22=Settings!$C$6,1,IF(Settings!$B$22="USD",1/INDEX(Settings!$B$29:$B$40,MONTH(A3237)),INDEX(Settings!$B$29:$B$40,MONTH(A3237)))))</f>
        <v/>
      </c>
    </row>
    <row r="3238" customFormat="false" ht="15" hidden="false" customHeight="false" outlineLevel="0" collapsed="false">
      <c r="U3238" s="0" t="str">
        <f aca="false">IF(C3238="","",IF(COUNTIF(Campaigns!$A$7:$A$300,C3238)&gt;0,"✓",IF(N(K3238)=0,"– no spend","⚠ add to Campaigns tab")))</f>
        <v/>
      </c>
      <c r="V3238" s="83" t="str">
        <f aca="false">IF(K3238="","",K3238*IF(Settings!$B$22=Settings!$C$6,1,IF(Settings!$B$22="USD",1/INDEX(Settings!$B$29:$B$40,MONTH(A3238)),INDEX(Settings!$B$29:$B$40,MONTH(A3238)))))</f>
        <v/>
      </c>
    </row>
    <row r="3239" customFormat="false" ht="15" hidden="false" customHeight="false" outlineLevel="0" collapsed="false">
      <c r="U3239" s="0" t="str">
        <f aca="false">IF(C3239="","",IF(COUNTIF(Campaigns!$A$7:$A$300,C3239)&gt;0,"✓",IF(N(K3239)=0,"– no spend","⚠ add to Campaigns tab")))</f>
        <v/>
      </c>
      <c r="V3239" s="83" t="str">
        <f aca="false">IF(K3239="","",K3239*IF(Settings!$B$22=Settings!$C$6,1,IF(Settings!$B$22="USD",1/INDEX(Settings!$B$29:$B$40,MONTH(A3239)),INDEX(Settings!$B$29:$B$40,MONTH(A3239)))))</f>
        <v/>
      </c>
    </row>
    <row r="3240" customFormat="false" ht="15" hidden="false" customHeight="false" outlineLevel="0" collapsed="false">
      <c r="U3240" s="0" t="str">
        <f aca="false">IF(C3240="","",IF(COUNTIF(Campaigns!$A$7:$A$300,C3240)&gt;0,"✓",IF(N(K3240)=0,"– no spend","⚠ add to Campaigns tab")))</f>
        <v/>
      </c>
      <c r="V3240" s="83" t="str">
        <f aca="false">IF(K3240="","",K3240*IF(Settings!$B$22=Settings!$C$6,1,IF(Settings!$B$22="USD",1/INDEX(Settings!$B$29:$B$40,MONTH(A3240)),INDEX(Settings!$B$29:$B$40,MONTH(A3240)))))</f>
        <v/>
      </c>
    </row>
    <row r="3241" customFormat="false" ht="15" hidden="false" customHeight="false" outlineLevel="0" collapsed="false">
      <c r="U3241" s="0" t="str">
        <f aca="false">IF(C3241="","",IF(COUNTIF(Campaigns!$A$7:$A$300,C3241)&gt;0,"✓",IF(N(K3241)=0,"– no spend","⚠ add to Campaigns tab")))</f>
        <v/>
      </c>
      <c r="V3241" s="83" t="str">
        <f aca="false">IF(K3241="","",K3241*IF(Settings!$B$22=Settings!$C$6,1,IF(Settings!$B$22="USD",1/INDEX(Settings!$B$29:$B$40,MONTH(A3241)),INDEX(Settings!$B$29:$B$40,MONTH(A3241)))))</f>
        <v/>
      </c>
    </row>
    <row r="3242" customFormat="false" ht="15" hidden="false" customHeight="false" outlineLevel="0" collapsed="false">
      <c r="U3242" s="0" t="str">
        <f aca="false">IF(C3242="","",IF(COUNTIF(Campaigns!$A$7:$A$300,C3242)&gt;0,"✓",IF(N(K3242)=0,"– no spend","⚠ add to Campaigns tab")))</f>
        <v/>
      </c>
      <c r="V3242" s="83" t="str">
        <f aca="false">IF(K3242="","",K3242*IF(Settings!$B$22=Settings!$C$6,1,IF(Settings!$B$22="USD",1/INDEX(Settings!$B$29:$B$40,MONTH(A3242)),INDEX(Settings!$B$29:$B$40,MONTH(A3242)))))</f>
        <v/>
      </c>
    </row>
    <row r="3243" customFormat="false" ht="15" hidden="false" customHeight="false" outlineLevel="0" collapsed="false">
      <c r="U3243" s="0" t="str">
        <f aca="false">IF(C3243="","",IF(COUNTIF(Campaigns!$A$7:$A$300,C3243)&gt;0,"✓",IF(N(K3243)=0,"– no spend","⚠ add to Campaigns tab")))</f>
        <v/>
      </c>
      <c r="V3243" s="83" t="str">
        <f aca="false">IF(K3243="","",K3243*IF(Settings!$B$22=Settings!$C$6,1,IF(Settings!$B$22="USD",1/INDEX(Settings!$B$29:$B$40,MONTH(A3243)),INDEX(Settings!$B$29:$B$40,MONTH(A3243)))))</f>
        <v/>
      </c>
    </row>
    <row r="3244" customFormat="false" ht="15" hidden="false" customHeight="false" outlineLevel="0" collapsed="false">
      <c r="U3244" s="0" t="str">
        <f aca="false">IF(C3244="","",IF(COUNTIF(Campaigns!$A$7:$A$300,C3244)&gt;0,"✓",IF(N(K3244)=0,"– no spend","⚠ add to Campaigns tab")))</f>
        <v/>
      </c>
      <c r="V3244" s="83" t="str">
        <f aca="false">IF(K3244="","",K3244*IF(Settings!$B$22=Settings!$C$6,1,IF(Settings!$B$22="USD",1/INDEX(Settings!$B$29:$B$40,MONTH(A3244)),INDEX(Settings!$B$29:$B$40,MONTH(A3244)))))</f>
        <v/>
      </c>
    </row>
    <row r="3245" customFormat="false" ht="15" hidden="false" customHeight="false" outlineLevel="0" collapsed="false">
      <c r="U3245" s="0" t="str">
        <f aca="false">IF(C3245="","",IF(COUNTIF(Campaigns!$A$7:$A$300,C3245)&gt;0,"✓",IF(N(K3245)=0,"– no spend","⚠ add to Campaigns tab")))</f>
        <v/>
      </c>
      <c r="V3245" s="83" t="str">
        <f aca="false">IF(K3245="","",K3245*IF(Settings!$B$22=Settings!$C$6,1,IF(Settings!$B$22="USD",1/INDEX(Settings!$B$29:$B$40,MONTH(A3245)),INDEX(Settings!$B$29:$B$40,MONTH(A3245)))))</f>
        <v/>
      </c>
    </row>
    <row r="3246" customFormat="false" ht="15" hidden="false" customHeight="false" outlineLevel="0" collapsed="false">
      <c r="U3246" s="0" t="str">
        <f aca="false">IF(C3246="","",IF(COUNTIF(Campaigns!$A$7:$A$300,C3246)&gt;0,"✓",IF(N(K3246)=0,"– no spend","⚠ add to Campaigns tab")))</f>
        <v/>
      </c>
      <c r="V3246" s="83" t="str">
        <f aca="false">IF(K3246="","",K3246*IF(Settings!$B$22=Settings!$C$6,1,IF(Settings!$B$22="USD",1/INDEX(Settings!$B$29:$B$40,MONTH(A3246)),INDEX(Settings!$B$29:$B$40,MONTH(A3246)))))</f>
        <v/>
      </c>
    </row>
    <row r="3247" customFormat="false" ht="15" hidden="false" customHeight="false" outlineLevel="0" collapsed="false">
      <c r="U3247" s="0" t="str">
        <f aca="false">IF(C3247="","",IF(COUNTIF(Campaigns!$A$7:$A$300,C3247)&gt;0,"✓",IF(N(K3247)=0,"– no spend","⚠ add to Campaigns tab")))</f>
        <v/>
      </c>
      <c r="V3247" s="83" t="str">
        <f aca="false">IF(K3247="","",K3247*IF(Settings!$B$22=Settings!$C$6,1,IF(Settings!$B$22="USD",1/INDEX(Settings!$B$29:$B$40,MONTH(A3247)),INDEX(Settings!$B$29:$B$40,MONTH(A3247)))))</f>
        <v/>
      </c>
    </row>
    <row r="3248" customFormat="false" ht="15" hidden="false" customHeight="false" outlineLevel="0" collapsed="false">
      <c r="U3248" s="0" t="str">
        <f aca="false">IF(C3248="","",IF(COUNTIF(Campaigns!$A$7:$A$300,C3248)&gt;0,"✓",IF(N(K3248)=0,"– no spend","⚠ add to Campaigns tab")))</f>
        <v/>
      </c>
      <c r="V3248" s="83" t="str">
        <f aca="false">IF(K3248="","",K3248*IF(Settings!$B$22=Settings!$C$6,1,IF(Settings!$B$22="USD",1/INDEX(Settings!$B$29:$B$40,MONTH(A3248)),INDEX(Settings!$B$29:$B$40,MONTH(A3248)))))</f>
        <v/>
      </c>
    </row>
    <row r="3249" customFormat="false" ht="15" hidden="false" customHeight="false" outlineLevel="0" collapsed="false">
      <c r="U3249" s="0" t="str">
        <f aca="false">IF(C3249="","",IF(COUNTIF(Campaigns!$A$7:$A$300,C3249)&gt;0,"✓",IF(N(K3249)=0,"– no spend","⚠ add to Campaigns tab")))</f>
        <v/>
      </c>
      <c r="V3249" s="83" t="str">
        <f aca="false">IF(K3249="","",K3249*IF(Settings!$B$22=Settings!$C$6,1,IF(Settings!$B$22="USD",1/INDEX(Settings!$B$29:$B$40,MONTH(A3249)),INDEX(Settings!$B$29:$B$40,MONTH(A3249)))))</f>
        <v/>
      </c>
    </row>
    <row r="3250" customFormat="false" ht="15" hidden="false" customHeight="false" outlineLevel="0" collapsed="false">
      <c r="U3250" s="0" t="str">
        <f aca="false">IF(C3250="","",IF(COUNTIF(Campaigns!$A$7:$A$300,C3250)&gt;0,"✓",IF(N(K3250)=0,"– no spend","⚠ add to Campaigns tab")))</f>
        <v/>
      </c>
      <c r="V3250" s="83" t="str">
        <f aca="false">IF(K3250="","",K3250*IF(Settings!$B$22=Settings!$C$6,1,IF(Settings!$B$22="USD",1/INDEX(Settings!$B$29:$B$40,MONTH(A3250)),INDEX(Settings!$B$29:$B$40,MONTH(A3250)))))</f>
        <v/>
      </c>
    </row>
    <row r="3251" customFormat="false" ht="15" hidden="false" customHeight="false" outlineLevel="0" collapsed="false">
      <c r="U3251" s="0" t="str">
        <f aca="false">IF(C3251="","",IF(COUNTIF(Campaigns!$A$7:$A$300,C3251)&gt;0,"✓",IF(N(K3251)=0,"– no spend","⚠ add to Campaigns tab")))</f>
        <v/>
      </c>
      <c r="V3251" s="83" t="str">
        <f aca="false">IF(K3251="","",K3251*IF(Settings!$B$22=Settings!$C$6,1,IF(Settings!$B$22="USD",1/INDEX(Settings!$B$29:$B$40,MONTH(A3251)),INDEX(Settings!$B$29:$B$40,MONTH(A3251)))))</f>
        <v/>
      </c>
    </row>
    <row r="3252" customFormat="false" ht="15" hidden="false" customHeight="false" outlineLevel="0" collapsed="false">
      <c r="U3252" s="0" t="str">
        <f aca="false">IF(C3252="","",IF(COUNTIF(Campaigns!$A$7:$A$300,C3252)&gt;0,"✓",IF(N(K3252)=0,"– no spend","⚠ add to Campaigns tab")))</f>
        <v/>
      </c>
      <c r="V3252" s="83" t="str">
        <f aca="false">IF(K3252="","",K3252*IF(Settings!$B$22=Settings!$C$6,1,IF(Settings!$B$22="USD",1/INDEX(Settings!$B$29:$B$40,MONTH(A3252)),INDEX(Settings!$B$29:$B$40,MONTH(A3252)))))</f>
        <v/>
      </c>
    </row>
    <row r="3253" customFormat="false" ht="15" hidden="false" customHeight="false" outlineLevel="0" collapsed="false">
      <c r="U3253" s="0" t="str">
        <f aca="false">IF(C3253="","",IF(COUNTIF(Campaigns!$A$7:$A$300,C3253)&gt;0,"✓",IF(N(K3253)=0,"– no spend","⚠ add to Campaigns tab")))</f>
        <v/>
      </c>
      <c r="V3253" s="83" t="str">
        <f aca="false">IF(K3253="","",K3253*IF(Settings!$B$22=Settings!$C$6,1,IF(Settings!$B$22="USD",1/INDEX(Settings!$B$29:$B$40,MONTH(A3253)),INDEX(Settings!$B$29:$B$40,MONTH(A3253)))))</f>
        <v/>
      </c>
    </row>
    <row r="3254" customFormat="false" ht="15" hidden="false" customHeight="false" outlineLevel="0" collapsed="false">
      <c r="U3254" s="0" t="str">
        <f aca="false">IF(C3254="","",IF(COUNTIF(Campaigns!$A$7:$A$300,C3254)&gt;0,"✓",IF(N(K3254)=0,"– no spend","⚠ add to Campaigns tab")))</f>
        <v/>
      </c>
      <c r="V3254" s="83" t="str">
        <f aca="false">IF(K3254="","",K3254*IF(Settings!$B$22=Settings!$C$6,1,IF(Settings!$B$22="USD",1/INDEX(Settings!$B$29:$B$40,MONTH(A3254)),INDEX(Settings!$B$29:$B$40,MONTH(A3254)))))</f>
        <v/>
      </c>
    </row>
    <row r="3255" customFormat="false" ht="15" hidden="false" customHeight="false" outlineLevel="0" collapsed="false">
      <c r="U3255" s="0" t="str">
        <f aca="false">IF(C3255="","",IF(COUNTIF(Campaigns!$A$7:$A$300,C3255)&gt;0,"✓",IF(N(K3255)=0,"– no spend","⚠ add to Campaigns tab")))</f>
        <v/>
      </c>
      <c r="V3255" s="83" t="str">
        <f aca="false">IF(K3255="","",K3255*IF(Settings!$B$22=Settings!$C$6,1,IF(Settings!$B$22="USD",1/INDEX(Settings!$B$29:$B$40,MONTH(A3255)),INDEX(Settings!$B$29:$B$40,MONTH(A3255)))))</f>
        <v/>
      </c>
    </row>
    <row r="3256" customFormat="false" ht="15" hidden="false" customHeight="false" outlineLevel="0" collapsed="false">
      <c r="U3256" s="0" t="str">
        <f aca="false">IF(C3256="","",IF(COUNTIF(Campaigns!$A$7:$A$300,C3256)&gt;0,"✓",IF(N(K3256)=0,"– no spend","⚠ add to Campaigns tab")))</f>
        <v/>
      </c>
      <c r="V3256" s="83" t="str">
        <f aca="false">IF(K3256="","",K3256*IF(Settings!$B$22=Settings!$C$6,1,IF(Settings!$B$22="USD",1/INDEX(Settings!$B$29:$B$40,MONTH(A3256)),INDEX(Settings!$B$29:$B$40,MONTH(A3256)))))</f>
        <v/>
      </c>
    </row>
    <row r="3257" customFormat="false" ht="15" hidden="false" customHeight="false" outlineLevel="0" collapsed="false">
      <c r="U3257" s="0" t="str">
        <f aca="false">IF(C3257="","",IF(COUNTIF(Campaigns!$A$7:$A$300,C3257)&gt;0,"✓",IF(N(K3257)=0,"– no spend","⚠ add to Campaigns tab")))</f>
        <v/>
      </c>
      <c r="V3257" s="83" t="str">
        <f aca="false">IF(K3257="","",K3257*IF(Settings!$B$22=Settings!$C$6,1,IF(Settings!$B$22="USD",1/INDEX(Settings!$B$29:$B$40,MONTH(A3257)),INDEX(Settings!$B$29:$B$40,MONTH(A3257)))))</f>
        <v/>
      </c>
    </row>
    <row r="3258" customFormat="false" ht="15" hidden="false" customHeight="false" outlineLevel="0" collapsed="false">
      <c r="U3258" s="0" t="str">
        <f aca="false">IF(C3258="","",IF(COUNTIF(Campaigns!$A$7:$A$300,C3258)&gt;0,"✓",IF(N(K3258)=0,"– no spend","⚠ add to Campaigns tab")))</f>
        <v/>
      </c>
      <c r="V3258" s="83" t="str">
        <f aca="false">IF(K3258="","",K3258*IF(Settings!$B$22=Settings!$C$6,1,IF(Settings!$B$22="USD",1/INDEX(Settings!$B$29:$B$40,MONTH(A3258)),INDEX(Settings!$B$29:$B$40,MONTH(A3258)))))</f>
        <v/>
      </c>
    </row>
    <row r="3259" customFormat="false" ht="15" hidden="false" customHeight="false" outlineLevel="0" collapsed="false">
      <c r="U3259" s="0" t="str">
        <f aca="false">IF(C3259="","",IF(COUNTIF(Campaigns!$A$7:$A$300,C3259)&gt;0,"✓",IF(N(K3259)=0,"– no spend","⚠ add to Campaigns tab")))</f>
        <v/>
      </c>
      <c r="V3259" s="83" t="str">
        <f aca="false">IF(K3259="","",K3259*IF(Settings!$B$22=Settings!$C$6,1,IF(Settings!$B$22="USD",1/INDEX(Settings!$B$29:$B$40,MONTH(A3259)),INDEX(Settings!$B$29:$B$40,MONTH(A3259)))))</f>
        <v/>
      </c>
    </row>
    <row r="3260" customFormat="false" ht="15" hidden="false" customHeight="false" outlineLevel="0" collapsed="false">
      <c r="U3260" s="0" t="str">
        <f aca="false">IF(C3260="","",IF(COUNTIF(Campaigns!$A$7:$A$300,C3260)&gt;0,"✓",IF(N(K3260)=0,"– no spend","⚠ add to Campaigns tab")))</f>
        <v/>
      </c>
      <c r="V3260" s="83" t="str">
        <f aca="false">IF(K3260="","",K3260*IF(Settings!$B$22=Settings!$C$6,1,IF(Settings!$B$22="USD",1/INDEX(Settings!$B$29:$B$40,MONTH(A3260)),INDEX(Settings!$B$29:$B$40,MONTH(A3260)))))</f>
        <v/>
      </c>
    </row>
    <row r="3261" customFormat="false" ht="15" hidden="false" customHeight="false" outlineLevel="0" collapsed="false">
      <c r="U3261" s="0" t="str">
        <f aca="false">IF(C3261="","",IF(COUNTIF(Campaigns!$A$7:$A$300,C3261)&gt;0,"✓",IF(N(K3261)=0,"– no spend","⚠ add to Campaigns tab")))</f>
        <v/>
      </c>
      <c r="V3261" s="83" t="str">
        <f aca="false">IF(K3261="","",K3261*IF(Settings!$B$22=Settings!$C$6,1,IF(Settings!$B$22="USD",1/INDEX(Settings!$B$29:$B$40,MONTH(A3261)),INDEX(Settings!$B$29:$B$40,MONTH(A3261)))))</f>
        <v/>
      </c>
    </row>
    <row r="3262" customFormat="false" ht="15" hidden="false" customHeight="false" outlineLevel="0" collapsed="false">
      <c r="U3262" s="0" t="str">
        <f aca="false">IF(C3262="","",IF(COUNTIF(Campaigns!$A$7:$A$300,C3262)&gt;0,"✓",IF(N(K3262)=0,"– no spend","⚠ add to Campaigns tab")))</f>
        <v/>
      </c>
      <c r="V3262" s="83" t="str">
        <f aca="false">IF(K3262="","",K3262*IF(Settings!$B$22=Settings!$C$6,1,IF(Settings!$B$22="USD",1/INDEX(Settings!$B$29:$B$40,MONTH(A3262)),INDEX(Settings!$B$29:$B$40,MONTH(A3262)))))</f>
        <v/>
      </c>
    </row>
    <row r="3263" customFormat="false" ht="15" hidden="false" customHeight="false" outlineLevel="0" collapsed="false">
      <c r="U3263" s="0" t="str">
        <f aca="false">IF(C3263="","",IF(COUNTIF(Campaigns!$A$7:$A$300,C3263)&gt;0,"✓",IF(N(K3263)=0,"– no spend","⚠ add to Campaigns tab")))</f>
        <v/>
      </c>
      <c r="V3263" s="83" t="str">
        <f aca="false">IF(K3263="","",K3263*IF(Settings!$B$22=Settings!$C$6,1,IF(Settings!$B$22="USD",1/INDEX(Settings!$B$29:$B$40,MONTH(A3263)),INDEX(Settings!$B$29:$B$40,MONTH(A3263)))))</f>
        <v/>
      </c>
    </row>
    <row r="3264" customFormat="false" ht="15" hidden="false" customHeight="false" outlineLevel="0" collapsed="false">
      <c r="U3264" s="0" t="str">
        <f aca="false">IF(C3264="","",IF(COUNTIF(Campaigns!$A$7:$A$300,C3264)&gt;0,"✓",IF(N(K3264)=0,"– no spend","⚠ add to Campaigns tab")))</f>
        <v/>
      </c>
      <c r="V3264" s="83" t="str">
        <f aca="false">IF(K3264="","",K3264*IF(Settings!$B$22=Settings!$C$6,1,IF(Settings!$B$22="USD",1/INDEX(Settings!$B$29:$B$40,MONTH(A3264)),INDEX(Settings!$B$29:$B$40,MONTH(A3264)))))</f>
        <v/>
      </c>
    </row>
    <row r="3265" customFormat="false" ht="15" hidden="false" customHeight="false" outlineLevel="0" collapsed="false">
      <c r="U3265" s="0" t="str">
        <f aca="false">IF(C3265="","",IF(COUNTIF(Campaigns!$A$7:$A$300,C3265)&gt;0,"✓",IF(N(K3265)=0,"– no spend","⚠ add to Campaigns tab")))</f>
        <v/>
      </c>
      <c r="V3265" s="83" t="str">
        <f aca="false">IF(K3265="","",K3265*IF(Settings!$B$22=Settings!$C$6,1,IF(Settings!$B$22="USD",1/INDEX(Settings!$B$29:$B$40,MONTH(A3265)),INDEX(Settings!$B$29:$B$40,MONTH(A3265)))))</f>
        <v/>
      </c>
    </row>
    <row r="3266" customFormat="false" ht="15" hidden="false" customHeight="false" outlineLevel="0" collapsed="false">
      <c r="U3266" s="0" t="str">
        <f aca="false">IF(C3266="","",IF(COUNTIF(Campaigns!$A$7:$A$300,C3266)&gt;0,"✓",IF(N(K3266)=0,"– no spend","⚠ add to Campaigns tab")))</f>
        <v/>
      </c>
      <c r="V3266" s="83" t="str">
        <f aca="false">IF(K3266="","",K3266*IF(Settings!$B$22=Settings!$C$6,1,IF(Settings!$B$22="USD",1/INDEX(Settings!$B$29:$B$40,MONTH(A3266)),INDEX(Settings!$B$29:$B$40,MONTH(A3266)))))</f>
        <v/>
      </c>
    </row>
    <row r="3267" customFormat="false" ht="15" hidden="false" customHeight="false" outlineLevel="0" collapsed="false">
      <c r="U3267" s="0" t="str">
        <f aca="false">IF(C3267="","",IF(COUNTIF(Campaigns!$A$7:$A$300,C3267)&gt;0,"✓",IF(N(K3267)=0,"– no spend","⚠ add to Campaigns tab")))</f>
        <v/>
      </c>
      <c r="V3267" s="83" t="str">
        <f aca="false">IF(K3267="","",K3267*IF(Settings!$B$22=Settings!$C$6,1,IF(Settings!$B$22="USD",1/INDEX(Settings!$B$29:$B$40,MONTH(A3267)),INDEX(Settings!$B$29:$B$40,MONTH(A3267)))))</f>
        <v/>
      </c>
    </row>
    <row r="3268" customFormat="false" ht="15" hidden="false" customHeight="false" outlineLevel="0" collapsed="false">
      <c r="U3268" s="0" t="str">
        <f aca="false">IF(C3268="","",IF(COUNTIF(Campaigns!$A$7:$A$300,C3268)&gt;0,"✓",IF(N(K3268)=0,"– no spend","⚠ add to Campaigns tab")))</f>
        <v/>
      </c>
      <c r="V3268" s="83" t="str">
        <f aca="false">IF(K3268="","",K3268*IF(Settings!$B$22=Settings!$C$6,1,IF(Settings!$B$22="USD",1/INDEX(Settings!$B$29:$B$40,MONTH(A3268)),INDEX(Settings!$B$29:$B$40,MONTH(A3268)))))</f>
        <v/>
      </c>
    </row>
    <row r="3269" customFormat="false" ht="15" hidden="false" customHeight="false" outlineLevel="0" collapsed="false">
      <c r="U3269" s="0" t="str">
        <f aca="false">IF(C3269="","",IF(COUNTIF(Campaigns!$A$7:$A$300,C3269)&gt;0,"✓",IF(N(K3269)=0,"– no spend","⚠ add to Campaigns tab")))</f>
        <v/>
      </c>
      <c r="V3269" s="83" t="str">
        <f aca="false">IF(K3269="","",K3269*IF(Settings!$B$22=Settings!$C$6,1,IF(Settings!$B$22="USD",1/INDEX(Settings!$B$29:$B$40,MONTH(A3269)),INDEX(Settings!$B$29:$B$40,MONTH(A3269)))))</f>
        <v/>
      </c>
    </row>
    <row r="3270" customFormat="false" ht="15" hidden="false" customHeight="false" outlineLevel="0" collapsed="false">
      <c r="U3270" s="0" t="str">
        <f aca="false">IF(C3270="","",IF(COUNTIF(Campaigns!$A$7:$A$300,C3270)&gt;0,"✓",IF(N(K3270)=0,"– no spend","⚠ add to Campaigns tab")))</f>
        <v/>
      </c>
      <c r="V3270" s="83" t="str">
        <f aca="false">IF(K3270="","",K3270*IF(Settings!$B$22=Settings!$C$6,1,IF(Settings!$B$22="USD",1/INDEX(Settings!$B$29:$B$40,MONTH(A3270)),INDEX(Settings!$B$29:$B$40,MONTH(A3270)))))</f>
        <v/>
      </c>
    </row>
    <row r="3271" customFormat="false" ht="15" hidden="false" customHeight="false" outlineLevel="0" collapsed="false">
      <c r="U3271" s="0" t="str">
        <f aca="false">IF(C3271="","",IF(COUNTIF(Campaigns!$A$7:$A$300,C3271)&gt;0,"✓",IF(N(K3271)=0,"– no spend","⚠ add to Campaigns tab")))</f>
        <v/>
      </c>
      <c r="V3271" s="83" t="str">
        <f aca="false">IF(K3271="","",K3271*IF(Settings!$B$22=Settings!$C$6,1,IF(Settings!$B$22="USD",1/INDEX(Settings!$B$29:$B$40,MONTH(A3271)),INDEX(Settings!$B$29:$B$40,MONTH(A3271)))))</f>
        <v/>
      </c>
    </row>
    <row r="3272" customFormat="false" ht="15" hidden="false" customHeight="false" outlineLevel="0" collapsed="false">
      <c r="U3272" s="0" t="str">
        <f aca="false">IF(C3272="","",IF(COUNTIF(Campaigns!$A$7:$A$300,C3272)&gt;0,"✓",IF(N(K3272)=0,"– no spend","⚠ add to Campaigns tab")))</f>
        <v/>
      </c>
      <c r="V3272" s="83" t="str">
        <f aca="false">IF(K3272="","",K3272*IF(Settings!$B$22=Settings!$C$6,1,IF(Settings!$B$22="USD",1/INDEX(Settings!$B$29:$B$40,MONTH(A3272)),INDEX(Settings!$B$29:$B$40,MONTH(A3272)))))</f>
        <v/>
      </c>
    </row>
    <row r="3273" customFormat="false" ht="15" hidden="false" customHeight="false" outlineLevel="0" collapsed="false">
      <c r="U3273" s="0" t="str">
        <f aca="false">IF(C3273="","",IF(COUNTIF(Campaigns!$A$7:$A$300,C3273)&gt;0,"✓",IF(N(K3273)=0,"– no spend","⚠ add to Campaigns tab")))</f>
        <v/>
      </c>
      <c r="V3273" s="83" t="str">
        <f aca="false">IF(K3273="","",K3273*IF(Settings!$B$22=Settings!$C$6,1,IF(Settings!$B$22="USD",1/INDEX(Settings!$B$29:$B$40,MONTH(A3273)),INDEX(Settings!$B$29:$B$40,MONTH(A3273)))))</f>
        <v/>
      </c>
    </row>
    <row r="3274" customFormat="false" ht="15" hidden="false" customHeight="false" outlineLevel="0" collapsed="false">
      <c r="U3274" s="0" t="str">
        <f aca="false">IF(C3274="","",IF(COUNTIF(Campaigns!$A$7:$A$300,C3274)&gt;0,"✓",IF(N(K3274)=0,"– no spend","⚠ add to Campaigns tab")))</f>
        <v/>
      </c>
      <c r="V3274" s="83" t="str">
        <f aca="false">IF(K3274="","",K3274*IF(Settings!$B$22=Settings!$C$6,1,IF(Settings!$B$22="USD",1/INDEX(Settings!$B$29:$B$40,MONTH(A3274)),INDEX(Settings!$B$29:$B$40,MONTH(A3274)))))</f>
        <v/>
      </c>
    </row>
    <row r="3275" customFormat="false" ht="15" hidden="false" customHeight="false" outlineLevel="0" collapsed="false">
      <c r="U3275" s="0" t="str">
        <f aca="false">IF(C3275="","",IF(COUNTIF(Campaigns!$A$7:$A$300,C3275)&gt;0,"✓",IF(N(K3275)=0,"– no spend","⚠ add to Campaigns tab")))</f>
        <v/>
      </c>
      <c r="V3275" s="83" t="str">
        <f aca="false">IF(K3275="","",K3275*IF(Settings!$B$22=Settings!$C$6,1,IF(Settings!$B$22="USD",1/INDEX(Settings!$B$29:$B$40,MONTH(A3275)),INDEX(Settings!$B$29:$B$40,MONTH(A3275)))))</f>
        <v/>
      </c>
    </row>
    <row r="3276" customFormat="false" ht="15" hidden="false" customHeight="false" outlineLevel="0" collapsed="false">
      <c r="U3276" s="0" t="str">
        <f aca="false">IF(C3276="","",IF(COUNTIF(Campaigns!$A$7:$A$300,C3276)&gt;0,"✓",IF(N(K3276)=0,"– no spend","⚠ add to Campaigns tab")))</f>
        <v/>
      </c>
      <c r="V3276" s="83" t="str">
        <f aca="false">IF(K3276="","",K3276*IF(Settings!$B$22=Settings!$C$6,1,IF(Settings!$B$22="USD",1/INDEX(Settings!$B$29:$B$40,MONTH(A3276)),INDEX(Settings!$B$29:$B$40,MONTH(A3276)))))</f>
        <v/>
      </c>
    </row>
    <row r="3277" customFormat="false" ht="15" hidden="false" customHeight="false" outlineLevel="0" collapsed="false">
      <c r="U3277" s="0" t="str">
        <f aca="false">IF(C3277="","",IF(COUNTIF(Campaigns!$A$7:$A$300,C3277)&gt;0,"✓",IF(N(K3277)=0,"– no spend","⚠ add to Campaigns tab")))</f>
        <v/>
      </c>
      <c r="V3277" s="83" t="str">
        <f aca="false">IF(K3277="","",K3277*IF(Settings!$B$22=Settings!$C$6,1,IF(Settings!$B$22="USD",1/INDEX(Settings!$B$29:$B$40,MONTH(A3277)),INDEX(Settings!$B$29:$B$40,MONTH(A3277)))))</f>
        <v/>
      </c>
    </row>
    <row r="3278" customFormat="false" ht="15" hidden="false" customHeight="false" outlineLevel="0" collapsed="false">
      <c r="U3278" s="0" t="str">
        <f aca="false">IF(C3278="","",IF(COUNTIF(Campaigns!$A$7:$A$300,C3278)&gt;0,"✓",IF(N(K3278)=0,"– no spend","⚠ add to Campaigns tab")))</f>
        <v/>
      </c>
      <c r="V3278" s="83" t="str">
        <f aca="false">IF(K3278="","",K3278*IF(Settings!$B$22=Settings!$C$6,1,IF(Settings!$B$22="USD",1/INDEX(Settings!$B$29:$B$40,MONTH(A3278)),INDEX(Settings!$B$29:$B$40,MONTH(A3278)))))</f>
        <v/>
      </c>
    </row>
    <row r="3279" customFormat="false" ht="15" hidden="false" customHeight="false" outlineLevel="0" collapsed="false">
      <c r="U3279" s="0" t="str">
        <f aca="false">IF(C3279="","",IF(COUNTIF(Campaigns!$A$7:$A$300,C3279)&gt;0,"✓",IF(N(K3279)=0,"– no spend","⚠ add to Campaigns tab")))</f>
        <v/>
      </c>
      <c r="V3279" s="83" t="str">
        <f aca="false">IF(K3279="","",K3279*IF(Settings!$B$22=Settings!$C$6,1,IF(Settings!$B$22="USD",1/INDEX(Settings!$B$29:$B$40,MONTH(A3279)),INDEX(Settings!$B$29:$B$40,MONTH(A3279)))))</f>
        <v/>
      </c>
    </row>
    <row r="3280" customFormat="false" ht="15" hidden="false" customHeight="false" outlineLevel="0" collapsed="false">
      <c r="U3280" s="0" t="str">
        <f aca="false">IF(C3280="","",IF(COUNTIF(Campaigns!$A$7:$A$300,C3280)&gt;0,"✓",IF(N(K3280)=0,"– no spend","⚠ add to Campaigns tab")))</f>
        <v/>
      </c>
      <c r="V3280" s="83" t="str">
        <f aca="false">IF(K3280="","",K3280*IF(Settings!$B$22=Settings!$C$6,1,IF(Settings!$B$22="USD",1/INDEX(Settings!$B$29:$B$40,MONTH(A3280)),INDEX(Settings!$B$29:$B$40,MONTH(A3280)))))</f>
        <v/>
      </c>
    </row>
    <row r="3281" customFormat="false" ht="15" hidden="false" customHeight="false" outlineLevel="0" collapsed="false">
      <c r="U3281" s="0" t="str">
        <f aca="false">IF(C3281="","",IF(COUNTIF(Campaigns!$A$7:$A$300,C3281)&gt;0,"✓",IF(N(K3281)=0,"– no spend","⚠ add to Campaigns tab")))</f>
        <v/>
      </c>
      <c r="V3281" s="83" t="str">
        <f aca="false">IF(K3281="","",K3281*IF(Settings!$B$22=Settings!$C$6,1,IF(Settings!$B$22="USD",1/INDEX(Settings!$B$29:$B$40,MONTH(A3281)),INDEX(Settings!$B$29:$B$40,MONTH(A3281)))))</f>
        <v/>
      </c>
    </row>
    <row r="3282" customFormat="false" ht="15" hidden="false" customHeight="false" outlineLevel="0" collapsed="false">
      <c r="U3282" s="0" t="str">
        <f aca="false">IF(C3282="","",IF(COUNTIF(Campaigns!$A$7:$A$300,C3282)&gt;0,"✓",IF(N(K3282)=0,"– no spend","⚠ add to Campaigns tab")))</f>
        <v/>
      </c>
      <c r="V3282" s="83" t="str">
        <f aca="false">IF(K3282="","",K3282*IF(Settings!$B$22=Settings!$C$6,1,IF(Settings!$B$22="USD",1/INDEX(Settings!$B$29:$B$40,MONTH(A3282)),INDEX(Settings!$B$29:$B$40,MONTH(A3282)))))</f>
        <v/>
      </c>
    </row>
    <row r="3283" customFormat="false" ht="15" hidden="false" customHeight="false" outlineLevel="0" collapsed="false">
      <c r="U3283" s="0" t="str">
        <f aca="false">IF(C3283="","",IF(COUNTIF(Campaigns!$A$7:$A$300,C3283)&gt;0,"✓",IF(N(K3283)=0,"– no spend","⚠ add to Campaigns tab")))</f>
        <v/>
      </c>
      <c r="V3283" s="83" t="str">
        <f aca="false">IF(K3283="","",K3283*IF(Settings!$B$22=Settings!$C$6,1,IF(Settings!$B$22="USD",1/INDEX(Settings!$B$29:$B$40,MONTH(A3283)),INDEX(Settings!$B$29:$B$40,MONTH(A3283)))))</f>
        <v/>
      </c>
    </row>
    <row r="3284" customFormat="false" ht="15" hidden="false" customHeight="false" outlineLevel="0" collapsed="false">
      <c r="U3284" s="0" t="str">
        <f aca="false">IF(C3284="","",IF(COUNTIF(Campaigns!$A$7:$A$300,C3284)&gt;0,"✓",IF(N(K3284)=0,"– no spend","⚠ add to Campaigns tab")))</f>
        <v/>
      </c>
      <c r="V3284" s="83" t="str">
        <f aca="false">IF(K3284="","",K3284*IF(Settings!$B$22=Settings!$C$6,1,IF(Settings!$B$22="USD",1/INDEX(Settings!$B$29:$B$40,MONTH(A3284)),INDEX(Settings!$B$29:$B$40,MONTH(A3284)))))</f>
        <v/>
      </c>
    </row>
    <row r="3285" customFormat="false" ht="15" hidden="false" customHeight="false" outlineLevel="0" collapsed="false">
      <c r="U3285" s="0" t="str">
        <f aca="false">IF(C3285="","",IF(COUNTIF(Campaigns!$A$7:$A$300,C3285)&gt;0,"✓",IF(N(K3285)=0,"– no spend","⚠ add to Campaigns tab")))</f>
        <v/>
      </c>
      <c r="V3285" s="83" t="str">
        <f aca="false">IF(K3285="","",K3285*IF(Settings!$B$22=Settings!$C$6,1,IF(Settings!$B$22="USD",1/INDEX(Settings!$B$29:$B$40,MONTH(A3285)),INDEX(Settings!$B$29:$B$40,MONTH(A3285)))))</f>
        <v/>
      </c>
    </row>
    <row r="3286" customFormat="false" ht="15" hidden="false" customHeight="false" outlineLevel="0" collapsed="false">
      <c r="U3286" s="0" t="str">
        <f aca="false">IF(C3286="","",IF(COUNTIF(Campaigns!$A$7:$A$300,C3286)&gt;0,"✓",IF(N(K3286)=0,"– no spend","⚠ add to Campaigns tab")))</f>
        <v/>
      </c>
      <c r="V3286" s="83" t="str">
        <f aca="false">IF(K3286="","",K3286*IF(Settings!$B$22=Settings!$C$6,1,IF(Settings!$B$22="USD",1/INDEX(Settings!$B$29:$B$40,MONTH(A3286)),INDEX(Settings!$B$29:$B$40,MONTH(A3286)))))</f>
        <v/>
      </c>
    </row>
    <row r="3287" customFormat="false" ht="15" hidden="false" customHeight="false" outlineLevel="0" collapsed="false">
      <c r="U3287" s="0" t="str">
        <f aca="false">IF(C3287="","",IF(COUNTIF(Campaigns!$A$7:$A$300,C3287)&gt;0,"✓",IF(N(K3287)=0,"– no spend","⚠ add to Campaigns tab")))</f>
        <v/>
      </c>
      <c r="V3287" s="83" t="str">
        <f aca="false">IF(K3287="","",K3287*IF(Settings!$B$22=Settings!$C$6,1,IF(Settings!$B$22="USD",1/INDEX(Settings!$B$29:$B$40,MONTH(A3287)),INDEX(Settings!$B$29:$B$40,MONTH(A3287)))))</f>
        <v/>
      </c>
    </row>
    <row r="3288" customFormat="false" ht="15" hidden="false" customHeight="false" outlineLevel="0" collapsed="false">
      <c r="U3288" s="0" t="str">
        <f aca="false">IF(C3288="","",IF(COUNTIF(Campaigns!$A$7:$A$300,C3288)&gt;0,"✓",IF(N(K3288)=0,"– no spend","⚠ add to Campaigns tab")))</f>
        <v/>
      </c>
      <c r="V3288" s="83" t="str">
        <f aca="false">IF(K3288="","",K3288*IF(Settings!$B$22=Settings!$C$6,1,IF(Settings!$B$22="USD",1/INDEX(Settings!$B$29:$B$40,MONTH(A3288)),INDEX(Settings!$B$29:$B$40,MONTH(A3288)))))</f>
        <v/>
      </c>
    </row>
    <row r="3289" customFormat="false" ht="15" hidden="false" customHeight="false" outlineLevel="0" collapsed="false">
      <c r="U3289" s="0" t="str">
        <f aca="false">IF(C3289="","",IF(COUNTIF(Campaigns!$A$7:$A$300,C3289)&gt;0,"✓",IF(N(K3289)=0,"– no spend","⚠ add to Campaigns tab")))</f>
        <v/>
      </c>
      <c r="V3289" s="83" t="str">
        <f aca="false">IF(K3289="","",K3289*IF(Settings!$B$22=Settings!$C$6,1,IF(Settings!$B$22="USD",1/INDEX(Settings!$B$29:$B$40,MONTH(A3289)),INDEX(Settings!$B$29:$B$40,MONTH(A3289)))))</f>
        <v/>
      </c>
    </row>
    <row r="3290" customFormat="false" ht="15" hidden="false" customHeight="false" outlineLevel="0" collapsed="false">
      <c r="U3290" s="0" t="str">
        <f aca="false">IF(C3290="","",IF(COUNTIF(Campaigns!$A$7:$A$300,C3290)&gt;0,"✓",IF(N(K3290)=0,"– no spend","⚠ add to Campaigns tab")))</f>
        <v/>
      </c>
      <c r="V3290" s="83" t="str">
        <f aca="false">IF(K3290="","",K3290*IF(Settings!$B$22=Settings!$C$6,1,IF(Settings!$B$22="USD",1/INDEX(Settings!$B$29:$B$40,MONTH(A3290)),INDEX(Settings!$B$29:$B$40,MONTH(A3290)))))</f>
        <v/>
      </c>
    </row>
    <row r="3291" customFormat="false" ht="15" hidden="false" customHeight="false" outlineLevel="0" collapsed="false">
      <c r="U3291" s="0" t="str">
        <f aca="false">IF(C3291="","",IF(COUNTIF(Campaigns!$A$7:$A$300,C3291)&gt;0,"✓",IF(N(K3291)=0,"– no spend","⚠ add to Campaigns tab")))</f>
        <v/>
      </c>
      <c r="V3291" s="83" t="str">
        <f aca="false">IF(K3291="","",K3291*IF(Settings!$B$22=Settings!$C$6,1,IF(Settings!$B$22="USD",1/INDEX(Settings!$B$29:$B$40,MONTH(A3291)),INDEX(Settings!$B$29:$B$40,MONTH(A3291)))))</f>
        <v/>
      </c>
    </row>
    <row r="3292" customFormat="false" ht="15" hidden="false" customHeight="false" outlineLevel="0" collapsed="false">
      <c r="U3292" s="0" t="str">
        <f aca="false">IF(C3292="","",IF(COUNTIF(Campaigns!$A$7:$A$300,C3292)&gt;0,"✓",IF(N(K3292)=0,"– no spend","⚠ add to Campaigns tab")))</f>
        <v/>
      </c>
      <c r="V3292" s="83" t="str">
        <f aca="false">IF(K3292="","",K3292*IF(Settings!$B$22=Settings!$C$6,1,IF(Settings!$B$22="USD",1/INDEX(Settings!$B$29:$B$40,MONTH(A3292)),INDEX(Settings!$B$29:$B$40,MONTH(A3292)))))</f>
        <v/>
      </c>
    </row>
    <row r="3293" customFormat="false" ht="15" hidden="false" customHeight="false" outlineLevel="0" collapsed="false">
      <c r="U3293" s="0" t="str">
        <f aca="false">IF(C3293="","",IF(COUNTIF(Campaigns!$A$7:$A$300,C3293)&gt;0,"✓",IF(N(K3293)=0,"– no spend","⚠ add to Campaigns tab")))</f>
        <v/>
      </c>
      <c r="V3293" s="83" t="str">
        <f aca="false">IF(K3293="","",K3293*IF(Settings!$B$22=Settings!$C$6,1,IF(Settings!$B$22="USD",1/INDEX(Settings!$B$29:$B$40,MONTH(A3293)),INDEX(Settings!$B$29:$B$40,MONTH(A3293)))))</f>
        <v/>
      </c>
    </row>
    <row r="3294" customFormat="false" ht="15" hidden="false" customHeight="false" outlineLevel="0" collapsed="false">
      <c r="U3294" s="0" t="str">
        <f aca="false">IF(C3294="","",IF(COUNTIF(Campaigns!$A$7:$A$300,C3294)&gt;0,"✓",IF(N(K3294)=0,"– no spend","⚠ add to Campaigns tab")))</f>
        <v/>
      </c>
      <c r="V3294" s="83" t="str">
        <f aca="false">IF(K3294="","",K3294*IF(Settings!$B$22=Settings!$C$6,1,IF(Settings!$B$22="USD",1/INDEX(Settings!$B$29:$B$40,MONTH(A3294)),INDEX(Settings!$B$29:$B$40,MONTH(A3294)))))</f>
        <v/>
      </c>
    </row>
    <row r="3295" customFormat="false" ht="15" hidden="false" customHeight="false" outlineLevel="0" collapsed="false">
      <c r="U3295" s="0" t="str">
        <f aca="false">IF(C3295="","",IF(COUNTIF(Campaigns!$A$7:$A$300,C3295)&gt;0,"✓",IF(N(K3295)=0,"– no spend","⚠ add to Campaigns tab")))</f>
        <v/>
      </c>
      <c r="V3295" s="83" t="str">
        <f aca="false">IF(K3295="","",K3295*IF(Settings!$B$22=Settings!$C$6,1,IF(Settings!$B$22="USD",1/INDEX(Settings!$B$29:$B$40,MONTH(A3295)),INDEX(Settings!$B$29:$B$40,MONTH(A3295)))))</f>
        <v/>
      </c>
    </row>
    <row r="3296" customFormat="false" ht="15" hidden="false" customHeight="false" outlineLevel="0" collapsed="false">
      <c r="U3296" s="0" t="str">
        <f aca="false">IF(C3296="","",IF(COUNTIF(Campaigns!$A$7:$A$300,C3296)&gt;0,"✓",IF(N(K3296)=0,"– no spend","⚠ add to Campaigns tab")))</f>
        <v/>
      </c>
      <c r="V3296" s="83" t="str">
        <f aca="false">IF(K3296="","",K3296*IF(Settings!$B$22=Settings!$C$6,1,IF(Settings!$B$22="USD",1/INDEX(Settings!$B$29:$B$40,MONTH(A3296)),INDEX(Settings!$B$29:$B$40,MONTH(A3296)))))</f>
        <v/>
      </c>
    </row>
    <row r="3297" customFormat="false" ht="15" hidden="false" customHeight="false" outlineLevel="0" collapsed="false">
      <c r="U3297" s="0" t="str">
        <f aca="false">IF(C3297="","",IF(COUNTIF(Campaigns!$A$7:$A$300,C3297)&gt;0,"✓",IF(N(K3297)=0,"– no spend","⚠ add to Campaigns tab")))</f>
        <v/>
      </c>
      <c r="V3297" s="83" t="str">
        <f aca="false">IF(K3297="","",K3297*IF(Settings!$B$22=Settings!$C$6,1,IF(Settings!$B$22="USD",1/INDEX(Settings!$B$29:$B$40,MONTH(A3297)),INDEX(Settings!$B$29:$B$40,MONTH(A3297)))))</f>
        <v/>
      </c>
    </row>
    <row r="3298" customFormat="false" ht="15" hidden="false" customHeight="false" outlineLevel="0" collapsed="false">
      <c r="U3298" s="0" t="str">
        <f aca="false">IF(C3298="","",IF(COUNTIF(Campaigns!$A$7:$A$300,C3298)&gt;0,"✓",IF(N(K3298)=0,"– no spend","⚠ add to Campaigns tab")))</f>
        <v/>
      </c>
      <c r="V3298" s="83" t="str">
        <f aca="false">IF(K3298="","",K3298*IF(Settings!$B$22=Settings!$C$6,1,IF(Settings!$B$22="USD",1/INDEX(Settings!$B$29:$B$40,MONTH(A3298)),INDEX(Settings!$B$29:$B$40,MONTH(A3298)))))</f>
        <v/>
      </c>
    </row>
    <row r="3299" customFormat="false" ht="15" hidden="false" customHeight="false" outlineLevel="0" collapsed="false">
      <c r="U3299" s="0" t="str">
        <f aca="false">IF(C3299="","",IF(COUNTIF(Campaigns!$A$7:$A$300,C3299)&gt;0,"✓",IF(N(K3299)=0,"– no spend","⚠ add to Campaigns tab")))</f>
        <v/>
      </c>
      <c r="V3299" s="83" t="str">
        <f aca="false">IF(K3299="","",K3299*IF(Settings!$B$22=Settings!$C$6,1,IF(Settings!$B$22="USD",1/INDEX(Settings!$B$29:$B$40,MONTH(A3299)),INDEX(Settings!$B$29:$B$40,MONTH(A3299)))))</f>
        <v/>
      </c>
    </row>
    <row r="3300" customFormat="false" ht="15" hidden="false" customHeight="false" outlineLevel="0" collapsed="false">
      <c r="U3300" s="0" t="str">
        <f aca="false">IF(C3300="","",IF(COUNTIF(Campaigns!$A$7:$A$300,C3300)&gt;0,"✓",IF(N(K3300)=0,"– no spend","⚠ add to Campaigns tab")))</f>
        <v/>
      </c>
      <c r="V3300" s="83" t="str">
        <f aca="false">IF(K3300="","",K3300*IF(Settings!$B$22=Settings!$C$6,1,IF(Settings!$B$22="USD",1/INDEX(Settings!$B$29:$B$40,MONTH(A3300)),INDEX(Settings!$B$29:$B$40,MONTH(A3300)))))</f>
        <v/>
      </c>
    </row>
    <row r="3301" customFormat="false" ht="15" hidden="false" customHeight="false" outlineLevel="0" collapsed="false">
      <c r="U3301" s="0" t="str">
        <f aca="false">IF(C3301="","",IF(COUNTIF(Campaigns!$A$7:$A$300,C3301)&gt;0,"✓",IF(N(K3301)=0,"– no spend","⚠ add to Campaigns tab")))</f>
        <v/>
      </c>
      <c r="V3301" s="83" t="str">
        <f aca="false">IF(K3301="","",K3301*IF(Settings!$B$22=Settings!$C$6,1,IF(Settings!$B$22="USD",1/INDEX(Settings!$B$29:$B$40,MONTH(A3301)),INDEX(Settings!$B$29:$B$40,MONTH(A3301)))))</f>
        <v/>
      </c>
    </row>
    <row r="3302" customFormat="false" ht="15" hidden="false" customHeight="false" outlineLevel="0" collapsed="false">
      <c r="U3302" s="0" t="str">
        <f aca="false">IF(C3302="","",IF(COUNTIF(Campaigns!$A$7:$A$300,C3302)&gt;0,"✓",IF(N(K3302)=0,"– no spend","⚠ add to Campaigns tab")))</f>
        <v/>
      </c>
      <c r="V3302" s="83" t="str">
        <f aca="false">IF(K3302="","",K3302*IF(Settings!$B$22=Settings!$C$6,1,IF(Settings!$B$22="USD",1/INDEX(Settings!$B$29:$B$40,MONTH(A3302)),INDEX(Settings!$B$29:$B$40,MONTH(A3302)))))</f>
        <v/>
      </c>
    </row>
    <row r="3303" customFormat="false" ht="15" hidden="false" customHeight="false" outlineLevel="0" collapsed="false">
      <c r="U3303" s="0" t="str">
        <f aca="false">IF(C3303="","",IF(COUNTIF(Campaigns!$A$7:$A$300,C3303)&gt;0,"✓",IF(N(K3303)=0,"– no spend","⚠ add to Campaigns tab")))</f>
        <v/>
      </c>
      <c r="V3303" s="83" t="str">
        <f aca="false">IF(K3303="","",K3303*IF(Settings!$B$22=Settings!$C$6,1,IF(Settings!$B$22="USD",1/INDEX(Settings!$B$29:$B$40,MONTH(A3303)),INDEX(Settings!$B$29:$B$40,MONTH(A3303)))))</f>
        <v/>
      </c>
    </row>
    <row r="3304" customFormat="false" ht="15" hidden="false" customHeight="false" outlineLevel="0" collapsed="false">
      <c r="U3304" s="0" t="str">
        <f aca="false">IF(C3304="","",IF(COUNTIF(Campaigns!$A$7:$A$300,C3304)&gt;0,"✓",IF(N(K3304)=0,"– no spend","⚠ add to Campaigns tab")))</f>
        <v/>
      </c>
      <c r="V3304" s="83" t="str">
        <f aca="false">IF(K3304="","",K3304*IF(Settings!$B$22=Settings!$C$6,1,IF(Settings!$B$22="USD",1/INDEX(Settings!$B$29:$B$40,MONTH(A3304)),INDEX(Settings!$B$29:$B$40,MONTH(A3304)))))</f>
        <v/>
      </c>
    </row>
    <row r="3305" customFormat="false" ht="15" hidden="false" customHeight="false" outlineLevel="0" collapsed="false">
      <c r="U3305" s="0" t="str">
        <f aca="false">IF(C3305="","",IF(COUNTIF(Campaigns!$A$7:$A$300,C3305)&gt;0,"✓",IF(N(K3305)=0,"– no spend","⚠ add to Campaigns tab")))</f>
        <v/>
      </c>
      <c r="V3305" s="83" t="str">
        <f aca="false">IF(K3305="","",K3305*IF(Settings!$B$22=Settings!$C$6,1,IF(Settings!$B$22="USD",1/INDEX(Settings!$B$29:$B$40,MONTH(A3305)),INDEX(Settings!$B$29:$B$40,MONTH(A3305)))))</f>
        <v/>
      </c>
    </row>
    <row r="3306" customFormat="false" ht="15" hidden="false" customHeight="false" outlineLevel="0" collapsed="false">
      <c r="U3306" s="0" t="str">
        <f aca="false">IF(C3306="","",IF(COUNTIF(Campaigns!$A$7:$A$300,C3306)&gt;0,"✓",IF(N(K3306)=0,"– no spend","⚠ add to Campaigns tab")))</f>
        <v/>
      </c>
      <c r="V3306" s="83" t="str">
        <f aca="false">IF(K3306="","",K3306*IF(Settings!$B$22=Settings!$C$6,1,IF(Settings!$B$22="USD",1/INDEX(Settings!$B$29:$B$40,MONTH(A3306)),INDEX(Settings!$B$29:$B$40,MONTH(A3306)))))</f>
        <v/>
      </c>
    </row>
    <row r="3307" customFormat="false" ht="15" hidden="false" customHeight="false" outlineLevel="0" collapsed="false">
      <c r="U3307" s="0" t="str">
        <f aca="false">IF(C3307="","",IF(COUNTIF(Campaigns!$A$7:$A$300,C3307)&gt;0,"✓",IF(N(K3307)=0,"– no spend","⚠ add to Campaigns tab")))</f>
        <v/>
      </c>
      <c r="V3307" s="83" t="str">
        <f aca="false">IF(K3307="","",K3307*IF(Settings!$B$22=Settings!$C$6,1,IF(Settings!$B$22="USD",1/INDEX(Settings!$B$29:$B$40,MONTH(A3307)),INDEX(Settings!$B$29:$B$40,MONTH(A3307)))))</f>
        <v/>
      </c>
    </row>
    <row r="3308" customFormat="false" ht="15" hidden="false" customHeight="false" outlineLevel="0" collapsed="false">
      <c r="U3308" s="0" t="str">
        <f aca="false">IF(C3308="","",IF(COUNTIF(Campaigns!$A$7:$A$300,C3308)&gt;0,"✓",IF(N(K3308)=0,"– no spend","⚠ add to Campaigns tab")))</f>
        <v/>
      </c>
      <c r="V3308" s="83" t="str">
        <f aca="false">IF(K3308="","",K3308*IF(Settings!$B$22=Settings!$C$6,1,IF(Settings!$B$22="USD",1/INDEX(Settings!$B$29:$B$40,MONTH(A3308)),INDEX(Settings!$B$29:$B$40,MONTH(A3308)))))</f>
        <v/>
      </c>
    </row>
    <row r="3309" customFormat="false" ht="15" hidden="false" customHeight="false" outlineLevel="0" collapsed="false">
      <c r="U3309" s="0" t="str">
        <f aca="false">IF(C3309="","",IF(COUNTIF(Campaigns!$A$7:$A$300,C3309)&gt;0,"✓",IF(N(K3309)=0,"– no spend","⚠ add to Campaigns tab")))</f>
        <v/>
      </c>
      <c r="V3309" s="83" t="str">
        <f aca="false">IF(K3309="","",K3309*IF(Settings!$B$22=Settings!$C$6,1,IF(Settings!$B$22="USD",1/INDEX(Settings!$B$29:$B$40,MONTH(A3309)),INDEX(Settings!$B$29:$B$40,MONTH(A3309)))))</f>
        <v/>
      </c>
    </row>
    <row r="3310" customFormat="false" ht="15" hidden="false" customHeight="false" outlineLevel="0" collapsed="false">
      <c r="U3310" s="0" t="str">
        <f aca="false">IF(C3310="","",IF(COUNTIF(Campaigns!$A$7:$A$300,C3310)&gt;0,"✓",IF(N(K3310)=0,"– no spend","⚠ add to Campaigns tab")))</f>
        <v/>
      </c>
      <c r="V3310" s="83" t="str">
        <f aca="false">IF(K3310="","",K3310*IF(Settings!$B$22=Settings!$C$6,1,IF(Settings!$B$22="USD",1/INDEX(Settings!$B$29:$B$40,MONTH(A3310)),INDEX(Settings!$B$29:$B$40,MONTH(A3310)))))</f>
        <v/>
      </c>
    </row>
    <row r="3311" customFormat="false" ht="15" hidden="false" customHeight="false" outlineLevel="0" collapsed="false">
      <c r="U3311" s="0" t="str">
        <f aca="false">IF(C3311="","",IF(COUNTIF(Campaigns!$A$7:$A$300,C3311)&gt;0,"✓",IF(N(K3311)=0,"– no spend","⚠ add to Campaigns tab")))</f>
        <v/>
      </c>
      <c r="V3311" s="83" t="str">
        <f aca="false">IF(K3311="","",K3311*IF(Settings!$B$22=Settings!$C$6,1,IF(Settings!$B$22="USD",1/INDEX(Settings!$B$29:$B$40,MONTH(A3311)),INDEX(Settings!$B$29:$B$40,MONTH(A3311)))))</f>
        <v/>
      </c>
    </row>
    <row r="3312" customFormat="false" ht="15" hidden="false" customHeight="false" outlineLevel="0" collapsed="false">
      <c r="U3312" s="0" t="str">
        <f aca="false">IF(C3312="","",IF(COUNTIF(Campaigns!$A$7:$A$300,C3312)&gt;0,"✓",IF(N(K3312)=0,"– no spend","⚠ add to Campaigns tab")))</f>
        <v/>
      </c>
      <c r="V3312" s="83" t="str">
        <f aca="false">IF(K3312="","",K3312*IF(Settings!$B$22=Settings!$C$6,1,IF(Settings!$B$22="USD",1/INDEX(Settings!$B$29:$B$40,MONTH(A3312)),INDEX(Settings!$B$29:$B$40,MONTH(A3312)))))</f>
        <v/>
      </c>
    </row>
    <row r="3313" customFormat="false" ht="15" hidden="false" customHeight="false" outlineLevel="0" collapsed="false">
      <c r="U3313" s="0" t="str">
        <f aca="false">IF(C3313="","",IF(COUNTIF(Campaigns!$A$7:$A$300,C3313)&gt;0,"✓",IF(N(K3313)=0,"– no spend","⚠ add to Campaigns tab")))</f>
        <v/>
      </c>
      <c r="V3313" s="83" t="str">
        <f aca="false">IF(K3313="","",K3313*IF(Settings!$B$22=Settings!$C$6,1,IF(Settings!$B$22="USD",1/INDEX(Settings!$B$29:$B$40,MONTH(A3313)),INDEX(Settings!$B$29:$B$40,MONTH(A3313)))))</f>
        <v/>
      </c>
    </row>
    <row r="3314" customFormat="false" ht="15" hidden="false" customHeight="false" outlineLevel="0" collapsed="false">
      <c r="U3314" s="0" t="str">
        <f aca="false">IF(C3314="","",IF(COUNTIF(Campaigns!$A$7:$A$300,C3314)&gt;0,"✓",IF(N(K3314)=0,"– no spend","⚠ add to Campaigns tab")))</f>
        <v/>
      </c>
      <c r="V3314" s="83" t="str">
        <f aca="false">IF(K3314="","",K3314*IF(Settings!$B$22=Settings!$C$6,1,IF(Settings!$B$22="USD",1/INDEX(Settings!$B$29:$B$40,MONTH(A3314)),INDEX(Settings!$B$29:$B$40,MONTH(A3314)))))</f>
        <v/>
      </c>
    </row>
    <row r="3315" customFormat="false" ht="15" hidden="false" customHeight="false" outlineLevel="0" collapsed="false">
      <c r="U3315" s="0" t="str">
        <f aca="false">IF(C3315="","",IF(COUNTIF(Campaigns!$A$7:$A$300,C3315)&gt;0,"✓",IF(N(K3315)=0,"– no spend","⚠ add to Campaigns tab")))</f>
        <v/>
      </c>
      <c r="V3315" s="83" t="str">
        <f aca="false">IF(K3315="","",K3315*IF(Settings!$B$22=Settings!$C$6,1,IF(Settings!$B$22="USD",1/INDEX(Settings!$B$29:$B$40,MONTH(A3315)),INDEX(Settings!$B$29:$B$40,MONTH(A3315)))))</f>
        <v/>
      </c>
    </row>
    <row r="3316" customFormat="false" ht="15" hidden="false" customHeight="false" outlineLevel="0" collapsed="false">
      <c r="U3316" s="0" t="str">
        <f aca="false">IF(C3316="","",IF(COUNTIF(Campaigns!$A$7:$A$300,C3316)&gt;0,"✓",IF(N(K3316)=0,"– no spend","⚠ add to Campaigns tab")))</f>
        <v/>
      </c>
      <c r="V3316" s="83" t="str">
        <f aca="false">IF(K3316="","",K3316*IF(Settings!$B$22=Settings!$C$6,1,IF(Settings!$B$22="USD",1/INDEX(Settings!$B$29:$B$40,MONTH(A3316)),INDEX(Settings!$B$29:$B$40,MONTH(A3316)))))</f>
        <v/>
      </c>
    </row>
    <row r="3317" customFormat="false" ht="15" hidden="false" customHeight="false" outlineLevel="0" collapsed="false">
      <c r="U3317" s="0" t="str">
        <f aca="false">IF(C3317="","",IF(COUNTIF(Campaigns!$A$7:$A$300,C3317)&gt;0,"✓",IF(N(K3317)=0,"– no spend","⚠ add to Campaigns tab")))</f>
        <v/>
      </c>
      <c r="V3317" s="83" t="str">
        <f aca="false">IF(K3317="","",K3317*IF(Settings!$B$22=Settings!$C$6,1,IF(Settings!$B$22="USD",1/INDEX(Settings!$B$29:$B$40,MONTH(A3317)),INDEX(Settings!$B$29:$B$40,MONTH(A3317)))))</f>
        <v/>
      </c>
    </row>
    <row r="3318" customFormat="false" ht="15" hidden="false" customHeight="false" outlineLevel="0" collapsed="false">
      <c r="U3318" s="0" t="str">
        <f aca="false">IF(C3318="","",IF(COUNTIF(Campaigns!$A$7:$A$300,C3318)&gt;0,"✓",IF(N(K3318)=0,"– no spend","⚠ add to Campaigns tab")))</f>
        <v/>
      </c>
      <c r="V3318" s="83" t="str">
        <f aca="false">IF(K3318="","",K3318*IF(Settings!$B$22=Settings!$C$6,1,IF(Settings!$B$22="USD",1/INDEX(Settings!$B$29:$B$40,MONTH(A3318)),INDEX(Settings!$B$29:$B$40,MONTH(A3318)))))</f>
        <v/>
      </c>
    </row>
    <row r="3319" customFormat="false" ht="15" hidden="false" customHeight="false" outlineLevel="0" collapsed="false">
      <c r="U3319" s="0" t="str">
        <f aca="false">IF(C3319="","",IF(COUNTIF(Campaigns!$A$7:$A$300,C3319)&gt;0,"✓",IF(N(K3319)=0,"– no spend","⚠ add to Campaigns tab")))</f>
        <v/>
      </c>
      <c r="V3319" s="83" t="str">
        <f aca="false">IF(K3319="","",K3319*IF(Settings!$B$22=Settings!$C$6,1,IF(Settings!$B$22="USD",1/INDEX(Settings!$B$29:$B$40,MONTH(A3319)),INDEX(Settings!$B$29:$B$40,MONTH(A3319)))))</f>
        <v/>
      </c>
    </row>
    <row r="3320" customFormat="false" ht="15" hidden="false" customHeight="false" outlineLevel="0" collapsed="false">
      <c r="U3320" s="0" t="str">
        <f aca="false">IF(C3320="","",IF(COUNTIF(Campaigns!$A$7:$A$300,C3320)&gt;0,"✓",IF(N(K3320)=0,"– no spend","⚠ add to Campaigns tab")))</f>
        <v/>
      </c>
      <c r="V3320" s="83" t="str">
        <f aca="false">IF(K3320="","",K3320*IF(Settings!$B$22=Settings!$C$6,1,IF(Settings!$B$22="USD",1/INDEX(Settings!$B$29:$B$40,MONTH(A3320)),INDEX(Settings!$B$29:$B$40,MONTH(A3320)))))</f>
        <v/>
      </c>
    </row>
    <row r="3321" customFormat="false" ht="15" hidden="false" customHeight="false" outlineLevel="0" collapsed="false">
      <c r="U3321" s="0" t="str">
        <f aca="false">IF(C3321="","",IF(COUNTIF(Campaigns!$A$7:$A$300,C3321)&gt;0,"✓",IF(N(K3321)=0,"– no spend","⚠ add to Campaigns tab")))</f>
        <v/>
      </c>
      <c r="V3321" s="83" t="str">
        <f aca="false">IF(K3321="","",K3321*IF(Settings!$B$22=Settings!$C$6,1,IF(Settings!$B$22="USD",1/INDEX(Settings!$B$29:$B$40,MONTH(A3321)),INDEX(Settings!$B$29:$B$40,MONTH(A3321)))))</f>
        <v/>
      </c>
    </row>
    <row r="3322" customFormat="false" ht="15" hidden="false" customHeight="false" outlineLevel="0" collapsed="false">
      <c r="U3322" s="0" t="str">
        <f aca="false">IF(C3322="","",IF(COUNTIF(Campaigns!$A$7:$A$300,C3322)&gt;0,"✓",IF(N(K3322)=0,"– no spend","⚠ add to Campaigns tab")))</f>
        <v/>
      </c>
      <c r="V3322" s="83" t="str">
        <f aca="false">IF(K3322="","",K3322*IF(Settings!$B$22=Settings!$C$6,1,IF(Settings!$B$22="USD",1/INDEX(Settings!$B$29:$B$40,MONTH(A3322)),INDEX(Settings!$B$29:$B$40,MONTH(A3322)))))</f>
        <v/>
      </c>
    </row>
    <row r="3323" customFormat="false" ht="15" hidden="false" customHeight="false" outlineLevel="0" collapsed="false">
      <c r="U3323" s="0" t="str">
        <f aca="false">IF(C3323="","",IF(COUNTIF(Campaigns!$A$7:$A$300,C3323)&gt;0,"✓",IF(N(K3323)=0,"– no spend","⚠ add to Campaigns tab")))</f>
        <v/>
      </c>
      <c r="V3323" s="83" t="str">
        <f aca="false">IF(K3323="","",K3323*IF(Settings!$B$22=Settings!$C$6,1,IF(Settings!$B$22="USD",1/INDEX(Settings!$B$29:$B$40,MONTH(A3323)),INDEX(Settings!$B$29:$B$40,MONTH(A3323)))))</f>
        <v/>
      </c>
    </row>
    <row r="3324" customFormat="false" ht="15" hidden="false" customHeight="false" outlineLevel="0" collapsed="false">
      <c r="U3324" s="0" t="str">
        <f aca="false">IF(C3324="","",IF(COUNTIF(Campaigns!$A$7:$A$300,C3324)&gt;0,"✓",IF(N(K3324)=0,"– no spend","⚠ add to Campaigns tab")))</f>
        <v/>
      </c>
      <c r="V3324" s="83" t="str">
        <f aca="false">IF(K3324="","",K3324*IF(Settings!$B$22=Settings!$C$6,1,IF(Settings!$B$22="USD",1/INDEX(Settings!$B$29:$B$40,MONTH(A3324)),INDEX(Settings!$B$29:$B$40,MONTH(A3324)))))</f>
        <v/>
      </c>
    </row>
    <row r="3325" customFormat="false" ht="15" hidden="false" customHeight="false" outlineLevel="0" collapsed="false">
      <c r="U3325" s="0" t="str">
        <f aca="false">IF(C3325="","",IF(COUNTIF(Campaigns!$A$7:$A$300,C3325)&gt;0,"✓",IF(N(K3325)=0,"– no spend","⚠ add to Campaigns tab")))</f>
        <v/>
      </c>
      <c r="V3325" s="83" t="str">
        <f aca="false">IF(K3325="","",K3325*IF(Settings!$B$22=Settings!$C$6,1,IF(Settings!$B$22="USD",1/INDEX(Settings!$B$29:$B$40,MONTH(A3325)),INDEX(Settings!$B$29:$B$40,MONTH(A3325)))))</f>
        <v/>
      </c>
    </row>
    <row r="3326" customFormat="false" ht="15" hidden="false" customHeight="false" outlineLevel="0" collapsed="false">
      <c r="U3326" s="0" t="str">
        <f aca="false">IF(C3326="","",IF(COUNTIF(Campaigns!$A$7:$A$300,C3326)&gt;0,"✓",IF(N(K3326)=0,"– no spend","⚠ add to Campaigns tab")))</f>
        <v/>
      </c>
      <c r="V3326" s="83" t="str">
        <f aca="false">IF(K3326="","",K3326*IF(Settings!$B$22=Settings!$C$6,1,IF(Settings!$B$22="USD",1/INDEX(Settings!$B$29:$B$40,MONTH(A3326)),INDEX(Settings!$B$29:$B$40,MONTH(A3326)))))</f>
        <v/>
      </c>
    </row>
    <row r="3327" customFormat="false" ht="15" hidden="false" customHeight="false" outlineLevel="0" collapsed="false">
      <c r="U3327" s="0" t="str">
        <f aca="false">IF(C3327="","",IF(COUNTIF(Campaigns!$A$7:$A$300,C3327)&gt;0,"✓",IF(N(K3327)=0,"– no spend","⚠ add to Campaigns tab")))</f>
        <v/>
      </c>
      <c r="V3327" s="83" t="str">
        <f aca="false">IF(K3327="","",K3327*IF(Settings!$B$22=Settings!$C$6,1,IF(Settings!$B$22="USD",1/INDEX(Settings!$B$29:$B$40,MONTH(A3327)),INDEX(Settings!$B$29:$B$40,MONTH(A3327)))))</f>
        <v/>
      </c>
    </row>
    <row r="3328" customFormat="false" ht="15" hidden="false" customHeight="false" outlineLevel="0" collapsed="false">
      <c r="U3328" s="0" t="str">
        <f aca="false">IF(C3328="","",IF(COUNTIF(Campaigns!$A$7:$A$300,C3328)&gt;0,"✓",IF(N(K3328)=0,"– no spend","⚠ add to Campaigns tab")))</f>
        <v/>
      </c>
      <c r="V3328" s="83" t="str">
        <f aca="false">IF(K3328="","",K3328*IF(Settings!$B$22=Settings!$C$6,1,IF(Settings!$B$22="USD",1/INDEX(Settings!$B$29:$B$40,MONTH(A3328)),INDEX(Settings!$B$29:$B$40,MONTH(A3328)))))</f>
        <v/>
      </c>
    </row>
    <row r="3329" customFormat="false" ht="15" hidden="false" customHeight="false" outlineLevel="0" collapsed="false">
      <c r="U3329" s="0" t="str">
        <f aca="false">IF(C3329="","",IF(COUNTIF(Campaigns!$A$7:$A$300,C3329)&gt;0,"✓",IF(N(K3329)=0,"– no spend","⚠ add to Campaigns tab")))</f>
        <v/>
      </c>
      <c r="V3329" s="83" t="str">
        <f aca="false">IF(K3329="","",K3329*IF(Settings!$B$22=Settings!$C$6,1,IF(Settings!$B$22="USD",1/INDEX(Settings!$B$29:$B$40,MONTH(A3329)),INDEX(Settings!$B$29:$B$40,MONTH(A3329)))))</f>
        <v/>
      </c>
    </row>
    <row r="3330" customFormat="false" ht="15" hidden="false" customHeight="false" outlineLevel="0" collapsed="false">
      <c r="U3330" s="0" t="str">
        <f aca="false">IF(C3330="","",IF(COUNTIF(Campaigns!$A$7:$A$300,C3330)&gt;0,"✓",IF(N(K3330)=0,"– no spend","⚠ add to Campaigns tab")))</f>
        <v/>
      </c>
      <c r="V3330" s="83" t="str">
        <f aca="false">IF(K3330="","",K3330*IF(Settings!$B$22=Settings!$C$6,1,IF(Settings!$B$22="USD",1/INDEX(Settings!$B$29:$B$40,MONTH(A3330)),INDEX(Settings!$B$29:$B$40,MONTH(A3330)))))</f>
        <v/>
      </c>
    </row>
    <row r="3331" customFormat="false" ht="15" hidden="false" customHeight="false" outlineLevel="0" collapsed="false">
      <c r="U3331" s="0" t="str">
        <f aca="false">IF(C3331="","",IF(COUNTIF(Campaigns!$A$7:$A$300,C3331)&gt;0,"✓",IF(N(K3331)=0,"– no spend","⚠ add to Campaigns tab")))</f>
        <v/>
      </c>
      <c r="V3331" s="83" t="str">
        <f aca="false">IF(K3331="","",K3331*IF(Settings!$B$22=Settings!$C$6,1,IF(Settings!$B$22="USD",1/INDEX(Settings!$B$29:$B$40,MONTH(A3331)),INDEX(Settings!$B$29:$B$40,MONTH(A3331)))))</f>
        <v/>
      </c>
    </row>
    <row r="3332" customFormat="false" ht="15" hidden="false" customHeight="false" outlineLevel="0" collapsed="false">
      <c r="U3332" s="0" t="str">
        <f aca="false">IF(C3332="","",IF(COUNTIF(Campaigns!$A$7:$A$300,C3332)&gt;0,"✓",IF(N(K3332)=0,"– no spend","⚠ add to Campaigns tab")))</f>
        <v/>
      </c>
      <c r="V3332" s="83" t="str">
        <f aca="false">IF(K3332="","",K3332*IF(Settings!$B$22=Settings!$C$6,1,IF(Settings!$B$22="USD",1/INDEX(Settings!$B$29:$B$40,MONTH(A3332)),INDEX(Settings!$B$29:$B$40,MONTH(A3332)))))</f>
        <v/>
      </c>
    </row>
    <row r="3333" customFormat="false" ht="15" hidden="false" customHeight="false" outlineLevel="0" collapsed="false">
      <c r="U3333" s="0" t="str">
        <f aca="false">IF(C3333="","",IF(COUNTIF(Campaigns!$A$7:$A$300,C3333)&gt;0,"✓",IF(N(K3333)=0,"– no spend","⚠ add to Campaigns tab")))</f>
        <v/>
      </c>
      <c r="V3333" s="83" t="str">
        <f aca="false">IF(K3333="","",K3333*IF(Settings!$B$22=Settings!$C$6,1,IF(Settings!$B$22="USD",1/INDEX(Settings!$B$29:$B$40,MONTH(A3333)),INDEX(Settings!$B$29:$B$40,MONTH(A3333)))))</f>
        <v/>
      </c>
    </row>
    <row r="3334" customFormat="false" ht="15" hidden="false" customHeight="false" outlineLevel="0" collapsed="false">
      <c r="U3334" s="0" t="str">
        <f aca="false">IF(C3334="","",IF(COUNTIF(Campaigns!$A$7:$A$300,C3334)&gt;0,"✓",IF(N(K3334)=0,"– no spend","⚠ add to Campaigns tab")))</f>
        <v/>
      </c>
      <c r="V3334" s="83" t="str">
        <f aca="false">IF(K3334="","",K3334*IF(Settings!$B$22=Settings!$C$6,1,IF(Settings!$B$22="USD",1/INDEX(Settings!$B$29:$B$40,MONTH(A3334)),INDEX(Settings!$B$29:$B$40,MONTH(A3334)))))</f>
        <v/>
      </c>
    </row>
    <row r="3335" customFormat="false" ht="15" hidden="false" customHeight="false" outlineLevel="0" collapsed="false">
      <c r="U3335" s="0" t="str">
        <f aca="false">IF(C3335="","",IF(COUNTIF(Campaigns!$A$7:$A$300,C3335)&gt;0,"✓",IF(N(K3335)=0,"– no spend","⚠ add to Campaigns tab")))</f>
        <v/>
      </c>
      <c r="V3335" s="83" t="str">
        <f aca="false">IF(K3335="","",K3335*IF(Settings!$B$22=Settings!$C$6,1,IF(Settings!$B$22="USD",1/INDEX(Settings!$B$29:$B$40,MONTH(A3335)),INDEX(Settings!$B$29:$B$40,MONTH(A3335)))))</f>
        <v/>
      </c>
    </row>
    <row r="3336" customFormat="false" ht="15" hidden="false" customHeight="false" outlineLevel="0" collapsed="false">
      <c r="U3336" s="0" t="str">
        <f aca="false">IF(C3336="","",IF(COUNTIF(Campaigns!$A$7:$A$300,C3336)&gt;0,"✓",IF(N(K3336)=0,"– no spend","⚠ add to Campaigns tab")))</f>
        <v/>
      </c>
      <c r="V3336" s="83" t="str">
        <f aca="false">IF(K3336="","",K3336*IF(Settings!$B$22=Settings!$C$6,1,IF(Settings!$B$22="USD",1/INDEX(Settings!$B$29:$B$40,MONTH(A3336)),INDEX(Settings!$B$29:$B$40,MONTH(A3336)))))</f>
        <v/>
      </c>
    </row>
    <row r="3337" customFormat="false" ht="15" hidden="false" customHeight="false" outlineLevel="0" collapsed="false">
      <c r="U3337" s="0" t="str">
        <f aca="false">IF(C3337="","",IF(COUNTIF(Campaigns!$A$7:$A$300,C3337)&gt;0,"✓",IF(N(K3337)=0,"– no spend","⚠ add to Campaigns tab")))</f>
        <v/>
      </c>
      <c r="V3337" s="83" t="str">
        <f aca="false">IF(K3337="","",K3337*IF(Settings!$B$22=Settings!$C$6,1,IF(Settings!$B$22="USD",1/INDEX(Settings!$B$29:$B$40,MONTH(A3337)),INDEX(Settings!$B$29:$B$40,MONTH(A3337)))))</f>
        <v/>
      </c>
    </row>
    <row r="3338" customFormat="false" ht="15" hidden="false" customHeight="false" outlineLevel="0" collapsed="false">
      <c r="U3338" s="0" t="str">
        <f aca="false">IF(C3338="","",IF(COUNTIF(Campaigns!$A$7:$A$300,C3338)&gt;0,"✓",IF(N(K3338)=0,"– no spend","⚠ add to Campaigns tab")))</f>
        <v/>
      </c>
      <c r="V3338" s="83" t="str">
        <f aca="false">IF(K3338="","",K3338*IF(Settings!$B$22=Settings!$C$6,1,IF(Settings!$B$22="USD",1/INDEX(Settings!$B$29:$B$40,MONTH(A3338)),INDEX(Settings!$B$29:$B$40,MONTH(A3338)))))</f>
        <v/>
      </c>
    </row>
    <row r="3339" customFormat="false" ht="15" hidden="false" customHeight="false" outlineLevel="0" collapsed="false">
      <c r="U3339" s="0" t="str">
        <f aca="false">IF(C3339="","",IF(COUNTIF(Campaigns!$A$7:$A$300,C3339)&gt;0,"✓",IF(N(K3339)=0,"– no spend","⚠ add to Campaigns tab")))</f>
        <v/>
      </c>
      <c r="V3339" s="83" t="str">
        <f aca="false">IF(K3339="","",K3339*IF(Settings!$B$22=Settings!$C$6,1,IF(Settings!$B$22="USD",1/INDEX(Settings!$B$29:$B$40,MONTH(A3339)),INDEX(Settings!$B$29:$B$40,MONTH(A3339)))))</f>
        <v/>
      </c>
    </row>
    <row r="3340" customFormat="false" ht="15" hidden="false" customHeight="false" outlineLevel="0" collapsed="false">
      <c r="U3340" s="0" t="str">
        <f aca="false">IF(C3340="","",IF(COUNTIF(Campaigns!$A$7:$A$300,C3340)&gt;0,"✓",IF(N(K3340)=0,"– no spend","⚠ add to Campaigns tab")))</f>
        <v/>
      </c>
      <c r="V3340" s="83" t="str">
        <f aca="false">IF(K3340="","",K3340*IF(Settings!$B$22=Settings!$C$6,1,IF(Settings!$B$22="USD",1/INDEX(Settings!$B$29:$B$40,MONTH(A3340)),INDEX(Settings!$B$29:$B$40,MONTH(A3340)))))</f>
        <v/>
      </c>
    </row>
    <row r="3341" customFormat="false" ht="15" hidden="false" customHeight="false" outlineLevel="0" collapsed="false">
      <c r="U3341" s="0" t="str">
        <f aca="false">IF(C3341="","",IF(COUNTIF(Campaigns!$A$7:$A$300,C3341)&gt;0,"✓",IF(N(K3341)=0,"– no spend","⚠ add to Campaigns tab")))</f>
        <v/>
      </c>
      <c r="V3341" s="83" t="str">
        <f aca="false">IF(K3341="","",K3341*IF(Settings!$B$22=Settings!$C$6,1,IF(Settings!$B$22="USD",1/INDEX(Settings!$B$29:$B$40,MONTH(A3341)),INDEX(Settings!$B$29:$B$40,MONTH(A3341)))))</f>
        <v/>
      </c>
    </row>
    <row r="3342" customFormat="false" ht="15" hidden="false" customHeight="false" outlineLevel="0" collapsed="false">
      <c r="U3342" s="0" t="str">
        <f aca="false">IF(C3342="","",IF(COUNTIF(Campaigns!$A$7:$A$300,C3342)&gt;0,"✓",IF(N(K3342)=0,"– no spend","⚠ add to Campaigns tab")))</f>
        <v/>
      </c>
      <c r="V3342" s="83" t="str">
        <f aca="false">IF(K3342="","",K3342*IF(Settings!$B$22=Settings!$C$6,1,IF(Settings!$B$22="USD",1/INDEX(Settings!$B$29:$B$40,MONTH(A3342)),INDEX(Settings!$B$29:$B$40,MONTH(A3342)))))</f>
        <v/>
      </c>
    </row>
    <row r="3343" customFormat="false" ht="15" hidden="false" customHeight="false" outlineLevel="0" collapsed="false">
      <c r="U3343" s="0" t="str">
        <f aca="false">IF(C3343="","",IF(COUNTIF(Campaigns!$A$7:$A$300,C3343)&gt;0,"✓",IF(N(K3343)=0,"– no spend","⚠ add to Campaigns tab")))</f>
        <v/>
      </c>
      <c r="V3343" s="83" t="str">
        <f aca="false">IF(K3343="","",K3343*IF(Settings!$B$22=Settings!$C$6,1,IF(Settings!$B$22="USD",1/INDEX(Settings!$B$29:$B$40,MONTH(A3343)),INDEX(Settings!$B$29:$B$40,MONTH(A3343)))))</f>
        <v/>
      </c>
    </row>
    <row r="3344" customFormat="false" ht="15" hidden="false" customHeight="false" outlineLevel="0" collapsed="false">
      <c r="U3344" s="0" t="str">
        <f aca="false">IF(C3344="","",IF(COUNTIF(Campaigns!$A$7:$A$300,C3344)&gt;0,"✓",IF(N(K3344)=0,"– no spend","⚠ add to Campaigns tab")))</f>
        <v/>
      </c>
      <c r="V3344" s="83" t="str">
        <f aca="false">IF(K3344="","",K3344*IF(Settings!$B$22=Settings!$C$6,1,IF(Settings!$B$22="USD",1/INDEX(Settings!$B$29:$B$40,MONTH(A3344)),INDEX(Settings!$B$29:$B$40,MONTH(A3344)))))</f>
        <v/>
      </c>
    </row>
    <row r="3345" customFormat="false" ht="15" hidden="false" customHeight="false" outlineLevel="0" collapsed="false">
      <c r="U3345" s="0" t="str">
        <f aca="false">IF(C3345="","",IF(COUNTIF(Campaigns!$A$7:$A$300,C3345)&gt;0,"✓",IF(N(K3345)=0,"– no spend","⚠ add to Campaigns tab")))</f>
        <v/>
      </c>
      <c r="V3345" s="83" t="str">
        <f aca="false">IF(K3345="","",K3345*IF(Settings!$B$22=Settings!$C$6,1,IF(Settings!$B$22="USD",1/INDEX(Settings!$B$29:$B$40,MONTH(A3345)),INDEX(Settings!$B$29:$B$40,MONTH(A3345)))))</f>
        <v/>
      </c>
    </row>
    <row r="3346" customFormat="false" ht="15" hidden="false" customHeight="false" outlineLevel="0" collapsed="false">
      <c r="U3346" s="0" t="str">
        <f aca="false">IF(C3346="","",IF(COUNTIF(Campaigns!$A$7:$A$300,C3346)&gt;0,"✓",IF(N(K3346)=0,"– no spend","⚠ add to Campaigns tab")))</f>
        <v/>
      </c>
      <c r="V3346" s="83" t="str">
        <f aca="false">IF(K3346="","",K3346*IF(Settings!$B$22=Settings!$C$6,1,IF(Settings!$B$22="USD",1/INDEX(Settings!$B$29:$B$40,MONTH(A3346)),INDEX(Settings!$B$29:$B$40,MONTH(A3346)))))</f>
        <v/>
      </c>
    </row>
    <row r="3347" customFormat="false" ht="15" hidden="false" customHeight="false" outlineLevel="0" collapsed="false">
      <c r="U3347" s="0" t="str">
        <f aca="false">IF(C3347="","",IF(COUNTIF(Campaigns!$A$7:$A$300,C3347)&gt;0,"✓",IF(N(K3347)=0,"– no spend","⚠ add to Campaigns tab")))</f>
        <v/>
      </c>
      <c r="V3347" s="83" t="str">
        <f aca="false">IF(K3347="","",K3347*IF(Settings!$B$22=Settings!$C$6,1,IF(Settings!$B$22="USD",1/INDEX(Settings!$B$29:$B$40,MONTH(A3347)),INDEX(Settings!$B$29:$B$40,MONTH(A3347)))))</f>
        <v/>
      </c>
    </row>
    <row r="3348" customFormat="false" ht="15" hidden="false" customHeight="false" outlineLevel="0" collapsed="false">
      <c r="U3348" s="0" t="str">
        <f aca="false">IF(C3348="","",IF(COUNTIF(Campaigns!$A$7:$A$300,C3348)&gt;0,"✓",IF(N(K3348)=0,"– no spend","⚠ add to Campaigns tab")))</f>
        <v/>
      </c>
      <c r="V3348" s="83" t="str">
        <f aca="false">IF(K3348="","",K3348*IF(Settings!$B$22=Settings!$C$6,1,IF(Settings!$B$22="USD",1/INDEX(Settings!$B$29:$B$40,MONTH(A3348)),INDEX(Settings!$B$29:$B$40,MONTH(A3348)))))</f>
        <v/>
      </c>
    </row>
    <row r="3349" customFormat="false" ht="15" hidden="false" customHeight="false" outlineLevel="0" collapsed="false">
      <c r="U3349" s="0" t="str">
        <f aca="false">IF(C3349="","",IF(COUNTIF(Campaigns!$A$7:$A$300,C3349)&gt;0,"✓",IF(N(K3349)=0,"– no spend","⚠ add to Campaigns tab")))</f>
        <v/>
      </c>
      <c r="V3349" s="83" t="str">
        <f aca="false">IF(K3349="","",K3349*IF(Settings!$B$22=Settings!$C$6,1,IF(Settings!$B$22="USD",1/INDEX(Settings!$B$29:$B$40,MONTH(A3349)),INDEX(Settings!$B$29:$B$40,MONTH(A3349)))))</f>
        <v/>
      </c>
    </row>
    <row r="3350" customFormat="false" ht="15" hidden="false" customHeight="false" outlineLevel="0" collapsed="false">
      <c r="U3350" s="0" t="str">
        <f aca="false">IF(C3350="","",IF(COUNTIF(Campaigns!$A$7:$A$300,C3350)&gt;0,"✓",IF(N(K3350)=0,"– no spend","⚠ add to Campaigns tab")))</f>
        <v/>
      </c>
      <c r="V3350" s="83" t="str">
        <f aca="false">IF(K3350="","",K3350*IF(Settings!$B$22=Settings!$C$6,1,IF(Settings!$B$22="USD",1/INDEX(Settings!$B$29:$B$40,MONTH(A3350)),INDEX(Settings!$B$29:$B$40,MONTH(A3350)))))</f>
        <v/>
      </c>
    </row>
    <row r="3351" customFormat="false" ht="15" hidden="false" customHeight="false" outlineLevel="0" collapsed="false">
      <c r="U3351" s="0" t="str">
        <f aca="false">IF(C3351="","",IF(COUNTIF(Campaigns!$A$7:$A$300,C3351)&gt;0,"✓",IF(N(K3351)=0,"– no spend","⚠ add to Campaigns tab")))</f>
        <v/>
      </c>
      <c r="V3351" s="83" t="str">
        <f aca="false">IF(K3351="","",K3351*IF(Settings!$B$22=Settings!$C$6,1,IF(Settings!$B$22="USD",1/INDEX(Settings!$B$29:$B$40,MONTH(A3351)),INDEX(Settings!$B$29:$B$40,MONTH(A3351)))))</f>
        <v/>
      </c>
    </row>
    <row r="3352" customFormat="false" ht="15" hidden="false" customHeight="false" outlineLevel="0" collapsed="false">
      <c r="U3352" s="0" t="str">
        <f aca="false">IF(C3352="","",IF(COUNTIF(Campaigns!$A$7:$A$300,C3352)&gt;0,"✓",IF(N(K3352)=0,"– no spend","⚠ add to Campaigns tab")))</f>
        <v/>
      </c>
      <c r="V3352" s="83" t="str">
        <f aca="false">IF(K3352="","",K3352*IF(Settings!$B$22=Settings!$C$6,1,IF(Settings!$B$22="USD",1/INDEX(Settings!$B$29:$B$40,MONTH(A3352)),INDEX(Settings!$B$29:$B$40,MONTH(A3352)))))</f>
        <v/>
      </c>
    </row>
    <row r="3353" customFormat="false" ht="15" hidden="false" customHeight="false" outlineLevel="0" collapsed="false">
      <c r="U3353" s="0" t="str">
        <f aca="false">IF(C3353="","",IF(COUNTIF(Campaigns!$A$7:$A$300,C3353)&gt;0,"✓",IF(N(K3353)=0,"– no spend","⚠ add to Campaigns tab")))</f>
        <v/>
      </c>
      <c r="V3353" s="83" t="str">
        <f aca="false">IF(K3353="","",K3353*IF(Settings!$B$22=Settings!$C$6,1,IF(Settings!$B$22="USD",1/INDEX(Settings!$B$29:$B$40,MONTH(A3353)),INDEX(Settings!$B$29:$B$40,MONTH(A3353)))))</f>
        <v/>
      </c>
    </row>
    <row r="3354" customFormat="false" ht="15" hidden="false" customHeight="false" outlineLevel="0" collapsed="false">
      <c r="U3354" s="0" t="str">
        <f aca="false">IF(C3354="","",IF(COUNTIF(Campaigns!$A$7:$A$300,C3354)&gt;0,"✓",IF(N(K3354)=0,"– no spend","⚠ add to Campaigns tab")))</f>
        <v/>
      </c>
      <c r="V3354" s="83" t="str">
        <f aca="false">IF(K3354="","",K3354*IF(Settings!$B$22=Settings!$C$6,1,IF(Settings!$B$22="USD",1/INDEX(Settings!$B$29:$B$40,MONTH(A3354)),INDEX(Settings!$B$29:$B$40,MONTH(A3354)))))</f>
        <v/>
      </c>
    </row>
    <row r="3355" customFormat="false" ht="15" hidden="false" customHeight="false" outlineLevel="0" collapsed="false">
      <c r="U3355" s="0" t="str">
        <f aca="false">IF(C3355="","",IF(COUNTIF(Campaigns!$A$7:$A$300,C3355)&gt;0,"✓",IF(N(K3355)=0,"– no spend","⚠ add to Campaigns tab")))</f>
        <v/>
      </c>
      <c r="V3355" s="83" t="str">
        <f aca="false">IF(K3355="","",K3355*IF(Settings!$B$22=Settings!$C$6,1,IF(Settings!$B$22="USD",1/INDEX(Settings!$B$29:$B$40,MONTH(A3355)),INDEX(Settings!$B$29:$B$40,MONTH(A3355)))))</f>
        <v/>
      </c>
    </row>
    <row r="3356" customFormat="false" ht="15" hidden="false" customHeight="false" outlineLevel="0" collapsed="false">
      <c r="U3356" s="0" t="str">
        <f aca="false">IF(C3356="","",IF(COUNTIF(Campaigns!$A$7:$A$300,C3356)&gt;0,"✓",IF(N(K3356)=0,"– no spend","⚠ add to Campaigns tab")))</f>
        <v/>
      </c>
      <c r="V3356" s="83" t="str">
        <f aca="false">IF(K3356="","",K3356*IF(Settings!$B$22=Settings!$C$6,1,IF(Settings!$B$22="USD",1/INDEX(Settings!$B$29:$B$40,MONTH(A3356)),INDEX(Settings!$B$29:$B$40,MONTH(A3356)))))</f>
        <v/>
      </c>
    </row>
    <row r="3357" customFormat="false" ht="15" hidden="false" customHeight="false" outlineLevel="0" collapsed="false">
      <c r="U3357" s="0" t="str">
        <f aca="false">IF(C3357="","",IF(COUNTIF(Campaigns!$A$7:$A$300,C3357)&gt;0,"✓",IF(N(K3357)=0,"– no spend","⚠ add to Campaigns tab")))</f>
        <v/>
      </c>
      <c r="V3357" s="83" t="str">
        <f aca="false">IF(K3357="","",K3357*IF(Settings!$B$22=Settings!$C$6,1,IF(Settings!$B$22="USD",1/INDEX(Settings!$B$29:$B$40,MONTH(A3357)),INDEX(Settings!$B$29:$B$40,MONTH(A3357)))))</f>
        <v/>
      </c>
    </row>
    <row r="3358" customFormat="false" ht="15" hidden="false" customHeight="false" outlineLevel="0" collapsed="false">
      <c r="U3358" s="0" t="str">
        <f aca="false">IF(C3358="","",IF(COUNTIF(Campaigns!$A$7:$A$300,C3358)&gt;0,"✓",IF(N(K3358)=0,"– no spend","⚠ add to Campaigns tab")))</f>
        <v/>
      </c>
      <c r="V3358" s="83" t="str">
        <f aca="false">IF(K3358="","",K3358*IF(Settings!$B$22=Settings!$C$6,1,IF(Settings!$B$22="USD",1/INDEX(Settings!$B$29:$B$40,MONTH(A3358)),INDEX(Settings!$B$29:$B$40,MONTH(A3358)))))</f>
        <v/>
      </c>
    </row>
    <row r="3359" customFormat="false" ht="15" hidden="false" customHeight="false" outlineLevel="0" collapsed="false">
      <c r="U3359" s="0" t="str">
        <f aca="false">IF(C3359="","",IF(COUNTIF(Campaigns!$A$7:$A$300,C3359)&gt;0,"✓",IF(N(K3359)=0,"– no spend","⚠ add to Campaigns tab")))</f>
        <v/>
      </c>
      <c r="V3359" s="83" t="str">
        <f aca="false">IF(K3359="","",K3359*IF(Settings!$B$22=Settings!$C$6,1,IF(Settings!$B$22="USD",1/INDEX(Settings!$B$29:$B$40,MONTH(A3359)),INDEX(Settings!$B$29:$B$40,MONTH(A3359)))))</f>
        <v/>
      </c>
    </row>
    <row r="3360" customFormat="false" ht="15" hidden="false" customHeight="false" outlineLevel="0" collapsed="false">
      <c r="U3360" s="0" t="str">
        <f aca="false">IF(C3360="","",IF(COUNTIF(Campaigns!$A$7:$A$300,C3360)&gt;0,"✓",IF(N(K3360)=0,"– no spend","⚠ add to Campaigns tab")))</f>
        <v/>
      </c>
      <c r="V3360" s="83" t="str">
        <f aca="false">IF(K3360="","",K3360*IF(Settings!$B$22=Settings!$C$6,1,IF(Settings!$B$22="USD",1/INDEX(Settings!$B$29:$B$40,MONTH(A3360)),INDEX(Settings!$B$29:$B$40,MONTH(A3360)))))</f>
        <v/>
      </c>
    </row>
    <row r="3361" customFormat="false" ht="15" hidden="false" customHeight="false" outlineLevel="0" collapsed="false">
      <c r="U3361" s="0" t="str">
        <f aca="false">IF(C3361="","",IF(COUNTIF(Campaigns!$A$7:$A$300,C3361)&gt;0,"✓",IF(N(K3361)=0,"– no spend","⚠ add to Campaigns tab")))</f>
        <v/>
      </c>
      <c r="V3361" s="83" t="str">
        <f aca="false">IF(K3361="","",K3361*IF(Settings!$B$22=Settings!$C$6,1,IF(Settings!$B$22="USD",1/INDEX(Settings!$B$29:$B$40,MONTH(A3361)),INDEX(Settings!$B$29:$B$40,MONTH(A3361)))))</f>
        <v/>
      </c>
    </row>
    <row r="3362" customFormat="false" ht="15" hidden="false" customHeight="false" outlineLevel="0" collapsed="false">
      <c r="U3362" s="0" t="str">
        <f aca="false">IF(C3362="","",IF(COUNTIF(Campaigns!$A$7:$A$300,C3362)&gt;0,"✓",IF(N(K3362)=0,"– no spend","⚠ add to Campaigns tab")))</f>
        <v/>
      </c>
      <c r="V3362" s="83" t="str">
        <f aca="false">IF(K3362="","",K3362*IF(Settings!$B$22=Settings!$C$6,1,IF(Settings!$B$22="USD",1/INDEX(Settings!$B$29:$B$40,MONTH(A3362)),INDEX(Settings!$B$29:$B$40,MONTH(A3362)))))</f>
        <v/>
      </c>
    </row>
    <row r="3363" customFormat="false" ht="15" hidden="false" customHeight="false" outlineLevel="0" collapsed="false">
      <c r="U3363" s="0" t="str">
        <f aca="false">IF(C3363="","",IF(COUNTIF(Campaigns!$A$7:$A$300,C3363)&gt;0,"✓",IF(N(K3363)=0,"– no spend","⚠ add to Campaigns tab")))</f>
        <v/>
      </c>
      <c r="V3363" s="83" t="str">
        <f aca="false">IF(K3363="","",K3363*IF(Settings!$B$22=Settings!$C$6,1,IF(Settings!$B$22="USD",1/INDEX(Settings!$B$29:$B$40,MONTH(A3363)),INDEX(Settings!$B$29:$B$40,MONTH(A3363)))))</f>
        <v/>
      </c>
    </row>
    <row r="3364" customFormat="false" ht="15" hidden="false" customHeight="false" outlineLevel="0" collapsed="false">
      <c r="U3364" s="0" t="str">
        <f aca="false">IF(C3364="","",IF(COUNTIF(Campaigns!$A$7:$A$300,C3364)&gt;0,"✓",IF(N(K3364)=0,"– no spend","⚠ add to Campaigns tab")))</f>
        <v/>
      </c>
      <c r="V3364" s="83" t="str">
        <f aca="false">IF(K3364="","",K3364*IF(Settings!$B$22=Settings!$C$6,1,IF(Settings!$B$22="USD",1/INDEX(Settings!$B$29:$B$40,MONTH(A3364)),INDEX(Settings!$B$29:$B$40,MONTH(A3364)))))</f>
        <v/>
      </c>
    </row>
    <row r="3365" customFormat="false" ht="15" hidden="false" customHeight="false" outlineLevel="0" collapsed="false">
      <c r="U3365" s="0" t="str">
        <f aca="false">IF(C3365="","",IF(COUNTIF(Campaigns!$A$7:$A$300,C3365)&gt;0,"✓",IF(N(K3365)=0,"– no spend","⚠ add to Campaigns tab")))</f>
        <v/>
      </c>
      <c r="V3365" s="83" t="str">
        <f aca="false">IF(K3365="","",K3365*IF(Settings!$B$22=Settings!$C$6,1,IF(Settings!$B$22="USD",1/INDEX(Settings!$B$29:$B$40,MONTH(A3365)),INDEX(Settings!$B$29:$B$40,MONTH(A3365)))))</f>
        <v/>
      </c>
    </row>
    <row r="3366" customFormat="false" ht="15" hidden="false" customHeight="false" outlineLevel="0" collapsed="false">
      <c r="U3366" s="0" t="str">
        <f aca="false">IF(C3366="","",IF(COUNTIF(Campaigns!$A$7:$A$300,C3366)&gt;0,"✓",IF(N(K3366)=0,"– no spend","⚠ add to Campaigns tab")))</f>
        <v/>
      </c>
      <c r="V3366" s="83" t="str">
        <f aca="false">IF(K3366="","",K3366*IF(Settings!$B$22=Settings!$C$6,1,IF(Settings!$B$22="USD",1/INDEX(Settings!$B$29:$B$40,MONTH(A3366)),INDEX(Settings!$B$29:$B$40,MONTH(A3366)))))</f>
        <v/>
      </c>
    </row>
    <row r="3367" customFormat="false" ht="15" hidden="false" customHeight="false" outlineLevel="0" collapsed="false">
      <c r="U3367" s="0" t="str">
        <f aca="false">IF(C3367="","",IF(COUNTIF(Campaigns!$A$7:$A$300,C3367)&gt;0,"✓",IF(N(K3367)=0,"– no spend","⚠ add to Campaigns tab")))</f>
        <v/>
      </c>
      <c r="V3367" s="83" t="str">
        <f aca="false">IF(K3367="","",K3367*IF(Settings!$B$22=Settings!$C$6,1,IF(Settings!$B$22="USD",1/INDEX(Settings!$B$29:$B$40,MONTH(A3367)),INDEX(Settings!$B$29:$B$40,MONTH(A3367)))))</f>
        <v/>
      </c>
    </row>
    <row r="3368" customFormat="false" ht="15" hidden="false" customHeight="false" outlineLevel="0" collapsed="false">
      <c r="U3368" s="0" t="str">
        <f aca="false">IF(C3368="","",IF(COUNTIF(Campaigns!$A$7:$A$300,C3368)&gt;0,"✓",IF(N(K3368)=0,"– no spend","⚠ add to Campaigns tab")))</f>
        <v/>
      </c>
      <c r="V3368" s="83" t="str">
        <f aca="false">IF(K3368="","",K3368*IF(Settings!$B$22=Settings!$C$6,1,IF(Settings!$B$22="USD",1/INDEX(Settings!$B$29:$B$40,MONTH(A3368)),INDEX(Settings!$B$29:$B$40,MONTH(A3368)))))</f>
        <v/>
      </c>
    </row>
    <row r="3369" customFormat="false" ht="15" hidden="false" customHeight="false" outlineLevel="0" collapsed="false">
      <c r="U3369" s="0" t="str">
        <f aca="false">IF(C3369="","",IF(COUNTIF(Campaigns!$A$7:$A$300,C3369)&gt;0,"✓",IF(N(K3369)=0,"– no spend","⚠ add to Campaigns tab")))</f>
        <v/>
      </c>
      <c r="V3369" s="83" t="str">
        <f aca="false">IF(K3369="","",K3369*IF(Settings!$B$22=Settings!$C$6,1,IF(Settings!$B$22="USD",1/INDEX(Settings!$B$29:$B$40,MONTH(A3369)),INDEX(Settings!$B$29:$B$40,MONTH(A3369)))))</f>
        <v/>
      </c>
    </row>
    <row r="3370" customFormat="false" ht="15" hidden="false" customHeight="false" outlineLevel="0" collapsed="false">
      <c r="U3370" s="0" t="str">
        <f aca="false">IF(C3370="","",IF(COUNTIF(Campaigns!$A$7:$A$300,C3370)&gt;0,"✓",IF(N(K3370)=0,"– no spend","⚠ add to Campaigns tab")))</f>
        <v/>
      </c>
      <c r="V3370" s="83" t="str">
        <f aca="false">IF(K3370="","",K3370*IF(Settings!$B$22=Settings!$C$6,1,IF(Settings!$B$22="USD",1/INDEX(Settings!$B$29:$B$40,MONTH(A3370)),INDEX(Settings!$B$29:$B$40,MONTH(A3370)))))</f>
        <v/>
      </c>
    </row>
    <row r="3371" customFormat="false" ht="15" hidden="false" customHeight="false" outlineLevel="0" collapsed="false">
      <c r="U3371" s="0" t="str">
        <f aca="false">IF(C3371="","",IF(COUNTIF(Campaigns!$A$7:$A$300,C3371)&gt;0,"✓",IF(N(K3371)=0,"– no spend","⚠ add to Campaigns tab")))</f>
        <v/>
      </c>
      <c r="V3371" s="83" t="str">
        <f aca="false">IF(K3371="","",K3371*IF(Settings!$B$22=Settings!$C$6,1,IF(Settings!$B$22="USD",1/INDEX(Settings!$B$29:$B$40,MONTH(A3371)),INDEX(Settings!$B$29:$B$40,MONTH(A3371)))))</f>
        <v/>
      </c>
    </row>
    <row r="3372" customFormat="false" ht="15" hidden="false" customHeight="false" outlineLevel="0" collapsed="false">
      <c r="U3372" s="0" t="str">
        <f aca="false">IF(C3372="","",IF(COUNTIF(Campaigns!$A$7:$A$300,C3372)&gt;0,"✓",IF(N(K3372)=0,"– no spend","⚠ add to Campaigns tab")))</f>
        <v/>
      </c>
      <c r="V3372" s="83" t="str">
        <f aca="false">IF(K3372="","",K3372*IF(Settings!$B$22=Settings!$C$6,1,IF(Settings!$B$22="USD",1/INDEX(Settings!$B$29:$B$40,MONTH(A3372)),INDEX(Settings!$B$29:$B$40,MONTH(A3372)))))</f>
        <v/>
      </c>
    </row>
    <row r="3373" customFormat="false" ht="15" hidden="false" customHeight="false" outlineLevel="0" collapsed="false">
      <c r="U3373" s="0" t="str">
        <f aca="false">IF(C3373="","",IF(COUNTIF(Campaigns!$A$7:$A$300,C3373)&gt;0,"✓",IF(N(K3373)=0,"– no spend","⚠ add to Campaigns tab")))</f>
        <v/>
      </c>
      <c r="V3373" s="83" t="str">
        <f aca="false">IF(K3373="","",K3373*IF(Settings!$B$22=Settings!$C$6,1,IF(Settings!$B$22="USD",1/INDEX(Settings!$B$29:$B$40,MONTH(A3373)),INDEX(Settings!$B$29:$B$40,MONTH(A3373)))))</f>
        <v/>
      </c>
    </row>
    <row r="3374" customFormat="false" ht="15" hidden="false" customHeight="false" outlineLevel="0" collapsed="false">
      <c r="U3374" s="0" t="str">
        <f aca="false">IF(C3374="","",IF(COUNTIF(Campaigns!$A$7:$A$300,C3374)&gt;0,"✓",IF(N(K3374)=0,"– no spend","⚠ add to Campaigns tab")))</f>
        <v/>
      </c>
      <c r="V3374" s="83" t="str">
        <f aca="false">IF(K3374="","",K3374*IF(Settings!$B$22=Settings!$C$6,1,IF(Settings!$B$22="USD",1/INDEX(Settings!$B$29:$B$40,MONTH(A3374)),INDEX(Settings!$B$29:$B$40,MONTH(A3374)))))</f>
        <v/>
      </c>
    </row>
    <row r="3375" customFormat="false" ht="15" hidden="false" customHeight="false" outlineLevel="0" collapsed="false">
      <c r="U3375" s="0" t="str">
        <f aca="false">IF(C3375="","",IF(COUNTIF(Campaigns!$A$7:$A$300,C3375)&gt;0,"✓",IF(N(K3375)=0,"– no spend","⚠ add to Campaigns tab")))</f>
        <v/>
      </c>
      <c r="V3375" s="83" t="str">
        <f aca="false">IF(K3375="","",K3375*IF(Settings!$B$22=Settings!$C$6,1,IF(Settings!$B$22="USD",1/INDEX(Settings!$B$29:$B$40,MONTH(A3375)),INDEX(Settings!$B$29:$B$40,MONTH(A3375)))))</f>
        <v/>
      </c>
    </row>
    <row r="3376" customFormat="false" ht="15" hidden="false" customHeight="false" outlineLevel="0" collapsed="false">
      <c r="U3376" s="0" t="str">
        <f aca="false">IF(C3376="","",IF(COUNTIF(Campaigns!$A$7:$A$300,C3376)&gt;0,"✓",IF(N(K3376)=0,"– no spend","⚠ add to Campaigns tab")))</f>
        <v/>
      </c>
      <c r="V3376" s="83" t="str">
        <f aca="false">IF(K3376="","",K3376*IF(Settings!$B$22=Settings!$C$6,1,IF(Settings!$B$22="USD",1/INDEX(Settings!$B$29:$B$40,MONTH(A3376)),INDEX(Settings!$B$29:$B$40,MONTH(A3376)))))</f>
        <v/>
      </c>
    </row>
    <row r="3377" customFormat="false" ht="15" hidden="false" customHeight="false" outlineLevel="0" collapsed="false">
      <c r="U3377" s="0" t="str">
        <f aca="false">IF(C3377="","",IF(COUNTIF(Campaigns!$A$7:$A$300,C3377)&gt;0,"✓",IF(N(K3377)=0,"– no spend","⚠ add to Campaigns tab")))</f>
        <v/>
      </c>
      <c r="V3377" s="83" t="str">
        <f aca="false">IF(K3377="","",K3377*IF(Settings!$B$22=Settings!$C$6,1,IF(Settings!$B$22="USD",1/INDEX(Settings!$B$29:$B$40,MONTH(A3377)),INDEX(Settings!$B$29:$B$40,MONTH(A3377)))))</f>
        <v/>
      </c>
    </row>
    <row r="3378" customFormat="false" ht="15" hidden="false" customHeight="false" outlineLevel="0" collapsed="false">
      <c r="U3378" s="0" t="str">
        <f aca="false">IF(C3378="","",IF(COUNTIF(Campaigns!$A$7:$A$300,C3378)&gt;0,"✓",IF(N(K3378)=0,"– no spend","⚠ add to Campaigns tab")))</f>
        <v/>
      </c>
      <c r="V3378" s="83" t="str">
        <f aca="false">IF(K3378="","",K3378*IF(Settings!$B$22=Settings!$C$6,1,IF(Settings!$B$22="USD",1/INDEX(Settings!$B$29:$B$40,MONTH(A3378)),INDEX(Settings!$B$29:$B$40,MONTH(A3378)))))</f>
        <v/>
      </c>
    </row>
    <row r="3379" customFormat="false" ht="15" hidden="false" customHeight="false" outlineLevel="0" collapsed="false">
      <c r="U3379" s="0" t="str">
        <f aca="false">IF(C3379="","",IF(COUNTIF(Campaigns!$A$7:$A$300,C3379)&gt;0,"✓",IF(N(K3379)=0,"– no spend","⚠ add to Campaigns tab")))</f>
        <v/>
      </c>
      <c r="V3379" s="83" t="str">
        <f aca="false">IF(K3379="","",K3379*IF(Settings!$B$22=Settings!$C$6,1,IF(Settings!$B$22="USD",1/INDEX(Settings!$B$29:$B$40,MONTH(A3379)),INDEX(Settings!$B$29:$B$40,MONTH(A3379)))))</f>
        <v/>
      </c>
    </row>
    <row r="3380" customFormat="false" ht="15" hidden="false" customHeight="false" outlineLevel="0" collapsed="false">
      <c r="U3380" s="0" t="str">
        <f aca="false">IF(C3380="","",IF(COUNTIF(Campaigns!$A$7:$A$300,C3380)&gt;0,"✓",IF(N(K3380)=0,"– no spend","⚠ add to Campaigns tab")))</f>
        <v/>
      </c>
      <c r="V3380" s="83" t="str">
        <f aca="false">IF(K3380="","",K3380*IF(Settings!$B$22=Settings!$C$6,1,IF(Settings!$B$22="USD",1/INDEX(Settings!$B$29:$B$40,MONTH(A3380)),INDEX(Settings!$B$29:$B$40,MONTH(A3380)))))</f>
        <v/>
      </c>
    </row>
    <row r="3381" customFormat="false" ht="15" hidden="false" customHeight="false" outlineLevel="0" collapsed="false">
      <c r="U3381" s="0" t="str">
        <f aca="false">IF(C3381="","",IF(COUNTIF(Campaigns!$A$7:$A$300,C3381)&gt;0,"✓",IF(N(K3381)=0,"– no spend","⚠ add to Campaigns tab")))</f>
        <v/>
      </c>
      <c r="V3381" s="83" t="str">
        <f aca="false">IF(K3381="","",K3381*IF(Settings!$B$22=Settings!$C$6,1,IF(Settings!$B$22="USD",1/INDEX(Settings!$B$29:$B$40,MONTH(A3381)),INDEX(Settings!$B$29:$B$40,MONTH(A3381)))))</f>
        <v/>
      </c>
    </row>
    <row r="3382" customFormat="false" ht="15" hidden="false" customHeight="false" outlineLevel="0" collapsed="false">
      <c r="U3382" s="0" t="str">
        <f aca="false">IF(C3382="","",IF(COUNTIF(Campaigns!$A$7:$A$300,C3382)&gt;0,"✓",IF(N(K3382)=0,"– no spend","⚠ add to Campaigns tab")))</f>
        <v/>
      </c>
      <c r="V3382" s="83" t="str">
        <f aca="false">IF(K3382="","",K3382*IF(Settings!$B$22=Settings!$C$6,1,IF(Settings!$B$22="USD",1/INDEX(Settings!$B$29:$B$40,MONTH(A3382)),INDEX(Settings!$B$29:$B$40,MONTH(A3382)))))</f>
        <v/>
      </c>
    </row>
    <row r="3383" customFormat="false" ht="15" hidden="false" customHeight="false" outlineLevel="0" collapsed="false">
      <c r="U3383" s="0" t="str">
        <f aca="false">IF(C3383="","",IF(COUNTIF(Campaigns!$A$7:$A$300,C3383)&gt;0,"✓",IF(N(K3383)=0,"– no spend","⚠ add to Campaigns tab")))</f>
        <v/>
      </c>
      <c r="V3383" s="83" t="str">
        <f aca="false">IF(K3383="","",K3383*IF(Settings!$B$22=Settings!$C$6,1,IF(Settings!$B$22="USD",1/INDEX(Settings!$B$29:$B$40,MONTH(A3383)),INDEX(Settings!$B$29:$B$40,MONTH(A3383)))))</f>
        <v/>
      </c>
    </row>
    <row r="3384" customFormat="false" ht="15" hidden="false" customHeight="false" outlineLevel="0" collapsed="false">
      <c r="U3384" s="0" t="str">
        <f aca="false">IF(C3384="","",IF(COUNTIF(Campaigns!$A$7:$A$300,C3384)&gt;0,"✓",IF(N(K3384)=0,"– no spend","⚠ add to Campaigns tab")))</f>
        <v/>
      </c>
      <c r="V3384" s="83" t="str">
        <f aca="false">IF(K3384="","",K3384*IF(Settings!$B$22=Settings!$C$6,1,IF(Settings!$B$22="USD",1/INDEX(Settings!$B$29:$B$40,MONTH(A3384)),INDEX(Settings!$B$29:$B$40,MONTH(A3384)))))</f>
        <v/>
      </c>
    </row>
    <row r="3385" customFormat="false" ht="15" hidden="false" customHeight="false" outlineLevel="0" collapsed="false">
      <c r="U3385" s="0" t="str">
        <f aca="false">IF(C3385="","",IF(COUNTIF(Campaigns!$A$7:$A$300,C3385)&gt;0,"✓",IF(N(K3385)=0,"– no spend","⚠ add to Campaigns tab")))</f>
        <v/>
      </c>
      <c r="V3385" s="83" t="str">
        <f aca="false">IF(K3385="","",K3385*IF(Settings!$B$22=Settings!$C$6,1,IF(Settings!$B$22="USD",1/INDEX(Settings!$B$29:$B$40,MONTH(A3385)),INDEX(Settings!$B$29:$B$40,MONTH(A3385)))))</f>
        <v/>
      </c>
    </row>
    <row r="3386" customFormat="false" ht="15" hidden="false" customHeight="false" outlineLevel="0" collapsed="false">
      <c r="U3386" s="0" t="str">
        <f aca="false">IF(C3386="","",IF(COUNTIF(Campaigns!$A$7:$A$300,C3386)&gt;0,"✓",IF(N(K3386)=0,"– no spend","⚠ add to Campaigns tab")))</f>
        <v/>
      </c>
      <c r="V3386" s="83" t="str">
        <f aca="false">IF(K3386="","",K3386*IF(Settings!$B$22=Settings!$C$6,1,IF(Settings!$B$22="USD",1/INDEX(Settings!$B$29:$B$40,MONTH(A3386)),INDEX(Settings!$B$29:$B$40,MONTH(A3386)))))</f>
        <v/>
      </c>
    </row>
    <row r="3387" customFormat="false" ht="15" hidden="false" customHeight="false" outlineLevel="0" collapsed="false">
      <c r="U3387" s="0" t="str">
        <f aca="false">IF(C3387="","",IF(COUNTIF(Campaigns!$A$7:$A$300,C3387)&gt;0,"✓",IF(N(K3387)=0,"– no spend","⚠ add to Campaigns tab")))</f>
        <v/>
      </c>
      <c r="V3387" s="83" t="str">
        <f aca="false">IF(K3387="","",K3387*IF(Settings!$B$22=Settings!$C$6,1,IF(Settings!$B$22="USD",1/INDEX(Settings!$B$29:$B$40,MONTH(A3387)),INDEX(Settings!$B$29:$B$40,MONTH(A3387)))))</f>
        <v/>
      </c>
    </row>
    <row r="3388" customFormat="false" ht="15" hidden="false" customHeight="false" outlineLevel="0" collapsed="false">
      <c r="U3388" s="0" t="str">
        <f aca="false">IF(C3388="","",IF(COUNTIF(Campaigns!$A$7:$A$300,C3388)&gt;0,"✓",IF(N(K3388)=0,"– no spend","⚠ add to Campaigns tab")))</f>
        <v/>
      </c>
      <c r="V3388" s="83" t="str">
        <f aca="false">IF(K3388="","",K3388*IF(Settings!$B$22=Settings!$C$6,1,IF(Settings!$B$22="USD",1/INDEX(Settings!$B$29:$B$40,MONTH(A3388)),INDEX(Settings!$B$29:$B$40,MONTH(A3388)))))</f>
        <v/>
      </c>
    </row>
    <row r="3389" customFormat="false" ht="15" hidden="false" customHeight="false" outlineLevel="0" collapsed="false">
      <c r="U3389" s="0" t="str">
        <f aca="false">IF(C3389="","",IF(COUNTIF(Campaigns!$A$7:$A$300,C3389)&gt;0,"✓",IF(N(K3389)=0,"– no spend","⚠ add to Campaigns tab")))</f>
        <v/>
      </c>
      <c r="V3389" s="83" t="str">
        <f aca="false">IF(K3389="","",K3389*IF(Settings!$B$22=Settings!$C$6,1,IF(Settings!$B$22="USD",1/INDEX(Settings!$B$29:$B$40,MONTH(A3389)),INDEX(Settings!$B$29:$B$40,MONTH(A3389)))))</f>
        <v/>
      </c>
    </row>
    <row r="3390" customFormat="false" ht="15" hidden="false" customHeight="false" outlineLevel="0" collapsed="false">
      <c r="U3390" s="0" t="str">
        <f aca="false">IF(C3390="","",IF(COUNTIF(Campaigns!$A$7:$A$300,C3390)&gt;0,"✓",IF(N(K3390)=0,"– no spend","⚠ add to Campaigns tab")))</f>
        <v/>
      </c>
      <c r="V3390" s="83" t="str">
        <f aca="false">IF(K3390="","",K3390*IF(Settings!$B$22=Settings!$C$6,1,IF(Settings!$B$22="USD",1/INDEX(Settings!$B$29:$B$40,MONTH(A3390)),INDEX(Settings!$B$29:$B$40,MONTH(A3390)))))</f>
        <v/>
      </c>
    </row>
    <row r="3391" customFormat="false" ht="15" hidden="false" customHeight="false" outlineLevel="0" collapsed="false">
      <c r="U3391" s="0" t="str">
        <f aca="false">IF(C3391="","",IF(COUNTIF(Campaigns!$A$7:$A$300,C3391)&gt;0,"✓",IF(N(K3391)=0,"– no spend","⚠ add to Campaigns tab")))</f>
        <v/>
      </c>
      <c r="V3391" s="83" t="str">
        <f aca="false">IF(K3391="","",K3391*IF(Settings!$B$22=Settings!$C$6,1,IF(Settings!$B$22="USD",1/INDEX(Settings!$B$29:$B$40,MONTH(A3391)),INDEX(Settings!$B$29:$B$40,MONTH(A3391)))))</f>
        <v/>
      </c>
    </row>
    <row r="3392" customFormat="false" ht="15" hidden="false" customHeight="false" outlineLevel="0" collapsed="false">
      <c r="U3392" s="0" t="str">
        <f aca="false">IF(C3392="","",IF(COUNTIF(Campaigns!$A$7:$A$300,C3392)&gt;0,"✓",IF(N(K3392)=0,"– no spend","⚠ add to Campaigns tab")))</f>
        <v/>
      </c>
      <c r="V3392" s="83" t="str">
        <f aca="false">IF(K3392="","",K3392*IF(Settings!$B$22=Settings!$C$6,1,IF(Settings!$B$22="USD",1/INDEX(Settings!$B$29:$B$40,MONTH(A3392)),INDEX(Settings!$B$29:$B$40,MONTH(A3392)))))</f>
        <v/>
      </c>
    </row>
    <row r="3393" customFormat="false" ht="15" hidden="false" customHeight="false" outlineLevel="0" collapsed="false">
      <c r="U3393" s="0" t="str">
        <f aca="false">IF(C3393="","",IF(COUNTIF(Campaigns!$A$7:$A$300,C3393)&gt;0,"✓",IF(N(K3393)=0,"– no spend","⚠ add to Campaigns tab")))</f>
        <v/>
      </c>
      <c r="V3393" s="83" t="str">
        <f aca="false">IF(K3393="","",K3393*IF(Settings!$B$22=Settings!$C$6,1,IF(Settings!$B$22="USD",1/INDEX(Settings!$B$29:$B$40,MONTH(A3393)),INDEX(Settings!$B$29:$B$40,MONTH(A3393)))))</f>
        <v/>
      </c>
    </row>
    <row r="3394" customFormat="false" ht="15" hidden="false" customHeight="false" outlineLevel="0" collapsed="false">
      <c r="U3394" s="0" t="str">
        <f aca="false">IF(C3394="","",IF(COUNTIF(Campaigns!$A$7:$A$300,C3394)&gt;0,"✓",IF(N(K3394)=0,"– no spend","⚠ add to Campaigns tab")))</f>
        <v/>
      </c>
      <c r="V3394" s="83" t="str">
        <f aca="false">IF(K3394="","",K3394*IF(Settings!$B$22=Settings!$C$6,1,IF(Settings!$B$22="USD",1/INDEX(Settings!$B$29:$B$40,MONTH(A3394)),INDEX(Settings!$B$29:$B$40,MONTH(A3394)))))</f>
        <v/>
      </c>
    </row>
    <row r="3395" customFormat="false" ht="15" hidden="false" customHeight="false" outlineLevel="0" collapsed="false">
      <c r="U3395" s="0" t="str">
        <f aca="false">IF(C3395="","",IF(COUNTIF(Campaigns!$A$7:$A$300,C3395)&gt;0,"✓",IF(N(K3395)=0,"– no spend","⚠ add to Campaigns tab")))</f>
        <v/>
      </c>
      <c r="V3395" s="83" t="str">
        <f aca="false">IF(K3395="","",K3395*IF(Settings!$B$22=Settings!$C$6,1,IF(Settings!$B$22="USD",1/INDEX(Settings!$B$29:$B$40,MONTH(A3395)),INDEX(Settings!$B$29:$B$40,MONTH(A3395)))))</f>
        <v/>
      </c>
    </row>
    <row r="3396" customFormat="false" ht="15" hidden="false" customHeight="false" outlineLevel="0" collapsed="false">
      <c r="U3396" s="0" t="str">
        <f aca="false">IF(C3396="","",IF(COUNTIF(Campaigns!$A$7:$A$300,C3396)&gt;0,"✓",IF(N(K3396)=0,"– no spend","⚠ add to Campaigns tab")))</f>
        <v/>
      </c>
      <c r="V3396" s="83" t="str">
        <f aca="false">IF(K3396="","",K3396*IF(Settings!$B$22=Settings!$C$6,1,IF(Settings!$B$22="USD",1/INDEX(Settings!$B$29:$B$40,MONTH(A3396)),INDEX(Settings!$B$29:$B$40,MONTH(A3396)))))</f>
        <v/>
      </c>
    </row>
    <row r="3397" customFormat="false" ht="15" hidden="false" customHeight="false" outlineLevel="0" collapsed="false">
      <c r="U3397" s="0" t="str">
        <f aca="false">IF(C3397="","",IF(COUNTIF(Campaigns!$A$7:$A$300,C3397)&gt;0,"✓",IF(N(K3397)=0,"– no spend","⚠ add to Campaigns tab")))</f>
        <v/>
      </c>
      <c r="V3397" s="83" t="str">
        <f aca="false">IF(K3397="","",K3397*IF(Settings!$B$22=Settings!$C$6,1,IF(Settings!$B$22="USD",1/INDEX(Settings!$B$29:$B$40,MONTH(A3397)),INDEX(Settings!$B$29:$B$40,MONTH(A3397)))))</f>
        <v/>
      </c>
    </row>
    <row r="3398" customFormat="false" ht="15" hidden="false" customHeight="false" outlineLevel="0" collapsed="false">
      <c r="U3398" s="0" t="str">
        <f aca="false">IF(C3398="","",IF(COUNTIF(Campaigns!$A$7:$A$300,C3398)&gt;0,"✓",IF(N(K3398)=0,"– no spend","⚠ add to Campaigns tab")))</f>
        <v/>
      </c>
      <c r="V3398" s="83" t="str">
        <f aca="false">IF(K3398="","",K3398*IF(Settings!$B$22=Settings!$C$6,1,IF(Settings!$B$22="USD",1/INDEX(Settings!$B$29:$B$40,MONTH(A3398)),INDEX(Settings!$B$29:$B$40,MONTH(A3398)))))</f>
        <v/>
      </c>
    </row>
    <row r="3399" customFormat="false" ht="15" hidden="false" customHeight="false" outlineLevel="0" collapsed="false">
      <c r="U3399" s="0" t="str">
        <f aca="false">IF(C3399="","",IF(COUNTIF(Campaigns!$A$7:$A$300,C3399)&gt;0,"✓",IF(N(K3399)=0,"– no spend","⚠ add to Campaigns tab")))</f>
        <v/>
      </c>
      <c r="V3399" s="83" t="str">
        <f aca="false">IF(K3399="","",K3399*IF(Settings!$B$22=Settings!$C$6,1,IF(Settings!$B$22="USD",1/INDEX(Settings!$B$29:$B$40,MONTH(A3399)),INDEX(Settings!$B$29:$B$40,MONTH(A3399)))))</f>
        <v/>
      </c>
    </row>
    <row r="3400" customFormat="false" ht="15" hidden="false" customHeight="false" outlineLevel="0" collapsed="false">
      <c r="U3400" s="0" t="str">
        <f aca="false">IF(C3400="","",IF(COUNTIF(Campaigns!$A$7:$A$300,C3400)&gt;0,"✓",IF(N(K3400)=0,"– no spend","⚠ add to Campaigns tab")))</f>
        <v/>
      </c>
      <c r="V3400" s="83" t="str">
        <f aca="false">IF(K3400="","",K3400*IF(Settings!$B$22=Settings!$C$6,1,IF(Settings!$B$22="USD",1/INDEX(Settings!$B$29:$B$40,MONTH(A3400)),INDEX(Settings!$B$29:$B$40,MONTH(A3400)))))</f>
        <v/>
      </c>
    </row>
    <row r="3401" customFormat="false" ht="15" hidden="false" customHeight="false" outlineLevel="0" collapsed="false">
      <c r="U3401" s="0" t="str">
        <f aca="false">IF(C3401="","",IF(COUNTIF(Campaigns!$A$7:$A$300,C3401)&gt;0,"✓",IF(N(K3401)=0,"– no spend","⚠ add to Campaigns tab")))</f>
        <v/>
      </c>
      <c r="V3401" s="83" t="str">
        <f aca="false">IF(K3401="","",K3401*IF(Settings!$B$22=Settings!$C$6,1,IF(Settings!$B$22="USD",1/INDEX(Settings!$B$29:$B$40,MONTH(A3401)),INDEX(Settings!$B$29:$B$40,MONTH(A3401)))))</f>
        <v/>
      </c>
    </row>
    <row r="3402" customFormat="false" ht="15" hidden="false" customHeight="false" outlineLevel="0" collapsed="false">
      <c r="U3402" s="0" t="str">
        <f aca="false">IF(C3402="","",IF(COUNTIF(Campaigns!$A$7:$A$300,C3402)&gt;0,"✓",IF(N(K3402)=0,"– no spend","⚠ add to Campaigns tab")))</f>
        <v/>
      </c>
      <c r="V3402" s="83" t="str">
        <f aca="false">IF(K3402="","",K3402*IF(Settings!$B$22=Settings!$C$6,1,IF(Settings!$B$22="USD",1/INDEX(Settings!$B$29:$B$40,MONTH(A3402)),INDEX(Settings!$B$29:$B$40,MONTH(A3402)))))</f>
        <v/>
      </c>
    </row>
    <row r="3403" customFormat="false" ht="15" hidden="false" customHeight="false" outlineLevel="0" collapsed="false">
      <c r="U3403" s="0" t="str">
        <f aca="false">IF(C3403="","",IF(COUNTIF(Campaigns!$A$7:$A$300,C3403)&gt;0,"✓",IF(N(K3403)=0,"– no spend","⚠ add to Campaigns tab")))</f>
        <v/>
      </c>
      <c r="V3403" s="83" t="str">
        <f aca="false">IF(K3403="","",K3403*IF(Settings!$B$22=Settings!$C$6,1,IF(Settings!$B$22="USD",1/INDEX(Settings!$B$29:$B$40,MONTH(A3403)),INDEX(Settings!$B$29:$B$40,MONTH(A3403)))))</f>
        <v/>
      </c>
    </row>
    <row r="3404" customFormat="false" ht="15" hidden="false" customHeight="false" outlineLevel="0" collapsed="false">
      <c r="U3404" s="0" t="str">
        <f aca="false">IF(C3404="","",IF(COUNTIF(Campaigns!$A$7:$A$300,C3404)&gt;0,"✓",IF(N(K3404)=0,"– no spend","⚠ add to Campaigns tab")))</f>
        <v/>
      </c>
      <c r="V3404" s="83" t="str">
        <f aca="false">IF(K3404="","",K3404*IF(Settings!$B$22=Settings!$C$6,1,IF(Settings!$B$22="USD",1/INDEX(Settings!$B$29:$B$40,MONTH(A3404)),INDEX(Settings!$B$29:$B$40,MONTH(A3404)))))</f>
        <v/>
      </c>
    </row>
    <row r="3405" customFormat="false" ht="15" hidden="false" customHeight="false" outlineLevel="0" collapsed="false">
      <c r="U3405" s="0" t="str">
        <f aca="false">IF(C3405="","",IF(COUNTIF(Campaigns!$A$7:$A$300,C3405)&gt;0,"✓",IF(N(K3405)=0,"– no spend","⚠ add to Campaigns tab")))</f>
        <v/>
      </c>
      <c r="V3405" s="83" t="str">
        <f aca="false">IF(K3405="","",K3405*IF(Settings!$B$22=Settings!$C$6,1,IF(Settings!$B$22="USD",1/INDEX(Settings!$B$29:$B$40,MONTH(A3405)),INDEX(Settings!$B$29:$B$40,MONTH(A3405)))))</f>
        <v/>
      </c>
    </row>
    <row r="3406" customFormat="false" ht="15" hidden="false" customHeight="false" outlineLevel="0" collapsed="false">
      <c r="U3406" s="0" t="str">
        <f aca="false">IF(C3406="","",IF(COUNTIF(Campaigns!$A$7:$A$300,C3406)&gt;0,"✓",IF(N(K3406)=0,"– no spend","⚠ add to Campaigns tab")))</f>
        <v/>
      </c>
      <c r="V3406" s="83" t="str">
        <f aca="false">IF(K3406="","",K3406*IF(Settings!$B$22=Settings!$C$6,1,IF(Settings!$B$22="USD",1/INDEX(Settings!$B$29:$B$40,MONTH(A3406)),INDEX(Settings!$B$29:$B$40,MONTH(A3406)))))</f>
        <v/>
      </c>
    </row>
    <row r="3407" customFormat="false" ht="15" hidden="false" customHeight="false" outlineLevel="0" collapsed="false">
      <c r="U3407" s="0" t="str">
        <f aca="false">IF(C3407="","",IF(COUNTIF(Campaigns!$A$7:$A$300,C3407)&gt;0,"✓",IF(N(K3407)=0,"– no spend","⚠ add to Campaigns tab")))</f>
        <v/>
      </c>
      <c r="V3407" s="83" t="str">
        <f aca="false">IF(K3407="","",K3407*IF(Settings!$B$22=Settings!$C$6,1,IF(Settings!$B$22="USD",1/INDEX(Settings!$B$29:$B$40,MONTH(A3407)),INDEX(Settings!$B$29:$B$40,MONTH(A3407)))))</f>
        <v/>
      </c>
    </row>
    <row r="3408" customFormat="false" ht="15" hidden="false" customHeight="false" outlineLevel="0" collapsed="false">
      <c r="U3408" s="0" t="str">
        <f aca="false">IF(C3408="","",IF(COUNTIF(Campaigns!$A$7:$A$300,C3408)&gt;0,"✓",IF(N(K3408)=0,"– no spend","⚠ add to Campaigns tab")))</f>
        <v/>
      </c>
      <c r="V3408" s="83" t="str">
        <f aca="false">IF(K3408="","",K3408*IF(Settings!$B$22=Settings!$C$6,1,IF(Settings!$B$22="USD",1/INDEX(Settings!$B$29:$B$40,MONTH(A3408)),INDEX(Settings!$B$29:$B$40,MONTH(A3408)))))</f>
        <v/>
      </c>
    </row>
    <row r="3409" customFormat="false" ht="15" hidden="false" customHeight="false" outlineLevel="0" collapsed="false">
      <c r="U3409" s="0" t="str">
        <f aca="false">IF(C3409="","",IF(COUNTIF(Campaigns!$A$7:$A$300,C3409)&gt;0,"✓",IF(N(K3409)=0,"– no spend","⚠ add to Campaigns tab")))</f>
        <v/>
      </c>
      <c r="V3409" s="83" t="str">
        <f aca="false">IF(K3409="","",K3409*IF(Settings!$B$22=Settings!$C$6,1,IF(Settings!$B$22="USD",1/INDEX(Settings!$B$29:$B$40,MONTH(A3409)),INDEX(Settings!$B$29:$B$40,MONTH(A3409)))))</f>
        <v/>
      </c>
    </row>
    <row r="3410" customFormat="false" ht="15" hidden="false" customHeight="false" outlineLevel="0" collapsed="false">
      <c r="U3410" s="0" t="str">
        <f aca="false">IF(C3410="","",IF(COUNTIF(Campaigns!$A$7:$A$300,C3410)&gt;0,"✓",IF(N(K3410)=0,"– no spend","⚠ add to Campaigns tab")))</f>
        <v/>
      </c>
      <c r="V3410" s="83" t="str">
        <f aca="false">IF(K3410="","",K3410*IF(Settings!$B$22=Settings!$C$6,1,IF(Settings!$B$22="USD",1/INDEX(Settings!$B$29:$B$40,MONTH(A3410)),INDEX(Settings!$B$29:$B$40,MONTH(A3410)))))</f>
        <v/>
      </c>
    </row>
    <row r="3411" customFormat="false" ht="15" hidden="false" customHeight="false" outlineLevel="0" collapsed="false">
      <c r="U3411" s="0" t="str">
        <f aca="false">IF(C3411="","",IF(COUNTIF(Campaigns!$A$7:$A$300,C3411)&gt;0,"✓",IF(N(K3411)=0,"– no spend","⚠ add to Campaigns tab")))</f>
        <v/>
      </c>
      <c r="V3411" s="83" t="str">
        <f aca="false">IF(K3411="","",K3411*IF(Settings!$B$22=Settings!$C$6,1,IF(Settings!$B$22="USD",1/INDEX(Settings!$B$29:$B$40,MONTH(A3411)),INDEX(Settings!$B$29:$B$40,MONTH(A3411)))))</f>
        <v/>
      </c>
    </row>
    <row r="3412" customFormat="false" ht="15" hidden="false" customHeight="false" outlineLevel="0" collapsed="false">
      <c r="U3412" s="0" t="str">
        <f aca="false">IF(C3412="","",IF(COUNTIF(Campaigns!$A$7:$A$300,C3412)&gt;0,"✓",IF(N(K3412)=0,"– no spend","⚠ add to Campaigns tab")))</f>
        <v/>
      </c>
      <c r="V3412" s="83" t="str">
        <f aca="false">IF(K3412="","",K3412*IF(Settings!$B$22=Settings!$C$6,1,IF(Settings!$B$22="USD",1/INDEX(Settings!$B$29:$B$40,MONTH(A3412)),INDEX(Settings!$B$29:$B$40,MONTH(A3412)))))</f>
        <v/>
      </c>
    </row>
    <row r="3413" customFormat="false" ht="15" hidden="false" customHeight="false" outlineLevel="0" collapsed="false">
      <c r="U3413" s="0" t="str">
        <f aca="false">IF(C3413="","",IF(COUNTIF(Campaigns!$A$7:$A$300,C3413)&gt;0,"✓",IF(N(K3413)=0,"– no spend","⚠ add to Campaigns tab")))</f>
        <v/>
      </c>
      <c r="V3413" s="83" t="str">
        <f aca="false">IF(K3413="","",K3413*IF(Settings!$B$22=Settings!$C$6,1,IF(Settings!$B$22="USD",1/INDEX(Settings!$B$29:$B$40,MONTH(A3413)),INDEX(Settings!$B$29:$B$40,MONTH(A3413)))))</f>
        <v/>
      </c>
    </row>
    <row r="3414" customFormat="false" ht="15" hidden="false" customHeight="false" outlineLevel="0" collapsed="false">
      <c r="U3414" s="0" t="str">
        <f aca="false">IF(C3414="","",IF(COUNTIF(Campaigns!$A$7:$A$300,C3414)&gt;0,"✓",IF(N(K3414)=0,"– no spend","⚠ add to Campaigns tab")))</f>
        <v/>
      </c>
      <c r="V3414" s="83" t="str">
        <f aca="false">IF(K3414="","",K3414*IF(Settings!$B$22=Settings!$C$6,1,IF(Settings!$B$22="USD",1/INDEX(Settings!$B$29:$B$40,MONTH(A3414)),INDEX(Settings!$B$29:$B$40,MONTH(A3414)))))</f>
        <v/>
      </c>
    </row>
    <row r="3415" customFormat="false" ht="15" hidden="false" customHeight="false" outlineLevel="0" collapsed="false">
      <c r="U3415" s="0" t="str">
        <f aca="false">IF(C3415="","",IF(COUNTIF(Campaigns!$A$7:$A$300,C3415)&gt;0,"✓",IF(N(K3415)=0,"– no spend","⚠ add to Campaigns tab")))</f>
        <v/>
      </c>
      <c r="V3415" s="83" t="str">
        <f aca="false">IF(K3415="","",K3415*IF(Settings!$B$22=Settings!$C$6,1,IF(Settings!$B$22="USD",1/INDEX(Settings!$B$29:$B$40,MONTH(A3415)),INDEX(Settings!$B$29:$B$40,MONTH(A3415)))))</f>
        <v/>
      </c>
    </row>
    <row r="3416" customFormat="false" ht="15" hidden="false" customHeight="false" outlineLevel="0" collapsed="false">
      <c r="U3416" s="0" t="str">
        <f aca="false">IF(C3416="","",IF(COUNTIF(Campaigns!$A$7:$A$300,C3416)&gt;0,"✓",IF(N(K3416)=0,"– no spend","⚠ add to Campaigns tab")))</f>
        <v/>
      </c>
      <c r="V3416" s="83" t="str">
        <f aca="false">IF(K3416="","",K3416*IF(Settings!$B$22=Settings!$C$6,1,IF(Settings!$B$22="USD",1/INDEX(Settings!$B$29:$B$40,MONTH(A3416)),INDEX(Settings!$B$29:$B$40,MONTH(A3416)))))</f>
        <v/>
      </c>
    </row>
    <row r="3417" customFormat="false" ht="15" hidden="false" customHeight="false" outlineLevel="0" collapsed="false">
      <c r="U3417" s="0" t="str">
        <f aca="false">IF(C3417="","",IF(COUNTIF(Campaigns!$A$7:$A$300,C3417)&gt;0,"✓",IF(N(K3417)=0,"– no spend","⚠ add to Campaigns tab")))</f>
        <v/>
      </c>
      <c r="V3417" s="83" t="str">
        <f aca="false">IF(K3417="","",K3417*IF(Settings!$B$22=Settings!$C$6,1,IF(Settings!$B$22="USD",1/INDEX(Settings!$B$29:$B$40,MONTH(A3417)),INDEX(Settings!$B$29:$B$40,MONTH(A3417)))))</f>
        <v/>
      </c>
    </row>
    <row r="3418" customFormat="false" ht="15" hidden="false" customHeight="false" outlineLevel="0" collapsed="false">
      <c r="U3418" s="0" t="str">
        <f aca="false">IF(C3418="","",IF(COUNTIF(Campaigns!$A$7:$A$300,C3418)&gt;0,"✓",IF(N(K3418)=0,"– no spend","⚠ add to Campaigns tab")))</f>
        <v/>
      </c>
      <c r="V3418" s="83" t="str">
        <f aca="false">IF(K3418="","",K3418*IF(Settings!$B$22=Settings!$C$6,1,IF(Settings!$B$22="USD",1/INDEX(Settings!$B$29:$B$40,MONTH(A3418)),INDEX(Settings!$B$29:$B$40,MONTH(A3418)))))</f>
        <v/>
      </c>
    </row>
    <row r="3419" customFormat="false" ht="15" hidden="false" customHeight="false" outlineLevel="0" collapsed="false">
      <c r="U3419" s="0" t="str">
        <f aca="false">IF(C3419="","",IF(COUNTIF(Campaigns!$A$7:$A$300,C3419)&gt;0,"✓",IF(N(K3419)=0,"– no spend","⚠ add to Campaigns tab")))</f>
        <v/>
      </c>
      <c r="V3419" s="83" t="str">
        <f aca="false">IF(K3419="","",K3419*IF(Settings!$B$22=Settings!$C$6,1,IF(Settings!$B$22="USD",1/INDEX(Settings!$B$29:$B$40,MONTH(A3419)),INDEX(Settings!$B$29:$B$40,MONTH(A3419)))))</f>
        <v/>
      </c>
    </row>
    <row r="3420" customFormat="false" ht="15" hidden="false" customHeight="false" outlineLevel="0" collapsed="false">
      <c r="U3420" s="0" t="str">
        <f aca="false">IF(C3420="","",IF(COUNTIF(Campaigns!$A$7:$A$300,C3420)&gt;0,"✓",IF(N(K3420)=0,"– no spend","⚠ add to Campaigns tab")))</f>
        <v/>
      </c>
      <c r="V3420" s="83" t="str">
        <f aca="false">IF(K3420="","",K3420*IF(Settings!$B$22=Settings!$C$6,1,IF(Settings!$B$22="USD",1/INDEX(Settings!$B$29:$B$40,MONTH(A3420)),INDEX(Settings!$B$29:$B$40,MONTH(A3420)))))</f>
        <v/>
      </c>
    </row>
    <row r="3421" customFormat="false" ht="15" hidden="false" customHeight="false" outlineLevel="0" collapsed="false">
      <c r="U3421" s="0" t="str">
        <f aca="false">IF(C3421="","",IF(COUNTIF(Campaigns!$A$7:$A$300,C3421)&gt;0,"✓",IF(N(K3421)=0,"– no spend","⚠ add to Campaigns tab")))</f>
        <v/>
      </c>
      <c r="V3421" s="83" t="str">
        <f aca="false">IF(K3421="","",K3421*IF(Settings!$B$22=Settings!$C$6,1,IF(Settings!$B$22="USD",1/INDEX(Settings!$B$29:$B$40,MONTH(A3421)),INDEX(Settings!$B$29:$B$40,MONTH(A3421)))))</f>
        <v/>
      </c>
    </row>
    <row r="3422" customFormat="false" ht="15" hidden="false" customHeight="false" outlineLevel="0" collapsed="false">
      <c r="U3422" s="0" t="str">
        <f aca="false">IF(C3422="","",IF(COUNTIF(Campaigns!$A$7:$A$300,C3422)&gt;0,"✓",IF(N(K3422)=0,"– no spend","⚠ add to Campaigns tab")))</f>
        <v/>
      </c>
      <c r="V3422" s="83" t="str">
        <f aca="false">IF(K3422="","",K3422*IF(Settings!$B$22=Settings!$C$6,1,IF(Settings!$B$22="USD",1/INDEX(Settings!$B$29:$B$40,MONTH(A3422)),INDEX(Settings!$B$29:$B$40,MONTH(A3422)))))</f>
        <v/>
      </c>
    </row>
    <row r="3423" customFormat="false" ht="15" hidden="false" customHeight="false" outlineLevel="0" collapsed="false">
      <c r="U3423" s="0" t="str">
        <f aca="false">IF(C3423="","",IF(COUNTIF(Campaigns!$A$7:$A$300,C3423)&gt;0,"✓",IF(N(K3423)=0,"– no spend","⚠ add to Campaigns tab")))</f>
        <v/>
      </c>
      <c r="V3423" s="83" t="str">
        <f aca="false">IF(K3423="","",K3423*IF(Settings!$B$22=Settings!$C$6,1,IF(Settings!$B$22="USD",1/INDEX(Settings!$B$29:$B$40,MONTH(A3423)),INDEX(Settings!$B$29:$B$40,MONTH(A3423)))))</f>
        <v/>
      </c>
    </row>
    <row r="3424" customFormat="false" ht="15" hidden="false" customHeight="false" outlineLevel="0" collapsed="false">
      <c r="U3424" s="0" t="str">
        <f aca="false">IF(C3424="","",IF(COUNTIF(Campaigns!$A$7:$A$300,C3424)&gt;0,"✓",IF(N(K3424)=0,"– no spend","⚠ add to Campaigns tab")))</f>
        <v/>
      </c>
      <c r="V3424" s="83" t="str">
        <f aca="false">IF(K3424="","",K3424*IF(Settings!$B$22=Settings!$C$6,1,IF(Settings!$B$22="USD",1/INDEX(Settings!$B$29:$B$40,MONTH(A3424)),INDEX(Settings!$B$29:$B$40,MONTH(A3424)))))</f>
        <v/>
      </c>
    </row>
    <row r="3425" customFormat="false" ht="15" hidden="false" customHeight="false" outlineLevel="0" collapsed="false">
      <c r="U3425" s="0" t="str">
        <f aca="false">IF(C3425="","",IF(COUNTIF(Campaigns!$A$7:$A$300,C3425)&gt;0,"✓",IF(N(K3425)=0,"– no spend","⚠ add to Campaigns tab")))</f>
        <v/>
      </c>
      <c r="V3425" s="83" t="str">
        <f aca="false">IF(K3425="","",K3425*IF(Settings!$B$22=Settings!$C$6,1,IF(Settings!$B$22="USD",1/INDEX(Settings!$B$29:$B$40,MONTH(A3425)),INDEX(Settings!$B$29:$B$40,MONTH(A3425)))))</f>
        <v/>
      </c>
    </row>
    <row r="3426" customFormat="false" ht="15" hidden="false" customHeight="false" outlineLevel="0" collapsed="false">
      <c r="U3426" s="0" t="str">
        <f aca="false">IF(C3426="","",IF(COUNTIF(Campaigns!$A$7:$A$300,C3426)&gt;0,"✓",IF(N(K3426)=0,"– no spend","⚠ add to Campaigns tab")))</f>
        <v/>
      </c>
      <c r="V3426" s="83" t="str">
        <f aca="false">IF(K3426="","",K3426*IF(Settings!$B$22=Settings!$C$6,1,IF(Settings!$B$22="USD",1/INDEX(Settings!$B$29:$B$40,MONTH(A3426)),INDEX(Settings!$B$29:$B$40,MONTH(A3426)))))</f>
        <v/>
      </c>
    </row>
    <row r="3427" customFormat="false" ht="15" hidden="false" customHeight="false" outlineLevel="0" collapsed="false">
      <c r="U3427" s="0" t="str">
        <f aca="false">IF(C3427="","",IF(COUNTIF(Campaigns!$A$7:$A$300,C3427)&gt;0,"✓",IF(N(K3427)=0,"– no spend","⚠ add to Campaigns tab")))</f>
        <v/>
      </c>
      <c r="V3427" s="83" t="str">
        <f aca="false">IF(K3427="","",K3427*IF(Settings!$B$22=Settings!$C$6,1,IF(Settings!$B$22="USD",1/INDEX(Settings!$B$29:$B$40,MONTH(A3427)),INDEX(Settings!$B$29:$B$40,MONTH(A3427)))))</f>
        <v/>
      </c>
    </row>
    <row r="3428" customFormat="false" ht="15" hidden="false" customHeight="false" outlineLevel="0" collapsed="false">
      <c r="U3428" s="0" t="str">
        <f aca="false">IF(C3428="","",IF(COUNTIF(Campaigns!$A$7:$A$300,C3428)&gt;0,"✓",IF(N(K3428)=0,"– no spend","⚠ add to Campaigns tab")))</f>
        <v/>
      </c>
      <c r="V3428" s="83" t="str">
        <f aca="false">IF(K3428="","",K3428*IF(Settings!$B$22=Settings!$C$6,1,IF(Settings!$B$22="USD",1/INDEX(Settings!$B$29:$B$40,MONTH(A3428)),INDEX(Settings!$B$29:$B$40,MONTH(A3428)))))</f>
        <v/>
      </c>
    </row>
    <row r="3429" customFormat="false" ht="15" hidden="false" customHeight="false" outlineLevel="0" collapsed="false">
      <c r="U3429" s="0" t="str">
        <f aca="false">IF(C3429="","",IF(COUNTIF(Campaigns!$A$7:$A$300,C3429)&gt;0,"✓",IF(N(K3429)=0,"– no spend","⚠ add to Campaigns tab")))</f>
        <v/>
      </c>
      <c r="V3429" s="83" t="str">
        <f aca="false">IF(K3429="","",K3429*IF(Settings!$B$22=Settings!$C$6,1,IF(Settings!$B$22="USD",1/INDEX(Settings!$B$29:$B$40,MONTH(A3429)),INDEX(Settings!$B$29:$B$40,MONTH(A3429)))))</f>
        <v/>
      </c>
    </row>
    <row r="3430" customFormat="false" ht="15" hidden="false" customHeight="false" outlineLevel="0" collapsed="false">
      <c r="U3430" s="0" t="str">
        <f aca="false">IF(C3430="","",IF(COUNTIF(Campaigns!$A$7:$A$300,C3430)&gt;0,"✓",IF(N(K3430)=0,"– no spend","⚠ add to Campaigns tab")))</f>
        <v/>
      </c>
      <c r="V3430" s="83" t="str">
        <f aca="false">IF(K3430="","",K3430*IF(Settings!$B$22=Settings!$C$6,1,IF(Settings!$B$22="USD",1/INDEX(Settings!$B$29:$B$40,MONTH(A3430)),INDEX(Settings!$B$29:$B$40,MONTH(A3430)))))</f>
        <v/>
      </c>
    </row>
    <row r="3431" customFormat="false" ht="15" hidden="false" customHeight="false" outlineLevel="0" collapsed="false">
      <c r="U3431" s="0" t="str">
        <f aca="false">IF(C3431="","",IF(COUNTIF(Campaigns!$A$7:$A$300,C3431)&gt;0,"✓",IF(N(K3431)=0,"– no spend","⚠ add to Campaigns tab")))</f>
        <v/>
      </c>
      <c r="V3431" s="83" t="str">
        <f aca="false">IF(K3431="","",K3431*IF(Settings!$B$22=Settings!$C$6,1,IF(Settings!$B$22="USD",1/INDEX(Settings!$B$29:$B$40,MONTH(A3431)),INDEX(Settings!$B$29:$B$40,MONTH(A3431)))))</f>
        <v/>
      </c>
    </row>
    <row r="3432" customFormat="false" ht="15" hidden="false" customHeight="false" outlineLevel="0" collapsed="false">
      <c r="U3432" s="0" t="str">
        <f aca="false">IF(C3432="","",IF(COUNTIF(Campaigns!$A$7:$A$300,C3432)&gt;0,"✓",IF(N(K3432)=0,"– no spend","⚠ add to Campaigns tab")))</f>
        <v/>
      </c>
      <c r="V3432" s="83" t="str">
        <f aca="false">IF(K3432="","",K3432*IF(Settings!$B$22=Settings!$C$6,1,IF(Settings!$B$22="USD",1/INDEX(Settings!$B$29:$B$40,MONTH(A3432)),INDEX(Settings!$B$29:$B$40,MONTH(A3432)))))</f>
        <v/>
      </c>
    </row>
    <row r="3433" customFormat="false" ht="15" hidden="false" customHeight="false" outlineLevel="0" collapsed="false">
      <c r="U3433" s="0" t="str">
        <f aca="false">IF(C3433="","",IF(COUNTIF(Campaigns!$A$7:$A$300,C3433)&gt;0,"✓",IF(N(K3433)=0,"– no spend","⚠ add to Campaigns tab")))</f>
        <v/>
      </c>
      <c r="V3433" s="83" t="str">
        <f aca="false">IF(K3433="","",K3433*IF(Settings!$B$22=Settings!$C$6,1,IF(Settings!$B$22="USD",1/INDEX(Settings!$B$29:$B$40,MONTH(A3433)),INDEX(Settings!$B$29:$B$40,MONTH(A3433)))))</f>
        <v/>
      </c>
    </row>
    <row r="3434" customFormat="false" ht="15" hidden="false" customHeight="false" outlineLevel="0" collapsed="false">
      <c r="U3434" s="0" t="str">
        <f aca="false">IF(C3434="","",IF(COUNTIF(Campaigns!$A$7:$A$300,C3434)&gt;0,"✓",IF(N(K3434)=0,"– no spend","⚠ add to Campaigns tab")))</f>
        <v/>
      </c>
      <c r="V3434" s="83" t="str">
        <f aca="false">IF(K3434="","",K3434*IF(Settings!$B$22=Settings!$C$6,1,IF(Settings!$B$22="USD",1/INDEX(Settings!$B$29:$B$40,MONTH(A3434)),INDEX(Settings!$B$29:$B$40,MONTH(A3434)))))</f>
        <v/>
      </c>
    </row>
    <row r="3435" customFormat="false" ht="15" hidden="false" customHeight="false" outlineLevel="0" collapsed="false">
      <c r="U3435" s="0" t="str">
        <f aca="false">IF(C3435="","",IF(COUNTIF(Campaigns!$A$7:$A$300,C3435)&gt;0,"✓",IF(N(K3435)=0,"– no spend","⚠ add to Campaigns tab")))</f>
        <v/>
      </c>
      <c r="V3435" s="83" t="str">
        <f aca="false">IF(K3435="","",K3435*IF(Settings!$B$22=Settings!$C$6,1,IF(Settings!$B$22="USD",1/INDEX(Settings!$B$29:$B$40,MONTH(A3435)),INDEX(Settings!$B$29:$B$40,MONTH(A3435)))))</f>
        <v/>
      </c>
    </row>
    <row r="3436" customFormat="false" ht="15" hidden="false" customHeight="false" outlineLevel="0" collapsed="false">
      <c r="U3436" s="0" t="str">
        <f aca="false">IF(C3436="","",IF(COUNTIF(Campaigns!$A$7:$A$300,C3436)&gt;0,"✓",IF(N(K3436)=0,"– no spend","⚠ add to Campaigns tab")))</f>
        <v/>
      </c>
      <c r="V3436" s="83" t="str">
        <f aca="false">IF(K3436="","",K3436*IF(Settings!$B$22=Settings!$C$6,1,IF(Settings!$B$22="USD",1/INDEX(Settings!$B$29:$B$40,MONTH(A3436)),INDEX(Settings!$B$29:$B$40,MONTH(A3436)))))</f>
        <v/>
      </c>
    </row>
    <row r="3437" customFormat="false" ht="15" hidden="false" customHeight="false" outlineLevel="0" collapsed="false">
      <c r="U3437" s="0" t="str">
        <f aca="false">IF(C3437="","",IF(COUNTIF(Campaigns!$A$7:$A$300,C3437)&gt;0,"✓",IF(N(K3437)=0,"– no spend","⚠ add to Campaigns tab")))</f>
        <v/>
      </c>
      <c r="V3437" s="83" t="str">
        <f aca="false">IF(K3437="","",K3437*IF(Settings!$B$22=Settings!$C$6,1,IF(Settings!$B$22="USD",1/INDEX(Settings!$B$29:$B$40,MONTH(A3437)),INDEX(Settings!$B$29:$B$40,MONTH(A3437)))))</f>
        <v/>
      </c>
    </row>
    <row r="3438" customFormat="false" ht="15" hidden="false" customHeight="false" outlineLevel="0" collapsed="false">
      <c r="U3438" s="0" t="str">
        <f aca="false">IF(C3438="","",IF(COUNTIF(Campaigns!$A$7:$A$300,C3438)&gt;0,"✓",IF(N(K3438)=0,"– no spend","⚠ add to Campaigns tab")))</f>
        <v/>
      </c>
      <c r="V3438" s="83" t="str">
        <f aca="false">IF(K3438="","",K3438*IF(Settings!$B$22=Settings!$C$6,1,IF(Settings!$B$22="USD",1/INDEX(Settings!$B$29:$B$40,MONTH(A3438)),INDEX(Settings!$B$29:$B$40,MONTH(A3438)))))</f>
        <v/>
      </c>
    </row>
    <row r="3439" customFormat="false" ht="15" hidden="false" customHeight="false" outlineLevel="0" collapsed="false">
      <c r="U3439" s="0" t="str">
        <f aca="false">IF(C3439="","",IF(COUNTIF(Campaigns!$A$7:$A$300,C3439)&gt;0,"✓",IF(N(K3439)=0,"– no spend","⚠ add to Campaigns tab")))</f>
        <v/>
      </c>
      <c r="V3439" s="83" t="str">
        <f aca="false">IF(K3439="","",K3439*IF(Settings!$B$22=Settings!$C$6,1,IF(Settings!$B$22="USD",1/INDEX(Settings!$B$29:$B$40,MONTH(A3439)),INDEX(Settings!$B$29:$B$40,MONTH(A3439)))))</f>
        <v/>
      </c>
    </row>
    <row r="3440" customFormat="false" ht="15" hidden="false" customHeight="false" outlineLevel="0" collapsed="false">
      <c r="U3440" s="0" t="str">
        <f aca="false">IF(C3440="","",IF(COUNTIF(Campaigns!$A$7:$A$300,C3440)&gt;0,"✓",IF(N(K3440)=0,"– no spend","⚠ add to Campaigns tab")))</f>
        <v/>
      </c>
      <c r="V3440" s="83" t="str">
        <f aca="false">IF(K3440="","",K3440*IF(Settings!$B$22=Settings!$C$6,1,IF(Settings!$B$22="USD",1/INDEX(Settings!$B$29:$B$40,MONTH(A3440)),INDEX(Settings!$B$29:$B$40,MONTH(A3440)))))</f>
        <v/>
      </c>
    </row>
    <row r="3441" customFormat="false" ht="15" hidden="false" customHeight="false" outlineLevel="0" collapsed="false">
      <c r="U3441" s="0" t="str">
        <f aca="false">IF(C3441="","",IF(COUNTIF(Campaigns!$A$7:$A$300,C3441)&gt;0,"✓",IF(N(K3441)=0,"– no spend","⚠ add to Campaigns tab")))</f>
        <v/>
      </c>
      <c r="V3441" s="83" t="str">
        <f aca="false">IF(K3441="","",K3441*IF(Settings!$B$22=Settings!$C$6,1,IF(Settings!$B$22="USD",1/INDEX(Settings!$B$29:$B$40,MONTH(A3441)),INDEX(Settings!$B$29:$B$40,MONTH(A3441)))))</f>
        <v/>
      </c>
    </row>
    <row r="3442" customFormat="false" ht="15" hidden="false" customHeight="false" outlineLevel="0" collapsed="false">
      <c r="U3442" s="0" t="str">
        <f aca="false">IF(C3442="","",IF(COUNTIF(Campaigns!$A$7:$A$300,C3442)&gt;0,"✓",IF(N(K3442)=0,"– no spend","⚠ add to Campaigns tab")))</f>
        <v/>
      </c>
      <c r="V3442" s="83" t="str">
        <f aca="false">IF(K3442="","",K3442*IF(Settings!$B$22=Settings!$C$6,1,IF(Settings!$B$22="USD",1/INDEX(Settings!$B$29:$B$40,MONTH(A3442)),INDEX(Settings!$B$29:$B$40,MONTH(A3442)))))</f>
        <v/>
      </c>
    </row>
    <row r="3443" customFormat="false" ht="15" hidden="false" customHeight="false" outlineLevel="0" collapsed="false">
      <c r="U3443" s="0" t="str">
        <f aca="false">IF(C3443="","",IF(COUNTIF(Campaigns!$A$7:$A$300,C3443)&gt;0,"✓",IF(N(K3443)=0,"– no spend","⚠ add to Campaigns tab")))</f>
        <v/>
      </c>
      <c r="V3443" s="83" t="str">
        <f aca="false">IF(K3443="","",K3443*IF(Settings!$B$22=Settings!$C$6,1,IF(Settings!$B$22="USD",1/INDEX(Settings!$B$29:$B$40,MONTH(A3443)),INDEX(Settings!$B$29:$B$40,MONTH(A3443)))))</f>
        <v/>
      </c>
    </row>
    <row r="3444" customFormat="false" ht="15" hidden="false" customHeight="false" outlineLevel="0" collapsed="false">
      <c r="U3444" s="0" t="str">
        <f aca="false">IF(C3444="","",IF(COUNTIF(Campaigns!$A$7:$A$300,C3444)&gt;0,"✓",IF(N(K3444)=0,"– no spend","⚠ add to Campaigns tab")))</f>
        <v/>
      </c>
      <c r="V3444" s="83" t="str">
        <f aca="false">IF(K3444="","",K3444*IF(Settings!$B$22=Settings!$C$6,1,IF(Settings!$B$22="USD",1/INDEX(Settings!$B$29:$B$40,MONTH(A3444)),INDEX(Settings!$B$29:$B$40,MONTH(A3444)))))</f>
        <v/>
      </c>
    </row>
    <row r="3445" customFormat="false" ht="15" hidden="false" customHeight="false" outlineLevel="0" collapsed="false">
      <c r="U3445" s="0" t="str">
        <f aca="false">IF(C3445="","",IF(COUNTIF(Campaigns!$A$7:$A$300,C3445)&gt;0,"✓",IF(N(K3445)=0,"– no spend","⚠ add to Campaigns tab")))</f>
        <v/>
      </c>
      <c r="V3445" s="83" t="str">
        <f aca="false">IF(K3445="","",K3445*IF(Settings!$B$22=Settings!$C$6,1,IF(Settings!$B$22="USD",1/INDEX(Settings!$B$29:$B$40,MONTH(A3445)),INDEX(Settings!$B$29:$B$40,MONTH(A3445)))))</f>
        <v/>
      </c>
    </row>
    <row r="3446" customFormat="false" ht="15" hidden="false" customHeight="false" outlineLevel="0" collapsed="false">
      <c r="U3446" s="0" t="str">
        <f aca="false">IF(C3446="","",IF(COUNTIF(Campaigns!$A$7:$A$300,C3446)&gt;0,"✓",IF(N(K3446)=0,"– no spend","⚠ add to Campaigns tab")))</f>
        <v/>
      </c>
      <c r="V3446" s="83" t="str">
        <f aca="false">IF(K3446="","",K3446*IF(Settings!$B$22=Settings!$C$6,1,IF(Settings!$B$22="USD",1/INDEX(Settings!$B$29:$B$40,MONTH(A3446)),INDEX(Settings!$B$29:$B$40,MONTH(A3446)))))</f>
        <v/>
      </c>
    </row>
    <row r="3447" customFormat="false" ht="15" hidden="false" customHeight="false" outlineLevel="0" collapsed="false">
      <c r="U3447" s="0" t="str">
        <f aca="false">IF(C3447="","",IF(COUNTIF(Campaigns!$A$7:$A$300,C3447)&gt;0,"✓",IF(N(K3447)=0,"– no spend","⚠ add to Campaigns tab")))</f>
        <v/>
      </c>
      <c r="V3447" s="83" t="str">
        <f aca="false">IF(K3447="","",K3447*IF(Settings!$B$22=Settings!$C$6,1,IF(Settings!$B$22="USD",1/INDEX(Settings!$B$29:$B$40,MONTH(A3447)),INDEX(Settings!$B$29:$B$40,MONTH(A3447)))))</f>
        <v/>
      </c>
    </row>
    <row r="3448" customFormat="false" ht="15" hidden="false" customHeight="false" outlineLevel="0" collapsed="false">
      <c r="U3448" s="0" t="str">
        <f aca="false">IF(C3448="","",IF(COUNTIF(Campaigns!$A$7:$A$300,C3448)&gt;0,"✓",IF(N(K3448)=0,"– no spend","⚠ add to Campaigns tab")))</f>
        <v/>
      </c>
      <c r="V3448" s="83" t="str">
        <f aca="false">IF(K3448="","",K3448*IF(Settings!$B$22=Settings!$C$6,1,IF(Settings!$B$22="USD",1/INDEX(Settings!$B$29:$B$40,MONTH(A3448)),INDEX(Settings!$B$29:$B$40,MONTH(A3448)))))</f>
        <v/>
      </c>
    </row>
    <row r="3449" customFormat="false" ht="15" hidden="false" customHeight="false" outlineLevel="0" collapsed="false">
      <c r="U3449" s="0" t="str">
        <f aca="false">IF(C3449="","",IF(COUNTIF(Campaigns!$A$7:$A$300,C3449)&gt;0,"✓",IF(N(K3449)=0,"– no spend","⚠ add to Campaigns tab")))</f>
        <v/>
      </c>
      <c r="V3449" s="83" t="str">
        <f aca="false">IF(K3449="","",K3449*IF(Settings!$B$22=Settings!$C$6,1,IF(Settings!$B$22="USD",1/INDEX(Settings!$B$29:$B$40,MONTH(A3449)),INDEX(Settings!$B$29:$B$40,MONTH(A3449)))))</f>
        <v/>
      </c>
    </row>
    <row r="3450" customFormat="false" ht="15" hidden="false" customHeight="false" outlineLevel="0" collapsed="false">
      <c r="U3450" s="0" t="str">
        <f aca="false">IF(C3450="","",IF(COUNTIF(Campaigns!$A$7:$A$300,C3450)&gt;0,"✓",IF(N(K3450)=0,"– no spend","⚠ add to Campaigns tab")))</f>
        <v/>
      </c>
      <c r="V3450" s="83" t="str">
        <f aca="false">IF(K3450="","",K3450*IF(Settings!$B$22=Settings!$C$6,1,IF(Settings!$B$22="USD",1/INDEX(Settings!$B$29:$B$40,MONTH(A3450)),INDEX(Settings!$B$29:$B$40,MONTH(A3450)))))</f>
        <v/>
      </c>
    </row>
    <row r="3451" customFormat="false" ht="15" hidden="false" customHeight="false" outlineLevel="0" collapsed="false">
      <c r="U3451" s="0" t="str">
        <f aca="false">IF(C3451="","",IF(COUNTIF(Campaigns!$A$7:$A$300,C3451)&gt;0,"✓",IF(N(K3451)=0,"– no spend","⚠ add to Campaigns tab")))</f>
        <v/>
      </c>
      <c r="V3451" s="83" t="str">
        <f aca="false">IF(K3451="","",K3451*IF(Settings!$B$22=Settings!$C$6,1,IF(Settings!$B$22="USD",1/INDEX(Settings!$B$29:$B$40,MONTH(A3451)),INDEX(Settings!$B$29:$B$40,MONTH(A3451)))))</f>
        <v/>
      </c>
    </row>
    <row r="3452" customFormat="false" ht="15" hidden="false" customHeight="false" outlineLevel="0" collapsed="false">
      <c r="U3452" s="0" t="str">
        <f aca="false">IF(C3452="","",IF(COUNTIF(Campaigns!$A$7:$A$300,C3452)&gt;0,"✓",IF(N(K3452)=0,"– no spend","⚠ add to Campaigns tab")))</f>
        <v/>
      </c>
      <c r="V3452" s="83" t="str">
        <f aca="false">IF(K3452="","",K3452*IF(Settings!$B$22=Settings!$C$6,1,IF(Settings!$B$22="USD",1/INDEX(Settings!$B$29:$B$40,MONTH(A3452)),INDEX(Settings!$B$29:$B$40,MONTH(A3452)))))</f>
        <v/>
      </c>
    </row>
    <row r="3453" customFormat="false" ht="15" hidden="false" customHeight="false" outlineLevel="0" collapsed="false">
      <c r="U3453" s="0" t="str">
        <f aca="false">IF(C3453="","",IF(COUNTIF(Campaigns!$A$7:$A$300,C3453)&gt;0,"✓",IF(N(K3453)=0,"– no spend","⚠ add to Campaigns tab")))</f>
        <v/>
      </c>
      <c r="V3453" s="83" t="str">
        <f aca="false">IF(K3453="","",K3453*IF(Settings!$B$22=Settings!$C$6,1,IF(Settings!$B$22="USD",1/INDEX(Settings!$B$29:$B$40,MONTH(A3453)),INDEX(Settings!$B$29:$B$40,MONTH(A3453)))))</f>
        <v/>
      </c>
    </row>
    <row r="3454" customFormat="false" ht="15" hidden="false" customHeight="false" outlineLevel="0" collapsed="false">
      <c r="U3454" s="0" t="str">
        <f aca="false">IF(C3454="","",IF(COUNTIF(Campaigns!$A$7:$A$300,C3454)&gt;0,"✓",IF(N(K3454)=0,"– no spend","⚠ add to Campaigns tab")))</f>
        <v/>
      </c>
      <c r="V3454" s="83" t="str">
        <f aca="false">IF(K3454="","",K3454*IF(Settings!$B$22=Settings!$C$6,1,IF(Settings!$B$22="USD",1/INDEX(Settings!$B$29:$B$40,MONTH(A3454)),INDEX(Settings!$B$29:$B$40,MONTH(A3454)))))</f>
        <v/>
      </c>
    </row>
    <row r="3455" customFormat="false" ht="15" hidden="false" customHeight="false" outlineLevel="0" collapsed="false">
      <c r="U3455" s="0" t="str">
        <f aca="false">IF(C3455="","",IF(COUNTIF(Campaigns!$A$7:$A$300,C3455)&gt;0,"✓",IF(N(K3455)=0,"– no spend","⚠ add to Campaigns tab")))</f>
        <v/>
      </c>
      <c r="V3455" s="83" t="str">
        <f aca="false">IF(K3455="","",K3455*IF(Settings!$B$22=Settings!$C$6,1,IF(Settings!$B$22="USD",1/INDEX(Settings!$B$29:$B$40,MONTH(A3455)),INDEX(Settings!$B$29:$B$40,MONTH(A3455)))))</f>
        <v/>
      </c>
    </row>
    <row r="3456" customFormat="false" ht="15" hidden="false" customHeight="false" outlineLevel="0" collapsed="false">
      <c r="U3456" s="0" t="str">
        <f aca="false">IF(C3456="","",IF(COUNTIF(Campaigns!$A$7:$A$300,C3456)&gt;0,"✓",IF(N(K3456)=0,"– no spend","⚠ add to Campaigns tab")))</f>
        <v/>
      </c>
      <c r="V3456" s="83" t="str">
        <f aca="false">IF(K3456="","",K3456*IF(Settings!$B$22=Settings!$C$6,1,IF(Settings!$B$22="USD",1/INDEX(Settings!$B$29:$B$40,MONTH(A3456)),INDEX(Settings!$B$29:$B$40,MONTH(A3456)))))</f>
        <v/>
      </c>
    </row>
    <row r="3457" customFormat="false" ht="15" hidden="false" customHeight="false" outlineLevel="0" collapsed="false">
      <c r="U3457" s="0" t="str">
        <f aca="false">IF(C3457="","",IF(COUNTIF(Campaigns!$A$7:$A$300,C3457)&gt;0,"✓",IF(N(K3457)=0,"– no spend","⚠ add to Campaigns tab")))</f>
        <v/>
      </c>
      <c r="V3457" s="83" t="str">
        <f aca="false">IF(K3457="","",K3457*IF(Settings!$B$22=Settings!$C$6,1,IF(Settings!$B$22="USD",1/INDEX(Settings!$B$29:$B$40,MONTH(A3457)),INDEX(Settings!$B$29:$B$40,MONTH(A3457)))))</f>
        <v/>
      </c>
    </row>
    <row r="3458" customFormat="false" ht="15" hidden="false" customHeight="false" outlineLevel="0" collapsed="false">
      <c r="U3458" s="0" t="str">
        <f aca="false">IF(C3458="","",IF(COUNTIF(Campaigns!$A$7:$A$300,C3458)&gt;0,"✓",IF(N(K3458)=0,"– no spend","⚠ add to Campaigns tab")))</f>
        <v/>
      </c>
      <c r="V3458" s="83" t="str">
        <f aca="false">IF(K3458="","",K3458*IF(Settings!$B$22=Settings!$C$6,1,IF(Settings!$B$22="USD",1/INDEX(Settings!$B$29:$B$40,MONTH(A3458)),INDEX(Settings!$B$29:$B$40,MONTH(A3458)))))</f>
        <v/>
      </c>
    </row>
    <row r="3459" customFormat="false" ht="15" hidden="false" customHeight="false" outlineLevel="0" collapsed="false">
      <c r="U3459" s="0" t="str">
        <f aca="false">IF(C3459="","",IF(COUNTIF(Campaigns!$A$7:$A$300,C3459)&gt;0,"✓",IF(N(K3459)=0,"– no spend","⚠ add to Campaigns tab")))</f>
        <v/>
      </c>
      <c r="V3459" s="83" t="str">
        <f aca="false">IF(K3459="","",K3459*IF(Settings!$B$22=Settings!$C$6,1,IF(Settings!$B$22="USD",1/INDEX(Settings!$B$29:$B$40,MONTH(A3459)),INDEX(Settings!$B$29:$B$40,MONTH(A3459)))))</f>
        <v/>
      </c>
    </row>
    <row r="3460" customFormat="false" ht="15" hidden="false" customHeight="false" outlineLevel="0" collapsed="false">
      <c r="U3460" s="0" t="str">
        <f aca="false">IF(C3460="","",IF(COUNTIF(Campaigns!$A$7:$A$300,C3460)&gt;0,"✓",IF(N(K3460)=0,"– no spend","⚠ add to Campaigns tab")))</f>
        <v/>
      </c>
      <c r="V3460" s="83" t="str">
        <f aca="false">IF(K3460="","",K3460*IF(Settings!$B$22=Settings!$C$6,1,IF(Settings!$B$22="USD",1/INDEX(Settings!$B$29:$B$40,MONTH(A3460)),INDEX(Settings!$B$29:$B$40,MONTH(A3460)))))</f>
        <v/>
      </c>
    </row>
    <row r="3461" customFormat="false" ht="15" hidden="false" customHeight="false" outlineLevel="0" collapsed="false">
      <c r="U3461" s="0" t="str">
        <f aca="false">IF(C3461="","",IF(COUNTIF(Campaigns!$A$7:$A$300,C3461)&gt;0,"✓",IF(N(K3461)=0,"– no spend","⚠ add to Campaigns tab")))</f>
        <v/>
      </c>
      <c r="V3461" s="83" t="str">
        <f aca="false">IF(K3461="","",K3461*IF(Settings!$B$22=Settings!$C$6,1,IF(Settings!$B$22="USD",1/INDEX(Settings!$B$29:$B$40,MONTH(A3461)),INDEX(Settings!$B$29:$B$40,MONTH(A3461)))))</f>
        <v/>
      </c>
    </row>
    <row r="3462" customFormat="false" ht="15" hidden="false" customHeight="false" outlineLevel="0" collapsed="false">
      <c r="U3462" s="0" t="str">
        <f aca="false">IF(C3462="","",IF(COUNTIF(Campaigns!$A$7:$A$300,C3462)&gt;0,"✓",IF(N(K3462)=0,"– no spend","⚠ add to Campaigns tab")))</f>
        <v/>
      </c>
      <c r="V3462" s="83" t="str">
        <f aca="false">IF(K3462="","",K3462*IF(Settings!$B$22=Settings!$C$6,1,IF(Settings!$B$22="USD",1/INDEX(Settings!$B$29:$B$40,MONTH(A3462)),INDEX(Settings!$B$29:$B$40,MONTH(A3462)))))</f>
        <v/>
      </c>
    </row>
    <row r="3463" customFormat="false" ht="15" hidden="false" customHeight="false" outlineLevel="0" collapsed="false">
      <c r="U3463" s="0" t="str">
        <f aca="false">IF(C3463="","",IF(COUNTIF(Campaigns!$A$7:$A$300,C3463)&gt;0,"✓",IF(N(K3463)=0,"– no spend","⚠ add to Campaigns tab")))</f>
        <v/>
      </c>
      <c r="V3463" s="83" t="str">
        <f aca="false">IF(K3463="","",K3463*IF(Settings!$B$22=Settings!$C$6,1,IF(Settings!$B$22="USD",1/INDEX(Settings!$B$29:$B$40,MONTH(A3463)),INDEX(Settings!$B$29:$B$40,MONTH(A3463)))))</f>
        <v/>
      </c>
    </row>
    <row r="3464" customFormat="false" ht="15" hidden="false" customHeight="false" outlineLevel="0" collapsed="false">
      <c r="U3464" s="0" t="str">
        <f aca="false">IF(C3464="","",IF(COUNTIF(Campaigns!$A$7:$A$300,C3464)&gt;0,"✓",IF(N(K3464)=0,"– no spend","⚠ add to Campaigns tab")))</f>
        <v/>
      </c>
      <c r="V3464" s="83" t="str">
        <f aca="false">IF(K3464="","",K3464*IF(Settings!$B$22=Settings!$C$6,1,IF(Settings!$B$22="USD",1/INDEX(Settings!$B$29:$B$40,MONTH(A3464)),INDEX(Settings!$B$29:$B$40,MONTH(A3464)))))</f>
        <v/>
      </c>
    </row>
    <row r="3465" customFormat="false" ht="15" hidden="false" customHeight="false" outlineLevel="0" collapsed="false">
      <c r="U3465" s="0" t="str">
        <f aca="false">IF(C3465="","",IF(COUNTIF(Campaigns!$A$7:$A$300,C3465)&gt;0,"✓",IF(N(K3465)=0,"– no spend","⚠ add to Campaigns tab")))</f>
        <v/>
      </c>
      <c r="V3465" s="83" t="str">
        <f aca="false">IF(K3465="","",K3465*IF(Settings!$B$22=Settings!$C$6,1,IF(Settings!$B$22="USD",1/INDEX(Settings!$B$29:$B$40,MONTH(A3465)),INDEX(Settings!$B$29:$B$40,MONTH(A3465)))))</f>
        <v/>
      </c>
    </row>
    <row r="3466" customFormat="false" ht="15" hidden="false" customHeight="false" outlineLevel="0" collapsed="false">
      <c r="U3466" s="0" t="str">
        <f aca="false">IF(C3466="","",IF(COUNTIF(Campaigns!$A$7:$A$300,C3466)&gt;0,"✓",IF(N(K3466)=0,"– no spend","⚠ add to Campaigns tab")))</f>
        <v/>
      </c>
      <c r="V3466" s="83" t="str">
        <f aca="false">IF(K3466="","",K3466*IF(Settings!$B$22=Settings!$C$6,1,IF(Settings!$B$22="USD",1/INDEX(Settings!$B$29:$B$40,MONTH(A3466)),INDEX(Settings!$B$29:$B$40,MONTH(A3466)))))</f>
        <v/>
      </c>
    </row>
    <row r="3467" customFormat="false" ht="15" hidden="false" customHeight="false" outlineLevel="0" collapsed="false">
      <c r="U3467" s="0" t="str">
        <f aca="false">IF(C3467="","",IF(COUNTIF(Campaigns!$A$7:$A$300,C3467)&gt;0,"✓",IF(N(K3467)=0,"– no spend","⚠ add to Campaigns tab")))</f>
        <v/>
      </c>
      <c r="V3467" s="83" t="str">
        <f aca="false">IF(K3467="","",K3467*IF(Settings!$B$22=Settings!$C$6,1,IF(Settings!$B$22="USD",1/INDEX(Settings!$B$29:$B$40,MONTH(A3467)),INDEX(Settings!$B$29:$B$40,MONTH(A3467)))))</f>
        <v/>
      </c>
    </row>
    <row r="3468" customFormat="false" ht="15" hidden="false" customHeight="false" outlineLevel="0" collapsed="false">
      <c r="U3468" s="0" t="str">
        <f aca="false">IF(C3468="","",IF(COUNTIF(Campaigns!$A$7:$A$300,C3468)&gt;0,"✓",IF(N(K3468)=0,"– no spend","⚠ add to Campaigns tab")))</f>
        <v/>
      </c>
      <c r="V3468" s="83" t="str">
        <f aca="false">IF(K3468="","",K3468*IF(Settings!$B$22=Settings!$C$6,1,IF(Settings!$B$22="USD",1/INDEX(Settings!$B$29:$B$40,MONTH(A3468)),INDEX(Settings!$B$29:$B$40,MONTH(A3468)))))</f>
        <v/>
      </c>
    </row>
    <row r="3469" customFormat="false" ht="15" hidden="false" customHeight="false" outlineLevel="0" collapsed="false">
      <c r="U3469" s="0" t="str">
        <f aca="false">IF(C3469="","",IF(COUNTIF(Campaigns!$A$7:$A$300,C3469)&gt;0,"✓",IF(N(K3469)=0,"– no spend","⚠ add to Campaigns tab")))</f>
        <v/>
      </c>
      <c r="V3469" s="83" t="str">
        <f aca="false">IF(K3469="","",K3469*IF(Settings!$B$22=Settings!$C$6,1,IF(Settings!$B$22="USD",1/INDEX(Settings!$B$29:$B$40,MONTH(A3469)),INDEX(Settings!$B$29:$B$40,MONTH(A3469)))))</f>
        <v/>
      </c>
    </row>
    <row r="3470" customFormat="false" ht="15" hidden="false" customHeight="false" outlineLevel="0" collapsed="false">
      <c r="U3470" s="0" t="str">
        <f aca="false">IF(C3470="","",IF(COUNTIF(Campaigns!$A$7:$A$300,C3470)&gt;0,"✓",IF(N(K3470)=0,"– no spend","⚠ add to Campaigns tab")))</f>
        <v/>
      </c>
      <c r="V3470" s="83" t="str">
        <f aca="false">IF(K3470="","",K3470*IF(Settings!$B$22=Settings!$C$6,1,IF(Settings!$B$22="USD",1/INDEX(Settings!$B$29:$B$40,MONTH(A3470)),INDEX(Settings!$B$29:$B$40,MONTH(A3470)))))</f>
        <v/>
      </c>
    </row>
    <row r="3471" customFormat="false" ht="15" hidden="false" customHeight="false" outlineLevel="0" collapsed="false">
      <c r="U3471" s="0" t="str">
        <f aca="false">IF(C3471="","",IF(COUNTIF(Campaigns!$A$7:$A$300,C3471)&gt;0,"✓",IF(N(K3471)=0,"– no spend","⚠ add to Campaigns tab")))</f>
        <v/>
      </c>
      <c r="V3471" s="83" t="str">
        <f aca="false">IF(K3471="","",K3471*IF(Settings!$B$22=Settings!$C$6,1,IF(Settings!$B$22="USD",1/INDEX(Settings!$B$29:$B$40,MONTH(A3471)),INDEX(Settings!$B$29:$B$40,MONTH(A3471)))))</f>
        <v/>
      </c>
    </row>
    <row r="3472" customFormat="false" ht="15" hidden="false" customHeight="false" outlineLevel="0" collapsed="false">
      <c r="U3472" s="0" t="str">
        <f aca="false">IF(C3472="","",IF(COUNTIF(Campaigns!$A$7:$A$300,C3472)&gt;0,"✓",IF(N(K3472)=0,"– no spend","⚠ add to Campaigns tab")))</f>
        <v/>
      </c>
      <c r="V3472" s="83" t="str">
        <f aca="false">IF(K3472="","",K3472*IF(Settings!$B$22=Settings!$C$6,1,IF(Settings!$B$22="USD",1/INDEX(Settings!$B$29:$B$40,MONTH(A3472)),INDEX(Settings!$B$29:$B$40,MONTH(A3472)))))</f>
        <v/>
      </c>
    </row>
    <row r="3473" customFormat="false" ht="15" hidden="false" customHeight="false" outlineLevel="0" collapsed="false">
      <c r="U3473" s="0" t="str">
        <f aca="false">IF(C3473="","",IF(COUNTIF(Campaigns!$A$7:$A$300,C3473)&gt;0,"✓",IF(N(K3473)=0,"– no spend","⚠ add to Campaigns tab")))</f>
        <v/>
      </c>
      <c r="V3473" s="83" t="str">
        <f aca="false">IF(K3473="","",K3473*IF(Settings!$B$22=Settings!$C$6,1,IF(Settings!$B$22="USD",1/INDEX(Settings!$B$29:$B$40,MONTH(A3473)),INDEX(Settings!$B$29:$B$40,MONTH(A3473)))))</f>
        <v/>
      </c>
    </row>
    <row r="3474" customFormat="false" ht="15" hidden="false" customHeight="false" outlineLevel="0" collapsed="false">
      <c r="U3474" s="0" t="str">
        <f aca="false">IF(C3474="","",IF(COUNTIF(Campaigns!$A$7:$A$300,C3474)&gt;0,"✓",IF(N(K3474)=0,"– no spend","⚠ add to Campaigns tab")))</f>
        <v/>
      </c>
      <c r="V3474" s="83" t="str">
        <f aca="false">IF(K3474="","",K3474*IF(Settings!$B$22=Settings!$C$6,1,IF(Settings!$B$22="USD",1/INDEX(Settings!$B$29:$B$40,MONTH(A3474)),INDEX(Settings!$B$29:$B$40,MONTH(A3474)))))</f>
        <v/>
      </c>
    </row>
    <row r="3475" customFormat="false" ht="15" hidden="false" customHeight="false" outlineLevel="0" collapsed="false">
      <c r="U3475" s="0" t="str">
        <f aca="false">IF(C3475="","",IF(COUNTIF(Campaigns!$A$7:$A$300,C3475)&gt;0,"✓",IF(N(K3475)=0,"– no spend","⚠ add to Campaigns tab")))</f>
        <v/>
      </c>
      <c r="V3475" s="83" t="str">
        <f aca="false">IF(K3475="","",K3475*IF(Settings!$B$22=Settings!$C$6,1,IF(Settings!$B$22="USD",1/INDEX(Settings!$B$29:$B$40,MONTH(A3475)),INDEX(Settings!$B$29:$B$40,MONTH(A3475)))))</f>
        <v/>
      </c>
    </row>
    <row r="3476" customFormat="false" ht="15" hidden="false" customHeight="false" outlineLevel="0" collapsed="false">
      <c r="U3476" s="0" t="str">
        <f aca="false">IF(C3476="","",IF(COUNTIF(Campaigns!$A$7:$A$300,C3476)&gt;0,"✓",IF(N(K3476)=0,"– no spend","⚠ add to Campaigns tab")))</f>
        <v/>
      </c>
      <c r="V3476" s="83" t="str">
        <f aca="false">IF(K3476="","",K3476*IF(Settings!$B$22=Settings!$C$6,1,IF(Settings!$B$22="USD",1/INDEX(Settings!$B$29:$B$40,MONTH(A3476)),INDEX(Settings!$B$29:$B$40,MONTH(A3476)))))</f>
        <v/>
      </c>
    </row>
    <row r="3477" customFormat="false" ht="15" hidden="false" customHeight="false" outlineLevel="0" collapsed="false">
      <c r="U3477" s="0" t="str">
        <f aca="false">IF(C3477="","",IF(COUNTIF(Campaigns!$A$7:$A$300,C3477)&gt;0,"✓",IF(N(K3477)=0,"– no spend","⚠ add to Campaigns tab")))</f>
        <v/>
      </c>
      <c r="V3477" s="83" t="str">
        <f aca="false">IF(K3477="","",K3477*IF(Settings!$B$22=Settings!$C$6,1,IF(Settings!$B$22="USD",1/INDEX(Settings!$B$29:$B$40,MONTH(A3477)),INDEX(Settings!$B$29:$B$40,MONTH(A3477)))))</f>
        <v/>
      </c>
    </row>
    <row r="3478" customFormat="false" ht="15" hidden="false" customHeight="false" outlineLevel="0" collapsed="false">
      <c r="U3478" s="0" t="str">
        <f aca="false">IF(C3478="","",IF(COUNTIF(Campaigns!$A$7:$A$300,C3478)&gt;0,"✓",IF(N(K3478)=0,"– no spend","⚠ add to Campaigns tab")))</f>
        <v/>
      </c>
      <c r="V3478" s="83" t="str">
        <f aca="false">IF(K3478="","",K3478*IF(Settings!$B$22=Settings!$C$6,1,IF(Settings!$B$22="USD",1/INDEX(Settings!$B$29:$B$40,MONTH(A3478)),INDEX(Settings!$B$29:$B$40,MONTH(A3478)))))</f>
        <v/>
      </c>
    </row>
    <row r="3479" customFormat="false" ht="15" hidden="false" customHeight="false" outlineLevel="0" collapsed="false">
      <c r="U3479" s="0" t="str">
        <f aca="false">IF(C3479="","",IF(COUNTIF(Campaigns!$A$7:$A$300,C3479)&gt;0,"✓",IF(N(K3479)=0,"– no spend","⚠ add to Campaigns tab")))</f>
        <v/>
      </c>
      <c r="V3479" s="83" t="str">
        <f aca="false">IF(K3479="","",K3479*IF(Settings!$B$22=Settings!$C$6,1,IF(Settings!$B$22="USD",1/INDEX(Settings!$B$29:$B$40,MONTH(A3479)),INDEX(Settings!$B$29:$B$40,MONTH(A3479)))))</f>
        <v/>
      </c>
    </row>
    <row r="3480" customFormat="false" ht="15" hidden="false" customHeight="false" outlineLevel="0" collapsed="false">
      <c r="U3480" s="0" t="str">
        <f aca="false">IF(C3480="","",IF(COUNTIF(Campaigns!$A$7:$A$300,C3480)&gt;0,"✓",IF(N(K3480)=0,"– no spend","⚠ add to Campaigns tab")))</f>
        <v/>
      </c>
      <c r="V3480" s="83" t="str">
        <f aca="false">IF(K3480="","",K3480*IF(Settings!$B$22=Settings!$C$6,1,IF(Settings!$B$22="USD",1/INDEX(Settings!$B$29:$B$40,MONTH(A3480)),INDEX(Settings!$B$29:$B$40,MONTH(A3480)))))</f>
        <v/>
      </c>
    </row>
    <row r="3481" customFormat="false" ht="15" hidden="false" customHeight="false" outlineLevel="0" collapsed="false">
      <c r="U3481" s="0" t="str">
        <f aca="false">IF(C3481="","",IF(COUNTIF(Campaigns!$A$7:$A$300,C3481)&gt;0,"✓",IF(N(K3481)=0,"– no spend","⚠ add to Campaigns tab")))</f>
        <v/>
      </c>
      <c r="V3481" s="83" t="str">
        <f aca="false">IF(K3481="","",K3481*IF(Settings!$B$22=Settings!$C$6,1,IF(Settings!$B$22="USD",1/INDEX(Settings!$B$29:$B$40,MONTH(A3481)),INDEX(Settings!$B$29:$B$40,MONTH(A3481)))))</f>
        <v/>
      </c>
    </row>
    <row r="3482" customFormat="false" ht="15" hidden="false" customHeight="false" outlineLevel="0" collapsed="false">
      <c r="U3482" s="0" t="str">
        <f aca="false">IF(C3482="","",IF(COUNTIF(Campaigns!$A$7:$A$300,C3482)&gt;0,"✓",IF(N(K3482)=0,"– no spend","⚠ add to Campaigns tab")))</f>
        <v/>
      </c>
      <c r="V3482" s="83" t="str">
        <f aca="false">IF(K3482="","",K3482*IF(Settings!$B$22=Settings!$C$6,1,IF(Settings!$B$22="USD",1/INDEX(Settings!$B$29:$B$40,MONTH(A3482)),INDEX(Settings!$B$29:$B$40,MONTH(A3482)))))</f>
        <v/>
      </c>
    </row>
    <row r="3483" customFormat="false" ht="15" hidden="false" customHeight="false" outlineLevel="0" collapsed="false">
      <c r="U3483" s="0" t="str">
        <f aca="false">IF(C3483="","",IF(COUNTIF(Campaigns!$A$7:$A$300,C3483)&gt;0,"✓",IF(N(K3483)=0,"– no spend","⚠ add to Campaigns tab")))</f>
        <v/>
      </c>
      <c r="V3483" s="83" t="str">
        <f aca="false">IF(K3483="","",K3483*IF(Settings!$B$22=Settings!$C$6,1,IF(Settings!$B$22="USD",1/INDEX(Settings!$B$29:$B$40,MONTH(A3483)),INDEX(Settings!$B$29:$B$40,MONTH(A3483)))))</f>
        <v/>
      </c>
    </row>
    <row r="3484" customFormat="false" ht="15" hidden="false" customHeight="false" outlineLevel="0" collapsed="false">
      <c r="U3484" s="0" t="str">
        <f aca="false">IF(C3484="","",IF(COUNTIF(Campaigns!$A$7:$A$300,C3484)&gt;0,"✓",IF(N(K3484)=0,"– no spend","⚠ add to Campaigns tab")))</f>
        <v/>
      </c>
      <c r="V3484" s="83" t="str">
        <f aca="false">IF(K3484="","",K3484*IF(Settings!$B$22=Settings!$C$6,1,IF(Settings!$B$22="USD",1/INDEX(Settings!$B$29:$B$40,MONTH(A3484)),INDEX(Settings!$B$29:$B$40,MONTH(A3484)))))</f>
        <v/>
      </c>
    </row>
    <row r="3485" customFormat="false" ht="15" hidden="false" customHeight="false" outlineLevel="0" collapsed="false">
      <c r="U3485" s="0" t="str">
        <f aca="false">IF(C3485="","",IF(COUNTIF(Campaigns!$A$7:$A$300,C3485)&gt;0,"✓",IF(N(K3485)=0,"– no spend","⚠ add to Campaigns tab")))</f>
        <v/>
      </c>
      <c r="V3485" s="83" t="str">
        <f aca="false">IF(K3485="","",K3485*IF(Settings!$B$22=Settings!$C$6,1,IF(Settings!$B$22="USD",1/INDEX(Settings!$B$29:$B$40,MONTH(A3485)),INDEX(Settings!$B$29:$B$40,MONTH(A3485)))))</f>
        <v/>
      </c>
    </row>
    <row r="3486" customFormat="false" ht="15" hidden="false" customHeight="false" outlineLevel="0" collapsed="false">
      <c r="U3486" s="0" t="str">
        <f aca="false">IF(C3486="","",IF(COUNTIF(Campaigns!$A$7:$A$300,C3486)&gt;0,"✓",IF(N(K3486)=0,"– no spend","⚠ add to Campaigns tab")))</f>
        <v/>
      </c>
      <c r="V3486" s="83" t="str">
        <f aca="false">IF(K3486="","",K3486*IF(Settings!$B$22=Settings!$C$6,1,IF(Settings!$B$22="USD",1/INDEX(Settings!$B$29:$B$40,MONTH(A3486)),INDEX(Settings!$B$29:$B$40,MONTH(A3486)))))</f>
        <v/>
      </c>
    </row>
    <row r="3487" customFormat="false" ht="15" hidden="false" customHeight="false" outlineLevel="0" collapsed="false">
      <c r="U3487" s="0" t="str">
        <f aca="false">IF(C3487="","",IF(COUNTIF(Campaigns!$A$7:$A$300,C3487)&gt;0,"✓",IF(N(K3487)=0,"– no spend","⚠ add to Campaigns tab")))</f>
        <v/>
      </c>
      <c r="V3487" s="83" t="str">
        <f aca="false">IF(K3487="","",K3487*IF(Settings!$B$22=Settings!$C$6,1,IF(Settings!$B$22="USD",1/INDEX(Settings!$B$29:$B$40,MONTH(A3487)),INDEX(Settings!$B$29:$B$40,MONTH(A3487)))))</f>
        <v/>
      </c>
    </row>
    <row r="3488" customFormat="false" ht="15" hidden="false" customHeight="false" outlineLevel="0" collapsed="false">
      <c r="U3488" s="0" t="str">
        <f aca="false">IF(C3488="","",IF(COUNTIF(Campaigns!$A$7:$A$300,C3488)&gt;0,"✓",IF(N(K3488)=0,"– no spend","⚠ add to Campaigns tab")))</f>
        <v/>
      </c>
      <c r="V3488" s="83" t="str">
        <f aca="false">IF(K3488="","",K3488*IF(Settings!$B$22=Settings!$C$6,1,IF(Settings!$B$22="USD",1/INDEX(Settings!$B$29:$B$40,MONTH(A3488)),INDEX(Settings!$B$29:$B$40,MONTH(A3488)))))</f>
        <v/>
      </c>
    </row>
    <row r="3489" customFormat="false" ht="15" hidden="false" customHeight="false" outlineLevel="0" collapsed="false">
      <c r="U3489" s="0" t="str">
        <f aca="false">IF(C3489="","",IF(COUNTIF(Campaigns!$A$7:$A$300,C3489)&gt;0,"✓",IF(N(K3489)=0,"– no spend","⚠ add to Campaigns tab")))</f>
        <v/>
      </c>
      <c r="V3489" s="83" t="str">
        <f aca="false">IF(K3489="","",K3489*IF(Settings!$B$22=Settings!$C$6,1,IF(Settings!$B$22="USD",1/INDEX(Settings!$B$29:$B$40,MONTH(A3489)),INDEX(Settings!$B$29:$B$40,MONTH(A3489)))))</f>
        <v/>
      </c>
    </row>
    <row r="3490" customFormat="false" ht="15" hidden="false" customHeight="false" outlineLevel="0" collapsed="false">
      <c r="U3490" s="0" t="str">
        <f aca="false">IF(C3490="","",IF(COUNTIF(Campaigns!$A$7:$A$300,C3490)&gt;0,"✓",IF(N(K3490)=0,"– no spend","⚠ add to Campaigns tab")))</f>
        <v/>
      </c>
      <c r="V3490" s="83" t="str">
        <f aca="false">IF(K3490="","",K3490*IF(Settings!$B$22=Settings!$C$6,1,IF(Settings!$B$22="USD",1/INDEX(Settings!$B$29:$B$40,MONTH(A3490)),INDEX(Settings!$B$29:$B$40,MONTH(A3490)))))</f>
        <v/>
      </c>
    </row>
    <row r="3491" customFormat="false" ht="15" hidden="false" customHeight="false" outlineLevel="0" collapsed="false">
      <c r="U3491" s="0" t="str">
        <f aca="false">IF(C3491="","",IF(COUNTIF(Campaigns!$A$7:$A$300,C3491)&gt;0,"✓",IF(N(K3491)=0,"– no spend","⚠ add to Campaigns tab")))</f>
        <v/>
      </c>
      <c r="V3491" s="83" t="str">
        <f aca="false">IF(K3491="","",K3491*IF(Settings!$B$22=Settings!$C$6,1,IF(Settings!$B$22="USD",1/INDEX(Settings!$B$29:$B$40,MONTH(A3491)),INDEX(Settings!$B$29:$B$40,MONTH(A3491)))))</f>
        <v/>
      </c>
    </row>
    <row r="3492" customFormat="false" ht="15" hidden="false" customHeight="false" outlineLevel="0" collapsed="false">
      <c r="U3492" s="0" t="str">
        <f aca="false">IF(C3492="","",IF(COUNTIF(Campaigns!$A$7:$A$300,C3492)&gt;0,"✓",IF(N(K3492)=0,"– no spend","⚠ add to Campaigns tab")))</f>
        <v/>
      </c>
      <c r="V3492" s="83" t="str">
        <f aca="false">IF(K3492="","",K3492*IF(Settings!$B$22=Settings!$C$6,1,IF(Settings!$B$22="USD",1/INDEX(Settings!$B$29:$B$40,MONTH(A3492)),INDEX(Settings!$B$29:$B$40,MONTH(A3492)))))</f>
        <v/>
      </c>
    </row>
    <row r="3493" customFormat="false" ht="15" hidden="false" customHeight="false" outlineLevel="0" collapsed="false">
      <c r="U3493" s="0" t="str">
        <f aca="false">IF(C3493="","",IF(COUNTIF(Campaigns!$A$7:$A$300,C3493)&gt;0,"✓",IF(N(K3493)=0,"– no spend","⚠ add to Campaigns tab")))</f>
        <v/>
      </c>
      <c r="V3493" s="83" t="str">
        <f aca="false">IF(K3493="","",K3493*IF(Settings!$B$22=Settings!$C$6,1,IF(Settings!$B$22="USD",1/INDEX(Settings!$B$29:$B$40,MONTH(A3493)),INDEX(Settings!$B$29:$B$40,MONTH(A3493)))))</f>
        <v/>
      </c>
    </row>
    <row r="3494" customFormat="false" ht="15" hidden="false" customHeight="false" outlineLevel="0" collapsed="false">
      <c r="U3494" s="0" t="str">
        <f aca="false">IF(C3494="","",IF(COUNTIF(Campaigns!$A$7:$A$300,C3494)&gt;0,"✓",IF(N(K3494)=0,"– no spend","⚠ add to Campaigns tab")))</f>
        <v/>
      </c>
      <c r="V3494" s="83" t="str">
        <f aca="false">IF(K3494="","",K3494*IF(Settings!$B$22=Settings!$C$6,1,IF(Settings!$B$22="USD",1/INDEX(Settings!$B$29:$B$40,MONTH(A3494)),INDEX(Settings!$B$29:$B$40,MONTH(A3494)))))</f>
        <v/>
      </c>
    </row>
    <row r="3495" customFormat="false" ht="15" hidden="false" customHeight="false" outlineLevel="0" collapsed="false">
      <c r="U3495" s="0" t="str">
        <f aca="false">IF(C3495="","",IF(COUNTIF(Campaigns!$A$7:$A$300,C3495)&gt;0,"✓",IF(N(K3495)=0,"– no spend","⚠ add to Campaigns tab")))</f>
        <v/>
      </c>
      <c r="V3495" s="83" t="str">
        <f aca="false">IF(K3495="","",K3495*IF(Settings!$B$22=Settings!$C$6,1,IF(Settings!$B$22="USD",1/INDEX(Settings!$B$29:$B$40,MONTH(A3495)),INDEX(Settings!$B$29:$B$40,MONTH(A3495)))))</f>
        <v/>
      </c>
    </row>
    <row r="3496" customFormat="false" ht="15" hidden="false" customHeight="false" outlineLevel="0" collapsed="false">
      <c r="U3496" s="0" t="str">
        <f aca="false">IF(C3496="","",IF(COUNTIF(Campaigns!$A$7:$A$300,C3496)&gt;0,"✓",IF(N(K3496)=0,"– no spend","⚠ add to Campaigns tab")))</f>
        <v/>
      </c>
      <c r="V3496" s="83" t="str">
        <f aca="false">IF(K3496="","",K3496*IF(Settings!$B$22=Settings!$C$6,1,IF(Settings!$B$22="USD",1/INDEX(Settings!$B$29:$B$40,MONTH(A3496)),INDEX(Settings!$B$29:$B$40,MONTH(A3496)))))</f>
        <v/>
      </c>
    </row>
    <row r="3497" customFormat="false" ht="15" hidden="false" customHeight="false" outlineLevel="0" collapsed="false">
      <c r="U3497" s="0" t="str">
        <f aca="false">IF(C3497="","",IF(COUNTIF(Campaigns!$A$7:$A$300,C3497)&gt;0,"✓",IF(N(K3497)=0,"– no spend","⚠ add to Campaigns tab")))</f>
        <v/>
      </c>
      <c r="V3497" s="83" t="str">
        <f aca="false">IF(K3497="","",K3497*IF(Settings!$B$22=Settings!$C$6,1,IF(Settings!$B$22="USD",1/INDEX(Settings!$B$29:$B$40,MONTH(A3497)),INDEX(Settings!$B$29:$B$40,MONTH(A3497)))))</f>
        <v/>
      </c>
    </row>
    <row r="3498" customFormat="false" ht="15" hidden="false" customHeight="false" outlineLevel="0" collapsed="false">
      <c r="U3498" s="0" t="str">
        <f aca="false">IF(C3498="","",IF(COUNTIF(Campaigns!$A$7:$A$300,C3498)&gt;0,"✓",IF(N(K3498)=0,"– no spend","⚠ add to Campaigns tab")))</f>
        <v/>
      </c>
      <c r="V3498" s="83" t="str">
        <f aca="false">IF(K3498="","",K3498*IF(Settings!$B$22=Settings!$C$6,1,IF(Settings!$B$22="USD",1/INDEX(Settings!$B$29:$B$40,MONTH(A3498)),INDEX(Settings!$B$29:$B$40,MONTH(A3498)))))</f>
        <v/>
      </c>
    </row>
    <row r="3499" customFormat="false" ht="15" hidden="false" customHeight="false" outlineLevel="0" collapsed="false">
      <c r="U3499" s="0" t="str">
        <f aca="false">IF(C3499="","",IF(COUNTIF(Campaigns!$A$7:$A$300,C3499)&gt;0,"✓",IF(N(K3499)=0,"– no spend","⚠ add to Campaigns tab")))</f>
        <v/>
      </c>
      <c r="V3499" s="83" t="str">
        <f aca="false">IF(K3499="","",K3499*IF(Settings!$B$22=Settings!$C$6,1,IF(Settings!$B$22="USD",1/INDEX(Settings!$B$29:$B$40,MONTH(A3499)),INDEX(Settings!$B$29:$B$40,MONTH(A3499)))))</f>
        <v/>
      </c>
    </row>
    <row r="3500" customFormat="false" ht="15" hidden="false" customHeight="false" outlineLevel="0" collapsed="false">
      <c r="U3500" s="0" t="str">
        <f aca="false">IF(C3500="","",IF(COUNTIF(Campaigns!$A$7:$A$300,C3500)&gt;0,"✓",IF(N(K3500)=0,"– no spend","⚠ add to Campaigns tab")))</f>
        <v/>
      </c>
      <c r="V3500" s="83" t="str">
        <f aca="false">IF(K3500="","",K3500*IF(Settings!$B$22=Settings!$C$6,1,IF(Settings!$B$22="USD",1/INDEX(Settings!$B$29:$B$40,MONTH(A3500)),INDEX(Settings!$B$29:$B$40,MONTH(A3500)))))</f>
        <v/>
      </c>
    </row>
    <row r="3501" customFormat="false" ht="15" hidden="false" customHeight="false" outlineLevel="0" collapsed="false">
      <c r="U3501" s="0" t="str">
        <f aca="false">IF(C3501="","",IF(COUNTIF(Campaigns!$A$7:$A$300,C3501)&gt;0,"✓",IF(N(K3501)=0,"– no spend","⚠ add to Campaigns tab")))</f>
        <v/>
      </c>
      <c r="V3501" s="83" t="str">
        <f aca="false">IF(K3501="","",K3501*IF(Settings!$B$22=Settings!$C$6,1,IF(Settings!$B$22="USD",1/INDEX(Settings!$B$29:$B$40,MONTH(A3501)),INDEX(Settings!$B$29:$B$40,MONTH(A3501)))))</f>
        <v/>
      </c>
    </row>
    <row r="3502" customFormat="false" ht="15" hidden="false" customHeight="false" outlineLevel="0" collapsed="false">
      <c r="U3502" s="0" t="str">
        <f aca="false">IF(C3502="","",IF(COUNTIF(Campaigns!$A$7:$A$300,C3502)&gt;0,"✓",IF(N(K3502)=0,"– no spend","⚠ add to Campaigns tab")))</f>
        <v/>
      </c>
      <c r="V3502" s="83" t="str">
        <f aca="false">IF(K3502="","",K3502*IF(Settings!$B$22=Settings!$C$6,1,IF(Settings!$B$22="USD",1/INDEX(Settings!$B$29:$B$40,MONTH(A3502)),INDEX(Settings!$B$29:$B$40,MONTH(A3502)))))</f>
        <v/>
      </c>
    </row>
    <row r="3503" customFormat="false" ht="15" hidden="false" customHeight="false" outlineLevel="0" collapsed="false">
      <c r="U3503" s="0" t="str">
        <f aca="false">IF(C3503="","",IF(COUNTIF(Campaigns!$A$7:$A$300,C3503)&gt;0,"✓",IF(N(K3503)=0,"– no spend","⚠ add to Campaigns tab")))</f>
        <v/>
      </c>
      <c r="V3503" s="83" t="str">
        <f aca="false">IF(K3503="","",K3503*IF(Settings!$B$22=Settings!$C$6,1,IF(Settings!$B$22="USD",1/INDEX(Settings!$B$29:$B$40,MONTH(A3503)),INDEX(Settings!$B$29:$B$40,MONTH(A3503)))))</f>
        <v/>
      </c>
    </row>
    <row r="3504" customFormat="false" ht="15" hidden="false" customHeight="false" outlineLevel="0" collapsed="false">
      <c r="U3504" s="0" t="str">
        <f aca="false">IF(C3504="","",IF(COUNTIF(Campaigns!$A$7:$A$300,C3504)&gt;0,"✓",IF(N(K3504)=0,"– no spend","⚠ add to Campaigns tab")))</f>
        <v/>
      </c>
      <c r="V3504" s="83" t="str">
        <f aca="false">IF(K3504="","",K3504*IF(Settings!$B$22=Settings!$C$6,1,IF(Settings!$B$22="USD",1/INDEX(Settings!$B$29:$B$40,MONTH(A3504)),INDEX(Settings!$B$29:$B$40,MONTH(A3504)))))</f>
        <v/>
      </c>
    </row>
    <row r="3505" customFormat="false" ht="15" hidden="false" customHeight="false" outlineLevel="0" collapsed="false">
      <c r="U3505" s="0" t="str">
        <f aca="false">IF(C3505="","",IF(COUNTIF(Campaigns!$A$7:$A$300,C3505)&gt;0,"✓",IF(N(K3505)=0,"– no spend","⚠ add to Campaigns tab")))</f>
        <v/>
      </c>
      <c r="V3505" s="83" t="str">
        <f aca="false">IF(K3505="","",K3505*IF(Settings!$B$22=Settings!$C$6,1,IF(Settings!$B$22="USD",1/INDEX(Settings!$B$29:$B$40,MONTH(A3505)),INDEX(Settings!$B$29:$B$40,MONTH(A3505)))))</f>
        <v/>
      </c>
    </row>
    <row r="3506" customFormat="false" ht="15" hidden="false" customHeight="false" outlineLevel="0" collapsed="false">
      <c r="U3506" s="0" t="str">
        <f aca="false">IF(C3506="","",IF(COUNTIF(Campaigns!$A$7:$A$300,C3506)&gt;0,"✓",IF(N(K3506)=0,"– no spend","⚠ add to Campaigns tab")))</f>
        <v/>
      </c>
      <c r="V3506" s="83" t="str">
        <f aca="false">IF(K3506="","",K3506*IF(Settings!$B$22=Settings!$C$6,1,IF(Settings!$B$22="USD",1/INDEX(Settings!$B$29:$B$40,MONTH(A3506)),INDEX(Settings!$B$29:$B$40,MONTH(A3506)))))</f>
        <v/>
      </c>
    </row>
    <row r="3507" customFormat="false" ht="15" hidden="false" customHeight="false" outlineLevel="0" collapsed="false">
      <c r="U3507" s="0" t="str">
        <f aca="false">IF(C3507="","",IF(COUNTIF(Campaigns!$A$7:$A$300,C3507)&gt;0,"✓",IF(N(K3507)=0,"– no spend","⚠ add to Campaigns tab")))</f>
        <v/>
      </c>
      <c r="V3507" s="83" t="str">
        <f aca="false">IF(K3507="","",K3507*IF(Settings!$B$22=Settings!$C$6,1,IF(Settings!$B$22="USD",1/INDEX(Settings!$B$29:$B$40,MONTH(A3507)),INDEX(Settings!$B$29:$B$40,MONTH(A3507)))))</f>
        <v/>
      </c>
    </row>
    <row r="3508" customFormat="false" ht="15" hidden="false" customHeight="false" outlineLevel="0" collapsed="false">
      <c r="U3508" s="0" t="str">
        <f aca="false">IF(C3508="","",IF(COUNTIF(Campaigns!$A$7:$A$300,C3508)&gt;0,"✓",IF(N(K3508)=0,"– no spend","⚠ add to Campaigns tab")))</f>
        <v/>
      </c>
      <c r="V3508" s="83" t="str">
        <f aca="false">IF(K3508="","",K3508*IF(Settings!$B$22=Settings!$C$6,1,IF(Settings!$B$22="USD",1/INDEX(Settings!$B$29:$B$40,MONTH(A3508)),INDEX(Settings!$B$29:$B$40,MONTH(A3508)))))</f>
        <v/>
      </c>
    </row>
    <row r="3509" customFormat="false" ht="15" hidden="false" customHeight="false" outlineLevel="0" collapsed="false">
      <c r="U3509" s="0" t="str">
        <f aca="false">IF(C3509="","",IF(COUNTIF(Campaigns!$A$7:$A$300,C3509)&gt;0,"✓",IF(N(K3509)=0,"– no spend","⚠ add to Campaigns tab")))</f>
        <v/>
      </c>
      <c r="V3509" s="83" t="str">
        <f aca="false">IF(K3509="","",K3509*IF(Settings!$B$22=Settings!$C$6,1,IF(Settings!$B$22="USD",1/INDEX(Settings!$B$29:$B$40,MONTH(A3509)),INDEX(Settings!$B$29:$B$40,MONTH(A3509)))))</f>
        <v/>
      </c>
    </row>
    <row r="3510" customFormat="false" ht="15" hidden="false" customHeight="false" outlineLevel="0" collapsed="false">
      <c r="U3510" s="0" t="str">
        <f aca="false">IF(C3510="","",IF(COUNTIF(Campaigns!$A$7:$A$300,C3510)&gt;0,"✓",IF(N(K3510)=0,"– no spend","⚠ add to Campaigns tab")))</f>
        <v/>
      </c>
      <c r="V3510" s="83" t="str">
        <f aca="false">IF(K3510="","",K3510*IF(Settings!$B$22=Settings!$C$6,1,IF(Settings!$B$22="USD",1/INDEX(Settings!$B$29:$B$40,MONTH(A3510)),INDEX(Settings!$B$29:$B$40,MONTH(A3510)))))</f>
        <v/>
      </c>
    </row>
    <row r="3511" customFormat="false" ht="15" hidden="false" customHeight="false" outlineLevel="0" collapsed="false">
      <c r="U3511" s="0" t="str">
        <f aca="false">IF(C3511="","",IF(COUNTIF(Campaigns!$A$7:$A$300,C3511)&gt;0,"✓",IF(N(K3511)=0,"– no spend","⚠ add to Campaigns tab")))</f>
        <v/>
      </c>
      <c r="V3511" s="83" t="str">
        <f aca="false">IF(K3511="","",K3511*IF(Settings!$B$22=Settings!$C$6,1,IF(Settings!$B$22="USD",1/INDEX(Settings!$B$29:$B$40,MONTH(A3511)),INDEX(Settings!$B$29:$B$40,MONTH(A3511)))))</f>
        <v/>
      </c>
    </row>
    <row r="3512" customFormat="false" ht="15" hidden="false" customHeight="false" outlineLevel="0" collapsed="false">
      <c r="U3512" s="0" t="str">
        <f aca="false">IF(C3512="","",IF(COUNTIF(Campaigns!$A$7:$A$300,C3512)&gt;0,"✓",IF(N(K3512)=0,"– no spend","⚠ add to Campaigns tab")))</f>
        <v/>
      </c>
      <c r="V3512" s="83" t="str">
        <f aca="false">IF(K3512="","",K3512*IF(Settings!$B$22=Settings!$C$6,1,IF(Settings!$B$22="USD",1/INDEX(Settings!$B$29:$B$40,MONTH(A3512)),INDEX(Settings!$B$29:$B$40,MONTH(A3512)))))</f>
        <v/>
      </c>
    </row>
    <row r="3513" customFormat="false" ht="15" hidden="false" customHeight="false" outlineLevel="0" collapsed="false">
      <c r="U3513" s="0" t="str">
        <f aca="false">IF(C3513="","",IF(COUNTIF(Campaigns!$A$7:$A$300,C3513)&gt;0,"✓",IF(N(K3513)=0,"– no spend","⚠ add to Campaigns tab")))</f>
        <v/>
      </c>
      <c r="V3513" s="83" t="str">
        <f aca="false">IF(K3513="","",K3513*IF(Settings!$B$22=Settings!$C$6,1,IF(Settings!$B$22="USD",1/INDEX(Settings!$B$29:$B$40,MONTH(A3513)),INDEX(Settings!$B$29:$B$40,MONTH(A3513)))))</f>
        <v/>
      </c>
    </row>
    <row r="3514" customFormat="false" ht="15" hidden="false" customHeight="false" outlineLevel="0" collapsed="false">
      <c r="U3514" s="0" t="str">
        <f aca="false">IF(C3514="","",IF(COUNTIF(Campaigns!$A$7:$A$300,C3514)&gt;0,"✓",IF(N(K3514)=0,"– no spend","⚠ add to Campaigns tab")))</f>
        <v/>
      </c>
      <c r="V3514" s="83" t="str">
        <f aca="false">IF(K3514="","",K3514*IF(Settings!$B$22=Settings!$C$6,1,IF(Settings!$B$22="USD",1/INDEX(Settings!$B$29:$B$40,MONTH(A3514)),INDEX(Settings!$B$29:$B$40,MONTH(A3514)))))</f>
        <v/>
      </c>
    </row>
    <row r="3515" customFormat="false" ht="15" hidden="false" customHeight="false" outlineLevel="0" collapsed="false">
      <c r="U3515" s="0" t="str">
        <f aca="false">IF(C3515="","",IF(COUNTIF(Campaigns!$A$7:$A$300,C3515)&gt;0,"✓",IF(N(K3515)=0,"– no spend","⚠ add to Campaigns tab")))</f>
        <v/>
      </c>
      <c r="V3515" s="83" t="str">
        <f aca="false">IF(K3515="","",K3515*IF(Settings!$B$22=Settings!$C$6,1,IF(Settings!$B$22="USD",1/INDEX(Settings!$B$29:$B$40,MONTH(A3515)),INDEX(Settings!$B$29:$B$40,MONTH(A3515)))))</f>
        <v/>
      </c>
    </row>
    <row r="3516" customFormat="false" ht="15" hidden="false" customHeight="false" outlineLevel="0" collapsed="false">
      <c r="U3516" s="0" t="str">
        <f aca="false">IF(C3516="","",IF(COUNTIF(Campaigns!$A$7:$A$300,C3516)&gt;0,"✓",IF(N(K3516)=0,"– no spend","⚠ add to Campaigns tab")))</f>
        <v/>
      </c>
      <c r="V3516" s="83" t="str">
        <f aca="false">IF(K3516="","",K3516*IF(Settings!$B$22=Settings!$C$6,1,IF(Settings!$B$22="USD",1/INDEX(Settings!$B$29:$B$40,MONTH(A3516)),INDEX(Settings!$B$29:$B$40,MONTH(A3516)))))</f>
        <v/>
      </c>
    </row>
    <row r="3517" customFormat="false" ht="15" hidden="false" customHeight="false" outlineLevel="0" collapsed="false">
      <c r="U3517" s="0" t="str">
        <f aca="false">IF(C3517="","",IF(COUNTIF(Campaigns!$A$7:$A$300,C3517)&gt;0,"✓",IF(N(K3517)=0,"– no spend","⚠ add to Campaigns tab")))</f>
        <v/>
      </c>
      <c r="V3517" s="83" t="str">
        <f aca="false">IF(K3517="","",K3517*IF(Settings!$B$22=Settings!$C$6,1,IF(Settings!$B$22="USD",1/INDEX(Settings!$B$29:$B$40,MONTH(A3517)),INDEX(Settings!$B$29:$B$40,MONTH(A3517)))))</f>
        <v/>
      </c>
    </row>
    <row r="3518" customFormat="false" ht="15" hidden="false" customHeight="false" outlineLevel="0" collapsed="false">
      <c r="U3518" s="0" t="str">
        <f aca="false">IF(C3518="","",IF(COUNTIF(Campaigns!$A$7:$A$300,C3518)&gt;0,"✓",IF(N(K3518)=0,"– no spend","⚠ add to Campaigns tab")))</f>
        <v/>
      </c>
      <c r="V3518" s="83" t="str">
        <f aca="false">IF(K3518="","",K3518*IF(Settings!$B$22=Settings!$C$6,1,IF(Settings!$B$22="USD",1/INDEX(Settings!$B$29:$B$40,MONTH(A3518)),INDEX(Settings!$B$29:$B$40,MONTH(A3518)))))</f>
        <v/>
      </c>
    </row>
    <row r="3519" customFormat="false" ht="15" hidden="false" customHeight="false" outlineLevel="0" collapsed="false">
      <c r="U3519" s="0" t="str">
        <f aca="false">IF(C3519="","",IF(COUNTIF(Campaigns!$A$7:$A$300,C3519)&gt;0,"✓",IF(N(K3519)=0,"– no spend","⚠ add to Campaigns tab")))</f>
        <v/>
      </c>
      <c r="V3519" s="83" t="str">
        <f aca="false">IF(K3519="","",K3519*IF(Settings!$B$22=Settings!$C$6,1,IF(Settings!$B$22="USD",1/INDEX(Settings!$B$29:$B$40,MONTH(A3519)),INDEX(Settings!$B$29:$B$40,MONTH(A3519)))))</f>
        <v/>
      </c>
    </row>
    <row r="3520" customFormat="false" ht="15" hidden="false" customHeight="false" outlineLevel="0" collapsed="false">
      <c r="U3520" s="0" t="str">
        <f aca="false">IF(C3520="","",IF(COUNTIF(Campaigns!$A$7:$A$300,C3520)&gt;0,"✓",IF(N(K3520)=0,"– no spend","⚠ add to Campaigns tab")))</f>
        <v/>
      </c>
      <c r="V3520" s="83" t="str">
        <f aca="false">IF(K3520="","",K3520*IF(Settings!$B$22=Settings!$C$6,1,IF(Settings!$B$22="USD",1/INDEX(Settings!$B$29:$B$40,MONTH(A3520)),INDEX(Settings!$B$29:$B$40,MONTH(A3520)))))</f>
        <v/>
      </c>
    </row>
    <row r="3521" customFormat="false" ht="15" hidden="false" customHeight="false" outlineLevel="0" collapsed="false">
      <c r="U3521" s="0" t="str">
        <f aca="false">IF(C3521="","",IF(COUNTIF(Campaigns!$A$7:$A$300,C3521)&gt;0,"✓",IF(N(K3521)=0,"– no spend","⚠ add to Campaigns tab")))</f>
        <v/>
      </c>
      <c r="V3521" s="83" t="str">
        <f aca="false">IF(K3521="","",K3521*IF(Settings!$B$22=Settings!$C$6,1,IF(Settings!$B$22="USD",1/INDEX(Settings!$B$29:$B$40,MONTH(A3521)),INDEX(Settings!$B$29:$B$40,MONTH(A3521)))))</f>
        <v/>
      </c>
    </row>
    <row r="3522" customFormat="false" ht="15" hidden="false" customHeight="false" outlineLevel="0" collapsed="false">
      <c r="U3522" s="0" t="str">
        <f aca="false">IF(C3522="","",IF(COUNTIF(Campaigns!$A$7:$A$300,C3522)&gt;0,"✓",IF(N(K3522)=0,"– no spend","⚠ add to Campaigns tab")))</f>
        <v/>
      </c>
      <c r="V3522" s="83" t="str">
        <f aca="false">IF(K3522="","",K3522*IF(Settings!$B$22=Settings!$C$6,1,IF(Settings!$B$22="USD",1/INDEX(Settings!$B$29:$B$40,MONTH(A3522)),INDEX(Settings!$B$29:$B$40,MONTH(A3522)))))</f>
        <v/>
      </c>
    </row>
    <row r="3523" customFormat="false" ht="15" hidden="false" customHeight="false" outlineLevel="0" collapsed="false">
      <c r="U3523" s="0" t="str">
        <f aca="false">IF(C3523="","",IF(COUNTIF(Campaigns!$A$7:$A$300,C3523)&gt;0,"✓",IF(N(K3523)=0,"– no spend","⚠ add to Campaigns tab")))</f>
        <v/>
      </c>
      <c r="V3523" s="83" t="str">
        <f aca="false">IF(K3523="","",K3523*IF(Settings!$B$22=Settings!$C$6,1,IF(Settings!$B$22="USD",1/INDEX(Settings!$B$29:$B$40,MONTH(A3523)),INDEX(Settings!$B$29:$B$40,MONTH(A3523)))))</f>
        <v/>
      </c>
    </row>
    <row r="3524" customFormat="false" ht="15" hidden="false" customHeight="false" outlineLevel="0" collapsed="false">
      <c r="U3524" s="0" t="str">
        <f aca="false">IF(C3524="","",IF(COUNTIF(Campaigns!$A$7:$A$300,C3524)&gt;0,"✓",IF(N(K3524)=0,"– no spend","⚠ add to Campaigns tab")))</f>
        <v/>
      </c>
      <c r="V3524" s="83" t="str">
        <f aca="false">IF(K3524="","",K3524*IF(Settings!$B$22=Settings!$C$6,1,IF(Settings!$B$22="USD",1/INDEX(Settings!$B$29:$B$40,MONTH(A3524)),INDEX(Settings!$B$29:$B$40,MONTH(A3524)))))</f>
        <v/>
      </c>
    </row>
    <row r="3525" customFormat="false" ht="15" hidden="false" customHeight="false" outlineLevel="0" collapsed="false">
      <c r="U3525" s="0" t="str">
        <f aca="false">IF(C3525="","",IF(COUNTIF(Campaigns!$A$7:$A$300,C3525)&gt;0,"✓",IF(N(K3525)=0,"– no spend","⚠ add to Campaigns tab")))</f>
        <v/>
      </c>
      <c r="V3525" s="83" t="str">
        <f aca="false">IF(K3525="","",K3525*IF(Settings!$B$22=Settings!$C$6,1,IF(Settings!$B$22="USD",1/INDEX(Settings!$B$29:$B$40,MONTH(A3525)),INDEX(Settings!$B$29:$B$40,MONTH(A3525)))))</f>
        <v/>
      </c>
    </row>
    <row r="3526" customFormat="false" ht="15" hidden="false" customHeight="false" outlineLevel="0" collapsed="false">
      <c r="U3526" s="0" t="str">
        <f aca="false">IF(C3526="","",IF(COUNTIF(Campaigns!$A$7:$A$300,C3526)&gt;0,"✓",IF(N(K3526)=0,"– no spend","⚠ add to Campaigns tab")))</f>
        <v/>
      </c>
      <c r="V3526" s="83" t="str">
        <f aca="false">IF(K3526="","",K3526*IF(Settings!$B$22=Settings!$C$6,1,IF(Settings!$B$22="USD",1/INDEX(Settings!$B$29:$B$40,MONTH(A3526)),INDEX(Settings!$B$29:$B$40,MONTH(A3526)))))</f>
        <v/>
      </c>
    </row>
    <row r="3527" customFormat="false" ht="15" hidden="false" customHeight="false" outlineLevel="0" collapsed="false">
      <c r="U3527" s="0" t="str">
        <f aca="false">IF(C3527="","",IF(COUNTIF(Campaigns!$A$7:$A$300,C3527)&gt;0,"✓",IF(N(K3527)=0,"– no spend","⚠ add to Campaigns tab")))</f>
        <v/>
      </c>
      <c r="V3527" s="83" t="str">
        <f aca="false">IF(K3527="","",K3527*IF(Settings!$B$22=Settings!$C$6,1,IF(Settings!$B$22="USD",1/INDEX(Settings!$B$29:$B$40,MONTH(A3527)),INDEX(Settings!$B$29:$B$40,MONTH(A3527)))))</f>
        <v/>
      </c>
    </row>
    <row r="3528" customFormat="false" ht="15" hidden="false" customHeight="false" outlineLevel="0" collapsed="false">
      <c r="U3528" s="0" t="str">
        <f aca="false">IF(C3528="","",IF(COUNTIF(Campaigns!$A$7:$A$300,C3528)&gt;0,"✓",IF(N(K3528)=0,"– no spend","⚠ add to Campaigns tab")))</f>
        <v/>
      </c>
      <c r="V3528" s="83" t="str">
        <f aca="false">IF(K3528="","",K3528*IF(Settings!$B$22=Settings!$C$6,1,IF(Settings!$B$22="USD",1/INDEX(Settings!$B$29:$B$40,MONTH(A3528)),INDEX(Settings!$B$29:$B$40,MONTH(A3528)))))</f>
        <v/>
      </c>
    </row>
    <row r="3529" customFormat="false" ht="15" hidden="false" customHeight="false" outlineLevel="0" collapsed="false">
      <c r="U3529" s="0" t="str">
        <f aca="false">IF(C3529="","",IF(COUNTIF(Campaigns!$A$7:$A$300,C3529)&gt;0,"✓",IF(N(K3529)=0,"– no spend","⚠ add to Campaigns tab")))</f>
        <v/>
      </c>
      <c r="V3529" s="83" t="str">
        <f aca="false">IF(K3529="","",K3529*IF(Settings!$B$22=Settings!$C$6,1,IF(Settings!$B$22="USD",1/INDEX(Settings!$B$29:$B$40,MONTH(A3529)),INDEX(Settings!$B$29:$B$40,MONTH(A3529)))))</f>
        <v/>
      </c>
    </row>
    <row r="3530" customFormat="false" ht="15" hidden="false" customHeight="false" outlineLevel="0" collapsed="false">
      <c r="U3530" s="0" t="str">
        <f aca="false">IF(C3530="","",IF(COUNTIF(Campaigns!$A$7:$A$300,C3530)&gt;0,"✓",IF(N(K3530)=0,"– no spend","⚠ add to Campaigns tab")))</f>
        <v/>
      </c>
      <c r="V3530" s="83" t="str">
        <f aca="false">IF(K3530="","",K3530*IF(Settings!$B$22=Settings!$C$6,1,IF(Settings!$B$22="USD",1/INDEX(Settings!$B$29:$B$40,MONTH(A3530)),INDEX(Settings!$B$29:$B$40,MONTH(A3530)))))</f>
        <v/>
      </c>
    </row>
    <row r="3531" customFormat="false" ht="15" hidden="false" customHeight="false" outlineLevel="0" collapsed="false">
      <c r="U3531" s="0" t="str">
        <f aca="false">IF(C3531="","",IF(COUNTIF(Campaigns!$A$7:$A$300,C3531)&gt;0,"✓",IF(N(K3531)=0,"– no spend","⚠ add to Campaigns tab")))</f>
        <v/>
      </c>
      <c r="V3531" s="83" t="str">
        <f aca="false">IF(K3531="","",K3531*IF(Settings!$B$22=Settings!$C$6,1,IF(Settings!$B$22="USD",1/INDEX(Settings!$B$29:$B$40,MONTH(A3531)),INDEX(Settings!$B$29:$B$40,MONTH(A3531)))))</f>
        <v/>
      </c>
    </row>
    <row r="3532" customFormat="false" ht="15" hidden="false" customHeight="false" outlineLevel="0" collapsed="false">
      <c r="U3532" s="0" t="str">
        <f aca="false">IF(C3532="","",IF(COUNTIF(Campaigns!$A$7:$A$300,C3532)&gt;0,"✓",IF(N(K3532)=0,"– no spend","⚠ add to Campaigns tab")))</f>
        <v/>
      </c>
      <c r="V3532" s="83" t="str">
        <f aca="false">IF(K3532="","",K3532*IF(Settings!$B$22=Settings!$C$6,1,IF(Settings!$B$22="USD",1/INDEX(Settings!$B$29:$B$40,MONTH(A3532)),INDEX(Settings!$B$29:$B$40,MONTH(A3532)))))</f>
        <v/>
      </c>
    </row>
    <row r="3533" customFormat="false" ht="15" hidden="false" customHeight="false" outlineLevel="0" collapsed="false">
      <c r="U3533" s="0" t="str">
        <f aca="false">IF(C3533="","",IF(COUNTIF(Campaigns!$A$7:$A$300,C3533)&gt;0,"✓",IF(N(K3533)=0,"– no spend","⚠ add to Campaigns tab")))</f>
        <v/>
      </c>
      <c r="V3533" s="83" t="str">
        <f aca="false">IF(K3533="","",K3533*IF(Settings!$B$22=Settings!$C$6,1,IF(Settings!$B$22="USD",1/INDEX(Settings!$B$29:$B$40,MONTH(A3533)),INDEX(Settings!$B$29:$B$40,MONTH(A3533)))))</f>
        <v/>
      </c>
    </row>
    <row r="3534" customFormat="false" ht="15" hidden="false" customHeight="false" outlineLevel="0" collapsed="false">
      <c r="U3534" s="0" t="str">
        <f aca="false">IF(C3534="","",IF(COUNTIF(Campaigns!$A$7:$A$300,C3534)&gt;0,"✓",IF(N(K3534)=0,"– no spend","⚠ add to Campaigns tab")))</f>
        <v/>
      </c>
      <c r="V3534" s="83" t="str">
        <f aca="false">IF(K3534="","",K3534*IF(Settings!$B$22=Settings!$C$6,1,IF(Settings!$B$22="USD",1/INDEX(Settings!$B$29:$B$40,MONTH(A3534)),INDEX(Settings!$B$29:$B$40,MONTH(A3534)))))</f>
        <v/>
      </c>
    </row>
    <row r="3535" customFormat="false" ht="15" hidden="false" customHeight="false" outlineLevel="0" collapsed="false">
      <c r="U3535" s="0" t="str">
        <f aca="false">IF(C3535="","",IF(COUNTIF(Campaigns!$A$7:$A$300,C3535)&gt;0,"✓",IF(N(K3535)=0,"– no spend","⚠ add to Campaigns tab")))</f>
        <v/>
      </c>
      <c r="V3535" s="83" t="str">
        <f aca="false">IF(K3535="","",K3535*IF(Settings!$B$22=Settings!$C$6,1,IF(Settings!$B$22="USD",1/INDEX(Settings!$B$29:$B$40,MONTH(A3535)),INDEX(Settings!$B$29:$B$40,MONTH(A3535)))))</f>
        <v/>
      </c>
    </row>
    <row r="3536" customFormat="false" ht="15" hidden="false" customHeight="false" outlineLevel="0" collapsed="false">
      <c r="U3536" s="0" t="str">
        <f aca="false">IF(C3536="","",IF(COUNTIF(Campaigns!$A$7:$A$300,C3536)&gt;0,"✓",IF(N(K3536)=0,"– no spend","⚠ add to Campaigns tab")))</f>
        <v/>
      </c>
      <c r="V3536" s="83" t="str">
        <f aca="false">IF(K3536="","",K3536*IF(Settings!$B$22=Settings!$C$6,1,IF(Settings!$B$22="USD",1/INDEX(Settings!$B$29:$B$40,MONTH(A3536)),INDEX(Settings!$B$29:$B$40,MONTH(A3536)))))</f>
        <v/>
      </c>
    </row>
    <row r="3537" customFormat="false" ht="15" hidden="false" customHeight="false" outlineLevel="0" collapsed="false">
      <c r="U3537" s="0" t="str">
        <f aca="false">IF(C3537="","",IF(COUNTIF(Campaigns!$A$7:$A$300,C3537)&gt;0,"✓",IF(N(K3537)=0,"– no spend","⚠ add to Campaigns tab")))</f>
        <v/>
      </c>
      <c r="V3537" s="83" t="str">
        <f aca="false">IF(K3537="","",K3537*IF(Settings!$B$22=Settings!$C$6,1,IF(Settings!$B$22="USD",1/INDEX(Settings!$B$29:$B$40,MONTH(A3537)),INDEX(Settings!$B$29:$B$40,MONTH(A3537)))))</f>
        <v/>
      </c>
    </row>
    <row r="3538" customFormat="false" ht="15" hidden="false" customHeight="false" outlineLevel="0" collapsed="false">
      <c r="U3538" s="0" t="str">
        <f aca="false">IF(C3538="","",IF(COUNTIF(Campaigns!$A$7:$A$300,C3538)&gt;0,"✓",IF(N(K3538)=0,"– no spend","⚠ add to Campaigns tab")))</f>
        <v/>
      </c>
      <c r="V3538" s="83" t="str">
        <f aca="false">IF(K3538="","",K3538*IF(Settings!$B$22=Settings!$C$6,1,IF(Settings!$B$22="USD",1/INDEX(Settings!$B$29:$B$40,MONTH(A3538)),INDEX(Settings!$B$29:$B$40,MONTH(A3538)))))</f>
        <v/>
      </c>
    </row>
    <row r="3539" customFormat="false" ht="15" hidden="false" customHeight="false" outlineLevel="0" collapsed="false">
      <c r="U3539" s="0" t="str">
        <f aca="false">IF(C3539="","",IF(COUNTIF(Campaigns!$A$7:$A$300,C3539)&gt;0,"✓",IF(N(K3539)=0,"– no spend","⚠ add to Campaigns tab")))</f>
        <v/>
      </c>
      <c r="V3539" s="83" t="str">
        <f aca="false">IF(K3539="","",K3539*IF(Settings!$B$22=Settings!$C$6,1,IF(Settings!$B$22="USD",1/INDEX(Settings!$B$29:$B$40,MONTH(A3539)),INDEX(Settings!$B$29:$B$40,MONTH(A3539)))))</f>
        <v/>
      </c>
    </row>
    <row r="3540" customFormat="false" ht="15" hidden="false" customHeight="false" outlineLevel="0" collapsed="false">
      <c r="U3540" s="0" t="str">
        <f aca="false">IF(C3540="","",IF(COUNTIF(Campaigns!$A$7:$A$300,C3540)&gt;0,"✓",IF(N(K3540)=0,"– no spend","⚠ add to Campaigns tab")))</f>
        <v/>
      </c>
      <c r="V3540" s="83" t="str">
        <f aca="false">IF(K3540="","",K3540*IF(Settings!$B$22=Settings!$C$6,1,IF(Settings!$B$22="USD",1/INDEX(Settings!$B$29:$B$40,MONTH(A3540)),INDEX(Settings!$B$29:$B$40,MONTH(A3540)))))</f>
        <v/>
      </c>
    </row>
    <row r="3541" customFormat="false" ht="15" hidden="false" customHeight="false" outlineLevel="0" collapsed="false">
      <c r="U3541" s="0" t="str">
        <f aca="false">IF(C3541="","",IF(COUNTIF(Campaigns!$A$7:$A$300,C3541)&gt;0,"✓",IF(N(K3541)=0,"– no spend","⚠ add to Campaigns tab")))</f>
        <v/>
      </c>
      <c r="V3541" s="83" t="str">
        <f aca="false">IF(K3541="","",K3541*IF(Settings!$B$22=Settings!$C$6,1,IF(Settings!$B$22="USD",1/INDEX(Settings!$B$29:$B$40,MONTH(A3541)),INDEX(Settings!$B$29:$B$40,MONTH(A3541)))))</f>
        <v/>
      </c>
    </row>
    <row r="3542" customFormat="false" ht="15" hidden="false" customHeight="false" outlineLevel="0" collapsed="false">
      <c r="U3542" s="0" t="str">
        <f aca="false">IF(C3542="","",IF(COUNTIF(Campaigns!$A$7:$A$300,C3542)&gt;0,"✓",IF(N(K3542)=0,"– no spend","⚠ add to Campaigns tab")))</f>
        <v/>
      </c>
      <c r="V3542" s="83" t="str">
        <f aca="false">IF(K3542="","",K3542*IF(Settings!$B$22=Settings!$C$6,1,IF(Settings!$B$22="USD",1/INDEX(Settings!$B$29:$B$40,MONTH(A3542)),INDEX(Settings!$B$29:$B$40,MONTH(A3542)))))</f>
        <v/>
      </c>
    </row>
    <row r="3543" customFormat="false" ht="15" hidden="false" customHeight="false" outlineLevel="0" collapsed="false">
      <c r="U3543" s="0" t="str">
        <f aca="false">IF(C3543="","",IF(COUNTIF(Campaigns!$A$7:$A$300,C3543)&gt;0,"✓",IF(N(K3543)=0,"– no spend","⚠ add to Campaigns tab")))</f>
        <v/>
      </c>
      <c r="V3543" s="83" t="str">
        <f aca="false">IF(K3543="","",K3543*IF(Settings!$B$22=Settings!$C$6,1,IF(Settings!$B$22="USD",1/INDEX(Settings!$B$29:$B$40,MONTH(A3543)),INDEX(Settings!$B$29:$B$40,MONTH(A3543)))))</f>
        <v/>
      </c>
    </row>
    <row r="3544" customFormat="false" ht="15" hidden="false" customHeight="false" outlineLevel="0" collapsed="false">
      <c r="U3544" s="0" t="str">
        <f aca="false">IF(C3544="","",IF(COUNTIF(Campaigns!$A$7:$A$300,C3544)&gt;0,"✓",IF(N(K3544)=0,"– no spend","⚠ add to Campaigns tab")))</f>
        <v/>
      </c>
      <c r="V3544" s="83" t="str">
        <f aca="false">IF(K3544="","",K3544*IF(Settings!$B$22=Settings!$C$6,1,IF(Settings!$B$22="USD",1/INDEX(Settings!$B$29:$B$40,MONTH(A3544)),INDEX(Settings!$B$29:$B$40,MONTH(A3544)))))</f>
        <v/>
      </c>
    </row>
    <row r="3545" customFormat="false" ht="15" hidden="false" customHeight="false" outlineLevel="0" collapsed="false">
      <c r="U3545" s="0" t="str">
        <f aca="false">IF(C3545="","",IF(COUNTIF(Campaigns!$A$7:$A$300,C3545)&gt;0,"✓",IF(N(K3545)=0,"– no spend","⚠ add to Campaigns tab")))</f>
        <v/>
      </c>
      <c r="V3545" s="83" t="str">
        <f aca="false">IF(K3545="","",K3545*IF(Settings!$B$22=Settings!$C$6,1,IF(Settings!$B$22="USD",1/INDEX(Settings!$B$29:$B$40,MONTH(A3545)),INDEX(Settings!$B$29:$B$40,MONTH(A3545)))))</f>
        <v/>
      </c>
    </row>
    <row r="3546" customFormat="false" ht="15" hidden="false" customHeight="false" outlineLevel="0" collapsed="false">
      <c r="U3546" s="0" t="str">
        <f aca="false">IF(C3546="","",IF(COUNTIF(Campaigns!$A$7:$A$300,C3546)&gt;0,"✓",IF(N(K3546)=0,"– no spend","⚠ add to Campaigns tab")))</f>
        <v/>
      </c>
      <c r="V3546" s="83" t="str">
        <f aca="false">IF(K3546="","",K3546*IF(Settings!$B$22=Settings!$C$6,1,IF(Settings!$B$22="USD",1/INDEX(Settings!$B$29:$B$40,MONTH(A3546)),INDEX(Settings!$B$29:$B$40,MONTH(A3546)))))</f>
        <v/>
      </c>
    </row>
    <row r="3547" customFormat="false" ht="15" hidden="false" customHeight="false" outlineLevel="0" collapsed="false">
      <c r="U3547" s="0" t="str">
        <f aca="false">IF(C3547="","",IF(COUNTIF(Campaigns!$A$7:$A$300,C3547)&gt;0,"✓",IF(N(K3547)=0,"– no spend","⚠ add to Campaigns tab")))</f>
        <v/>
      </c>
      <c r="V3547" s="83" t="str">
        <f aca="false">IF(K3547="","",K3547*IF(Settings!$B$22=Settings!$C$6,1,IF(Settings!$B$22="USD",1/INDEX(Settings!$B$29:$B$40,MONTH(A3547)),INDEX(Settings!$B$29:$B$40,MONTH(A3547)))))</f>
        <v/>
      </c>
    </row>
    <row r="3548" customFormat="false" ht="15" hidden="false" customHeight="false" outlineLevel="0" collapsed="false">
      <c r="U3548" s="0" t="str">
        <f aca="false">IF(C3548="","",IF(COUNTIF(Campaigns!$A$7:$A$300,C3548)&gt;0,"✓",IF(N(K3548)=0,"– no spend","⚠ add to Campaigns tab")))</f>
        <v/>
      </c>
      <c r="V3548" s="83" t="str">
        <f aca="false">IF(K3548="","",K3548*IF(Settings!$B$22=Settings!$C$6,1,IF(Settings!$B$22="USD",1/INDEX(Settings!$B$29:$B$40,MONTH(A3548)),INDEX(Settings!$B$29:$B$40,MONTH(A3548)))))</f>
        <v/>
      </c>
    </row>
    <row r="3549" customFormat="false" ht="15" hidden="false" customHeight="false" outlineLevel="0" collapsed="false">
      <c r="U3549" s="0" t="str">
        <f aca="false">IF(C3549="","",IF(COUNTIF(Campaigns!$A$7:$A$300,C3549)&gt;0,"✓",IF(N(K3549)=0,"– no spend","⚠ add to Campaigns tab")))</f>
        <v/>
      </c>
      <c r="V3549" s="83" t="str">
        <f aca="false">IF(K3549="","",K3549*IF(Settings!$B$22=Settings!$C$6,1,IF(Settings!$B$22="USD",1/INDEX(Settings!$B$29:$B$40,MONTH(A3549)),INDEX(Settings!$B$29:$B$40,MONTH(A3549)))))</f>
        <v/>
      </c>
    </row>
    <row r="3550" customFormat="false" ht="15" hidden="false" customHeight="false" outlineLevel="0" collapsed="false">
      <c r="U3550" s="0" t="str">
        <f aca="false">IF(C3550="","",IF(COUNTIF(Campaigns!$A$7:$A$300,C3550)&gt;0,"✓",IF(N(K3550)=0,"– no spend","⚠ add to Campaigns tab")))</f>
        <v/>
      </c>
      <c r="V3550" s="83" t="str">
        <f aca="false">IF(K3550="","",K3550*IF(Settings!$B$22=Settings!$C$6,1,IF(Settings!$B$22="USD",1/INDEX(Settings!$B$29:$B$40,MONTH(A3550)),INDEX(Settings!$B$29:$B$40,MONTH(A3550)))))</f>
        <v/>
      </c>
    </row>
    <row r="3551" customFormat="false" ht="15" hidden="false" customHeight="false" outlineLevel="0" collapsed="false">
      <c r="U3551" s="0" t="str">
        <f aca="false">IF(C3551="","",IF(COUNTIF(Campaigns!$A$7:$A$300,C3551)&gt;0,"✓",IF(N(K3551)=0,"– no spend","⚠ add to Campaigns tab")))</f>
        <v/>
      </c>
      <c r="V3551" s="83" t="str">
        <f aca="false">IF(K3551="","",K3551*IF(Settings!$B$22=Settings!$C$6,1,IF(Settings!$B$22="USD",1/INDEX(Settings!$B$29:$B$40,MONTH(A3551)),INDEX(Settings!$B$29:$B$40,MONTH(A3551)))))</f>
        <v/>
      </c>
    </row>
    <row r="3552" customFormat="false" ht="15" hidden="false" customHeight="false" outlineLevel="0" collapsed="false">
      <c r="U3552" s="0" t="str">
        <f aca="false">IF(C3552="","",IF(COUNTIF(Campaigns!$A$7:$A$300,C3552)&gt;0,"✓",IF(N(K3552)=0,"– no spend","⚠ add to Campaigns tab")))</f>
        <v/>
      </c>
      <c r="V3552" s="83" t="str">
        <f aca="false">IF(K3552="","",K3552*IF(Settings!$B$22=Settings!$C$6,1,IF(Settings!$B$22="USD",1/INDEX(Settings!$B$29:$B$40,MONTH(A3552)),INDEX(Settings!$B$29:$B$40,MONTH(A3552)))))</f>
        <v/>
      </c>
    </row>
    <row r="3553" customFormat="false" ht="15" hidden="false" customHeight="false" outlineLevel="0" collapsed="false">
      <c r="U3553" s="0" t="str">
        <f aca="false">IF(C3553="","",IF(COUNTIF(Campaigns!$A$7:$A$300,C3553)&gt;0,"✓",IF(N(K3553)=0,"– no spend","⚠ add to Campaigns tab")))</f>
        <v/>
      </c>
      <c r="V3553" s="83" t="str">
        <f aca="false">IF(K3553="","",K3553*IF(Settings!$B$22=Settings!$C$6,1,IF(Settings!$B$22="USD",1/INDEX(Settings!$B$29:$B$40,MONTH(A3553)),INDEX(Settings!$B$29:$B$40,MONTH(A3553)))))</f>
        <v/>
      </c>
    </row>
    <row r="3554" customFormat="false" ht="15" hidden="false" customHeight="false" outlineLevel="0" collapsed="false">
      <c r="U3554" s="0" t="str">
        <f aca="false">IF(C3554="","",IF(COUNTIF(Campaigns!$A$7:$A$300,C3554)&gt;0,"✓",IF(N(K3554)=0,"– no spend","⚠ add to Campaigns tab")))</f>
        <v/>
      </c>
      <c r="V3554" s="83" t="str">
        <f aca="false">IF(K3554="","",K3554*IF(Settings!$B$22=Settings!$C$6,1,IF(Settings!$B$22="USD",1/INDEX(Settings!$B$29:$B$40,MONTH(A3554)),INDEX(Settings!$B$29:$B$40,MONTH(A3554)))))</f>
        <v/>
      </c>
    </row>
    <row r="3555" customFormat="false" ht="15" hidden="false" customHeight="false" outlineLevel="0" collapsed="false">
      <c r="U3555" s="0" t="str">
        <f aca="false">IF(C3555="","",IF(COUNTIF(Campaigns!$A$7:$A$300,C3555)&gt;0,"✓",IF(N(K3555)=0,"– no spend","⚠ add to Campaigns tab")))</f>
        <v/>
      </c>
      <c r="V3555" s="83" t="str">
        <f aca="false">IF(K3555="","",K3555*IF(Settings!$B$22=Settings!$C$6,1,IF(Settings!$B$22="USD",1/INDEX(Settings!$B$29:$B$40,MONTH(A3555)),INDEX(Settings!$B$29:$B$40,MONTH(A3555)))))</f>
        <v/>
      </c>
    </row>
    <row r="3556" customFormat="false" ht="15" hidden="false" customHeight="false" outlineLevel="0" collapsed="false">
      <c r="U3556" s="0" t="str">
        <f aca="false">IF(C3556="","",IF(COUNTIF(Campaigns!$A$7:$A$300,C3556)&gt;0,"✓",IF(N(K3556)=0,"– no spend","⚠ add to Campaigns tab")))</f>
        <v/>
      </c>
      <c r="V3556" s="83" t="str">
        <f aca="false">IF(K3556="","",K3556*IF(Settings!$B$22=Settings!$C$6,1,IF(Settings!$B$22="USD",1/INDEX(Settings!$B$29:$B$40,MONTH(A3556)),INDEX(Settings!$B$29:$B$40,MONTH(A3556)))))</f>
        <v/>
      </c>
    </row>
    <row r="3557" customFormat="false" ht="15" hidden="false" customHeight="false" outlineLevel="0" collapsed="false">
      <c r="U3557" s="0" t="str">
        <f aca="false">IF(C3557="","",IF(COUNTIF(Campaigns!$A$7:$A$300,C3557)&gt;0,"✓",IF(N(K3557)=0,"– no spend","⚠ add to Campaigns tab")))</f>
        <v/>
      </c>
      <c r="V3557" s="83" t="str">
        <f aca="false">IF(K3557="","",K3557*IF(Settings!$B$22=Settings!$C$6,1,IF(Settings!$B$22="USD",1/INDEX(Settings!$B$29:$B$40,MONTH(A3557)),INDEX(Settings!$B$29:$B$40,MONTH(A3557)))))</f>
        <v/>
      </c>
    </row>
    <row r="3558" customFormat="false" ht="15" hidden="false" customHeight="false" outlineLevel="0" collapsed="false">
      <c r="U3558" s="0" t="str">
        <f aca="false">IF(C3558="","",IF(COUNTIF(Campaigns!$A$7:$A$300,C3558)&gt;0,"✓",IF(N(K3558)=0,"– no spend","⚠ add to Campaigns tab")))</f>
        <v/>
      </c>
      <c r="V3558" s="83" t="str">
        <f aca="false">IF(K3558="","",K3558*IF(Settings!$B$22=Settings!$C$6,1,IF(Settings!$B$22="USD",1/INDEX(Settings!$B$29:$B$40,MONTH(A3558)),INDEX(Settings!$B$29:$B$40,MONTH(A3558)))))</f>
        <v/>
      </c>
    </row>
    <row r="3559" customFormat="false" ht="15" hidden="false" customHeight="false" outlineLevel="0" collapsed="false">
      <c r="U3559" s="0" t="str">
        <f aca="false">IF(C3559="","",IF(COUNTIF(Campaigns!$A$7:$A$300,C3559)&gt;0,"✓",IF(N(K3559)=0,"– no spend","⚠ add to Campaigns tab")))</f>
        <v/>
      </c>
      <c r="V3559" s="83" t="str">
        <f aca="false">IF(K3559="","",K3559*IF(Settings!$B$22=Settings!$C$6,1,IF(Settings!$B$22="USD",1/INDEX(Settings!$B$29:$B$40,MONTH(A3559)),INDEX(Settings!$B$29:$B$40,MONTH(A3559)))))</f>
        <v/>
      </c>
    </row>
    <row r="3560" customFormat="false" ht="15" hidden="false" customHeight="false" outlineLevel="0" collapsed="false">
      <c r="U3560" s="0" t="str">
        <f aca="false">IF(C3560="","",IF(COUNTIF(Campaigns!$A$7:$A$300,C3560)&gt;0,"✓",IF(N(K3560)=0,"– no spend","⚠ add to Campaigns tab")))</f>
        <v/>
      </c>
      <c r="V3560" s="83" t="str">
        <f aca="false">IF(K3560="","",K3560*IF(Settings!$B$22=Settings!$C$6,1,IF(Settings!$B$22="USD",1/INDEX(Settings!$B$29:$B$40,MONTH(A3560)),INDEX(Settings!$B$29:$B$40,MONTH(A3560)))))</f>
        <v/>
      </c>
    </row>
    <row r="3561" customFormat="false" ht="15" hidden="false" customHeight="false" outlineLevel="0" collapsed="false">
      <c r="U3561" s="0" t="str">
        <f aca="false">IF(C3561="","",IF(COUNTIF(Campaigns!$A$7:$A$300,C3561)&gt;0,"✓",IF(N(K3561)=0,"– no spend","⚠ add to Campaigns tab")))</f>
        <v/>
      </c>
      <c r="V3561" s="83" t="str">
        <f aca="false">IF(K3561="","",K3561*IF(Settings!$B$22=Settings!$C$6,1,IF(Settings!$B$22="USD",1/INDEX(Settings!$B$29:$B$40,MONTH(A3561)),INDEX(Settings!$B$29:$B$40,MONTH(A3561)))))</f>
        <v/>
      </c>
    </row>
    <row r="3562" customFormat="false" ht="15" hidden="false" customHeight="false" outlineLevel="0" collapsed="false">
      <c r="U3562" s="0" t="str">
        <f aca="false">IF(C3562="","",IF(COUNTIF(Campaigns!$A$7:$A$300,C3562)&gt;0,"✓",IF(N(K3562)=0,"– no spend","⚠ add to Campaigns tab")))</f>
        <v/>
      </c>
      <c r="V3562" s="83" t="str">
        <f aca="false">IF(K3562="","",K3562*IF(Settings!$B$22=Settings!$C$6,1,IF(Settings!$B$22="USD",1/INDEX(Settings!$B$29:$B$40,MONTH(A3562)),INDEX(Settings!$B$29:$B$40,MONTH(A3562)))))</f>
        <v/>
      </c>
    </row>
    <row r="3563" customFormat="false" ht="15" hidden="false" customHeight="false" outlineLevel="0" collapsed="false">
      <c r="U3563" s="0" t="str">
        <f aca="false">IF(C3563="","",IF(COUNTIF(Campaigns!$A$7:$A$300,C3563)&gt;0,"✓",IF(N(K3563)=0,"– no spend","⚠ add to Campaigns tab")))</f>
        <v/>
      </c>
      <c r="V3563" s="83" t="str">
        <f aca="false">IF(K3563="","",K3563*IF(Settings!$B$22=Settings!$C$6,1,IF(Settings!$B$22="USD",1/INDEX(Settings!$B$29:$B$40,MONTH(A3563)),INDEX(Settings!$B$29:$B$40,MONTH(A3563)))))</f>
        <v/>
      </c>
    </row>
    <row r="3564" customFormat="false" ht="15" hidden="false" customHeight="false" outlineLevel="0" collapsed="false">
      <c r="U3564" s="0" t="str">
        <f aca="false">IF(C3564="","",IF(COUNTIF(Campaigns!$A$7:$A$300,C3564)&gt;0,"✓",IF(N(K3564)=0,"– no spend","⚠ add to Campaigns tab")))</f>
        <v/>
      </c>
      <c r="V3564" s="83" t="str">
        <f aca="false">IF(K3564="","",K3564*IF(Settings!$B$22=Settings!$C$6,1,IF(Settings!$B$22="USD",1/INDEX(Settings!$B$29:$B$40,MONTH(A3564)),INDEX(Settings!$B$29:$B$40,MONTH(A3564)))))</f>
        <v/>
      </c>
    </row>
    <row r="3565" customFormat="false" ht="15" hidden="false" customHeight="false" outlineLevel="0" collapsed="false">
      <c r="U3565" s="0" t="str">
        <f aca="false">IF(C3565="","",IF(COUNTIF(Campaigns!$A$7:$A$300,C3565)&gt;0,"✓",IF(N(K3565)=0,"– no spend","⚠ add to Campaigns tab")))</f>
        <v/>
      </c>
      <c r="V3565" s="83" t="str">
        <f aca="false">IF(K3565="","",K3565*IF(Settings!$B$22=Settings!$C$6,1,IF(Settings!$B$22="USD",1/INDEX(Settings!$B$29:$B$40,MONTH(A3565)),INDEX(Settings!$B$29:$B$40,MONTH(A3565)))))</f>
        <v/>
      </c>
    </row>
    <row r="3566" customFormat="false" ht="15" hidden="false" customHeight="false" outlineLevel="0" collapsed="false">
      <c r="U3566" s="0" t="str">
        <f aca="false">IF(C3566="","",IF(COUNTIF(Campaigns!$A$7:$A$300,C3566)&gt;0,"✓",IF(N(K3566)=0,"– no spend","⚠ add to Campaigns tab")))</f>
        <v/>
      </c>
      <c r="V3566" s="83" t="str">
        <f aca="false">IF(K3566="","",K3566*IF(Settings!$B$22=Settings!$C$6,1,IF(Settings!$B$22="USD",1/INDEX(Settings!$B$29:$B$40,MONTH(A3566)),INDEX(Settings!$B$29:$B$40,MONTH(A3566)))))</f>
        <v/>
      </c>
    </row>
    <row r="3567" customFormat="false" ht="15" hidden="false" customHeight="false" outlineLevel="0" collapsed="false">
      <c r="U3567" s="0" t="str">
        <f aca="false">IF(C3567="","",IF(COUNTIF(Campaigns!$A$7:$A$300,C3567)&gt;0,"✓",IF(N(K3567)=0,"– no spend","⚠ add to Campaigns tab")))</f>
        <v/>
      </c>
      <c r="V3567" s="83" t="str">
        <f aca="false">IF(K3567="","",K3567*IF(Settings!$B$22=Settings!$C$6,1,IF(Settings!$B$22="USD",1/INDEX(Settings!$B$29:$B$40,MONTH(A3567)),INDEX(Settings!$B$29:$B$40,MONTH(A3567)))))</f>
        <v/>
      </c>
    </row>
    <row r="3568" customFormat="false" ht="15" hidden="false" customHeight="false" outlineLevel="0" collapsed="false">
      <c r="U3568" s="0" t="str">
        <f aca="false">IF(C3568="","",IF(COUNTIF(Campaigns!$A$7:$A$300,C3568)&gt;0,"✓",IF(N(K3568)=0,"– no spend","⚠ add to Campaigns tab")))</f>
        <v/>
      </c>
      <c r="V3568" s="83" t="str">
        <f aca="false">IF(K3568="","",K3568*IF(Settings!$B$22=Settings!$C$6,1,IF(Settings!$B$22="USD",1/INDEX(Settings!$B$29:$B$40,MONTH(A3568)),INDEX(Settings!$B$29:$B$40,MONTH(A3568)))))</f>
        <v/>
      </c>
    </row>
    <row r="3569" customFormat="false" ht="15" hidden="false" customHeight="false" outlineLevel="0" collapsed="false">
      <c r="U3569" s="0" t="str">
        <f aca="false">IF(C3569="","",IF(COUNTIF(Campaigns!$A$7:$A$300,C3569)&gt;0,"✓",IF(N(K3569)=0,"– no spend","⚠ add to Campaigns tab")))</f>
        <v/>
      </c>
      <c r="V3569" s="83" t="str">
        <f aca="false">IF(K3569="","",K3569*IF(Settings!$B$22=Settings!$C$6,1,IF(Settings!$B$22="USD",1/INDEX(Settings!$B$29:$B$40,MONTH(A3569)),INDEX(Settings!$B$29:$B$40,MONTH(A3569)))))</f>
        <v/>
      </c>
    </row>
    <row r="3570" customFormat="false" ht="15" hidden="false" customHeight="false" outlineLevel="0" collapsed="false">
      <c r="U3570" s="0" t="str">
        <f aca="false">IF(C3570="","",IF(COUNTIF(Campaigns!$A$7:$A$300,C3570)&gt;0,"✓",IF(N(K3570)=0,"– no spend","⚠ add to Campaigns tab")))</f>
        <v/>
      </c>
      <c r="V3570" s="83" t="str">
        <f aca="false">IF(K3570="","",K3570*IF(Settings!$B$22=Settings!$C$6,1,IF(Settings!$B$22="USD",1/INDEX(Settings!$B$29:$B$40,MONTH(A3570)),INDEX(Settings!$B$29:$B$40,MONTH(A3570)))))</f>
        <v/>
      </c>
    </row>
    <row r="3571" customFormat="false" ht="15" hidden="false" customHeight="false" outlineLevel="0" collapsed="false">
      <c r="U3571" s="0" t="str">
        <f aca="false">IF(C3571="","",IF(COUNTIF(Campaigns!$A$7:$A$300,C3571)&gt;0,"✓",IF(N(K3571)=0,"– no spend","⚠ add to Campaigns tab")))</f>
        <v/>
      </c>
      <c r="V3571" s="83" t="str">
        <f aca="false">IF(K3571="","",K3571*IF(Settings!$B$22=Settings!$C$6,1,IF(Settings!$B$22="USD",1/INDEX(Settings!$B$29:$B$40,MONTH(A3571)),INDEX(Settings!$B$29:$B$40,MONTH(A3571)))))</f>
        <v/>
      </c>
    </row>
    <row r="3572" customFormat="false" ht="15" hidden="false" customHeight="false" outlineLevel="0" collapsed="false">
      <c r="U3572" s="0" t="str">
        <f aca="false">IF(C3572="","",IF(COUNTIF(Campaigns!$A$7:$A$300,C3572)&gt;0,"✓",IF(N(K3572)=0,"– no spend","⚠ add to Campaigns tab")))</f>
        <v/>
      </c>
      <c r="V3572" s="83" t="str">
        <f aca="false">IF(K3572="","",K3572*IF(Settings!$B$22=Settings!$C$6,1,IF(Settings!$B$22="USD",1/INDEX(Settings!$B$29:$B$40,MONTH(A3572)),INDEX(Settings!$B$29:$B$40,MONTH(A3572)))))</f>
        <v/>
      </c>
    </row>
    <row r="3573" customFormat="false" ht="15" hidden="false" customHeight="false" outlineLevel="0" collapsed="false">
      <c r="U3573" s="0" t="str">
        <f aca="false">IF(C3573="","",IF(COUNTIF(Campaigns!$A$7:$A$300,C3573)&gt;0,"✓",IF(N(K3573)=0,"– no spend","⚠ add to Campaigns tab")))</f>
        <v/>
      </c>
      <c r="V3573" s="83" t="str">
        <f aca="false">IF(K3573="","",K3573*IF(Settings!$B$22=Settings!$C$6,1,IF(Settings!$B$22="USD",1/INDEX(Settings!$B$29:$B$40,MONTH(A3573)),INDEX(Settings!$B$29:$B$40,MONTH(A3573)))))</f>
        <v/>
      </c>
    </row>
    <row r="3574" customFormat="false" ht="15" hidden="false" customHeight="false" outlineLevel="0" collapsed="false">
      <c r="U3574" s="0" t="str">
        <f aca="false">IF(C3574="","",IF(COUNTIF(Campaigns!$A$7:$A$300,C3574)&gt;0,"✓",IF(N(K3574)=0,"– no spend","⚠ add to Campaigns tab")))</f>
        <v/>
      </c>
      <c r="V3574" s="83" t="str">
        <f aca="false">IF(K3574="","",K3574*IF(Settings!$B$22=Settings!$C$6,1,IF(Settings!$B$22="USD",1/INDEX(Settings!$B$29:$B$40,MONTH(A3574)),INDEX(Settings!$B$29:$B$40,MONTH(A3574)))))</f>
        <v/>
      </c>
    </row>
    <row r="3575" customFormat="false" ht="15" hidden="false" customHeight="false" outlineLevel="0" collapsed="false">
      <c r="U3575" s="0" t="str">
        <f aca="false">IF(C3575="","",IF(COUNTIF(Campaigns!$A$7:$A$300,C3575)&gt;0,"✓",IF(N(K3575)=0,"– no spend","⚠ add to Campaigns tab")))</f>
        <v/>
      </c>
      <c r="V3575" s="83" t="str">
        <f aca="false">IF(K3575="","",K3575*IF(Settings!$B$22=Settings!$C$6,1,IF(Settings!$B$22="USD",1/INDEX(Settings!$B$29:$B$40,MONTH(A3575)),INDEX(Settings!$B$29:$B$40,MONTH(A3575)))))</f>
        <v/>
      </c>
    </row>
    <row r="3576" customFormat="false" ht="15" hidden="false" customHeight="false" outlineLevel="0" collapsed="false">
      <c r="U3576" s="0" t="str">
        <f aca="false">IF(C3576="","",IF(COUNTIF(Campaigns!$A$7:$A$300,C3576)&gt;0,"✓",IF(N(K3576)=0,"– no spend","⚠ add to Campaigns tab")))</f>
        <v/>
      </c>
      <c r="V3576" s="83" t="str">
        <f aca="false">IF(K3576="","",K3576*IF(Settings!$B$22=Settings!$C$6,1,IF(Settings!$B$22="USD",1/INDEX(Settings!$B$29:$B$40,MONTH(A3576)),INDEX(Settings!$B$29:$B$40,MONTH(A3576)))))</f>
        <v/>
      </c>
    </row>
    <row r="3577" customFormat="false" ht="15" hidden="false" customHeight="false" outlineLevel="0" collapsed="false">
      <c r="U3577" s="0" t="str">
        <f aca="false">IF(C3577="","",IF(COUNTIF(Campaigns!$A$7:$A$300,C3577)&gt;0,"✓",IF(N(K3577)=0,"– no spend","⚠ add to Campaigns tab")))</f>
        <v/>
      </c>
      <c r="V3577" s="83" t="str">
        <f aca="false">IF(K3577="","",K3577*IF(Settings!$B$22=Settings!$C$6,1,IF(Settings!$B$22="USD",1/INDEX(Settings!$B$29:$B$40,MONTH(A3577)),INDEX(Settings!$B$29:$B$40,MONTH(A3577)))))</f>
        <v/>
      </c>
    </row>
    <row r="3578" customFormat="false" ht="15" hidden="false" customHeight="false" outlineLevel="0" collapsed="false">
      <c r="U3578" s="0" t="str">
        <f aca="false">IF(C3578="","",IF(COUNTIF(Campaigns!$A$7:$A$300,C3578)&gt;0,"✓",IF(N(K3578)=0,"– no spend","⚠ add to Campaigns tab")))</f>
        <v/>
      </c>
      <c r="V3578" s="83" t="str">
        <f aca="false">IF(K3578="","",K3578*IF(Settings!$B$22=Settings!$C$6,1,IF(Settings!$B$22="USD",1/INDEX(Settings!$B$29:$B$40,MONTH(A3578)),INDEX(Settings!$B$29:$B$40,MONTH(A3578)))))</f>
        <v/>
      </c>
    </row>
    <row r="3579" customFormat="false" ht="15" hidden="false" customHeight="false" outlineLevel="0" collapsed="false">
      <c r="U3579" s="0" t="str">
        <f aca="false">IF(C3579="","",IF(COUNTIF(Campaigns!$A$7:$A$300,C3579)&gt;0,"✓",IF(N(K3579)=0,"– no spend","⚠ add to Campaigns tab")))</f>
        <v/>
      </c>
      <c r="V3579" s="83" t="str">
        <f aca="false">IF(K3579="","",K3579*IF(Settings!$B$22=Settings!$C$6,1,IF(Settings!$B$22="USD",1/INDEX(Settings!$B$29:$B$40,MONTH(A3579)),INDEX(Settings!$B$29:$B$40,MONTH(A3579)))))</f>
        <v/>
      </c>
    </row>
    <row r="3580" customFormat="false" ht="15" hidden="false" customHeight="false" outlineLevel="0" collapsed="false">
      <c r="U3580" s="0" t="str">
        <f aca="false">IF(C3580="","",IF(COUNTIF(Campaigns!$A$7:$A$300,C3580)&gt;0,"✓",IF(N(K3580)=0,"– no spend","⚠ add to Campaigns tab")))</f>
        <v/>
      </c>
      <c r="V3580" s="83" t="str">
        <f aca="false">IF(K3580="","",K3580*IF(Settings!$B$22=Settings!$C$6,1,IF(Settings!$B$22="USD",1/INDEX(Settings!$B$29:$B$40,MONTH(A3580)),INDEX(Settings!$B$29:$B$40,MONTH(A3580)))))</f>
        <v/>
      </c>
    </row>
    <row r="3581" customFormat="false" ht="15" hidden="false" customHeight="false" outlineLevel="0" collapsed="false">
      <c r="U3581" s="0" t="str">
        <f aca="false">IF(C3581="","",IF(COUNTIF(Campaigns!$A$7:$A$300,C3581)&gt;0,"✓",IF(N(K3581)=0,"– no spend","⚠ add to Campaigns tab")))</f>
        <v/>
      </c>
      <c r="V3581" s="83" t="str">
        <f aca="false">IF(K3581="","",K3581*IF(Settings!$B$22=Settings!$C$6,1,IF(Settings!$B$22="USD",1/INDEX(Settings!$B$29:$B$40,MONTH(A3581)),INDEX(Settings!$B$29:$B$40,MONTH(A3581)))))</f>
        <v/>
      </c>
    </row>
    <row r="3582" customFormat="false" ht="15" hidden="false" customHeight="false" outlineLevel="0" collapsed="false">
      <c r="U3582" s="0" t="str">
        <f aca="false">IF(C3582="","",IF(COUNTIF(Campaigns!$A$7:$A$300,C3582)&gt;0,"✓",IF(N(K3582)=0,"– no spend","⚠ add to Campaigns tab")))</f>
        <v/>
      </c>
      <c r="V3582" s="83" t="str">
        <f aca="false">IF(K3582="","",K3582*IF(Settings!$B$22=Settings!$C$6,1,IF(Settings!$B$22="USD",1/INDEX(Settings!$B$29:$B$40,MONTH(A3582)),INDEX(Settings!$B$29:$B$40,MONTH(A3582)))))</f>
        <v/>
      </c>
    </row>
    <row r="3583" customFormat="false" ht="15" hidden="false" customHeight="false" outlineLevel="0" collapsed="false">
      <c r="U3583" s="0" t="str">
        <f aca="false">IF(C3583="","",IF(COUNTIF(Campaigns!$A$7:$A$300,C3583)&gt;0,"✓",IF(N(K3583)=0,"– no spend","⚠ add to Campaigns tab")))</f>
        <v/>
      </c>
      <c r="V3583" s="83" t="str">
        <f aca="false">IF(K3583="","",K3583*IF(Settings!$B$22=Settings!$C$6,1,IF(Settings!$B$22="USD",1/INDEX(Settings!$B$29:$B$40,MONTH(A3583)),INDEX(Settings!$B$29:$B$40,MONTH(A3583)))))</f>
        <v/>
      </c>
    </row>
    <row r="3584" customFormat="false" ht="15" hidden="false" customHeight="false" outlineLevel="0" collapsed="false">
      <c r="U3584" s="0" t="str">
        <f aca="false">IF(C3584="","",IF(COUNTIF(Campaigns!$A$7:$A$300,C3584)&gt;0,"✓",IF(N(K3584)=0,"– no spend","⚠ add to Campaigns tab")))</f>
        <v/>
      </c>
      <c r="V3584" s="83" t="str">
        <f aca="false">IF(K3584="","",K3584*IF(Settings!$B$22=Settings!$C$6,1,IF(Settings!$B$22="USD",1/INDEX(Settings!$B$29:$B$40,MONTH(A3584)),INDEX(Settings!$B$29:$B$40,MONTH(A3584)))))</f>
        <v/>
      </c>
    </row>
    <row r="3585" customFormat="false" ht="15" hidden="false" customHeight="false" outlineLevel="0" collapsed="false">
      <c r="U3585" s="0" t="str">
        <f aca="false">IF(C3585="","",IF(COUNTIF(Campaigns!$A$7:$A$300,C3585)&gt;0,"✓",IF(N(K3585)=0,"– no spend","⚠ add to Campaigns tab")))</f>
        <v/>
      </c>
      <c r="V3585" s="83" t="str">
        <f aca="false">IF(K3585="","",K3585*IF(Settings!$B$22=Settings!$C$6,1,IF(Settings!$B$22="USD",1/INDEX(Settings!$B$29:$B$40,MONTH(A3585)),INDEX(Settings!$B$29:$B$40,MONTH(A3585)))))</f>
        <v/>
      </c>
    </row>
    <row r="3586" customFormat="false" ht="15" hidden="false" customHeight="false" outlineLevel="0" collapsed="false">
      <c r="U3586" s="0" t="str">
        <f aca="false">IF(C3586="","",IF(COUNTIF(Campaigns!$A$7:$A$300,C3586)&gt;0,"✓",IF(N(K3586)=0,"– no spend","⚠ add to Campaigns tab")))</f>
        <v/>
      </c>
      <c r="V3586" s="83" t="str">
        <f aca="false">IF(K3586="","",K3586*IF(Settings!$B$22=Settings!$C$6,1,IF(Settings!$B$22="USD",1/INDEX(Settings!$B$29:$B$40,MONTH(A3586)),INDEX(Settings!$B$29:$B$40,MONTH(A3586)))))</f>
        <v/>
      </c>
    </row>
    <row r="3587" customFormat="false" ht="15" hidden="false" customHeight="false" outlineLevel="0" collapsed="false">
      <c r="U3587" s="0" t="str">
        <f aca="false">IF(C3587="","",IF(COUNTIF(Campaigns!$A$7:$A$300,C3587)&gt;0,"✓",IF(N(K3587)=0,"– no spend","⚠ add to Campaigns tab")))</f>
        <v/>
      </c>
      <c r="V3587" s="83" t="str">
        <f aca="false">IF(K3587="","",K3587*IF(Settings!$B$22=Settings!$C$6,1,IF(Settings!$B$22="USD",1/INDEX(Settings!$B$29:$B$40,MONTH(A3587)),INDEX(Settings!$B$29:$B$40,MONTH(A3587)))))</f>
        <v/>
      </c>
    </row>
    <row r="3588" customFormat="false" ht="15" hidden="false" customHeight="false" outlineLevel="0" collapsed="false">
      <c r="U3588" s="0" t="str">
        <f aca="false">IF(C3588="","",IF(COUNTIF(Campaigns!$A$7:$A$300,C3588)&gt;0,"✓",IF(N(K3588)=0,"– no spend","⚠ add to Campaigns tab")))</f>
        <v/>
      </c>
      <c r="V3588" s="83" t="str">
        <f aca="false">IF(K3588="","",K3588*IF(Settings!$B$22=Settings!$C$6,1,IF(Settings!$B$22="USD",1/INDEX(Settings!$B$29:$B$40,MONTH(A3588)),INDEX(Settings!$B$29:$B$40,MONTH(A3588)))))</f>
        <v/>
      </c>
    </row>
    <row r="3589" customFormat="false" ht="15" hidden="false" customHeight="false" outlineLevel="0" collapsed="false">
      <c r="U3589" s="0" t="str">
        <f aca="false">IF(C3589="","",IF(COUNTIF(Campaigns!$A$7:$A$300,C3589)&gt;0,"✓",IF(N(K3589)=0,"– no spend","⚠ add to Campaigns tab")))</f>
        <v/>
      </c>
      <c r="V3589" s="83" t="str">
        <f aca="false">IF(K3589="","",K3589*IF(Settings!$B$22=Settings!$C$6,1,IF(Settings!$B$22="USD",1/INDEX(Settings!$B$29:$B$40,MONTH(A3589)),INDEX(Settings!$B$29:$B$40,MONTH(A3589)))))</f>
        <v/>
      </c>
    </row>
    <row r="3590" customFormat="false" ht="15" hidden="false" customHeight="false" outlineLevel="0" collapsed="false">
      <c r="U3590" s="0" t="str">
        <f aca="false">IF(C3590="","",IF(COUNTIF(Campaigns!$A$7:$A$300,C3590)&gt;0,"✓",IF(N(K3590)=0,"– no spend","⚠ add to Campaigns tab")))</f>
        <v/>
      </c>
      <c r="V3590" s="83" t="str">
        <f aca="false">IF(K3590="","",K3590*IF(Settings!$B$22=Settings!$C$6,1,IF(Settings!$B$22="USD",1/INDEX(Settings!$B$29:$B$40,MONTH(A3590)),INDEX(Settings!$B$29:$B$40,MONTH(A3590)))))</f>
        <v/>
      </c>
    </row>
    <row r="3591" customFormat="false" ht="15" hidden="false" customHeight="false" outlineLevel="0" collapsed="false">
      <c r="U3591" s="0" t="str">
        <f aca="false">IF(C3591="","",IF(COUNTIF(Campaigns!$A$7:$A$300,C3591)&gt;0,"✓",IF(N(K3591)=0,"– no spend","⚠ add to Campaigns tab")))</f>
        <v/>
      </c>
      <c r="V3591" s="83" t="str">
        <f aca="false">IF(K3591="","",K3591*IF(Settings!$B$22=Settings!$C$6,1,IF(Settings!$B$22="USD",1/INDEX(Settings!$B$29:$B$40,MONTH(A3591)),INDEX(Settings!$B$29:$B$40,MONTH(A3591)))))</f>
        <v/>
      </c>
    </row>
    <row r="3592" customFormat="false" ht="15" hidden="false" customHeight="false" outlineLevel="0" collapsed="false">
      <c r="U3592" s="0" t="str">
        <f aca="false">IF(C3592="","",IF(COUNTIF(Campaigns!$A$7:$A$300,C3592)&gt;0,"✓",IF(N(K3592)=0,"– no spend","⚠ add to Campaigns tab")))</f>
        <v/>
      </c>
      <c r="V3592" s="83" t="str">
        <f aca="false">IF(K3592="","",K3592*IF(Settings!$B$22=Settings!$C$6,1,IF(Settings!$B$22="USD",1/INDEX(Settings!$B$29:$B$40,MONTH(A3592)),INDEX(Settings!$B$29:$B$40,MONTH(A3592)))))</f>
        <v/>
      </c>
    </row>
    <row r="3593" customFormat="false" ht="15" hidden="false" customHeight="false" outlineLevel="0" collapsed="false">
      <c r="U3593" s="0" t="str">
        <f aca="false">IF(C3593="","",IF(COUNTIF(Campaigns!$A$7:$A$300,C3593)&gt;0,"✓",IF(N(K3593)=0,"– no spend","⚠ add to Campaigns tab")))</f>
        <v/>
      </c>
      <c r="V3593" s="83" t="str">
        <f aca="false">IF(K3593="","",K3593*IF(Settings!$B$22=Settings!$C$6,1,IF(Settings!$B$22="USD",1/INDEX(Settings!$B$29:$B$40,MONTH(A3593)),INDEX(Settings!$B$29:$B$40,MONTH(A3593)))))</f>
        <v/>
      </c>
    </row>
    <row r="3594" customFormat="false" ht="15" hidden="false" customHeight="false" outlineLevel="0" collapsed="false">
      <c r="U3594" s="0" t="str">
        <f aca="false">IF(C3594="","",IF(COUNTIF(Campaigns!$A$7:$A$300,C3594)&gt;0,"✓",IF(N(K3594)=0,"– no spend","⚠ add to Campaigns tab")))</f>
        <v/>
      </c>
      <c r="V3594" s="83" t="str">
        <f aca="false">IF(K3594="","",K3594*IF(Settings!$B$22=Settings!$C$6,1,IF(Settings!$B$22="USD",1/INDEX(Settings!$B$29:$B$40,MONTH(A3594)),INDEX(Settings!$B$29:$B$40,MONTH(A3594)))))</f>
        <v/>
      </c>
    </row>
    <row r="3595" customFormat="false" ht="15" hidden="false" customHeight="false" outlineLevel="0" collapsed="false">
      <c r="U3595" s="0" t="str">
        <f aca="false">IF(C3595="","",IF(COUNTIF(Campaigns!$A$7:$A$300,C3595)&gt;0,"✓",IF(N(K3595)=0,"– no spend","⚠ add to Campaigns tab")))</f>
        <v/>
      </c>
      <c r="V3595" s="83" t="str">
        <f aca="false">IF(K3595="","",K3595*IF(Settings!$B$22=Settings!$C$6,1,IF(Settings!$B$22="USD",1/INDEX(Settings!$B$29:$B$40,MONTH(A3595)),INDEX(Settings!$B$29:$B$40,MONTH(A3595)))))</f>
        <v/>
      </c>
    </row>
    <row r="3596" customFormat="false" ht="15" hidden="false" customHeight="false" outlineLevel="0" collapsed="false">
      <c r="U3596" s="0" t="str">
        <f aca="false">IF(C3596="","",IF(COUNTIF(Campaigns!$A$7:$A$300,C3596)&gt;0,"✓",IF(N(K3596)=0,"– no spend","⚠ add to Campaigns tab")))</f>
        <v/>
      </c>
      <c r="V3596" s="83" t="str">
        <f aca="false">IF(K3596="","",K3596*IF(Settings!$B$22=Settings!$C$6,1,IF(Settings!$B$22="USD",1/INDEX(Settings!$B$29:$B$40,MONTH(A3596)),INDEX(Settings!$B$29:$B$40,MONTH(A3596)))))</f>
        <v/>
      </c>
    </row>
    <row r="3597" customFormat="false" ht="15" hidden="false" customHeight="false" outlineLevel="0" collapsed="false">
      <c r="U3597" s="0" t="str">
        <f aca="false">IF(C3597="","",IF(COUNTIF(Campaigns!$A$7:$A$300,C3597)&gt;0,"✓",IF(N(K3597)=0,"– no spend","⚠ add to Campaigns tab")))</f>
        <v/>
      </c>
      <c r="V3597" s="83" t="str">
        <f aca="false">IF(K3597="","",K3597*IF(Settings!$B$22=Settings!$C$6,1,IF(Settings!$B$22="USD",1/INDEX(Settings!$B$29:$B$40,MONTH(A3597)),INDEX(Settings!$B$29:$B$40,MONTH(A3597)))))</f>
        <v/>
      </c>
    </row>
    <row r="3598" customFormat="false" ht="15" hidden="false" customHeight="false" outlineLevel="0" collapsed="false">
      <c r="U3598" s="0" t="str">
        <f aca="false">IF(C3598="","",IF(COUNTIF(Campaigns!$A$7:$A$300,C3598)&gt;0,"✓",IF(N(K3598)=0,"– no spend","⚠ add to Campaigns tab")))</f>
        <v/>
      </c>
      <c r="V3598" s="83" t="str">
        <f aca="false">IF(K3598="","",K3598*IF(Settings!$B$22=Settings!$C$6,1,IF(Settings!$B$22="USD",1/INDEX(Settings!$B$29:$B$40,MONTH(A3598)),INDEX(Settings!$B$29:$B$40,MONTH(A3598)))))</f>
        <v/>
      </c>
    </row>
    <row r="3599" customFormat="false" ht="15" hidden="false" customHeight="false" outlineLevel="0" collapsed="false">
      <c r="U3599" s="0" t="str">
        <f aca="false">IF(C3599="","",IF(COUNTIF(Campaigns!$A$7:$A$300,C3599)&gt;0,"✓",IF(N(K3599)=0,"– no spend","⚠ add to Campaigns tab")))</f>
        <v/>
      </c>
      <c r="V3599" s="83" t="str">
        <f aca="false">IF(K3599="","",K3599*IF(Settings!$B$22=Settings!$C$6,1,IF(Settings!$B$22="USD",1/INDEX(Settings!$B$29:$B$40,MONTH(A3599)),INDEX(Settings!$B$29:$B$40,MONTH(A3599)))))</f>
        <v/>
      </c>
    </row>
    <row r="3600" customFormat="false" ht="15" hidden="false" customHeight="false" outlineLevel="0" collapsed="false">
      <c r="U3600" s="0" t="str">
        <f aca="false">IF(C3600="","",IF(COUNTIF(Campaigns!$A$7:$A$300,C3600)&gt;0,"✓",IF(N(K3600)=0,"– no spend","⚠ add to Campaigns tab")))</f>
        <v/>
      </c>
      <c r="V3600" s="83" t="str">
        <f aca="false">IF(K3600="","",K3600*IF(Settings!$B$22=Settings!$C$6,1,IF(Settings!$B$22="USD",1/INDEX(Settings!$B$29:$B$40,MONTH(A3600)),INDEX(Settings!$B$29:$B$40,MONTH(A3600)))))</f>
        <v/>
      </c>
    </row>
    <row r="3601" customFormat="false" ht="15" hidden="false" customHeight="false" outlineLevel="0" collapsed="false">
      <c r="U3601" s="0" t="str">
        <f aca="false">IF(C3601="","",IF(COUNTIF(Campaigns!$A$7:$A$300,C3601)&gt;0,"✓",IF(N(K3601)=0,"– no spend","⚠ add to Campaigns tab")))</f>
        <v/>
      </c>
      <c r="V3601" s="83" t="str">
        <f aca="false">IF(K3601="","",K3601*IF(Settings!$B$22=Settings!$C$6,1,IF(Settings!$B$22="USD",1/INDEX(Settings!$B$29:$B$40,MONTH(A3601)),INDEX(Settings!$B$29:$B$40,MONTH(A3601)))))</f>
        <v/>
      </c>
    </row>
    <row r="3602" customFormat="false" ht="15" hidden="false" customHeight="false" outlineLevel="0" collapsed="false">
      <c r="U3602" s="0" t="str">
        <f aca="false">IF(C3602="","",IF(COUNTIF(Campaigns!$A$7:$A$300,C3602)&gt;0,"✓",IF(N(K3602)=0,"– no spend","⚠ add to Campaigns tab")))</f>
        <v/>
      </c>
      <c r="V3602" s="83" t="str">
        <f aca="false">IF(K3602="","",K3602*IF(Settings!$B$22=Settings!$C$6,1,IF(Settings!$B$22="USD",1/INDEX(Settings!$B$29:$B$40,MONTH(A3602)),INDEX(Settings!$B$29:$B$40,MONTH(A3602)))))</f>
        <v/>
      </c>
    </row>
    <row r="3603" customFormat="false" ht="15" hidden="false" customHeight="false" outlineLevel="0" collapsed="false">
      <c r="U3603" s="0" t="str">
        <f aca="false">IF(C3603="","",IF(COUNTIF(Campaigns!$A$7:$A$300,C3603)&gt;0,"✓",IF(N(K3603)=0,"– no spend","⚠ add to Campaigns tab")))</f>
        <v/>
      </c>
      <c r="V3603" s="83" t="str">
        <f aca="false">IF(K3603="","",K3603*IF(Settings!$B$22=Settings!$C$6,1,IF(Settings!$B$22="USD",1/INDEX(Settings!$B$29:$B$40,MONTH(A3603)),INDEX(Settings!$B$29:$B$40,MONTH(A3603)))))</f>
        <v/>
      </c>
    </row>
    <row r="3604" customFormat="false" ht="15" hidden="false" customHeight="false" outlineLevel="0" collapsed="false">
      <c r="U3604" s="0" t="str">
        <f aca="false">IF(C3604="","",IF(COUNTIF(Campaigns!$A$7:$A$300,C3604)&gt;0,"✓",IF(N(K3604)=0,"– no spend","⚠ add to Campaigns tab")))</f>
        <v/>
      </c>
      <c r="V3604" s="83" t="str">
        <f aca="false">IF(K3604="","",K3604*IF(Settings!$B$22=Settings!$C$6,1,IF(Settings!$B$22="USD",1/INDEX(Settings!$B$29:$B$40,MONTH(A3604)),INDEX(Settings!$B$29:$B$40,MONTH(A3604)))))</f>
        <v/>
      </c>
    </row>
    <row r="3605" customFormat="false" ht="15" hidden="false" customHeight="false" outlineLevel="0" collapsed="false">
      <c r="U3605" s="0" t="str">
        <f aca="false">IF(C3605="","",IF(COUNTIF(Campaigns!$A$7:$A$300,C3605)&gt;0,"✓",IF(N(K3605)=0,"– no spend","⚠ add to Campaigns tab")))</f>
        <v/>
      </c>
      <c r="V3605" s="83" t="str">
        <f aca="false">IF(K3605="","",K3605*IF(Settings!$B$22=Settings!$C$6,1,IF(Settings!$B$22="USD",1/INDEX(Settings!$B$29:$B$40,MONTH(A3605)),INDEX(Settings!$B$29:$B$40,MONTH(A3605)))))</f>
        <v/>
      </c>
    </row>
    <row r="3606" customFormat="false" ht="15" hidden="false" customHeight="false" outlineLevel="0" collapsed="false">
      <c r="U3606" s="0" t="str">
        <f aca="false">IF(C3606="","",IF(COUNTIF(Campaigns!$A$7:$A$300,C3606)&gt;0,"✓",IF(N(K3606)=0,"– no spend","⚠ add to Campaigns tab")))</f>
        <v/>
      </c>
      <c r="V3606" s="83" t="str">
        <f aca="false">IF(K3606="","",K3606*IF(Settings!$B$22=Settings!$C$6,1,IF(Settings!$B$22="USD",1/INDEX(Settings!$B$29:$B$40,MONTH(A3606)),INDEX(Settings!$B$29:$B$40,MONTH(A3606)))))</f>
        <v/>
      </c>
    </row>
    <row r="3607" customFormat="false" ht="15" hidden="false" customHeight="false" outlineLevel="0" collapsed="false">
      <c r="U3607" s="0" t="str">
        <f aca="false">IF(C3607="","",IF(COUNTIF(Campaigns!$A$7:$A$300,C3607)&gt;0,"✓",IF(N(K3607)=0,"– no spend","⚠ add to Campaigns tab")))</f>
        <v/>
      </c>
      <c r="V3607" s="83" t="str">
        <f aca="false">IF(K3607="","",K3607*IF(Settings!$B$22=Settings!$C$6,1,IF(Settings!$B$22="USD",1/INDEX(Settings!$B$29:$B$40,MONTH(A3607)),INDEX(Settings!$B$29:$B$40,MONTH(A3607)))))</f>
        <v/>
      </c>
    </row>
    <row r="3608" customFormat="false" ht="15" hidden="false" customHeight="false" outlineLevel="0" collapsed="false">
      <c r="U3608" s="0" t="str">
        <f aca="false">IF(C3608="","",IF(COUNTIF(Campaigns!$A$7:$A$300,C3608)&gt;0,"✓",IF(N(K3608)=0,"– no spend","⚠ add to Campaigns tab")))</f>
        <v/>
      </c>
      <c r="V3608" s="83" t="str">
        <f aca="false">IF(K3608="","",K3608*IF(Settings!$B$22=Settings!$C$6,1,IF(Settings!$B$22="USD",1/INDEX(Settings!$B$29:$B$40,MONTH(A3608)),INDEX(Settings!$B$29:$B$40,MONTH(A3608)))))</f>
        <v/>
      </c>
    </row>
    <row r="3609" customFormat="false" ht="15" hidden="false" customHeight="false" outlineLevel="0" collapsed="false">
      <c r="U3609" s="0" t="str">
        <f aca="false">IF(C3609="","",IF(COUNTIF(Campaigns!$A$7:$A$300,C3609)&gt;0,"✓",IF(N(K3609)=0,"– no spend","⚠ add to Campaigns tab")))</f>
        <v/>
      </c>
      <c r="V3609" s="83" t="str">
        <f aca="false">IF(K3609="","",K3609*IF(Settings!$B$22=Settings!$C$6,1,IF(Settings!$B$22="USD",1/INDEX(Settings!$B$29:$B$40,MONTH(A3609)),INDEX(Settings!$B$29:$B$40,MONTH(A3609)))))</f>
        <v/>
      </c>
    </row>
    <row r="3610" customFormat="false" ht="15" hidden="false" customHeight="false" outlineLevel="0" collapsed="false">
      <c r="U3610" s="0" t="str">
        <f aca="false">IF(C3610="","",IF(COUNTIF(Campaigns!$A$7:$A$300,C3610)&gt;0,"✓",IF(N(K3610)=0,"– no spend","⚠ add to Campaigns tab")))</f>
        <v/>
      </c>
      <c r="V3610" s="83" t="str">
        <f aca="false">IF(K3610="","",K3610*IF(Settings!$B$22=Settings!$C$6,1,IF(Settings!$B$22="USD",1/INDEX(Settings!$B$29:$B$40,MONTH(A3610)),INDEX(Settings!$B$29:$B$40,MONTH(A3610)))))</f>
        <v/>
      </c>
    </row>
    <row r="3611" customFormat="false" ht="15" hidden="false" customHeight="false" outlineLevel="0" collapsed="false">
      <c r="U3611" s="0" t="str">
        <f aca="false">IF(C3611="","",IF(COUNTIF(Campaigns!$A$7:$A$300,C3611)&gt;0,"✓",IF(N(K3611)=0,"– no spend","⚠ add to Campaigns tab")))</f>
        <v/>
      </c>
      <c r="V3611" s="83" t="str">
        <f aca="false">IF(K3611="","",K3611*IF(Settings!$B$22=Settings!$C$6,1,IF(Settings!$B$22="USD",1/INDEX(Settings!$B$29:$B$40,MONTH(A3611)),INDEX(Settings!$B$29:$B$40,MONTH(A3611)))))</f>
        <v/>
      </c>
    </row>
    <row r="3612" customFormat="false" ht="15" hidden="false" customHeight="false" outlineLevel="0" collapsed="false">
      <c r="U3612" s="0" t="str">
        <f aca="false">IF(C3612="","",IF(COUNTIF(Campaigns!$A$7:$A$300,C3612)&gt;0,"✓",IF(N(K3612)=0,"– no spend","⚠ add to Campaigns tab")))</f>
        <v/>
      </c>
      <c r="V3612" s="83" t="str">
        <f aca="false">IF(K3612="","",K3612*IF(Settings!$B$22=Settings!$C$6,1,IF(Settings!$B$22="USD",1/INDEX(Settings!$B$29:$B$40,MONTH(A3612)),INDEX(Settings!$B$29:$B$40,MONTH(A3612)))))</f>
        <v/>
      </c>
    </row>
    <row r="3613" customFormat="false" ht="15" hidden="false" customHeight="false" outlineLevel="0" collapsed="false">
      <c r="U3613" s="0" t="str">
        <f aca="false">IF(C3613="","",IF(COUNTIF(Campaigns!$A$7:$A$300,C3613)&gt;0,"✓",IF(N(K3613)=0,"– no spend","⚠ add to Campaigns tab")))</f>
        <v/>
      </c>
      <c r="V3613" s="83" t="str">
        <f aca="false">IF(K3613="","",K3613*IF(Settings!$B$22=Settings!$C$6,1,IF(Settings!$B$22="USD",1/INDEX(Settings!$B$29:$B$40,MONTH(A3613)),INDEX(Settings!$B$29:$B$40,MONTH(A3613)))))</f>
        <v/>
      </c>
    </row>
    <row r="3614" customFormat="false" ht="15" hidden="false" customHeight="false" outlineLevel="0" collapsed="false">
      <c r="U3614" s="0" t="str">
        <f aca="false">IF(C3614="","",IF(COUNTIF(Campaigns!$A$7:$A$300,C3614)&gt;0,"✓",IF(N(K3614)=0,"– no spend","⚠ add to Campaigns tab")))</f>
        <v/>
      </c>
      <c r="V3614" s="83" t="str">
        <f aca="false">IF(K3614="","",K3614*IF(Settings!$B$22=Settings!$C$6,1,IF(Settings!$B$22="USD",1/INDEX(Settings!$B$29:$B$40,MONTH(A3614)),INDEX(Settings!$B$29:$B$40,MONTH(A3614)))))</f>
        <v/>
      </c>
    </row>
    <row r="3615" customFormat="false" ht="15" hidden="false" customHeight="false" outlineLevel="0" collapsed="false">
      <c r="U3615" s="0" t="str">
        <f aca="false">IF(C3615="","",IF(COUNTIF(Campaigns!$A$7:$A$300,C3615)&gt;0,"✓",IF(N(K3615)=0,"– no spend","⚠ add to Campaigns tab")))</f>
        <v/>
      </c>
      <c r="V3615" s="83" t="str">
        <f aca="false">IF(K3615="","",K3615*IF(Settings!$B$22=Settings!$C$6,1,IF(Settings!$B$22="USD",1/INDEX(Settings!$B$29:$B$40,MONTH(A3615)),INDEX(Settings!$B$29:$B$40,MONTH(A3615)))))</f>
        <v/>
      </c>
    </row>
    <row r="3616" customFormat="false" ht="15" hidden="false" customHeight="false" outlineLevel="0" collapsed="false">
      <c r="U3616" s="0" t="str">
        <f aca="false">IF(C3616="","",IF(COUNTIF(Campaigns!$A$7:$A$300,C3616)&gt;0,"✓",IF(N(K3616)=0,"– no spend","⚠ add to Campaigns tab")))</f>
        <v/>
      </c>
      <c r="V3616" s="83" t="str">
        <f aca="false">IF(K3616="","",K3616*IF(Settings!$B$22=Settings!$C$6,1,IF(Settings!$B$22="USD",1/INDEX(Settings!$B$29:$B$40,MONTH(A3616)),INDEX(Settings!$B$29:$B$40,MONTH(A3616)))))</f>
        <v/>
      </c>
    </row>
    <row r="3617" customFormat="false" ht="15" hidden="false" customHeight="false" outlineLevel="0" collapsed="false">
      <c r="U3617" s="0" t="str">
        <f aca="false">IF(C3617="","",IF(COUNTIF(Campaigns!$A$7:$A$300,C3617)&gt;0,"✓",IF(N(K3617)=0,"– no spend","⚠ add to Campaigns tab")))</f>
        <v/>
      </c>
      <c r="V3617" s="83" t="str">
        <f aca="false">IF(K3617="","",K3617*IF(Settings!$B$22=Settings!$C$6,1,IF(Settings!$B$22="USD",1/INDEX(Settings!$B$29:$B$40,MONTH(A3617)),INDEX(Settings!$B$29:$B$40,MONTH(A3617)))))</f>
        <v/>
      </c>
    </row>
    <row r="3618" customFormat="false" ht="15" hidden="false" customHeight="false" outlineLevel="0" collapsed="false">
      <c r="U3618" s="0" t="str">
        <f aca="false">IF(C3618="","",IF(COUNTIF(Campaigns!$A$7:$A$300,C3618)&gt;0,"✓",IF(N(K3618)=0,"– no spend","⚠ add to Campaigns tab")))</f>
        <v/>
      </c>
      <c r="V3618" s="83" t="str">
        <f aca="false">IF(K3618="","",K3618*IF(Settings!$B$22=Settings!$C$6,1,IF(Settings!$B$22="USD",1/INDEX(Settings!$B$29:$B$40,MONTH(A3618)),INDEX(Settings!$B$29:$B$40,MONTH(A3618)))))</f>
        <v/>
      </c>
    </row>
    <row r="3619" customFormat="false" ht="15" hidden="false" customHeight="false" outlineLevel="0" collapsed="false">
      <c r="U3619" s="0" t="str">
        <f aca="false">IF(C3619="","",IF(COUNTIF(Campaigns!$A$7:$A$300,C3619)&gt;0,"✓",IF(N(K3619)=0,"– no spend","⚠ add to Campaigns tab")))</f>
        <v/>
      </c>
      <c r="V3619" s="83" t="str">
        <f aca="false">IF(K3619="","",K3619*IF(Settings!$B$22=Settings!$C$6,1,IF(Settings!$B$22="USD",1/INDEX(Settings!$B$29:$B$40,MONTH(A3619)),INDEX(Settings!$B$29:$B$40,MONTH(A3619)))))</f>
        <v/>
      </c>
    </row>
    <row r="3620" customFormat="false" ht="15" hidden="false" customHeight="false" outlineLevel="0" collapsed="false">
      <c r="U3620" s="0" t="str">
        <f aca="false">IF(C3620="","",IF(COUNTIF(Campaigns!$A$7:$A$300,C3620)&gt;0,"✓",IF(N(K3620)=0,"– no spend","⚠ add to Campaigns tab")))</f>
        <v/>
      </c>
      <c r="V3620" s="83" t="str">
        <f aca="false">IF(K3620="","",K3620*IF(Settings!$B$22=Settings!$C$6,1,IF(Settings!$B$22="USD",1/INDEX(Settings!$B$29:$B$40,MONTH(A3620)),INDEX(Settings!$B$29:$B$40,MONTH(A3620)))))</f>
        <v/>
      </c>
    </row>
    <row r="3621" customFormat="false" ht="15" hidden="false" customHeight="false" outlineLevel="0" collapsed="false">
      <c r="U3621" s="0" t="str">
        <f aca="false">IF(C3621="","",IF(COUNTIF(Campaigns!$A$7:$A$300,C3621)&gt;0,"✓",IF(N(K3621)=0,"– no spend","⚠ add to Campaigns tab")))</f>
        <v/>
      </c>
      <c r="V3621" s="83" t="str">
        <f aca="false">IF(K3621="","",K3621*IF(Settings!$B$22=Settings!$C$6,1,IF(Settings!$B$22="USD",1/INDEX(Settings!$B$29:$B$40,MONTH(A3621)),INDEX(Settings!$B$29:$B$40,MONTH(A3621)))))</f>
        <v/>
      </c>
    </row>
    <row r="3622" customFormat="false" ht="15" hidden="false" customHeight="false" outlineLevel="0" collapsed="false">
      <c r="U3622" s="0" t="str">
        <f aca="false">IF(C3622="","",IF(COUNTIF(Campaigns!$A$7:$A$300,C3622)&gt;0,"✓",IF(N(K3622)=0,"– no spend","⚠ add to Campaigns tab")))</f>
        <v/>
      </c>
      <c r="V3622" s="83" t="str">
        <f aca="false">IF(K3622="","",K3622*IF(Settings!$B$22=Settings!$C$6,1,IF(Settings!$B$22="USD",1/INDEX(Settings!$B$29:$B$40,MONTH(A3622)),INDEX(Settings!$B$29:$B$40,MONTH(A3622)))))</f>
        <v/>
      </c>
    </row>
    <row r="3623" customFormat="false" ht="15" hidden="false" customHeight="false" outlineLevel="0" collapsed="false">
      <c r="U3623" s="0" t="str">
        <f aca="false">IF(C3623="","",IF(COUNTIF(Campaigns!$A$7:$A$300,C3623)&gt;0,"✓",IF(N(K3623)=0,"– no spend","⚠ add to Campaigns tab")))</f>
        <v/>
      </c>
      <c r="V3623" s="83" t="str">
        <f aca="false">IF(K3623="","",K3623*IF(Settings!$B$22=Settings!$C$6,1,IF(Settings!$B$22="USD",1/INDEX(Settings!$B$29:$B$40,MONTH(A3623)),INDEX(Settings!$B$29:$B$40,MONTH(A3623)))))</f>
        <v/>
      </c>
    </row>
    <row r="3624" customFormat="false" ht="15" hidden="false" customHeight="false" outlineLevel="0" collapsed="false">
      <c r="U3624" s="0" t="str">
        <f aca="false">IF(C3624="","",IF(COUNTIF(Campaigns!$A$7:$A$300,C3624)&gt;0,"✓",IF(N(K3624)=0,"– no spend","⚠ add to Campaigns tab")))</f>
        <v/>
      </c>
      <c r="V3624" s="83" t="str">
        <f aca="false">IF(K3624="","",K3624*IF(Settings!$B$22=Settings!$C$6,1,IF(Settings!$B$22="USD",1/INDEX(Settings!$B$29:$B$40,MONTH(A3624)),INDEX(Settings!$B$29:$B$40,MONTH(A3624)))))</f>
        <v/>
      </c>
    </row>
    <row r="3625" customFormat="false" ht="15" hidden="false" customHeight="false" outlineLevel="0" collapsed="false">
      <c r="U3625" s="0" t="str">
        <f aca="false">IF(C3625="","",IF(COUNTIF(Campaigns!$A$7:$A$300,C3625)&gt;0,"✓",IF(N(K3625)=0,"– no spend","⚠ add to Campaigns tab")))</f>
        <v/>
      </c>
      <c r="V3625" s="83" t="str">
        <f aca="false">IF(K3625="","",K3625*IF(Settings!$B$22=Settings!$C$6,1,IF(Settings!$B$22="USD",1/INDEX(Settings!$B$29:$B$40,MONTH(A3625)),INDEX(Settings!$B$29:$B$40,MONTH(A3625)))))</f>
        <v/>
      </c>
    </row>
    <row r="3626" customFormat="false" ht="15" hidden="false" customHeight="false" outlineLevel="0" collapsed="false">
      <c r="U3626" s="0" t="str">
        <f aca="false">IF(C3626="","",IF(COUNTIF(Campaigns!$A$7:$A$300,C3626)&gt;0,"✓",IF(N(K3626)=0,"– no spend","⚠ add to Campaigns tab")))</f>
        <v/>
      </c>
      <c r="V3626" s="83" t="str">
        <f aca="false">IF(K3626="","",K3626*IF(Settings!$B$22=Settings!$C$6,1,IF(Settings!$B$22="USD",1/INDEX(Settings!$B$29:$B$40,MONTH(A3626)),INDEX(Settings!$B$29:$B$40,MONTH(A3626)))))</f>
        <v/>
      </c>
    </row>
    <row r="3627" customFormat="false" ht="15" hidden="false" customHeight="false" outlineLevel="0" collapsed="false">
      <c r="U3627" s="0" t="str">
        <f aca="false">IF(C3627="","",IF(COUNTIF(Campaigns!$A$7:$A$300,C3627)&gt;0,"✓",IF(N(K3627)=0,"– no spend","⚠ add to Campaigns tab")))</f>
        <v/>
      </c>
      <c r="V3627" s="83" t="str">
        <f aca="false">IF(K3627="","",K3627*IF(Settings!$B$22=Settings!$C$6,1,IF(Settings!$B$22="USD",1/INDEX(Settings!$B$29:$B$40,MONTH(A3627)),INDEX(Settings!$B$29:$B$40,MONTH(A3627)))))</f>
        <v/>
      </c>
    </row>
    <row r="3628" customFormat="false" ht="15" hidden="false" customHeight="false" outlineLevel="0" collapsed="false">
      <c r="U3628" s="0" t="str">
        <f aca="false">IF(C3628="","",IF(COUNTIF(Campaigns!$A$7:$A$300,C3628)&gt;0,"✓",IF(N(K3628)=0,"– no spend","⚠ add to Campaigns tab")))</f>
        <v/>
      </c>
      <c r="V3628" s="83" t="str">
        <f aca="false">IF(K3628="","",K3628*IF(Settings!$B$22=Settings!$C$6,1,IF(Settings!$B$22="USD",1/INDEX(Settings!$B$29:$B$40,MONTH(A3628)),INDEX(Settings!$B$29:$B$40,MONTH(A3628)))))</f>
        <v/>
      </c>
    </row>
    <row r="3629" customFormat="false" ht="15" hidden="false" customHeight="false" outlineLevel="0" collapsed="false">
      <c r="U3629" s="0" t="str">
        <f aca="false">IF(C3629="","",IF(COUNTIF(Campaigns!$A$7:$A$300,C3629)&gt;0,"✓",IF(N(K3629)=0,"– no spend","⚠ add to Campaigns tab")))</f>
        <v/>
      </c>
      <c r="V3629" s="83" t="str">
        <f aca="false">IF(K3629="","",K3629*IF(Settings!$B$22=Settings!$C$6,1,IF(Settings!$B$22="USD",1/INDEX(Settings!$B$29:$B$40,MONTH(A3629)),INDEX(Settings!$B$29:$B$40,MONTH(A3629)))))</f>
        <v/>
      </c>
    </row>
    <row r="3630" customFormat="false" ht="15" hidden="false" customHeight="false" outlineLevel="0" collapsed="false">
      <c r="U3630" s="0" t="str">
        <f aca="false">IF(C3630="","",IF(COUNTIF(Campaigns!$A$7:$A$300,C3630)&gt;0,"✓",IF(N(K3630)=0,"– no spend","⚠ add to Campaigns tab")))</f>
        <v/>
      </c>
      <c r="V3630" s="83" t="str">
        <f aca="false">IF(K3630="","",K3630*IF(Settings!$B$22=Settings!$C$6,1,IF(Settings!$B$22="USD",1/INDEX(Settings!$B$29:$B$40,MONTH(A3630)),INDEX(Settings!$B$29:$B$40,MONTH(A3630)))))</f>
        <v/>
      </c>
    </row>
    <row r="3631" customFormat="false" ht="15" hidden="false" customHeight="false" outlineLevel="0" collapsed="false">
      <c r="U3631" s="0" t="str">
        <f aca="false">IF(C3631="","",IF(COUNTIF(Campaigns!$A$7:$A$300,C3631)&gt;0,"✓",IF(N(K3631)=0,"– no spend","⚠ add to Campaigns tab")))</f>
        <v/>
      </c>
      <c r="V3631" s="83" t="str">
        <f aca="false">IF(K3631="","",K3631*IF(Settings!$B$22=Settings!$C$6,1,IF(Settings!$B$22="USD",1/INDEX(Settings!$B$29:$B$40,MONTH(A3631)),INDEX(Settings!$B$29:$B$40,MONTH(A3631)))))</f>
        <v/>
      </c>
    </row>
    <row r="3632" customFormat="false" ht="15" hidden="false" customHeight="false" outlineLevel="0" collapsed="false">
      <c r="U3632" s="0" t="str">
        <f aca="false">IF(C3632="","",IF(COUNTIF(Campaigns!$A$7:$A$300,C3632)&gt;0,"✓",IF(N(K3632)=0,"– no spend","⚠ add to Campaigns tab")))</f>
        <v/>
      </c>
      <c r="V3632" s="83" t="str">
        <f aca="false">IF(K3632="","",K3632*IF(Settings!$B$22=Settings!$C$6,1,IF(Settings!$B$22="USD",1/INDEX(Settings!$B$29:$B$40,MONTH(A3632)),INDEX(Settings!$B$29:$B$40,MONTH(A3632)))))</f>
        <v/>
      </c>
    </row>
    <row r="3633" customFormat="false" ht="15" hidden="false" customHeight="false" outlineLevel="0" collapsed="false">
      <c r="U3633" s="0" t="str">
        <f aca="false">IF(C3633="","",IF(COUNTIF(Campaigns!$A$7:$A$300,C3633)&gt;0,"✓",IF(N(K3633)=0,"– no spend","⚠ add to Campaigns tab")))</f>
        <v/>
      </c>
      <c r="V3633" s="83" t="str">
        <f aca="false">IF(K3633="","",K3633*IF(Settings!$B$22=Settings!$C$6,1,IF(Settings!$B$22="USD",1/INDEX(Settings!$B$29:$B$40,MONTH(A3633)),INDEX(Settings!$B$29:$B$40,MONTH(A3633)))))</f>
        <v/>
      </c>
    </row>
    <row r="3634" customFormat="false" ht="15" hidden="false" customHeight="false" outlineLevel="0" collapsed="false">
      <c r="U3634" s="0" t="str">
        <f aca="false">IF(C3634="","",IF(COUNTIF(Campaigns!$A$7:$A$300,C3634)&gt;0,"✓",IF(N(K3634)=0,"– no spend","⚠ add to Campaigns tab")))</f>
        <v/>
      </c>
      <c r="V3634" s="83" t="str">
        <f aca="false">IF(K3634="","",K3634*IF(Settings!$B$22=Settings!$C$6,1,IF(Settings!$B$22="USD",1/INDEX(Settings!$B$29:$B$40,MONTH(A3634)),INDEX(Settings!$B$29:$B$40,MONTH(A3634)))))</f>
        <v/>
      </c>
    </row>
    <row r="3635" customFormat="false" ht="15" hidden="false" customHeight="false" outlineLevel="0" collapsed="false">
      <c r="U3635" s="0" t="str">
        <f aca="false">IF(C3635="","",IF(COUNTIF(Campaigns!$A$7:$A$300,C3635)&gt;0,"✓",IF(N(K3635)=0,"– no spend","⚠ add to Campaigns tab")))</f>
        <v/>
      </c>
      <c r="V3635" s="83" t="str">
        <f aca="false">IF(K3635="","",K3635*IF(Settings!$B$22=Settings!$C$6,1,IF(Settings!$B$22="USD",1/INDEX(Settings!$B$29:$B$40,MONTH(A3635)),INDEX(Settings!$B$29:$B$40,MONTH(A3635)))))</f>
        <v/>
      </c>
    </row>
    <row r="3636" customFormat="false" ht="15" hidden="false" customHeight="false" outlineLevel="0" collapsed="false">
      <c r="U3636" s="0" t="str">
        <f aca="false">IF(C3636="","",IF(COUNTIF(Campaigns!$A$7:$A$300,C3636)&gt;0,"✓",IF(N(K3636)=0,"– no spend","⚠ add to Campaigns tab")))</f>
        <v/>
      </c>
      <c r="V3636" s="83" t="str">
        <f aca="false">IF(K3636="","",K3636*IF(Settings!$B$22=Settings!$C$6,1,IF(Settings!$B$22="USD",1/INDEX(Settings!$B$29:$B$40,MONTH(A3636)),INDEX(Settings!$B$29:$B$40,MONTH(A3636)))))</f>
        <v/>
      </c>
    </row>
    <row r="3637" customFormat="false" ht="15" hidden="false" customHeight="false" outlineLevel="0" collapsed="false">
      <c r="U3637" s="0" t="str">
        <f aca="false">IF(C3637="","",IF(COUNTIF(Campaigns!$A$7:$A$300,C3637)&gt;0,"✓",IF(N(K3637)=0,"– no spend","⚠ add to Campaigns tab")))</f>
        <v/>
      </c>
      <c r="V3637" s="83" t="str">
        <f aca="false">IF(K3637="","",K3637*IF(Settings!$B$22=Settings!$C$6,1,IF(Settings!$B$22="USD",1/INDEX(Settings!$B$29:$B$40,MONTH(A3637)),INDEX(Settings!$B$29:$B$40,MONTH(A3637)))))</f>
        <v/>
      </c>
    </row>
    <row r="3638" customFormat="false" ht="15" hidden="false" customHeight="false" outlineLevel="0" collapsed="false">
      <c r="U3638" s="0" t="str">
        <f aca="false">IF(C3638="","",IF(COUNTIF(Campaigns!$A$7:$A$300,C3638)&gt;0,"✓",IF(N(K3638)=0,"– no spend","⚠ add to Campaigns tab")))</f>
        <v/>
      </c>
      <c r="V3638" s="83" t="str">
        <f aca="false">IF(K3638="","",K3638*IF(Settings!$B$22=Settings!$C$6,1,IF(Settings!$B$22="USD",1/INDEX(Settings!$B$29:$B$40,MONTH(A3638)),INDEX(Settings!$B$29:$B$40,MONTH(A3638)))))</f>
        <v/>
      </c>
    </row>
    <row r="3639" customFormat="false" ht="15" hidden="false" customHeight="false" outlineLevel="0" collapsed="false">
      <c r="U3639" s="0" t="str">
        <f aca="false">IF(C3639="","",IF(COUNTIF(Campaigns!$A$7:$A$300,C3639)&gt;0,"✓",IF(N(K3639)=0,"– no spend","⚠ add to Campaigns tab")))</f>
        <v/>
      </c>
      <c r="V3639" s="83" t="str">
        <f aca="false">IF(K3639="","",K3639*IF(Settings!$B$22=Settings!$C$6,1,IF(Settings!$B$22="USD",1/INDEX(Settings!$B$29:$B$40,MONTH(A3639)),INDEX(Settings!$B$29:$B$40,MONTH(A3639)))))</f>
        <v/>
      </c>
    </row>
    <row r="3640" customFormat="false" ht="15" hidden="false" customHeight="false" outlineLevel="0" collapsed="false">
      <c r="U3640" s="0" t="str">
        <f aca="false">IF(C3640="","",IF(COUNTIF(Campaigns!$A$7:$A$300,C3640)&gt;0,"✓",IF(N(K3640)=0,"– no spend","⚠ add to Campaigns tab")))</f>
        <v/>
      </c>
      <c r="V3640" s="83" t="str">
        <f aca="false">IF(K3640="","",K3640*IF(Settings!$B$22=Settings!$C$6,1,IF(Settings!$B$22="USD",1/INDEX(Settings!$B$29:$B$40,MONTH(A3640)),INDEX(Settings!$B$29:$B$40,MONTH(A3640)))))</f>
        <v/>
      </c>
    </row>
    <row r="3641" customFormat="false" ht="15" hidden="false" customHeight="false" outlineLevel="0" collapsed="false">
      <c r="U3641" s="0" t="str">
        <f aca="false">IF(C3641="","",IF(COUNTIF(Campaigns!$A$7:$A$300,C3641)&gt;0,"✓",IF(N(K3641)=0,"– no spend","⚠ add to Campaigns tab")))</f>
        <v/>
      </c>
      <c r="V3641" s="83" t="str">
        <f aca="false">IF(K3641="","",K3641*IF(Settings!$B$22=Settings!$C$6,1,IF(Settings!$B$22="USD",1/INDEX(Settings!$B$29:$B$40,MONTH(A3641)),INDEX(Settings!$B$29:$B$40,MONTH(A3641)))))</f>
        <v/>
      </c>
    </row>
    <row r="3642" customFormat="false" ht="15" hidden="false" customHeight="false" outlineLevel="0" collapsed="false">
      <c r="U3642" s="0" t="str">
        <f aca="false">IF(C3642="","",IF(COUNTIF(Campaigns!$A$7:$A$300,C3642)&gt;0,"✓",IF(N(K3642)=0,"– no spend","⚠ add to Campaigns tab")))</f>
        <v/>
      </c>
      <c r="V3642" s="83" t="str">
        <f aca="false">IF(K3642="","",K3642*IF(Settings!$B$22=Settings!$C$6,1,IF(Settings!$B$22="USD",1/INDEX(Settings!$B$29:$B$40,MONTH(A3642)),INDEX(Settings!$B$29:$B$40,MONTH(A3642)))))</f>
        <v/>
      </c>
    </row>
    <row r="3643" customFormat="false" ht="15" hidden="false" customHeight="false" outlineLevel="0" collapsed="false">
      <c r="U3643" s="0" t="str">
        <f aca="false">IF(C3643="","",IF(COUNTIF(Campaigns!$A$7:$A$300,C3643)&gt;0,"✓",IF(N(K3643)=0,"– no spend","⚠ add to Campaigns tab")))</f>
        <v/>
      </c>
      <c r="V3643" s="83" t="str">
        <f aca="false">IF(K3643="","",K3643*IF(Settings!$B$22=Settings!$C$6,1,IF(Settings!$B$22="USD",1/INDEX(Settings!$B$29:$B$40,MONTH(A3643)),INDEX(Settings!$B$29:$B$40,MONTH(A3643)))))</f>
        <v/>
      </c>
    </row>
    <row r="3644" customFormat="false" ht="15" hidden="false" customHeight="false" outlineLevel="0" collapsed="false">
      <c r="U3644" s="0" t="str">
        <f aca="false">IF(C3644="","",IF(COUNTIF(Campaigns!$A$7:$A$300,C3644)&gt;0,"✓",IF(N(K3644)=0,"– no spend","⚠ add to Campaigns tab")))</f>
        <v/>
      </c>
      <c r="V3644" s="83" t="str">
        <f aca="false">IF(K3644="","",K3644*IF(Settings!$B$22=Settings!$C$6,1,IF(Settings!$B$22="USD",1/INDEX(Settings!$B$29:$B$40,MONTH(A3644)),INDEX(Settings!$B$29:$B$40,MONTH(A3644)))))</f>
        <v/>
      </c>
    </row>
    <row r="3645" customFormat="false" ht="15" hidden="false" customHeight="false" outlineLevel="0" collapsed="false">
      <c r="U3645" s="0" t="str">
        <f aca="false">IF(C3645="","",IF(COUNTIF(Campaigns!$A$7:$A$300,C3645)&gt;0,"✓",IF(N(K3645)=0,"– no spend","⚠ add to Campaigns tab")))</f>
        <v/>
      </c>
      <c r="V3645" s="83" t="str">
        <f aca="false">IF(K3645="","",K3645*IF(Settings!$B$22=Settings!$C$6,1,IF(Settings!$B$22="USD",1/INDEX(Settings!$B$29:$B$40,MONTH(A3645)),INDEX(Settings!$B$29:$B$40,MONTH(A3645)))))</f>
        <v/>
      </c>
    </row>
    <row r="3646" customFormat="false" ht="15" hidden="false" customHeight="false" outlineLevel="0" collapsed="false">
      <c r="U3646" s="0" t="str">
        <f aca="false">IF(C3646="","",IF(COUNTIF(Campaigns!$A$7:$A$300,C3646)&gt;0,"✓",IF(N(K3646)=0,"– no spend","⚠ add to Campaigns tab")))</f>
        <v/>
      </c>
      <c r="V3646" s="83" t="str">
        <f aca="false">IF(K3646="","",K3646*IF(Settings!$B$22=Settings!$C$6,1,IF(Settings!$B$22="USD",1/INDEX(Settings!$B$29:$B$40,MONTH(A3646)),INDEX(Settings!$B$29:$B$40,MONTH(A3646)))))</f>
        <v/>
      </c>
    </row>
    <row r="3647" customFormat="false" ht="15" hidden="false" customHeight="false" outlineLevel="0" collapsed="false">
      <c r="U3647" s="0" t="str">
        <f aca="false">IF(C3647="","",IF(COUNTIF(Campaigns!$A$7:$A$300,C3647)&gt;0,"✓",IF(N(K3647)=0,"– no spend","⚠ add to Campaigns tab")))</f>
        <v/>
      </c>
      <c r="V3647" s="83" t="str">
        <f aca="false">IF(K3647="","",K3647*IF(Settings!$B$22=Settings!$C$6,1,IF(Settings!$B$22="USD",1/INDEX(Settings!$B$29:$B$40,MONTH(A3647)),INDEX(Settings!$B$29:$B$40,MONTH(A3647)))))</f>
        <v/>
      </c>
    </row>
    <row r="3648" customFormat="false" ht="15" hidden="false" customHeight="false" outlineLevel="0" collapsed="false">
      <c r="U3648" s="0" t="str">
        <f aca="false">IF(C3648="","",IF(COUNTIF(Campaigns!$A$7:$A$300,C3648)&gt;0,"✓",IF(N(K3648)=0,"– no spend","⚠ add to Campaigns tab")))</f>
        <v/>
      </c>
      <c r="V3648" s="83" t="str">
        <f aca="false">IF(K3648="","",K3648*IF(Settings!$B$22=Settings!$C$6,1,IF(Settings!$B$22="USD",1/INDEX(Settings!$B$29:$B$40,MONTH(A3648)),INDEX(Settings!$B$29:$B$40,MONTH(A3648)))))</f>
        <v/>
      </c>
    </row>
    <row r="3649" customFormat="false" ht="15" hidden="false" customHeight="false" outlineLevel="0" collapsed="false">
      <c r="U3649" s="0" t="str">
        <f aca="false">IF(C3649="","",IF(COUNTIF(Campaigns!$A$7:$A$300,C3649)&gt;0,"✓",IF(N(K3649)=0,"– no spend","⚠ add to Campaigns tab")))</f>
        <v/>
      </c>
      <c r="V3649" s="83" t="str">
        <f aca="false">IF(K3649="","",K3649*IF(Settings!$B$22=Settings!$C$6,1,IF(Settings!$B$22="USD",1/INDEX(Settings!$B$29:$B$40,MONTH(A3649)),INDEX(Settings!$B$29:$B$40,MONTH(A3649)))))</f>
        <v/>
      </c>
    </row>
    <row r="3650" customFormat="false" ht="15" hidden="false" customHeight="false" outlineLevel="0" collapsed="false">
      <c r="U3650" s="0" t="str">
        <f aca="false">IF(C3650="","",IF(COUNTIF(Campaigns!$A$7:$A$300,C3650)&gt;0,"✓",IF(N(K3650)=0,"– no spend","⚠ add to Campaigns tab")))</f>
        <v/>
      </c>
      <c r="V3650" s="83" t="str">
        <f aca="false">IF(K3650="","",K3650*IF(Settings!$B$22=Settings!$C$6,1,IF(Settings!$B$22="USD",1/INDEX(Settings!$B$29:$B$40,MONTH(A3650)),INDEX(Settings!$B$29:$B$40,MONTH(A3650)))))</f>
        <v/>
      </c>
    </row>
    <row r="3651" customFormat="false" ht="15" hidden="false" customHeight="false" outlineLevel="0" collapsed="false">
      <c r="U3651" s="0" t="str">
        <f aca="false">IF(C3651="","",IF(COUNTIF(Campaigns!$A$7:$A$300,C3651)&gt;0,"✓",IF(N(K3651)=0,"– no spend","⚠ add to Campaigns tab")))</f>
        <v/>
      </c>
      <c r="V3651" s="83" t="str">
        <f aca="false">IF(K3651="","",K3651*IF(Settings!$B$22=Settings!$C$6,1,IF(Settings!$B$22="USD",1/INDEX(Settings!$B$29:$B$40,MONTH(A3651)),INDEX(Settings!$B$29:$B$40,MONTH(A3651)))))</f>
        <v/>
      </c>
    </row>
    <row r="3652" customFormat="false" ht="15" hidden="false" customHeight="false" outlineLevel="0" collapsed="false">
      <c r="U3652" s="0" t="str">
        <f aca="false">IF(C3652="","",IF(COUNTIF(Campaigns!$A$7:$A$300,C3652)&gt;0,"✓",IF(N(K3652)=0,"– no spend","⚠ add to Campaigns tab")))</f>
        <v/>
      </c>
      <c r="V3652" s="83" t="str">
        <f aca="false">IF(K3652="","",K3652*IF(Settings!$B$22=Settings!$C$6,1,IF(Settings!$B$22="USD",1/INDEX(Settings!$B$29:$B$40,MONTH(A3652)),INDEX(Settings!$B$29:$B$40,MONTH(A3652)))))</f>
        <v/>
      </c>
    </row>
    <row r="3653" customFormat="false" ht="15" hidden="false" customHeight="false" outlineLevel="0" collapsed="false">
      <c r="U3653" s="0" t="str">
        <f aca="false">IF(C3653="","",IF(COUNTIF(Campaigns!$A$7:$A$300,C3653)&gt;0,"✓",IF(N(K3653)=0,"– no spend","⚠ add to Campaigns tab")))</f>
        <v/>
      </c>
      <c r="V3653" s="83" t="str">
        <f aca="false">IF(K3653="","",K3653*IF(Settings!$B$22=Settings!$C$6,1,IF(Settings!$B$22="USD",1/INDEX(Settings!$B$29:$B$40,MONTH(A3653)),INDEX(Settings!$B$29:$B$40,MONTH(A3653)))))</f>
        <v/>
      </c>
    </row>
    <row r="3654" customFormat="false" ht="15" hidden="false" customHeight="false" outlineLevel="0" collapsed="false">
      <c r="U3654" s="0" t="str">
        <f aca="false">IF(C3654="","",IF(COUNTIF(Campaigns!$A$7:$A$300,C3654)&gt;0,"✓",IF(N(K3654)=0,"– no spend","⚠ add to Campaigns tab")))</f>
        <v/>
      </c>
      <c r="V3654" s="83" t="str">
        <f aca="false">IF(K3654="","",K3654*IF(Settings!$B$22=Settings!$C$6,1,IF(Settings!$B$22="USD",1/INDEX(Settings!$B$29:$B$40,MONTH(A3654)),INDEX(Settings!$B$29:$B$40,MONTH(A3654)))))</f>
        <v/>
      </c>
    </row>
    <row r="3655" customFormat="false" ht="15" hidden="false" customHeight="false" outlineLevel="0" collapsed="false">
      <c r="U3655" s="0" t="str">
        <f aca="false">IF(C3655="","",IF(COUNTIF(Campaigns!$A$7:$A$300,C3655)&gt;0,"✓",IF(N(K3655)=0,"– no spend","⚠ add to Campaigns tab")))</f>
        <v/>
      </c>
      <c r="V3655" s="83" t="str">
        <f aca="false">IF(K3655="","",K3655*IF(Settings!$B$22=Settings!$C$6,1,IF(Settings!$B$22="USD",1/INDEX(Settings!$B$29:$B$40,MONTH(A3655)),INDEX(Settings!$B$29:$B$40,MONTH(A3655)))))</f>
        <v/>
      </c>
    </row>
    <row r="3656" customFormat="false" ht="15" hidden="false" customHeight="false" outlineLevel="0" collapsed="false">
      <c r="U3656" s="0" t="str">
        <f aca="false">IF(C3656="","",IF(COUNTIF(Campaigns!$A$7:$A$300,C3656)&gt;0,"✓",IF(N(K3656)=0,"– no spend","⚠ add to Campaigns tab")))</f>
        <v/>
      </c>
      <c r="V3656" s="83" t="str">
        <f aca="false">IF(K3656="","",K3656*IF(Settings!$B$22=Settings!$C$6,1,IF(Settings!$B$22="USD",1/INDEX(Settings!$B$29:$B$40,MONTH(A3656)),INDEX(Settings!$B$29:$B$40,MONTH(A3656)))))</f>
        <v/>
      </c>
    </row>
    <row r="3657" customFormat="false" ht="15" hidden="false" customHeight="false" outlineLevel="0" collapsed="false">
      <c r="U3657" s="0" t="str">
        <f aca="false">IF(C3657="","",IF(COUNTIF(Campaigns!$A$7:$A$300,C3657)&gt;0,"✓",IF(N(K3657)=0,"– no spend","⚠ add to Campaigns tab")))</f>
        <v/>
      </c>
      <c r="V3657" s="83" t="str">
        <f aca="false">IF(K3657="","",K3657*IF(Settings!$B$22=Settings!$C$6,1,IF(Settings!$B$22="USD",1/INDEX(Settings!$B$29:$B$40,MONTH(A3657)),INDEX(Settings!$B$29:$B$40,MONTH(A3657)))))</f>
        <v/>
      </c>
    </row>
    <row r="3658" customFormat="false" ht="15" hidden="false" customHeight="false" outlineLevel="0" collapsed="false">
      <c r="U3658" s="0" t="str">
        <f aca="false">IF(C3658="","",IF(COUNTIF(Campaigns!$A$7:$A$300,C3658)&gt;0,"✓",IF(N(K3658)=0,"– no spend","⚠ add to Campaigns tab")))</f>
        <v/>
      </c>
      <c r="V3658" s="83" t="str">
        <f aca="false">IF(K3658="","",K3658*IF(Settings!$B$22=Settings!$C$6,1,IF(Settings!$B$22="USD",1/INDEX(Settings!$B$29:$B$40,MONTH(A3658)),INDEX(Settings!$B$29:$B$40,MONTH(A3658)))))</f>
        <v/>
      </c>
    </row>
    <row r="3659" customFormat="false" ht="15" hidden="false" customHeight="false" outlineLevel="0" collapsed="false">
      <c r="U3659" s="0" t="str">
        <f aca="false">IF(C3659="","",IF(COUNTIF(Campaigns!$A$7:$A$300,C3659)&gt;0,"✓",IF(N(K3659)=0,"– no spend","⚠ add to Campaigns tab")))</f>
        <v/>
      </c>
      <c r="V3659" s="83" t="str">
        <f aca="false">IF(K3659="","",K3659*IF(Settings!$B$22=Settings!$C$6,1,IF(Settings!$B$22="USD",1/INDEX(Settings!$B$29:$B$40,MONTH(A3659)),INDEX(Settings!$B$29:$B$40,MONTH(A3659)))))</f>
        <v/>
      </c>
    </row>
    <row r="3660" customFormat="false" ht="15" hidden="false" customHeight="false" outlineLevel="0" collapsed="false">
      <c r="U3660" s="0" t="str">
        <f aca="false">IF(C3660="","",IF(COUNTIF(Campaigns!$A$7:$A$300,C3660)&gt;0,"✓",IF(N(K3660)=0,"– no spend","⚠ add to Campaigns tab")))</f>
        <v/>
      </c>
      <c r="V3660" s="83" t="str">
        <f aca="false">IF(K3660="","",K3660*IF(Settings!$B$22=Settings!$C$6,1,IF(Settings!$B$22="USD",1/INDEX(Settings!$B$29:$B$40,MONTH(A3660)),INDEX(Settings!$B$29:$B$40,MONTH(A3660)))))</f>
        <v/>
      </c>
    </row>
    <row r="3661" customFormat="false" ht="15" hidden="false" customHeight="false" outlineLevel="0" collapsed="false">
      <c r="U3661" s="0" t="str">
        <f aca="false">IF(C3661="","",IF(COUNTIF(Campaigns!$A$7:$A$300,C3661)&gt;0,"✓",IF(N(K3661)=0,"– no spend","⚠ add to Campaigns tab")))</f>
        <v/>
      </c>
      <c r="V3661" s="83" t="str">
        <f aca="false">IF(K3661="","",K3661*IF(Settings!$B$22=Settings!$C$6,1,IF(Settings!$B$22="USD",1/INDEX(Settings!$B$29:$B$40,MONTH(A3661)),INDEX(Settings!$B$29:$B$40,MONTH(A3661)))))</f>
        <v/>
      </c>
    </row>
    <row r="3662" customFormat="false" ht="15" hidden="false" customHeight="false" outlineLevel="0" collapsed="false">
      <c r="U3662" s="0" t="str">
        <f aca="false">IF(C3662="","",IF(COUNTIF(Campaigns!$A$7:$A$300,C3662)&gt;0,"✓",IF(N(K3662)=0,"– no spend","⚠ add to Campaigns tab")))</f>
        <v/>
      </c>
      <c r="V3662" s="83" t="str">
        <f aca="false">IF(K3662="","",K3662*IF(Settings!$B$22=Settings!$C$6,1,IF(Settings!$B$22="USD",1/INDEX(Settings!$B$29:$B$40,MONTH(A3662)),INDEX(Settings!$B$29:$B$40,MONTH(A3662)))))</f>
        <v/>
      </c>
    </row>
    <row r="3663" customFormat="false" ht="15" hidden="false" customHeight="false" outlineLevel="0" collapsed="false">
      <c r="U3663" s="0" t="str">
        <f aca="false">IF(C3663="","",IF(COUNTIF(Campaigns!$A$7:$A$300,C3663)&gt;0,"✓",IF(N(K3663)=0,"– no spend","⚠ add to Campaigns tab")))</f>
        <v/>
      </c>
      <c r="V3663" s="83" t="str">
        <f aca="false">IF(K3663="","",K3663*IF(Settings!$B$22=Settings!$C$6,1,IF(Settings!$B$22="USD",1/INDEX(Settings!$B$29:$B$40,MONTH(A3663)),INDEX(Settings!$B$29:$B$40,MONTH(A3663)))))</f>
        <v/>
      </c>
    </row>
    <row r="3664" customFormat="false" ht="15" hidden="false" customHeight="false" outlineLevel="0" collapsed="false">
      <c r="U3664" s="0" t="str">
        <f aca="false">IF(C3664="","",IF(COUNTIF(Campaigns!$A$7:$A$300,C3664)&gt;0,"✓",IF(N(K3664)=0,"– no spend","⚠ add to Campaigns tab")))</f>
        <v/>
      </c>
      <c r="V3664" s="83" t="str">
        <f aca="false">IF(K3664="","",K3664*IF(Settings!$B$22=Settings!$C$6,1,IF(Settings!$B$22="USD",1/INDEX(Settings!$B$29:$B$40,MONTH(A3664)),INDEX(Settings!$B$29:$B$40,MONTH(A3664)))))</f>
        <v/>
      </c>
    </row>
    <row r="3665" customFormat="false" ht="15" hidden="false" customHeight="false" outlineLevel="0" collapsed="false">
      <c r="U3665" s="0" t="str">
        <f aca="false">IF(C3665="","",IF(COUNTIF(Campaigns!$A$7:$A$300,C3665)&gt;0,"✓",IF(N(K3665)=0,"– no spend","⚠ add to Campaigns tab")))</f>
        <v/>
      </c>
      <c r="V3665" s="83" t="str">
        <f aca="false">IF(K3665="","",K3665*IF(Settings!$B$22=Settings!$C$6,1,IF(Settings!$B$22="USD",1/INDEX(Settings!$B$29:$B$40,MONTH(A3665)),INDEX(Settings!$B$29:$B$40,MONTH(A3665)))))</f>
        <v/>
      </c>
    </row>
    <row r="3666" customFormat="false" ht="15" hidden="false" customHeight="false" outlineLevel="0" collapsed="false">
      <c r="U3666" s="0" t="str">
        <f aca="false">IF(C3666="","",IF(COUNTIF(Campaigns!$A$7:$A$300,C3666)&gt;0,"✓",IF(N(K3666)=0,"– no spend","⚠ add to Campaigns tab")))</f>
        <v/>
      </c>
      <c r="V3666" s="83" t="str">
        <f aca="false">IF(K3666="","",K3666*IF(Settings!$B$22=Settings!$C$6,1,IF(Settings!$B$22="USD",1/INDEX(Settings!$B$29:$B$40,MONTH(A3666)),INDEX(Settings!$B$29:$B$40,MONTH(A3666)))))</f>
        <v/>
      </c>
    </row>
    <row r="3667" customFormat="false" ht="15" hidden="false" customHeight="false" outlineLevel="0" collapsed="false">
      <c r="U3667" s="0" t="str">
        <f aca="false">IF(C3667="","",IF(COUNTIF(Campaigns!$A$7:$A$300,C3667)&gt;0,"✓",IF(N(K3667)=0,"– no spend","⚠ add to Campaigns tab")))</f>
        <v/>
      </c>
      <c r="V3667" s="83" t="str">
        <f aca="false">IF(K3667="","",K3667*IF(Settings!$B$22=Settings!$C$6,1,IF(Settings!$B$22="USD",1/INDEX(Settings!$B$29:$B$40,MONTH(A3667)),INDEX(Settings!$B$29:$B$40,MONTH(A3667)))))</f>
        <v/>
      </c>
    </row>
    <row r="3668" customFormat="false" ht="15" hidden="false" customHeight="false" outlineLevel="0" collapsed="false">
      <c r="U3668" s="0" t="str">
        <f aca="false">IF(C3668="","",IF(COUNTIF(Campaigns!$A$7:$A$300,C3668)&gt;0,"✓",IF(N(K3668)=0,"– no spend","⚠ add to Campaigns tab")))</f>
        <v/>
      </c>
      <c r="V3668" s="83" t="str">
        <f aca="false">IF(K3668="","",K3668*IF(Settings!$B$22=Settings!$C$6,1,IF(Settings!$B$22="USD",1/INDEX(Settings!$B$29:$B$40,MONTH(A3668)),INDEX(Settings!$B$29:$B$40,MONTH(A3668)))))</f>
        <v/>
      </c>
    </row>
    <row r="3669" customFormat="false" ht="15" hidden="false" customHeight="false" outlineLevel="0" collapsed="false">
      <c r="U3669" s="0" t="str">
        <f aca="false">IF(C3669="","",IF(COUNTIF(Campaigns!$A$7:$A$300,C3669)&gt;0,"✓",IF(N(K3669)=0,"– no spend","⚠ add to Campaigns tab")))</f>
        <v/>
      </c>
      <c r="V3669" s="83" t="str">
        <f aca="false">IF(K3669="","",K3669*IF(Settings!$B$22=Settings!$C$6,1,IF(Settings!$B$22="USD",1/INDEX(Settings!$B$29:$B$40,MONTH(A3669)),INDEX(Settings!$B$29:$B$40,MONTH(A3669)))))</f>
        <v/>
      </c>
    </row>
    <row r="3670" customFormat="false" ht="15" hidden="false" customHeight="false" outlineLevel="0" collapsed="false">
      <c r="U3670" s="0" t="str">
        <f aca="false">IF(C3670="","",IF(COUNTIF(Campaigns!$A$7:$A$300,C3670)&gt;0,"✓",IF(N(K3670)=0,"– no spend","⚠ add to Campaigns tab")))</f>
        <v/>
      </c>
      <c r="V3670" s="83" t="str">
        <f aca="false">IF(K3670="","",K3670*IF(Settings!$B$22=Settings!$C$6,1,IF(Settings!$B$22="USD",1/INDEX(Settings!$B$29:$B$40,MONTH(A3670)),INDEX(Settings!$B$29:$B$40,MONTH(A3670)))))</f>
        <v/>
      </c>
    </row>
    <row r="3671" customFormat="false" ht="15" hidden="false" customHeight="false" outlineLevel="0" collapsed="false">
      <c r="U3671" s="0" t="str">
        <f aca="false">IF(C3671="","",IF(COUNTIF(Campaigns!$A$7:$A$300,C3671)&gt;0,"✓",IF(N(K3671)=0,"– no spend","⚠ add to Campaigns tab")))</f>
        <v/>
      </c>
      <c r="V3671" s="83" t="str">
        <f aca="false">IF(K3671="","",K3671*IF(Settings!$B$22=Settings!$C$6,1,IF(Settings!$B$22="USD",1/INDEX(Settings!$B$29:$B$40,MONTH(A3671)),INDEX(Settings!$B$29:$B$40,MONTH(A3671)))))</f>
        <v/>
      </c>
    </row>
    <row r="3672" customFormat="false" ht="15" hidden="false" customHeight="false" outlineLevel="0" collapsed="false">
      <c r="U3672" s="0" t="str">
        <f aca="false">IF(C3672="","",IF(COUNTIF(Campaigns!$A$7:$A$300,C3672)&gt;0,"✓",IF(N(K3672)=0,"– no spend","⚠ add to Campaigns tab")))</f>
        <v/>
      </c>
      <c r="V3672" s="83" t="str">
        <f aca="false">IF(K3672="","",K3672*IF(Settings!$B$22=Settings!$C$6,1,IF(Settings!$B$22="USD",1/INDEX(Settings!$B$29:$B$40,MONTH(A3672)),INDEX(Settings!$B$29:$B$40,MONTH(A3672)))))</f>
        <v/>
      </c>
    </row>
    <row r="3673" customFormat="false" ht="15" hidden="false" customHeight="false" outlineLevel="0" collapsed="false">
      <c r="U3673" s="0" t="str">
        <f aca="false">IF(C3673="","",IF(COUNTIF(Campaigns!$A$7:$A$300,C3673)&gt;0,"✓",IF(N(K3673)=0,"– no spend","⚠ add to Campaigns tab")))</f>
        <v/>
      </c>
      <c r="V3673" s="83" t="str">
        <f aca="false">IF(K3673="","",K3673*IF(Settings!$B$22=Settings!$C$6,1,IF(Settings!$B$22="USD",1/INDEX(Settings!$B$29:$B$40,MONTH(A3673)),INDEX(Settings!$B$29:$B$40,MONTH(A3673)))))</f>
        <v/>
      </c>
    </row>
    <row r="3674" customFormat="false" ht="15" hidden="false" customHeight="false" outlineLevel="0" collapsed="false">
      <c r="U3674" s="0" t="str">
        <f aca="false">IF(C3674="","",IF(COUNTIF(Campaigns!$A$7:$A$300,C3674)&gt;0,"✓",IF(N(K3674)=0,"– no spend","⚠ add to Campaigns tab")))</f>
        <v/>
      </c>
      <c r="V3674" s="83" t="str">
        <f aca="false">IF(K3674="","",K3674*IF(Settings!$B$22=Settings!$C$6,1,IF(Settings!$B$22="USD",1/INDEX(Settings!$B$29:$B$40,MONTH(A3674)),INDEX(Settings!$B$29:$B$40,MONTH(A3674)))))</f>
        <v/>
      </c>
    </row>
    <row r="3675" customFormat="false" ht="15" hidden="false" customHeight="false" outlineLevel="0" collapsed="false">
      <c r="U3675" s="0" t="str">
        <f aca="false">IF(C3675="","",IF(COUNTIF(Campaigns!$A$7:$A$300,C3675)&gt;0,"✓",IF(N(K3675)=0,"– no spend","⚠ add to Campaigns tab")))</f>
        <v/>
      </c>
      <c r="V3675" s="83" t="str">
        <f aca="false">IF(K3675="","",K3675*IF(Settings!$B$22=Settings!$C$6,1,IF(Settings!$B$22="USD",1/INDEX(Settings!$B$29:$B$40,MONTH(A3675)),INDEX(Settings!$B$29:$B$40,MONTH(A3675)))))</f>
        <v/>
      </c>
    </row>
    <row r="3676" customFormat="false" ht="15" hidden="false" customHeight="false" outlineLevel="0" collapsed="false">
      <c r="U3676" s="0" t="str">
        <f aca="false">IF(C3676="","",IF(COUNTIF(Campaigns!$A$7:$A$300,C3676)&gt;0,"✓",IF(N(K3676)=0,"– no spend","⚠ add to Campaigns tab")))</f>
        <v/>
      </c>
      <c r="V3676" s="83" t="str">
        <f aca="false">IF(K3676="","",K3676*IF(Settings!$B$22=Settings!$C$6,1,IF(Settings!$B$22="USD",1/INDEX(Settings!$B$29:$B$40,MONTH(A3676)),INDEX(Settings!$B$29:$B$40,MONTH(A3676)))))</f>
        <v/>
      </c>
    </row>
    <row r="3677" customFormat="false" ht="15" hidden="false" customHeight="false" outlineLevel="0" collapsed="false">
      <c r="U3677" s="0" t="str">
        <f aca="false">IF(C3677="","",IF(COUNTIF(Campaigns!$A$7:$A$300,C3677)&gt;0,"✓",IF(N(K3677)=0,"– no spend","⚠ add to Campaigns tab")))</f>
        <v/>
      </c>
      <c r="V3677" s="83" t="str">
        <f aca="false">IF(K3677="","",K3677*IF(Settings!$B$22=Settings!$C$6,1,IF(Settings!$B$22="USD",1/INDEX(Settings!$B$29:$B$40,MONTH(A3677)),INDEX(Settings!$B$29:$B$40,MONTH(A3677)))))</f>
        <v/>
      </c>
    </row>
    <row r="3678" customFormat="false" ht="15" hidden="false" customHeight="false" outlineLevel="0" collapsed="false">
      <c r="U3678" s="0" t="str">
        <f aca="false">IF(C3678="","",IF(COUNTIF(Campaigns!$A$7:$A$300,C3678)&gt;0,"✓",IF(N(K3678)=0,"– no spend","⚠ add to Campaigns tab")))</f>
        <v/>
      </c>
      <c r="V3678" s="83" t="str">
        <f aca="false">IF(K3678="","",K3678*IF(Settings!$B$22=Settings!$C$6,1,IF(Settings!$B$22="USD",1/INDEX(Settings!$B$29:$B$40,MONTH(A3678)),INDEX(Settings!$B$29:$B$40,MONTH(A3678)))))</f>
        <v/>
      </c>
    </row>
    <row r="3679" customFormat="false" ht="15" hidden="false" customHeight="false" outlineLevel="0" collapsed="false">
      <c r="U3679" s="0" t="str">
        <f aca="false">IF(C3679="","",IF(COUNTIF(Campaigns!$A$7:$A$300,C3679)&gt;0,"✓",IF(N(K3679)=0,"– no spend","⚠ add to Campaigns tab")))</f>
        <v/>
      </c>
      <c r="V3679" s="83" t="str">
        <f aca="false">IF(K3679="","",K3679*IF(Settings!$B$22=Settings!$C$6,1,IF(Settings!$B$22="USD",1/INDEX(Settings!$B$29:$B$40,MONTH(A3679)),INDEX(Settings!$B$29:$B$40,MONTH(A3679)))))</f>
        <v/>
      </c>
    </row>
    <row r="3680" customFormat="false" ht="15" hidden="false" customHeight="false" outlineLevel="0" collapsed="false">
      <c r="U3680" s="0" t="str">
        <f aca="false">IF(C3680="","",IF(COUNTIF(Campaigns!$A$7:$A$300,C3680)&gt;0,"✓",IF(N(K3680)=0,"– no spend","⚠ add to Campaigns tab")))</f>
        <v/>
      </c>
      <c r="V3680" s="83" t="str">
        <f aca="false">IF(K3680="","",K3680*IF(Settings!$B$22=Settings!$C$6,1,IF(Settings!$B$22="USD",1/INDEX(Settings!$B$29:$B$40,MONTH(A3680)),INDEX(Settings!$B$29:$B$40,MONTH(A3680)))))</f>
        <v/>
      </c>
    </row>
    <row r="3681" customFormat="false" ht="15" hidden="false" customHeight="false" outlineLevel="0" collapsed="false">
      <c r="U3681" s="0" t="str">
        <f aca="false">IF(C3681="","",IF(COUNTIF(Campaigns!$A$7:$A$300,C3681)&gt;0,"✓",IF(N(K3681)=0,"– no spend","⚠ add to Campaigns tab")))</f>
        <v/>
      </c>
      <c r="V3681" s="83" t="str">
        <f aca="false">IF(K3681="","",K3681*IF(Settings!$B$22=Settings!$C$6,1,IF(Settings!$B$22="USD",1/INDEX(Settings!$B$29:$B$40,MONTH(A3681)),INDEX(Settings!$B$29:$B$40,MONTH(A3681)))))</f>
        <v/>
      </c>
    </row>
    <row r="3682" customFormat="false" ht="15" hidden="false" customHeight="false" outlineLevel="0" collapsed="false">
      <c r="U3682" s="0" t="str">
        <f aca="false">IF(C3682="","",IF(COUNTIF(Campaigns!$A$7:$A$300,C3682)&gt;0,"✓",IF(N(K3682)=0,"– no spend","⚠ add to Campaigns tab")))</f>
        <v/>
      </c>
      <c r="V3682" s="83" t="str">
        <f aca="false">IF(K3682="","",K3682*IF(Settings!$B$22=Settings!$C$6,1,IF(Settings!$B$22="USD",1/INDEX(Settings!$B$29:$B$40,MONTH(A3682)),INDEX(Settings!$B$29:$B$40,MONTH(A3682)))))</f>
        <v/>
      </c>
    </row>
    <row r="3683" customFormat="false" ht="15" hidden="false" customHeight="false" outlineLevel="0" collapsed="false">
      <c r="U3683" s="0" t="str">
        <f aca="false">IF(C3683="","",IF(COUNTIF(Campaigns!$A$7:$A$300,C3683)&gt;0,"✓",IF(N(K3683)=0,"– no spend","⚠ add to Campaigns tab")))</f>
        <v/>
      </c>
      <c r="V3683" s="83" t="str">
        <f aca="false">IF(K3683="","",K3683*IF(Settings!$B$22=Settings!$C$6,1,IF(Settings!$B$22="USD",1/INDEX(Settings!$B$29:$B$40,MONTH(A3683)),INDEX(Settings!$B$29:$B$40,MONTH(A3683)))))</f>
        <v/>
      </c>
    </row>
    <row r="3684" customFormat="false" ht="15" hidden="false" customHeight="false" outlineLevel="0" collapsed="false">
      <c r="U3684" s="0" t="str">
        <f aca="false">IF(C3684="","",IF(COUNTIF(Campaigns!$A$7:$A$300,C3684)&gt;0,"✓",IF(N(K3684)=0,"– no spend","⚠ add to Campaigns tab")))</f>
        <v/>
      </c>
      <c r="V3684" s="83" t="str">
        <f aca="false">IF(K3684="","",K3684*IF(Settings!$B$22=Settings!$C$6,1,IF(Settings!$B$22="USD",1/INDEX(Settings!$B$29:$B$40,MONTH(A3684)),INDEX(Settings!$B$29:$B$40,MONTH(A3684)))))</f>
        <v/>
      </c>
    </row>
    <row r="3685" customFormat="false" ht="15" hidden="false" customHeight="false" outlineLevel="0" collapsed="false">
      <c r="U3685" s="0" t="str">
        <f aca="false">IF(C3685="","",IF(COUNTIF(Campaigns!$A$7:$A$300,C3685)&gt;0,"✓",IF(N(K3685)=0,"– no spend","⚠ add to Campaigns tab")))</f>
        <v/>
      </c>
      <c r="V3685" s="83" t="str">
        <f aca="false">IF(K3685="","",K3685*IF(Settings!$B$22=Settings!$C$6,1,IF(Settings!$B$22="USD",1/INDEX(Settings!$B$29:$B$40,MONTH(A3685)),INDEX(Settings!$B$29:$B$40,MONTH(A3685)))))</f>
        <v/>
      </c>
    </row>
    <row r="3686" customFormat="false" ht="15" hidden="false" customHeight="false" outlineLevel="0" collapsed="false">
      <c r="U3686" s="0" t="str">
        <f aca="false">IF(C3686="","",IF(COUNTIF(Campaigns!$A$7:$A$300,C3686)&gt;0,"✓",IF(N(K3686)=0,"– no spend","⚠ add to Campaigns tab")))</f>
        <v/>
      </c>
      <c r="V3686" s="83" t="str">
        <f aca="false">IF(K3686="","",K3686*IF(Settings!$B$22=Settings!$C$6,1,IF(Settings!$B$22="USD",1/INDEX(Settings!$B$29:$B$40,MONTH(A3686)),INDEX(Settings!$B$29:$B$40,MONTH(A3686)))))</f>
        <v/>
      </c>
    </row>
    <row r="3687" customFormat="false" ht="15" hidden="false" customHeight="false" outlineLevel="0" collapsed="false">
      <c r="U3687" s="0" t="str">
        <f aca="false">IF(C3687="","",IF(COUNTIF(Campaigns!$A$7:$A$300,C3687)&gt;0,"✓",IF(N(K3687)=0,"– no spend","⚠ add to Campaigns tab")))</f>
        <v/>
      </c>
      <c r="V3687" s="83" t="str">
        <f aca="false">IF(K3687="","",K3687*IF(Settings!$B$22=Settings!$C$6,1,IF(Settings!$B$22="USD",1/INDEX(Settings!$B$29:$B$40,MONTH(A3687)),INDEX(Settings!$B$29:$B$40,MONTH(A3687)))))</f>
        <v/>
      </c>
    </row>
    <row r="3688" customFormat="false" ht="15" hidden="false" customHeight="false" outlineLevel="0" collapsed="false">
      <c r="U3688" s="0" t="str">
        <f aca="false">IF(C3688="","",IF(COUNTIF(Campaigns!$A$7:$A$300,C3688)&gt;0,"✓",IF(N(K3688)=0,"– no spend","⚠ add to Campaigns tab")))</f>
        <v/>
      </c>
      <c r="V3688" s="83" t="str">
        <f aca="false">IF(K3688="","",K3688*IF(Settings!$B$22=Settings!$C$6,1,IF(Settings!$B$22="USD",1/INDEX(Settings!$B$29:$B$40,MONTH(A3688)),INDEX(Settings!$B$29:$B$40,MONTH(A3688)))))</f>
        <v/>
      </c>
    </row>
    <row r="3689" customFormat="false" ht="15" hidden="false" customHeight="false" outlineLevel="0" collapsed="false">
      <c r="U3689" s="0" t="str">
        <f aca="false">IF(C3689="","",IF(COUNTIF(Campaigns!$A$7:$A$300,C3689)&gt;0,"✓",IF(N(K3689)=0,"– no spend","⚠ add to Campaigns tab")))</f>
        <v/>
      </c>
      <c r="V3689" s="83" t="str">
        <f aca="false">IF(K3689="","",K3689*IF(Settings!$B$22=Settings!$C$6,1,IF(Settings!$B$22="USD",1/INDEX(Settings!$B$29:$B$40,MONTH(A3689)),INDEX(Settings!$B$29:$B$40,MONTH(A3689)))))</f>
        <v/>
      </c>
    </row>
    <row r="3690" customFormat="false" ht="15" hidden="false" customHeight="false" outlineLevel="0" collapsed="false">
      <c r="U3690" s="0" t="str">
        <f aca="false">IF(C3690="","",IF(COUNTIF(Campaigns!$A$7:$A$300,C3690)&gt;0,"✓",IF(N(K3690)=0,"– no spend","⚠ add to Campaigns tab")))</f>
        <v/>
      </c>
      <c r="V3690" s="83" t="str">
        <f aca="false">IF(K3690="","",K3690*IF(Settings!$B$22=Settings!$C$6,1,IF(Settings!$B$22="USD",1/INDEX(Settings!$B$29:$B$40,MONTH(A3690)),INDEX(Settings!$B$29:$B$40,MONTH(A3690)))))</f>
        <v/>
      </c>
    </row>
    <row r="3691" customFormat="false" ht="15" hidden="false" customHeight="false" outlineLevel="0" collapsed="false">
      <c r="U3691" s="0" t="str">
        <f aca="false">IF(C3691="","",IF(COUNTIF(Campaigns!$A$7:$A$300,C3691)&gt;0,"✓",IF(N(K3691)=0,"– no spend","⚠ add to Campaigns tab")))</f>
        <v/>
      </c>
      <c r="V3691" s="83" t="str">
        <f aca="false">IF(K3691="","",K3691*IF(Settings!$B$22=Settings!$C$6,1,IF(Settings!$B$22="USD",1/INDEX(Settings!$B$29:$B$40,MONTH(A3691)),INDEX(Settings!$B$29:$B$40,MONTH(A3691)))))</f>
        <v/>
      </c>
    </row>
    <row r="3692" customFormat="false" ht="15" hidden="false" customHeight="false" outlineLevel="0" collapsed="false">
      <c r="U3692" s="0" t="str">
        <f aca="false">IF(C3692="","",IF(COUNTIF(Campaigns!$A$7:$A$300,C3692)&gt;0,"✓",IF(N(K3692)=0,"– no spend","⚠ add to Campaigns tab")))</f>
        <v/>
      </c>
      <c r="V3692" s="83" t="str">
        <f aca="false">IF(K3692="","",K3692*IF(Settings!$B$22=Settings!$C$6,1,IF(Settings!$B$22="USD",1/INDEX(Settings!$B$29:$B$40,MONTH(A3692)),INDEX(Settings!$B$29:$B$40,MONTH(A3692)))))</f>
        <v/>
      </c>
    </row>
    <row r="3693" customFormat="false" ht="15" hidden="false" customHeight="false" outlineLevel="0" collapsed="false">
      <c r="U3693" s="0" t="str">
        <f aca="false">IF(C3693="","",IF(COUNTIF(Campaigns!$A$7:$A$300,C3693)&gt;0,"✓",IF(N(K3693)=0,"– no spend","⚠ add to Campaigns tab")))</f>
        <v/>
      </c>
      <c r="V3693" s="83" t="str">
        <f aca="false">IF(K3693="","",K3693*IF(Settings!$B$22=Settings!$C$6,1,IF(Settings!$B$22="USD",1/INDEX(Settings!$B$29:$B$40,MONTH(A3693)),INDEX(Settings!$B$29:$B$40,MONTH(A3693)))))</f>
        <v/>
      </c>
    </row>
    <row r="3694" customFormat="false" ht="15" hidden="false" customHeight="false" outlineLevel="0" collapsed="false">
      <c r="U3694" s="0" t="str">
        <f aca="false">IF(C3694="","",IF(COUNTIF(Campaigns!$A$7:$A$300,C3694)&gt;0,"✓",IF(N(K3694)=0,"– no spend","⚠ add to Campaigns tab")))</f>
        <v/>
      </c>
      <c r="V3694" s="83" t="str">
        <f aca="false">IF(K3694="","",K3694*IF(Settings!$B$22=Settings!$C$6,1,IF(Settings!$B$22="USD",1/INDEX(Settings!$B$29:$B$40,MONTH(A3694)),INDEX(Settings!$B$29:$B$40,MONTH(A3694)))))</f>
        <v/>
      </c>
    </row>
    <row r="3695" customFormat="false" ht="15" hidden="false" customHeight="false" outlineLevel="0" collapsed="false">
      <c r="U3695" s="0" t="str">
        <f aca="false">IF(C3695="","",IF(COUNTIF(Campaigns!$A$7:$A$300,C3695)&gt;0,"✓",IF(N(K3695)=0,"– no spend","⚠ add to Campaigns tab")))</f>
        <v/>
      </c>
      <c r="V3695" s="83" t="str">
        <f aca="false">IF(K3695="","",K3695*IF(Settings!$B$22=Settings!$C$6,1,IF(Settings!$B$22="USD",1/INDEX(Settings!$B$29:$B$40,MONTH(A3695)),INDEX(Settings!$B$29:$B$40,MONTH(A3695)))))</f>
        <v/>
      </c>
    </row>
    <row r="3696" customFormat="false" ht="15" hidden="false" customHeight="false" outlineLevel="0" collapsed="false">
      <c r="U3696" s="0" t="str">
        <f aca="false">IF(C3696="","",IF(COUNTIF(Campaigns!$A$7:$A$300,C3696)&gt;0,"✓",IF(N(K3696)=0,"– no spend","⚠ add to Campaigns tab")))</f>
        <v/>
      </c>
      <c r="V3696" s="83" t="str">
        <f aca="false">IF(K3696="","",K3696*IF(Settings!$B$22=Settings!$C$6,1,IF(Settings!$B$22="USD",1/INDEX(Settings!$B$29:$B$40,MONTH(A3696)),INDEX(Settings!$B$29:$B$40,MONTH(A3696)))))</f>
        <v/>
      </c>
    </row>
    <row r="3697" customFormat="false" ht="15" hidden="false" customHeight="false" outlineLevel="0" collapsed="false">
      <c r="U3697" s="0" t="str">
        <f aca="false">IF(C3697="","",IF(COUNTIF(Campaigns!$A$7:$A$300,C3697)&gt;0,"✓",IF(N(K3697)=0,"– no spend","⚠ add to Campaigns tab")))</f>
        <v/>
      </c>
      <c r="V3697" s="83" t="str">
        <f aca="false">IF(K3697="","",K3697*IF(Settings!$B$22=Settings!$C$6,1,IF(Settings!$B$22="USD",1/INDEX(Settings!$B$29:$B$40,MONTH(A3697)),INDEX(Settings!$B$29:$B$40,MONTH(A3697)))))</f>
        <v/>
      </c>
    </row>
    <row r="3698" customFormat="false" ht="15" hidden="false" customHeight="false" outlineLevel="0" collapsed="false">
      <c r="U3698" s="0" t="str">
        <f aca="false">IF(C3698="","",IF(COUNTIF(Campaigns!$A$7:$A$300,C3698)&gt;0,"✓",IF(N(K3698)=0,"– no spend","⚠ add to Campaigns tab")))</f>
        <v/>
      </c>
      <c r="V3698" s="83" t="str">
        <f aca="false">IF(K3698="","",K3698*IF(Settings!$B$22=Settings!$C$6,1,IF(Settings!$B$22="USD",1/INDEX(Settings!$B$29:$B$40,MONTH(A3698)),INDEX(Settings!$B$29:$B$40,MONTH(A3698)))))</f>
        <v/>
      </c>
    </row>
    <row r="3699" customFormat="false" ht="15" hidden="false" customHeight="false" outlineLevel="0" collapsed="false">
      <c r="U3699" s="0" t="str">
        <f aca="false">IF(C3699="","",IF(COUNTIF(Campaigns!$A$7:$A$300,C3699)&gt;0,"✓",IF(N(K3699)=0,"– no spend","⚠ add to Campaigns tab")))</f>
        <v/>
      </c>
      <c r="V3699" s="83" t="str">
        <f aca="false">IF(K3699="","",K3699*IF(Settings!$B$22=Settings!$C$6,1,IF(Settings!$B$22="USD",1/INDEX(Settings!$B$29:$B$40,MONTH(A3699)),INDEX(Settings!$B$29:$B$40,MONTH(A3699)))))</f>
        <v/>
      </c>
    </row>
    <row r="3700" customFormat="false" ht="15" hidden="false" customHeight="false" outlineLevel="0" collapsed="false">
      <c r="U3700" s="0" t="str">
        <f aca="false">IF(C3700="","",IF(COUNTIF(Campaigns!$A$7:$A$300,C3700)&gt;0,"✓",IF(N(K3700)=0,"– no spend","⚠ add to Campaigns tab")))</f>
        <v/>
      </c>
      <c r="V3700" s="83" t="str">
        <f aca="false">IF(K3700="","",K3700*IF(Settings!$B$22=Settings!$C$6,1,IF(Settings!$B$22="USD",1/INDEX(Settings!$B$29:$B$40,MONTH(A3700)),INDEX(Settings!$B$29:$B$40,MONTH(A3700)))))</f>
        <v/>
      </c>
    </row>
    <row r="3701" customFormat="false" ht="15" hidden="false" customHeight="false" outlineLevel="0" collapsed="false">
      <c r="U3701" s="0" t="str">
        <f aca="false">IF(C3701="","",IF(COUNTIF(Campaigns!$A$7:$A$300,C3701)&gt;0,"✓",IF(N(K3701)=0,"– no spend","⚠ add to Campaigns tab")))</f>
        <v/>
      </c>
      <c r="V3701" s="83" t="str">
        <f aca="false">IF(K3701="","",K3701*IF(Settings!$B$22=Settings!$C$6,1,IF(Settings!$B$22="USD",1/INDEX(Settings!$B$29:$B$40,MONTH(A3701)),INDEX(Settings!$B$29:$B$40,MONTH(A3701)))))</f>
        <v/>
      </c>
    </row>
    <row r="3702" customFormat="false" ht="15" hidden="false" customHeight="false" outlineLevel="0" collapsed="false">
      <c r="U3702" s="0" t="str">
        <f aca="false">IF(C3702="","",IF(COUNTIF(Campaigns!$A$7:$A$300,C3702)&gt;0,"✓",IF(N(K3702)=0,"– no spend","⚠ add to Campaigns tab")))</f>
        <v/>
      </c>
      <c r="V3702" s="83" t="str">
        <f aca="false">IF(K3702="","",K3702*IF(Settings!$B$22=Settings!$C$6,1,IF(Settings!$B$22="USD",1/INDEX(Settings!$B$29:$B$40,MONTH(A3702)),INDEX(Settings!$B$29:$B$40,MONTH(A3702)))))</f>
        <v/>
      </c>
    </row>
    <row r="3703" customFormat="false" ht="15" hidden="false" customHeight="false" outlineLevel="0" collapsed="false">
      <c r="U3703" s="0" t="str">
        <f aca="false">IF(C3703="","",IF(COUNTIF(Campaigns!$A$7:$A$300,C3703)&gt;0,"✓",IF(N(K3703)=0,"– no spend","⚠ add to Campaigns tab")))</f>
        <v/>
      </c>
      <c r="V3703" s="83" t="str">
        <f aca="false">IF(K3703="","",K3703*IF(Settings!$B$22=Settings!$C$6,1,IF(Settings!$B$22="USD",1/INDEX(Settings!$B$29:$B$40,MONTH(A3703)),INDEX(Settings!$B$29:$B$40,MONTH(A3703)))))</f>
        <v/>
      </c>
    </row>
    <row r="3704" customFormat="false" ht="15" hidden="false" customHeight="false" outlineLevel="0" collapsed="false">
      <c r="U3704" s="0" t="str">
        <f aca="false">IF(C3704="","",IF(COUNTIF(Campaigns!$A$7:$A$300,C3704)&gt;0,"✓",IF(N(K3704)=0,"– no spend","⚠ add to Campaigns tab")))</f>
        <v/>
      </c>
      <c r="V3704" s="83" t="str">
        <f aca="false">IF(K3704="","",K3704*IF(Settings!$B$22=Settings!$C$6,1,IF(Settings!$B$22="USD",1/INDEX(Settings!$B$29:$B$40,MONTH(A3704)),INDEX(Settings!$B$29:$B$40,MONTH(A3704)))))</f>
        <v/>
      </c>
    </row>
    <row r="3705" customFormat="false" ht="15" hidden="false" customHeight="false" outlineLevel="0" collapsed="false">
      <c r="U3705" s="0" t="str">
        <f aca="false">IF(C3705="","",IF(COUNTIF(Campaigns!$A$7:$A$300,C3705)&gt;0,"✓",IF(N(K3705)=0,"– no spend","⚠ add to Campaigns tab")))</f>
        <v/>
      </c>
      <c r="V3705" s="83" t="str">
        <f aca="false">IF(K3705="","",K3705*IF(Settings!$B$22=Settings!$C$6,1,IF(Settings!$B$22="USD",1/INDEX(Settings!$B$29:$B$40,MONTH(A3705)),INDEX(Settings!$B$29:$B$40,MONTH(A3705)))))</f>
        <v/>
      </c>
    </row>
    <row r="3706" customFormat="false" ht="15" hidden="false" customHeight="false" outlineLevel="0" collapsed="false">
      <c r="U3706" s="0" t="str">
        <f aca="false">IF(C3706="","",IF(COUNTIF(Campaigns!$A$7:$A$300,C3706)&gt;0,"✓",IF(N(K3706)=0,"– no spend","⚠ add to Campaigns tab")))</f>
        <v/>
      </c>
      <c r="V3706" s="83" t="str">
        <f aca="false">IF(K3706="","",K3706*IF(Settings!$B$22=Settings!$C$6,1,IF(Settings!$B$22="USD",1/INDEX(Settings!$B$29:$B$40,MONTH(A3706)),INDEX(Settings!$B$29:$B$40,MONTH(A3706)))))</f>
        <v/>
      </c>
    </row>
    <row r="3707" customFormat="false" ht="15" hidden="false" customHeight="false" outlineLevel="0" collapsed="false">
      <c r="U3707" s="0" t="str">
        <f aca="false">IF(C3707="","",IF(COUNTIF(Campaigns!$A$7:$A$300,C3707)&gt;0,"✓",IF(N(K3707)=0,"– no spend","⚠ add to Campaigns tab")))</f>
        <v/>
      </c>
      <c r="V3707" s="83" t="str">
        <f aca="false">IF(K3707="","",K3707*IF(Settings!$B$22=Settings!$C$6,1,IF(Settings!$B$22="USD",1/INDEX(Settings!$B$29:$B$40,MONTH(A3707)),INDEX(Settings!$B$29:$B$40,MONTH(A3707)))))</f>
        <v/>
      </c>
    </row>
    <row r="3708" customFormat="false" ht="15" hidden="false" customHeight="false" outlineLevel="0" collapsed="false">
      <c r="U3708" s="0" t="str">
        <f aca="false">IF(C3708="","",IF(COUNTIF(Campaigns!$A$7:$A$300,C3708)&gt;0,"✓",IF(N(K3708)=0,"– no spend","⚠ add to Campaigns tab")))</f>
        <v/>
      </c>
      <c r="V3708" s="83" t="str">
        <f aca="false">IF(K3708="","",K3708*IF(Settings!$B$22=Settings!$C$6,1,IF(Settings!$B$22="USD",1/INDEX(Settings!$B$29:$B$40,MONTH(A3708)),INDEX(Settings!$B$29:$B$40,MONTH(A3708)))))</f>
        <v/>
      </c>
    </row>
    <row r="3709" customFormat="false" ht="15" hidden="false" customHeight="false" outlineLevel="0" collapsed="false">
      <c r="U3709" s="0" t="str">
        <f aca="false">IF(C3709="","",IF(COUNTIF(Campaigns!$A$7:$A$300,C3709)&gt;0,"✓",IF(N(K3709)=0,"– no spend","⚠ add to Campaigns tab")))</f>
        <v/>
      </c>
      <c r="V3709" s="83" t="str">
        <f aca="false">IF(K3709="","",K3709*IF(Settings!$B$22=Settings!$C$6,1,IF(Settings!$B$22="USD",1/INDEX(Settings!$B$29:$B$40,MONTH(A3709)),INDEX(Settings!$B$29:$B$40,MONTH(A3709)))))</f>
        <v/>
      </c>
    </row>
    <row r="3710" customFormat="false" ht="15" hidden="false" customHeight="false" outlineLevel="0" collapsed="false">
      <c r="U3710" s="0" t="str">
        <f aca="false">IF(C3710="","",IF(COUNTIF(Campaigns!$A$7:$A$300,C3710)&gt;0,"✓",IF(N(K3710)=0,"– no spend","⚠ add to Campaigns tab")))</f>
        <v/>
      </c>
      <c r="V3710" s="83" t="str">
        <f aca="false">IF(K3710="","",K3710*IF(Settings!$B$22=Settings!$C$6,1,IF(Settings!$B$22="USD",1/INDEX(Settings!$B$29:$B$40,MONTH(A3710)),INDEX(Settings!$B$29:$B$40,MONTH(A3710)))))</f>
        <v/>
      </c>
    </row>
    <row r="3711" customFormat="false" ht="15" hidden="false" customHeight="false" outlineLevel="0" collapsed="false">
      <c r="U3711" s="0" t="str">
        <f aca="false">IF(C3711="","",IF(COUNTIF(Campaigns!$A$7:$A$300,C3711)&gt;0,"✓",IF(N(K3711)=0,"– no spend","⚠ add to Campaigns tab")))</f>
        <v/>
      </c>
      <c r="V3711" s="83" t="str">
        <f aca="false">IF(K3711="","",K3711*IF(Settings!$B$22=Settings!$C$6,1,IF(Settings!$B$22="USD",1/INDEX(Settings!$B$29:$B$40,MONTH(A3711)),INDEX(Settings!$B$29:$B$40,MONTH(A3711)))))</f>
        <v/>
      </c>
    </row>
    <row r="3712" customFormat="false" ht="15" hidden="false" customHeight="false" outlineLevel="0" collapsed="false">
      <c r="U3712" s="0" t="str">
        <f aca="false">IF(C3712="","",IF(COUNTIF(Campaigns!$A$7:$A$300,C3712)&gt;0,"✓",IF(N(K3712)=0,"– no spend","⚠ add to Campaigns tab")))</f>
        <v/>
      </c>
      <c r="V3712" s="83" t="str">
        <f aca="false">IF(K3712="","",K3712*IF(Settings!$B$22=Settings!$C$6,1,IF(Settings!$B$22="USD",1/INDEX(Settings!$B$29:$B$40,MONTH(A3712)),INDEX(Settings!$B$29:$B$40,MONTH(A3712)))))</f>
        <v/>
      </c>
    </row>
    <row r="3713" customFormat="false" ht="15" hidden="false" customHeight="false" outlineLevel="0" collapsed="false">
      <c r="U3713" s="0" t="str">
        <f aca="false">IF(C3713="","",IF(COUNTIF(Campaigns!$A$7:$A$300,C3713)&gt;0,"✓",IF(N(K3713)=0,"– no spend","⚠ add to Campaigns tab")))</f>
        <v/>
      </c>
      <c r="V3713" s="83" t="str">
        <f aca="false">IF(K3713="","",K3713*IF(Settings!$B$22=Settings!$C$6,1,IF(Settings!$B$22="USD",1/INDEX(Settings!$B$29:$B$40,MONTH(A3713)),INDEX(Settings!$B$29:$B$40,MONTH(A3713)))))</f>
        <v/>
      </c>
    </row>
    <row r="3714" customFormat="false" ht="15" hidden="false" customHeight="false" outlineLevel="0" collapsed="false">
      <c r="U3714" s="0" t="str">
        <f aca="false">IF(C3714="","",IF(COUNTIF(Campaigns!$A$7:$A$300,C3714)&gt;0,"✓",IF(N(K3714)=0,"– no spend","⚠ add to Campaigns tab")))</f>
        <v/>
      </c>
      <c r="V3714" s="83" t="str">
        <f aca="false">IF(K3714="","",K3714*IF(Settings!$B$22=Settings!$C$6,1,IF(Settings!$B$22="USD",1/INDEX(Settings!$B$29:$B$40,MONTH(A3714)),INDEX(Settings!$B$29:$B$40,MONTH(A3714)))))</f>
        <v/>
      </c>
    </row>
    <row r="3715" customFormat="false" ht="15" hidden="false" customHeight="false" outlineLevel="0" collapsed="false">
      <c r="U3715" s="0" t="str">
        <f aca="false">IF(C3715="","",IF(COUNTIF(Campaigns!$A$7:$A$300,C3715)&gt;0,"✓",IF(N(K3715)=0,"– no spend","⚠ add to Campaigns tab")))</f>
        <v/>
      </c>
      <c r="V3715" s="83" t="str">
        <f aca="false">IF(K3715="","",K3715*IF(Settings!$B$22=Settings!$C$6,1,IF(Settings!$B$22="USD",1/INDEX(Settings!$B$29:$B$40,MONTH(A3715)),INDEX(Settings!$B$29:$B$40,MONTH(A3715)))))</f>
        <v/>
      </c>
    </row>
    <row r="3716" customFormat="false" ht="15" hidden="false" customHeight="false" outlineLevel="0" collapsed="false">
      <c r="U3716" s="0" t="str">
        <f aca="false">IF(C3716="","",IF(COUNTIF(Campaigns!$A$7:$A$300,C3716)&gt;0,"✓",IF(N(K3716)=0,"– no spend","⚠ add to Campaigns tab")))</f>
        <v/>
      </c>
      <c r="V3716" s="83" t="str">
        <f aca="false">IF(K3716="","",K3716*IF(Settings!$B$22=Settings!$C$6,1,IF(Settings!$B$22="USD",1/INDEX(Settings!$B$29:$B$40,MONTH(A3716)),INDEX(Settings!$B$29:$B$40,MONTH(A3716)))))</f>
        <v/>
      </c>
    </row>
    <row r="3717" customFormat="false" ht="15" hidden="false" customHeight="false" outlineLevel="0" collapsed="false">
      <c r="U3717" s="0" t="str">
        <f aca="false">IF(C3717="","",IF(COUNTIF(Campaigns!$A$7:$A$300,C3717)&gt;0,"✓",IF(N(K3717)=0,"– no spend","⚠ add to Campaigns tab")))</f>
        <v/>
      </c>
      <c r="V3717" s="83" t="str">
        <f aca="false">IF(K3717="","",K3717*IF(Settings!$B$22=Settings!$C$6,1,IF(Settings!$B$22="USD",1/INDEX(Settings!$B$29:$B$40,MONTH(A3717)),INDEX(Settings!$B$29:$B$40,MONTH(A3717)))))</f>
        <v/>
      </c>
    </row>
    <row r="3718" customFormat="false" ht="15" hidden="false" customHeight="false" outlineLevel="0" collapsed="false">
      <c r="U3718" s="0" t="str">
        <f aca="false">IF(C3718="","",IF(COUNTIF(Campaigns!$A$7:$A$300,C3718)&gt;0,"✓",IF(N(K3718)=0,"– no spend","⚠ add to Campaigns tab")))</f>
        <v/>
      </c>
      <c r="V3718" s="83" t="str">
        <f aca="false">IF(K3718="","",K3718*IF(Settings!$B$22=Settings!$C$6,1,IF(Settings!$B$22="USD",1/INDEX(Settings!$B$29:$B$40,MONTH(A3718)),INDEX(Settings!$B$29:$B$40,MONTH(A3718)))))</f>
        <v/>
      </c>
    </row>
    <row r="3719" customFormat="false" ht="15" hidden="false" customHeight="false" outlineLevel="0" collapsed="false">
      <c r="U3719" s="0" t="str">
        <f aca="false">IF(C3719="","",IF(COUNTIF(Campaigns!$A$7:$A$300,C3719)&gt;0,"✓",IF(N(K3719)=0,"– no spend","⚠ add to Campaigns tab")))</f>
        <v/>
      </c>
      <c r="V3719" s="83" t="str">
        <f aca="false">IF(K3719="","",K3719*IF(Settings!$B$22=Settings!$C$6,1,IF(Settings!$B$22="USD",1/INDEX(Settings!$B$29:$B$40,MONTH(A3719)),INDEX(Settings!$B$29:$B$40,MONTH(A3719)))))</f>
        <v/>
      </c>
    </row>
    <row r="3720" customFormat="false" ht="15" hidden="false" customHeight="false" outlineLevel="0" collapsed="false">
      <c r="U3720" s="0" t="str">
        <f aca="false">IF(C3720="","",IF(COUNTIF(Campaigns!$A$7:$A$300,C3720)&gt;0,"✓",IF(N(K3720)=0,"– no spend","⚠ add to Campaigns tab")))</f>
        <v/>
      </c>
      <c r="V3720" s="83" t="str">
        <f aca="false">IF(K3720="","",K3720*IF(Settings!$B$22=Settings!$C$6,1,IF(Settings!$B$22="USD",1/INDEX(Settings!$B$29:$B$40,MONTH(A3720)),INDEX(Settings!$B$29:$B$40,MONTH(A3720)))))</f>
        <v/>
      </c>
    </row>
    <row r="3721" customFormat="false" ht="15" hidden="false" customHeight="false" outlineLevel="0" collapsed="false">
      <c r="U3721" s="0" t="str">
        <f aca="false">IF(C3721="","",IF(COUNTIF(Campaigns!$A$7:$A$300,C3721)&gt;0,"✓",IF(N(K3721)=0,"– no spend","⚠ add to Campaigns tab")))</f>
        <v/>
      </c>
      <c r="V3721" s="83" t="str">
        <f aca="false">IF(K3721="","",K3721*IF(Settings!$B$22=Settings!$C$6,1,IF(Settings!$B$22="USD",1/INDEX(Settings!$B$29:$B$40,MONTH(A3721)),INDEX(Settings!$B$29:$B$40,MONTH(A3721)))))</f>
        <v/>
      </c>
    </row>
    <row r="3722" customFormat="false" ht="15" hidden="false" customHeight="false" outlineLevel="0" collapsed="false">
      <c r="U3722" s="0" t="str">
        <f aca="false">IF(C3722="","",IF(COUNTIF(Campaigns!$A$7:$A$300,C3722)&gt;0,"✓",IF(N(K3722)=0,"– no spend","⚠ add to Campaigns tab")))</f>
        <v/>
      </c>
      <c r="V3722" s="83" t="str">
        <f aca="false">IF(K3722="","",K3722*IF(Settings!$B$22=Settings!$C$6,1,IF(Settings!$B$22="USD",1/INDEX(Settings!$B$29:$B$40,MONTH(A3722)),INDEX(Settings!$B$29:$B$40,MONTH(A3722)))))</f>
        <v/>
      </c>
    </row>
    <row r="3723" customFormat="false" ht="15" hidden="false" customHeight="false" outlineLevel="0" collapsed="false">
      <c r="U3723" s="0" t="str">
        <f aca="false">IF(C3723="","",IF(COUNTIF(Campaigns!$A$7:$A$300,C3723)&gt;0,"✓",IF(N(K3723)=0,"– no spend","⚠ add to Campaigns tab")))</f>
        <v/>
      </c>
      <c r="V3723" s="83" t="str">
        <f aca="false">IF(K3723="","",K3723*IF(Settings!$B$22=Settings!$C$6,1,IF(Settings!$B$22="USD",1/INDEX(Settings!$B$29:$B$40,MONTH(A3723)),INDEX(Settings!$B$29:$B$40,MONTH(A3723)))))</f>
        <v/>
      </c>
    </row>
    <row r="3724" customFormat="false" ht="15" hidden="false" customHeight="false" outlineLevel="0" collapsed="false">
      <c r="U3724" s="0" t="str">
        <f aca="false">IF(C3724="","",IF(COUNTIF(Campaigns!$A$7:$A$300,C3724)&gt;0,"✓",IF(N(K3724)=0,"– no spend","⚠ add to Campaigns tab")))</f>
        <v/>
      </c>
      <c r="V3724" s="83" t="str">
        <f aca="false">IF(K3724="","",K3724*IF(Settings!$B$22=Settings!$C$6,1,IF(Settings!$B$22="USD",1/INDEX(Settings!$B$29:$B$40,MONTH(A3724)),INDEX(Settings!$B$29:$B$40,MONTH(A3724)))))</f>
        <v/>
      </c>
    </row>
    <row r="3725" customFormat="false" ht="15" hidden="false" customHeight="false" outlineLevel="0" collapsed="false">
      <c r="U3725" s="0" t="str">
        <f aca="false">IF(C3725="","",IF(COUNTIF(Campaigns!$A$7:$A$300,C3725)&gt;0,"✓",IF(N(K3725)=0,"– no spend","⚠ add to Campaigns tab")))</f>
        <v/>
      </c>
      <c r="V3725" s="83" t="str">
        <f aca="false">IF(K3725="","",K3725*IF(Settings!$B$22=Settings!$C$6,1,IF(Settings!$B$22="USD",1/INDEX(Settings!$B$29:$B$40,MONTH(A3725)),INDEX(Settings!$B$29:$B$40,MONTH(A3725)))))</f>
        <v/>
      </c>
    </row>
    <row r="3726" customFormat="false" ht="15" hidden="false" customHeight="false" outlineLevel="0" collapsed="false">
      <c r="U3726" s="0" t="str">
        <f aca="false">IF(C3726="","",IF(COUNTIF(Campaigns!$A$7:$A$300,C3726)&gt;0,"✓",IF(N(K3726)=0,"– no spend","⚠ add to Campaigns tab")))</f>
        <v/>
      </c>
      <c r="V3726" s="83" t="str">
        <f aca="false">IF(K3726="","",K3726*IF(Settings!$B$22=Settings!$C$6,1,IF(Settings!$B$22="USD",1/INDEX(Settings!$B$29:$B$40,MONTH(A3726)),INDEX(Settings!$B$29:$B$40,MONTH(A3726)))))</f>
        <v/>
      </c>
    </row>
    <row r="3727" customFormat="false" ht="15" hidden="false" customHeight="false" outlineLevel="0" collapsed="false">
      <c r="U3727" s="0" t="str">
        <f aca="false">IF(C3727="","",IF(COUNTIF(Campaigns!$A$7:$A$300,C3727)&gt;0,"✓",IF(N(K3727)=0,"– no spend","⚠ add to Campaigns tab")))</f>
        <v/>
      </c>
      <c r="V3727" s="83" t="str">
        <f aca="false">IF(K3727="","",K3727*IF(Settings!$B$22=Settings!$C$6,1,IF(Settings!$B$22="USD",1/INDEX(Settings!$B$29:$B$40,MONTH(A3727)),INDEX(Settings!$B$29:$B$40,MONTH(A3727)))))</f>
        <v/>
      </c>
    </row>
    <row r="3728" customFormat="false" ht="15" hidden="false" customHeight="false" outlineLevel="0" collapsed="false">
      <c r="U3728" s="0" t="str">
        <f aca="false">IF(C3728="","",IF(COUNTIF(Campaigns!$A$7:$A$300,C3728)&gt;0,"✓",IF(N(K3728)=0,"– no spend","⚠ add to Campaigns tab")))</f>
        <v/>
      </c>
      <c r="V3728" s="83" t="str">
        <f aca="false">IF(K3728="","",K3728*IF(Settings!$B$22=Settings!$C$6,1,IF(Settings!$B$22="USD",1/INDEX(Settings!$B$29:$B$40,MONTH(A3728)),INDEX(Settings!$B$29:$B$40,MONTH(A3728)))))</f>
        <v/>
      </c>
    </row>
    <row r="3729" customFormat="false" ht="15" hidden="false" customHeight="false" outlineLevel="0" collapsed="false">
      <c r="U3729" s="0" t="str">
        <f aca="false">IF(C3729="","",IF(COUNTIF(Campaigns!$A$7:$A$300,C3729)&gt;0,"✓",IF(N(K3729)=0,"– no spend","⚠ add to Campaigns tab")))</f>
        <v/>
      </c>
      <c r="V3729" s="83" t="str">
        <f aca="false">IF(K3729="","",K3729*IF(Settings!$B$22=Settings!$C$6,1,IF(Settings!$B$22="USD",1/INDEX(Settings!$B$29:$B$40,MONTH(A3729)),INDEX(Settings!$B$29:$B$40,MONTH(A3729)))))</f>
        <v/>
      </c>
    </row>
    <row r="3730" customFormat="false" ht="15" hidden="false" customHeight="false" outlineLevel="0" collapsed="false">
      <c r="U3730" s="0" t="str">
        <f aca="false">IF(C3730="","",IF(COUNTIF(Campaigns!$A$7:$A$300,C3730)&gt;0,"✓",IF(N(K3730)=0,"– no spend","⚠ add to Campaigns tab")))</f>
        <v/>
      </c>
      <c r="V3730" s="83" t="str">
        <f aca="false">IF(K3730="","",K3730*IF(Settings!$B$22=Settings!$C$6,1,IF(Settings!$B$22="USD",1/INDEX(Settings!$B$29:$B$40,MONTH(A3730)),INDEX(Settings!$B$29:$B$40,MONTH(A3730)))))</f>
        <v/>
      </c>
    </row>
    <row r="3731" customFormat="false" ht="15" hidden="false" customHeight="false" outlineLevel="0" collapsed="false">
      <c r="U3731" s="0" t="str">
        <f aca="false">IF(C3731="","",IF(COUNTIF(Campaigns!$A$7:$A$300,C3731)&gt;0,"✓",IF(N(K3731)=0,"– no spend","⚠ add to Campaigns tab")))</f>
        <v/>
      </c>
      <c r="V3731" s="83" t="str">
        <f aca="false">IF(K3731="","",K3731*IF(Settings!$B$22=Settings!$C$6,1,IF(Settings!$B$22="USD",1/INDEX(Settings!$B$29:$B$40,MONTH(A3731)),INDEX(Settings!$B$29:$B$40,MONTH(A3731)))))</f>
        <v/>
      </c>
    </row>
    <row r="3732" customFormat="false" ht="15" hidden="false" customHeight="false" outlineLevel="0" collapsed="false">
      <c r="U3732" s="0" t="str">
        <f aca="false">IF(C3732="","",IF(COUNTIF(Campaigns!$A$7:$A$300,C3732)&gt;0,"✓",IF(N(K3732)=0,"– no spend","⚠ add to Campaigns tab")))</f>
        <v/>
      </c>
      <c r="V3732" s="83" t="str">
        <f aca="false">IF(K3732="","",K3732*IF(Settings!$B$22=Settings!$C$6,1,IF(Settings!$B$22="USD",1/INDEX(Settings!$B$29:$B$40,MONTH(A3732)),INDEX(Settings!$B$29:$B$40,MONTH(A3732)))))</f>
        <v/>
      </c>
    </row>
    <row r="3733" customFormat="false" ht="15" hidden="false" customHeight="false" outlineLevel="0" collapsed="false">
      <c r="U3733" s="0" t="str">
        <f aca="false">IF(C3733="","",IF(COUNTIF(Campaigns!$A$7:$A$300,C3733)&gt;0,"✓",IF(N(K3733)=0,"– no spend","⚠ add to Campaigns tab")))</f>
        <v/>
      </c>
      <c r="V3733" s="83" t="str">
        <f aca="false">IF(K3733="","",K3733*IF(Settings!$B$22=Settings!$C$6,1,IF(Settings!$B$22="USD",1/INDEX(Settings!$B$29:$B$40,MONTH(A3733)),INDEX(Settings!$B$29:$B$40,MONTH(A3733)))))</f>
        <v/>
      </c>
    </row>
    <row r="3734" customFormat="false" ht="15" hidden="false" customHeight="false" outlineLevel="0" collapsed="false">
      <c r="U3734" s="0" t="str">
        <f aca="false">IF(C3734="","",IF(COUNTIF(Campaigns!$A$7:$A$300,C3734)&gt;0,"✓",IF(N(K3734)=0,"– no spend","⚠ add to Campaigns tab")))</f>
        <v/>
      </c>
      <c r="V3734" s="83" t="str">
        <f aca="false">IF(K3734="","",K3734*IF(Settings!$B$22=Settings!$C$6,1,IF(Settings!$B$22="USD",1/INDEX(Settings!$B$29:$B$40,MONTH(A3734)),INDEX(Settings!$B$29:$B$40,MONTH(A3734)))))</f>
        <v/>
      </c>
    </row>
    <row r="3735" customFormat="false" ht="15" hidden="false" customHeight="false" outlineLevel="0" collapsed="false">
      <c r="U3735" s="0" t="str">
        <f aca="false">IF(C3735="","",IF(COUNTIF(Campaigns!$A$7:$A$300,C3735)&gt;0,"✓",IF(N(K3735)=0,"– no spend","⚠ add to Campaigns tab")))</f>
        <v/>
      </c>
      <c r="V3735" s="83" t="str">
        <f aca="false">IF(K3735="","",K3735*IF(Settings!$B$22=Settings!$C$6,1,IF(Settings!$B$22="USD",1/INDEX(Settings!$B$29:$B$40,MONTH(A3735)),INDEX(Settings!$B$29:$B$40,MONTH(A3735)))))</f>
        <v/>
      </c>
    </row>
    <row r="3736" customFormat="false" ht="15" hidden="false" customHeight="false" outlineLevel="0" collapsed="false">
      <c r="U3736" s="0" t="str">
        <f aca="false">IF(C3736="","",IF(COUNTIF(Campaigns!$A$7:$A$300,C3736)&gt;0,"✓",IF(N(K3736)=0,"– no spend","⚠ add to Campaigns tab")))</f>
        <v/>
      </c>
      <c r="V3736" s="83" t="str">
        <f aca="false">IF(K3736="","",K3736*IF(Settings!$B$22=Settings!$C$6,1,IF(Settings!$B$22="USD",1/INDEX(Settings!$B$29:$B$40,MONTH(A3736)),INDEX(Settings!$B$29:$B$40,MONTH(A3736)))))</f>
        <v/>
      </c>
    </row>
    <row r="3737" customFormat="false" ht="15" hidden="false" customHeight="false" outlineLevel="0" collapsed="false">
      <c r="U3737" s="0" t="str">
        <f aca="false">IF(C3737="","",IF(COUNTIF(Campaigns!$A$7:$A$300,C3737)&gt;0,"✓",IF(N(K3737)=0,"– no spend","⚠ add to Campaigns tab")))</f>
        <v/>
      </c>
      <c r="V3737" s="83" t="str">
        <f aca="false">IF(K3737="","",K3737*IF(Settings!$B$22=Settings!$C$6,1,IF(Settings!$B$22="USD",1/INDEX(Settings!$B$29:$B$40,MONTH(A3737)),INDEX(Settings!$B$29:$B$40,MONTH(A3737)))))</f>
        <v/>
      </c>
    </row>
    <row r="3738" customFormat="false" ht="15" hidden="false" customHeight="false" outlineLevel="0" collapsed="false">
      <c r="U3738" s="0" t="str">
        <f aca="false">IF(C3738="","",IF(COUNTIF(Campaigns!$A$7:$A$300,C3738)&gt;0,"✓",IF(N(K3738)=0,"– no spend","⚠ add to Campaigns tab")))</f>
        <v/>
      </c>
      <c r="V3738" s="83" t="str">
        <f aca="false">IF(K3738="","",K3738*IF(Settings!$B$22=Settings!$C$6,1,IF(Settings!$B$22="USD",1/INDEX(Settings!$B$29:$B$40,MONTH(A3738)),INDEX(Settings!$B$29:$B$40,MONTH(A3738)))))</f>
        <v/>
      </c>
    </row>
    <row r="3739" customFormat="false" ht="15" hidden="false" customHeight="false" outlineLevel="0" collapsed="false">
      <c r="U3739" s="0" t="str">
        <f aca="false">IF(C3739="","",IF(COUNTIF(Campaigns!$A$7:$A$300,C3739)&gt;0,"✓",IF(N(K3739)=0,"– no spend","⚠ add to Campaigns tab")))</f>
        <v/>
      </c>
      <c r="V3739" s="83" t="str">
        <f aca="false">IF(K3739="","",K3739*IF(Settings!$B$22=Settings!$C$6,1,IF(Settings!$B$22="USD",1/INDEX(Settings!$B$29:$B$40,MONTH(A3739)),INDEX(Settings!$B$29:$B$40,MONTH(A3739)))))</f>
        <v/>
      </c>
    </row>
    <row r="3740" customFormat="false" ht="15" hidden="false" customHeight="false" outlineLevel="0" collapsed="false">
      <c r="U3740" s="0" t="str">
        <f aca="false">IF(C3740="","",IF(COUNTIF(Campaigns!$A$7:$A$300,C3740)&gt;0,"✓",IF(N(K3740)=0,"– no spend","⚠ add to Campaigns tab")))</f>
        <v/>
      </c>
      <c r="V3740" s="83" t="str">
        <f aca="false">IF(K3740="","",K3740*IF(Settings!$B$22=Settings!$C$6,1,IF(Settings!$B$22="USD",1/INDEX(Settings!$B$29:$B$40,MONTH(A3740)),INDEX(Settings!$B$29:$B$40,MONTH(A3740)))))</f>
        <v/>
      </c>
    </row>
    <row r="3741" customFormat="false" ht="15" hidden="false" customHeight="false" outlineLevel="0" collapsed="false">
      <c r="U3741" s="0" t="str">
        <f aca="false">IF(C3741="","",IF(COUNTIF(Campaigns!$A$7:$A$300,C3741)&gt;0,"✓",IF(N(K3741)=0,"– no spend","⚠ add to Campaigns tab")))</f>
        <v/>
      </c>
      <c r="V3741" s="83" t="str">
        <f aca="false">IF(K3741="","",K3741*IF(Settings!$B$22=Settings!$C$6,1,IF(Settings!$B$22="USD",1/INDEX(Settings!$B$29:$B$40,MONTH(A3741)),INDEX(Settings!$B$29:$B$40,MONTH(A3741)))))</f>
        <v/>
      </c>
    </row>
    <row r="3742" customFormat="false" ht="15" hidden="false" customHeight="false" outlineLevel="0" collapsed="false">
      <c r="U3742" s="0" t="str">
        <f aca="false">IF(C3742="","",IF(COUNTIF(Campaigns!$A$7:$A$300,C3742)&gt;0,"✓",IF(N(K3742)=0,"– no spend","⚠ add to Campaigns tab")))</f>
        <v/>
      </c>
      <c r="V3742" s="83" t="str">
        <f aca="false">IF(K3742="","",K3742*IF(Settings!$B$22=Settings!$C$6,1,IF(Settings!$B$22="USD",1/INDEX(Settings!$B$29:$B$40,MONTH(A3742)),INDEX(Settings!$B$29:$B$40,MONTH(A3742)))))</f>
        <v/>
      </c>
    </row>
    <row r="3743" customFormat="false" ht="15" hidden="false" customHeight="false" outlineLevel="0" collapsed="false">
      <c r="U3743" s="0" t="str">
        <f aca="false">IF(C3743="","",IF(COUNTIF(Campaigns!$A$7:$A$300,C3743)&gt;0,"✓",IF(N(K3743)=0,"– no spend","⚠ add to Campaigns tab")))</f>
        <v/>
      </c>
      <c r="V3743" s="83" t="str">
        <f aca="false">IF(K3743="","",K3743*IF(Settings!$B$22=Settings!$C$6,1,IF(Settings!$B$22="USD",1/INDEX(Settings!$B$29:$B$40,MONTH(A3743)),INDEX(Settings!$B$29:$B$40,MONTH(A3743)))))</f>
        <v/>
      </c>
    </row>
    <row r="3744" customFormat="false" ht="15" hidden="false" customHeight="false" outlineLevel="0" collapsed="false">
      <c r="U3744" s="0" t="str">
        <f aca="false">IF(C3744="","",IF(COUNTIF(Campaigns!$A$7:$A$300,C3744)&gt;0,"✓",IF(N(K3744)=0,"– no spend","⚠ add to Campaigns tab")))</f>
        <v/>
      </c>
      <c r="V3744" s="83" t="str">
        <f aca="false">IF(K3744="","",K3744*IF(Settings!$B$22=Settings!$C$6,1,IF(Settings!$B$22="USD",1/INDEX(Settings!$B$29:$B$40,MONTH(A3744)),INDEX(Settings!$B$29:$B$40,MONTH(A3744)))))</f>
        <v/>
      </c>
    </row>
    <row r="3745" customFormat="false" ht="15" hidden="false" customHeight="false" outlineLevel="0" collapsed="false">
      <c r="U3745" s="0" t="str">
        <f aca="false">IF(C3745="","",IF(COUNTIF(Campaigns!$A$7:$A$300,C3745)&gt;0,"✓",IF(N(K3745)=0,"– no spend","⚠ add to Campaigns tab")))</f>
        <v/>
      </c>
      <c r="V3745" s="83" t="str">
        <f aca="false">IF(K3745="","",K3745*IF(Settings!$B$22=Settings!$C$6,1,IF(Settings!$B$22="USD",1/INDEX(Settings!$B$29:$B$40,MONTH(A3745)),INDEX(Settings!$B$29:$B$40,MONTH(A3745)))))</f>
        <v/>
      </c>
    </row>
    <row r="3746" customFormat="false" ht="15" hidden="false" customHeight="false" outlineLevel="0" collapsed="false">
      <c r="U3746" s="0" t="str">
        <f aca="false">IF(C3746="","",IF(COUNTIF(Campaigns!$A$7:$A$300,C3746)&gt;0,"✓",IF(N(K3746)=0,"– no spend","⚠ add to Campaigns tab")))</f>
        <v/>
      </c>
      <c r="V3746" s="83" t="str">
        <f aca="false">IF(K3746="","",K3746*IF(Settings!$B$22=Settings!$C$6,1,IF(Settings!$B$22="USD",1/INDEX(Settings!$B$29:$B$40,MONTH(A3746)),INDEX(Settings!$B$29:$B$40,MONTH(A3746)))))</f>
        <v/>
      </c>
    </row>
    <row r="3747" customFormat="false" ht="15" hidden="false" customHeight="false" outlineLevel="0" collapsed="false">
      <c r="U3747" s="0" t="str">
        <f aca="false">IF(C3747="","",IF(COUNTIF(Campaigns!$A$7:$A$300,C3747)&gt;0,"✓",IF(N(K3747)=0,"– no spend","⚠ add to Campaigns tab")))</f>
        <v/>
      </c>
      <c r="V3747" s="83" t="str">
        <f aca="false">IF(K3747="","",K3747*IF(Settings!$B$22=Settings!$C$6,1,IF(Settings!$B$22="USD",1/INDEX(Settings!$B$29:$B$40,MONTH(A3747)),INDEX(Settings!$B$29:$B$40,MONTH(A3747)))))</f>
        <v/>
      </c>
    </row>
    <row r="3748" customFormat="false" ht="15" hidden="false" customHeight="false" outlineLevel="0" collapsed="false">
      <c r="U3748" s="0" t="str">
        <f aca="false">IF(C3748="","",IF(COUNTIF(Campaigns!$A$7:$A$300,C3748)&gt;0,"✓",IF(N(K3748)=0,"– no spend","⚠ add to Campaigns tab")))</f>
        <v/>
      </c>
      <c r="V3748" s="83" t="str">
        <f aca="false">IF(K3748="","",K3748*IF(Settings!$B$22=Settings!$C$6,1,IF(Settings!$B$22="USD",1/INDEX(Settings!$B$29:$B$40,MONTH(A3748)),INDEX(Settings!$B$29:$B$40,MONTH(A3748)))))</f>
        <v/>
      </c>
    </row>
    <row r="3749" customFormat="false" ht="15" hidden="false" customHeight="false" outlineLevel="0" collapsed="false">
      <c r="U3749" s="0" t="str">
        <f aca="false">IF(C3749="","",IF(COUNTIF(Campaigns!$A$7:$A$300,C3749)&gt;0,"✓",IF(N(K3749)=0,"– no spend","⚠ add to Campaigns tab")))</f>
        <v/>
      </c>
      <c r="V3749" s="83" t="str">
        <f aca="false">IF(K3749="","",K3749*IF(Settings!$B$22=Settings!$C$6,1,IF(Settings!$B$22="USD",1/INDEX(Settings!$B$29:$B$40,MONTH(A3749)),INDEX(Settings!$B$29:$B$40,MONTH(A3749)))))</f>
        <v/>
      </c>
    </row>
    <row r="3750" customFormat="false" ht="15" hidden="false" customHeight="false" outlineLevel="0" collapsed="false">
      <c r="U3750" s="0" t="str">
        <f aca="false">IF(C3750="","",IF(COUNTIF(Campaigns!$A$7:$A$300,C3750)&gt;0,"✓",IF(N(K3750)=0,"– no spend","⚠ add to Campaigns tab")))</f>
        <v/>
      </c>
      <c r="V3750" s="83" t="str">
        <f aca="false">IF(K3750="","",K3750*IF(Settings!$B$22=Settings!$C$6,1,IF(Settings!$B$22="USD",1/INDEX(Settings!$B$29:$B$40,MONTH(A3750)),INDEX(Settings!$B$29:$B$40,MONTH(A3750)))))</f>
        <v/>
      </c>
    </row>
    <row r="3751" customFormat="false" ht="15" hidden="false" customHeight="false" outlineLevel="0" collapsed="false">
      <c r="U3751" s="0" t="str">
        <f aca="false">IF(C3751="","",IF(COUNTIF(Campaigns!$A$7:$A$300,C3751)&gt;0,"✓",IF(N(K3751)=0,"– no spend","⚠ add to Campaigns tab")))</f>
        <v/>
      </c>
      <c r="V3751" s="83" t="str">
        <f aca="false">IF(K3751="","",K3751*IF(Settings!$B$22=Settings!$C$6,1,IF(Settings!$B$22="USD",1/INDEX(Settings!$B$29:$B$40,MONTH(A3751)),INDEX(Settings!$B$29:$B$40,MONTH(A3751)))))</f>
        <v/>
      </c>
    </row>
    <row r="3752" customFormat="false" ht="15" hidden="false" customHeight="false" outlineLevel="0" collapsed="false">
      <c r="U3752" s="0" t="str">
        <f aca="false">IF(C3752="","",IF(COUNTIF(Campaigns!$A$7:$A$300,C3752)&gt;0,"✓",IF(N(K3752)=0,"– no spend","⚠ add to Campaigns tab")))</f>
        <v/>
      </c>
      <c r="V3752" s="83" t="str">
        <f aca="false">IF(K3752="","",K3752*IF(Settings!$B$22=Settings!$C$6,1,IF(Settings!$B$22="USD",1/INDEX(Settings!$B$29:$B$40,MONTH(A3752)),INDEX(Settings!$B$29:$B$40,MONTH(A3752)))))</f>
        <v/>
      </c>
    </row>
    <row r="3753" customFormat="false" ht="15" hidden="false" customHeight="false" outlineLevel="0" collapsed="false">
      <c r="U3753" s="0" t="str">
        <f aca="false">IF(C3753="","",IF(COUNTIF(Campaigns!$A$7:$A$300,C3753)&gt;0,"✓",IF(N(K3753)=0,"– no spend","⚠ add to Campaigns tab")))</f>
        <v/>
      </c>
      <c r="V3753" s="83" t="str">
        <f aca="false">IF(K3753="","",K3753*IF(Settings!$B$22=Settings!$C$6,1,IF(Settings!$B$22="USD",1/INDEX(Settings!$B$29:$B$40,MONTH(A3753)),INDEX(Settings!$B$29:$B$40,MONTH(A3753)))))</f>
        <v/>
      </c>
    </row>
    <row r="3754" customFormat="false" ht="15" hidden="false" customHeight="false" outlineLevel="0" collapsed="false">
      <c r="U3754" s="0" t="str">
        <f aca="false">IF(C3754="","",IF(COUNTIF(Campaigns!$A$7:$A$300,C3754)&gt;0,"✓",IF(N(K3754)=0,"– no spend","⚠ add to Campaigns tab")))</f>
        <v/>
      </c>
      <c r="V3754" s="83" t="str">
        <f aca="false">IF(K3754="","",K3754*IF(Settings!$B$22=Settings!$C$6,1,IF(Settings!$B$22="USD",1/INDEX(Settings!$B$29:$B$40,MONTH(A3754)),INDEX(Settings!$B$29:$B$40,MONTH(A3754)))))</f>
        <v/>
      </c>
    </row>
    <row r="3755" customFormat="false" ht="15" hidden="false" customHeight="false" outlineLevel="0" collapsed="false">
      <c r="U3755" s="0" t="str">
        <f aca="false">IF(C3755="","",IF(COUNTIF(Campaigns!$A$7:$A$300,C3755)&gt;0,"✓",IF(N(K3755)=0,"– no spend","⚠ add to Campaigns tab")))</f>
        <v/>
      </c>
      <c r="V3755" s="83" t="str">
        <f aca="false">IF(K3755="","",K3755*IF(Settings!$B$22=Settings!$C$6,1,IF(Settings!$B$22="USD",1/INDEX(Settings!$B$29:$B$40,MONTH(A3755)),INDEX(Settings!$B$29:$B$40,MONTH(A3755)))))</f>
        <v/>
      </c>
    </row>
    <row r="3756" customFormat="false" ht="15" hidden="false" customHeight="false" outlineLevel="0" collapsed="false">
      <c r="U3756" s="0" t="str">
        <f aca="false">IF(C3756="","",IF(COUNTIF(Campaigns!$A$7:$A$300,C3756)&gt;0,"✓",IF(N(K3756)=0,"– no spend","⚠ add to Campaigns tab")))</f>
        <v/>
      </c>
      <c r="V3756" s="83" t="str">
        <f aca="false">IF(K3756="","",K3756*IF(Settings!$B$22=Settings!$C$6,1,IF(Settings!$B$22="USD",1/INDEX(Settings!$B$29:$B$40,MONTH(A3756)),INDEX(Settings!$B$29:$B$40,MONTH(A3756)))))</f>
        <v/>
      </c>
    </row>
    <row r="3757" customFormat="false" ht="15" hidden="false" customHeight="false" outlineLevel="0" collapsed="false">
      <c r="U3757" s="0" t="str">
        <f aca="false">IF(C3757="","",IF(COUNTIF(Campaigns!$A$7:$A$300,C3757)&gt;0,"✓",IF(N(K3757)=0,"– no spend","⚠ add to Campaigns tab")))</f>
        <v/>
      </c>
      <c r="V3757" s="83" t="str">
        <f aca="false">IF(K3757="","",K3757*IF(Settings!$B$22=Settings!$C$6,1,IF(Settings!$B$22="USD",1/INDEX(Settings!$B$29:$B$40,MONTH(A3757)),INDEX(Settings!$B$29:$B$40,MONTH(A3757)))))</f>
        <v/>
      </c>
    </row>
    <row r="3758" customFormat="false" ht="15" hidden="false" customHeight="false" outlineLevel="0" collapsed="false">
      <c r="U3758" s="0" t="str">
        <f aca="false">IF(C3758="","",IF(COUNTIF(Campaigns!$A$7:$A$300,C3758)&gt;0,"✓",IF(N(K3758)=0,"– no spend","⚠ add to Campaigns tab")))</f>
        <v/>
      </c>
      <c r="V3758" s="83" t="str">
        <f aca="false">IF(K3758="","",K3758*IF(Settings!$B$22=Settings!$C$6,1,IF(Settings!$B$22="USD",1/INDEX(Settings!$B$29:$B$40,MONTH(A3758)),INDEX(Settings!$B$29:$B$40,MONTH(A3758)))))</f>
        <v/>
      </c>
    </row>
    <row r="3759" customFormat="false" ht="15" hidden="false" customHeight="false" outlineLevel="0" collapsed="false">
      <c r="U3759" s="0" t="str">
        <f aca="false">IF(C3759="","",IF(COUNTIF(Campaigns!$A$7:$A$300,C3759)&gt;0,"✓",IF(N(K3759)=0,"– no spend","⚠ add to Campaigns tab")))</f>
        <v/>
      </c>
      <c r="V3759" s="83" t="str">
        <f aca="false">IF(K3759="","",K3759*IF(Settings!$B$22=Settings!$C$6,1,IF(Settings!$B$22="USD",1/INDEX(Settings!$B$29:$B$40,MONTH(A3759)),INDEX(Settings!$B$29:$B$40,MONTH(A3759)))))</f>
        <v/>
      </c>
    </row>
    <row r="3760" customFormat="false" ht="15" hidden="false" customHeight="false" outlineLevel="0" collapsed="false">
      <c r="U3760" s="0" t="str">
        <f aca="false">IF(C3760="","",IF(COUNTIF(Campaigns!$A$7:$A$300,C3760)&gt;0,"✓",IF(N(K3760)=0,"– no spend","⚠ add to Campaigns tab")))</f>
        <v/>
      </c>
      <c r="V3760" s="83" t="str">
        <f aca="false">IF(K3760="","",K3760*IF(Settings!$B$22=Settings!$C$6,1,IF(Settings!$B$22="USD",1/INDEX(Settings!$B$29:$B$40,MONTH(A3760)),INDEX(Settings!$B$29:$B$40,MONTH(A3760)))))</f>
        <v/>
      </c>
    </row>
    <row r="3761" customFormat="false" ht="15" hidden="false" customHeight="false" outlineLevel="0" collapsed="false">
      <c r="U3761" s="0" t="str">
        <f aca="false">IF(C3761="","",IF(COUNTIF(Campaigns!$A$7:$A$300,C3761)&gt;0,"✓",IF(N(K3761)=0,"– no spend","⚠ add to Campaigns tab")))</f>
        <v/>
      </c>
      <c r="V3761" s="83" t="str">
        <f aca="false">IF(K3761="","",K3761*IF(Settings!$B$22=Settings!$C$6,1,IF(Settings!$B$22="USD",1/INDEX(Settings!$B$29:$B$40,MONTH(A3761)),INDEX(Settings!$B$29:$B$40,MONTH(A3761)))))</f>
        <v/>
      </c>
    </row>
    <row r="3762" customFormat="false" ht="15" hidden="false" customHeight="false" outlineLevel="0" collapsed="false">
      <c r="U3762" s="0" t="str">
        <f aca="false">IF(C3762="","",IF(COUNTIF(Campaigns!$A$7:$A$300,C3762)&gt;0,"✓",IF(N(K3762)=0,"– no spend","⚠ add to Campaigns tab")))</f>
        <v/>
      </c>
      <c r="V3762" s="83" t="str">
        <f aca="false">IF(K3762="","",K3762*IF(Settings!$B$22=Settings!$C$6,1,IF(Settings!$B$22="USD",1/INDEX(Settings!$B$29:$B$40,MONTH(A3762)),INDEX(Settings!$B$29:$B$40,MONTH(A3762)))))</f>
        <v/>
      </c>
    </row>
    <row r="3763" customFormat="false" ht="15" hidden="false" customHeight="false" outlineLevel="0" collapsed="false">
      <c r="U3763" s="0" t="str">
        <f aca="false">IF(C3763="","",IF(COUNTIF(Campaigns!$A$7:$A$300,C3763)&gt;0,"✓",IF(N(K3763)=0,"– no spend","⚠ add to Campaigns tab")))</f>
        <v/>
      </c>
      <c r="V3763" s="83" t="str">
        <f aca="false">IF(K3763="","",K3763*IF(Settings!$B$22=Settings!$C$6,1,IF(Settings!$B$22="USD",1/INDEX(Settings!$B$29:$B$40,MONTH(A3763)),INDEX(Settings!$B$29:$B$40,MONTH(A3763)))))</f>
        <v/>
      </c>
    </row>
    <row r="3764" customFormat="false" ht="15" hidden="false" customHeight="false" outlineLevel="0" collapsed="false">
      <c r="U3764" s="0" t="str">
        <f aca="false">IF(C3764="","",IF(COUNTIF(Campaigns!$A$7:$A$300,C3764)&gt;0,"✓",IF(N(K3764)=0,"– no spend","⚠ add to Campaigns tab")))</f>
        <v/>
      </c>
      <c r="V3764" s="83" t="str">
        <f aca="false">IF(K3764="","",K3764*IF(Settings!$B$22=Settings!$C$6,1,IF(Settings!$B$22="USD",1/INDEX(Settings!$B$29:$B$40,MONTH(A3764)),INDEX(Settings!$B$29:$B$40,MONTH(A3764)))))</f>
        <v/>
      </c>
    </row>
    <row r="3765" customFormat="false" ht="15" hidden="false" customHeight="false" outlineLevel="0" collapsed="false">
      <c r="U3765" s="0" t="str">
        <f aca="false">IF(C3765="","",IF(COUNTIF(Campaigns!$A$7:$A$300,C3765)&gt;0,"✓",IF(N(K3765)=0,"– no spend","⚠ add to Campaigns tab")))</f>
        <v/>
      </c>
      <c r="V3765" s="83" t="str">
        <f aca="false">IF(K3765="","",K3765*IF(Settings!$B$22=Settings!$C$6,1,IF(Settings!$B$22="USD",1/INDEX(Settings!$B$29:$B$40,MONTH(A3765)),INDEX(Settings!$B$29:$B$40,MONTH(A3765)))))</f>
        <v/>
      </c>
    </row>
    <row r="3766" customFormat="false" ht="15" hidden="false" customHeight="false" outlineLevel="0" collapsed="false">
      <c r="U3766" s="0" t="str">
        <f aca="false">IF(C3766="","",IF(COUNTIF(Campaigns!$A$7:$A$300,C3766)&gt;0,"✓",IF(N(K3766)=0,"– no spend","⚠ add to Campaigns tab")))</f>
        <v/>
      </c>
      <c r="V3766" s="83" t="str">
        <f aca="false">IF(K3766="","",K3766*IF(Settings!$B$22=Settings!$C$6,1,IF(Settings!$B$22="USD",1/INDEX(Settings!$B$29:$B$40,MONTH(A3766)),INDEX(Settings!$B$29:$B$40,MONTH(A3766)))))</f>
        <v/>
      </c>
    </row>
    <row r="3767" customFormat="false" ht="15" hidden="false" customHeight="false" outlineLevel="0" collapsed="false">
      <c r="U3767" s="0" t="str">
        <f aca="false">IF(C3767="","",IF(COUNTIF(Campaigns!$A$7:$A$300,C3767)&gt;0,"✓",IF(N(K3767)=0,"– no spend","⚠ add to Campaigns tab")))</f>
        <v/>
      </c>
      <c r="V3767" s="83" t="str">
        <f aca="false">IF(K3767="","",K3767*IF(Settings!$B$22=Settings!$C$6,1,IF(Settings!$B$22="USD",1/INDEX(Settings!$B$29:$B$40,MONTH(A3767)),INDEX(Settings!$B$29:$B$40,MONTH(A3767)))))</f>
        <v/>
      </c>
    </row>
    <row r="3768" customFormat="false" ht="15" hidden="false" customHeight="false" outlineLevel="0" collapsed="false">
      <c r="U3768" s="0" t="str">
        <f aca="false">IF(C3768="","",IF(COUNTIF(Campaigns!$A$7:$A$300,C3768)&gt;0,"✓",IF(N(K3768)=0,"– no spend","⚠ add to Campaigns tab")))</f>
        <v/>
      </c>
      <c r="V3768" s="83" t="str">
        <f aca="false">IF(K3768="","",K3768*IF(Settings!$B$22=Settings!$C$6,1,IF(Settings!$B$22="USD",1/INDEX(Settings!$B$29:$B$40,MONTH(A3768)),INDEX(Settings!$B$29:$B$40,MONTH(A3768)))))</f>
        <v/>
      </c>
    </row>
    <row r="3769" customFormat="false" ht="15" hidden="false" customHeight="false" outlineLevel="0" collapsed="false">
      <c r="U3769" s="0" t="str">
        <f aca="false">IF(C3769="","",IF(COUNTIF(Campaigns!$A$7:$A$300,C3769)&gt;0,"✓",IF(N(K3769)=0,"– no spend","⚠ add to Campaigns tab")))</f>
        <v/>
      </c>
      <c r="V3769" s="83" t="str">
        <f aca="false">IF(K3769="","",K3769*IF(Settings!$B$22=Settings!$C$6,1,IF(Settings!$B$22="USD",1/INDEX(Settings!$B$29:$B$40,MONTH(A3769)),INDEX(Settings!$B$29:$B$40,MONTH(A3769)))))</f>
        <v/>
      </c>
    </row>
    <row r="3770" customFormat="false" ht="15" hidden="false" customHeight="false" outlineLevel="0" collapsed="false">
      <c r="U3770" s="0" t="str">
        <f aca="false">IF(C3770="","",IF(COUNTIF(Campaigns!$A$7:$A$300,C3770)&gt;0,"✓",IF(N(K3770)=0,"– no spend","⚠ add to Campaigns tab")))</f>
        <v/>
      </c>
      <c r="V3770" s="83" t="str">
        <f aca="false">IF(K3770="","",K3770*IF(Settings!$B$22=Settings!$C$6,1,IF(Settings!$B$22="USD",1/INDEX(Settings!$B$29:$B$40,MONTH(A3770)),INDEX(Settings!$B$29:$B$40,MONTH(A3770)))))</f>
        <v/>
      </c>
    </row>
    <row r="3771" customFormat="false" ht="15" hidden="false" customHeight="false" outlineLevel="0" collapsed="false">
      <c r="U3771" s="0" t="str">
        <f aca="false">IF(C3771="","",IF(COUNTIF(Campaigns!$A$7:$A$300,C3771)&gt;0,"✓",IF(N(K3771)=0,"– no spend","⚠ add to Campaigns tab")))</f>
        <v/>
      </c>
      <c r="V3771" s="83" t="str">
        <f aca="false">IF(K3771="","",K3771*IF(Settings!$B$22=Settings!$C$6,1,IF(Settings!$B$22="USD",1/INDEX(Settings!$B$29:$B$40,MONTH(A3771)),INDEX(Settings!$B$29:$B$40,MONTH(A3771)))))</f>
        <v/>
      </c>
    </row>
    <row r="3772" customFormat="false" ht="15" hidden="false" customHeight="false" outlineLevel="0" collapsed="false">
      <c r="U3772" s="0" t="str">
        <f aca="false">IF(C3772="","",IF(COUNTIF(Campaigns!$A$7:$A$300,C3772)&gt;0,"✓",IF(N(K3772)=0,"– no spend","⚠ add to Campaigns tab")))</f>
        <v/>
      </c>
      <c r="V3772" s="83" t="str">
        <f aca="false">IF(K3772="","",K3772*IF(Settings!$B$22=Settings!$C$6,1,IF(Settings!$B$22="USD",1/INDEX(Settings!$B$29:$B$40,MONTH(A3772)),INDEX(Settings!$B$29:$B$40,MONTH(A3772)))))</f>
        <v/>
      </c>
    </row>
    <row r="3773" customFormat="false" ht="15" hidden="false" customHeight="false" outlineLevel="0" collapsed="false">
      <c r="U3773" s="0" t="str">
        <f aca="false">IF(C3773="","",IF(COUNTIF(Campaigns!$A$7:$A$300,C3773)&gt;0,"✓",IF(N(K3773)=0,"– no spend","⚠ add to Campaigns tab")))</f>
        <v/>
      </c>
      <c r="V3773" s="83" t="str">
        <f aca="false">IF(K3773="","",K3773*IF(Settings!$B$22=Settings!$C$6,1,IF(Settings!$B$22="USD",1/INDEX(Settings!$B$29:$B$40,MONTH(A3773)),INDEX(Settings!$B$29:$B$40,MONTH(A3773)))))</f>
        <v/>
      </c>
    </row>
    <row r="3774" customFormat="false" ht="15" hidden="false" customHeight="false" outlineLevel="0" collapsed="false">
      <c r="U3774" s="0" t="str">
        <f aca="false">IF(C3774="","",IF(COUNTIF(Campaigns!$A$7:$A$300,C3774)&gt;0,"✓",IF(N(K3774)=0,"– no spend","⚠ add to Campaigns tab")))</f>
        <v/>
      </c>
      <c r="V3774" s="83" t="str">
        <f aca="false">IF(K3774="","",K3774*IF(Settings!$B$22=Settings!$C$6,1,IF(Settings!$B$22="USD",1/INDEX(Settings!$B$29:$B$40,MONTH(A3774)),INDEX(Settings!$B$29:$B$40,MONTH(A3774)))))</f>
        <v/>
      </c>
    </row>
    <row r="3775" customFormat="false" ht="15" hidden="false" customHeight="false" outlineLevel="0" collapsed="false">
      <c r="U3775" s="0" t="str">
        <f aca="false">IF(C3775="","",IF(COUNTIF(Campaigns!$A$7:$A$300,C3775)&gt;0,"✓",IF(N(K3775)=0,"– no spend","⚠ add to Campaigns tab")))</f>
        <v/>
      </c>
      <c r="V3775" s="83" t="str">
        <f aca="false">IF(K3775="","",K3775*IF(Settings!$B$22=Settings!$C$6,1,IF(Settings!$B$22="USD",1/INDEX(Settings!$B$29:$B$40,MONTH(A3775)),INDEX(Settings!$B$29:$B$40,MONTH(A3775)))))</f>
        <v/>
      </c>
    </row>
    <row r="3776" customFormat="false" ht="15" hidden="false" customHeight="false" outlineLevel="0" collapsed="false">
      <c r="U3776" s="0" t="str">
        <f aca="false">IF(C3776="","",IF(COUNTIF(Campaigns!$A$7:$A$300,C3776)&gt;0,"✓",IF(N(K3776)=0,"– no spend","⚠ add to Campaigns tab")))</f>
        <v/>
      </c>
      <c r="V3776" s="83" t="str">
        <f aca="false">IF(K3776="","",K3776*IF(Settings!$B$22=Settings!$C$6,1,IF(Settings!$B$22="USD",1/INDEX(Settings!$B$29:$B$40,MONTH(A3776)),INDEX(Settings!$B$29:$B$40,MONTH(A3776)))))</f>
        <v/>
      </c>
    </row>
    <row r="3777" customFormat="false" ht="15" hidden="false" customHeight="false" outlineLevel="0" collapsed="false">
      <c r="U3777" s="0" t="str">
        <f aca="false">IF(C3777="","",IF(COUNTIF(Campaigns!$A$7:$A$300,C3777)&gt;0,"✓",IF(N(K3777)=0,"– no spend","⚠ add to Campaigns tab")))</f>
        <v/>
      </c>
      <c r="V3777" s="83" t="str">
        <f aca="false">IF(K3777="","",K3777*IF(Settings!$B$22=Settings!$C$6,1,IF(Settings!$B$22="USD",1/INDEX(Settings!$B$29:$B$40,MONTH(A3777)),INDEX(Settings!$B$29:$B$40,MONTH(A3777)))))</f>
        <v/>
      </c>
    </row>
    <row r="3778" customFormat="false" ht="15" hidden="false" customHeight="false" outlineLevel="0" collapsed="false">
      <c r="U3778" s="0" t="str">
        <f aca="false">IF(C3778="","",IF(COUNTIF(Campaigns!$A$7:$A$300,C3778)&gt;0,"✓",IF(N(K3778)=0,"– no spend","⚠ add to Campaigns tab")))</f>
        <v/>
      </c>
      <c r="V3778" s="83" t="str">
        <f aca="false">IF(K3778="","",K3778*IF(Settings!$B$22=Settings!$C$6,1,IF(Settings!$B$22="USD",1/INDEX(Settings!$B$29:$B$40,MONTH(A3778)),INDEX(Settings!$B$29:$B$40,MONTH(A3778)))))</f>
        <v/>
      </c>
    </row>
    <row r="3779" customFormat="false" ht="15" hidden="false" customHeight="false" outlineLevel="0" collapsed="false">
      <c r="U3779" s="0" t="str">
        <f aca="false">IF(C3779="","",IF(COUNTIF(Campaigns!$A$7:$A$300,C3779)&gt;0,"✓",IF(N(K3779)=0,"– no spend","⚠ add to Campaigns tab")))</f>
        <v/>
      </c>
      <c r="V3779" s="83" t="str">
        <f aca="false">IF(K3779="","",K3779*IF(Settings!$B$22=Settings!$C$6,1,IF(Settings!$B$22="USD",1/INDEX(Settings!$B$29:$B$40,MONTH(A3779)),INDEX(Settings!$B$29:$B$40,MONTH(A3779)))))</f>
        <v/>
      </c>
    </row>
    <row r="3780" customFormat="false" ht="15" hidden="false" customHeight="false" outlineLevel="0" collapsed="false">
      <c r="U3780" s="0" t="str">
        <f aca="false">IF(C3780="","",IF(COUNTIF(Campaigns!$A$7:$A$300,C3780)&gt;0,"✓",IF(N(K3780)=0,"– no spend","⚠ add to Campaigns tab")))</f>
        <v/>
      </c>
      <c r="V3780" s="83" t="str">
        <f aca="false">IF(K3780="","",K3780*IF(Settings!$B$22=Settings!$C$6,1,IF(Settings!$B$22="USD",1/INDEX(Settings!$B$29:$B$40,MONTH(A3780)),INDEX(Settings!$B$29:$B$40,MONTH(A3780)))))</f>
        <v/>
      </c>
    </row>
    <row r="3781" customFormat="false" ht="15" hidden="false" customHeight="false" outlineLevel="0" collapsed="false">
      <c r="U3781" s="0" t="str">
        <f aca="false">IF(C3781="","",IF(COUNTIF(Campaigns!$A$7:$A$300,C3781)&gt;0,"✓",IF(N(K3781)=0,"– no spend","⚠ add to Campaigns tab")))</f>
        <v/>
      </c>
      <c r="V3781" s="83" t="str">
        <f aca="false">IF(K3781="","",K3781*IF(Settings!$B$22=Settings!$C$6,1,IF(Settings!$B$22="USD",1/INDEX(Settings!$B$29:$B$40,MONTH(A3781)),INDEX(Settings!$B$29:$B$40,MONTH(A3781)))))</f>
        <v/>
      </c>
    </row>
    <row r="3782" customFormat="false" ht="15" hidden="false" customHeight="false" outlineLevel="0" collapsed="false">
      <c r="U3782" s="0" t="str">
        <f aca="false">IF(C3782="","",IF(COUNTIF(Campaigns!$A$7:$A$300,C3782)&gt;0,"✓",IF(N(K3782)=0,"– no spend","⚠ add to Campaigns tab")))</f>
        <v/>
      </c>
      <c r="V3782" s="83" t="str">
        <f aca="false">IF(K3782="","",K3782*IF(Settings!$B$22=Settings!$C$6,1,IF(Settings!$B$22="USD",1/INDEX(Settings!$B$29:$B$40,MONTH(A3782)),INDEX(Settings!$B$29:$B$40,MONTH(A3782)))))</f>
        <v/>
      </c>
    </row>
    <row r="3783" customFormat="false" ht="15" hidden="false" customHeight="false" outlineLevel="0" collapsed="false">
      <c r="U3783" s="0" t="str">
        <f aca="false">IF(C3783="","",IF(COUNTIF(Campaigns!$A$7:$A$300,C3783)&gt;0,"✓",IF(N(K3783)=0,"– no spend","⚠ add to Campaigns tab")))</f>
        <v/>
      </c>
      <c r="V3783" s="83" t="str">
        <f aca="false">IF(K3783="","",K3783*IF(Settings!$B$22=Settings!$C$6,1,IF(Settings!$B$22="USD",1/INDEX(Settings!$B$29:$B$40,MONTH(A3783)),INDEX(Settings!$B$29:$B$40,MONTH(A3783)))))</f>
        <v/>
      </c>
    </row>
    <row r="3784" customFormat="false" ht="15" hidden="false" customHeight="false" outlineLevel="0" collapsed="false">
      <c r="U3784" s="0" t="str">
        <f aca="false">IF(C3784="","",IF(COUNTIF(Campaigns!$A$7:$A$300,C3784)&gt;0,"✓",IF(N(K3784)=0,"– no spend","⚠ add to Campaigns tab")))</f>
        <v/>
      </c>
      <c r="V3784" s="83" t="str">
        <f aca="false">IF(K3784="","",K3784*IF(Settings!$B$22=Settings!$C$6,1,IF(Settings!$B$22="USD",1/INDEX(Settings!$B$29:$B$40,MONTH(A3784)),INDEX(Settings!$B$29:$B$40,MONTH(A3784)))))</f>
        <v/>
      </c>
    </row>
    <row r="3785" customFormat="false" ht="15" hidden="false" customHeight="false" outlineLevel="0" collapsed="false">
      <c r="U3785" s="0" t="str">
        <f aca="false">IF(C3785="","",IF(COUNTIF(Campaigns!$A$7:$A$300,C3785)&gt;0,"✓",IF(N(K3785)=0,"– no spend","⚠ add to Campaigns tab")))</f>
        <v/>
      </c>
      <c r="V3785" s="83" t="str">
        <f aca="false">IF(K3785="","",K3785*IF(Settings!$B$22=Settings!$C$6,1,IF(Settings!$B$22="USD",1/INDEX(Settings!$B$29:$B$40,MONTH(A3785)),INDEX(Settings!$B$29:$B$40,MONTH(A3785)))))</f>
        <v/>
      </c>
    </row>
    <row r="3786" customFormat="false" ht="15" hidden="false" customHeight="false" outlineLevel="0" collapsed="false">
      <c r="U3786" s="0" t="str">
        <f aca="false">IF(C3786="","",IF(COUNTIF(Campaigns!$A$7:$A$300,C3786)&gt;0,"✓",IF(N(K3786)=0,"– no spend","⚠ add to Campaigns tab")))</f>
        <v/>
      </c>
      <c r="V3786" s="83" t="str">
        <f aca="false">IF(K3786="","",K3786*IF(Settings!$B$22=Settings!$C$6,1,IF(Settings!$B$22="USD",1/INDEX(Settings!$B$29:$B$40,MONTH(A3786)),INDEX(Settings!$B$29:$B$40,MONTH(A3786)))))</f>
        <v/>
      </c>
    </row>
    <row r="3787" customFormat="false" ht="15" hidden="false" customHeight="false" outlineLevel="0" collapsed="false">
      <c r="U3787" s="0" t="str">
        <f aca="false">IF(C3787="","",IF(COUNTIF(Campaigns!$A$7:$A$300,C3787)&gt;0,"✓",IF(N(K3787)=0,"– no spend","⚠ add to Campaigns tab")))</f>
        <v/>
      </c>
      <c r="V3787" s="83" t="str">
        <f aca="false">IF(K3787="","",K3787*IF(Settings!$B$22=Settings!$C$6,1,IF(Settings!$B$22="USD",1/INDEX(Settings!$B$29:$B$40,MONTH(A3787)),INDEX(Settings!$B$29:$B$40,MONTH(A3787)))))</f>
        <v/>
      </c>
    </row>
    <row r="3788" customFormat="false" ht="15" hidden="false" customHeight="false" outlineLevel="0" collapsed="false">
      <c r="U3788" s="0" t="str">
        <f aca="false">IF(C3788="","",IF(COUNTIF(Campaigns!$A$7:$A$300,C3788)&gt;0,"✓",IF(N(K3788)=0,"– no spend","⚠ add to Campaigns tab")))</f>
        <v/>
      </c>
      <c r="V3788" s="83" t="str">
        <f aca="false">IF(K3788="","",K3788*IF(Settings!$B$22=Settings!$C$6,1,IF(Settings!$B$22="USD",1/INDEX(Settings!$B$29:$B$40,MONTH(A3788)),INDEX(Settings!$B$29:$B$40,MONTH(A3788)))))</f>
        <v/>
      </c>
    </row>
    <row r="3789" customFormat="false" ht="15" hidden="false" customHeight="false" outlineLevel="0" collapsed="false">
      <c r="U3789" s="0" t="str">
        <f aca="false">IF(C3789="","",IF(COUNTIF(Campaigns!$A$7:$A$300,C3789)&gt;0,"✓",IF(N(K3789)=0,"– no spend","⚠ add to Campaigns tab")))</f>
        <v/>
      </c>
      <c r="V3789" s="83" t="str">
        <f aca="false">IF(K3789="","",K3789*IF(Settings!$B$22=Settings!$C$6,1,IF(Settings!$B$22="USD",1/INDEX(Settings!$B$29:$B$40,MONTH(A3789)),INDEX(Settings!$B$29:$B$40,MONTH(A3789)))))</f>
        <v/>
      </c>
    </row>
    <row r="3790" customFormat="false" ht="15" hidden="false" customHeight="false" outlineLevel="0" collapsed="false">
      <c r="U3790" s="0" t="str">
        <f aca="false">IF(C3790="","",IF(COUNTIF(Campaigns!$A$7:$A$300,C3790)&gt;0,"✓",IF(N(K3790)=0,"– no spend","⚠ add to Campaigns tab")))</f>
        <v/>
      </c>
      <c r="V3790" s="83" t="str">
        <f aca="false">IF(K3790="","",K3790*IF(Settings!$B$22=Settings!$C$6,1,IF(Settings!$B$22="USD",1/INDEX(Settings!$B$29:$B$40,MONTH(A3790)),INDEX(Settings!$B$29:$B$40,MONTH(A3790)))))</f>
        <v/>
      </c>
    </row>
    <row r="3791" customFormat="false" ht="15" hidden="false" customHeight="false" outlineLevel="0" collapsed="false">
      <c r="U3791" s="0" t="str">
        <f aca="false">IF(C3791="","",IF(COUNTIF(Campaigns!$A$7:$A$300,C3791)&gt;0,"✓",IF(N(K3791)=0,"– no spend","⚠ add to Campaigns tab")))</f>
        <v/>
      </c>
      <c r="V3791" s="83" t="str">
        <f aca="false">IF(K3791="","",K3791*IF(Settings!$B$22=Settings!$C$6,1,IF(Settings!$B$22="USD",1/INDEX(Settings!$B$29:$B$40,MONTH(A3791)),INDEX(Settings!$B$29:$B$40,MONTH(A3791)))))</f>
        <v/>
      </c>
    </row>
    <row r="3792" customFormat="false" ht="15" hidden="false" customHeight="false" outlineLevel="0" collapsed="false">
      <c r="U3792" s="0" t="str">
        <f aca="false">IF(C3792="","",IF(COUNTIF(Campaigns!$A$7:$A$300,C3792)&gt;0,"✓",IF(N(K3792)=0,"– no spend","⚠ add to Campaigns tab")))</f>
        <v/>
      </c>
      <c r="V3792" s="83" t="str">
        <f aca="false">IF(K3792="","",K3792*IF(Settings!$B$22=Settings!$C$6,1,IF(Settings!$B$22="USD",1/INDEX(Settings!$B$29:$B$40,MONTH(A3792)),INDEX(Settings!$B$29:$B$40,MONTH(A3792)))))</f>
        <v/>
      </c>
    </row>
    <row r="3793" customFormat="false" ht="15" hidden="false" customHeight="false" outlineLevel="0" collapsed="false">
      <c r="U3793" s="0" t="str">
        <f aca="false">IF(C3793="","",IF(COUNTIF(Campaigns!$A$7:$A$300,C3793)&gt;0,"✓",IF(N(K3793)=0,"– no spend","⚠ add to Campaigns tab")))</f>
        <v/>
      </c>
      <c r="V3793" s="83" t="str">
        <f aca="false">IF(K3793="","",K3793*IF(Settings!$B$22=Settings!$C$6,1,IF(Settings!$B$22="USD",1/INDEX(Settings!$B$29:$B$40,MONTH(A3793)),INDEX(Settings!$B$29:$B$40,MONTH(A3793)))))</f>
        <v/>
      </c>
    </row>
    <row r="3794" customFormat="false" ht="15" hidden="false" customHeight="false" outlineLevel="0" collapsed="false">
      <c r="U3794" s="0" t="str">
        <f aca="false">IF(C3794="","",IF(COUNTIF(Campaigns!$A$7:$A$300,C3794)&gt;0,"✓",IF(N(K3794)=0,"– no spend","⚠ add to Campaigns tab")))</f>
        <v/>
      </c>
      <c r="V3794" s="83" t="str">
        <f aca="false">IF(K3794="","",K3794*IF(Settings!$B$22=Settings!$C$6,1,IF(Settings!$B$22="USD",1/INDEX(Settings!$B$29:$B$40,MONTH(A3794)),INDEX(Settings!$B$29:$B$40,MONTH(A3794)))))</f>
        <v/>
      </c>
    </row>
    <row r="3795" customFormat="false" ht="15" hidden="false" customHeight="false" outlineLevel="0" collapsed="false">
      <c r="U3795" s="0" t="str">
        <f aca="false">IF(C3795="","",IF(COUNTIF(Campaigns!$A$7:$A$300,C3795)&gt;0,"✓",IF(N(K3795)=0,"– no spend","⚠ add to Campaigns tab")))</f>
        <v/>
      </c>
      <c r="V3795" s="83" t="str">
        <f aca="false">IF(K3795="","",K3795*IF(Settings!$B$22=Settings!$C$6,1,IF(Settings!$B$22="USD",1/INDEX(Settings!$B$29:$B$40,MONTH(A3795)),INDEX(Settings!$B$29:$B$40,MONTH(A3795)))))</f>
        <v/>
      </c>
    </row>
    <row r="3796" customFormat="false" ht="15" hidden="false" customHeight="false" outlineLevel="0" collapsed="false">
      <c r="U3796" s="0" t="str">
        <f aca="false">IF(C3796="","",IF(COUNTIF(Campaigns!$A$7:$A$300,C3796)&gt;0,"✓",IF(N(K3796)=0,"– no spend","⚠ add to Campaigns tab")))</f>
        <v/>
      </c>
      <c r="V3796" s="83" t="str">
        <f aca="false">IF(K3796="","",K3796*IF(Settings!$B$22=Settings!$C$6,1,IF(Settings!$B$22="USD",1/INDEX(Settings!$B$29:$B$40,MONTH(A3796)),INDEX(Settings!$B$29:$B$40,MONTH(A3796)))))</f>
        <v/>
      </c>
    </row>
    <row r="3797" customFormat="false" ht="15" hidden="false" customHeight="false" outlineLevel="0" collapsed="false">
      <c r="U3797" s="0" t="str">
        <f aca="false">IF(C3797="","",IF(COUNTIF(Campaigns!$A$7:$A$300,C3797)&gt;0,"✓",IF(N(K3797)=0,"– no spend","⚠ add to Campaigns tab")))</f>
        <v/>
      </c>
      <c r="V3797" s="83" t="str">
        <f aca="false">IF(K3797="","",K3797*IF(Settings!$B$22=Settings!$C$6,1,IF(Settings!$B$22="USD",1/INDEX(Settings!$B$29:$B$40,MONTH(A3797)),INDEX(Settings!$B$29:$B$40,MONTH(A3797)))))</f>
        <v/>
      </c>
    </row>
    <row r="3798" customFormat="false" ht="15" hidden="false" customHeight="false" outlineLevel="0" collapsed="false">
      <c r="U3798" s="0" t="str">
        <f aca="false">IF(C3798="","",IF(COUNTIF(Campaigns!$A$7:$A$300,C3798)&gt;0,"✓",IF(N(K3798)=0,"– no spend","⚠ add to Campaigns tab")))</f>
        <v/>
      </c>
      <c r="V3798" s="83" t="str">
        <f aca="false">IF(K3798="","",K3798*IF(Settings!$B$22=Settings!$C$6,1,IF(Settings!$B$22="USD",1/INDEX(Settings!$B$29:$B$40,MONTH(A3798)),INDEX(Settings!$B$29:$B$40,MONTH(A3798)))))</f>
        <v/>
      </c>
    </row>
    <row r="3799" customFormat="false" ht="15" hidden="false" customHeight="false" outlineLevel="0" collapsed="false">
      <c r="U3799" s="0" t="str">
        <f aca="false">IF(C3799="","",IF(COUNTIF(Campaigns!$A$7:$A$300,C3799)&gt;0,"✓",IF(N(K3799)=0,"– no spend","⚠ add to Campaigns tab")))</f>
        <v/>
      </c>
      <c r="V3799" s="83" t="str">
        <f aca="false">IF(K3799="","",K3799*IF(Settings!$B$22=Settings!$C$6,1,IF(Settings!$B$22="USD",1/INDEX(Settings!$B$29:$B$40,MONTH(A3799)),INDEX(Settings!$B$29:$B$40,MONTH(A3799)))))</f>
        <v/>
      </c>
    </row>
    <row r="3800" customFormat="false" ht="15" hidden="false" customHeight="false" outlineLevel="0" collapsed="false">
      <c r="U3800" s="0" t="str">
        <f aca="false">IF(C3800="","",IF(COUNTIF(Campaigns!$A$7:$A$300,C3800)&gt;0,"✓",IF(N(K3800)=0,"– no spend","⚠ add to Campaigns tab")))</f>
        <v/>
      </c>
      <c r="V3800" s="83" t="str">
        <f aca="false">IF(K3800="","",K3800*IF(Settings!$B$22=Settings!$C$6,1,IF(Settings!$B$22="USD",1/INDEX(Settings!$B$29:$B$40,MONTH(A3800)),INDEX(Settings!$B$29:$B$40,MONTH(A3800)))))</f>
        <v/>
      </c>
    </row>
    <row r="3801" customFormat="false" ht="15" hidden="false" customHeight="false" outlineLevel="0" collapsed="false">
      <c r="U3801" s="0" t="str">
        <f aca="false">IF(C3801="","",IF(COUNTIF(Campaigns!$A$7:$A$300,C3801)&gt;0,"✓",IF(N(K3801)=0,"– no spend","⚠ add to Campaigns tab")))</f>
        <v/>
      </c>
      <c r="V3801" s="83" t="str">
        <f aca="false">IF(K3801="","",K3801*IF(Settings!$B$22=Settings!$C$6,1,IF(Settings!$B$22="USD",1/INDEX(Settings!$B$29:$B$40,MONTH(A3801)),INDEX(Settings!$B$29:$B$40,MONTH(A3801)))))</f>
        <v/>
      </c>
    </row>
    <row r="3802" customFormat="false" ht="15" hidden="false" customHeight="false" outlineLevel="0" collapsed="false">
      <c r="U3802" s="0" t="str">
        <f aca="false">IF(C3802="","",IF(COUNTIF(Campaigns!$A$7:$A$300,C3802)&gt;0,"✓",IF(N(K3802)=0,"– no spend","⚠ add to Campaigns tab")))</f>
        <v/>
      </c>
      <c r="V3802" s="83" t="str">
        <f aca="false">IF(K3802="","",K3802*IF(Settings!$B$22=Settings!$C$6,1,IF(Settings!$B$22="USD",1/INDEX(Settings!$B$29:$B$40,MONTH(A3802)),INDEX(Settings!$B$29:$B$40,MONTH(A3802)))))</f>
        <v/>
      </c>
    </row>
    <row r="3803" customFormat="false" ht="15" hidden="false" customHeight="false" outlineLevel="0" collapsed="false">
      <c r="U3803" s="0" t="str">
        <f aca="false">IF(C3803="","",IF(COUNTIF(Campaigns!$A$7:$A$300,C3803)&gt;0,"✓",IF(N(K3803)=0,"– no spend","⚠ add to Campaigns tab")))</f>
        <v/>
      </c>
      <c r="V3803" s="83" t="str">
        <f aca="false">IF(K3803="","",K3803*IF(Settings!$B$22=Settings!$C$6,1,IF(Settings!$B$22="USD",1/INDEX(Settings!$B$29:$B$40,MONTH(A3803)),INDEX(Settings!$B$29:$B$40,MONTH(A3803)))))</f>
        <v/>
      </c>
    </row>
    <row r="3804" customFormat="false" ht="15" hidden="false" customHeight="false" outlineLevel="0" collapsed="false">
      <c r="U3804" s="0" t="str">
        <f aca="false">IF(C3804="","",IF(COUNTIF(Campaigns!$A$7:$A$300,C3804)&gt;0,"✓",IF(N(K3804)=0,"– no spend","⚠ add to Campaigns tab")))</f>
        <v/>
      </c>
      <c r="V3804" s="83" t="str">
        <f aca="false">IF(K3804="","",K3804*IF(Settings!$B$22=Settings!$C$6,1,IF(Settings!$B$22="USD",1/INDEX(Settings!$B$29:$B$40,MONTH(A3804)),INDEX(Settings!$B$29:$B$40,MONTH(A3804)))))</f>
        <v/>
      </c>
    </row>
    <row r="3805" customFormat="false" ht="15" hidden="false" customHeight="false" outlineLevel="0" collapsed="false">
      <c r="U3805" s="0" t="str">
        <f aca="false">IF(C3805="","",IF(COUNTIF(Campaigns!$A$7:$A$300,C3805)&gt;0,"✓",IF(N(K3805)=0,"– no spend","⚠ add to Campaigns tab")))</f>
        <v/>
      </c>
      <c r="V3805" s="83" t="str">
        <f aca="false">IF(K3805="","",K3805*IF(Settings!$B$22=Settings!$C$6,1,IF(Settings!$B$22="USD",1/INDEX(Settings!$B$29:$B$40,MONTH(A3805)),INDEX(Settings!$B$29:$B$40,MONTH(A3805)))))</f>
        <v/>
      </c>
    </row>
    <row r="3806" customFormat="false" ht="15" hidden="false" customHeight="false" outlineLevel="0" collapsed="false">
      <c r="U3806" s="0" t="str">
        <f aca="false">IF(C3806="","",IF(COUNTIF(Campaigns!$A$7:$A$300,C3806)&gt;0,"✓",IF(N(K3806)=0,"– no spend","⚠ add to Campaigns tab")))</f>
        <v/>
      </c>
      <c r="V3806" s="83" t="str">
        <f aca="false">IF(K3806="","",K3806*IF(Settings!$B$22=Settings!$C$6,1,IF(Settings!$B$22="USD",1/INDEX(Settings!$B$29:$B$40,MONTH(A3806)),INDEX(Settings!$B$29:$B$40,MONTH(A3806)))))</f>
        <v/>
      </c>
    </row>
    <row r="3807" customFormat="false" ht="15" hidden="false" customHeight="false" outlineLevel="0" collapsed="false">
      <c r="U3807" s="0" t="str">
        <f aca="false">IF(C3807="","",IF(COUNTIF(Campaigns!$A$7:$A$300,C3807)&gt;0,"✓",IF(N(K3807)=0,"– no spend","⚠ add to Campaigns tab")))</f>
        <v/>
      </c>
      <c r="V3807" s="83" t="str">
        <f aca="false">IF(K3807="","",K3807*IF(Settings!$B$22=Settings!$C$6,1,IF(Settings!$B$22="USD",1/INDEX(Settings!$B$29:$B$40,MONTH(A3807)),INDEX(Settings!$B$29:$B$40,MONTH(A3807)))))</f>
        <v/>
      </c>
    </row>
    <row r="3808" customFormat="false" ht="15" hidden="false" customHeight="false" outlineLevel="0" collapsed="false">
      <c r="U3808" s="0" t="str">
        <f aca="false">IF(C3808="","",IF(COUNTIF(Campaigns!$A$7:$A$300,C3808)&gt;0,"✓",IF(N(K3808)=0,"– no spend","⚠ add to Campaigns tab")))</f>
        <v/>
      </c>
      <c r="V3808" s="83" t="str">
        <f aca="false">IF(K3808="","",K3808*IF(Settings!$B$22=Settings!$C$6,1,IF(Settings!$B$22="USD",1/INDEX(Settings!$B$29:$B$40,MONTH(A3808)),INDEX(Settings!$B$29:$B$40,MONTH(A3808)))))</f>
        <v/>
      </c>
    </row>
    <row r="3809" customFormat="false" ht="15" hidden="false" customHeight="false" outlineLevel="0" collapsed="false">
      <c r="U3809" s="0" t="str">
        <f aca="false">IF(C3809="","",IF(COUNTIF(Campaigns!$A$7:$A$300,C3809)&gt;0,"✓",IF(N(K3809)=0,"– no spend","⚠ add to Campaigns tab")))</f>
        <v/>
      </c>
      <c r="V3809" s="83" t="str">
        <f aca="false">IF(K3809="","",K3809*IF(Settings!$B$22=Settings!$C$6,1,IF(Settings!$B$22="USD",1/INDEX(Settings!$B$29:$B$40,MONTH(A3809)),INDEX(Settings!$B$29:$B$40,MONTH(A3809)))))</f>
        <v/>
      </c>
    </row>
    <row r="3810" customFormat="false" ht="15" hidden="false" customHeight="false" outlineLevel="0" collapsed="false">
      <c r="U3810" s="0" t="str">
        <f aca="false">IF(C3810="","",IF(COUNTIF(Campaigns!$A$7:$A$300,C3810)&gt;0,"✓",IF(N(K3810)=0,"– no spend","⚠ add to Campaigns tab")))</f>
        <v/>
      </c>
      <c r="V3810" s="83" t="str">
        <f aca="false">IF(K3810="","",K3810*IF(Settings!$B$22=Settings!$C$6,1,IF(Settings!$B$22="USD",1/INDEX(Settings!$B$29:$B$40,MONTH(A3810)),INDEX(Settings!$B$29:$B$40,MONTH(A3810)))))</f>
        <v/>
      </c>
    </row>
    <row r="3811" customFormat="false" ht="15" hidden="false" customHeight="false" outlineLevel="0" collapsed="false">
      <c r="U3811" s="0" t="str">
        <f aca="false">IF(C3811="","",IF(COUNTIF(Campaigns!$A$7:$A$300,C3811)&gt;0,"✓",IF(N(K3811)=0,"– no spend","⚠ add to Campaigns tab")))</f>
        <v/>
      </c>
      <c r="V3811" s="83" t="str">
        <f aca="false">IF(K3811="","",K3811*IF(Settings!$B$22=Settings!$C$6,1,IF(Settings!$B$22="USD",1/INDEX(Settings!$B$29:$B$40,MONTH(A3811)),INDEX(Settings!$B$29:$B$40,MONTH(A3811)))))</f>
        <v/>
      </c>
    </row>
    <row r="3812" customFormat="false" ht="15" hidden="false" customHeight="false" outlineLevel="0" collapsed="false">
      <c r="U3812" s="0" t="str">
        <f aca="false">IF(C3812="","",IF(COUNTIF(Campaigns!$A$7:$A$300,C3812)&gt;0,"✓",IF(N(K3812)=0,"– no spend","⚠ add to Campaigns tab")))</f>
        <v/>
      </c>
      <c r="V3812" s="83" t="str">
        <f aca="false">IF(K3812="","",K3812*IF(Settings!$B$22=Settings!$C$6,1,IF(Settings!$B$22="USD",1/INDEX(Settings!$B$29:$B$40,MONTH(A3812)),INDEX(Settings!$B$29:$B$40,MONTH(A3812)))))</f>
        <v/>
      </c>
    </row>
    <row r="3813" customFormat="false" ht="15" hidden="false" customHeight="false" outlineLevel="0" collapsed="false">
      <c r="U3813" s="0" t="str">
        <f aca="false">IF(C3813="","",IF(COUNTIF(Campaigns!$A$7:$A$300,C3813)&gt;0,"✓",IF(N(K3813)=0,"– no spend","⚠ add to Campaigns tab")))</f>
        <v/>
      </c>
      <c r="V3813" s="83" t="str">
        <f aca="false">IF(K3813="","",K3813*IF(Settings!$B$22=Settings!$C$6,1,IF(Settings!$B$22="USD",1/INDEX(Settings!$B$29:$B$40,MONTH(A3813)),INDEX(Settings!$B$29:$B$40,MONTH(A3813)))))</f>
        <v/>
      </c>
    </row>
    <row r="3814" customFormat="false" ht="15" hidden="false" customHeight="false" outlineLevel="0" collapsed="false">
      <c r="U3814" s="0" t="str">
        <f aca="false">IF(C3814="","",IF(COUNTIF(Campaigns!$A$7:$A$300,C3814)&gt;0,"✓",IF(N(K3814)=0,"– no spend","⚠ add to Campaigns tab")))</f>
        <v/>
      </c>
      <c r="V3814" s="83" t="str">
        <f aca="false">IF(K3814="","",K3814*IF(Settings!$B$22=Settings!$C$6,1,IF(Settings!$B$22="USD",1/INDEX(Settings!$B$29:$B$40,MONTH(A3814)),INDEX(Settings!$B$29:$B$40,MONTH(A3814)))))</f>
        <v/>
      </c>
    </row>
    <row r="3815" customFormat="false" ht="15" hidden="false" customHeight="false" outlineLevel="0" collapsed="false">
      <c r="U3815" s="0" t="str">
        <f aca="false">IF(C3815="","",IF(COUNTIF(Campaigns!$A$7:$A$300,C3815)&gt;0,"✓",IF(N(K3815)=0,"– no spend","⚠ add to Campaigns tab")))</f>
        <v/>
      </c>
      <c r="V3815" s="83" t="str">
        <f aca="false">IF(K3815="","",K3815*IF(Settings!$B$22=Settings!$C$6,1,IF(Settings!$B$22="USD",1/INDEX(Settings!$B$29:$B$40,MONTH(A3815)),INDEX(Settings!$B$29:$B$40,MONTH(A3815)))))</f>
        <v/>
      </c>
    </row>
    <row r="3816" customFormat="false" ht="15" hidden="false" customHeight="false" outlineLevel="0" collapsed="false">
      <c r="U3816" s="0" t="str">
        <f aca="false">IF(C3816="","",IF(COUNTIF(Campaigns!$A$7:$A$300,C3816)&gt;0,"✓",IF(N(K3816)=0,"– no spend","⚠ add to Campaigns tab")))</f>
        <v/>
      </c>
      <c r="V3816" s="83" t="str">
        <f aca="false">IF(K3816="","",K3816*IF(Settings!$B$22=Settings!$C$6,1,IF(Settings!$B$22="USD",1/INDEX(Settings!$B$29:$B$40,MONTH(A3816)),INDEX(Settings!$B$29:$B$40,MONTH(A3816)))))</f>
        <v/>
      </c>
    </row>
    <row r="3817" customFormat="false" ht="15" hidden="false" customHeight="false" outlineLevel="0" collapsed="false">
      <c r="U3817" s="0" t="str">
        <f aca="false">IF(C3817="","",IF(COUNTIF(Campaigns!$A$7:$A$300,C3817)&gt;0,"✓",IF(N(K3817)=0,"– no spend","⚠ add to Campaigns tab")))</f>
        <v/>
      </c>
      <c r="V3817" s="83" t="str">
        <f aca="false">IF(K3817="","",K3817*IF(Settings!$B$22=Settings!$C$6,1,IF(Settings!$B$22="USD",1/INDEX(Settings!$B$29:$B$40,MONTH(A3817)),INDEX(Settings!$B$29:$B$40,MONTH(A3817)))))</f>
        <v/>
      </c>
    </row>
    <row r="3818" customFormat="false" ht="15" hidden="false" customHeight="false" outlineLevel="0" collapsed="false">
      <c r="U3818" s="0" t="str">
        <f aca="false">IF(C3818="","",IF(COUNTIF(Campaigns!$A$7:$A$300,C3818)&gt;0,"✓",IF(N(K3818)=0,"– no spend","⚠ add to Campaigns tab")))</f>
        <v/>
      </c>
      <c r="V3818" s="83" t="str">
        <f aca="false">IF(K3818="","",K3818*IF(Settings!$B$22=Settings!$C$6,1,IF(Settings!$B$22="USD",1/INDEX(Settings!$B$29:$B$40,MONTH(A3818)),INDEX(Settings!$B$29:$B$40,MONTH(A3818)))))</f>
        <v/>
      </c>
    </row>
    <row r="3819" customFormat="false" ht="15" hidden="false" customHeight="false" outlineLevel="0" collapsed="false">
      <c r="U3819" s="0" t="str">
        <f aca="false">IF(C3819="","",IF(COUNTIF(Campaigns!$A$7:$A$300,C3819)&gt;0,"✓",IF(N(K3819)=0,"– no spend","⚠ add to Campaigns tab")))</f>
        <v/>
      </c>
      <c r="V3819" s="83" t="str">
        <f aca="false">IF(K3819="","",K3819*IF(Settings!$B$22=Settings!$C$6,1,IF(Settings!$B$22="USD",1/INDEX(Settings!$B$29:$B$40,MONTH(A3819)),INDEX(Settings!$B$29:$B$40,MONTH(A3819)))))</f>
        <v/>
      </c>
    </row>
    <row r="3820" customFormat="false" ht="15" hidden="false" customHeight="false" outlineLevel="0" collapsed="false">
      <c r="U3820" s="0" t="str">
        <f aca="false">IF(C3820="","",IF(COUNTIF(Campaigns!$A$7:$A$300,C3820)&gt;0,"✓",IF(N(K3820)=0,"– no spend","⚠ add to Campaigns tab")))</f>
        <v/>
      </c>
      <c r="V3820" s="83" t="str">
        <f aca="false">IF(K3820="","",K3820*IF(Settings!$B$22=Settings!$C$6,1,IF(Settings!$B$22="USD",1/INDEX(Settings!$B$29:$B$40,MONTH(A3820)),INDEX(Settings!$B$29:$B$40,MONTH(A3820)))))</f>
        <v/>
      </c>
    </row>
    <row r="3821" customFormat="false" ht="15" hidden="false" customHeight="false" outlineLevel="0" collapsed="false">
      <c r="U3821" s="0" t="str">
        <f aca="false">IF(C3821="","",IF(COUNTIF(Campaigns!$A$7:$A$300,C3821)&gt;0,"✓",IF(N(K3821)=0,"– no spend","⚠ add to Campaigns tab")))</f>
        <v/>
      </c>
      <c r="V3821" s="83" t="str">
        <f aca="false">IF(K3821="","",K3821*IF(Settings!$B$22=Settings!$C$6,1,IF(Settings!$B$22="USD",1/INDEX(Settings!$B$29:$B$40,MONTH(A3821)),INDEX(Settings!$B$29:$B$40,MONTH(A3821)))))</f>
        <v/>
      </c>
    </row>
    <row r="3822" customFormat="false" ht="15" hidden="false" customHeight="false" outlineLevel="0" collapsed="false">
      <c r="U3822" s="0" t="str">
        <f aca="false">IF(C3822="","",IF(COUNTIF(Campaigns!$A$7:$A$300,C3822)&gt;0,"✓",IF(N(K3822)=0,"– no spend","⚠ add to Campaigns tab")))</f>
        <v/>
      </c>
      <c r="V3822" s="83" t="str">
        <f aca="false">IF(K3822="","",K3822*IF(Settings!$B$22=Settings!$C$6,1,IF(Settings!$B$22="USD",1/INDEX(Settings!$B$29:$B$40,MONTH(A3822)),INDEX(Settings!$B$29:$B$40,MONTH(A3822)))))</f>
        <v/>
      </c>
    </row>
    <row r="3823" customFormat="false" ht="15" hidden="false" customHeight="false" outlineLevel="0" collapsed="false">
      <c r="U3823" s="0" t="str">
        <f aca="false">IF(C3823="","",IF(COUNTIF(Campaigns!$A$7:$A$300,C3823)&gt;0,"✓",IF(N(K3823)=0,"– no spend","⚠ add to Campaigns tab")))</f>
        <v/>
      </c>
      <c r="V3823" s="83" t="str">
        <f aca="false">IF(K3823="","",K3823*IF(Settings!$B$22=Settings!$C$6,1,IF(Settings!$B$22="USD",1/INDEX(Settings!$B$29:$B$40,MONTH(A3823)),INDEX(Settings!$B$29:$B$40,MONTH(A3823)))))</f>
        <v/>
      </c>
    </row>
    <row r="3824" customFormat="false" ht="15" hidden="false" customHeight="false" outlineLevel="0" collapsed="false">
      <c r="U3824" s="0" t="str">
        <f aca="false">IF(C3824="","",IF(COUNTIF(Campaigns!$A$7:$A$300,C3824)&gt;0,"✓",IF(N(K3824)=0,"– no spend","⚠ add to Campaigns tab")))</f>
        <v/>
      </c>
      <c r="V3824" s="83" t="str">
        <f aca="false">IF(K3824="","",K3824*IF(Settings!$B$22=Settings!$C$6,1,IF(Settings!$B$22="USD",1/INDEX(Settings!$B$29:$B$40,MONTH(A3824)),INDEX(Settings!$B$29:$B$40,MONTH(A3824)))))</f>
        <v/>
      </c>
    </row>
    <row r="3825" customFormat="false" ht="15" hidden="false" customHeight="false" outlineLevel="0" collapsed="false">
      <c r="U3825" s="0" t="str">
        <f aca="false">IF(C3825="","",IF(COUNTIF(Campaigns!$A$7:$A$300,C3825)&gt;0,"✓",IF(N(K3825)=0,"– no spend","⚠ add to Campaigns tab")))</f>
        <v/>
      </c>
      <c r="V3825" s="83" t="str">
        <f aca="false">IF(K3825="","",K3825*IF(Settings!$B$22=Settings!$C$6,1,IF(Settings!$B$22="USD",1/INDEX(Settings!$B$29:$B$40,MONTH(A3825)),INDEX(Settings!$B$29:$B$40,MONTH(A3825)))))</f>
        <v/>
      </c>
    </row>
    <row r="3826" customFormat="false" ht="15" hidden="false" customHeight="false" outlineLevel="0" collapsed="false">
      <c r="U3826" s="0" t="str">
        <f aca="false">IF(C3826="","",IF(COUNTIF(Campaigns!$A$7:$A$300,C3826)&gt;0,"✓",IF(N(K3826)=0,"– no spend","⚠ add to Campaigns tab")))</f>
        <v/>
      </c>
      <c r="V3826" s="83" t="str">
        <f aca="false">IF(K3826="","",K3826*IF(Settings!$B$22=Settings!$C$6,1,IF(Settings!$B$22="USD",1/INDEX(Settings!$B$29:$B$40,MONTH(A3826)),INDEX(Settings!$B$29:$B$40,MONTH(A3826)))))</f>
        <v/>
      </c>
    </row>
    <row r="3827" customFormat="false" ht="15" hidden="false" customHeight="false" outlineLevel="0" collapsed="false">
      <c r="U3827" s="0" t="str">
        <f aca="false">IF(C3827="","",IF(COUNTIF(Campaigns!$A$7:$A$300,C3827)&gt;0,"✓",IF(N(K3827)=0,"– no spend","⚠ add to Campaigns tab")))</f>
        <v/>
      </c>
      <c r="V3827" s="83" t="str">
        <f aca="false">IF(K3827="","",K3827*IF(Settings!$B$22=Settings!$C$6,1,IF(Settings!$B$22="USD",1/INDEX(Settings!$B$29:$B$40,MONTH(A3827)),INDEX(Settings!$B$29:$B$40,MONTH(A3827)))))</f>
        <v/>
      </c>
    </row>
    <row r="3828" customFormat="false" ht="15" hidden="false" customHeight="false" outlineLevel="0" collapsed="false">
      <c r="U3828" s="0" t="str">
        <f aca="false">IF(C3828="","",IF(COUNTIF(Campaigns!$A$7:$A$300,C3828)&gt;0,"✓",IF(N(K3828)=0,"– no spend","⚠ add to Campaigns tab")))</f>
        <v/>
      </c>
      <c r="V3828" s="83" t="str">
        <f aca="false">IF(K3828="","",K3828*IF(Settings!$B$22=Settings!$C$6,1,IF(Settings!$B$22="USD",1/INDEX(Settings!$B$29:$B$40,MONTH(A3828)),INDEX(Settings!$B$29:$B$40,MONTH(A3828)))))</f>
        <v/>
      </c>
    </row>
    <row r="3829" customFormat="false" ht="15" hidden="false" customHeight="false" outlineLevel="0" collapsed="false">
      <c r="U3829" s="0" t="str">
        <f aca="false">IF(C3829="","",IF(COUNTIF(Campaigns!$A$7:$A$300,C3829)&gt;0,"✓",IF(N(K3829)=0,"– no spend","⚠ add to Campaigns tab")))</f>
        <v/>
      </c>
      <c r="V3829" s="83" t="str">
        <f aca="false">IF(K3829="","",K3829*IF(Settings!$B$22=Settings!$C$6,1,IF(Settings!$B$22="USD",1/INDEX(Settings!$B$29:$B$40,MONTH(A3829)),INDEX(Settings!$B$29:$B$40,MONTH(A3829)))))</f>
        <v/>
      </c>
    </row>
    <row r="3830" customFormat="false" ht="15" hidden="false" customHeight="false" outlineLevel="0" collapsed="false">
      <c r="U3830" s="0" t="str">
        <f aca="false">IF(C3830="","",IF(COUNTIF(Campaigns!$A$7:$A$300,C3830)&gt;0,"✓",IF(N(K3830)=0,"– no spend","⚠ add to Campaigns tab")))</f>
        <v/>
      </c>
      <c r="V3830" s="83" t="str">
        <f aca="false">IF(K3830="","",K3830*IF(Settings!$B$22=Settings!$C$6,1,IF(Settings!$B$22="USD",1/INDEX(Settings!$B$29:$B$40,MONTH(A3830)),INDEX(Settings!$B$29:$B$40,MONTH(A3830)))))</f>
        <v/>
      </c>
    </row>
    <row r="3831" customFormat="false" ht="15" hidden="false" customHeight="false" outlineLevel="0" collapsed="false">
      <c r="U3831" s="0" t="str">
        <f aca="false">IF(C3831="","",IF(COUNTIF(Campaigns!$A$7:$A$300,C3831)&gt;0,"✓",IF(N(K3831)=0,"– no spend","⚠ add to Campaigns tab")))</f>
        <v/>
      </c>
      <c r="V3831" s="83" t="str">
        <f aca="false">IF(K3831="","",K3831*IF(Settings!$B$22=Settings!$C$6,1,IF(Settings!$B$22="USD",1/INDEX(Settings!$B$29:$B$40,MONTH(A3831)),INDEX(Settings!$B$29:$B$40,MONTH(A3831)))))</f>
        <v/>
      </c>
    </row>
    <row r="3832" customFormat="false" ht="15" hidden="false" customHeight="false" outlineLevel="0" collapsed="false">
      <c r="U3832" s="0" t="str">
        <f aca="false">IF(C3832="","",IF(COUNTIF(Campaigns!$A$7:$A$300,C3832)&gt;0,"✓",IF(N(K3832)=0,"– no spend","⚠ add to Campaigns tab")))</f>
        <v/>
      </c>
      <c r="V3832" s="83" t="str">
        <f aca="false">IF(K3832="","",K3832*IF(Settings!$B$22=Settings!$C$6,1,IF(Settings!$B$22="USD",1/INDEX(Settings!$B$29:$B$40,MONTH(A3832)),INDEX(Settings!$B$29:$B$40,MONTH(A3832)))))</f>
        <v/>
      </c>
    </row>
    <row r="3833" customFormat="false" ht="15" hidden="false" customHeight="false" outlineLevel="0" collapsed="false">
      <c r="U3833" s="0" t="str">
        <f aca="false">IF(C3833="","",IF(COUNTIF(Campaigns!$A$7:$A$300,C3833)&gt;0,"✓",IF(N(K3833)=0,"– no spend","⚠ add to Campaigns tab")))</f>
        <v/>
      </c>
      <c r="V3833" s="83" t="str">
        <f aca="false">IF(K3833="","",K3833*IF(Settings!$B$22=Settings!$C$6,1,IF(Settings!$B$22="USD",1/INDEX(Settings!$B$29:$B$40,MONTH(A3833)),INDEX(Settings!$B$29:$B$40,MONTH(A3833)))))</f>
        <v/>
      </c>
    </row>
    <row r="3834" customFormat="false" ht="15" hidden="false" customHeight="false" outlineLevel="0" collapsed="false">
      <c r="U3834" s="0" t="str">
        <f aca="false">IF(C3834="","",IF(COUNTIF(Campaigns!$A$7:$A$300,C3834)&gt;0,"✓",IF(N(K3834)=0,"– no spend","⚠ add to Campaigns tab")))</f>
        <v/>
      </c>
      <c r="V3834" s="83" t="str">
        <f aca="false">IF(K3834="","",K3834*IF(Settings!$B$22=Settings!$C$6,1,IF(Settings!$B$22="USD",1/INDEX(Settings!$B$29:$B$40,MONTH(A3834)),INDEX(Settings!$B$29:$B$40,MONTH(A3834)))))</f>
        <v/>
      </c>
    </row>
    <row r="3835" customFormat="false" ht="15" hidden="false" customHeight="false" outlineLevel="0" collapsed="false">
      <c r="U3835" s="0" t="str">
        <f aca="false">IF(C3835="","",IF(COUNTIF(Campaigns!$A$7:$A$300,C3835)&gt;0,"✓",IF(N(K3835)=0,"– no spend","⚠ add to Campaigns tab")))</f>
        <v/>
      </c>
      <c r="V3835" s="83" t="str">
        <f aca="false">IF(K3835="","",K3835*IF(Settings!$B$22=Settings!$C$6,1,IF(Settings!$B$22="USD",1/INDEX(Settings!$B$29:$B$40,MONTH(A3835)),INDEX(Settings!$B$29:$B$40,MONTH(A3835)))))</f>
        <v/>
      </c>
    </row>
    <row r="3836" customFormat="false" ht="15" hidden="false" customHeight="false" outlineLevel="0" collapsed="false">
      <c r="U3836" s="0" t="str">
        <f aca="false">IF(C3836="","",IF(COUNTIF(Campaigns!$A$7:$A$300,C3836)&gt;0,"✓",IF(N(K3836)=0,"– no spend","⚠ add to Campaigns tab")))</f>
        <v/>
      </c>
      <c r="V3836" s="83" t="str">
        <f aca="false">IF(K3836="","",K3836*IF(Settings!$B$22=Settings!$C$6,1,IF(Settings!$B$22="USD",1/INDEX(Settings!$B$29:$B$40,MONTH(A3836)),INDEX(Settings!$B$29:$B$40,MONTH(A3836)))))</f>
        <v/>
      </c>
    </row>
    <row r="3837" customFormat="false" ht="15" hidden="false" customHeight="false" outlineLevel="0" collapsed="false">
      <c r="U3837" s="0" t="str">
        <f aca="false">IF(C3837="","",IF(COUNTIF(Campaigns!$A$7:$A$300,C3837)&gt;0,"✓",IF(N(K3837)=0,"– no spend","⚠ add to Campaigns tab")))</f>
        <v/>
      </c>
      <c r="V3837" s="83" t="str">
        <f aca="false">IF(K3837="","",K3837*IF(Settings!$B$22=Settings!$C$6,1,IF(Settings!$B$22="USD",1/INDEX(Settings!$B$29:$B$40,MONTH(A3837)),INDEX(Settings!$B$29:$B$40,MONTH(A3837)))))</f>
        <v/>
      </c>
    </row>
    <row r="3838" customFormat="false" ht="15" hidden="false" customHeight="false" outlineLevel="0" collapsed="false">
      <c r="U3838" s="0" t="str">
        <f aca="false">IF(C3838="","",IF(COUNTIF(Campaigns!$A$7:$A$300,C3838)&gt;0,"✓",IF(N(K3838)=0,"– no spend","⚠ add to Campaigns tab")))</f>
        <v/>
      </c>
      <c r="V3838" s="83" t="str">
        <f aca="false">IF(K3838="","",K3838*IF(Settings!$B$22=Settings!$C$6,1,IF(Settings!$B$22="USD",1/INDEX(Settings!$B$29:$B$40,MONTH(A3838)),INDEX(Settings!$B$29:$B$40,MONTH(A3838)))))</f>
        <v/>
      </c>
    </row>
    <row r="3839" customFormat="false" ht="15" hidden="false" customHeight="false" outlineLevel="0" collapsed="false">
      <c r="U3839" s="0" t="str">
        <f aca="false">IF(C3839="","",IF(COUNTIF(Campaigns!$A$7:$A$300,C3839)&gt;0,"✓",IF(N(K3839)=0,"– no spend","⚠ add to Campaigns tab")))</f>
        <v/>
      </c>
      <c r="V3839" s="83" t="str">
        <f aca="false">IF(K3839="","",K3839*IF(Settings!$B$22=Settings!$C$6,1,IF(Settings!$B$22="USD",1/INDEX(Settings!$B$29:$B$40,MONTH(A3839)),INDEX(Settings!$B$29:$B$40,MONTH(A3839)))))</f>
        <v/>
      </c>
    </row>
    <row r="3840" customFormat="false" ht="15" hidden="false" customHeight="false" outlineLevel="0" collapsed="false">
      <c r="U3840" s="0" t="str">
        <f aca="false">IF(C3840="","",IF(COUNTIF(Campaigns!$A$7:$A$300,C3840)&gt;0,"✓",IF(N(K3840)=0,"– no spend","⚠ add to Campaigns tab")))</f>
        <v/>
      </c>
      <c r="V3840" s="83" t="str">
        <f aca="false">IF(K3840="","",K3840*IF(Settings!$B$22=Settings!$C$6,1,IF(Settings!$B$22="USD",1/INDEX(Settings!$B$29:$B$40,MONTH(A3840)),INDEX(Settings!$B$29:$B$40,MONTH(A3840)))))</f>
        <v/>
      </c>
    </row>
    <row r="3841" customFormat="false" ht="15" hidden="false" customHeight="false" outlineLevel="0" collapsed="false">
      <c r="U3841" s="0" t="str">
        <f aca="false">IF(C3841="","",IF(COUNTIF(Campaigns!$A$7:$A$300,C3841)&gt;0,"✓",IF(N(K3841)=0,"– no spend","⚠ add to Campaigns tab")))</f>
        <v/>
      </c>
      <c r="V3841" s="83" t="str">
        <f aca="false">IF(K3841="","",K3841*IF(Settings!$B$22=Settings!$C$6,1,IF(Settings!$B$22="USD",1/INDEX(Settings!$B$29:$B$40,MONTH(A3841)),INDEX(Settings!$B$29:$B$40,MONTH(A3841)))))</f>
        <v/>
      </c>
    </row>
    <row r="3842" customFormat="false" ht="15" hidden="false" customHeight="false" outlineLevel="0" collapsed="false">
      <c r="U3842" s="0" t="str">
        <f aca="false">IF(C3842="","",IF(COUNTIF(Campaigns!$A$7:$A$300,C3842)&gt;0,"✓",IF(N(K3842)=0,"– no spend","⚠ add to Campaigns tab")))</f>
        <v/>
      </c>
      <c r="V3842" s="83" t="str">
        <f aca="false">IF(K3842="","",K3842*IF(Settings!$B$22=Settings!$C$6,1,IF(Settings!$B$22="USD",1/INDEX(Settings!$B$29:$B$40,MONTH(A3842)),INDEX(Settings!$B$29:$B$40,MONTH(A3842)))))</f>
        <v/>
      </c>
    </row>
    <row r="3843" customFormat="false" ht="15" hidden="false" customHeight="false" outlineLevel="0" collapsed="false">
      <c r="U3843" s="0" t="str">
        <f aca="false">IF(C3843="","",IF(COUNTIF(Campaigns!$A$7:$A$300,C3843)&gt;0,"✓",IF(N(K3843)=0,"– no spend","⚠ add to Campaigns tab")))</f>
        <v/>
      </c>
      <c r="V3843" s="83" t="str">
        <f aca="false">IF(K3843="","",K3843*IF(Settings!$B$22=Settings!$C$6,1,IF(Settings!$B$22="USD",1/INDEX(Settings!$B$29:$B$40,MONTH(A3843)),INDEX(Settings!$B$29:$B$40,MONTH(A3843)))))</f>
        <v/>
      </c>
    </row>
    <row r="3844" customFormat="false" ht="15" hidden="false" customHeight="false" outlineLevel="0" collapsed="false">
      <c r="U3844" s="0" t="str">
        <f aca="false">IF(C3844="","",IF(COUNTIF(Campaigns!$A$7:$A$300,C3844)&gt;0,"✓",IF(N(K3844)=0,"– no spend","⚠ add to Campaigns tab")))</f>
        <v/>
      </c>
      <c r="V3844" s="83" t="str">
        <f aca="false">IF(K3844="","",K3844*IF(Settings!$B$22=Settings!$C$6,1,IF(Settings!$B$22="USD",1/INDEX(Settings!$B$29:$B$40,MONTH(A3844)),INDEX(Settings!$B$29:$B$40,MONTH(A3844)))))</f>
        <v/>
      </c>
    </row>
    <row r="3845" customFormat="false" ht="15" hidden="false" customHeight="false" outlineLevel="0" collapsed="false">
      <c r="U3845" s="0" t="str">
        <f aca="false">IF(C3845="","",IF(COUNTIF(Campaigns!$A$7:$A$300,C3845)&gt;0,"✓",IF(N(K3845)=0,"– no spend","⚠ add to Campaigns tab")))</f>
        <v/>
      </c>
      <c r="V3845" s="83" t="str">
        <f aca="false">IF(K3845="","",K3845*IF(Settings!$B$22=Settings!$C$6,1,IF(Settings!$B$22="USD",1/INDEX(Settings!$B$29:$B$40,MONTH(A3845)),INDEX(Settings!$B$29:$B$40,MONTH(A3845)))))</f>
        <v/>
      </c>
    </row>
    <row r="3846" customFormat="false" ht="15" hidden="false" customHeight="false" outlineLevel="0" collapsed="false">
      <c r="U3846" s="0" t="str">
        <f aca="false">IF(C3846="","",IF(COUNTIF(Campaigns!$A$7:$A$300,C3846)&gt;0,"✓",IF(N(K3846)=0,"– no spend","⚠ add to Campaigns tab")))</f>
        <v/>
      </c>
      <c r="V3846" s="83" t="str">
        <f aca="false">IF(K3846="","",K3846*IF(Settings!$B$22=Settings!$C$6,1,IF(Settings!$B$22="USD",1/INDEX(Settings!$B$29:$B$40,MONTH(A3846)),INDEX(Settings!$B$29:$B$40,MONTH(A3846)))))</f>
        <v/>
      </c>
    </row>
    <row r="3847" customFormat="false" ht="15" hidden="false" customHeight="false" outlineLevel="0" collapsed="false">
      <c r="U3847" s="0" t="str">
        <f aca="false">IF(C3847="","",IF(COUNTIF(Campaigns!$A$7:$A$300,C3847)&gt;0,"✓",IF(N(K3847)=0,"– no spend","⚠ add to Campaigns tab")))</f>
        <v/>
      </c>
      <c r="V3847" s="83" t="str">
        <f aca="false">IF(K3847="","",K3847*IF(Settings!$B$22=Settings!$C$6,1,IF(Settings!$B$22="USD",1/INDEX(Settings!$B$29:$B$40,MONTH(A3847)),INDEX(Settings!$B$29:$B$40,MONTH(A3847)))))</f>
        <v/>
      </c>
    </row>
    <row r="3848" customFormat="false" ht="15" hidden="false" customHeight="false" outlineLevel="0" collapsed="false">
      <c r="U3848" s="0" t="str">
        <f aca="false">IF(C3848="","",IF(COUNTIF(Campaigns!$A$7:$A$300,C3848)&gt;0,"✓",IF(N(K3848)=0,"– no spend","⚠ add to Campaigns tab")))</f>
        <v/>
      </c>
      <c r="V3848" s="83" t="str">
        <f aca="false">IF(K3848="","",K3848*IF(Settings!$B$22=Settings!$C$6,1,IF(Settings!$B$22="USD",1/INDEX(Settings!$B$29:$B$40,MONTH(A3848)),INDEX(Settings!$B$29:$B$40,MONTH(A3848)))))</f>
        <v/>
      </c>
    </row>
    <row r="3849" customFormat="false" ht="15" hidden="false" customHeight="false" outlineLevel="0" collapsed="false">
      <c r="U3849" s="0" t="str">
        <f aca="false">IF(C3849="","",IF(COUNTIF(Campaigns!$A$7:$A$300,C3849)&gt;0,"✓",IF(N(K3849)=0,"– no spend","⚠ add to Campaigns tab")))</f>
        <v/>
      </c>
      <c r="V3849" s="83" t="str">
        <f aca="false">IF(K3849="","",K3849*IF(Settings!$B$22=Settings!$C$6,1,IF(Settings!$B$22="USD",1/INDEX(Settings!$B$29:$B$40,MONTH(A3849)),INDEX(Settings!$B$29:$B$40,MONTH(A3849)))))</f>
        <v/>
      </c>
    </row>
    <row r="3850" customFormat="false" ht="15" hidden="false" customHeight="false" outlineLevel="0" collapsed="false">
      <c r="U3850" s="0" t="str">
        <f aca="false">IF(C3850="","",IF(COUNTIF(Campaigns!$A$7:$A$300,C3850)&gt;0,"✓",IF(N(K3850)=0,"– no spend","⚠ add to Campaigns tab")))</f>
        <v/>
      </c>
      <c r="V3850" s="83" t="str">
        <f aca="false">IF(K3850="","",K3850*IF(Settings!$B$22=Settings!$C$6,1,IF(Settings!$B$22="USD",1/INDEX(Settings!$B$29:$B$40,MONTH(A3850)),INDEX(Settings!$B$29:$B$40,MONTH(A3850)))))</f>
        <v/>
      </c>
    </row>
    <row r="3851" customFormat="false" ht="15" hidden="false" customHeight="false" outlineLevel="0" collapsed="false">
      <c r="U3851" s="0" t="str">
        <f aca="false">IF(C3851="","",IF(COUNTIF(Campaigns!$A$7:$A$300,C3851)&gt;0,"✓",IF(N(K3851)=0,"– no spend","⚠ add to Campaigns tab")))</f>
        <v/>
      </c>
      <c r="V3851" s="83" t="str">
        <f aca="false">IF(K3851="","",K3851*IF(Settings!$B$22=Settings!$C$6,1,IF(Settings!$B$22="USD",1/INDEX(Settings!$B$29:$B$40,MONTH(A3851)),INDEX(Settings!$B$29:$B$40,MONTH(A3851)))))</f>
        <v/>
      </c>
    </row>
    <row r="3852" customFormat="false" ht="15" hidden="false" customHeight="false" outlineLevel="0" collapsed="false">
      <c r="U3852" s="0" t="str">
        <f aca="false">IF(C3852="","",IF(COUNTIF(Campaigns!$A$7:$A$300,C3852)&gt;0,"✓",IF(N(K3852)=0,"– no spend","⚠ add to Campaigns tab")))</f>
        <v/>
      </c>
      <c r="V3852" s="83" t="str">
        <f aca="false">IF(K3852="","",K3852*IF(Settings!$B$22=Settings!$C$6,1,IF(Settings!$B$22="USD",1/INDEX(Settings!$B$29:$B$40,MONTH(A3852)),INDEX(Settings!$B$29:$B$40,MONTH(A3852)))))</f>
        <v/>
      </c>
    </row>
    <row r="3853" customFormat="false" ht="15" hidden="false" customHeight="false" outlineLevel="0" collapsed="false">
      <c r="U3853" s="0" t="str">
        <f aca="false">IF(C3853="","",IF(COUNTIF(Campaigns!$A$7:$A$300,C3853)&gt;0,"✓",IF(N(K3853)=0,"– no spend","⚠ add to Campaigns tab")))</f>
        <v/>
      </c>
      <c r="V3853" s="83" t="str">
        <f aca="false">IF(K3853="","",K3853*IF(Settings!$B$22=Settings!$C$6,1,IF(Settings!$B$22="USD",1/INDEX(Settings!$B$29:$B$40,MONTH(A3853)),INDEX(Settings!$B$29:$B$40,MONTH(A3853)))))</f>
        <v/>
      </c>
    </row>
    <row r="3854" customFormat="false" ht="15" hidden="false" customHeight="false" outlineLevel="0" collapsed="false">
      <c r="U3854" s="0" t="str">
        <f aca="false">IF(C3854="","",IF(COUNTIF(Campaigns!$A$7:$A$300,C3854)&gt;0,"✓",IF(N(K3854)=0,"– no spend","⚠ add to Campaigns tab")))</f>
        <v/>
      </c>
      <c r="V3854" s="83" t="str">
        <f aca="false">IF(K3854="","",K3854*IF(Settings!$B$22=Settings!$C$6,1,IF(Settings!$B$22="USD",1/INDEX(Settings!$B$29:$B$40,MONTH(A3854)),INDEX(Settings!$B$29:$B$40,MONTH(A3854)))))</f>
        <v/>
      </c>
    </row>
    <row r="3855" customFormat="false" ht="15" hidden="false" customHeight="false" outlineLevel="0" collapsed="false">
      <c r="U3855" s="0" t="str">
        <f aca="false">IF(C3855="","",IF(COUNTIF(Campaigns!$A$7:$A$300,C3855)&gt;0,"✓",IF(N(K3855)=0,"– no spend","⚠ add to Campaigns tab")))</f>
        <v/>
      </c>
      <c r="V3855" s="83" t="str">
        <f aca="false">IF(K3855="","",K3855*IF(Settings!$B$22=Settings!$C$6,1,IF(Settings!$B$22="USD",1/INDEX(Settings!$B$29:$B$40,MONTH(A3855)),INDEX(Settings!$B$29:$B$40,MONTH(A3855)))))</f>
        <v/>
      </c>
    </row>
    <row r="3856" customFormat="false" ht="15" hidden="false" customHeight="false" outlineLevel="0" collapsed="false">
      <c r="U3856" s="0" t="str">
        <f aca="false">IF(C3856="","",IF(COUNTIF(Campaigns!$A$7:$A$300,C3856)&gt;0,"✓",IF(N(K3856)=0,"– no spend","⚠ add to Campaigns tab")))</f>
        <v/>
      </c>
      <c r="V3856" s="83" t="str">
        <f aca="false">IF(K3856="","",K3856*IF(Settings!$B$22=Settings!$C$6,1,IF(Settings!$B$22="USD",1/INDEX(Settings!$B$29:$B$40,MONTH(A3856)),INDEX(Settings!$B$29:$B$40,MONTH(A3856)))))</f>
        <v/>
      </c>
    </row>
    <row r="3857" customFormat="false" ht="15" hidden="false" customHeight="false" outlineLevel="0" collapsed="false">
      <c r="U3857" s="0" t="str">
        <f aca="false">IF(C3857="","",IF(COUNTIF(Campaigns!$A$7:$A$300,C3857)&gt;0,"✓",IF(N(K3857)=0,"– no spend","⚠ add to Campaigns tab")))</f>
        <v/>
      </c>
      <c r="V3857" s="83" t="str">
        <f aca="false">IF(K3857="","",K3857*IF(Settings!$B$22=Settings!$C$6,1,IF(Settings!$B$22="USD",1/INDEX(Settings!$B$29:$B$40,MONTH(A3857)),INDEX(Settings!$B$29:$B$40,MONTH(A3857)))))</f>
        <v/>
      </c>
    </row>
    <row r="3858" customFormat="false" ht="15" hidden="false" customHeight="false" outlineLevel="0" collapsed="false">
      <c r="U3858" s="0" t="str">
        <f aca="false">IF(C3858="","",IF(COUNTIF(Campaigns!$A$7:$A$300,C3858)&gt;0,"✓",IF(N(K3858)=0,"– no spend","⚠ add to Campaigns tab")))</f>
        <v/>
      </c>
      <c r="V3858" s="83" t="str">
        <f aca="false">IF(K3858="","",K3858*IF(Settings!$B$22=Settings!$C$6,1,IF(Settings!$B$22="USD",1/INDEX(Settings!$B$29:$B$40,MONTH(A3858)),INDEX(Settings!$B$29:$B$40,MONTH(A3858)))))</f>
        <v/>
      </c>
    </row>
    <row r="3859" customFormat="false" ht="15" hidden="false" customHeight="false" outlineLevel="0" collapsed="false">
      <c r="U3859" s="0" t="str">
        <f aca="false">IF(C3859="","",IF(COUNTIF(Campaigns!$A$7:$A$300,C3859)&gt;0,"✓",IF(N(K3859)=0,"– no spend","⚠ add to Campaigns tab")))</f>
        <v/>
      </c>
      <c r="V3859" s="83" t="str">
        <f aca="false">IF(K3859="","",K3859*IF(Settings!$B$22=Settings!$C$6,1,IF(Settings!$B$22="USD",1/INDEX(Settings!$B$29:$B$40,MONTH(A3859)),INDEX(Settings!$B$29:$B$40,MONTH(A3859)))))</f>
        <v/>
      </c>
    </row>
    <row r="3860" customFormat="false" ht="15" hidden="false" customHeight="false" outlineLevel="0" collapsed="false">
      <c r="U3860" s="0" t="str">
        <f aca="false">IF(C3860="","",IF(COUNTIF(Campaigns!$A$7:$A$300,C3860)&gt;0,"✓",IF(N(K3860)=0,"– no spend","⚠ add to Campaigns tab")))</f>
        <v/>
      </c>
      <c r="V3860" s="83" t="str">
        <f aca="false">IF(K3860="","",K3860*IF(Settings!$B$22=Settings!$C$6,1,IF(Settings!$B$22="USD",1/INDEX(Settings!$B$29:$B$40,MONTH(A3860)),INDEX(Settings!$B$29:$B$40,MONTH(A3860)))))</f>
        <v/>
      </c>
    </row>
    <row r="3861" customFormat="false" ht="15" hidden="false" customHeight="false" outlineLevel="0" collapsed="false">
      <c r="U3861" s="0" t="str">
        <f aca="false">IF(C3861="","",IF(COUNTIF(Campaigns!$A$7:$A$300,C3861)&gt;0,"✓",IF(N(K3861)=0,"– no spend","⚠ add to Campaigns tab")))</f>
        <v/>
      </c>
      <c r="V3861" s="83" t="str">
        <f aca="false">IF(K3861="","",K3861*IF(Settings!$B$22=Settings!$C$6,1,IF(Settings!$B$22="USD",1/INDEX(Settings!$B$29:$B$40,MONTH(A3861)),INDEX(Settings!$B$29:$B$40,MONTH(A3861)))))</f>
        <v/>
      </c>
    </row>
    <row r="3862" customFormat="false" ht="15" hidden="false" customHeight="false" outlineLevel="0" collapsed="false">
      <c r="U3862" s="0" t="str">
        <f aca="false">IF(C3862="","",IF(COUNTIF(Campaigns!$A$7:$A$300,C3862)&gt;0,"✓",IF(N(K3862)=0,"– no spend","⚠ add to Campaigns tab")))</f>
        <v/>
      </c>
      <c r="V3862" s="83" t="str">
        <f aca="false">IF(K3862="","",K3862*IF(Settings!$B$22=Settings!$C$6,1,IF(Settings!$B$22="USD",1/INDEX(Settings!$B$29:$B$40,MONTH(A3862)),INDEX(Settings!$B$29:$B$40,MONTH(A3862)))))</f>
        <v/>
      </c>
    </row>
    <row r="3863" customFormat="false" ht="15" hidden="false" customHeight="false" outlineLevel="0" collapsed="false">
      <c r="U3863" s="0" t="str">
        <f aca="false">IF(C3863="","",IF(COUNTIF(Campaigns!$A$7:$A$300,C3863)&gt;0,"✓",IF(N(K3863)=0,"– no spend","⚠ add to Campaigns tab")))</f>
        <v/>
      </c>
      <c r="V3863" s="83" t="str">
        <f aca="false">IF(K3863="","",K3863*IF(Settings!$B$22=Settings!$C$6,1,IF(Settings!$B$22="USD",1/INDEX(Settings!$B$29:$B$40,MONTH(A3863)),INDEX(Settings!$B$29:$B$40,MONTH(A3863)))))</f>
        <v/>
      </c>
    </row>
    <row r="3864" customFormat="false" ht="15" hidden="false" customHeight="false" outlineLevel="0" collapsed="false">
      <c r="U3864" s="0" t="str">
        <f aca="false">IF(C3864="","",IF(COUNTIF(Campaigns!$A$7:$A$300,C3864)&gt;0,"✓",IF(N(K3864)=0,"– no spend","⚠ add to Campaigns tab")))</f>
        <v/>
      </c>
      <c r="V3864" s="83" t="str">
        <f aca="false">IF(K3864="","",K3864*IF(Settings!$B$22=Settings!$C$6,1,IF(Settings!$B$22="USD",1/INDEX(Settings!$B$29:$B$40,MONTH(A3864)),INDEX(Settings!$B$29:$B$40,MONTH(A3864)))))</f>
        <v/>
      </c>
    </row>
    <row r="3865" customFormat="false" ht="15" hidden="false" customHeight="false" outlineLevel="0" collapsed="false">
      <c r="U3865" s="0" t="str">
        <f aca="false">IF(C3865="","",IF(COUNTIF(Campaigns!$A$7:$A$300,C3865)&gt;0,"✓",IF(N(K3865)=0,"– no spend","⚠ add to Campaigns tab")))</f>
        <v/>
      </c>
      <c r="V3865" s="83" t="str">
        <f aca="false">IF(K3865="","",K3865*IF(Settings!$B$22=Settings!$C$6,1,IF(Settings!$B$22="USD",1/INDEX(Settings!$B$29:$B$40,MONTH(A3865)),INDEX(Settings!$B$29:$B$40,MONTH(A3865)))))</f>
        <v/>
      </c>
    </row>
    <row r="3866" customFormat="false" ht="15" hidden="false" customHeight="false" outlineLevel="0" collapsed="false">
      <c r="U3866" s="0" t="str">
        <f aca="false">IF(C3866="","",IF(COUNTIF(Campaigns!$A$7:$A$300,C3866)&gt;0,"✓",IF(N(K3866)=0,"– no spend","⚠ add to Campaigns tab")))</f>
        <v/>
      </c>
      <c r="V3866" s="83" t="str">
        <f aca="false">IF(K3866="","",K3866*IF(Settings!$B$22=Settings!$C$6,1,IF(Settings!$B$22="USD",1/INDEX(Settings!$B$29:$B$40,MONTH(A3866)),INDEX(Settings!$B$29:$B$40,MONTH(A3866)))))</f>
        <v/>
      </c>
    </row>
    <row r="3867" customFormat="false" ht="15" hidden="false" customHeight="false" outlineLevel="0" collapsed="false">
      <c r="U3867" s="0" t="str">
        <f aca="false">IF(C3867="","",IF(COUNTIF(Campaigns!$A$7:$A$300,C3867)&gt;0,"✓",IF(N(K3867)=0,"– no spend","⚠ add to Campaigns tab")))</f>
        <v/>
      </c>
      <c r="V3867" s="83" t="str">
        <f aca="false">IF(K3867="","",K3867*IF(Settings!$B$22=Settings!$C$6,1,IF(Settings!$B$22="USD",1/INDEX(Settings!$B$29:$B$40,MONTH(A3867)),INDEX(Settings!$B$29:$B$40,MONTH(A3867)))))</f>
        <v/>
      </c>
    </row>
    <row r="3868" customFormat="false" ht="15" hidden="false" customHeight="false" outlineLevel="0" collapsed="false">
      <c r="U3868" s="0" t="str">
        <f aca="false">IF(C3868="","",IF(COUNTIF(Campaigns!$A$7:$A$300,C3868)&gt;0,"✓",IF(N(K3868)=0,"– no spend","⚠ add to Campaigns tab")))</f>
        <v/>
      </c>
      <c r="V3868" s="83" t="str">
        <f aca="false">IF(K3868="","",K3868*IF(Settings!$B$22=Settings!$C$6,1,IF(Settings!$B$22="USD",1/INDEX(Settings!$B$29:$B$40,MONTH(A3868)),INDEX(Settings!$B$29:$B$40,MONTH(A3868)))))</f>
        <v/>
      </c>
    </row>
    <row r="3869" customFormat="false" ht="15" hidden="false" customHeight="false" outlineLevel="0" collapsed="false">
      <c r="U3869" s="0" t="str">
        <f aca="false">IF(C3869="","",IF(COUNTIF(Campaigns!$A$7:$A$300,C3869)&gt;0,"✓",IF(N(K3869)=0,"– no spend","⚠ add to Campaigns tab")))</f>
        <v/>
      </c>
      <c r="V3869" s="83" t="str">
        <f aca="false">IF(K3869="","",K3869*IF(Settings!$B$22=Settings!$C$6,1,IF(Settings!$B$22="USD",1/INDEX(Settings!$B$29:$B$40,MONTH(A3869)),INDEX(Settings!$B$29:$B$40,MONTH(A3869)))))</f>
        <v/>
      </c>
    </row>
    <row r="3870" customFormat="false" ht="15" hidden="false" customHeight="false" outlineLevel="0" collapsed="false">
      <c r="U3870" s="0" t="str">
        <f aca="false">IF(C3870="","",IF(COUNTIF(Campaigns!$A$7:$A$300,C3870)&gt;0,"✓",IF(N(K3870)=0,"– no spend","⚠ add to Campaigns tab")))</f>
        <v/>
      </c>
      <c r="V3870" s="83" t="str">
        <f aca="false">IF(K3870="","",K3870*IF(Settings!$B$22=Settings!$C$6,1,IF(Settings!$B$22="USD",1/INDEX(Settings!$B$29:$B$40,MONTH(A3870)),INDEX(Settings!$B$29:$B$40,MONTH(A3870)))))</f>
        <v/>
      </c>
    </row>
    <row r="3871" customFormat="false" ht="15" hidden="false" customHeight="false" outlineLevel="0" collapsed="false">
      <c r="U3871" s="0" t="str">
        <f aca="false">IF(C3871="","",IF(COUNTIF(Campaigns!$A$7:$A$300,C3871)&gt;0,"✓",IF(N(K3871)=0,"– no spend","⚠ add to Campaigns tab")))</f>
        <v/>
      </c>
      <c r="V3871" s="83" t="str">
        <f aca="false">IF(K3871="","",K3871*IF(Settings!$B$22=Settings!$C$6,1,IF(Settings!$B$22="USD",1/INDEX(Settings!$B$29:$B$40,MONTH(A3871)),INDEX(Settings!$B$29:$B$40,MONTH(A3871)))))</f>
        <v/>
      </c>
    </row>
    <row r="3872" customFormat="false" ht="15" hidden="false" customHeight="false" outlineLevel="0" collapsed="false">
      <c r="U3872" s="0" t="str">
        <f aca="false">IF(C3872="","",IF(COUNTIF(Campaigns!$A$7:$A$300,C3872)&gt;0,"✓",IF(N(K3872)=0,"– no spend","⚠ add to Campaigns tab")))</f>
        <v/>
      </c>
      <c r="V3872" s="83" t="str">
        <f aca="false">IF(K3872="","",K3872*IF(Settings!$B$22=Settings!$C$6,1,IF(Settings!$B$22="USD",1/INDEX(Settings!$B$29:$B$40,MONTH(A3872)),INDEX(Settings!$B$29:$B$40,MONTH(A3872)))))</f>
        <v/>
      </c>
    </row>
    <row r="3873" customFormat="false" ht="15" hidden="false" customHeight="false" outlineLevel="0" collapsed="false">
      <c r="U3873" s="0" t="str">
        <f aca="false">IF(C3873="","",IF(COUNTIF(Campaigns!$A$7:$A$300,C3873)&gt;0,"✓",IF(N(K3873)=0,"– no spend","⚠ add to Campaigns tab")))</f>
        <v/>
      </c>
      <c r="V3873" s="83" t="str">
        <f aca="false">IF(K3873="","",K3873*IF(Settings!$B$22=Settings!$C$6,1,IF(Settings!$B$22="USD",1/INDEX(Settings!$B$29:$B$40,MONTH(A3873)),INDEX(Settings!$B$29:$B$40,MONTH(A3873)))))</f>
        <v/>
      </c>
    </row>
    <row r="3874" customFormat="false" ht="15" hidden="false" customHeight="false" outlineLevel="0" collapsed="false">
      <c r="U3874" s="0" t="str">
        <f aca="false">IF(C3874="","",IF(COUNTIF(Campaigns!$A$7:$A$300,C3874)&gt;0,"✓",IF(N(K3874)=0,"– no spend","⚠ add to Campaigns tab")))</f>
        <v/>
      </c>
      <c r="V3874" s="83" t="str">
        <f aca="false">IF(K3874="","",K3874*IF(Settings!$B$22=Settings!$C$6,1,IF(Settings!$B$22="USD",1/INDEX(Settings!$B$29:$B$40,MONTH(A3874)),INDEX(Settings!$B$29:$B$40,MONTH(A3874)))))</f>
        <v/>
      </c>
    </row>
    <row r="3875" customFormat="false" ht="15" hidden="false" customHeight="false" outlineLevel="0" collapsed="false">
      <c r="U3875" s="0" t="str">
        <f aca="false">IF(C3875="","",IF(COUNTIF(Campaigns!$A$7:$A$300,C3875)&gt;0,"✓",IF(N(K3875)=0,"– no spend","⚠ add to Campaigns tab")))</f>
        <v/>
      </c>
      <c r="V3875" s="83" t="str">
        <f aca="false">IF(K3875="","",K3875*IF(Settings!$B$22=Settings!$C$6,1,IF(Settings!$B$22="USD",1/INDEX(Settings!$B$29:$B$40,MONTH(A3875)),INDEX(Settings!$B$29:$B$40,MONTH(A3875)))))</f>
        <v/>
      </c>
    </row>
    <row r="3876" customFormat="false" ht="15" hidden="false" customHeight="false" outlineLevel="0" collapsed="false">
      <c r="U3876" s="0" t="str">
        <f aca="false">IF(C3876="","",IF(COUNTIF(Campaigns!$A$7:$A$300,C3876)&gt;0,"✓",IF(N(K3876)=0,"– no spend","⚠ add to Campaigns tab")))</f>
        <v/>
      </c>
      <c r="V3876" s="83" t="str">
        <f aca="false">IF(K3876="","",K3876*IF(Settings!$B$22=Settings!$C$6,1,IF(Settings!$B$22="USD",1/INDEX(Settings!$B$29:$B$40,MONTH(A3876)),INDEX(Settings!$B$29:$B$40,MONTH(A3876)))))</f>
        <v/>
      </c>
    </row>
    <row r="3877" customFormat="false" ht="15" hidden="false" customHeight="false" outlineLevel="0" collapsed="false">
      <c r="U3877" s="0" t="str">
        <f aca="false">IF(C3877="","",IF(COUNTIF(Campaigns!$A$7:$A$300,C3877)&gt;0,"✓",IF(N(K3877)=0,"– no spend","⚠ add to Campaigns tab")))</f>
        <v/>
      </c>
      <c r="V3877" s="83" t="str">
        <f aca="false">IF(K3877="","",K3877*IF(Settings!$B$22=Settings!$C$6,1,IF(Settings!$B$22="USD",1/INDEX(Settings!$B$29:$B$40,MONTH(A3877)),INDEX(Settings!$B$29:$B$40,MONTH(A3877)))))</f>
        <v/>
      </c>
    </row>
    <row r="3878" customFormat="false" ht="15" hidden="false" customHeight="false" outlineLevel="0" collapsed="false">
      <c r="U3878" s="0" t="str">
        <f aca="false">IF(C3878="","",IF(COUNTIF(Campaigns!$A$7:$A$300,C3878)&gt;0,"✓",IF(N(K3878)=0,"– no spend","⚠ add to Campaigns tab")))</f>
        <v/>
      </c>
      <c r="V3878" s="83" t="str">
        <f aca="false">IF(K3878="","",K3878*IF(Settings!$B$22=Settings!$C$6,1,IF(Settings!$B$22="USD",1/INDEX(Settings!$B$29:$B$40,MONTH(A3878)),INDEX(Settings!$B$29:$B$40,MONTH(A3878)))))</f>
        <v/>
      </c>
    </row>
    <row r="3879" customFormat="false" ht="15" hidden="false" customHeight="false" outlineLevel="0" collapsed="false">
      <c r="U3879" s="0" t="str">
        <f aca="false">IF(C3879="","",IF(COUNTIF(Campaigns!$A$7:$A$300,C3879)&gt;0,"✓",IF(N(K3879)=0,"– no spend","⚠ add to Campaigns tab")))</f>
        <v/>
      </c>
      <c r="V3879" s="83" t="str">
        <f aca="false">IF(K3879="","",K3879*IF(Settings!$B$22=Settings!$C$6,1,IF(Settings!$B$22="USD",1/INDEX(Settings!$B$29:$B$40,MONTH(A3879)),INDEX(Settings!$B$29:$B$40,MONTH(A3879)))))</f>
        <v/>
      </c>
    </row>
    <row r="3880" customFormat="false" ht="15" hidden="false" customHeight="false" outlineLevel="0" collapsed="false">
      <c r="U3880" s="0" t="str">
        <f aca="false">IF(C3880="","",IF(COUNTIF(Campaigns!$A$7:$A$300,C3880)&gt;0,"✓",IF(N(K3880)=0,"– no spend","⚠ add to Campaigns tab")))</f>
        <v/>
      </c>
      <c r="V3880" s="83" t="str">
        <f aca="false">IF(K3880="","",K3880*IF(Settings!$B$22=Settings!$C$6,1,IF(Settings!$B$22="USD",1/INDEX(Settings!$B$29:$B$40,MONTH(A3880)),INDEX(Settings!$B$29:$B$40,MONTH(A3880)))))</f>
        <v/>
      </c>
    </row>
    <row r="3881" customFormat="false" ht="15" hidden="false" customHeight="false" outlineLevel="0" collapsed="false">
      <c r="U3881" s="0" t="str">
        <f aca="false">IF(C3881="","",IF(COUNTIF(Campaigns!$A$7:$A$300,C3881)&gt;0,"✓",IF(N(K3881)=0,"– no spend","⚠ add to Campaigns tab")))</f>
        <v/>
      </c>
      <c r="V3881" s="83" t="str">
        <f aca="false">IF(K3881="","",K3881*IF(Settings!$B$22=Settings!$C$6,1,IF(Settings!$B$22="USD",1/INDEX(Settings!$B$29:$B$40,MONTH(A3881)),INDEX(Settings!$B$29:$B$40,MONTH(A3881)))))</f>
        <v/>
      </c>
    </row>
    <row r="3882" customFormat="false" ht="15" hidden="false" customHeight="false" outlineLevel="0" collapsed="false">
      <c r="U3882" s="0" t="str">
        <f aca="false">IF(C3882="","",IF(COUNTIF(Campaigns!$A$7:$A$300,C3882)&gt;0,"✓",IF(N(K3882)=0,"– no spend","⚠ add to Campaigns tab")))</f>
        <v/>
      </c>
      <c r="V3882" s="83" t="str">
        <f aca="false">IF(K3882="","",K3882*IF(Settings!$B$22=Settings!$C$6,1,IF(Settings!$B$22="USD",1/INDEX(Settings!$B$29:$B$40,MONTH(A3882)),INDEX(Settings!$B$29:$B$40,MONTH(A3882)))))</f>
        <v/>
      </c>
    </row>
    <row r="3883" customFormat="false" ht="15" hidden="false" customHeight="false" outlineLevel="0" collapsed="false">
      <c r="U3883" s="0" t="str">
        <f aca="false">IF(C3883="","",IF(COUNTIF(Campaigns!$A$7:$A$300,C3883)&gt;0,"✓",IF(N(K3883)=0,"– no spend","⚠ add to Campaigns tab")))</f>
        <v/>
      </c>
      <c r="V3883" s="83" t="str">
        <f aca="false">IF(K3883="","",K3883*IF(Settings!$B$22=Settings!$C$6,1,IF(Settings!$B$22="USD",1/INDEX(Settings!$B$29:$B$40,MONTH(A3883)),INDEX(Settings!$B$29:$B$40,MONTH(A3883)))))</f>
        <v/>
      </c>
    </row>
    <row r="3884" customFormat="false" ht="15" hidden="false" customHeight="false" outlineLevel="0" collapsed="false">
      <c r="U3884" s="0" t="str">
        <f aca="false">IF(C3884="","",IF(COUNTIF(Campaigns!$A$7:$A$300,C3884)&gt;0,"✓",IF(N(K3884)=0,"– no spend","⚠ add to Campaigns tab")))</f>
        <v/>
      </c>
      <c r="V3884" s="83" t="str">
        <f aca="false">IF(K3884="","",K3884*IF(Settings!$B$22=Settings!$C$6,1,IF(Settings!$B$22="USD",1/INDEX(Settings!$B$29:$B$40,MONTH(A3884)),INDEX(Settings!$B$29:$B$40,MONTH(A3884)))))</f>
        <v/>
      </c>
    </row>
    <row r="3885" customFormat="false" ht="15" hidden="false" customHeight="false" outlineLevel="0" collapsed="false">
      <c r="U3885" s="0" t="str">
        <f aca="false">IF(C3885="","",IF(COUNTIF(Campaigns!$A$7:$A$300,C3885)&gt;0,"✓",IF(N(K3885)=0,"– no spend","⚠ add to Campaigns tab")))</f>
        <v/>
      </c>
      <c r="V3885" s="83" t="str">
        <f aca="false">IF(K3885="","",K3885*IF(Settings!$B$22=Settings!$C$6,1,IF(Settings!$B$22="USD",1/INDEX(Settings!$B$29:$B$40,MONTH(A3885)),INDEX(Settings!$B$29:$B$40,MONTH(A3885)))))</f>
        <v/>
      </c>
    </row>
    <row r="3886" customFormat="false" ht="15" hidden="false" customHeight="false" outlineLevel="0" collapsed="false">
      <c r="U3886" s="0" t="str">
        <f aca="false">IF(C3886="","",IF(COUNTIF(Campaigns!$A$7:$A$300,C3886)&gt;0,"✓",IF(N(K3886)=0,"– no spend","⚠ add to Campaigns tab")))</f>
        <v/>
      </c>
      <c r="V3886" s="83" t="str">
        <f aca="false">IF(K3886="","",K3886*IF(Settings!$B$22=Settings!$C$6,1,IF(Settings!$B$22="USD",1/INDEX(Settings!$B$29:$B$40,MONTH(A3886)),INDEX(Settings!$B$29:$B$40,MONTH(A3886)))))</f>
        <v/>
      </c>
    </row>
    <row r="3887" customFormat="false" ht="15" hidden="false" customHeight="false" outlineLevel="0" collapsed="false">
      <c r="U3887" s="0" t="str">
        <f aca="false">IF(C3887="","",IF(COUNTIF(Campaigns!$A$7:$A$300,C3887)&gt;0,"✓",IF(N(K3887)=0,"– no spend","⚠ add to Campaigns tab")))</f>
        <v/>
      </c>
      <c r="V3887" s="83" t="str">
        <f aca="false">IF(K3887="","",K3887*IF(Settings!$B$22=Settings!$C$6,1,IF(Settings!$B$22="USD",1/INDEX(Settings!$B$29:$B$40,MONTH(A3887)),INDEX(Settings!$B$29:$B$40,MONTH(A3887)))))</f>
        <v/>
      </c>
    </row>
    <row r="3888" customFormat="false" ht="15" hidden="false" customHeight="false" outlineLevel="0" collapsed="false">
      <c r="U3888" s="0" t="str">
        <f aca="false">IF(C3888="","",IF(COUNTIF(Campaigns!$A$7:$A$300,C3888)&gt;0,"✓",IF(N(K3888)=0,"– no spend","⚠ add to Campaigns tab")))</f>
        <v/>
      </c>
      <c r="V3888" s="83" t="str">
        <f aca="false">IF(K3888="","",K3888*IF(Settings!$B$22=Settings!$C$6,1,IF(Settings!$B$22="USD",1/INDEX(Settings!$B$29:$B$40,MONTH(A3888)),INDEX(Settings!$B$29:$B$40,MONTH(A3888)))))</f>
        <v/>
      </c>
    </row>
    <row r="3889" customFormat="false" ht="15" hidden="false" customHeight="false" outlineLevel="0" collapsed="false">
      <c r="U3889" s="0" t="str">
        <f aca="false">IF(C3889="","",IF(COUNTIF(Campaigns!$A$7:$A$300,C3889)&gt;0,"✓",IF(N(K3889)=0,"– no spend","⚠ add to Campaigns tab")))</f>
        <v/>
      </c>
      <c r="V3889" s="83" t="str">
        <f aca="false">IF(K3889="","",K3889*IF(Settings!$B$22=Settings!$C$6,1,IF(Settings!$B$22="USD",1/INDEX(Settings!$B$29:$B$40,MONTH(A3889)),INDEX(Settings!$B$29:$B$40,MONTH(A3889)))))</f>
        <v/>
      </c>
    </row>
    <row r="3890" customFormat="false" ht="15" hidden="false" customHeight="false" outlineLevel="0" collapsed="false">
      <c r="U3890" s="0" t="str">
        <f aca="false">IF(C3890="","",IF(COUNTIF(Campaigns!$A$7:$A$300,C3890)&gt;0,"✓",IF(N(K3890)=0,"– no spend","⚠ add to Campaigns tab")))</f>
        <v/>
      </c>
      <c r="V3890" s="83" t="str">
        <f aca="false">IF(K3890="","",K3890*IF(Settings!$B$22=Settings!$C$6,1,IF(Settings!$B$22="USD",1/INDEX(Settings!$B$29:$B$40,MONTH(A3890)),INDEX(Settings!$B$29:$B$40,MONTH(A3890)))))</f>
        <v/>
      </c>
    </row>
    <row r="3891" customFormat="false" ht="15" hidden="false" customHeight="false" outlineLevel="0" collapsed="false">
      <c r="U3891" s="0" t="str">
        <f aca="false">IF(C3891="","",IF(COUNTIF(Campaigns!$A$7:$A$300,C3891)&gt;0,"✓",IF(N(K3891)=0,"– no spend","⚠ add to Campaigns tab")))</f>
        <v/>
      </c>
      <c r="V3891" s="83" t="str">
        <f aca="false">IF(K3891="","",K3891*IF(Settings!$B$22=Settings!$C$6,1,IF(Settings!$B$22="USD",1/INDEX(Settings!$B$29:$B$40,MONTH(A3891)),INDEX(Settings!$B$29:$B$40,MONTH(A3891)))))</f>
        <v/>
      </c>
    </row>
    <row r="3892" customFormat="false" ht="15" hidden="false" customHeight="false" outlineLevel="0" collapsed="false">
      <c r="U3892" s="0" t="str">
        <f aca="false">IF(C3892="","",IF(COUNTIF(Campaigns!$A$7:$A$300,C3892)&gt;0,"✓",IF(N(K3892)=0,"– no spend","⚠ add to Campaigns tab")))</f>
        <v/>
      </c>
      <c r="V3892" s="83" t="str">
        <f aca="false">IF(K3892="","",K3892*IF(Settings!$B$22=Settings!$C$6,1,IF(Settings!$B$22="USD",1/INDEX(Settings!$B$29:$B$40,MONTH(A3892)),INDEX(Settings!$B$29:$B$40,MONTH(A3892)))))</f>
        <v/>
      </c>
    </row>
    <row r="3893" customFormat="false" ht="15" hidden="false" customHeight="false" outlineLevel="0" collapsed="false">
      <c r="U3893" s="0" t="str">
        <f aca="false">IF(C3893="","",IF(COUNTIF(Campaigns!$A$7:$A$300,C3893)&gt;0,"✓",IF(N(K3893)=0,"– no spend","⚠ add to Campaigns tab")))</f>
        <v/>
      </c>
      <c r="V3893" s="83" t="str">
        <f aca="false">IF(K3893="","",K3893*IF(Settings!$B$22=Settings!$C$6,1,IF(Settings!$B$22="USD",1/INDEX(Settings!$B$29:$B$40,MONTH(A3893)),INDEX(Settings!$B$29:$B$40,MONTH(A3893)))))</f>
        <v/>
      </c>
    </row>
    <row r="3894" customFormat="false" ht="15" hidden="false" customHeight="false" outlineLevel="0" collapsed="false">
      <c r="U3894" s="0" t="str">
        <f aca="false">IF(C3894="","",IF(COUNTIF(Campaigns!$A$7:$A$300,C3894)&gt;0,"✓",IF(N(K3894)=0,"– no spend","⚠ add to Campaigns tab")))</f>
        <v/>
      </c>
      <c r="V3894" s="83" t="str">
        <f aca="false">IF(K3894="","",K3894*IF(Settings!$B$22=Settings!$C$6,1,IF(Settings!$B$22="USD",1/INDEX(Settings!$B$29:$B$40,MONTH(A3894)),INDEX(Settings!$B$29:$B$40,MONTH(A3894)))))</f>
        <v/>
      </c>
    </row>
    <row r="3895" customFormat="false" ht="15" hidden="false" customHeight="false" outlineLevel="0" collapsed="false">
      <c r="U3895" s="0" t="str">
        <f aca="false">IF(C3895="","",IF(COUNTIF(Campaigns!$A$7:$A$300,C3895)&gt;0,"✓",IF(N(K3895)=0,"– no spend","⚠ add to Campaigns tab")))</f>
        <v/>
      </c>
      <c r="V3895" s="83" t="str">
        <f aca="false">IF(K3895="","",K3895*IF(Settings!$B$22=Settings!$C$6,1,IF(Settings!$B$22="USD",1/INDEX(Settings!$B$29:$B$40,MONTH(A3895)),INDEX(Settings!$B$29:$B$40,MONTH(A3895)))))</f>
        <v/>
      </c>
    </row>
    <row r="3896" customFormat="false" ht="15" hidden="false" customHeight="false" outlineLevel="0" collapsed="false">
      <c r="U3896" s="0" t="str">
        <f aca="false">IF(C3896="","",IF(COUNTIF(Campaigns!$A$7:$A$300,C3896)&gt;0,"✓",IF(N(K3896)=0,"– no spend","⚠ add to Campaigns tab")))</f>
        <v/>
      </c>
      <c r="V3896" s="83" t="str">
        <f aca="false">IF(K3896="","",K3896*IF(Settings!$B$22=Settings!$C$6,1,IF(Settings!$B$22="USD",1/INDEX(Settings!$B$29:$B$40,MONTH(A3896)),INDEX(Settings!$B$29:$B$40,MONTH(A3896)))))</f>
        <v/>
      </c>
    </row>
    <row r="3897" customFormat="false" ht="15" hidden="false" customHeight="false" outlineLevel="0" collapsed="false">
      <c r="U3897" s="0" t="str">
        <f aca="false">IF(C3897="","",IF(COUNTIF(Campaigns!$A$7:$A$300,C3897)&gt;0,"✓",IF(N(K3897)=0,"– no spend","⚠ add to Campaigns tab")))</f>
        <v/>
      </c>
      <c r="V3897" s="83" t="str">
        <f aca="false">IF(K3897="","",K3897*IF(Settings!$B$22=Settings!$C$6,1,IF(Settings!$B$22="USD",1/INDEX(Settings!$B$29:$B$40,MONTH(A3897)),INDEX(Settings!$B$29:$B$40,MONTH(A3897)))))</f>
        <v/>
      </c>
    </row>
    <row r="3898" customFormat="false" ht="15" hidden="false" customHeight="false" outlineLevel="0" collapsed="false">
      <c r="U3898" s="0" t="str">
        <f aca="false">IF(C3898="","",IF(COUNTIF(Campaigns!$A$7:$A$300,C3898)&gt;0,"✓",IF(N(K3898)=0,"– no spend","⚠ add to Campaigns tab")))</f>
        <v/>
      </c>
      <c r="V3898" s="83" t="str">
        <f aca="false">IF(K3898="","",K3898*IF(Settings!$B$22=Settings!$C$6,1,IF(Settings!$B$22="USD",1/INDEX(Settings!$B$29:$B$40,MONTH(A3898)),INDEX(Settings!$B$29:$B$40,MONTH(A3898)))))</f>
        <v/>
      </c>
    </row>
    <row r="3899" customFormat="false" ht="15" hidden="false" customHeight="false" outlineLevel="0" collapsed="false">
      <c r="U3899" s="0" t="str">
        <f aca="false">IF(C3899="","",IF(COUNTIF(Campaigns!$A$7:$A$300,C3899)&gt;0,"✓",IF(N(K3899)=0,"– no spend","⚠ add to Campaigns tab")))</f>
        <v/>
      </c>
      <c r="V3899" s="83" t="str">
        <f aca="false">IF(K3899="","",K3899*IF(Settings!$B$22=Settings!$C$6,1,IF(Settings!$B$22="USD",1/INDEX(Settings!$B$29:$B$40,MONTH(A3899)),INDEX(Settings!$B$29:$B$40,MONTH(A3899)))))</f>
        <v/>
      </c>
    </row>
    <row r="3900" customFormat="false" ht="15" hidden="false" customHeight="false" outlineLevel="0" collapsed="false">
      <c r="U3900" s="0" t="str">
        <f aca="false">IF(C3900="","",IF(COUNTIF(Campaigns!$A$7:$A$300,C3900)&gt;0,"✓",IF(N(K3900)=0,"– no spend","⚠ add to Campaigns tab")))</f>
        <v/>
      </c>
      <c r="V3900" s="83" t="str">
        <f aca="false">IF(K3900="","",K3900*IF(Settings!$B$22=Settings!$C$6,1,IF(Settings!$B$22="USD",1/INDEX(Settings!$B$29:$B$40,MONTH(A3900)),INDEX(Settings!$B$29:$B$40,MONTH(A3900)))))</f>
        <v/>
      </c>
    </row>
    <row r="3901" customFormat="false" ht="15" hidden="false" customHeight="false" outlineLevel="0" collapsed="false">
      <c r="U3901" s="0" t="str">
        <f aca="false">IF(C3901="","",IF(COUNTIF(Campaigns!$A$7:$A$300,C3901)&gt;0,"✓",IF(N(K3901)=0,"– no spend","⚠ add to Campaigns tab")))</f>
        <v/>
      </c>
      <c r="V3901" s="83" t="str">
        <f aca="false">IF(K3901="","",K3901*IF(Settings!$B$22=Settings!$C$6,1,IF(Settings!$B$22="USD",1/INDEX(Settings!$B$29:$B$40,MONTH(A3901)),INDEX(Settings!$B$29:$B$40,MONTH(A3901)))))</f>
        <v/>
      </c>
    </row>
    <row r="3902" customFormat="false" ht="15" hidden="false" customHeight="false" outlineLevel="0" collapsed="false">
      <c r="U3902" s="0" t="str">
        <f aca="false">IF(C3902="","",IF(COUNTIF(Campaigns!$A$7:$A$300,C3902)&gt;0,"✓",IF(N(K3902)=0,"– no spend","⚠ add to Campaigns tab")))</f>
        <v/>
      </c>
      <c r="V3902" s="83" t="str">
        <f aca="false">IF(K3902="","",K3902*IF(Settings!$B$22=Settings!$C$6,1,IF(Settings!$B$22="USD",1/INDEX(Settings!$B$29:$B$40,MONTH(A3902)),INDEX(Settings!$B$29:$B$40,MONTH(A3902)))))</f>
        <v/>
      </c>
    </row>
    <row r="3903" customFormat="false" ht="15" hidden="false" customHeight="false" outlineLevel="0" collapsed="false">
      <c r="U3903" s="0" t="str">
        <f aca="false">IF(C3903="","",IF(COUNTIF(Campaigns!$A$7:$A$300,C3903)&gt;0,"✓",IF(N(K3903)=0,"– no spend","⚠ add to Campaigns tab")))</f>
        <v/>
      </c>
      <c r="V3903" s="83" t="str">
        <f aca="false">IF(K3903="","",K3903*IF(Settings!$B$22=Settings!$C$6,1,IF(Settings!$B$22="USD",1/INDEX(Settings!$B$29:$B$40,MONTH(A3903)),INDEX(Settings!$B$29:$B$40,MONTH(A3903)))))</f>
        <v/>
      </c>
    </row>
    <row r="3904" customFormat="false" ht="15" hidden="false" customHeight="false" outlineLevel="0" collapsed="false">
      <c r="U3904" s="0" t="str">
        <f aca="false">IF(C3904="","",IF(COUNTIF(Campaigns!$A$7:$A$300,C3904)&gt;0,"✓",IF(N(K3904)=0,"– no spend","⚠ add to Campaigns tab")))</f>
        <v/>
      </c>
      <c r="V3904" s="83" t="str">
        <f aca="false">IF(K3904="","",K3904*IF(Settings!$B$22=Settings!$C$6,1,IF(Settings!$B$22="USD",1/INDEX(Settings!$B$29:$B$40,MONTH(A3904)),INDEX(Settings!$B$29:$B$40,MONTH(A3904)))))</f>
        <v/>
      </c>
    </row>
    <row r="3905" customFormat="false" ht="15" hidden="false" customHeight="false" outlineLevel="0" collapsed="false">
      <c r="U3905" s="0" t="str">
        <f aca="false">IF(C3905="","",IF(COUNTIF(Campaigns!$A$7:$A$300,C3905)&gt;0,"✓",IF(N(K3905)=0,"– no spend","⚠ add to Campaigns tab")))</f>
        <v/>
      </c>
      <c r="V3905" s="83" t="str">
        <f aca="false">IF(K3905="","",K3905*IF(Settings!$B$22=Settings!$C$6,1,IF(Settings!$B$22="USD",1/INDEX(Settings!$B$29:$B$40,MONTH(A3905)),INDEX(Settings!$B$29:$B$40,MONTH(A3905)))))</f>
        <v/>
      </c>
    </row>
    <row r="3906" customFormat="false" ht="15" hidden="false" customHeight="false" outlineLevel="0" collapsed="false">
      <c r="U3906" s="0" t="str">
        <f aca="false">IF(C3906="","",IF(COUNTIF(Campaigns!$A$7:$A$300,C3906)&gt;0,"✓",IF(N(K3906)=0,"– no spend","⚠ add to Campaigns tab")))</f>
        <v/>
      </c>
      <c r="V3906" s="83" t="str">
        <f aca="false">IF(K3906="","",K3906*IF(Settings!$B$22=Settings!$C$6,1,IF(Settings!$B$22="USD",1/INDEX(Settings!$B$29:$B$40,MONTH(A3906)),INDEX(Settings!$B$29:$B$40,MONTH(A3906)))))</f>
        <v/>
      </c>
    </row>
    <row r="3907" customFormat="false" ht="15" hidden="false" customHeight="false" outlineLevel="0" collapsed="false">
      <c r="U3907" s="0" t="str">
        <f aca="false">IF(C3907="","",IF(COUNTIF(Campaigns!$A$7:$A$300,C3907)&gt;0,"✓",IF(N(K3907)=0,"– no spend","⚠ add to Campaigns tab")))</f>
        <v/>
      </c>
      <c r="V3907" s="83" t="str">
        <f aca="false">IF(K3907="","",K3907*IF(Settings!$B$22=Settings!$C$6,1,IF(Settings!$B$22="USD",1/INDEX(Settings!$B$29:$B$40,MONTH(A3907)),INDEX(Settings!$B$29:$B$40,MONTH(A3907)))))</f>
        <v/>
      </c>
    </row>
    <row r="3908" customFormat="false" ht="15" hidden="false" customHeight="false" outlineLevel="0" collapsed="false">
      <c r="U3908" s="0" t="str">
        <f aca="false">IF(C3908="","",IF(COUNTIF(Campaigns!$A$7:$A$300,C3908)&gt;0,"✓",IF(N(K3908)=0,"– no spend","⚠ add to Campaigns tab")))</f>
        <v/>
      </c>
      <c r="V3908" s="83" t="str">
        <f aca="false">IF(K3908="","",K3908*IF(Settings!$B$22=Settings!$C$6,1,IF(Settings!$B$22="USD",1/INDEX(Settings!$B$29:$B$40,MONTH(A3908)),INDEX(Settings!$B$29:$B$40,MONTH(A3908)))))</f>
        <v/>
      </c>
    </row>
    <row r="3909" customFormat="false" ht="15" hidden="false" customHeight="false" outlineLevel="0" collapsed="false">
      <c r="U3909" s="0" t="str">
        <f aca="false">IF(C3909="","",IF(COUNTIF(Campaigns!$A$7:$A$300,C3909)&gt;0,"✓",IF(N(K3909)=0,"– no spend","⚠ add to Campaigns tab")))</f>
        <v/>
      </c>
      <c r="V3909" s="83" t="str">
        <f aca="false">IF(K3909="","",K3909*IF(Settings!$B$22=Settings!$C$6,1,IF(Settings!$B$22="USD",1/INDEX(Settings!$B$29:$B$40,MONTH(A3909)),INDEX(Settings!$B$29:$B$40,MONTH(A3909)))))</f>
        <v/>
      </c>
    </row>
    <row r="3910" customFormat="false" ht="15" hidden="false" customHeight="false" outlineLevel="0" collapsed="false">
      <c r="U3910" s="0" t="str">
        <f aca="false">IF(C3910="","",IF(COUNTIF(Campaigns!$A$7:$A$300,C3910)&gt;0,"✓",IF(N(K3910)=0,"– no spend","⚠ add to Campaigns tab")))</f>
        <v/>
      </c>
      <c r="V3910" s="83" t="str">
        <f aca="false">IF(K3910="","",K3910*IF(Settings!$B$22=Settings!$C$6,1,IF(Settings!$B$22="USD",1/INDEX(Settings!$B$29:$B$40,MONTH(A3910)),INDEX(Settings!$B$29:$B$40,MONTH(A3910)))))</f>
        <v/>
      </c>
    </row>
    <row r="3911" customFormat="false" ht="15" hidden="false" customHeight="false" outlineLevel="0" collapsed="false">
      <c r="U3911" s="0" t="str">
        <f aca="false">IF(C3911="","",IF(COUNTIF(Campaigns!$A$7:$A$300,C3911)&gt;0,"✓",IF(N(K3911)=0,"– no spend","⚠ add to Campaigns tab")))</f>
        <v/>
      </c>
      <c r="V3911" s="83" t="str">
        <f aca="false">IF(K3911="","",K3911*IF(Settings!$B$22=Settings!$C$6,1,IF(Settings!$B$22="USD",1/INDEX(Settings!$B$29:$B$40,MONTH(A3911)),INDEX(Settings!$B$29:$B$40,MONTH(A3911)))))</f>
        <v/>
      </c>
    </row>
    <row r="3912" customFormat="false" ht="15" hidden="false" customHeight="false" outlineLevel="0" collapsed="false">
      <c r="U3912" s="0" t="str">
        <f aca="false">IF(C3912="","",IF(COUNTIF(Campaigns!$A$7:$A$300,C3912)&gt;0,"✓",IF(N(K3912)=0,"– no spend","⚠ add to Campaigns tab")))</f>
        <v/>
      </c>
      <c r="V3912" s="83" t="str">
        <f aca="false">IF(K3912="","",K3912*IF(Settings!$B$22=Settings!$C$6,1,IF(Settings!$B$22="USD",1/INDEX(Settings!$B$29:$B$40,MONTH(A3912)),INDEX(Settings!$B$29:$B$40,MONTH(A3912)))))</f>
        <v/>
      </c>
    </row>
    <row r="3913" customFormat="false" ht="15" hidden="false" customHeight="false" outlineLevel="0" collapsed="false">
      <c r="U3913" s="0" t="str">
        <f aca="false">IF(C3913="","",IF(COUNTIF(Campaigns!$A$7:$A$300,C3913)&gt;0,"✓",IF(N(K3913)=0,"– no spend","⚠ add to Campaigns tab")))</f>
        <v/>
      </c>
      <c r="V3913" s="83" t="str">
        <f aca="false">IF(K3913="","",K3913*IF(Settings!$B$22=Settings!$C$6,1,IF(Settings!$B$22="USD",1/INDEX(Settings!$B$29:$B$40,MONTH(A3913)),INDEX(Settings!$B$29:$B$40,MONTH(A3913)))))</f>
        <v/>
      </c>
    </row>
    <row r="3914" customFormat="false" ht="15" hidden="false" customHeight="false" outlineLevel="0" collapsed="false">
      <c r="U3914" s="0" t="str">
        <f aca="false">IF(C3914="","",IF(COUNTIF(Campaigns!$A$7:$A$300,C3914)&gt;0,"✓",IF(N(K3914)=0,"– no spend","⚠ add to Campaigns tab")))</f>
        <v/>
      </c>
      <c r="V3914" s="83" t="str">
        <f aca="false">IF(K3914="","",K3914*IF(Settings!$B$22=Settings!$C$6,1,IF(Settings!$B$22="USD",1/INDEX(Settings!$B$29:$B$40,MONTH(A3914)),INDEX(Settings!$B$29:$B$40,MONTH(A3914)))))</f>
        <v/>
      </c>
    </row>
    <row r="3915" customFormat="false" ht="15" hidden="false" customHeight="false" outlineLevel="0" collapsed="false">
      <c r="U3915" s="0" t="str">
        <f aca="false">IF(C3915="","",IF(COUNTIF(Campaigns!$A$7:$A$300,C3915)&gt;0,"✓",IF(N(K3915)=0,"– no spend","⚠ add to Campaigns tab")))</f>
        <v/>
      </c>
      <c r="V3915" s="83" t="str">
        <f aca="false">IF(K3915="","",K3915*IF(Settings!$B$22=Settings!$C$6,1,IF(Settings!$B$22="USD",1/INDEX(Settings!$B$29:$B$40,MONTH(A3915)),INDEX(Settings!$B$29:$B$40,MONTH(A3915)))))</f>
        <v/>
      </c>
    </row>
    <row r="3916" customFormat="false" ht="15" hidden="false" customHeight="false" outlineLevel="0" collapsed="false">
      <c r="U3916" s="0" t="str">
        <f aca="false">IF(C3916="","",IF(COUNTIF(Campaigns!$A$7:$A$300,C3916)&gt;0,"✓",IF(N(K3916)=0,"– no spend","⚠ add to Campaigns tab")))</f>
        <v/>
      </c>
      <c r="V3916" s="83" t="str">
        <f aca="false">IF(K3916="","",K3916*IF(Settings!$B$22=Settings!$C$6,1,IF(Settings!$B$22="USD",1/INDEX(Settings!$B$29:$B$40,MONTH(A3916)),INDEX(Settings!$B$29:$B$40,MONTH(A3916)))))</f>
        <v/>
      </c>
    </row>
    <row r="3917" customFormat="false" ht="15" hidden="false" customHeight="false" outlineLevel="0" collapsed="false">
      <c r="U3917" s="0" t="str">
        <f aca="false">IF(C3917="","",IF(COUNTIF(Campaigns!$A$7:$A$300,C3917)&gt;0,"✓",IF(N(K3917)=0,"– no spend","⚠ add to Campaigns tab")))</f>
        <v/>
      </c>
      <c r="V3917" s="83" t="str">
        <f aca="false">IF(K3917="","",K3917*IF(Settings!$B$22=Settings!$C$6,1,IF(Settings!$B$22="USD",1/INDEX(Settings!$B$29:$B$40,MONTH(A3917)),INDEX(Settings!$B$29:$B$40,MONTH(A3917)))))</f>
        <v/>
      </c>
    </row>
    <row r="3918" customFormat="false" ht="15" hidden="false" customHeight="false" outlineLevel="0" collapsed="false">
      <c r="U3918" s="0" t="str">
        <f aca="false">IF(C3918="","",IF(COUNTIF(Campaigns!$A$7:$A$300,C3918)&gt;0,"✓",IF(N(K3918)=0,"– no spend","⚠ add to Campaigns tab")))</f>
        <v/>
      </c>
      <c r="V3918" s="83" t="str">
        <f aca="false">IF(K3918="","",K3918*IF(Settings!$B$22=Settings!$C$6,1,IF(Settings!$B$22="USD",1/INDEX(Settings!$B$29:$B$40,MONTH(A3918)),INDEX(Settings!$B$29:$B$40,MONTH(A3918)))))</f>
        <v/>
      </c>
    </row>
    <row r="3919" customFormat="false" ht="15" hidden="false" customHeight="false" outlineLevel="0" collapsed="false">
      <c r="U3919" s="0" t="str">
        <f aca="false">IF(C3919="","",IF(COUNTIF(Campaigns!$A$7:$A$300,C3919)&gt;0,"✓",IF(N(K3919)=0,"– no spend","⚠ add to Campaigns tab")))</f>
        <v/>
      </c>
      <c r="V3919" s="83" t="str">
        <f aca="false">IF(K3919="","",K3919*IF(Settings!$B$22=Settings!$C$6,1,IF(Settings!$B$22="USD",1/INDEX(Settings!$B$29:$B$40,MONTH(A3919)),INDEX(Settings!$B$29:$B$40,MONTH(A3919)))))</f>
        <v/>
      </c>
    </row>
    <row r="3920" customFormat="false" ht="15" hidden="false" customHeight="false" outlineLevel="0" collapsed="false">
      <c r="U3920" s="0" t="str">
        <f aca="false">IF(C3920="","",IF(COUNTIF(Campaigns!$A$7:$A$300,C3920)&gt;0,"✓",IF(N(K3920)=0,"– no spend","⚠ add to Campaigns tab")))</f>
        <v/>
      </c>
      <c r="V3920" s="83" t="str">
        <f aca="false">IF(K3920="","",K3920*IF(Settings!$B$22=Settings!$C$6,1,IF(Settings!$B$22="USD",1/INDEX(Settings!$B$29:$B$40,MONTH(A3920)),INDEX(Settings!$B$29:$B$40,MONTH(A3920)))))</f>
        <v/>
      </c>
    </row>
    <row r="3921" customFormat="false" ht="15" hidden="false" customHeight="false" outlineLevel="0" collapsed="false">
      <c r="U3921" s="0" t="str">
        <f aca="false">IF(C3921="","",IF(COUNTIF(Campaigns!$A$7:$A$300,C3921)&gt;0,"✓",IF(N(K3921)=0,"– no spend","⚠ add to Campaigns tab")))</f>
        <v/>
      </c>
      <c r="V3921" s="83" t="str">
        <f aca="false">IF(K3921="","",K3921*IF(Settings!$B$22=Settings!$C$6,1,IF(Settings!$B$22="USD",1/INDEX(Settings!$B$29:$B$40,MONTH(A3921)),INDEX(Settings!$B$29:$B$40,MONTH(A3921)))))</f>
        <v/>
      </c>
    </row>
    <row r="3922" customFormat="false" ht="15" hidden="false" customHeight="false" outlineLevel="0" collapsed="false">
      <c r="U3922" s="0" t="str">
        <f aca="false">IF(C3922="","",IF(COUNTIF(Campaigns!$A$7:$A$300,C3922)&gt;0,"✓",IF(N(K3922)=0,"– no spend","⚠ add to Campaigns tab")))</f>
        <v/>
      </c>
      <c r="V3922" s="83" t="str">
        <f aca="false">IF(K3922="","",K3922*IF(Settings!$B$22=Settings!$C$6,1,IF(Settings!$B$22="USD",1/INDEX(Settings!$B$29:$B$40,MONTH(A3922)),INDEX(Settings!$B$29:$B$40,MONTH(A3922)))))</f>
        <v/>
      </c>
    </row>
    <row r="3923" customFormat="false" ht="15" hidden="false" customHeight="false" outlineLevel="0" collapsed="false">
      <c r="U3923" s="0" t="str">
        <f aca="false">IF(C3923="","",IF(COUNTIF(Campaigns!$A$7:$A$300,C3923)&gt;0,"✓",IF(N(K3923)=0,"– no spend","⚠ add to Campaigns tab")))</f>
        <v/>
      </c>
      <c r="V3923" s="83" t="str">
        <f aca="false">IF(K3923="","",K3923*IF(Settings!$B$22=Settings!$C$6,1,IF(Settings!$B$22="USD",1/INDEX(Settings!$B$29:$B$40,MONTH(A3923)),INDEX(Settings!$B$29:$B$40,MONTH(A3923)))))</f>
        <v/>
      </c>
    </row>
    <row r="3924" customFormat="false" ht="15" hidden="false" customHeight="false" outlineLevel="0" collapsed="false">
      <c r="U3924" s="0" t="str">
        <f aca="false">IF(C3924="","",IF(COUNTIF(Campaigns!$A$7:$A$300,C3924)&gt;0,"✓",IF(N(K3924)=0,"– no spend","⚠ add to Campaigns tab")))</f>
        <v/>
      </c>
      <c r="V3924" s="83" t="str">
        <f aca="false">IF(K3924="","",K3924*IF(Settings!$B$22=Settings!$C$6,1,IF(Settings!$B$22="USD",1/INDEX(Settings!$B$29:$B$40,MONTH(A3924)),INDEX(Settings!$B$29:$B$40,MONTH(A3924)))))</f>
        <v/>
      </c>
    </row>
    <row r="3925" customFormat="false" ht="15" hidden="false" customHeight="false" outlineLevel="0" collapsed="false">
      <c r="U3925" s="0" t="str">
        <f aca="false">IF(C3925="","",IF(COUNTIF(Campaigns!$A$7:$A$300,C3925)&gt;0,"✓",IF(N(K3925)=0,"– no spend","⚠ add to Campaigns tab")))</f>
        <v/>
      </c>
      <c r="V3925" s="83" t="str">
        <f aca="false">IF(K3925="","",K3925*IF(Settings!$B$22=Settings!$C$6,1,IF(Settings!$B$22="USD",1/INDEX(Settings!$B$29:$B$40,MONTH(A3925)),INDEX(Settings!$B$29:$B$40,MONTH(A3925)))))</f>
        <v/>
      </c>
    </row>
    <row r="3926" customFormat="false" ht="15" hidden="false" customHeight="false" outlineLevel="0" collapsed="false">
      <c r="U3926" s="0" t="str">
        <f aca="false">IF(C3926="","",IF(COUNTIF(Campaigns!$A$7:$A$300,C3926)&gt;0,"✓",IF(N(K3926)=0,"– no spend","⚠ add to Campaigns tab")))</f>
        <v/>
      </c>
      <c r="V3926" s="83" t="str">
        <f aca="false">IF(K3926="","",K3926*IF(Settings!$B$22=Settings!$C$6,1,IF(Settings!$B$22="USD",1/INDEX(Settings!$B$29:$B$40,MONTH(A3926)),INDEX(Settings!$B$29:$B$40,MONTH(A3926)))))</f>
        <v/>
      </c>
    </row>
    <row r="3927" customFormat="false" ht="15" hidden="false" customHeight="false" outlineLevel="0" collapsed="false">
      <c r="U3927" s="0" t="str">
        <f aca="false">IF(C3927="","",IF(COUNTIF(Campaigns!$A$7:$A$300,C3927)&gt;0,"✓",IF(N(K3927)=0,"– no spend","⚠ add to Campaigns tab")))</f>
        <v/>
      </c>
      <c r="V3927" s="83" t="str">
        <f aca="false">IF(K3927="","",K3927*IF(Settings!$B$22=Settings!$C$6,1,IF(Settings!$B$22="USD",1/INDEX(Settings!$B$29:$B$40,MONTH(A3927)),INDEX(Settings!$B$29:$B$40,MONTH(A3927)))))</f>
        <v/>
      </c>
    </row>
    <row r="3928" customFormat="false" ht="15" hidden="false" customHeight="false" outlineLevel="0" collapsed="false">
      <c r="U3928" s="0" t="str">
        <f aca="false">IF(C3928="","",IF(COUNTIF(Campaigns!$A$7:$A$300,C3928)&gt;0,"✓",IF(N(K3928)=0,"– no spend","⚠ add to Campaigns tab")))</f>
        <v/>
      </c>
      <c r="V3928" s="83" t="str">
        <f aca="false">IF(K3928="","",K3928*IF(Settings!$B$22=Settings!$C$6,1,IF(Settings!$B$22="USD",1/INDEX(Settings!$B$29:$B$40,MONTH(A3928)),INDEX(Settings!$B$29:$B$40,MONTH(A3928)))))</f>
        <v/>
      </c>
    </row>
    <row r="3929" customFormat="false" ht="15" hidden="false" customHeight="false" outlineLevel="0" collapsed="false">
      <c r="U3929" s="0" t="str">
        <f aca="false">IF(C3929="","",IF(COUNTIF(Campaigns!$A$7:$A$300,C3929)&gt;0,"✓",IF(N(K3929)=0,"– no spend","⚠ add to Campaigns tab")))</f>
        <v/>
      </c>
      <c r="V3929" s="83" t="str">
        <f aca="false">IF(K3929="","",K3929*IF(Settings!$B$22=Settings!$C$6,1,IF(Settings!$B$22="USD",1/INDEX(Settings!$B$29:$B$40,MONTH(A3929)),INDEX(Settings!$B$29:$B$40,MONTH(A3929)))))</f>
        <v/>
      </c>
    </row>
    <row r="3930" customFormat="false" ht="15" hidden="false" customHeight="false" outlineLevel="0" collapsed="false">
      <c r="U3930" s="0" t="str">
        <f aca="false">IF(C3930="","",IF(COUNTIF(Campaigns!$A$7:$A$300,C3930)&gt;0,"✓",IF(N(K3930)=0,"– no spend","⚠ add to Campaigns tab")))</f>
        <v/>
      </c>
      <c r="V3930" s="83" t="str">
        <f aca="false">IF(K3930="","",K3930*IF(Settings!$B$22=Settings!$C$6,1,IF(Settings!$B$22="USD",1/INDEX(Settings!$B$29:$B$40,MONTH(A3930)),INDEX(Settings!$B$29:$B$40,MONTH(A3930)))))</f>
        <v/>
      </c>
    </row>
    <row r="3931" customFormat="false" ht="15" hidden="false" customHeight="false" outlineLevel="0" collapsed="false">
      <c r="U3931" s="0" t="str">
        <f aca="false">IF(C3931="","",IF(COUNTIF(Campaigns!$A$7:$A$300,C3931)&gt;0,"✓",IF(N(K3931)=0,"– no spend","⚠ add to Campaigns tab")))</f>
        <v/>
      </c>
      <c r="V3931" s="83" t="str">
        <f aca="false">IF(K3931="","",K3931*IF(Settings!$B$22=Settings!$C$6,1,IF(Settings!$B$22="USD",1/INDEX(Settings!$B$29:$B$40,MONTH(A3931)),INDEX(Settings!$B$29:$B$40,MONTH(A3931)))))</f>
        <v/>
      </c>
    </row>
    <row r="3932" customFormat="false" ht="15" hidden="false" customHeight="false" outlineLevel="0" collapsed="false">
      <c r="U3932" s="0" t="str">
        <f aca="false">IF(C3932="","",IF(COUNTIF(Campaigns!$A$7:$A$300,C3932)&gt;0,"✓",IF(N(K3932)=0,"– no spend","⚠ add to Campaigns tab")))</f>
        <v/>
      </c>
      <c r="V3932" s="83" t="str">
        <f aca="false">IF(K3932="","",K3932*IF(Settings!$B$22=Settings!$C$6,1,IF(Settings!$B$22="USD",1/INDEX(Settings!$B$29:$B$40,MONTH(A3932)),INDEX(Settings!$B$29:$B$40,MONTH(A3932)))))</f>
        <v/>
      </c>
    </row>
    <row r="3933" customFormat="false" ht="15" hidden="false" customHeight="false" outlineLevel="0" collapsed="false">
      <c r="U3933" s="0" t="str">
        <f aca="false">IF(C3933="","",IF(COUNTIF(Campaigns!$A$7:$A$300,C3933)&gt;0,"✓",IF(N(K3933)=0,"– no spend","⚠ add to Campaigns tab")))</f>
        <v/>
      </c>
      <c r="V3933" s="83" t="str">
        <f aca="false">IF(K3933="","",K3933*IF(Settings!$B$22=Settings!$C$6,1,IF(Settings!$B$22="USD",1/INDEX(Settings!$B$29:$B$40,MONTH(A3933)),INDEX(Settings!$B$29:$B$40,MONTH(A3933)))))</f>
        <v/>
      </c>
    </row>
    <row r="3934" customFormat="false" ht="15" hidden="false" customHeight="false" outlineLevel="0" collapsed="false">
      <c r="U3934" s="0" t="str">
        <f aca="false">IF(C3934="","",IF(COUNTIF(Campaigns!$A$7:$A$300,C3934)&gt;0,"✓",IF(N(K3934)=0,"– no spend","⚠ add to Campaigns tab")))</f>
        <v/>
      </c>
      <c r="V3934" s="83" t="str">
        <f aca="false">IF(K3934="","",K3934*IF(Settings!$B$22=Settings!$C$6,1,IF(Settings!$B$22="USD",1/INDEX(Settings!$B$29:$B$40,MONTH(A3934)),INDEX(Settings!$B$29:$B$40,MONTH(A3934)))))</f>
        <v/>
      </c>
    </row>
    <row r="3935" customFormat="false" ht="15" hidden="false" customHeight="false" outlineLevel="0" collapsed="false">
      <c r="U3935" s="0" t="str">
        <f aca="false">IF(C3935="","",IF(COUNTIF(Campaigns!$A$7:$A$300,C3935)&gt;0,"✓",IF(N(K3935)=0,"– no spend","⚠ add to Campaigns tab")))</f>
        <v/>
      </c>
      <c r="V3935" s="83" t="str">
        <f aca="false">IF(K3935="","",K3935*IF(Settings!$B$22=Settings!$C$6,1,IF(Settings!$B$22="USD",1/INDEX(Settings!$B$29:$B$40,MONTH(A3935)),INDEX(Settings!$B$29:$B$40,MONTH(A3935)))))</f>
        <v/>
      </c>
    </row>
    <row r="3936" customFormat="false" ht="15" hidden="false" customHeight="false" outlineLevel="0" collapsed="false">
      <c r="U3936" s="0" t="str">
        <f aca="false">IF(C3936="","",IF(COUNTIF(Campaigns!$A$7:$A$300,C3936)&gt;0,"✓",IF(N(K3936)=0,"– no spend","⚠ add to Campaigns tab")))</f>
        <v/>
      </c>
      <c r="V3936" s="83" t="str">
        <f aca="false">IF(K3936="","",K3936*IF(Settings!$B$22=Settings!$C$6,1,IF(Settings!$B$22="USD",1/INDEX(Settings!$B$29:$B$40,MONTH(A3936)),INDEX(Settings!$B$29:$B$40,MONTH(A3936)))))</f>
        <v/>
      </c>
    </row>
    <row r="3937" customFormat="false" ht="15" hidden="false" customHeight="false" outlineLevel="0" collapsed="false">
      <c r="U3937" s="0" t="str">
        <f aca="false">IF(C3937="","",IF(COUNTIF(Campaigns!$A$7:$A$300,C3937)&gt;0,"✓",IF(N(K3937)=0,"– no spend","⚠ add to Campaigns tab")))</f>
        <v/>
      </c>
      <c r="V3937" s="83" t="str">
        <f aca="false">IF(K3937="","",K3937*IF(Settings!$B$22=Settings!$C$6,1,IF(Settings!$B$22="USD",1/INDEX(Settings!$B$29:$B$40,MONTH(A3937)),INDEX(Settings!$B$29:$B$40,MONTH(A3937)))))</f>
        <v/>
      </c>
    </row>
    <row r="3938" customFormat="false" ht="15" hidden="false" customHeight="false" outlineLevel="0" collapsed="false">
      <c r="U3938" s="0" t="str">
        <f aca="false">IF(C3938="","",IF(COUNTIF(Campaigns!$A$7:$A$300,C3938)&gt;0,"✓",IF(N(K3938)=0,"– no spend","⚠ add to Campaigns tab")))</f>
        <v/>
      </c>
      <c r="V3938" s="83" t="str">
        <f aca="false">IF(K3938="","",K3938*IF(Settings!$B$22=Settings!$C$6,1,IF(Settings!$B$22="USD",1/INDEX(Settings!$B$29:$B$40,MONTH(A3938)),INDEX(Settings!$B$29:$B$40,MONTH(A3938)))))</f>
        <v/>
      </c>
    </row>
    <row r="3939" customFormat="false" ht="15" hidden="false" customHeight="false" outlineLevel="0" collapsed="false">
      <c r="U3939" s="0" t="str">
        <f aca="false">IF(C3939="","",IF(COUNTIF(Campaigns!$A$7:$A$300,C3939)&gt;0,"✓",IF(N(K3939)=0,"– no spend","⚠ add to Campaigns tab")))</f>
        <v/>
      </c>
      <c r="V3939" s="83" t="str">
        <f aca="false">IF(K3939="","",K3939*IF(Settings!$B$22=Settings!$C$6,1,IF(Settings!$B$22="USD",1/INDEX(Settings!$B$29:$B$40,MONTH(A3939)),INDEX(Settings!$B$29:$B$40,MONTH(A3939)))))</f>
        <v/>
      </c>
    </row>
    <row r="3940" customFormat="false" ht="15" hidden="false" customHeight="false" outlineLevel="0" collapsed="false">
      <c r="U3940" s="0" t="str">
        <f aca="false">IF(C3940="","",IF(COUNTIF(Campaigns!$A$7:$A$300,C3940)&gt;0,"✓",IF(N(K3940)=0,"– no spend","⚠ add to Campaigns tab")))</f>
        <v/>
      </c>
      <c r="V3940" s="83" t="str">
        <f aca="false">IF(K3940="","",K3940*IF(Settings!$B$22=Settings!$C$6,1,IF(Settings!$B$22="USD",1/INDEX(Settings!$B$29:$B$40,MONTH(A3940)),INDEX(Settings!$B$29:$B$40,MONTH(A3940)))))</f>
        <v/>
      </c>
    </row>
    <row r="3941" customFormat="false" ht="15" hidden="false" customHeight="false" outlineLevel="0" collapsed="false">
      <c r="U3941" s="0" t="str">
        <f aca="false">IF(C3941="","",IF(COUNTIF(Campaigns!$A$7:$A$300,C3941)&gt;0,"✓",IF(N(K3941)=0,"– no spend","⚠ add to Campaigns tab")))</f>
        <v/>
      </c>
      <c r="V3941" s="83" t="str">
        <f aca="false">IF(K3941="","",K3941*IF(Settings!$B$22=Settings!$C$6,1,IF(Settings!$B$22="USD",1/INDEX(Settings!$B$29:$B$40,MONTH(A3941)),INDEX(Settings!$B$29:$B$40,MONTH(A3941)))))</f>
        <v/>
      </c>
    </row>
    <row r="3942" customFormat="false" ht="15" hidden="false" customHeight="false" outlineLevel="0" collapsed="false">
      <c r="U3942" s="0" t="str">
        <f aca="false">IF(C3942="","",IF(COUNTIF(Campaigns!$A$7:$A$300,C3942)&gt;0,"✓",IF(N(K3942)=0,"– no spend","⚠ add to Campaigns tab")))</f>
        <v/>
      </c>
      <c r="V3942" s="83" t="str">
        <f aca="false">IF(K3942="","",K3942*IF(Settings!$B$22=Settings!$C$6,1,IF(Settings!$B$22="USD",1/INDEX(Settings!$B$29:$B$40,MONTH(A3942)),INDEX(Settings!$B$29:$B$40,MONTH(A3942)))))</f>
        <v/>
      </c>
    </row>
    <row r="3943" customFormat="false" ht="15" hidden="false" customHeight="false" outlineLevel="0" collapsed="false">
      <c r="U3943" s="0" t="str">
        <f aca="false">IF(C3943="","",IF(COUNTIF(Campaigns!$A$7:$A$300,C3943)&gt;0,"✓",IF(N(K3943)=0,"– no spend","⚠ add to Campaigns tab")))</f>
        <v/>
      </c>
      <c r="V3943" s="83" t="str">
        <f aca="false">IF(K3943="","",K3943*IF(Settings!$B$22=Settings!$C$6,1,IF(Settings!$B$22="USD",1/INDEX(Settings!$B$29:$B$40,MONTH(A3943)),INDEX(Settings!$B$29:$B$40,MONTH(A3943)))))</f>
        <v/>
      </c>
    </row>
    <row r="3944" customFormat="false" ht="15" hidden="false" customHeight="false" outlineLevel="0" collapsed="false">
      <c r="U3944" s="0" t="str">
        <f aca="false">IF(C3944="","",IF(COUNTIF(Campaigns!$A$7:$A$300,C3944)&gt;0,"✓",IF(N(K3944)=0,"– no spend","⚠ add to Campaigns tab")))</f>
        <v/>
      </c>
      <c r="V3944" s="83" t="str">
        <f aca="false">IF(K3944="","",K3944*IF(Settings!$B$22=Settings!$C$6,1,IF(Settings!$B$22="USD",1/INDEX(Settings!$B$29:$B$40,MONTH(A3944)),INDEX(Settings!$B$29:$B$40,MONTH(A3944)))))</f>
        <v/>
      </c>
    </row>
    <row r="3945" customFormat="false" ht="15" hidden="false" customHeight="false" outlineLevel="0" collapsed="false">
      <c r="U3945" s="0" t="str">
        <f aca="false">IF(C3945="","",IF(COUNTIF(Campaigns!$A$7:$A$300,C3945)&gt;0,"✓",IF(N(K3945)=0,"– no spend","⚠ add to Campaigns tab")))</f>
        <v/>
      </c>
      <c r="V3945" s="83" t="str">
        <f aca="false">IF(K3945="","",K3945*IF(Settings!$B$22=Settings!$C$6,1,IF(Settings!$B$22="USD",1/INDEX(Settings!$B$29:$B$40,MONTH(A3945)),INDEX(Settings!$B$29:$B$40,MONTH(A3945)))))</f>
        <v/>
      </c>
    </row>
    <row r="3946" customFormat="false" ht="15" hidden="false" customHeight="false" outlineLevel="0" collapsed="false">
      <c r="U3946" s="0" t="str">
        <f aca="false">IF(C3946="","",IF(COUNTIF(Campaigns!$A$7:$A$300,C3946)&gt;0,"✓",IF(N(K3946)=0,"– no spend","⚠ add to Campaigns tab")))</f>
        <v/>
      </c>
      <c r="V3946" s="83" t="str">
        <f aca="false">IF(K3946="","",K3946*IF(Settings!$B$22=Settings!$C$6,1,IF(Settings!$B$22="USD",1/INDEX(Settings!$B$29:$B$40,MONTH(A3946)),INDEX(Settings!$B$29:$B$40,MONTH(A3946)))))</f>
        <v/>
      </c>
    </row>
    <row r="3947" customFormat="false" ht="15" hidden="false" customHeight="false" outlineLevel="0" collapsed="false">
      <c r="U3947" s="0" t="str">
        <f aca="false">IF(C3947="","",IF(COUNTIF(Campaigns!$A$7:$A$300,C3947)&gt;0,"✓",IF(N(K3947)=0,"– no spend","⚠ add to Campaigns tab")))</f>
        <v/>
      </c>
      <c r="V3947" s="83" t="str">
        <f aca="false">IF(K3947="","",K3947*IF(Settings!$B$22=Settings!$C$6,1,IF(Settings!$B$22="USD",1/INDEX(Settings!$B$29:$B$40,MONTH(A3947)),INDEX(Settings!$B$29:$B$40,MONTH(A3947)))))</f>
        <v/>
      </c>
    </row>
    <row r="3948" customFormat="false" ht="15" hidden="false" customHeight="false" outlineLevel="0" collapsed="false">
      <c r="U3948" s="0" t="str">
        <f aca="false">IF(C3948="","",IF(COUNTIF(Campaigns!$A$7:$A$300,C3948)&gt;0,"✓",IF(N(K3948)=0,"– no spend","⚠ add to Campaigns tab")))</f>
        <v/>
      </c>
      <c r="V3948" s="83" t="str">
        <f aca="false">IF(K3948="","",K3948*IF(Settings!$B$22=Settings!$C$6,1,IF(Settings!$B$22="USD",1/INDEX(Settings!$B$29:$B$40,MONTH(A3948)),INDEX(Settings!$B$29:$B$40,MONTH(A3948)))))</f>
        <v/>
      </c>
    </row>
    <row r="3949" customFormat="false" ht="15" hidden="false" customHeight="false" outlineLevel="0" collapsed="false">
      <c r="U3949" s="0" t="str">
        <f aca="false">IF(C3949="","",IF(COUNTIF(Campaigns!$A$7:$A$300,C3949)&gt;0,"✓",IF(N(K3949)=0,"– no spend","⚠ add to Campaigns tab")))</f>
        <v/>
      </c>
      <c r="V3949" s="83" t="str">
        <f aca="false">IF(K3949="","",K3949*IF(Settings!$B$22=Settings!$C$6,1,IF(Settings!$B$22="USD",1/INDEX(Settings!$B$29:$B$40,MONTH(A3949)),INDEX(Settings!$B$29:$B$40,MONTH(A3949)))))</f>
        <v/>
      </c>
    </row>
    <row r="3950" customFormat="false" ht="15" hidden="false" customHeight="false" outlineLevel="0" collapsed="false">
      <c r="U3950" s="0" t="str">
        <f aca="false">IF(C3950="","",IF(COUNTIF(Campaigns!$A$7:$A$300,C3950)&gt;0,"✓",IF(N(K3950)=0,"– no spend","⚠ add to Campaigns tab")))</f>
        <v/>
      </c>
      <c r="V3950" s="83" t="str">
        <f aca="false">IF(K3950="","",K3950*IF(Settings!$B$22=Settings!$C$6,1,IF(Settings!$B$22="USD",1/INDEX(Settings!$B$29:$B$40,MONTH(A3950)),INDEX(Settings!$B$29:$B$40,MONTH(A3950)))))</f>
        <v/>
      </c>
    </row>
    <row r="3951" customFormat="false" ht="15" hidden="false" customHeight="false" outlineLevel="0" collapsed="false">
      <c r="U3951" s="0" t="str">
        <f aca="false">IF(C3951="","",IF(COUNTIF(Campaigns!$A$7:$A$300,C3951)&gt;0,"✓",IF(N(K3951)=0,"– no spend","⚠ add to Campaigns tab")))</f>
        <v/>
      </c>
      <c r="V3951" s="83" t="str">
        <f aca="false">IF(K3951="","",K3951*IF(Settings!$B$22=Settings!$C$6,1,IF(Settings!$B$22="USD",1/INDEX(Settings!$B$29:$B$40,MONTH(A3951)),INDEX(Settings!$B$29:$B$40,MONTH(A3951)))))</f>
        <v/>
      </c>
    </row>
    <row r="3952" customFormat="false" ht="15" hidden="false" customHeight="false" outlineLevel="0" collapsed="false">
      <c r="U3952" s="0" t="str">
        <f aca="false">IF(C3952="","",IF(COUNTIF(Campaigns!$A$7:$A$300,C3952)&gt;0,"✓",IF(N(K3952)=0,"– no spend","⚠ add to Campaigns tab")))</f>
        <v/>
      </c>
      <c r="V3952" s="83" t="str">
        <f aca="false">IF(K3952="","",K3952*IF(Settings!$B$22=Settings!$C$6,1,IF(Settings!$B$22="USD",1/INDEX(Settings!$B$29:$B$40,MONTH(A3952)),INDEX(Settings!$B$29:$B$40,MONTH(A3952)))))</f>
        <v/>
      </c>
    </row>
    <row r="3953" customFormat="false" ht="15" hidden="false" customHeight="false" outlineLevel="0" collapsed="false">
      <c r="U3953" s="0" t="str">
        <f aca="false">IF(C3953="","",IF(COUNTIF(Campaigns!$A$7:$A$300,C3953)&gt;0,"✓",IF(N(K3953)=0,"– no spend","⚠ add to Campaigns tab")))</f>
        <v/>
      </c>
      <c r="V3953" s="83" t="str">
        <f aca="false">IF(K3953="","",K3953*IF(Settings!$B$22=Settings!$C$6,1,IF(Settings!$B$22="USD",1/INDEX(Settings!$B$29:$B$40,MONTH(A3953)),INDEX(Settings!$B$29:$B$40,MONTH(A3953)))))</f>
        <v/>
      </c>
    </row>
    <row r="3954" customFormat="false" ht="15" hidden="false" customHeight="false" outlineLevel="0" collapsed="false">
      <c r="U3954" s="0" t="str">
        <f aca="false">IF(C3954="","",IF(COUNTIF(Campaigns!$A$7:$A$300,C3954)&gt;0,"✓",IF(N(K3954)=0,"– no spend","⚠ add to Campaigns tab")))</f>
        <v/>
      </c>
      <c r="V3954" s="83" t="str">
        <f aca="false">IF(K3954="","",K3954*IF(Settings!$B$22=Settings!$C$6,1,IF(Settings!$B$22="USD",1/INDEX(Settings!$B$29:$B$40,MONTH(A3954)),INDEX(Settings!$B$29:$B$40,MONTH(A3954)))))</f>
        <v/>
      </c>
    </row>
    <row r="3955" customFormat="false" ht="15" hidden="false" customHeight="false" outlineLevel="0" collapsed="false">
      <c r="U3955" s="0" t="str">
        <f aca="false">IF(C3955="","",IF(COUNTIF(Campaigns!$A$7:$A$300,C3955)&gt;0,"✓",IF(N(K3955)=0,"– no spend","⚠ add to Campaigns tab")))</f>
        <v/>
      </c>
      <c r="V3955" s="83" t="str">
        <f aca="false">IF(K3955="","",K3955*IF(Settings!$B$22=Settings!$C$6,1,IF(Settings!$B$22="USD",1/INDEX(Settings!$B$29:$B$40,MONTH(A3955)),INDEX(Settings!$B$29:$B$40,MONTH(A3955)))))</f>
        <v/>
      </c>
    </row>
    <row r="3956" customFormat="false" ht="15" hidden="false" customHeight="false" outlineLevel="0" collapsed="false">
      <c r="U3956" s="0" t="str">
        <f aca="false">IF(C3956="","",IF(COUNTIF(Campaigns!$A$7:$A$300,C3956)&gt;0,"✓",IF(N(K3956)=0,"– no spend","⚠ add to Campaigns tab")))</f>
        <v/>
      </c>
      <c r="V3956" s="83" t="str">
        <f aca="false">IF(K3956="","",K3956*IF(Settings!$B$22=Settings!$C$6,1,IF(Settings!$B$22="USD",1/INDEX(Settings!$B$29:$B$40,MONTH(A3956)),INDEX(Settings!$B$29:$B$40,MONTH(A3956)))))</f>
        <v/>
      </c>
    </row>
    <row r="3957" customFormat="false" ht="15" hidden="false" customHeight="false" outlineLevel="0" collapsed="false">
      <c r="U3957" s="0" t="str">
        <f aca="false">IF(C3957="","",IF(COUNTIF(Campaigns!$A$7:$A$300,C3957)&gt;0,"✓",IF(N(K3957)=0,"– no spend","⚠ add to Campaigns tab")))</f>
        <v/>
      </c>
      <c r="V3957" s="83" t="str">
        <f aca="false">IF(K3957="","",K3957*IF(Settings!$B$22=Settings!$C$6,1,IF(Settings!$B$22="USD",1/INDEX(Settings!$B$29:$B$40,MONTH(A3957)),INDEX(Settings!$B$29:$B$40,MONTH(A3957)))))</f>
        <v/>
      </c>
    </row>
    <row r="3958" customFormat="false" ht="15" hidden="false" customHeight="false" outlineLevel="0" collapsed="false">
      <c r="U3958" s="0" t="str">
        <f aca="false">IF(C3958="","",IF(COUNTIF(Campaigns!$A$7:$A$300,C3958)&gt;0,"✓",IF(N(K3958)=0,"– no spend","⚠ add to Campaigns tab")))</f>
        <v/>
      </c>
      <c r="V3958" s="83" t="str">
        <f aca="false">IF(K3958="","",K3958*IF(Settings!$B$22=Settings!$C$6,1,IF(Settings!$B$22="USD",1/INDEX(Settings!$B$29:$B$40,MONTH(A3958)),INDEX(Settings!$B$29:$B$40,MONTH(A3958)))))</f>
        <v/>
      </c>
    </row>
    <row r="3959" customFormat="false" ht="15" hidden="false" customHeight="false" outlineLevel="0" collapsed="false">
      <c r="U3959" s="0" t="str">
        <f aca="false">IF(C3959="","",IF(COUNTIF(Campaigns!$A$7:$A$300,C3959)&gt;0,"✓",IF(N(K3959)=0,"– no spend","⚠ add to Campaigns tab")))</f>
        <v/>
      </c>
      <c r="V3959" s="83" t="str">
        <f aca="false">IF(K3959="","",K3959*IF(Settings!$B$22=Settings!$C$6,1,IF(Settings!$B$22="USD",1/INDEX(Settings!$B$29:$B$40,MONTH(A3959)),INDEX(Settings!$B$29:$B$40,MONTH(A3959)))))</f>
        <v/>
      </c>
    </row>
    <row r="3960" customFormat="false" ht="15" hidden="false" customHeight="false" outlineLevel="0" collapsed="false">
      <c r="U3960" s="0" t="str">
        <f aca="false">IF(C3960="","",IF(COUNTIF(Campaigns!$A$7:$A$300,C3960)&gt;0,"✓",IF(N(K3960)=0,"– no spend","⚠ add to Campaigns tab")))</f>
        <v/>
      </c>
      <c r="V3960" s="83" t="str">
        <f aca="false">IF(K3960="","",K3960*IF(Settings!$B$22=Settings!$C$6,1,IF(Settings!$B$22="USD",1/INDEX(Settings!$B$29:$B$40,MONTH(A3960)),INDEX(Settings!$B$29:$B$40,MONTH(A3960)))))</f>
        <v/>
      </c>
    </row>
    <row r="3961" customFormat="false" ht="15" hidden="false" customHeight="false" outlineLevel="0" collapsed="false">
      <c r="U3961" s="0" t="str">
        <f aca="false">IF(C3961="","",IF(COUNTIF(Campaigns!$A$7:$A$300,C3961)&gt;0,"✓",IF(N(K3961)=0,"– no spend","⚠ add to Campaigns tab")))</f>
        <v/>
      </c>
      <c r="V3961" s="83" t="str">
        <f aca="false">IF(K3961="","",K3961*IF(Settings!$B$22=Settings!$C$6,1,IF(Settings!$B$22="USD",1/INDEX(Settings!$B$29:$B$40,MONTH(A3961)),INDEX(Settings!$B$29:$B$40,MONTH(A3961)))))</f>
        <v/>
      </c>
    </row>
    <row r="3962" customFormat="false" ht="15" hidden="false" customHeight="false" outlineLevel="0" collapsed="false">
      <c r="U3962" s="0" t="str">
        <f aca="false">IF(C3962="","",IF(COUNTIF(Campaigns!$A$7:$A$300,C3962)&gt;0,"✓",IF(N(K3962)=0,"– no spend","⚠ add to Campaigns tab")))</f>
        <v/>
      </c>
      <c r="V3962" s="83" t="str">
        <f aca="false">IF(K3962="","",K3962*IF(Settings!$B$22=Settings!$C$6,1,IF(Settings!$B$22="USD",1/INDEX(Settings!$B$29:$B$40,MONTH(A3962)),INDEX(Settings!$B$29:$B$40,MONTH(A3962)))))</f>
        <v/>
      </c>
    </row>
    <row r="3963" customFormat="false" ht="15" hidden="false" customHeight="false" outlineLevel="0" collapsed="false">
      <c r="U3963" s="0" t="str">
        <f aca="false">IF(C3963="","",IF(COUNTIF(Campaigns!$A$7:$A$300,C3963)&gt;0,"✓",IF(N(K3963)=0,"– no spend","⚠ add to Campaigns tab")))</f>
        <v/>
      </c>
      <c r="V3963" s="83" t="str">
        <f aca="false">IF(K3963="","",K3963*IF(Settings!$B$22=Settings!$C$6,1,IF(Settings!$B$22="USD",1/INDEX(Settings!$B$29:$B$40,MONTH(A3963)),INDEX(Settings!$B$29:$B$40,MONTH(A3963)))))</f>
        <v/>
      </c>
    </row>
    <row r="3964" customFormat="false" ht="15" hidden="false" customHeight="false" outlineLevel="0" collapsed="false">
      <c r="U3964" s="0" t="str">
        <f aca="false">IF(C3964="","",IF(COUNTIF(Campaigns!$A$7:$A$300,C3964)&gt;0,"✓",IF(N(K3964)=0,"– no spend","⚠ add to Campaigns tab")))</f>
        <v/>
      </c>
      <c r="V3964" s="83" t="str">
        <f aca="false">IF(K3964="","",K3964*IF(Settings!$B$22=Settings!$C$6,1,IF(Settings!$B$22="USD",1/INDEX(Settings!$B$29:$B$40,MONTH(A3964)),INDEX(Settings!$B$29:$B$40,MONTH(A3964)))))</f>
        <v/>
      </c>
    </row>
    <row r="3965" customFormat="false" ht="15" hidden="false" customHeight="false" outlineLevel="0" collapsed="false">
      <c r="U3965" s="0" t="str">
        <f aca="false">IF(C3965="","",IF(COUNTIF(Campaigns!$A$7:$A$300,C3965)&gt;0,"✓",IF(N(K3965)=0,"– no spend","⚠ add to Campaigns tab")))</f>
        <v/>
      </c>
      <c r="V3965" s="83" t="str">
        <f aca="false">IF(K3965="","",K3965*IF(Settings!$B$22=Settings!$C$6,1,IF(Settings!$B$22="USD",1/INDEX(Settings!$B$29:$B$40,MONTH(A3965)),INDEX(Settings!$B$29:$B$40,MONTH(A3965)))))</f>
        <v/>
      </c>
    </row>
    <row r="3966" customFormat="false" ht="15" hidden="false" customHeight="false" outlineLevel="0" collapsed="false">
      <c r="U3966" s="0" t="str">
        <f aca="false">IF(C3966="","",IF(COUNTIF(Campaigns!$A$7:$A$300,C3966)&gt;0,"✓",IF(N(K3966)=0,"– no spend","⚠ add to Campaigns tab")))</f>
        <v/>
      </c>
      <c r="V3966" s="83" t="str">
        <f aca="false">IF(K3966="","",K3966*IF(Settings!$B$22=Settings!$C$6,1,IF(Settings!$B$22="USD",1/INDEX(Settings!$B$29:$B$40,MONTH(A3966)),INDEX(Settings!$B$29:$B$40,MONTH(A3966)))))</f>
        <v/>
      </c>
    </row>
    <row r="3967" customFormat="false" ht="15" hidden="false" customHeight="false" outlineLevel="0" collapsed="false">
      <c r="U3967" s="0" t="str">
        <f aca="false">IF(C3967="","",IF(COUNTIF(Campaigns!$A$7:$A$300,C3967)&gt;0,"✓",IF(N(K3967)=0,"– no spend","⚠ add to Campaigns tab")))</f>
        <v/>
      </c>
      <c r="V3967" s="83" t="str">
        <f aca="false">IF(K3967="","",K3967*IF(Settings!$B$22=Settings!$C$6,1,IF(Settings!$B$22="USD",1/INDEX(Settings!$B$29:$B$40,MONTH(A3967)),INDEX(Settings!$B$29:$B$40,MONTH(A3967)))))</f>
        <v/>
      </c>
    </row>
    <row r="3968" customFormat="false" ht="15" hidden="false" customHeight="false" outlineLevel="0" collapsed="false">
      <c r="U3968" s="0" t="str">
        <f aca="false">IF(C3968="","",IF(COUNTIF(Campaigns!$A$7:$A$300,C3968)&gt;0,"✓",IF(N(K3968)=0,"– no spend","⚠ add to Campaigns tab")))</f>
        <v/>
      </c>
      <c r="V3968" s="83" t="str">
        <f aca="false">IF(K3968="","",K3968*IF(Settings!$B$22=Settings!$C$6,1,IF(Settings!$B$22="USD",1/INDEX(Settings!$B$29:$B$40,MONTH(A3968)),INDEX(Settings!$B$29:$B$40,MONTH(A3968)))))</f>
        <v/>
      </c>
    </row>
    <row r="3969" customFormat="false" ht="15" hidden="false" customHeight="false" outlineLevel="0" collapsed="false">
      <c r="U3969" s="0" t="str">
        <f aca="false">IF(C3969="","",IF(COUNTIF(Campaigns!$A$7:$A$300,C3969)&gt;0,"✓",IF(N(K3969)=0,"– no spend","⚠ add to Campaigns tab")))</f>
        <v/>
      </c>
      <c r="V3969" s="83" t="str">
        <f aca="false">IF(K3969="","",K3969*IF(Settings!$B$22=Settings!$C$6,1,IF(Settings!$B$22="USD",1/INDEX(Settings!$B$29:$B$40,MONTH(A3969)),INDEX(Settings!$B$29:$B$40,MONTH(A3969)))))</f>
        <v/>
      </c>
    </row>
    <row r="3970" customFormat="false" ht="15" hidden="false" customHeight="false" outlineLevel="0" collapsed="false">
      <c r="U3970" s="0" t="str">
        <f aca="false">IF(C3970="","",IF(COUNTIF(Campaigns!$A$7:$A$300,C3970)&gt;0,"✓",IF(N(K3970)=0,"– no spend","⚠ add to Campaigns tab")))</f>
        <v/>
      </c>
      <c r="V3970" s="83" t="str">
        <f aca="false">IF(K3970="","",K3970*IF(Settings!$B$22=Settings!$C$6,1,IF(Settings!$B$22="USD",1/INDEX(Settings!$B$29:$B$40,MONTH(A3970)),INDEX(Settings!$B$29:$B$40,MONTH(A3970)))))</f>
        <v/>
      </c>
    </row>
    <row r="3971" customFormat="false" ht="15" hidden="false" customHeight="false" outlineLevel="0" collapsed="false">
      <c r="U3971" s="0" t="str">
        <f aca="false">IF(C3971="","",IF(COUNTIF(Campaigns!$A$7:$A$300,C3971)&gt;0,"✓",IF(N(K3971)=0,"– no spend","⚠ add to Campaigns tab")))</f>
        <v/>
      </c>
      <c r="V3971" s="83" t="str">
        <f aca="false">IF(K3971="","",K3971*IF(Settings!$B$22=Settings!$C$6,1,IF(Settings!$B$22="USD",1/INDEX(Settings!$B$29:$B$40,MONTH(A3971)),INDEX(Settings!$B$29:$B$40,MONTH(A3971)))))</f>
        <v/>
      </c>
    </row>
    <row r="3972" customFormat="false" ht="15" hidden="false" customHeight="false" outlineLevel="0" collapsed="false">
      <c r="U3972" s="0" t="str">
        <f aca="false">IF(C3972="","",IF(COUNTIF(Campaigns!$A$7:$A$300,C3972)&gt;0,"✓",IF(N(K3972)=0,"– no spend","⚠ add to Campaigns tab")))</f>
        <v/>
      </c>
      <c r="V3972" s="83" t="str">
        <f aca="false">IF(K3972="","",K3972*IF(Settings!$B$22=Settings!$C$6,1,IF(Settings!$B$22="USD",1/INDEX(Settings!$B$29:$B$40,MONTH(A3972)),INDEX(Settings!$B$29:$B$40,MONTH(A3972)))))</f>
        <v/>
      </c>
    </row>
    <row r="3973" customFormat="false" ht="15" hidden="false" customHeight="false" outlineLevel="0" collapsed="false">
      <c r="U3973" s="0" t="str">
        <f aca="false">IF(C3973="","",IF(COUNTIF(Campaigns!$A$7:$A$300,C3973)&gt;0,"✓",IF(N(K3973)=0,"– no spend","⚠ add to Campaigns tab")))</f>
        <v/>
      </c>
      <c r="V3973" s="83" t="str">
        <f aca="false">IF(K3973="","",K3973*IF(Settings!$B$22=Settings!$C$6,1,IF(Settings!$B$22="USD",1/INDEX(Settings!$B$29:$B$40,MONTH(A3973)),INDEX(Settings!$B$29:$B$40,MONTH(A3973)))))</f>
        <v/>
      </c>
    </row>
    <row r="3974" customFormat="false" ht="15" hidden="false" customHeight="false" outlineLevel="0" collapsed="false">
      <c r="U3974" s="0" t="str">
        <f aca="false">IF(C3974="","",IF(COUNTIF(Campaigns!$A$7:$A$300,C3974)&gt;0,"✓",IF(N(K3974)=0,"– no spend","⚠ add to Campaigns tab")))</f>
        <v/>
      </c>
      <c r="V3974" s="83" t="str">
        <f aca="false">IF(K3974="","",K3974*IF(Settings!$B$22=Settings!$C$6,1,IF(Settings!$B$22="USD",1/INDEX(Settings!$B$29:$B$40,MONTH(A3974)),INDEX(Settings!$B$29:$B$40,MONTH(A3974)))))</f>
        <v/>
      </c>
    </row>
    <row r="3975" customFormat="false" ht="15" hidden="false" customHeight="false" outlineLevel="0" collapsed="false">
      <c r="U3975" s="0" t="str">
        <f aca="false">IF(C3975="","",IF(COUNTIF(Campaigns!$A$7:$A$300,C3975)&gt;0,"✓",IF(N(K3975)=0,"– no spend","⚠ add to Campaigns tab")))</f>
        <v/>
      </c>
      <c r="V3975" s="83" t="str">
        <f aca="false">IF(K3975="","",K3975*IF(Settings!$B$22=Settings!$C$6,1,IF(Settings!$B$22="USD",1/INDEX(Settings!$B$29:$B$40,MONTH(A3975)),INDEX(Settings!$B$29:$B$40,MONTH(A3975)))))</f>
        <v/>
      </c>
    </row>
    <row r="3976" customFormat="false" ht="15" hidden="false" customHeight="false" outlineLevel="0" collapsed="false">
      <c r="U3976" s="0" t="str">
        <f aca="false">IF(C3976="","",IF(COUNTIF(Campaigns!$A$7:$A$300,C3976)&gt;0,"✓",IF(N(K3976)=0,"– no spend","⚠ add to Campaigns tab")))</f>
        <v/>
      </c>
      <c r="V3976" s="83" t="str">
        <f aca="false">IF(K3976="","",K3976*IF(Settings!$B$22=Settings!$C$6,1,IF(Settings!$B$22="USD",1/INDEX(Settings!$B$29:$B$40,MONTH(A3976)),INDEX(Settings!$B$29:$B$40,MONTH(A3976)))))</f>
        <v/>
      </c>
    </row>
    <row r="3977" customFormat="false" ht="15" hidden="false" customHeight="false" outlineLevel="0" collapsed="false">
      <c r="U3977" s="0" t="str">
        <f aca="false">IF(C3977="","",IF(COUNTIF(Campaigns!$A$7:$A$300,C3977)&gt;0,"✓",IF(N(K3977)=0,"– no spend","⚠ add to Campaigns tab")))</f>
        <v/>
      </c>
      <c r="V3977" s="83" t="str">
        <f aca="false">IF(K3977="","",K3977*IF(Settings!$B$22=Settings!$C$6,1,IF(Settings!$B$22="USD",1/INDEX(Settings!$B$29:$B$40,MONTH(A3977)),INDEX(Settings!$B$29:$B$40,MONTH(A3977)))))</f>
        <v/>
      </c>
    </row>
    <row r="3978" customFormat="false" ht="15" hidden="false" customHeight="false" outlineLevel="0" collapsed="false">
      <c r="U3978" s="0" t="str">
        <f aca="false">IF(C3978="","",IF(COUNTIF(Campaigns!$A$7:$A$300,C3978)&gt;0,"✓",IF(N(K3978)=0,"– no spend","⚠ add to Campaigns tab")))</f>
        <v/>
      </c>
      <c r="V3978" s="83" t="str">
        <f aca="false">IF(K3978="","",K3978*IF(Settings!$B$22=Settings!$C$6,1,IF(Settings!$B$22="USD",1/INDEX(Settings!$B$29:$B$40,MONTH(A3978)),INDEX(Settings!$B$29:$B$40,MONTH(A3978)))))</f>
        <v/>
      </c>
    </row>
    <row r="3979" customFormat="false" ht="15" hidden="false" customHeight="false" outlineLevel="0" collapsed="false">
      <c r="U3979" s="0" t="str">
        <f aca="false">IF(C3979="","",IF(COUNTIF(Campaigns!$A$7:$A$300,C3979)&gt;0,"✓",IF(N(K3979)=0,"– no spend","⚠ add to Campaigns tab")))</f>
        <v/>
      </c>
      <c r="V3979" s="83" t="str">
        <f aca="false">IF(K3979="","",K3979*IF(Settings!$B$22=Settings!$C$6,1,IF(Settings!$B$22="USD",1/INDEX(Settings!$B$29:$B$40,MONTH(A3979)),INDEX(Settings!$B$29:$B$40,MONTH(A3979)))))</f>
        <v/>
      </c>
    </row>
    <row r="3980" customFormat="false" ht="15" hidden="false" customHeight="false" outlineLevel="0" collapsed="false">
      <c r="U3980" s="0" t="str">
        <f aca="false">IF(C3980="","",IF(COUNTIF(Campaigns!$A$7:$A$300,C3980)&gt;0,"✓",IF(N(K3980)=0,"– no spend","⚠ add to Campaigns tab")))</f>
        <v/>
      </c>
      <c r="V3980" s="83" t="str">
        <f aca="false">IF(K3980="","",K3980*IF(Settings!$B$22=Settings!$C$6,1,IF(Settings!$B$22="USD",1/INDEX(Settings!$B$29:$B$40,MONTH(A3980)),INDEX(Settings!$B$29:$B$40,MONTH(A3980)))))</f>
        <v/>
      </c>
    </row>
    <row r="3981" customFormat="false" ht="15" hidden="false" customHeight="false" outlineLevel="0" collapsed="false">
      <c r="U3981" s="0" t="str">
        <f aca="false">IF(C3981="","",IF(COUNTIF(Campaigns!$A$7:$A$300,C3981)&gt;0,"✓",IF(N(K3981)=0,"– no spend","⚠ add to Campaigns tab")))</f>
        <v/>
      </c>
      <c r="V3981" s="83" t="str">
        <f aca="false">IF(K3981="","",K3981*IF(Settings!$B$22=Settings!$C$6,1,IF(Settings!$B$22="USD",1/INDEX(Settings!$B$29:$B$40,MONTH(A3981)),INDEX(Settings!$B$29:$B$40,MONTH(A3981)))))</f>
        <v/>
      </c>
    </row>
    <row r="3982" customFormat="false" ht="15" hidden="false" customHeight="false" outlineLevel="0" collapsed="false">
      <c r="U3982" s="0" t="str">
        <f aca="false">IF(C3982="","",IF(COUNTIF(Campaigns!$A$7:$A$300,C3982)&gt;0,"✓",IF(N(K3982)=0,"– no spend","⚠ add to Campaigns tab")))</f>
        <v/>
      </c>
      <c r="V3982" s="83" t="str">
        <f aca="false">IF(K3982="","",K3982*IF(Settings!$B$22=Settings!$C$6,1,IF(Settings!$B$22="USD",1/INDEX(Settings!$B$29:$B$40,MONTH(A3982)),INDEX(Settings!$B$29:$B$40,MONTH(A3982)))))</f>
        <v/>
      </c>
    </row>
    <row r="3983" customFormat="false" ht="15" hidden="false" customHeight="false" outlineLevel="0" collapsed="false">
      <c r="U3983" s="0" t="str">
        <f aca="false">IF(C3983="","",IF(COUNTIF(Campaigns!$A$7:$A$300,C3983)&gt;0,"✓",IF(N(K3983)=0,"– no spend","⚠ add to Campaigns tab")))</f>
        <v/>
      </c>
      <c r="V3983" s="83" t="str">
        <f aca="false">IF(K3983="","",K3983*IF(Settings!$B$22=Settings!$C$6,1,IF(Settings!$B$22="USD",1/INDEX(Settings!$B$29:$B$40,MONTH(A3983)),INDEX(Settings!$B$29:$B$40,MONTH(A3983)))))</f>
        <v/>
      </c>
    </row>
    <row r="3984" customFormat="false" ht="15" hidden="false" customHeight="false" outlineLevel="0" collapsed="false">
      <c r="U3984" s="0" t="str">
        <f aca="false">IF(C3984="","",IF(COUNTIF(Campaigns!$A$7:$A$300,C3984)&gt;0,"✓",IF(N(K3984)=0,"– no spend","⚠ add to Campaigns tab")))</f>
        <v/>
      </c>
      <c r="V3984" s="83" t="str">
        <f aca="false">IF(K3984="","",K3984*IF(Settings!$B$22=Settings!$C$6,1,IF(Settings!$B$22="USD",1/INDEX(Settings!$B$29:$B$40,MONTH(A3984)),INDEX(Settings!$B$29:$B$40,MONTH(A3984)))))</f>
        <v/>
      </c>
    </row>
    <row r="3985" customFormat="false" ht="15" hidden="false" customHeight="false" outlineLevel="0" collapsed="false">
      <c r="U3985" s="0" t="str">
        <f aca="false">IF(C3985="","",IF(COUNTIF(Campaigns!$A$7:$A$300,C3985)&gt;0,"✓",IF(N(K3985)=0,"– no spend","⚠ add to Campaigns tab")))</f>
        <v/>
      </c>
      <c r="V3985" s="83" t="str">
        <f aca="false">IF(K3985="","",K3985*IF(Settings!$B$22=Settings!$C$6,1,IF(Settings!$B$22="USD",1/INDEX(Settings!$B$29:$B$40,MONTH(A3985)),INDEX(Settings!$B$29:$B$40,MONTH(A3985)))))</f>
        <v/>
      </c>
    </row>
    <row r="3986" customFormat="false" ht="15" hidden="false" customHeight="false" outlineLevel="0" collapsed="false">
      <c r="U3986" s="0" t="str">
        <f aca="false">IF(C3986="","",IF(COUNTIF(Campaigns!$A$7:$A$300,C3986)&gt;0,"✓",IF(N(K3986)=0,"– no spend","⚠ add to Campaigns tab")))</f>
        <v/>
      </c>
      <c r="V3986" s="83" t="str">
        <f aca="false">IF(K3986="","",K3986*IF(Settings!$B$22=Settings!$C$6,1,IF(Settings!$B$22="USD",1/INDEX(Settings!$B$29:$B$40,MONTH(A3986)),INDEX(Settings!$B$29:$B$40,MONTH(A3986)))))</f>
        <v/>
      </c>
    </row>
    <row r="3987" customFormat="false" ht="15" hidden="false" customHeight="false" outlineLevel="0" collapsed="false">
      <c r="U3987" s="0" t="str">
        <f aca="false">IF(C3987="","",IF(COUNTIF(Campaigns!$A$7:$A$300,C3987)&gt;0,"✓",IF(N(K3987)=0,"– no spend","⚠ add to Campaigns tab")))</f>
        <v/>
      </c>
      <c r="V3987" s="83" t="str">
        <f aca="false">IF(K3987="","",K3987*IF(Settings!$B$22=Settings!$C$6,1,IF(Settings!$B$22="USD",1/INDEX(Settings!$B$29:$B$40,MONTH(A3987)),INDEX(Settings!$B$29:$B$40,MONTH(A3987)))))</f>
        <v/>
      </c>
    </row>
    <row r="3988" customFormat="false" ht="15" hidden="false" customHeight="false" outlineLevel="0" collapsed="false">
      <c r="U3988" s="0" t="str">
        <f aca="false">IF(C3988="","",IF(COUNTIF(Campaigns!$A$7:$A$300,C3988)&gt;0,"✓",IF(N(K3988)=0,"– no spend","⚠ add to Campaigns tab")))</f>
        <v/>
      </c>
      <c r="V3988" s="83" t="str">
        <f aca="false">IF(K3988="","",K3988*IF(Settings!$B$22=Settings!$C$6,1,IF(Settings!$B$22="USD",1/INDEX(Settings!$B$29:$B$40,MONTH(A3988)),INDEX(Settings!$B$29:$B$40,MONTH(A3988)))))</f>
        <v/>
      </c>
    </row>
    <row r="3989" customFormat="false" ht="15" hidden="false" customHeight="false" outlineLevel="0" collapsed="false">
      <c r="U3989" s="0" t="str">
        <f aca="false">IF(C3989="","",IF(COUNTIF(Campaigns!$A$7:$A$300,C3989)&gt;0,"✓",IF(N(K3989)=0,"– no spend","⚠ add to Campaigns tab")))</f>
        <v/>
      </c>
      <c r="V3989" s="83" t="str">
        <f aca="false">IF(K3989="","",K3989*IF(Settings!$B$22=Settings!$C$6,1,IF(Settings!$B$22="USD",1/INDEX(Settings!$B$29:$B$40,MONTH(A3989)),INDEX(Settings!$B$29:$B$40,MONTH(A3989)))))</f>
        <v/>
      </c>
    </row>
    <row r="3990" customFormat="false" ht="15" hidden="false" customHeight="false" outlineLevel="0" collapsed="false">
      <c r="U3990" s="0" t="str">
        <f aca="false">IF(C3990="","",IF(COUNTIF(Campaigns!$A$7:$A$300,C3990)&gt;0,"✓",IF(N(K3990)=0,"– no spend","⚠ add to Campaigns tab")))</f>
        <v/>
      </c>
      <c r="V3990" s="83" t="str">
        <f aca="false">IF(K3990="","",K3990*IF(Settings!$B$22=Settings!$C$6,1,IF(Settings!$B$22="USD",1/INDEX(Settings!$B$29:$B$40,MONTH(A3990)),INDEX(Settings!$B$29:$B$40,MONTH(A3990)))))</f>
        <v/>
      </c>
    </row>
    <row r="3991" customFormat="false" ht="15" hidden="false" customHeight="false" outlineLevel="0" collapsed="false">
      <c r="U3991" s="0" t="str">
        <f aca="false">IF(C3991="","",IF(COUNTIF(Campaigns!$A$7:$A$300,C3991)&gt;0,"✓",IF(N(K3991)=0,"– no spend","⚠ add to Campaigns tab")))</f>
        <v/>
      </c>
      <c r="V3991" s="83" t="str">
        <f aca="false">IF(K3991="","",K3991*IF(Settings!$B$22=Settings!$C$6,1,IF(Settings!$B$22="USD",1/INDEX(Settings!$B$29:$B$40,MONTH(A3991)),INDEX(Settings!$B$29:$B$40,MONTH(A3991)))))</f>
        <v/>
      </c>
    </row>
    <row r="3992" customFormat="false" ht="15" hidden="false" customHeight="false" outlineLevel="0" collapsed="false">
      <c r="U3992" s="0" t="str">
        <f aca="false">IF(C3992="","",IF(COUNTIF(Campaigns!$A$7:$A$300,C3992)&gt;0,"✓",IF(N(K3992)=0,"– no spend","⚠ add to Campaigns tab")))</f>
        <v/>
      </c>
      <c r="V3992" s="83" t="str">
        <f aca="false">IF(K3992="","",K3992*IF(Settings!$B$22=Settings!$C$6,1,IF(Settings!$B$22="USD",1/INDEX(Settings!$B$29:$B$40,MONTH(A3992)),INDEX(Settings!$B$29:$B$40,MONTH(A3992)))))</f>
        <v/>
      </c>
    </row>
    <row r="3993" customFormat="false" ht="15" hidden="false" customHeight="false" outlineLevel="0" collapsed="false">
      <c r="U3993" s="0" t="str">
        <f aca="false">IF(C3993="","",IF(COUNTIF(Campaigns!$A$7:$A$300,C3993)&gt;0,"✓",IF(N(K3993)=0,"– no spend","⚠ add to Campaigns tab")))</f>
        <v/>
      </c>
      <c r="V3993" s="83" t="str">
        <f aca="false">IF(K3993="","",K3993*IF(Settings!$B$22=Settings!$C$6,1,IF(Settings!$B$22="USD",1/INDEX(Settings!$B$29:$B$40,MONTH(A3993)),INDEX(Settings!$B$29:$B$40,MONTH(A3993)))))</f>
        <v/>
      </c>
    </row>
    <row r="3994" customFormat="false" ht="15" hidden="false" customHeight="false" outlineLevel="0" collapsed="false">
      <c r="U3994" s="0" t="str">
        <f aca="false">IF(C3994="","",IF(COUNTIF(Campaigns!$A$7:$A$300,C3994)&gt;0,"✓",IF(N(K3994)=0,"– no spend","⚠ add to Campaigns tab")))</f>
        <v/>
      </c>
      <c r="V3994" s="83" t="str">
        <f aca="false">IF(K3994="","",K3994*IF(Settings!$B$22=Settings!$C$6,1,IF(Settings!$B$22="USD",1/INDEX(Settings!$B$29:$B$40,MONTH(A3994)),INDEX(Settings!$B$29:$B$40,MONTH(A3994)))))</f>
        <v/>
      </c>
    </row>
    <row r="3995" customFormat="false" ht="15" hidden="false" customHeight="false" outlineLevel="0" collapsed="false">
      <c r="U3995" s="0" t="str">
        <f aca="false">IF(C3995="","",IF(COUNTIF(Campaigns!$A$7:$A$300,C3995)&gt;0,"✓",IF(N(K3995)=0,"– no spend","⚠ add to Campaigns tab")))</f>
        <v/>
      </c>
      <c r="V3995" s="83" t="str">
        <f aca="false">IF(K3995="","",K3995*IF(Settings!$B$22=Settings!$C$6,1,IF(Settings!$B$22="USD",1/INDEX(Settings!$B$29:$B$40,MONTH(A3995)),INDEX(Settings!$B$29:$B$40,MONTH(A3995)))))</f>
        <v/>
      </c>
    </row>
    <row r="3996" customFormat="false" ht="15" hidden="false" customHeight="false" outlineLevel="0" collapsed="false">
      <c r="U3996" s="0" t="str">
        <f aca="false">IF(C3996="","",IF(COUNTIF(Campaigns!$A$7:$A$300,C3996)&gt;0,"✓",IF(N(K3996)=0,"– no spend","⚠ add to Campaigns tab")))</f>
        <v/>
      </c>
      <c r="V3996" s="83" t="str">
        <f aca="false">IF(K3996="","",K3996*IF(Settings!$B$22=Settings!$C$6,1,IF(Settings!$B$22="USD",1/INDEX(Settings!$B$29:$B$40,MONTH(A3996)),INDEX(Settings!$B$29:$B$40,MONTH(A3996)))))</f>
        <v/>
      </c>
    </row>
    <row r="3997" customFormat="false" ht="15" hidden="false" customHeight="false" outlineLevel="0" collapsed="false">
      <c r="U3997" s="0" t="str">
        <f aca="false">IF(C3997="","",IF(COUNTIF(Campaigns!$A$7:$A$300,C3997)&gt;0,"✓",IF(N(K3997)=0,"– no spend","⚠ add to Campaigns tab")))</f>
        <v/>
      </c>
      <c r="V3997" s="83" t="str">
        <f aca="false">IF(K3997="","",K3997*IF(Settings!$B$22=Settings!$C$6,1,IF(Settings!$B$22="USD",1/INDEX(Settings!$B$29:$B$40,MONTH(A3997)),INDEX(Settings!$B$29:$B$40,MONTH(A3997)))))</f>
        <v/>
      </c>
    </row>
    <row r="3998" customFormat="false" ht="15" hidden="false" customHeight="false" outlineLevel="0" collapsed="false">
      <c r="U3998" s="0" t="str">
        <f aca="false">IF(C3998="","",IF(COUNTIF(Campaigns!$A$7:$A$300,C3998)&gt;0,"✓",IF(N(K3998)=0,"– no spend","⚠ add to Campaigns tab")))</f>
        <v/>
      </c>
      <c r="V3998" s="83" t="str">
        <f aca="false">IF(K3998="","",K3998*IF(Settings!$B$22=Settings!$C$6,1,IF(Settings!$B$22="USD",1/INDEX(Settings!$B$29:$B$40,MONTH(A3998)),INDEX(Settings!$B$29:$B$40,MONTH(A3998)))))</f>
        <v/>
      </c>
    </row>
    <row r="3999" customFormat="false" ht="15" hidden="false" customHeight="false" outlineLevel="0" collapsed="false">
      <c r="U3999" s="0" t="str">
        <f aca="false">IF(C3999="","",IF(COUNTIF(Campaigns!$A$7:$A$300,C3999)&gt;0,"✓",IF(N(K3999)=0,"– no spend","⚠ add to Campaigns tab")))</f>
        <v/>
      </c>
      <c r="V3999" s="83" t="str">
        <f aca="false">IF(K3999="","",K3999*IF(Settings!$B$22=Settings!$C$6,1,IF(Settings!$B$22="USD",1/INDEX(Settings!$B$29:$B$40,MONTH(A3999)),INDEX(Settings!$B$29:$B$40,MONTH(A3999)))))</f>
        <v/>
      </c>
    </row>
    <row r="4000" customFormat="false" ht="15" hidden="false" customHeight="false" outlineLevel="0" collapsed="false">
      <c r="U4000" s="0" t="str">
        <f aca="false">IF(C4000="","",IF(COUNTIF(Campaigns!$A$7:$A$300,C4000)&gt;0,"✓",IF(N(K4000)=0,"– no spend","⚠ add to Campaigns tab")))</f>
        <v/>
      </c>
      <c r="V4000" s="83" t="str">
        <f aca="false">IF(K4000="","",K4000*IF(Settings!$B$22=Settings!$C$6,1,IF(Settings!$B$22="USD",1/INDEX(Settings!$B$29:$B$40,MONTH(A4000)),INDEX(Settings!$B$29:$B$40,MONTH(A4000)))))</f>
        <v/>
      </c>
    </row>
    <row r="4001" customFormat="false" ht="15" hidden="false" customHeight="false" outlineLevel="0" collapsed="false">
      <c r="U4001" s="0" t="str">
        <f aca="false">IF(C4001="","",IF(COUNTIF(Campaigns!$A$7:$A$300,C4001)&gt;0,"✓",IF(N(K4001)=0,"– no spend","⚠ add to Campaigns tab")))</f>
        <v/>
      </c>
      <c r="V4001" s="83" t="str">
        <f aca="false">IF(K4001="","",K4001*IF(Settings!$B$22=Settings!$C$6,1,IF(Settings!$B$22="USD",1/INDEX(Settings!$B$29:$B$40,MONTH(A4001)),INDEX(Settings!$B$29:$B$40,MONTH(A4001)))))</f>
        <v/>
      </c>
    </row>
    <row r="4002" customFormat="false" ht="15" hidden="false" customHeight="false" outlineLevel="0" collapsed="false">
      <c r="U4002" s="0" t="str">
        <f aca="false">IF(C4002="","",IF(COUNTIF(Campaigns!$A$7:$A$300,C4002)&gt;0,"✓",IF(N(K4002)=0,"– no spend","⚠ add to Campaigns tab")))</f>
        <v/>
      </c>
      <c r="V4002" s="83" t="str">
        <f aca="false">IF(K4002="","",K4002*IF(Settings!$B$22=Settings!$C$6,1,IF(Settings!$B$22="USD",1/INDEX(Settings!$B$29:$B$40,MONTH(A4002)),INDEX(Settings!$B$29:$B$40,MONTH(A4002)))))</f>
        <v/>
      </c>
    </row>
    <row r="4003" customFormat="false" ht="15" hidden="false" customHeight="false" outlineLevel="0" collapsed="false">
      <c r="U4003" s="0" t="str">
        <f aca="false">IF(C4003="","",IF(COUNTIF(Campaigns!$A$7:$A$300,C4003)&gt;0,"✓",IF(N(K4003)=0,"– no spend","⚠ add to Campaigns tab")))</f>
        <v/>
      </c>
      <c r="V4003" s="83" t="str">
        <f aca="false">IF(K4003="","",K4003*IF(Settings!$B$22=Settings!$C$6,1,IF(Settings!$B$22="USD",1/INDEX(Settings!$B$29:$B$40,MONTH(A4003)),INDEX(Settings!$B$29:$B$40,MONTH(A4003)))))</f>
        <v/>
      </c>
    </row>
    <row r="4004" customFormat="false" ht="15" hidden="false" customHeight="false" outlineLevel="0" collapsed="false">
      <c r="U4004" s="0" t="str">
        <f aca="false">IF(C4004="","",IF(COUNTIF(Campaigns!$A$7:$A$300,C4004)&gt;0,"✓",IF(N(K4004)=0,"– no spend","⚠ add to Campaigns tab")))</f>
        <v/>
      </c>
      <c r="V4004" s="83" t="str">
        <f aca="false">IF(K4004="","",K4004*IF(Settings!$B$22=Settings!$C$6,1,IF(Settings!$B$22="USD",1/INDEX(Settings!$B$29:$B$40,MONTH(A4004)),INDEX(Settings!$B$29:$B$40,MONTH(A4004)))))</f>
        <v/>
      </c>
    </row>
    <row r="4005" customFormat="false" ht="15" hidden="false" customHeight="false" outlineLevel="0" collapsed="false">
      <c r="U4005" s="0" t="str">
        <f aca="false">IF(C4005="","",IF(COUNTIF(Campaigns!$A$7:$A$300,C4005)&gt;0,"✓",IF(N(K4005)=0,"– no spend","⚠ add to Campaigns tab")))</f>
        <v/>
      </c>
      <c r="V4005" s="83" t="str">
        <f aca="false">IF(K4005="","",K4005*IF(Settings!$B$22=Settings!$C$6,1,IF(Settings!$B$22="USD",1/INDEX(Settings!$B$29:$B$40,MONTH(A4005)),INDEX(Settings!$B$29:$B$40,MONTH(A4005)))))</f>
        <v/>
      </c>
    </row>
    <row r="4006" customFormat="false" ht="15" hidden="false" customHeight="false" outlineLevel="0" collapsed="false">
      <c r="U4006" s="0" t="str">
        <f aca="false">IF(C4006="","",IF(COUNTIF(Campaigns!$A$7:$A$300,C4006)&gt;0,"✓",IF(N(K4006)=0,"– no spend","⚠ add to Campaigns tab")))</f>
        <v/>
      </c>
      <c r="V4006" s="83" t="str">
        <f aca="false">IF(K4006="","",K4006*IF(Settings!$B$22=Settings!$C$6,1,IF(Settings!$B$22="USD",1/INDEX(Settings!$B$29:$B$40,MONTH(A4006)),INDEX(Settings!$B$29:$B$40,MONTH(A4006)))))</f>
        <v/>
      </c>
    </row>
    <row r="4007" customFormat="false" ht="15" hidden="false" customHeight="false" outlineLevel="0" collapsed="false">
      <c r="U4007" s="0" t="str">
        <f aca="false">IF(C4007="","",IF(COUNTIF(Campaigns!$A$7:$A$300,C4007)&gt;0,"✓",IF(N(K4007)=0,"– no spend","⚠ add to Campaigns tab")))</f>
        <v/>
      </c>
      <c r="V4007" s="83" t="str">
        <f aca="false">IF(K4007="","",K4007*IF(Settings!$B$22=Settings!$C$6,1,IF(Settings!$B$22="USD",1/INDEX(Settings!$B$29:$B$40,MONTH(A4007)),INDEX(Settings!$B$29:$B$40,MONTH(A4007)))))</f>
        <v/>
      </c>
    </row>
    <row r="4008" customFormat="false" ht="15" hidden="false" customHeight="false" outlineLevel="0" collapsed="false">
      <c r="U4008" s="0" t="str">
        <f aca="false">IF(C4008="","",IF(COUNTIF(Campaigns!$A$7:$A$300,C4008)&gt;0,"✓",IF(N(K4008)=0,"– no spend","⚠ add to Campaigns tab")))</f>
        <v/>
      </c>
      <c r="V4008" s="83" t="str">
        <f aca="false">IF(K4008="","",K4008*IF(Settings!$B$22=Settings!$C$6,1,IF(Settings!$B$22="USD",1/INDEX(Settings!$B$29:$B$40,MONTH(A4008)),INDEX(Settings!$B$29:$B$40,MONTH(A4008)))))</f>
        <v/>
      </c>
    </row>
    <row r="4009" customFormat="false" ht="15" hidden="false" customHeight="false" outlineLevel="0" collapsed="false">
      <c r="U4009" s="0" t="str">
        <f aca="false">IF(C4009="","",IF(COUNTIF(Campaigns!$A$7:$A$300,C4009)&gt;0,"✓",IF(N(K4009)=0,"– no spend","⚠ add to Campaigns tab")))</f>
        <v/>
      </c>
      <c r="V4009" s="83" t="str">
        <f aca="false">IF(K4009="","",K4009*IF(Settings!$B$22=Settings!$C$6,1,IF(Settings!$B$22="USD",1/INDEX(Settings!$B$29:$B$40,MONTH(A4009)),INDEX(Settings!$B$29:$B$40,MONTH(A4009)))))</f>
        <v/>
      </c>
    </row>
    <row r="4010" customFormat="false" ht="15" hidden="false" customHeight="false" outlineLevel="0" collapsed="false">
      <c r="U4010" s="0" t="str">
        <f aca="false">IF(C4010="","",IF(COUNTIF(Campaigns!$A$7:$A$300,C4010)&gt;0,"✓",IF(N(K4010)=0,"– no spend","⚠ add to Campaigns tab")))</f>
        <v/>
      </c>
      <c r="V4010" s="83" t="str">
        <f aca="false">IF(K4010="","",K4010*IF(Settings!$B$22=Settings!$C$6,1,IF(Settings!$B$22="USD",1/INDEX(Settings!$B$29:$B$40,MONTH(A4010)),INDEX(Settings!$B$29:$B$40,MONTH(A4010)))))</f>
        <v/>
      </c>
    </row>
    <row r="4011" customFormat="false" ht="15" hidden="false" customHeight="false" outlineLevel="0" collapsed="false">
      <c r="U4011" s="0" t="str">
        <f aca="false">IF(C4011="","",IF(COUNTIF(Campaigns!$A$7:$A$300,C4011)&gt;0,"✓",IF(N(K4011)=0,"– no spend","⚠ add to Campaigns tab")))</f>
        <v/>
      </c>
      <c r="V4011" s="83" t="str">
        <f aca="false">IF(K4011="","",K4011*IF(Settings!$B$22=Settings!$C$6,1,IF(Settings!$B$22="USD",1/INDEX(Settings!$B$29:$B$40,MONTH(A4011)),INDEX(Settings!$B$29:$B$40,MONTH(A4011)))))</f>
        <v/>
      </c>
    </row>
    <row r="4012" customFormat="false" ht="15" hidden="false" customHeight="false" outlineLevel="0" collapsed="false">
      <c r="U4012" s="0" t="str">
        <f aca="false">IF(C4012="","",IF(COUNTIF(Campaigns!$A$7:$A$300,C4012)&gt;0,"✓",IF(N(K4012)=0,"– no spend","⚠ add to Campaigns tab")))</f>
        <v/>
      </c>
      <c r="V4012" s="83" t="str">
        <f aca="false">IF(K4012="","",K4012*IF(Settings!$B$22=Settings!$C$6,1,IF(Settings!$B$22="USD",1/INDEX(Settings!$B$29:$B$40,MONTH(A4012)),INDEX(Settings!$B$29:$B$40,MONTH(A4012)))))</f>
        <v/>
      </c>
    </row>
    <row r="4013" customFormat="false" ht="15" hidden="false" customHeight="false" outlineLevel="0" collapsed="false">
      <c r="U4013" s="0" t="str">
        <f aca="false">IF(C4013="","",IF(COUNTIF(Campaigns!$A$7:$A$300,C4013)&gt;0,"✓",IF(N(K4013)=0,"– no spend","⚠ add to Campaigns tab")))</f>
        <v/>
      </c>
      <c r="V4013" s="83" t="str">
        <f aca="false">IF(K4013="","",K4013*IF(Settings!$B$22=Settings!$C$6,1,IF(Settings!$B$22="USD",1/INDEX(Settings!$B$29:$B$40,MONTH(A4013)),INDEX(Settings!$B$29:$B$40,MONTH(A4013)))))</f>
        <v/>
      </c>
    </row>
    <row r="4014" customFormat="false" ht="15" hidden="false" customHeight="false" outlineLevel="0" collapsed="false">
      <c r="U4014" s="0" t="str">
        <f aca="false">IF(C4014="","",IF(COUNTIF(Campaigns!$A$7:$A$300,C4014)&gt;0,"✓",IF(N(K4014)=0,"– no spend","⚠ add to Campaigns tab")))</f>
        <v/>
      </c>
      <c r="V4014" s="83" t="str">
        <f aca="false">IF(K4014="","",K4014*IF(Settings!$B$22=Settings!$C$6,1,IF(Settings!$B$22="USD",1/INDEX(Settings!$B$29:$B$40,MONTH(A4014)),INDEX(Settings!$B$29:$B$40,MONTH(A4014)))))</f>
        <v/>
      </c>
    </row>
    <row r="4015" customFormat="false" ht="15" hidden="false" customHeight="false" outlineLevel="0" collapsed="false">
      <c r="U4015" s="0" t="str">
        <f aca="false">IF(C4015="","",IF(COUNTIF(Campaigns!$A$7:$A$300,C4015)&gt;0,"✓",IF(N(K4015)=0,"– no spend","⚠ add to Campaigns tab")))</f>
        <v/>
      </c>
      <c r="V4015" s="83" t="str">
        <f aca="false">IF(K4015="","",K4015*IF(Settings!$B$22=Settings!$C$6,1,IF(Settings!$B$22="USD",1/INDEX(Settings!$B$29:$B$40,MONTH(A4015)),INDEX(Settings!$B$29:$B$40,MONTH(A4015)))))</f>
        <v/>
      </c>
    </row>
    <row r="4016" customFormat="false" ht="15" hidden="false" customHeight="false" outlineLevel="0" collapsed="false">
      <c r="U4016" s="0" t="str">
        <f aca="false">IF(C4016="","",IF(COUNTIF(Campaigns!$A$7:$A$300,C4016)&gt;0,"✓",IF(N(K4016)=0,"– no spend","⚠ add to Campaigns tab")))</f>
        <v/>
      </c>
      <c r="V4016" s="83" t="str">
        <f aca="false">IF(K4016="","",K4016*IF(Settings!$B$22=Settings!$C$6,1,IF(Settings!$B$22="USD",1/INDEX(Settings!$B$29:$B$40,MONTH(A4016)),INDEX(Settings!$B$29:$B$40,MONTH(A4016)))))</f>
        <v/>
      </c>
    </row>
    <row r="4017" customFormat="false" ht="15" hidden="false" customHeight="false" outlineLevel="0" collapsed="false">
      <c r="U4017" s="0" t="str">
        <f aca="false">IF(C4017="","",IF(COUNTIF(Campaigns!$A$7:$A$300,C4017)&gt;0,"✓",IF(N(K4017)=0,"– no spend","⚠ add to Campaigns tab")))</f>
        <v/>
      </c>
      <c r="V4017" s="83" t="str">
        <f aca="false">IF(K4017="","",K4017*IF(Settings!$B$22=Settings!$C$6,1,IF(Settings!$B$22="USD",1/INDEX(Settings!$B$29:$B$40,MONTH(A4017)),INDEX(Settings!$B$29:$B$40,MONTH(A4017)))))</f>
        <v/>
      </c>
    </row>
    <row r="4018" customFormat="false" ht="15" hidden="false" customHeight="false" outlineLevel="0" collapsed="false">
      <c r="U4018" s="0" t="str">
        <f aca="false">IF(C4018="","",IF(COUNTIF(Campaigns!$A$7:$A$300,C4018)&gt;0,"✓",IF(N(K4018)=0,"– no spend","⚠ add to Campaigns tab")))</f>
        <v/>
      </c>
      <c r="V4018" s="83" t="str">
        <f aca="false">IF(K4018="","",K4018*IF(Settings!$B$22=Settings!$C$6,1,IF(Settings!$B$22="USD",1/INDEX(Settings!$B$29:$B$40,MONTH(A4018)),INDEX(Settings!$B$29:$B$40,MONTH(A4018)))))</f>
        <v/>
      </c>
    </row>
    <row r="4019" customFormat="false" ht="15" hidden="false" customHeight="false" outlineLevel="0" collapsed="false">
      <c r="U4019" s="0" t="str">
        <f aca="false">IF(C4019="","",IF(COUNTIF(Campaigns!$A$7:$A$300,C4019)&gt;0,"✓",IF(N(K4019)=0,"– no spend","⚠ add to Campaigns tab")))</f>
        <v/>
      </c>
      <c r="V4019" s="83" t="str">
        <f aca="false">IF(K4019="","",K4019*IF(Settings!$B$22=Settings!$C$6,1,IF(Settings!$B$22="USD",1/INDEX(Settings!$B$29:$B$40,MONTH(A4019)),INDEX(Settings!$B$29:$B$40,MONTH(A4019)))))</f>
        <v/>
      </c>
    </row>
    <row r="4020" customFormat="false" ht="15" hidden="false" customHeight="false" outlineLevel="0" collapsed="false">
      <c r="U4020" s="0" t="str">
        <f aca="false">IF(C4020="","",IF(COUNTIF(Campaigns!$A$7:$A$300,C4020)&gt;0,"✓",IF(N(K4020)=0,"– no spend","⚠ add to Campaigns tab")))</f>
        <v/>
      </c>
      <c r="V4020" s="83" t="str">
        <f aca="false">IF(K4020="","",K4020*IF(Settings!$B$22=Settings!$C$6,1,IF(Settings!$B$22="USD",1/INDEX(Settings!$B$29:$B$40,MONTH(A4020)),INDEX(Settings!$B$29:$B$40,MONTH(A4020)))))</f>
        <v/>
      </c>
    </row>
    <row r="4021" customFormat="false" ht="15" hidden="false" customHeight="false" outlineLevel="0" collapsed="false">
      <c r="U4021" s="0" t="str">
        <f aca="false">IF(C4021="","",IF(COUNTIF(Campaigns!$A$7:$A$300,C4021)&gt;0,"✓",IF(N(K4021)=0,"– no spend","⚠ add to Campaigns tab")))</f>
        <v/>
      </c>
      <c r="V4021" s="83" t="str">
        <f aca="false">IF(K4021="","",K4021*IF(Settings!$B$22=Settings!$C$6,1,IF(Settings!$B$22="USD",1/INDEX(Settings!$B$29:$B$40,MONTH(A4021)),INDEX(Settings!$B$29:$B$40,MONTH(A4021)))))</f>
        <v/>
      </c>
    </row>
    <row r="4022" customFormat="false" ht="15" hidden="false" customHeight="false" outlineLevel="0" collapsed="false">
      <c r="U4022" s="0" t="str">
        <f aca="false">IF(C4022="","",IF(COUNTIF(Campaigns!$A$7:$A$300,C4022)&gt;0,"✓",IF(N(K4022)=0,"– no spend","⚠ add to Campaigns tab")))</f>
        <v/>
      </c>
      <c r="V4022" s="83" t="str">
        <f aca="false">IF(K4022="","",K4022*IF(Settings!$B$22=Settings!$C$6,1,IF(Settings!$B$22="USD",1/INDEX(Settings!$B$29:$B$40,MONTH(A4022)),INDEX(Settings!$B$29:$B$40,MONTH(A4022)))))</f>
        <v/>
      </c>
    </row>
    <row r="4023" customFormat="false" ht="15" hidden="false" customHeight="false" outlineLevel="0" collapsed="false">
      <c r="U4023" s="0" t="str">
        <f aca="false">IF(C4023="","",IF(COUNTIF(Campaigns!$A$7:$A$300,C4023)&gt;0,"✓",IF(N(K4023)=0,"– no spend","⚠ add to Campaigns tab")))</f>
        <v/>
      </c>
      <c r="V4023" s="83" t="str">
        <f aca="false">IF(K4023="","",K4023*IF(Settings!$B$22=Settings!$C$6,1,IF(Settings!$B$22="USD",1/INDEX(Settings!$B$29:$B$40,MONTH(A4023)),INDEX(Settings!$B$29:$B$40,MONTH(A4023)))))</f>
        <v/>
      </c>
    </row>
    <row r="4024" customFormat="false" ht="15" hidden="false" customHeight="false" outlineLevel="0" collapsed="false">
      <c r="U4024" s="0" t="str">
        <f aca="false">IF(C4024="","",IF(COUNTIF(Campaigns!$A$7:$A$300,C4024)&gt;0,"✓",IF(N(K4024)=0,"– no spend","⚠ add to Campaigns tab")))</f>
        <v/>
      </c>
      <c r="V4024" s="83" t="str">
        <f aca="false">IF(K4024="","",K4024*IF(Settings!$B$22=Settings!$C$6,1,IF(Settings!$B$22="USD",1/INDEX(Settings!$B$29:$B$40,MONTH(A4024)),INDEX(Settings!$B$29:$B$40,MONTH(A4024)))))</f>
        <v/>
      </c>
    </row>
    <row r="4025" customFormat="false" ht="15" hidden="false" customHeight="false" outlineLevel="0" collapsed="false">
      <c r="U4025" s="0" t="str">
        <f aca="false">IF(C4025="","",IF(COUNTIF(Campaigns!$A$7:$A$300,C4025)&gt;0,"✓",IF(N(K4025)=0,"– no spend","⚠ add to Campaigns tab")))</f>
        <v/>
      </c>
      <c r="V4025" s="83" t="str">
        <f aca="false">IF(K4025="","",K4025*IF(Settings!$B$22=Settings!$C$6,1,IF(Settings!$B$22="USD",1/INDEX(Settings!$B$29:$B$40,MONTH(A4025)),INDEX(Settings!$B$29:$B$40,MONTH(A4025)))))</f>
        <v/>
      </c>
    </row>
    <row r="4026" customFormat="false" ht="15" hidden="false" customHeight="false" outlineLevel="0" collapsed="false">
      <c r="U4026" s="0" t="str">
        <f aca="false">IF(C4026="","",IF(COUNTIF(Campaigns!$A$7:$A$300,C4026)&gt;0,"✓",IF(N(K4026)=0,"– no spend","⚠ add to Campaigns tab")))</f>
        <v/>
      </c>
      <c r="V4026" s="83" t="str">
        <f aca="false">IF(K4026="","",K4026*IF(Settings!$B$22=Settings!$C$6,1,IF(Settings!$B$22="USD",1/INDEX(Settings!$B$29:$B$40,MONTH(A4026)),INDEX(Settings!$B$29:$B$40,MONTH(A4026)))))</f>
        <v/>
      </c>
    </row>
    <row r="4027" customFormat="false" ht="15" hidden="false" customHeight="false" outlineLevel="0" collapsed="false">
      <c r="U4027" s="0" t="str">
        <f aca="false">IF(C4027="","",IF(COUNTIF(Campaigns!$A$7:$A$300,C4027)&gt;0,"✓",IF(N(K4027)=0,"– no spend","⚠ add to Campaigns tab")))</f>
        <v/>
      </c>
      <c r="V4027" s="83" t="str">
        <f aca="false">IF(K4027="","",K4027*IF(Settings!$B$22=Settings!$C$6,1,IF(Settings!$B$22="USD",1/INDEX(Settings!$B$29:$B$40,MONTH(A4027)),INDEX(Settings!$B$29:$B$40,MONTH(A4027)))))</f>
        <v/>
      </c>
    </row>
    <row r="4028" customFormat="false" ht="15" hidden="false" customHeight="false" outlineLevel="0" collapsed="false">
      <c r="U4028" s="0" t="str">
        <f aca="false">IF(C4028="","",IF(COUNTIF(Campaigns!$A$7:$A$300,C4028)&gt;0,"✓",IF(N(K4028)=0,"– no spend","⚠ add to Campaigns tab")))</f>
        <v/>
      </c>
      <c r="V4028" s="83" t="str">
        <f aca="false">IF(K4028="","",K4028*IF(Settings!$B$22=Settings!$C$6,1,IF(Settings!$B$22="USD",1/INDEX(Settings!$B$29:$B$40,MONTH(A4028)),INDEX(Settings!$B$29:$B$40,MONTH(A4028)))))</f>
        <v/>
      </c>
    </row>
    <row r="4029" customFormat="false" ht="15" hidden="false" customHeight="false" outlineLevel="0" collapsed="false">
      <c r="U4029" s="0" t="str">
        <f aca="false">IF(C4029="","",IF(COUNTIF(Campaigns!$A$7:$A$300,C4029)&gt;0,"✓",IF(N(K4029)=0,"– no spend","⚠ add to Campaigns tab")))</f>
        <v/>
      </c>
      <c r="V4029" s="83" t="str">
        <f aca="false">IF(K4029="","",K4029*IF(Settings!$B$22=Settings!$C$6,1,IF(Settings!$B$22="USD",1/INDEX(Settings!$B$29:$B$40,MONTH(A4029)),INDEX(Settings!$B$29:$B$40,MONTH(A4029)))))</f>
        <v/>
      </c>
    </row>
    <row r="4030" customFormat="false" ht="15" hidden="false" customHeight="false" outlineLevel="0" collapsed="false">
      <c r="U4030" s="0" t="str">
        <f aca="false">IF(C4030="","",IF(COUNTIF(Campaigns!$A$7:$A$300,C4030)&gt;0,"✓",IF(N(K4030)=0,"– no spend","⚠ add to Campaigns tab")))</f>
        <v/>
      </c>
      <c r="V4030" s="83" t="str">
        <f aca="false">IF(K4030="","",K4030*IF(Settings!$B$22=Settings!$C$6,1,IF(Settings!$B$22="USD",1/INDEX(Settings!$B$29:$B$40,MONTH(A4030)),INDEX(Settings!$B$29:$B$40,MONTH(A4030)))))</f>
        <v/>
      </c>
    </row>
    <row r="4031" customFormat="false" ht="15" hidden="false" customHeight="false" outlineLevel="0" collapsed="false">
      <c r="U4031" s="0" t="str">
        <f aca="false">IF(C4031="","",IF(COUNTIF(Campaigns!$A$7:$A$300,C4031)&gt;0,"✓",IF(N(K4031)=0,"– no spend","⚠ add to Campaigns tab")))</f>
        <v/>
      </c>
      <c r="V4031" s="83" t="str">
        <f aca="false">IF(K4031="","",K4031*IF(Settings!$B$22=Settings!$C$6,1,IF(Settings!$B$22="USD",1/INDEX(Settings!$B$29:$B$40,MONTH(A4031)),INDEX(Settings!$B$29:$B$40,MONTH(A4031)))))</f>
        <v/>
      </c>
    </row>
    <row r="4032" customFormat="false" ht="15" hidden="false" customHeight="false" outlineLevel="0" collapsed="false">
      <c r="U4032" s="0" t="str">
        <f aca="false">IF(C4032="","",IF(COUNTIF(Campaigns!$A$7:$A$300,C4032)&gt;0,"✓",IF(N(K4032)=0,"– no spend","⚠ add to Campaigns tab")))</f>
        <v/>
      </c>
      <c r="V4032" s="83" t="str">
        <f aca="false">IF(K4032="","",K4032*IF(Settings!$B$22=Settings!$C$6,1,IF(Settings!$B$22="USD",1/INDEX(Settings!$B$29:$B$40,MONTH(A4032)),INDEX(Settings!$B$29:$B$40,MONTH(A4032)))))</f>
        <v/>
      </c>
    </row>
    <row r="4033" customFormat="false" ht="15" hidden="false" customHeight="false" outlineLevel="0" collapsed="false">
      <c r="U4033" s="0" t="str">
        <f aca="false">IF(C4033="","",IF(COUNTIF(Campaigns!$A$7:$A$300,C4033)&gt;0,"✓",IF(N(K4033)=0,"– no spend","⚠ add to Campaigns tab")))</f>
        <v/>
      </c>
      <c r="V4033" s="83" t="str">
        <f aca="false">IF(K4033="","",K4033*IF(Settings!$B$22=Settings!$C$6,1,IF(Settings!$B$22="USD",1/INDEX(Settings!$B$29:$B$40,MONTH(A4033)),INDEX(Settings!$B$29:$B$40,MONTH(A4033)))))</f>
        <v/>
      </c>
    </row>
    <row r="4034" customFormat="false" ht="15" hidden="false" customHeight="false" outlineLevel="0" collapsed="false">
      <c r="U4034" s="0" t="str">
        <f aca="false">IF(C4034="","",IF(COUNTIF(Campaigns!$A$7:$A$300,C4034)&gt;0,"✓",IF(N(K4034)=0,"– no spend","⚠ add to Campaigns tab")))</f>
        <v/>
      </c>
      <c r="V4034" s="83" t="str">
        <f aca="false">IF(K4034="","",K4034*IF(Settings!$B$22=Settings!$C$6,1,IF(Settings!$B$22="USD",1/INDEX(Settings!$B$29:$B$40,MONTH(A4034)),INDEX(Settings!$B$29:$B$40,MONTH(A4034)))))</f>
        <v/>
      </c>
    </row>
    <row r="4035" customFormat="false" ht="15" hidden="false" customHeight="false" outlineLevel="0" collapsed="false">
      <c r="U4035" s="0" t="str">
        <f aca="false">IF(C4035="","",IF(COUNTIF(Campaigns!$A$7:$A$300,C4035)&gt;0,"✓",IF(N(K4035)=0,"– no spend","⚠ add to Campaigns tab")))</f>
        <v/>
      </c>
      <c r="V4035" s="83" t="str">
        <f aca="false">IF(K4035="","",K4035*IF(Settings!$B$22=Settings!$C$6,1,IF(Settings!$B$22="USD",1/INDEX(Settings!$B$29:$B$40,MONTH(A4035)),INDEX(Settings!$B$29:$B$40,MONTH(A4035)))))</f>
        <v/>
      </c>
    </row>
    <row r="4036" customFormat="false" ht="15" hidden="false" customHeight="false" outlineLevel="0" collapsed="false">
      <c r="U4036" s="0" t="str">
        <f aca="false">IF(C4036="","",IF(COUNTIF(Campaigns!$A$7:$A$300,C4036)&gt;0,"✓",IF(N(K4036)=0,"– no spend","⚠ add to Campaigns tab")))</f>
        <v/>
      </c>
      <c r="V4036" s="83" t="str">
        <f aca="false">IF(K4036="","",K4036*IF(Settings!$B$22=Settings!$C$6,1,IF(Settings!$B$22="USD",1/INDEX(Settings!$B$29:$B$40,MONTH(A4036)),INDEX(Settings!$B$29:$B$40,MONTH(A4036)))))</f>
        <v/>
      </c>
    </row>
    <row r="4037" customFormat="false" ht="15" hidden="false" customHeight="false" outlineLevel="0" collapsed="false">
      <c r="U4037" s="0" t="str">
        <f aca="false">IF(C4037="","",IF(COUNTIF(Campaigns!$A$7:$A$300,C4037)&gt;0,"✓",IF(N(K4037)=0,"– no spend","⚠ add to Campaigns tab")))</f>
        <v/>
      </c>
      <c r="V4037" s="83" t="str">
        <f aca="false">IF(K4037="","",K4037*IF(Settings!$B$22=Settings!$C$6,1,IF(Settings!$B$22="USD",1/INDEX(Settings!$B$29:$B$40,MONTH(A4037)),INDEX(Settings!$B$29:$B$40,MONTH(A4037)))))</f>
        <v/>
      </c>
    </row>
    <row r="4038" customFormat="false" ht="15" hidden="false" customHeight="false" outlineLevel="0" collapsed="false">
      <c r="U4038" s="0" t="str">
        <f aca="false">IF(C4038="","",IF(COUNTIF(Campaigns!$A$7:$A$300,C4038)&gt;0,"✓",IF(N(K4038)=0,"– no spend","⚠ add to Campaigns tab")))</f>
        <v/>
      </c>
      <c r="V4038" s="83" t="str">
        <f aca="false">IF(K4038="","",K4038*IF(Settings!$B$22=Settings!$C$6,1,IF(Settings!$B$22="USD",1/INDEX(Settings!$B$29:$B$40,MONTH(A4038)),INDEX(Settings!$B$29:$B$40,MONTH(A4038)))))</f>
        <v/>
      </c>
    </row>
    <row r="4039" customFormat="false" ht="15" hidden="false" customHeight="false" outlineLevel="0" collapsed="false">
      <c r="U4039" s="0" t="str">
        <f aca="false">IF(C4039="","",IF(COUNTIF(Campaigns!$A$7:$A$300,C4039)&gt;0,"✓",IF(N(K4039)=0,"– no spend","⚠ add to Campaigns tab")))</f>
        <v/>
      </c>
      <c r="V4039" s="83" t="str">
        <f aca="false">IF(K4039="","",K4039*IF(Settings!$B$22=Settings!$C$6,1,IF(Settings!$B$22="USD",1/INDEX(Settings!$B$29:$B$40,MONTH(A4039)),INDEX(Settings!$B$29:$B$40,MONTH(A4039)))))</f>
        <v/>
      </c>
    </row>
    <row r="4040" customFormat="false" ht="15" hidden="false" customHeight="false" outlineLevel="0" collapsed="false">
      <c r="U4040" s="0" t="str">
        <f aca="false">IF(C4040="","",IF(COUNTIF(Campaigns!$A$7:$A$300,C4040)&gt;0,"✓",IF(N(K4040)=0,"– no spend","⚠ add to Campaigns tab")))</f>
        <v/>
      </c>
      <c r="V4040" s="83" t="str">
        <f aca="false">IF(K4040="","",K4040*IF(Settings!$B$22=Settings!$C$6,1,IF(Settings!$B$22="USD",1/INDEX(Settings!$B$29:$B$40,MONTH(A4040)),INDEX(Settings!$B$29:$B$40,MONTH(A4040)))))</f>
        <v/>
      </c>
    </row>
    <row r="4041" customFormat="false" ht="15" hidden="false" customHeight="false" outlineLevel="0" collapsed="false">
      <c r="U4041" s="0" t="str">
        <f aca="false">IF(C4041="","",IF(COUNTIF(Campaigns!$A$7:$A$300,C4041)&gt;0,"✓",IF(N(K4041)=0,"– no spend","⚠ add to Campaigns tab")))</f>
        <v/>
      </c>
      <c r="V4041" s="83" t="str">
        <f aca="false">IF(K4041="","",K4041*IF(Settings!$B$22=Settings!$C$6,1,IF(Settings!$B$22="USD",1/INDEX(Settings!$B$29:$B$40,MONTH(A4041)),INDEX(Settings!$B$29:$B$40,MONTH(A4041)))))</f>
        <v/>
      </c>
    </row>
    <row r="4042" customFormat="false" ht="15" hidden="false" customHeight="false" outlineLevel="0" collapsed="false">
      <c r="U4042" s="0" t="str">
        <f aca="false">IF(C4042="","",IF(COUNTIF(Campaigns!$A$7:$A$300,C4042)&gt;0,"✓",IF(N(K4042)=0,"– no spend","⚠ add to Campaigns tab")))</f>
        <v/>
      </c>
      <c r="V4042" s="83" t="str">
        <f aca="false">IF(K4042="","",K4042*IF(Settings!$B$22=Settings!$C$6,1,IF(Settings!$B$22="USD",1/INDEX(Settings!$B$29:$B$40,MONTH(A4042)),INDEX(Settings!$B$29:$B$40,MONTH(A4042)))))</f>
        <v/>
      </c>
    </row>
    <row r="4043" customFormat="false" ht="15" hidden="false" customHeight="false" outlineLevel="0" collapsed="false">
      <c r="U4043" s="0" t="str">
        <f aca="false">IF(C4043="","",IF(COUNTIF(Campaigns!$A$7:$A$300,C4043)&gt;0,"✓",IF(N(K4043)=0,"– no spend","⚠ add to Campaigns tab")))</f>
        <v/>
      </c>
      <c r="V4043" s="83" t="str">
        <f aca="false">IF(K4043="","",K4043*IF(Settings!$B$22=Settings!$C$6,1,IF(Settings!$B$22="USD",1/INDEX(Settings!$B$29:$B$40,MONTH(A4043)),INDEX(Settings!$B$29:$B$40,MONTH(A4043)))))</f>
        <v/>
      </c>
    </row>
    <row r="4044" customFormat="false" ht="15" hidden="false" customHeight="false" outlineLevel="0" collapsed="false">
      <c r="U4044" s="0" t="str">
        <f aca="false">IF(C4044="","",IF(COUNTIF(Campaigns!$A$7:$A$300,C4044)&gt;0,"✓",IF(N(K4044)=0,"– no spend","⚠ add to Campaigns tab")))</f>
        <v/>
      </c>
      <c r="V4044" s="83" t="str">
        <f aca="false">IF(K4044="","",K4044*IF(Settings!$B$22=Settings!$C$6,1,IF(Settings!$B$22="USD",1/INDEX(Settings!$B$29:$B$40,MONTH(A4044)),INDEX(Settings!$B$29:$B$40,MONTH(A4044)))))</f>
        <v/>
      </c>
    </row>
    <row r="4045" customFormat="false" ht="15" hidden="false" customHeight="false" outlineLevel="0" collapsed="false">
      <c r="U4045" s="0" t="str">
        <f aca="false">IF(C4045="","",IF(COUNTIF(Campaigns!$A$7:$A$300,C4045)&gt;0,"✓",IF(N(K4045)=0,"– no spend","⚠ add to Campaigns tab")))</f>
        <v/>
      </c>
      <c r="V4045" s="83" t="str">
        <f aca="false">IF(K4045="","",K4045*IF(Settings!$B$22=Settings!$C$6,1,IF(Settings!$B$22="USD",1/INDEX(Settings!$B$29:$B$40,MONTH(A4045)),INDEX(Settings!$B$29:$B$40,MONTH(A4045)))))</f>
        <v/>
      </c>
    </row>
    <row r="4046" customFormat="false" ht="15" hidden="false" customHeight="false" outlineLevel="0" collapsed="false">
      <c r="U4046" s="0" t="str">
        <f aca="false">IF(C4046="","",IF(COUNTIF(Campaigns!$A$7:$A$300,C4046)&gt;0,"✓",IF(N(K4046)=0,"– no spend","⚠ add to Campaigns tab")))</f>
        <v/>
      </c>
      <c r="V4046" s="83" t="str">
        <f aca="false">IF(K4046="","",K4046*IF(Settings!$B$22=Settings!$C$6,1,IF(Settings!$B$22="USD",1/INDEX(Settings!$B$29:$B$40,MONTH(A4046)),INDEX(Settings!$B$29:$B$40,MONTH(A4046)))))</f>
        <v/>
      </c>
    </row>
    <row r="4047" customFormat="false" ht="15" hidden="false" customHeight="false" outlineLevel="0" collapsed="false">
      <c r="U4047" s="0" t="str">
        <f aca="false">IF(C4047="","",IF(COUNTIF(Campaigns!$A$7:$A$300,C4047)&gt;0,"✓",IF(N(K4047)=0,"– no spend","⚠ add to Campaigns tab")))</f>
        <v/>
      </c>
      <c r="V4047" s="83" t="str">
        <f aca="false">IF(K4047="","",K4047*IF(Settings!$B$22=Settings!$C$6,1,IF(Settings!$B$22="USD",1/INDEX(Settings!$B$29:$B$40,MONTH(A4047)),INDEX(Settings!$B$29:$B$40,MONTH(A4047)))))</f>
        <v/>
      </c>
    </row>
    <row r="4048" customFormat="false" ht="15" hidden="false" customHeight="false" outlineLevel="0" collapsed="false">
      <c r="U4048" s="0" t="str">
        <f aca="false">IF(C4048="","",IF(COUNTIF(Campaigns!$A$7:$A$300,C4048)&gt;0,"✓",IF(N(K4048)=0,"– no spend","⚠ add to Campaigns tab")))</f>
        <v/>
      </c>
      <c r="V4048" s="83" t="str">
        <f aca="false">IF(K4048="","",K4048*IF(Settings!$B$22=Settings!$C$6,1,IF(Settings!$B$22="USD",1/INDEX(Settings!$B$29:$B$40,MONTH(A4048)),INDEX(Settings!$B$29:$B$40,MONTH(A4048)))))</f>
        <v/>
      </c>
    </row>
    <row r="4049" customFormat="false" ht="15" hidden="false" customHeight="false" outlineLevel="0" collapsed="false">
      <c r="U4049" s="0" t="str">
        <f aca="false">IF(C4049="","",IF(COUNTIF(Campaigns!$A$7:$A$300,C4049)&gt;0,"✓",IF(N(K4049)=0,"– no spend","⚠ add to Campaigns tab")))</f>
        <v/>
      </c>
      <c r="V4049" s="83" t="str">
        <f aca="false">IF(K4049="","",K4049*IF(Settings!$B$22=Settings!$C$6,1,IF(Settings!$B$22="USD",1/INDEX(Settings!$B$29:$B$40,MONTH(A4049)),INDEX(Settings!$B$29:$B$40,MONTH(A4049)))))</f>
        <v/>
      </c>
    </row>
    <row r="4050" customFormat="false" ht="15" hidden="false" customHeight="false" outlineLevel="0" collapsed="false">
      <c r="U4050" s="0" t="str">
        <f aca="false">IF(C4050="","",IF(COUNTIF(Campaigns!$A$7:$A$300,C4050)&gt;0,"✓",IF(N(K4050)=0,"– no spend","⚠ add to Campaigns tab")))</f>
        <v/>
      </c>
      <c r="V4050" s="83" t="str">
        <f aca="false">IF(K4050="","",K4050*IF(Settings!$B$22=Settings!$C$6,1,IF(Settings!$B$22="USD",1/INDEX(Settings!$B$29:$B$40,MONTH(A4050)),INDEX(Settings!$B$29:$B$40,MONTH(A4050)))))</f>
        <v/>
      </c>
    </row>
    <row r="4051" customFormat="false" ht="15" hidden="false" customHeight="false" outlineLevel="0" collapsed="false">
      <c r="U4051" s="0" t="str">
        <f aca="false">IF(C4051="","",IF(COUNTIF(Campaigns!$A$7:$A$300,C4051)&gt;0,"✓",IF(N(K4051)=0,"– no spend","⚠ add to Campaigns tab")))</f>
        <v/>
      </c>
      <c r="V4051" s="83" t="str">
        <f aca="false">IF(K4051="","",K4051*IF(Settings!$B$22=Settings!$C$6,1,IF(Settings!$B$22="USD",1/INDEX(Settings!$B$29:$B$40,MONTH(A4051)),INDEX(Settings!$B$29:$B$40,MONTH(A4051)))))</f>
        <v/>
      </c>
    </row>
    <row r="4052" customFormat="false" ht="15" hidden="false" customHeight="false" outlineLevel="0" collapsed="false">
      <c r="U4052" s="0" t="str">
        <f aca="false">IF(C4052="","",IF(COUNTIF(Campaigns!$A$7:$A$300,C4052)&gt;0,"✓",IF(N(K4052)=0,"– no spend","⚠ add to Campaigns tab")))</f>
        <v/>
      </c>
      <c r="V4052" s="83" t="str">
        <f aca="false">IF(K4052="","",K4052*IF(Settings!$B$22=Settings!$C$6,1,IF(Settings!$B$22="USD",1/INDEX(Settings!$B$29:$B$40,MONTH(A4052)),INDEX(Settings!$B$29:$B$40,MONTH(A4052)))))</f>
        <v/>
      </c>
    </row>
    <row r="4053" customFormat="false" ht="15" hidden="false" customHeight="false" outlineLevel="0" collapsed="false">
      <c r="U4053" s="0" t="str">
        <f aca="false">IF(C4053="","",IF(COUNTIF(Campaigns!$A$7:$A$300,C4053)&gt;0,"✓",IF(N(K4053)=0,"– no spend","⚠ add to Campaigns tab")))</f>
        <v/>
      </c>
      <c r="V4053" s="83" t="str">
        <f aca="false">IF(K4053="","",K4053*IF(Settings!$B$22=Settings!$C$6,1,IF(Settings!$B$22="USD",1/INDEX(Settings!$B$29:$B$40,MONTH(A4053)),INDEX(Settings!$B$29:$B$40,MONTH(A4053)))))</f>
        <v/>
      </c>
    </row>
    <row r="4054" customFormat="false" ht="15" hidden="false" customHeight="false" outlineLevel="0" collapsed="false">
      <c r="U4054" s="0" t="str">
        <f aca="false">IF(C4054="","",IF(COUNTIF(Campaigns!$A$7:$A$300,C4054)&gt;0,"✓",IF(N(K4054)=0,"– no spend","⚠ add to Campaigns tab")))</f>
        <v/>
      </c>
      <c r="V4054" s="83" t="str">
        <f aca="false">IF(K4054="","",K4054*IF(Settings!$B$22=Settings!$C$6,1,IF(Settings!$B$22="USD",1/INDEX(Settings!$B$29:$B$40,MONTH(A4054)),INDEX(Settings!$B$29:$B$40,MONTH(A4054)))))</f>
        <v/>
      </c>
    </row>
    <row r="4055" customFormat="false" ht="15" hidden="false" customHeight="false" outlineLevel="0" collapsed="false">
      <c r="U4055" s="0" t="str">
        <f aca="false">IF(C4055="","",IF(COUNTIF(Campaigns!$A$7:$A$300,C4055)&gt;0,"✓",IF(N(K4055)=0,"– no spend","⚠ add to Campaigns tab")))</f>
        <v/>
      </c>
      <c r="V4055" s="83" t="str">
        <f aca="false">IF(K4055="","",K4055*IF(Settings!$B$22=Settings!$C$6,1,IF(Settings!$B$22="USD",1/INDEX(Settings!$B$29:$B$40,MONTH(A4055)),INDEX(Settings!$B$29:$B$40,MONTH(A4055)))))</f>
        <v/>
      </c>
    </row>
    <row r="4056" customFormat="false" ht="15" hidden="false" customHeight="false" outlineLevel="0" collapsed="false">
      <c r="U4056" s="0" t="str">
        <f aca="false">IF(C4056="","",IF(COUNTIF(Campaigns!$A$7:$A$300,C4056)&gt;0,"✓",IF(N(K4056)=0,"– no spend","⚠ add to Campaigns tab")))</f>
        <v/>
      </c>
      <c r="V4056" s="83" t="str">
        <f aca="false">IF(K4056="","",K4056*IF(Settings!$B$22=Settings!$C$6,1,IF(Settings!$B$22="USD",1/INDEX(Settings!$B$29:$B$40,MONTH(A4056)),INDEX(Settings!$B$29:$B$40,MONTH(A4056)))))</f>
        <v/>
      </c>
    </row>
    <row r="4057" customFormat="false" ht="15" hidden="false" customHeight="false" outlineLevel="0" collapsed="false">
      <c r="U4057" s="0" t="str">
        <f aca="false">IF(C4057="","",IF(COUNTIF(Campaigns!$A$7:$A$300,C4057)&gt;0,"✓",IF(N(K4057)=0,"– no spend","⚠ add to Campaigns tab")))</f>
        <v/>
      </c>
      <c r="V4057" s="83" t="str">
        <f aca="false">IF(K4057="","",K4057*IF(Settings!$B$22=Settings!$C$6,1,IF(Settings!$B$22="USD",1/INDEX(Settings!$B$29:$B$40,MONTH(A4057)),INDEX(Settings!$B$29:$B$40,MONTH(A4057)))))</f>
        <v/>
      </c>
    </row>
    <row r="4058" customFormat="false" ht="15" hidden="false" customHeight="false" outlineLevel="0" collapsed="false">
      <c r="U4058" s="0" t="str">
        <f aca="false">IF(C4058="","",IF(COUNTIF(Campaigns!$A$7:$A$300,C4058)&gt;0,"✓",IF(N(K4058)=0,"– no spend","⚠ add to Campaigns tab")))</f>
        <v/>
      </c>
      <c r="V4058" s="83" t="str">
        <f aca="false">IF(K4058="","",K4058*IF(Settings!$B$22=Settings!$C$6,1,IF(Settings!$B$22="USD",1/INDEX(Settings!$B$29:$B$40,MONTH(A4058)),INDEX(Settings!$B$29:$B$40,MONTH(A4058)))))</f>
        <v/>
      </c>
    </row>
    <row r="4059" customFormat="false" ht="15" hidden="false" customHeight="false" outlineLevel="0" collapsed="false">
      <c r="U4059" s="0" t="str">
        <f aca="false">IF(C4059="","",IF(COUNTIF(Campaigns!$A$7:$A$300,C4059)&gt;0,"✓",IF(N(K4059)=0,"– no spend","⚠ add to Campaigns tab")))</f>
        <v/>
      </c>
      <c r="V4059" s="83" t="str">
        <f aca="false">IF(K4059="","",K4059*IF(Settings!$B$22=Settings!$C$6,1,IF(Settings!$B$22="USD",1/INDEX(Settings!$B$29:$B$40,MONTH(A4059)),INDEX(Settings!$B$29:$B$40,MONTH(A4059)))))</f>
        <v/>
      </c>
    </row>
    <row r="4060" customFormat="false" ht="15" hidden="false" customHeight="false" outlineLevel="0" collapsed="false">
      <c r="U4060" s="0" t="str">
        <f aca="false">IF(C4060="","",IF(COUNTIF(Campaigns!$A$7:$A$300,C4060)&gt;0,"✓",IF(N(K4060)=0,"– no spend","⚠ add to Campaigns tab")))</f>
        <v/>
      </c>
      <c r="V4060" s="83" t="str">
        <f aca="false">IF(K4060="","",K4060*IF(Settings!$B$22=Settings!$C$6,1,IF(Settings!$B$22="USD",1/INDEX(Settings!$B$29:$B$40,MONTH(A4060)),INDEX(Settings!$B$29:$B$40,MONTH(A4060)))))</f>
        <v/>
      </c>
    </row>
    <row r="4061" customFormat="false" ht="15" hidden="false" customHeight="false" outlineLevel="0" collapsed="false">
      <c r="U4061" s="0" t="str">
        <f aca="false">IF(C4061="","",IF(COUNTIF(Campaigns!$A$7:$A$300,C4061)&gt;0,"✓",IF(N(K4061)=0,"– no spend","⚠ add to Campaigns tab")))</f>
        <v/>
      </c>
      <c r="V4061" s="83" t="str">
        <f aca="false">IF(K4061="","",K4061*IF(Settings!$B$22=Settings!$C$6,1,IF(Settings!$B$22="USD",1/INDEX(Settings!$B$29:$B$40,MONTH(A4061)),INDEX(Settings!$B$29:$B$40,MONTH(A4061)))))</f>
        <v/>
      </c>
    </row>
    <row r="4062" customFormat="false" ht="15" hidden="false" customHeight="false" outlineLevel="0" collapsed="false">
      <c r="U4062" s="0" t="str">
        <f aca="false">IF(C4062="","",IF(COUNTIF(Campaigns!$A$7:$A$300,C4062)&gt;0,"✓",IF(N(K4062)=0,"– no spend","⚠ add to Campaigns tab")))</f>
        <v/>
      </c>
      <c r="V4062" s="83" t="str">
        <f aca="false">IF(K4062="","",K4062*IF(Settings!$B$22=Settings!$C$6,1,IF(Settings!$B$22="USD",1/INDEX(Settings!$B$29:$B$40,MONTH(A4062)),INDEX(Settings!$B$29:$B$40,MONTH(A4062)))))</f>
        <v/>
      </c>
    </row>
    <row r="4063" customFormat="false" ht="15" hidden="false" customHeight="false" outlineLevel="0" collapsed="false">
      <c r="U4063" s="0" t="str">
        <f aca="false">IF(C4063="","",IF(COUNTIF(Campaigns!$A$7:$A$300,C4063)&gt;0,"✓",IF(N(K4063)=0,"– no spend","⚠ add to Campaigns tab")))</f>
        <v/>
      </c>
      <c r="V4063" s="83" t="str">
        <f aca="false">IF(K4063="","",K4063*IF(Settings!$B$22=Settings!$C$6,1,IF(Settings!$B$22="USD",1/INDEX(Settings!$B$29:$B$40,MONTH(A4063)),INDEX(Settings!$B$29:$B$40,MONTH(A4063)))))</f>
        <v/>
      </c>
    </row>
    <row r="4064" customFormat="false" ht="15" hidden="false" customHeight="false" outlineLevel="0" collapsed="false">
      <c r="U4064" s="0" t="str">
        <f aca="false">IF(C4064="","",IF(COUNTIF(Campaigns!$A$7:$A$300,C4064)&gt;0,"✓",IF(N(K4064)=0,"– no spend","⚠ add to Campaigns tab")))</f>
        <v/>
      </c>
      <c r="V4064" s="83" t="str">
        <f aca="false">IF(K4064="","",K4064*IF(Settings!$B$22=Settings!$C$6,1,IF(Settings!$B$22="USD",1/INDEX(Settings!$B$29:$B$40,MONTH(A4064)),INDEX(Settings!$B$29:$B$40,MONTH(A4064)))))</f>
        <v/>
      </c>
    </row>
    <row r="4065" customFormat="false" ht="15" hidden="false" customHeight="false" outlineLevel="0" collapsed="false">
      <c r="U4065" s="0" t="str">
        <f aca="false">IF(C4065="","",IF(COUNTIF(Campaigns!$A$7:$A$300,C4065)&gt;0,"✓",IF(N(K4065)=0,"– no spend","⚠ add to Campaigns tab")))</f>
        <v/>
      </c>
      <c r="V4065" s="83" t="str">
        <f aca="false">IF(K4065="","",K4065*IF(Settings!$B$22=Settings!$C$6,1,IF(Settings!$B$22="USD",1/INDEX(Settings!$B$29:$B$40,MONTH(A4065)),INDEX(Settings!$B$29:$B$40,MONTH(A4065)))))</f>
        <v/>
      </c>
    </row>
    <row r="4066" customFormat="false" ht="15" hidden="false" customHeight="false" outlineLevel="0" collapsed="false">
      <c r="U4066" s="0" t="str">
        <f aca="false">IF(C4066="","",IF(COUNTIF(Campaigns!$A$7:$A$300,C4066)&gt;0,"✓",IF(N(K4066)=0,"– no spend","⚠ add to Campaigns tab")))</f>
        <v/>
      </c>
      <c r="V4066" s="83" t="str">
        <f aca="false">IF(K4066="","",K4066*IF(Settings!$B$22=Settings!$C$6,1,IF(Settings!$B$22="USD",1/INDEX(Settings!$B$29:$B$40,MONTH(A4066)),INDEX(Settings!$B$29:$B$40,MONTH(A4066)))))</f>
        <v/>
      </c>
    </row>
    <row r="4067" customFormat="false" ht="15" hidden="false" customHeight="false" outlineLevel="0" collapsed="false">
      <c r="U4067" s="0" t="str">
        <f aca="false">IF(C4067="","",IF(COUNTIF(Campaigns!$A$7:$A$300,C4067)&gt;0,"✓",IF(N(K4067)=0,"– no spend","⚠ add to Campaigns tab")))</f>
        <v/>
      </c>
      <c r="V4067" s="83" t="str">
        <f aca="false">IF(K4067="","",K4067*IF(Settings!$B$22=Settings!$C$6,1,IF(Settings!$B$22="USD",1/INDEX(Settings!$B$29:$B$40,MONTH(A4067)),INDEX(Settings!$B$29:$B$40,MONTH(A4067)))))</f>
        <v/>
      </c>
    </row>
    <row r="4068" customFormat="false" ht="15" hidden="false" customHeight="false" outlineLevel="0" collapsed="false">
      <c r="U4068" s="0" t="str">
        <f aca="false">IF(C4068="","",IF(COUNTIF(Campaigns!$A$7:$A$300,C4068)&gt;0,"✓",IF(N(K4068)=0,"– no spend","⚠ add to Campaigns tab")))</f>
        <v/>
      </c>
      <c r="V4068" s="83" t="str">
        <f aca="false">IF(K4068="","",K4068*IF(Settings!$B$22=Settings!$C$6,1,IF(Settings!$B$22="USD",1/INDEX(Settings!$B$29:$B$40,MONTH(A4068)),INDEX(Settings!$B$29:$B$40,MONTH(A4068)))))</f>
        <v/>
      </c>
    </row>
    <row r="4069" customFormat="false" ht="15" hidden="false" customHeight="false" outlineLevel="0" collapsed="false">
      <c r="U4069" s="0" t="str">
        <f aca="false">IF(C4069="","",IF(COUNTIF(Campaigns!$A$7:$A$300,C4069)&gt;0,"✓",IF(N(K4069)=0,"– no spend","⚠ add to Campaigns tab")))</f>
        <v/>
      </c>
      <c r="V4069" s="83" t="str">
        <f aca="false">IF(K4069="","",K4069*IF(Settings!$B$22=Settings!$C$6,1,IF(Settings!$B$22="USD",1/INDEX(Settings!$B$29:$B$40,MONTH(A4069)),INDEX(Settings!$B$29:$B$40,MONTH(A4069)))))</f>
        <v/>
      </c>
    </row>
    <row r="4070" customFormat="false" ht="15" hidden="false" customHeight="false" outlineLevel="0" collapsed="false">
      <c r="U4070" s="0" t="str">
        <f aca="false">IF(C4070="","",IF(COUNTIF(Campaigns!$A$7:$A$300,C4070)&gt;0,"✓",IF(N(K4070)=0,"– no spend","⚠ add to Campaigns tab")))</f>
        <v/>
      </c>
      <c r="V4070" s="83" t="str">
        <f aca="false">IF(K4070="","",K4070*IF(Settings!$B$22=Settings!$C$6,1,IF(Settings!$B$22="USD",1/INDEX(Settings!$B$29:$B$40,MONTH(A4070)),INDEX(Settings!$B$29:$B$40,MONTH(A4070)))))</f>
        <v/>
      </c>
    </row>
    <row r="4071" customFormat="false" ht="15" hidden="false" customHeight="false" outlineLevel="0" collapsed="false">
      <c r="U4071" s="0" t="str">
        <f aca="false">IF(C4071="","",IF(COUNTIF(Campaigns!$A$7:$A$300,C4071)&gt;0,"✓",IF(N(K4071)=0,"– no spend","⚠ add to Campaigns tab")))</f>
        <v/>
      </c>
      <c r="V4071" s="83" t="str">
        <f aca="false">IF(K4071="","",K4071*IF(Settings!$B$22=Settings!$C$6,1,IF(Settings!$B$22="USD",1/INDEX(Settings!$B$29:$B$40,MONTH(A4071)),INDEX(Settings!$B$29:$B$40,MONTH(A4071)))))</f>
        <v/>
      </c>
    </row>
    <row r="4072" customFormat="false" ht="15" hidden="false" customHeight="false" outlineLevel="0" collapsed="false">
      <c r="U4072" s="0" t="str">
        <f aca="false">IF(C4072="","",IF(COUNTIF(Campaigns!$A$7:$A$300,C4072)&gt;0,"✓",IF(N(K4072)=0,"– no spend","⚠ add to Campaigns tab")))</f>
        <v/>
      </c>
      <c r="V4072" s="83" t="str">
        <f aca="false">IF(K4072="","",K4072*IF(Settings!$B$22=Settings!$C$6,1,IF(Settings!$B$22="USD",1/INDEX(Settings!$B$29:$B$40,MONTH(A4072)),INDEX(Settings!$B$29:$B$40,MONTH(A4072)))))</f>
        <v/>
      </c>
    </row>
    <row r="4073" customFormat="false" ht="15" hidden="false" customHeight="false" outlineLevel="0" collapsed="false">
      <c r="U4073" s="0" t="str">
        <f aca="false">IF(C4073="","",IF(COUNTIF(Campaigns!$A$7:$A$300,C4073)&gt;0,"✓",IF(N(K4073)=0,"– no spend","⚠ add to Campaigns tab")))</f>
        <v/>
      </c>
      <c r="V4073" s="83" t="str">
        <f aca="false">IF(K4073="","",K4073*IF(Settings!$B$22=Settings!$C$6,1,IF(Settings!$B$22="USD",1/INDEX(Settings!$B$29:$B$40,MONTH(A4073)),INDEX(Settings!$B$29:$B$40,MONTH(A4073)))))</f>
        <v/>
      </c>
    </row>
    <row r="4074" customFormat="false" ht="15" hidden="false" customHeight="false" outlineLevel="0" collapsed="false">
      <c r="U4074" s="0" t="str">
        <f aca="false">IF(C4074="","",IF(COUNTIF(Campaigns!$A$7:$A$300,C4074)&gt;0,"✓",IF(N(K4074)=0,"– no spend","⚠ add to Campaigns tab")))</f>
        <v/>
      </c>
      <c r="V4074" s="83" t="str">
        <f aca="false">IF(K4074="","",K4074*IF(Settings!$B$22=Settings!$C$6,1,IF(Settings!$B$22="USD",1/INDEX(Settings!$B$29:$B$40,MONTH(A4074)),INDEX(Settings!$B$29:$B$40,MONTH(A4074)))))</f>
        <v/>
      </c>
    </row>
    <row r="4075" customFormat="false" ht="15" hidden="false" customHeight="false" outlineLevel="0" collapsed="false">
      <c r="U4075" s="0" t="str">
        <f aca="false">IF(C4075="","",IF(COUNTIF(Campaigns!$A$7:$A$300,C4075)&gt;0,"✓",IF(N(K4075)=0,"– no spend","⚠ add to Campaigns tab")))</f>
        <v/>
      </c>
      <c r="V4075" s="83" t="str">
        <f aca="false">IF(K4075="","",K4075*IF(Settings!$B$22=Settings!$C$6,1,IF(Settings!$B$22="USD",1/INDEX(Settings!$B$29:$B$40,MONTH(A4075)),INDEX(Settings!$B$29:$B$40,MONTH(A4075)))))</f>
        <v/>
      </c>
    </row>
    <row r="4076" customFormat="false" ht="15" hidden="false" customHeight="false" outlineLevel="0" collapsed="false">
      <c r="U4076" s="0" t="str">
        <f aca="false">IF(C4076="","",IF(COUNTIF(Campaigns!$A$7:$A$300,C4076)&gt;0,"✓",IF(N(K4076)=0,"– no spend","⚠ add to Campaigns tab")))</f>
        <v/>
      </c>
      <c r="V4076" s="83" t="str">
        <f aca="false">IF(K4076="","",K4076*IF(Settings!$B$22=Settings!$C$6,1,IF(Settings!$B$22="USD",1/INDEX(Settings!$B$29:$B$40,MONTH(A4076)),INDEX(Settings!$B$29:$B$40,MONTH(A4076)))))</f>
        <v/>
      </c>
    </row>
    <row r="4077" customFormat="false" ht="15" hidden="false" customHeight="false" outlineLevel="0" collapsed="false">
      <c r="U4077" s="0" t="str">
        <f aca="false">IF(C4077="","",IF(COUNTIF(Campaigns!$A$7:$A$300,C4077)&gt;0,"✓",IF(N(K4077)=0,"– no spend","⚠ add to Campaigns tab")))</f>
        <v/>
      </c>
      <c r="V4077" s="83" t="str">
        <f aca="false">IF(K4077="","",K4077*IF(Settings!$B$22=Settings!$C$6,1,IF(Settings!$B$22="USD",1/INDEX(Settings!$B$29:$B$40,MONTH(A4077)),INDEX(Settings!$B$29:$B$40,MONTH(A4077)))))</f>
        <v/>
      </c>
    </row>
    <row r="4078" customFormat="false" ht="15" hidden="false" customHeight="false" outlineLevel="0" collapsed="false">
      <c r="U4078" s="0" t="str">
        <f aca="false">IF(C4078="","",IF(COUNTIF(Campaigns!$A$7:$A$300,C4078)&gt;0,"✓",IF(N(K4078)=0,"– no spend","⚠ add to Campaigns tab")))</f>
        <v/>
      </c>
      <c r="V4078" s="83" t="str">
        <f aca="false">IF(K4078="","",K4078*IF(Settings!$B$22=Settings!$C$6,1,IF(Settings!$B$22="USD",1/INDEX(Settings!$B$29:$B$40,MONTH(A4078)),INDEX(Settings!$B$29:$B$40,MONTH(A4078)))))</f>
        <v/>
      </c>
    </row>
    <row r="4079" customFormat="false" ht="15" hidden="false" customHeight="false" outlineLevel="0" collapsed="false">
      <c r="U4079" s="0" t="str">
        <f aca="false">IF(C4079="","",IF(COUNTIF(Campaigns!$A$7:$A$300,C4079)&gt;0,"✓",IF(N(K4079)=0,"– no spend","⚠ add to Campaigns tab")))</f>
        <v/>
      </c>
      <c r="V4079" s="83" t="str">
        <f aca="false">IF(K4079="","",K4079*IF(Settings!$B$22=Settings!$C$6,1,IF(Settings!$B$22="USD",1/INDEX(Settings!$B$29:$B$40,MONTH(A4079)),INDEX(Settings!$B$29:$B$40,MONTH(A4079)))))</f>
        <v/>
      </c>
    </row>
    <row r="4080" customFormat="false" ht="15" hidden="false" customHeight="false" outlineLevel="0" collapsed="false">
      <c r="U4080" s="0" t="str">
        <f aca="false">IF(C4080="","",IF(COUNTIF(Campaigns!$A$7:$A$300,C4080)&gt;0,"✓",IF(N(K4080)=0,"– no spend","⚠ add to Campaigns tab")))</f>
        <v/>
      </c>
      <c r="V4080" s="83" t="str">
        <f aca="false">IF(K4080="","",K4080*IF(Settings!$B$22=Settings!$C$6,1,IF(Settings!$B$22="USD",1/INDEX(Settings!$B$29:$B$40,MONTH(A4080)),INDEX(Settings!$B$29:$B$40,MONTH(A4080)))))</f>
        <v/>
      </c>
    </row>
    <row r="4081" customFormat="false" ht="15" hidden="false" customHeight="false" outlineLevel="0" collapsed="false">
      <c r="U4081" s="0" t="str">
        <f aca="false">IF(C4081="","",IF(COUNTIF(Campaigns!$A$7:$A$300,C4081)&gt;0,"✓",IF(N(K4081)=0,"– no spend","⚠ add to Campaigns tab")))</f>
        <v/>
      </c>
      <c r="V4081" s="83" t="str">
        <f aca="false">IF(K4081="","",K4081*IF(Settings!$B$22=Settings!$C$6,1,IF(Settings!$B$22="USD",1/INDEX(Settings!$B$29:$B$40,MONTH(A4081)),INDEX(Settings!$B$29:$B$40,MONTH(A4081)))))</f>
        <v/>
      </c>
    </row>
    <row r="4082" customFormat="false" ht="15" hidden="false" customHeight="false" outlineLevel="0" collapsed="false">
      <c r="U4082" s="0" t="str">
        <f aca="false">IF(C4082="","",IF(COUNTIF(Campaigns!$A$7:$A$300,C4082)&gt;0,"✓",IF(N(K4082)=0,"– no spend","⚠ add to Campaigns tab")))</f>
        <v/>
      </c>
      <c r="V4082" s="83" t="str">
        <f aca="false">IF(K4082="","",K4082*IF(Settings!$B$22=Settings!$C$6,1,IF(Settings!$B$22="USD",1/INDEX(Settings!$B$29:$B$40,MONTH(A4082)),INDEX(Settings!$B$29:$B$40,MONTH(A4082)))))</f>
        <v/>
      </c>
    </row>
    <row r="4083" customFormat="false" ht="15" hidden="false" customHeight="false" outlineLevel="0" collapsed="false">
      <c r="U4083" s="0" t="str">
        <f aca="false">IF(C4083="","",IF(COUNTIF(Campaigns!$A$7:$A$300,C4083)&gt;0,"✓",IF(N(K4083)=0,"– no spend","⚠ add to Campaigns tab")))</f>
        <v/>
      </c>
      <c r="V4083" s="83" t="str">
        <f aca="false">IF(K4083="","",K4083*IF(Settings!$B$22=Settings!$C$6,1,IF(Settings!$B$22="USD",1/INDEX(Settings!$B$29:$B$40,MONTH(A4083)),INDEX(Settings!$B$29:$B$40,MONTH(A4083)))))</f>
        <v/>
      </c>
    </row>
    <row r="4084" customFormat="false" ht="15" hidden="false" customHeight="false" outlineLevel="0" collapsed="false">
      <c r="U4084" s="0" t="str">
        <f aca="false">IF(C4084="","",IF(COUNTIF(Campaigns!$A$7:$A$300,C4084)&gt;0,"✓",IF(N(K4084)=0,"– no spend","⚠ add to Campaigns tab")))</f>
        <v/>
      </c>
      <c r="V4084" s="83" t="str">
        <f aca="false">IF(K4084="","",K4084*IF(Settings!$B$22=Settings!$C$6,1,IF(Settings!$B$22="USD",1/INDEX(Settings!$B$29:$B$40,MONTH(A4084)),INDEX(Settings!$B$29:$B$40,MONTH(A4084)))))</f>
        <v/>
      </c>
    </row>
    <row r="4085" customFormat="false" ht="15" hidden="false" customHeight="false" outlineLevel="0" collapsed="false">
      <c r="U4085" s="0" t="str">
        <f aca="false">IF(C4085="","",IF(COUNTIF(Campaigns!$A$7:$A$300,C4085)&gt;0,"✓",IF(N(K4085)=0,"– no spend","⚠ add to Campaigns tab")))</f>
        <v/>
      </c>
      <c r="V4085" s="83" t="str">
        <f aca="false">IF(K4085="","",K4085*IF(Settings!$B$22=Settings!$C$6,1,IF(Settings!$B$22="USD",1/INDEX(Settings!$B$29:$B$40,MONTH(A4085)),INDEX(Settings!$B$29:$B$40,MONTH(A4085)))))</f>
        <v/>
      </c>
    </row>
    <row r="4086" customFormat="false" ht="15" hidden="false" customHeight="false" outlineLevel="0" collapsed="false">
      <c r="U4086" s="0" t="str">
        <f aca="false">IF(C4086="","",IF(COUNTIF(Campaigns!$A$7:$A$300,C4086)&gt;0,"✓",IF(N(K4086)=0,"– no spend","⚠ add to Campaigns tab")))</f>
        <v/>
      </c>
      <c r="V4086" s="83" t="str">
        <f aca="false">IF(K4086="","",K4086*IF(Settings!$B$22=Settings!$C$6,1,IF(Settings!$B$22="USD",1/INDEX(Settings!$B$29:$B$40,MONTH(A4086)),INDEX(Settings!$B$29:$B$40,MONTH(A4086)))))</f>
        <v/>
      </c>
    </row>
    <row r="4087" customFormat="false" ht="15" hidden="false" customHeight="false" outlineLevel="0" collapsed="false">
      <c r="U4087" s="0" t="str">
        <f aca="false">IF(C4087="","",IF(COUNTIF(Campaigns!$A$7:$A$300,C4087)&gt;0,"✓",IF(N(K4087)=0,"– no spend","⚠ add to Campaigns tab")))</f>
        <v/>
      </c>
      <c r="V4087" s="83" t="str">
        <f aca="false">IF(K4087="","",K4087*IF(Settings!$B$22=Settings!$C$6,1,IF(Settings!$B$22="USD",1/INDEX(Settings!$B$29:$B$40,MONTH(A4087)),INDEX(Settings!$B$29:$B$40,MONTH(A4087)))))</f>
        <v/>
      </c>
    </row>
    <row r="4088" customFormat="false" ht="15" hidden="false" customHeight="false" outlineLevel="0" collapsed="false">
      <c r="U4088" s="0" t="str">
        <f aca="false">IF(C4088="","",IF(COUNTIF(Campaigns!$A$7:$A$300,C4088)&gt;0,"✓",IF(N(K4088)=0,"– no spend","⚠ add to Campaigns tab")))</f>
        <v/>
      </c>
      <c r="V4088" s="83" t="str">
        <f aca="false">IF(K4088="","",K4088*IF(Settings!$B$22=Settings!$C$6,1,IF(Settings!$B$22="USD",1/INDEX(Settings!$B$29:$B$40,MONTH(A4088)),INDEX(Settings!$B$29:$B$40,MONTH(A4088)))))</f>
        <v/>
      </c>
    </row>
    <row r="4089" customFormat="false" ht="15" hidden="false" customHeight="false" outlineLevel="0" collapsed="false">
      <c r="U4089" s="0" t="str">
        <f aca="false">IF(C4089="","",IF(COUNTIF(Campaigns!$A$7:$A$300,C4089)&gt;0,"✓",IF(N(K4089)=0,"– no spend","⚠ add to Campaigns tab")))</f>
        <v/>
      </c>
      <c r="V4089" s="83" t="str">
        <f aca="false">IF(K4089="","",K4089*IF(Settings!$B$22=Settings!$C$6,1,IF(Settings!$B$22="USD",1/INDEX(Settings!$B$29:$B$40,MONTH(A4089)),INDEX(Settings!$B$29:$B$40,MONTH(A4089)))))</f>
        <v/>
      </c>
    </row>
    <row r="4090" customFormat="false" ht="15" hidden="false" customHeight="false" outlineLevel="0" collapsed="false">
      <c r="U4090" s="0" t="str">
        <f aca="false">IF(C4090="","",IF(COUNTIF(Campaigns!$A$7:$A$300,C4090)&gt;0,"✓",IF(N(K4090)=0,"– no spend","⚠ add to Campaigns tab")))</f>
        <v/>
      </c>
      <c r="V4090" s="83" t="str">
        <f aca="false">IF(K4090="","",K4090*IF(Settings!$B$22=Settings!$C$6,1,IF(Settings!$B$22="USD",1/INDEX(Settings!$B$29:$B$40,MONTH(A4090)),INDEX(Settings!$B$29:$B$40,MONTH(A4090)))))</f>
        <v/>
      </c>
    </row>
    <row r="4091" customFormat="false" ht="15" hidden="false" customHeight="false" outlineLevel="0" collapsed="false">
      <c r="U4091" s="0" t="str">
        <f aca="false">IF(C4091="","",IF(COUNTIF(Campaigns!$A$7:$A$300,C4091)&gt;0,"✓",IF(N(K4091)=0,"– no spend","⚠ add to Campaigns tab")))</f>
        <v/>
      </c>
      <c r="V4091" s="83" t="str">
        <f aca="false">IF(K4091="","",K4091*IF(Settings!$B$22=Settings!$C$6,1,IF(Settings!$B$22="USD",1/INDEX(Settings!$B$29:$B$40,MONTH(A4091)),INDEX(Settings!$B$29:$B$40,MONTH(A4091)))))</f>
        <v/>
      </c>
    </row>
    <row r="4092" customFormat="false" ht="15" hidden="false" customHeight="false" outlineLevel="0" collapsed="false">
      <c r="U4092" s="0" t="str">
        <f aca="false">IF(C4092="","",IF(COUNTIF(Campaigns!$A$7:$A$300,C4092)&gt;0,"✓",IF(N(K4092)=0,"– no spend","⚠ add to Campaigns tab")))</f>
        <v/>
      </c>
      <c r="V4092" s="83" t="str">
        <f aca="false">IF(K4092="","",K4092*IF(Settings!$B$22=Settings!$C$6,1,IF(Settings!$B$22="USD",1/INDEX(Settings!$B$29:$B$40,MONTH(A4092)),INDEX(Settings!$B$29:$B$40,MONTH(A4092)))))</f>
        <v/>
      </c>
    </row>
    <row r="4093" customFormat="false" ht="15" hidden="false" customHeight="false" outlineLevel="0" collapsed="false">
      <c r="U4093" s="0" t="str">
        <f aca="false">IF(C4093="","",IF(COUNTIF(Campaigns!$A$7:$A$300,C4093)&gt;0,"✓",IF(N(K4093)=0,"– no spend","⚠ add to Campaigns tab")))</f>
        <v/>
      </c>
      <c r="V4093" s="83" t="str">
        <f aca="false">IF(K4093="","",K4093*IF(Settings!$B$22=Settings!$C$6,1,IF(Settings!$B$22="USD",1/INDEX(Settings!$B$29:$B$40,MONTH(A4093)),INDEX(Settings!$B$29:$B$40,MONTH(A4093)))))</f>
        <v/>
      </c>
    </row>
    <row r="4094" customFormat="false" ht="15" hidden="false" customHeight="false" outlineLevel="0" collapsed="false">
      <c r="U4094" s="0" t="str">
        <f aca="false">IF(C4094="","",IF(COUNTIF(Campaigns!$A$7:$A$300,C4094)&gt;0,"✓",IF(N(K4094)=0,"– no spend","⚠ add to Campaigns tab")))</f>
        <v/>
      </c>
      <c r="V4094" s="83" t="str">
        <f aca="false">IF(K4094="","",K4094*IF(Settings!$B$22=Settings!$C$6,1,IF(Settings!$B$22="USD",1/INDEX(Settings!$B$29:$B$40,MONTH(A4094)),INDEX(Settings!$B$29:$B$40,MONTH(A4094)))))</f>
        <v/>
      </c>
    </row>
    <row r="4095" customFormat="false" ht="15" hidden="false" customHeight="false" outlineLevel="0" collapsed="false">
      <c r="U4095" s="0" t="str">
        <f aca="false">IF(C4095="","",IF(COUNTIF(Campaigns!$A$7:$A$300,C4095)&gt;0,"✓",IF(N(K4095)=0,"– no spend","⚠ add to Campaigns tab")))</f>
        <v/>
      </c>
      <c r="V4095" s="83" t="str">
        <f aca="false">IF(K4095="","",K4095*IF(Settings!$B$22=Settings!$C$6,1,IF(Settings!$B$22="USD",1/INDEX(Settings!$B$29:$B$40,MONTH(A4095)),INDEX(Settings!$B$29:$B$40,MONTH(A4095)))))</f>
        <v/>
      </c>
    </row>
    <row r="4096" customFormat="false" ht="15" hidden="false" customHeight="false" outlineLevel="0" collapsed="false">
      <c r="U4096" s="0" t="str">
        <f aca="false">IF(C4096="","",IF(COUNTIF(Campaigns!$A$7:$A$300,C4096)&gt;0,"✓",IF(N(K4096)=0,"– no spend","⚠ add to Campaigns tab")))</f>
        <v/>
      </c>
      <c r="V4096" s="83" t="str">
        <f aca="false">IF(K4096="","",K4096*IF(Settings!$B$22=Settings!$C$6,1,IF(Settings!$B$22="USD",1/INDEX(Settings!$B$29:$B$40,MONTH(A4096)),INDEX(Settings!$B$29:$B$40,MONTH(A4096)))))</f>
        <v/>
      </c>
    </row>
    <row r="4097" customFormat="false" ht="15" hidden="false" customHeight="false" outlineLevel="0" collapsed="false">
      <c r="U4097" s="0" t="str">
        <f aca="false">IF(C4097="","",IF(COUNTIF(Campaigns!$A$7:$A$300,C4097)&gt;0,"✓",IF(N(K4097)=0,"– no spend","⚠ add to Campaigns tab")))</f>
        <v/>
      </c>
      <c r="V4097" s="83" t="str">
        <f aca="false">IF(K4097="","",K4097*IF(Settings!$B$22=Settings!$C$6,1,IF(Settings!$B$22="USD",1/INDEX(Settings!$B$29:$B$40,MONTH(A4097)),INDEX(Settings!$B$29:$B$40,MONTH(A4097)))))</f>
        <v/>
      </c>
    </row>
    <row r="4098" customFormat="false" ht="15" hidden="false" customHeight="false" outlineLevel="0" collapsed="false">
      <c r="U4098" s="0" t="str">
        <f aca="false">IF(C4098="","",IF(COUNTIF(Campaigns!$A$7:$A$300,C4098)&gt;0,"✓",IF(N(K4098)=0,"– no spend","⚠ add to Campaigns tab")))</f>
        <v/>
      </c>
      <c r="V4098" s="83" t="str">
        <f aca="false">IF(K4098="","",K4098*IF(Settings!$B$22=Settings!$C$6,1,IF(Settings!$B$22="USD",1/INDEX(Settings!$B$29:$B$40,MONTH(A4098)),INDEX(Settings!$B$29:$B$40,MONTH(A4098)))))</f>
        <v/>
      </c>
    </row>
    <row r="4099" customFormat="false" ht="15" hidden="false" customHeight="false" outlineLevel="0" collapsed="false">
      <c r="U4099" s="0" t="str">
        <f aca="false">IF(C4099="","",IF(COUNTIF(Campaigns!$A$7:$A$300,C4099)&gt;0,"✓",IF(N(K4099)=0,"– no spend","⚠ add to Campaigns tab")))</f>
        <v/>
      </c>
      <c r="V4099" s="83" t="str">
        <f aca="false">IF(K4099="","",K4099*IF(Settings!$B$22=Settings!$C$6,1,IF(Settings!$B$22="USD",1/INDEX(Settings!$B$29:$B$40,MONTH(A4099)),INDEX(Settings!$B$29:$B$40,MONTH(A4099)))))</f>
        <v/>
      </c>
    </row>
    <row r="4100" customFormat="false" ht="15" hidden="false" customHeight="false" outlineLevel="0" collapsed="false">
      <c r="U4100" s="0" t="str">
        <f aca="false">IF(C4100="","",IF(COUNTIF(Campaigns!$A$7:$A$300,C4100)&gt;0,"✓",IF(N(K4100)=0,"– no spend","⚠ add to Campaigns tab")))</f>
        <v/>
      </c>
      <c r="V4100" s="83" t="str">
        <f aca="false">IF(K4100="","",K4100*IF(Settings!$B$22=Settings!$C$6,1,IF(Settings!$B$22="USD",1/INDEX(Settings!$B$29:$B$40,MONTH(A4100)),INDEX(Settings!$B$29:$B$40,MONTH(A4100)))))</f>
        <v/>
      </c>
    </row>
    <row r="4101" customFormat="false" ht="15" hidden="false" customHeight="false" outlineLevel="0" collapsed="false">
      <c r="U4101" s="0" t="str">
        <f aca="false">IF(C4101="","",IF(COUNTIF(Campaigns!$A$7:$A$300,C4101)&gt;0,"✓",IF(N(K4101)=0,"– no spend","⚠ add to Campaigns tab")))</f>
        <v/>
      </c>
      <c r="V4101" s="83" t="str">
        <f aca="false">IF(K4101="","",K4101*IF(Settings!$B$22=Settings!$C$6,1,IF(Settings!$B$22="USD",1/INDEX(Settings!$B$29:$B$40,MONTH(A4101)),INDEX(Settings!$B$29:$B$40,MONTH(A4101)))))</f>
        <v/>
      </c>
    </row>
    <row r="4102" customFormat="false" ht="15" hidden="false" customHeight="false" outlineLevel="0" collapsed="false">
      <c r="U4102" s="0" t="str">
        <f aca="false">IF(C4102="","",IF(COUNTIF(Campaigns!$A$7:$A$300,C4102)&gt;0,"✓",IF(N(K4102)=0,"– no spend","⚠ add to Campaigns tab")))</f>
        <v/>
      </c>
      <c r="V4102" s="83" t="str">
        <f aca="false">IF(K4102="","",K4102*IF(Settings!$B$22=Settings!$C$6,1,IF(Settings!$B$22="USD",1/INDEX(Settings!$B$29:$B$40,MONTH(A4102)),INDEX(Settings!$B$29:$B$40,MONTH(A4102)))))</f>
        <v/>
      </c>
    </row>
    <row r="4103" customFormat="false" ht="15" hidden="false" customHeight="false" outlineLevel="0" collapsed="false">
      <c r="U4103" s="0" t="str">
        <f aca="false">IF(C4103="","",IF(COUNTIF(Campaigns!$A$7:$A$300,C4103)&gt;0,"✓",IF(N(K4103)=0,"– no spend","⚠ add to Campaigns tab")))</f>
        <v/>
      </c>
      <c r="V4103" s="83" t="str">
        <f aca="false">IF(K4103="","",K4103*IF(Settings!$B$22=Settings!$C$6,1,IF(Settings!$B$22="USD",1/INDEX(Settings!$B$29:$B$40,MONTH(A4103)),INDEX(Settings!$B$29:$B$40,MONTH(A4103)))))</f>
        <v/>
      </c>
    </row>
    <row r="4104" customFormat="false" ht="15" hidden="false" customHeight="false" outlineLevel="0" collapsed="false">
      <c r="U4104" s="0" t="str">
        <f aca="false">IF(C4104="","",IF(COUNTIF(Campaigns!$A$7:$A$300,C4104)&gt;0,"✓",IF(N(K4104)=0,"– no spend","⚠ add to Campaigns tab")))</f>
        <v/>
      </c>
      <c r="V4104" s="83" t="str">
        <f aca="false">IF(K4104="","",K4104*IF(Settings!$B$22=Settings!$C$6,1,IF(Settings!$B$22="USD",1/INDEX(Settings!$B$29:$B$40,MONTH(A4104)),INDEX(Settings!$B$29:$B$40,MONTH(A4104)))))</f>
        <v/>
      </c>
    </row>
    <row r="4105" customFormat="false" ht="15" hidden="false" customHeight="false" outlineLevel="0" collapsed="false">
      <c r="U4105" s="0" t="str">
        <f aca="false">IF(C4105="","",IF(COUNTIF(Campaigns!$A$7:$A$300,C4105)&gt;0,"✓",IF(N(K4105)=0,"– no spend","⚠ add to Campaigns tab")))</f>
        <v/>
      </c>
      <c r="V4105" s="83" t="str">
        <f aca="false">IF(K4105="","",K4105*IF(Settings!$B$22=Settings!$C$6,1,IF(Settings!$B$22="USD",1/INDEX(Settings!$B$29:$B$40,MONTH(A4105)),INDEX(Settings!$B$29:$B$40,MONTH(A4105)))))</f>
        <v/>
      </c>
    </row>
    <row r="4106" customFormat="false" ht="15" hidden="false" customHeight="false" outlineLevel="0" collapsed="false">
      <c r="U4106" s="0" t="str">
        <f aca="false">IF(C4106="","",IF(COUNTIF(Campaigns!$A$7:$A$300,C4106)&gt;0,"✓",IF(N(K4106)=0,"– no spend","⚠ add to Campaigns tab")))</f>
        <v/>
      </c>
      <c r="V4106" s="83" t="str">
        <f aca="false">IF(K4106="","",K4106*IF(Settings!$B$22=Settings!$C$6,1,IF(Settings!$B$22="USD",1/INDEX(Settings!$B$29:$B$40,MONTH(A4106)),INDEX(Settings!$B$29:$B$40,MONTH(A4106)))))</f>
        <v/>
      </c>
    </row>
    <row r="4107" customFormat="false" ht="15" hidden="false" customHeight="false" outlineLevel="0" collapsed="false">
      <c r="U4107" s="0" t="str">
        <f aca="false">IF(C4107="","",IF(COUNTIF(Campaigns!$A$7:$A$300,C4107)&gt;0,"✓",IF(N(K4107)=0,"– no spend","⚠ add to Campaigns tab")))</f>
        <v/>
      </c>
      <c r="V4107" s="83" t="str">
        <f aca="false">IF(K4107="","",K4107*IF(Settings!$B$22=Settings!$C$6,1,IF(Settings!$B$22="USD",1/INDEX(Settings!$B$29:$B$40,MONTH(A4107)),INDEX(Settings!$B$29:$B$40,MONTH(A4107)))))</f>
        <v/>
      </c>
    </row>
    <row r="4108" customFormat="false" ht="15" hidden="false" customHeight="false" outlineLevel="0" collapsed="false">
      <c r="U4108" s="0" t="str">
        <f aca="false">IF(C4108="","",IF(COUNTIF(Campaigns!$A$7:$A$300,C4108)&gt;0,"✓",IF(N(K4108)=0,"– no spend","⚠ add to Campaigns tab")))</f>
        <v/>
      </c>
      <c r="V4108" s="83" t="str">
        <f aca="false">IF(K4108="","",K4108*IF(Settings!$B$22=Settings!$C$6,1,IF(Settings!$B$22="USD",1/INDEX(Settings!$B$29:$B$40,MONTH(A4108)),INDEX(Settings!$B$29:$B$40,MONTH(A4108)))))</f>
        <v/>
      </c>
    </row>
    <row r="4109" customFormat="false" ht="15" hidden="false" customHeight="false" outlineLevel="0" collapsed="false">
      <c r="U4109" s="0" t="str">
        <f aca="false">IF(C4109="","",IF(COUNTIF(Campaigns!$A$7:$A$300,C4109)&gt;0,"✓",IF(N(K4109)=0,"– no spend","⚠ add to Campaigns tab")))</f>
        <v/>
      </c>
      <c r="V4109" s="83" t="str">
        <f aca="false">IF(K4109="","",K4109*IF(Settings!$B$22=Settings!$C$6,1,IF(Settings!$B$22="USD",1/INDEX(Settings!$B$29:$B$40,MONTH(A4109)),INDEX(Settings!$B$29:$B$40,MONTH(A4109)))))</f>
        <v/>
      </c>
    </row>
    <row r="4110" customFormat="false" ht="15" hidden="false" customHeight="false" outlineLevel="0" collapsed="false">
      <c r="U4110" s="0" t="str">
        <f aca="false">IF(C4110="","",IF(COUNTIF(Campaigns!$A$7:$A$300,C4110)&gt;0,"✓",IF(N(K4110)=0,"– no spend","⚠ add to Campaigns tab")))</f>
        <v/>
      </c>
      <c r="V4110" s="83" t="str">
        <f aca="false">IF(K4110="","",K4110*IF(Settings!$B$22=Settings!$C$6,1,IF(Settings!$B$22="USD",1/INDEX(Settings!$B$29:$B$40,MONTH(A4110)),INDEX(Settings!$B$29:$B$40,MONTH(A4110)))))</f>
        <v/>
      </c>
    </row>
    <row r="4111" customFormat="false" ht="15" hidden="false" customHeight="false" outlineLevel="0" collapsed="false">
      <c r="U4111" s="0" t="str">
        <f aca="false">IF(C4111="","",IF(COUNTIF(Campaigns!$A$7:$A$300,C4111)&gt;0,"✓",IF(N(K4111)=0,"– no spend","⚠ add to Campaigns tab")))</f>
        <v/>
      </c>
      <c r="V4111" s="83" t="str">
        <f aca="false">IF(K4111="","",K4111*IF(Settings!$B$22=Settings!$C$6,1,IF(Settings!$B$22="USD",1/INDEX(Settings!$B$29:$B$40,MONTH(A4111)),INDEX(Settings!$B$29:$B$40,MONTH(A4111)))))</f>
        <v/>
      </c>
    </row>
    <row r="4112" customFormat="false" ht="15" hidden="false" customHeight="false" outlineLevel="0" collapsed="false">
      <c r="U4112" s="0" t="str">
        <f aca="false">IF(C4112="","",IF(COUNTIF(Campaigns!$A$7:$A$300,C4112)&gt;0,"✓",IF(N(K4112)=0,"– no spend","⚠ add to Campaigns tab")))</f>
        <v/>
      </c>
      <c r="V4112" s="83" t="str">
        <f aca="false">IF(K4112="","",K4112*IF(Settings!$B$22=Settings!$C$6,1,IF(Settings!$B$22="USD",1/INDEX(Settings!$B$29:$B$40,MONTH(A4112)),INDEX(Settings!$B$29:$B$40,MONTH(A4112)))))</f>
        <v/>
      </c>
    </row>
    <row r="4113" customFormat="false" ht="15" hidden="false" customHeight="false" outlineLevel="0" collapsed="false">
      <c r="U4113" s="0" t="str">
        <f aca="false">IF(C4113="","",IF(COUNTIF(Campaigns!$A$7:$A$300,C4113)&gt;0,"✓",IF(N(K4113)=0,"– no spend","⚠ add to Campaigns tab")))</f>
        <v/>
      </c>
      <c r="V4113" s="83" t="str">
        <f aca="false">IF(K4113="","",K4113*IF(Settings!$B$22=Settings!$C$6,1,IF(Settings!$B$22="USD",1/INDEX(Settings!$B$29:$B$40,MONTH(A4113)),INDEX(Settings!$B$29:$B$40,MONTH(A4113)))))</f>
        <v/>
      </c>
    </row>
    <row r="4114" customFormat="false" ht="15" hidden="false" customHeight="false" outlineLevel="0" collapsed="false">
      <c r="U4114" s="0" t="str">
        <f aca="false">IF(C4114="","",IF(COUNTIF(Campaigns!$A$7:$A$300,C4114)&gt;0,"✓",IF(N(K4114)=0,"– no spend","⚠ add to Campaigns tab")))</f>
        <v/>
      </c>
      <c r="V4114" s="83" t="str">
        <f aca="false">IF(K4114="","",K4114*IF(Settings!$B$22=Settings!$C$6,1,IF(Settings!$B$22="USD",1/INDEX(Settings!$B$29:$B$40,MONTH(A4114)),INDEX(Settings!$B$29:$B$40,MONTH(A4114)))))</f>
        <v/>
      </c>
    </row>
    <row r="4115" customFormat="false" ht="15" hidden="false" customHeight="false" outlineLevel="0" collapsed="false">
      <c r="U4115" s="0" t="str">
        <f aca="false">IF(C4115="","",IF(COUNTIF(Campaigns!$A$7:$A$300,C4115)&gt;0,"✓",IF(N(K4115)=0,"– no spend","⚠ add to Campaigns tab")))</f>
        <v/>
      </c>
      <c r="V4115" s="83" t="str">
        <f aca="false">IF(K4115="","",K4115*IF(Settings!$B$22=Settings!$C$6,1,IF(Settings!$B$22="USD",1/INDEX(Settings!$B$29:$B$40,MONTH(A4115)),INDEX(Settings!$B$29:$B$40,MONTH(A4115)))))</f>
        <v/>
      </c>
    </row>
    <row r="4116" customFormat="false" ht="15" hidden="false" customHeight="false" outlineLevel="0" collapsed="false">
      <c r="U4116" s="0" t="str">
        <f aca="false">IF(C4116="","",IF(COUNTIF(Campaigns!$A$7:$A$300,C4116)&gt;0,"✓",IF(N(K4116)=0,"– no spend","⚠ add to Campaigns tab")))</f>
        <v/>
      </c>
      <c r="V4116" s="83" t="str">
        <f aca="false">IF(K4116="","",K4116*IF(Settings!$B$22=Settings!$C$6,1,IF(Settings!$B$22="USD",1/INDEX(Settings!$B$29:$B$40,MONTH(A4116)),INDEX(Settings!$B$29:$B$40,MONTH(A4116)))))</f>
        <v/>
      </c>
    </row>
    <row r="4117" customFormat="false" ht="15" hidden="false" customHeight="false" outlineLevel="0" collapsed="false">
      <c r="U4117" s="0" t="str">
        <f aca="false">IF(C4117="","",IF(COUNTIF(Campaigns!$A$7:$A$300,C4117)&gt;0,"✓",IF(N(K4117)=0,"– no spend","⚠ add to Campaigns tab")))</f>
        <v/>
      </c>
      <c r="V4117" s="83" t="str">
        <f aca="false">IF(K4117="","",K4117*IF(Settings!$B$22=Settings!$C$6,1,IF(Settings!$B$22="USD",1/INDEX(Settings!$B$29:$B$40,MONTH(A4117)),INDEX(Settings!$B$29:$B$40,MONTH(A4117)))))</f>
        <v/>
      </c>
    </row>
    <row r="4118" customFormat="false" ht="15" hidden="false" customHeight="false" outlineLevel="0" collapsed="false">
      <c r="U4118" s="0" t="str">
        <f aca="false">IF(C4118="","",IF(COUNTIF(Campaigns!$A$7:$A$300,C4118)&gt;0,"✓",IF(N(K4118)=0,"– no spend","⚠ add to Campaigns tab")))</f>
        <v/>
      </c>
      <c r="V4118" s="83" t="str">
        <f aca="false">IF(K4118="","",K4118*IF(Settings!$B$22=Settings!$C$6,1,IF(Settings!$B$22="USD",1/INDEX(Settings!$B$29:$B$40,MONTH(A4118)),INDEX(Settings!$B$29:$B$40,MONTH(A4118)))))</f>
        <v/>
      </c>
    </row>
    <row r="4119" customFormat="false" ht="15" hidden="false" customHeight="false" outlineLevel="0" collapsed="false">
      <c r="U4119" s="0" t="str">
        <f aca="false">IF(C4119="","",IF(COUNTIF(Campaigns!$A$7:$A$300,C4119)&gt;0,"✓",IF(N(K4119)=0,"– no spend","⚠ add to Campaigns tab")))</f>
        <v/>
      </c>
      <c r="V4119" s="83" t="str">
        <f aca="false">IF(K4119="","",K4119*IF(Settings!$B$22=Settings!$C$6,1,IF(Settings!$B$22="USD",1/INDEX(Settings!$B$29:$B$40,MONTH(A4119)),INDEX(Settings!$B$29:$B$40,MONTH(A4119)))))</f>
        <v/>
      </c>
    </row>
    <row r="4120" customFormat="false" ht="15" hidden="false" customHeight="false" outlineLevel="0" collapsed="false">
      <c r="U4120" s="0" t="str">
        <f aca="false">IF(C4120="","",IF(COUNTIF(Campaigns!$A$7:$A$300,C4120)&gt;0,"✓",IF(N(K4120)=0,"– no spend","⚠ add to Campaigns tab")))</f>
        <v/>
      </c>
      <c r="V4120" s="83" t="str">
        <f aca="false">IF(K4120="","",K4120*IF(Settings!$B$22=Settings!$C$6,1,IF(Settings!$B$22="USD",1/INDEX(Settings!$B$29:$B$40,MONTH(A4120)),INDEX(Settings!$B$29:$B$40,MONTH(A4120)))))</f>
        <v/>
      </c>
    </row>
    <row r="4121" customFormat="false" ht="15" hidden="false" customHeight="false" outlineLevel="0" collapsed="false">
      <c r="U4121" s="0" t="str">
        <f aca="false">IF(C4121="","",IF(COUNTIF(Campaigns!$A$7:$A$300,C4121)&gt;0,"✓",IF(N(K4121)=0,"– no spend","⚠ add to Campaigns tab")))</f>
        <v/>
      </c>
      <c r="V4121" s="83" t="str">
        <f aca="false">IF(K4121="","",K4121*IF(Settings!$B$22=Settings!$C$6,1,IF(Settings!$B$22="USD",1/INDEX(Settings!$B$29:$B$40,MONTH(A4121)),INDEX(Settings!$B$29:$B$40,MONTH(A4121)))))</f>
        <v/>
      </c>
    </row>
    <row r="4122" customFormat="false" ht="15" hidden="false" customHeight="false" outlineLevel="0" collapsed="false">
      <c r="U4122" s="0" t="str">
        <f aca="false">IF(C4122="","",IF(COUNTIF(Campaigns!$A$7:$A$300,C4122)&gt;0,"✓",IF(N(K4122)=0,"– no spend","⚠ add to Campaigns tab")))</f>
        <v/>
      </c>
      <c r="V4122" s="83" t="str">
        <f aca="false">IF(K4122="","",K4122*IF(Settings!$B$22=Settings!$C$6,1,IF(Settings!$B$22="USD",1/INDEX(Settings!$B$29:$B$40,MONTH(A4122)),INDEX(Settings!$B$29:$B$40,MONTH(A4122)))))</f>
        <v/>
      </c>
    </row>
    <row r="4123" customFormat="false" ht="15" hidden="false" customHeight="false" outlineLevel="0" collapsed="false">
      <c r="U4123" s="0" t="str">
        <f aca="false">IF(C4123="","",IF(COUNTIF(Campaigns!$A$7:$A$300,C4123)&gt;0,"✓",IF(N(K4123)=0,"– no spend","⚠ add to Campaigns tab")))</f>
        <v/>
      </c>
      <c r="V4123" s="83" t="str">
        <f aca="false">IF(K4123="","",K4123*IF(Settings!$B$22=Settings!$C$6,1,IF(Settings!$B$22="USD",1/INDEX(Settings!$B$29:$B$40,MONTH(A4123)),INDEX(Settings!$B$29:$B$40,MONTH(A4123)))))</f>
        <v/>
      </c>
    </row>
    <row r="4124" customFormat="false" ht="15" hidden="false" customHeight="false" outlineLevel="0" collapsed="false">
      <c r="U4124" s="0" t="str">
        <f aca="false">IF(C4124="","",IF(COUNTIF(Campaigns!$A$7:$A$300,C4124)&gt;0,"✓",IF(N(K4124)=0,"– no spend","⚠ add to Campaigns tab")))</f>
        <v/>
      </c>
      <c r="V4124" s="83" t="str">
        <f aca="false">IF(K4124="","",K4124*IF(Settings!$B$22=Settings!$C$6,1,IF(Settings!$B$22="USD",1/INDEX(Settings!$B$29:$B$40,MONTH(A4124)),INDEX(Settings!$B$29:$B$40,MONTH(A4124)))))</f>
        <v/>
      </c>
    </row>
    <row r="4125" customFormat="false" ht="15" hidden="false" customHeight="false" outlineLevel="0" collapsed="false">
      <c r="U4125" s="0" t="str">
        <f aca="false">IF(C4125="","",IF(COUNTIF(Campaigns!$A$7:$A$300,C4125)&gt;0,"✓",IF(N(K4125)=0,"– no spend","⚠ add to Campaigns tab")))</f>
        <v/>
      </c>
      <c r="V4125" s="83" t="str">
        <f aca="false">IF(K4125="","",K4125*IF(Settings!$B$22=Settings!$C$6,1,IF(Settings!$B$22="USD",1/INDEX(Settings!$B$29:$B$40,MONTH(A4125)),INDEX(Settings!$B$29:$B$40,MONTH(A4125)))))</f>
        <v/>
      </c>
    </row>
    <row r="4126" customFormat="false" ht="15" hidden="false" customHeight="false" outlineLevel="0" collapsed="false">
      <c r="U4126" s="0" t="str">
        <f aca="false">IF(C4126="","",IF(COUNTIF(Campaigns!$A$7:$A$300,C4126)&gt;0,"✓",IF(N(K4126)=0,"– no spend","⚠ add to Campaigns tab")))</f>
        <v/>
      </c>
      <c r="V4126" s="83" t="str">
        <f aca="false">IF(K4126="","",K4126*IF(Settings!$B$22=Settings!$C$6,1,IF(Settings!$B$22="USD",1/INDEX(Settings!$B$29:$B$40,MONTH(A4126)),INDEX(Settings!$B$29:$B$40,MONTH(A4126)))))</f>
        <v/>
      </c>
    </row>
    <row r="4127" customFormat="false" ht="15" hidden="false" customHeight="false" outlineLevel="0" collapsed="false">
      <c r="U4127" s="0" t="str">
        <f aca="false">IF(C4127="","",IF(COUNTIF(Campaigns!$A$7:$A$300,C4127)&gt;0,"✓",IF(N(K4127)=0,"– no spend","⚠ add to Campaigns tab")))</f>
        <v/>
      </c>
      <c r="V4127" s="83" t="str">
        <f aca="false">IF(K4127="","",K4127*IF(Settings!$B$22=Settings!$C$6,1,IF(Settings!$B$22="USD",1/INDEX(Settings!$B$29:$B$40,MONTH(A4127)),INDEX(Settings!$B$29:$B$40,MONTH(A4127)))))</f>
        <v/>
      </c>
    </row>
    <row r="4128" customFormat="false" ht="15" hidden="false" customHeight="false" outlineLevel="0" collapsed="false">
      <c r="U4128" s="0" t="str">
        <f aca="false">IF(C4128="","",IF(COUNTIF(Campaigns!$A$7:$A$300,C4128)&gt;0,"✓",IF(N(K4128)=0,"– no spend","⚠ add to Campaigns tab")))</f>
        <v/>
      </c>
      <c r="V4128" s="83" t="str">
        <f aca="false">IF(K4128="","",K4128*IF(Settings!$B$22=Settings!$C$6,1,IF(Settings!$B$22="USD",1/INDEX(Settings!$B$29:$B$40,MONTH(A4128)),INDEX(Settings!$B$29:$B$40,MONTH(A4128)))))</f>
        <v/>
      </c>
    </row>
    <row r="4129" customFormat="false" ht="15" hidden="false" customHeight="false" outlineLevel="0" collapsed="false">
      <c r="U4129" s="0" t="str">
        <f aca="false">IF(C4129="","",IF(COUNTIF(Campaigns!$A$7:$A$300,C4129)&gt;0,"✓",IF(N(K4129)=0,"– no spend","⚠ add to Campaigns tab")))</f>
        <v/>
      </c>
      <c r="V4129" s="83" t="str">
        <f aca="false">IF(K4129="","",K4129*IF(Settings!$B$22=Settings!$C$6,1,IF(Settings!$B$22="USD",1/INDEX(Settings!$B$29:$B$40,MONTH(A4129)),INDEX(Settings!$B$29:$B$40,MONTH(A4129)))))</f>
        <v/>
      </c>
    </row>
    <row r="4130" customFormat="false" ht="15" hidden="false" customHeight="false" outlineLevel="0" collapsed="false">
      <c r="U4130" s="0" t="str">
        <f aca="false">IF(C4130="","",IF(COUNTIF(Campaigns!$A$7:$A$300,C4130)&gt;0,"✓",IF(N(K4130)=0,"– no spend","⚠ add to Campaigns tab")))</f>
        <v/>
      </c>
      <c r="V4130" s="83" t="str">
        <f aca="false">IF(K4130="","",K4130*IF(Settings!$B$22=Settings!$C$6,1,IF(Settings!$B$22="USD",1/INDEX(Settings!$B$29:$B$40,MONTH(A4130)),INDEX(Settings!$B$29:$B$40,MONTH(A4130)))))</f>
        <v/>
      </c>
    </row>
    <row r="4131" customFormat="false" ht="15" hidden="false" customHeight="false" outlineLevel="0" collapsed="false">
      <c r="U4131" s="0" t="str">
        <f aca="false">IF(C4131="","",IF(COUNTIF(Campaigns!$A$7:$A$300,C4131)&gt;0,"✓",IF(N(K4131)=0,"– no spend","⚠ add to Campaigns tab")))</f>
        <v/>
      </c>
      <c r="V4131" s="83" t="str">
        <f aca="false">IF(K4131="","",K4131*IF(Settings!$B$22=Settings!$C$6,1,IF(Settings!$B$22="USD",1/INDEX(Settings!$B$29:$B$40,MONTH(A4131)),INDEX(Settings!$B$29:$B$40,MONTH(A4131)))))</f>
        <v/>
      </c>
    </row>
    <row r="4132" customFormat="false" ht="15" hidden="false" customHeight="false" outlineLevel="0" collapsed="false">
      <c r="U4132" s="0" t="str">
        <f aca="false">IF(C4132="","",IF(COUNTIF(Campaigns!$A$7:$A$300,C4132)&gt;0,"✓",IF(N(K4132)=0,"– no spend","⚠ add to Campaigns tab")))</f>
        <v/>
      </c>
      <c r="V4132" s="83" t="str">
        <f aca="false">IF(K4132="","",K4132*IF(Settings!$B$22=Settings!$C$6,1,IF(Settings!$B$22="USD",1/INDEX(Settings!$B$29:$B$40,MONTH(A4132)),INDEX(Settings!$B$29:$B$40,MONTH(A4132)))))</f>
        <v/>
      </c>
    </row>
    <row r="4133" customFormat="false" ht="15" hidden="false" customHeight="false" outlineLevel="0" collapsed="false">
      <c r="U4133" s="0" t="str">
        <f aca="false">IF(C4133="","",IF(COUNTIF(Campaigns!$A$7:$A$300,C4133)&gt;0,"✓",IF(N(K4133)=0,"– no spend","⚠ add to Campaigns tab")))</f>
        <v/>
      </c>
      <c r="V4133" s="83" t="str">
        <f aca="false">IF(K4133="","",K4133*IF(Settings!$B$22=Settings!$C$6,1,IF(Settings!$B$22="USD",1/INDEX(Settings!$B$29:$B$40,MONTH(A4133)),INDEX(Settings!$B$29:$B$40,MONTH(A4133)))))</f>
        <v/>
      </c>
    </row>
    <row r="4134" customFormat="false" ht="15" hidden="false" customHeight="false" outlineLevel="0" collapsed="false">
      <c r="U4134" s="0" t="str">
        <f aca="false">IF(C4134="","",IF(COUNTIF(Campaigns!$A$7:$A$300,C4134)&gt;0,"✓",IF(N(K4134)=0,"– no spend","⚠ add to Campaigns tab")))</f>
        <v/>
      </c>
      <c r="V4134" s="83" t="str">
        <f aca="false">IF(K4134="","",K4134*IF(Settings!$B$22=Settings!$C$6,1,IF(Settings!$B$22="USD",1/INDEX(Settings!$B$29:$B$40,MONTH(A4134)),INDEX(Settings!$B$29:$B$40,MONTH(A4134)))))</f>
        <v/>
      </c>
    </row>
    <row r="4135" customFormat="false" ht="15" hidden="false" customHeight="false" outlineLevel="0" collapsed="false">
      <c r="U4135" s="0" t="str">
        <f aca="false">IF(C4135="","",IF(COUNTIF(Campaigns!$A$7:$A$300,C4135)&gt;0,"✓",IF(N(K4135)=0,"– no spend","⚠ add to Campaigns tab")))</f>
        <v/>
      </c>
      <c r="V4135" s="83" t="str">
        <f aca="false">IF(K4135="","",K4135*IF(Settings!$B$22=Settings!$C$6,1,IF(Settings!$B$22="USD",1/INDEX(Settings!$B$29:$B$40,MONTH(A4135)),INDEX(Settings!$B$29:$B$40,MONTH(A4135)))))</f>
        <v/>
      </c>
    </row>
    <row r="4136" customFormat="false" ht="15" hidden="false" customHeight="false" outlineLevel="0" collapsed="false">
      <c r="U4136" s="0" t="str">
        <f aca="false">IF(C4136="","",IF(COUNTIF(Campaigns!$A$7:$A$300,C4136)&gt;0,"✓",IF(N(K4136)=0,"– no spend","⚠ add to Campaigns tab")))</f>
        <v/>
      </c>
      <c r="V4136" s="83" t="str">
        <f aca="false">IF(K4136="","",K4136*IF(Settings!$B$22=Settings!$C$6,1,IF(Settings!$B$22="USD",1/INDEX(Settings!$B$29:$B$40,MONTH(A4136)),INDEX(Settings!$B$29:$B$40,MONTH(A4136)))))</f>
        <v/>
      </c>
    </row>
    <row r="4137" customFormat="false" ht="15" hidden="false" customHeight="false" outlineLevel="0" collapsed="false">
      <c r="U4137" s="0" t="str">
        <f aca="false">IF(C4137="","",IF(COUNTIF(Campaigns!$A$7:$A$300,C4137)&gt;0,"✓",IF(N(K4137)=0,"– no spend","⚠ add to Campaigns tab")))</f>
        <v/>
      </c>
      <c r="V4137" s="83" t="str">
        <f aca="false">IF(K4137="","",K4137*IF(Settings!$B$22=Settings!$C$6,1,IF(Settings!$B$22="USD",1/INDEX(Settings!$B$29:$B$40,MONTH(A4137)),INDEX(Settings!$B$29:$B$40,MONTH(A4137)))))</f>
        <v/>
      </c>
    </row>
    <row r="4138" customFormat="false" ht="15" hidden="false" customHeight="false" outlineLevel="0" collapsed="false">
      <c r="U4138" s="0" t="str">
        <f aca="false">IF(C4138="","",IF(COUNTIF(Campaigns!$A$7:$A$300,C4138)&gt;0,"✓",IF(N(K4138)=0,"– no spend","⚠ add to Campaigns tab")))</f>
        <v/>
      </c>
      <c r="V4138" s="83" t="str">
        <f aca="false">IF(K4138="","",K4138*IF(Settings!$B$22=Settings!$C$6,1,IF(Settings!$B$22="USD",1/INDEX(Settings!$B$29:$B$40,MONTH(A4138)),INDEX(Settings!$B$29:$B$40,MONTH(A4138)))))</f>
        <v/>
      </c>
    </row>
    <row r="4139" customFormat="false" ht="15" hidden="false" customHeight="false" outlineLevel="0" collapsed="false">
      <c r="U4139" s="0" t="str">
        <f aca="false">IF(C4139="","",IF(COUNTIF(Campaigns!$A$7:$A$300,C4139)&gt;0,"✓",IF(N(K4139)=0,"– no spend","⚠ add to Campaigns tab")))</f>
        <v/>
      </c>
      <c r="V4139" s="83" t="str">
        <f aca="false">IF(K4139="","",K4139*IF(Settings!$B$22=Settings!$C$6,1,IF(Settings!$B$22="USD",1/INDEX(Settings!$B$29:$B$40,MONTH(A4139)),INDEX(Settings!$B$29:$B$40,MONTH(A4139)))))</f>
        <v/>
      </c>
    </row>
    <row r="4140" customFormat="false" ht="15" hidden="false" customHeight="false" outlineLevel="0" collapsed="false">
      <c r="U4140" s="0" t="str">
        <f aca="false">IF(C4140="","",IF(COUNTIF(Campaigns!$A$7:$A$300,C4140)&gt;0,"✓",IF(N(K4140)=0,"– no spend","⚠ add to Campaigns tab")))</f>
        <v/>
      </c>
      <c r="V4140" s="83" t="str">
        <f aca="false">IF(K4140="","",K4140*IF(Settings!$B$22=Settings!$C$6,1,IF(Settings!$B$22="USD",1/INDEX(Settings!$B$29:$B$40,MONTH(A4140)),INDEX(Settings!$B$29:$B$40,MONTH(A4140)))))</f>
        <v/>
      </c>
    </row>
    <row r="4141" customFormat="false" ht="15" hidden="false" customHeight="false" outlineLevel="0" collapsed="false">
      <c r="U4141" s="0" t="str">
        <f aca="false">IF(C4141="","",IF(COUNTIF(Campaigns!$A$7:$A$300,C4141)&gt;0,"✓",IF(N(K4141)=0,"– no spend","⚠ add to Campaigns tab")))</f>
        <v/>
      </c>
      <c r="V4141" s="83" t="str">
        <f aca="false">IF(K4141="","",K4141*IF(Settings!$B$22=Settings!$C$6,1,IF(Settings!$B$22="USD",1/INDEX(Settings!$B$29:$B$40,MONTH(A4141)),INDEX(Settings!$B$29:$B$40,MONTH(A4141)))))</f>
        <v/>
      </c>
    </row>
    <row r="4142" customFormat="false" ht="15" hidden="false" customHeight="false" outlineLevel="0" collapsed="false">
      <c r="U4142" s="0" t="str">
        <f aca="false">IF(C4142="","",IF(COUNTIF(Campaigns!$A$7:$A$300,C4142)&gt;0,"✓",IF(N(K4142)=0,"– no spend","⚠ add to Campaigns tab")))</f>
        <v/>
      </c>
      <c r="V4142" s="83" t="str">
        <f aca="false">IF(K4142="","",K4142*IF(Settings!$B$22=Settings!$C$6,1,IF(Settings!$B$22="USD",1/INDEX(Settings!$B$29:$B$40,MONTH(A4142)),INDEX(Settings!$B$29:$B$40,MONTH(A4142)))))</f>
        <v/>
      </c>
    </row>
    <row r="4143" customFormat="false" ht="15" hidden="false" customHeight="false" outlineLevel="0" collapsed="false">
      <c r="U4143" s="0" t="str">
        <f aca="false">IF(C4143="","",IF(COUNTIF(Campaigns!$A$7:$A$300,C4143)&gt;0,"✓",IF(N(K4143)=0,"– no spend","⚠ add to Campaigns tab")))</f>
        <v/>
      </c>
      <c r="V4143" s="83" t="str">
        <f aca="false">IF(K4143="","",K4143*IF(Settings!$B$22=Settings!$C$6,1,IF(Settings!$B$22="USD",1/INDEX(Settings!$B$29:$B$40,MONTH(A4143)),INDEX(Settings!$B$29:$B$40,MONTH(A4143)))))</f>
        <v/>
      </c>
    </row>
    <row r="4144" customFormat="false" ht="15" hidden="false" customHeight="false" outlineLevel="0" collapsed="false">
      <c r="U4144" s="0" t="str">
        <f aca="false">IF(C4144="","",IF(COUNTIF(Campaigns!$A$7:$A$300,C4144)&gt;0,"✓",IF(N(K4144)=0,"– no spend","⚠ add to Campaigns tab")))</f>
        <v/>
      </c>
      <c r="V4144" s="83" t="str">
        <f aca="false">IF(K4144="","",K4144*IF(Settings!$B$22=Settings!$C$6,1,IF(Settings!$B$22="USD",1/INDEX(Settings!$B$29:$B$40,MONTH(A4144)),INDEX(Settings!$B$29:$B$40,MONTH(A4144)))))</f>
        <v/>
      </c>
    </row>
    <row r="4145" customFormat="false" ht="15" hidden="false" customHeight="false" outlineLevel="0" collapsed="false">
      <c r="U4145" s="0" t="str">
        <f aca="false">IF(C4145="","",IF(COUNTIF(Campaigns!$A$7:$A$300,C4145)&gt;0,"✓",IF(N(K4145)=0,"– no spend","⚠ add to Campaigns tab")))</f>
        <v/>
      </c>
      <c r="V4145" s="83" t="str">
        <f aca="false">IF(K4145="","",K4145*IF(Settings!$B$22=Settings!$C$6,1,IF(Settings!$B$22="USD",1/INDEX(Settings!$B$29:$B$40,MONTH(A4145)),INDEX(Settings!$B$29:$B$40,MONTH(A4145)))))</f>
        <v/>
      </c>
    </row>
    <row r="4146" customFormat="false" ht="15" hidden="false" customHeight="false" outlineLevel="0" collapsed="false">
      <c r="U4146" s="0" t="str">
        <f aca="false">IF(C4146="","",IF(COUNTIF(Campaigns!$A$7:$A$300,C4146)&gt;0,"✓",IF(N(K4146)=0,"– no spend","⚠ add to Campaigns tab")))</f>
        <v/>
      </c>
      <c r="V4146" s="83" t="str">
        <f aca="false">IF(K4146="","",K4146*IF(Settings!$B$22=Settings!$C$6,1,IF(Settings!$B$22="USD",1/INDEX(Settings!$B$29:$B$40,MONTH(A4146)),INDEX(Settings!$B$29:$B$40,MONTH(A4146)))))</f>
        <v/>
      </c>
    </row>
    <row r="4147" customFormat="false" ht="15" hidden="false" customHeight="false" outlineLevel="0" collapsed="false">
      <c r="U4147" s="0" t="str">
        <f aca="false">IF(C4147="","",IF(COUNTIF(Campaigns!$A$7:$A$300,C4147)&gt;0,"✓",IF(N(K4147)=0,"– no spend","⚠ add to Campaigns tab")))</f>
        <v/>
      </c>
      <c r="V4147" s="83" t="str">
        <f aca="false">IF(K4147="","",K4147*IF(Settings!$B$22=Settings!$C$6,1,IF(Settings!$B$22="USD",1/INDEX(Settings!$B$29:$B$40,MONTH(A4147)),INDEX(Settings!$B$29:$B$40,MONTH(A4147)))))</f>
        <v/>
      </c>
    </row>
    <row r="4148" customFormat="false" ht="15" hidden="false" customHeight="false" outlineLevel="0" collapsed="false">
      <c r="U4148" s="0" t="str">
        <f aca="false">IF(C4148="","",IF(COUNTIF(Campaigns!$A$7:$A$300,C4148)&gt;0,"✓",IF(N(K4148)=0,"– no spend","⚠ add to Campaigns tab")))</f>
        <v/>
      </c>
      <c r="V4148" s="83" t="str">
        <f aca="false">IF(K4148="","",K4148*IF(Settings!$B$22=Settings!$C$6,1,IF(Settings!$B$22="USD",1/INDEX(Settings!$B$29:$B$40,MONTH(A4148)),INDEX(Settings!$B$29:$B$40,MONTH(A4148)))))</f>
        <v/>
      </c>
    </row>
    <row r="4149" customFormat="false" ht="15" hidden="false" customHeight="false" outlineLevel="0" collapsed="false">
      <c r="U4149" s="0" t="str">
        <f aca="false">IF(C4149="","",IF(COUNTIF(Campaigns!$A$7:$A$300,C4149)&gt;0,"✓",IF(N(K4149)=0,"– no spend","⚠ add to Campaigns tab")))</f>
        <v/>
      </c>
      <c r="V4149" s="83" t="str">
        <f aca="false">IF(K4149="","",K4149*IF(Settings!$B$22=Settings!$C$6,1,IF(Settings!$B$22="USD",1/INDEX(Settings!$B$29:$B$40,MONTH(A4149)),INDEX(Settings!$B$29:$B$40,MONTH(A4149)))))</f>
        <v/>
      </c>
    </row>
    <row r="4150" customFormat="false" ht="15" hidden="false" customHeight="false" outlineLevel="0" collapsed="false">
      <c r="U4150" s="0" t="str">
        <f aca="false">IF(C4150="","",IF(COUNTIF(Campaigns!$A$7:$A$300,C4150)&gt;0,"✓",IF(N(K4150)=0,"– no spend","⚠ add to Campaigns tab")))</f>
        <v/>
      </c>
      <c r="V4150" s="83" t="str">
        <f aca="false">IF(K4150="","",K4150*IF(Settings!$B$22=Settings!$C$6,1,IF(Settings!$B$22="USD",1/INDEX(Settings!$B$29:$B$40,MONTH(A4150)),INDEX(Settings!$B$29:$B$40,MONTH(A4150)))))</f>
        <v/>
      </c>
    </row>
    <row r="4151" customFormat="false" ht="15" hidden="false" customHeight="false" outlineLevel="0" collapsed="false">
      <c r="U4151" s="0" t="str">
        <f aca="false">IF(C4151="","",IF(COUNTIF(Campaigns!$A$7:$A$300,C4151)&gt;0,"✓",IF(N(K4151)=0,"– no spend","⚠ add to Campaigns tab")))</f>
        <v/>
      </c>
      <c r="V4151" s="83" t="str">
        <f aca="false">IF(K4151="","",K4151*IF(Settings!$B$22=Settings!$C$6,1,IF(Settings!$B$22="USD",1/INDEX(Settings!$B$29:$B$40,MONTH(A4151)),INDEX(Settings!$B$29:$B$40,MONTH(A4151)))))</f>
        <v/>
      </c>
    </row>
    <row r="4152" customFormat="false" ht="15" hidden="false" customHeight="false" outlineLevel="0" collapsed="false">
      <c r="U4152" s="0" t="str">
        <f aca="false">IF(C4152="","",IF(COUNTIF(Campaigns!$A$7:$A$300,C4152)&gt;0,"✓",IF(N(K4152)=0,"– no spend","⚠ add to Campaigns tab")))</f>
        <v/>
      </c>
      <c r="V4152" s="83" t="str">
        <f aca="false">IF(K4152="","",K4152*IF(Settings!$B$22=Settings!$C$6,1,IF(Settings!$B$22="USD",1/INDEX(Settings!$B$29:$B$40,MONTH(A4152)),INDEX(Settings!$B$29:$B$40,MONTH(A4152)))))</f>
        <v/>
      </c>
    </row>
    <row r="4153" customFormat="false" ht="15" hidden="false" customHeight="false" outlineLevel="0" collapsed="false">
      <c r="U4153" s="0" t="str">
        <f aca="false">IF(C4153="","",IF(COUNTIF(Campaigns!$A$7:$A$300,C4153)&gt;0,"✓",IF(N(K4153)=0,"– no spend","⚠ add to Campaigns tab")))</f>
        <v/>
      </c>
      <c r="V4153" s="83" t="str">
        <f aca="false">IF(K4153="","",K4153*IF(Settings!$B$22=Settings!$C$6,1,IF(Settings!$B$22="USD",1/INDEX(Settings!$B$29:$B$40,MONTH(A4153)),INDEX(Settings!$B$29:$B$40,MONTH(A4153)))))</f>
        <v/>
      </c>
    </row>
    <row r="4154" customFormat="false" ht="15" hidden="false" customHeight="false" outlineLevel="0" collapsed="false">
      <c r="U4154" s="0" t="str">
        <f aca="false">IF(C4154="","",IF(COUNTIF(Campaigns!$A$7:$A$300,C4154)&gt;0,"✓",IF(N(K4154)=0,"– no spend","⚠ add to Campaigns tab")))</f>
        <v/>
      </c>
      <c r="V4154" s="83" t="str">
        <f aca="false">IF(K4154="","",K4154*IF(Settings!$B$22=Settings!$C$6,1,IF(Settings!$B$22="USD",1/INDEX(Settings!$B$29:$B$40,MONTH(A4154)),INDEX(Settings!$B$29:$B$40,MONTH(A4154)))))</f>
        <v/>
      </c>
    </row>
    <row r="4155" customFormat="false" ht="15" hidden="false" customHeight="false" outlineLevel="0" collapsed="false">
      <c r="U4155" s="0" t="str">
        <f aca="false">IF(C4155="","",IF(COUNTIF(Campaigns!$A$7:$A$300,C4155)&gt;0,"✓",IF(N(K4155)=0,"– no spend","⚠ add to Campaigns tab")))</f>
        <v/>
      </c>
      <c r="V4155" s="83" t="str">
        <f aca="false">IF(K4155="","",K4155*IF(Settings!$B$22=Settings!$C$6,1,IF(Settings!$B$22="USD",1/INDEX(Settings!$B$29:$B$40,MONTH(A4155)),INDEX(Settings!$B$29:$B$40,MONTH(A4155)))))</f>
        <v/>
      </c>
    </row>
    <row r="4156" customFormat="false" ht="15" hidden="false" customHeight="false" outlineLevel="0" collapsed="false">
      <c r="U4156" s="0" t="str">
        <f aca="false">IF(C4156="","",IF(COUNTIF(Campaigns!$A$7:$A$300,C4156)&gt;0,"✓",IF(N(K4156)=0,"– no spend","⚠ add to Campaigns tab")))</f>
        <v/>
      </c>
      <c r="V4156" s="83" t="str">
        <f aca="false">IF(K4156="","",K4156*IF(Settings!$B$22=Settings!$C$6,1,IF(Settings!$B$22="USD",1/INDEX(Settings!$B$29:$B$40,MONTH(A4156)),INDEX(Settings!$B$29:$B$40,MONTH(A4156)))))</f>
        <v/>
      </c>
    </row>
    <row r="4157" customFormat="false" ht="15" hidden="false" customHeight="false" outlineLevel="0" collapsed="false">
      <c r="U4157" s="0" t="str">
        <f aca="false">IF(C4157="","",IF(COUNTIF(Campaigns!$A$7:$A$300,C4157)&gt;0,"✓",IF(N(K4157)=0,"– no spend","⚠ add to Campaigns tab")))</f>
        <v/>
      </c>
      <c r="V4157" s="83" t="str">
        <f aca="false">IF(K4157="","",K4157*IF(Settings!$B$22=Settings!$C$6,1,IF(Settings!$B$22="USD",1/INDEX(Settings!$B$29:$B$40,MONTH(A4157)),INDEX(Settings!$B$29:$B$40,MONTH(A4157)))))</f>
        <v/>
      </c>
    </row>
    <row r="4158" customFormat="false" ht="15" hidden="false" customHeight="false" outlineLevel="0" collapsed="false">
      <c r="U4158" s="0" t="str">
        <f aca="false">IF(C4158="","",IF(COUNTIF(Campaigns!$A$7:$A$300,C4158)&gt;0,"✓",IF(N(K4158)=0,"– no spend","⚠ add to Campaigns tab")))</f>
        <v/>
      </c>
      <c r="V4158" s="83" t="str">
        <f aca="false">IF(K4158="","",K4158*IF(Settings!$B$22=Settings!$C$6,1,IF(Settings!$B$22="USD",1/INDEX(Settings!$B$29:$B$40,MONTH(A4158)),INDEX(Settings!$B$29:$B$40,MONTH(A4158)))))</f>
        <v/>
      </c>
    </row>
    <row r="4159" customFormat="false" ht="15" hidden="false" customHeight="false" outlineLevel="0" collapsed="false">
      <c r="U4159" s="0" t="str">
        <f aca="false">IF(C4159="","",IF(COUNTIF(Campaigns!$A$7:$A$300,C4159)&gt;0,"✓",IF(N(K4159)=0,"– no spend","⚠ add to Campaigns tab")))</f>
        <v/>
      </c>
      <c r="V4159" s="83" t="str">
        <f aca="false">IF(K4159="","",K4159*IF(Settings!$B$22=Settings!$C$6,1,IF(Settings!$B$22="USD",1/INDEX(Settings!$B$29:$B$40,MONTH(A4159)),INDEX(Settings!$B$29:$B$40,MONTH(A4159)))))</f>
        <v/>
      </c>
    </row>
    <row r="4160" customFormat="false" ht="15" hidden="false" customHeight="false" outlineLevel="0" collapsed="false">
      <c r="U4160" s="0" t="str">
        <f aca="false">IF(C4160="","",IF(COUNTIF(Campaigns!$A$7:$A$300,C4160)&gt;0,"✓",IF(N(K4160)=0,"– no spend","⚠ add to Campaigns tab")))</f>
        <v/>
      </c>
      <c r="V4160" s="83" t="str">
        <f aca="false">IF(K4160="","",K4160*IF(Settings!$B$22=Settings!$C$6,1,IF(Settings!$B$22="USD",1/INDEX(Settings!$B$29:$B$40,MONTH(A4160)),INDEX(Settings!$B$29:$B$40,MONTH(A4160)))))</f>
        <v/>
      </c>
    </row>
    <row r="4161" customFormat="false" ht="15" hidden="false" customHeight="false" outlineLevel="0" collapsed="false">
      <c r="U4161" s="0" t="str">
        <f aca="false">IF(C4161="","",IF(COUNTIF(Campaigns!$A$7:$A$300,C4161)&gt;0,"✓",IF(N(K4161)=0,"– no spend","⚠ add to Campaigns tab")))</f>
        <v/>
      </c>
      <c r="V4161" s="83" t="str">
        <f aca="false">IF(K4161="","",K4161*IF(Settings!$B$22=Settings!$C$6,1,IF(Settings!$B$22="USD",1/INDEX(Settings!$B$29:$B$40,MONTH(A4161)),INDEX(Settings!$B$29:$B$40,MONTH(A4161)))))</f>
        <v/>
      </c>
    </row>
    <row r="4162" customFormat="false" ht="15" hidden="false" customHeight="false" outlineLevel="0" collapsed="false">
      <c r="U4162" s="0" t="str">
        <f aca="false">IF(C4162="","",IF(COUNTIF(Campaigns!$A$7:$A$300,C4162)&gt;0,"✓",IF(N(K4162)=0,"– no spend","⚠ add to Campaigns tab")))</f>
        <v/>
      </c>
      <c r="V4162" s="83" t="str">
        <f aca="false">IF(K4162="","",K4162*IF(Settings!$B$22=Settings!$C$6,1,IF(Settings!$B$22="USD",1/INDEX(Settings!$B$29:$B$40,MONTH(A4162)),INDEX(Settings!$B$29:$B$40,MONTH(A4162)))))</f>
        <v/>
      </c>
    </row>
    <row r="4163" customFormat="false" ht="15" hidden="false" customHeight="false" outlineLevel="0" collapsed="false">
      <c r="U4163" s="0" t="str">
        <f aca="false">IF(C4163="","",IF(COUNTIF(Campaigns!$A$7:$A$300,C4163)&gt;0,"✓",IF(N(K4163)=0,"– no spend","⚠ add to Campaigns tab")))</f>
        <v/>
      </c>
      <c r="V4163" s="83" t="str">
        <f aca="false">IF(K4163="","",K4163*IF(Settings!$B$22=Settings!$C$6,1,IF(Settings!$B$22="USD",1/INDEX(Settings!$B$29:$B$40,MONTH(A4163)),INDEX(Settings!$B$29:$B$40,MONTH(A4163)))))</f>
        <v/>
      </c>
    </row>
    <row r="4164" customFormat="false" ht="15" hidden="false" customHeight="false" outlineLevel="0" collapsed="false">
      <c r="U4164" s="0" t="str">
        <f aca="false">IF(C4164="","",IF(COUNTIF(Campaigns!$A$7:$A$300,C4164)&gt;0,"✓",IF(N(K4164)=0,"– no spend","⚠ add to Campaigns tab")))</f>
        <v/>
      </c>
      <c r="V4164" s="83" t="str">
        <f aca="false">IF(K4164="","",K4164*IF(Settings!$B$22=Settings!$C$6,1,IF(Settings!$B$22="USD",1/INDEX(Settings!$B$29:$B$40,MONTH(A4164)),INDEX(Settings!$B$29:$B$40,MONTH(A4164)))))</f>
        <v/>
      </c>
    </row>
    <row r="4165" customFormat="false" ht="15" hidden="false" customHeight="false" outlineLevel="0" collapsed="false">
      <c r="U4165" s="0" t="str">
        <f aca="false">IF(C4165="","",IF(COUNTIF(Campaigns!$A$7:$A$300,C4165)&gt;0,"✓",IF(N(K4165)=0,"– no spend","⚠ add to Campaigns tab")))</f>
        <v/>
      </c>
      <c r="V4165" s="83" t="str">
        <f aca="false">IF(K4165="","",K4165*IF(Settings!$B$22=Settings!$C$6,1,IF(Settings!$B$22="USD",1/INDEX(Settings!$B$29:$B$40,MONTH(A4165)),INDEX(Settings!$B$29:$B$40,MONTH(A4165)))))</f>
        <v/>
      </c>
    </row>
    <row r="4166" customFormat="false" ht="15" hidden="false" customHeight="false" outlineLevel="0" collapsed="false">
      <c r="U4166" s="0" t="str">
        <f aca="false">IF(C4166="","",IF(COUNTIF(Campaigns!$A$7:$A$300,C4166)&gt;0,"✓",IF(N(K4166)=0,"– no spend","⚠ add to Campaigns tab")))</f>
        <v/>
      </c>
      <c r="V4166" s="83" t="str">
        <f aca="false">IF(K4166="","",K4166*IF(Settings!$B$22=Settings!$C$6,1,IF(Settings!$B$22="USD",1/INDEX(Settings!$B$29:$B$40,MONTH(A4166)),INDEX(Settings!$B$29:$B$40,MONTH(A4166)))))</f>
        <v/>
      </c>
    </row>
    <row r="4167" customFormat="false" ht="15" hidden="false" customHeight="false" outlineLevel="0" collapsed="false">
      <c r="U4167" s="0" t="str">
        <f aca="false">IF(C4167="","",IF(COUNTIF(Campaigns!$A$7:$A$300,C4167)&gt;0,"✓",IF(N(K4167)=0,"– no spend","⚠ add to Campaigns tab")))</f>
        <v/>
      </c>
      <c r="V4167" s="83" t="str">
        <f aca="false">IF(K4167="","",K4167*IF(Settings!$B$22=Settings!$C$6,1,IF(Settings!$B$22="USD",1/INDEX(Settings!$B$29:$B$40,MONTH(A4167)),INDEX(Settings!$B$29:$B$40,MONTH(A4167)))))</f>
        <v/>
      </c>
    </row>
    <row r="4168" customFormat="false" ht="15" hidden="false" customHeight="false" outlineLevel="0" collapsed="false">
      <c r="U4168" s="0" t="str">
        <f aca="false">IF(C4168="","",IF(COUNTIF(Campaigns!$A$7:$A$300,C4168)&gt;0,"✓",IF(N(K4168)=0,"– no spend","⚠ add to Campaigns tab")))</f>
        <v/>
      </c>
      <c r="V4168" s="83" t="str">
        <f aca="false">IF(K4168="","",K4168*IF(Settings!$B$22=Settings!$C$6,1,IF(Settings!$B$22="USD",1/INDEX(Settings!$B$29:$B$40,MONTH(A4168)),INDEX(Settings!$B$29:$B$40,MONTH(A4168)))))</f>
        <v/>
      </c>
    </row>
    <row r="4169" customFormat="false" ht="15" hidden="false" customHeight="false" outlineLevel="0" collapsed="false">
      <c r="U4169" s="0" t="str">
        <f aca="false">IF(C4169="","",IF(COUNTIF(Campaigns!$A$7:$A$300,C4169)&gt;0,"✓",IF(N(K4169)=0,"– no spend","⚠ add to Campaigns tab")))</f>
        <v/>
      </c>
      <c r="V4169" s="83" t="str">
        <f aca="false">IF(K4169="","",K4169*IF(Settings!$B$22=Settings!$C$6,1,IF(Settings!$B$22="USD",1/INDEX(Settings!$B$29:$B$40,MONTH(A4169)),INDEX(Settings!$B$29:$B$40,MONTH(A4169)))))</f>
        <v/>
      </c>
    </row>
    <row r="4170" customFormat="false" ht="15" hidden="false" customHeight="false" outlineLevel="0" collapsed="false">
      <c r="U4170" s="0" t="str">
        <f aca="false">IF(C4170="","",IF(COUNTIF(Campaigns!$A$7:$A$300,C4170)&gt;0,"✓",IF(N(K4170)=0,"– no spend","⚠ add to Campaigns tab")))</f>
        <v/>
      </c>
      <c r="V4170" s="83" t="str">
        <f aca="false">IF(K4170="","",K4170*IF(Settings!$B$22=Settings!$C$6,1,IF(Settings!$B$22="USD",1/INDEX(Settings!$B$29:$B$40,MONTH(A4170)),INDEX(Settings!$B$29:$B$40,MONTH(A4170)))))</f>
        <v/>
      </c>
    </row>
    <row r="4171" customFormat="false" ht="15" hidden="false" customHeight="false" outlineLevel="0" collapsed="false">
      <c r="U4171" s="0" t="str">
        <f aca="false">IF(C4171="","",IF(COUNTIF(Campaigns!$A$7:$A$300,C4171)&gt;0,"✓",IF(N(K4171)=0,"– no spend","⚠ add to Campaigns tab")))</f>
        <v/>
      </c>
      <c r="V4171" s="83" t="str">
        <f aca="false">IF(K4171="","",K4171*IF(Settings!$B$22=Settings!$C$6,1,IF(Settings!$B$22="USD",1/INDEX(Settings!$B$29:$B$40,MONTH(A4171)),INDEX(Settings!$B$29:$B$40,MONTH(A4171)))))</f>
        <v/>
      </c>
    </row>
    <row r="4172" customFormat="false" ht="15" hidden="false" customHeight="false" outlineLevel="0" collapsed="false">
      <c r="U4172" s="0" t="str">
        <f aca="false">IF(C4172="","",IF(COUNTIF(Campaigns!$A$7:$A$300,C4172)&gt;0,"✓",IF(N(K4172)=0,"– no spend","⚠ add to Campaigns tab")))</f>
        <v/>
      </c>
      <c r="V4172" s="83" t="str">
        <f aca="false">IF(K4172="","",K4172*IF(Settings!$B$22=Settings!$C$6,1,IF(Settings!$B$22="USD",1/INDEX(Settings!$B$29:$B$40,MONTH(A4172)),INDEX(Settings!$B$29:$B$40,MONTH(A4172)))))</f>
        <v/>
      </c>
    </row>
    <row r="4173" customFormat="false" ht="15" hidden="false" customHeight="false" outlineLevel="0" collapsed="false">
      <c r="U4173" s="0" t="str">
        <f aca="false">IF(C4173="","",IF(COUNTIF(Campaigns!$A$7:$A$300,C4173)&gt;0,"✓",IF(N(K4173)=0,"– no spend","⚠ add to Campaigns tab")))</f>
        <v/>
      </c>
      <c r="V4173" s="83" t="str">
        <f aca="false">IF(K4173="","",K4173*IF(Settings!$B$22=Settings!$C$6,1,IF(Settings!$B$22="USD",1/INDEX(Settings!$B$29:$B$40,MONTH(A4173)),INDEX(Settings!$B$29:$B$40,MONTH(A4173)))))</f>
        <v/>
      </c>
    </row>
    <row r="4174" customFormat="false" ht="15" hidden="false" customHeight="false" outlineLevel="0" collapsed="false">
      <c r="U4174" s="0" t="str">
        <f aca="false">IF(C4174="","",IF(COUNTIF(Campaigns!$A$7:$A$300,C4174)&gt;0,"✓",IF(N(K4174)=0,"– no spend","⚠ add to Campaigns tab")))</f>
        <v/>
      </c>
      <c r="V4174" s="83" t="str">
        <f aca="false">IF(K4174="","",K4174*IF(Settings!$B$22=Settings!$C$6,1,IF(Settings!$B$22="USD",1/INDEX(Settings!$B$29:$B$40,MONTH(A4174)),INDEX(Settings!$B$29:$B$40,MONTH(A4174)))))</f>
        <v/>
      </c>
    </row>
    <row r="4175" customFormat="false" ht="15" hidden="false" customHeight="false" outlineLevel="0" collapsed="false">
      <c r="U4175" s="0" t="str">
        <f aca="false">IF(C4175="","",IF(COUNTIF(Campaigns!$A$7:$A$300,C4175)&gt;0,"✓",IF(N(K4175)=0,"– no spend","⚠ add to Campaigns tab")))</f>
        <v/>
      </c>
      <c r="V4175" s="83" t="str">
        <f aca="false">IF(K4175="","",K4175*IF(Settings!$B$22=Settings!$C$6,1,IF(Settings!$B$22="USD",1/INDEX(Settings!$B$29:$B$40,MONTH(A4175)),INDEX(Settings!$B$29:$B$40,MONTH(A4175)))))</f>
        <v/>
      </c>
    </row>
    <row r="4176" customFormat="false" ht="15" hidden="false" customHeight="false" outlineLevel="0" collapsed="false">
      <c r="U4176" s="0" t="str">
        <f aca="false">IF(C4176="","",IF(COUNTIF(Campaigns!$A$7:$A$300,C4176)&gt;0,"✓",IF(N(K4176)=0,"– no spend","⚠ add to Campaigns tab")))</f>
        <v/>
      </c>
      <c r="V4176" s="83" t="str">
        <f aca="false">IF(K4176="","",K4176*IF(Settings!$B$22=Settings!$C$6,1,IF(Settings!$B$22="USD",1/INDEX(Settings!$B$29:$B$40,MONTH(A4176)),INDEX(Settings!$B$29:$B$40,MONTH(A4176)))))</f>
        <v/>
      </c>
    </row>
    <row r="4177" customFormat="false" ht="15" hidden="false" customHeight="false" outlineLevel="0" collapsed="false">
      <c r="U4177" s="0" t="str">
        <f aca="false">IF(C4177="","",IF(COUNTIF(Campaigns!$A$7:$A$300,C4177)&gt;0,"✓",IF(N(K4177)=0,"– no spend","⚠ add to Campaigns tab")))</f>
        <v/>
      </c>
      <c r="V4177" s="83" t="str">
        <f aca="false">IF(K4177="","",K4177*IF(Settings!$B$22=Settings!$C$6,1,IF(Settings!$B$22="USD",1/INDEX(Settings!$B$29:$B$40,MONTH(A4177)),INDEX(Settings!$B$29:$B$40,MONTH(A4177)))))</f>
        <v/>
      </c>
    </row>
    <row r="4178" customFormat="false" ht="15" hidden="false" customHeight="false" outlineLevel="0" collapsed="false">
      <c r="U4178" s="0" t="str">
        <f aca="false">IF(C4178="","",IF(COUNTIF(Campaigns!$A$7:$A$300,C4178)&gt;0,"✓",IF(N(K4178)=0,"– no spend","⚠ add to Campaigns tab")))</f>
        <v/>
      </c>
      <c r="V4178" s="83" t="str">
        <f aca="false">IF(K4178="","",K4178*IF(Settings!$B$22=Settings!$C$6,1,IF(Settings!$B$22="USD",1/INDEX(Settings!$B$29:$B$40,MONTH(A4178)),INDEX(Settings!$B$29:$B$40,MONTH(A4178)))))</f>
        <v/>
      </c>
    </row>
    <row r="4179" customFormat="false" ht="15" hidden="false" customHeight="false" outlineLevel="0" collapsed="false">
      <c r="U4179" s="0" t="str">
        <f aca="false">IF(C4179="","",IF(COUNTIF(Campaigns!$A$7:$A$300,C4179)&gt;0,"✓",IF(N(K4179)=0,"– no spend","⚠ add to Campaigns tab")))</f>
        <v/>
      </c>
      <c r="V4179" s="83" t="str">
        <f aca="false">IF(K4179="","",K4179*IF(Settings!$B$22=Settings!$C$6,1,IF(Settings!$B$22="USD",1/INDEX(Settings!$B$29:$B$40,MONTH(A4179)),INDEX(Settings!$B$29:$B$40,MONTH(A4179)))))</f>
        <v/>
      </c>
    </row>
    <row r="4180" customFormat="false" ht="15" hidden="false" customHeight="false" outlineLevel="0" collapsed="false">
      <c r="U4180" s="0" t="str">
        <f aca="false">IF(C4180="","",IF(COUNTIF(Campaigns!$A$7:$A$300,C4180)&gt;0,"✓",IF(N(K4180)=0,"– no spend","⚠ add to Campaigns tab")))</f>
        <v/>
      </c>
      <c r="V4180" s="83" t="str">
        <f aca="false">IF(K4180="","",K4180*IF(Settings!$B$22=Settings!$C$6,1,IF(Settings!$B$22="USD",1/INDEX(Settings!$B$29:$B$40,MONTH(A4180)),INDEX(Settings!$B$29:$B$40,MONTH(A4180)))))</f>
        <v/>
      </c>
    </row>
    <row r="4181" customFormat="false" ht="15" hidden="false" customHeight="false" outlineLevel="0" collapsed="false">
      <c r="U4181" s="0" t="str">
        <f aca="false">IF(C4181="","",IF(COUNTIF(Campaigns!$A$7:$A$300,C4181)&gt;0,"✓",IF(N(K4181)=0,"– no spend","⚠ add to Campaigns tab")))</f>
        <v/>
      </c>
      <c r="V4181" s="83" t="str">
        <f aca="false">IF(K4181="","",K4181*IF(Settings!$B$22=Settings!$C$6,1,IF(Settings!$B$22="USD",1/INDEX(Settings!$B$29:$B$40,MONTH(A4181)),INDEX(Settings!$B$29:$B$40,MONTH(A4181)))))</f>
        <v/>
      </c>
    </row>
    <row r="4182" customFormat="false" ht="15" hidden="false" customHeight="false" outlineLevel="0" collapsed="false">
      <c r="U4182" s="0" t="str">
        <f aca="false">IF(C4182="","",IF(COUNTIF(Campaigns!$A$7:$A$300,C4182)&gt;0,"✓",IF(N(K4182)=0,"– no spend","⚠ add to Campaigns tab")))</f>
        <v/>
      </c>
      <c r="V4182" s="83" t="str">
        <f aca="false">IF(K4182="","",K4182*IF(Settings!$B$22=Settings!$C$6,1,IF(Settings!$B$22="USD",1/INDEX(Settings!$B$29:$B$40,MONTH(A4182)),INDEX(Settings!$B$29:$B$40,MONTH(A4182)))))</f>
        <v/>
      </c>
    </row>
    <row r="4183" customFormat="false" ht="15" hidden="false" customHeight="false" outlineLevel="0" collapsed="false">
      <c r="U4183" s="0" t="str">
        <f aca="false">IF(C4183="","",IF(COUNTIF(Campaigns!$A$7:$A$300,C4183)&gt;0,"✓",IF(N(K4183)=0,"– no spend","⚠ add to Campaigns tab")))</f>
        <v/>
      </c>
      <c r="V4183" s="83" t="str">
        <f aca="false">IF(K4183="","",K4183*IF(Settings!$B$22=Settings!$C$6,1,IF(Settings!$B$22="USD",1/INDEX(Settings!$B$29:$B$40,MONTH(A4183)),INDEX(Settings!$B$29:$B$40,MONTH(A4183)))))</f>
        <v/>
      </c>
    </row>
    <row r="4184" customFormat="false" ht="15" hidden="false" customHeight="false" outlineLevel="0" collapsed="false">
      <c r="U4184" s="0" t="str">
        <f aca="false">IF(C4184="","",IF(COUNTIF(Campaigns!$A$7:$A$300,C4184)&gt;0,"✓",IF(N(K4184)=0,"– no spend","⚠ add to Campaigns tab")))</f>
        <v/>
      </c>
      <c r="V4184" s="83" t="str">
        <f aca="false">IF(K4184="","",K4184*IF(Settings!$B$22=Settings!$C$6,1,IF(Settings!$B$22="USD",1/INDEX(Settings!$B$29:$B$40,MONTH(A4184)),INDEX(Settings!$B$29:$B$40,MONTH(A4184)))))</f>
        <v/>
      </c>
    </row>
    <row r="4185" customFormat="false" ht="15" hidden="false" customHeight="false" outlineLevel="0" collapsed="false">
      <c r="U4185" s="0" t="str">
        <f aca="false">IF(C4185="","",IF(COUNTIF(Campaigns!$A$7:$A$300,C4185)&gt;0,"✓",IF(N(K4185)=0,"– no spend","⚠ add to Campaigns tab")))</f>
        <v/>
      </c>
      <c r="V4185" s="83" t="str">
        <f aca="false">IF(K4185="","",K4185*IF(Settings!$B$22=Settings!$C$6,1,IF(Settings!$B$22="USD",1/INDEX(Settings!$B$29:$B$40,MONTH(A4185)),INDEX(Settings!$B$29:$B$40,MONTH(A4185)))))</f>
        <v/>
      </c>
    </row>
    <row r="4186" customFormat="false" ht="15" hidden="false" customHeight="false" outlineLevel="0" collapsed="false">
      <c r="U4186" s="0" t="str">
        <f aca="false">IF(C4186="","",IF(COUNTIF(Campaigns!$A$7:$A$300,C4186)&gt;0,"✓",IF(N(K4186)=0,"– no spend","⚠ add to Campaigns tab")))</f>
        <v/>
      </c>
      <c r="V4186" s="83" t="str">
        <f aca="false">IF(K4186="","",K4186*IF(Settings!$B$22=Settings!$C$6,1,IF(Settings!$B$22="USD",1/INDEX(Settings!$B$29:$B$40,MONTH(A4186)),INDEX(Settings!$B$29:$B$40,MONTH(A4186)))))</f>
        <v/>
      </c>
    </row>
    <row r="4187" customFormat="false" ht="15" hidden="false" customHeight="false" outlineLevel="0" collapsed="false">
      <c r="U4187" s="0" t="str">
        <f aca="false">IF(C4187="","",IF(COUNTIF(Campaigns!$A$7:$A$300,C4187)&gt;0,"✓",IF(N(K4187)=0,"– no spend","⚠ add to Campaigns tab")))</f>
        <v/>
      </c>
      <c r="V4187" s="83" t="str">
        <f aca="false">IF(K4187="","",K4187*IF(Settings!$B$22=Settings!$C$6,1,IF(Settings!$B$22="USD",1/INDEX(Settings!$B$29:$B$40,MONTH(A4187)),INDEX(Settings!$B$29:$B$40,MONTH(A4187)))))</f>
        <v/>
      </c>
    </row>
    <row r="4188" customFormat="false" ht="15" hidden="false" customHeight="false" outlineLevel="0" collapsed="false">
      <c r="U4188" s="0" t="str">
        <f aca="false">IF(C4188="","",IF(COUNTIF(Campaigns!$A$7:$A$300,C4188)&gt;0,"✓",IF(N(K4188)=0,"– no spend","⚠ add to Campaigns tab")))</f>
        <v/>
      </c>
      <c r="V4188" s="83" t="str">
        <f aca="false">IF(K4188="","",K4188*IF(Settings!$B$22=Settings!$C$6,1,IF(Settings!$B$22="USD",1/INDEX(Settings!$B$29:$B$40,MONTH(A4188)),INDEX(Settings!$B$29:$B$40,MONTH(A4188)))))</f>
        <v/>
      </c>
    </row>
    <row r="4189" customFormat="false" ht="15" hidden="false" customHeight="false" outlineLevel="0" collapsed="false">
      <c r="U4189" s="0" t="str">
        <f aca="false">IF(C4189="","",IF(COUNTIF(Campaigns!$A$7:$A$300,C4189)&gt;0,"✓",IF(N(K4189)=0,"– no spend","⚠ add to Campaigns tab")))</f>
        <v/>
      </c>
      <c r="V4189" s="83" t="str">
        <f aca="false">IF(K4189="","",K4189*IF(Settings!$B$22=Settings!$C$6,1,IF(Settings!$B$22="USD",1/INDEX(Settings!$B$29:$B$40,MONTH(A4189)),INDEX(Settings!$B$29:$B$40,MONTH(A4189)))))</f>
        <v/>
      </c>
    </row>
    <row r="4190" customFormat="false" ht="15" hidden="false" customHeight="false" outlineLevel="0" collapsed="false">
      <c r="U4190" s="0" t="str">
        <f aca="false">IF(C4190="","",IF(COUNTIF(Campaigns!$A$7:$A$300,C4190)&gt;0,"✓",IF(N(K4190)=0,"– no spend","⚠ add to Campaigns tab")))</f>
        <v/>
      </c>
      <c r="V4190" s="83" t="str">
        <f aca="false">IF(K4190="","",K4190*IF(Settings!$B$22=Settings!$C$6,1,IF(Settings!$B$22="USD",1/INDEX(Settings!$B$29:$B$40,MONTH(A4190)),INDEX(Settings!$B$29:$B$40,MONTH(A4190)))))</f>
        <v/>
      </c>
    </row>
    <row r="4191" customFormat="false" ht="15" hidden="false" customHeight="false" outlineLevel="0" collapsed="false">
      <c r="U4191" s="0" t="str">
        <f aca="false">IF(C4191="","",IF(COUNTIF(Campaigns!$A$7:$A$300,C4191)&gt;0,"✓",IF(N(K4191)=0,"– no spend","⚠ add to Campaigns tab")))</f>
        <v/>
      </c>
      <c r="V4191" s="83" t="str">
        <f aca="false">IF(K4191="","",K4191*IF(Settings!$B$22=Settings!$C$6,1,IF(Settings!$B$22="USD",1/INDEX(Settings!$B$29:$B$40,MONTH(A4191)),INDEX(Settings!$B$29:$B$40,MONTH(A4191)))))</f>
        <v/>
      </c>
    </row>
    <row r="4192" customFormat="false" ht="15" hidden="false" customHeight="false" outlineLevel="0" collapsed="false">
      <c r="U4192" s="0" t="str">
        <f aca="false">IF(C4192="","",IF(COUNTIF(Campaigns!$A$7:$A$300,C4192)&gt;0,"✓",IF(N(K4192)=0,"– no spend","⚠ add to Campaigns tab")))</f>
        <v/>
      </c>
      <c r="V4192" s="83" t="str">
        <f aca="false">IF(K4192="","",K4192*IF(Settings!$B$22=Settings!$C$6,1,IF(Settings!$B$22="USD",1/INDEX(Settings!$B$29:$B$40,MONTH(A4192)),INDEX(Settings!$B$29:$B$40,MONTH(A4192)))))</f>
        <v/>
      </c>
    </row>
    <row r="4193" customFormat="false" ht="15" hidden="false" customHeight="false" outlineLevel="0" collapsed="false">
      <c r="U4193" s="0" t="str">
        <f aca="false">IF(C4193="","",IF(COUNTIF(Campaigns!$A$7:$A$300,C4193)&gt;0,"✓",IF(N(K4193)=0,"– no spend","⚠ add to Campaigns tab")))</f>
        <v/>
      </c>
      <c r="V4193" s="83" t="str">
        <f aca="false">IF(K4193="","",K4193*IF(Settings!$B$22=Settings!$C$6,1,IF(Settings!$B$22="USD",1/INDEX(Settings!$B$29:$B$40,MONTH(A4193)),INDEX(Settings!$B$29:$B$40,MONTH(A4193)))))</f>
        <v/>
      </c>
    </row>
    <row r="4194" customFormat="false" ht="15" hidden="false" customHeight="false" outlineLevel="0" collapsed="false">
      <c r="U4194" s="0" t="str">
        <f aca="false">IF(C4194="","",IF(COUNTIF(Campaigns!$A$7:$A$300,C4194)&gt;0,"✓",IF(N(K4194)=0,"– no spend","⚠ add to Campaigns tab")))</f>
        <v/>
      </c>
      <c r="V4194" s="83" t="str">
        <f aca="false">IF(K4194="","",K4194*IF(Settings!$B$22=Settings!$C$6,1,IF(Settings!$B$22="USD",1/INDEX(Settings!$B$29:$B$40,MONTH(A4194)),INDEX(Settings!$B$29:$B$40,MONTH(A4194)))))</f>
        <v/>
      </c>
    </row>
    <row r="4195" customFormat="false" ht="15" hidden="false" customHeight="false" outlineLevel="0" collapsed="false">
      <c r="U4195" s="0" t="str">
        <f aca="false">IF(C4195="","",IF(COUNTIF(Campaigns!$A$7:$A$300,C4195)&gt;0,"✓",IF(N(K4195)=0,"– no spend","⚠ add to Campaigns tab")))</f>
        <v/>
      </c>
      <c r="V4195" s="83" t="str">
        <f aca="false">IF(K4195="","",K4195*IF(Settings!$B$22=Settings!$C$6,1,IF(Settings!$B$22="USD",1/INDEX(Settings!$B$29:$B$40,MONTH(A4195)),INDEX(Settings!$B$29:$B$40,MONTH(A4195)))))</f>
        <v/>
      </c>
    </row>
    <row r="4196" customFormat="false" ht="15" hidden="false" customHeight="false" outlineLevel="0" collapsed="false">
      <c r="U4196" s="0" t="str">
        <f aca="false">IF(C4196="","",IF(COUNTIF(Campaigns!$A$7:$A$300,C4196)&gt;0,"✓",IF(N(K4196)=0,"– no spend","⚠ add to Campaigns tab")))</f>
        <v/>
      </c>
      <c r="V4196" s="83" t="str">
        <f aca="false">IF(K4196="","",K4196*IF(Settings!$B$22=Settings!$C$6,1,IF(Settings!$B$22="USD",1/INDEX(Settings!$B$29:$B$40,MONTH(A4196)),INDEX(Settings!$B$29:$B$40,MONTH(A4196)))))</f>
        <v/>
      </c>
    </row>
    <row r="4197" customFormat="false" ht="15" hidden="false" customHeight="false" outlineLevel="0" collapsed="false">
      <c r="U4197" s="0" t="str">
        <f aca="false">IF(C4197="","",IF(COUNTIF(Campaigns!$A$7:$A$300,C4197)&gt;0,"✓",IF(N(K4197)=0,"– no spend","⚠ add to Campaigns tab")))</f>
        <v/>
      </c>
      <c r="V4197" s="83" t="str">
        <f aca="false">IF(K4197="","",K4197*IF(Settings!$B$22=Settings!$C$6,1,IF(Settings!$B$22="USD",1/INDEX(Settings!$B$29:$B$40,MONTH(A4197)),INDEX(Settings!$B$29:$B$40,MONTH(A4197)))))</f>
        <v/>
      </c>
    </row>
    <row r="4198" customFormat="false" ht="15" hidden="false" customHeight="false" outlineLevel="0" collapsed="false">
      <c r="U4198" s="0" t="str">
        <f aca="false">IF(C4198="","",IF(COUNTIF(Campaigns!$A$7:$A$300,C4198)&gt;0,"✓",IF(N(K4198)=0,"– no spend","⚠ add to Campaigns tab")))</f>
        <v/>
      </c>
      <c r="V4198" s="83" t="str">
        <f aca="false">IF(K4198="","",K4198*IF(Settings!$B$22=Settings!$C$6,1,IF(Settings!$B$22="USD",1/INDEX(Settings!$B$29:$B$40,MONTH(A4198)),INDEX(Settings!$B$29:$B$40,MONTH(A4198)))))</f>
        <v/>
      </c>
    </row>
    <row r="4199" customFormat="false" ht="15" hidden="false" customHeight="false" outlineLevel="0" collapsed="false">
      <c r="U4199" s="0" t="str">
        <f aca="false">IF(C4199="","",IF(COUNTIF(Campaigns!$A$7:$A$300,C4199)&gt;0,"✓",IF(N(K4199)=0,"– no spend","⚠ add to Campaigns tab")))</f>
        <v/>
      </c>
      <c r="V4199" s="83" t="str">
        <f aca="false">IF(K4199="","",K4199*IF(Settings!$B$22=Settings!$C$6,1,IF(Settings!$B$22="USD",1/INDEX(Settings!$B$29:$B$40,MONTH(A4199)),INDEX(Settings!$B$29:$B$40,MONTH(A4199)))))</f>
        <v/>
      </c>
    </row>
    <row r="4200" customFormat="false" ht="15" hidden="false" customHeight="false" outlineLevel="0" collapsed="false">
      <c r="U4200" s="0" t="str">
        <f aca="false">IF(C4200="","",IF(COUNTIF(Campaigns!$A$7:$A$300,C4200)&gt;0,"✓",IF(N(K4200)=0,"– no spend","⚠ add to Campaigns tab")))</f>
        <v/>
      </c>
      <c r="V4200" s="83" t="str">
        <f aca="false">IF(K4200="","",K4200*IF(Settings!$B$22=Settings!$C$6,1,IF(Settings!$B$22="USD",1/INDEX(Settings!$B$29:$B$40,MONTH(A4200)),INDEX(Settings!$B$29:$B$40,MONTH(A4200)))))</f>
        <v/>
      </c>
    </row>
    <row r="4201" customFormat="false" ht="15" hidden="false" customHeight="false" outlineLevel="0" collapsed="false">
      <c r="U4201" s="0" t="str">
        <f aca="false">IF(C4201="","",IF(COUNTIF(Campaigns!$A$7:$A$300,C4201)&gt;0,"✓",IF(N(K4201)=0,"– no spend","⚠ add to Campaigns tab")))</f>
        <v/>
      </c>
      <c r="V4201" s="83" t="str">
        <f aca="false">IF(K4201="","",K4201*IF(Settings!$B$22=Settings!$C$6,1,IF(Settings!$B$22="USD",1/INDEX(Settings!$B$29:$B$40,MONTH(A4201)),INDEX(Settings!$B$29:$B$40,MONTH(A4201)))))</f>
        <v/>
      </c>
    </row>
    <row r="4202" customFormat="false" ht="15" hidden="false" customHeight="false" outlineLevel="0" collapsed="false">
      <c r="U4202" s="0" t="str">
        <f aca="false">IF(C4202="","",IF(COUNTIF(Campaigns!$A$7:$A$300,C4202)&gt;0,"✓",IF(N(K4202)=0,"– no spend","⚠ add to Campaigns tab")))</f>
        <v/>
      </c>
      <c r="V4202" s="83" t="str">
        <f aca="false">IF(K4202="","",K4202*IF(Settings!$B$22=Settings!$C$6,1,IF(Settings!$B$22="USD",1/INDEX(Settings!$B$29:$B$40,MONTH(A4202)),INDEX(Settings!$B$29:$B$40,MONTH(A4202)))))</f>
        <v/>
      </c>
    </row>
    <row r="4203" customFormat="false" ht="15" hidden="false" customHeight="false" outlineLevel="0" collapsed="false">
      <c r="U4203" s="0" t="str">
        <f aca="false">IF(C4203="","",IF(COUNTIF(Campaigns!$A$7:$A$300,C4203)&gt;0,"✓",IF(N(K4203)=0,"– no spend","⚠ add to Campaigns tab")))</f>
        <v/>
      </c>
      <c r="V4203" s="83" t="str">
        <f aca="false">IF(K4203="","",K4203*IF(Settings!$B$22=Settings!$C$6,1,IF(Settings!$B$22="USD",1/INDEX(Settings!$B$29:$B$40,MONTH(A4203)),INDEX(Settings!$B$29:$B$40,MONTH(A4203)))))</f>
        <v/>
      </c>
    </row>
    <row r="4204" customFormat="false" ht="15" hidden="false" customHeight="false" outlineLevel="0" collapsed="false">
      <c r="U4204" s="0" t="str">
        <f aca="false">IF(C4204="","",IF(COUNTIF(Campaigns!$A$7:$A$300,C4204)&gt;0,"✓",IF(N(K4204)=0,"– no spend","⚠ add to Campaigns tab")))</f>
        <v/>
      </c>
      <c r="V4204" s="83" t="str">
        <f aca="false">IF(K4204="","",K4204*IF(Settings!$B$22=Settings!$C$6,1,IF(Settings!$B$22="USD",1/INDEX(Settings!$B$29:$B$40,MONTH(A4204)),INDEX(Settings!$B$29:$B$40,MONTH(A4204)))))</f>
        <v/>
      </c>
    </row>
    <row r="4205" customFormat="false" ht="15" hidden="false" customHeight="false" outlineLevel="0" collapsed="false">
      <c r="U4205" s="0" t="str">
        <f aca="false">IF(C4205="","",IF(COUNTIF(Campaigns!$A$7:$A$300,C4205)&gt;0,"✓",IF(N(K4205)=0,"– no spend","⚠ add to Campaigns tab")))</f>
        <v/>
      </c>
      <c r="V4205" s="83" t="str">
        <f aca="false">IF(K4205="","",K4205*IF(Settings!$B$22=Settings!$C$6,1,IF(Settings!$B$22="USD",1/INDEX(Settings!$B$29:$B$40,MONTH(A4205)),INDEX(Settings!$B$29:$B$40,MONTH(A4205)))))</f>
        <v/>
      </c>
    </row>
    <row r="4206" customFormat="false" ht="15" hidden="false" customHeight="false" outlineLevel="0" collapsed="false">
      <c r="U4206" s="0" t="str">
        <f aca="false">IF(C4206="","",IF(COUNTIF(Campaigns!$A$7:$A$300,C4206)&gt;0,"✓",IF(N(K4206)=0,"– no spend","⚠ add to Campaigns tab")))</f>
        <v/>
      </c>
      <c r="V4206" s="83" t="str">
        <f aca="false">IF(K4206="","",K4206*IF(Settings!$B$22=Settings!$C$6,1,IF(Settings!$B$22="USD",1/INDEX(Settings!$B$29:$B$40,MONTH(A4206)),INDEX(Settings!$B$29:$B$40,MONTH(A4206)))))</f>
        <v/>
      </c>
    </row>
    <row r="4207" customFormat="false" ht="15" hidden="false" customHeight="false" outlineLevel="0" collapsed="false">
      <c r="U4207" s="0" t="str">
        <f aca="false">IF(C4207="","",IF(COUNTIF(Campaigns!$A$7:$A$300,C4207)&gt;0,"✓",IF(N(K4207)=0,"– no spend","⚠ add to Campaigns tab")))</f>
        <v/>
      </c>
      <c r="V4207" s="83" t="str">
        <f aca="false">IF(K4207="","",K4207*IF(Settings!$B$22=Settings!$C$6,1,IF(Settings!$B$22="USD",1/INDEX(Settings!$B$29:$B$40,MONTH(A4207)),INDEX(Settings!$B$29:$B$40,MONTH(A4207)))))</f>
        <v/>
      </c>
    </row>
    <row r="4208" customFormat="false" ht="15" hidden="false" customHeight="false" outlineLevel="0" collapsed="false">
      <c r="U4208" s="0" t="str">
        <f aca="false">IF(C4208="","",IF(COUNTIF(Campaigns!$A$7:$A$300,C4208)&gt;0,"✓",IF(N(K4208)=0,"– no spend","⚠ add to Campaigns tab")))</f>
        <v/>
      </c>
      <c r="V4208" s="83" t="str">
        <f aca="false">IF(K4208="","",K4208*IF(Settings!$B$22=Settings!$C$6,1,IF(Settings!$B$22="USD",1/INDEX(Settings!$B$29:$B$40,MONTH(A4208)),INDEX(Settings!$B$29:$B$40,MONTH(A4208)))))</f>
        <v/>
      </c>
    </row>
    <row r="4209" customFormat="false" ht="15" hidden="false" customHeight="false" outlineLevel="0" collapsed="false">
      <c r="U4209" s="0" t="str">
        <f aca="false">IF(C4209="","",IF(COUNTIF(Campaigns!$A$7:$A$300,C4209)&gt;0,"✓",IF(N(K4209)=0,"– no spend","⚠ add to Campaigns tab")))</f>
        <v/>
      </c>
      <c r="V4209" s="83" t="str">
        <f aca="false">IF(K4209="","",K4209*IF(Settings!$B$22=Settings!$C$6,1,IF(Settings!$B$22="USD",1/INDEX(Settings!$B$29:$B$40,MONTH(A4209)),INDEX(Settings!$B$29:$B$40,MONTH(A4209)))))</f>
        <v/>
      </c>
    </row>
    <row r="4210" customFormat="false" ht="15" hidden="false" customHeight="false" outlineLevel="0" collapsed="false">
      <c r="U4210" s="0" t="str">
        <f aca="false">IF(C4210="","",IF(COUNTIF(Campaigns!$A$7:$A$300,C4210)&gt;0,"✓",IF(N(K4210)=0,"– no spend","⚠ add to Campaigns tab")))</f>
        <v/>
      </c>
      <c r="V4210" s="83" t="str">
        <f aca="false">IF(K4210="","",K4210*IF(Settings!$B$22=Settings!$C$6,1,IF(Settings!$B$22="USD",1/INDEX(Settings!$B$29:$B$40,MONTH(A4210)),INDEX(Settings!$B$29:$B$40,MONTH(A4210)))))</f>
        <v/>
      </c>
    </row>
    <row r="4211" customFormat="false" ht="15" hidden="false" customHeight="false" outlineLevel="0" collapsed="false">
      <c r="U4211" s="0" t="str">
        <f aca="false">IF(C4211="","",IF(COUNTIF(Campaigns!$A$7:$A$300,C4211)&gt;0,"✓",IF(N(K4211)=0,"– no spend","⚠ add to Campaigns tab")))</f>
        <v/>
      </c>
      <c r="V4211" s="83" t="str">
        <f aca="false">IF(K4211="","",K4211*IF(Settings!$B$22=Settings!$C$6,1,IF(Settings!$B$22="USD",1/INDEX(Settings!$B$29:$B$40,MONTH(A4211)),INDEX(Settings!$B$29:$B$40,MONTH(A4211)))))</f>
        <v/>
      </c>
    </row>
    <row r="4212" customFormat="false" ht="15" hidden="false" customHeight="false" outlineLevel="0" collapsed="false">
      <c r="U4212" s="0" t="str">
        <f aca="false">IF(C4212="","",IF(COUNTIF(Campaigns!$A$7:$A$300,C4212)&gt;0,"✓",IF(N(K4212)=0,"– no spend","⚠ add to Campaigns tab")))</f>
        <v/>
      </c>
      <c r="V4212" s="83" t="str">
        <f aca="false">IF(K4212="","",K4212*IF(Settings!$B$22=Settings!$C$6,1,IF(Settings!$B$22="USD",1/INDEX(Settings!$B$29:$B$40,MONTH(A4212)),INDEX(Settings!$B$29:$B$40,MONTH(A4212)))))</f>
        <v/>
      </c>
    </row>
    <row r="4213" customFormat="false" ht="15" hidden="false" customHeight="false" outlineLevel="0" collapsed="false">
      <c r="U4213" s="0" t="str">
        <f aca="false">IF(C4213="","",IF(COUNTIF(Campaigns!$A$7:$A$300,C4213)&gt;0,"✓",IF(N(K4213)=0,"– no spend","⚠ add to Campaigns tab")))</f>
        <v/>
      </c>
      <c r="V4213" s="83" t="str">
        <f aca="false">IF(K4213="","",K4213*IF(Settings!$B$22=Settings!$C$6,1,IF(Settings!$B$22="USD",1/INDEX(Settings!$B$29:$B$40,MONTH(A4213)),INDEX(Settings!$B$29:$B$40,MONTH(A4213)))))</f>
        <v/>
      </c>
    </row>
    <row r="4214" customFormat="false" ht="15" hidden="false" customHeight="false" outlineLevel="0" collapsed="false">
      <c r="U4214" s="0" t="str">
        <f aca="false">IF(C4214="","",IF(COUNTIF(Campaigns!$A$7:$A$300,C4214)&gt;0,"✓",IF(N(K4214)=0,"– no spend","⚠ add to Campaigns tab")))</f>
        <v/>
      </c>
      <c r="V4214" s="83" t="str">
        <f aca="false">IF(K4214="","",K4214*IF(Settings!$B$22=Settings!$C$6,1,IF(Settings!$B$22="USD",1/INDEX(Settings!$B$29:$B$40,MONTH(A4214)),INDEX(Settings!$B$29:$B$40,MONTH(A4214)))))</f>
        <v/>
      </c>
    </row>
    <row r="4215" customFormat="false" ht="15" hidden="false" customHeight="false" outlineLevel="0" collapsed="false">
      <c r="U4215" s="0" t="str">
        <f aca="false">IF(C4215="","",IF(COUNTIF(Campaigns!$A$7:$A$300,C4215)&gt;0,"✓",IF(N(K4215)=0,"– no spend","⚠ add to Campaigns tab")))</f>
        <v/>
      </c>
      <c r="V4215" s="83" t="str">
        <f aca="false">IF(K4215="","",K4215*IF(Settings!$B$22=Settings!$C$6,1,IF(Settings!$B$22="USD",1/INDEX(Settings!$B$29:$B$40,MONTH(A4215)),INDEX(Settings!$B$29:$B$40,MONTH(A4215)))))</f>
        <v/>
      </c>
    </row>
    <row r="4216" customFormat="false" ht="15" hidden="false" customHeight="false" outlineLevel="0" collapsed="false">
      <c r="U4216" s="0" t="str">
        <f aca="false">IF(C4216="","",IF(COUNTIF(Campaigns!$A$7:$A$300,C4216)&gt;0,"✓",IF(N(K4216)=0,"– no spend","⚠ add to Campaigns tab")))</f>
        <v/>
      </c>
      <c r="V4216" s="83" t="str">
        <f aca="false">IF(K4216="","",K4216*IF(Settings!$B$22=Settings!$C$6,1,IF(Settings!$B$22="USD",1/INDEX(Settings!$B$29:$B$40,MONTH(A4216)),INDEX(Settings!$B$29:$B$40,MONTH(A4216)))))</f>
        <v/>
      </c>
    </row>
    <row r="4217" customFormat="false" ht="15" hidden="false" customHeight="false" outlineLevel="0" collapsed="false">
      <c r="U4217" s="0" t="str">
        <f aca="false">IF(C4217="","",IF(COUNTIF(Campaigns!$A$7:$A$300,C4217)&gt;0,"✓",IF(N(K4217)=0,"– no spend","⚠ add to Campaigns tab")))</f>
        <v/>
      </c>
      <c r="V4217" s="83" t="str">
        <f aca="false">IF(K4217="","",K4217*IF(Settings!$B$22=Settings!$C$6,1,IF(Settings!$B$22="USD",1/INDEX(Settings!$B$29:$B$40,MONTH(A4217)),INDEX(Settings!$B$29:$B$40,MONTH(A4217)))))</f>
        <v/>
      </c>
    </row>
    <row r="4218" customFormat="false" ht="15" hidden="false" customHeight="false" outlineLevel="0" collapsed="false">
      <c r="U4218" s="0" t="str">
        <f aca="false">IF(C4218="","",IF(COUNTIF(Campaigns!$A$7:$A$300,C4218)&gt;0,"✓",IF(N(K4218)=0,"– no spend","⚠ add to Campaigns tab")))</f>
        <v/>
      </c>
      <c r="V4218" s="83" t="str">
        <f aca="false">IF(K4218="","",K4218*IF(Settings!$B$22=Settings!$C$6,1,IF(Settings!$B$22="USD",1/INDEX(Settings!$B$29:$B$40,MONTH(A4218)),INDEX(Settings!$B$29:$B$40,MONTH(A4218)))))</f>
        <v/>
      </c>
    </row>
    <row r="4219" customFormat="false" ht="15" hidden="false" customHeight="false" outlineLevel="0" collapsed="false">
      <c r="U4219" s="0" t="str">
        <f aca="false">IF(C4219="","",IF(COUNTIF(Campaigns!$A$7:$A$300,C4219)&gt;0,"✓",IF(N(K4219)=0,"– no spend","⚠ add to Campaigns tab")))</f>
        <v/>
      </c>
      <c r="V4219" s="83" t="str">
        <f aca="false">IF(K4219="","",K4219*IF(Settings!$B$22=Settings!$C$6,1,IF(Settings!$B$22="USD",1/INDEX(Settings!$B$29:$B$40,MONTH(A4219)),INDEX(Settings!$B$29:$B$40,MONTH(A4219)))))</f>
        <v/>
      </c>
    </row>
    <row r="4220" customFormat="false" ht="15" hidden="false" customHeight="false" outlineLevel="0" collapsed="false">
      <c r="U4220" s="0" t="str">
        <f aca="false">IF(C4220="","",IF(COUNTIF(Campaigns!$A$7:$A$300,C4220)&gt;0,"✓",IF(N(K4220)=0,"– no spend","⚠ add to Campaigns tab")))</f>
        <v/>
      </c>
      <c r="V4220" s="83" t="str">
        <f aca="false">IF(K4220="","",K4220*IF(Settings!$B$22=Settings!$C$6,1,IF(Settings!$B$22="USD",1/INDEX(Settings!$B$29:$B$40,MONTH(A4220)),INDEX(Settings!$B$29:$B$40,MONTH(A4220)))))</f>
        <v/>
      </c>
    </row>
    <row r="4221" customFormat="false" ht="15" hidden="false" customHeight="false" outlineLevel="0" collapsed="false">
      <c r="U4221" s="0" t="str">
        <f aca="false">IF(C4221="","",IF(COUNTIF(Campaigns!$A$7:$A$300,C4221)&gt;0,"✓",IF(N(K4221)=0,"– no spend","⚠ add to Campaigns tab")))</f>
        <v/>
      </c>
      <c r="V4221" s="83" t="str">
        <f aca="false">IF(K4221="","",K4221*IF(Settings!$B$22=Settings!$C$6,1,IF(Settings!$B$22="USD",1/INDEX(Settings!$B$29:$B$40,MONTH(A4221)),INDEX(Settings!$B$29:$B$40,MONTH(A4221)))))</f>
        <v/>
      </c>
    </row>
    <row r="4222" customFormat="false" ht="15" hidden="false" customHeight="false" outlineLevel="0" collapsed="false">
      <c r="U4222" s="0" t="str">
        <f aca="false">IF(C4222="","",IF(COUNTIF(Campaigns!$A$7:$A$300,C4222)&gt;0,"✓",IF(N(K4222)=0,"– no spend","⚠ add to Campaigns tab")))</f>
        <v/>
      </c>
      <c r="V4222" s="83" t="str">
        <f aca="false">IF(K4222="","",K4222*IF(Settings!$B$22=Settings!$C$6,1,IF(Settings!$B$22="USD",1/INDEX(Settings!$B$29:$B$40,MONTH(A4222)),INDEX(Settings!$B$29:$B$40,MONTH(A4222)))))</f>
        <v/>
      </c>
    </row>
    <row r="4223" customFormat="false" ht="15" hidden="false" customHeight="false" outlineLevel="0" collapsed="false">
      <c r="U4223" s="0" t="str">
        <f aca="false">IF(C4223="","",IF(COUNTIF(Campaigns!$A$7:$A$300,C4223)&gt;0,"✓",IF(N(K4223)=0,"– no spend","⚠ add to Campaigns tab")))</f>
        <v/>
      </c>
      <c r="V4223" s="83" t="str">
        <f aca="false">IF(K4223="","",K4223*IF(Settings!$B$22=Settings!$C$6,1,IF(Settings!$B$22="USD",1/INDEX(Settings!$B$29:$B$40,MONTH(A4223)),INDEX(Settings!$B$29:$B$40,MONTH(A4223)))))</f>
        <v/>
      </c>
    </row>
    <row r="4224" customFormat="false" ht="15" hidden="false" customHeight="false" outlineLevel="0" collapsed="false">
      <c r="U4224" s="0" t="str">
        <f aca="false">IF(C4224="","",IF(COUNTIF(Campaigns!$A$7:$A$300,C4224)&gt;0,"✓",IF(N(K4224)=0,"– no spend","⚠ add to Campaigns tab")))</f>
        <v/>
      </c>
      <c r="V4224" s="83" t="str">
        <f aca="false">IF(K4224="","",K4224*IF(Settings!$B$22=Settings!$C$6,1,IF(Settings!$B$22="USD",1/INDEX(Settings!$B$29:$B$40,MONTH(A4224)),INDEX(Settings!$B$29:$B$40,MONTH(A4224)))))</f>
        <v/>
      </c>
    </row>
    <row r="4225" customFormat="false" ht="15" hidden="false" customHeight="false" outlineLevel="0" collapsed="false">
      <c r="U4225" s="0" t="str">
        <f aca="false">IF(C4225="","",IF(COUNTIF(Campaigns!$A$7:$A$300,C4225)&gt;0,"✓",IF(N(K4225)=0,"– no spend","⚠ add to Campaigns tab")))</f>
        <v/>
      </c>
      <c r="V4225" s="83" t="str">
        <f aca="false">IF(K4225="","",K4225*IF(Settings!$B$22=Settings!$C$6,1,IF(Settings!$B$22="USD",1/INDEX(Settings!$B$29:$B$40,MONTH(A4225)),INDEX(Settings!$B$29:$B$40,MONTH(A4225)))))</f>
        <v/>
      </c>
    </row>
    <row r="4226" customFormat="false" ht="15" hidden="false" customHeight="false" outlineLevel="0" collapsed="false">
      <c r="U4226" s="0" t="str">
        <f aca="false">IF(C4226="","",IF(COUNTIF(Campaigns!$A$7:$A$300,C4226)&gt;0,"✓",IF(N(K4226)=0,"– no spend","⚠ add to Campaigns tab")))</f>
        <v/>
      </c>
      <c r="V4226" s="83" t="str">
        <f aca="false">IF(K4226="","",K4226*IF(Settings!$B$22=Settings!$C$6,1,IF(Settings!$B$22="USD",1/INDEX(Settings!$B$29:$B$40,MONTH(A4226)),INDEX(Settings!$B$29:$B$40,MONTH(A4226)))))</f>
        <v/>
      </c>
    </row>
    <row r="4227" customFormat="false" ht="15" hidden="false" customHeight="false" outlineLevel="0" collapsed="false">
      <c r="U4227" s="0" t="str">
        <f aca="false">IF(C4227="","",IF(COUNTIF(Campaigns!$A$7:$A$300,C4227)&gt;0,"✓",IF(N(K4227)=0,"– no spend","⚠ add to Campaigns tab")))</f>
        <v/>
      </c>
      <c r="V4227" s="83" t="str">
        <f aca="false">IF(K4227="","",K4227*IF(Settings!$B$22=Settings!$C$6,1,IF(Settings!$B$22="USD",1/INDEX(Settings!$B$29:$B$40,MONTH(A4227)),INDEX(Settings!$B$29:$B$40,MONTH(A4227)))))</f>
        <v/>
      </c>
    </row>
    <row r="4228" customFormat="false" ht="15" hidden="false" customHeight="false" outlineLevel="0" collapsed="false">
      <c r="U4228" s="0" t="str">
        <f aca="false">IF(C4228="","",IF(COUNTIF(Campaigns!$A$7:$A$300,C4228)&gt;0,"✓",IF(N(K4228)=0,"– no spend","⚠ add to Campaigns tab")))</f>
        <v/>
      </c>
      <c r="V4228" s="83" t="str">
        <f aca="false">IF(K4228="","",K4228*IF(Settings!$B$22=Settings!$C$6,1,IF(Settings!$B$22="USD",1/INDEX(Settings!$B$29:$B$40,MONTH(A4228)),INDEX(Settings!$B$29:$B$40,MONTH(A4228)))))</f>
        <v/>
      </c>
    </row>
    <row r="4229" customFormat="false" ht="15" hidden="false" customHeight="false" outlineLevel="0" collapsed="false">
      <c r="U4229" s="0" t="str">
        <f aca="false">IF(C4229="","",IF(COUNTIF(Campaigns!$A$7:$A$300,C4229)&gt;0,"✓",IF(N(K4229)=0,"– no spend","⚠ add to Campaigns tab")))</f>
        <v/>
      </c>
      <c r="V4229" s="83" t="str">
        <f aca="false">IF(K4229="","",K4229*IF(Settings!$B$22=Settings!$C$6,1,IF(Settings!$B$22="USD",1/INDEX(Settings!$B$29:$B$40,MONTH(A4229)),INDEX(Settings!$B$29:$B$40,MONTH(A4229)))))</f>
        <v/>
      </c>
    </row>
    <row r="4230" customFormat="false" ht="15" hidden="false" customHeight="false" outlineLevel="0" collapsed="false">
      <c r="U4230" s="0" t="str">
        <f aca="false">IF(C4230="","",IF(COUNTIF(Campaigns!$A$7:$A$300,C4230)&gt;0,"✓",IF(N(K4230)=0,"– no spend","⚠ add to Campaigns tab")))</f>
        <v/>
      </c>
      <c r="V4230" s="83" t="str">
        <f aca="false">IF(K4230="","",K4230*IF(Settings!$B$22=Settings!$C$6,1,IF(Settings!$B$22="USD",1/INDEX(Settings!$B$29:$B$40,MONTH(A4230)),INDEX(Settings!$B$29:$B$40,MONTH(A4230)))))</f>
        <v/>
      </c>
    </row>
    <row r="4231" customFormat="false" ht="15" hidden="false" customHeight="false" outlineLevel="0" collapsed="false">
      <c r="U4231" s="0" t="str">
        <f aca="false">IF(C4231="","",IF(COUNTIF(Campaigns!$A$7:$A$300,C4231)&gt;0,"✓",IF(N(K4231)=0,"– no spend","⚠ add to Campaigns tab")))</f>
        <v/>
      </c>
      <c r="V4231" s="83" t="str">
        <f aca="false">IF(K4231="","",K4231*IF(Settings!$B$22=Settings!$C$6,1,IF(Settings!$B$22="USD",1/INDEX(Settings!$B$29:$B$40,MONTH(A4231)),INDEX(Settings!$B$29:$B$40,MONTH(A4231)))))</f>
        <v/>
      </c>
    </row>
    <row r="4232" customFormat="false" ht="15" hidden="false" customHeight="false" outlineLevel="0" collapsed="false">
      <c r="U4232" s="0" t="str">
        <f aca="false">IF(C4232="","",IF(COUNTIF(Campaigns!$A$7:$A$300,C4232)&gt;0,"✓",IF(N(K4232)=0,"– no spend","⚠ add to Campaigns tab")))</f>
        <v/>
      </c>
      <c r="V4232" s="83" t="str">
        <f aca="false">IF(K4232="","",K4232*IF(Settings!$B$22=Settings!$C$6,1,IF(Settings!$B$22="USD",1/INDEX(Settings!$B$29:$B$40,MONTH(A4232)),INDEX(Settings!$B$29:$B$40,MONTH(A4232)))))</f>
        <v/>
      </c>
    </row>
    <row r="4233" customFormat="false" ht="15" hidden="false" customHeight="false" outlineLevel="0" collapsed="false">
      <c r="U4233" s="0" t="str">
        <f aca="false">IF(C4233="","",IF(COUNTIF(Campaigns!$A$7:$A$300,C4233)&gt;0,"✓",IF(N(K4233)=0,"– no spend","⚠ add to Campaigns tab")))</f>
        <v/>
      </c>
      <c r="V4233" s="83" t="str">
        <f aca="false">IF(K4233="","",K4233*IF(Settings!$B$22=Settings!$C$6,1,IF(Settings!$B$22="USD",1/INDEX(Settings!$B$29:$B$40,MONTH(A4233)),INDEX(Settings!$B$29:$B$40,MONTH(A4233)))))</f>
        <v/>
      </c>
    </row>
    <row r="4234" customFormat="false" ht="15" hidden="false" customHeight="false" outlineLevel="0" collapsed="false">
      <c r="U4234" s="0" t="str">
        <f aca="false">IF(C4234="","",IF(COUNTIF(Campaigns!$A$7:$A$300,C4234)&gt;0,"✓",IF(N(K4234)=0,"– no spend","⚠ add to Campaigns tab")))</f>
        <v/>
      </c>
      <c r="V4234" s="83" t="str">
        <f aca="false">IF(K4234="","",K4234*IF(Settings!$B$22=Settings!$C$6,1,IF(Settings!$B$22="USD",1/INDEX(Settings!$B$29:$B$40,MONTH(A4234)),INDEX(Settings!$B$29:$B$40,MONTH(A4234)))))</f>
        <v/>
      </c>
    </row>
    <row r="4235" customFormat="false" ht="15" hidden="false" customHeight="false" outlineLevel="0" collapsed="false">
      <c r="U4235" s="0" t="str">
        <f aca="false">IF(C4235="","",IF(COUNTIF(Campaigns!$A$7:$A$300,C4235)&gt;0,"✓",IF(N(K4235)=0,"– no spend","⚠ add to Campaigns tab")))</f>
        <v/>
      </c>
      <c r="V4235" s="83" t="str">
        <f aca="false">IF(K4235="","",K4235*IF(Settings!$B$22=Settings!$C$6,1,IF(Settings!$B$22="USD",1/INDEX(Settings!$B$29:$B$40,MONTH(A4235)),INDEX(Settings!$B$29:$B$40,MONTH(A4235)))))</f>
        <v/>
      </c>
    </row>
    <row r="4236" customFormat="false" ht="15" hidden="false" customHeight="false" outlineLevel="0" collapsed="false">
      <c r="U4236" s="0" t="str">
        <f aca="false">IF(C4236="","",IF(COUNTIF(Campaigns!$A$7:$A$300,C4236)&gt;0,"✓",IF(N(K4236)=0,"– no spend","⚠ add to Campaigns tab")))</f>
        <v/>
      </c>
      <c r="V4236" s="83" t="str">
        <f aca="false">IF(K4236="","",K4236*IF(Settings!$B$22=Settings!$C$6,1,IF(Settings!$B$22="USD",1/INDEX(Settings!$B$29:$B$40,MONTH(A4236)),INDEX(Settings!$B$29:$B$40,MONTH(A4236)))))</f>
        <v/>
      </c>
    </row>
    <row r="4237" customFormat="false" ht="15" hidden="false" customHeight="false" outlineLevel="0" collapsed="false">
      <c r="U4237" s="0" t="str">
        <f aca="false">IF(C4237="","",IF(COUNTIF(Campaigns!$A$7:$A$300,C4237)&gt;0,"✓",IF(N(K4237)=0,"– no spend","⚠ add to Campaigns tab")))</f>
        <v/>
      </c>
      <c r="V4237" s="83" t="str">
        <f aca="false">IF(K4237="","",K4237*IF(Settings!$B$22=Settings!$C$6,1,IF(Settings!$B$22="USD",1/INDEX(Settings!$B$29:$B$40,MONTH(A4237)),INDEX(Settings!$B$29:$B$40,MONTH(A4237)))))</f>
        <v/>
      </c>
    </row>
    <row r="4238" customFormat="false" ht="15" hidden="false" customHeight="false" outlineLevel="0" collapsed="false">
      <c r="U4238" s="0" t="str">
        <f aca="false">IF(C4238="","",IF(COUNTIF(Campaigns!$A$7:$A$300,C4238)&gt;0,"✓",IF(N(K4238)=0,"– no spend","⚠ add to Campaigns tab")))</f>
        <v/>
      </c>
      <c r="V4238" s="83" t="str">
        <f aca="false">IF(K4238="","",K4238*IF(Settings!$B$22=Settings!$C$6,1,IF(Settings!$B$22="USD",1/INDEX(Settings!$B$29:$B$40,MONTH(A4238)),INDEX(Settings!$B$29:$B$40,MONTH(A4238)))))</f>
        <v/>
      </c>
    </row>
    <row r="4239" customFormat="false" ht="15" hidden="false" customHeight="false" outlineLevel="0" collapsed="false">
      <c r="U4239" s="0" t="str">
        <f aca="false">IF(C4239="","",IF(COUNTIF(Campaigns!$A$7:$A$300,C4239)&gt;0,"✓",IF(N(K4239)=0,"– no spend","⚠ add to Campaigns tab")))</f>
        <v/>
      </c>
      <c r="V4239" s="83" t="str">
        <f aca="false">IF(K4239="","",K4239*IF(Settings!$B$22=Settings!$C$6,1,IF(Settings!$B$22="USD",1/INDEX(Settings!$B$29:$B$40,MONTH(A4239)),INDEX(Settings!$B$29:$B$40,MONTH(A4239)))))</f>
        <v/>
      </c>
    </row>
    <row r="4240" customFormat="false" ht="15" hidden="false" customHeight="false" outlineLevel="0" collapsed="false">
      <c r="U4240" s="0" t="str">
        <f aca="false">IF(C4240="","",IF(COUNTIF(Campaigns!$A$7:$A$300,C4240)&gt;0,"✓",IF(N(K4240)=0,"– no spend","⚠ add to Campaigns tab")))</f>
        <v/>
      </c>
      <c r="V4240" s="83" t="str">
        <f aca="false">IF(K4240="","",K4240*IF(Settings!$B$22=Settings!$C$6,1,IF(Settings!$B$22="USD",1/INDEX(Settings!$B$29:$B$40,MONTH(A4240)),INDEX(Settings!$B$29:$B$40,MONTH(A4240)))))</f>
        <v/>
      </c>
    </row>
    <row r="4241" customFormat="false" ht="15" hidden="false" customHeight="false" outlineLevel="0" collapsed="false">
      <c r="U4241" s="0" t="str">
        <f aca="false">IF(C4241="","",IF(COUNTIF(Campaigns!$A$7:$A$300,C4241)&gt;0,"✓",IF(N(K4241)=0,"– no spend","⚠ add to Campaigns tab")))</f>
        <v/>
      </c>
      <c r="V4241" s="83" t="str">
        <f aca="false">IF(K4241="","",K4241*IF(Settings!$B$22=Settings!$C$6,1,IF(Settings!$B$22="USD",1/INDEX(Settings!$B$29:$B$40,MONTH(A4241)),INDEX(Settings!$B$29:$B$40,MONTH(A4241)))))</f>
        <v/>
      </c>
    </row>
    <row r="4242" customFormat="false" ht="15" hidden="false" customHeight="false" outlineLevel="0" collapsed="false">
      <c r="U4242" s="0" t="str">
        <f aca="false">IF(C4242="","",IF(COUNTIF(Campaigns!$A$7:$A$300,C4242)&gt;0,"✓",IF(N(K4242)=0,"– no spend","⚠ add to Campaigns tab")))</f>
        <v/>
      </c>
      <c r="V4242" s="83" t="str">
        <f aca="false">IF(K4242="","",K4242*IF(Settings!$B$22=Settings!$C$6,1,IF(Settings!$B$22="USD",1/INDEX(Settings!$B$29:$B$40,MONTH(A4242)),INDEX(Settings!$B$29:$B$40,MONTH(A4242)))))</f>
        <v/>
      </c>
    </row>
    <row r="4243" customFormat="false" ht="15" hidden="false" customHeight="false" outlineLevel="0" collapsed="false">
      <c r="U4243" s="0" t="str">
        <f aca="false">IF(C4243="","",IF(COUNTIF(Campaigns!$A$7:$A$300,C4243)&gt;0,"✓",IF(N(K4243)=0,"– no spend","⚠ add to Campaigns tab")))</f>
        <v/>
      </c>
      <c r="V4243" s="83" t="str">
        <f aca="false">IF(K4243="","",K4243*IF(Settings!$B$22=Settings!$C$6,1,IF(Settings!$B$22="USD",1/INDEX(Settings!$B$29:$B$40,MONTH(A4243)),INDEX(Settings!$B$29:$B$40,MONTH(A4243)))))</f>
        <v/>
      </c>
    </row>
    <row r="4244" customFormat="false" ht="15" hidden="false" customHeight="false" outlineLevel="0" collapsed="false">
      <c r="U4244" s="0" t="str">
        <f aca="false">IF(C4244="","",IF(COUNTIF(Campaigns!$A$7:$A$300,C4244)&gt;0,"✓",IF(N(K4244)=0,"– no spend","⚠ add to Campaigns tab")))</f>
        <v/>
      </c>
      <c r="V4244" s="83" t="str">
        <f aca="false">IF(K4244="","",K4244*IF(Settings!$B$22=Settings!$C$6,1,IF(Settings!$B$22="USD",1/INDEX(Settings!$B$29:$B$40,MONTH(A4244)),INDEX(Settings!$B$29:$B$40,MONTH(A4244)))))</f>
        <v/>
      </c>
    </row>
    <row r="4245" customFormat="false" ht="15" hidden="false" customHeight="false" outlineLevel="0" collapsed="false">
      <c r="U4245" s="0" t="str">
        <f aca="false">IF(C4245="","",IF(COUNTIF(Campaigns!$A$7:$A$300,C4245)&gt;0,"✓",IF(N(K4245)=0,"– no spend","⚠ add to Campaigns tab")))</f>
        <v/>
      </c>
      <c r="V4245" s="83" t="str">
        <f aca="false">IF(K4245="","",K4245*IF(Settings!$B$22=Settings!$C$6,1,IF(Settings!$B$22="USD",1/INDEX(Settings!$B$29:$B$40,MONTH(A4245)),INDEX(Settings!$B$29:$B$40,MONTH(A4245)))))</f>
        <v/>
      </c>
    </row>
    <row r="4246" customFormat="false" ht="15" hidden="false" customHeight="false" outlineLevel="0" collapsed="false">
      <c r="U4246" s="0" t="str">
        <f aca="false">IF(C4246="","",IF(COUNTIF(Campaigns!$A$7:$A$300,C4246)&gt;0,"✓",IF(N(K4246)=0,"– no spend","⚠ add to Campaigns tab")))</f>
        <v/>
      </c>
      <c r="V4246" s="83" t="str">
        <f aca="false">IF(K4246="","",K4246*IF(Settings!$B$22=Settings!$C$6,1,IF(Settings!$B$22="USD",1/INDEX(Settings!$B$29:$B$40,MONTH(A4246)),INDEX(Settings!$B$29:$B$40,MONTH(A4246)))))</f>
        <v/>
      </c>
    </row>
    <row r="4247" customFormat="false" ht="15" hidden="false" customHeight="false" outlineLevel="0" collapsed="false">
      <c r="U4247" s="0" t="str">
        <f aca="false">IF(C4247="","",IF(COUNTIF(Campaigns!$A$7:$A$300,C4247)&gt;0,"✓",IF(N(K4247)=0,"– no spend","⚠ add to Campaigns tab")))</f>
        <v/>
      </c>
      <c r="V4247" s="83" t="str">
        <f aca="false">IF(K4247="","",K4247*IF(Settings!$B$22=Settings!$C$6,1,IF(Settings!$B$22="USD",1/INDEX(Settings!$B$29:$B$40,MONTH(A4247)),INDEX(Settings!$B$29:$B$40,MONTH(A4247)))))</f>
        <v/>
      </c>
    </row>
    <row r="4248" customFormat="false" ht="15" hidden="false" customHeight="false" outlineLevel="0" collapsed="false">
      <c r="U4248" s="0" t="str">
        <f aca="false">IF(C4248="","",IF(COUNTIF(Campaigns!$A$7:$A$300,C4248)&gt;0,"✓",IF(N(K4248)=0,"– no spend","⚠ add to Campaigns tab")))</f>
        <v/>
      </c>
      <c r="V4248" s="83" t="str">
        <f aca="false">IF(K4248="","",K4248*IF(Settings!$B$22=Settings!$C$6,1,IF(Settings!$B$22="USD",1/INDEX(Settings!$B$29:$B$40,MONTH(A4248)),INDEX(Settings!$B$29:$B$40,MONTH(A4248)))))</f>
        <v/>
      </c>
    </row>
    <row r="4249" customFormat="false" ht="15" hidden="false" customHeight="false" outlineLevel="0" collapsed="false">
      <c r="U4249" s="0" t="str">
        <f aca="false">IF(C4249="","",IF(COUNTIF(Campaigns!$A$7:$A$300,C4249)&gt;0,"✓",IF(N(K4249)=0,"– no spend","⚠ add to Campaigns tab")))</f>
        <v/>
      </c>
      <c r="V4249" s="83" t="str">
        <f aca="false">IF(K4249="","",K4249*IF(Settings!$B$22=Settings!$C$6,1,IF(Settings!$B$22="USD",1/INDEX(Settings!$B$29:$B$40,MONTH(A4249)),INDEX(Settings!$B$29:$B$40,MONTH(A4249)))))</f>
        <v/>
      </c>
    </row>
    <row r="4250" customFormat="false" ht="15" hidden="false" customHeight="false" outlineLevel="0" collapsed="false">
      <c r="U4250" s="0" t="str">
        <f aca="false">IF(C4250="","",IF(COUNTIF(Campaigns!$A$7:$A$300,C4250)&gt;0,"✓",IF(N(K4250)=0,"– no spend","⚠ add to Campaigns tab")))</f>
        <v/>
      </c>
      <c r="V4250" s="83" t="str">
        <f aca="false">IF(K4250="","",K4250*IF(Settings!$B$22=Settings!$C$6,1,IF(Settings!$B$22="USD",1/INDEX(Settings!$B$29:$B$40,MONTH(A4250)),INDEX(Settings!$B$29:$B$40,MONTH(A4250)))))</f>
        <v/>
      </c>
    </row>
    <row r="4251" customFormat="false" ht="15" hidden="false" customHeight="false" outlineLevel="0" collapsed="false">
      <c r="U4251" s="0" t="str">
        <f aca="false">IF(C4251="","",IF(COUNTIF(Campaigns!$A$7:$A$300,C4251)&gt;0,"✓",IF(N(K4251)=0,"– no spend","⚠ add to Campaigns tab")))</f>
        <v/>
      </c>
      <c r="V4251" s="83" t="str">
        <f aca="false">IF(K4251="","",K4251*IF(Settings!$B$22=Settings!$C$6,1,IF(Settings!$B$22="USD",1/INDEX(Settings!$B$29:$B$40,MONTH(A4251)),INDEX(Settings!$B$29:$B$40,MONTH(A4251)))))</f>
        <v/>
      </c>
    </row>
    <row r="4252" customFormat="false" ht="15" hidden="false" customHeight="false" outlineLevel="0" collapsed="false">
      <c r="U4252" s="0" t="str">
        <f aca="false">IF(C4252="","",IF(COUNTIF(Campaigns!$A$7:$A$300,C4252)&gt;0,"✓",IF(N(K4252)=0,"– no spend","⚠ add to Campaigns tab")))</f>
        <v/>
      </c>
      <c r="V4252" s="83" t="str">
        <f aca="false">IF(K4252="","",K4252*IF(Settings!$B$22=Settings!$C$6,1,IF(Settings!$B$22="USD",1/INDEX(Settings!$B$29:$B$40,MONTH(A4252)),INDEX(Settings!$B$29:$B$40,MONTH(A4252)))))</f>
        <v/>
      </c>
    </row>
    <row r="4253" customFormat="false" ht="15" hidden="false" customHeight="false" outlineLevel="0" collapsed="false">
      <c r="U4253" s="0" t="str">
        <f aca="false">IF(C4253="","",IF(COUNTIF(Campaigns!$A$7:$A$300,C4253)&gt;0,"✓",IF(N(K4253)=0,"– no spend","⚠ add to Campaigns tab")))</f>
        <v/>
      </c>
      <c r="V4253" s="83" t="str">
        <f aca="false">IF(K4253="","",K4253*IF(Settings!$B$22=Settings!$C$6,1,IF(Settings!$B$22="USD",1/INDEX(Settings!$B$29:$B$40,MONTH(A4253)),INDEX(Settings!$B$29:$B$40,MONTH(A4253)))))</f>
        <v/>
      </c>
    </row>
    <row r="4254" customFormat="false" ht="15" hidden="false" customHeight="false" outlineLevel="0" collapsed="false">
      <c r="U4254" s="0" t="str">
        <f aca="false">IF(C4254="","",IF(COUNTIF(Campaigns!$A$7:$A$300,C4254)&gt;0,"✓",IF(N(K4254)=0,"– no spend","⚠ add to Campaigns tab")))</f>
        <v/>
      </c>
      <c r="V4254" s="83" t="str">
        <f aca="false">IF(K4254="","",K4254*IF(Settings!$B$22=Settings!$C$6,1,IF(Settings!$B$22="USD",1/INDEX(Settings!$B$29:$B$40,MONTH(A4254)),INDEX(Settings!$B$29:$B$40,MONTH(A4254)))))</f>
        <v/>
      </c>
    </row>
    <row r="4255" customFormat="false" ht="15" hidden="false" customHeight="false" outlineLevel="0" collapsed="false">
      <c r="U4255" s="0" t="str">
        <f aca="false">IF(C4255="","",IF(COUNTIF(Campaigns!$A$7:$A$300,C4255)&gt;0,"✓",IF(N(K4255)=0,"– no spend","⚠ add to Campaigns tab")))</f>
        <v/>
      </c>
      <c r="V4255" s="83" t="str">
        <f aca="false">IF(K4255="","",K4255*IF(Settings!$B$22=Settings!$C$6,1,IF(Settings!$B$22="USD",1/INDEX(Settings!$B$29:$B$40,MONTH(A4255)),INDEX(Settings!$B$29:$B$40,MONTH(A4255)))))</f>
        <v/>
      </c>
    </row>
    <row r="4256" customFormat="false" ht="15" hidden="false" customHeight="false" outlineLevel="0" collapsed="false">
      <c r="U4256" s="0" t="str">
        <f aca="false">IF(C4256="","",IF(COUNTIF(Campaigns!$A$7:$A$300,C4256)&gt;0,"✓",IF(N(K4256)=0,"– no spend","⚠ add to Campaigns tab")))</f>
        <v/>
      </c>
      <c r="V4256" s="83" t="str">
        <f aca="false">IF(K4256="","",K4256*IF(Settings!$B$22=Settings!$C$6,1,IF(Settings!$B$22="USD",1/INDEX(Settings!$B$29:$B$40,MONTH(A4256)),INDEX(Settings!$B$29:$B$40,MONTH(A4256)))))</f>
        <v/>
      </c>
    </row>
    <row r="4257" customFormat="false" ht="15" hidden="false" customHeight="false" outlineLevel="0" collapsed="false">
      <c r="U4257" s="0" t="str">
        <f aca="false">IF(C4257="","",IF(COUNTIF(Campaigns!$A$7:$A$300,C4257)&gt;0,"✓",IF(N(K4257)=0,"– no spend","⚠ add to Campaigns tab")))</f>
        <v/>
      </c>
      <c r="V4257" s="83" t="str">
        <f aca="false">IF(K4257="","",K4257*IF(Settings!$B$22=Settings!$C$6,1,IF(Settings!$B$22="USD",1/INDEX(Settings!$B$29:$B$40,MONTH(A4257)),INDEX(Settings!$B$29:$B$40,MONTH(A4257)))))</f>
        <v/>
      </c>
    </row>
    <row r="4258" customFormat="false" ht="15" hidden="false" customHeight="false" outlineLevel="0" collapsed="false">
      <c r="U4258" s="0" t="str">
        <f aca="false">IF(C4258="","",IF(COUNTIF(Campaigns!$A$7:$A$300,C4258)&gt;0,"✓",IF(N(K4258)=0,"– no spend","⚠ add to Campaigns tab")))</f>
        <v/>
      </c>
      <c r="V4258" s="83" t="str">
        <f aca="false">IF(K4258="","",K4258*IF(Settings!$B$22=Settings!$C$6,1,IF(Settings!$B$22="USD",1/INDEX(Settings!$B$29:$B$40,MONTH(A4258)),INDEX(Settings!$B$29:$B$40,MONTH(A4258)))))</f>
        <v/>
      </c>
    </row>
    <row r="4259" customFormat="false" ht="15" hidden="false" customHeight="false" outlineLevel="0" collapsed="false">
      <c r="U4259" s="0" t="str">
        <f aca="false">IF(C4259="","",IF(COUNTIF(Campaigns!$A$7:$A$300,C4259)&gt;0,"✓",IF(N(K4259)=0,"– no spend","⚠ add to Campaigns tab")))</f>
        <v/>
      </c>
      <c r="V4259" s="83" t="str">
        <f aca="false">IF(K4259="","",K4259*IF(Settings!$B$22=Settings!$C$6,1,IF(Settings!$B$22="USD",1/INDEX(Settings!$B$29:$B$40,MONTH(A4259)),INDEX(Settings!$B$29:$B$40,MONTH(A4259)))))</f>
        <v/>
      </c>
    </row>
    <row r="4260" customFormat="false" ht="15" hidden="false" customHeight="false" outlineLevel="0" collapsed="false">
      <c r="U4260" s="0" t="str">
        <f aca="false">IF(C4260="","",IF(COUNTIF(Campaigns!$A$7:$A$300,C4260)&gt;0,"✓",IF(N(K4260)=0,"– no spend","⚠ add to Campaigns tab")))</f>
        <v/>
      </c>
      <c r="V4260" s="83" t="str">
        <f aca="false">IF(K4260="","",K4260*IF(Settings!$B$22=Settings!$C$6,1,IF(Settings!$B$22="USD",1/INDEX(Settings!$B$29:$B$40,MONTH(A4260)),INDEX(Settings!$B$29:$B$40,MONTH(A4260)))))</f>
        <v/>
      </c>
    </row>
    <row r="4261" customFormat="false" ht="15" hidden="false" customHeight="false" outlineLevel="0" collapsed="false">
      <c r="U4261" s="0" t="str">
        <f aca="false">IF(C4261="","",IF(COUNTIF(Campaigns!$A$7:$A$300,C4261)&gt;0,"✓",IF(N(K4261)=0,"– no spend","⚠ add to Campaigns tab")))</f>
        <v/>
      </c>
      <c r="V4261" s="83" t="str">
        <f aca="false">IF(K4261="","",K4261*IF(Settings!$B$22=Settings!$C$6,1,IF(Settings!$B$22="USD",1/INDEX(Settings!$B$29:$B$40,MONTH(A4261)),INDEX(Settings!$B$29:$B$40,MONTH(A4261)))))</f>
        <v/>
      </c>
    </row>
    <row r="4262" customFormat="false" ht="15" hidden="false" customHeight="false" outlineLevel="0" collapsed="false">
      <c r="U4262" s="0" t="str">
        <f aca="false">IF(C4262="","",IF(COUNTIF(Campaigns!$A$7:$A$300,C4262)&gt;0,"✓",IF(N(K4262)=0,"– no spend","⚠ add to Campaigns tab")))</f>
        <v/>
      </c>
      <c r="V4262" s="83" t="str">
        <f aca="false">IF(K4262="","",K4262*IF(Settings!$B$22=Settings!$C$6,1,IF(Settings!$B$22="USD",1/INDEX(Settings!$B$29:$B$40,MONTH(A4262)),INDEX(Settings!$B$29:$B$40,MONTH(A4262)))))</f>
        <v/>
      </c>
    </row>
    <row r="4263" customFormat="false" ht="15" hidden="false" customHeight="false" outlineLevel="0" collapsed="false">
      <c r="U4263" s="0" t="str">
        <f aca="false">IF(C4263="","",IF(COUNTIF(Campaigns!$A$7:$A$300,C4263)&gt;0,"✓",IF(N(K4263)=0,"– no spend","⚠ add to Campaigns tab")))</f>
        <v/>
      </c>
      <c r="V4263" s="83" t="str">
        <f aca="false">IF(K4263="","",K4263*IF(Settings!$B$22=Settings!$C$6,1,IF(Settings!$B$22="USD",1/INDEX(Settings!$B$29:$B$40,MONTH(A4263)),INDEX(Settings!$B$29:$B$40,MONTH(A4263)))))</f>
        <v/>
      </c>
    </row>
    <row r="4264" customFormat="false" ht="15" hidden="false" customHeight="false" outlineLevel="0" collapsed="false">
      <c r="U4264" s="0" t="str">
        <f aca="false">IF(C4264="","",IF(COUNTIF(Campaigns!$A$7:$A$300,C4264)&gt;0,"✓",IF(N(K4264)=0,"– no spend","⚠ add to Campaigns tab")))</f>
        <v/>
      </c>
      <c r="V4264" s="83" t="str">
        <f aca="false">IF(K4264="","",K4264*IF(Settings!$B$22=Settings!$C$6,1,IF(Settings!$B$22="USD",1/INDEX(Settings!$B$29:$B$40,MONTH(A4264)),INDEX(Settings!$B$29:$B$40,MONTH(A4264)))))</f>
        <v/>
      </c>
    </row>
    <row r="4265" customFormat="false" ht="15" hidden="false" customHeight="false" outlineLevel="0" collapsed="false">
      <c r="U4265" s="0" t="str">
        <f aca="false">IF(C4265="","",IF(COUNTIF(Campaigns!$A$7:$A$300,C4265)&gt;0,"✓",IF(N(K4265)=0,"– no spend","⚠ add to Campaigns tab")))</f>
        <v/>
      </c>
      <c r="V4265" s="83" t="str">
        <f aca="false">IF(K4265="","",K4265*IF(Settings!$B$22=Settings!$C$6,1,IF(Settings!$B$22="USD",1/INDEX(Settings!$B$29:$B$40,MONTH(A4265)),INDEX(Settings!$B$29:$B$40,MONTH(A4265)))))</f>
        <v/>
      </c>
    </row>
    <row r="4266" customFormat="false" ht="15" hidden="false" customHeight="false" outlineLevel="0" collapsed="false">
      <c r="U4266" s="0" t="str">
        <f aca="false">IF(C4266="","",IF(COUNTIF(Campaigns!$A$7:$A$300,C4266)&gt;0,"✓",IF(N(K4266)=0,"– no spend","⚠ add to Campaigns tab")))</f>
        <v/>
      </c>
      <c r="V4266" s="83" t="str">
        <f aca="false">IF(K4266="","",K4266*IF(Settings!$B$22=Settings!$C$6,1,IF(Settings!$B$22="USD",1/INDEX(Settings!$B$29:$B$40,MONTH(A4266)),INDEX(Settings!$B$29:$B$40,MONTH(A4266)))))</f>
        <v/>
      </c>
    </row>
    <row r="4267" customFormat="false" ht="15" hidden="false" customHeight="false" outlineLevel="0" collapsed="false">
      <c r="U4267" s="0" t="str">
        <f aca="false">IF(C4267="","",IF(COUNTIF(Campaigns!$A$7:$A$300,C4267)&gt;0,"✓",IF(N(K4267)=0,"– no spend","⚠ add to Campaigns tab")))</f>
        <v/>
      </c>
      <c r="V4267" s="83" t="str">
        <f aca="false">IF(K4267="","",K4267*IF(Settings!$B$22=Settings!$C$6,1,IF(Settings!$B$22="USD",1/INDEX(Settings!$B$29:$B$40,MONTH(A4267)),INDEX(Settings!$B$29:$B$40,MONTH(A4267)))))</f>
        <v/>
      </c>
    </row>
    <row r="4268" customFormat="false" ht="15" hidden="false" customHeight="false" outlineLevel="0" collapsed="false">
      <c r="U4268" s="0" t="str">
        <f aca="false">IF(C4268="","",IF(COUNTIF(Campaigns!$A$7:$A$300,C4268)&gt;0,"✓",IF(N(K4268)=0,"– no spend","⚠ add to Campaigns tab")))</f>
        <v/>
      </c>
      <c r="V4268" s="83" t="str">
        <f aca="false">IF(K4268="","",K4268*IF(Settings!$B$22=Settings!$C$6,1,IF(Settings!$B$22="USD",1/INDEX(Settings!$B$29:$B$40,MONTH(A4268)),INDEX(Settings!$B$29:$B$40,MONTH(A4268)))))</f>
        <v/>
      </c>
    </row>
    <row r="4269" customFormat="false" ht="15" hidden="false" customHeight="false" outlineLevel="0" collapsed="false">
      <c r="U4269" s="0" t="str">
        <f aca="false">IF(C4269="","",IF(COUNTIF(Campaigns!$A$7:$A$300,C4269)&gt;0,"✓",IF(N(K4269)=0,"– no spend","⚠ add to Campaigns tab")))</f>
        <v/>
      </c>
      <c r="V4269" s="83" t="str">
        <f aca="false">IF(K4269="","",K4269*IF(Settings!$B$22=Settings!$C$6,1,IF(Settings!$B$22="USD",1/INDEX(Settings!$B$29:$B$40,MONTH(A4269)),INDEX(Settings!$B$29:$B$40,MONTH(A4269)))))</f>
        <v/>
      </c>
    </row>
    <row r="4270" customFormat="false" ht="15" hidden="false" customHeight="false" outlineLevel="0" collapsed="false">
      <c r="U4270" s="0" t="str">
        <f aca="false">IF(C4270="","",IF(COUNTIF(Campaigns!$A$7:$A$300,C4270)&gt;0,"✓",IF(N(K4270)=0,"– no spend","⚠ add to Campaigns tab")))</f>
        <v/>
      </c>
      <c r="V4270" s="83" t="str">
        <f aca="false">IF(K4270="","",K4270*IF(Settings!$B$22=Settings!$C$6,1,IF(Settings!$B$22="USD",1/INDEX(Settings!$B$29:$B$40,MONTH(A4270)),INDEX(Settings!$B$29:$B$40,MONTH(A4270)))))</f>
        <v/>
      </c>
    </row>
    <row r="4271" customFormat="false" ht="15" hidden="false" customHeight="false" outlineLevel="0" collapsed="false">
      <c r="U4271" s="0" t="str">
        <f aca="false">IF(C4271="","",IF(COUNTIF(Campaigns!$A$7:$A$300,C4271)&gt;0,"✓",IF(N(K4271)=0,"– no spend","⚠ add to Campaigns tab")))</f>
        <v/>
      </c>
      <c r="V4271" s="83" t="str">
        <f aca="false">IF(K4271="","",K4271*IF(Settings!$B$22=Settings!$C$6,1,IF(Settings!$B$22="USD",1/INDEX(Settings!$B$29:$B$40,MONTH(A4271)),INDEX(Settings!$B$29:$B$40,MONTH(A4271)))))</f>
        <v/>
      </c>
    </row>
    <row r="4272" customFormat="false" ht="15" hidden="false" customHeight="false" outlineLevel="0" collapsed="false">
      <c r="U4272" s="0" t="str">
        <f aca="false">IF(C4272="","",IF(COUNTIF(Campaigns!$A$7:$A$300,C4272)&gt;0,"✓",IF(N(K4272)=0,"– no spend","⚠ add to Campaigns tab")))</f>
        <v/>
      </c>
      <c r="V4272" s="83" t="str">
        <f aca="false">IF(K4272="","",K4272*IF(Settings!$B$22=Settings!$C$6,1,IF(Settings!$B$22="USD",1/INDEX(Settings!$B$29:$B$40,MONTH(A4272)),INDEX(Settings!$B$29:$B$40,MONTH(A4272)))))</f>
        <v/>
      </c>
    </row>
    <row r="4273" customFormat="false" ht="15" hidden="false" customHeight="false" outlineLevel="0" collapsed="false">
      <c r="U4273" s="0" t="str">
        <f aca="false">IF(C4273="","",IF(COUNTIF(Campaigns!$A$7:$A$300,C4273)&gt;0,"✓",IF(N(K4273)=0,"– no spend","⚠ add to Campaigns tab")))</f>
        <v/>
      </c>
      <c r="V4273" s="83" t="str">
        <f aca="false">IF(K4273="","",K4273*IF(Settings!$B$22=Settings!$C$6,1,IF(Settings!$B$22="USD",1/INDEX(Settings!$B$29:$B$40,MONTH(A4273)),INDEX(Settings!$B$29:$B$40,MONTH(A4273)))))</f>
        <v/>
      </c>
    </row>
    <row r="4274" customFormat="false" ht="15" hidden="false" customHeight="false" outlineLevel="0" collapsed="false">
      <c r="U4274" s="0" t="str">
        <f aca="false">IF(C4274="","",IF(COUNTIF(Campaigns!$A$7:$A$300,C4274)&gt;0,"✓",IF(N(K4274)=0,"– no spend","⚠ add to Campaigns tab")))</f>
        <v/>
      </c>
      <c r="V4274" s="83" t="str">
        <f aca="false">IF(K4274="","",K4274*IF(Settings!$B$22=Settings!$C$6,1,IF(Settings!$B$22="USD",1/INDEX(Settings!$B$29:$B$40,MONTH(A4274)),INDEX(Settings!$B$29:$B$40,MONTH(A4274)))))</f>
        <v/>
      </c>
    </row>
    <row r="4275" customFormat="false" ht="15" hidden="false" customHeight="false" outlineLevel="0" collapsed="false">
      <c r="U4275" s="0" t="str">
        <f aca="false">IF(C4275="","",IF(COUNTIF(Campaigns!$A$7:$A$300,C4275)&gt;0,"✓",IF(N(K4275)=0,"– no spend","⚠ add to Campaigns tab")))</f>
        <v/>
      </c>
      <c r="V4275" s="83" t="str">
        <f aca="false">IF(K4275="","",K4275*IF(Settings!$B$22=Settings!$C$6,1,IF(Settings!$B$22="USD",1/INDEX(Settings!$B$29:$B$40,MONTH(A4275)),INDEX(Settings!$B$29:$B$40,MONTH(A4275)))))</f>
        <v/>
      </c>
    </row>
    <row r="4276" customFormat="false" ht="15" hidden="false" customHeight="false" outlineLevel="0" collapsed="false">
      <c r="U4276" s="0" t="str">
        <f aca="false">IF(C4276="","",IF(COUNTIF(Campaigns!$A$7:$A$300,C4276)&gt;0,"✓",IF(N(K4276)=0,"– no spend","⚠ add to Campaigns tab")))</f>
        <v/>
      </c>
      <c r="V4276" s="83" t="str">
        <f aca="false">IF(K4276="","",K4276*IF(Settings!$B$22=Settings!$C$6,1,IF(Settings!$B$22="USD",1/INDEX(Settings!$B$29:$B$40,MONTH(A4276)),INDEX(Settings!$B$29:$B$40,MONTH(A4276)))))</f>
        <v/>
      </c>
    </row>
    <row r="4277" customFormat="false" ht="15" hidden="false" customHeight="false" outlineLevel="0" collapsed="false">
      <c r="U4277" s="0" t="str">
        <f aca="false">IF(C4277="","",IF(COUNTIF(Campaigns!$A$7:$A$300,C4277)&gt;0,"✓",IF(N(K4277)=0,"– no spend","⚠ add to Campaigns tab")))</f>
        <v/>
      </c>
      <c r="V4277" s="83" t="str">
        <f aca="false">IF(K4277="","",K4277*IF(Settings!$B$22=Settings!$C$6,1,IF(Settings!$B$22="USD",1/INDEX(Settings!$B$29:$B$40,MONTH(A4277)),INDEX(Settings!$B$29:$B$40,MONTH(A4277)))))</f>
        <v/>
      </c>
    </row>
    <row r="4278" customFormat="false" ht="15" hidden="false" customHeight="false" outlineLevel="0" collapsed="false">
      <c r="U4278" s="0" t="str">
        <f aca="false">IF(C4278="","",IF(COUNTIF(Campaigns!$A$7:$A$300,C4278)&gt;0,"✓",IF(N(K4278)=0,"– no spend","⚠ add to Campaigns tab")))</f>
        <v/>
      </c>
      <c r="V4278" s="83" t="str">
        <f aca="false">IF(K4278="","",K4278*IF(Settings!$B$22=Settings!$C$6,1,IF(Settings!$B$22="USD",1/INDEX(Settings!$B$29:$B$40,MONTH(A4278)),INDEX(Settings!$B$29:$B$40,MONTH(A4278)))))</f>
        <v/>
      </c>
    </row>
    <row r="4279" customFormat="false" ht="15" hidden="false" customHeight="false" outlineLevel="0" collapsed="false">
      <c r="U4279" s="0" t="str">
        <f aca="false">IF(C4279="","",IF(COUNTIF(Campaigns!$A$7:$A$300,C4279)&gt;0,"✓",IF(N(K4279)=0,"– no spend","⚠ add to Campaigns tab")))</f>
        <v/>
      </c>
      <c r="V4279" s="83" t="str">
        <f aca="false">IF(K4279="","",K4279*IF(Settings!$B$22=Settings!$C$6,1,IF(Settings!$B$22="USD",1/INDEX(Settings!$B$29:$B$40,MONTH(A4279)),INDEX(Settings!$B$29:$B$40,MONTH(A4279)))))</f>
        <v/>
      </c>
    </row>
    <row r="4280" customFormat="false" ht="15" hidden="false" customHeight="false" outlineLevel="0" collapsed="false">
      <c r="U4280" s="0" t="str">
        <f aca="false">IF(C4280="","",IF(COUNTIF(Campaigns!$A$7:$A$300,C4280)&gt;0,"✓",IF(N(K4280)=0,"– no spend","⚠ add to Campaigns tab")))</f>
        <v/>
      </c>
      <c r="V4280" s="83" t="str">
        <f aca="false">IF(K4280="","",K4280*IF(Settings!$B$22=Settings!$C$6,1,IF(Settings!$B$22="USD",1/INDEX(Settings!$B$29:$B$40,MONTH(A4280)),INDEX(Settings!$B$29:$B$40,MONTH(A4280)))))</f>
        <v/>
      </c>
    </row>
    <row r="4281" customFormat="false" ht="15" hidden="false" customHeight="false" outlineLevel="0" collapsed="false">
      <c r="U4281" s="0" t="str">
        <f aca="false">IF(C4281="","",IF(COUNTIF(Campaigns!$A$7:$A$300,C4281)&gt;0,"✓",IF(N(K4281)=0,"– no spend","⚠ add to Campaigns tab")))</f>
        <v/>
      </c>
      <c r="V4281" s="83" t="str">
        <f aca="false">IF(K4281="","",K4281*IF(Settings!$B$22=Settings!$C$6,1,IF(Settings!$B$22="USD",1/INDEX(Settings!$B$29:$B$40,MONTH(A4281)),INDEX(Settings!$B$29:$B$40,MONTH(A4281)))))</f>
        <v/>
      </c>
    </row>
    <row r="4282" customFormat="false" ht="15" hidden="false" customHeight="false" outlineLevel="0" collapsed="false">
      <c r="U4282" s="0" t="str">
        <f aca="false">IF(C4282="","",IF(COUNTIF(Campaigns!$A$7:$A$300,C4282)&gt;0,"✓",IF(N(K4282)=0,"– no spend","⚠ add to Campaigns tab")))</f>
        <v/>
      </c>
      <c r="V4282" s="83" t="str">
        <f aca="false">IF(K4282="","",K4282*IF(Settings!$B$22=Settings!$C$6,1,IF(Settings!$B$22="USD",1/INDEX(Settings!$B$29:$B$40,MONTH(A4282)),INDEX(Settings!$B$29:$B$40,MONTH(A4282)))))</f>
        <v/>
      </c>
    </row>
    <row r="4283" customFormat="false" ht="15" hidden="false" customHeight="false" outlineLevel="0" collapsed="false">
      <c r="U4283" s="0" t="str">
        <f aca="false">IF(C4283="","",IF(COUNTIF(Campaigns!$A$7:$A$300,C4283)&gt;0,"✓",IF(N(K4283)=0,"– no spend","⚠ add to Campaigns tab")))</f>
        <v/>
      </c>
      <c r="V4283" s="83" t="str">
        <f aca="false">IF(K4283="","",K4283*IF(Settings!$B$22=Settings!$C$6,1,IF(Settings!$B$22="USD",1/INDEX(Settings!$B$29:$B$40,MONTH(A4283)),INDEX(Settings!$B$29:$B$40,MONTH(A4283)))))</f>
        <v/>
      </c>
    </row>
    <row r="4284" customFormat="false" ht="15" hidden="false" customHeight="false" outlineLevel="0" collapsed="false">
      <c r="U4284" s="0" t="str">
        <f aca="false">IF(C4284="","",IF(COUNTIF(Campaigns!$A$7:$A$300,C4284)&gt;0,"✓",IF(N(K4284)=0,"– no spend","⚠ add to Campaigns tab")))</f>
        <v/>
      </c>
      <c r="V4284" s="83" t="str">
        <f aca="false">IF(K4284="","",K4284*IF(Settings!$B$22=Settings!$C$6,1,IF(Settings!$B$22="USD",1/INDEX(Settings!$B$29:$B$40,MONTH(A4284)),INDEX(Settings!$B$29:$B$40,MONTH(A4284)))))</f>
        <v/>
      </c>
    </row>
    <row r="4285" customFormat="false" ht="15" hidden="false" customHeight="false" outlineLevel="0" collapsed="false">
      <c r="U4285" s="0" t="str">
        <f aca="false">IF(C4285="","",IF(COUNTIF(Campaigns!$A$7:$A$300,C4285)&gt;0,"✓",IF(N(K4285)=0,"– no spend","⚠ add to Campaigns tab")))</f>
        <v/>
      </c>
      <c r="V4285" s="83" t="str">
        <f aca="false">IF(K4285="","",K4285*IF(Settings!$B$22=Settings!$C$6,1,IF(Settings!$B$22="USD",1/INDEX(Settings!$B$29:$B$40,MONTH(A4285)),INDEX(Settings!$B$29:$B$40,MONTH(A4285)))))</f>
        <v/>
      </c>
    </row>
    <row r="4286" customFormat="false" ht="15" hidden="false" customHeight="false" outlineLevel="0" collapsed="false">
      <c r="U4286" s="0" t="str">
        <f aca="false">IF(C4286="","",IF(COUNTIF(Campaigns!$A$7:$A$300,C4286)&gt;0,"✓",IF(N(K4286)=0,"– no spend","⚠ add to Campaigns tab")))</f>
        <v/>
      </c>
      <c r="V4286" s="83" t="str">
        <f aca="false">IF(K4286="","",K4286*IF(Settings!$B$22=Settings!$C$6,1,IF(Settings!$B$22="USD",1/INDEX(Settings!$B$29:$B$40,MONTH(A4286)),INDEX(Settings!$B$29:$B$40,MONTH(A4286)))))</f>
        <v/>
      </c>
    </row>
    <row r="4287" customFormat="false" ht="15" hidden="false" customHeight="false" outlineLevel="0" collapsed="false">
      <c r="U4287" s="0" t="str">
        <f aca="false">IF(C4287="","",IF(COUNTIF(Campaigns!$A$7:$A$300,C4287)&gt;0,"✓",IF(N(K4287)=0,"– no spend","⚠ add to Campaigns tab")))</f>
        <v/>
      </c>
      <c r="V4287" s="83" t="str">
        <f aca="false">IF(K4287="","",K4287*IF(Settings!$B$22=Settings!$C$6,1,IF(Settings!$B$22="USD",1/INDEX(Settings!$B$29:$B$40,MONTH(A4287)),INDEX(Settings!$B$29:$B$40,MONTH(A4287)))))</f>
        <v/>
      </c>
    </row>
    <row r="4288" customFormat="false" ht="15" hidden="false" customHeight="false" outlineLevel="0" collapsed="false">
      <c r="U4288" s="0" t="str">
        <f aca="false">IF(C4288="","",IF(COUNTIF(Campaigns!$A$7:$A$300,C4288)&gt;0,"✓",IF(N(K4288)=0,"– no spend","⚠ add to Campaigns tab")))</f>
        <v/>
      </c>
      <c r="V4288" s="83" t="str">
        <f aca="false">IF(K4288="","",K4288*IF(Settings!$B$22=Settings!$C$6,1,IF(Settings!$B$22="USD",1/INDEX(Settings!$B$29:$B$40,MONTH(A4288)),INDEX(Settings!$B$29:$B$40,MONTH(A4288)))))</f>
        <v/>
      </c>
    </row>
    <row r="4289" customFormat="false" ht="15" hidden="false" customHeight="false" outlineLevel="0" collapsed="false">
      <c r="U4289" s="0" t="str">
        <f aca="false">IF(C4289="","",IF(COUNTIF(Campaigns!$A$7:$A$300,C4289)&gt;0,"✓",IF(N(K4289)=0,"– no spend","⚠ add to Campaigns tab")))</f>
        <v/>
      </c>
      <c r="V4289" s="83" t="str">
        <f aca="false">IF(K4289="","",K4289*IF(Settings!$B$22=Settings!$C$6,1,IF(Settings!$B$22="USD",1/INDEX(Settings!$B$29:$B$40,MONTH(A4289)),INDEX(Settings!$B$29:$B$40,MONTH(A4289)))))</f>
        <v/>
      </c>
    </row>
    <row r="4290" customFormat="false" ht="15" hidden="false" customHeight="false" outlineLevel="0" collapsed="false">
      <c r="U4290" s="0" t="str">
        <f aca="false">IF(C4290="","",IF(COUNTIF(Campaigns!$A$7:$A$300,C4290)&gt;0,"✓",IF(N(K4290)=0,"– no spend","⚠ add to Campaigns tab")))</f>
        <v/>
      </c>
      <c r="V4290" s="83" t="str">
        <f aca="false">IF(K4290="","",K4290*IF(Settings!$B$22=Settings!$C$6,1,IF(Settings!$B$22="USD",1/INDEX(Settings!$B$29:$B$40,MONTH(A4290)),INDEX(Settings!$B$29:$B$40,MONTH(A4290)))))</f>
        <v/>
      </c>
    </row>
    <row r="4291" customFormat="false" ht="15" hidden="false" customHeight="false" outlineLevel="0" collapsed="false">
      <c r="U4291" s="0" t="str">
        <f aca="false">IF(C4291="","",IF(COUNTIF(Campaigns!$A$7:$A$300,C4291)&gt;0,"✓",IF(N(K4291)=0,"– no spend","⚠ add to Campaigns tab")))</f>
        <v/>
      </c>
      <c r="V4291" s="83" t="str">
        <f aca="false">IF(K4291="","",K4291*IF(Settings!$B$22=Settings!$C$6,1,IF(Settings!$B$22="USD",1/INDEX(Settings!$B$29:$B$40,MONTH(A4291)),INDEX(Settings!$B$29:$B$40,MONTH(A4291)))))</f>
        <v/>
      </c>
    </row>
    <row r="4292" customFormat="false" ht="15" hidden="false" customHeight="false" outlineLevel="0" collapsed="false">
      <c r="U4292" s="0" t="str">
        <f aca="false">IF(C4292="","",IF(COUNTIF(Campaigns!$A$7:$A$300,C4292)&gt;0,"✓",IF(N(K4292)=0,"– no spend","⚠ add to Campaigns tab")))</f>
        <v/>
      </c>
      <c r="V4292" s="83" t="str">
        <f aca="false">IF(K4292="","",K4292*IF(Settings!$B$22=Settings!$C$6,1,IF(Settings!$B$22="USD",1/INDEX(Settings!$B$29:$B$40,MONTH(A4292)),INDEX(Settings!$B$29:$B$40,MONTH(A4292)))))</f>
        <v/>
      </c>
    </row>
    <row r="4293" customFormat="false" ht="15" hidden="false" customHeight="false" outlineLevel="0" collapsed="false">
      <c r="U4293" s="0" t="str">
        <f aca="false">IF(C4293="","",IF(COUNTIF(Campaigns!$A$7:$A$300,C4293)&gt;0,"✓",IF(N(K4293)=0,"– no spend","⚠ add to Campaigns tab")))</f>
        <v/>
      </c>
      <c r="V4293" s="83" t="str">
        <f aca="false">IF(K4293="","",K4293*IF(Settings!$B$22=Settings!$C$6,1,IF(Settings!$B$22="USD",1/INDEX(Settings!$B$29:$B$40,MONTH(A4293)),INDEX(Settings!$B$29:$B$40,MONTH(A4293)))))</f>
        <v/>
      </c>
    </row>
    <row r="4294" customFormat="false" ht="15" hidden="false" customHeight="false" outlineLevel="0" collapsed="false">
      <c r="U4294" s="0" t="str">
        <f aca="false">IF(C4294="","",IF(COUNTIF(Campaigns!$A$7:$A$300,C4294)&gt;0,"✓",IF(N(K4294)=0,"– no spend","⚠ add to Campaigns tab")))</f>
        <v/>
      </c>
      <c r="V4294" s="83" t="str">
        <f aca="false">IF(K4294="","",K4294*IF(Settings!$B$22=Settings!$C$6,1,IF(Settings!$B$22="USD",1/INDEX(Settings!$B$29:$B$40,MONTH(A4294)),INDEX(Settings!$B$29:$B$40,MONTH(A4294)))))</f>
        <v/>
      </c>
    </row>
    <row r="4295" customFormat="false" ht="15" hidden="false" customHeight="false" outlineLevel="0" collapsed="false">
      <c r="U4295" s="0" t="str">
        <f aca="false">IF(C4295="","",IF(COUNTIF(Campaigns!$A$7:$A$300,C4295)&gt;0,"✓",IF(N(K4295)=0,"– no spend","⚠ add to Campaigns tab")))</f>
        <v/>
      </c>
      <c r="V4295" s="83" t="str">
        <f aca="false">IF(K4295="","",K4295*IF(Settings!$B$22=Settings!$C$6,1,IF(Settings!$B$22="USD",1/INDEX(Settings!$B$29:$B$40,MONTH(A4295)),INDEX(Settings!$B$29:$B$40,MONTH(A4295)))))</f>
        <v/>
      </c>
    </row>
    <row r="4296" customFormat="false" ht="15" hidden="false" customHeight="false" outlineLevel="0" collapsed="false">
      <c r="U4296" s="0" t="str">
        <f aca="false">IF(C4296="","",IF(COUNTIF(Campaigns!$A$7:$A$300,C4296)&gt;0,"✓",IF(N(K4296)=0,"– no spend","⚠ add to Campaigns tab")))</f>
        <v/>
      </c>
      <c r="V4296" s="83" t="str">
        <f aca="false">IF(K4296="","",K4296*IF(Settings!$B$22=Settings!$C$6,1,IF(Settings!$B$22="USD",1/INDEX(Settings!$B$29:$B$40,MONTH(A4296)),INDEX(Settings!$B$29:$B$40,MONTH(A4296)))))</f>
        <v/>
      </c>
    </row>
    <row r="4297" customFormat="false" ht="15" hidden="false" customHeight="false" outlineLevel="0" collapsed="false">
      <c r="U4297" s="0" t="str">
        <f aca="false">IF(C4297="","",IF(COUNTIF(Campaigns!$A$7:$A$300,C4297)&gt;0,"✓",IF(N(K4297)=0,"– no spend","⚠ add to Campaigns tab")))</f>
        <v/>
      </c>
      <c r="V4297" s="83" t="str">
        <f aca="false">IF(K4297="","",K4297*IF(Settings!$B$22=Settings!$C$6,1,IF(Settings!$B$22="USD",1/INDEX(Settings!$B$29:$B$40,MONTH(A4297)),INDEX(Settings!$B$29:$B$40,MONTH(A4297)))))</f>
        <v/>
      </c>
    </row>
    <row r="4298" customFormat="false" ht="15" hidden="false" customHeight="false" outlineLevel="0" collapsed="false">
      <c r="U4298" s="0" t="str">
        <f aca="false">IF(C4298="","",IF(COUNTIF(Campaigns!$A$7:$A$300,C4298)&gt;0,"✓",IF(N(K4298)=0,"– no spend","⚠ add to Campaigns tab")))</f>
        <v/>
      </c>
      <c r="V4298" s="83" t="str">
        <f aca="false">IF(K4298="","",K4298*IF(Settings!$B$22=Settings!$C$6,1,IF(Settings!$B$22="USD",1/INDEX(Settings!$B$29:$B$40,MONTH(A4298)),INDEX(Settings!$B$29:$B$40,MONTH(A4298)))))</f>
        <v/>
      </c>
    </row>
    <row r="4299" customFormat="false" ht="15" hidden="false" customHeight="false" outlineLevel="0" collapsed="false">
      <c r="U4299" s="0" t="str">
        <f aca="false">IF(C4299="","",IF(COUNTIF(Campaigns!$A$7:$A$300,C4299)&gt;0,"✓",IF(N(K4299)=0,"– no spend","⚠ add to Campaigns tab")))</f>
        <v/>
      </c>
      <c r="V4299" s="83" t="str">
        <f aca="false">IF(K4299="","",K4299*IF(Settings!$B$22=Settings!$C$6,1,IF(Settings!$B$22="USD",1/INDEX(Settings!$B$29:$B$40,MONTH(A4299)),INDEX(Settings!$B$29:$B$40,MONTH(A4299)))))</f>
        <v/>
      </c>
    </row>
    <row r="4300" customFormat="false" ht="15" hidden="false" customHeight="false" outlineLevel="0" collapsed="false">
      <c r="U4300" s="0" t="str">
        <f aca="false">IF(C4300="","",IF(COUNTIF(Campaigns!$A$7:$A$300,C4300)&gt;0,"✓",IF(N(K4300)=0,"– no spend","⚠ add to Campaigns tab")))</f>
        <v/>
      </c>
      <c r="V4300" s="83" t="str">
        <f aca="false">IF(K4300="","",K4300*IF(Settings!$B$22=Settings!$C$6,1,IF(Settings!$B$22="USD",1/INDEX(Settings!$B$29:$B$40,MONTH(A4300)),INDEX(Settings!$B$29:$B$40,MONTH(A4300)))))</f>
        <v/>
      </c>
    </row>
    <row r="4301" customFormat="false" ht="15" hidden="false" customHeight="false" outlineLevel="0" collapsed="false">
      <c r="U4301" s="0" t="str">
        <f aca="false">IF(C4301="","",IF(COUNTIF(Campaigns!$A$7:$A$300,C4301)&gt;0,"✓",IF(N(K4301)=0,"– no spend","⚠ add to Campaigns tab")))</f>
        <v/>
      </c>
      <c r="V4301" s="83" t="str">
        <f aca="false">IF(K4301="","",K4301*IF(Settings!$B$22=Settings!$C$6,1,IF(Settings!$B$22="USD",1/INDEX(Settings!$B$29:$B$40,MONTH(A4301)),INDEX(Settings!$B$29:$B$40,MONTH(A4301)))))</f>
        <v/>
      </c>
    </row>
    <row r="4302" customFormat="false" ht="15" hidden="false" customHeight="false" outlineLevel="0" collapsed="false">
      <c r="U4302" s="0" t="str">
        <f aca="false">IF(C4302="","",IF(COUNTIF(Campaigns!$A$7:$A$300,C4302)&gt;0,"✓",IF(N(K4302)=0,"– no spend","⚠ add to Campaigns tab")))</f>
        <v/>
      </c>
      <c r="V4302" s="83" t="str">
        <f aca="false">IF(K4302="","",K4302*IF(Settings!$B$22=Settings!$C$6,1,IF(Settings!$B$22="USD",1/INDEX(Settings!$B$29:$B$40,MONTH(A4302)),INDEX(Settings!$B$29:$B$40,MONTH(A4302)))))</f>
        <v/>
      </c>
    </row>
    <row r="4303" customFormat="false" ht="15" hidden="false" customHeight="false" outlineLevel="0" collapsed="false">
      <c r="U4303" s="0" t="str">
        <f aca="false">IF(C4303="","",IF(COUNTIF(Campaigns!$A$7:$A$300,C4303)&gt;0,"✓",IF(N(K4303)=0,"– no spend","⚠ add to Campaigns tab")))</f>
        <v/>
      </c>
      <c r="V4303" s="83" t="str">
        <f aca="false">IF(K4303="","",K4303*IF(Settings!$B$22=Settings!$C$6,1,IF(Settings!$B$22="USD",1/INDEX(Settings!$B$29:$B$40,MONTH(A4303)),INDEX(Settings!$B$29:$B$40,MONTH(A4303)))))</f>
        <v/>
      </c>
    </row>
    <row r="4304" customFormat="false" ht="15" hidden="false" customHeight="false" outlineLevel="0" collapsed="false">
      <c r="U4304" s="0" t="str">
        <f aca="false">IF(C4304="","",IF(COUNTIF(Campaigns!$A$7:$A$300,C4304)&gt;0,"✓",IF(N(K4304)=0,"– no spend","⚠ add to Campaigns tab")))</f>
        <v/>
      </c>
      <c r="V4304" s="83" t="str">
        <f aca="false">IF(K4304="","",K4304*IF(Settings!$B$22=Settings!$C$6,1,IF(Settings!$B$22="USD",1/INDEX(Settings!$B$29:$B$40,MONTH(A4304)),INDEX(Settings!$B$29:$B$40,MONTH(A4304)))))</f>
        <v/>
      </c>
    </row>
    <row r="4305" customFormat="false" ht="15" hidden="false" customHeight="false" outlineLevel="0" collapsed="false">
      <c r="U4305" s="0" t="str">
        <f aca="false">IF(C4305="","",IF(COUNTIF(Campaigns!$A$7:$A$300,C4305)&gt;0,"✓",IF(N(K4305)=0,"– no spend","⚠ add to Campaigns tab")))</f>
        <v/>
      </c>
      <c r="V4305" s="83" t="str">
        <f aca="false">IF(K4305="","",K4305*IF(Settings!$B$22=Settings!$C$6,1,IF(Settings!$B$22="USD",1/INDEX(Settings!$B$29:$B$40,MONTH(A4305)),INDEX(Settings!$B$29:$B$40,MONTH(A4305)))))</f>
        <v/>
      </c>
    </row>
    <row r="4306" customFormat="false" ht="15" hidden="false" customHeight="false" outlineLevel="0" collapsed="false">
      <c r="U4306" s="0" t="str">
        <f aca="false">IF(C4306="","",IF(COUNTIF(Campaigns!$A$7:$A$300,C4306)&gt;0,"✓",IF(N(K4306)=0,"– no spend","⚠ add to Campaigns tab")))</f>
        <v/>
      </c>
      <c r="V4306" s="83" t="str">
        <f aca="false">IF(K4306="","",K4306*IF(Settings!$B$22=Settings!$C$6,1,IF(Settings!$B$22="USD",1/INDEX(Settings!$B$29:$B$40,MONTH(A4306)),INDEX(Settings!$B$29:$B$40,MONTH(A4306)))))</f>
        <v/>
      </c>
    </row>
    <row r="4307" customFormat="false" ht="15" hidden="false" customHeight="false" outlineLevel="0" collapsed="false">
      <c r="U4307" s="0" t="str">
        <f aca="false">IF(C4307="","",IF(COUNTIF(Campaigns!$A$7:$A$300,C4307)&gt;0,"✓",IF(N(K4307)=0,"– no spend","⚠ add to Campaigns tab")))</f>
        <v/>
      </c>
      <c r="V4307" s="83" t="str">
        <f aca="false">IF(K4307="","",K4307*IF(Settings!$B$22=Settings!$C$6,1,IF(Settings!$B$22="USD",1/INDEX(Settings!$B$29:$B$40,MONTH(A4307)),INDEX(Settings!$B$29:$B$40,MONTH(A4307)))))</f>
        <v/>
      </c>
    </row>
    <row r="4308" customFormat="false" ht="15" hidden="false" customHeight="false" outlineLevel="0" collapsed="false">
      <c r="U4308" s="0" t="str">
        <f aca="false">IF(C4308="","",IF(COUNTIF(Campaigns!$A$7:$A$300,C4308)&gt;0,"✓",IF(N(K4308)=0,"– no spend","⚠ add to Campaigns tab")))</f>
        <v/>
      </c>
      <c r="V4308" s="83" t="str">
        <f aca="false">IF(K4308="","",K4308*IF(Settings!$B$22=Settings!$C$6,1,IF(Settings!$B$22="USD",1/INDEX(Settings!$B$29:$B$40,MONTH(A4308)),INDEX(Settings!$B$29:$B$40,MONTH(A4308)))))</f>
        <v/>
      </c>
    </row>
    <row r="4309" customFormat="false" ht="15" hidden="false" customHeight="false" outlineLevel="0" collapsed="false">
      <c r="U4309" s="0" t="str">
        <f aca="false">IF(C4309="","",IF(COUNTIF(Campaigns!$A$7:$A$300,C4309)&gt;0,"✓",IF(N(K4309)=0,"– no spend","⚠ add to Campaigns tab")))</f>
        <v/>
      </c>
      <c r="V4309" s="83" t="str">
        <f aca="false">IF(K4309="","",K4309*IF(Settings!$B$22=Settings!$C$6,1,IF(Settings!$B$22="USD",1/INDEX(Settings!$B$29:$B$40,MONTH(A4309)),INDEX(Settings!$B$29:$B$40,MONTH(A4309)))))</f>
        <v/>
      </c>
    </row>
    <row r="4310" customFormat="false" ht="15" hidden="false" customHeight="false" outlineLevel="0" collapsed="false">
      <c r="U4310" s="0" t="str">
        <f aca="false">IF(C4310="","",IF(COUNTIF(Campaigns!$A$7:$A$300,C4310)&gt;0,"✓",IF(N(K4310)=0,"– no spend","⚠ add to Campaigns tab")))</f>
        <v/>
      </c>
      <c r="V4310" s="83" t="str">
        <f aca="false">IF(K4310="","",K4310*IF(Settings!$B$22=Settings!$C$6,1,IF(Settings!$B$22="USD",1/INDEX(Settings!$B$29:$B$40,MONTH(A4310)),INDEX(Settings!$B$29:$B$40,MONTH(A4310)))))</f>
        <v/>
      </c>
    </row>
    <row r="4311" customFormat="false" ht="15" hidden="false" customHeight="false" outlineLevel="0" collapsed="false">
      <c r="U4311" s="0" t="str">
        <f aca="false">IF(C4311="","",IF(COUNTIF(Campaigns!$A$7:$A$300,C4311)&gt;0,"✓",IF(N(K4311)=0,"– no spend","⚠ add to Campaigns tab")))</f>
        <v/>
      </c>
      <c r="V4311" s="83" t="str">
        <f aca="false">IF(K4311="","",K4311*IF(Settings!$B$22=Settings!$C$6,1,IF(Settings!$B$22="USD",1/INDEX(Settings!$B$29:$B$40,MONTH(A4311)),INDEX(Settings!$B$29:$B$40,MONTH(A4311)))))</f>
        <v/>
      </c>
    </row>
    <row r="4312" customFormat="false" ht="15" hidden="false" customHeight="false" outlineLevel="0" collapsed="false">
      <c r="U4312" s="0" t="str">
        <f aca="false">IF(C4312="","",IF(COUNTIF(Campaigns!$A$7:$A$300,C4312)&gt;0,"✓",IF(N(K4312)=0,"– no spend","⚠ add to Campaigns tab")))</f>
        <v/>
      </c>
      <c r="V4312" s="83" t="str">
        <f aca="false">IF(K4312="","",K4312*IF(Settings!$B$22=Settings!$C$6,1,IF(Settings!$B$22="USD",1/INDEX(Settings!$B$29:$B$40,MONTH(A4312)),INDEX(Settings!$B$29:$B$40,MONTH(A4312)))))</f>
        <v/>
      </c>
    </row>
    <row r="4313" customFormat="false" ht="15" hidden="false" customHeight="false" outlineLevel="0" collapsed="false">
      <c r="U4313" s="0" t="str">
        <f aca="false">IF(C4313="","",IF(COUNTIF(Campaigns!$A$7:$A$300,C4313)&gt;0,"✓",IF(N(K4313)=0,"– no spend","⚠ add to Campaigns tab")))</f>
        <v/>
      </c>
      <c r="V4313" s="83" t="str">
        <f aca="false">IF(K4313="","",K4313*IF(Settings!$B$22=Settings!$C$6,1,IF(Settings!$B$22="USD",1/INDEX(Settings!$B$29:$B$40,MONTH(A4313)),INDEX(Settings!$B$29:$B$40,MONTH(A4313)))))</f>
        <v/>
      </c>
    </row>
    <row r="4314" customFormat="false" ht="15" hidden="false" customHeight="false" outlineLevel="0" collapsed="false">
      <c r="U4314" s="0" t="str">
        <f aca="false">IF(C4314="","",IF(COUNTIF(Campaigns!$A$7:$A$300,C4314)&gt;0,"✓",IF(N(K4314)=0,"– no spend","⚠ add to Campaigns tab")))</f>
        <v/>
      </c>
      <c r="V4314" s="83" t="str">
        <f aca="false">IF(K4314="","",K4314*IF(Settings!$B$22=Settings!$C$6,1,IF(Settings!$B$22="USD",1/INDEX(Settings!$B$29:$B$40,MONTH(A4314)),INDEX(Settings!$B$29:$B$40,MONTH(A4314)))))</f>
        <v/>
      </c>
    </row>
    <row r="4315" customFormat="false" ht="15" hidden="false" customHeight="false" outlineLevel="0" collapsed="false">
      <c r="U4315" s="0" t="str">
        <f aca="false">IF(C4315="","",IF(COUNTIF(Campaigns!$A$7:$A$300,C4315)&gt;0,"✓",IF(N(K4315)=0,"– no spend","⚠ add to Campaigns tab")))</f>
        <v/>
      </c>
      <c r="V4315" s="83" t="str">
        <f aca="false">IF(K4315="","",K4315*IF(Settings!$B$22=Settings!$C$6,1,IF(Settings!$B$22="USD",1/INDEX(Settings!$B$29:$B$40,MONTH(A4315)),INDEX(Settings!$B$29:$B$40,MONTH(A4315)))))</f>
        <v/>
      </c>
    </row>
    <row r="4316" customFormat="false" ht="15" hidden="false" customHeight="false" outlineLevel="0" collapsed="false">
      <c r="U4316" s="0" t="str">
        <f aca="false">IF(C4316="","",IF(COUNTIF(Campaigns!$A$7:$A$300,C4316)&gt;0,"✓",IF(N(K4316)=0,"– no spend","⚠ add to Campaigns tab")))</f>
        <v/>
      </c>
      <c r="V4316" s="83" t="str">
        <f aca="false">IF(K4316="","",K4316*IF(Settings!$B$22=Settings!$C$6,1,IF(Settings!$B$22="USD",1/INDEX(Settings!$B$29:$B$40,MONTH(A4316)),INDEX(Settings!$B$29:$B$40,MONTH(A4316)))))</f>
        <v/>
      </c>
    </row>
    <row r="4317" customFormat="false" ht="15" hidden="false" customHeight="false" outlineLevel="0" collapsed="false">
      <c r="U4317" s="0" t="str">
        <f aca="false">IF(C4317="","",IF(COUNTIF(Campaigns!$A$7:$A$300,C4317)&gt;0,"✓",IF(N(K4317)=0,"– no spend","⚠ add to Campaigns tab")))</f>
        <v/>
      </c>
      <c r="V4317" s="83" t="str">
        <f aca="false">IF(K4317="","",K4317*IF(Settings!$B$22=Settings!$C$6,1,IF(Settings!$B$22="USD",1/INDEX(Settings!$B$29:$B$40,MONTH(A4317)),INDEX(Settings!$B$29:$B$40,MONTH(A4317)))))</f>
        <v/>
      </c>
    </row>
    <row r="4318" customFormat="false" ht="15" hidden="false" customHeight="false" outlineLevel="0" collapsed="false">
      <c r="U4318" s="0" t="str">
        <f aca="false">IF(C4318="","",IF(COUNTIF(Campaigns!$A$7:$A$300,C4318)&gt;0,"✓",IF(N(K4318)=0,"– no spend","⚠ add to Campaigns tab")))</f>
        <v/>
      </c>
      <c r="V4318" s="83" t="str">
        <f aca="false">IF(K4318="","",K4318*IF(Settings!$B$22=Settings!$C$6,1,IF(Settings!$B$22="USD",1/INDEX(Settings!$B$29:$B$40,MONTH(A4318)),INDEX(Settings!$B$29:$B$40,MONTH(A4318)))))</f>
        <v/>
      </c>
    </row>
    <row r="4319" customFormat="false" ht="15" hidden="false" customHeight="false" outlineLevel="0" collapsed="false">
      <c r="U4319" s="0" t="str">
        <f aca="false">IF(C4319="","",IF(COUNTIF(Campaigns!$A$7:$A$300,C4319)&gt;0,"✓",IF(N(K4319)=0,"– no spend","⚠ add to Campaigns tab")))</f>
        <v/>
      </c>
      <c r="V4319" s="83" t="str">
        <f aca="false">IF(K4319="","",K4319*IF(Settings!$B$22=Settings!$C$6,1,IF(Settings!$B$22="USD",1/INDEX(Settings!$B$29:$B$40,MONTH(A4319)),INDEX(Settings!$B$29:$B$40,MONTH(A4319)))))</f>
        <v/>
      </c>
    </row>
    <row r="4320" customFormat="false" ht="15" hidden="false" customHeight="false" outlineLevel="0" collapsed="false">
      <c r="U4320" s="0" t="str">
        <f aca="false">IF(C4320="","",IF(COUNTIF(Campaigns!$A$7:$A$300,C4320)&gt;0,"✓",IF(N(K4320)=0,"– no spend","⚠ add to Campaigns tab")))</f>
        <v/>
      </c>
      <c r="V4320" s="83" t="str">
        <f aca="false">IF(K4320="","",K4320*IF(Settings!$B$22=Settings!$C$6,1,IF(Settings!$B$22="USD",1/INDEX(Settings!$B$29:$B$40,MONTH(A4320)),INDEX(Settings!$B$29:$B$40,MONTH(A4320)))))</f>
        <v/>
      </c>
    </row>
    <row r="4321" customFormat="false" ht="15" hidden="false" customHeight="false" outlineLevel="0" collapsed="false">
      <c r="U4321" s="0" t="str">
        <f aca="false">IF(C4321="","",IF(COUNTIF(Campaigns!$A$7:$A$300,C4321)&gt;0,"✓",IF(N(K4321)=0,"– no spend","⚠ add to Campaigns tab")))</f>
        <v/>
      </c>
      <c r="V4321" s="83" t="str">
        <f aca="false">IF(K4321="","",K4321*IF(Settings!$B$22=Settings!$C$6,1,IF(Settings!$B$22="USD",1/INDEX(Settings!$B$29:$B$40,MONTH(A4321)),INDEX(Settings!$B$29:$B$40,MONTH(A4321)))))</f>
        <v/>
      </c>
    </row>
    <row r="4322" customFormat="false" ht="15" hidden="false" customHeight="false" outlineLevel="0" collapsed="false">
      <c r="U4322" s="0" t="str">
        <f aca="false">IF(C4322="","",IF(COUNTIF(Campaigns!$A$7:$A$300,C4322)&gt;0,"✓",IF(N(K4322)=0,"– no spend","⚠ add to Campaigns tab")))</f>
        <v/>
      </c>
      <c r="V4322" s="83" t="str">
        <f aca="false">IF(K4322="","",K4322*IF(Settings!$B$22=Settings!$C$6,1,IF(Settings!$B$22="USD",1/INDEX(Settings!$B$29:$B$40,MONTH(A4322)),INDEX(Settings!$B$29:$B$40,MONTH(A4322)))))</f>
        <v/>
      </c>
    </row>
    <row r="4323" customFormat="false" ht="15" hidden="false" customHeight="false" outlineLevel="0" collapsed="false">
      <c r="U4323" s="0" t="str">
        <f aca="false">IF(C4323="","",IF(COUNTIF(Campaigns!$A$7:$A$300,C4323)&gt;0,"✓",IF(N(K4323)=0,"– no spend","⚠ add to Campaigns tab")))</f>
        <v/>
      </c>
      <c r="V4323" s="83" t="str">
        <f aca="false">IF(K4323="","",K4323*IF(Settings!$B$22=Settings!$C$6,1,IF(Settings!$B$22="USD",1/INDEX(Settings!$B$29:$B$40,MONTH(A4323)),INDEX(Settings!$B$29:$B$40,MONTH(A4323)))))</f>
        <v/>
      </c>
    </row>
    <row r="4324" customFormat="false" ht="15" hidden="false" customHeight="false" outlineLevel="0" collapsed="false">
      <c r="U4324" s="0" t="str">
        <f aca="false">IF(C4324="","",IF(COUNTIF(Campaigns!$A$7:$A$300,C4324)&gt;0,"✓",IF(N(K4324)=0,"– no spend","⚠ add to Campaigns tab")))</f>
        <v/>
      </c>
      <c r="V4324" s="83" t="str">
        <f aca="false">IF(K4324="","",K4324*IF(Settings!$B$22=Settings!$C$6,1,IF(Settings!$B$22="USD",1/INDEX(Settings!$B$29:$B$40,MONTH(A4324)),INDEX(Settings!$B$29:$B$40,MONTH(A4324)))))</f>
        <v/>
      </c>
    </row>
    <row r="4325" customFormat="false" ht="15" hidden="false" customHeight="false" outlineLevel="0" collapsed="false">
      <c r="U4325" s="0" t="str">
        <f aca="false">IF(C4325="","",IF(COUNTIF(Campaigns!$A$7:$A$300,C4325)&gt;0,"✓",IF(N(K4325)=0,"– no spend","⚠ add to Campaigns tab")))</f>
        <v/>
      </c>
      <c r="V4325" s="83" t="str">
        <f aca="false">IF(K4325="","",K4325*IF(Settings!$B$22=Settings!$C$6,1,IF(Settings!$B$22="USD",1/INDEX(Settings!$B$29:$B$40,MONTH(A4325)),INDEX(Settings!$B$29:$B$40,MONTH(A4325)))))</f>
        <v/>
      </c>
    </row>
    <row r="4326" customFormat="false" ht="15" hidden="false" customHeight="false" outlineLevel="0" collapsed="false">
      <c r="U4326" s="0" t="str">
        <f aca="false">IF(C4326="","",IF(COUNTIF(Campaigns!$A$7:$A$300,C4326)&gt;0,"✓",IF(N(K4326)=0,"– no spend","⚠ add to Campaigns tab")))</f>
        <v/>
      </c>
      <c r="V4326" s="83" t="str">
        <f aca="false">IF(K4326="","",K4326*IF(Settings!$B$22=Settings!$C$6,1,IF(Settings!$B$22="USD",1/INDEX(Settings!$B$29:$B$40,MONTH(A4326)),INDEX(Settings!$B$29:$B$40,MONTH(A4326)))))</f>
        <v/>
      </c>
    </row>
    <row r="4327" customFormat="false" ht="15" hidden="false" customHeight="false" outlineLevel="0" collapsed="false">
      <c r="U4327" s="0" t="str">
        <f aca="false">IF(C4327="","",IF(COUNTIF(Campaigns!$A$7:$A$300,C4327)&gt;0,"✓",IF(N(K4327)=0,"– no spend","⚠ add to Campaigns tab")))</f>
        <v/>
      </c>
      <c r="V4327" s="83" t="str">
        <f aca="false">IF(K4327="","",K4327*IF(Settings!$B$22=Settings!$C$6,1,IF(Settings!$B$22="USD",1/INDEX(Settings!$B$29:$B$40,MONTH(A4327)),INDEX(Settings!$B$29:$B$40,MONTH(A4327)))))</f>
        <v/>
      </c>
    </row>
    <row r="4328" customFormat="false" ht="15" hidden="false" customHeight="false" outlineLevel="0" collapsed="false">
      <c r="U4328" s="0" t="str">
        <f aca="false">IF(C4328="","",IF(COUNTIF(Campaigns!$A$7:$A$300,C4328)&gt;0,"✓",IF(N(K4328)=0,"– no spend","⚠ add to Campaigns tab")))</f>
        <v/>
      </c>
      <c r="V4328" s="83" t="str">
        <f aca="false">IF(K4328="","",K4328*IF(Settings!$B$22=Settings!$C$6,1,IF(Settings!$B$22="USD",1/INDEX(Settings!$B$29:$B$40,MONTH(A4328)),INDEX(Settings!$B$29:$B$40,MONTH(A4328)))))</f>
        <v/>
      </c>
    </row>
    <row r="4329" customFormat="false" ht="15" hidden="false" customHeight="false" outlineLevel="0" collapsed="false">
      <c r="U4329" s="0" t="str">
        <f aca="false">IF(C4329="","",IF(COUNTIF(Campaigns!$A$7:$A$300,C4329)&gt;0,"✓",IF(N(K4329)=0,"– no spend","⚠ add to Campaigns tab")))</f>
        <v/>
      </c>
      <c r="V4329" s="83" t="str">
        <f aca="false">IF(K4329="","",K4329*IF(Settings!$B$22=Settings!$C$6,1,IF(Settings!$B$22="USD",1/INDEX(Settings!$B$29:$B$40,MONTH(A4329)),INDEX(Settings!$B$29:$B$40,MONTH(A4329)))))</f>
        <v/>
      </c>
    </row>
    <row r="4330" customFormat="false" ht="15" hidden="false" customHeight="false" outlineLevel="0" collapsed="false">
      <c r="U4330" s="0" t="str">
        <f aca="false">IF(C4330="","",IF(COUNTIF(Campaigns!$A$7:$A$300,C4330)&gt;0,"✓",IF(N(K4330)=0,"– no spend","⚠ add to Campaigns tab")))</f>
        <v/>
      </c>
      <c r="V4330" s="83" t="str">
        <f aca="false">IF(K4330="","",K4330*IF(Settings!$B$22=Settings!$C$6,1,IF(Settings!$B$22="USD",1/INDEX(Settings!$B$29:$B$40,MONTH(A4330)),INDEX(Settings!$B$29:$B$40,MONTH(A4330)))))</f>
        <v/>
      </c>
    </row>
    <row r="4331" customFormat="false" ht="15" hidden="false" customHeight="false" outlineLevel="0" collapsed="false">
      <c r="U4331" s="0" t="str">
        <f aca="false">IF(C4331="","",IF(COUNTIF(Campaigns!$A$7:$A$300,C4331)&gt;0,"✓",IF(N(K4331)=0,"– no spend","⚠ add to Campaigns tab")))</f>
        <v/>
      </c>
      <c r="V4331" s="83" t="str">
        <f aca="false">IF(K4331="","",K4331*IF(Settings!$B$22=Settings!$C$6,1,IF(Settings!$B$22="USD",1/INDEX(Settings!$B$29:$B$40,MONTH(A4331)),INDEX(Settings!$B$29:$B$40,MONTH(A4331)))))</f>
        <v/>
      </c>
    </row>
    <row r="4332" customFormat="false" ht="15" hidden="false" customHeight="false" outlineLevel="0" collapsed="false">
      <c r="U4332" s="0" t="str">
        <f aca="false">IF(C4332="","",IF(COUNTIF(Campaigns!$A$7:$A$300,C4332)&gt;0,"✓",IF(N(K4332)=0,"– no spend","⚠ add to Campaigns tab")))</f>
        <v/>
      </c>
      <c r="V4332" s="83" t="str">
        <f aca="false">IF(K4332="","",K4332*IF(Settings!$B$22=Settings!$C$6,1,IF(Settings!$B$22="USD",1/INDEX(Settings!$B$29:$B$40,MONTH(A4332)),INDEX(Settings!$B$29:$B$40,MONTH(A4332)))))</f>
        <v/>
      </c>
    </row>
    <row r="4333" customFormat="false" ht="15" hidden="false" customHeight="false" outlineLevel="0" collapsed="false">
      <c r="U4333" s="0" t="str">
        <f aca="false">IF(C4333="","",IF(COUNTIF(Campaigns!$A$7:$A$300,C4333)&gt;0,"✓",IF(N(K4333)=0,"– no spend","⚠ add to Campaigns tab")))</f>
        <v/>
      </c>
      <c r="V4333" s="83" t="str">
        <f aca="false">IF(K4333="","",K4333*IF(Settings!$B$22=Settings!$C$6,1,IF(Settings!$B$22="USD",1/INDEX(Settings!$B$29:$B$40,MONTH(A4333)),INDEX(Settings!$B$29:$B$40,MONTH(A4333)))))</f>
        <v/>
      </c>
    </row>
    <row r="4334" customFormat="false" ht="15" hidden="false" customHeight="false" outlineLevel="0" collapsed="false">
      <c r="U4334" s="0" t="str">
        <f aca="false">IF(C4334="","",IF(COUNTIF(Campaigns!$A$7:$A$300,C4334)&gt;0,"✓",IF(N(K4334)=0,"– no spend","⚠ add to Campaigns tab")))</f>
        <v/>
      </c>
      <c r="V4334" s="83" t="str">
        <f aca="false">IF(K4334="","",K4334*IF(Settings!$B$22=Settings!$C$6,1,IF(Settings!$B$22="USD",1/INDEX(Settings!$B$29:$B$40,MONTH(A4334)),INDEX(Settings!$B$29:$B$40,MONTH(A4334)))))</f>
        <v/>
      </c>
    </row>
    <row r="4335" customFormat="false" ht="15" hidden="false" customHeight="false" outlineLevel="0" collapsed="false">
      <c r="U4335" s="0" t="str">
        <f aca="false">IF(C4335="","",IF(COUNTIF(Campaigns!$A$7:$A$300,C4335)&gt;0,"✓",IF(N(K4335)=0,"– no spend","⚠ add to Campaigns tab")))</f>
        <v/>
      </c>
      <c r="V4335" s="83" t="str">
        <f aca="false">IF(K4335="","",K4335*IF(Settings!$B$22=Settings!$C$6,1,IF(Settings!$B$22="USD",1/INDEX(Settings!$B$29:$B$40,MONTH(A4335)),INDEX(Settings!$B$29:$B$40,MONTH(A4335)))))</f>
        <v/>
      </c>
    </row>
    <row r="4336" customFormat="false" ht="15" hidden="false" customHeight="false" outlineLevel="0" collapsed="false">
      <c r="U4336" s="0" t="str">
        <f aca="false">IF(C4336="","",IF(COUNTIF(Campaigns!$A$7:$A$300,C4336)&gt;0,"✓",IF(N(K4336)=0,"– no spend","⚠ add to Campaigns tab")))</f>
        <v/>
      </c>
      <c r="V4336" s="83" t="str">
        <f aca="false">IF(K4336="","",K4336*IF(Settings!$B$22=Settings!$C$6,1,IF(Settings!$B$22="USD",1/INDEX(Settings!$B$29:$B$40,MONTH(A4336)),INDEX(Settings!$B$29:$B$40,MONTH(A4336)))))</f>
        <v/>
      </c>
    </row>
    <row r="4337" customFormat="false" ht="15" hidden="false" customHeight="false" outlineLevel="0" collapsed="false">
      <c r="U4337" s="0" t="str">
        <f aca="false">IF(C4337="","",IF(COUNTIF(Campaigns!$A$7:$A$300,C4337)&gt;0,"✓",IF(N(K4337)=0,"– no spend","⚠ add to Campaigns tab")))</f>
        <v/>
      </c>
      <c r="V4337" s="83" t="str">
        <f aca="false">IF(K4337="","",K4337*IF(Settings!$B$22=Settings!$C$6,1,IF(Settings!$B$22="USD",1/INDEX(Settings!$B$29:$B$40,MONTH(A4337)),INDEX(Settings!$B$29:$B$40,MONTH(A4337)))))</f>
        <v/>
      </c>
    </row>
    <row r="4338" customFormat="false" ht="15" hidden="false" customHeight="false" outlineLevel="0" collapsed="false">
      <c r="U4338" s="0" t="str">
        <f aca="false">IF(C4338="","",IF(COUNTIF(Campaigns!$A$7:$A$300,C4338)&gt;0,"✓",IF(N(K4338)=0,"– no spend","⚠ add to Campaigns tab")))</f>
        <v/>
      </c>
      <c r="V4338" s="83" t="str">
        <f aca="false">IF(K4338="","",K4338*IF(Settings!$B$22=Settings!$C$6,1,IF(Settings!$B$22="USD",1/INDEX(Settings!$B$29:$B$40,MONTH(A4338)),INDEX(Settings!$B$29:$B$40,MONTH(A4338)))))</f>
        <v/>
      </c>
    </row>
    <row r="4339" customFormat="false" ht="15" hidden="false" customHeight="false" outlineLevel="0" collapsed="false">
      <c r="U4339" s="0" t="str">
        <f aca="false">IF(C4339="","",IF(COUNTIF(Campaigns!$A$7:$A$300,C4339)&gt;0,"✓",IF(N(K4339)=0,"– no spend","⚠ add to Campaigns tab")))</f>
        <v/>
      </c>
      <c r="V4339" s="83" t="str">
        <f aca="false">IF(K4339="","",K4339*IF(Settings!$B$22=Settings!$C$6,1,IF(Settings!$B$22="USD",1/INDEX(Settings!$B$29:$B$40,MONTH(A4339)),INDEX(Settings!$B$29:$B$40,MONTH(A4339)))))</f>
        <v/>
      </c>
    </row>
    <row r="4340" customFormat="false" ht="15" hidden="false" customHeight="false" outlineLevel="0" collapsed="false">
      <c r="U4340" s="0" t="str">
        <f aca="false">IF(C4340="","",IF(COUNTIF(Campaigns!$A$7:$A$300,C4340)&gt;0,"✓",IF(N(K4340)=0,"– no spend","⚠ add to Campaigns tab")))</f>
        <v/>
      </c>
      <c r="V4340" s="83" t="str">
        <f aca="false">IF(K4340="","",K4340*IF(Settings!$B$22=Settings!$C$6,1,IF(Settings!$B$22="USD",1/INDEX(Settings!$B$29:$B$40,MONTH(A4340)),INDEX(Settings!$B$29:$B$40,MONTH(A4340)))))</f>
        <v/>
      </c>
    </row>
    <row r="4341" customFormat="false" ht="15" hidden="false" customHeight="false" outlineLevel="0" collapsed="false">
      <c r="U4341" s="0" t="str">
        <f aca="false">IF(C4341="","",IF(COUNTIF(Campaigns!$A$7:$A$300,C4341)&gt;0,"✓",IF(N(K4341)=0,"– no spend","⚠ add to Campaigns tab")))</f>
        <v/>
      </c>
      <c r="V4341" s="83" t="str">
        <f aca="false">IF(K4341="","",K4341*IF(Settings!$B$22=Settings!$C$6,1,IF(Settings!$B$22="USD",1/INDEX(Settings!$B$29:$B$40,MONTH(A4341)),INDEX(Settings!$B$29:$B$40,MONTH(A4341)))))</f>
        <v/>
      </c>
    </row>
    <row r="4342" customFormat="false" ht="15" hidden="false" customHeight="false" outlineLevel="0" collapsed="false">
      <c r="U4342" s="0" t="str">
        <f aca="false">IF(C4342="","",IF(COUNTIF(Campaigns!$A$7:$A$300,C4342)&gt;0,"✓",IF(N(K4342)=0,"– no spend","⚠ add to Campaigns tab")))</f>
        <v/>
      </c>
      <c r="V4342" s="83" t="str">
        <f aca="false">IF(K4342="","",K4342*IF(Settings!$B$22=Settings!$C$6,1,IF(Settings!$B$22="USD",1/INDEX(Settings!$B$29:$B$40,MONTH(A4342)),INDEX(Settings!$B$29:$B$40,MONTH(A4342)))))</f>
        <v/>
      </c>
    </row>
    <row r="4343" customFormat="false" ht="15" hidden="false" customHeight="false" outlineLevel="0" collapsed="false">
      <c r="U4343" s="0" t="str">
        <f aca="false">IF(C4343="","",IF(COUNTIF(Campaigns!$A$7:$A$300,C4343)&gt;0,"✓",IF(N(K4343)=0,"– no spend","⚠ add to Campaigns tab")))</f>
        <v/>
      </c>
      <c r="V4343" s="83" t="str">
        <f aca="false">IF(K4343="","",K4343*IF(Settings!$B$22=Settings!$C$6,1,IF(Settings!$B$22="USD",1/INDEX(Settings!$B$29:$B$40,MONTH(A4343)),INDEX(Settings!$B$29:$B$40,MONTH(A4343)))))</f>
        <v/>
      </c>
    </row>
    <row r="4344" customFormat="false" ht="15" hidden="false" customHeight="false" outlineLevel="0" collapsed="false">
      <c r="U4344" s="0" t="str">
        <f aca="false">IF(C4344="","",IF(COUNTIF(Campaigns!$A$7:$A$300,C4344)&gt;0,"✓",IF(N(K4344)=0,"– no spend","⚠ add to Campaigns tab")))</f>
        <v/>
      </c>
      <c r="V4344" s="83" t="str">
        <f aca="false">IF(K4344="","",K4344*IF(Settings!$B$22=Settings!$C$6,1,IF(Settings!$B$22="USD",1/INDEX(Settings!$B$29:$B$40,MONTH(A4344)),INDEX(Settings!$B$29:$B$40,MONTH(A4344)))))</f>
        <v/>
      </c>
    </row>
    <row r="4345" customFormat="false" ht="15" hidden="false" customHeight="false" outlineLevel="0" collapsed="false">
      <c r="U4345" s="0" t="str">
        <f aca="false">IF(C4345="","",IF(COUNTIF(Campaigns!$A$7:$A$300,C4345)&gt;0,"✓",IF(N(K4345)=0,"– no spend","⚠ add to Campaigns tab")))</f>
        <v/>
      </c>
      <c r="V4345" s="83" t="str">
        <f aca="false">IF(K4345="","",K4345*IF(Settings!$B$22=Settings!$C$6,1,IF(Settings!$B$22="USD",1/INDEX(Settings!$B$29:$B$40,MONTH(A4345)),INDEX(Settings!$B$29:$B$40,MONTH(A4345)))))</f>
        <v/>
      </c>
    </row>
    <row r="4346" customFormat="false" ht="15" hidden="false" customHeight="false" outlineLevel="0" collapsed="false">
      <c r="U4346" s="0" t="str">
        <f aca="false">IF(C4346="","",IF(COUNTIF(Campaigns!$A$7:$A$300,C4346)&gt;0,"✓",IF(N(K4346)=0,"– no spend","⚠ add to Campaigns tab")))</f>
        <v/>
      </c>
      <c r="V4346" s="83" t="str">
        <f aca="false">IF(K4346="","",K4346*IF(Settings!$B$22=Settings!$C$6,1,IF(Settings!$B$22="USD",1/INDEX(Settings!$B$29:$B$40,MONTH(A4346)),INDEX(Settings!$B$29:$B$40,MONTH(A4346)))))</f>
        <v/>
      </c>
    </row>
    <row r="4347" customFormat="false" ht="15" hidden="false" customHeight="false" outlineLevel="0" collapsed="false">
      <c r="U4347" s="0" t="str">
        <f aca="false">IF(C4347="","",IF(COUNTIF(Campaigns!$A$7:$A$300,C4347)&gt;0,"✓",IF(N(K4347)=0,"– no spend","⚠ add to Campaigns tab")))</f>
        <v/>
      </c>
      <c r="V4347" s="83" t="str">
        <f aca="false">IF(K4347="","",K4347*IF(Settings!$B$22=Settings!$C$6,1,IF(Settings!$B$22="USD",1/INDEX(Settings!$B$29:$B$40,MONTH(A4347)),INDEX(Settings!$B$29:$B$40,MONTH(A4347)))))</f>
        <v/>
      </c>
    </row>
    <row r="4348" customFormat="false" ht="15" hidden="false" customHeight="false" outlineLevel="0" collapsed="false">
      <c r="U4348" s="0" t="str">
        <f aca="false">IF(C4348="","",IF(COUNTIF(Campaigns!$A$7:$A$300,C4348)&gt;0,"✓",IF(N(K4348)=0,"– no spend","⚠ add to Campaigns tab")))</f>
        <v/>
      </c>
      <c r="V4348" s="83" t="str">
        <f aca="false">IF(K4348="","",K4348*IF(Settings!$B$22=Settings!$C$6,1,IF(Settings!$B$22="USD",1/INDEX(Settings!$B$29:$B$40,MONTH(A4348)),INDEX(Settings!$B$29:$B$40,MONTH(A4348)))))</f>
        <v/>
      </c>
    </row>
    <row r="4349" customFormat="false" ht="15" hidden="false" customHeight="false" outlineLevel="0" collapsed="false">
      <c r="U4349" s="0" t="str">
        <f aca="false">IF(C4349="","",IF(COUNTIF(Campaigns!$A$7:$A$300,C4349)&gt;0,"✓",IF(N(K4349)=0,"– no spend","⚠ add to Campaigns tab")))</f>
        <v/>
      </c>
      <c r="V4349" s="83" t="str">
        <f aca="false">IF(K4349="","",K4349*IF(Settings!$B$22=Settings!$C$6,1,IF(Settings!$B$22="USD",1/INDEX(Settings!$B$29:$B$40,MONTH(A4349)),INDEX(Settings!$B$29:$B$40,MONTH(A4349)))))</f>
        <v/>
      </c>
    </row>
    <row r="4350" customFormat="false" ht="15" hidden="false" customHeight="false" outlineLevel="0" collapsed="false">
      <c r="U4350" s="0" t="str">
        <f aca="false">IF(C4350="","",IF(COUNTIF(Campaigns!$A$7:$A$300,C4350)&gt;0,"✓",IF(N(K4350)=0,"– no spend","⚠ add to Campaigns tab")))</f>
        <v/>
      </c>
      <c r="V4350" s="83" t="str">
        <f aca="false">IF(K4350="","",K4350*IF(Settings!$B$22=Settings!$C$6,1,IF(Settings!$B$22="USD",1/INDEX(Settings!$B$29:$B$40,MONTH(A4350)),INDEX(Settings!$B$29:$B$40,MONTH(A4350)))))</f>
        <v/>
      </c>
    </row>
    <row r="4351" customFormat="false" ht="15" hidden="false" customHeight="false" outlineLevel="0" collapsed="false">
      <c r="U4351" s="0" t="str">
        <f aca="false">IF(C4351="","",IF(COUNTIF(Campaigns!$A$7:$A$300,C4351)&gt;0,"✓",IF(N(K4351)=0,"– no spend","⚠ add to Campaigns tab")))</f>
        <v/>
      </c>
      <c r="V4351" s="83" t="str">
        <f aca="false">IF(K4351="","",K4351*IF(Settings!$B$22=Settings!$C$6,1,IF(Settings!$B$22="USD",1/INDEX(Settings!$B$29:$B$40,MONTH(A4351)),INDEX(Settings!$B$29:$B$40,MONTH(A4351)))))</f>
        <v/>
      </c>
    </row>
    <row r="4352" customFormat="false" ht="15" hidden="false" customHeight="false" outlineLevel="0" collapsed="false">
      <c r="U4352" s="0" t="str">
        <f aca="false">IF(C4352="","",IF(COUNTIF(Campaigns!$A$7:$A$300,C4352)&gt;0,"✓",IF(N(K4352)=0,"– no spend","⚠ add to Campaigns tab")))</f>
        <v/>
      </c>
      <c r="V4352" s="83" t="str">
        <f aca="false">IF(K4352="","",K4352*IF(Settings!$B$22=Settings!$C$6,1,IF(Settings!$B$22="USD",1/INDEX(Settings!$B$29:$B$40,MONTH(A4352)),INDEX(Settings!$B$29:$B$40,MONTH(A4352)))))</f>
        <v/>
      </c>
    </row>
    <row r="4353" customFormat="false" ht="15" hidden="false" customHeight="false" outlineLevel="0" collapsed="false">
      <c r="U4353" s="0" t="str">
        <f aca="false">IF(C4353="","",IF(COUNTIF(Campaigns!$A$7:$A$300,C4353)&gt;0,"✓",IF(N(K4353)=0,"– no spend","⚠ add to Campaigns tab")))</f>
        <v/>
      </c>
      <c r="V4353" s="83" t="str">
        <f aca="false">IF(K4353="","",K4353*IF(Settings!$B$22=Settings!$C$6,1,IF(Settings!$B$22="USD",1/INDEX(Settings!$B$29:$B$40,MONTH(A4353)),INDEX(Settings!$B$29:$B$40,MONTH(A4353)))))</f>
        <v/>
      </c>
    </row>
    <row r="4354" customFormat="false" ht="15" hidden="false" customHeight="false" outlineLevel="0" collapsed="false">
      <c r="U4354" s="0" t="str">
        <f aca="false">IF(C4354="","",IF(COUNTIF(Campaigns!$A$7:$A$300,C4354)&gt;0,"✓",IF(N(K4354)=0,"– no spend","⚠ add to Campaigns tab")))</f>
        <v/>
      </c>
      <c r="V4354" s="83" t="str">
        <f aca="false">IF(K4354="","",K4354*IF(Settings!$B$22=Settings!$C$6,1,IF(Settings!$B$22="USD",1/INDEX(Settings!$B$29:$B$40,MONTH(A4354)),INDEX(Settings!$B$29:$B$40,MONTH(A4354)))))</f>
        <v/>
      </c>
    </row>
    <row r="4355" customFormat="false" ht="15" hidden="false" customHeight="false" outlineLevel="0" collapsed="false">
      <c r="U4355" s="0" t="str">
        <f aca="false">IF(C4355="","",IF(COUNTIF(Campaigns!$A$7:$A$300,C4355)&gt;0,"✓",IF(N(K4355)=0,"– no spend","⚠ add to Campaigns tab")))</f>
        <v/>
      </c>
      <c r="V4355" s="83" t="str">
        <f aca="false">IF(K4355="","",K4355*IF(Settings!$B$22=Settings!$C$6,1,IF(Settings!$B$22="USD",1/INDEX(Settings!$B$29:$B$40,MONTH(A4355)),INDEX(Settings!$B$29:$B$40,MONTH(A4355)))))</f>
        <v/>
      </c>
    </row>
    <row r="4356" customFormat="false" ht="15" hidden="false" customHeight="false" outlineLevel="0" collapsed="false">
      <c r="U4356" s="0" t="str">
        <f aca="false">IF(C4356="","",IF(COUNTIF(Campaigns!$A$7:$A$300,C4356)&gt;0,"✓",IF(N(K4356)=0,"– no spend","⚠ add to Campaigns tab")))</f>
        <v/>
      </c>
      <c r="V4356" s="83" t="str">
        <f aca="false">IF(K4356="","",K4356*IF(Settings!$B$22=Settings!$C$6,1,IF(Settings!$B$22="USD",1/INDEX(Settings!$B$29:$B$40,MONTH(A4356)),INDEX(Settings!$B$29:$B$40,MONTH(A4356)))))</f>
        <v/>
      </c>
    </row>
    <row r="4357" customFormat="false" ht="15" hidden="false" customHeight="false" outlineLevel="0" collapsed="false">
      <c r="U4357" s="0" t="str">
        <f aca="false">IF(C4357="","",IF(COUNTIF(Campaigns!$A$7:$A$300,C4357)&gt;0,"✓",IF(N(K4357)=0,"– no spend","⚠ add to Campaigns tab")))</f>
        <v/>
      </c>
      <c r="V4357" s="83" t="str">
        <f aca="false">IF(K4357="","",K4357*IF(Settings!$B$22=Settings!$C$6,1,IF(Settings!$B$22="USD",1/INDEX(Settings!$B$29:$B$40,MONTH(A4357)),INDEX(Settings!$B$29:$B$40,MONTH(A4357)))))</f>
        <v/>
      </c>
    </row>
    <row r="4358" customFormat="false" ht="15" hidden="false" customHeight="false" outlineLevel="0" collapsed="false">
      <c r="U4358" s="0" t="str">
        <f aca="false">IF(C4358="","",IF(COUNTIF(Campaigns!$A$7:$A$300,C4358)&gt;0,"✓",IF(N(K4358)=0,"– no spend","⚠ add to Campaigns tab")))</f>
        <v/>
      </c>
      <c r="V4358" s="83" t="str">
        <f aca="false">IF(K4358="","",K4358*IF(Settings!$B$22=Settings!$C$6,1,IF(Settings!$B$22="USD",1/INDEX(Settings!$B$29:$B$40,MONTH(A4358)),INDEX(Settings!$B$29:$B$40,MONTH(A4358)))))</f>
        <v/>
      </c>
    </row>
    <row r="4359" customFormat="false" ht="15" hidden="false" customHeight="false" outlineLevel="0" collapsed="false">
      <c r="U4359" s="0" t="str">
        <f aca="false">IF(C4359="","",IF(COUNTIF(Campaigns!$A$7:$A$300,C4359)&gt;0,"✓",IF(N(K4359)=0,"– no spend","⚠ add to Campaigns tab")))</f>
        <v/>
      </c>
      <c r="V4359" s="83" t="str">
        <f aca="false">IF(K4359="","",K4359*IF(Settings!$B$22=Settings!$C$6,1,IF(Settings!$B$22="USD",1/INDEX(Settings!$B$29:$B$40,MONTH(A4359)),INDEX(Settings!$B$29:$B$40,MONTH(A4359)))))</f>
        <v/>
      </c>
    </row>
    <row r="4360" customFormat="false" ht="15" hidden="false" customHeight="false" outlineLevel="0" collapsed="false">
      <c r="U4360" s="0" t="str">
        <f aca="false">IF(C4360="","",IF(COUNTIF(Campaigns!$A$7:$A$300,C4360)&gt;0,"✓",IF(N(K4360)=0,"– no spend","⚠ add to Campaigns tab")))</f>
        <v/>
      </c>
      <c r="V4360" s="83" t="str">
        <f aca="false">IF(K4360="","",K4360*IF(Settings!$B$22=Settings!$C$6,1,IF(Settings!$B$22="USD",1/INDEX(Settings!$B$29:$B$40,MONTH(A4360)),INDEX(Settings!$B$29:$B$40,MONTH(A4360)))))</f>
        <v/>
      </c>
    </row>
    <row r="4361" customFormat="false" ht="15" hidden="false" customHeight="false" outlineLevel="0" collapsed="false">
      <c r="U4361" s="0" t="str">
        <f aca="false">IF(C4361="","",IF(COUNTIF(Campaigns!$A$7:$A$300,C4361)&gt;0,"✓",IF(N(K4361)=0,"– no spend","⚠ add to Campaigns tab")))</f>
        <v/>
      </c>
      <c r="V4361" s="83" t="str">
        <f aca="false">IF(K4361="","",K4361*IF(Settings!$B$22=Settings!$C$6,1,IF(Settings!$B$22="USD",1/INDEX(Settings!$B$29:$B$40,MONTH(A4361)),INDEX(Settings!$B$29:$B$40,MONTH(A4361)))))</f>
        <v/>
      </c>
    </row>
    <row r="4362" customFormat="false" ht="15" hidden="false" customHeight="false" outlineLevel="0" collapsed="false">
      <c r="U4362" s="0" t="str">
        <f aca="false">IF(C4362="","",IF(COUNTIF(Campaigns!$A$7:$A$300,C4362)&gt;0,"✓",IF(N(K4362)=0,"– no spend","⚠ add to Campaigns tab")))</f>
        <v/>
      </c>
      <c r="V4362" s="83" t="str">
        <f aca="false">IF(K4362="","",K4362*IF(Settings!$B$22=Settings!$C$6,1,IF(Settings!$B$22="USD",1/INDEX(Settings!$B$29:$B$40,MONTH(A4362)),INDEX(Settings!$B$29:$B$40,MONTH(A4362)))))</f>
        <v/>
      </c>
    </row>
    <row r="4363" customFormat="false" ht="15" hidden="false" customHeight="false" outlineLevel="0" collapsed="false">
      <c r="U4363" s="0" t="str">
        <f aca="false">IF(C4363="","",IF(COUNTIF(Campaigns!$A$7:$A$300,C4363)&gt;0,"✓",IF(N(K4363)=0,"– no spend","⚠ add to Campaigns tab")))</f>
        <v/>
      </c>
      <c r="V4363" s="83" t="str">
        <f aca="false">IF(K4363="","",K4363*IF(Settings!$B$22=Settings!$C$6,1,IF(Settings!$B$22="USD",1/INDEX(Settings!$B$29:$B$40,MONTH(A4363)),INDEX(Settings!$B$29:$B$40,MONTH(A4363)))))</f>
        <v/>
      </c>
    </row>
    <row r="4364" customFormat="false" ht="15" hidden="false" customHeight="false" outlineLevel="0" collapsed="false">
      <c r="U4364" s="0" t="str">
        <f aca="false">IF(C4364="","",IF(COUNTIF(Campaigns!$A$7:$A$300,C4364)&gt;0,"✓",IF(N(K4364)=0,"– no spend","⚠ add to Campaigns tab")))</f>
        <v/>
      </c>
      <c r="V4364" s="83" t="str">
        <f aca="false">IF(K4364="","",K4364*IF(Settings!$B$22=Settings!$C$6,1,IF(Settings!$B$22="USD",1/INDEX(Settings!$B$29:$B$40,MONTH(A4364)),INDEX(Settings!$B$29:$B$40,MONTH(A4364)))))</f>
        <v/>
      </c>
    </row>
    <row r="4365" customFormat="false" ht="15" hidden="false" customHeight="false" outlineLevel="0" collapsed="false">
      <c r="U4365" s="0" t="str">
        <f aca="false">IF(C4365="","",IF(COUNTIF(Campaigns!$A$7:$A$300,C4365)&gt;0,"✓",IF(N(K4365)=0,"– no spend","⚠ add to Campaigns tab")))</f>
        <v/>
      </c>
      <c r="V4365" s="83" t="str">
        <f aca="false">IF(K4365="","",K4365*IF(Settings!$B$22=Settings!$C$6,1,IF(Settings!$B$22="USD",1/INDEX(Settings!$B$29:$B$40,MONTH(A4365)),INDEX(Settings!$B$29:$B$40,MONTH(A4365)))))</f>
        <v/>
      </c>
    </row>
    <row r="4366" customFormat="false" ht="15" hidden="false" customHeight="false" outlineLevel="0" collapsed="false">
      <c r="U4366" s="0" t="str">
        <f aca="false">IF(C4366="","",IF(COUNTIF(Campaigns!$A$7:$A$300,C4366)&gt;0,"✓",IF(N(K4366)=0,"– no spend","⚠ add to Campaigns tab")))</f>
        <v/>
      </c>
      <c r="V4366" s="83" t="str">
        <f aca="false">IF(K4366="","",K4366*IF(Settings!$B$22=Settings!$C$6,1,IF(Settings!$B$22="USD",1/INDEX(Settings!$B$29:$B$40,MONTH(A4366)),INDEX(Settings!$B$29:$B$40,MONTH(A4366)))))</f>
        <v/>
      </c>
    </row>
    <row r="4367" customFormat="false" ht="15" hidden="false" customHeight="false" outlineLevel="0" collapsed="false">
      <c r="U4367" s="0" t="str">
        <f aca="false">IF(C4367="","",IF(COUNTIF(Campaigns!$A$7:$A$300,C4367)&gt;0,"✓",IF(N(K4367)=0,"– no spend","⚠ add to Campaigns tab")))</f>
        <v/>
      </c>
      <c r="V4367" s="83" t="str">
        <f aca="false">IF(K4367="","",K4367*IF(Settings!$B$22=Settings!$C$6,1,IF(Settings!$B$22="USD",1/INDEX(Settings!$B$29:$B$40,MONTH(A4367)),INDEX(Settings!$B$29:$B$40,MONTH(A4367)))))</f>
        <v/>
      </c>
    </row>
    <row r="4368" customFormat="false" ht="15" hidden="false" customHeight="false" outlineLevel="0" collapsed="false">
      <c r="U4368" s="0" t="str">
        <f aca="false">IF(C4368="","",IF(COUNTIF(Campaigns!$A$7:$A$300,C4368)&gt;0,"✓",IF(N(K4368)=0,"– no spend","⚠ add to Campaigns tab")))</f>
        <v/>
      </c>
      <c r="V4368" s="83" t="str">
        <f aca="false">IF(K4368="","",K4368*IF(Settings!$B$22=Settings!$C$6,1,IF(Settings!$B$22="USD",1/INDEX(Settings!$B$29:$B$40,MONTH(A4368)),INDEX(Settings!$B$29:$B$40,MONTH(A4368)))))</f>
        <v/>
      </c>
    </row>
    <row r="4369" customFormat="false" ht="15" hidden="false" customHeight="false" outlineLevel="0" collapsed="false">
      <c r="U4369" s="0" t="str">
        <f aca="false">IF(C4369="","",IF(COUNTIF(Campaigns!$A$7:$A$300,C4369)&gt;0,"✓",IF(N(K4369)=0,"– no spend","⚠ add to Campaigns tab")))</f>
        <v/>
      </c>
      <c r="V4369" s="83" t="str">
        <f aca="false">IF(K4369="","",K4369*IF(Settings!$B$22=Settings!$C$6,1,IF(Settings!$B$22="USD",1/INDEX(Settings!$B$29:$B$40,MONTH(A4369)),INDEX(Settings!$B$29:$B$40,MONTH(A4369)))))</f>
        <v/>
      </c>
    </row>
    <row r="4370" customFormat="false" ht="15" hidden="false" customHeight="false" outlineLevel="0" collapsed="false">
      <c r="U4370" s="0" t="str">
        <f aca="false">IF(C4370="","",IF(COUNTIF(Campaigns!$A$7:$A$300,C4370)&gt;0,"✓",IF(N(K4370)=0,"– no spend","⚠ add to Campaigns tab")))</f>
        <v/>
      </c>
      <c r="V4370" s="83" t="str">
        <f aca="false">IF(K4370="","",K4370*IF(Settings!$B$22=Settings!$C$6,1,IF(Settings!$B$22="USD",1/INDEX(Settings!$B$29:$B$40,MONTH(A4370)),INDEX(Settings!$B$29:$B$40,MONTH(A4370)))))</f>
        <v/>
      </c>
    </row>
    <row r="4371" customFormat="false" ht="15" hidden="false" customHeight="false" outlineLevel="0" collapsed="false">
      <c r="U4371" s="0" t="str">
        <f aca="false">IF(C4371="","",IF(COUNTIF(Campaigns!$A$7:$A$300,C4371)&gt;0,"✓",IF(N(K4371)=0,"– no spend","⚠ add to Campaigns tab")))</f>
        <v/>
      </c>
      <c r="V4371" s="83" t="str">
        <f aca="false">IF(K4371="","",K4371*IF(Settings!$B$22=Settings!$C$6,1,IF(Settings!$B$22="USD",1/INDEX(Settings!$B$29:$B$40,MONTH(A4371)),INDEX(Settings!$B$29:$B$40,MONTH(A4371)))))</f>
        <v/>
      </c>
    </row>
    <row r="4372" customFormat="false" ht="15" hidden="false" customHeight="false" outlineLevel="0" collapsed="false">
      <c r="U4372" s="0" t="str">
        <f aca="false">IF(C4372="","",IF(COUNTIF(Campaigns!$A$7:$A$300,C4372)&gt;0,"✓",IF(N(K4372)=0,"– no spend","⚠ add to Campaigns tab")))</f>
        <v/>
      </c>
      <c r="V4372" s="83" t="str">
        <f aca="false">IF(K4372="","",K4372*IF(Settings!$B$22=Settings!$C$6,1,IF(Settings!$B$22="USD",1/INDEX(Settings!$B$29:$B$40,MONTH(A4372)),INDEX(Settings!$B$29:$B$40,MONTH(A4372)))))</f>
        <v/>
      </c>
    </row>
    <row r="4373" customFormat="false" ht="15" hidden="false" customHeight="false" outlineLevel="0" collapsed="false">
      <c r="U4373" s="0" t="str">
        <f aca="false">IF(C4373="","",IF(COUNTIF(Campaigns!$A$7:$A$300,C4373)&gt;0,"✓",IF(N(K4373)=0,"– no spend","⚠ add to Campaigns tab")))</f>
        <v/>
      </c>
      <c r="V4373" s="83" t="str">
        <f aca="false">IF(K4373="","",K4373*IF(Settings!$B$22=Settings!$C$6,1,IF(Settings!$B$22="USD",1/INDEX(Settings!$B$29:$B$40,MONTH(A4373)),INDEX(Settings!$B$29:$B$40,MONTH(A4373)))))</f>
        <v/>
      </c>
    </row>
    <row r="4374" customFormat="false" ht="15" hidden="false" customHeight="false" outlineLevel="0" collapsed="false">
      <c r="U4374" s="0" t="str">
        <f aca="false">IF(C4374="","",IF(COUNTIF(Campaigns!$A$7:$A$300,C4374)&gt;0,"✓",IF(N(K4374)=0,"– no spend","⚠ add to Campaigns tab")))</f>
        <v/>
      </c>
      <c r="V4374" s="83" t="str">
        <f aca="false">IF(K4374="","",K4374*IF(Settings!$B$22=Settings!$C$6,1,IF(Settings!$B$22="USD",1/INDEX(Settings!$B$29:$B$40,MONTH(A4374)),INDEX(Settings!$B$29:$B$40,MONTH(A4374)))))</f>
        <v/>
      </c>
    </row>
    <row r="4375" customFormat="false" ht="15" hidden="false" customHeight="false" outlineLevel="0" collapsed="false">
      <c r="U4375" s="0" t="str">
        <f aca="false">IF(C4375="","",IF(COUNTIF(Campaigns!$A$7:$A$300,C4375)&gt;0,"✓",IF(N(K4375)=0,"– no spend","⚠ add to Campaigns tab")))</f>
        <v/>
      </c>
      <c r="V4375" s="83" t="str">
        <f aca="false">IF(K4375="","",K4375*IF(Settings!$B$22=Settings!$C$6,1,IF(Settings!$B$22="USD",1/INDEX(Settings!$B$29:$B$40,MONTH(A4375)),INDEX(Settings!$B$29:$B$40,MONTH(A4375)))))</f>
        <v/>
      </c>
    </row>
    <row r="4376" customFormat="false" ht="15" hidden="false" customHeight="false" outlineLevel="0" collapsed="false">
      <c r="U4376" s="0" t="str">
        <f aca="false">IF(C4376="","",IF(COUNTIF(Campaigns!$A$7:$A$300,C4376)&gt;0,"✓",IF(N(K4376)=0,"– no spend","⚠ add to Campaigns tab")))</f>
        <v/>
      </c>
      <c r="V4376" s="83" t="str">
        <f aca="false">IF(K4376="","",K4376*IF(Settings!$B$22=Settings!$C$6,1,IF(Settings!$B$22="USD",1/INDEX(Settings!$B$29:$B$40,MONTH(A4376)),INDEX(Settings!$B$29:$B$40,MONTH(A4376)))))</f>
        <v/>
      </c>
    </row>
    <row r="4377" customFormat="false" ht="15" hidden="false" customHeight="false" outlineLevel="0" collapsed="false">
      <c r="U4377" s="0" t="str">
        <f aca="false">IF(C4377="","",IF(COUNTIF(Campaigns!$A$7:$A$300,C4377)&gt;0,"✓",IF(N(K4377)=0,"– no spend","⚠ add to Campaigns tab")))</f>
        <v/>
      </c>
      <c r="V4377" s="83" t="str">
        <f aca="false">IF(K4377="","",K4377*IF(Settings!$B$22=Settings!$C$6,1,IF(Settings!$B$22="USD",1/INDEX(Settings!$B$29:$B$40,MONTH(A4377)),INDEX(Settings!$B$29:$B$40,MONTH(A4377)))))</f>
        <v/>
      </c>
    </row>
    <row r="4378" customFormat="false" ht="15" hidden="false" customHeight="false" outlineLevel="0" collapsed="false">
      <c r="U4378" s="0" t="str">
        <f aca="false">IF(C4378="","",IF(COUNTIF(Campaigns!$A$7:$A$300,C4378)&gt;0,"✓",IF(N(K4378)=0,"– no spend","⚠ add to Campaigns tab")))</f>
        <v/>
      </c>
      <c r="V4378" s="83" t="str">
        <f aca="false">IF(K4378="","",K4378*IF(Settings!$B$22=Settings!$C$6,1,IF(Settings!$B$22="USD",1/INDEX(Settings!$B$29:$B$40,MONTH(A4378)),INDEX(Settings!$B$29:$B$40,MONTH(A4378)))))</f>
        <v/>
      </c>
    </row>
    <row r="4379" customFormat="false" ht="15" hidden="false" customHeight="false" outlineLevel="0" collapsed="false">
      <c r="U4379" s="0" t="str">
        <f aca="false">IF(C4379="","",IF(COUNTIF(Campaigns!$A$7:$A$300,C4379)&gt;0,"✓",IF(N(K4379)=0,"– no spend","⚠ add to Campaigns tab")))</f>
        <v/>
      </c>
      <c r="V4379" s="83" t="str">
        <f aca="false">IF(K4379="","",K4379*IF(Settings!$B$22=Settings!$C$6,1,IF(Settings!$B$22="USD",1/INDEX(Settings!$B$29:$B$40,MONTH(A4379)),INDEX(Settings!$B$29:$B$40,MONTH(A4379)))))</f>
        <v/>
      </c>
    </row>
    <row r="4380" customFormat="false" ht="15" hidden="false" customHeight="false" outlineLevel="0" collapsed="false">
      <c r="U4380" s="0" t="str">
        <f aca="false">IF(C4380="","",IF(COUNTIF(Campaigns!$A$7:$A$300,C4380)&gt;0,"✓",IF(N(K4380)=0,"– no spend","⚠ add to Campaigns tab")))</f>
        <v/>
      </c>
      <c r="V4380" s="83" t="str">
        <f aca="false">IF(K4380="","",K4380*IF(Settings!$B$22=Settings!$C$6,1,IF(Settings!$B$22="USD",1/INDEX(Settings!$B$29:$B$40,MONTH(A4380)),INDEX(Settings!$B$29:$B$40,MONTH(A4380)))))</f>
        <v/>
      </c>
    </row>
    <row r="4381" customFormat="false" ht="15" hidden="false" customHeight="false" outlineLevel="0" collapsed="false">
      <c r="U4381" s="0" t="str">
        <f aca="false">IF(C4381="","",IF(COUNTIF(Campaigns!$A$7:$A$300,C4381)&gt;0,"✓",IF(N(K4381)=0,"– no spend","⚠ add to Campaigns tab")))</f>
        <v/>
      </c>
      <c r="V4381" s="83" t="str">
        <f aca="false">IF(K4381="","",K4381*IF(Settings!$B$22=Settings!$C$6,1,IF(Settings!$B$22="USD",1/INDEX(Settings!$B$29:$B$40,MONTH(A4381)),INDEX(Settings!$B$29:$B$40,MONTH(A4381)))))</f>
        <v/>
      </c>
    </row>
    <row r="4382" customFormat="false" ht="15" hidden="false" customHeight="false" outlineLevel="0" collapsed="false">
      <c r="U4382" s="0" t="str">
        <f aca="false">IF(C4382="","",IF(COUNTIF(Campaigns!$A$7:$A$300,C4382)&gt;0,"✓",IF(N(K4382)=0,"– no spend","⚠ add to Campaigns tab")))</f>
        <v/>
      </c>
      <c r="V4382" s="83" t="str">
        <f aca="false">IF(K4382="","",K4382*IF(Settings!$B$22=Settings!$C$6,1,IF(Settings!$B$22="USD",1/INDEX(Settings!$B$29:$B$40,MONTH(A4382)),INDEX(Settings!$B$29:$B$40,MONTH(A4382)))))</f>
        <v/>
      </c>
    </row>
    <row r="4383" customFormat="false" ht="15" hidden="false" customHeight="false" outlineLevel="0" collapsed="false">
      <c r="U4383" s="0" t="str">
        <f aca="false">IF(C4383="","",IF(COUNTIF(Campaigns!$A$7:$A$300,C4383)&gt;0,"✓",IF(N(K4383)=0,"– no spend","⚠ add to Campaigns tab")))</f>
        <v/>
      </c>
      <c r="V4383" s="83" t="str">
        <f aca="false">IF(K4383="","",K4383*IF(Settings!$B$22=Settings!$C$6,1,IF(Settings!$B$22="USD",1/INDEX(Settings!$B$29:$B$40,MONTH(A4383)),INDEX(Settings!$B$29:$B$40,MONTH(A4383)))))</f>
        <v/>
      </c>
    </row>
    <row r="4384" customFormat="false" ht="15" hidden="false" customHeight="false" outlineLevel="0" collapsed="false">
      <c r="U4384" s="0" t="str">
        <f aca="false">IF(C4384="","",IF(COUNTIF(Campaigns!$A$7:$A$300,C4384)&gt;0,"✓",IF(N(K4384)=0,"– no spend","⚠ add to Campaigns tab")))</f>
        <v/>
      </c>
      <c r="V4384" s="83" t="str">
        <f aca="false">IF(K4384="","",K4384*IF(Settings!$B$22=Settings!$C$6,1,IF(Settings!$B$22="USD",1/INDEX(Settings!$B$29:$B$40,MONTH(A4384)),INDEX(Settings!$B$29:$B$40,MONTH(A4384)))))</f>
        <v/>
      </c>
    </row>
    <row r="4385" customFormat="false" ht="15" hidden="false" customHeight="false" outlineLevel="0" collapsed="false">
      <c r="U4385" s="0" t="str">
        <f aca="false">IF(C4385="","",IF(COUNTIF(Campaigns!$A$7:$A$300,C4385)&gt;0,"✓",IF(N(K4385)=0,"– no spend","⚠ add to Campaigns tab")))</f>
        <v/>
      </c>
      <c r="V4385" s="83" t="str">
        <f aca="false">IF(K4385="","",K4385*IF(Settings!$B$22=Settings!$C$6,1,IF(Settings!$B$22="USD",1/INDEX(Settings!$B$29:$B$40,MONTH(A4385)),INDEX(Settings!$B$29:$B$40,MONTH(A4385)))))</f>
        <v/>
      </c>
    </row>
    <row r="4386" customFormat="false" ht="15" hidden="false" customHeight="false" outlineLevel="0" collapsed="false">
      <c r="U4386" s="0" t="str">
        <f aca="false">IF(C4386="","",IF(COUNTIF(Campaigns!$A$7:$A$300,C4386)&gt;0,"✓",IF(N(K4386)=0,"– no spend","⚠ add to Campaigns tab")))</f>
        <v/>
      </c>
      <c r="V4386" s="83" t="str">
        <f aca="false">IF(K4386="","",K4386*IF(Settings!$B$22=Settings!$C$6,1,IF(Settings!$B$22="USD",1/INDEX(Settings!$B$29:$B$40,MONTH(A4386)),INDEX(Settings!$B$29:$B$40,MONTH(A4386)))))</f>
        <v/>
      </c>
    </row>
    <row r="4387" customFormat="false" ht="15" hidden="false" customHeight="false" outlineLevel="0" collapsed="false">
      <c r="U4387" s="0" t="str">
        <f aca="false">IF(C4387="","",IF(COUNTIF(Campaigns!$A$7:$A$300,C4387)&gt;0,"✓",IF(N(K4387)=0,"– no spend","⚠ add to Campaigns tab")))</f>
        <v/>
      </c>
      <c r="V4387" s="83" t="str">
        <f aca="false">IF(K4387="","",K4387*IF(Settings!$B$22=Settings!$C$6,1,IF(Settings!$B$22="USD",1/INDEX(Settings!$B$29:$B$40,MONTH(A4387)),INDEX(Settings!$B$29:$B$40,MONTH(A4387)))))</f>
        <v/>
      </c>
    </row>
    <row r="4388" customFormat="false" ht="15" hidden="false" customHeight="false" outlineLevel="0" collapsed="false">
      <c r="U4388" s="0" t="str">
        <f aca="false">IF(C4388="","",IF(COUNTIF(Campaigns!$A$7:$A$300,C4388)&gt;0,"✓",IF(N(K4388)=0,"– no spend","⚠ add to Campaigns tab")))</f>
        <v/>
      </c>
      <c r="V4388" s="83" t="str">
        <f aca="false">IF(K4388="","",K4388*IF(Settings!$B$22=Settings!$C$6,1,IF(Settings!$B$22="USD",1/INDEX(Settings!$B$29:$B$40,MONTH(A4388)),INDEX(Settings!$B$29:$B$40,MONTH(A4388)))))</f>
        <v/>
      </c>
    </row>
    <row r="4389" customFormat="false" ht="15" hidden="false" customHeight="false" outlineLevel="0" collapsed="false">
      <c r="U4389" s="0" t="str">
        <f aca="false">IF(C4389="","",IF(COUNTIF(Campaigns!$A$7:$A$300,C4389)&gt;0,"✓",IF(N(K4389)=0,"– no spend","⚠ add to Campaigns tab")))</f>
        <v/>
      </c>
      <c r="V4389" s="83" t="str">
        <f aca="false">IF(K4389="","",K4389*IF(Settings!$B$22=Settings!$C$6,1,IF(Settings!$B$22="USD",1/INDEX(Settings!$B$29:$B$40,MONTH(A4389)),INDEX(Settings!$B$29:$B$40,MONTH(A4389)))))</f>
        <v/>
      </c>
    </row>
    <row r="4390" customFormat="false" ht="15" hidden="false" customHeight="false" outlineLevel="0" collapsed="false">
      <c r="U4390" s="0" t="str">
        <f aca="false">IF(C4390="","",IF(COUNTIF(Campaigns!$A$7:$A$300,C4390)&gt;0,"✓",IF(N(K4390)=0,"– no spend","⚠ add to Campaigns tab")))</f>
        <v/>
      </c>
      <c r="V4390" s="83" t="str">
        <f aca="false">IF(K4390="","",K4390*IF(Settings!$B$22=Settings!$C$6,1,IF(Settings!$B$22="USD",1/INDEX(Settings!$B$29:$B$40,MONTH(A4390)),INDEX(Settings!$B$29:$B$40,MONTH(A4390)))))</f>
        <v/>
      </c>
    </row>
    <row r="4391" customFormat="false" ht="15" hidden="false" customHeight="false" outlineLevel="0" collapsed="false">
      <c r="U4391" s="0" t="str">
        <f aca="false">IF(C4391="","",IF(COUNTIF(Campaigns!$A$7:$A$300,C4391)&gt;0,"✓",IF(N(K4391)=0,"– no spend","⚠ add to Campaigns tab")))</f>
        <v/>
      </c>
      <c r="V4391" s="83" t="str">
        <f aca="false">IF(K4391="","",K4391*IF(Settings!$B$22=Settings!$C$6,1,IF(Settings!$B$22="USD",1/INDEX(Settings!$B$29:$B$40,MONTH(A4391)),INDEX(Settings!$B$29:$B$40,MONTH(A4391)))))</f>
        <v/>
      </c>
    </row>
    <row r="4392" customFormat="false" ht="15" hidden="false" customHeight="false" outlineLevel="0" collapsed="false">
      <c r="U4392" s="0" t="str">
        <f aca="false">IF(C4392="","",IF(COUNTIF(Campaigns!$A$7:$A$300,C4392)&gt;0,"✓",IF(N(K4392)=0,"– no spend","⚠ add to Campaigns tab")))</f>
        <v/>
      </c>
      <c r="V4392" s="83" t="str">
        <f aca="false">IF(K4392="","",K4392*IF(Settings!$B$22=Settings!$C$6,1,IF(Settings!$B$22="USD",1/INDEX(Settings!$B$29:$B$40,MONTH(A4392)),INDEX(Settings!$B$29:$B$40,MONTH(A4392)))))</f>
        <v/>
      </c>
    </row>
    <row r="4393" customFormat="false" ht="15" hidden="false" customHeight="false" outlineLevel="0" collapsed="false">
      <c r="U4393" s="0" t="str">
        <f aca="false">IF(C4393="","",IF(COUNTIF(Campaigns!$A$7:$A$300,C4393)&gt;0,"✓",IF(N(K4393)=0,"– no spend","⚠ add to Campaigns tab")))</f>
        <v/>
      </c>
      <c r="V4393" s="83" t="str">
        <f aca="false">IF(K4393="","",K4393*IF(Settings!$B$22=Settings!$C$6,1,IF(Settings!$B$22="USD",1/INDEX(Settings!$B$29:$B$40,MONTH(A4393)),INDEX(Settings!$B$29:$B$40,MONTH(A4393)))))</f>
        <v/>
      </c>
    </row>
    <row r="4394" customFormat="false" ht="15" hidden="false" customHeight="false" outlineLevel="0" collapsed="false">
      <c r="U4394" s="0" t="str">
        <f aca="false">IF(C4394="","",IF(COUNTIF(Campaigns!$A$7:$A$300,C4394)&gt;0,"✓",IF(N(K4394)=0,"– no spend","⚠ add to Campaigns tab")))</f>
        <v/>
      </c>
      <c r="V4394" s="83" t="str">
        <f aca="false">IF(K4394="","",K4394*IF(Settings!$B$22=Settings!$C$6,1,IF(Settings!$B$22="USD",1/INDEX(Settings!$B$29:$B$40,MONTH(A4394)),INDEX(Settings!$B$29:$B$40,MONTH(A4394)))))</f>
        <v/>
      </c>
    </row>
    <row r="4395" customFormat="false" ht="15" hidden="false" customHeight="false" outlineLevel="0" collapsed="false">
      <c r="U4395" s="0" t="str">
        <f aca="false">IF(C4395="","",IF(COUNTIF(Campaigns!$A$7:$A$300,C4395)&gt;0,"✓",IF(N(K4395)=0,"– no spend","⚠ add to Campaigns tab")))</f>
        <v/>
      </c>
      <c r="V4395" s="83" t="str">
        <f aca="false">IF(K4395="","",K4395*IF(Settings!$B$22=Settings!$C$6,1,IF(Settings!$B$22="USD",1/INDEX(Settings!$B$29:$B$40,MONTH(A4395)),INDEX(Settings!$B$29:$B$40,MONTH(A4395)))))</f>
        <v/>
      </c>
    </row>
    <row r="4396" customFormat="false" ht="15" hidden="false" customHeight="false" outlineLevel="0" collapsed="false">
      <c r="U4396" s="0" t="str">
        <f aca="false">IF(C4396="","",IF(COUNTIF(Campaigns!$A$7:$A$300,C4396)&gt;0,"✓",IF(N(K4396)=0,"– no spend","⚠ add to Campaigns tab")))</f>
        <v/>
      </c>
      <c r="V4396" s="83" t="str">
        <f aca="false">IF(K4396="","",K4396*IF(Settings!$B$22=Settings!$C$6,1,IF(Settings!$B$22="USD",1/INDEX(Settings!$B$29:$B$40,MONTH(A4396)),INDEX(Settings!$B$29:$B$40,MONTH(A4396)))))</f>
        <v/>
      </c>
    </row>
    <row r="4397" customFormat="false" ht="15" hidden="false" customHeight="false" outlineLevel="0" collapsed="false">
      <c r="U4397" s="0" t="str">
        <f aca="false">IF(C4397="","",IF(COUNTIF(Campaigns!$A$7:$A$300,C4397)&gt;0,"✓",IF(N(K4397)=0,"– no spend","⚠ add to Campaigns tab")))</f>
        <v/>
      </c>
      <c r="V4397" s="83" t="str">
        <f aca="false">IF(K4397="","",K4397*IF(Settings!$B$22=Settings!$C$6,1,IF(Settings!$B$22="USD",1/INDEX(Settings!$B$29:$B$40,MONTH(A4397)),INDEX(Settings!$B$29:$B$40,MONTH(A4397)))))</f>
        <v/>
      </c>
    </row>
    <row r="4398" customFormat="false" ht="15" hidden="false" customHeight="false" outlineLevel="0" collapsed="false">
      <c r="U4398" s="0" t="str">
        <f aca="false">IF(C4398="","",IF(COUNTIF(Campaigns!$A$7:$A$300,C4398)&gt;0,"✓",IF(N(K4398)=0,"– no spend","⚠ add to Campaigns tab")))</f>
        <v/>
      </c>
      <c r="V4398" s="83" t="str">
        <f aca="false">IF(K4398="","",K4398*IF(Settings!$B$22=Settings!$C$6,1,IF(Settings!$B$22="USD",1/INDEX(Settings!$B$29:$B$40,MONTH(A4398)),INDEX(Settings!$B$29:$B$40,MONTH(A4398)))))</f>
        <v/>
      </c>
    </row>
    <row r="4399" customFormat="false" ht="15" hidden="false" customHeight="false" outlineLevel="0" collapsed="false">
      <c r="U4399" s="0" t="str">
        <f aca="false">IF(C4399="","",IF(COUNTIF(Campaigns!$A$7:$A$300,C4399)&gt;0,"✓",IF(N(K4399)=0,"– no spend","⚠ add to Campaigns tab")))</f>
        <v/>
      </c>
      <c r="V4399" s="83" t="str">
        <f aca="false">IF(K4399="","",K4399*IF(Settings!$B$22=Settings!$C$6,1,IF(Settings!$B$22="USD",1/INDEX(Settings!$B$29:$B$40,MONTH(A4399)),INDEX(Settings!$B$29:$B$40,MONTH(A4399)))))</f>
        <v/>
      </c>
    </row>
    <row r="4400" customFormat="false" ht="15" hidden="false" customHeight="false" outlineLevel="0" collapsed="false">
      <c r="U4400" s="0" t="str">
        <f aca="false">IF(C4400="","",IF(COUNTIF(Campaigns!$A$7:$A$300,C4400)&gt;0,"✓",IF(N(K4400)=0,"– no spend","⚠ add to Campaigns tab")))</f>
        <v/>
      </c>
      <c r="V4400" s="83" t="str">
        <f aca="false">IF(K4400="","",K4400*IF(Settings!$B$22=Settings!$C$6,1,IF(Settings!$B$22="USD",1/INDEX(Settings!$B$29:$B$40,MONTH(A4400)),INDEX(Settings!$B$29:$B$40,MONTH(A4400)))))</f>
        <v/>
      </c>
    </row>
    <row r="4401" customFormat="false" ht="15" hidden="false" customHeight="false" outlineLevel="0" collapsed="false">
      <c r="U4401" s="0" t="str">
        <f aca="false">IF(C4401="","",IF(COUNTIF(Campaigns!$A$7:$A$300,C4401)&gt;0,"✓",IF(N(K4401)=0,"– no spend","⚠ add to Campaigns tab")))</f>
        <v/>
      </c>
      <c r="V4401" s="83" t="str">
        <f aca="false">IF(K4401="","",K4401*IF(Settings!$B$22=Settings!$C$6,1,IF(Settings!$B$22="USD",1/INDEX(Settings!$B$29:$B$40,MONTH(A4401)),INDEX(Settings!$B$29:$B$40,MONTH(A4401)))))</f>
        <v/>
      </c>
    </row>
    <row r="4402" customFormat="false" ht="15" hidden="false" customHeight="false" outlineLevel="0" collapsed="false">
      <c r="U4402" s="0" t="str">
        <f aca="false">IF(C4402="","",IF(COUNTIF(Campaigns!$A$7:$A$300,C4402)&gt;0,"✓",IF(N(K4402)=0,"– no spend","⚠ add to Campaigns tab")))</f>
        <v/>
      </c>
      <c r="V4402" s="83" t="str">
        <f aca="false">IF(K4402="","",K4402*IF(Settings!$B$22=Settings!$C$6,1,IF(Settings!$B$22="USD",1/INDEX(Settings!$B$29:$B$40,MONTH(A4402)),INDEX(Settings!$B$29:$B$40,MONTH(A4402)))))</f>
        <v/>
      </c>
    </row>
    <row r="4403" customFormat="false" ht="15" hidden="false" customHeight="false" outlineLevel="0" collapsed="false">
      <c r="U4403" s="0" t="str">
        <f aca="false">IF(C4403="","",IF(COUNTIF(Campaigns!$A$7:$A$300,C4403)&gt;0,"✓",IF(N(K4403)=0,"– no spend","⚠ add to Campaigns tab")))</f>
        <v/>
      </c>
      <c r="V4403" s="83" t="str">
        <f aca="false">IF(K4403="","",K4403*IF(Settings!$B$22=Settings!$C$6,1,IF(Settings!$B$22="USD",1/INDEX(Settings!$B$29:$B$40,MONTH(A4403)),INDEX(Settings!$B$29:$B$40,MONTH(A4403)))))</f>
        <v/>
      </c>
    </row>
    <row r="4404" customFormat="false" ht="15" hidden="false" customHeight="false" outlineLevel="0" collapsed="false">
      <c r="U4404" s="0" t="str">
        <f aca="false">IF(C4404="","",IF(COUNTIF(Campaigns!$A$7:$A$300,C4404)&gt;0,"✓",IF(N(K4404)=0,"– no spend","⚠ add to Campaigns tab")))</f>
        <v/>
      </c>
      <c r="V4404" s="83" t="str">
        <f aca="false">IF(K4404="","",K4404*IF(Settings!$B$22=Settings!$C$6,1,IF(Settings!$B$22="USD",1/INDEX(Settings!$B$29:$B$40,MONTH(A4404)),INDEX(Settings!$B$29:$B$40,MONTH(A4404)))))</f>
        <v/>
      </c>
    </row>
    <row r="4405" customFormat="false" ht="15" hidden="false" customHeight="false" outlineLevel="0" collapsed="false">
      <c r="U4405" s="0" t="str">
        <f aca="false">IF(C4405="","",IF(COUNTIF(Campaigns!$A$7:$A$300,C4405)&gt;0,"✓",IF(N(K4405)=0,"– no spend","⚠ add to Campaigns tab")))</f>
        <v/>
      </c>
      <c r="V4405" s="83" t="str">
        <f aca="false">IF(K4405="","",K4405*IF(Settings!$B$22=Settings!$C$6,1,IF(Settings!$B$22="USD",1/INDEX(Settings!$B$29:$B$40,MONTH(A4405)),INDEX(Settings!$B$29:$B$40,MONTH(A4405)))))</f>
        <v/>
      </c>
    </row>
    <row r="4406" customFormat="false" ht="15" hidden="false" customHeight="false" outlineLevel="0" collapsed="false">
      <c r="U4406" s="0" t="str">
        <f aca="false">IF(C4406="","",IF(COUNTIF(Campaigns!$A$7:$A$300,C4406)&gt;0,"✓",IF(N(K4406)=0,"– no spend","⚠ add to Campaigns tab")))</f>
        <v/>
      </c>
      <c r="V4406" s="83" t="str">
        <f aca="false">IF(K4406="","",K4406*IF(Settings!$B$22=Settings!$C$6,1,IF(Settings!$B$22="USD",1/INDEX(Settings!$B$29:$B$40,MONTH(A4406)),INDEX(Settings!$B$29:$B$40,MONTH(A4406)))))</f>
        <v/>
      </c>
    </row>
    <row r="4407" customFormat="false" ht="15" hidden="false" customHeight="false" outlineLevel="0" collapsed="false">
      <c r="U4407" s="0" t="str">
        <f aca="false">IF(C4407="","",IF(COUNTIF(Campaigns!$A$7:$A$300,C4407)&gt;0,"✓",IF(N(K4407)=0,"– no spend","⚠ add to Campaigns tab")))</f>
        <v/>
      </c>
      <c r="V4407" s="83" t="str">
        <f aca="false">IF(K4407="","",K4407*IF(Settings!$B$22=Settings!$C$6,1,IF(Settings!$B$22="USD",1/INDEX(Settings!$B$29:$B$40,MONTH(A4407)),INDEX(Settings!$B$29:$B$40,MONTH(A4407)))))</f>
        <v/>
      </c>
    </row>
    <row r="4408" customFormat="false" ht="15" hidden="false" customHeight="false" outlineLevel="0" collapsed="false">
      <c r="U4408" s="0" t="str">
        <f aca="false">IF(C4408="","",IF(COUNTIF(Campaigns!$A$7:$A$300,C4408)&gt;0,"✓",IF(N(K4408)=0,"– no spend","⚠ add to Campaigns tab")))</f>
        <v/>
      </c>
      <c r="V4408" s="83" t="str">
        <f aca="false">IF(K4408="","",K4408*IF(Settings!$B$22=Settings!$C$6,1,IF(Settings!$B$22="USD",1/INDEX(Settings!$B$29:$B$40,MONTH(A4408)),INDEX(Settings!$B$29:$B$40,MONTH(A4408)))))</f>
        <v/>
      </c>
    </row>
    <row r="4409" customFormat="false" ht="15" hidden="false" customHeight="false" outlineLevel="0" collapsed="false">
      <c r="U4409" s="0" t="str">
        <f aca="false">IF(C4409="","",IF(COUNTIF(Campaigns!$A$7:$A$300,C4409)&gt;0,"✓",IF(N(K4409)=0,"– no spend","⚠ add to Campaigns tab")))</f>
        <v/>
      </c>
      <c r="V4409" s="83" t="str">
        <f aca="false">IF(K4409="","",K4409*IF(Settings!$B$22=Settings!$C$6,1,IF(Settings!$B$22="USD",1/INDEX(Settings!$B$29:$B$40,MONTH(A4409)),INDEX(Settings!$B$29:$B$40,MONTH(A4409)))))</f>
        <v/>
      </c>
    </row>
    <row r="4410" customFormat="false" ht="15" hidden="false" customHeight="false" outlineLevel="0" collapsed="false">
      <c r="U4410" s="0" t="str">
        <f aca="false">IF(C4410="","",IF(COUNTIF(Campaigns!$A$7:$A$300,C4410)&gt;0,"✓",IF(N(K4410)=0,"– no spend","⚠ add to Campaigns tab")))</f>
        <v/>
      </c>
      <c r="V4410" s="83" t="str">
        <f aca="false">IF(K4410="","",K4410*IF(Settings!$B$22=Settings!$C$6,1,IF(Settings!$B$22="USD",1/INDEX(Settings!$B$29:$B$40,MONTH(A4410)),INDEX(Settings!$B$29:$B$40,MONTH(A4410)))))</f>
        <v/>
      </c>
    </row>
    <row r="4411" customFormat="false" ht="15" hidden="false" customHeight="false" outlineLevel="0" collapsed="false">
      <c r="U4411" s="0" t="str">
        <f aca="false">IF(C4411="","",IF(COUNTIF(Campaigns!$A$7:$A$300,C4411)&gt;0,"✓",IF(N(K4411)=0,"– no spend","⚠ add to Campaigns tab")))</f>
        <v/>
      </c>
      <c r="V4411" s="83" t="str">
        <f aca="false">IF(K4411="","",K4411*IF(Settings!$B$22=Settings!$C$6,1,IF(Settings!$B$22="USD",1/INDEX(Settings!$B$29:$B$40,MONTH(A4411)),INDEX(Settings!$B$29:$B$40,MONTH(A4411)))))</f>
        <v/>
      </c>
    </row>
    <row r="4412" customFormat="false" ht="15" hidden="false" customHeight="false" outlineLevel="0" collapsed="false">
      <c r="U4412" s="0" t="str">
        <f aca="false">IF(C4412="","",IF(COUNTIF(Campaigns!$A$7:$A$300,C4412)&gt;0,"✓",IF(N(K4412)=0,"– no spend","⚠ add to Campaigns tab")))</f>
        <v/>
      </c>
      <c r="V4412" s="83" t="str">
        <f aca="false">IF(K4412="","",K4412*IF(Settings!$B$22=Settings!$C$6,1,IF(Settings!$B$22="USD",1/INDEX(Settings!$B$29:$B$40,MONTH(A4412)),INDEX(Settings!$B$29:$B$40,MONTH(A4412)))))</f>
        <v/>
      </c>
    </row>
    <row r="4413" customFormat="false" ht="15" hidden="false" customHeight="false" outlineLevel="0" collapsed="false">
      <c r="U4413" s="0" t="str">
        <f aca="false">IF(C4413="","",IF(COUNTIF(Campaigns!$A$7:$A$300,C4413)&gt;0,"✓",IF(N(K4413)=0,"– no spend","⚠ add to Campaigns tab")))</f>
        <v/>
      </c>
      <c r="V4413" s="83" t="str">
        <f aca="false">IF(K4413="","",K4413*IF(Settings!$B$22=Settings!$C$6,1,IF(Settings!$B$22="USD",1/INDEX(Settings!$B$29:$B$40,MONTH(A4413)),INDEX(Settings!$B$29:$B$40,MONTH(A4413)))))</f>
        <v/>
      </c>
    </row>
    <row r="4414" customFormat="false" ht="15" hidden="false" customHeight="false" outlineLevel="0" collapsed="false">
      <c r="U4414" s="0" t="str">
        <f aca="false">IF(C4414="","",IF(COUNTIF(Campaigns!$A$7:$A$300,C4414)&gt;0,"✓",IF(N(K4414)=0,"– no spend","⚠ add to Campaigns tab")))</f>
        <v/>
      </c>
      <c r="V4414" s="83" t="str">
        <f aca="false">IF(K4414="","",K4414*IF(Settings!$B$22=Settings!$C$6,1,IF(Settings!$B$22="USD",1/INDEX(Settings!$B$29:$B$40,MONTH(A4414)),INDEX(Settings!$B$29:$B$40,MONTH(A4414)))))</f>
        <v/>
      </c>
    </row>
    <row r="4415" customFormat="false" ht="15" hidden="false" customHeight="false" outlineLevel="0" collapsed="false">
      <c r="U4415" s="0" t="str">
        <f aca="false">IF(C4415="","",IF(COUNTIF(Campaigns!$A$7:$A$300,C4415)&gt;0,"✓",IF(N(K4415)=0,"– no spend","⚠ add to Campaigns tab")))</f>
        <v/>
      </c>
      <c r="V4415" s="83" t="str">
        <f aca="false">IF(K4415="","",K4415*IF(Settings!$B$22=Settings!$C$6,1,IF(Settings!$B$22="USD",1/INDEX(Settings!$B$29:$B$40,MONTH(A4415)),INDEX(Settings!$B$29:$B$40,MONTH(A4415)))))</f>
        <v/>
      </c>
    </row>
    <row r="4416" customFormat="false" ht="15" hidden="false" customHeight="false" outlineLevel="0" collapsed="false">
      <c r="U4416" s="0" t="str">
        <f aca="false">IF(C4416="","",IF(COUNTIF(Campaigns!$A$7:$A$300,C4416)&gt;0,"✓",IF(N(K4416)=0,"– no spend","⚠ add to Campaigns tab")))</f>
        <v/>
      </c>
      <c r="V4416" s="83" t="str">
        <f aca="false">IF(K4416="","",K4416*IF(Settings!$B$22=Settings!$C$6,1,IF(Settings!$B$22="USD",1/INDEX(Settings!$B$29:$B$40,MONTH(A4416)),INDEX(Settings!$B$29:$B$40,MONTH(A4416)))))</f>
        <v/>
      </c>
    </row>
    <row r="4417" customFormat="false" ht="15" hidden="false" customHeight="false" outlineLevel="0" collapsed="false">
      <c r="U4417" s="0" t="str">
        <f aca="false">IF(C4417="","",IF(COUNTIF(Campaigns!$A$7:$A$300,C4417)&gt;0,"✓",IF(N(K4417)=0,"– no spend","⚠ add to Campaigns tab")))</f>
        <v/>
      </c>
      <c r="V4417" s="83" t="str">
        <f aca="false">IF(K4417="","",K4417*IF(Settings!$B$22=Settings!$C$6,1,IF(Settings!$B$22="USD",1/INDEX(Settings!$B$29:$B$40,MONTH(A4417)),INDEX(Settings!$B$29:$B$40,MONTH(A4417)))))</f>
        <v/>
      </c>
    </row>
    <row r="4418" customFormat="false" ht="15" hidden="false" customHeight="false" outlineLevel="0" collapsed="false">
      <c r="U4418" s="0" t="str">
        <f aca="false">IF(C4418="","",IF(COUNTIF(Campaigns!$A$7:$A$300,C4418)&gt;0,"✓",IF(N(K4418)=0,"– no spend","⚠ add to Campaigns tab")))</f>
        <v/>
      </c>
      <c r="V4418" s="83" t="str">
        <f aca="false">IF(K4418="","",K4418*IF(Settings!$B$22=Settings!$C$6,1,IF(Settings!$B$22="USD",1/INDEX(Settings!$B$29:$B$40,MONTH(A4418)),INDEX(Settings!$B$29:$B$40,MONTH(A4418)))))</f>
        <v/>
      </c>
    </row>
    <row r="4419" customFormat="false" ht="15" hidden="false" customHeight="false" outlineLevel="0" collapsed="false">
      <c r="U4419" s="0" t="str">
        <f aca="false">IF(C4419="","",IF(COUNTIF(Campaigns!$A$7:$A$300,C4419)&gt;0,"✓",IF(N(K4419)=0,"– no spend","⚠ add to Campaigns tab")))</f>
        <v/>
      </c>
      <c r="V4419" s="83" t="str">
        <f aca="false">IF(K4419="","",K4419*IF(Settings!$B$22=Settings!$C$6,1,IF(Settings!$B$22="USD",1/INDEX(Settings!$B$29:$B$40,MONTH(A4419)),INDEX(Settings!$B$29:$B$40,MONTH(A4419)))))</f>
        <v/>
      </c>
    </row>
    <row r="4420" customFormat="false" ht="15" hidden="false" customHeight="false" outlineLevel="0" collapsed="false">
      <c r="U4420" s="0" t="str">
        <f aca="false">IF(C4420="","",IF(COUNTIF(Campaigns!$A$7:$A$300,C4420)&gt;0,"✓",IF(N(K4420)=0,"– no spend","⚠ add to Campaigns tab")))</f>
        <v/>
      </c>
      <c r="V4420" s="83" t="str">
        <f aca="false">IF(K4420="","",K4420*IF(Settings!$B$22=Settings!$C$6,1,IF(Settings!$B$22="USD",1/INDEX(Settings!$B$29:$B$40,MONTH(A4420)),INDEX(Settings!$B$29:$B$40,MONTH(A4420)))))</f>
        <v/>
      </c>
    </row>
    <row r="4421" customFormat="false" ht="15" hidden="false" customHeight="false" outlineLevel="0" collapsed="false">
      <c r="U4421" s="0" t="str">
        <f aca="false">IF(C4421="","",IF(COUNTIF(Campaigns!$A$7:$A$300,C4421)&gt;0,"✓",IF(N(K4421)=0,"– no spend","⚠ add to Campaigns tab")))</f>
        <v/>
      </c>
      <c r="V4421" s="83" t="str">
        <f aca="false">IF(K4421="","",K4421*IF(Settings!$B$22=Settings!$C$6,1,IF(Settings!$B$22="USD",1/INDEX(Settings!$B$29:$B$40,MONTH(A4421)),INDEX(Settings!$B$29:$B$40,MONTH(A4421)))))</f>
        <v/>
      </c>
    </row>
    <row r="4422" customFormat="false" ht="15" hidden="false" customHeight="false" outlineLevel="0" collapsed="false">
      <c r="U4422" s="0" t="str">
        <f aca="false">IF(C4422="","",IF(COUNTIF(Campaigns!$A$7:$A$300,C4422)&gt;0,"✓",IF(N(K4422)=0,"– no spend","⚠ add to Campaigns tab")))</f>
        <v/>
      </c>
      <c r="V4422" s="83" t="str">
        <f aca="false">IF(K4422="","",K4422*IF(Settings!$B$22=Settings!$C$6,1,IF(Settings!$B$22="USD",1/INDEX(Settings!$B$29:$B$40,MONTH(A4422)),INDEX(Settings!$B$29:$B$40,MONTH(A4422)))))</f>
        <v/>
      </c>
    </row>
    <row r="4423" customFormat="false" ht="15" hidden="false" customHeight="false" outlineLevel="0" collapsed="false">
      <c r="U4423" s="0" t="str">
        <f aca="false">IF(C4423="","",IF(COUNTIF(Campaigns!$A$7:$A$300,C4423)&gt;0,"✓",IF(N(K4423)=0,"– no spend","⚠ add to Campaigns tab")))</f>
        <v/>
      </c>
      <c r="V4423" s="83" t="str">
        <f aca="false">IF(K4423="","",K4423*IF(Settings!$B$22=Settings!$C$6,1,IF(Settings!$B$22="USD",1/INDEX(Settings!$B$29:$B$40,MONTH(A4423)),INDEX(Settings!$B$29:$B$40,MONTH(A4423)))))</f>
        <v/>
      </c>
    </row>
    <row r="4424" customFormat="false" ht="15" hidden="false" customHeight="false" outlineLevel="0" collapsed="false">
      <c r="U4424" s="0" t="str">
        <f aca="false">IF(C4424="","",IF(COUNTIF(Campaigns!$A$7:$A$300,C4424)&gt;0,"✓",IF(N(K4424)=0,"– no spend","⚠ add to Campaigns tab")))</f>
        <v/>
      </c>
      <c r="V4424" s="83" t="str">
        <f aca="false">IF(K4424="","",K4424*IF(Settings!$B$22=Settings!$C$6,1,IF(Settings!$B$22="USD",1/INDEX(Settings!$B$29:$B$40,MONTH(A4424)),INDEX(Settings!$B$29:$B$40,MONTH(A4424)))))</f>
        <v/>
      </c>
    </row>
    <row r="4425" customFormat="false" ht="15" hidden="false" customHeight="false" outlineLevel="0" collapsed="false">
      <c r="U4425" s="0" t="str">
        <f aca="false">IF(C4425="","",IF(COUNTIF(Campaigns!$A$7:$A$300,C4425)&gt;0,"✓",IF(N(K4425)=0,"– no spend","⚠ add to Campaigns tab")))</f>
        <v/>
      </c>
      <c r="V4425" s="83" t="str">
        <f aca="false">IF(K4425="","",K4425*IF(Settings!$B$22=Settings!$C$6,1,IF(Settings!$B$22="USD",1/INDEX(Settings!$B$29:$B$40,MONTH(A4425)),INDEX(Settings!$B$29:$B$40,MONTH(A4425)))))</f>
        <v/>
      </c>
    </row>
    <row r="4426" customFormat="false" ht="15" hidden="false" customHeight="false" outlineLevel="0" collapsed="false">
      <c r="U4426" s="0" t="str">
        <f aca="false">IF(C4426="","",IF(COUNTIF(Campaigns!$A$7:$A$300,C4426)&gt;0,"✓",IF(N(K4426)=0,"– no spend","⚠ add to Campaigns tab")))</f>
        <v/>
      </c>
      <c r="V4426" s="83" t="str">
        <f aca="false">IF(K4426="","",K4426*IF(Settings!$B$22=Settings!$C$6,1,IF(Settings!$B$22="USD",1/INDEX(Settings!$B$29:$B$40,MONTH(A4426)),INDEX(Settings!$B$29:$B$40,MONTH(A4426)))))</f>
        <v/>
      </c>
    </row>
    <row r="4427" customFormat="false" ht="15" hidden="false" customHeight="false" outlineLevel="0" collapsed="false">
      <c r="U4427" s="0" t="str">
        <f aca="false">IF(C4427="","",IF(COUNTIF(Campaigns!$A$7:$A$300,C4427)&gt;0,"✓",IF(N(K4427)=0,"– no spend","⚠ add to Campaigns tab")))</f>
        <v/>
      </c>
      <c r="V4427" s="83" t="str">
        <f aca="false">IF(K4427="","",K4427*IF(Settings!$B$22=Settings!$C$6,1,IF(Settings!$B$22="USD",1/INDEX(Settings!$B$29:$B$40,MONTH(A4427)),INDEX(Settings!$B$29:$B$40,MONTH(A4427)))))</f>
        <v/>
      </c>
    </row>
    <row r="4428" customFormat="false" ht="15" hidden="false" customHeight="false" outlineLevel="0" collapsed="false">
      <c r="U4428" s="0" t="str">
        <f aca="false">IF(C4428="","",IF(COUNTIF(Campaigns!$A$7:$A$300,C4428)&gt;0,"✓",IF(N(K4428)=0,"– no spend","⚠ add to Campaigns tab")))</f>
        <v/>
      </c>
      <c r="V4428" s="83" t="str">
        <f aca="false">IF(K4428="","",K4428*IF(Settings!$B$22=Settings!$C$6,1,IF(Settings!$B$22="USD",1/INDEX(Settings!$B$29:$B$40,MONTH(A4428)),INDEX(Settings!$B$29:$B$40,MONTH(A4428)))))</f>
        <v/>
      </c>
    </row>
    <row r="4429" customFormat="false" ht="15" hidden="false" customHeight="false" outlineLevel="0" collapsed="false">
      <c r="U4429" s="0" t="str">
        <f aca="false">IF(C4429="","",IF(COUNTIF(Campaigns!$A$7:$A$300,C4429)&gt;0,"✓",IF(N(K4429)=0,"– no spend","⚠ add to Campaigns tab")))</f>
        <v/>
      </c>
      <c r="V4429" s="83" t="str">
        <f aca="false">IF(K4429="","",K4429*IF(Settings!$B$22=Settings!$C$6,1,IF(Settings!$B$22="USD",1/INDEX(Settings!$B$29:$B$40,MONTH(A4429)),INDEX(Settings!$B$29:$B$40,MONTH(A4429)))))</f>
        <v/>
      </c>
    </row>
    <row r="4430" customFormat="false" ht="15" hidden="false" customHeight="false" outlineLevel="0" collapsed="false">
      <c r="U4430" s="0" t="str">
        <f aca="false">IF(C4430="","",IF(COUNTIF(Campaigns!$A$7:$A$300,C4430)&gt;0,"✓",IF(N(K4430)=0,"– no spend","⚠ add to Campaigns tab")))</f>
        <v/>
      </c>
      <c r="V4430" s="83" t="str">
        <f aca="false">IF(K4430="","",K4430*IF(Settings!$B$22=Settings!$C$6,1,IF(Settings!$B$22="USD",1/INDEX(Settings!$B$29:$B$40,MONTH(A4430)),INDEX(Settings!$B$29:$B$40,MONTH(A4430)))))</f>
        <v/>
      </c>
    </row>
    <row r="4431" customFormat="false" ht="15" hidden="false" customHeight="false" outlineLevel="0" collapsed="false">
      <c r="U4431" s="0" t="str">
        <f aca="false">IF(C4431="","",IF(COUNTIF(Campaigns!$A$7:$A$300,C4431)&gt;0,"✓",IF(N(K4431)=0,"– no spend","⚠ add to Campaigns tab")))</f>
        <v/>
      </c>
      <c r="V4431" s="83" t="str">
        <f aca="false">IF(K4431="","",K4431*IF(Settings!$B$22=Settings!$C$6,1,IF(Settings!$B$22="USD",1/INDEX(Settings!$B$29:$B$40,MONTH(A4431)),INDEX(Settings!$B$29:$B$40,MONTH(A4431)))))</f>
        <v/>
      </c>
    </row>
    <row r="4432" customFormat="false" ht="15" hidden="false" customHeight="false" outlineLevel="0" collapsed="false">
      <c r="U4432" s="0" t="str">
        <f aca="false">IF(C4432="","",IF(COUNTIF(Campaigns!$A$7:$A$300,C4432)&gt;0,"✓",IF(N(K4432)=0,"– no spend","⚠ add to Campaigns tab")))</f>
        <v/>
      </c>
      <c r="V4432" s="83" t="str">
        <f aca="false">IF(K4432="","",K4432*IF(Settings!$B$22=Settings!$C$6,1,IF(Settings!$B$22="USD",1/INDEX(Settings!$B$29:$B$40,MONTH(A4432)),INDEX(Settings!$B$29:$B$40,MONTH(A4432)))))</f>
        <v/>
      </c>
    </row>
    <row r="4433" customFormat="false" ht="15" hidden="false" customHeight="false" outlineLevel="0" collapsed="false">
      <c r="U4433" s="0" t="str">
        <f aca="false">IF(C4433="","",IF(COUNTIF(Campaigns!$A$7:$A$300,C4433)&gt;0,"✓",IF(N(K4433)=0,"– no spend","⚠ add to Campaigns tab")))</f>
        <v/>
      </c>
      <c r="V4433" s="83" t="str">
        <f aca="false">IF(K4433="","",K4433*IF(Settings!$B$22=Settings!$C$6,1,IF(Settings!$B$22="USD",1/INDEX(Settings!$B$29:$B$40,MONTH(A4433)),INDEX(Settings!$B$29:$B$40,MONTH(A4433)))))</f>
        <v/>
      </c>
    </row>
    <row r="4434" customFormat="false" ht="15" hidden="false" customHeight="false" outlineLevel="0" collapsed="false">
      <c r="U4434" s="0" t="str">
        <f aca="false">IF(C4434="","",IF(COUNTIF(Campaigns!$A$7:$A$300,C4434)&gt;0,"✓",IF(N(K4434)=0,"– no spend","⚠ add to Campaigns tab")))</f>
        <v/>
      </c>
      <c r="V4434" s="83" t="str">
        <f aca="false">IF(K4434="","",K4434*IF(Settings!$B$22=Settings!$C$6,1,IF(Settings!$B$22="USD",1/INDEX(Settings!$B$29:$B$40,MONTH(A4434)),INDEX(Settings!$B$29:$B$40,MONTH(A4434)))))</f>
        <v/>
      </c>
    </row>
    <row r="4435" customFormat="false" ht="15" hidden="false" customHeight="false" outlineLevel="0" collapsed="false">
      <c r="U4435" s="0" t="str">
        <f aca="false">IF(C4435="","",IF(COUNTIF(Campaigns!$A$7:$A$300,C4435)&gt;0,"✓",IF(N(K4435)=0,"– no spend","⚠ add to Campaigns tab")))</f>
        <v/>
      </c>
      <c r="V4435" s="83" t="str">
        <f aca="false">IF(K4435="","",K4435*IF(Settings!$B$22=Settings!$C$6,1,IF(Settings!$B$22="USD",1/INDEX(Settings!$B$29:$B$40,MONTH(A4435)),INDEX(Settings!$B$29:$B$40,MONTH(A4435)))))</f>
        <v/>
      </c>
    </row>
    <row r="4436" customFormat="false" ht="15" hidden="false" customHeight="false" outlineLevel="0" collapsed="false">
      <c r="U4436" s="0" t="str">
        <f aca="false">IF(C4436="","",IF(COUNTIF(Campaigns!$A$7:$A$300,C4436)&gt;0,"✓",IF(N(K4436)=0,"– no spend","⚠ add to Campaigns tab")))</f>
        <v/>
      </c>
      <c r="V4436" s="83" t="str">
        <f aca="false">IF(K4436="","",K4436*IF(Settings!$B$22=Settings!$C$6,1,IF(Settings!$B$22="USD",1/INDEX(Settings!$B$29:$B$40,MONTH(A4436)),INDEX(Settings!$B$29:$B$40,MONTH(A4436)))))</f>
        <v/>
      </c>
    </row>
    <row r="4437" customFormat="false" ht="15" hidden="false" customHeight="false" outlineLevel="0" collapsed="false">
      <c r="U4437" s="0" t="str">
        <f aca="false">IF(C4437="","",IF(COUNTIF(Campaigns!$A$7:$A$300,C4437)&gt;0,"✓",IF(N(K4437)=0,"– no spend","⚠ add to Campaigns tab")))</f>
        <v/>
      </c>
      <c r="V4437" s="83" t="str">
        <f aca="false">IF(K4437="","",K4437*IF(Settings!$B$22=Settings!$C$6,1,IF(Settings!$B$22="USD",1/INDEX(Settings!$B$29:$B$40,MONTH(A4437)),INDEX(Settings!$B$29:$B$40,MONTH(A4437)))))</f>
        <v/>
      </c>
    </row>
    <row r="4438" customFormat="false" ht="15" hidden="false" customHeight="false" outlineLevel="0" collapsed="false">
      <c r="U4438" s="0" t="str">
        <f aca="false">IF(C4438="","",IF(COUNTIF(Campaigns!$A$7:$A$300,C4438)&gt;0,"✓",IF(N(K4438)=0,"– no spend","⚠ add to Campaigns tab")))</f>
        <v/>
      </c>
      <c r="V4438" s="83" t="str">
        <f aca="false">IF(K4438="","",K4438*IF(Settings!$B$22=Settings!$C$6,1,IF(Settings!$B$22="USD",1/INDEX(Settings!$B$29:$B$40,MONTH(A4438)),INDEX(Settings!$B$29:$B$40,MONTH(A4438)))))</f>
        <v/>
      </c>
    </row>
    <row r="4439" customFormat="false" ht="15" hidden="false" customHeight="false" outlineLevel="0" collapsed="false">
      <c r="U4439" s="0" t="str">
        <f aca="false">IF(C4439="","",IF(COUNTIF(Campaigns!$A$7:$A$300,C4439)&gt;0,"✓",IF(N(K4439)=0,"– no spend","⚠ add to Campaigns tab")))</f>
        <v/>
      </c>
      <c r="V4439" s="83" t="str">
        <f aca="false">IF(K4439="","",K4439*IF(Settings!$B$22=Settings!$C$6,1,IF(Settings!$B$22="USD",1/INDEX(Settings!$B$29:$B$40,MONTH(A4439)),INDEX(Settings!$B$29:$B$40,MONTH(A4439)))))</f>
        <v/>
      </c>
    </row>
    <row r="4440" customFormat="false" ht="15" hidden="false" customHeight="false" outlineLevel="0" collapsed="false">
      <c r="U4440" s="0" t="str">
        <f aca="false">IF(C4440="","",IF(COUNTIF(Campaigns!$A$7:$A$300,C4440)&gt;0,"✓",IF(N(K4440)=0,"– no spend","⚠ add to Campaigns tab")))</f>
        <v/>
      </c>
      <c r="V4440" s="83" t="str">
        <f aca="false">IF(K4440="","",K4440*IF(Settings!$B$22=Settings!$C$6,1,IF(Settings!$B$22="USD",1/INDEX(Settings!$B$29:$B$40,MONTH(A4440)),INDEX(Settings!$B$29:$B$40,MONTH(A4440)))))</f>
        <v/>
      </c>
    </row>
    <row r="4441" customFormat="false" ht="15" hidden="false" customHeight="false" outlineLevel="0" collapsed="false">
      <c r="U4441" s="0" t="str">
        <f aca="false">IF(C4441="","",IF(COUNTIF(Campaigns!$A$7:$A$300,C4441)&gt;0,"✓",IF(N(K4441)=0,"– no spend","⚠ add to Campaigns tab")))</f>
        <v/>
      </c>
      <c r="V4441" s="83" t="str">
        <f aca="false">IF(K4441="","",K4441*IF(Settings!$B$22=Settings!$C$6,1,IF(Settings!$B$22="USD",1/INDEX(Settings!$B$29:$B$40,MONTH(A4441)),INDEX(Settings!$B$29:$B$40,MONTH(A4441)))))</f>
        <v/>
      </c>
    </row>
    <row r="4442" customFormat="false" ht="15" hidden="false" customHeight="false" outlineLevel="0" collapsed="false">
      <c r="U4442" s="0" t="str">
        <f aca="false">IF(C4442="","",IF(COUNTIF(Campaigns!$A$7:$A$300,C4442)&gt;0,"✓",IF(N(K4442)=0,"– no spend","⚠ add to Campaigns tab")))</f>
        <v/>
      </c>
      <c r="V4442" s="83" t="str">
        <f aca="false">IF(K4442="","",K4442*IF(Settings!$B$22=Settings!$C$6,1,IF(Settings!$B$22="USD",1/INDEX(Settings!$B$29:$B$40,MONTH(A4442)),INDEX(Settings!$B$29:$B$40,MONTH(A4442)))))</f>
        <v/>
      </c>
    </row>
    <row r="4443" customFormat="false" ht="15" hidden="false" customHeight="false" outlineLevel="0" collapsed="false">
      <c r="U4443" s="0" t="str">
        <f aca="false">IF(C4443="","",IF(COUNTIF(Campaigns!$A$7:$A$300,C4443)&gt;0,"✓",IF(N(K4443)=0,"– no spend","⚠ add to Campaigns tab")))</f>
        <v/>
      </c>
      <c r="V4443" s="83" t="str">
        <f aca="false">IF(K4443="","",K4443*IF(Settings!$B$22=Settings!$C$6,1,IF(Settings!$B$22="USD",1/INDEX(Settings!$B$29:$B$40,MONTH(A4443)),INDEX(Settings!$B$29:$B$40,MONTH(A4443)))))</f>
        <v/>
      </c>
    </row>
    <row r="4444" customFormat="false" ht="15" hidden="false" customHeight="false" outlineLevel="0" collapsed="false">
      <c r="U4444" s="0" t="str">
        <f aca="false">IF(C4444="","",IF(COUNTIF(Campaigns!$A$7:$A$300,C4444)&gt;0,"✓",IF(N(K4444)=0,"– no spend","⚠ add to Campaigns tab")))</f>
        <v/>
      </c>
      <c r="V4444" s="83" t="str">
        <f aca="false">IF(K4444="","",K4444*IF(Settings!$B$22=Settings!$C$6,1,IF(Settings!$B$22="USD",1/INDEX(Settings!$B$29:$B$40,MONTH(A4444)),INDEX(Settings!$B$29:$B$40,MONTH(A4444)))))</f>
        <v/>
      </c>
    </row>
    <row r="4445" customFormat="false" ht="15" hidden="false" customHeight="false" outlineLevel="0" collapsed="false">
      <c r="U4445" s="0" t="str">
        <f aca="false">IF(C4445="","",IF(COUNTIF(Campaigns!$A$7:$A$300,C4445)&gt;0,"✓",IF(N(K4445)=0,"– no spend","⚠ add to Campaigns tab")))</f>
        <v/>
      </c>
      <c r="V4445" s="83" t="str">
        <f aca="false">IF(K4445="","",K4445*IF(Settings!$B$22=Settings!$C$6,1,IF(Settings!$B$22="USD",1/INDEX(Settings!$B$29:$B$40,MONTH(A4445)),INDEX(Settings!$B$29:$B$40,MONTH(A4445)))))</f>
        <v/>
      </c>
    </row>
    <row r="4446" customFormat="false" ht="15" hidden="false" customHeight="false" outlineLevel="0" collapsed="false">
      <c r="U4446" s="0" t="str">
        <f aca="false">IF(C4446="","",IF(COUNTIF(Campaigns!$A$7:$A$300,C4446)&gt;0,"✓",IF(N(K4446)=0,"– no spend","⚠ add to Campaigns tab")))</f>
        <v/>
      </c>
      <c r="V4446" s="83" t="str">
        <f aca="false">IF(K4446="","",K4446*IF(Settings!$B$22=Settings!$C$6,1,IF(Settings!$B$22="USD",1/INDEX(Settings!$B$29:$B$40,MONTH(A4446)),INDEX(Settings!$B$29:$B$40,MONTH(A4446)))))</f>
        <v/>
      </c>
    </row>
    <row r="4447" customFormat="false" ht="15" hidden="false" customHeight="false" outlineLevel="0" collapsed="false">
      <c r="U4447" s="0" t="str">
        <f aca="false">IF(C4447="","",IF(COUNTIF(Campaigns!$A$7:$A$300,C4447)&gt;0,"✓",IF(N(K4447)=0,"– no spend","⚠ add to Campaigns tab")))</f>
        <v/>
      </c>
      <c r="V4447" s="83" t="str">
        <f aca="false">IF(K4447="","",K4447*IF(Settings!$B$22=Settings!$C$6,1,IF(Settings!$B$22="USD",1/INDEX(Settings!$B$29:$B$40,MONTH(A4447)),INDEX(Settings!$B$29:$B$40,MONTH(A4447)))))</f>
        <v/>
      </c>
    </row>
    <row r="4448" customFormat="false" ht="15" hidden="false" customHeight="false" outlineLevel="0" collapsed="false">
      <c r="U4448" s="0" t="str">
        <f aca="false">IF(C4448="","",IF(COUNTIF(Campaigns!$A$7:$A$300,C4448)&gt;0,"✓",IF(N(K4448)=0,"– no spend","⚠ add to Campaigns tab")))</f>
        <v/>
      </c>
      <c r="V4448" s="83" t="str">
        <f aca="false">IF(K4448="","",K4448*IF(Settings!$B$22=Settings!$C$6,1,IF(Settings!$B$22="USD",1/INDEX(Settings!$B$29:$B$40,MONTH(A4448)),INDEX(Settings!$B$29:$B$40,MONTH(A4448)))))</f>
        <v/>
      </c>
    </row>
    <row r="4449" customFormat="false" ht="15" hidden="false" customHeight="false" outlineLevel="0" collapsed="false">
      <c r="U4449" s="0" t="str">
        <f aca="false">IF(C4449="","",IF(COUNTIF(Campaigns!$A$7:$A$300,C4449)&gt;0,"✓",IF(N(K4449)=0,"– no spend","⚠ add to Campaigns tab")))</f>
        <v/>
      </c>
      <c r="V4449" s="83" t="str">
        <f aca="false">IF(K4449="","",K4449*IF(Settings!$B$22=Settings!$C$6,1,IF(Settings!$B$22="USD",1/INDEX(Settings!$B$29:$B$40,MONTH(A4449)),INDEX(Settings!$B$29:$B$40,MONTH(A4449)))))</f>
        <v/>
      </c>
    </row>
    <row r="4450" customFormat="false" ht="15" hidden="false" customHeight="false" outlineLevel="0" collapsed="false">
      <c r="U4450" s="0" t="str">
        <f aca="false">IF(C4450="","",IF(COUNTIF(Campaigns!$A$7:$A$300,C4450)&gt;0,"✓",IF(N(K4450)=0,"– no spend","⚠ add to Campaigns tab")))</f>
        <v/>
      </c>
      <c r="V4450" s="83" t="str">
        <f aca="false">IF(K4450="","",K4450*IF(Settings!$B$22=Settings!$C$6,1,IF(Settings!$B$22="USD",1/INDEX(Settings!$B$29:$B$40,MONTH(A4450)),INDEX(Settings!$B$29:$B$40,MONTH(A4450)))))</f>
        <v/>
      </c>
    </row>
    <row r="4451" customFormat="false" ht="15" hidden="false" customHeight="false" outlineLevel="0" collapsed="false">
      <c r="U4451" s="0" t="str">
        <f aca="false">IF(C4451="","",IF(COUNTIF(Campaigns!$A$7:$A$300,C4451)&gt;0,"✓",IF(N(K4451)=0,"– no spend","⚠ add to Campaigns tab")))</f>
        <v/>
      </c>
      <c r="V4451" s="83" t="str">
        <f aca="false">IF(K4451="","",K4451*IF(Settings!$B$22=Settings!$C$6,1,IF(Settings!$B$22="USD",1/INDEX(Settings!$B$29:$B$40,MONTH(A4451)),INDEX(Settings!$B$29:$B$40,MONTH(A4451)))))</f>
        <v/>
      </c>
    </row>
    <row r="4452" customFormat="false" ht="15" hidden="false" customHeight="false" outlineLevel="0" collapsed="false">
      <c r="U4452" s="0" t="str">
        <f aca="false">IF(C4452="","",IF(COUNTIF(Campaigns!$A$7:$A$300,C4452)&gt;0,"✓",IF(N(K4452)=0,"– no spend","⚠ add to Campaigns tab")))</f>
        <v/>
      </c>
      <c r="V4452" s="83" t="str">
        <f aca="false">IF(K4452="","",K4452*IF(Settings!$B$22=Settings!$C$6,1,IF(Settings!$B$22="USD",1/INDEX(Settings!$B$29:$B$40,MONTH(A4452)),INDEX(Settings!$B$29:$B$40,MONTH(A4452)))))</f>
        <v/>
      </c>
    </row>
    <row r="4453" customFormat="false" ht="15" hidden="false" customHeight="false" outlineLevel="0" collapsed="false">
      <c r="U4453" s="0" t="str">
        <f aca="false">IF(C4453="","",IF(COUNTIF(Campaigns!$A$7:$A$300,C4453)&gt;0,"✓",IF(N(K4453)=0,"– no spend","⚠ add to Campaigns tab")))</f>
        <v/>
      </c>
      <c r="V4453" s="83" t="str">
        <f aca="false">IF(K4453="","",K4453*IF(Settings!$B$22=Settings!$C$6,1,IF(Settings!$B$22="USD",1/INDEX(Settings!$B$29:$B$40,MONTH(A4453)),INDEX(Settings!$B$29:$B$40,MONTH(A4453)))))</f>
        <v/>
      </c>
    </row>
    <row r="4454" customFormat="false" ht="15" hidden="false" customHeight="false" outlineLevel="0" collapsed="false">
      <c r="U4454" s="0" t="str">
        <f aca="false">IF(C4454="","",IF(COUNTIF(Campaigns!$A$7:$A$300,C4454)&gt;0,"✓",IF(N(K4454)=0,"– no spend","⚠ add to Campaigns tab")))</f>
        <v/>
      </c>
      <c r="V4454" s="83" t="str">
        <f aca="false">IF(K4454="","",K4454*IF(Settings!$B$22=Settings!$C$6,1,IF(Settings!$B$22="USD",1/INDEX(Settings!$B$29:$B$40,MONTH(A4454)),INDEX(Settings!$B$29:$B$40,MONTH(A4454)))))</f>
        <v/>
      </c>
    </row>
    <row r="4455" customFormat="false" ht="15" hidden="false" customHeight="false" outlineLevel="0" collapsed="false">
      <c r="U4455" s="0" t="str">
        <f aca="false">IF(C4455="","",IF(COUNTIF(Campaigns!$A$7:$A$300,C4455)&gt;0,"✓",IF(N(K4455)=0,"– no spend","⚠ add to Campaigns tab")))</f>
        <v/>
      </c>
      <c r="V4455" s="83" t="str">
        <f aca="false">IF(K4455="","",K4455*IF(Settings!$B$22=Settings!$C$6,1,IF(Settings!$B$22="USD",1/INDEX(Settings!$B$29:$B$40,MONTH(A4455)),INDEX(Settings!$B$29:$B$40,MONTH(A4455)))))</f>
        <v/>
      </c>
    </row>
    <row r="4456" customFormat="false" ht="15" hidden="false" customHeight="false" outlineLevel="0" collapsed="false">
      <c r="U4456" s="0" t="str">
        <f aca="false">IF(C4456="","",IF(COUNTIF(Campaigns!$A$7:$A$300,C4456)&gt;0,"✓",IF(N(K4456)=0,"– no spend","⚠ add to Campaigns tab")))</f>
        <v/>
      </c>
      <c r="V4456" s="83" t="str">
        <f aca="false">IF(K4456="","",K4456*IF(Settings!$B$22=Settings!$C$6,1,IF(Settings!$B$22="USD",1/INDEX(Settings!$B$29:$B$40,MONTH(A4456)),INDEX(Settings!$B$29:$B$40,MONTH(A4456)))))</f>
        <v/>
      </c>
    </row>
    <row r="4457" customFormat="false" ht="15" hidden="false" customHeight="false" outlineLevel="0" collapsed="false">
      <c r="U4457" s="0" t="str">
        <f aca="false">IF(C4457="","",IF(COUNTIF(Campaigns!$A$7:$A$300,C4457)&gt;0,"✓",IF(N(K4457)=0,"– no spend","⚠ add to Campaigns tab")))</f>
        <v/>
      </c>
      <c r="V4457" s="83" t="str">
        <f aca="false">IF(K4457="","",K4457*IF(Settings!$B$22=Settings!$C$6,1,IF(Settings!$B$22="USD",1/INDEX(Settings!$B$29:$B$40,MONTH(A4457)),INDEX(Settings!$B$29:$B$40,MONTH(A4457)))))</f>
        <v/>
      </c>
    </row>
    <row r="4458" customFormat="false" ht="15" hidden="false" customHeight="false" outlineLevel="0" collapsed="false">
      <c r="U4458" s="0" t="str">
        <f aca="false">IF(C4458="","",IF(COUNTIF(Campaigns!$A$7:$A$300,C4458)&gt;0,"✓",IF(N(K4458)=0,"– no spend","⚠ add to Campaigns tab")))</f>
        <v/>
      </c>
      <c r="V4458" s="83" t="str">
        <f aca="false">IF(K4458="","",K4458*IF(Settings!$B$22=Settings!$C$6,1,IF(Settings!$B$22="USD",1/INDEX(Settings!$B$29:$B$40,MONTH(A4458)),INDEX(Settings!$B$29:$B$40,MONTH(A4458)))))</f>
        <v/>
      </c>
    </row>
    <row r="4459" customFormat="false" ht="15" hidden="false" customHeight="false" outlineLevel="0" collapsed="false">
      <c r="U4459" s="0" t="str">
        <f aca="false">IF(C4459="","",IF(COUNTIF(Campaigns!$A$7:$A$300,C4459)&gt;0,"✓",IF(N(K4459)=0,"– no spend","⚠ add to Campaigns tab")))</f>
        <v/>
      </c>
      <c r="V4459" s="83" t="str">
        <f aca="false">IF(K4459="","",K4459*IF(Settings!$B$22=Settings!$C$6,1,IF(Settings!$B$22="USD",1/INDEX(Settings!$B$29:$B$40,MONTH(A4459)),INDEX(Settings!$B$29:$B$40,MONTH(A4459)))))</f>
        <v/>
      </c>
    </row>
    <row r="4460" customFormat="false" ht="15" hidden="false" customHeight="false" outlineLevel="0" collapsed="false">
      <c r="U4460" s="0" t="str">
        <f aca="false">IF(C4460="","",IF(COUNTIF(Campaigns!$A$7:$A$300,C4460)&gt;0,"✓",IF(N(K4460)=0,"– no spend","⚠ add to Campaigns tab")))</f>
        <v/>
      </c>
      <c r="V4460" s="83" t="str">
        <f aca="false">IF(K4460="","",K4460*IF(Settings!$B$22=Settings!$C$6,1,IF(Settings!$B$22="USD",1/INDEX(Settings!$B$29:$B$40,MONTH(A4460)),INDEX(Settings!$B$29:$B$40,MONTH(A4460)))))</f>
        <v/>
      </c>
    </row>
    <row r="4461" customFormat="false" ht="15" hidden="false" customHeight="false" outlineLevel="0" collapsed="false">
      <c r="U4461" s="0" t="str">
        <f aca="false">IF(C4461="","",IF(COUNTIF(Campaigns!$A$7:$A$300,C4461)&gt;0,"✓",IF(N(K4461)=0,"– no spend","⚠ add to Campaigns tab")))</f>
        <v/>
      </c>
      <c r="V4461" s="83" t="str">
        <f aca="false">IF(K4461="","",K4461*IF(Settings!$B$22=Settings!$C$6,1,IF(Settings!$B$22="USD",1/INDEX(Settings!$B$29:$B$40,MONTH(A4461)),INDEX(Settings!$B$29:$B$40,MONTH(A4461)))))</f>
        <v/>
      </c>
    </row>
    <row r="4462" customFormat="false" ht="15" hidden="false" customHeight="false" outlineLevel="0" collapsed="false">
      <c r="U4462" s="0" t="str">
        <f aca="false">IF(C4462="","",IF(COUNTIF(Campaigns!$A$7:$A$300,C4462)&gt;0,"✓",IF(N(K4462)=0,"– no spend","⚠ add to Campaigns tab")))</f>
        <v/>
      </c>
      <c r="V4462" s="83" t="str">
        <f aca="false">IF(K4462="","",K4462*IF(Settings!$B$22=Settings!$C$6,1,IF(Settings!$B$22="USD",1/INDEX(Settings!$B$29:$B$40,MONTH(A4462)),INDEX(Settings!$B$29:$B$40,MONTH(A4462)))))</f>
        <v/>
      </c>
    </row>
    <row r="4463" customFormat="false" ht="15" hidden="false" customHeight="false" outlineLevel="0" collapsed="false">
      <c r="U4463" s="0" t="str">
        <f aca="false">IF(C4463="","",IF(COUNTIF(Campaigns!$A$7:$A$300,C4463)&gt;0,"✓",IF(N(K4463)=0,"– no spend","⚠ add to Campaigns tab")))</f>
        <v/>
      </c>
      <c r="V4463" s="83" t="str">
        <f aca="false">IF(K4463="","",K4463*IF(Settings!$B$22=Settings!$C$6,1,IF(Settings!$B$22="USD",1/INDEX(Settings!$B$29:$B$40,MONTH(A4463)),INDEX(Settings!$B$29:$B$40,MONTH(A4463)))))</f>
        <v/>
      </c>
    </row>
    <row r="4464" customFormat="false" ht="15" hidden="false" customHeight="false" outlineLevel="0" collapsed="false">
      <c r="U4464" s="0" t="str">
        <f aca="false">IF(C4464="","",IF(COUNTIF(Campaigns!$A$7:$A$300,C4464)&gt;0,"✓",IF(N(K4464)=0,"– no spend","⚠ add to Campaigns tab")))</f>
        <v/>
      </c>
      <c r="V4464" s="83" t="str">
        <f aca="false">IF(K4464="","",K4464*IF(Settings!$B$22=Settings!$C$6,1,IF(Settings!$B$22="USD",1/INDEX(Settings!$B$29:$B$40,MONTH(A4464)),INDEX(Settings!$B$29:$B$40,MONTH(A4464)))))</f>
        <v/>
      </c>
    </row>
    <row r="4465" customFormat="false" ht="15" hidden="false" customHeight="false" outlineLevel="0" collapsed="false">
      <c r="U4465" s="0" t="str">
        <f aca="false">IF(C4465="","",IF(COUNTIF(Campaigns!$A$7:$A$300,C4465)&gt;0,"✓",IF(N(K4465)=0,"– no spend","⚠ add to Campaigns tab")))</f>
        <v/>
      </c>
      <c r="V4465" s="83" t="str">
        <f aca="false">IF(K4465="","",K4465*IF(Settings!$B$22=Settings!$C$6,1,IF(Settings!$B$22="USD",1/INDEX(Settings!$B$29:$B$40,MONTH(A4465)),INDEX(Settings!$B$29:$B$40,MONTH(A4465)))))</f>
        <v/>
      </c>
    </row>
    <row r="4466" customFormat="false" ht="15" hidden="false" customHeight="false" outlineLevel="0" collapsed="false">
      <c r="U4466" s="0" t="str">
        <f aca="false">IF(C4466="","",IF(COUNTIF(Campaigns!$A$7:$A$300,C4466)&gt;0,"✓",IF(N(K4466)=0,"– no spend","⚠ add to Campaigns tab")))</f>
        <v/>
      </c>
      <c r="V4466" s="83" t="str">
        <f aca="false">IF(K4466="","",K4466*IF(Settings!$B$22=Settings!$C$6,1,IF(Settings!$B$22="USD",1/INDEX(Settings!$B$29:$B$40,MONTH(A4466)),INDEX(Settings!$B$29:$B$40,MONTH(A4466)))))</f>
        <v/>
      </c>
    </row>
    <row r="4467" customFormat="false" ht="15" hidden="false" customHeight="false" outlineLevel="0" collapsed="false">
      <c r="U4467" s="0" t="str">
        <f aca="false">IF(C4467="","",IF(COUNTIF(Campaigns!$A$7:$A$300,C4467)&gt;0,"✓",IF(N(K4467)=0,"– no spend","⚠ add to Campaigns tab")))</f>
        <v/>
      </c>
      <c r="V4467" s="83" t="str">
        <f aca="false">IF(K4467="","",K4467*IF(Settings!$B$22=Settings!$C$6,1,IF(Settings!$B$22="USD",1/INDEX(Settings!$B$29:$B$40,MONTH(A4467)),INDEX(Settings!$B$29:$B$40,MONTH(A4467)))))</f>
        <v/>
      </c>
    </row>
    <row r="4468" customFormat="false" ht="15" hidden="false" customHeight="false" outlineLevel="0" collapsed="false">
      <c r="U4468" s="0" t="str">
        <f aca="false">IF(C4468="","",IF(COUNTIF(Campaigns!$A$7:$A$300,C4468)&gt;0,"✓",IF(N(K4468)=0,"– no spend","⚠ add to Campaigns tab")))</f>
        <v/>
      </c>
      <c r="V4468" s="83" t="str">
        <f aca="false">IF(K4468="","",K4468*IF(Settings!$B$22=Settings!$C$6,1,IF(Settings!$B$22="USD",1/INDEX(Settings!$B$29:$B$40,MONTH(A4468)),INDEX(Settings!$B$29:$B$40,MONTH(A4468)))))</f>
        <v/>
      </c>
    </row>
    <row r="4469" customFormat="false" ht="15" hidden="false" customHeight="false" outlineLevel="0" collapsed="false">
      <c r="U4469" s="0" t="str">
        <f aca="false">IF(C4469="","",IF(COUNTIF(Campaigns!$A$7:$A$300,C4469)&gt;0,"✓",IF(N(K4469)=0,"– no spend","⚠ add to Campaigns tab")))</f>
        <v/>
      </c>
      <c r="V4469" s="83" t="str">
        <f aca="false">IF(K4469="","",K4469*IF(Settings!$B$22=Settings!$C$6,1,IF(Settings!$B$22="USD",1/INDEX(Settings!$B$29:$B$40,MONTH(A4469)),INDEX(Settings!$B$29:$B$40,MONTH(A4469)))))</f>
        <v/>
      </c>
    </row>
    <row r="4470" customFormat="false" ht="15" hidden="false" customHeight="false" outlineLevel="0" collapsed="false">
      <c r="U4470" s="0" t="str">
        <f aca="false">IF(C4470="","",IF(COUNTIF(Campaigns!$A$7:$A$300,C4470)&gt;0,"✓",IF(N(K4470)=0,"– no spend","⚠ add to Campaigns tab")))</f>
        <v/>
      </c>
      <c r="V4470" s="83" t="str">
        <f aca="false">IF(K4470="","",K4470*IF(Settings!$B$22=Settings!$C$6,1,IF(Settings!$B$22="USD",1/INDEX(Settings!$B$29:$B$40,MONTH(A4470)),INDEX(Settings!$B$29:$B$40,MONTH(A4470)))))</f>
        <v/>
      </c>
    </row>
    <row r="4471" customFormat="false" ht="15" hidden="false" customHeight="false" outlineLevel="0" collapsed="false">
      <c r="U4471" s="0" t="str">
        <f aca="false">IF(C4471="","",IF(COUNTIF(Campaigns!$A$7:$A$300,C4471)&gt;0,"✓",IF(N(K4471)=0,"– no spend","⚠ add to Campaigns tab")))</f>
        <v/>
      </c>
      <c r="V4471" s="83" t="str">
        <f aca="false">IF(K4471="","",K4471*IF(Settings!$B$22=Settings!$C$6,1,IF(Settings!$B$22="USD",1/INDEX(Settings!$B$29:$B$40,MONTH(A4471)),INDEX(Settings!$B$29:$B$40,MONTH(A4471)))))</f>
        <v/>
      </c>
    </row>
    <row r="4472" customFormat="false" ht="15" hidden="false" customHeight="false" outlineLevel="0" collapsed="false">
      <c r="U4472" s="0" t="str">
        <f aca="false">IF(C4472="","",IF(COUNTIF(Campaigns!$A$7:$A$300,C4472)&gt;0,"✓",IF(N(K4472)=0,"– no spend","⚠ add to Campaigns tab")))</f>
        <v/>
      </c>
      <c r="V4472" s="83" t="str">
        <f aca="false">IF(K4472="","",K4472*IF(Settings!$B$22=Settings!$C$6,1,IF(Settings!$B$22="USD",1/INDEX(Settings!$B$29:$B$40,MONTH(A4472)),INDEX(Settings!$B$29:$B$40,MONTH(A4472)))))</f>
        <v/>
      </c>
    </row>
    <row r="4473" customFormat="false" ht="15" hidden="false" customHeight="false" outlineLevel="0" collapsed="false">
      <c r="U4473" s="0" t="str">
        <f aca="false">IF(C4473="","",IF(COUNTIF(Campaigns!$A$7:$A$300,C4473)&gt;0,"✓",IF(N(K4473)=0,"– no spend","⚠ add to Campaigns tab")))</f>
        <v/>
      </c>
      <c r="V4473" s="83" t="str">
        <f aca="false">IF(K4473="","",K4473*IF(Settings!$B$22=Settings!$C$6,1,IF(Settings!$B$22="USD",1/INDEX(Settings!$B$29:$B$40,MONTH(A4473)),INDEX(Settings!$B$29:$B$40,MONTH(A4473)))))</f>
        <v/>
      </c>
    </row>
    <row r="4474" customFormat="false" ht="15" hidden="false" customHeight="false" outlineLevel="0" collapsed="false">
      <c r="U4474" s="0" t="str">
        <f aca="false">IF(C4474="","",IF(COUNTIF(Campaigns!$A$7:$A$300,C4474)&gt;0,"✓",IF(N(K4474)=0,"– no spend","⚠ add to Campaigns tab")))</f>
        <v/>
      </c>
      <c r="V4474" s="83" t="str">
        <f aca="false">IF(K4474="","",K4474*IF(Settings!$B$22=Settings!$C$6,1,IF(Settings!$B$22="USD",1/INDEX(Settings!$B$29:$B$40,MONTH(A4474)),INDEX(Settings!$B$29:$B$40,MONTH(A4474)))))</f>
        <v/>
      </c>
    </row>
    <row r="4475" customFormat="false" ht="15" hidden="false" customHeight="false" outlineLevel="0" collapsed="false">
      <c r="U4475" s="0" t="str">
        <f aca="false">IF(C4475="","",IF(COUNTIF(Campaigns!$A$7:$A$300,C4475)&gt;0,"✓",IF(N(K4475)=0,"– no spend","⚠ add to Campaigns tab")))</f>
        <v/>
      </c>
      <c r="V4475" s="83" t="str">
        <f aca="false">IF(K4475="","",K4475*IF(Settings!$B$22=Settings!$C$6,1,IF(Settings!$B$22="USD",1/INDEX(Settings!$B$29:$B$40,MONTH(A4475)),INDEX(Settings!$B$29:$B$40,MONTH(A4475)))))</f>
        <v/>
      </c>
    </row>
    <row r="4476" customFormat="false" ht="15" hidden="false" customHeight="false" outlineLevel="0" collapsed="false">
      <c r="U4476" s="0" t="str">
        <f aca="false">IF(C4476="","",IF(COUNTIF(Campaigns!$A$7:$A$300,C4476)&gt;0,"✓",IF(N(K4476)=0,"– no spend","⚠ add to Campaigns tab")))</f>
        <v/>
      </c>
      <c r="V4476" s="83" t="str">
        <f aca="false">IF(K4476="","",K4476*IF(Settings!$B$22=Settings!$C$6,1,IF(Settings!$B$22="USD",1/INDEX(Settings!$B$29:$B$40,MONTH(A4476)),INDEX(Settings!$B$29:$B$40,MONTH(A4476)))))</f>
        <v/>
      </c>
    </row>
    <row r="4477" customFormat="false" ht="15" hidden="false" customHeight="false" outlineLevel="0" collapsed="false">
      <c r="U4477" s="0" t="str">
        <f aca="false">IF(C4477="","",IF(COUNTIF(Campaigns!$A$7:$A$300,C4477)&gt;0,"✓",IF(N(K4477)=0,"– no spend","⚠ add to Campaigns tab")))</f>
        <v/>
      </c>
      <c r="V4477" s="83" t="str">
        <f aca="false">IF(K4477="","",K4477*IF(Settings!$B$22=Settings!$C$6,1,IF(Settings!$B$22="USD",1/INDEX(Settings!$B$29:$B$40,MONTH(A4477)),INDEX(Settings!$B$29:$B$40,MONTH(A4477)))))</f>
        <v/>
      </c>
    </row>
    <row r="4478" customFormat="false" ht="15" hidden="false" customHeight="false" outlineLevel="0" collapsed="false">
      <c r="U4478" s="0" t="str">
        <f aca="false">IF(C4478="","",IF(COUNTIF(Campaigns!$A$7:$A$300,C4478)&gt;0,"✓",IF(N(K4478)=0,"– no spend","⚠ add to Campaigns tab")))</f>
        <v/>
      </c>
      <c r="V4478" s="83" t="str">
        <f aca="false">IF(K4478="","",K4478*IF(Settings!$B$22=Settings!$C$6,1,IF(Settings!$B$22="USD",1/INDEX(Settings!$B$29:$B$40,MONTH(A4478)),INDEX(Settings!$B$29:$B$40,MONTH(A4478)))))</f>
        <v/>
      </c>
    </row>
    <row r="4479" customFormat="false" ht="15" hidden="false" customHeight="false" outlineLevel="0" collapsed="false">
      <c r="U4479" s="0" t="str">
        <f aca="false">IF(C4479="","",IF(COUNTIF(Campaigns!$A$7:$A$300,C4479)&gt;0,"✓",IF(N(K4479)=0,"– no spend","⚠ add to Campaigns tab")))</f>
        <v/>
      </c>
      <c r="V4479" s="83" t="str">
        <f aca="false">IF(K4479="","",K4479*IF(Settings!$B$22=Settings!$C$6,1,IF(Settings!$B$22="USD",1/INDEX(Settings!$B$29:$B$40,MONTH(A4479)),INDEX(Settings!$B$29:$B$40,MONTH(A4479)))))</f>
        <v/>
      </c>
    </row>
    <row r="4480" customFormat="false" ht="15" hidden="false" customHeight="false" outlineLevel="0" collapsed="false">
      <c r="U4480" s="0" t="str">
        <f aca="false">IF(C4480="","",IF(COUNTIF(Campaigns!$A$7:$A$300,C4480)&gt;0,"✓",IF(N(K4480)=0,"– no spend","⚠ add to Campaigns tab")))</f>
        <v/>
      </c>
      <c r="V4480" s="83" t="str">
        <f aca="false">IF(K4480="","",K4480*IF(Settings!$B$22=Settings!$C$6,1,IF(Settings!$B$22="USD",1/INDEX(Settings!$B$29:$B$40,MONTH(A4480)),INDEX(Settings!$B$29:$B$40,MONTH(A4480)))))</f>
        <v/>
      </c>
    </row>
    <row r="4481" customFormat="false" ht="15" hidden="false" customHeight="false" outlineLevel="0" collapsed="false">
      <c r="U4481" s="0" t="str">
        <f aca="false">IF(C4481="","",IF(COUNTIF(Campaigns!$A$7:$A$300,C4481)&gt;0,"✓",IF(N(K4481)=0,"– no spend","⚠ add to Campaigns tab")))</f>
        <v/>
      </c>
      <c r="V4481" s="83" t="str">
        <f aca="false">IF(K4481="","",K4481*IF(Settings!$B$22=Settings!$C$6,1,IF(Settings!$B$22="USD",1/INDEX(Settings!$B$29:$B$40,MONTH(A4481)),INDEX(Settings!$B$29:$B$40,MONTH(A4481)))))</f>
        <v/>
      </c>
    </row>
    <row r="4482" customFormat="false" ht="15" hidden="false" customHeight="false" outlineLevel="0" collapsed="false">
      <c r="U4482" s="0" t="str">
        <f aca="false">IF(C4482="","",IF(COUNTIF(Campaigns!$A$7:$A$300,C4482)&gt;0,"✓",IF(N(K4482)=0,"– no spend","⚠ add to Campaigns tab")))</f>
        <v/>
      </c>
      <c r="V4482" s="83" t="str">
        <f aca="false">IF(K4482="","",K4482*IF(Settings!$B$22=Settings!$C$6,1,IF(Settings!$B$22="USD",1/INDEX(Settings!$B$29:$B$40,MONTH(A4482)),INDEX(Settings!$B$29:$B$40,MONTH(A4482)))))</f>
        <v/>
      </c>
    </row>
    <row r="4483" customFormat="false" ht="15" hidden="false" customHeight="false" outlineLevel="0" collapsed="false">
      <c r="U4483" s="0" t="str">
        <f aca="false">IF(C4483="","",IF(COUNTIF(Campaigns!$A$7:$A$300,C4483)&gt;0,"✓",IF(N(K4483)=0,"– no spend","⚠ add to Campaigns tab")))</f>
        <v/>
      </c>
      <c r="V4483" s="83" t="str">
        <f aca="false">IF(K4483="","",K4483*IF(Settings!$B$22=Settings!$C$6,1,IF(Settings!$B$22="USD",1/INDEX(Settings!$B$29:$B$40,MONTH(A4483)),INDEX(Settings!$B$29:$B$40,MONTH(A4483)))))</f>
        <v/>
      </c>
    </row>
    <row r="4484" customFormat="false" ht="15" hidden="false" customHeight="false" outlineLevel="0" collapsed="false">
      <c r="U4484" s="0" t="str">
        <f aca="false">IF(C4484="","",IF(COUNTIF(Campaigns!$A$7:$A$300,C4484)&gt;0,"✓",IF(N(K4484)=0,"– no spend","⚠ add to Campaigns tab")))</f>
        <v/>
      </c>
      <c r="V4484" s="83" t="str">
        <f aca="false">IF(K4484="","",K4484*IF(Settings!$B$22=Settings!$C$6,1,IF(Settings!$B$22="USD",1/INDEX(Settings!$B$29:$B$40,MONTH(A4484)),INDEX(Settings!$B$29:$B$40,MONTH(A4484)))))</f>
        <v/>
      </c>
    </row>
    <row r="4485" customFormat="false" ht="15" hidden="false" customHeight="false" outlineLevel="0" collapsed="false">
      <c r="U4485" s="0" t="str">
        <f aca="false">IF(C4485="","",IF(COUNTIF(Campaigns!$A$7:$A$300,C4485)&gt;0,"✓",IF(N(K4485)=0,"– no spend","⚠ add to Campaigns tab")))</f>
        <v/>
      </c>
      <c r="V4485" s="83" t="str">
        <f aca="false">IF(K4485="","",K4485*IF(Settings!$B$22=Settings!$C$6,1,IF(Settings!$B$22="USD",1/INDEX(Settings!$B$29:$B$40,MONTH(A4485)),INDEX(Settings!$B$29:$B$40,MONTH(A4485)))))</f>
        <v/>
      </c>
    </row>
    <row r="4486" customFormat="false" ht="15" hidden="false" customHeight="false" outlineLevel="0" collapsed="false">
      <c r="U4486" s="0" t="str">
        <f aca="false">IF(C4486="","",IF(COUNTIF(Campaigns!$A$7:$A$300,C4486)&gt;0,"✓",IF(N(K4486)=0,"– no spend","⚠ add to Campaigns tab")))</f>
        <v/>
      </c>
      <c r="V4486" s="83" t="str">
        <f aca="false">IF(K4486="","",K4486*IF(Settings!$B$22=Settings!$C$6,1,IF(Settings!$B$22="USD",1/INDEX(Settings!$B$29:$B$40,MONTH(A4486)),INDEX(Settings!$B$29:$B$40,MONTH(A4486)))))</f>
        <v/>
      </c>
    </row>
    <row r="4487" customFormat="false" ht="15" hidden="false" customHeight="false" outlineLevel="0" collapsed="false">
      <c r="U4487" s="0" t="str">
        <f aca="false">IF(C4487="","",IF(COUNTIF(Campaigns!$A$7:$A$300,C4487)&gt;0,"✓",IF(N(K4487)=0,"– no spend","⚠ add to Campaigns tab")))</f>
        <v/>
      </c>
      <c r="V4487" s="83" t="str">
        <f aca="false">IF(K4487="","",K4487*IF(Settings!$B$22=Settings!$C$6,1,IF(Settings!$B$22="USD",1/INDEX(Settings!$B$29:$B$40,MONTH(A4487)),INDEX(Settings!$B$29:$B$40,MONTH(A4487)))))</f>
        <v/>
      </c>
    </row>
    <row r="4488" customFormat="false" ht="15" hidden="false" customHeight="false" outlineLevel="0" collapsed="false">
      <c r="U4488" s="0" t="str">
        <f aca="false">IF(C4488="","",IF(COUNTIF(Campaigns!$A$7:$A$300,C4488)&gt;0,"✓",IF(N(K4488)=0,"– no spend","⚠ add to Campaigns tab")))</f>
        <v/>
      </c>
      <c r="V4488" s="83" t="str">
        <f aca="false">IF(K4488="","",K4488*IF(Settings!$B$22=Settings!$C$6,1,IF(Settings!$B$22="USD",1/INDEX(Settings!$B$29:$B$40,MONTH(A4488)),INDEX(Settings!$B$29:$B$40,MONTH(A4488)))))</f>
        <v/>
      </c>
    </row>
    <row r="4489" customFormat="false" ht="15" hidden="false" customHeight="false" outlineLevel="0" collapsed="false">
      <c r="U4489" s="0" t="str">
        <f aca="false">IF(C4489="","",IF(COUNTIF(Campaigns!$A$7:$A$300,C4489)&gt;0,"✓",IF(N(K4489)=0,"– no spend","⚠ add to Campaigns tab")))</f>
        <v/>
      </c>
      <c r="V4489" s="83" t="str">
        <f aca="false">IF(K4489="","",K4489*IF(Settings!$B$22=Settings!$C$6,1,IF(Settings!$B$22="USD",1/INDEX(Settings!$B$29:$B$40,MONTH(A4489)),INDEX(Settings!$B$29:$B$40,MONTH(A4489)))))</f>
        <v/>
      </c>
    </row>
    <row r="4490" customFormat="false" ht="15" hidden="false" customHeight="false" outlineLevel="0" collapsed="false">
      <c r="U4490" s="0" t="str">
        <f aca="false">IF(C4490="","",IF(COUNTIF(Campaigns!$A$7:$A$300,C4490)&gt;0,"✓",IF(N(K4490)=0,"– no spend","⚠ add to Campaigns tab")))</f>
        <v/>
      </c>
      <c r="V4490" s="83" t="str">
        <f aca="false">IF(K4490="","",K4490*IF(Settings!$B$22=Settings!$C$6,1,IF(Settings!$B$22="USD",1/INDEX(Settings!$B$29:$B$40,MONTH(A4490)),INDEX(Settings!$B$29:$B$40,MONTH(A4490)))))</f>
        <v/>
      </c>
    </row>
    <row r="4491" customFormat="false" ht="15" hidden="false" customHeight="false" outlineLevel="0" collapsed="false">
      <c r="U4491" s="0" t="str">
        <f aca="false">IF(C4491="","",IF(COUNTIF(Campaigns!$A$7:$A$300,C4491)&gt;0,"✓",IF(N(K4491)=0,"– no spend","⚠ add to Campaigns tab")))</f>
        <v/>
      </c>
      <c r="V4491" s="83" t="str">
        <f aca="false">IF(K4491="","",K4491*IF(Settings!$B$22=Settings!$C$6,1,IF(Settings!$B$22="USD",1/INDEX(Settings!$B$29:$B$40,MONTH(A4491)),INDEX(Settings!$B$29:$B$40,MONTH(A4491)))))</f>
        <v/>
      </c>
    </row>
    <row r="4492" customFormat="false" ht="15" hidden="false" customHeight="false" outlineLevel="0" collapsed="false">
      <c r="U4492" s="0" t="str">
        <f aca="false">IF(C4492="","",IF(COUNTIF(Campaigns!$A$7:$A$300,C4492)&gt;0,"✓",IF(N(K4492)=0,"– no spend","⚠ add to Campaigns tab")))</f>
        <v/>
      </c>
      <c r="V4492" s="83" t="str">
        <f aca="false">IF(K4492="","",K4492*IF(Settings!$B$22=Settings!$C$6,1,IF(Settings!$B$22="USD",1/INDEX(Settings!$B$29:$B$40,MONTH(A4492)),INDEX(Settings!$B$29:$B$40,MONTH(A4492)))))</f>
        <v/>
      </c>
    </row>
    <row r="4493" customFormat="false" ht="15" hidden="false" customHeight="false" outlineLevel="0" collapsed="false">
      <c r="U4493" s="0" t="str">
        <f aca="false">IF(C4493="","",IF(COUNTIF(Campaigns!$A$7:$A$300,C4493)&gt;0,"✓",IF(N(K4493)=0,"– no spend","⚠ add to Campaigns tab")))</f>
        <v/>
      </c>
      <c r="V4493" s="83" t="str">
        <f aca="false">IF(K4493="","",K4493*IF(Settings!$B$22=Settings!$C$6,1,IF(Settings!$B$22="USD",1/INDEX(Settings!$B$29:$B$40,MONTH(A4493)),INDEX(Settings!$B$29:$B$40,MONTH(A4493)))))</f>
        <v/>
      </c>
    </row>
    <row r="4494" customFormat="false" ht="15" hidden="false" customHeight="false" outlineLevel="0" collapsed="false">
      <c r="U4494" s="0" t="str">
        <f aca="false">IF(C4494="","",IF(COUNTIF(Campaigns!$A$7:$A$300,C4494)&gt;0,"✓",IF(N(K4494)=0,"– no spend","⚠ add to Campaigns tab")))</f>
        <v/>
      </c>
      <c r="V4494" s="83" t="str">
        <f aca="false">IF(K4494="","",K4494*IF(Settings!$B$22=Settings!$C$6,1,IF(Settings!$B$22="USD",1/INDEX(Settings!$B$29:$B$40,MONTH(A4494)),INDEX(Settings!$B$29:$B$40,MONTH(A4494)))))</f>
        <v/>
      </c>
    </row>
    <row r="4495" customFormat="false" ht="15" hidden="false" customHeight="false" outlineLevel="0" collapsed="false">
      <c r="U4495" s="0" t="str">
        <f aca="false">IF(C4495="","",IF(COUNTIF(Campaigns!$A$7:$A$300,C4495)&gt;0,"✓",IF(N(K4495)=0,"– no spend","⚠ add to Campaigns tab")))</f>
        <v/>
      </c>
      <c r="V4495" s="83" t="str">
        <f aca="false">IF(K4495="","",K4495*IF(Settings!$B$22=Settings!$C$6,1,IF(Settings!$B$22="USD",1/INDEX(Settings!$B$29:$B$40,MONTH(A4495)),INDEX(Settings!$B$29:$B$40,MONTH(A4495)))))</f>
        <v/>
      </c>
    </row>
    <row r="4496" customFormat="false" ht="15" hidden="false" customHeight="false" outlineLevel="0" collapsed="false">
      <c r="U4496" s="0" t="str">
        <f aca="false">IF(C4496="","",IF(COUNTIF(Campaigns!$A$7:$A$300,C4496)&gt;0,"✓",IF(N(K4496)=0,"– no spend","⚠ add to Campaigns tab")))</f>
        <v/>
      </c>
      <c r="V4496" s="83" t="str">
        <f aca="false">IF(K4496="","",K4496*IF(Settings!$B$22=Settings!$C$6,1,IF(Settings!$B$22="USD",1/INDEX(Settings!$B$29:$B$40,MONTH(A4496)),INDEX(Settings!$B$29:$B$40,MONTH(A4496)))))</f>
        <v/>
      </c>
    </row>
    <row r="4497" customFormat="false" ht="15" hidden="false" customHeight="false" outlineLevel="0" collapsed="false">
      <c r="U4497" s="0" t="str">
        <f aca="false">IF(C4497="","",IF(COUNTIF(Campaigns!$A$7:$A$300,C4497)&gt;0,"✓",IF(N(K4497)=0,"– no spend","⚠ add to Campaigns tab")))</f>
        <v/>
      </c>
      <c r="V4497" s="83" t="str">
        <f aca="false">IF(K4497="","",K4497*IF(Settings!$B$22=Settings!$C$6,1,IF(Settings!$B$22="USD",1/INDEX(Settings!$B$29:$B$40,MONTH(A4497)),INDEX(Settings!$B$29:$B$40,MONTH(A4497)))))</f>
        <v/>
      </c>
    </row>
    <row r="4498" customFormat="false" ht="15" hidden="false" customHeight="false" outlineLevel="0" collapsed="false">
      <c r="U4498" s="0" t="str">
        <f aca="false">IF(C4498="","",IF(COUNTIF(Campaigns!$A$7:$A$300,C4498)&gt;0,"✓",IF(N(K4498)=0,"– no spend","⚠ add to Campaigns tab")))</f>
        <v/>
      </c>
      <c r="V4498" s="83" t="str">
        <f aca="false">IF(K4498="","",K4498*IF(Settings!$B$22=Settings!$C$6,1,IF(Settings!$B$22="USD",1/INDEX(Settings!$B$29:$B$40,MONTH(A4498)),INDEX(Settings!$B$29:$B$40,MONTH(A4498)))))</f>
        <v/>
      </c>
    </row>
    <row r="4499" customFormat="false" ht="15" hidden="false" customHeight="false" outlineLevel="0" collapsed="false">
      <c r="U4499" s="0" t="str">
        <f aca="false">IF(C4499="","",IF(COUNTIF(Campaigns!$A$7:$A$300,C4499)&gt;0,"✓",IF(N(K4499)=0,"– no spend","⚠ add to Campaigns tab")))</f>
        <v/>
      </c>
      <c r="V4499" s="83" t="str">
        <f aca="false">IF(K4499="","",K4499*IF(Settings!$B$22=Settings!$C$6,1,IF(Settings!$B$22="USD",1/INDEX(Settings!$B$29:$B$40,MONTH(A4499)),INDEX(Settings!$B$29:$B$40,MONTH(A4499)))))</f>
        <v/>
      </c>
    </row>
    <row r="4500" customFormat="false" ht="15" hidden="false" customHeight="false" outlineLevel="0" collapsed="false">
      <c r="U4500" s="0" t="str">
        <f aca="false">IF(C4500="","",IF(COUNTIF(Campaigns!$A$7:$A$300,C4500)&gt;0,"✓",IF(N(K4500)=0,"– no spend","⚠ add to Campaigns tab")))</f>
        <v/>
      </c>
      <c r="V4500" s="83" t="str">
        <f aca="false">IF(K4500="","",K4500*IF(Settings!$B$22=Settings!$C$6,1,IF(Settings!$B$22="USD",1/INDEX(Settings!$B$29:$B$40,MONTH(A4500)),INDEX(Settings!$B$29:$B$40,MONTH(A4500)))))</f>
        <v/>
      </c>
    </row>
    <row r="4501" customFormat="false" ht="15" hidden="false" customHeight="false" outlineLevel="0" collapsed="false">
      <c r="U4501" s="0" t="str">
        <f aca="false">IF(C4501="","",IF(COUNTIF(Campaigns!$A$7:$A$300,C4501)&gt;0,"✓",IF(N(K4501)=0,"– no spend","⚠ add to Campaigns tab")))</f>
        <v/>
      </c>
      <c r="V4501" s="83" t="str">
        <f aca="false">IF(K4501="","",K4501*IF(Settings!$B$22=Settings!$C$6,1,IF(Settings!$B$22="USD",1/INDEX(Settings!$B$29:$B$40,MONTH(A4501)),INDEX(Settings!$B$29:$B$40,MONTH(A4501)))))</f>
        <v/>
      </c>
    </row>
    <row r="4502" customFormat="false" ht="15" hidden="false" customHeight="false" outlineLevel="0" collapsed="false">
      <c r="U4502" s="0" t="str">
        <f aca="false">IF(C4502="","",IF(COUNTIF(Campaigns!$A$7:$A$300,C4502)&gt;0,"✓",IF(N(K4502)=0,"– no spend","⚠ add to Campaigns tab")))</f>
        <v/>
      </c>
      <c r="V4502" s="83" t="str">
        <f aca="false">IF(K4502="","",K4502*IF(Settings!$B$22=Settings!$C$6,1,IF(Settings!$B$22="USD",1/INDEX(Settings!$B$29:$B$40,MONTH(A4502)),INDEX(Settings!$B$29:$B$40,MONTH(A4502)))))</f>
        <v/>
      </c>
    </row>
    <row r="4503" customFormat="false" ht="15" hidden="false" customHeight="false" outlineLevel="0" collapsed="false">
      <c r="U4503" s="0" t="str">
        <f aca="false">IF(C4503="","",IF(COUNTIF(Campaigns!$A$7:$A$300,C4503)&gt;0,"✓",IF(N(K4503)=0,"– no spend","⚠ add to Campaigns tab")))</f>
        <v/>
      </c>
      <c r="V4503" s="83" t="str">
        <f aca="false">IF(K4503="","",K4503*IF(Settings!$B$22=Settings!$C$6,1,IF(Settings!$B$22="USD",1/INDEX(Settings!$B$29:$B$40,MONTH(A4503)),INDEX(Settings!$B$29:$B$40,MONTH(A4503)))))</f>
        <v/>
      </c>
    </row>
    <row r="4504" customFormat="false" ht="15" hidden="false" customHeight="false" outlineLevel="0" collapsed="false">
      <c r="U4504" s="0" t="str">
        <f aca="false">IF(C4504="","",IF(COUNTIF(Campaigns!$A$7:$A$300,C4504)&gt;0,"✓",IF(N(K4504)=0,"– no spend","⚠ add to Campaigns tab")))</f>
        <v/>
      </c>
      <c r="V4504" s="83" t="str">
        <f aca="false">IF(K4504="","",K4504*IF(Settings!$B$22=Settings!$C$6,1,IF(Settings!$B$22="USD",1/INDEX(Settings!$B$29:$B$40,MONTH(A4504)),INDEX(Settings!$B$29:$B$40,MONTH(A4504)))))</f>
        <v/>
      </c>
    </row>
    <row r="4505" customFormat="false" ht="15" hidden="false" customHeight="false" outlineLevel="0" collapsed="false">
      <c r="U4505" s="0" t="str">
        <f aca="false">IF(C4505="","",IF(COUNTIF(Campaigns!$A$7:$A$300,C4505)&gt;0,"✓",IF(N(K4505)=0,"– no spend","⚠ add to Campaigns tab")))</f>
        <v/>
      </c>
      <c r="V4505" s="83" t="str">
        <f aca="false">IF(K4505="","",K4505*IF(Settings!$B$22=Settings!$C$6,1,IF(Settings!$B$22="USD",1/INDEX(Settings!$B$29:$B$40,MONTH(A4505)),INDEX(Settings!$B$29:$B$40,MONTH(A4505)))))</f>
        <v/>
      </c>
    </row>
    <row r="4506" customFormat="false" ht="15" hidden="false" customHeight="false" outlineLevel="0" collapsed="false">
      <c r="U4506" s="0" t="str">
        <f aca="false">IF(C4506="","",IF(COUNTIF(Campaigns!$A$7:$A$300,C4506)&gt;0,"✓",IF(N(K4506)=0,"– no spend","⚠ add to Campaigns tab")))</f>
        <v/>
      </c>
      <c r="V4506" s="83" t="str">
        <f aca="false">IF(K4506="","",K4506*IF(Settings!$B$22=Settings!$C$6,1,IF(Settings!$B$22="USD",1/INDEX(Settings!$B$29:$B$40,MONTH(A4506)),INDEX(Settings!$B$29:$B$40,MONTH(A4506)))))</f>
        <v/>
      </c>
    </row>
    <row r="4507" customFormat="false" ht="15" hidden="false" customHeight="false" outlineLevel="0" collapsed="false">
      <c r="U4507" s="0" t="str">
        <f aca="false">IF(C4507="","",IF(COUNTIF(Campaigns!$A$7:$A$300,C4507)&gt;0,"✓",IF(N(K4507)=0,"– no spend","⚠ add to Campaigns tab")))</f>
        <v/>
      </c>
      <c r="V4507" s="83" t="str">
        <f aca="false">IF(K4507="","",K4507*IF(Settings!$B$22=Settings!$C$6,1,IF(Settings!$B$22="USD",1/INDEX(Settings!$B$29:$B$40,MONTH(A4507)),INDEX(Settings!$B$29:$B$40,MONTH(A4507)))))</f>
        <v/>
      </c>
    </row>
    <row r="4508" customFormat="false" ht="15" hidden="false" customHeight="false" outlineLevel="0" collapsed="false">
      <c r="U4508" s="0" t="str">
        <f aca="false">IF(C4508="","",IF(COUNTIF(Campaigns!$A$7:$A$300,C4508)&gt;0,"✓",IF(N(K4508)=0,"– no spend","⚠ add to Campaigns tab")))</f>
        <v/>
      </c>
      <c r="V4508" s="83" t="str">
        <f aca="false">IF(K4508="","",K4508*IF(Settings!$B$22=Settings!$C$6,1,IF(Settings!$B$22="USD",1/INDEX(Settings!$B$29:$B$40,MONTH(A4508)),INDEX(Settings!$B$29:$B$40,MONTH(A4508)))))</f>
        <v/>
      </c>
    </row>
    <row r="4509" customFormat="false" ht="15" hidden="false" customHeight="false" outlineLevel="0" collapsed="false">
      <c r="U4509" s="0" t="str">
        <f aca="false">IF(C4509="","",IF(COUNTIF(Campaigns!$A$7:$A$300,C4509)&gt;0,"✓",IF(N(K4509)=0,"– no spend","⚠ add to Campaigns tab")))</f>
        <v/>
      </c>
      <c r="V4509" s="83" t="str">
        <f aca="false">IF(K4509="","",K4509*IF(Settings!$B$22=Settings!$C$6,1,IF(Settings!$B$22="USD",1/INDEX(Settings!$B$29:$B$40,MONTH(A4509)),INDEX(Settings!$B$29:$B$40,MONTH(A4509)))))</f>
        <v/>
      </c>
    </row>
    <row r="4510" customFormat="false" ht="15" hidden="false" customHeight="false" outlineLevel="0" collapsed="false">
      <c r="U4510" s="0" t="str">
        <f aca="false">IF(C4510="","",IF(COUNTIF(Campaigns!$A$7:$A$300,C4510)&gt;0,"✓",IF(N(K4510)=0,"– no spend","⚠ add to Campaigns tab")))</f>
        <v/>
      </c>
      <c r="V4510" s="83" t="str">
        <f aca="false">IF(K4510="","",K4510*IF(Settings!$B$22=Settings!$C$6,1,IF(Settings!$B$22="USD",1/INDEX(Settings!$B$29:$B$40,MONTH(A4510)),INDEX(Settings!$B$29:$B$40,MONTH(A4510)))))</f>
        <v/>
      </c>
    </row>
    <row r="4511" customFormat="false" ht="15" hidden="false" customHeight="false" outlineLevel="0" collapsed="false">
      <c r="U4511" s="0" t="str">
        <f aca="false">IF(C4511="","",IF(COUNTIF(Campaigns!$A$7:$A$300,C4511)&gt;0,"✓",IF(N(K4511)=0,"– no spend","⚠ add to Campaigns tab")))</f>
        <v/>
      </c>
      <c r="V4511" s="83" t="str">
        <f aca="false">IF(K4511="","",K4511*IF(Settings!$B$22=Settings!$C$6,1,IF(Settings!$B$22="USD",1/INDEX(Settings!$B$29:$B$40,MONTH(A4511)),INDEX(Settings!$B$29:$B$40,MONTH(A4511)))))</f>
        <v/>
      </c>
    </row>
    <row r="4512" customFormat="false" ht="15" hidden="false" customHeight="false" outlineLevel="0" collapsed="false">
      <c r="U4512" s="0" t="str">
        <f aca="false">IF(C4512="","",IF(COUNTIF(Campaigns!$A$7:$A$300,C4512)&gt;0,"✓",IF(N(K4512)=0,"– no spend","⚠ add to Campaigns tab")))</f>
        <v/>
      </c>
      <c r="V4512" s="83" t="str">
        <f aca="false">IF(K4512="","",K4512*IF(Settings!$B$22=Settings!$C$6,1,IF(Settings!$B$22="USD",1/INDEX(Settings!$B$29:$B$40,MONTH(A4512)),INDEX(Settings!$B$29:$B$40,MONTH(A4512)))))</f>
        <v/>
      </c>
    </row>
    <row r="4513" customFormat="false" ht="15" hidden="false" customHeight="false" outlineLevel="0" collapsed="false">
      <c r="U4513" s="0" t="str">
        <f aca="false">IF(C4513="","",IF(COUNTIF(Campaigns!$A$7:$A$300,C4513)&gt;0,"✓",IF(N(K4513)=0,"– no spend","⚠ add to Campaigns tab")))</f>
        <v/>
      </c>
      <c r="V4513" s="83" t="str">
        <f aca="false">IF(K4513="","",K4513*IF(Settings!$B$22=Settings!$C$6,1,IF(Settings!$B$22="USD",1/INDEX(Settings!$B$29:$B$40,MONTH(A4513)),INDEX(Settings!$B$29:$B$40,MONTH(A4513)))))</f>
        <v/>
      </c>
    </row>
    <row r="4514" customFormat="false" ht="15" hidden="false" customHeight="false" outlineLevel="0" collapsed="false">
      <c r="U4514" s="0" t="str">
        <f aca="false">IF(C4514="","",IF(COUNTIF(Campaigns!$A$7:$A$300,C4514)&gt;0,"✓",IF(N(K4514)=0,"– no spend","⚠ add to Campaigns tab")))</f>
        <v/>
      </c>
      <c r="V4514" s="83" t="str">
        <f aca="false">IF(K4514="","",K4514*IF(Settings!$B$22=Settings!$C$6,1,IF(Settings!$B$22="USD",1/INDEX(Settings!$B$29:$B$40,MONTH(A4514)),INDEX(Settings!$B$29:$B$40,MONTH(A4514)))))</f>
        <v/>
      </c>
    </row>
    <row r="4515" customFormat="false" ht="15" hidden="false" customHeight="false" outlineLevel="0" collapsed="false">
      <c r="U4515" s="0" t="str">
        <f aca="false">IF(C4515="","",IF(COUNTIF(Campaigns!$A$7:$A$300,C4515)&gt;0,"✓",IF(N(K4515)=0,"– no spend","⚠ add to Campaigns tab")))</f>
        <v/>
      </c>
      <c r="V4515" s="83" t="str">
        <f aca="false">IF(K4515="","",K4515*IF(Settings!$B$22=Settings!$C$6,1,IF(Settings!$B$22="USD",1/INDEX(Settings!$B$29:$B$40,MONTH(A4515)),INDEX(Settings!$B$29:$B$40,MONTH(A4515)))))</f>
        <v/>
      </c>
    </row>
    <row r="4516" customFormat="false" ht="15" hidden="false" customHeight="false" outlineLevel="0" collapsed="false">
      <c r="U4516" s="0" t="str">
        <f aca="false">IF(C4516="","",IF(COUNTIF(Campaigns!$A$7:$A$300,C4516)&gt;0,"✓",IF(N(K4516)=0,"– no spend","⚠ add to Campaigns tab")))</f>
        <v/>
      </c>
      <c r="V4516" s="83" t="str">
        <f aca="false">IF(K4516="","",K4516*IF(Settings!$B$22=Settings!$C$6,1,IF(Settings!$B$22="USD",1/INDEX(Settings!$B$29:$B$40,MONTH(A4516)),INDEX(Settings!$B$29:$B$40,MONTH(A4516)))))</f>
        <v/>
      </c>
    </row>
    <row r="4517" customFormat="false" ht="15" hidden="false" customHeight="false" outlineLevel="0" collapsed="false">
      <c r="U4517" s="0" t="str">
        <f aca="false">IF(C4517="","",IF(COUNTIF(Campaigns!$A$7:$A$300,C4517)&gt;0,"✓",IF(N(K4517)=0,"– no spend","⚠ add to Campaigns tab")))</f>
        <v/>
      </c>
      <c r="V4517" s="83" t="str">
        <f aca="false">IF(K4517="","",K4517*IF(Settings!$B$22=Settings!$C$6,1,IF(Settings!$B$22="USD",1/INDEX(Settings!$B$29:$B$40,MONTH(A4517)),INDEX(Settings!$B$29:$B$40,MONTH(A4517)))))</f>
        <v/>
      </c>
    </row>
    <row r="4518" customFormat="false" ht="15" hidden="false" customHeight="false" outlineLevel="0" collapsed="false">
      <c r="U4518" s="0" t="str">
        <f aca="false">IF(C4518="","",IF(COUNTIF(Campaigns!$A$7:$A$300,C4518)&gt;0,"✓",IF(N(K4518)=0,"– no spend","⚠ add to Campaigns tab")))</f>
        <v/>
      </c>
      <c r="V4518" s="83" t="str">
        <f aca="false">IF(K4518="","",K4518*IF(Settings!$B$22=Settings!$C$6,1,IF(Settings!$B$22="USD",1/INDEX(Settings!$B$29:$B$40,MONTH(A4518)),INDEX(Settings!$B$29:$B$40,MONTH(A4518)))))</f>
        <v/>
      </c>
    </row>
    <row r="4519" customFormat="false" ht="15" hidden="false" customHeight="false" outlineLevel="0" collapsed="false">
      <c r="U4519" s="0" t="str">
        <f aca="false">IF(C4519="","",IF(COUNTIF(Campaigns!$A$7:$A$300,C4519)&gt;0,"✓",IF(N(K4519)=0,"– no spend","⚠ add to Campaigns tab")))</f>
        <v/>
      </c>
      <c r="V4519" s="83" t="str">
        <f aca="false">IF(K4519="","",K4519*IF(Settings!$B$22=Settings!$C$6,1,IF(Settings!$B$22="USD",1/INDEX(Settings!$B$29:$B$40,MONTH(A4519)),INDEX(Settings!$B$29:$B$40,MONTH(A4519)))))</f>
        <v/>
      </c>
    </row>
    <row r="4520" customFormat="false" ht="15" hidden="false" customHeight="false" outlineLevel="0" collapsed="false">
      <c r="U4520" s="0" t="str">
        <f aca="false">IF(C4520="","",IF(COUNTIF(Campaigns!$A$7:$A$300,C4520)&gt;0,"✓",IF(N(K4520)=0,"– no spend","⚠ add to Campaigns tab")))</f>
        <v/>
      </c>
      <c r="V4520" s="83" t="str">
        <f aca="false">IF(K4520="","",K4520*IF(Settings!$B$22=Settings!$C$6,1,IF(Settings!$B$22="USD",1/INDEX(Settings!$B$29:$B$40,MONTH(A4520)),INDEX(Settings!$B$29:$B$40,MONTH(A4520)))))</f>
        <v/>
      </c>
    </row>
    <row r="4521" customFormat="false" ht="15" hidden="false" customHeight="false" outlineLevel="0" collapsed="false">
      <c r="U4521" s="0" t="str">
        <f aca="false">IF(C4521="","",IF(COUNTIF(Campaigns!$A$7:$A$300,C4521)&gt;0,"✓",IF(N(K4521)=0,"– no spend","⚠ add to Campaigns tab")))</f>
        <v/>
      </c>
      <c r="V4521" s="83" t="str">
        <f aca="false">IF(K4521="","",K4521*IF(Settings!$B$22=Settings!$C$6,1,IF(Settings!$B$22="USD",1/INDEX(Settings!$B$29:$B$40,MONTH(A4521)),INDEX(Settings!$B$29:$B$40,MONTH(A4521)))))</f>
        <v/>
      </c>
    </row>
    <row r="4522" customFormat="false" ht="15" hidden="false" customHeight="false" outlineLevel="0" collapsed="false">
      <c r="U4522" s="0" t="str">
        <f aca="false">IF(C4522="","",IF(COUNTIF(Campaigns!$A$7:$A$300,C4522)&gt;0,"✓",IF(N(K4522)=0,"– no spend","⚠ add to Campaigns tab")))</f>
        <v/>
      </c>
      <c r="V4522" s="83" t="str">
        <f aca="false">IF(K4522="","",K4522*IF(Settings!$B$22=Settings!$C$6,1,IF(Settings!$B$22="USD",1/INDEX(Settings!$B$29:$B$40,MONTH(A4522)),INDEX(Settings!$B$29:$B$40,MONTH(A4522)))))</f>
        <v/>
      </c>
    </row>
    <row r="4523" customFormat="false" ht="15" hidden="false" customHeight="false" outlineLevel="0" collapsed="false">
      <c r="U4523" s="0" t="str">
        <f aca="false">IF(C4523="","",IF(COUNTIF(Campaigns!$A$7:$A$300,C4523)&gt;0,"✓",IF(N(K4523)=0,"– no spend","⚠ add to Campaigns tab")))</f>
        <v/>
      </c>
      <c r="V4523" s="83" t="str">
        <f aca="false">IF(K4523="","",K4523*IF(Settings!$B$22=Settings!$C$6,1,IF(Settings!$B$22="USD",1/INDEX(Settings!$B$29:$B$40,MONTH(A4523)),INDEX(Settings!$B$29:$B$40,MONTH(A4523)))))</f>
        <v/>
      </c>
    </row>
    <row r="4524" customFormat="false" ht="15" hidden="false" customHeight="false" outlineLevel="0" collapsed="false">
      <c r="U4524" s="0" t="str">
        <f aca="false">IF(C4524="","",IF(COUNTIF(Campaigns!$A$7:$A$300,C4524)&gt;0,"✓",IF(N(K4524)=0,"– no spend","⚠ add to Campaigns tab")))</f>
        <v/>
      </c>
      <c r="V4524" s="83" t="str">
        <f aca="false">IF(K4524="","",K4524*IF(Settings!$B$22=Settings!$C$6,1,IF(Settings!$B$22="USD",1/INDEX(Settings!$B$29:$B$40,MONTH(A4524)),INDEX(Settings!$B$29:$B$40,MONTH(A4524)))))</f>
        <v/>
      </c>
    </row>
    <row r="4525" customFormat="false" ht="15" hidden="false" customHeight="false" outlineLevel="0" collapsed="false">
      <c r="U4525" s="0" t="str">
        <f aca="false">IF(C4525="","",IF(COUNTIF(Campaigns!$A$7:$A$300,C4525)&gt;0,"✓",IF(N(K4525)=0,"– no spend","⚠ add to Campaigns tab")))</f>
        <v/>
      </c>
      <c r="V4525" s="83" t="str">
        <f aca="false">IF(K4525="","",K4525*IF(Settings!$B$22=Settings!$C$6,1,IF(Settings!$B$22="USD",1/INDEX(Settings!$B$29:$B$40,MONTH(A4525)),INDEX(Settings!$B$29:$B$40,MONTH(A4525)))))</f>
        <v/>
      </c>
    </row>
    <row r="4526" customFormat="false" ht="15" hidden="false" customHeight="false" outlineLevel="0" collapsed="false">
      <c r="U4526" s="0" t="str">
        <f aca="false">IF(C4526="","",IF(COUNTIF(Campaigns!$A$7:$A$300,C4526)&gt;0,"✓",IF(N(K4526)=0,"– no spend","⚠ add to Campaigns tab")))</f>
        <v/>
      </c>
      <c r="V4526" s="83" t="str">
        <f aca="false">IF(K4526="","",K4526*IF(Settings!$B$22=Settings!$C$6,1,IF(Settings!$B$22="USD",1/INDEX(Settings!$B$29:$B$40,MONTH(A4526)),INDEX(Settings!$B$29:$B$40,MONTH(A4526)))))</f>
        <v/>
      </c>
    </row>
    <row r="4527" customFormat="false" ht="15" hidden="false" customHeight="false" outlineLevel="0" collapsed="false">
      <c r="U4527" s="0" t="str">
        <f aca="false">IF(C4527="","",IF(COUNTIF(Campaigns!$A$7:$A$300,C4527)&gt;0,"✓",IF(N(K4527)=0,"– no spend","⚠ add to Campaigns tab")))</f>
        <v/>
      </c>
      <c r="V4527" s="83" t="str">
        <f aca="false">IF(K4527="","",K4527*IF(Settings!$B$22=Settings!$C$6,1,IF(Settings!$B$22="USD",1/INDEX(Settings!$B$29:$B$40,MONTH(A4527)),INDEX(Settings!$B$29:$B$40,MONTH(A4527)))))</f>
        <v/>
      </c>
    </row>
    <row r="4528" customFormat="false" ht="15" hidden="false" customHeight="false" outlineLevel="0" collapsed="false">
      <c r="U4528" s="0" t="str">
        <f aca="false">IF(C4528="","",IF(COUNTIF(Campaigns!$A$7:$A$300,C4528)&gt;0,"✓",IF(N(K4528)=0,"– no spend","⚠ add to Campaigns tab")))</f>
        <v/>
      </c>
      <c r="V4528" s="83" t="str">
        <f aca="false">IF(K4528="","",K4528*IF(Settings!$B$22=Settings!$C$6,1,IF(Settings!$B$22="USD",1/INDEX(Settings!$B$29:$B$40,MONTH(A4528)),INDEX(Settings!$B$29:$B$40,MONTH(A4528)))))</f>
        <v/>
      </c>
    </row>
    <row r="4529" customFormat="false" ht="15" hidden="false" customHeight="false" outlineLevel="0" collapsed="false">
      <c r="U4529" s="0" t="str">
        <f aca="false">IF(C4529="","",IF(COUNTIF(Campaigns!$A$7:$A$300,C4529)&gt;0,"✓",IF(N(K4529)=0,"– no spend","⚠ add to Campaigns tab")))</f>
        <v/>
      </c>
      <c r="V4529" s="83" t="str">
        <f aca="false">IF(K4529="","",K4529*IF(Settings!$B$22=Settings!$C$6,1,IF(Settings!$B$22="USD",1/INDEX(Settings!$B$29:$B$40,MONTH(A4529)),INDEX(Settings!$B$29:$B$40,MONTH(A4529)))))</f>
        <v/>
      </c>
    </row>
    <row r="4530" customFormat="false" ht="15" hidden="false" customHeight="false" outlineLevel="0" collapsed="false">
      <c r="U4530" s="0" t="str">
        <f aca="false">IF(C4530="","",IF(COUNTIF(Campaigns!$A$7:$A$300,C4530)&gt;0,"✓",IF(N(K4530)=0,"– no spend","⚠ add to Campaigns tab")))</f>
        <v/>
      </c>
      <c r="V4530" s="83" t="str">
        <f aca="false">IF(K4530="","",K4530*IF(Settings!$B$22=Settings!$C$6,1,IF(Settings!$B$22="USD",1/INDEX(Settings!$B$29:$B$40,MONTH(A4530)),INDEX(Settings!$B$29:$B$40,MONTH(A4530)))))</f>
        <v/>
      </c>
    </row>
    <row r="4531" customFormat="false" ht="15" hidden="false" customHeight="false" outlineLevel="0" collapsed="false">
      <c r="U4531" s="0" t="str">
        <f aca="false">IF(C4531="","",IF(COUNTIF(Campaigns!$A$7:$A$300,C4531)&gt;0,"✓",IF(N(K4531)=0,"– no spend","⚠ add to Campaigns tab")))</f>
        <v/>
      </c>
      <c r="V4531" s="83" t="str">
        <f aca="false">IF(K4531="","",K4531*IF(Settings!$B$22=Settings!$C$6,1,IF(Settings!$B$22="USD",1/INDEX(Settings!$B$29:$B$40,MONTH(A4531)),INDEX(Settings!$B$29:$B$40,MONTH(A4531)))))</f>
        <v/>
      </c>
    </row>
    <row r="4532" customFormat="false" ht="15" hidden="false" customHeight="false" outlineLevel="0" collapsed="false">
      <c r="U4532" s="0" t="str">
        <f aca="false">IF(C4532="","",IF(COUNTIF(Campaigns!$A$7:$A$300,C4532)&gt;0,"✓",IF(N(K4532)=0,"– no spend","⚠ add to Campaigns tab")))</f>
        <v/>
      </c>
      <c r="V4532" s="83" t="str">
        <f aca="false">IF(K4532="","",K4532*IF(Settings!$B$22=Settings!$C$6,1,IF(Settings!$B$22="USD",1/INDEX(Settings!$B$29:$B$40,MONTH(A4532)),INDEX(Settings!$B$29:$B$40,MONTH(A4532)))))</f>
        <v/>
      </c>
    </row>
    <row r="4533" customFormat="false" ht="15" hidden="false" customHeight="false" outlineLevel="0" collapsed="false">
      <c r="U4533" s="0" t="str">
        <f aca="false">IF(C4533="","",IF(COUNTIF(Campaigns!$A$7:$A$300,C4533)&gt;0,"✓",IF(N(K4533)=0,"– no spend","⚠ add to Campaigns tab")))</f>
        <v/>
      </c>
      <c r="V4533" s="83" t="str">
        <f aca="false">IF(K4533="","",K4533*IF(Settings!$B$22=Settings!$C$6,1,IF(Settings!$B$22="USD",1/INDEX(Settings!$B$29:$B$40,MONTH(A4533)),INDEX(Settings!$B$29:$B$40,MONTH(A4533)))))</f>
        <v/>
      </c>
    </row>
    <row r="4534" customFormat="false" ht="15" hidden="false" customHeight="false" outlineLevel="0" collapsed="false">
      <c r="U4534" s="0" t="str">
        <f aca="false">IF(C4534="","",IF(COUNTIF(Campaigns!$A$7:$A$300,C4534)&gt;0,"✓",IF(N(K4534)=0,"– no spend","⚠ add to Campaigns tab")))</f>
        <v/>
      </c>
      <c r="V4534" s="83" t="str">
        <f aca="false">IF(K4534="","",K4534*IF(Settings!$B$22=Settings!$C$6,1,IF(Settings!$B$22="USD",1/INDEX(Settings!$B$29:$B$40,MONTH(A4534)),INDEX(Settings!$B$29:$B$40,MONTH(A4534)))))</f>
        <v/>
      </c>
    </row>
    <row r="4535" customFormat="false" ht="15" hidden="false" customHeight="false" outlineLevel="0" collapsed="false">
      <c r="U4535" s="0" t="str">
        <f aca="false">IF(C4535="","",IF(COUNTIF(Campaigns!$A$7:$A$300,C4535)&gt;0,"✓",IF(N(K4535)=0,"– no spend","⚠ add to Campaigns tab")))</f>
        <v/>
      </c>
      <c r="V4535" s="83" t="str">
        <f aca="false">IF(K4535="","",K4535*IF(Settings!$B$22=Settings!$C$6,1,IF(Settings!$B$22="USD",1/INDEX(Settings!$B$29:$B$40,MONTH(A4535)),INDEX(Settings!$B$29:$B$40,MONTH(A4535)))))</f>
        <v/>
      </c>
    </row>
    <row r="4536" customFormat="false" ht="15" hidden="false" customHeight="false" outlineLevel="0" collapsed="false">
      <c r="U4536" s="0" t="str">
        <f aca="false">IF(C4536="","",IF(COUNTIF(Campaigns!$A$7:$A$300,C4536)&gt;0,"✓",IF(N(K4536)=0,"– no spend","⚠ add to Campaigns tab")))</f>
        <v/>
      </c>
      <c r="V4536" s="83" t="str">
        <f aca="false">IF(K4536="","",K4536*IF(Settings!$B$22=Settings!$C$6,1,IF(Settings!$B$22="USD",1/INDEX(Settings!$B$29:$B$40,MONTH(A4536)),INDEX(Settings!$B$29:$B$40,MONTH(A4536)))))</f>
        <v/>
      </c>
    </row>
    <row r="4537" customFormat="false" ht="15" hidden="false" customHeight="false" outlineLevel="0" collapsed="false">
      <c r="U4537" s="0" t="str">
        <f aca="false">IF(C4537="","",IF(COUNTIF(Campaigns!$A$7:$A$300,C4537)&gt;0,"✓",IF(N(K4537)=0,"– no spend","⚠ add to Campaigns tab")))</f>
        <v/>
      </c>
      <c r="V4537" s="83" t="str">
        <f aca="false">IF(K4537="","",K4537*IF(Settings!$B$22=Settings!$C$6,1,IF(Settings!$B$22="USD",1/INDEX(Settings!$B$29:$B$40,MONTH(A4537)),INDEX(Settings!$B$29:$B$40,MONTH(A4537)))))</f>
        <v/>
      </c>
    </row>
    <row r="4538" customFormat="false" ht="15" hidden="false" customHeight="false" outlineLevel="0" collapsed="false">
      <c r="U4538" s="0" t="str">
        <f aca="false">IF(C4538="","",IF(COUNTIF(Campaigns!$A$7:$A$300,C4538)&gt;0,"✓",IF(N(K4538)=0,"– no spend","⚠ add to Campaigns tab")))</f>
        <v/>
      </c>
      <c r="V4538" s="83" t="str">
        <f aca="false">IF(K4538="","",K4538*IF(Settings!$B$22=Settings!$C$6,1,IF(Settings!$B$22="USD",1/INDEX(Settings!$B$29:$B$40,MONTH(A4538)),INDEX(Settings!$B$29:$B$40,MONTH(A4538)))))</f>
        <v/>
      </c>
    </row>
    <row r="4539" customFormat="false" ht="15" hidden="false" customHeight="false" outlineLevel="0" collapsed="false">
      <c r="U4539" s="0" t="str">
        <f aca="false">IF(C4539="","",IF(COUNTIF(Campaigns!$A$7:$A$300,C4539)&gt;0,"✓",IF(N(K4539)=0,"– no spend","⚠ add to Campaigns tab")))</f>
        <v/>
      </c>
      <c r="V4539" s="83" t="str">
        <f aca="false">IF(K4539="","",K4539*IF(Settings!$B$22=Settings!$C$6,1,IF(Settings!$B$22="USD",1/INDEX(Settings!$B$29:$B$40,MONTH(A4539)),INDEX(Settings!$B$29:$B$40,MONTH(A4539)))))</f>
        <v/>
      </c>
    </row>
    <row r="4540" customFormat="false" ht="15" hidden="false" customHeight="false" outlineLevel="0" collapsed="false">
      <c r="U4540" s="0" t="str">
        <f aca="false">IF(C4540="","",IF(COUNTIF(Campaigns!$A$7:$A$300,C4540)&gt;0,"✓",IF(N(K4540)=0,"– no spend","⚠ add to Campaigns tab")))</f>
        <v/>
      </c>
      <c r="V4540" s="83" t="str">
        <f aca="false">IF(K4540="","",K4540*IF(Settings!$B$22=Settings!$C$6,1,IF(Settings!$B$22="USD",1/INDEX(Settings!$B$29:$B$40,MONTH(A4540)),INDEX(Settings!$B$29:$B$40,MONTH(A4540)))))</f>
        <v/>
      </c>
    </row>
    <row r="4541" customFormat="false" ht="15" hidden="false" customHeight="false" outlineLevel="0" collapsed="false">
      <c r="U4541" s="0" t="str">
        <f aca="false">IF(C4541="","",IF(COUNTIF(Campaigns!$A$7:$A$300,C4541)&gt;0,"✓",IF(N(K4541)=0,"– no spend","⚠ add to Campaigns tab")))</f>
        <v/>
      </c>
      <c r="V4541" s="83" t="str">
        <f aca="false">IF(K4541="","",K4541*IF(Settings!$B$22=Settings!$C$6,1,IF(Settings!$B$22="USD",1/INDEX(Settings!$B$29:$B$40,MONTH(A4541)),INDEX(Settings!$B$29:$B$40,MONTH(A4541)))))</f>
        <v/>
      </c>
    </row>
    <row r="4542" customFormat="false" ht="15" hidden="false" customHeight="false" outlineLevel="0" collapsed="false">
      <c r="U4542" s="0" t="str">
        <f aca="false">IF(C4542="","",IF(COUNTIF(Campaigns!$A$7:$A$300,C4542)&gt;0,"✓",IF(N(K4542)=0,"– no spend","⚠ add to Campaigns tab")))</f>
        <v/>
      </c>
      <c r="V4542" s="83" t="str">
        <f aca="false">IF(K4542="","",K4542*IF(Settings!$B$22=Settings!$C$6,1,IF(Settings!$B$22="USD",1/INDEX(Settings!$B$29:$B$40,MONTH(A4542)),INDEX(Settings!$B$29:$B$40,MONTH(A4542)))))</f>
        <v/>
      </c>
    </row>
    <row r="4543" customFormat="false" ht="15" hidden="false" customHeight="false" outlineLevel="0" collapsed="false">
      <c r="U4543" s="0" t="str">
        <f aca="false">IF(C4543="","",IF(COUNTIF(Campaigns!$A$7:$A$300,C4543)&gt;0,"✓",IF(N(K4543)=0,"– no spend","⚠ add to Campaigns tab")))</f>
        <v/>
      </c>
      <c r="V4543" s="83" t="str">
        <f aca="false">IF(K4543="","",K4543*IF(Settings!$B$22=Settings!$C$6,1,IF(Settings!$B$22="USD",1/INDEX(Settings!$B$29:$B$40,MONTH(A4543)),INDEX(Settings!$B$29:$B$40,MONTH(A4543)))))</f>
        <v/>
      </c>
    </row>
    <row r="4544" customFormat="false" ht="15" hidden="false" customHeight="false" outlineLevel="0" collapsed="false">
      <c r="U4544" s="0" t="str">
        <f aca="false">IF(C4544="","",IF(COUNTIF(Campaigns!$A$7:$A$300,C4544)&gt;0,"✓",IF(N(K4544)=0,"– no spend","⚠ add to Campaigns tab")))</f>
        <v/>
      </c>
      <c r="V4544" s="83" t="str">
        <f aca="false">IF(K4544="","",K4544*IF(Settings!$B$22=Settings!$C$6,1,IF(Settings!$B$22="USD",1/INDEX(Settings!$B$29:$B$40,MONTH(A4544)),INDEX(Settings!$B$29:$B$40,MONTH(A4544)))))</f>
        <v/>
      </c>
    </row>
    <row r="4545" customFormat="false" ht="15" hidden="false" customHeight="false" outlineLevel="0" collapsed="false">
      <c r="U4545" s="0" t="str">
        <f aca="false">IF(C4545="","",IF(COUNTIF(Campaigns!$A$7:$A$300,C4545)&gt;0,"✓",IF(N(K4545)=0,"– no spend","⚠ add to Campaigns tab")))</f>
        <v/>
      </c>
      <c r="V4545" s="83" t="str">
        <f aca="false">IF(K4545="","",K4545*IF(Settings!$B$22=Settings!$C$6,1,IF(Settings!$B$22="USD",1/INDEX(Settings!$B$29:$B$40,MONTH(A4545)),INDEX(Settings!$B$29:$B$40,MONTH(A4545)))))</f>
        <v/>
      </c>
    </row>
    <row r="4546" customFormat="false" ht="15" hidden="false" customHeight="false" outlineLevel="0" collapsed="false">
      <c r="U4546" s="0" t="str">
        <f aca="false">IF(C4546="","",IF(COUNTIF(Campaigns!$A$7:$A$300,C4546)&gt;0,"✓",IF(N(K4546)=0,"– no spend","⚠ add to Campaigns tab")))</f>
        <v/>
      </c>
      <c r="V4546" s="83" t="str">
        <f aca="false">IF(K4546="","",K4546*IF(Settings!$B$22=Settings!$C$6,1,IF(Settings!$B$22="USD",1/INDEX(Settings!$B$29:$B$40,MONTH(A4546)),INDEX(Settings!$B$29:$B$40,MONTH(A4546)))))</f>
        <v/>
      </c>
    </row>
    <row r="4547" customFormat="false" ht="15" hidden="false" customHeight="false" outlineLevel="0" collapsed="false">
      <c r="U4547" s="0" t="str">
        <f aca="false">IF(C4547="","",IF(COUNTIF(Campaigns!$A$7:$A$300,C4547)&gt;0,"✓",IF(N(K4547)=0,"– no spend","⚠ add to Campaigns tab")))</f>
        <v/>
      </c>
      <c r="V4547" s="83" t="str">
        <f aca="false">IF(K4547="","",K4547*IF(Settings!$B$22=Settings!$C$6,1,IF(Settings!$B$22="USD",1/INDEX(Settings!$B$29:$B$40,MONTH(A4547)),INDEX(Settings!$B$29:$B$40,MONTH(A4547)))))</f>
        <v/>
      </c>
    </row>
    <row r="4548" customFormat="false" ht="15" hidden="false" customHeight="false" outlineLevel="0" collapsed="false">
      <c r="U4548" s="0" t="str">
        <f aca="false">IF(C4548="","",IF(COUNTIF(Campaigns!$A$7:$A$300,C4548)&gt;0,"✓",IF(N(K4548)=0,"– no spend","⚠ add to Campaigns tab")))</f>
        <v/>
      </c>
      <c r="V4548" s="83" t="str">
        <f aca="false">IF(K4548="","",K4548*IF(Settings!$B$22=Settings!$C$6,1,IF(Settings!$B$22="USD",1/INDEX(Settings!$B$29:$B$40,MONTH(A4548)),INDEX(Settings!$B$29:$B$40,MONTH(A4548)))))</f>
        <v/>
      </c>
    </row>
    <row r="4549" customFormat="false" ht="15" hidden="false" customHeight="false" outlineLevel="0" collapsed="false">
      <c r="U4549" s="0" t="str">
        <f aca="false">IF(C4549="","",IF(COUNTIF(Campaigns!$A$7:$A$300,C4549)&gt;0,"✓",IF(N(K4549)=0,"– no spend","⚠ add to Campaigns tab")))</f>
        <v/>
      </c>
      <c r="V4549" s="83" t="str">
        <f aca="false">IF(K4549="","",K4549*IF(Settings!$B$22=Settings!$C$6,1,IF(Settings!$B$22="USD",1/INDEX(Settings!$B$29:$B$40,MONTH(A4549)),INDEX(Settings!$B$29:$B$40,MONTH(A4549)))))</f>
        <v/>
      </c>
    </row>
    <row r="4550" customFormat="false" ht="15" hidden="false" customHeight="false" outlineLevel="0" collapsed="false">
      <c r="U4550" s="0" t="str">
        <f aca="false">IF(C4550="","",IF(COUNTIF(Campaigns!$A$7:$A$300,C4550)&gt;0,"✓",IF(N(K4550)=0,"– no spend","⚠ add to Campaigns tab")))</f>
        <v/>
      </c>
      <c r="V4550" s="83" t="str">
        <f aca="false">IF(K4550="","",K4550*IF(Settings!$B$22=Settings!$C$6,1,IF(Settings!$B$22="USD",1/INDEX(Settings!$B$29:$B$40,MONTH(A4550)),INDEX(Settings!$B$29:$B$40,MONTH(A4550)))))</f>
        <v/>
      </c>
    </row>
    <row r="4551" customFormat="false" ht="15" hidden="false" customHeight="false" outlineLevel="0" collapsed="false">
      <c r="U4551" s="0" t="str">
        <f aca="false">IF(C4551="","",IF(COUNTIF(Campaigns!$A$7:$A$300,C4551)&gt;0,"✓",IF(N(K4551)=0,"– no spend","⚠ add to Campaigns tab")))</f>
        <v/>
      </c>
      <c r="V4551" s="83" t="str">
        <f aca="false">IF(K4551="","",K4551*IF(Settings!$B$22=Settings!$C$6,1,IF(Settings!$B$22="USD",1/INDEX(Settings!$B$29:$B$40,MONTH(A4551)),INDEX(Settings!$B$29:$B$40,MONTH(A4551)))))</f>
        <v/>
      </c>
    </row>
    <row r="4552" customFormat="false" ht="15" hidden="false" customHeight="false" outlineLevel="0" collapsed="false">
      <c r="U4552" s="0" t="str">
        <f aca="false">IF(C4552="","",IF(COUNTIF(Campaigns!$A$7:$A$300,C4552)&gt;0,"✓",IF(N(K4552)=0,"– no spend","⚠ add to Campaigns tab")))</f>
        <v/>
      </c>
      <c r="V4552" s="83" t="str">
        <f aca="false">IF(K4552="","",K4552*IF(Settings!$B$22=Settings!$C$6,1,IF(Settings!$B$22="USD",1/INDEX(Settings!$B$29:$B$40,MONTH(A4552)),INDEX(Settings!$B$29:$B$40,MONTH(A4552)))))</f>
        <v/>
      </c>
    </row>
    <row r="4553" customFormat="false" ht="15" hidden="false" customHeight="false" outlineLevel="0" collapsed="false">
      <c r="U4553" s="0" t="str">
        <f aca="false">IF(C4553="","",IF(COUNTIF(Campaigns!$A$7:$A$300,C4553)&gt;0,"✓",IF(N(K4553)=0,"– no spend","⚠ add to Campaigns tab")))</f>
        <v/>
      </c>
      <c r="V4553" s="83" t="str">
        <f aca="false">IF(K4553="","",K4553*IF(Settings!$B$22=Settings!$C$6,1,IF(Settings!$B$22="USD",1/INDEX(Settings!$B$29:$B$40,MONTH(A4553)),INDEX(Settings!$B$29:$B$40,MONTH(A4553)))))</f>
        <v/>
      </c>
    </row>
    <row r="4554" customFormat="false" ht="15" hidden="false" customHeight="false" outlineLevel="0" collapsed="false">
      <c r="U4554" s="0" t="str">
        <f aca="false">IF(C4554="","",IF(COUNTIF(Campaigns!$A$7:$A$300,C4554)&gt;0,"✓",IF(N(K4554)=0,"– no spend","⚠ add to Campaigns tab")))</f>
        <v/>
      </c>
      <c r="V4554" s="83" t="str">
        <f aca="false">IF(K4554="","",K4554*IF(Settings!$B$22=Settings!$C$6,1,IF(Settings!$B$22="USD",1/INDEX(Settings!$B$29:$B$40,MONTH(A4554)),INDEX(Settings!$B$29:$B$40,MONTH(A4554)))))</f>
        <v/>
      </c>
    </row>
    <row r="4555" customFormat="false" ht="15" hidden="false" customHeight="false" outlineLevel="0" collapsed="false">
      <c r="U4555" s="0" t="str">
        <f aca="false">IF(C4555="","",IF(COUNTIF(Campaigns!$A$7:$A$300,C4555)&gt;0,"✓",IF(N(K4555)=0,"– no spend","⚠ add to Campaigns tab")))</f>
        <v/>
      </c>
      <c r="V4555" s="83" t="str">
        <f aca="false">IF(K4555="","",K4555*IF(Settings!$B$22=Settings!$C$6,1,IF(Settings!$B$22="USD",1/INDEX(Settings!$B$29:$B$40,MONTH(A4555)),INDEX(Settings!$B$29:$B$40,MONTH(A4555)))))</f>
        <v/>
      </c>
    </row>
    <row r="4556" customFormat="false" ht="15" hidden="false" customHeight="false" outlineLevel="0" collapsed="false">
      <c r="U4556" s="0" t="str">
        <f aca="false">IF(C4556="","",IF(COUNTIF(Campaigns!$A$7:$A$300,C4556)&gt;0,"✓",IF(N(K4556)=0,"– no spend","⚠ add to Campaigns tab")))</f>
        <v/>
      </c>
      <c r="V4556" s="83" t="str">
        <f aca="false">IF(K4556="","",K4556*IF(Settings!$B$22=Settings!$C$6,1,IF(Settings!$B$22="USD",1/INDEX(Settings!$B$29:$B$40,MONTH(A4556)),INDEX(Settings!$B$29:$B$40,MONTH(A4556)))))</f>
        <v/>
      </c>
    </row>
    <row r="4557" customFormat="false" ht="15" hidden="false" customHeight="false" outlineLevel="0" collapsed="false">
      <c r="U4557" s="0" t="str">
        <f aca="false">IF(C4557="","",IF(COUNTIF(Campaigns!$A$7:$A$300,C4557)&gt;0,"✓",IF(N(K4557)=0,"– no spend","⚠ add to Campaigns tab")))</f>
        <v/>
      </c>
      <c r="V4557" s="83" t="str">
        <f aca="false">IF(K4557="","",K4557*IF(Settings!$B$22=Settings!$C$6,1,IF(Settings!$B$22="USD",1/INDEX(Settings!$B$29:$B$40,MONTH(A4557)),INDEX(Settings!$B$29:$B$40,MONTH(A4557)))))</f>
        <v/>
      </c>
    </row>
    <row r="4558" customFormat="false" ht="15" hidden="false" customHeight="false" outlineLevel="0" collapsed="false">
      <c r="U4558" s="0" t="str">
        <f aca="false">IF(C4558="","",IF(COUNTIF(Campaigns!$A$7:$A$300,C4558)&gt;0,"✓",IF(N(K4558)=0,"– no spend","⚠ add to Campaigns tab")))</f>
        <v/>
      </c>
      <c r="V4558" s="83" t="str">
        <f aca="false">IF(K4558="","",K4558*IF(Settings!$B$22=Settings!$C$6,1,IF(Settings!$B$22="USD",1/INDEX(Settings!$B$29:$B$40,MONTH(A4558)),INDEX(Settings!$B$29:$B$40,MONTH(A4558)))))</f>
        <v/>
      </c>
    </row>
    <row r="4559" customFormat="false" ht="15" hidden="false" customHeight="false" outlineLevel="0" collapsed="false">
      <c r="U4559" s="0" t="str">
        <f aca="false">IF(C4559="","",IF(COUNTIF(Campaigns!$A$7:$A$300,C4559)&gt;0,"✓",IF(N(K4559)=0,"– no spend","⚠ add to Campaigns tab")))</f>
        <v/>
      </c>
      <c r="V4559" s="83" t="str">
        <f aca="false">IF(K4559="","",K4559*IF(Settings!$B$22=Settings!$C$6,1,IF(Settings!$B$22="USD",1/INDEX(Settings!$B$29:$B$40,MONTH(A4559)),INDEX(Settings!$B$29:$B$40,MONTH(A4559)))))</f>
        <v/>
      </c>
    </row>
    <row r="4560" customFormat="false" ht="15" hidden="false" customHeight="false" outlineLevel="0" collapsed="false">
      <c r="U4560" s="0" t="str">
        <f aca="false">IF(C4560="","",IF(COUNTIF(Campaigns!$A$7:$A$300,C4560)&gt;0,"✓",IF(N(K4560)=0,"– no spend","⚠ add to Campaigns tab")))</f>
        <v/>
      </c>
      <c r="V4560" s="83" t="str">
        <f aca="false">IF(K4560="","",K4560*IF(Settings!$B$22=Settings!$C$6,1,IF(Settings!$B$22="USD",1/INDEX(Settings!$B$29:$B$40,MONTH(A4560)),INDEX(Settings!$B$29:$B$40,MONTH(A4560)))))</f>
        <v/>
      </c>
    </row>
    <row r="4561" customFormat="false" ht="15" hidden="false" customHeight="false" outlineLevel="0" collapsed="false">
      <c r="U4561" s="0" t="str">
        <f aca="false">IF(C4561="","",IF(COUNTIF(Campaigns!$A$7:$A$300,C4561)&gt;0,"✓",IF(N(K4561)=0,"– no spend","⚠ add to Campaigns tab")))</f>
        <v/>
      </c>
      <c r="V4561" s="83" t="str">
        <f aca="false">IF(K4561="","",K4561*IF(Settings!$B$22=Settings!$C$6,1,IF(Settings!$B$22="USD",1/INDEX(Settings!$B$29:$B$40,MONTH(A4561)),INDEX(Settings!$B$29:$B$40,MONTH(A4561)))))</f>
        <v/>
      </c>
    </row>
    <row r="4562" customFormat="false" ht="15" hidden="false" customHeight="false" outlineLevel="0" collapsed="false">
      <c r="U4562" s="0" t="str">
        <f aca="false">IF(C4562="","",IF(COUNTIF(Campaigns!$A$7:$A$300,C4562)&gt;0,"✓",IF(N(K4562)=0,"– no spend","⚠ add to Campaigns tab")))</f>
        <v/>
      </c>
      <c r="V4562" s="83" t="str">
        <f aca="false">IF(K4562="","",K4562*IF(Settings!$B$22=Settings!$C$6,1,IF(Settings!$B$22="USD",1/INDEX(Settings!$B$29:$B$40,MONTH(A4562)),INDEX(Settings!$B$29:$B$40,MONTH(A4562)))))</f>
        <v/>
      </c>
    </row>
    <row r="4563" customFormat="false" ht="15" hidden="false" customHeight="false" outlineLevel="0" collapsed="false">
      <c r="U4563" s="0" t="str">
        <f aca="false">IF(C4563="","",IF(COUNTIF(Campaigns!$A$7:$A$300,C4563)&gt;0,"✓",IF(N(K4563)=0,"– no spend","⚠ add to Campaigns tab")))</f>
        <v/>
      </c>
      <c r="V4563" s="83" t="str">
        <f aca="false">IF(K4563="","",K4563*IF(Settings!$B$22=Settings!$C$6,1,IF(Settings!$B$22="USD",1/INDEX(Settings!$B$29:$B$40,MONTH(A4563)),INDEX(Settings!$B$29:$B$40,MONTH(A4563)))))</f>
        <v/>
      </c>
    </row>
    <row r="4564" customFormat="false" ht="15" hidden="false" customHeight="false" outlineLevel="0" collapsed="false">
      <c r="U4564" s="0" t="str">
        <f aca="false">IF(C4564="","",IF(COUNTIF(Campaigns!$A$7:$A$300,C4564)&gt;0,"✓",IF(N(K4564)=0,"– no spend","⚠ add to Campaigns tab")))</f>
        <v/>
      </c>
      <c r="V4564" s="83" t="str">
        <f aca="false">IF(K4564="","",K4564*IF(Settings!$B$22=Settings!$C$6,1,IF(Settings!$B$22="USD",1/INDEX(Settings!$B$29:$B$40,MONTH(A4564)),INDEX(Settings!$B$29:$B$40,MONTH(A4564)))))</f>
        <v/>
      </c>
    </row>
    <row r="4565" customFormat="false" ht="15" hidden="false" customHeight="false" outlineLevel="0" collapsed="false">
      <c r="U4565" s="0" t="str">
        <f aca="false">IF(C4565="","",IF(COUNTIF(Campaigns!$A$7:$A$300,C4565)&gt;0,"✓",IF(N(K4565)=0,"– no spend","⚠ add to Campaigns tab")))</f>
        <v/>
      </c>
      <c r="V4565" s="83" t="str">
        <f aca="false">IF(K4565="","",K4565*IF(Settings!$B$22=Settings!$C$6,1,IF(Settings!$B$22="USD",1/INDEX(Settings!$B$29:$B$40,MONTH(A4565)),INDEX(Settings!$B$29:$B$40,MONTH(A4565)))))</f>
        <v/>
      </c>
    </row>
    <row r="4566" customFormat="false" ht="15" hidden="false" customHeight="false" outlineLevel="0" collapsed="false">
      <c r="U4566" s="0" t="str">
        <f aca="false">IF(C4566="","",IF(COUNTIF(Campaigns!$A$7:$A$300,C4566)&gt;0,"✓",IF(N(K4566)=0,"– no spend","⚠ add to Campaigns tab")))</f>
        <v/>
      </c>
      <c r="V4566" s="83" t="str">
        <f aca="false">IF(K4566="","",K4566*IF(Settings!$B$22=Settings!$C$6,1,IF(Settings!$B$22="USD",1/INDEX(Settings!$B$29:$B$40,MONTH(A4566)),INDEX(Settings!$B$29:$B$40,MONTH(A4566)))))</f>
        <v/>
      </c>
    </row>
    <row r="4567" customFormat="false" ht="15" hidden="false" customHeight="false" outlineLevel="0" collapsed="false">
      <c r="U4567" s="0" t="str">
        <f aca="false">IF(C4567="","",IF(COUNTIF(Campaigns!$A$7:$A$300,C4567)&gt;0,"✓",IF(N(K4567)=0,"– no spend","⚠ add to Campaigns tab")))</f>
        <v/>
      </c>
      <c r="V4567" s="83" t="str">
        <f aca="false">IF(K4567="","",K4567*IF(Settings!$B$22=Settings!$C$6,1,IF(Settings!$B$22="USD",1/INDEX(Settings!$B$29:$B$40,MONTH(A4567)),INDEX(Settings!$B$29:$B$40,MONTH(A4567)))))</f>
        <v/>
      </c>
    </row>
    <row r="4568" customFormat="false" ht="15" hidden="false" customHeight="false" outlineLevel="0" collapsed="false">
      <c r="U4568" s="0" t="str">
        <f aca="false">IF(C4568="","",IF(COUNTIF(Campaigns!$A$7:$A$300,C4568)&gt;0,"✓",IF(N(K4568)=0,"– no spend","⚠ add to Campaigns tab")))</f>
        <v/>
      </c>
      <c r="V4568" s="83" t="str">
        <f aca="false">IF(K4568="","",K4568*IF(Settings!$B$22=Settings!$C$6,1,IF(Settings!$B$22="USD",1/INDEX(Settings!$B$29:$B$40,MONTH(A4568)),INDEX(Settings!$B$29:$B$40,MONTH(A4568)))))</f>
        <v/>
      </c>
    </row>
    <row r="4569" customFormat="false" ht="15" hidden="false" customHeight="false" outlineLevel="0" collapsed="false">
      <c r="U4569" s="0" t="str">
        <f aca="false">IF(C4569="","",IF(COUNTIF(Campaigns!$A$7:$A$300,C4569)&gt;0,"✓",IF(N(K4569)=0,"– no spend","⚠ add to Campaigns tab")))</f>
        <v/>
      </c>
      <c r="V4569" s="83" t="str">
        <f aca="false">IF(K4569="","",K4569*IF(Settings!$B$22=Settings!$C$6,1,IF(Settings!$B$22="USD",1/INDEX(Settings!$B$29:$B$40,MONTH(A4569)),INDEX(Settings!$B$29:$B$40,MONTH(A4569)))))</f>
        <v/>
      </c>
    </row>
    <row r="4570" customFormat="false" ht="15" hidden="false" customHeight="false" outlineLevel="0" collapsed="false">
      <c r="U4570" s="0" t="str">
        <f aca="false">IF(C4570="","",IF(COUNTIF(Campaigns!$A$7:$A$300,C4570)&gt;0,"✓",IF(N(K4570)=0,"– no spend","⚠ add to Campaigns tab")))</f>
        <v/>
      </c>
      <c r="V4570" s="83" t="str">
        <f aca="false">IF(K4570="","",K4570*IF(Settings!$B$22=Settings!$C$6,1,IF(Settings!$B$22="USD",1/INDEX(Settings!$B$29:$B$40,MONTH(A4570)),INDEX(Settings!$B$29:$B$40,MONTH(A4570)))))</f>
        <v/>
      </c>
    </row>
    <row r="4571" customFormat="false" ht="15" hidden="false" customHeight="false" outlineLevel="0" collapsed="false">
      <c r="U4571" s="0" t="str">
        <f aca="false">IF(C4571="","",IF(COUNTIF(Campaigns!$A$7:$A$300,C4571)&gt;0,"✓",IF(N(K4571)=0,"– no spend","⚠ add to Campaigns tab")))</f>
        <v/>
      </c>
      <c r="V4571" s="83" t="str">
        <f aca="false">IF(K4571="","",K4571*IF(Settings!$B$22=Settings!$C$6,1,IF(Settings!$B$22="USD",1/INDEX(Settings!$B$29:$B$40,MONTH(A4571)),INDEX(Settings!$B$29:$B$40,MONTH(A4571)))))</f>
        <v/>
      </c>
    </row>
    <row r="4572" customFormat="false" ht="15" hidden="false" customHeight="false" outlineLevel="0" collapsed="false">
      <c r="U4572" s="0" t="str">
        <f aca="false">IF(C4572="","",IF(COUNTIF(Campaigns!$A$7:$A$300,C4572)&gt;0,"✓",IF(N(K4572)=0,"– no spend","⚠ add to Campaigns tab")))</f>
        <v/>
      </c>
      <c r="V4572" s="83" t="str">
        <f aca="false">IF(K4572="","",K4572*IF(Settings!$B$22=Settings!$C$6,1,IF(Settings!$B$22="USD",1/INDEX(Settings!$B$29:$B$40,MONTH(A4572)),INDEX(Settings!$B$29:$B$40,MONTH(A4572)))))</f>
        <v/>
      </c>
    </row>
    <row r="4573" customFormat="false" ht="15" hidden="false" customHeight="false" outlineLevel="0" collapsed="false">
      <c r="U4573" s="0" t="str">
        <f aca="false">IF(C4573="","",IF(COUNTIF(Campaigns!$A$7:$A$300,C4573)&gt;0,"✓",IF(N(K4573)=0,"– no spend","⚠ add to Campaigns tab")))</f>
        <v/>
      </c>
      <c r="V4573" s="83" t="str">
        <f aca="false">IF(K4573="","",K4573*IF(Settings!$B$22=Settings!$C$6,1,IF(Settings!$B$22="USD",1/INDEX(Settings!$B$29:$B$40,MONTH(A4573)),INDEX(Settings!$B$29:$B$40,MONTH(A4573)))))</f>
        <v/>
      </c>
    </row>
    <row r="4574" customFormat="false" ht="15" hidden="false" customHeight="false" outlineLevel="0" collapsed="false">
      <c r="U4574" s="0" t="str">
        <f aca="false">IF(C4574="","",IF(COUNTIF(Campaigns!$A$7:$A$300,C4574)&gt;0,"✓",IF(N(K4574)=0,"– no spend","⚠ add to Campaigns tab")))</f>
        <v/>
      </c>
      <c r="V4574" s="83" t="str">
        <f aca="false">IF(K4574="","",K4574*IF(Settings!$B$22=Settings!$C$6,1,IF(Settings!$B$22="USD",1/INDEX(Settings!$B$29:$B$40,MONTH(A4574)),INDEX(Settings!$B$29:$B$40,MONTH(A4574)))))</f>
        <v/>
      </c>
    </row>
    <row r="4575" customFormat="false" ht="15" hidden="false" customHeight="false" outlineLevel="0" collapsed="false">
      <c r="U4575" s="0" t="str">
        <f aca="false">IF(C4575="","",IF(COUNTIF(Campaigns!$A$7:$A$300,C4575)&gt;0,"✓",IF(N(K4575)=0,"– no spend","⚠ add to Campaigns tab")))</f>
        <v/>
      </c>
      <c r="V4575" s="83" t="str">
        <f aca="false">IF(K4575="","",K4575*IF(Settings!$B$22=Settings!$C$6,1,IF(Settings!$B$22="USD",1/INDEX(Settings!$B$29:$B$40,MONTH(A4575)),INDEX(Settings!$B$29:$B$40,MONTH(A4575)))))</f>
        <v/>
      </c>
    </row>
    <row r="4576" customFormat="false" ht="15" hidden="false" customHeight="false" outlineLevel="0" collapsed="false">
      <c r="U4576" s="0" t="str">
        <f aca="false">IF(C4576="","",IF(COUNTIF(Campaigns!$A$7:$A$300,C4576)&gt;0,"✓",IF(N(K4576)=0,"– no spend","⚠ add to Campaigns tab")))</f>
        <v/>
      </c>
      <c r="V4576" s="83" t="str">
        <f aca="false">IF(K4576="","",K4576*IF(Settings!$B$22=Settings!$C$6,1,IF(Settings!$B$22="USD",1/INDEX(Settings!$B$29:$B$40,MONTH(A4576)),INDEX(Settings!$B$29:$B$40,MONTH(A4576)))))</f>
        <v/>
      </c>
    </row>
    <row r="4577" customFormat="false" ht="15" hidden="false" customHeight="false" outlineLevel="0" collapsed="false">
      <c r="U4577" s="0" t="str">
        <f aca="false">IF(C4577="","",IF(COUNTIF(Campaigns!$A$7:$A$300,C4577)&gt;0,"✓",IF(N(K4577)=0,"– no spend","⚠ add to Campaigns tab")))</f>
        <v/>
      </c>
      <c r="V4577" s="83" t="str">
        <f aca="false">IF(K4577="","",K4577*IF(Settings!$B$22=Settings!$C$6,1,IF(Settings!$B$22="USD",1/INDEX(Settings!$B$29:$B$40,MONTH(A4577)),INDEX(Settings!$B$29:$B$40,MONTH(A4577)))))</f>
        <v/>
      </c>
    </row>
    <row r="4578" customFormat="false" ht="15" hidden="false" customHeight="false" outlineLevel="0" collapsed="false">
      <c r="U4578" s="0" t="str">
        <f aca="false">IF(C4578="","",IF(COUNTIF(Campaigns!$A$7:$A$300,C4578)&gt;0,"✓",IF(N(K4578)=0,"– no spend","⚠ add to Campaigns tab")))</f>
        <v/>
      </c>
      <c r="V4578" s="83" t="str">
        <f aca="false">IF(K4578="","",K4578*IF(Settings!$B$22=Settings!$C$6,1,IF(Settings!$B$22="USD",1/INDEX(Settings!$B$29:$B$40,MONTH(A4578)),INDEX(Settings!$B$29:$B$40,MONTH(A4578)))))</f>
        <v/>
      </c>
    </row>
    <row r="4579" customFormat="false" ht="15" hidden="false" customHeight="false" outlineLevel="0" collapsed="false">
      <c r="U4579" s="0" t="str">
        <f aca="false">IF(C4579="","",IF(COUNTIF(Campaigns!$A$7:$A$300,C4579)&gt;0,"✓",IF(N(K4579)=0,"– no spend","⚠ add to Campaigns tab")))</f>
        <v/>
      </c>
      <c r="V4579" s="83" t="str">
        <f aca="false">IF(K4579="","",K4579*IF(Settings!$B$22=Settings!$C$6,1,IF(Settings!$B$22="USD",1/INDEX(Settings!$B$29:$B$40,MONTH(A4579)),INDEX(Settings!$B$29:$B$40,MONTH(A4579)))))</f>
        <v/>
      </c>
    </row>
    <row r="4580" customFormat="false" ht="15" hidden="false" customHeight="false" outlineLevel="0" collapsed="false">
      <c r="U4580" s="0" t="str">
        <f aca="false">IF(C4580="","",IF(COUNTIF(Campaigns!$A$7:$A$300,C4580)&gt;0,"✓",IF(N(K4580)=0,"– no spend","⚠ add to Campaigns tab")))</f>
        <v/>
      </c>
      <c r="V4580" s="83" t="str">
        <f aca="false">IF(K4580="","",K4580*IF(Settings!$B$22=Settings!$C$6,1,IF(Settings!$B$22="USD",1/INDEX(Settings!$B$29:$B$40,MONTH(A4580)),INDEX(Settings!$B$29:$B$40,MONTH(A4580)))))</f>
        <v/>
      </c>
    </row>
    <row r="4581" customFormat="false" ht="15" hidden="false" customHeight="false" outlineLevel="0" collapsed="false">
      <c r="U4581" s="0" t="str">
        <f aca="false">IF(C4581="","",IF(COUNTIF(Campaigns!$A$7:$A$300,C4581)&gt;0,"✓",IF(N(K4581)=0,"– no spend","⚠ add to Campaigns tab")))</f>
        <v/>
      </c>
      <c r="V4581" s="83" t="str">
        <f aca="false">IF(K4581="","",K4581*IF(Settings!$B$22=Settings!$C$6,1,IF(Settings!$B$22="USD",1/INDEX(Settings!$B$29:$B$40,MONTH(A4581)),INDEX(Settings!$B$29:$B$40,MONTH(A4581)))))</f>
        <v/>
      </c>
    </row>
    <row r="4582" customFormat="false" ht="15" hidden="false" customHeight="false" outlineLevel="0" collapsed="false">
      <c r="U4582" s="0" t="str">
        <f aca="false">IF(C4582="","",IF(COUNTIF(Campaigns!$A$7:$A$300,C4582)&gt;0,"✓",IF(N(K4582)=0,"– no spend","⚠ add to Campaigns tab")))</f>
        <v/>
      </c>
      <c r="V4582" s="83" t="str">
        <f aca="false">IF(K4582="","",K4582*IF(Settings!$B$22=Settings!$C$6,1,IF(Settings!$B$22="USD",1/INDEX(Settings!$B$29:$B$40,MONTH(A4582)),INDEX(Settings!$B$29:$B$40,MONTH(A4582)))))</f>
        <v/>
      </c>
    </row>
    <row r="4583" customFormat="false" ht="15" hidden="false" customHeight="false" outlineLevel="0" collapsed="false">
      <c r="U4583" s="0" t="str">
        <f aca="false">IF(C4583="","",IF(COUNTIF(Campaigns!$A$7:$A$300,C4583)&gt;0,"✓",IF(N(K4583)=0,"– no spend","⚠ add to Campaigns tab")))</f>
        <v/>
      </c>
      <c r="V4583" s="83" t="str">
        <f aca="false">IF(K4583="","",K4583*IF(Settings!$B$22=Settings!$C$6,1,IF(Settings!$B$22="USD",1/INDEX(Settings!$B$29:$B$40,MONTH(A4583)),INDEX(Settings!$B$29:$B$40,MONTH(A4583)))))</f>
        <v/>
      </c>
    </row>
    <row r="4584" customFormat="false" ht="15" hidden="false" customHeight="false" outlineLevel="0" collapsed="false">
      <c r="U4584" s="0" t="str">
        <f aca="false">IF(C4584="","",IF(COUNTIF(Campaigns!$A$7:$A$300,C4584)&gt;0,"✓",IF(N(K4584)=0,"– no spend","⚠ add to Campaigns tab")))</f>
        <v/>
      </c>
      <c r="V4584" s="83" t="str">
        <f aca="false">IF(K4584="","",K4584*IF(Settings!$B$22=Settings!$C$6,1,IF(Settings!$B$22="USD",1/INDEX(Settings!$B$29:$B$40,MONTH(A4584)),INDEX(Settings!$B$29:$B$40,MONTH(A4584)))))</f>
        <v/>
      </c>
    </row>
    <row r="4585" customFormat="false" ht="15" hidden="false" customHeight="false" outlineLevel="0" collapsed="false">
      <c r="U4585" s="0" t="str">
        <f aca="false">IF(C4585="","",IF(COUNTIF(Campaigns!$A$7:$A$300,C4585)&gt;0,"✓",IF(N(K4585)=0,"– no spend","⚠ add to Campaigns tab")))</f>
        <v/>
      </c>
      <c r="V4585" s="83" t="str">
        <f aca="false">IF(K4585="","",K4585*IF(Settings!$B$22=Settings!$C$6,1,IF(Settings!$B$22="USD",1/INDEX(Settings!$B$29:$B$40,MONTH(A4585)),INDEX(Settings!$B$29:$B$40,MONTH(A4585)))))</f>
        <v/>
      </c>
    </row>
    <row r="4586" customFormat="false" ht="15" hidden="false" customHeight="false" outlineLevel="0" collapsed="false">
      <c r="U4586" s="0" t="str">
        <f aca="false">IF(C4586="","",IF(COUNTIF(Campaigns!$A$7:$A$300,C4586)&gt;0,"✓",IF(N(K4586)=0,"– no spend","⚠ add to Campaigns tab")))</f>
        <v/>
      </c>
      <c r="V4586" s="83" t="str">
        <f aca="false">IF(K4586="","",K4586*IF(Settings!$B$22=Settings!$C$6,1,IF(Settings!$B$22="USD",1/INDEX(Settings!$B$29:$B$40,MONTH(A4586)),INDEX(Settings!$B$29:$B$40,MONTH(A4586)))))</f>
        <v/>
      </c>
    </row>
    <row r="4587" customFormat="false" ht="15" hidden="false" customHeight="false" outlineLevel="0" collapsed="false">
      <c r="U4587" s="0" t="str">
        <f aca="false">IF(C4587="","",IF(COUNTIF(Campaigns!$A$7:$A$300,C4587)&gt;0,"✓",IF(N(K4587)=0,"– no spend","⚠ add to Campaigns tab")))</f>
        <v/>
      </c>
      <c r="V4587" s="83" t="str">
        <f aca="false">IF(K4587="","",K4587*IF(Settings!$B$22=Settings!$C$6,1,IF(Settings!$B$22="USD",1/INDEX(Settings!$B$29:$B$40,MONTH(A4587)),INDEX(Settings!$B$29:$B$40,MONTH(A4587)))))</f>
        <v/>
      </c>
    </row>
    <row r="4588" customFormat="false" ht="15" hidden="false" customHeight="false" outlineLevel="0" collapsed="false">
      <c r="U4588" s="0" t="str">
        <f aca="false">IF(C4588="","",IF(COUNTIF(Campaigns!$A$7:$A$300,C4588)&gt;0,"✓",IF(N(K4588)=0,"– no spend","⚠ add to Campaigns tab")))</f>
        <v/>
      </c>
      <c r="V4588" s="83" t="str">
        <f aca="false">IF(K4588="","",K4588*IF(Settings!$B$22=Settings!$C$6,1,IF(Settings!$B$22="USD",1/INDEX(Settings!$B$29:$B$40,MONTH(A4588)),INDEX(Settings!$B$29:$B$40,MONTH(A4588)))))</f>
        <v/>
      </c>
    </row>
    <row r="4589" customFormat="false" ht="15" hidden="false" customHeight="false" outlineLevel="0" collapsed="false">
      <c r="U4589" s="0" t="str">
        <f aca="false">IF(C4589="","",IF(COUNTIF(Campaigns!$A$7:$A$300,C4589)&gt;0,"✓",IF(N(K4589)=0,"– no spend","⚠ add to Campaigns tab")))</f>
        <v/>
      </c>
      <c r="V4589" s="83" t="str">
        <f aca="false">IF(K4589="","",K4589*IF(Settings!$B$22=Settings!$C$6,1,IF(Settings!$B$22="USD",1/INDEX(Settings!$B$29:$B$40,MONTH(A4589)),INDEX(Settings!$B$29:$B$40,MONTH(A4589)))))</f>
        <v/>
      </c>
    </row>
    <row r="4590" customFormat="false" ht="15" hidden="false" customHeight="false" outlineLevel="0" collapsed="false">
      <c r="U4590" s="0" t="str">
        <f aca="false">IF(C4590="","",IF(COUNTIF(Campaigns!$A$7:$A$300,C4590)&gt;0,"✓",IF(N(K4590)=0,"– no spend","⚠ add to Campaigns tab")))</f>
        <v/>
      </c>
      <c r="V4590" s="83" t="str">
        <f aca="false">IF(K4590="","",K4590*IF(Settings!$B$22=Settings!$C$6,1,IF(Settings!$B$22="USD",1/INDEX(Settings!$B$29:$B$40,MONTH(A4590)),INDEX(Settings!$B$29:$B$40,MONTH(A4590)))))</f>
        <v/>
      </c>
    </row>
    <row r="4591" customFormat="false" ht="15" hidden="false" customHeight="false" outlineLevel="0" collapsed="false">
      <c r="U4591" s="0" t="str">
        <f aca="false">IF(C4591="","",IF(COUNTIF(Campaigns!$A$7:$A$300,C4591)&gt;0,"✓",IF(N(K4591)=0,"– no spend","⚠ add to Campaigns tab")))</f>
        <v/>
      </c>
      <c r="V4591" s="83" t="str">
        <f aca="false">IF(K4591="","",K4591*IF(Settings!$B$22=Settings!$C$6,1,IF(Settings!$B$22="USD",1/INDEX(Settings!$B$29:$B$40,MONTH(A4591)),INDEX(Settings!$B$29:$B$40,MONTH(A4591)))))</f>
        <v/>
      </c>
    </row>
    <row r="4592" customFormat="false" ht="15" hidden="false" customHeight="false" outlineLevel="0" collapsed="false">
      <c r="U4592" s="0" t="str">
        <f aca="false">IF(C4592="","",IF(COUNTIF(Campaigns!$A$7:$A$300,C4592)&gt;0,"✓",IF(N(K4592)=0,"– no spend","⚠ add to Campaigns tab")))</f>
        <v/>
      </c>
      <c r="V4592" s="83" t="str">
        <f aca="false">IF(K4592="","",K4592*IF(Settings!$B$22=Settings!$C$6,1,IF(Settings!$B$22="USD",1/INDEX(Settings!$B$29:$B$40,MONTH(A4592)),INDEX(Settings!$B$29:$B$40,MONTH(A4592)))))</f>
        <v/>
      </c>
    </row>
    <row r="4593" customFormat="false" ht="15" hidden="false" customHeight="false" outlineLevel="0" collapsed="false">
      <c r="U4593" s="0" t="str">
        <f aca="false">IF(C4593="","",IF(COUNTIF(Campaigns!$A$7:$A$300,C4593)&gt;0,"✓",IF(N(K4593)=0,"– no spend","⚠ add to Campaigns tab")))</f>
        <v/>
      </c>
      <c r="V4593" s="83" t="str">
        <f aca="false">IF(K4593="","",K4593*IF(Settings!$B$22=Settings!$C$6,1,IF(Settings!$B$22="USD",1/INDEX(Settings!$B$29:$B$40,MONTH(A4593)),INDEX(Settings!$B$29:$B$40,MONTH(A4593)))))</f>
        <v/>
      </c>
    </row>
    <row r="4594" customFormat="false" ht="15" hidden="false" customHeight="false" outlineLevel="0" collapsed="false">
      <c r="U4594" s="0" t="str">
        <f aca="false">IF(C4594="","",IF(COUNTIF(Campaigns!$A$7:$A$300,C4594)&gt;0,"✓",IF(N(K4594)=0,"– no spend","⚠ add to Campaigns tab")))</f>
        <v/>
      </c>
      <c r="V4594" s="83" t="str">
        <f aca="false">IF(K4594="","",K4594*IF(Settings!$B$22=Settings!$C$6,1,IF(Settings!$B$22="USD",1/INDEX(Settings!$B$29:$B$40,MONTH(A4594)),INDEX(Settings!$B$29:$B$40,MONTH(A4594)))))</f>
        <v/>
      </c>
    </row>
    <row r="4595" customFormat="false" ht="15" hidden="false" customHeight="false" outlineLevel="0" collapsed="false">
      <c r="U4595" s="0" t="str">
        <f aca="false">IF(C4595="","",IF(COUNTIF(Campaigns!$A$7:$A$300,C4595)&gt;0,"✓",IF(N(K4595)=0,"– no spend","⚠ add to Campaigns tab")))</f>
        <v/>
      </c>
      <c r="V4595" s="83" t="str">
        <f aca="false">IF(K4595="","",K4595*IF(Settings!$B$22=Settings!$C$6,1,IF(Settings!$B$22="USD",1/INDEX(Settings!$B$29:$B$40,MONTH(A4595)),INDEX(Settings!$B$29:$B$40,MONTH(A4595)))))</f>
        <v/>
      </c>
    </row>
    <row r="4596" customFormat="false" ht="15" hidden="false" customHeight="false" outlineLevel="0" collapsed="false">
      <c r="U4596" s="0" t="str">
        <f aca="false">IF(C4596="","",IF(COUNTIF(Campaigns!$A$7:$A$300,C4596)&gt;0,"✓",IF(N(K4596)=0,"– no spend","⚠ add to Campaigns tab")))</f>
        <v/>
      </c>
      <c r="V4596" s="83" t="str">
        <f aca="false">IF(K4596="","",K4596*IF(Settings!$B$22=Settings!$C$6,1,IF(Settings!$B$22="USD",1/INDEX(Settings!$B$29:$B$40,MONTH(A4596)),INDEX(Settings!$B$29:$B$40,MONTH(A4596)))))</f>
        <v/>
      </c>
    </row>
    <row r="4597" customFormat="false" ht="15" hidden="false" customHeight="false" outlineLevel="0" collapsed="false">
      <c r="U4597" s="0" t="str">
        <f aca="false">IF(C4597="","",IF(COUNTIF(Campaigns!$A$7:$A$300,C4597)&gt;0,"✓",IF(N(K4597)=0,"– no spend","⚠ add to Campaigns tab")))</f>
        <v/>
      </c>
      <c r="V4597" s="83" t="str">
        <f aca="false">IF(K4597="","",K4597*IF(Settings!$B$22=Settings!$C$6,1,IF(Settings!$B$22="USD",1/INDEX(Settings!$B$29:$B$40,MONTH(A4597)),INDEX(Settings!$B$29:$B$40,MONTH(A4597)))))</f>
        <v/>
      </c>
    </row>
    <row r="4598" customFormat="false" ht="15" hidden="false" customHeight="false" outlineLevel="0" collapsed="false">
      <c r="U4598" s="0" t="str">
        <f aca="false">IF(C4598="","",IF(COUNTIF(Campaigns!$A$7:$A$300,C4598)&gt;0,"✓",IF(N(K4598)=0,"– no spend","⚠ add to Campaigns tab")))</f>
        <v/>
      </c>
      <c r="V4598" s="83" t="str">
        <f aca="false">IF(K4598="","",K4598*IF(Settings!$B$22=Settings!$C$6,1,IF(Settings!$B$22="USD",1/INDEX(Settings!$B$29:$B$40,MONTH(A4598)),INDEX(Settings!$B$29:$B$40,MONTH(A4598)))))</f>
        <v/>
      </c>
    </row>
    <row r="4599" customFormat="false" ht="15" hidden="false" customHeight="false" outlineLevel="0" collapsed="false">
      <c r="U4599" s="0" t="str">
        <f aca="false">IF(C4599="","",IF(COUNTIF(Campaigns!$A$7:$A$300,C4599)&gt;0,"✓",IF(N(K4599)=0,"– no spend","⚠ add to Campaigns tab")))</f>
        <v/>
      </c>
      <c r="V4599" s="83" t="str">
        <f aca="false">IF(K4599="","",K4599*IF(Settings!$B$22=Settings!$C$6,1,IF(Settings!$B$22="USD",1/INDEX(Settings!$B$29:$B$40,MONTH(A4599)),INDEX(Settings!$B$29:$B$40,MONTH(A4599)))))</f>
        <v/>
      </c>
    </row>
    <row r="4600" customFormat="false" ht="15" hidden="false" customHeight="false" outlineLevel="0" collapsed="false">
      <c r="U4600" s="0" t="str">
        <f aca="false">IF(C4600="","",IF(COUNTIF(Campaigns!$A$7:$A$300,C4600)&gt;0,"✓",IF(N(K4600)=0,"– no spend","⚠ add to Campaigns tab")))</f>
        <v/>
      </c>
      <c r="V4600" s="83" t="str">
        <f aca="false">IF(K4600="","",K4600*IF(Settings!$B$22=Settings!$C$6,1,IF(Settings!$B$22="USD",1/INDEX(Settings!$B$29:$B$40,MONTH(A4600)),INDEX(Settings!$B$29:$B$40,MONTH(A4600)))))</f>
        <v/>
      </c>
    </row>
    <row r="4601" customFormat="false" ht="15" hidden="false" customHeight="false" outlineLevel="0" collapsed="false">
      <c r="U4601" s="0" t="str">
        <f aca="false">IF(C4601="","",IF(COUNTIF(Campaigns!$A$7:$A$300,C4601)&gt;0,"✓",IF(N(K4601)=0,"– no spend","⚠ add to Campaigns tab")))</f>
        <v/>
      </c>
      <c r="V4601" s="83" t="str">
        <f aca="false">IF(K4601="","",K4601*IF(Settings!$B$22=Settings!$C$6,1,IF(Settings!$B$22="USD",1/INDEX(Settings!$B$29:$B$40,MONTH(A4601)),INDEX(Settings!$B$29:$B$40,MONTH(A4601)))))</f>
        <v/>
      </c>
    </row>
    <row r="4602" customFormat="false" ht="15" hidden="false" customHeight="false" outlineLevel="0" collapsed="false">
      <c r="U4602" s="0" t="str">
        <f aca="false">IF(C4602="","",IF(COUNTIF(Campaigns!$A$7:$A$300,C4602)&gt;0,"✓",IF(N(K4602)=0,"– no spend","⚠ add to Campaigns tab")))</f>
        <v/>
      </c>
      <c r="V4602" s="83" t="str">
        <f aca="false">IF(K4602="","",K4602*IF(Settings!$B$22=Settings!$C$6,1,IF(Settings!$B$22="USD",1/INDEX(Settings!$B$29:$B$40,MONTH(A4602)),INDEX(Settings!$B$29:$B$40,MONTH(A4602)))))</f>
        <v/>
      </c>
    </row>
    <row r="4603" customFormat="false" ht="15" hidden="false" customHeight="false" outlineLevel="0" collapsed="false">
      <c r="U4603" s="0" t="str">
        <f aca="false">IF(C4603="","",IF(COUNTIF(Campaigns!$A$7:$A$300,C4603)&gt;0,"✓",IF(N(K4603)=0,"– no spend","⚠ add to Campaigns tab")))</f>
        <v/>
      </c>
      <c r="V4603" s="83" t="str">
        <f aca="false">IF(K4603="","",K4603*IF(Settings!$B$22=Settings!$C$6,1,IF(Settings!$B$22="USD",1/INDEX(Settings!$B$29:$B$40,MONTH(A4603)),INDEX(Settings!$B$29:$B$40,MONTH(A4603)))))</f>
        <v/>
      </c>
    </row>
    <row r="4604" customFormat="false" ht="15" hidden="false" customHeight="false" outlineLevel="0" collapsed="false">
      <c r="U4604" s="0" t="str">
        <f aca="false">IF(C4604="","",IF(COUNTIF(Campaigns!$A$7:$A$300,C4604)&gt;0,"✓",IF(N(K4604)=0,"– no spend","⚠ add to Campaigns tab")))</f>
        <v/>
      </c>
      <c r="V4604" s="83" t="str">
        <f aca="false">IF(K4604="","",K4604*IF(Settings!$B$22=Settings!$C$6,1,IF(Settings!$B$22="USD",1/INDEX(Settings!$B$29:$B$40,MONTH(A4604)),INDEX(Settings!$B$29:$B$40,MONTH(A4604)))))</f>
        <v/>
      </c>
    </row>
    <row r="4605" customFormat="false" ht="15" hidden="false" customHeight="false" outlineLevel="0" collapsed="false">
      <c r="U4605" s="0" t="str">
        <f aca="false">IF(C4605="","",IF(COUNTIF(Campaigns!$A$7:$A$300,C4605)&gt;0,"✓",IF(N(K4605)=0,"– no spend","⚠ add to Campaigns tab")))</f>
        <v/>
      </c>
      <c r="V4605" s="83" t="str">
        <f aca="false">IF(K4605="","",K4605*IF(Settings!$B$22=Settings!$C$6,1,IF(Settings!$B$22="USD",1/INDEX(Settings!$B$29:$B$40,MONTH(A4605)),INDEX(Settings!$B$29:$B$40,MONTH(A4605)))))</f>
        <v/>
      </c>
    </row>
    <row r="4606" customFormat="false" ht="15" hidden="false" customHeight="false" outlineLevel="0" collapsed="false">
      <c r="U4606" s="0" t="str">
        <f aca="false">IF(C4606="","",IF(COUNTIF(Campaigns!$A$7:$A$300,C4606)&gt;0,"✓",IF(N(K4606)=0,"– no spend","⚠ add to Campaigns tab")))</f>
        <v/>
      </c>
      <c r="V4606" s="83" t="str">
        <f aca="false">IF(K4606="","",K4606*IF(Settings!$B$22=Settings!$C$6,1,IF(Settings!$B$22="USD",1/INDEX(Settings!$B$29:$B$40,MONTH(A4606)),INDEX(Settings!$B$29:$B$40,MONTH(A4606)))))</f>
        <v/>
      </c>
    </row>
    <row r="4607" customFormat="false" ht="15" hidden="false" customHeight="false" outlineLevel="0" collapsed="false">
      <c r="U4607" s="0" t="str">
        <f aca="false">IF(C4607="","",IF(COUNTIF(Campaigns!$A$7:$A$300,C4607)&gt;0,"✓",IF(N(K4607)=0,"– no spend","⚠ add to Campaigns tab")))</f>
        <v/>
      </c>
      <c r="V4607" s="83" t="str">
        <f aca="false">IF(K4607="","",K4607*IF(Settings!$B$22=Settings!$C$6,1,IF(Settings!$B$22="USD",1/INDEX(Settings!$B$29:$B$40,MONTH(A4607)),INDEX(Settings!$B$29:$B$40,MONTH(A4607)))))</f>
        <v/>
      </c>
    </row>
    <row r="4608" customFormat="false" ht="15" hidden="false" customHeight="false" outlineLevel="0" collapsed="false">
      <c r="U4608" s="0" t="str">
        <f aca="false">IF(C4608="","",IF(COUNTIF(Campaigns!$A$7:$A$300,C4608)&gt;0,"✓",IF(N(K4608)=0,"– no spend","⚠ add to Campaigns tab")))</f>
        <v/>
      </c>
      <c r="V4608" s="83" t="str">
        <f aca="false">IF(K4608="","",K4608*IF(Settings!$B$22=Settings!$C$6,1,IF(Settings!$B$22="USD",1/INDEX(Settings!$B$29:$B$40,MONTH(A4608)),INDEX(Settings!$B$29:$B$40,MONTH(A4608)))))</f>
        <v/>
      </c>
    </row>
    <row r="4609" customFormat="false" ht="15" hidden="false" customHeight="false" outlineLevel="0" collapsed="false">
      <c r="U4609" s="0" t="str">
        <f aca="false">IF(C4609="","",IF(COUNTIF(Campaigns!$A$7:$A$300,C4609)&gt;0,"✓",IF(N(K4609)=0,"– no spend","⚠ add to Campaigns tab")))</f>
        <v/>
      </c>
      <c r="V4609" s="83" t="str">
        <f aca="false">IF(K4609="","",K4609*IF(Settings!$B$22=Settings!$C$6,1,IF(Settings!$B$22="USD",1/INDEX(Settings!$B$29:$B$40,MONTH(A4609)),INDEX(Settings!$B$29:$B$40,MONTH(A4609)))))</f>
        <v/>
      </c>
    </row>
    <row r="4610" customFormat="false" ht="15" hidden="false" customHeight="false" outlineLevel="0" collapsed="false">
      <c r="U4610" s="0" t="str">
        <f aca="false">IF(C4610="","",IF(COUNTIF(Campaigns!$A$7:$A$300,C4610)&gt;0,"✓",IF(N(K4610)=0,"– no spend","⚠ add to Campaigns tab")))</f>
        <v/>
      </c>
      <c r="V4610" s="83" t="str">
        <f aca="false">IF(K4610="","",K4610*IF(Settings!$B$22=Settings!$C$6,1,IF(Settings!$B$22="USD",1/INDEX(Settings!$B$29:$B$40,MONTH(A4610)),INDEX(Settings!$B$29:$B$40,MONTH(A4610)))))</f>
        <v/>
      </c>
    </row>
    <row r="4611" customFormat="false" ht="15" hidden="false" customHeight="false" outlineLevel="0" collapsed="false">
      <c r="U4611" s="0" t="str">
        <f aca="false">IF(C4611="","",IF(COUNTIF(Campaigns!$A$7:$A$300,C4611)&gt;0,"✓",IF(N(K4611)=0,"– no spend","⚠ add to Campaigns tab")))</f>
        <v/>
      </c>
      <c r="V4611" s="83" t="str">
        <f aca="false">IF(K4611="","",K4611*IF(Settings!$B$22=Settings!$C$6,1,IF(Settings!$B$22="USD",1/INDEX(Settings!$B$29:$B$40,MONTH(A4611)),INDEX(Settings!$B$29:$B$40,MONTH(A4611)))))</f>
        <v/>
      </c>
    </row>
    <row r="4612" customFormat="false" ht="15" hidden="false" customHeight="false" outlineLevel="0" collapsed="false">
      <c r="U4612" s="0" t="str">
        <f aca="false">IF(C4612="","",IF(COUNTIF(Campaigns!$A$7:$A$300,C4612)&gt;0,"✓",IF(N(K4612)=0,"– no spend","⚠ add to Campaigns tab")))</f>
        <v/>
      </c>
      <c r="V4612" s="83" t="str">
        <f aca="false">IF(K4612="","",K4612*IF(Settings!$B$22=Settings!$C$6,1,IF(Settings!$B$22="USD",1/INDEX(Settings!$B$29:$B$40,MONTH(A4612)),INDEX(Settings!$B$29:$B$40,MONTH(A4612)))))</f>
        <v/>
      </c>
    </row>
    <row r="4613" customFormat="false" ht="15" hidden="false" customHeight="false" outlineLevel="0" collapsed="false">
      <c r="U4613" s="0" t="str">
        <f aca="false">IF(C4613="","",IF(COUNTIF(Campaigns!$A$7:$A$300,C4613)&gt;0,"✓",IF(N(K4613)=0,"– no spend","⚠ add to Campaigns tab")))</f>
        <v/>
      </c>
      <c r="V4613" s="83" t="str">
        <f aca="false">IF(K4613="","",K4613*IF(Settings!$B$22=Settings!$C$6,1,IF(Settings!$B$22="USD",1/INDEX(Settings!$B$29:$B$40,MONTH(A4613)),INDEX(Settings!$B$29:$B$40,MONTH(A4613)))))</f>
        <v/>
      </c>
    </row>
    <row r="4614" customFormat="false" ht="15" hidden="false" customHeight="false" outlineLevel="0" collapsed="false">
      <c r="U4614" s="0" t="str">
        <f aca="false">IF(C4614="","",IF(COUNTIF(Campaigns!$A$7:$A$300,C4614)&gt;0,"✓",IF(N(K4614)=0,"– no spend","⚠ add to Campaigns tab")))</f>
        <v/>
      </c>
      <c r="V4614" s="83" t="str">
        <f aca="false">IF(K4614="","",K4614*IF(Settings!$B$22=Settings!$C$6,1,IF(Settings!$B$22="USD",1/INDEX(Settings!$B$29:$B$40,MONTH(A4614)),INDEX(Settings!$B$29:$B$40,MONTH(A4614)))))</f>
        <v/>
      </c>
    </row>
    <row r="4615" customFormat="false" ht="15" hidden="false" customHeight="false" outlineLevel="0" collapsed="false">
      <c r="U4615" s="0" t="str">
        <f aca="false">IF(C4615="","",IF(COUNTIF(Campaigns!$A$7:$A$300,C4615)&gt;0,"✓",IF(N(K4615)=0,"– no spend","⚠ add to Campaigns tab")))</f>
        <v/>
      </c>
      <c r="V4615" s="83" t="str">
        <f aca="false">IF(K4615="","",K4615*IF(Settings!$B$22=Settings!$C$6,1,IF(Settings!$B$22="USD",1/INDEX(Settings!$B$29:$B$40,MONTH(A4615)),INDEX(Settings!$B$29:$B$40,MONTH(A4615)))))</f>
        <v/>
      </c>
    </row>
    <row r="4616" customFormat="false" ht="15" hidden="false" customHeight="false" outlineLevel="0" collapsed="false">
      <c r="U4616" s="0" t="str">
        <f aca="false">IF(C4616="","",IF(COUNTIF(Campaigns!$A$7:$A$300,C4616)&gt;0,"✓",IF(N(K4616)=0,"– no spend","⚠ add to Campaigns tab")))</f>
        <v/>
      </c>
      <c r="V4616" s="83" t="str">
        <f aca="false">IF(K4616="","",K4616*IF(Settings!$B$22=Settings!$C$6,1,IF(Settings!$B$22="USD",1/INDEX(Settings!$B$29:$B$40,MONTH(A4616)),INDEX(Settings!$B$29:$B$40,MONTH(A4616)))))</f>
        <v/>
      </c>
    </row>
    <row r="4617" customFormat="false" ht="15" hidden="false" customHeight="false" outlineLevel="0" collapsed="false">
      <c r="U4617" s="0" t="str">
        <f aca="false">IF(C4617="","",IF(COUNTIF(Campaigns!$A$7:$A$300,C4617)&gt;0,"✓",IF(N(K4617)=0,"– no spend","⚠ add to Campaigns tab")))</f>
        <v/>
      </c>
      <c r="V4617" s="83" t="str">
        <f aca="false">IF(K4617="","",K4617*IF(Settings!$B$22=Settings!$C$6,1,IF(Settings!$B$22="USD",1/INDEX(Settings!$B$29:$B$40,MONTH(A4617)),INDEX(Settings!$B$29:$B$40,MONTH(A4617)))))</f>
        <v/>
      </c>
    </row>
    <row r="4618" customFormat="false" ht="15" hidden="false" customHeight="false" outlineLevel="0" collapsed="false">
      <c r="U4618" s="0" t="str">
        <f aca="false">IF(C4618="","",IF(COUNTIF(Campaigns!$A$7:$A$300,C4618)&gt;0,"✓",IF(N(K4618)=0,"– no spend","⚠ add to Campaigns tab")))</f>
        <v/>
      </c>
      <c r="V4618" s="83" t="str">
        <f aca="false">IF(K4618="","",K4618*IF(Settings!$B$22=Settings!$C$6,1,IF(Settings!$B$22="USD",1/INDEX(Settings!$B$29:$B$40,MONTH(A4618)),INDEX(Settings!$B$29:$B$40,MONTH(A4618)))))</f>
        <v/>
      </c>
    </row>
    <row r="4619" customFormat="false" ht="15" hidden="false" customHeight="false" outlineLevel="0" collapsed="false">
      <c r="U4619" s="0" t="str">
        <f aca="false">IF(C4619="","",IF(COUNTIF(Campaigns!$A$7:$A$300,C4619)&gt;0,"✓",IF(N(K4619)=0,"– no spend","⚠ add to Campaigns tab")))</f>
        <v/>
      </c>
      <c r="V4619" s="83" t="str">
        <f aca="false">IF(K4619="","",K4619*IF(Settings!$B$22=Settings!$C$6,1,IF(Settings!$B$22="USD",1/INDEX(Settings!$B$29:$B$40,MONTH(A4619)),INDEX(Settings!$B$29:$B$40,MONTH(A4619)))))</f>
        <v/>
      </c>
    </row>
    <row r="4620" customFormat="false" ht="15" hidden="false" customHeight="false" outlineLevel="0" collapsed="false">
      <c r="U4620" s="0" t="str">
        <f aca="false">IF(C4620="","",IF(COUNTIF(Campaigns!$A$7:$A$300,C4620)&gt;0,"✓",IF(N(K4620)=0,"– no spend","⚠ add to Campaigns tab")))</f>
        <v/>
      </c>
      <c r="V4620" s="83" t="str">
        <f aca="false">IF(K4620="","",K4620*IF(Settings!$B$22=Settings!$C$6,1,IF(Settings!$B$22="USD",1/INDEX(Settings!$B$29:$B$40,MONTH(A4620)),INDEX(Settings!$B$29:$B$40,MONTH(A4620)))))</f>
        <v/>
      </c>
    </row>
    <row r="4621" customFormat="false" ht="15" hidden="false" customHeight="false" outlineLevel="0" collapsed="false">
      <c r="U4621" s="0" t="str">
        <f aca="false">IF(C4621="","",IF(COUNTIF(Campaigns!$A$7:$A$300,C4621)&gt;0,"✓",IF(N(K4621)=0,"– no spend","⚠ add to Campaigns tab")))</f>
        <v/>
      </c>
      <c r="V4621" s="83" t="str">
        <f aca="false">IF(K4621="","",K4621*IF(Settings!$B$22=Settings!$C$6,1,IF(Settings!$B$22="USD",1/INDEX(Settings!$B$29:$B$40,MONTH(A4621)),INDEX(Settings!$B$29:$B$40,MONTH(A4621)))))</f>
        <v/>
      </c>
    </row>
    <row r="4622" customFormat="false" ht="15" hidden="false" customHeight="false" outlineLevel="0" collapsed="false">
      <c r="U4622" s="0" t="str">
        <f aca="false">IF(C4622="","",IF(COUNTIF(Campaigns!$A$7:$A$300,C4622)&gt;0,"✓",IF(N(K4622)=0,"– no spend","⚠ add to Campaigns tab")))</f>
        <v/>
      </c>
      <c r="V4622" s="83" t="str">
        <f aca="false">IF(K4622="","",K4622*IF(Settings!$B$22=Settings!$C$6,1,IF(Settings!$B$22="USD",1/INDEX(Settings!$B$29:$B$40,MONTH(A4622)),INDEX(Settings!$B$29:$B$40,MONTH(A4622)))))</f>
        <v/>
      </c>
    </row>
    <row r="4623" customFormat="false" ht="15" hidden="false" customHeight="false" outlineLevel="0" collapsed="false">
      <c r="U4623" s="0" t="str">
        <f aca="false">IF(C4623="","",IF(COUNTIF(Campaigns!$A$7:$A$300,C4623)&gt;0,"✓",IF(N(K4623)=0,"– no spend","⚠ add to Campaigns tab")))</f>
        <v/>
      </c>
      <c r="V4623" s="83" t="str">
        <f aca="false">IF(K4623="","",K4623*IF(Settings!$B$22=Settings!$C$6,1,IF(Settings!$B$22="USD",1/INDEX(Settings!$B$29:$B$40,MONTH(A4623)),INDEX(Settings!$B$29:$B$40,MONTH(A4623)))))</f>
        <v/>
      </c>
    </row>
    <row r="4624" customFormat="false" ht="15" hidden="false" customHeight="false" outlineLevel="0" collapsed="false">
      <c r="U4624" s="0" t="str">
        <f aca="false">IF(C4624="","",IF(COUNTIF(Campaigns!$A$7:$A$300,C4624)&gt;0,"✓",IF(N(K4624)=0,"– no spend","⚠ add to Campaigns tab")))</f>
        <v/>
      </c>
      <c r="V4624" s="83" t="str">
        <f aca="false">IF(K4624="","",K4624*IF(Settings!$B$22=Settings!$C$6,1,IF(Settings!$B$22="USD",1/INDEX(Settings!$B$29:$B$40,MONTH(A4624)),INDEX(Settings!$B$29:$B$40,MONTH(A4624)))))</f>
        <v/>
      </c>
    </row>
    <row r="4625" customFormat="false" ht="15" hidden="false" customHeight="false" outlineLevel="0" collapsed="false">
      <c r="U4625" s="0" t="str">
        <f aca="false">IF(C4625="","",IF(COUNTIF(Campaigns!$A$7:$A$300,C4625)&gt;0,"✓",IF(N(K4625)=0,"– no spend","⚠ add to Campaigns tab")))</f>
        <v/>
      </c>
      <c r="V4625" s="83" t="str">
        <f aca="false">IF(K4625="","",K4625*IF(Settings!$B$22=Settings!$C$6,1,IF(Settings!$B$22="USD",1/INDEX(Settings!$B$29:$B$40,MONTH(A4625)),INDEX(Settings!$B$29:$B$40,MONTH(A4625)))))</f>
        <v/>
      </c>
    </row>
    <row r="4626" customFormat="false" ht="15" hidden="false" customHeight="false" outlineLevel="0" collapsed="false">
      <c r="U4626" s="0" t="str">
        <f aca="false">IF(C4626="","",IF(COUNTIF(Campaigns!$A$7:$A$300,C4626)&gt;0,"✓",IF(N(K4626)=0,"– no spend","⚠ add to Campaigns tab")))</f>
        <v/>
      </c>
      <c r="V4626" s="83" t="str">
        <f aca="false">IF(K4626="","",K4626*IF(Settings!$B$22=Settings!$C$6,1,IF(Settings!$B$22="USD",1/INDEX(Settings!$B$29:$B$40,MONTH(A4626)),INDEX(Settings!$B$29:$B$40,MONTH(A4626)))))</f>
        <v/>
      </c>
    </row>
    <row r="4627" customFormat="false" ht="15" hidden="false" customHeight="false" outlineLevel="0" collapsed="false">
      <c r="U4627" s="0" t="str">
        <f aca="false">IF(C4627="","",IF(COUNTIF(Campaigns!$A$7:$A$300,C4627)&gt;0,"✓",IF(N(K4627)=0,"– no spend","⚠ add to Campaigns tab")))</f>
        <v/>
      </c>
      <c r="V4627" s="83" t="str">
        <f aca="false">IF(K4627="","",K4627*IF(Settings!$B$22=Settings!$C$6,1,IF(Settings!$B$22="USD",1/INDEX(Settings!$B$29:$B$40,MONTH(A4627)),INDEX(Settings!$B$29:$B$40,MONTH(A4627)))))</f>
        <v/>
      </c>
    </row>
    <row r="4628" customFormat="false" ht="15" hidden="false" customHeight="false" outlineLevel="0" collapsed="false">
      <c r="U4628" s="0" t="str">
        <f aca="false">IF(C4628="","",IF(COUNTIF(Campaigns!$A$7:$A$300,C4628)&gt;0,"✓",IF(N(K4628)=0,"– no spend","⚠ add to Campaigns tab")))</f>
        <v/>
      </c>
      <c r="V4628" s="83" t="str">
        <f aca="false">IF(K4628="","",K4628*IF(Settings!$B$22=Settings!$C$6,1,IF(Settings!$B$22="USD",1/INDEX(Settings!$B$29:$B$40,MONTH(A4628)),INDEX(Settings!$B$29:$B$40,MONTH(A4628)))))</f>
        <v/>
      </c>
    </row>
    <row r="4629" customFormat="false" ht="15" hidden="false" customHeight="false" outlineLevel="0" collapsed="false">
      <c r="U4629" s="0" t="str">
        <f aca="false">IF(C4629="","",IF(COUNTIF(Campaigns!$A$7:$A$300,C4629)&gt;0,"✓",IF(N(K4629)=0,"– no spend","⚠ add to Campaigns tab")))</f>
        <v/>
      </c>
      <c r="V4629" s="83" t="str">
        <f aca="false">IF(K4629="","",K4629*IF(Settings!$B$22=Settings!$C$6,1,IF(Settings!$B$22="USD",1/INDEX(Settings!$B$29:$B$40,MONTH(A4629)),INDEX(Settings!$B$29:$B$40,MONTH(A4629)))))</f>
        <v/>
      </c>
    </row>
    <row r="4630" customFormat="false" ht="15" hidden="false" customHeight="false" outlineLevel="0" collapsed="false">
      <c r="U4630" s="0" t="str">
        <f aca="false">IF(C4630="","",IF(COUNTIF(Campaigns!$A$7:$A$300,C4630)&gt;0,"✓",IF(N(K4630)=0,"– no spend","⚠ add to Campaigns tab")))</f>
        <v/>
      </c>
      <c r="V4630" s="83" t="str">
        <f aca="false">IF(K4630="","",K4630*IF(Settings!$B$22=Settings!$C$6,1,IF(Settings!$B$22="USD",1/INDEX(Settings!$B$29:$B$40,MONTH(A4630)),INDEX(Settings!$B$29:$B$40,MONTH(A4630)))))</f>
        <v/>
      </c>
    </row>
    <row r="4631" customFormat="false" ht="15" hidden="false" customHeight="false" outlineLevel="0" collapsed="false">
      <c r="U4631" s="0" t="str">
        <f aca="false">IF(C4631="","",IF(COUNTIF(Campaigns!$A$7:$A$300,C4631)&gt;0,"✓",IF(N(K4631)=0,"– no spend","⚠ add to Campaigns tab")))</f>
        <v/>
      </c>
      <c r="V4631" s="83" t="str">
        <f aca="false">IF(K4631="","",K4631*IF(Settings!$B$22=Settings!$C$6,1,IF(Settings!$B$22="USD",1/INDEX(Settings!$B$29:$B$40,MONTH(A4631)),INDEX(Settings!$B$29:$B$40,MONTH(A4631)))))</f>
        <v/>
      </c>
    </row>
    <row r="4632" customFormat="false" ht="15" hidden="false" customHeight="false" outlineLevel="0" collapsed="false">
      <c r="U4632" s="0" t="str">
        <f aca="false">IF(C4632="","",IF(COUNTIF(Campaigns!$A$7:$A$300,C4632)&gt;0,"✓",IF(N(K4632)=0,"– no spend","⚠ add to Campaigns tab")))</f>
        <v/>
      </c>
      <c r="V4632" s="83" t="str">
        <f aca="false">IF(K4632="","",K4632*IF(Settings!$B$22=Settings!$C$6,1,IF(Settings!$B$22="USD",1/INDEX(Settings!$B$29:$B$40,MONTH(A4632)),INDEX(Settings!$B$29:$B$40,MONTH(A4632)))))</f>
        <v/>
      </c>
    </row>
    <row r="4633" customFormat="false" ht="15" hidden="false" customHeight="false" outlineLevel="0" collapsed="false">
      <c r="U4633" s="0" t="str">
        <f aca="false">IF(C4633="","",IF(COUNTIF(Campaigns!$A$7:$A$300,C4633)&gt;0,"✓",IF(N(K4633)=0,"– no spend","⚠ add to Campaigns tab")))</f>
        <v/>
      </c>
      <c r="V4633" s="83" t="str">
        <f aca="false">IF(K4633="","",K4633*IF(Settings!$B$22=Settings!$C$6,1,IF(Settings!$B$22="USD",1/INDEX(Settings!$B$29:$B$40,MONTH(A4633)),INDEX(Settings!$B$29:$B$40,MONTH(A4633)))))</f>
        <v/>
      </c>
    </row>
    <row r="4634" customFormat="false" ht="15" hidden="false" customHeight="false" outlineLevel="0" collapsed="false">
      <c r="U4634" s="0" t="str">
        <f aca="false">IF(C4634="","",IF(COUNTIF(Campaigns!$A$7:$A$300,C4634)&gt;0,"✓",IF(N(K4634)=0,"– no spend","⚠ add to Campaigns tab")))</f>
        <v/>
      </c>
      <c r="V4634" s="83" t="str">
        <f aca="false">IF(K4634="","",K4634*IF(Settings!$B$22=Settings!$C$6,1,IF(Settings!$B$22="USD",1/INDEX(Settings!$B$29:$B$40,MONTH(A4634)),INDEX(Settings!$B$29:$B$40,MONTH(A4634)))))</f>
        <v/>
      </c>
    </row>
    <row r="4635" customFormat="false" ht="15" hidden="false" customHeight="false" outlineLevel="0" collapsed="false">
      <c r="U4635" s="0" t="str">
        <f aca="false">IF(C4635="","",IF(COUNTIF(Campaigns!$A$7:$A$300,C4635)&gt;0,"✓",IF(N(K4635)=0,"– no spend","⚠ add to Campaigns tab")))</f>
        <v/>
      </c>
      <c r="V4635" s="83" t="str">
        <f aca="false">IF(K4635="","",K4635*IF(Settings!$B$22=Settings!$C$6,1,IF(Settings!$B$22="USD",1/INDEX(Settings!$B$29:$B$40,MONTH(A4635)),INDEX(Settings!$B$29:$B$40,MONTH(A4635)))))</f>
        <v/>
      </c>
    </row>
    <row r="4636" customFormat="false" ht="15" hidden="false" customHeight="false" outlineLevel="0" collapsed="false">
      <c r="U4636" s="0" t="str">
        <f aca="false">IF(C4636="","",IF(COUNTIF(Campaigns!$A$7:$A$300,C4636)&gt;0,"✓",IF(N(K4636)=0,"– no spend","⚠ add to Campaigns tab")))</f>
        <v/>
      </c>
      <c r="V4636" s="83" t="str">
        <f aca="false">IF(K4636="","",K4636*IF(Settings!$B$22=Settings!$C$6,1,IF(Settings!$B$22="USD",1/INDEX(Settings!$B$29:$B$40,MONTH(A4636)),INDEX(Settings!$B$29:$B$40,MONTH(A4636)))))</f>
        <v/>
      </c>
    </row>
    <row r="4637" customFormat="false" ht="15" hidden="false" customHeight="false" outlineLevel="0" collapsed="false">
      <c r="U4637" s="0" t="str">
        <f aca="false">IF(C4637="","",IF(COUNTIF(Campaigns!$A$7:$A$300,C4637)&gt;0,"✓",IF(N(K4637)=0,"– no spend","⚠ add to Campaigns tab")))</f>
        <v/>
      </c>
      <c r="V4637" s="83" t="str">
        <f aca="false">IF(K4637="","",K4637*IF(Settings!$B$22=Settings!$C$6,1,IF(Settings!$B$22="USD",1/INDEX(Settings!$B$29:$B$40,MONTH(A4637)),INDEX(Settings!$B$29:$B$40,MONTH(A4637)))))</f>
        <v/>
      </c>
    </row>
    <row r="4638" customFormat="false" ht="15" hidden="false" customHeight="false" outlineLevel="0" collapsed="false">
      <c r="U4638" s="0" t="str">
        <f aca="false">IF(C4638="","",IF(COUNTIF(Campaigns!$A$7:$A$300,C4638)&gt;0,"✓",IF(N(K4638)=0,"– no spend","⚠ add to Campaigns tab")))</f>
        <v/>
      </c>
      <c r="V4638" s="83" t="str">
        <f aca="false">IF(K4638="","",K4638*IF(Settings!$B$22=Settings!$C$6,1,IF(Settings!$B$22="USD",1/INDEX(Settings!$B$29:$B$40,MONTH(A4638)),INDEX(Settings!$B$29:$B$40,MONTH(A4638)))))</f>
        <v/>
      </c>
    </row>
    <row r="4639" customFormat="false" ht="15" hidden="false" customHeight="false" outlineLevel="0" collapsed="false">
      <c r="U4639" s="0" t="str">
        <f aca="false">IF(C4639="","",IF(COUNTIF(Campaigns!$A$7:$A$300,C4639)&gt;0,"✓",IF(N(K4639)=0,"– no spend","⚠ add to Campaigns tab")))</f>
        <v/>
      </c>
      <c r="V4639" s="83" t="str">
        <f aca="false">IF(K4639="","",K4639*IF(Settings!$B$22=Settings!$C$6,1,IF(Settings!$B$22="USD",1/INDEX(Settings!$B$29:$B$40,MONTH(A4639)),INDEX(Settings!$B$29:$B$40,MONTH(A4639)))))</f>
        <v/>
      </c>
    </row>
    <row r="4640" customFormat="false" ht="15" hidden="false" customHeight="false" outlineLevel="0" collapsed="false">
      <c r="U4640" s="0" t="str">
        <f aca="false">IF(C4640="","",IF(COUNTIF(Campaigns!$A$7:$A$300,C4640)&gt;0,"✓",IF(N(K4640)=0,"– no spend","⚠ add to Campaigns tab")))</f>
        <v/>
      </c>
      <c r="V4640" s="83" t="str">
        <f aca="false">IF(K4640="","",K4640*IF(Settings!$B$22=Settings!$C$6,1,IF(Settings!$B$22="USD",1/INDEX(Settings!$B$29:$B$40,MONTH(A4640)),INDEX(Settings!$B$29:$B$40,MONTH(A4640)))))</f>
        <v/>
      </c>
    </row>
    <row r="4641" customFormat="false" ht="15" hidden="false" customHeight="false" outlineLevel="0" collapsed="false">
      <c r="U4641" s="0" t="str">
        <f aca="false">IF(C4641="","",IF(COUNTIF(Campaigns!$A$7:$A$300,C4641)&gt;0,"✓",IF(N(K4641)=0,"– no spend","⚠ add to Campaigns tab")))</f>
        <v/>
      </c>
      <c r="V4641" s="83" t="str">
        <f aca="false">IF(K4641="","",K4641*IF(Settings!$B$22=Settings!$C$6,1,IF(Settings!$B$22="USD",1/INDEX(Settings!$B$29:$B$40,MONTH(A4641)),INDEX(Settings!$B$29:$B$40,MONTH(A4641)))))</f>
        <v/>
      </c>
    </row>
    <row r="4642" customFormat="false" ht="15" hidden="false" customHeight="false" outlineLevel="0" collapsed="false">
      <c r="U4642" s="0" t="str">
        <f aca="false">IF(C4642="","",IF(COUNTIF(Campaigns!$A$7:$A$300,C4642)&gt;0,"✓",IF(N(K4642)=0,"– no spend","⚠ add to Campaigns tab")))</f>
        <v/>
      </c>
      <c r="V4642" s="83" t="str">
        <f aca="false">IF(K4642="","",K4642*IF(Settings!$B$22=Settings!$C$6,1,IF(Settings!$B$22="USD",1/INDEX(Settings!$B$29:$B$40,MONTH(A4642)),INDEX(Settings!$B$29:$B$40,MONTH(A4642)))))</f>
        <v/>
      </c>
    </row>
    <row r="4643" customFormat="false" ht="15" hidden="false" customHeight="false" outlineLevel="0" collapsed="false">
      <c r="U4643" s="0" t="str">
        <f aca="false">IF(C4643="","",IF(COUNTIF(Campaigns!$A$7:$A$300,C4643)&gt;0,"✓",IF(N(K4643)=0,"– no spend","⚠ add to Campaigns tab")))</f>
        <v/>
      </c>
      <c r="V4643" s="83" t="str">
        <f aca="false">IF(K4643="","",K4643*IF(Settings!$B$22=Settings!$C$6,1,IF(Settings!$B$22="USD",1/INDEX(Settings!$B$29:$B$40,MONTH(A4643)),INDEX(Settings!$B$29:$B$40,MONTH(A4643)))))</f>
        <v/>
      </c>
    </row>
    <row r="4644" customFormat="false" ht="15" hidden="false" customHeight="false" outlineLevel="0" collapsed="false">
      <c r="U4644" s="0" t="str">
        <f aca="false">IF(C4644="","",IF(COUNTIF(Campaigns!$A$7:$A$300,C4644)&gt;0,"✓",IF(N(K4644)=0,"– no spend","⚠ add to Campaigns tab")))</f>
        <v/>
      </c>
      <c r="V4644" s="83" t="str">
        <f aca="false">IF(K4644="","",K4644*IF(Settings!$B$22=Settings!$C$6,1,IF(Settings!$B$22="USD",1/INDEX(Settings!$B$29:$B$40,MONTH(A4644)),INDEX(Settings!$B$29:$B$40,MONTH(A4644)))))</f>
        <v/>
      </c>
    </row>
    <row r="4645" customFormat="false" ht="15" hidden="false" customHeight="false" outlineLevel="0" collapsed="false">
      <c r="U4645" s="0" t="str">
        <f aca="false">IF(C4645="","",IF(COUNTIF(Campaigns!$A$7:$A$300,C4645)&gt;0,"✓",IF(N(K4645)=0,"– no spend","⚠ add to Campaigns tab")))</f>
        <v/>
      </c>
      <c r="V4645" s="83" t="str">
        <f aca="false">IF(K4645="","",K4645*IF(Settings!$B$22=Settings!$C$6,1,IF(Settings!$B$22="USD",1/INDEX(Settings!$B$29:$B$40,MONTH(A4645)),INDEX(Settings!$B$29:$B$40,MONTH(A4645)))))</f>
        <v/>
      </c>
    </row>
    <row r="4646" customFormat="false" ht="15" hidden="false" customHeight="false" outlineLevel="0" collapsed="false">
      <c r="U4646" s="0" t="str">
        <f aca="false">IF(C4646="","",IF(COUNTIF(Campaigns!$A$7:$A$300,C4646)&gt;0,"✓",IF(N(K4646)=0,"– no spend","⚠ add to Campaigns tab")))</f>
        <v/>
      </c>
      <c r="V4646" s="83" t="str">
        <f aca="false">IF(K4646="","",K4646*IF(Settings!$B$22=Settings!$C$6,1,IF(Settings!$B$22="USD",1/INDEX(Settings!$B$29:$B$40,MONTH(A4646)),INDEX(Settings!$B$29:$B$40,MONTH(A4646)))))</f>
        <v/>
      </c>
    </row>
    <row r="4647" customFormat="false" ht="15" hidden="false" customHeight="false" outlineLevel="0" collapsed="false">
      <c r="U4647" s="0" t="str">
        <f aca="false">IF(C4647="","",IF(COUNTIF(Campaigns!$A$7:$A$300,C4647)&gt;0,"✓",IF(N(K4647)=0,"– no spend","⚠ add to Campaigns tab")))</f>
        <v/>
      </c>
      <c r="V4647" s="83" t="str">
        <f aca="false">IF(K4647="","",K4647*IF(Settings!$B$22=Settings!$C$6,1,IF(Settings!$B$22="USD",1/INDEX(Settings!$B$29:$B$40,MONTH(A4647)),INDEX(Settings!$B$29:$B$40,MONTH(A4647)))))</f>
        <v/>
      </c>
    </row>
    <row r="4648" customFormat="false" ht="15" hidden="false" customHeight="false" outlineLevel="0" collapsed="false">
      <c r="U4648" s="0" t="str">
        <f aca="false">IF(C4648="","",IF(COUNTIF(Campaigns!$A$7:$A$300,C4648)&gt;0,"✓",IF(N(K4648)=0,"– no spend","⚠ add to Campaigns tab")))</f>
        <v/>
      </c>
      <c r="V4648" s="83" t="str">
        <f aca="false">IF(K4648="","",K4648*IF(Settings!$B$22=Settings!$C$6,1,IF(Settings!$B$22="USD",1/INDEX(Settings!$B$29:$B$40,MONTH(A4648)),INDEX(Settings!$B$29:$B$40,MONTH(A4648)))))</f>
        <v/>
      </c>
    </row>
    <row r="4649" customFormat="false" ht="15" hidden="false" customHeight="false" outlineLevel="0" collapsed="false">
      <c r="U4649" s="0" t="str">
        <f aca="false">IF(C4649="","",IF(COUNTIF(Campaigns!$A$7:$A$300,C4649)&gt;0,"✓",IF(N(K4649)=0,"– no spend","⚠ add to Campaigns tab")))</f>
        <v/>
      </c>
      <c r="V4649" s="83" t="str">
        <f aca="false">IF(K4649="","",K4649*IF(Settings!$B$22=Settings!$C$6,1,IF(Settings!$B$22="USD",1/INDEX(Settings!$B$29:$B$40,MONTH(A4649)),INDEX(Settings!$B$29:$B$40,MONTH(A4649)))))</f>
        <v/>
      </c>
    </row>
    <row r="4650" customFormat="false" ht="15" hidden="false" customHeight="false" outlineLevel="0" collapsed="false">
      <c r="U4650" s="0" t="str">
        <f aca="false">IF(C4650="","",IF(COUNTIF(Campaigns!$A$7:$A$300,C4650)&gt;0,"✓",IF(N(K4650)=0,"– no spend","⚠ add to Campaigns tab")))</f>
        <v/>
      </c>
      <c r="V4650" s="83" t="str">
        <f aca="false">IF(K4650="","",K4650*IF(Settings!$B$22=Settings!$C$6,1,IF(Settings!$B$22="USD",1/INDEX(Settings!$B$29:$B$40,MONTH(A4650)),INDEX(Settings!$B$29:$B$40,MONTH(A4650)))))</f>
        <v/>
      </c>
    </row>
    <row r="4651" customFormat="false" ht="15" hidden="false" customHeight="false" outlineLevel="0" collapsed="false">
      <c r="U4651" s="0" t="str">
        <f aca="false">IF(C4651="","",IF(COUNTIF(Campaigns!$A$7:$A$300,C4651)&gt;0,"✓",IF(N(K4651)=0,"– no spend","⚠ add to Campaigns tab")))</f>
        <v/>
      </c>
      <c r="V4651" s="83" t="str">
        <f aca="false">IF(K4651="","",K4651*IF(Settings!$B$22=Settings!$C$6,1,IF(Settings!$B$22="USD",1/INDEX(Settings!$B$29:$B$40,MONTH(A4651)),INDEX(Settings!$B$29:$B$40,MONTH(A4651)))))</f>
        <v/>
      </c>
    </row>
    <row r="4652" customFormat="false" ht="15" hidden="false" customHeight="false" outlineLevel="0" collapsed="false">
      <c r="U4652" s="0" t="str">
        <f aca="false">IF(C4652="","",IF(COUNTIF(Campaigns!$A$7:$A$300,C4652)&gt;0,"✓",IF(N(K4652)=0,"– no spend","⚠ add to Campaigns tab")))</f>
        <v/>
      </c>
      <c r="V4652" s="83" t="str">
        <f aca="false">IF(K4652="","",K4652*IF(Settings!$B$22=Settings!$C$6,1,IF(Settings!$B$22="USD",1/INDEX(Settings!$B$29:$B$40,MONTH(A4652)),INDEX(Settings!$B$29:$B$40,MONTH(A4652)))))</f>
        <v/>
      </c>
    </row>
    <row r="4653" customFormat="false" ht="15" hidden="false" customHeight="false" outlineLevel="0" collapsed="false">
      <c r="U4653" s="0" t="str">
        <f aca="false">IF(C4653="","",IF(COUNTIF(Campaigns!$A$7:$A$300,C4653)&gt;0,"✓",IF(N(K4653)=0,"– no spend","⚠ add to Campaigns tab")))</f>
        <v/>
      </c>
      <c r="V4653" s="83" t="str">
        <f aca="false">IF(K4653="","",K4653*IF(Settings!$B$22=Settings!$C$6,1,IF(Settings!$B$22="USD",1/INDEX(Settings!$B$29:$B$40,MONTH(A4653)),INDEX(Settings!$B$29:$B$40,MONTH(A4653)))))</f>
        <v/>
      </c>
    </row>
    <row r="4654" customFormat="false" ht="15" hidden="false" customHeight="false" outlineLevel="0" collapsed="false">
      <c r="U4654" s="0" t="str">
        <f aca="false">IF(C4654="","",IF(COUNTIF(Campaigns!$A$7:$A$300,C4654)&gt;0,"✓",IF(N(K4654)=0,"– no spend","⚠ add to Campaigns tab")))</f>
        <v/>
      </c>
      <c r="V4654" s="83" t="str">
        <f aca="false">IF(K4654="","",K4654*IF(Settings!$B$22=Settings!$C$6,1,IF(Settings!$B$22="USD",1/INDEX(Settings!$B$29:$B$40,MONTH(A4654)),INDEX(Settings!$B$29:$B$40,MONTH(A4654)))))</f>
        <v/>
      </c>
    </row>
    <row r="4655" customFormat="false" ht="15" hidden="false" customHeight="false" outlineLevel="0" collapsed="false">
      <c r="U4655" s="0" t="str">
        <f aca="false">IF(C4655="","",IF(COUNTIF(Campaigns!$A$7:$A$300,C4655)&gt;0,"✓",IF(N(K4655)=0,"– no spend","⚠ add to Campaigns tab")))</f>
        <v/>
      </c>
      <c r="V4655" s="83" t="str">
        <f aca="false">IF(K4655="","",K4655*IF(Settings!$B$22=Settings!$C$6,1,IF(Settings!$B$22="USD",1/INDEX(Settings!$B$29:$B$40,MONTH(A4655)),INDEX(Settings!$B$29:$B$40,MONTH(A4655)))))</f>
        <v/>
      </c>
    </row>
    <row r="4656" customFormat="false" ht="15" hidden="false" customHeight="false" outlineLevel="0" collapsed="false">
      <c r="U4656" s="0" t="str">
        <f aca="false">IF(C4656="","",IF(COUNTIF(Campaigns!$A$7:$A$300,C4656)&gt;0,"✓",IF(N(K4656)=0,"– no spend","⚠ add to Campaigns tab")))</f>
        <v/>
      </c>
      <c r="V4656" s="83" t="str">
        <f aca="false">IF(K4656="","",K4656*IF(Settings!$B$22=Settings!$C$6,1,IF(Settings!$B$22="USD",1/INDEX(Settings!$B$29:$B$40,MONTH(A4656)),INDEX(Settings!$B$29:$B$40,MONTH(A4656)))))</f>
        <v/>
      </c>
    </row>
    <row r="4657" customFormat="false" ht="15" hidden="false" customHeight="false" outlineLevel="0" collapsed="false">
      <c r="U4657" s="0" t="str">
        <f aca="false">IF(C4657="","",IF(COUNTIF(Campaigns!$A$7:$A$300,C4657)&gt;0,"✓",IF(N(K4657)=0,"– no spend","⚠ add to Campaigns tab")))</f>
        <v/>
      </c>
      <c r="V4657" s="83" t="str">
        <f aca="false">IF(K4657="","",K4657*IF(Settings!$B$22=Settings!$C$6,1,IF(Settings!$B$22="USD",1/INDEX(Settings!$B$29:$B$40,MONTH(A4657)),INDEX(Settings!$B$29:$B$40,MONTH(A4657)))))</f>
        <v/>
      </c>
    </row>
    <row r="4658" customFormat="false" ht="15" hidden="false" customHeight="false" outlineLevel="0" collapsed="false">
      <c r="U4658" s="0" t="str">
        <f aca="false">IF(C4658="","",IF(COUNTIF(Campaigns!$A$7:$A$300,C4658)&gt;0,"✓",IF(N(K4658)=0,"– no spend","⚠ add to Campaigns tab")))</f>
        <v/>
      </c>
      <c r="V4658" s="83" t="str">
        <f aca="false">IF(K4658="","",K4658*IF(Settings!$B$22=Settings!$C$6,1,IF(Settings!$B$22="USD",1/INDEX(Settings!$B$29:$B$40,MONTH(A4658)),INDEX(Settings!$B$29:$B$40,MONTH(A4658)))))</f>
        <v/>
      </c>
    </row>
    <row r="4659" customFormat="false" ht="15" hidden="false" customHeight="false" outlineLevel="0" collapsed="false">
      <c r="U4659" s="0" t="str">
        <f aca="false">IF(C4659="","",IF(COUNTIF(Campaigns!$A$7:$A$300,C4659)&gt;0,"✓",IF(N(K4659)=0,"– no spend","⚠ add to Campaigns tab")))</f>
        <v/>
      </c>
      <c r="V4659" s="83" t="str">
        <f aca="false">IF(K4659="","",K4659*IF(Settings!$B$22=Settings!$C$6,1,IF(Settings!$B$22="USD",1/INDEX(Settings!$B$29:$B$40,MONTH(A4659)),INDEX(Settings!$B$29:$B$40,MONTH(A4659)))))</f>
        <v/>
      </c>
    </row>
    <row r="4660" customFormat="false" ht="15" hidden="false" customHeight="false" outlineLevel="0" collapsed="false">
      <c r="U4660" s="0" t="str">
        <f aca="false">IF(C4660="","",IF(COUNTIF(Campaigns!$A$7:$A$300,C4660)&gt;0,"✓",IF(N(K4660)=0,"– no spend","⚠ add to Campaigns tab")))</f>
        <v/>
      </c>
      <c r="V4660" s="83" t="str">
        <f aca="false">IF(K4660="","",K4660*IF(Settings!$B$22=Settings!$C$6,1,IF(Settings!$B$22="USD",1/INDEX(Settings!$B$29:$B$40,MONTH(A4660)),INDEX(Settings!$B$29:$B$40,MONTH(A4660)))))</f>
        <v/>
      </c>
    </row>
    <row r="4661" customFormat="false" ht="15" hidden="false" customHeight="false" outlineLevel="0" collapsed="false">
      <c r="U4661" s="0" t="str">
        <f aca="false">IF(C4661="","",IF(COUNTIF(Campaigns!$A$7:$A$300,C4661)&gt;0,"✓",IF(N(K4661)=0,"– no spend","⚠ add to Campaigns tab")))</f>
        <v/>
      </c>
      <c r="V4661" s="83" t="str">
        <f aca="false">IF(K4661="","",K4661*IF(Settings!$B$22=Settings!$C$6,1,IF(Settings!$B$22="USD",1/INDEX(Settings!$B$29:$B$40,MONTH(A4661)),INDEX(Settings!$B$29:$B$40,MONTH(A4661)))))</f>
        <v/>
      </c>
    </row>
    <row r="4662" customFormat="false" ht="15" hidden="false" customHeight="false" outlineLevel="0" collapsed="false">
      <c r="U4662" s="0" t="str">
        <f aca="false">IF(C4662="","",IF(COUNTIF(Campaigns!$A$7:$A$300,C4662)&gt;0,"✓",IF(N(K4662)=0,"– no spend","⚠ add to Campaigns tab")))</f>
        <v/>
      </c>
      <c r="V4662" s="83" t="str">
        <f aca="false">IF(K4662="","",K4662*IF(Settings!$B$22=Settings!$C$6,1,IF(Settings!$B$22="USD",1/INDEX(Settings!$B$29:$B$40,MONTH(A4662)),INDEX(Settings!$B$29:$B$40,MONTH(A4662)))))</f>
        <v/>
      </c>
    </row>
    <row r="4663" customFormat="false" ht="15" hidden="false" customHeight="false" outlineLevel="0" collapsed="false">
      <c r="U4663" s="0" t="str">
        <f aca="false">IF(C4663="","",IF(COUNTIF(Campaigns!$A$7:$A$300,C4663)&gt;0,"✓",IF(N(K4663)=0,"– no spend","⚠ add to Campaigns tab")))</f>
        <v/>
      </c>
      <c r="V4663" s="83" t="str">
        <f aca="false">IF(K4663="","",K4663*IF(Settings!$B$22=Settings!$C$6,1,IF(Settings!$B$22="USD",1/INDEX(Settings!$B$29:$B$40,MONTH(A4663)),INDEX(Settings!$B$29:$B$40,MONTH(A4663)))))</f>
        <v/>
      </c>
    </row>
    <row r="4664" customFormat="false" ht="15" hidden="false" customHeight="false" outlineLevel="0" collapsed="false">
      <c r="U4664" s="0" t="str">
        <f aca="false">IF(C4664="","",IF(COUNTIF(Campaigns!$A$7:$A$300,C4664)&gt;0,"✓",IF(N(K4664)=0,"– no spend","⚠ add to Campaigns tab")))</f>
        <v/>
      </c>
      <c r="V4664" s="83" t="str">
        <f aca="false">IF(K4664="","",K4664*IF(Settings!$B$22=Settings!$C$6,1,IF(Settings!$B$22="USD",1/INDEX(Settings!$B$29:$B$40,MONTH(A4664)),INDEX(Settings!$B$29:$B$40,MONTH(A4664)))))</f>
        <v/>
      </c>
    </row>
    <row r="4665" customFormat="false" ht="15" hidden="false" customHeight="false" outlineLevel="0" collapsed="false">
      <c r="U4665" s="0" t="str">
        <f aca="false">IF(C4665="","",IF(COUNTIF(Campaigns!$A$7:$A$300,C4665)&gt;0,"✓",IF(N(K4665)=0,"– no spend","⚠ add to Campaigns tab")))</f>
        <v/>
      </c>
      <c r="V4665" s="83" t="str">
        <f aca="false">IF(K4665="","",K4665*IF(Settings!$B$22=Settings!$C$6,1,IF(Settings!$B$22="USD",1/INDEX(Settings!$B$29:$B$40,MONTH(A4665)),INDEX(Settings!$B$29:$B$40,MONTH(A4665)))))</f>
        <v/>
      </c>
    </row>
    <row r="4666" customFormat="false" ht="15" hidden="false" customHeight="false" outlineLevel="0" collapsed="false">
      <c r="U4666" s="0" t="str">
        <f aca="false">IF(C4666="","",IF(COUNTIF(Campaigns!$A$7:$A$300,C4666)&gt;0,"✓",IF(N(K4666)=0,"– no spend","⚠ add to Campaigns tab")))</f>
        <v/>
      </c>
      <c r="V4666" s="83" t="str">
        <f aca="false">IF(K4666="","",K4666*IF(Settings!$B$22=Settings!$C$6,1,IF(Settings!$B$22="USD",1/INDEX(Settings!$B$29:$B$40,MONTH(A4666)),INDEX(Settings!$B$29:$B$40,MONTH(A4666)))))</f>
        <v/>
      </c>
    </row>
    <row r="4667" customFormat="false" ht="15" hidden="false" customHeight="false" outlineLevel="0" collapsed="false">
      <c r="U4667" s="0" t="str">
        <f aca="false">IF(C4667="","",IF(COUNTIF(Campaigns!$A$7:$A$300,C4667)&gt;0,"✓",IF(N(K4667)=0,"– no spend","⚠ add to Campaigns tab")))</f>
        <v/>
      </c>
      <c r="V4667" s="83" t="str">
        <f aca="false">IF(K4667="","",K4667*IF(Settings!$B$22=Settings!$C$6,1,IF(Settings!$B$22="USD",1/INDEX(Settings!$B$29:$B$40,MONTH(A4667)),INDEX(Settings!$B$29:$B$40,MONTH(A4667)))))</f>
        <v/>
      </c>
    </row>
    <row r="4668" customFormat="false" ht="15" hidden="false" customHeight="false" outlineLevel="0" collapsed="false">
      <c r="U4668" s="0" t="str">
        <f aca="false">IF(C4668="","",IF(COUNTIF(Campaigns!$A$7:$A$300,C4668)&gt;0,"✓",IF(N(K4668)=0,"– no spend","⚠ add to Campaigns tab")))</f>
        <v/>
      </c>
      <c r="V4668" s="83" t="str">
        <f aca="false">IF(K4668="","",K4668*IF(Settings!$B$22=Settings!$C$6,1,IF(Settings!$B$22="USD",1/INDEX(Settings!$B$29:$B$40,MONTH(A4668)),INDEX(Settings!$B$29:$B$40,MONTH(A4668)))))</f>
        <v/>
      </c>
    </row>
    <row r="4669" customFormat="false" ht="15" hidden="false" customHeight="false" outlineLevel="0" collapsed="false">
      <c r="U4669" s="0" t="str">
        <f aca="false">IF(C4669="","",IF(COUNTIF(Campaigns!$A$7:$A$300,C4669)&gt;0,"✓",IF(N(K4669)=0,"– no spend","⚠ add to Campaigns tab")))</f>
        <v/>
      </c>
      <c r="V4669" s="83" t="str">
        <f aca="false">IF(K4669="","",K4669*IF(Settings!$B$22=Settings!$C$6,1,IF(Settings!$B$22="USD",1/INDEX(Settings!$B$29:$B$40,MONTH(A4669)),INDEX(Settings!$B$29:$B$40,MONTH(A4669)))))</f>
        <v/>
      </c>
    </row>
    <row r="4670" customFormat="false" ht="15" hidden="false" customHeight="false" outlineLevel="0" collapsed="false">
      <c r="U4670" s="0" t="str">
        <f aca="false">IF(C4670="","",IF(COUNTIF(Campaigns!$A$7:$A$300,C4670)&gt;0,"✓",IF(N(K4670)=0,"– no spend","⚠ add to Campaigns tab")))</f>
        <v/>
      </c>
      <c r="V4670" s="83" t="str">
        <f aca="false">IF(K4670="","",K4670*IF(Settings!$B$22=Settings!$C$6,1,IF(Settings!$B$22="USD",1/INDEX(Settings!$B$29:$B$40,MONTH(A4670)),INDEX(Settings!$B$29:$B$40,MONTH(A4670)))))</f>
        <v/>
      </c>
    </row>
    <row r="4671" customFormat="false" ht="15" hidden="false" customHeight="false" outlineLevel="0" collapsed="false">
      <c r="U4671" s="0" t="str">
        <f aca="false">IF(C4671="","",IF(COUNTIF(Campaigns!$A$7:$A$300,C4671)&gt;0,"✓",IF(N(K4671)=0,"– no spend","⚠ add to Campaigns tab")))</f>
        <v/>
      </c>
      <c r="V4671" s="83" t="str">
        <f aca="false">IF(K4671="","",K4671*IF(Settings!$B$22=Settings!$C$6,1,IF(Settings!$B$22="USD",1/INDEX(Settings!$B$29:$B$40,MONTH(A4671)),INDEX(Settings!$B$29:$B$40,MONTH(A4671)))))</f>
        <v/>
      </c>
    </row>
    <row r="4672" customFormat="false" ht="15" hidden="false" customHeight="false" outlineLevel="0" collapsed="false">
      <c r="U4672" s="0" t="str">
        <f aca="false">IF(C4672="","",IF(COUNTIF(Campaigns!$A$7:$A$300,C4672)&gt;0,"✓",IF(N(K4672)=0,"– no spend","⚠ add to Campaigns tab")))</f>
        <v/>
      </c>
      <c r="V4672" s="83" t="str">
        <f aca="false">IF(K4672="","",K4672*IF(Settings!$B$22=Settings!$C$6,1,IF(Settings!$B$22="USD",1/INDEX(Settings!$B$29:$B$40,MONTH(A4672)),INDEX(Settings!$B$29:$B$40,MONTH(A4672)))))</f>
        <v/>
      </c>
    </row>
    <row r="4673" customFormat="false" ht="15" hidden="false" customHeight="false" outlineLevel="0" collapsed="false">
      <c r="U4673" s="0" t="str">
        <f aca="false">IF(C4673="","",IF(COUNTIF(Campaigns!$A$7:$A$300,C4673)&gt;0,"✓",IF(N(K4673)=0,"– no spend","⚠ add to Campaigns tab")))</f>
        <v/>
      </c>
      <c r="V4673" s="83" t="str">
        <f aca="false">IF(K4673="","",K4673*IF(Settings!$B$22=Settings!$C$6,1,IF(Settings!$B$22="USD",1/INDEX(Settings!$B$29:$B$40,MONTH(A4673)),INDEX(Settings!$B$29:$B$40,MONTH(A4673)))))</f>
        <v/>
      </c>
    </row>
    <row r="4674" customFormat="false" ht="15" hidden="false" customHeight="false" outlineLevel="0" collapsed="false">
      <c r="U4674" s="0" t="str">
        <f aca="false">IF(C4674="","",IF(COUNTIF(Campaigns!$A$7:$A$300,C4674)&gt;0,"✓",IF(N(K4674)=0,"– no spend","⚠ add to Campaigns tab")))</f>
        <v/>
      </c>
      <c r="V4674" s="83" t="str">
        <f aca="false">IF(K4674="","",K4674*IF(Settings!$B$22=Settings!$C$6,1,IF(Settings!$B$22="USD",1/INDEX(Settings!$B$29:$B$40,MONTH(A4674)),INDEX(Settings!$B$29:$B$40,MONTH(A4674)))))</f>
        <v/>
      </c>
    </row>
    <row r="4675" customFormat="false" ht="15" hidden="false" customHeight="false" outlineLevel="0" collapsed="false">
      <c r="U4675" s="0" t="str">
        <f aca="false">IF(C4675="","",IF(COUNTIF(Campaigns!$A$7:$A$300,C4675)&gt;0,"✓",IF(N(K4675)=0,"– no spend","⚠ add to Campaigns tab")))</f>
        <v/>
      </c>
      <c r="V4675" s="83" t="str">
        <f aca="false">IF(K4675="","",K4675*IF(Settings!$B$22=Settings!$C$6,1,IF(Settings!$B$22="USD",1/INDEX(Settings!$B$29:$B$40,MONTH(A4675)),INDEX(Settings!$B$29:$B$40,MONTH(A4675)))))</f>
        <v/>
      </c>
    </row>
    <row r="4676" customFormat="false" ht="15" hidden="false" customHeight="false" outlineLevel="0" collapsed="false">
      <c r="U4676" s="0" t="str">
        <f aca="false">IF(C4676="","",IF(COUNTIF(Campaigns!$A$7:$A$300,C4676)&gt;0,"✓",IF(N(K4676)=0,"– no spend","⚠ add to Campaigns tab")))</f>
        <v/>
      </c>
      <c r="V4676" s="83" t="str">
        <f aca="false">IF(K4676="","",K4676*IF(Settings!$B$22=Settings!$C$6,1,IF(Settings!$B$22="USD",1/INDEX(Settings!$B$29:$B$40,MONTH(A4676)),INDEX(Settings!$B$29:$B$40,MONTH(A4676)))))</f>
        <v/>
      </c>
    </row>
    <row r="4677" customFormat="false" ht="15" hidden="false" customHeight="false" outlineLevel="0" collapsed="false">
      <c r="U4677" s="0" t="str">
        <f aca="false">IF(C4677="","",IF(COUNTIF(Campaigns!$A$7:$A$300,C4677)&gt;0,"✓",IF(N(K4677)=0,"– no spend","⚠ add to Campaigns tab")))</f>
        <v/>
      </c>
      <c r="V4677" s="83" t="str">
        <f aca="false">IF(K4677="","",K4677*IF(Settings!$B$22=Settings!$C$6,1,IF(Settings!$B$22="USD",1/INDEX(Settings!$B$29:$B$40,MONTH(A4677)),INDEX(Settings!$B$29:$B$40,MONTH(A4677)))))</f>
        <v/>
      </c>
    </row>
    <row r="4678" customFormat="false" ht="15" hidden="false" customHeight="false" outlineLevel="0" collapsed="false">
      <c r="U4678" s="0" t="str">
        <f aca="false">IF(C4678="","",IF(COUNTIF(Campaigns!$A$7:$A$300,C4678)&gt;0,"✓",IF(N(K4678)=0,"– no spend","⚠ add to Campaigns tab")))</f>
        <v/>
      </c>
      <c r="V4678" s="83" t="str">
        <f aca="false">IF(K4678="","",K4678*IF(Settings!$B$22=Settings!$C$6,1,IF(Settings!$B$22="USD",1/INDEX(Settings!$B$29:$B$40,MONTH(A4678)),INDEX(Settings!$B$29:$B$40,MONTH(A4678)))))</f>
        <v/>
      </c>
    </row>
    <row r="4679" customFormat="false" ht="15" hidden="false" customHeight="false" outlineLevel="0" collapsed="false">
      <c r="U4679" s="0" t="str">
        <f aca="false">IF(C4679="","",IF(COUNTIF(Campaigns!$A$7:$A$300,C4679)&gt;0,"✓",IF(N(K4679)=0,"– no spend","⚠ add to Campaigns tab")))</f>
        <v/>
      </c>
      <c r="V4679" s="83" t="str">
        <f aca="false">IF(K4679="","",K4679*IF(Settings!$B$22=Settings!$C$6,1,IF(Settings!$B$22="USD",1/INDEX(Settings!$B$29:$B$40,MONTH(A4679)),INDEX(Settings!$B$29:$B$40,MONTH(A4679)))))</f>
        <v/>
      </c>
    </row>
    <row r="4680" customFormat="false" ht="15" hidden="false" customHeight="false" outlineLevel="0" collapsed="false">
      <c r="U4680" s="0" t="str">
        <f aca="false">IF(C4680="","",IF(COUNTIF(Campaigns!$A$7:$A$300,C4680)&gt;0,"✓",IF(N(K4680)=0,"– no spend","⚠ add to Campaigns tab")))</f>
        <v/>
      </c>
      <c r="V4680" s="83" t="str">
        <f aca="false">IF(K4680="","",K4680*IF(Settings!$B$22=Settings!$C$6,1,IF(Settings!$B$22="USD",1/INDEX(Settings!$B$29:$B$40,MONTH(A4680)),INDEX(Settings!$B$29:$B$40,MONTH(A4680)))))</f>
        <v/>
      </c>
    </row>
    <row r="4681" customFormat="false" ht="15" hidden="false" customHeight="false" outlineLevel="0" collapsed="false">
      <c r="U4681" s="0" t="str">
        <f aca="false">IF(C4681="","",IF(COUNTIF(Campaigns!$A$7:$A$300,C4681)&gt;0,"✓",IF(N(K4681)=0,"– no spend","⚠ add to Campaigns tab")))</f>
        <v/>
      </c>
      <c r="V4681" s="83" t="str">
        <f aca="false">IF(K4681="","",K4681*IF(Settings!$B$22=Settings!$C$6,1,IF(Settings!$B$22="USD",1/INDEX(Settings!$B$29:$B$40,MONTH(A4681)),INDEX(Settings!$B$29:$B$40,MONTH(A4681)))))</f>
        <v/>
      </c>
    </row>
    <row r="4682" customFormat="false" ht="15" hidden="false" customHeight="false" outlineLevel="0" collapsed="false">
      <c r="U4682" s="0" t="str">
        <f aca="false">IF(C4682="","",IF(COUNTIF(Campaigns!$A$7:$A$300,C4682)&gt;0,"✓",IF(N(K4682)=0,"– no spend","⚠ add to Campaigns tab")))</f>
        <v/>
      </c>
      <c r="V4682" s="83" t="str">
        <f aca="false">IF(K4682="","",K4682*IF(Settings!$B$22=Settings!$C$6,1,IF(Settings!$B$22="USD",1/INDEX(Settings!$B$29:$B$40,MONTH(A4682)),INDEX(Settings!$B$29:$B$40,MONTH(A4682)))))</f>
        <v/>
      </c>
    </row>
    <row r="4683" customFormat="false" ht="15" hidden="false" customHeight="false" outlineLevel="0" collapsed="false">
      <c r="U4683" s="0" t="str">
        <f aca="false">IF(C4683="","",IF(COUNTIF(Campaigns!$A$7:$A$300,C4683)&gt;0,"✓",IF(N(K4683)=0,"– no spend","⚠ add to Campaigns tab")))</f>
        <v/>
      </c>
      <c r="V4683" s="83" t="str">
        <f aca="false">IF(K4683="","",K4683*IF(Settings!$B$22=Settings!$C$6,1,IF(Settings!$B$22="USD",1/INDEX(Settings!$B$29:$B$40,MONTH(A4683)),INDEX(Settings!$B$29:$B$40,MONTH(A4683)))))</f>
        <v/>
      </c>
    </row>
    <row r="4684" customFormat="false" ht="15" hidden="false" customHeight="false" outlineLevel="0" collapsed="false">
      <c r="U4684" s="0" t="str">
        <f aca="false">IF(C4684="","",IF(COUNTIF(Campaigns!$A$7:$A$300,C4684)&gt;0,"✓",IF(N(K4684)=0,"– no spend","⚠ add to Campaigns tab")))</f>
        <v/>
      </c>
      <c r="V4684" s="83" t="str">
        <f aca="false">IF(K4684="","",K4684*IF(Settings!$B$22=Settings!$C$6,1,IF(Settings!$B$22="USD",1/INDEX(Settings!$B$29:$B$40,MONTH(A4684)),INDEX(Settings!$B$29:$B$40,MONTH(A4684)))))</f>
        <v/>
      </c>
    </row>
    <row r="4685" customFormat="false" ht="15" hidden="false" customHeight="false" outlineLevel="0" collapsed="false">
      <c r="U4685" s="0" t="str">
        <f aca="false">IF(C4685="","",IF(COUNTIF(Campaigns!$A$7:$A$300,C4685)&gt;0,"✓",IF(N(K4685)=0,"– no spend","⚠ add to Campaigns tab")))</f>
        <v/>
      </c>
      <c r="V4685" s="83" t="str">
        <f aca="false">IF(K4685="","",K4685*IF(Settings!$B$22=Settings!$C$6,1,IF(Settings!$B$22="USD",1/INDEX(Settings!$B$29:$B$40,MONTH(A4685)),INDEX(Settings!$B$29:$B$40,MONTH(A4685)))))</f>
        <v/>
      </c>
    </row>
    <row r="4686" customFormat="false" ht="15" hidden="false" customHeight="false" outlineLevel="0" collapsed="false">
      <c r="U4686" s="0" t="str">
        <f aca="false">IF(C4686="","",IF(COUNTIF(Campaigns!$A$7:$A$300,C4686)&gt;0,"✓",IF(N(K4686)=0,"– no spend","⚠ add to Campaigns tab")))</f>
        <v/>
      </c>
      <c r="V4686" s="83" t="str">
        <f aca="false">IF(K4686="","",K4686*IF(Settings!$B$22=Settings!$C$6,1,IF(Settings!$B$22="USD",1/INDEX(Settings!$B$29:$B$40,MONTH(A4686)),INDEX(Settings!$B$29:$B$40,MONTH(A4686)))))</f>
        <v/>
      </c>
    </row>
    <row r="4687" customFormat="false" ht="15" hidden="false" customHeight="false" outlineLevel="0" collapsed="false">
      <c r="U4687" s="0" t="str">
        <f aca="false">IF(C4687="","",IF(COUNTIF(Campaigns!$A$7:$A$300,C4687)&gt;0,"✓",IF(N(K4687)=0,"– no spend","⚠ add to Campaigns tab")))</f>
        <v/>
      </c>
      <c r="V4687" s="83" t="str">
        <f aca="false">IF(K4687="","",K4687*IF(Settings!$B$22=Settings!$C$6,1,IF(Settings!$B$22="USD",1/INDEX(Settings!$B$29:$B$40,MONTH(A4687)),INDEX(Settings!$B$29:$B$40,MONTH(A4687)))))</f>
        <v/>
      </c>
    </row>
    <row r="4688" customFormat="false" ht="15" hidden="false" customHeight="false" outlineLevel="0" collapsed="false">
      <c r="U4688" s="0" t="str">
        <f aca="false">IF(C4688="","",IF(COUNTIF(Campaigns!$A$7:$A$300,C4688)&gt;0,"✓",IF(N(K4688)=0,"– no spend","⚠ add to Campaigns tab")))</f>
        <v/>
      </c>
      <c r="V4688" s="83" t="str">
        <f aca="false">IF(K4688="","",K4688*IF(Settings!$B$22=Settings!$C$6,1,IF(Settings!$B$22="USD",1/INDEX(Settings!$B$29:$B$40,MONTH(A4688)),INDEX(Settings!$B$29:$B$40,MONTH(A4688)))))</f>
        <v/>
      </c>
    </row>
    <row r="4689" customFormat="false" ht="15" hidden="false" customHeight="false" outlineLevel="0" collapsed="false">
      <c r="U4689" s="0" t="str">
        <f aca="false">IF(C4689="","",IF(COUNTIF(Campaigns!$A$7:$A$300,C4689)&gt;0,"✓",IF(N(K4689)=0,"– no spend","⚠ add to Campaigns tab")))</f>
        <v/>
      </c>
      <c r="V4689" s="83" t="str">
        <f aca="false">IF(K4689="","",K4689*IF(Settings!$B$22=Settings!$C$6,1,IF(Settings!$B$22="USD",1/INDEX(Settings!$B$29:$B$40,MONTH(A4689)),INDEX(Settings!$B$29:$B$40,MONTH(A4689)))))</f>
        <v/>
      </c>
    </row>
    <row r="4690" customFormat="false" ht="15" hidden="false" customHeight="false" outlineLevel="0" collapsed="false">
      <c r="U4690" s="0" t="str">
        <f aca="false">IF(C4690="","",IF(COUNTIF(Campaigns!$A$7:$A$300,C4690)&gt;0,"✓",IF(N(K4690)=0,"– no spend","⚠ add to Campaigns tab")))</f>
        <v/>
      </c>
      <c r="V4690" s="83" t="str">
        <f aca="false">IF(K4690="","",K4690*IF(Settings!$B$22=Settings!$C$6,1,IF(Settings!$B$22="USD",1/INDEX(Settings!$B$29:$B$40,MONTH(A4690)),INDEX(Settings!$B$29:$B$40,MONTH(A4690)))))</f>
        <v/>
      </c>
    </row>
    <row r="4691" customFormat="false" ht="15" hidden="false" customHeight="false" outlineLevel="0" collapsed="false">
      <c r="U4691" s="0" t="str">
        <f aca="false">IF(C4691="","",IF(COUNTIF(Campaigns!$A$7:$A$300,C4691)&gt;0,"✓",IF(N(K4691)=0,"– no spend","⚠ add to Campaigns tab")))</f>
        <v/>
      </c>
      <c r="V4691" s="83" t="str">
        <f aca="false">IF(K4691="","",K4691*IF(Settings!$B$22=Settings!$C$6,1,IF(Settings!$B$22="USD",1/INDEX(Settings!$B$29:$B$40,MONTH(A4691)),INDEX(Settings!$B$29:$B$40,MONTH(A4691)))))</f>
        <v/>
      </c>
    </row>
    <row r="4692" customFormat="false" ht="15" hidden="false" customHeight="false" outlineLevel="0" collapsed="false">
      <c r="U4692" s="0" t="str">
        <f aca="false">IF(C4692="","",IF(COUNTIF(Campaigns!$A$7:$A$300,C4692)&gt;0,"✓",IF(N(K4692)=0,"– no spend","⚠ add to Campaigns tab")))</f>
        <v/>
      </c>
      <c r="V4692" s="83" t="str">
        <f aca="false">IF(K4692="","",K4692*IF(Settings!$B$22=Settings!$C$6,1,IF(Settings!$B$22="USD",1/INDEX(Settings!$B$29:$B$40,MONTH(A4692)),INDEX(Settings!$B$29:$B$40,MONTH(A4692)))))</f>
        <v/>
      </c>
    </row>
    <row r="4693" customFormat="false" ht="15" hidden="false" customHeight="false" outlineLevel="0" collapsed="false">
      <c r="U4693" s="0" t="str">
        <f aca="false">IF(C4693="","",IF(COUNTIF(Campaigns!$A$7:$A$300,C4693)&gt;0,"✓",IF(N(K4693)=0,"– no spend","⚠ add to Campaigns tab")))</f>
        <v/>
      </c>
      <c r="V4693" s="83" t="str">
        <f aca="false">IF(K4693="","",K4693*IF(Settings!$B$22=Settings!$C$6,1,IF(Settings!$B$22="USD",1/INDEX(Settings!$B$29:$B$40,MONTH(A4693)),INDEX(Settings!$B$29:$B$40,MONTH(A4693)))))</f>
        <v/>
      </c>
    </row>
    <row r="4694" customFormat="false" ht="15" hidden="false" customHeight="false" outlineLevel="0" collapsed="false">
      <c r="U4694" s="0" t="str">
        <f aca="false">IF(C4694="","",IF(COUNTIF(Campaigns!$A$7:$A$300,C4694)&gt;0,"✓",IF(N(K4694)=0,"– no spend","⚠ add to Campaigns tab")))</f>
        <v/>
      </c>
      <c r="V4694" s="83" t="str">
        <f aca="false">IF(K4694="","",K4694*IF(Settings!$B$22=Settings!$C$6,1,IF(Settings!$B$22="USD",1/INDEX(Settings!$B$29:$B$40,MONTH(A4694)),INDEX(Settings!$B$29:$B$40,MONTH(A4694)))))</f>
        <v/>
      </c>
    </row>
    <row r="4695" customFormat="false" ht="15" hidden="false" customHeight="false" outlineLevel="0" collapsed="false">
      <c r="U4695" s="0" t="str">
        <f aca="false">IF(C4695="","",IF(COUNTIF(Campaigns!$A$7:$A$300,C4695)&gt;0,"✓",IF(N(K4695)=0,"– no spend","⚠ add to Campaigns tab")))</f>
        <v/>
      </c>
      <c r="V4695" s="83" t="str">
        <f aca="false">IF(K4695="","",K4695*IF(Settings!$B$22=Settings!$C$6,1,IF(Settings!$B$22="USD",1/INDEX(Settings!$B$29:$B$40,MONTH(A4695)),INDEX(Settings!$B$29:$B$40,MONTH(A4695)))))</f>
        <v/>
      </c>
    </row>
    <row r="4696" customFormat="false" ht="15" hidden="false" customHeight="false" outlineLevel="0" collapsed="false">
      <c r="U4696" s="0" t="str">
        <f aca="false">IF(C4696="","",IF(COUNTIF(Campaigns!$A$7:$A$300,C4696)&gt;0,"✓",IF(N(K4696)=0,"– no spend","⚠ add to Campaigns tab")))</f>
        <v/>
      </c>
      <c r="V4696" s="83" t="str">
        <f aca="false">IF(K4696="","",K4696*IF(Settings!$B$22=Settings!$C$6,1,IF(Settings!$B$22="USD",1/INDEX(Settings!$B$29:$B$40,MONTH(A4696)),INDEX(Settings!$B$29:$B$40,MONTH(A4696)))))</f>
        <v/>
      </c>
    </row>
    <row r="4697" customFormat="false" ht="15" hidden="false" customHeight="false" outlineLevel="0" collapsed="false">
      <c r="U4697" s="0" t="str">
        <f aca="false">IF(C4697="","",IF(COUNTIF(Campaigns!$A$7:$A$300,C4697)&gt;0,"✓",IF(N(K4697)=0,"– no spend","⚠ add to Campaigns tab")))</f>
        <v/>
      </c>
      <c r="V4697" s="83" t="str">
        <f aca="false">IF(K4697="","",K4697*IF(Settings!$B$22=Settings!$C$6,1,IF(Settings!$B$22="USD",1/INDEX(Settings!$B$29:$B$40,MONTH(A4697)),INDEX(Settings!$B$29:$B$40,MONTH(A4697)))))</f>
        <v/>
      </c>
    </row>
    <row r="4698" customFormat="false" ht="15" hidden="false" customHeight="false" outlineLevel="0" collapsed="false">
      <c r="U4698" s="0" t="str">
        <f aca="false">IF(C4698="","",IF(COUNTIF(Campaigns!$A$7:$A$300,C4698)&gt;0,"✓",IF(N(K4698)=0,"– no spend","⚠ add to Campaigns tab")))</f>
        <v/>
      </c>
      <c r="V4698" s="83" t="str">
        <f aca="false">IF(K4698="","",K4698*IF(Settings!$B$22=Settings!$C$6,1,IF(Settings!$B$22="USD",1/INDEX(Settings!$B$29:$B$40,MONTH(A4698)),INDEX(Settings!$B$29:$B$40,MONTH(A4698)))))</f>
        <v/>
      </c>
    </row>
    <row r="4699" customFormat="false" ht="15" hidden="false" customHeight="false" outlineLevel="0" collapsed="false">
      <c r="U4699" s="0" t="str">
        <f aca="false">IF(C4699="","",IF(COUNTIF(Campaigns!$A$7:$A$300,C4699)&gt;0,"✓",IF(N(K4699)=0,"– no spend","⚠ add to Campaigns tab")))</f>
        <v/>
      </c>
      <c r="V4699" s="83" t="str">
        <f aca="false">IF(K4699="","",K4699*IF(Settings!$B$22=Settings!$C$6,1,IF(Settings!$B$22="USD",1/INDEX(Settings!$B$29:$B$40,MONTH(A4699)),INDEX(Settings!$B$29:$B$40,MONTH(A4699)))))</f>
        <v/>
      </c>
    </row>
    <row r="4700" customFormat="false" ht="15" hidden="false" customHeight="false" outlineLevel="0" collapsed="false">
      <c r="U4700" s="0" t="str">
        <f aca="false">IF(C4700="","",IF(COUNTIF(Campaigns!$A$7:$A$300,C4700)&gt;0,"✓",IF(N(K4700)=0,"– no spend","⚠ add to Campaigns tab")))</f>
        <v/>
      </c>
      <c r="V4700" s="83" t="str">
        <f aca="false">IF(K4700="","",K4700*IF(Settings!$B$22=Settings!$C$6,1,IF(Settings!$B$22="USD",1/INDEX(Settings!$B$29:$B$40,MONTH(A4700)),INDEX(Settings!$B$29:$B$40,MONTH(A4700)))))</f>
        <v/>
      </c>
    </row>
    <row r="4701" customFormat="false" ht="15" hidden="false" customHeight="false" outlineLevel="0" collapsed="false">
      <c r="U4701" s="0" t="str">
        <f aca="false">IF(C4701="","",IF(COUNTIF(Campaigns!$A$7:$A$300,C4701)&gt;0,"✓",IF(N(K4701)=0,"– no spend","⚠ add to Campaigns tab")))</f>
        <v/>
      </c>
      <c r="V4701" s="83" t="str">
        <f aca="false">IF(K4701="","",K4701*IF(Settings!$B$22=Settings!$C$6,1,IF(Settings!$B$22="USD",1/INDEX(Settings!$B$29:$B$40,MONTH(A4701)),INDEX(Settings!$B$29:$B$40,MONTH(A4701)))))</f>
        <v/>
      </c>
    </row>
    <row r="4702" customFormat="false" ht="15" hidden="false" customHeight="false" outlineLevel="0" collapsed="false">
      <c r="U4702" s="0" t="str">
        <f aca="false">IF(C4702="","",IF(COUNTIF(Campaigns!$A$7:$A$300,C4702)&gt;0,"✓",IF(N(K4702)=0,"– no spend","⚠ add to Campaigns tab")))</f>
        <v/>
      </c>
      <c r="V4702" s="83" t="str">
        <f aca="false">IF(K4702="","",K4702*IF(Settings!$B$22=Settings!$C$6,1,IF(Settings!$B$22="USD",1/INDEX(Settings!$B$29:$B$40,MONTH(A4702)),INDEX(Settings!$B$29:$B$40,MONTH(A4702)))))</f>
        <v/>
      </c>
    </row>
    <row r="4703" customFormat="false" ht="15" hidden="false" customHeight="false" outlineLevel="0" collapsed="false">
      <c r="U4703" s="0" t="str">
        <f aca="false">IF(C4703="","",IF(COUNTIF(Campaigns!$A$7:$A$300,C4703)&gt;0,"✓",IF(N(K4703)=0,"– no spend","⚠ add to Campaigns tab")))</f>
        <v/>
      </c>
      <c r="V4703" s="83" t="str">
        <f aca="false">IF(K4703="","",K4703*IF(Settings!$B$22=Settings!$C$6,1,IF(Settings!$B$22="USD",1/INDEX(Settings!$B$29:$B$40,MONTH(A4703)),INDEX(Settings!$B$29:$B$40,MONTH(A4703)))))</f>
        <v/>
      </c>
    </row>
    <row r="4704" customFormat="false" ht="15" hidden="false" customHeight="false" outlineLevel="0" collapsed="false">
      <c r="U4704" s="0" t="str">
        <f aca="false">IF(C4704="","",IF(COUNTIF(Campaigns!$A$7:$A$300,C4704)&gt;0,"✓",IF(N(K4704)=0,"– no spend","⚠ add to Campaigns tab")))</f>
        <v/>
      </c>
      <c r="V4704" s="83" t="str">
        <f aca="false">IF(K4704="","",K4704*IF(Settings!$B$22=Settings!$C$6,1,IF(Settings!$B$22="USD",1/INDEX(Settings!$B$29:$B$40,MONTH(A4704)),INDEX(Settings!$B$29:$B$40,MONTH(A4704)))))</f>
        <v/>
      </c>
    </row>
    <row r="4705" customFormat="false" ht="15" hidden="false" customHeight="false" outlineLevel="0" collapsed="false">
      <c r="U4705" s="0" t="str">
        <f aca="false">IF(C4705="","",IF(COUNTIF(Campaigns!$A$7:$A$300,C4705)&gt;0,"✓",IF(N(K4705)=0,"– no spend","⚠ add to Campaigns tab")))</f>
        <v/>
      </c>
      <c r="V4705" s="83" t="str">
        <f aca="false">IF(K4705="","",K4705*IF(Settings!$B$22=Settings!$C$6,1,IF(Settings!$B$22="USD",1/INDEX(Settings!$B$29:$B$40,MONTH(A4705)),INDEX(Settings!$B$29:$B$40,MONTH(A4705)))))</f>
        <v/>
      </c>
    </row>
    <row r="4706" customFormat="false" ht="15" hidden="false" customHeight="false" outlineLevel="0" collapsed="false">
      <c r="U4706" s="0" t="str">
        <f aca="false">IF(C4706="","",IF(COUNTIF(Campaigns!$A$7:$A$300,C4706)&gt;0,"✓",IF(N(K4706)=0,"– no spend","⚠ add to Campaigns tab")))</f>
        <v/>
      </c>
      <c r="V4706" s="83" t="str">
        <f aca="false">IF(K4706="","",K4706*IF(Settings!$B$22=Settings!$C$6,1,IF(Settings!$B$22="USD",1/INDEX(Settings!$B$29:$B$40,MONTH(A4706)),INDEX(Settings!$B$29:$B$40,MONTH(A4706)))))</f>
        <v/>
      </c>
    </row>
    <row r="4707" customFormat="false" ht="15" hidden="false" customHeight="false" outlineLevel="0" collapsed="false">
      <c r="U4707" s="0" t="str">
        <f aca="false">IF(C4707="","",IF(COUNTIF(Campaigns!$A$7:$A$300,C4707)&gt;0,"✓",IF(N(K4707)=0,"– no spend","⚠ add to Campaigns tab")))</f>
        <v/>
      </c>
      <c r="V4707" s="83" t="str">
        <f aca="false">IF(K4707="","",K4707*IF(Settings!$B$22=Settings!$C$6,1,IF(Settings!$B$22="USD",1/INDEX(Settings!$B$29:$B$40,MONTH(A4707)),INDEX(Settings!$B$29:$B$40,MONTH(A4707)))))</f>
        <v/>
      </c>
    </row>
    <row r="4708" customFormat="false" ht="15" hidden="false" customHeight="false" outlineLevel="0" collapsed="false">
      <c r="U4708" s="0" t="str">
        <f aca="false">IF(C4708="","",IF(COUNTIF(Campaigns!$A$7:$A$300,C4708)&gt;0,"✓",IF(N(K4708)=0,"– no spend","⚠ add to Campaigns tab")))</f>
        <v/>
      </c>
      <c r="V4708" s="83" t="str">
        <f aca="false">IF(K4708="","",K4708*IF(Settings!$B$22=Settings!$C$6,1,IF(Settings!$B$22="USD",1/INDEX(Settings!$B$29:$B$40,MONTH(A4708)),INDEX(Settings!$B$29:$B$40,MONTH(A4708)))))</f>
        <v/>
      </c>
    </row>
    <row r="4709" customFormat="false" ht="15" hidden="false" customHeight="false" outlineLevel="0" collapsed="false">
      <c r="U4709" s="0" t="str">
        <f aca="false">IF(C4709="","",IF(COUNTIF(Campaigns!$A$7:$A$300,C4709)&gt;0,"✓",IF(N(K4709)=0,"– no spend","⚠ add to Campaigns tab")))</f>
        <v/>
      </c>
      <c r="V4709" s="83" t="str">
        <f aca="false">IF(K4709="","",K4709*IF(Settings!$B$22=Settings!$C$6,1,IF(Settings!$B$22="USD",1/INDEX(Settings!$B$29:$B$40,MONTH(A4709)),INDEX(Settings!$B$29:$B$40,MONTH(A4709)))))</f>
        <v/>
      </c>
    </row>
    <row r="4710" customFormat="false" ht="15" hidden="false" customHeight="false" outlineLevel="0" collapsed="false">
      <c r="U4710" s="0" t="str">
        <f aca="false">IF(C4710="","",IF(COUNTIF(Campaigns!$A$7:$A$300,C4710)&gt;0,"✓",IF(N(K4710)=0,"– no spend","⚠ add to Campaigns tab")))</f>
        <v/>
      </c>
      <c r="V4710" s="83" t="str">
        <f aca="false">IF(K4710="","",K4710*IF(Settings!$B$22=Settings!$C$6,1,IF(Settings!$B$22="USD",1/INDEX(Settings!$B$29:$B$40,MONTH(A4710)),INDEX(Settings!$B$29:$B$40,MONTH(A4710)))))</f>
        <v/>
      </c>
    </row>
    <row r="4711" customFormat="false" ht="15" hidden="false" customHeight="false" outlineLevel="0" collapsed="false">
      <c r="U4711" s="0" t="str">
        <f aca="false">IF(C4711="","",IF(COUNTIF(Campaigns!$A$7:$A$300,C4711)&gt;0,"✓",IF(N(K4711)=0,"– no spend","⚠ add to Campaigns tab")))</f>
        <v/>
      </c>
      <c r="V4711" s="83" t="str">
        <f aca="false">IF(K4711="","",K4711*IF(Settings!$B$22=Settings!$C$6,1,IF(Settings!$B$22="USD",1/INDEX(Settings!$B$29:$B$40,MONTH(A4711)),INDEX(Settings!$B$29:$B$40,MONTH(A4711)))))</f>
        <v/>
      </c>
    </row>
    <row r="4712" customFormat="false" ht="15" hidden="false" customHeight="false" outlineLevel="0" collapsed="false">
      <c r="U4712" s="0" t="str">
        <f aca="false">IF(C4712="","",IF(COUNTIF(Campaigns!$A$7:$A$300,C4712)&gt;0,"✓",IF(N(K4712)=0,"– no spend","⚠ add to Campaigns tab")))</f>
        <v/>
      </c>
      <c r="V4712" s="83" t="str">
        <f aca="false">IF(K4712="","",K4712*IF(Settings!$B$22=Settings!$C$6,1,IF(Settings!$B$22="USD",1/INDEX(Settings!$B$29:$B$40,MONTH(A4712)),INDEX(Settings!$B$29:$B$40,MONTH(A4712)))))</f>
        <v/>
      </c>
    </row>
    <row r="4713" customFormat="false" ht="15" hidden="false" customHeight="false" outlineLevel="0" collapsed="false">
      <c r="U4713" s="0" t="str">
        <f aca="false">IF(C4713="","",IF(COUNTIF(Campaigns!$A$7:$A$300,C4713)&gt;0,"✓",IF(N(K4713)=0,"– no spend","⚠ add to Campaigns tab")))</f>
        <v/>
      </c>
      <c r="V4713" s="83" t="str">
        <f aca="false">IF(K4713="","",K4713*IF(Settings!$B$22=Settings!$C$6,1,IF(Settings!$B$22="USD",1/INDEX(Settings!$B$29:$B$40,MONTH(A4713)),INDEX(Settings!$B$29:$B$40,MONTH(A4713)))))</f>
        <v/>
      </c>
    </row>
    <row r="4714" customFormat="false" ht="15" hidden="false" customHeight="false" outlineLevel="0" collapsed="false">
      <c r="U4714" s="0" t="str">
        <f aca="false">IF(C4714="","",IF(COUNTIF(Campaigns!$A$7:$A$300,C4714)&gt;0,"✓",IF(N(K4714)=0,"– no spend","⚠ add to Campaigns tab")))</f>
        <v/>
      </c>
      <c r="V4714" s="83" t="str">
        <f aca="false">IF(K4714="","",K4714*IF(Settings!$B$22=Settings!$C$6,1,IF(Settings!$B$22="USD",1/INDEX(Settings!$B$29:$B$40,MONTH(A4714)),INDEX(Settings!$B$29:$B$40,MONTH(A4714)))))</f>
        <v/>
      </c>
    </row>
    <row r="4715" customFormat="false" ht="15" hidden="false" customHeight="false" outlineLevel="0" collapsed="false">
      <c r="U4715" s="0" t="str">
        <f aca="false">IF(C4715="","",IF(COUNTIF(Campaigns!$A$7:$A$300,C4715)&gt;0,"✓",IF(N(K4715)=0,"– no spend","⚠ add to Campaigns tab")))</f>
        <v/>
      </c>
      <c r="V4715" s="83" t="str">
        <f aca="false">IF(K4715="","",K4715*IF(Settings!$B$22=Settings!$C$6,1,IF(Settings!$B$22="USD",1/INDEX(Settings!$B$29:$B$40,MONTH(A4715)),INDEX(Settings!$B$29:$B$40,MONTH(A4715)))))</f>
        <v/>
      </c>
    </row>
    <row r="4716" customFormat="false" ht="15" hidden="false" customHeight="false" outlineLevel="0" collapsed="false">
      <c r="U4716" s="0" t="str">
        <f aca="false">IF(C4716="","",IF(COUNTIF(Campaigns!$A$7:$A$300,C4716)&gt;0,"✓",IF(N(K4716)=0,"– no spend","⚠ add to Campaigns tab")))</f>
        <v/>
      </c>
      <c r="V4716" s="83" t="str">
        <f aca="false">IF(K4716="","",K4716*IF(Settings!$B$22=Settings!$C$6,1,IF(Settings!$B$22="USD",1/INDEX(Settings!$B$29:$B$40,MONTH(A4716)),INDEX(Settings!$B$29:$B$40,MONTH(A4716)))))</f>
        <v/>
      </c>
    </row>
    <row r="4717" customFormat="false" ht="15" hidden="false" customHeight="false" outlineLevel="0" collapsed="false">
      <c r="U4717" s="0" t="str">
        <f aca="false">IF(C4717="","",IF(COUNTIF(Campaigns!$A$7:$A$300,C4717)&gt;0,"✓",IF(N(K4717)=0,"– no spend","⚠ add to Campaigns tab")))</f>
        <v/>
      </c>
      <c r="V4717" s="83" t="str">
        <f aca="false">IF(K4717="","",K4717*IF(Settings!$B$22=Settings!$C$6,1,IF(Settings!$B$22="USD",1/INDEX(Settings!$B$29:$B$40,MONTH(A4717)),INDEX(Settings!$B$29:$B$40,MONTH(A4717)))))</f>
        <v/>
      </c>
    </row>
    <row r="4718" customFormat="false" ht="15" hidden="false" customHeight="false" outlineLevel="0" collapsed="false">
      <c r="U4718" s="0" t="str">
        <f aca="false">IF(C4718="","",IF(COUNTIF(Campaigns!$A$7:$A$300,C4718)&gt;0,"✓",IF(N(K4718)=0,"– no spend","⚠ add to Campaigns tab")))</f>
        <v/>
      </c>
      <c r="V4718" s="83" t="str">
        <f aca="false">IF(K4718="","",K4718*IF(Settings!$B$22=Settings!$C$6,1,IF(Settings!$B$22="USD",1/INDEX(Settings!$B$29:$B$40,MONTH(A4718)),INDEX(Settings!$B$29:$B$40,MONTH(A4718)))))</f>
        <v/>
      </c>
    </row>
    <row r="4719" customFormat="false" ht="15" hidden="false" customHeight="false" outlineLevel="0" collapsed="false">
      <c r="U4719" s="0" t="str">
        <f aca="false">IF(C4719="","",IF(COUNTIF(Campaigns!$A$7:$A$300,C4719)&gt;0,"✓",IF(N(K4719)=0,"– no spend","⚠ add to Campaigns tab")))</f>
        <v/>
      </c>
      <c r="V4719" s="83" t="str">
        <f aca="false">IF(K4719="","",K4719*IF(Settings!$B$22=Settings!$C$6,1,IF(Settings!$B$22="USD",1/INDEX(Settings!$B$29:$B$40,MONTH(A4719)),INDEX(Settings!$B$29:$B$40,MONTH(A4719)))))</f>
        <v/>
      </c>
    </row>
    <row r="4720" customFormat="false" ht="15" hidden="false" customHeight="false" outlineLevel="0" collapsed="false">
      <c r="U4720" s="0" t="str">
        <f aca="false">IF(C4720="","",IF(COUNTIF(Campaigns!$A$7:$A$300,C4720)&gt;0,"✓",IF(N(K4720)=0,"– no spend","⚠ add to Campaigns tab")))</f>
        <v/>
      </c>
      <c r="V4720" s="83" t="str">
        <f aca="false">IF(K4720="","",K4720*IF(Settings!$B$22=Settings!$C$6,1,IF(Settings!$B$22="USD",1/INDEX(Settings!$B$29:$B$40,MONTH(A4720)),INDEX(Settings!$B$29:$B$40,MONTH(A4720)))))</f>
        <v/>
      </c>
    </row>
    <row r="4721" customFormat="false" ht="15" hidden="false" customHeight="false" outlineLevel="0" collapsed="false">
      <c r="U4721" s="0" t="str">
        <f aca="false">IF(C4721="","",IF(COUNTIF(Campaigns!$A$7:$A$300,C4721)&gt;0,"✓",IF(N(K4721)=0,"– no spend","⚠ add to Campaigns tab")))</f>
        <v/>
      </c>
      <c r="V4721" s="83" t="str">
        <f aca="false">IF(K4721="","",K4721*IF(Settings!$B$22=Settings!$C$6,1,IF(Settings!$B$22="USD",1/INDEX(Settings!$B$29:$B$40,MONTH(A4721)),INDEX(Settings!$B$29:$B$40,MONTH(A4721)))))</f>
        <v/>
      </c>
    </row>
    <row r="4722" customFormat="false" ht="15" hidden="false" customHeight="false" outlineLevel="0" collapsed="false">
      <c r="U4722" s="0" t="str">
        <f aca="false">IF(C4722="","",IF(COUNTIF(Campaigns!$A$7:$A$300,C4722)&gt;0,"✓",IF(N(K4722)=0,"– no spend","⚠ add to Campaigns tab")))</f>
        <v/>
      </c>
      <c r="V4722" s="83" t="str">
        <f aca="false">IF(K4722="","",K4722*IF(Settings!$B$22=Settings!$C$6,1,IF(Settings!$B$22="USD",1/INDEX(Settings!$B$29:$B$40,MONTH(A4722)),INDEX(Settings!$B$29:$B$40,MONTH(A4722)))))</f>
        <v/>
      </c>
    </row>
    <row r="4723" customFormat="false" ht="15" hidden="false" customHeight="false" outlineLevel="0" collapsed="false">
      <c r="U4723" s="0" t="str">
        <f aca="false">IF(C4723="","",IF(COUNTIF(Campaigns!$A$7:$A$300,C4723)&gt;0,"✓",IF(N(K4723)=0,"– no spend","⚠ add to Campaigns tab")))</f>
        <v/>
      </c>
      <c r="V4723" s="83" t="str">
        <f aca="false">IF(K4723="","",K4723*IF(Settings!$B$22=Settings!$C$6,1,IF(Settings!$B$22="USD",1/INDEX(Settings!$B$29:$B$40,MONTH(A4723)),INDEX(Settings!$B$29:$B$40,MONTH(A4723)))))</f>
        <v/>
      </c>
    </row>
    <row r="4724" customFormat="false" ht="15" hidden="false" customHeight="false" outlineLevel="0" collapsed="false">
      <c r="U4724" s="0" t="str">
        <f aca="false">IF(C4724="","",IF(COUNTIF(Campaigns!$A$7:$A$300,C4724)&gt;0,"✓",IF(N(K4724)=0,"– no spend","⚠ add to Campaigns tab")))</f>
        <v/>
      </c>
      <c r="V4724" s="83" t="str">
        <f aca="false">IF(K4724="","",K4724*IF(Settings!$B$22=Settings!$C$6,1,IF(Settings!$B$22="USD",1/INDEX(Settings!$B$29:$B$40,MONTH(A4724)),INDEX(Settings!$B$29:$B$40,MONTH(A4724)))))</f>
        <v/>
      </c>
    </row>
    <row r="4725" customFormat="false" ht="15" hidden="false" customHeight="false" outlineLevel="0" collapsed="false">
      <c r="U4725" s="0" t="str">
        <f aca="false">IF(C4725="","",IF(COUNTIF(Campaigns!$A$7:$A$300,C4725)&gt;0,"✓",IF(N(K4725)=0,"– no spend","⚠ add to Campaigns tab")))</f>
        <v/>
      </c>
      <c r="V4725" s="83" t="str">
        <f aca="false">IF(K4725="","",K4725*IF(Settings!$B$22=Settings!$C$6,1,IF(Settings!$B$22="USD",1/INDEX(Settings!$B$29:$B$40,MONTH(A4725)),INDEX(Settings!$B$29:$B$40,MONTH(A4725)))))</f>
        <v/>
      </c>
    </row>
    <row r="4726" customFormat="false" ht="15" hidden="false" customHeight="false" outlineLevel="0" collapsed="false">
      <c r="U4726" s="0" t="str">
        <f aca="false">IF(C4726="","",IF(COUNTIF(Campaigns!$A$7:$A$300,C4726)&gt;0,"✓",IF(N(K4726)=0,"– no spend","⚠ add to Campaigns tab")))</f>
        <v/>
      </c>
      <c r="V4726" s="83" t="str">
        <f aca="false">IF(K4726="","",K4726*IF(Settings!$B$22=Settings!$C$6,1,IF(Settings!$B$22="USD",1/INDEX(Settings!$B$29:$B$40,MONTH(A4726)),INDEX(Settings!$B$29:$B$40,MONTH(A4726)))))</f>
        <v/>
      </c>
    </row>
    <row r="4727" customFormat="false" ht="15" hidden="false" customHeight="false" outlineLevel="0" collapsed="false">
      <c r="U4727" s="0" t="str">
        <f aca="false">IF(C4727="","",IF(COUNTIF(Campaigns!$A$7:$A$300,C4727)&gt;0,"✓",IF(N(K4727)=0,"– no spend","⚠ add to Campaigns tab")))</f>
        <v/>
      </c>
      <c r="V4727" s="83" t="str">
        <f aca="false">IF(K4727="","",K4727*IF(Settings!$B$22=Settings!$C$6,1,IF(Settings!$B$22="USD",1/INDEX(Settings!$B$29:$B$40,MONTH(A4727)),INDEX(Settings!$B$29:$B$40,MONTH(A4727)))))</f>
        <v/>
      </c>
    </row>
    <row r="4728" customFormat="false" ht="15" hidden="false" customHeight="false" outlineLevel="0" collapsed="false">
      <c r="U4728" s="0" t="str">
        <f aca="false">IF(C4728="","",IF(COUNTIF(Campaigns!$A$7:$A$300,C4728)&gt;0,"✓",IF(N(K4728)=0,"– no spend","⚠ add to Campaigns tab")))</f>
        <v/>
      </c>
      <c r="V4728" s="83" t="str">
        <f aca="false">IF(K4728="","",K4728*IF(Settings!$B$22=Settings!$C$6,1,IF(Settings!$B$22="USD",1/INDEX(Settings!$B$29:$B$40,MONTH(A4728)),INDEX(Settings!$B$29:$B$40,MONTH(A4728)))))</f>
        <v/>
      </c>
    </row>
    <row r="4729" customFormat="false" ht="15" hidden="false" customHeight="false" outlineLevel="0" collapsed="false">
      <c r="U4729" s="0" t="str">
        <f aca="false">IF(C4729="","",IF(COUNTIF(Campaigns!$A$7:$A$300,C4729)&gt;0,"✓",IF(N(K4729)=0,"– no spend","⚠ add to Campaigns tab")))</f>
        <v/>
      </c>
      <c r="V4729" s="83" t="str">
        <f aca="false">IF(K4729="","",K4729*IF(Settings!$B$22=Settings!$C$6,1,IF(Settings!$B$22="USD",1/INDEX(Settings!$B$29:$B$40,MONTH(A4729)),INDEX(Settings!$B$29:$B$40,MONTH(A4729)))))</f>
        <v/>
      </c>
    </row>
    <row r="4730" customFormat="false" ht="15" hidden="false" customHeight="false" outlineLevel="0" collapsed="false">
      <c r="U4730" s="0" t="str">
        <f aca="false">IF(C4730="","",IF(COUNTIF(Campaigns!$A$7:$A$300,C4730)&gt;0,"✓",IF(N(K4730)=0,"– no spend","⚠ add to Campaigns tab")))</f>
        <v/>
      </c>
      <c r="V4730" s="83" t="str">
        <f aca="false">IF(K4730="","",K4730*IF(Settings!$B$22=Settings!$C$6,1,IF(Settings!$B$22="USD",1/INDEX(Settings!$B$29:$B$40,MONTH(A4730)),INDEX(Settings!$B$29:$B$40,MONTH(A4730)))))</f>
        <v/>
      </c>
    </row>
    <row r="4731" customFormat="false" ht="15" hidden="false" customHeight="false" outlineLevel="0" collapsed="false">
      <c r="U4731" s="0" t="str">
        <f aca="false">IF(C4731="","",IF(COUNTIF(Campaigns!$A$7:$A$300,C4731)&gt;0,"✓",IF(N(K4731)=0,"– no spend","⚠ add to Campaigns tab")))</f>
        <v/>
      </c>
      <c r="V4731" s="83" t="str">
        <f aca="false">IF(K4731="","",K4731*IF(Settings!$B$22=Settings!$C$6,1,IF(Settings!$B$22="USD",1/INDEX(Settings!$B$29:$B$40,MONTH(A4731)),INDEX(Settings!$B$29:$B$40,MONTH(A4731)))))</f>
        <v/>
      </c>
    </row>
    <row r="4732" customFormat="false" ht="15" hidden="false" customHeight="false" outlineLevel="0" collapsed="false">
      <c r="U4732" s="0" t="str">
        <f aca="false">IF(C4732="","",IF(COUNTIF(Campaigns!$A$7:$A$300,C4732)&gt;0,"✓",IF(N(K4732)=0,"– no spend","⚠ add to Campaigns tab")))</f>
        <v/>
      </c>
      <c r="V4732" s="83" t="str">
        <f aca="false">IF(K4732="","",K4732*IF(Settings!$B$22=Settings!$C$6,1,IF(Settings!$B$22="USD",1/INDEX(Settings!$B$29:$B$40,MONTH(A4732)),INDEX(Settings!$B$29:$B$40,MONTH(A4732)))))</f>
        <v/>
      </c>
    </row>
    <row r="4733" customFormat="false" ht="15" hidden="false" customHeight="false" outlineLevel="0" collapsed="false">
      <c r="U4733" s="0" t="str">
        <f aca="false">IF(C4733="","",IF(COUNTIF(Campaigns!$A$7:$A$300,C4733)&gt;0,"✓",IF(N(K4733)=0,"– no spend","⚠ add to Campaigns tab")))</f>
        <v/>
      </c>
      <c r="V4733" s="83" t="str">
        <f aca="false">IF(K4733="","",K4733*IF(Settings!$B$22=Settings!$C$6,1,IF(Settings!$B$22="USD",1/INDEX(Settings!$B$29:$B$40,MONTH(A4733)),INDEX(Settings!$B$29:$B$40,MONTH(A4733)))))</f>
        <v/>
      </c>
    </row>
    <row r="4734" customFormat="false" ht="15" hidden="false" customHeight="false" outlineLevel="0" collapsed="false">
      <c r="U4734" s="0" t="str">
        <f aca="false">IF(C4734="","",IF(COUNTIF(Campaigns!$A$7:$A$300,C4734)&gt;0,"✓",IF(N(K4734)=0,"– no spend","⚠ add to Campaigns tab")))</f>
        <v/>
      </c>
      <c r="V4734" s="83" t="str">
        <f aca="false">IF(K4734="","",K4734*IF(Settings!$B$22=Settings!$C$6,1,IF(Settings!$B$22="USD",1/INDEX(Settings!$B$29:$B$40,MONTH(A4734)),INDEX(Settings!$B$29:$B$40,MONTH(A4734)))))</f>
        <v/>
      </c>
    </row>
    <row r="4735" customFormat="false" ht="15" hidden="false" customHeight="false" outlineLevel="0" collapsed="false">
      <c r="U4735" s="0" t="str">
        <f aca="false">IF(C4735="","",IF(COUNTIF(Campaigns!$A$7:$A$300,C4735)&gt;0,"✓",IF(N(K4735)=0,"– no spend","⚠ add to Campaigns tab")))</f>
        <v/>
      </c>
      <c r="V4735" s="83" t="str">
        <f aca="false">IF(K4735="","",K4735*IF(Settings!$B$22=Settings!$C$6,1,IF(Settings!$B$22="USD",1/INDEX(Settings!$B$29:$B$40,MONTH(A4735)),INDEX(Settings!$B$29:$B$40,MONTH(A4735)))))</f>
        <v/>
      </c>
    </row>
    <row r="4736" customFormat="false" ht="15" hidden="false" customHeight="false" outlineLevel="0" collapsed="false">
      <c r="U4736" s="0" t="str">
        <f aca="false">IF(C4736="","",IF(COUNTIF(Campaigns!$A$7:$A$300,C4736)&gt;0,"✓",IF(N(K4736)=0,"– no spend","⚠ add to Campaigns tab")))</f>
        <v/>
      </c>
      <c r="V4736" s="83" t="str">
        <f aca="false">IF(K4736="","",K4736*IF(Settings!$B$22=Settings!$C$6,1,IF(Settings!$B$22="USD",1/INDEX(Settings!$B$29:$B$40,MONTH(A4736)),INDEX(Settings!$B$29:$B$40,MONTH(A4736)))))</f>
        <v/>
      </c>
    </row>
    <row r="4737" customFormat="false" ht="15" hidden="false" customHeight="false" outlineLevel="0" collapsed="false">
      <c r="U4737" s="0" t="str">
        <f aca="false">IF(C4737="","",IF(COUNTIF(Campaigns!$A$7:$A$300,C4737)&gt;0,"✓",IF(N(K4737)=0,"– no spend","⚠ add to Campaigns tab")))</f>
        <v/>
      </c>
      <c r="V4737" s="83" t="str">
        <f aca="false">IF(K4737="","",K4737*IF(Settings!$B$22=Settings!$C$6,1,IF(Settings!$B$22="USD",1/INDEX(Settings!$B$29:$B$40,MONTH(A4737)),INDEX(Settings!$B$29:$B$40,MONTH(A4737)))))</f>
        <v/>
      </c>
    </row>
    <row r="4738" customFormat="false" ht="15" hidden="false" customHeight="false" outlineLevel="0" collapsed="false">
      <c r="U4738" s="0" t="str">
        <f aca="false">IF(C4738="","",IF(COUNTIF(Campaigns!$A$7:$A$300,C4738)&gt;0,"✓",IF(N(K4738)=0,"– no spend","⚠ add to Campaigns tab")))</f>
        <v/>
      </c>
      <c r="V4738" s="83" t="str">
        <f aca="false">IF(K4738="","",K4738*IF(Settings!$B$22=Settings!$C$6,1,IF(Settings!$B$22="USD",1/INDEX(Settings!$B$29:$B$40,MONTH(A4738)),INDEX(Settings!$B$29:$B$40,MONTH(A4738)))))</f>
        <v/>
      </c>
    </row>
    <row r="4739" customFormat="false" ht="15" hidden="false" customHeight="false" outlineLevel="0" collapsed="false">
      <c r="U4739" s="0" t="str">
        <f aca="false">IF(C4739="","",IF(COUNTIF(Campaigns!$A$7:$A$300,C4739)&gt;0,"✓",IF(N(K4739)=0,"– no spend","⚠ add to Campaigns tab")))</f>
        <v/>
      </c>
      <c r="V4739" s="83" t="str">
        <f aca="false">IF(K4739="","",K4739*IF(Settings!$B$22=Settings!$C$6,1,IF(Settings!$B$22="USD",1/INDEX(Settings!$B$29:$B$40,MONTH(A4739)),INDEX(Settings!$B$29:$B$40,MONTH(A4739)))))</f>
        <v/>
      </c>
    </row>
    <row r="4740" customFormat="false" ht="15" hidden="false" customHeight="false" outlineLevel="0" collapsed="false">
      <c r="U4740" s="0" t="str">
        <f aca="false">IF(C4740="","",IF(COUNTIF(Campaigns!$A$7:$A$300,C4740)&gt;0,"✓",IF(N(K4740)=0,"– no spend","⚠ add to Campaigns tab")))</f>
        <v/>
      </c>
      <c r="V4740" s="83" t="str">
        <f aca="false">IF(K4740="","",K4740*IF(Settings!$B$22=Settings!$C$6,1,IF(Settings!$B$22="USD",1/INDEX(Settings!$B$29:$B$40,MONTH(A4740)),INDEX(Settings!$B$29:$B$40,MONTH(A4740)))))</f>
        <v/>
      </c>
    </row>
    <row r="4741" customFormat="false" ht="15" hidden="false" customHeight="false" outlineLevel="0" collapsed="false">
      <c r="U4741" s="0" t="str">
        <f aca="false">IF(C4741="","",IF(COUNTIF(Campaigns!$A$7:$A$300,C4741)&gt;0,"✓",IF(N(K4741)=0,"– no spend","⚠ add to Campaigns tab")))</f>
        <v/>
      </c>
      <c r="V4741" s="83" t="str">
        <f aca="false">IF(K4741="","",K4741*IF(Settings!$B$22=Settings!$C$6,1,IF(Settings!$B$22="USD",1/INDEX(Settings!$B$29:$B$40,MONTH(A4741)),INDEX(Settings!$B$29:$B$40,MONTH(A4741)))))</f>
        <v/>
      </c>
    </row>
    <row r="4742" customFormat="false" ht="15" hidden="false" customHeight="false" outlineLevel="0" collapsed="false">
      <c r="U4742" s="0" t="str">
        <f aca="false">IF(C4742="","",IF(COUNTIF(Campaigns!$A$7:$A$300,C4742)&gt;0,"✓",IF(N(K4742)=0,"– no spend","⚠ add to Campaigns tab")))</f>
        <v/>
      </c>
      <c r="V4742" s="83" t="str">
        <f aca="false">IF(K4742="","",K4742*IF(Settings!$B$22=Settings!$C$6,1,IF(Settings!$B$22="USD",1/INDEX(Settings!$B$29:$B$40,MONTH(A4742)),INDEX(Settings!$B$29:$B$40,MONTH(A4742)))))</f>
        <v/>
      </c>
    </row>
    <row r="4743" customFormat="false" ht="15" hidden="false" customHeight="false" outlineLevel="0" collapsed="false">
      <c r="U4743" s="0" t="str">
        <f aca="false">IF(C4743="","",IF(COUNTIF(Campaigns!$A$7:$A$300,C4743)&gt;0,"✓",IF(N(K4743)=0,"– no spend","⚠ add to Campaigns tab")))</f>
        <v/>
      </c>
      <c r="V4743" s="83" t="str">
        <f aca="false">IF(K4743="","",K4743*IF(Settings!$B$22=Settings!$C$6,1,IF(Settings!$B$22="USD",1/INDEX(Settings!$B$29:$B$40,MONTH(A4743)),INDEX(Settings!$B$29:$B$40,MONTH(A4743)))))</f>
        <v/>
      </c>
    </row>
    <row r="4744" customFormat="false" ht="15" hidden="false" customHeight="false" outlineLevel="0" collapsed="false">
      <c r="U4744" s="0" t="str">
        <f aca="false">IF(C4744="","",IF(COUNTIF(Campaigns!$A$7:$A$300,C4744)&gt;0,"✓",IF(N(K4744)=0,"– no spend","⚠ add to Campaigns tab")))</f>
        <v/>
      </c>
      <c r="V4744" s="83" t="str">
        <f aca="false">IF(K4744="","",K4744*IF(Settings!$B$22=Settings!$C$6,1,IF(Settings!$B$22="USD",1/INDEX(Settings!$B$29:$B$40,MONTH(A4744)),INDEX(Settings!$B$29:$B$40,MONTH(A4744)))))</f>
        <v/>
      </c>
    </row>
    <row r="4745" customFormat="false" ht="15" hidden="false" customHeight="false" outlineLevel="0" collapsed="false">
      <c r="U4745" s="0" t="str">
        <f aca="false">IF(C4745="","",IF(COUNTIF(Campaigns!$A$7:$A$300,C4745)&gt;0,"✓",IF(N(K4745)=0,"– no spend","⚠ add to Campaigns tab")))</f>
        <v/>
      </c>
      <c r="V4745" s="83" t="str">
        <f aca="false">IF(K4745="","",K4745*IF(Settings!$B$22=Settings!$C$6,1,IF(Settings!$B$22="USD",1/INDEX(Settings!$B$29:$B$40,MONTH(A4745)),INDEX(Settings!$B$29:$B$40,MONTH(A4745)))))</f>
        <v/>
      </c>
    </row>
    <row r="4746" customFormat="false" ht="15" hidden="false" customHeight="false" outlineLevel="0" collapsed="false">
      <c r="U4746" s="0" t="str">
        <f aca="false">IF(C4746="","",IF(COUNTIF(Campaigns!$A$7:$A$300,C4746)&gt;0,"✓",IF(N(K4746)=0,"– no spend","⚠ add to Campaigns tab")))</f>
        <v/>
      </c>
      <c r="V4746" s="83" t="str">
        <f aca="false">IF(K4746="","",K4746*IF(Settings!$B$22=Settings!$C$6,1,IF(Settings!$B$22="USD",1/INDEX(Settings!$B$29:$B$40,MONTH(A4746)),INDEX(Settings!$B$29:$B$40,MONTH(A4746)))))</f>
        <v/>
      </c>
    </row>
    <row r="4747" customFormat="false" ht="15" hidden="false" customHeight="false" outlineLevel="0" collapsed="false">
      <c r="U4747" s="0" t="str">
        <f aca="false">IF(C4747="","",IF(COUNTIF(Campaigns!$A$7:$A$300,C4747)&gt;0,"✓",IF(N(K4747)=0,"– no spend","⚠ add to Campaigns tab")))</f>
        <v/>
      </c>
      <c r="V4747" s="83" t="str">
        <f aca="false">IF(K4747="","",K4747*IF(Settings!$B$22=Settings!$C$6,1,IF(Settings!$B$22="USD",1/INDEX(Settings!$B$29:$B$40,MONTH(A4747)),INDEX(Settings!$B$29:$B$40,MONTH(A4747)))))</f>
        <v/>
      </c>
    </row>
    <row r="4748" customFormat="false" ht="15" hidden="false" customHeight="false" outlineLevel="0" collapsed="false">
      <c r="U4748" s="0" t="str">
        <f aca="false">IF(C4748="","",IF(COUNTIF(Campaigns!$A$7:$A$300,C4748)&gt;0,"✓",IF(N(K4748)=0,"– no spend","⚠ add to Campaigns tab")))</f>
        <v/>
      </c>
      <c r="V4748" s="83" t="str">
        <f aca="false">IF(K4748="","",K4748*IF(Settings!$B$22=Settings!$C$6,1,IF(Settings!$B$22="USD",1/INDEX(Settings!$B$29:$B$40,MONTH(A4748)),INDEX(Settings!$B$29:$B$40,MONTH(A4748)))))</f>
        <v/>
      </c>
    </row>
    <row r="4749" customFormat="false" ht="15" hidden="false" customHeight="false" outlineLevel="0" collapsed="false">
      <c r="U4749" s="0" t="str">
        <f aca="false">IF(C4749="","",IF(COUNTIF(Campaigns!$A$7:$A$300,C4749)&gt;0,"✓",IF(N(K4749)=0,"– no spend","⚠ add to Campaigns tab")))</f>
        <v/>
      </c>
      <c r="V4749" s="83" t="str">
        <f aca="false">IF(K4749="","",K4749*IF(Settings!$B$22=Settings!$C$6,1,IF(Settings!$B$22="USD",1/INDEX(Settings!$B$29:$B$40,MONTH(A4749)),INDEX(Settings!$B$29:$B$40,MONTH(A4749)))))</f>
        <v/>
      </c>
    </row>
    <row r="4750" customFormat="false" ht="15" hidden="false" customHeight="false" outlineLevel="0" collapsed="false">
      <c r="U4750" s="0" t="str">
        <f aca="false">IF(C4750="","",IF(COUNTIF(Campaigns!$A$7:$A$300,C4750)&gt;0,"✓",IF(N(K4750)=0,"– no spend","⚠ add to Campaigns tab")))</f>
        <v/>
      </c>
      <c r="V4750" s="83" t="str">
        <f aca="false">IF(K4750="","",K4750*IF(Settings!$B$22=Settings!$C$6,1,IF(Settings!$B$22="USD",1/INDEX(Settings!$B$29:$B$40,MONTH(A4750)),INDEX(Settings!$B$29:$B$40,MONTH(A4750)))))</f>
        <v/>
      </c>
    </row>
    <row r="4751" customFormat="false" ht="15" hidden="false" customHeight="false" outlineLevel="0" collapsed="false">
      <c r="U4751" s="0" t="str">
        <f aca="false">IF(C4751="","",IF(COUNTIF(Campaigns!$A$7:$A$300,C4751)&gt;0,"✓",IF(N(K4751)=0,"– no spend","⚠ add to Campaigns tab")))</f>
        <v/>
      </c>
      <c r="V4751" s="83" t="str">
        <f aca="false">IF(K4751="","",K4751*IF(Settings!$B$22=Settings!$C$6,1,IF(Settings!$B$22="USD",1/INDEX(Settings!$B$29:$B$40,MONTH(A4751)),INDEX(Settings!$B$29:$B$40,MONTH(A4751)))))</f>
        <v/>
      </c>
    </row>
    <row r="4752" customFormat="false" ht="15" hidden="false" customHeight="false" outlineLevel="0" collapsed="false">
      <c r="U4752" s="0" t="str">
        <f aca="false">IF(C4752="","",IF(COUNTIF(Campaigns!$A$7:$A$300,C4752)&gt;0,"✓",IF(N(K4752)=0,"– no spend","⚠ add to Campaigns tab")))</f>
        <v/>
      </c>
      <c r="V4752" s="83" t="str">
        <f aca="false">IF(K4752="","",K4752*IF(Settings!$B$22=Settings!$C$6,1,IF(Settings!$B$22="USD",1/INDEX(Settings!$B$29:$B$40,MONTH(A4752)),INDEX(Settings!$B$29:$B$40,MONTH(A4752)))))</f>
        <v/>
      </c>
    </row>
    <row r="4753" customFormat="false" ht="15" hidden="false" customHeight="false" outlineLevel="0" collapsed="false">
      <c r="U4753" s="0" t="str">
        <f aca="false">IF(C4753="","",IF(COUNTIF(Campaigns!$A$7:$A$300,C4753)&gt;0,"✓",IF(N(K4753)=0,"– no spend","⚠ add to Campaigns tab")))</f>
        <v/>
      </c>
      <c r="V4753" s="83" t="str">
        <f aca="false">IF(K4753="","",K4753*IF(Settings!$B$22=Settings!$C$6,1,IF(Settings!$B$22="USD",1/INDEX(Settings!$B$29:$B$40,MONTH(A4753)),INDEX(Settings!$B$29:$B$40,MONTH(A4753)))))</f>
        <v/>
      </c>
    </row>
    <row r="4754" customFormat="false" ht="15" hidden="false" customHeight="false" outlineLevel="0" collapsed="false">
      <c r="U4754" s="0" t="str">
        <f aca="false">IF(C4754="","",IF(COUNTIF(Campaigns!$A$7:$A$300,C4754)&gt;0,"✓",IF(N(K4754)=0,"– no spend","⚠ add to Campaigns tab")))</f>
        <v/>
      </c>
      <c r="V4754" s="83" t="str">
        <f aca="false">IF(K4754="","",K4754*IF(Settings!$B$22=Settings!$C$6,1,IF(Settings!$B$22="USD",1/INDEX(Settings!$B$29:$B$40,MONTH(A4754)),INDEX(Settings!$B$29:$B$40,MONTH(A4754)))))</f>
        <v/>
      </c>
    </row>
    <row r="4755" customFormat="false" ht="15" hidden="false" customHeight="false" outlineLevel="0" collapsed="false">
      <c r="U4755" s="0" t="str">
        <f aca="false">IF(C4755="","",IF(COUNTIF(Campaigns!$A$7:$A$300,C4755)&gt;0,"✓",IF(N(K4755)=0,"– no spend","⚠ add to Campaigns tab")))</f>
        <v/>
      </c>
      <c r="V4755" s="83" t="str">
        <f aca="false">IF(K4755="","",K4755*IF(Settings!$B$22=Settings!$C$6,1,IF(Settings!$B$22="USD",1/INDEX(Settings!$B$29:$B$40,MONTH(A4755)),INDEX(Settings!$B$29:$B$40,MONTH(A4755)))))</f>
        <v/>
      </c>
    </row>
    <row r="4756" customFormat="false" ht="15" hidden="false" customHeight="false" outlineLevel="0" collapsed="false">
      <c r="U4756" s="0" t="str">
        <f aca="false">IF(C4756="","",IF(COUNTIF(Campaigns!$A$7:$A$300,C4756)&gt;0,"✓",IF(N(K4756)=0,"– no spend","⚠ add to Campaigns tab")))</f>
        <v/>
      </c>
      <c r="V4756" s="83" t="str">
        <f aca="false">IF(K4756="","",K4756*IF(Settings!$B$22=Settings!$C$6,1,IF(Settings!$B$22="USD",1/INDEX(Settings!$B$29:$B$40,MONTH(A4756)),INDEX(Settings!$B$29:$B$40,MONTH(A4756)))))</f>
        <v/>
      </c>
    </row>
    <row r="4757" customFormat="false" ht="15" hidden="false" customHeight="false" outlineLevel="0" collapsed="false">
      <c r="U4757" s="0" t="str">
        <f aca="false">IF(C4757="","",IF(COUNTIF(Campaigns!$A$7:$A$300,C4757)&gt;0,"✓",IF(N(K4757)=0,"– no spend","⚠ add to Campaigns tab")))</f>
        <v/>
      </c>
      <c r="V4757" s="83" t="str">
        <f aca="false">IF(K4757="","",K4757*IF(Settings!$B$22=Settings!$C$6,1,IF(Settings!$B$22="USD",1/INDEX(Settings!$B$29:$B$40,MONTH(A4757)),INDEX(Settings!$B$29:$B$40,MONTH(A4757)))))</f>
        <v/>
      </c>
    </row>
    <row r="4758" customFormat="false" ht="15" hidden="false" customHeight="false" outlineLevel="0" collapsed="false">
      <c r="U4758" s="0" t="str">
        <f aca="false">IF(C4758="","",IF(COUNTIF(Campaigns!$A$7:$A$300,C4758)&gt;0,"✓",IF(N(K4758)=0,"– no spend","⚠ add to Campaigns tab")))</f>
        <v/>
      </c>
      <c r="V4758" s="83" t="str">
        <f aca="false">IF(K4758="","",K4758*IF(Settings!$B$22=Settings!$C$6,1,IF(Settings!$B$22="USD",1/INDEX(Settings!$B$29:$B$40,MONTH(A4758)),INDEX(Settings!$B$29:$B$40,MONTH(A4758)))))</f>
        <v/>
      </c>
    </row>
    <row r="4759" customFormat="false" ht="15" hidden="false" customHeight="false" outlineLevel="0" collapsed="false">
      <c r="U4759" s="0" t="str">
        <f aca="false">IF(C4759="","",IF(COUNTIF(Campaigns!$A$7:$A$300,C4759)&gt;0,"✓",IF(N(K4759)=0,"– no spend","⚠ add to Campaigns tab")))</f>
        <v/>
      </c>
      <c r="V4759" s="83" t="str">
        <f aca="false">IF(K4759="","",K4759*IF(Settings!$B$22=Settings!$C$6,1,IF(Settings!$B$22="USD",1/INDEX(Settings!$B$29:$B$40,MONTH(A4759)),INDEX(Settings!$B$29:$B$40,MONTH(A4759)))))</f>
        <v/>
      </c>
    </row>
    <row r="4760" customFormat="false" ht="15" hidden="false" customHeight="false" outlineLevel="0" collapsed="false">
      <c r="U4760" s="0" t="str">
        <f aca="false">IF(C4760="","",IF(COUNTIF(Campaigns!$A$7:$A$300,C4760)&gt;0,"✓",IF(N(K4760)=0,"– no spend","⚠ add to Campaigns tab")))</f>
        <v/>
      </c>
      <c r="V4760" s="83" t="str">
        <f aca="false">IF(K4760="","",K4760*IF(Settings!$B$22=Settings!$C$6,1,IF(Settings!$B$22="USD",1/INDEX(Settings!$B$29:$B$40,MONTH(A4760)),INDEX(Settings!$B$29:$B$40,MONTH(A4760)))))</f>
        <v/>
      </c>
    </row>
    <row r="4761" customFormat="false" ht="15" hidden="false" customHeight="false" outlineLevel="0" collapsed="false">
      <c r="U4761" s="0" t="str">
        <f aca="false">IF(C4761="","",IF(COUNTIF(Campaigns!$A$7:$A$300,C4761)&gt;0,"✓",IF(N(K4761)=0,"– no spend","⚠ add to Campaigns tab")))</f>
        <v/>
      </c>
      <c r="V4761" s="83" t="str">
        <f aca="false">IF(K4761="","",K4761*IF(Settings!$B$22=Settings!$C$6,1,IF(Settings!$B$22="USD",1/INDEX(Settings!$B$29:$B$40,MONTH(A4761)),INDEX(Settings!$B$29:$B$40,MONTH(A4761)))))</f>
        <v/>
      </c>
    </row>
    <row r="4762" customFormat="false" ht="15" hidden="false" customHeight="false" outlineLevel="0" collapsed="false">
      <c r="U4762" s="0" t="str">
        <f aca="false">IF(C4762="","",IF(COUNTIF(Campaigns!$A$7:$A$300,C4762)&gt;0,"✓",IF(N(K4762)=0,"– no spend","⚠ add to Campaigns tab")))</f>
        <v/>
      </c>
      <c r="V4762" s="83" t="str">
        <f aca="false">IF(K4762="","",K4762*IF(Settings!$B$22=Settings!$C$6,1,IF(Settings!$B$22="USD",1/INDEX(Settings!$B$29:$B$40,MONTH(A4762)),INDEX(Settings!$B$29:$B$40,MONTH(A4762)))))</f>
        <v/>
      </c>
    </row>
    <row r="4763" customFormat="false" ht="15" hidden="false" customHeight="false" outlineLevel="0" collapsed="false">
      <c r="U4763" s="0" t="str">
        <f aca="false">IF(C4763="","",IF(COUNTIF(Campaigns!$A$7:$A$300,C4763)&gt;0,"✓",IF(N(K4763)=0,"– no spend","⚠ add to Campaigns tab")))</f>
        <v/>
      </c>
      <c r="V4763" s="83" t="str">
        <f aca="false">IF(K4763="","",K4763*IF(Settings!$B$22=Settings!$C$6,1,IF(Settings!$B$22="USD",1/INDEX(Settings!$B$29:$B$40,MONTH(A4763)),INDEX(Settings!$B$29:$B$40,MONTH(A4763)))))</f>
        <v/>
      </c>
    </row>
    <row r="4764" customFormat="false" ht="15" hidden="false" customHeight="false" outlineLevel="0" collapsed="false">
      <c r="U4764" s="0" t="str">
        <f aca="false">IF(C4764="","",IF(COUNTIF(Campaigns!$A$7:$A$300,C4764)&gt;0,"✓",IF(N(K4764)=0,"– no spend","⚠ add to Campaigns tab")))</f>
        <v/>
      </c>
      <c r="V4764" s="83" t="str">
        <f aca="false">IF(K4764="","",K4764*IF(Settings!$B$22=Settings!$C$6,1,IF(Settings!$B$22="USD",1/INDEX(Settings!$B$29:$B$40,MONTH(A4764)),INDEX(Settings!$B$29:$B$40,MONTH(A4764)))))</f>
        <v/>
      </c>
    </row>
    <row r="4765" customFormat="false" ht="15" hidden="false" customHeight="false" outlineLevel="0" collapsed="false">
      <c r="U4765" s="0" t="str">
        <f aca="false">IF(C4765="","",IF(COUNTIF(Campaigns!$A$7:$A$300,C4765)&gt;0,"✓",IF(N(K4765)=0,"– no spend","⚠ add to Campaigns tab")))</f>
        <v/>
      </c>
      <c r="V4765" s="83" t="str">
        <f aca="false">IF(K4765="","",K4765*IF(Settings!$B$22=Settings!$C$6,1,IF(Settings!$B$22="USD",1/INDEX(Settings!$B$29:$B$40,MONTH(A4765)),INDEX(Settings!$B$29:$B$40,MONTH(A4765)))))</f>
        <v/>
      </c>
    </row>
    <row r="4766" customFormat="false" ht="15" hidden="false" customHeight="false" outlineLevel="0" collapsed="false">
      <c r="U4766" s="0" t="str">
        <f aca="false">IF(C4766="","",IF(COUNTIF(Campaigns!$A$7:$A$300,C4766)&gt;0,"✓",IF(N(K4766)=0,"– no spend","⚠ add to Campaigns tab")))</f>
        <v/>
      </c>
      <c r="V4766" s="83" t="str">
        <f aca="false">IF(K4766="","",K4766*IF(Settings!$B$22=Settings!$C$6,1,IF(Settings!$B$22="USD",1/INDEX(Settings!$B$29:$B$40,MONTH(A4766)),INDEX(Settings!$B$29:$B$40,MONTH(A4766)))))</f>
        <v/>
      </c>
    </row>
    <row r="4767" customFormat="false" ht="15" hidden="false" customHeight="false" outlineLevel="0" collapsed="false">
      <c r="U4767" s="0" t="str">
        <f aca="false">IF(C4767="","",IF(COUNTIF(Campaigns!$A$7:$A$300,C4767)&gt;0,"✓",IF(N(K4767)=0,"– no spend","⚠ add to Campaigns tab")))</f>
        <v/>
      </c>
      <c r="V4767" s="83" t="str">
        <f aca="false">IF(K4767="","",K4767*IF(Settings!$B$22=Settings!$C$6,1,IF(Settings!$B$22="USD",1/INDEX(Settings!$B$29:$B$40,MONTH(A4767)),INDEX(Settings!$B$29:$B$40,MONTH(A4767)))))</f>
        <v/>
      </c>
    </row>
    <row r="4768" customFormat="false" ht="15" hidden="false" customHeight="false" outlineLevel="0" collapsed="false">
      <c r="U4768" s="0" t="str">
        <f aca="false">IF(C4768="","",IF(COUNTIF(Campaigns!$A$7:$A$300,C4768)&gt;0,"✓",IF(N(K4768)=0,"– no spend","⚠ add to Campaigns tab")))</f>
        <v/>
      </c>
      <c r="V4768" s="83" t="str">
        <f aca="false">IF(K4768="","",K4768*IF(Settings!$B$22=Settings!$C$6,1,IF(Settings!$B$22="USD",1/INDEX(Settings!$B$29:$B$40,MONTH(A4768)),INDEX(Settings!$B$29:$B$40,MONTH(A4768)))))</f>
        <v/>
      </c>
    </row>
    <row r="4769" customFormat="false" ht="15" hidden="false" customHeight="false" outlineLevel="0" collapsed="false">
      <c r="U4769" s="0" t="str">
        <f aca="false">IF(C4769="","",IF(COUNTIF(Campaigns!$A$7:$A$300,C4769)&gt;0,"✓",IF(N(K4769)=0,"– no spend","⚠ add to Campaigns tab")))</f>
        <v/>
      </c>
      <c r="V4769" s="83" t="str">
        <f aca="false">IF(K4769="","",K4769*IF(Settings!$B$22=Settings!$C$6,1,IF(Settings!$B$22="USD",1/INDEX(Settings!$B$29:$B$40,MONTH(A4769)),INDEX(Settings!$B$29:$B$40,MONTH(A4769)))))</f>
        <v/>
      </c>
    </row>
    <row r="4770" customFormat="false" ht="15" hidden="false" customHeight="false" outlineLevel="0" collapsed="false">
      <c r="U4770" s="0" t="str">
        <f aca="false">IF(C4770="","",IF(COUNTIF(Campaigns!$A$7:$A$300,C4770)&gt;0,"✓",IF(N(K4770)=0,"– no spend","⚠ add to Campaigns tab")))</f>
        <v/>
      </c>
      <c r="V4770" s="83" t="str">
        <f aca="false">IF(K4770="","",K4770*IF(Settings!$B$22=Settings!$C$6,1,IF(Settings!$B$22="USD",1/INDEX(Settings!$B$29:$B$40,MONTH(A4770)),INDEX(Settings!$B$29:$B$40,MONTH(A4770)))))</f>
        <v/>
      </c>
    </row>
    <row r="4771" customFormat="false" ht="15" hidden="false" customHeight="false" outlineLevel="0" collapsed="false">
      <c r="U4771" s="0" t="str">
        <f aca="false">IF(C4771="","",IF(COUNTIF(Campaigns!$A$7:$A$300,C4771)&gt;0,"✓",IF(N(K4771)=0,"– no spend","⚠ add to Campaigns tab")))</f>
        <v/>
      </c>
      <c r="V4771" s="83" t="str">
        <f aca="false">IF(K4771="","",K4771*IF(Settings!$B$22=Settings!$C$6,1,IF(Settings!$B$22="USD",1/INDEX(Settings!$B$29:$B$40,MONTH(A4771)),INDEX(Settings!$B$29:$B$40,MONTH(A4771)))))</f>
        <v/>
      </c>
    </row>
    <row r="4772" customFormat="false" ht="15" hidden="false" customHeight="false" outlineLevel="0" collapsed="false">
      <c r="U4772" s="0" t="str">
        <f aca="false">IF(C4772="","",IF(COUNTIF(Campaigns!$A$7:$A$300,C4772)&gt;0,"✓",IF(N(K4772)=0,"– no spend","⚠ add to Campaigns tab")))</f>
        <v/>
      </c>
      <c r="V4772" s="83" t="str">
        <f aca="false">IF(K4772="","",K4772*IF(Settings!$B$22=Settings!$C$6,1,IF(Settings!$B$22="USD",1/INDEX(Settings!$B$29:$B$40,MONTH(A4772)),INDEX(Settings!$B$29:$B$40,MONTH(A4772)))))</f>
        <v/>
      </c>
    </row>
    <row r="4773" customFormat="false" ht="15" hidden="false" customHeight="false" outlineLevel="0" collapsed="false">
      <c r="U4773" s="0" t="str">
        <f aca="false">IF(C4773="","",IF(COUNTIF(Campaigns!$A$7:$A$300,C4773)&gt;0,"✓",IF(N(K4773)=0,"– no spend","⚠ add to Campaigns tab")))</f>
        <v/>
      </c>
      <c r="V4773" s="83" t="str">
        <f aca="false">IF(K4773="","",K4773*IF(Settings!$B$22=Settings!$C$6,1,IF(Settings!$B$22="USD",1/INDEX(Settings!$B$29:$B$40,MONTH(A4773)),INDEX(Settings!$B$29:$B$40,MONTH(A4773)))))</f>
        <v/>
      </c>
    </row>
    <row r="4774" customFormat="false" ht="15" hidden="false" customHeight="false" outlineLevel="0" collapsed="false">
      <c r="U4774" s="0" t="str">
        <f aca="false">IF(C4774="","",IF(COUNTIF(Campaigns!$A$7:$A$300,C4774)&gt;0,"✓",IF(N(K4774)=0,"– no spend","⚠ add to Campaigns tab")))</f>
        <v/>
      </c>
      <c r="V4774" s="83" t="str">
        <f aca="false">IF(K4774="","",K4774*IF(Settings!$B$22=Settings!$C$6,1,IF(Settings!$B$22="USD",1/INDEX(Settings!$B$29:$B$40,MONTH(A4774)),INDEX(Settings!$B$29:$B$40,MONTH(A4774)))))</f>
        <v/>
      </c>
    </row>
    <row r="4775" customFormat="false" ht="15" hidden="false" customHeight="false" outlineLevel="0" collapsed="false">
      <c r="U4775" s="0" t="str">
        <f aca="false">IF(C4775="","",IF(COUNTIF(Campaigns!$A$7:$A$300,C4775)&gt;0,"✓",IF(N(K4775)=0,"– no spend","⚠ add to Campaigns tab")))</f>
        <v/>
      </c>
      <c r="V4775" s="83" t="str">
        <f aca="false">IF(K4775="","",K4775*IF(Settings!$B$22=Settings!$C$6,1,IF(Settings!$B$22="USD",1/INDEX(Settings!$B$29:$B$40,MONTH(A4775)),INDEX(Settings!$B$29:$B$40,MONTH(A4775)))))</f>
        <v/>
      </c>
    </row>
    <row r="4776" customFormat="false" ht="15" hidden="false" customHeight="false" outlineLevel="0" collapsed="false">
      <c r="U4776" s="0" t="str">
        <f aca="false">IF(C4776="","",IF(COUNTIF(Campaigns!$A$7:$A$300,C4776)&gt;0,"✓",IF(N(K4776)=0,"– no spend","⚠ add to Campaigns tab")))</f>
        <v/>
      </c>
      <c r="V4776" s="83" t="str">
        <f aca="false">IF(K4776="","",K4776*IF(Settings!$B$22=Settings!$C$6,1,IF(Settings!$B$22="USD",1/INDEX(Settings!$B$29:$B$40,MONTH(A4776)),INDEX(Settings!$B$29:$B$40,MONTH(A4776)))))</f>
        <v/>
      </c>
    </row>
    <row r="4777" customFormat="false" ht="15" hidden="false" customHeight="false" outlineLevel="0" collapsed="false">
      <c r="U4777" s="0" t="str">
        <f aca="false">IF(C4777="","",IF(COUNTIF(Campaigns!$A$7:$A$300,C4777)&gt;0,"✓",IF(N(K4777)=0,"– no spend","⚠ add to Campaigns tab")))</f>
        <v/>
      </c>
      <c r="V4777" s="83" t="str">
        <f aca="false">IF(K4777="","",K4777*IF(Settings!$B$22=Settings!$C$6,1,IF(Settings!$B$22="USD",1/INDEX(Settings!$B$29:$B$40,MONTH(A4777)),INDEX(Settings!$B$29:$B$40,MONTH(A4777)))))</f>
        <v/>
      </c>
    </row>
    <row r="4778" customFormat="false" ht="15" hidden="false" customHeight="false" outlineLevel="0" collapsed="false">
      <c r="U4778" s="0" t="str">
        <f aca="false">IF(C4778="","",IF(COUNTIF(Campaigns!$A$7:$A$300,C4778)&gt;0,"✓",IF(N(K4778)=0,"– no spend","⚠ add to Campaigns tab")))</f>
        <v/>
      </c>
      <c r="V4778" s="83" t="str">
        <f aca="false">IF(K4778="","",K4778*IF(Settings!$B$22=Settings!$C$6,1,IF(Settings!$B$22="USD",1/INDEX(Settings!$B$29:$B$40,MONTH(A4778)),INDEX(Settings!$B$29:$B$40,MONTH(A4778)))))</f>
        <v/>
      </c>
    </row>
    <row r="4779" customFormat="false" ht="15" hidden="false" customHeight="false" outlineLevel="0" collapsed="false">
      <c r="U4779" s="0" t="str">
        <f aca="false">IF(C4779="","",IF(COUNTIF(Campaigns!$A$7:$A$300,C4779)&gt;0,"✓",IF(N(K4779)=0,"– no spend","⚠ add to Campaigns tab")))</f>
        <v/>
      </c>
      <c r="V4779" s="83" t="str">
        <f aca="false">IF(K4779="","",K4779*IF(Settings!$B$22=Settings!$C$6,1,IF(Settings!$B$22="USD",1/INDEX(Settings!$B$29:$B$40,MONTH(A4779)),INDEX(Settings!$B$29:$B$40,MONTH(A4779)))))</f>
        <v/>
      </c>
    </row>
    <row r="4780" customFormat="false" ht="15" hidden="false" customHeight="false" outlineLevel="0" collapsed="false">
      <c r="U4780" s="0" t="str">
        <f aca="false">IF(C4780="","",IF(COUNTIF(Campaigns!$A$7:$A$300,C4780)&gt;0,"✓",IF(N(K4780)=0,"– no spend","⚠ add to Campaigns tab")))</f>
        <v/>
      </c>
      <c r="V4780" s="83" t="str">
        <f aca="false">IF(K4780="","",K4780*IF(Settings!$B$22=Settings!$C$6,1,IF(Settings!$B$22="USD",1/INDEX(Settings!$B$29:$B$40,MONTH(A4780)),INDEX(Settings!$B$29:$B$40,MONTH(A4780)))))</f>
        <v/>
      </c>
    </row>
    <row r="4781" customFormat="false" ht="15" hidden="false" customHeight="false" outlineLevel="0" collapsed="false">
      <c r="U4781" s="0" t="str">
        <f aca="false">IF(C4781="","",IF(COUNTIF(Campaigns!$A$7:$A$300,C4781)&gt;0,"✓",IF(N(K4781)=0,"– no spend","⚠ add to Campaigns tab")))</f>
        <v/>
      </c>
      <c r="V4781" s="83" t="str">
        <f aca="false">IF(K4781="","",K4781*IF(Settings!$B$22=Settings!$C$6,1,IF(Settings!$B$22="USD",1/INDEX(Settings!$B$29:$B$40,MONTH(A4781)),INDEX(Settings!$B$29:$B$40,MONTH(A4781)))))</f>
        <v/>
      </c>
    </row>
    <row r="4782" customFormat="false" ht="15" hidden="false" customHeight="false" outlineLevel="0" collapsed="false">
      <c r="U4782" s="0" t="str">
        <f aca="false">IF(C4782="","",IF(COUNTIF(Campaigns!$A$7:$A$300,C4782)&gt;0,"✓",IF(N(K4782)=0,"– no spend","⚠ add to Campaigns tab")))</f>
        <v/>
      </c>
      <c r="V4782" s="83" t="str">
        <f aca="false">IF(K4782="","",K4782*IF(Settings!$B$22=Settings!$C$6,1,IF(Settings!$B$22="USD",1/INDEX(Settings!$B$29:$B$40,MONTH(A4782)),INDEX(Settings!$B$29:$B$40,MONTH(A4782)))))</f>
        <v/>
      </c>
    </row>
    <row r="4783" customFormat="false" ht="15" hidden="false" customHeight="false" outlineLevel="0" collapsed="false">
      <c r="U4783" s="0" t="str">
        <f aca="false">IF(C4783="","",IF(COUNTIF(Campaigns!$A$7:$A$300,C4783)&gt;0,"✓",IF(N(K4783)=0,"– no spend","⚠ add to Campaigns tab")))</f>
        <v/>
      </c>
      <c r="V4783" s="83" t="str">
        <f aca="false">IF(K4783="","",K4783*IF(Settings!$B$22=Settings!$C$6,1,IF(Settings!$B$22="USD",1/INDEX(Settings!$B$29:$B$40,MONTH(A4783)),INDEX(Settings!$B$29:$B$40,MONTH(A4783)))))</f>
        <v/>
      </c>
    </row>
    <row r="4784" customFormat="false" ht="15" hidden="false" customHeight="false" outlineLevel="0" collapsed="false">
      <c r="U4784" s="0" t="str">
        <f aca="false">IF(C4784="","",IF(COUNTIF(Campaigns!$A$7:$A$300,C4784)&gt;0,"✓",IF(N(K4784)=0,"– no spend","⚠ add to Campaigns tab")))</f>
        <v/>
      </c>
      <c r="V4784" s="83" t="str">
        <f aca="false">IF(K4784="","",K4784*IF(Settings!$B$22=Settings!$C$6,1,IF(Settings!$B$22="USD",1/INDEX(Settings!$B$29:$B$40,MONTH(A4784)),INDEX(Settings!$B$29:$B$40,MONTH(A4784)))))</f>
        <v/>
      </c>
    </row>
    <row r="4785" customFormat="false" ht="15" hidden="false" customHeight="false" outlineLevel="0" collapsed="false">
      <c r="U4785" s="0" t="str">
        <f aca="false">IF(C4785="","",IF(COUNTIF(Campaigns!$A$7:$A$300,C4785)&gt;0,"✓",IF(N(K4785)=0,"– no spend","⚠ add to Campaigns tab")))</f>
        <v/>
      </c>
      <c r="V4785" s="83" t="str">
        <f aca="false">IF(K4785="","",K4785*IF(Settings!$B$22=Settings!$C$6,1,IF(Settings!$B$22="USD",1/INDEX(Settings!$B$29:$B$40,MONTH(A4785)),INDEX(Settings!$B$29:$B$40,MONTH(A4785)))))</f>
        <v/>
      </c>
    </row>
    <row r="4786" customFormat="false" ht="15" hidden="false" customHeight="false" outlineLevel="0" collapsed="false">
      <c r="U4786" s="0" t="str">
        <f aca="false">IF(C4786="","",IF(COUNTIF(Campaigns!$A$7:$A$300,C4786)&gt;0,"✓",IF(N(K4786)=0,"– no spend","⚠ add to Campaigns tab")))</f>
        <v/>
      </c>
      <c r="V4786" s="83" t="str">
        <f aca="false">IF(K4786="","",K4786*IF(Settings!$B$22=Settings!$C$6,1,IF(Settings!$B$22="USD",1/INDEX(Settings!$B$29:$B$40,MONTH(A4786)),INDEX(Settings!$B$29:$B$40,MONTH(A4786)))))</f>
        <v/>
      </c>
    </row>
    <row r="4787" customFormat="false" ht="15" hidden="false" customHeight="false" outlineLevel="0" collapsed="false">
      <c r="U4787" s="0" t="str">
        <f aca="false">IF(C4787="","",IF(COUNTIF(Campaigns!$A$7:$A$300,C4787)&gt;0,"✓",IF(N(K4787)=0,"– no spend","⚠ add to Campaigns tab")))</f>
        <v/>
      </c>
      <c r="V4787" s="83" t="str">
        <f aca="false">IF(K4787="","",K4787*IF(Settings!$B$22=Settings!$C$6,1,IF(Settings!$B$22="USD",1/INDEX(Settings!$B$29:$B$40,MONTH(A4787)),INDEX(Settings!$B$29:$B$40,MONTH(A4787)))))</f>
        <v/>
      </c>
    </row>
    <row r="4788" customFormat="false" ht="15" hidden="false" customHeight="false" outlineLevel="0" collapsed="false">
      <c r="U4788" s="0" t="str">
        <f aca="false">IF(C4788="","",IF(COUNTIF(Campaigns!$A$7:$A$300,C4788)&gt;0,"✓",IF(N(K4788)=0,"– no spend","⚠ add to Campaigns tab")))</f>
        <v/>
      </c>
      <c r="V4788" s="83" t="str">
        <f aca="false">IF(K4788="","",K4788*IF(Settings!$B$22=Settings!$C$6,1,IF(Settings!$B$22="USD",1/INDEX(Settings!$B$29:$B$40,MONTH(A4788)),INDEX(Settings!$B$29:$B$40,MONTH(A4788)))))</f>
        <v/>
      </c>
    </row>
    <row r="4789" customFormat="false" ht="15" hidden="false" customHeight="false" outlineLevel="0" collapsed="false">
      <c r="U4789" s="0" t="str">
        <f aca="false">IF(C4789="","",IF(COUNTIF(Campaigns!$A$7:$A$300,C4789)&gt;0,"✓",IF(N(K4789)=0,"– no spend","⚠ add to Campaigns tab")))</f>
        <v/>
      </c>
      <c r="V4789" s="83" t="str">
        <f aca="false">IF(K4789="","",K4789*IF(Settings!$B$22=Settings!$C$6,1,IF(Settings!$B$22="USD",1/INDEX(Settings!$B$29:$B$40,MONTH(A4789)),INDEX(Settings!$B$29:$B$40,MONTH(A4789)))))</f>
        <v/>
      </c>
    </row>
    <row r="4790" customFormat="false" ht="15" hidden="false" customHeight="false" outlineLevel="0" collapsed="false">
      <c r="U4790" s="0" t="str">
        <f aca="false">IF(C4790="","",IF(COUNTIF(Campaigns!$A$7:$A$300,C4790)&gt;0,"✓",IF(N(K4790)=0,"– no spend","⚠ add to Campaigns tab")))</f>
        <v/>
      </c>
      <c r="V4790" s="83" t="str">
        <f aca="false">IF(K4790="","",K4790*IF(Settings!$B$22=Settings!$C$6,1,IF(Settings!$B$22="USD",1/INDEX(Settings!$B$29:$B$40,MONTH(A4790)),INDEX(Settings!$B$29:$B$40,MONTH(A4790)))))</f>
        <v/>
      </c>
    </row>
    <row r="4791" customFormat="false" ht="15" hidden="false" customHeight="false" outlineLevel="0" collapsed="false">
      <c r="U4791" s="0" t="str">
        <f aca="false">IF(C4791="","",IF(COUNTIF(Campaigns!$A$7:$A$300,C4791)&gt;0,"✓",IF(N(K4791)=0,"– no spend","⚠ add to Campaigns tab")))</f>
        <v/>
      </c>
      <c r="V4791" s="83" t="str">
        <f aca="false">IF(K4791="","",K4791*IF(Settings!$B$22=Settings!$C$6,1,IF(Settings!$B$22="USD",1/INDEX(Settings!$B$29:$B$40,MONTH(A4791)),INDEX(Settings!$B$29:$B$40,MONTH(A4791)))))</f>
        <v/>
      </c>
    </row>
    <row r="4792" customFormat="false" ht="15" hidden="false" customHeight="false" outlineLevel="0" collapsed="false">
      <c r="U4792" s="0" t="str">
        <f aca="false">IF(C4792="","",IF(COUNTIF(Campaigns!$A$7:$A$300,C4792)&gt;0,"✓",IF(N(K4792)=0,"– no spend","⚠ add to Campaigns tab")))</f>
        <v/>
      </c>
      <c r="V4792" s="83" t="str">
        <f aca="false">IF(K4792="","",K4792*IF(Settings!$B$22=Settings!$C$6,1,IF(Settings!$B$22="USD",1/INDEX(Settings!$B$29:$B$40,MONTH(A4792)),INDEX(Settings!$B$29:$B$40,MONTH(A4792)))))</f>
        <v/>
      </c>
    </row>
    <row r="4793" customFormat="false" ht="15" hidden="false" customHeight="false" outlineLevel="0" collapsed="false">
      <c r="U4793" s="0" t="str">
        <f aca="false">IF(C4793="","",IF(COUNTIF(Campaigns!$A$7:$A$300,C4793)&gt;0,"✓",IF(N(K4793)=0,"– no spend","⚠ add to Campaigns tab")))</f>
        <v/>
      </c>
      <c r="V4793" s="83" t="str">
        <f aca="false">IF(K4793="","",K4793*IF(Settings!$B$22=Settings!$C$6,1,IF(Settings!$B$22="USD",1/INDEX(Settings!$B$29:$B$40,MONTH(A4793)),INDEX(Settings!$B$29:$B$40,MONTH(A4793)))))</f>
        <v/>
      </c>
    </row>
    <row r="4794" customFormat="false" ht="15" hidden="false" customHeight="false" outlineLevel="0" collapsed="false">
      <c r="U4794" s="0" t="str">
        <f aca="false">IF(C4794="","",IF(COUNTIF(Campaigns!$A$7:$A$300,C4794)&gt;0,"✓",IF(N(K4794)=0,"– no spend","⚠ add to Campaigns tab")))</f>
        <v/>
      </c>
      <c r="V4794" s="83" t="str">
        <f aca="false">IF(K4794="","",K4794*IF(Settings!$B$22=Settings!$C$6,1,IF(Settings!$B$22="USD",1/INDEX(Settings!$B$29:$B$40,MONTH(A4794)),INDEX(Settings!$B$29:$B$40,MONTH(A4794)))))</f>
        <v/>
      </c>
    </row>
    <row r="4795" customFormat="false" ht="15" hidden="false" customHeight="false" outlineLevel="0" collapsed="false">
      <c r="U4795" s="0" t="str">
        <f aca="false">IF(C4795="","",IF(COUNTIF(Campaigns!$A$7:$A$300,C4795)&gt;0,"✓",IF(N(K4795)=0,"– no spend","⚠ add to Campaigns tab")))</f>
        <v/>
      </c>
      <c r="V4795" s="83" t="str">
        <f aca="false">IF(K4795="","",K4795*IF(Settings!$B$22=Settings!$C$6,1,IF(Settings!$B$22="USD",1/INDEX(Settings!$B$29:$B$40,MONTH(A4795)),INDEX(Settings!$B$29:$B$40,MONTH(A4795)))))</f>
        <v/>
      </c>
    </row>
    <row r="4796" customFormat="false" ht="15" hidden="false" customHeight="false" outlineLevel="0" collapsed="false">
      <c r="U4796" s="0" t="str">
        <f aca="false">IF(C4796="","",IF(COUNTIF(Campaigns!$A$7:$A$300,C4796)&gt;0,"✓",IF(N(K4796)=0,"– no spend","⚠ add to Campaigns tab")))</f>
        <v/>
      </c>
      <c r="V4796" s="83" t="str">
        <f aca="false">IF(K4796="","",K4796*IF(Settings!$B$22=Settings!$C$6,1,IF(Settings!$B$22="USD",1/INDEX(Settings!$B$29:$B$40,MONTH(A4796)),INDEX(Settings!$B$29:$B$40,MONTH(A4796)))))</f>
        <v/>
      </c>
    </row>
    <row r="4797" customFormat="false" ht="15" hidden="false" customHeight="false" outlineLevel="0" collapsed="false">
      <c r="U4797" s="0" t="str">
        <f aca="false">IF(C4797="","",IF(COUNTIF(Campaigns!$A$7:$A$300,C4797)&gt;0,"✓",IF(N(K4797)=0,"– no spend","⚠ add to Campaigns tab")))</f>
        <v/>
      </c>
      <c r="V4797" s="83" t="str">
        <f aca="false">IF(K4797="","",K4797*IF(Settings!$B$22=Settings!$C$6,1,IF(Settings!$B$22="USD",1/INDEX(Settings!$B$29:$B$40,MONTH(A4797)),INDEX(Settings!$B$29:$B$40,MONTH(A4797)))))</f>
        <v/>
      </c>
    </row>
    <row r="4798" customFormat="false" ht="15" hidden="false" customHeight="false" outlineLevel="0" collapsed="false">
      <c r="U4798" s="0" t="str">
        <f aca="false">IF(C4798="","",IF(COUNTIF(Campaigns!$A$7:$A$300,C4798)&gt;0,"✓",IF(N(K4798)=0,"– no spend","⚠ add to Campaigns tab")))</f>
        <v/>
      </c>
      <c r="V4798" s="83" t="str">
        <f aca="false">IF(K4798="","",K4798*IF(Settings!$B$22=Settings!$C$6,1,IF(Settings!$B$22="USD",1/INDEX(Settings!$B$29:$B$40,MONTH(A4798)),INDEX(Settings!$B$29:$B$40,MONTH(A4798)))))</f>
        <v/>
      </c>
    </row>
    <row r="4799" customFormat="false" ht="15" hidden="false" customHeight="false" outlineLevel="0" collapsed="false">
      <c r="U4799" s="0" t="str">
        <f aca="false">IF(C4799="","",IF(COUNTIF(Campaigns!$A$7:$A$300,C4799)&gt;0,"✓",IF(N(K4799)=0,"– no spend","⚠ add to Campaigns tab")))</f>
        <v/>
      </c>
      <c r="V4799" s="83" t="str">
        <f aca="false">IF(K4799="","",K4799*IF(Settings!$B$22=Settings!$C$6,1,IF(Settings!$B$22="USD",1/INDEX(Settings!$B$29:$B$40,MONTH(A4799)),INDEX(Settings!$B$29:$B$40,MONTH(A4799)))))</f>
        <v/>
      </c>
    </row>
    <row r="4800" customFormat="false" ht="15" hidden="false" customHeight="false" outlineLevel="0" collapsed="false">
      <c r="U4800" s="0" t="str">
        <f aca="false">IF(C4800="","",IF(COUNTIF(Campaigns!$A$7:$A$300,C4800)&gt;0,"✓",IF(N(K4800)=0,"– no spend","⚠ add to Campaigns tab")))</f>
        <v/>
      </c>
      <c r="V4800" s="83" t="str">
        <f aca="false">IF(K4800="","",K4800*IF(Settings!$B$22=Settings!$C$6,1,IF(Settings!$B$22="USD",1/INDEX(Settings!$B$29:$B$40,MONTH(A4800)),INDEX(Settings!$B$29:$B$40,MONTH(A4800)))))</f>
        <v/>
      </c>
    </row>
    <row r="4801" customFormat="false" ht="15" hidden="false" customHeight="false" outlineLevel="0" collapsed="false">
      <c r="U4801" s="0" t="str">
        <f aca="false">IF(C4801="","",IF(COUNTIF(Campaigns!$A$7:$A$300,C4801)&gt;0,"✓",IF(N(K4801)=0,"– no spend","⚠ add to Campaigns tab")))</f>
        <v/>
      </c>
      <c r="V4801" s="83" t="str">
        <f aca="false">IF(K4801="","",K4801*IF(Settings!$B$22=Settings!$C$6,1,IF(Settings!$B$22="USD",1/INDEX(Settings!$B$29:$B$40,MONTH(A4801)),INDEX(Settings!$B$29:$B$40,MONTH(A4801)))))</f>
        <v/>
      </c>
    </row>
    <row r="4802" customFormat="false" ht="15" hidden="false" customHeight="false" outlineLevel="0" collapsed="false">
      <c r="U4802" s="0" t="str">
        <f aca="false">IF(C4802="","",IF(COUNTIF(Campaigns!$A$7:$A$300,C4802)&gt;0,"✓",IF(N(K4802)=0,"– no spend","⚠ add to Campaigns tab")))</f>
        <v/>
      </c>
      <c r="V4802" s="83" t="str">
        <f aca="false">IF(K4802="","",K4802*IF(Settings!$B$22=Settings!$C$6,1,IF(Settings!$B$22="USD",1/INDEX(Settings!$B$29:$B$40,MONTH(A4802)),INDEX(Settings!$B$29:$B$40,MONTH(A4802)))))</f>
        <v/>
      </c>
    </row>
    <row r="4803" customFormat="false" ht="15" hidden="false" customHeight="false" outlineLevel="0" collapsed="false">
      <c r="U4803" s="0" t="str">
        <f aca="false">IF(C4803="","",IF(COUNTIF(Campaigns!$A$7:$A$300,C4803)&gt;0,"✓",IF(N(K4803)=0,"– no spend","⚠ add to Campaigns tab")))</f>
        <v/>
      </c>
      <c r="V4803" s="83" t="str">
        <f aca="false">IF(K4803="","",K4803*IF(Settings!$B$22=Settings!$C$6,1,IF(Settings!$B$22="USD",1/INDEX(Settings!$B$29:$B$40,MONTH(A4803)),INDEX(Settings!$B$29:$B$40,MONTH(A4803)))))</f>
        <v/>
      </c>
    </row>
    <row r="4804" customFormat="false" ht="15" hidden="false" customHeight="false" outlineLevel="0" collapsed="false">
      <c r="U4804" s="0" t="str">
        <f aca="false">IF(C4804="","",IF(COUNTIF(Campaigns!$A$7:$A$300,C4804)&gt;0,"✓",IF(N(K4804)=0,"– no spend","⚠ add to Campaigns tab")))</f>
        <v/>
      </c>
      <c r="V4804" s="83" t="str">
        <f aca="false">IF(K4804="","",K4804*IF(Settings!$B$22=Settings!$C$6,1,IF(Settings!$B$22="USD",1/INDEX(Settings!$B$29:$B$40,MONTH(A4804)),INDEX(Settings!$B$29:$B$40,MONTH(A4804)))))</f>
        <v/>
      </c>
    </row>
    <row r="4805" customFormat="false" ht="15" hidden="false" customHeight="false" outlineLevel="0" collapsed="false">
      <c r="U4805" s="0" t="str">
        <f aca="false">IF(C4805="","",IF(COUNTIF(Campaigns!$A$7:$A$300,C4805)&gt;0,"✓",IF(N(K4805)=0,"– no spend","⚠ add to Campaigns tab")))</f>
        <v/>
      </c>
      <c r="V4805" s="83" t="str">
        <f aca="false">IF(K4805="","",K4805*IF(Settings!$B$22=Settings!$C$6,1,IF(Settings!$B$22="USD",1/INDEX(Settings!$B$29:$B$40,MONTH(A4805)),INDEX(Settings!$B$29:$B$40,MONTH(A4805)))))</f>
        <v/>
      </c>
    </row>
    <row r="4806" customFormat="false" ht="15" hidden="false" customHeight="false" outlineLevel="0" collapsed="false">
      <c r="U4806" s="0" t="str">
        <f aca="false">IF(C4806="","",IF(COUNTIF(Campaigns!$A$7:$A$300,C4806)&gt;0,"✓",IF(N(K4806)=0,"– no spend","⚠ add to Campaigns tab")))</f>
        <v/>
      </c>
      <c r="V4806" s="83" t="str">
        <f aca="false">IF(K4806="","",K4806*IF(Settings!$B$22=Settings!$C$6,1,IF(Settings!$B$22="USD",1/INDEX(Settings!$B$29:$B$40,MONTH(A4806)),INDEX(Settings!$B$29:$B$40,MONTH(A4806)))))</f>
        <v/>
      </c>
    </row>
    <row r="4807" customFormat="false" ht="15" hidden="false" customHeight="false" outlineLevel="0" collapsed="false">
      <c r="U4807" s="0" t="str">
        <f aca="false">IF(C4807="","",IF(COUNTIF(Campaigns!$A$7:$A$300,C4807)&gt;0,"✓",IF(N(K4807)=0,"– no spend","⚠ add to Campaigns tab")))</f>
        <v/>
      </c>
      <c r="V4807" s="83" t="str">
        <f aca="false">IF(K4807="","",K4807*IF(Settings!$B$22=Settings!$C$6,1,IF(Settings!$B$22="USD",1/INDEX(Settings!$B$29:$B$40,MONTH(A4807)),INDEX(Settings!$B$29:$B$40,MONTH(A4807)))))</f>
        <v/>
      </c>
    </row>
    <row r="4808" customFormat="false" ht="15" hidden="false" customHeight="false" outlineLevel="0" collapsed="false">
      <c r="U4808" s="0" t="str">
        <f aca="false">IF(C4808="","",IF(COUNTIF(Campaigns!$A$7:$A$300,C4808)&gt;0,"✓",IF(N(K4808)=0,"– no spend","⚠ add to Campaigns tab")))</f>
        <v/>
      </c>
      <c r="V4808" s="83" t="str">
        <f aca="false">IF(K4808="","",K4808*IF(Settings!$B$22=Settings!$C$6,1,IF(Settings!$B$22="USD",1/INDEX(Settings!$B$29:$B$40,MONTH(A4808)),INDEX(Settings!$B$29:$B$40,MONTH(A4808)))))</f>
        <v/>
      </c>
    </row>
    <row r="4809" customFormat="false" ht="15" hidden="false" customHeight="false" outlineLevel="0" collapsed="false">
      <c r="U4809" s="0" t="str">
        <f aca="false">IF(C4809="","",IF(COUNTIF(Campaigns!$A$7:$A$300,C4809)&gt;0,"✓",IF(N(K4809)=0,"– no spend","⚠ add to Campaigns tab")))</f>
        <v/>
      </c>
      <c r="V4809" s="83" t="str">
        <f aca="false">IF(K4809="","",K4809*IF(Settings!$B$22=Settings!$C$6,1,IF(Settings!$B$22="USD",1/INDEX(Settings!$B$29:$B$40,MONTH(A4809)),INDEX(Settings!$B$29:$B$40,MONTH(A4809)))))</f>
        <v/>
      </c>
    </row>
    <row r="4810" customFormat="false" ht="15" hidden="false" customHeight="false" outlineLevel="0" collapsed="false">
      <c r="U4810" s="0" t="str">
        <f aca="false">IF(C4810="","",IF(COUNTIF(Campaigns!$A$7:$A$300,C4810)&gt;0,"✓",IF(N(K4810)=0,"– no spend","⚠ add to Campaigns tab")))</f>
        <v/>
      </c>
      <c r="V4810" s="83" t="str">
        <f aca="false">IF(K4810="","",K4810*IF(Settings!$B$22=Settings!$C$6,1,IF(Settings!$B$22="USD",1/INDEX(Settings!$B$29:$B$40,MONTH(A4810)),INDEX(Settings!$B$29:$B$40,MONTH(A4810)))))</f>
        <v/>
      </c>
    </row>
    <row r="4811" customFormat="false" ht="15" hidden="false" customHeight="false" outlineLevel="0" collapsed="false">
      <c r="U4811" s="0" t="str">
        <f aca="false">IF(C4811="","",IF(COUNTIF(Campaigns!$A$7:$A$300,C4811)&gt;0,"✓",IF(N(K4811)=0,"– no spend","⚠ add to Campaigns tab")))</f>
        <v/>
      </c>
      <c r="V4811" s="83" t="str">
        <f aca="false">IF(K4811="","",K4811*IF(Settings!$B$22=Settings!$C$6,1,IF(Settings!$B$22="USD",1/INDEX(Settings!$B$29:$B$40,MONTH(A4811)),INDEX(Settings!$B$29:$B$40,MONTH(A4811)))))</f>
        <v/>
      </c>
    </row>
    <row r="4812" customFormat="false" ht="15" hidden="false" customHeight="false" outlineLevel="0" collapsed="false">
      <c r="U4812" s="0" t="str">
        <f aca="false">IF(C4812="","",IF(COUNTIF(Campaigns!$A$7:$A$300,C4812)&gt;0,"✓",IF(N(K4812)=0,"– no spend","⚠ add to Campaigns tab")))</f>
        <v/>
      </c>
      <c r="V4812" s="83" t="str">
        <f aca="false">IF(K4812="","",K4812*IF(Settings!$B$22=Settings!$C$6,1,IF(Settings!$B$22="USD",1/INDEX(Settings!$B$29:$B$40,MONTH(A4812)),INDEX(Settings!$B$29:$B$40,MONTH(A4812)))))</f>
        <v/>
      </c>
    </row>
    <row r="4813" customFormat="false" ht="15" hidden="false" customHeight="false" outlineLevel="0" collapsed="false">
      <c r="U4813" s="0" t="str">
        <f aca="false">IF(C4813="","",IF(COUNTIF(Campaigns!$A$7:$A$300,C4813)&gt;0,"✓",IF(N(K4813)=0,"– no spend","⚠ add to Campaigns tab")))</f>
        <v/>
      </c>
      <c r="V4813" s="83" t="str">
        <f aca="false">IF(K4813="","",K4813*IF(Settings!$B$22=Settings!$C$6,1,IF(Settings!$B$22="USD",1/INDEX(Settings!$B$29:$B$40,MONTH(A4813)),INDEX(Settings!$B$29:$B$40,MONTH(A4813)))))</f>
        <v/>
      </c>
    </row>
    <row r="4814" customFormat="false" ht="15" hidden="false" customHeight="false" outlineLevel="0" collapsed="false">
      <c r="U4814" s="0" t="str">
        <f aca="false">IF(C4814="","",IF(COUNTIF(Campaigns!$A$7:$A$300,C4814)&gt;0,"✓",IF(N(K4814)=0,"– no spend","⚠ add to Campaigns tab")))</f>
        <v/>
      </c>
      <c r="V4814" s="83" t="str">
        <f aca="false">IF(K4814="","",K4814*IF(Settings!$B$22=Settings!$C$6,1,IF(Settings!$B$22="USD",1/INDEX(Settings!$B$29:$B$40,MONTH(A4814)),INDEX(Settings!$B$29:$B$40,MONTH(A4814)))))</f>
        <v/>
      </c>
    </row>
    <row r="4815" customFormat="false" ht="15" hidden="false" customHeight="false" outlineLevel="0" collapsed="false">
      <c r="U4815" s="0" t="str">
        <f aca="false">IF(C4815="","",IF(COUNTIF(Campaigns!$A$7:$A$300,C4815)&gt;0,"✓",IF(N(K4815)=0,"– no spend","⚠ add to Campaigns tab")))</f>
        <v/>
      </c>
      <c r="V4815" s="83" t="str">
        <f aca="false">IF(K4815="","",K4815*IF(Settings!$B$22=Settings!$C$6,1,IF(Settings!$B$22="USD",1/INDEX(Settings!$B$29:$B$40,MONTH(A4815)),INDEX(Settings!$B$29:$B$40,MONTH(A4815)))))</f>
        <v/>
      </c>
    </row>
    <row r="4816" customFormat="false" ht="15" hidden="false" customHeight="false" outlineLevel="0" collapsed="false">
      <c r="U4816" s="0" t="str">
        <f aca="false">IF(C4816="","",IF(COUNTIF(Campaigns!$A$7:$A$300,C4816)&gt;0,"✓",IF(N(K4816)=0,"– no spend","⚠ add to Campaigns tab")))</f>
        <v/>
      </c>
      <c r="V4816" s="83" t="str">
        <f aca="false">IF(K4816="","",K4816*IF(Settings!$B$22=Settings!$C$6,1,IF(Settings!$B$22="USD",1/INDEX(Settings!$B$29:$B$40,MONTH(A4816)),INDEX(Settings!$B$29:$B$40,MONTH(A4816)))))</f>
        <v/>
      </c>
    </row>
    <row r="4817" customFormat="false" ht="15" hidden="false" customHeight="false" outlineLevel="0" collapsed="false">
      <c r="U4817" s="0" t="str">
        <f aca="false">IF(C4817="","",IF(COUNTIF(Campaigns!$A$7:$A$300,C4817)&gt;0,"✓",IF(N(K4817)=0,"– no spend","⚠ add to Campaigns tab")))</f>
        <v/>
      </c>
      <c r="V4817" s="83" t="str">
        <f aca="false">IF(K4817="","",K4817*IF(Settings!$B$22=Settings!$C$6,1,IF(Settings!$B$22="USD",1/INDEX(Settings!$B$29:$B$40,MONTH(A4817)),INDEX(Settings!$B$29:$B$40,MONTH(A4817)))))</f>
        <v/>
      </c>
    </row>
    <row r="4818" customFormat="false" ht="15" hidden="false" customHeight="false" outlineLevel="0" collapsed="false">
      <c r="U4818" s="0" t="str">
        <f aca="false">IF(C4818="","",IF(COUNTIF(Campaigns!$A$7:$A$300,C4818)&gt;0,"✓",IF(N(K4818)=0,"– no spend","⚠ add to Campaigns tab")))</f>
        <v/>
      </c>
      <c r="V4818" s="83" t="str">
        <f aca="false">IF(K4818="","",K4818*IF(Settings!$B$22=Settings!$C$6,1,IF(Settings!$B$22="USD",1/INDEX(Settings!$B$29:$B$40,MONTH(A4818)),INDEX(Settings!$B$29:$B$40,MONTH(A4818)))))</f>
        <v/>
      </c>
    </row>
    <row r="4819" customFormat="false" ht="15" hidden="false" customHeight="false" outlineLevel="0" collapsed="false">
      <c r="U4819" s="0" t="str">
        <f aca="false">IF(C4819="","",IF(COUNTIF(Campaigns!$A$7:$A$300,C4819)&gt;0,"✓",IF(N(K4819)=0,"– no spend","⚠ add to Campaigns tab")))</f>
        <v/>
      </c>
      <c r="V4819" s="83" t="str">
        <f aca="false">IF(K4819="","",K4819*IF(Settings!$B$22=Settings!$C$6,1,IF(Settings!$B$22="USD",1/INDEX(Settings!$B$29:$B$40,MONTH(A4819)),INDEX(Settings!$B$29:$B$40,MONTH(A4819)))))</f>
        <v/>
      </c>
    </row>
    <row r="4820" customFormat="false" ht="15" hidden="false" customHeight="false" outlineLevel="0" collapsed="false">
      <c r="U4820" s="0" t="str">
        <f aca="false">IF(C4820="","",IF(COUNTIF(Campaigns!$A$7:$A$300,C4820)&gt;0,"✓",IF(N(K4820)=0,"– no spend","⚠ add to Campaigns tab")))</f>
        <v/>
      </c>
      <c r="V4820" s="83" t="str">
        <f aca="false">IF(K4820="","",K4820*IF(Settings!$B$22=Settings!$C$6,1,IF(Settings!$B$22="USD",1/INDEX(Settings!$B$29:$B$40,MONTH(A4820)),INDEX(Settings!$B$29:$B$40,MONTH(A4820)))))</f>
        <v/>
      </c>
    </row>
    <row r="4821" customFormat="false" ht="15" hidden="false" customHeight="false" outlineLevel="0" collapsed="false">
      <c r="U4821" s="0" t="str">
        <f aca="false">IF(C4821="","",IF(COUNTIF(Campaigns!$A$7:$A$300,C4821)&gt;0,"✓",IF(N(K4821)=0,"– no spend","⚠ add to Campaigns tab")))</f>
        <v/>
      </c>
      <c r="V4821" s="83" t="str">
        <f aca="false">IF(K4821="","",K4821*IF(Settings!$B$22=Settings!$C$6,1,IF(Settings!$B$22="USD",1/INDEX(Settings!$B$29:$B$40,MONTH(A4821)),INDEX(Settings!$B$29:$B$40,MONTH(A4821)))))</f>
        <v/>
      </c>
    </row>
    <row r="4822" customFormat="false" ht="15" hidden="false" customHeight="false" outlineLevel="0" collapsed="false">
      <c r="U4822" s="0" t="str">
        <f aca="false">IF(C4822="","",IF(COUNTIF(Campaigns!$A$7:$A$300,C4822)&gt;0,"✓",IF(N(K4822)=0,"– no spend","⚠ add to Campaigns tab")))</f>
        <v/>
      </c>
      <c r="V4822" s="83" t="str">
        <f aca="false">IF(K4822="","",K4822*IF(Settings!$B$22=Settings!$C$6,1,IF(Settings!$B$22="USD",1/INDEX(Settings!$B$29:$B$40,MONTH(A4822)),INDEX(Settings!$B$29:$B$40,MONTH(A4822)))))</f>
        <v/>
      </c>
    </row>
    <row r="4823" customFormat="false" ht="15" hidden="false" customHeight="false" outlineLevel="0" collapsed="false">
      <c r="U4823" s="0" t="str">
        <f aca="false">IF(C4823="","",IF(COUNTIF(Campaigns!$A$7:$A$300,C4823)&gt;0,"✓",IF(N(K4823)=0,"– no spend","⚠ add to Campaigns tab")))</f>
        <v/>
      </c>
      <c r="V4823" s="83" t="str">
        <f aca="false">IF(K4823="","",K4823*IF(Settings!$B$22=Settings!$C$6,1,IF(Settings!$B$22="USD",1/INDEX(Settings!$B$29:$B$40,MONTH(A4823)),INDEX(Settings!$B$29:$B$40,MONTH(A4823)))))</f>
        <v/>
      </c>
    </row>
    <row r="4824" customFormat="false" ht="15" hidden="false" customHeight="false" outlineLevel="0" collapsed="false">
      <c r="U4824" s="0" t="str">
        <f aca="false">IF(C4824="","",IF(COUNTIF(Campaigns!$A$7:$A$300,C4824)&gt;0,"✓",IF(N(K4824)=0,"– no spend","⚠ add to Campaigns tab")))</f>
        <v/>
      </c>
      <c r="V4824" s="83" t="str">
        <f aca="false">IF(K4824="","",K4824*IF(Settings!$B$22=Settings!$C$6,1,IF(Settings!$B$22="USD",1/INDEX(Settings!$B$29:$B$40,MONTH(A4824)),INDEX(Settings!$B$29:$B$40,MONTH(A4824)))))</f>
        <v/>
      </c>
    </row>
    <row r="4825" customFormat="false" ht="15" hidden="false" customHeight="false" outlineLevel="0" collapsed="false">
      <c r="U4825" s="0" t="str">
        <f aca="false">IF(C4825="","",IF(COUNTIF(Campaigns!$A$7:$A$300,C4825)&gt;0,"✓",IF(N(K4825)=0,"– no spend","⚠ add to Campaigns tab")))</f>
        <v/>
      </c>
      <c r="V4825" s="83" t="str">
        <f aca="false">IF(K4825="","",K4825*IF(Settings!$B$22=Settings!$C$6,1,IF(Settings!$B$22="USD",1/INDEX(Settings!$B$29:$B$40,MONTH(A4825)),INDEX(Settings!$B$29:$B$40,MONTH(A4825)))))</f>
        <v/>
      </c>
    </row>
    <row r="4826" customFormat="false" ht="15" hidden="false" customHeight="false" outlineLevel="0" collapsed="false">
      <c r="U4826" s="0" t="str">
        <f aca="false">IF(C4826="","",IF(COUNTIF(Campaigns!$A$7:$A$300,C4826)&gt;0,"✓",IF(N(K4826)=0,"– no spend","⚠ add to Campaigns tab")))</f>
        <v/>
      </c>
      <c r="V4826" s="83" t="str">
        <f aca="false">IF(K4826="","",K4826*IF(Settings!$B$22=Settings!$C$6,1,IF(Settings!$B$22="USD",1/INDEX(Settings!$B$29:$B$40,MONTH(A4826)),INDEX(Settings!$B$29:$B$40,MONTH(A4826)))))</f>
        <v/>
      </c>
    </row>
    <row r="4827" customFormat="false" ht="15" hidden="false" customHeight="false" outlineLevel="0" collapsed="false">
      <c r="U4827" s="0" t="str">
        <f aca="false">IF(C4827="","",IF(COUNTIF(Campaigns!$A$7:$A$300,C4827)&gt;0,"✓",IF(N(K4827)=0,"– no spend","⚠ add to Campaigns tab")))</f>
        <v/>
      </c>
      <c r="V4827" s="83" t="str">
        <f aca="false">IF(K4827="","",K4827*IF(Settings!$B$22=Settings!$C$6,1,IF(Settings!$B$22="USD",1/INDEX(Settings!$B$29:$B$40,MONTH(A4827)),INDEX(Settings!$B$29:$B$40,MONTH(A4827)))))</f>
        <v/>
      </c>
    </row>
    <row r="4828" customFormat="false" ht="15" hidden="false" customHeight="false" outlineLevel="0" collapsed="false">
      <c r="U4828" s="0" t="str">
        <f aca="false">IF(C4828="","",IF(COUNTIF(Campaigns!$A$7:$A$300,C4828)&gt;0,"✓",IF(N(K4828)=0,"– no spend","⚠ add to Campaigns tab")))</f>
        <v/>
      </c>
      <c r="V4828" s="83" t="str">
        <f aca="false">IF(K4828="","",K4828*IF(Settings!$B$22=Settings!$C$6,1,IF(Settings!$B$22="USD",1/INDEX(Settings!$B$29:$B$40,MONTH(A4828)),INDEX(Settings!$B$29:$B$40,MONTH(A4828)))))</f>
        <v/>
      </c>
    </row>
    <row r="4829" customFormat="false" ht="15" hidden="false" customHeight="false" outlineLevel="0" collapsed="false">
      <c r="U4829" s="0" t="str">
        <f aca="false">IF(C4829="","",IF(COUNTIF(Campaigns!$A$7:$A$300,C4829)&gt;0,"✓",IF(N(K4829)=0,"– no spend","⚠ add to Campaigns tab")))</f>
        <v/>
      </c>
      <c r="V4829" s="83" t="str">
        <f aca="false">IF(K4829="","",K4829*IF(Settings!$B$22=Settings!$C$6,1,IF(Settings!$B$22="USD",1/INDEX(Settings!$B$29:$B$40,MONTH(A4829)),INDEX(Settings!$B$29:$B$40,MONTH(A4829)))))</f>
        <v/>
      </c>
    </row>
    <row r="4830" customFormat="false" ht="15" hidden="false" customHeight="false" outlineLevel="0" collapsed="false">
      <c r="U4830" s="0" t="str">
        <f aca="false">IF(C4830="","",IF(COUNTIF(Campaigns!$A$7:$A$300,C4830)&gt;0,"✓",IF(N(K4830)=0,"– no spend","⚠ add to Campaigns tab")))</f>
        <v/>
      </c>
      <c r="V4830" s="83" t="str">
        <f aca="false">IF(K4830="","",K4830*IF(Settings!$B$22=Settings!$C$6,1,IF(Settings!$B$22="USD",1/INDEX(Settings!$B$29:$B$40,MONTH(A4830)),INDEX(Settings!$B$29:$B$40,MONTH(A4830)))))</f>
        <v/>
      </c>
    </row>
    <row r="4831" customFormat="false" ht="15" hidden="false" customHeight="false" outlineLevel="0" collapsed="false">
      <c r="U4831" s="0" t="str">
        <f aca="false">IF(C4831="","",IF(COUNTIF(Campaigns!$A$7:$A$300,C4831)&gt;0,"✓",IF(N(K4831)=0,"– no spend","⚠ add to Campaigns tab")))</f>
        <v/>
      </c>
      <c r="V4831" s="83" t="str">
        <f aca="false">IF(K4831="","",K4831*IF(Settings!$B$22=Settings!$C$6,1,IF(Settings!$B$22="USD",1/INDEX(Settings!$B$29:$B$40,MONTH(A4831)),INDEX(Settings!$B$29:$B$40,MONTH(A4831)))))</f>
        <v/>
      </c>
    </row>
    <row r="4832" customFormat="false" ht="15" hidden="false" customHeight="false" outlineLevel="0" collapsed="false">
      <c r="U4832" s="0" t="str">
        <f aca="false">IF(C4832="","",IF(COUNTIF(Campaigns!$A$7:$A$300,C4832)&gt;0,"✓",IF(N(K4832)=0,"– no spend","⚠ add to Campaigns tab")))</f>
        <v/>
      </c>
      <c r="V4832" s="83" t="str">
        <f aca="false">IF(K4832="","",K4832*IF(Settings!$B$22=Settings!$C$6,1,IF(Settings!$B$22="USD",1/INDEX(Settings!$B$29:$B$40,MONTH(A4832)),INDEX(Settings!$B$29:$B$40,MONTH(A4832)))))</f>
        <v/>
      </c>
    </row>
    <row r="4833" customFormat="false" ht="15" hidden="false" customHeight="false" outlineLevel="0" collapsed="false">
      <c r="U4833" s="0" t="str">
        <f aca="false">IF(C4833="","",IF(COUNTIF(Campaigns!$A$7:$A$300,C4833)&gt;0,"✓",IF(N(K4833)=0,"– no spend","⚠ add to Campaigns tab")))</f>
        <v/>
      </c>
      <c r="V4833" s="83" t="str">
        <f aca="false">IF(K4833="","",K4833*IF(Settings!$B$22=Settings!$C$6,1,IF(Settings!$B$22="USD",1/INDEX(Settings!$B$29:$B$40,MONTH(A4833)),INDEX(Settings!$B$29:$B$40,MONTH(A4833)))))</f>
        <v/>
      </c>
    </row>
    <row r="4834" customFormat="false" ht="15" hidden="false" customHeight="false" outlineLevel="0" collapsed="false">
      <c r="U4834" s="0" t="str">
        <f aca="false">IF(C4834="","",IF(COUNTIF(Campaigns!$A$7:$A$300,C4834)&gt;0,"✓",IF(N(K4834)=0,"– no spend","⚠ add to Campaigns tab")))</f>
        <v/>
      </c>
      <c r="V4834" s="83" t="str">
        <f aca="false">IF(K4834="","",K4834*IF(Settings!$B$22=Settings!$C$6,1,IF(Settings!$B$22="USD",1/INDEX(Settings!$B$29:$B$40,MONTH(A4834)),INDEX(Settings!$B$29:$B$40,MONTH(A4834)))))</f>
        <v/>
      </c>
    </row>
    <row r="4835" customFormat="false" ht="15" hidden="false" customHeight="false" outlineLevel="0" collapsed="false">
      <c r="U4835" s="0" t="str">
        <f aca="false">IF(C4835="","",IF(COUNTIF(Campaigns!$A$7:$A$300,C4835)&gt;0,"✓",IF(N(K4835)=0,"– no spend","⚠ add to Campaigns tab")))</f>
        <v/>
      </c>
      <c r="V4835" s="83" t="str">
        <f aca="false">IF(K4835="","",K4835*IF(Settings!$B$22=Settings!$C$6,1,IF(Settings!$B$22="USD",1/INDEX(Settings!$B$29:$B$40,MONTH(A4835)),INDEX(Settings!$B$29:$B$40,MONTH(A4835)))))</f>
        <v/>
      </c>
    </row>
    <row r="4836" customFormat="false" ht="15" hidden="false" customHeight="false" outlineLevel="0" collapsed="false">
      <c r="U4836" s="0" t="str">
        <f aca="false">IF(C4836="","",IF(COUNTIF(Campaigns!$A$7:$A$300,C4836)&gt;0,"✓",IF(N(K4836)=0,"– no spend","⚠ add to Campaigns tab")))</f>
        <v/>
      </c>
      <c r="V4836" s="83" t="str">
        <f aca="false">IF(K4836="","",K4836*IF(Settings!$B$22=Settings!$C$6,1,IF(Settings!$B$22="USD",1/INDEX(Settings!$B$29:$B$40,MONTH(A4836)),INDEX(Settings!$B$29:$B$40,MONTH(A4836)))))</f>
        <v/>
      </c>
    </row>
    <row r="4837" customFormat="false" ht="15" hidden="false" customHeight="false" outlineLevel="0" collapsed="false">
      <c r="U4837" s="0" t="str">
        <f aca="false">IF(C4837="","",IF(COUNTIF(Campaigns!$A$7:$A$300,C4837)&gt;0,"✓",IF(N(K4837)=0,"– no spend","⚠ add to Campaigns tab")))</f>
        <v/>
      </c>
      <c r="V4837" s="83" t="str">
        <f aca="false">IF(K4837="","",K4837*IF(Settings!$B$22=Settings!$C$6,1,IF(Settings!$B$22="USD",1/INDEX(Settings!$B$29:$B$40,MONTH(A4837)),INDEX(Settings!$B$29:$B$40,MONTH(A4837)))))</f>
        <v/>
      </c>
    </row>
    <row r="4838" customFormat="false" ht="15" hidden="false" customHeight="false" outlineLevel="0" collapsed="false">
      <c r="U4838" s="0" t="str">
        <f aca="false">IF(C4838="","",IF(COUNTIF(Campaigns!$A$7:$A$300,C4838)&gt;0,"✓",IF(N(K4838)=0,"– no spend","⚠ add to Campaigns tab")))</f>
        <v/>
      </c>
      <c r="V4838" s="83" t="str">
        <f aca="false">IF(K4838="","",K4838*IF(Settings!$B$22=Settings!$C$6,1,IF(Settings!$B$22="USD",1/INDEX(Settings!$B$29:$B$40,MONTH(A4838)),INDEX(Settings!$B$29:$B$40,MONTH(A4838)))))</f>
        <v/>
      </c>
    </row>
    <row r="4839" customFormat="false" ht="15" hidden="false" customHeight="false" outlineLevel="0" collapsed="false">
      <c r="U4839" s="0" t="str">
        <f aca="false">IF(C4839="","",IF(COUNTIF(Campaigns!$A$7:$A$300,C4839)&gt;0,"✓",IF(N(K4839)=0,"– no spend","⚠ add to Campaigns tab")))</f>
        <v/>
      </c>
      <c r="V4839" s="83" t="str">
        <f aca="false">IF(K4839="","",K4839*IF(Settings!$B$22=Settings!$C$6,1,IF(Settings!$B$22="USD",1/INDEX(Settings!$B$29:$B$40,MONTH(A4839)),INDEX(Settings!$B$29:$B$40,MONTH(A4839)))))</f>
        <v/>
      </c>
    </row>
    <row r="4840" customFormat="false" ht="15" hidden="false" customHeight="false" outlineLevel="0" collapsed="false">
      <c r="U4840" s="0" t="str">
        <f aca="false">IF(C4840="","",IF(COUNTIF(Campaigns!$A$7:$A$300,C4840)&gt;0,"✓",IF(N(K4840)=0,"– no spend","⚠ add to Campaigns tab")))</f>
        <v/>
      </c>
      <c r="V4840" s="83" t="str">
        <f aca="false">IF(K4840="","",K4840*IF(Settings!$B$22=Settings!$C$6,1,IF(Settings!$B$22="USD",1/INDEX(Settings!$B$29:$B$40,MONTH(A4840)),INDEX(Settings!$B$29:$B$40,MONTH(A4840)))))</f>
        <v/>
      </c>
    </row>
    <row r="4841" customFormat="false" ht="15" hidden="false" customHeight="false" outlineLevel="0" collapsed="false">
      <c r="U4841" s="0" t="str">
        <f aca="false">IF(C4841="","",IF(COUNTIF(Campaigns!$A$7:$A$300,C4841)&gt;0,"✓",IF(N(K4841)=0,"– no spend","⚠ add to Campaigns tab")))</f>
        <v/>
      </c>
      <c r="V4841" s="83" t="str">
        <f aca="false">IF(K4841="","",K4841*IF(Settings!$B$22=Settings!$C$6,1,IF(Settings!$B$22="USD",1/INDEX(Settings!$B$29:$B$40,MONTH(A4841)),INDEX(Settings!$B$29:$B$40,MONTH(A4841)))))</f>
        <v/>
      </c>
    </row>
    <row r="4842" customFormat="false" ht="15" hidden="false" customHeight="false" outlineLevel="0" collapsed="false">
      <c r="U4842" s="0" t="str">
        <f aca="false">IF(C4842="","",IF(COUNTIF(Campaigns!$A$7:$A$300,C4842)&gt;0,"✓",IF(N(K4842)=0,"– no spend","⚠ add to Campaigns tab")))</f>
        <v/>
      </c>
      <c r="V4842" s="83" t="str">
        <f aca="false">IF(K4842="","",K4842*IF(Settings!$B$22=Settings!$C$6,1,IF(Settings!$B$22="USD",1/INDEX(Settings!$B$29:$B$40,MONTH(A4842)),INDEX(Settings!$B$29:$B$40,MONTH(A4842)))))</f>
        <v/>
      </c>
    </row>
    <row r="4843" customFormat="false" ht="15" hidden="false" customHeight="false" outlineLevel="0" collapsed="false">
      <c r="U4843" s="0" t="str">
        <f aca="false">IF(C4843="","",IF(COUNTIF(Campaigns!$A$7:$A$300,C4843)&gt;0,"✓",IF(N(K4843)=0,"– no spend","⚠ add to Campaigns tab")))</f>
        <v/>
      </c>
      <c r="V4843" s="83" t="str">
        <f aca="false">IF(K4843="","",K4843*IF(Settings!$B$22=Settings!$C$6,1,IF(Settings!$B$22="USD",1/INDEX(Settings!$B$29:$B$40,MONTH(A4843)),INDEX(Settings!$B$29:$B$40,MONTH(A4843)))))</f>
        <v/>
      </c>
    </row>
    <row r="4844" customFormat="false" ht="15" hidden="false" customHeight="false" outlineLevel="0" collapsed="false">
      <c r="U4844" s="0" t="str">
        <f aca="false">IF(C4844="","",IF(COUNTIF(Campaigns!$A$7:$A$300,C4844)&gt;0,"✓",IF(N(K4844)=0,"– no spend","⚠ add to Campaigns tab")))</f>
        <v/>
      </c>
      <c r="V4844" s="83" t="str">
        <f aca="false">IF(K4844="","",K4844*IF(Settings!$B$22=Settings!$C$6,1,IF(Settings!$B$22="USD",1/INDEX(Settings!$B$29:$B$40,MONTH(A4844)),INDEX(Settings!$B$29:$B$40,MONTH(A4844)))))</f>
        <v/>
      </c>
    </row>
    <row r="4845" customFormat="false" ht="15" hidden="false" customHeight="false" outlineLevel="0" collapsed="false">
      <c r="U4845" s="0" t="str">
        <f aca="false">IF(C4845="","",IF(COUNTIF(Campaigns!$A$7:$A$300,C4845)&gt;0,"✓",IF(N(K4845)=0,"– no spend","⚠ add to Campaigns tab")))</f>
        <v/>
      </c>
      <c r="V4845" s="83" t="str">
        <f aca="false">IF(K4845="","",K4845*IF(Settings!$B$22=Settings!$C$6,1,IF(Settings!$B$22="USD",1/INDEX(Settings!$B$29:$B$40,MONTH(A4845)),INDEX(Settings!$B$29:$B$40,MONTH(A4845)))))</f>
        <v/>
      </c>
    </row>
    <row r="4846" customFormat="false" ht="15" hidden="false" customHeight="false" outlineLevel="0" collapsed="false">
      <c r="U4846" s="0" t="str">
        <f aca="false">IF(C4846="","",IF(COUNTIF(Campaigns!$A$7:$A$300,C4846)&gt;0,"✓",IF(N(K4846)=0,"– no spend","⚠ add to Campaigns tab")))</f>
        <v/>
      </c>
      <c r="V4846" s="83" t="str">
        <f aca="false">IF(K4846="","",K4846*IF(Settings!$B$22=Settings!$C$6,1,IF(Settings!$B$22="USD",1/INDEX(Settings!$B$29:$B$40,MONTH(A4846)),INDEX(Settings!$B$29:$B$40,MONTH(A4846)))))</f>
        <v/>
      </c>
    </row>
    <row r="4847" customFormat="false" ht="15" hidden="false" customHeight="false" outlineLevel="0" collapsed="false">
      <c r="U4847" s="0" t="str">
        <f aca="false">IF(C4847="","",IF(COUNTIF(Campaigns!$A$7:$A$300,C4847)&gt;0,"✓",IF(N(K4847)=0,"– no spend","⚠ add to Campaigns tab")))</f>
        <v/>
      </c>
      <c r="V4847" s="83" t="str">
        <f aca="false">IF(K4847="","",K4847*IF(Settings!$B$22=Settings!$C$6,1,IF(Settings!$B$22="USD",1/INDEX(Settings!$B$29:$B$40,MONTH(A4847)),INDEX(Settings!$B$29:$B$40,MONTH(A4847)))))</f>
        <v/>
      </c>
    </row>
    <row r="4848" customFormat="false" ht="15" hidden="false" customHeight="false" outlineLevel="0" collapsed="false">
      <c r="U4848" s="0" t="str">
        <f aca="false">IF(C4848="","",IF(COUNTIF(Campaigns!$A$7:$A$300,C4848)&gt;0,"✓",IF(N(K4848)=0,"– no spend","⚠ add to Campaigns tab")))</f>
        <v/>
      </c>
      <c r="V4848" s="83" t="str">
        <f aca="false">IF(K4848="","",K4848*IF(Settings!$B$22=Settings!$C$6,1,IF(Settings!$B$22="USD",1/INDEX(Settings!$B$29:$B$40,MONTH(A4848)),INDEX(Settings!$B$29:$B$40,MONTH(A4848)))))</f>
        <v/>
      </c>
    </row>
    <row r="4849" customFormat="false" ht="15" hidden="false" customHeight="false" outlineLevel="0" collapsed="false">
      <c r="U4849" s="0" t="str">
        <f aca="false">IF(C4849="","",IF(COUNTIF(Campaigns!$A$7:$A$300,C4849)&gt;0,"✓",IF(N(K4849)=0,"– no spend","⚠ add to Campaigns tab")))</f>
        <v/>
      </c>
      <c r="V4849" s="83" t="str">
        <f aca="false">IF(K4849="","",K4849*IF(Settings!$B$22=Settings!$C$6,1,IF(Settings!$B$22="USD",1/INDEX(Settings!$B$29:$B$40,MONTH(A4849)),INDEX(Settings!$B$29:$B$40,MONTH(A4849)))))</f>
        <v/>
      </c>
    </row>
    <row r="4850" customFormat="false" ht="15" hidden="false" customHeight="false" outlineLevel="0" collapsed="false">
      <c r="U4850" s="0" t="str">
        <f aca="false">IF(C4850="","",IF(COUNTIF(Campaigns!$A$7:$A$300,C4850)&gt;0,"✓",IF(N(K4850)=0,"– no spend","⚠ add to Campaigns tab")))</f>
        <v/>
      </c>
      <c r="V4850" s="83" t="str">
        <f aca="false">IF(K4850="","",K4850*IF(Settings!$B$22=Settings!$C$6,1,IF(Settings!$B$22="USD",1/INDEX(Settings!$B$29:$B$40,MONTH(A4850)),INDEX(Settings!$B$29:$B$40,MONTH(A4850)))))</f>
        <v/>
      </c>
    </row>
    <row r="4851" customFormat="false" ht="15" hidden="false" customHeight="false" outlineLevel="0" collapsed="false">
      <c r="U4851" s="0" t="str">
        <f aca="false">IF(C4851="","",IF(COUNTIF(Campaigns!$A$7:$A$300,C4851)&gt;0,"✓",IF(N(K4851)=0,"– no spend","⚠ add to Campaigns tab")))</f>
        <v/>
      </c>
      <c r="V4851" s="83" t="str">
        <f aca="false">IF(K4851="","",K4851*IF(Settings!$B$22=Settings!$C$6,1,IF(Settings!$B$22="USD",1/INDEX(Settings!$B$29:$B$40,MONTH(A4851)),INDEX(Settings!$B$29:$B$40,MONTH(A4851)))))</f>
        <v/>
      </c>
    </row>
    <row r="4852" customFormat="false" ht="15" hidden="false" customHeight="false" outlineLevel="0" collapsed="false">
      <c r="U4852" s="0" t="str">
        <f aca="false">IF(C4852="","",IF(COUNTIF(Campaigns!$A$7:$A$300,C4852)&gt;0,"✓",IF(N(K4852)=0,"– no spend","⚠ add to Campaigns tab")))</f>
        <v/>
      </c>
      <c r="V4852" s="83" t="str">
        <f aca="false">IF(K4852="","",K4852*IF(Settings!$B$22=Settings!$C$6,1,IF(Settings!$B$22="USD",1/INDEX(Settings!$B$29:$B$40,MONTH(A4852)),INDEX(Settings!$B$29:$B$40,MONTH(A4852)))))</f>
        <v/>
      </c>
    </row>
    <row r="4853" customFormat="false" ht="15" hidden="false" customHeight="false" outlineLevel="0" collapsed="false">
      <c r="U4853" s="0" t="str">
        <f aca="false">IF(C4853="","",IF(COUNTIF(Campaigns!$A$7:$A$300,C4853)&gt;0,"✓",IF(N(K4853)=0,"– no spend","⚠ add to Campaigns tab")))</f>
        <v/>
      </c>
      <c r="V4853" s="83" t="str">
        <f aca="false">IF(K4853="","",K4853*IF(Settings!$B$22=Settings!$C$6,1,IF(Settings!$B$22="USD",1/INDEX(Settings!$B$29:$B$40,MONTH(A4853)),INDEX(Settings!$B$29:$B$40,MONTH(A4853)))))</f>
        <v/>
      </c>
    </row>
    <row r="4854" customFormat="false" ht="15" hidden="false" customHeight="false" outlineLevel="0" collapsed="false">
      <c r="U4854" s="0" t="str">
        <f aca="false">IF(C4854="","",IF(COUNTIF(Campaigns!$A$7:$A$300,C4854)&gt;0,"✓",IF(N(K4854)=0,"– no spend","⚠ add to Campaigns tab")))</f>
        <v/>
      </c>
      <c r="V4854" s="83" t="str">
        <f aca="false">IF(K4854="","",K4854*IF(Settings!$B$22=Settings!$C$6,1,IF(Settings!$B$22="USD",1/INDEX(Settings!$B$29:$B$40,MONTH(A4854)),INDEX(Settings!$B$29:$B$40,MONTH(A4854)))))</f>
        <v/>
      </c>
    </row>
    <row r="4855" customFormat="false" ht="15" hidden="false" customHeight="false" outlineLevel="0" collapsed="false">
      <c r="U4855" s="0" t="str">
        <f aca="false">IF(C4855="","",IF(COUNTIF(Campaigns!$A$7:$A$300,C4855)&gt;0,"✓",IF(N(K4855)=0,"– no spend","⚠ add to Campaigns tab")))</f>
        <v/>
      </c>
      <c r="V4855" s="83" t="str">
        <f aca="false">IF(K4855="","",K4855*IF(Settings!$B$22=Settings!$C$6,1,IF(Settings!$B$22="USD",1/INDEX(Settings!$B$29:$B$40,MONTH(A4855)),INDEX(Settings!$B$29:$B$40,MONTH(A4855)))))</f>
        <v/>
      </c>
    </row>
    <row r="4856" customFormat="false" ht="15" hidden="false" customHeight="false" outlineLevel="0" collapsed="false">
      <c r="U4856" s="0" t="str">
        <f aca="false">IF(C4856="","",IF(COUNTIF(Campaigns!$A$7:$A$300,C4856)&gt;0,"✓",IF(N(K4856)=0,"– no spend","⚠ add to Campaigns tab")))</f>
        <v/>
      </c>
      <c r="V4856" s="83" t="str">
        <f aca="false">IF(K4856="","",K4856*IF(Settings!$B$22=Settings!$C$6,1,IF(Settings!$B$22="USD",1/INDEX(Settings!$B$29:$B$40,MONTH(A4856)),INDEX(Settings!$B$29:$B$40,MONTH(A4856)))))</f>
        <v/>
      </c>
    </row>
    <row r="4857" customFormat="false" ht="15" hidden="false" customHeight="false" outlineLevel="0" collapsed="false">
      <c r="U4857" s="0" t="str">
        <f aca="false">IF(C4857="","",IF(COUNTIF(Campaigns!$A$7:$A$300,C4857)&gt;0,"✓",IF(N(K4857)=0,"– no spend","⚠ add to Campaigns tab")))</f>
        <v/>
      </c>
      <c r="V4857" s="83" t="str">
        <f aca="false">IF(K4857="","",K4857*IF(Settings!$B$22=Settings!$C$6,1,IF(Settings!$B$22="USD",1/INDEX(Settings!$B$29:$B$40,MONTH(A4857)),INDEX(Settings!$B$29:$B$40,MONTH(A4857)))))</f>
        <v/>
      </c>
    </row>
    <row r="4858" customFormat="false" ht="15" hidden="false" customHeight="false" outlineLevel="0" collapsed="false">
      <c r="U4858" s="0" t="str">
        <f aca="false">IF(C4858="","",IF(COUNTIF(Campaigns!$A$7:$A$300,C4858)&gt;0,"✓",IF(N(K4858)=0,"– no spend","⚠ add to Campaigns tab")))</f>
        <v/>
      </c>
      <c r="V4858" s="83" t="str">
        <f aca="false">IF(K4858="","",K4858*IF(Settings!$B$22=Settings!$C$6,1,IF(Settings!$B$22="USD",1/INDEX(Settings!$B$29:$B$40,MONTH(A4858)),INDEX(Settings!$B$29:$B$40,MONTH(A4858)))))</f>
        <v/>
      </c>
    </row>
    <row r="4859" customFormat="false" ht="15" hidden="false" customHeight="false" outlineLevel="0" collapsed="false">
      <c r="U4859" s="0" t="str">
        <f aca="false">IF(C4859="","",IF(COUNTIF(Campaigns!$A$7:$A$300,C4859)&gt;0,"✓",IF(N(K4859)=0,"– no spend","⚠ add to Campaigns tab")))</f>
        <v/>
      </c>
      <c r="V4859" s="83" t="str">
        <f aca="false">IF(K4859="","",K4859*IF(Settings!$B$22=Settings!$C$6,1,IF(Settings!$B$22="USD",1/INDEX(Settings!$B$29:$B$40,MONTH(A4859)),INDEX(Settings!$B$29:$B$40,MONTH(A4859)))))</f>
        <v/>
      </c>
    </row>
    <row r="4860" customFormat="false" ht="15" hidden="false" customHeight="false" outlineLevel="0" collapsed="false">
      <c r="U4860" s="0" t="str">
        <f aca="false">IF(C4860="","",IF(COUNTIF(Campaigns!$A$7:$A$300,C4860)&gt;0,"✓",IF(N(K4860)=0,"– no spend","⚠ add to Campaigns tab")))</f>
        <v/>
      </c>
      <c r="V4860" s="83" t="str">
        <f aca="false">IF(K4860="","",K4860*IF(Settings!$B$22=Settings!$C$6,1,IF(Settings!$B$22="USD",1/INDEX(Settings!$B$29:$B$40,MONTH(A4860)),INDEX(Settings!$B$29:$B$40,MONTH(A4860)))))</f>
        <v/>
      </c>
    </row>
    <row r="4861" customFormat="false" ht="15" hidden="false" customHeight="false" outlineLevel="0" collapsed="false">
      <c r="U4861" s="0" t="str">
        <f aca="false">IF(C4861="","",IF(COUNTIF(Campaigns!$A$7:$A$300,C4861)&gt;0,"✓",IF(N(K4861)=0,"– no spend","⚠ add to Campaigns tab")))</f>
        <v/>
      </c>
      <c r="V4861" s="83" t="str">
        <f aca="false">IF(K4861="","",K4861*IF(Settings!$B$22=Settings!$C$6,1,IF(Settings!$B$22="USD",1/INDEX(Settings!$B$29:$B$40,MONTH(A4861)),INDEX(Settings!$B$29:$B$40,MONTH(A4861)))))</f>
        <v/>
      </c>
    </row>
    <row r="4862" customFormat="false" ht="15" hidden="false" customHeight="false" outlineLevel="0" collapsed="false">
      <c r="U4862" s="0" t="str">
        <f aca="false">IF(C4862="","",IF(COUNTIF(Campaigns!$A$7:$A$300,C4862)&gt;0,"✓",IF(N(K4862)=0,"– no spend","⚠ add to Campaigns tab")))</f>
        <v/>
      </c>
      <c r="V4862" s="83" t="str">
        <f aca="false">IF(K4862="","",K4862*IF(Settings!$B$22=Settings!$C$6,1,IF(Settings!$B$22="USD",1/INDEX(Settings!$B$29:$B$40,MONTH(A4862)),INDEX(Settings!$B$29:$B$40,MONTH(A4862)))))</f>
        <v/>
      </c>
    </row>
    <row r="4863" customFormat="false" ht="15" hidden="false" customHeight="false" outlineLevel="0" collapsed="false">
      <c r="U4863" s="0" t="str">
        <f aca="false">IF(C4863="","",IF(COUNTIF(Campaigns!$A$7:$A$300,C4863)&gt;0,"✓",IF(N(K4863)=0,"– no spend","⚠ add to Campaigns tab")))</f>
        <v/>
      </c>
      <c r="V4863" s="83" t="str">
        <f aca="false">IF(K4863="","",K4863*IF(Settings!$B$22=Settings!$C$6,1,IF(Settings!$B$22="USD",1/INDEX(Settings!$B$29:$B$40,MONTH(A4863)),INDEX(Settings!$B$29:$B$40,MONTH(A4863)))))</f>
        <v/>
      </c>
    </row>
    <row r="4864" customFormat="false" ht="15" hidden="false" customHeight="false" outlineLevel="0" collapsed="false">
      <c r="U4864" s="0" t="str">
        <f aca="false">IF(C4864="","",IF(COUNTIF(Campaigns!$A$7:$A$300,C4864)&gt;0,"✓",IF(N(K4864)=0,"– no spend","⚠ add to Campaigns tab")))</f>
        <v/>
      </c>
      <c r="V4864" s="83" t="str">
        <f aca="false">IF(K4864="","",K4864*IF(Settings!$B$22=Settings!$C$6,1,IF(Settings!$B$22="USD",1/INDEX(Settings!$B$29:$B$40,MONTH(A4864)),INDEX(Settings!$B$29:$B$40,MONTH(A4864)))))</f>
        <v/>
      </c>
    </row>
    <row r="4865" customFormat="false" ht="15" hidden="false" customHeight="false" outlineLevel="0" collapsed="false">
      <c r="U4865" s="0" t="str">
        <f aca="false">IF(C4865="","",IF(COUNTIF(Campaigns!$A$7:$A$300,C4865)&gt;0,"✓",IF(N(K4865)=0,"– no spend","⚠ add to Campaigns tab")))</f>
        <v/>
      </c>
      <c r="V4865" s="83" t="str">
        <f aca="false">IF(K4865="","",K4865*IF(Settings!$B$22=Settings!$C$6,1,IF(Settings!$B$22="USD",1/INDEX(Settings!$B$29:$B$40,MONTH(A4865)),INDEX(Settings!$B$29:$B$40,MONTH(A4865)))))</f>
        <v/>
      </c>
    </row>
    <row r="4866" customFormat="false" ht="15" hidden="false" customHeight="false" outlineLevel="0" collapsed="false">
      <c r="U4866" s="0" t="str">
        <f aca="false">IF(C4866="","",IF(COUNTIF(Campaigns!$A$7:$A$300,C4866)&gt;0,"✓",IF(N(K4866)=0,"– no spend","⚠ add to Campaigns tab")))</f>
        <v/>
      </c>
      <c r="V4866" s="83" t="str">
        <f aca="false">IF(K4866="","",K4866*IF(Settings!$B$22=Settings!$C$6,1,IF(Settings!$B$22="USD",1/INDEX(Settings!$B$29:$B$40,MONTH(A4866)),INDEX(Settings!$B$29:$B$40,MONTH(A4866)))))</f>
        <v/>
      </c>
    </row>
    <row r="4867" customFormat="false" ht="15" hidden="false" customHeight="false" outlineLevel="0" collapsed="false">
      <c r="U4867" s="0" t="str">
        <f aca="false">IF(C4867="","",IF(COUNTIF(Campaigns!$A$7:$A$300,C4867)&gt;0,"✓",IF(N(K4867)=0,"– no spend","⚠ add to Campaigns tab")))</f>
        <v/>
      </c>
      <c r="V4867" s="83" t="str">
        <f aca="false">IF(K4867="","",K4867*IF(Settings!$B$22=Settings!$C$6,1,IF(Settings!$B$22="USD",1/INDEX(Settings!$B$29:$B$40,MONTH(A4867)),INDEX(Settings!$B$29:$B$40,MONTH(A4867)))))</f>
        <v/>
      </c>
    </row>
    <row r="4868" customFormat="false" ht="15" hidden="false" customHeight="false" outlineLevel="0" collapsed="false">
      <c r="U4868" s="0" t="str">
        <f aca="false">IF(C4868="","",IF(COUNTIF(Campaigns!$A$7:$A$300,C4868)&gt;0,"✓",IF(N(K4868)=0,"– no spend","⚠ add to Campaigns tab")))</f>
        <v/>
      </c>
      <c r="V4868" s="83" t="str">
        <f aca="false">IF(K4868="","",K4868*IF(Settings!$B$22=Settings!$C$6,1,IF(Settings!$B$22="USD",1/INDEX(Settings!$B$29:$B$40,MONTH(A4868)),INDEX(Settings!$B$29:$B$40,MONTH(A4868)))))</f>
        <v/>
      </c>
    </row>
    <row r="4869" customFormat="false" ht="15" hidden="false" customHeight="false" outlineLevel="0" collapsed="false">
      <c r="U4869" s="0" t="str">
        <f aca="false">IF(C4869="","",IF(COUNTIF(Campaigns!$A$7:$A$300,C4869)&gt;0,"✓",IF(N(K4869)=0,"– no spend","⚠ add to Campaigns tab")))</f>
        <v/>
      </c>
      <c r="V4869" s="83" t="str">
        <f aca="false">IF(K4869="","",K4869*IF(Settings!$B$22=Settings!$C$6,1,IF(Settings!$B$22="USD",1/INDEX(Settings!$B$29:$B$40,MONTH(A4869)),INDEX(Settings!$B$29:$B$40,MONTH(A4869)))))</f>
        <v/>
      </c>
    </row>
    <row r="4870" customFormat="false" ht="15" hidden="false" customHeight="false" outlineLevel="0" collapsed="false">
      <c r="U4870" s="0" t="str">
        <f aca="false">IF(C4870="","",IF(COUNTIF(Campaigns!$A$7:$A$300,C4870)&gt;0,"✓",IF(N(K4870)=0,"– no spend","⚠ add to Campaigns tab")))</f>
        <v/>
      </c>
      <c r="V4870" s="83" t="str">
        <f aca="false">IF(K4870="","",K4870*IF(Settings!$B$22=Settings!$C$6,1,IF(Settings!$B$22="USD",1/INDEX(Settings!$B$29:$B$40,MONTH(A4870)),INDEX(Settings!$B$29:$B$40,MONTH(A4870)))))</f>
        <v/>
      </c>
    </row>
    <row r="4871" customFormat="false" ht="15" hidden="false" customHeight="false" outlineLevel="0" collapsed="false">
      <c r="U4871" s="0" t="str">
        <f aca="false">IF(C4871="","",IF(COUNTIF(Campaigns!$A$7:$A$300,C4871)&gt;0,"✓",IF(N(K4871)=0,"– no spend","⚠ add to Campaigns tab")))</f>
        <v/>
      </c>
      <c r="V4871" s="83" t="str">
        <f aca="false">IF(K4871="","",K4871*IF(Settings!$B$22=Settings!$C$6,1,IF(Settings!$B$22="USD",1/INDEX(Settings!$B$29:$B$40,MONTH(A4871)),INDEX(Settings!$B$29:$B$40,MONTH(A4871)))))</f>
        <v/>
      </c>
    </row>
    <row r="4872" customFormat="false" ht="15" hidden="false" customHeight="false" outlineLevel="0" collapsed="false">
      <c r="U4872" s="0" t="str">
        <f aca="false">IF(C4872="","",IF(COUNTIF(Campaigns!$A$7:$A$300,C4872)&gt;0,"✓",IF(N(K4872)=0,"– no spend","⚠ add to Campaigns tab")))</f>
        <v/>
      </c>
      <c r="V4872" s="83" t="str">
        <f aca="false">IF(K4872="","",K4872*IF(Settings!$B$22=Settings!$C$6,1,IF(Settings!$B$22="USD",1/INDEX(Settings!$B$29:$B$40,MONTH(A4872)),INDEX(Settings!$B$29:$B$40,MONTH(A4872)))))</f>
        <v/>
      </c>
    </row>
    <row r="4873" customFormat="false" ht="15" hidden="false" customHeight="false" outlineLevel="0" collapsed="false">
      <c r="U4873" s="0" t="str">
        <f aca="false">IF(C4873="","",IF(COUNTIF(Campaigns!$A$7:$A$300,C4873)&gt;0,"✓",IF(N(K4873)=0,"– no spend","⚠ add to Campaigns tab")))</f>
        <v/>
      </c>
      <c r="V4873" s="83" t="str">
        <f aca="false">IF(K4873="","",K4873*IF(Settings!$B$22=Settings!$C$6,1,IF(Settings!$B$22="USD",1/INDEX(Settings!$B$29:$B$40,MONTH(A4873)),INDEX(Settings!$B$29:$B$40,MONTH(A4873)))))</f>
        <v/>
      </c>
    </row>
    <row r="4874" customFormat="false" ht="15" hidden="false" customHeight="false" outlineLevel="0" collapsed="false">
      <c r="U4874" s="0" t="str">
        <f aca="false">IF(C4874="","",IF(COUNTIF(Campaigns!$A$7:$A$300,C4874)&gt;0,"✓",IF(N(K4874)=0,"– no spend","⚠ add to Campaigns tab")))</f>
        <v/>
      </c>
      <c r="V4874" s="83" t="str">
        <f aca="false">IF(K4874="","",K4874*IF(Settings!$B$22=Settings!$C$6,1,IF(Settings!$B$22="USD",1/INDEX(Settings!$B$29:$B$40,MONTH(A4874)),INDEX(Settings!$B$29:$B$40,MONTH(A4874)))))</f>
        <v/>
      </c>
    </row>
    <row r="4875" customFormat="false" ht="15" hidden="false" customHeight="false" outlineLevel="0" collapsed="false">
      <c r="U4875" s="0" t="str">
        <f aca="false">IF(C4875="","",IF(COUNTIF(Campaigns!$A$7:$A$300,C4875)&gt;0,"✓",IF(N(K4875)=0,"– no spend","⚠ add to Campaigns tab")))</f>
        <v/>
      </c>
      <c r="V4875" s="83" t="str">
        <f aca="false">IF(K4875="","",K4875*IF(Settings!$B$22=Settings!$C$6,1,IF(Settings!$B$22="USD",1/INDEX(Settings!$B$29:$B$40,MONTH(A4875)),INDEX(Settings!$B$29:$B$40,MONTH(A4875)))))</f>
        <v/>
      </c>
    </row>
    <row r="4876" customFormat="false" ht="15" hidden="false" customHeight="false" outlineLevel="0" collapsed="false">
      <c r="U4876" s="0" t="str">
        <f aca="false">IF(C4876="","",IF(COUNTIF(Campaigns!$A$7:$A$300,C4876)&gt;0,"✓",IF(N(K4876)=0,"– no spend","⚠ add to Campaigns tab")))</f>
        <v/>
      </c>
      <c r="V4876" s="83" t="str">
        <f aca="false">IF(K4876="","",K4876*IF(Settings!$B$22=Settings!$C$6,1,IF(Settings!$B$22="USD",1/INDEX(Settings!$B$29:$B$40,MONTH(A4876)),INDEX(Settings!$B$29:$B$40,MONTH(A4876)))))</f>
        <v/>
      </c>
    </row>
    <row r="4877" customFormat="false" ht="15" hidden="false" customHeight="false" outlineLevel="0" collapsed="false">
      <c r="U4877" s="0" t="str">
        <f aca="false">IF(C4877="","",IF(COUNTIF(Campaigns!$A$7:$A$300,C4877)&gt;0,"✓",IF(N(K4877)=0,"– no spend","⚠ add to Campaigns tab")))</f>
        <v/>
      </c>
      <c r="V4877" s="83" t="str">
        <f aca="false">IF(K4877="","",K4877*IF(Settings!$B$22=Settings!$C$6,1,IF(Settings!$B$22="USD",1/INDEX(Settings!$B$29:$B$40,MONTH(A4877)),INDEX(Settings!$B$29:$B$40,MONTH(A4877)))))</f>
        <v/>
      </c>
    </row>
    <row r="4878" customFormat="false" ht="15" hidden="false" customHeight="false" outlineLevel="0" collapsed="false">
      <c r="U4878" s="0" t="str">
        <f aca="false">IF(C4878="","",IF(COUNTIF(Campaigns!$A$7:$A$300,C4878)&gt;0,"✓",IF(N(K4878)=0,"– no spend","⚠ add to Campaigns tab")))</f>
        <v/>
      </c>
      <c r="V4878" s="83" t="str">
        <f aca="false">IF(K4878="","",K4878*IF(Settings!$B$22=Settings!$C$6,1,IF(Settings!$B$22="USD",1/INDEX(Settings!$B$29:$B$40,MONTH(A4878)),INDEX(Settings!$B$29:$B$40,MONTH(A4878)))))</f>
        <v/>
      </c>
    </row>
    <row r="4879" customFormat="false" ht="15" hidden="false" customHeight="false" outlineLevel="0" collapsed="false">
      <c r="U4879" s="0" t="str">
        <f aca="false">IF(C4879="","",IF(COUNTIF(Campaigns!$A$7:$A$300,C4879)&gt;0,"✓",IF(N(K4879)=0,"– no spend","⚠ add to Campaigns tab")))</f>
        <v/>
      </c>
      <c r="V4879" s="83" t="str">
        <f aca="false">IF(K4879="","",K4879*IF(Settings!$B$22=Settings!$C$6,1,IF(Settings!$B$22="USD",1/INDEX(Settings!$B$29:$B$40,MONTH(A4879)),INDEX(Settings!$B$29:$B$40,MONTH(A4879)))))</f>
        <v/>
      </c>
    </row>
    <row r="4880" customFormat="false" ht="15" hidden="false" customHeight="false" outlineLevel="0" collapsed="false">
      <c r="U4880" s="0" t="str">
        <f aca="false">IF(C4880="","",IF(COUNTIF(Campaigns!$A$7:$A$300,C4880)&gt;0,"✓",IF(N(K4880)=0,"– no spend","⚠ add to Campaigns tab")))</f>
        <v/>
      </c>
      <c r="V4880" s="83" t="str">
        <f aca="false">IF(K4880="","",K4880*IF(Settings!$B$22=Settings!$C$6,1,IF(Settings!$B$22="USD",1/INDEX(Settings!$B$29:$B$40,MONTH(A4880)),INDEX(Settings!$B$29:$B$40,MONTH(A4880)))))</f>
        <v/>
      </c>
    </row>
    <row r="4881" customFormat="false" ht="15" hidden="false" customHeight="false" outlineLevel="0" collapsed="false">
      <c r="U4881" s="0" t="str">
        <f aca="false">IF(C4881="","",IF(COUNTIF(Campaigns!$A$7:$A$300,C4881)&gt;0,"✓",IF(N(K4881)=0,"– no spend","⚠ add to Campaigns tab")))</f>
        <v/>
      </c>
      <c r="V4881" s="83" t="str">
        <f aca="false">IF(K4881="","",K4881*IF(Settings!$B$22=Settings!$C$6,1,IF(Settings!$B$22="USD",1/INDEX(Settings!$B$29:$B$40,MONTH(A4881)),INDEX(Settings!$B$29:$B$40,MONTH(A4881)))))</f>
        <v/>
      </c>
    </row>
    <row r="4882" customFormat="false" ht="15" hidden="false" customHeight="false" outlineLevel="0" collapsed="false">
      <c r="U4882" s="0" t="str">
        <f aca="false">IF(C4882="","",IF(COUNTIF(Campaigns!$A$7:$A$300,C4882)&gt;0,"✓",IF(N(K4882)=0,"– no spend","⚠ add to Campaigns tab")))</f>
        <v/>
      </c>
      <c r="V4882" s="83" t="str">
        <f aca="false">IF(K4882="","",K4882*IF(Settings!$B$22=Settings!$C$6,1,IF(Settings!$B$22="USD",1/INDEX(Settings!$B$29:$B$40,MONTH(A4882)),INDEX(Settings!$B$29:$B$40,MONTH(A4882)))))</f>
        <v/>
      </c>
    </row>
    <row r="4883" customFormat="false" ht="15" hidden="false" customHeight="false" outlineLevel="0" collapsed="false">
      <c r="U4883" s="0" t="str">
        <f aca="false">IF(C4883="","",IF(COUNTIF(Campaigns!$A$7:$A$300,C4883)&gt;0,"✓",IF(N(K4883)=0,"– no spend","⚠ add to Campaigns tab")))</f>
        <v/>
      </c>
      <c r="V4883" s="83" t="str">
        <f aca="false">IF(K4883="","",K4883*IF(Settings!$B$22=Settings!$C$6,1,IF(Settings!$B$22="USD",1/INDEX(Settings!$B$29:$B$40,MONTH(A4883)),INDEX(Settings!$B$29:$B$40,MONTH(A4883)))))</f>
        <v/>
      </c>
    </row>
    <row r="4884" customFormat="false" ht="15" hidden="false" customHeight="false" outlineLevel="0" collapsed="false">
      <c r="U4884" s="0" t="str">
        <f aca="false">IF(C4884="","",IF(COUNTIF(Campaigns!$A$7:$A$300,C4884)&gt;0,"✓",IF(N(K4884)=0,"– no spend","⚠ add to Campaigns tab")))</f>
        <v/>
      </c>
      <c r="V4884" s="83" t="str">
        <f aca="false">IF(K4884="","",K4884*IF(Settings!$B$22=Settings!$C$6,1,IF(Settings!$B$22="USD",1/INDEX(Settings!$B$29:$B$40,MONTH(A4884)),INDEX(Settings!$B$29:$B$40,MONTH(A4884)))))</f>
        <v/>
      </c>
    </row>
    <row r="4885" customFormat="false" ht="15" hidden="false" customHeight="false" outlineLevel="0" collapsed="false">
      <c r="U4885" s="0" t="str">
        <f aca="false">IF(C4885="","",IF(COUNTIF(Campaigns!$A$7:$A$300,C4885)&gt;0,"✓",IF(N(K4885)=0,"– no spend","⚠ add to Campaigns tab")))</f>
        <v/>
      </c>
      <c r="V4885" s="83" t="str">
        <f aca="false">IF(K4885="","",K4885*IF(Settings!$B$22=Settings!$C$6,1,IF(Settings!$B$22="USD",1/INDEX(Settings!$B$29:$B$40,MONTH(A4885)),INDEX(Settings!$B$29:$B$40,MONTH(A4885)))))</f>
        <v/>
      </c>
    </row>
    <row r="4886" customFormat="false" ht="15" hidden="false" customHeight="false" outlineLevel="0" collapsed="false">
      <c r="U4886" s="0" t="str">
        <f aca="false">IF(C4886="","",IF(COUNTIF(Campaigns!$A$7:$A$300,C4886)&gt;0,"✓",IF(N(K4886)=0,"– no spend","⚠ add to Campaigns tab")))</f>
        <v/>
      </c>
      <c r="V4886" s="83" t="str">
        <f aca="false">IF(K4886="","",K4886*IF(Settings!$B$22=Settings!$C$6,1,IF(Settings!$B$22="USD",1/INDEX(Settings!$B$29:$B$40,MONTH(A4886)),INDEX(Settings!$B$29:$B$40,MONTH(A4886)))))</f>
        <v/>
      </c>
    </row>
    <row r="4887" customFormat="false" ht="15" hidden="false" customHeight="false" outlineLevel="0" collapsed="false">
      <c r="U4887" s="0" t="str">
        <f aca="false">IF(C4887="","",IF(COUNTIF(Campaigns!$A$7:$A$300,C4887)&gt;0,"✓",IF(N(K4887)=0,"– no spend","⚠ add to Campaigns tab")))</f>
        <v/>
      </c>
      <c r="V4887" s="83" t="str">
        <f aca="false">IF(K4887="","",K4887*IF(Settings!$B$22=Settings!$C$6,1,IF(Settings!$B$22="USD",1/INDEX(Settings!$B$29:$B$40,MONTH(A4887)),INDEX(Settings!$B$29:$B$40,MONTH(A4887)))))</f>
        <v/>
      </c>
    </row>
    <row r="4888" customFormat="false" ht="15" hidden="false" customHeight="false" outlineLevel="0" collapsed="false">
      <c r="U4888" s="0" t="str">
        <f aca="false">IF(C4888="","",IF(COUNTIF(Campaigns!$A$7:$A$300,C4888)&gt;0,"✓",IF(N(K4888)=0,"– no spend","⚠ add to Campaigns tab")))</f>
        <v/>
      </c>
      <c r="V4888" s="83" t="str">
        <f aca="false">IF(K4888="","",K4888*IF(Settings!$B$22=Settings!$C$6,1,IF(Settings!$B$22="USD",1/INDEX(Settings!$B$29:$B$40,MONTH(A4888)),INDEX(Settings!$B$29:$B$40,MONTH(A4888)))))</f>
        <v/>
      </c>
    </row>
    <row r="4889" customFormat="false" ht="15" hidden="false" customHeight="false" outlineLevel="0" collapsed="false">
      <c r="U4889" s="0" t="str">
        <f aca="false">IF(C4889="","",IF(COUNTIF(Campaigns!$A$7:$A$300,C4889)&gt;0,"✓",IF(N(K4889)=0,"– no spend","⚠ add to Campaigns tab")))</f>
        <v/>
      </c>
      <c r="V4889" s="83" t="str">
        <f aca="false">IF(K4889="","",K4889*IF(Settings!$B$22=Settings!$C$6,1,IF(Settings!$B$22="USD",1/INDEX(Settings!$B$29:$B$40,MONTH(A4889)),INDEX(Settings!$B$29:$B$40,MONTH(A4889)))))</f>
        <v/>
      </c>
    </row>
    <row r="4890" customFormat="false" ht="15" hidden="false" customHeight="false" outlineLevel="0" collapsed="false">
      <c r="U4890" s="0" t="str">
        <f aca="false">IF(C4890="","",IF(COUNTIF(Campaigns!$A$7:$A$300,C4890)&gt;0,"✓",IF(N(K4890)=0,"– no spend","⚠ add to Campaigns tab")))</f>
        <v/>
      </c>
      <c r="V4890" s="83" t="str">
        <f aca="false">IF(K4890="","",K4890*IF(Settings!$B$22=Settings!$C$6,1,IF(Settings!$B$22="USD",1/INDEX(Settings!$B$29:$B$40,MONTH(A4890)),INDEX(Settings!$B$29:$B$40,MONTH(A4890)))))</f>
        <v/>
      </c>
    </row>
    <row r="4891" customFormat="false" ht="15" hidden="false" customHeight="false" outlineLevel="0" collapsed="false">
      <c r="U4891" s="0" t="str">
        <f aca="false">IF(C4891="","",IF(COUNTIF(Campaigns!$A$7:$A$300,C4891)&gt;0,"✓",IF(N(K4891)=0,"– no spend","⚠ add to Campaigns tab")))</f>
        <v/>
      </c>
      <c r="V4891" s="83" t="str">
        <f aca="false">IF(K4891="","",K4891*IF(Settings!$B$22=Settings!$C$6,1,IF(Settings!$B$22="USD",1/INDEX(Settings!$B$29:$B$40,MONTH(A4891)),INDEX(Settings!$B$29:$B$40,MONTH(A4891)))))</f>
        <v/>
      </c>
    </row>
    <row r="4892" customFormat="false" ht="15" hidden="false" customHeight="false" outlineLevel="0" collapsed="false">
      <c r="U4892" s="0" t="str">
        <f aca="false">IF(C4892="","",IF(COUNTIF(Campaigns!$A$7:$A$300,C4892)&gt;0,"✓",IF(N(K4892)=0,"– no spend","⚠ add to Campaigns tab")))</f>
        <v/>
      </c>
      <c r="V4892" s="83" t="str">
        <f aca="false">IF(K4892="","",K4892*IF(Settings!$B$22=Settings!$C$6,1,IF(Settings!$B$22="USD",1/INDEX(Settings!$B$29:$B$40,MONTH(A4892)),INDEX(Settings!$B$29:$B$40,MONTH(A4892)))))</f>
        <v/>
      </c>
    </row>
    <row r="4893" customFormat="false" ht="15" hidden="false" customHeight="false" outlineLevel="0" collapsed="false">
      <c r="U4893" s="0" t="str">
        <f aca="false">IF(C4893="","",IF(COUNTIF(Campaigns!$A$7:$A$300,C4893)&gt;0,"✓",IF(N(K4893)=0,"– no spend","⚠ add to Campaigns tab")))</f>
        <v/>
      </c>
      <c r="V4893" s="83" t="str">
        <f aca="false">IF(K4893="","",K4893*IF(Settings!$B$22=Settings!$C$6,1,IF(Settings!$B$22="USD",1/INDEX(Settings!$B$29:$B$40,MONTH(A4893)),INDEX(Settings!$B$29:$B$40,MONTH(A4893)))))</f>
        <v/>
      </c>
    </row>
    <row r="4894" customFormat="false" ht="15" hidden="false" customHeight="false" outlineLevel="0" collapsed="false">
      <c r="U4894" s="0" t="str">
        <f aca="false">IF(C4894="","",IF(COUNTIF(Campaigns!$A$7:$A$300,C4894)&gt;0,"✓",IF(N(K4894)=0,"– no spend","⚠ add to Campaigns tab")))</f>
        <v/>
      </c>
      <c r="V4894" s="83" t="str">
        <f aca="false">IF(K4894="","",K4894*IF(Settings!$B$22=Settings!$C$6,1,IF(Settings!$B$22="USD",1/INDEX(Settings!$B$29:$B$40,MONTH(A4894)),INDEX(Settings!$B$29:$B$40,MONTH(A4894)))))</f>
        <v/>
      </c>
    </row>
    <row r="4895" customFormat="false" ht="15" hidden="false" customHeight="false" outlineLevel="0" collapsed="false">
      <c r="U4895" s="0" t="str">
        <f aca="false">IF(C4895="","",IF(COUNTIF(Campaigns!$A$7:$A$300,C4895)&gt;0,"✓",IF(N(K4895)=0,"– no spend","⚠ add to Campaigns tab")))</f>
        <v/>
      </c>
      <c r="V4895" s="83" t="str">
        <f aca="false">IF(K4895="","",K4895*IF(Settings!$B$22=Settings!$C$6,1,IF(Settings!$B$22="USD",1/INDEX(Settings!$B$29:$B$40,MONTH(A4895)),INDEX(Settings!$B$29:$B$40,MONTH(A4895)))))</f>
        <v/>
      </c>
    </row>
    <row r="4896" customFormat="false" ht="15" hidden="false" customHeight="false" outlineLevel="0" collapsed="false">
      <c r="U4896" s="0" t="str">
        <f aca="false">IF(C4896="","",IF(COUNTIF(Campaigns!$A$7:$A$300,C4896)&gt;0,"✓",IF(N(K4896)=0,"– no spend","⚠ add to Campaigns tab")))</f>
        <v/>
      </c>
      <c r="V4896" s="83" t="str">
        <f aca="false">IF(K4896="","",K4896*IF(Settings!$B$22=Settings!$C$6,1,IF(Settings!$B$22="USD",1/INDEX(Settings!$B$29:$B$40,MONTH(A4896)),INDEX(Settings!$B$29:$B$40,MONTH(A4896)))))</f>
        <v/>
      </c>
    </row>
    <row r="4897" customFormat="false" ht="15" hidden="false" customHeight="false" outlineLevel="0" collapsed="false">
      <c r="U4897" s="0" t="str">
        <f aca="false">IF(C4897="","",IF(COUNTIF(Campaigns!$A$7:$A$300,C4897)&gt;0,"✓",IF(N(K4897)=0,"– no spend","⚠ add to Campaigns tab")))</f>
        <v/>
      </c>
      <c r="V4897" s="83" t="str">
        <f aca="false">IF(K4897="","",K4897*IF(Settings!$B$22=Settings!$C$6,1,IF(Settings!$B$22="USD",1/INDEX(Settings!$B$29:$B$40,MONTH(A4897)),INDEX(Settings!$B$29:$B$40,MONTH(A4897)))))</f>
        <v/>
      </c>
    </row>
    <row r="4898" customFormat="false" ht="15" hidden="false" customHeight="false" outlineLevel="0" collapsed="false">
      <c r="U4898" s="0" t="str">
        <f aca="false">IF(C4898="","",IF(COUNTIF(Campaigns!$A$7:$A$300,C4898)&gt;0,"✓",IF(N(K4898)=0,"– no spend","⚠ add to Campaigns tab")))</f>
        <v/>
      </c>
      <c r="V4898" s="83" t="str">
        <f aca="false">IF(K4898="","",K4898*IF(Settings!$B$22=Settings!$C$6,1,IF(Settings!$B$22="USD",1/INDEX(Settings!$B$29:$B$40,MONTH(A4898)),INDEX(Settings!$B$29:$B$40,MONTH(A4898)))))</f>
        <v/>
      </c>
    </row>
    <row r="4899" customFormat="false" ht="15" hidden="false" customHeight="false" outlineLevel="0" collapsed="false">
      <c r="U4899" s="0" t="str">
        <f aca="false">IF(C4899="","",IF(COUNTIF(Campaigns!$A$7:$A$300,C4899)&gt;0,"✓",IF(N(K4899)=0,"– no spend","⚠ add to Campaigns tab")))</f>
        <v/>
      </c>
      <c r="V4899" s="83" t="str">
        <f aca="false">IF(K4899="","",K4899*IF(Settings!$B$22=Settings!$C$6,1,IF(Settings!$B$22="USD",1/INDEX(Settings!$B$29:$B$40,MONTH(A4899)),INDEX(Settings!$B$29:$B$40,MONTH(A4899)))))</f>
        <v/>
      </c>
    </row>
    <row r="4900" customFormat="false" ht="15" hidden="false" customHeight="false" outlineLevel="0" collapsed="false">
      <c r="U4900" s="0" t="str">
        <f aca="false">IF(C4900="","",IF(COUNTIF(Campaigns!$A$7:$A$300,C4900)&gt;0,"✓",IF(N(K4900)=0,"– no spend","⚠ add to Campaigns tab")))</f>
        <v/>
      </c>
      <c r="V4900" s="83" t="str">
        <f aca="false">IF(K4900="","",K4900*IF(Settings!$B$22=Settings!$C$6,1,IF(Settings!$B$22="USD",1/INDEX(Settings!$B$29:$B$40,MONTH(A4900)),INDEX(Settings!$B$29:$B$40,MONTH(A4900)))))</f>
        <v/>
      </c>
    </row>
    <row r="4901" customFormat="false" ht="15" hidden="false" customHeight="false" outlineLevel="0" collapsed="false">
      <c r="U4901" s="0" t="str">
        <f aca="false">IF(C4901="","",IF(COUNTIF(Campaigns!$A$7:$A$300,C4901)&gt;0,"✓",IF(N(K4901)=0,"– no spend","⚠ add to Campaigns tab")))</f>
        <v/>
      </c>
      <c r="V4901" s="83" t="str">
        <f aca="false">IF(K4901="","",K4901*IF(Settings!$B$22=Settings!$C$6,1,IF(Settings!$B$22="USD",1/INDEX(Settings!$B$29:$B$40,MONTH(A4901)),INDEX(Settings!$B$29:$B$40,MONTH(A4901)))))</f>
        <v/>
      </c>
    </row>
    <row r="4902" customFormat="false" ht="15" hidden="false" customHeight="false" outlineLevel="0" collapsed="false">
      <c r="U4902" s="0" t="str">
        <f aca="false">IF(C4902="","",IF(COUNTIF(Campaigns!$A$7:$A$300,C4902)&gt;0,"✓",IF(N(K4902)=0,"– no spend","⚠ add to Campaigns tab")))</f>
        <v/>
      </c>
      <c r="V4902" s="83" t="str">
        <f aca="false">IF(K4902="","",K4902*IF(Settings!$B$22=Settings!$C$6,1,IF(Settings!$B$22="USD",1/INDEX(Settings!$B$29:$B$40,MONTH(A4902)),INDEX(Settings!$B$29:$B$40,MONTH(A4902)))))</f>
        <v/>
      </c>
    </row>
    <row r="4903" customFormat="false" ht="15" hidden="false" customHeight="false" outlineLevel="0" collapsed="false">
      <c r="U4903" s="0" t="str">
        <f aca="false">IF(C4903="","",IF(COUNTIF(Campaigns!$A$7:$A$300,C4903)&gt;0,"✓",IF(N(K4903)=0,"– no spend","⚠ add to Campaigns tab")))</f>
        <v/>
      </c>
      <c r="V4903" s="83" t="str">
        <f aca="false">IF(K4903="","",K4903*IF(Settings!$B$22=Settings!$C$6,1,IF(Settings!$B$22="USD",1/INDEX(Settings!$B$29:$B$40,MONTH(A4903)),INDEX(Settings!$B$29:$B$40,MONTH(A4903)))))</f>
        <v/>
      </c>
    </row>
    <row r="4904" customFormat="false" ht="15" hidden="false" customHeight="false" outlineLevel="0" collapsed="false">
      <c r="U4904" s="0" t="str">
        <f aca="false">IF(C4904="","",IF(COUNTIF(Campaigns!$A$7:$A$300,C4904)&gt;0,"✓",IF(N(K4904)=0,"– no spend","⚠ add to Campaigns tab")))</f>
        <v/>
      </c>
      <c r="V4904" s="83" t="str">
        <f aca="false">IF(K4904="","",K4904*IF(Settings!$B$22=Settings!$C$6,1,IF(Settings!$B$22="USD",1/INDEX(Settings!$B$29:$B$40,MONTH(A4904)),INDEX(Settings!$B$29:$B$40,MONTH(A4904)))))</f>
        <v/>
      </c>
    </row>
    <row r="4905" customFormat="false" ht="15" hidden="false" customHeight="false" outlineLevel="0" collapsed="false">
      <c r="U4905" s="0" t="str">
        <f aca="false">IF(C4905="","",IF(COUNTIF(Campaigns!$A$7:$A$300,C4905)&gt;0,"✓",IF(N(K4905)=0,"– no spend","⚠ add to Campaigns tab")))</f>
        <v/>
      </c>
      <c r="V4905" s="83" t="str">
        <f aca="false">IF(K4905="","",K4905*IF(Settings!$B$22=Settings!$C$6,1,IF(Settings!$B$22="USD",1/INDEX(Settings!$B$29:$B$40,MONTH(A4905)),INDEX(Settings!$B$29:$B$40,MONTH(A4905)))))</f>
        <v/>
      </c>
    </row>
    <row r="4906" customFormat="false" ht="15" hidden="false" customHeight="false" outlineLevel="0" collapsed="false">
      <c r="U4906" s="0" t="str">
        <f aca="false">IF(C4906="","",IF(COUNTIF(Campaigns!$A$7:$A$300,C4906)&gt;0,"✓",IF(N(K4906)=0,"– no spend","⚠ add to Campaigns tab")))</f>
        <v/>
      </c>
      <c r="V4906" s="83" t="str">
        <f aca="false">IF(K4906="","",K4906*IF(Settings!$B$22=Settings!$C$6,1,IF(Settings!$B$22="USD",1/INDEX(Settings!$B$29:$B$40,MONTH(A4906)),INDEX(Settings!$B$29:$B$40,MONTH(A4906)))))</f>
        <v/>
      </c>
    </row>
    <row r="4907" customFormat="false" ht="15" hidden="false" customHeight="false" outlineLevel="0" collapsed="false">
      <c r="U4907" s="0" t="str">
        <f aca="false">IF(C4907="","",IF(COUNTIF(Campaigns!$A$7:$A$300,C4907)&gt;0,"✓",IF(N(K4907)=0,"– no spend","⚠ add to Campaigns tab")))</f>
        <v/>
      </c>
      <c r="V4907" s="83" t="str">
        <f aca="false">IF(K4907="","",K4907*IF(Settings!$B$22=Settings!$C$6,1,IF(Settings!$B$22="USD",1/INDEX(Settings!$B$29:$B$40,MONTH(A4907)),INDEX(Settings!$B$29:$B$40,MONTH(A4907)))))</f>
        <v/>
      </c>
    </row>
    <row r="4908" customFormat="false" ht="15" hidden="false" customHeight="false" outlineLevel="0" collapsed="false">
      <c r="U4908" s="0" t="str">
        <f aca="false">IF(C4908="","",IF(COUNTIF(Campaigns!$A$7:$A$300,C4908)&gt;0,"✓",IF(N(K4908)=0,"– no spend","⚠ add to Campaigns tab")))</f>
        <v/>
      </c>
      <c r="V4908" s="83" t="str">
        <f aca="false">IF(K4908="","",K4908*IF(Settings!$B$22=Settings!$C$6,1,IF(Settings!$B$22="USD",1/INDEX(Settings!$B$29:$B$40,MONTH(A4908)),INDEX(Settings!$B$29:$B$40,MONTH(A4908)))))</f>
        <v/>
      </c>
    </row>
    <row r="4909" customFormat="false" ht="15" hidden="false" customHeight="false" outlineLevel="0" collapsed="false">
      <c r="U4909" s="0" t="str">
        <f aca="false">IF(C4909="","",IF(COUNTIF(Campaigns!$A$7:$A$300,C4909)&gt;0,"✓",IF(N(K4909)=0,"– no spend","⚠ add to Campaigns tab")))</f>
        <v/>
      </c>
      <c r="V4909" s="83" t="str">
        <f aca="false">IF(K4909="","",K4909*IF(Settings!$B$22=Settings!$C$6,1,IF(Settings!$B$22="USD",1/INDEX(Settings!$B$29:$B$40,MONTH(A4909)),INDEX(Settings!$B$29:$B$40,MONTH(A4909)))))</f>
        <v/>
      </c>
    </row>
    <row r="4910" customFormat="false" ht="15" hidden="false" customHeight="false" outlineLevel="0" collapsed="false">
      <c r="U4910" s="0" t="str">
        <f aca="false">IF(C4910="","",IF(COUNTIF(Campaigns!$A$7:$A$300,C4910)&gt;0,"✓",IF(N(K4910)=0,"– no spend","⚠ add to Campaigns tab")))</f>
        <v/>
      </c>
      <c r="V4910" s="83" t="str">
        <f aca="false">IF(K4910="","",K4910*IF(Settings!$B$22=Settings!$C$6,1,IF(Settings!$B$22="USD",1/INDEX(Settings!$B$29:$B$40,MONTH(A4910)),INDEX(Settings!$B$29:$B$40,MONTH(A4910)))))</f>
        <v/>
      </c>
    </row>
    <row r="4911" customFormat="false" ht="15" hidden="false" customHeight="false" outlineLevel="0" collapsed="false">
      <c r="U4911" s="0" t="str">
        <f aca="false">IF(C4911="","",IF(COUNTIF(Campaigns!$A$7:$A$300,C4911)&gt;0,"✓",IF(N(K4911)=0,"– no spend","⚠ add to Campaigns tab")))</f>
        <v/>
      </c>
      <c r="V4911" s="83" t="str">
        <f aca="false">IF(K4911="","",K4911*IF(Settings!$B$22=Settings!$C$6,1,IF(Settings!$B$22="USD",1/INDEX(Settings!$B$29:$B$40,MONTH(A4911)),INDEX(Settings!$B$29:$B$40,MONTH(A4911)))))</f>
        <v/>
      </c>
    </row>
    <row r="4912" customFormat="false" ht="15" hidden="false" customHeight="false" outlineLevel="0" collapsed="false">
      <c r="U4912" s="0" t="str">
        <f aca="false">IF(C4912="","",IF(COUNTIF(Campaigns!$A$7:$A$300,C4912)&gt;0,"✓",IF(N(K4912)=0,"– no spend","⚠ add to Campaigns tab")))</f>
        <v/>
      </c>
      <c r="V4912" s="83" t="str">
        <f aca="false">IF(K4912="","",K4912*IF(Settings!$B$22=Settings!$C$6,1,IF(Settings!$B$22="USD",1/INDEX(Settings!$B$29:$B$40,MONTH(A4912)),INDEX(Settings!$B$29:$B$40,MONTH(A4912)))))</f>
        <v/>
      </c>
    </row>
    <row r="4913" customFormat="false" ht="15" hidden="false" customHeight="false" outlineLevel="0" collapsed="false">
      <c r="U4913" s="0" t="str">
        <f aca="false">IF(C4913="","",IF(COUNTIF(Campaigns!$A$7:$A$300,C4913)&gt;0,"✓",IF(N(K4913)=0,"– no spend","⚠ add to Campaigns tab")))</f>
        <v/>
      </c>
      <c r="V4913" s="83" t="str">
        <f aca="false">IF(K4913="","",K4913*IF(Settings!$B$22=Settings!$C$6,1,IF(Settings!$B$22="USD",1/INDEX(Settings!$B$29:$B$40,MONTH(A4913)),INDEX(Settings!$B$29:$B$40,MONTH(A4913)))))</f>
        <v/>
      </c>
    </row>
    <row r="4914" customFormat="false" ht="15" hidden="false" customHeight="false" outlineLevel="0" collapsed="false">
      <c r="U4914" s="0" t="str">
        <f aca="false">IF(C4914="","",IF(COUNTIF(Campaigns!$A$7:$A$300,C4914)&gt;0,"✓",IF(N(K4914)=0,"– no spend","⚠ add to Campaigns tab")))</f>
        <v/>
      </c>
      <c r="V4914" s="83" t="str">
        <f aca="false">IF(K4914="","",K4914*IF(Settings!$B$22=Settings!$C$6,1,IF(Settings!$B$22="USD",1/INDEX(Settings!$B$29:$B$40,MONTH(A4914)),INDEX(Settings!$B$29:$B$40,MONTH(A4914)))))</f>
        <v/>
      </c>
    </row>
    <row r="4915" customFormat="false" ht="15" hidden="false" customHeight="false" outlineLevel="0" collapsed="false">
      <c r="U4915" s="0" t="str">
        <f aca="false">IF(C4915="","",IF(COUNTIF(Campaigns!$A$7:$A$300,C4915)&gt;0,"✓",IF(N(K4915)=0,"– no spend","⚠ add to Campaigns tab")))</f>
        <v/>
      </c>
      <c r="V4915" s="83" t="str">
        <f aca="false">IF(K4915="","",K4915*IF(Settings!$B$22=Settings!$C$6,1,IF(Settings!$B$22="USD",1/INDEX(Settings!$B$29:$B$40,MONTH(A4915)),INDEX(Settings!$B$29:$B$40,MONTH(A4915)))))</f>
        <v/>
      </c>
    </row>
    <row r="4916" customFormat="false" ht="15" hidden="false" customHeight="false" outlineLevel="0" collapsed="false">
      <c r="U4916" s="0" t="str">
        <f aca="false">IF(C4916="","",IF(COUNTIF(Campaigns!$A$7:$A$300,C4916)&gt;0,"✓",IF(N(K4916)=0,"– no spend","⚠ add to Campaigns tab")))</f>
        <v/>
      </c>
      <c r="V4916" s="83" t="str">
        <f aca="false">IF(K4916="","",K4916*IF(Settings!$B$22=Settings!$C$6,1,IF(Settings!$B$22="USD",1/INDEX(Settings!$B$29:$B$40,MONTH(A4916)),INDEX(Settings!$B$29:$B$40,MONTH(A4916)))))</f>
        <v/>
      </c>
    </row>
    <row r="4917" customFormat="false" ht="15" hidden="false" customHeight="false" outlineLevel="0" collapsed="false">
      <c r="U4917" s="0" t="str">
        <f aca="false">IF(C4917="","",IF(COUNTIF(Campaigns!$A$7:$A$300,C4917)&gt;0,"✓",IF(N(K4917)=0,"– no spend","⚠ add to Campaigns tab")))</f>
        <v/>
      </c>
      <c r="V4917" s="83" t="str">
        <f aca="false">IF(K4917="","",K4917*IF(Settings!$B$22=Settings!$C$6,1,IF(Settings!$B$22="USD",1/INDEX(Settings!$B$29:$B$40,MONTH(A4917)),INDEX(Settings!$B$29:$B$40,MONTH(A4917)))))</f>
        <v/>
      </c>
    </row>
    <row r="4918" customFormat="false" ht="15" hidden="false" customHeight="false" outlineLevel="0" collapsed="false">
      <c r="U4918" s="0" t="str">
        <f aca="false">IF(C4918="","",IF(COUNTIF(Campaigns!$A$7:$A$300,C4918)&gt;0,"✓",IF(N(K4918)=0,"– no spend","⚠ add to Campaigns tab")))</f>
        <v/>
      </c>
      <c r="V4918" s="83" t="str">
        <f aca="false">IF(K4918="","",K4918*IF(Settings!$B$22=Settings!$C$6,1,IF(Settings!$B$22="USD",1/INDEX(Settings!$B$29:$B$40,MONTH(A4918)),INDEX(Settings!$B$29:$B$40,MONTH(A4918)))))</f>
        <v/>
      </c>
    </row>
    <row r="4919" customFormat="false" ht="15" hidden="false" customHeight="false" outlineLevel="0" collapsed="false">
      <c r="U4919" s="0" t="str">
        <f aca="false">IF(C4919="","",IF(COUNTIF(Campaigns!$A$7:$A$300,C4919)&gt;0,"✓",IF(N(K4919)=0,"– no spend","⚠ add to Campaigns tab")))</f>
        <v/>
      </c>
      <c r="V4919" s="83" t="str">
        <f aca="false">IF(K4919="","",K4919*IF(Settings!$B$22=Settings!$C$6,1,IF(Settings!$B$22="USD",1/INDEX(Settings!$B$29:$B$40,MONTH(A4919)),INDEX(Settings!$B$29:$B$40,MONTH(A4919)))))</f>
        <v/>
      </c>
    </row>
    <row r="4920" customFormat="false" ht="15" hidden="false" customHeight="false" outlineLevel="0" collapsed="false">
      <c r="U4920" s="0" t="str">
        <f aca="false">IF(C4920="","",IF(COUNTIF(Campaigns!$A$7:$A$300,C4920)&gt;0,"✓",IF(N(K4920)=0,"– no spend","⚠ add to Campaigns tab")))</f>
        <v/>
      </c>
      <c r="V4920" s="83" t="str">
        <f aca="false">IF(K4920="","",K4920*IF(Settings!$B$22=Settings!$C$6,1,IF(Settings!$B$22="USD",1/INDEX(Settings!$B$29:$B$40,MONTH(A4920)),INDEX(Settings!$B$29:$B$40,MONTH(A4920)))))</f>
        <v/>
      </c>
    </row>
    <row r="4921" customFormat="false" ht="15" hidden="false" customHeight="false" outlineLevel="0" collapsed="false">
      <c r="U4921" s="0" t="str">
        <f aca="false">IF(C4921="","",IF(COUNTIF(Campaigns!$A$7:$A$300,C4921)&gt;0,"✓",IF(N(K4921)=0,"– no spend","⚠ add to Campaigns tab")))</f>
        <v/>
      </c>
      <c r="V4921" s="83" t="str">
        <f aca="false">IF(K4921="","",K4921*IF(Settings!$B$22=Settings!$C$6,1,IF(Settings!$B$22="USD",1/INDEX(Settings!$B$29:$B$40,MONTH(A4921)),INDEX(Settings!$B$29:$B$40,MONTH(A4921)))))</f>
        <v/>
      </c>
    </row>
    <row r="4922" customFormat="false" ht="15" hidden="false" customHeight="false" outlineLevel="0" collapsed="false">
      <c r="U4922" s="0" t="str">
        <f aca="false">IF(C4922="","",IF(COUNTIF(Campaigns!$A$7:$A$300,C4922)&gt;0,"✓",IF(N(K4922)=0,"– no spend","⚠ add to Campaigns tab")))</f>
        <v/>
      </c>
      <c r="V4922" s="83" t="str">
        <f aca="false">IF(K4922="","",K4922*IF(Settings!$B$22=Settings!$C$6,1,IF(Settings!$B$22="USD",1/INDEX(Settings!$B$29:$B$40,MONTH(A4922)),INDEX(Settings!$B$29:$B$40,MONTH(A4922)))))</f>
        <v/>
      </c>
    </row>
    <row r="4923" customFormat="false" ht="15" hidden="false" customHeight="false" outlineLevel="0" collapsed="false">
      <c r="U4923" s="0" t="str">
        <f aca="false">IF(C4923="","",IF(COUNTIF(Campaigns!$A$7:$A$300,C4923)&gt;0,"✓",IF(N(K4923)=0,"– no spend","⚠ add to Campaigns tab")))</f>
        <v/>
      </c>
      <c r="V4923" s="83" t="str">
        <f aca="false">IF(K4923="","",K4923*IF(Settings!$B$22=Settings!$C$6,1,IF(Settings!$B$22="USD",1/INDEX(Settings!$B$29:$B$40,MONTH(A4923)),INDEX(Settings!$B$29:$B$40,MONTH(A4923)))))</f>
        <v/>
      </c>
    </row>
    <row r="4924" customFormat="false" ht="15" hidden="false" customHeight="false" outlineLevel="0" collapsed="false">
      <c r="U4924" s="0" t="str">
        <f aca="false">IF(C4924="","",IF(COUNTIF(Campaigns!$A$7:$A$300,C4924)&gt;0,"✓",IF(N(K4924)=0,"– no spend","⚠ add to Campaigns tab")))</f>
        <v/>
      </c>
      <c r="V4924" s="83" t="str">
        <f aca="false">IF(K4924="","",K4924*IF(Settings!$B$22=Settings!$C$6,1,IF(Settings!$B$22="USD",1/INDEX(Settings!$B$29:$B$40,MONTH(A4924)),INDEX(Settings!$B$29:$B$40,MONTH(A4924)))))</f>
        <v/>
      </c>
    </row>
    <row r="4925" customFormat="false" ht="15" hidden="false" customHeight="false" outlineLevel="0" collapsed="false">
      <c r="U4925" s="0" t="str">
        <f aca="false">IF(C4925="","",IF(COUNTIF(Campaigns!$A$7:$A$300,C4925)&gt;0,"✓",IF(N(K4925)=0,"– no spend","⚠ add to Campaigns tab")))</f>
        <v/>
      </c>
      <c r="V4925" s="83" t="str">
        <f aca="false">IF(K4925="","",K4925*IF(Settings!$B$22=Settings!$C$6,1,IF(Settings!$B$22="USD",1/INDEX(Settings!$B$29:$B$40,MONTH(A4925)),INDEX(Settings!$B$29:$B$40,MONTH(A4925)))))</f>
        <v/>
      </c>
    </row>
    <row r="4926" customFormat="false" ht="15" hidden="false" customHeight="false" outlineLevel="0" collapsed="false">
      <c r="U4926" s="0" t="str">
        <f aca="false">IF(C4926="","",IF(COUNTIF(Campaigns!$A$7:$A$300,C4926)&gt;0,"✓",IF(N(K4926)=0,"– no spend","⚠ add to Campaigns tab")))</f>
        <v/>
      </c>
      <c r="V4926" s="83" t="str">
        <f aca="false">IF(K4926="","",K4926*IF(Settings!$B$22=Settings!$C$6,1,IF(Settings!$B$22="USD",1/INDEX(Settings!$B$29:$B$40,MONTH(A4926)),INDEX(Settings!$B$29:$B$40,MONTH(A4926)))))</f>
        <v/>
      </c>
    </row>
    <row r="4927" customFormat="false" ht="15" hidden="false" customHeight="false" outlineLevel="0" collapsed="false">
      <c r="U4927" s="0" t="str">
        <f aca="false">IF(C4927="","",IF(COUNTIF(Campaigns!$A$7:$A$300,C4927)&gt;0,"✓",IF(N(K4927)=0,"– no spend","⚠ add to Campaigns tab")))</f>
        <v/>
      </c>
      <c r="V4927" s="83" t="str">
        <f aca="false">IF(K4927="","",K4927*IF(Settings!$B$22=Settings!$C$6,1,IF(Settings!$B$22="USD",1/INDEX(Settings!$B$29:$B$40,MONTH(A4927)),INDEX(Settings!$B$29:$B$40,MONTH(A4927)))))</f>
        <v/>
      </c>
    </row>
    <row r="4928" customFormat="false" ht="15" hidden="false" customHeight="false" outlineLevel="0" collapsed="false">
      <c r="U4928" s="0" t="str">
        <f aca="false">IF(C4928="","",IF(COUNTIF(Campaigns!$A$7:$A$300,C4928)&gt;0,"✓",IF(N(K4928)=0,"– no spend","⚠ add to Campaigns tab")))</f>
        <v/>
      </c>
      <c r="V4928" s="83" t="str">
        <f aca="false">IF(K4928="","",K4928*IF(Settings!$B$22=Settings!$C$6,1,IF(Settings!$B$22="USD",1/INDEX(Settings!$B$29:$B$40,MONTH(A4928)),INDEX(Settings!$B$29:$B$40,MONTH(A4928)))))</f>
        <v/>
      </c>
    </row>
    <row r="4929" customFormat="false" ht="15" hidden="false" customHeight="false" outlineLevel="0" collapsed="false">
      <c r="U4929" s="0" t="str">
        <f aca="false">IF(C4929="","",IF(COUNTIF(Campaigns!$A$7:$A$300,C4929)&gt;0,"✓",IF(N(K4929)=0,"– no spend","⚠ add to Campaigns tab")))</f>
        <v/>
      </c>
      <c r="V4929" s="83" t="str">
        <f aca="false">IF(K4929="","",K4929*IF(Settings!$B$22=Settings!$C$6,1,IF(Settings!$B$22="USD",1/INDEX(Settings!$B$29:$B$40,MONTH(A4929)),INDEX(Settings!$B$29:$B$40,MONTH(A4929)))))</f>
        <v/>
      </c>
    </row>
    <row r="4930" customFormat="false" ht="15" hidden="false" customHeight="false" outlineLevel="0" collapsed="false">
      <c r="U4930" s="0" t="str">
        <f aca="false">IF(C4930="","",IF(COUNTIF(Campaigns!$A$7:$A$300,C4930)&gt;0,"✓",IF(N(K4930)=0,"– no spend","⚠ add to Campaigns tab")))</f>
        <v/>
      </c>
      <c r="V4930" s="83" t="str">
        <f aca="false">IF(K4930="","",K4930*IF(Settings!$B$22=Settings!$C$6,1,IF(Settings!$B$22="USD",1/INDEX(Settings!$B$29:$B$40,MONTH(A4930)),INDEX(Settings!$B$29:$B$40,MONTH(A4930)))))</f>
        <v/>
      </c>
    </row>
    <row r="4931" customFormat="false" ht="15" hidden="false" customHeight="false" outlineLevel="0" collapsed="false">
      <c r="U4931" s="0" t="str">
        <f aca="false">IF(C4931="","",IF(COUNTIF(Campaigns!$A$7:$A$300,C4931)&gt;0,"✓",IF(N(K4931)=0,"– no spend","⚠ add to Campaigns tab")))</f>
        <v/>
      </c>
      <c r="V4931" s="83" t="str">
        <f aca="false">IF(K4931="","",K4931*IF(Settings!$B$22=Settings!$C$6,1,IF(Settings!$B$22="USD",1/INDEX(Settings!$B$29:$B$40,MONTH(A4931)),INDEX(Settings!$B$29:$B$40,MONTH(A4931)))))</f>
        <v/>
      </c>
    </row>
    <row r="4932" customFormat="false" ht="15" hidden="false" customHeight="false" outlineLevel="0" collapsed="false">
      <c r="U4932" s="0" t="str">
        <f aca="false">IF(C4932="","",IF(COUNTIF(Campaigns!$A$7:$A$300,C4932)&gt;0,"✓",IF(N(K4932)=0,"– no spend","⚠ add to Campaigns tab")))</f>
        <v/>
      </c>
      <c r="V4932" s="83" t="str">
        <f aca="false">IF(K4932="","",K4932*IF(Settings!$B$22=Settings!$C$6,1,IF(Settings!$B$22="USD",1/INDEX(Settings!$B$29:$B$40,MONTH(A4932)),INDEX(Settings!$B$29:$B$40,MONTH(A4932)))))</f>
        <v/>
      </c>
    </row>
    <row r="4933" customFormat="false" ht="15" hidden="false" customHeight="false" outlineLevel="0" collapsed="false">
      <c r="U4933" s="0" t="str">
        <f aca="false">IF(C4933="","",IF(COUNTIF(Campaigns!$A$7:$A$300,C4933)&gt;0,"✓",IF(N(K4933)=0,"– no spend","⚠ add to Campaigns tab")))</f>
        <v/>
      </c>
      <c r="V4933" s="83" t="str">
        <f aca="false">IF(K4933="","",K4933*IF(Settings!$B$22=Settings!$C$6,1,IF(Settings!$B$22="USD",1/INDEX(Settings!$B$29:$B$40,MONTH(A4933)),INDEX(Settings!$B$29:$B$40,MONTH(A4933)))))</f>
        <v/>
      </c>
    </row>
    <row r="4934" customFormat="false" ht="15" hidden="false" customHeight="false" outlineLevel="0" collapsed="false">
      <c r="U4934" s="0" t="str">
        <f aca="false">IF(C4934="","",IF(COUNTIF(Campaigns!$A$7:$A$300,C4934)&gt;0,"✓",IF(N(K4934)=0,"– no spend","⚠ add to Campaigns tab")))</f>
        <v/>
      </c>
      <c r="V4934" s="83" t="str">
        <f aca="false">IF(K4934="","",K4934*IF(Settings!$B$22=Settings!$C$6,1,IF(Settings!$B$22="USD",1/INDEX(Settings!$B$29:$B$40,MONTH(A4934)),INDEX(Settings!$B$29:$B$40,MONTH(A4934)))))</f>
        <v/>
      </c>
    </row>
    <row r="4935" customFormat="false" ht="15" hidden="false" customHeight="false" outlineLevel="0" collapsed="false">
      <c r="U4935" s="0" t="str">
        <f aca="false">IF(C4935="","",IF(COUNTIF(Campaigns!$A$7:$A$300,C4935)&gt;0,"✓",IF(N(K4935)=0,"– no spend","⚠ add to Campaigns tab")))</f>
        <v/>
      </c>
      <c r="V4935" s="83" t="str">
        <f aca="false">IF(K4935="","",K4935*IF(Settings!$B$22=Settings!$C$6,1,IF(Settings!$B$22="USD",1/INDEX(Settings!$B$29:$B$40,MONTH(A4935)),INDEX(Settings!$B$29:$B$40,MONTH(A4935)))))</f>
        <v/>
      </c>
    </row>
    <row r="4936" customFormat="false" ht="15" hidden="false" customHeight="false" outlineLevel="0" collapsed="false">
      <c r="U4936" s="0" t="str">
        <f aca="false">IF(C4936="","",IF(COUNTIF(Campaigns!$A$7:$A$300,C4936)&gt;0,"✓",IF(N(K4936)=0,"– no spend","⚠ add to Campaigns tab")))</f>
        <v/>
      </c>
      <c r="V4936" s="83" t="str">
        <f aca="false">IF(K4936="","",K4936*IF(Settings!$B$22=Settings!$C$6,1,IF(Settings!$B$22="USD",1/INDEX(Settings!$B$29:$B$40,MONTH(A4936)),INDEX(Settings!$B$29:$B$40,MONTH(A4936)))))</f>
        <v/>
      </c>
    </row>
    <row r="4937" customFormat="false" ht="15" hidden="false" customHeight="false" outlineLevel="0" collapsed="false">
      <c r="U4937" s="0" t="str">
        <f aca="false">IF(C4937="","",IF(COUNTIF(Campaigns!$A$7:$A$300,C4937)&gt;0,"✓",IF(N(K4937)=0,"– no spend","⚠ add to Campaigns tab")))</f>
        <v/>
      </c>
      <c r="V4937" s="83" t="str">
        <f aca="false">IF(K4937="","",K4937*IF(Settings!$B$22=Settings!$C$6,1,IF(Settings!$B$22="USD",1/INDEX(Settings!$B$29:$B$40,MONTH(A4937)),INDEX(Settings!$B$29:$B$40,MONTH(A4937)))))</f>
        <v/>
      </c>
    </row>
    <row r="4938" customFormat="false" ht="15" hidden="false" customHeight="false" outlineLevel="0" collapsed="false">
      <c r="U4938" s="0" t="str">
        <f aca="false">IF(C4938="","",IF(COUNTIF(Campaigns!$A$7:$A$300,C4938)&gt;0,"✓",IF(N(K4938)=0,"– no spend","⚠ add to Campaigns tab")))</f>
        <v/>
      </c>
      <c r="V4938" s="83" t="str">
        <f aca="false">IF(K4938="","",K4938*IF(Settings!$B$22=Settings!$C$6,1,IF(Settings!$B$22="USD",1/INDEX(Settings!$B$29:$B$40,MONTH(A4938)),INDEX(Settings!$B$29:$B$40,MONTH(A4938)))))</f>
        <v/>
      </c>
    </row>
    <row r="4939" customFormat="false" ht="15" hidden="false" customHeight="false" outlineLevel="0" collapsed="false">
      <c r="U4939" s="0" t="str">
        <f aca="false">IF(C4939="","",IF(COUNTIF(Campaigns!$A$7:$A$300,C4939)&gt;0,"✓",IF(N(K4939)=0,"– no spend","⚠ add to Campaigns tab")))</f>
        <v/>
      </c>
      <c r="V4939" s="83" t="str">
        <f aca="false">IF(K4939="","",K4939*IF(Settings!$B$22=Settings!$C$6,1,IF(Settings!$B$22="USD",1/INDEX(Settings!$B$29:$B$40,MONTH(A4939)),INDEX(Settings!$B$29:$B$40,MONTH(A4939)))))</f>
        <v/>
      </c>
    </row>
    <row r="4940" customFormat="false" ht="15" hidden="false" customHeight="false" outlineLevel="0" collapsed="false">
      <c r="U4940" s="0" t="str">
        <f aca="false">IF(C4940="","",IF(COUNTIF(Campaigns!$A$7:$A$300,C4940)&gt;0,"✓",IF(N(K4940)=0,"– no spend","⚠ add to Campaigns tab")))</f>
        <v/>
      </c>
      <c r="V4940" s="83" t="str">
        <f aca="false">IF(K4940="","",K4940*IF(Settings!$B$22=Settings!$C$6,1,IF(Settings!$B$22="USD",1/INDEX(Settings!$B$29:$B$40,MONTH(A4940)),INDEX(Settings!$B$29:$B$40,MONTH(A4940)))))</f>
        <v/>
      </c>
    </row>
    <row r="4941" customFormat="false" ht="15" hidden="false" customHeight="false" outlineLevel="0" collapsed="false">
      <c r="U4941" s="0" t="str">
        <f aca="false">IF(C4941="","",IF(COUNTIF(Campaigns!$A$7:$A$300,C4941)&gt;0,"✓",IF(N(K4941)=0,"– no spend","⚠ add to Campaigns tab")))</f>
        <v/>
      </c>
      <c r="V4941" s="83" t="str">
        <f aca="false">IF(K4941="","",K4941*IF(Settings!$B$22=Settings!$C$6,1,IF(Settings!$B$22="USD",1/INDEX(Settings!$B$29:$B$40,MONTH(A4941)),INDEX(Settings!$B$29:$B$40,MONTH(A4941)))))</f>
        <v/>
      </c>
    </row>
    <row r="4942" customFormat="false" ht="15" hidden="false" customHeight="false" outlineLevel="0" collapsed="false">
      <c r="U4942" s="0" t="str">
        <f aca="false">IF(C4942="","",IF(COUNTIF(Campaigns!$A$7:$A$300,C4942)&gt;0,"✓",IF(N(K4942)=0,"– no spend","⚠ add to Campaigns tab")))</f>
        <v/>
      </c>
      <c r="V4942" s="83" t="str">
        <f aca="false">IF(K4942="","",K4942*IF(Settings!$B$22=Settings!$C$6,1,IF(Settings!$B$22="USD",1/INDEX(Settings!$B$29:$B$40,MONTH(A4942)),INDEX(Settings!$B$29:$B$40,MONTH(A4942)))))</f>
        <v/>
      </c>
    </row>
    <row r="4943" customFormat="false" ht="15" hidden="false" customHeight="false" outlineLevel="0" collapsed="false">
      <c r="U4943" s="0" t="str">
        <f aca="false">IF(C4943="","",IF(COUNTIF(Campaigns!$A$7:$A$300,C4943)&gt;0,"✓",IF(N(K4943)=0,"– no spend","⚠ add to Campaigns tab")))</f>
        <v/>
      </c>
      <c r="V4943" s="83" t="str">
        <f aca="false">IF(K4943="","",K4943*IF(Settings!$B$22=Settings!$C$6,1,IF(Settings!$B$22="USD",1/INDEX(Settings!$B$29:$B$40,MONTH(A4943)),INDEX(Settings!$B$29:$B$40,MONTH(A4943)))))</f>
        <v/>
      </c>
    </row>
    <row r="4944" customFormat="false" ht="15" hidden="false" customHeight="false" outlineLevel="0" collapsed="false">
      <c r="U4944" s="0" t="str">
        <f aca="false">IF(C4944="","",IF(COUNTIF(Campaigns!$A$7:$A$300,C4944)&gt;0,"✓",IF(N(K4944)=0,"– no spend","⚠ add to Campaigns tab")))</f>
        <v/>
      </c>
      <c r="V4944" s="83" t="str">
        <f aca="false">IF(K4944="","",K4944*IF(Settings!$B$22=Settings!$C$6,1,IF(Settings!$B$22="USD",1/INDEX(Settings!$B$29:$B$40,MONTH(A4944)),INDEX(Settings!$B$29:$B$40,MONTH(A4944)))))</f>
        <v/>
      </c>
    </row>
    <row r="4945" customFormat="false" ht="15" hidden="false" customHeight="false" outlineLevel="0" collapsed="false">
      <c r="U4945" s="0" t="str">
        <f aca="false">IF(C4945="","",IF(COUNTIF(Campaigns!$A$7:$A$300,C4945)&gt;0,"✓",IF(N(K4945)=0,"– no spend","⚠ add to Campaigns tab")))</f>
        <v/>
      </c>
      <c r="V4945" s="83" t="str">
        <f aca="false">IF(K4945="","",K4945*IF(Settings!$B$22=Settings!$C$6,1,IF(Settings!$B$22="USD",1/INDEX(Settings!$B$29:$B$40,MONTH(A4945)),INDEX(Settings!$B$29:$B$40,MONTH(A4945)))))</f>
        <v/>
      </c>
    </row>
    <row r="4946" customFormat="false" ht="15" hidden="false" customHeight="false" outlineLevel="0" collapsed="false">
      <c r="U4946" s="0" t="str">
        <f aca="false">IF(C4946="","",IF(COUNTIF(Campaigns!$A$7:$A$300,C4946)&gt;0,"✓",IF(N(K4946)=0,"– no spend","⚠ add to Campaigns tab")))</f>
        <v/>
      </c>
      <c r="V4946" s="83" t="str">
        <f aca="false">IF(K4946="","",K4946*IF(Settings!$B$22=Settings!$C$6,1,IF(Settings!$B$22="USD",1/INDEX(Settings!$B$29:$B$40,MONTH(A4946)),INDEX(Settings!$B$29:$B$40,MONTH(A4946)))))</f>
        <v/>
      </c>
    </row>
    <row r="4947" customFormat="false" ht="15" hidden="false" customHeight="false" outlineLevel="0" collapsed="false">
      <c r="U4947" s="0" t="str">
        <f aca="false">IF(C4947="","",IF(COUNTIF(Campaigns!$A$7:$A$300,C4947)&gt;0,"✓",IF(N(K4947)=0,"– no spend","⚠ add to Campaigns tab")))</f>
        <v/>
      </c>
      <c r="V4947" s="83" t="str">
        <f aca="false">IF(K4947="","",K4947*IF(Settings!$B$22=Settings!$C$6,1,IF(Settings!$B$22="USD",1/INDEX(Settings!$B$29:$B$40,MONTH(A4947)),INDEX(Settings!$B$29:$B$40,MONTH(A4947)))))</f>
        <v/>
      </c>
    </row>
    <row r="4948" customFormat="false" ht="15" hidden="false" customHeight="false" outlineLevel="0" collapsed="false">
      <c r="U4948" s="0" t="str">
        <f aca="false">IF(C4948="","",IF(COUNTIF(Campaigns!$A$7:$A$300,C4948)&gt;0,"✓",IF(N(K4948)=0,"– no spend","⚠ add to Campaigns tab")))</f>
        <v/>
      </c>
      <c r="V4948" s="83" t="str">
        <f aca="false">IF(K4948="","",K4948*IF(Settings!$B$22=Settings!$C$6,1,IF(Settings!$B$22="USD",1/INDEX(Settings!$B$29:$B$40,MONTH(A4948)),INDEX(Settings!$B$29:$B$40,MONTH(A4948)))))</f>
        <v/>
      </c>
    </row>
    <row r="4949" customFormat="false" ht="15" hidden="false" customHeight="false" outlineLevel="0" collapsed="false">
      <c r="U4949" s="0" t="str">
        <f aca="false">IF(C4949="","",IF(COUNTIF(Campaigns!$A$7:$A$300,C4949)&gt;0,"✓",IF(N(K4949)=0,"– no spend","⚠ add to Campaigns tab")))</f>
        <v/>
      </c>
      <c r="V4949" s="83" t="str">
        <f aca="false">IF(K4949="","",K4949*IF(Settings!$B$22=Settings!$C$6,1,IF(Settings!$B$22="USD",1/INDEX(Settings!$B$29:$B$40,MONTH(A4949)),INDEX(Settings!$B$29:$B$40,MONTH(A4949)))))</f>
        <v/>
      </c>
    </row>
    <row r="4950" customFormat="false" ht="15" hidden="false" customHeight="false" outlineLevel="0" collapsed="false">
      <c r="U4950" s="0" t="str">
        <f aca="false">IF(C4950="","",IF(COUNTIF(Campaigns!$A$7:$A$300,C4950)&gt;0,"✓",IF(N(K4950)=0,"– no spend","⚠ add to Campaigns tab")))</f>
        <v/>
      </c>
      <c r="V4950" s="83" t="str">
        <f aca="false">IF(K4950="","",K4950*IF(Settings!$B$22=Settings!$C$6,1,IF(Settings!$B$22="USD",1/INDEX(Settings!$B$29:$B$40,MONTH(A4950)),INDEX(Settings!$B$29:$B$40,MONTH(A4950)))))</f>
        <v/>
      </c>
    </row>
    <row r="4951" customFormat="false" ht="15" hidden="false" customHeight="false" outlineLevel="0" collapsed="false">
      <c r="U4951" s="0" t="str">
        <f aca="false">IF(C4951="","",IF(COUNTIF(Campaigns!$A$7:$A$300,C4951)&gt;0,"✓",IF(N(K4951)=0,"– no spend","⚠ add to Campaigns tab")))</f>
        <v/>
      </c>
      <c r="V4951" s="83" t="str">
        <f aca="false">IF(K4951="","",K4951*IF(Settings!$B$22=Settings!$C$6,1,IF(Settings!$B$22="USD",1/INDEX(Settings!$B$29:$B$40,MONTH(A4951)),INDEX(Settings!$B$29:$B$40,MONTH(A4951)))))</f>
        <v/>
      </c>
    </row>
    <row r="4952" customFormat="false" ht="15" hidden="false" customHeight="false" outlineLevel="0" collapsed="false">
      <c r="U4952" s="0" t="str">
        <f aca="false">IF(C4952="","",IF(COUNTIF(Campaigns!$A$7:$A$300,C4952)&gt;0,"✓",IF(N(K4952)=0,"– no spend","⚠ add to Campaigns tab")))</f>
        <v/>
      </c>
      <c r="V4952" s="83" t="str">
        <f aca="false">IF(K4952="","",K4952*IF(Settings!$B$22=Settings!$C$6,1,IF(Settings!$B$22="USD",1/INDEX(Settings!$B$29:$B$40,MONTH(A4952)),INDEX(Settings!$B$29:$B$40,MONTH(A4952)))))</f>
        <v/>
      </c>
    </row>
    <row r="4953" customFormat="false" ht="15" hidden="false" customHeight="false" outlineLevel="0" collapsed="false">
      <c r="U4953" s="0" t="str">
        <f aca="false">IF(C4953="","",IF(COUNTIF(Campaigns!$A$7:$A$300,C4953)&gt;0,"✓",IF(N(K4953)=0,"– no spend","⚠ add to Campaigns tab")))</f>
        <v/>
      </c>
      <c r="V4953" s="83" t="str">
        <f aca="false">IF(K4953="","",K4953*IF(Settings!$B$22=Settings!$C$6,1,IF(Settings!$B$22="USD",1/INDEX(Settings!$B$29:$B$40,MONTH(A4953)),INDEX(Settings!$B$29:$B$40,MONTH(A4953)))))</f>
        <v/>
      </c>
    </row>
    <row r="4954" customFormat="false" ht="15" hidden="false" customHeight="false" outlineLevel="0" collapsed="false">
      <c r="U4954" s="0" t="str">
        <f aca="false">IF(C4954="","",IF(COUNTIF(Campaigns!$A$7:$A$300,C4954)&gt;0,"✓",IF(N(K4954)=0,"– no spend","⚠ add to Campaigns tab")))</f>
        <v/>
      </c>
      <c r="V4954" s="83" t="str">
        <f aca="false">IF(K4954="","",K4954*IF(Settings!$B$22=Settings!$C$6,1,IF(Settings!$B$22="USD",1/INDEX(Settings!$B$29:$B$40,MONTH(A4954)),INDEX(Settings!$B$29:$B$40,MONTH(A4954)))))</f>
        <v/>
      </c>
    </row>
    <row r="4955" customFormat="false" ht="15" hidden="false" customHeight="false" outlineLevel="0" collapsed="false">
      <c r="U4955" s="0" t="str">
        <f aca="false">IF(C4955="","",IF(COUNTIF(Campaigns!$A$7:$A$300,C4955)&gt;0,"✓",IF(N(K4955)=0,"– no spend","⚠ add to Campaigns tab")))</f>
        <v/>
      </c>
      <c r="V4955" s="83" t="str">
        <f aca="false">IF(K4955="","",K4955*IF(Settings!$B$22=Settings!$C$6,1,IF(Settings!$B$22="USD",1/INDEX(Settings!$B$29:$B$40,MONTH(A4955)),INDEX(Settings!$B$29:$B$40,MONTH(A4955)))))</f>
        <v/>
      </c>
    </row>
    <row r="4956" customFormat="false" ht="15" hidden="false" customHeight="false" outlineLevel="0" collapsed="false">
      <c r="U4956" s="0" t="str">
        <f aca="false">IF(C4956="","",IF(COUNTIF(Campaigns!$A$7:$A$300,C4956)&gt;0,"✓",IF(N(K4956)=0,"– no spend","⚠ add to Campaigns tab")))</f>
        <v/>
      </c>
      <c r="V4956" s="83" t="str">
        <f aca="false">IF(K4956="","",K4956*IF(Settings!$B$22=Settings!$C$6,1,IF(Settings!$B$22="USD",1/INDEX(Settings!$B$29:$B$40,MONTH(A4956)),INDEX(Settings!$B$29:$B$40,MONTH(A4956)))))</f>
        <v/>
      </c>
    </row>
    <row r="4957" customFormat="false" ht="15" hidden="false" customHeight="false" outlineLevel="0" collapsed="false">
      <c r="U4957" s="0" t="str">
        <f aca="false">IF(C4957="","",IF(COUNTIF(Campaigns!$A$7:$A$300,C4957)&gt;0,"✓",IF(N(K4957)=0,"– no spend","⚠ add to Campaigns tab")))</f>
        <v/>
      </c>
      <c r="V4957" s="83" t="str">
        <f aca="false">IF(K4957="","",K4957*IF(Settings!$B$22=Settings!$C$6,1,IF(Settings!$B$22="USD",1/INDEX(Settings!$B$29:$B$40,MONTH(A4957)),INDEX(Settings!$B$29:$B$40,MONTH(A4957)))))</f>
        <v/>
      </c>
    </row>
    <row r="4958" customFormat="false" ht="15" hidden="false" customHeight="false" outlineLevel="0" collapsed="false">
      <c r="U4958" s="0" t="str">
        <f aca="false">IF(C4958="","",IF(COUNTIF(Campaigns!$A$7:$A$300,C4958)&gt;0,"✓",IF(N(K4958)=0,"– no spend","⚠ add to Campaigns tab")))</f>
        <v/>
      </c>
      <c r="V4958" s="83" t="str">
        <f aca="false">IF(K4958="","",K4958*IF(Settings!$B$22=Settings!$C$6,1,IF(Settings!$B$22="USD",1/INDEX(Settings!$B$29:$B$40,MONTH(A4958)),INDEX(Settings!$B$29:$B$40,MONTH(A4958)))))</f>
        <v/>
      </c>
    </row>
    <row r="4959" customFormat="false" ht="15" hidden="false" customHeight="false" outlineLevel="0" collapsed="false">
      <c r="U4959" s="0" t="str">
        <f aca="false">IF(C4959="","",IF(COUNTIF(Campaigns!$A$7:$A$300,C4959)&gt;0,"✓",IF(N(K4959)=0,"– no spend","⚠ add to Campaigns tab")))</f>
        <v/>
      </c>
      <c r="V4959" s="83" t="str">
        <f aca="false">IF(K4959="","",K4959*IF(Settings!$B$22=Settings!$C$6,1,IF(Settings!$B$22="USD",1/INDEX(Settings!$B$29:$B$40,MONTH(A4959)),INDEX(Settings!$B$29:$B$40,MONTH(A4959)))))</f>
        <v/>
      </c>
    </row>
    <row r="4960" customFormat="false" ht="15" hidden="false" customHeight="false" outlineLevel="0" collapsed="false">
      <c r="U4960" s="0" t="str">
        <f aca="false">IF(C4960="","",IF(COUNTIF(Campaigns!$A$7:$A$300,C4960)&gt;0,"✓",IF(N(K4960)=0,"– no spend","⚠ add to Campaigns tab")))</f>
        <v/>
      </c>
      <c r="V4960" s="83" t="str">
        <f aca="false">IF(K4960="","",K4960*IF(Settings!$B$22=Settings!$C$6,1,IF(Settings!$B$22="USD",1/INDEX(Settings!$B$29:$B$40,MONTH(A4960)),INDEX(Settings!$B$29:$B$40,MONTH(A4960)))))</f>
        <v/>
      </c>
    </row>
    <row r="4961" customFormat="false" ht="15" hidden="false" customHeight="false" outlineLevel="0" collapsed="false">
      <c r="U4961" s="0" t="str">
        <f aca="false">IF(C4961="","",IF(COUNTIF(Campaigns!$A$7:$A$300,C4961)&gt;0,"✓",IF(N(K4961)=0,"– no spend","⚠ add to Campaigns tab")))</f>
        <v/>
      </c>
      <c r="V4961" s="83" t="str">
        <f aca="false">IF(K4961="","",K4961*IF(Settings!$B$22=Settings!$C$6,1,IF(Settings!$B$22="USD",1/INDEX(Settings!$B$29:$B$40,MONTH(A4961)),INDEX(Settings!$B$29:$B$40,MONTH(A4961)))))</f>
        <v/>
      </c>
    </row>
    <row r="4962" customFormat="false" ht="15" hidden="false" customHeight="false" outlineLevel="0" collapsed="false">
      <c r="U4962" s="0" t="str">
        <f aca="false">IF(C4962="","",IF(COUNTIF(Campaigns!$A$7:$A$300,C4962)&gt;0,"✓",IF(N(K4962)=0,"– no spend","⚠ add to Campaigns tab")))</f>
        <v/>
      </c>
      <c r="V4962" s="83" t="str">
        <f aca="false">IF(K4962="","",K4962*IF(Settings!$B$22=Settings!$C$6,1,IF(Settings!$B$22="USD",1/INDEX(Settings!$B$29:$B$40,MONTH(A4962)),INDEX(Settings!$B$29:$B$40,MONTH(A4962)))))</f>
        <v/>
      </c>
    </row>
    <row r="4963" customFormat="false" ht="15" hidden="false" customHeight="false" outlineLevel="0" collapsed="false">
      <c r="U4963" s="0" t="str">
        <f aca="false">IF(C4963="","",IF(COUNTIF(Campaigns!$A$7:$A$300,C4963)&gt;0,"✓",IF(N(K4963)=0,"– no spend","⚠ add to Campaigns tab")))</f>
        <v/>
      </c>
      <c r="V4963" s="83" t="str">
        <f aca="false">IF(K4963="","",K4963*IF(Settings!$B$22=Settings!$C$6,1,IF(Settings!$B$22="USD",1/INDEX(Settings!$B$29:$B$40,MONTH(A4963)),INDEX(Settings!$B$29:$B$40,MONTH(A4963)))))</f>
        <v/>
      </c>
    </row>
    <row r="4964" customFormat="false" ht="15" hidden="false" customHeight="false" outlineLevel="0" collapsed="false">
      <c r="U4964" s="0" t="str">
        <f aca="false">IF(C4964="","",IF(COUNTIF(Campaigns!$A$7:$A$300,C4964)&gt;0,"✓",IF(N(K4964)=0,"– no spend","⚠ add to Campaigns tab")))</f>
        <v/>
      </c>
      <c r="V4964" s="83" t="str">
        <f aca="false">IF(K4964="","",K4964*IF(Settings!$B$22=Settings!$C$6,1,IF(Settings!$B$22="USD",1/INDEX(Settings!$B$29:$B$40,MONTH(A4964)),INDEX(Settings!$B$29:$B$40,MONTH(A4964)))))</f>
        <v/>
      </c>
    </row>
    <row r="4965" customFormat="false" ht="15" hidden="false" customHeight="false" outlineLevel="0" collapsed="false">
      <c r="U4965" s="0" t="str">
        <f aca="false">IF(C4965="","",IF(COUNTIF(Campaigns!$A$7:$A$300,C4965)&gt;0,"✓",IF(N(K4965)=0,"– no spend","⚠ add to Campaigns tab")))</f>
        <v/>
      </c>
      <c r="V4965" s="83" t="str">
        <f aca="false">IF(K4965="","",K4965*IF(Settings!$B$22=Settings!$C$6,1,IF(Settings!$B$22="USD",1/INDEX(Settings!$B$29:$B$40,MONTH(A4965)),INDEX(Settings!$B$29:$B$40,MONTH(A4965)))))</f>
        <v/>
      </c>
    </row>
    <row r="4966" customFormat="false" ht="15" hidden="false" customHeight="false" outlineLevel="0" collapsed="false">
      <c r="U4966" s="0" t="str">
        <f aca="false">IF(C4966="","",IF(COUNTIF(Campaigns!$A$7:$A$300,C4966)&gt;0,"✓",IF(N(K4966)=0,"– no spend","⚠ add to Campaigns tab")))</f>
        <v/>
      </c>
      <c r="V4966" s="83" t="str">
        <f aca="false">IF(K4966="","",K4966*IF(Settings!$B$22=Settings!$C$6,1,IF(Settings!$B$22="USD",1/INDEX(Settings!$B$29:$B$40,MONTH(A4966)),INDEX(Settings!$B$29:$B$40,MONTH(A4966)))))</f>
        <v/>
      </c>
    </row>
    <row r="4967" customFormat="false" ht="15" hidden="false" customHeight="false" outlineLevel="0" collapsed="false">
      <c r="U4967" s="0" t="str">
        <f aca="false">IF(C4967="","",IF(COUNTIF(Campaigns!$A$7:$A$300,C4967)&gt;0,"✓",IF(N(K4967)=0,"– no spend","⚠ add to Campaigns tab")))</f>
        <v/>
      </c>
      <c r="V4967" s="83" t="str">
        <f aca="false">IF(K4967="","",K4967*IF(Settings!$B$22=Settings!$C$6,1,IF(Settings!$B$22="USD",1/INDEX(Settings!$B$29:$B$40,MONTH(A4967)),INDEX(Settings!$B$29:$B$40,MONTH(A4967)))))</f>
        <v/>
      </c>
    </row>
    <row r="4968" customFormat="false" ht="15" hidden="false" customHeight="false" outlineLevel="0" collapsed="false">
      <c r="U4968" s="0" t="str">
        <f aca="false">IF(C4968="","",IF(COUNTIF(Campaigns!$A$7:$A$300,C4968)&gt;0,"✓",IF(N(K4968)=0,"– no spend","⚠ add to Campaigns tab")))</f>
        <v/>
      </c>
      <c r="V4968" s="83" t="str">
        <f aca="false">IF(K4968="","",K4968*IF(Settings!$B$22=Settings!$C$6,1,IF(Settings!$B$22="USD",1/INDEX(Settings!$B$29:$B$40,MONTH(A4968)),INDEX(Settings!$B$29:$B$40,MONTH(A4968)))))</f>
        <v/>
      </c>
    </row>
    <row r="4969" customFormat="false" ht="15" hidden="false" customHeight="false" outlineLevel="0" collapsed="false">
      <c r="U4969" s="0" t="str">
        <f aca="false">IF(C4969="","",IF(COUNTIF(Campaigns!$A$7:$A$300,C4969)&gt;0,"✓",IF(N(K4969)=0,"– no spend","⚠ add to Campaigns tab")))</f>
        <v/>
      </c>
      <c r="V4969" s="83" t="str">
        <f aca="false">IF(K4969="","",K4969*IF(Settings!$B$22=Settings!$C$6,1,IF(Settings!$B$22="USD",1/INDEX(Settings!$B$29:$B$40,MONTH(A4969)),INDEX(Settings!$B$29:$B$40,MONTH(A4969)))))</f>
        <v/>
      </c>
    </row>
    <row r="4970" customFormat="false" ht="15" hidden="false" customHeight="false" outlineLevel="0" collapsed="false">
      <c r="U4970" s="0" t="str">
        <f aca="false">IF(C4970="","",IF(COUNTIF(Campaigns!$A$7:$A$300,C4970)&gt;0,"✓",IF(N(K4970)=0,"– no spend","⚠ add to Campaigns tab")))</f>
        <v/>
      </c>
      <c r="V4970" s="83" t="str">
        <f aca="false">IF(K4970="","",K4970*IF(Settings!$B$22=Settings!$C$6,1,IF(Settings!$B$22="USD",1/INDEX(Settings!$B$29:$B$40,MONTH(A4970)),INDEX(Settings!$B$29:$B$40,MONTH(A4970)))))</f>
        <v/>
      </c>
    </row>
    <row r="4971" customFormat="false" ht="15" hidden="false" customHeight="false" outlineLevel="0" collapsed="false">
      <c r="U4971" s="0" t="str">
        <f aca="false">IF(C4971="","",IF(COUNTIF(Campaigns!$A$7:$A$300,C4971)&gt;0,"✓",IF(N(K4971)=0,"– no spend","⚠ add to Campaigns tab")))</f>
        <v/>
      </c>
      <c r="V4971" s="83" t="str">
        <f aca="false">IF(K4971="","",K4971*IF(Settings!$B$22=Settings!$C$6,1,IF(Settings!$B$22="USD",1/INDEX(Settings!$B$29:$B$40,MONTH(A4971)),INDEX(Settings!$B$29:$B$40,MONTH(A4971)))))</f>
        <v/>
      </c>
    </row>
    <row r="4972" customFormat="false" ht="15" hidden="false" customHeight="false" outlineLevel="0" collapsed="false">
      <c r="U4972" s="0" t="str">
        <f aca="false">IF(C4972="","",IF(COUNTIF(Campaigns!$A$7:$A$300,C4972)&gt;0,"✓",IF(N(K4972)=0,"– no spend","⚠ add to Campaigns tab")))</f>
        <v/>
      </c>
      <c r="V4972" s="83" t="str">
        <f aca="false">IF(K4972="","",K4972*IF(Settings!$B$22=Settings!$C$6,1,IF(Settings!$B$22="USD",1/INDEX(Settings!$B$29:$B$40,MONTH(A4972)),INDEX(Settings!$B$29:$B$40,MONTH(A4972)))))</f>
        <v/>
      </c>
    </row>
    <row r="4973" customFormat="false" ht="15" hidden="false" customHeight="false" outlineLevel="0" collapsed="false">
      <c r="U4973" s="0" t="str">
        <f aca="false">IF(C4973="","",IF(COUNTIF(Campaigns!$A$7:$A$300,C4973)&gt;0,"✓",IF(N(K4973)=0,"– no spend","⚠ add to Campaigns tab")))</f>
        <v/>
      </c>
      <c r="V4973" s="83" t="str">
        <f aca="false">IF(K4973="","",K4973*IF(Settings!$B$22=Settings!$C$6,1,IF(Settings!$B$22="USD",1/INDEX(Settings!$B$29:$B$40,MONTH(A4973)),INDEX(Settings!$B$29:$B$40,MONTH(A4973)))))</f>
        <v/>
      </c>
    </row>
    <row r="4974" customFormat="false" ht="15" hidden="false" customHeight="false" outlineLevel="0" collapsed="false">
      <c r="U4974" s="0" t="str">
        <f aca="false">IF(C4974="","",IF(COUNTIF(Campaigns!$A$7:$A$300,C4974)&gt;0,"✓",IF(N(K4974)=0,"– no spend","⚠ add to Campaigns tab")))</f>
        <v/>
      </c>
      <c r="V4974" s="83" t="str">
        <f aca="false">IF(K4974="","",K4974*IF(Settings!$B$22=Settings!$C$6,1,IF(Settings!$B$22="USD",1/INDEX(Settings!$B$29:$B$40,MONTH(A4974)),INDEX(Settings!$B$29:$B$40,MONTH(A4974)))))</f>
        <v/>
      </c>
    </row>
    <row r="4975" customFormat="false" ht="15" hidden="false" customHeight="false" outlineLevel="0" collapsed="false">
      <c r="U4975" s="0" t="str">
        <f aca="false">IF(C4975="","",IF(COUNTIF(Campaigns!$A$7:$A$300,C4975)&gt;0,"✓",IF(N(K4975)=0,"– no spend","⚠ add to Campaigns tab")))</f>
        <v/>
      </c>
      <c r="V4975" s="83" t="str">
        <f aca="false">IF(K4975="","",K4975*IF(Settings!$B$22=Settings!$C$6,1,IF(Settings!$B$22="USD",1/INDEX(Settings!$B$29:$B$40,MONTH(A4975)),INDEX(Settings!$B$29:$B$40,MONTH(A4975)))))</f>
        <v/>
      </c>
    </row>
    <row r="4976" customFormat="false" ht="15" hidden="false" customHeight="false" outlineLevel="0" collapsed="false">
      <c r="U4976" s="0" t="str">
        <f aca="false">IF(C4976="","",IF(COUNTIF(Campaigns!$A$7:$A$300,C4976)&gt;0,"✓",IF(N(K4976)=0,"– no spend","⚠ add to Campaigns tab")))</f>
        <v/>
      </c>
      <c r="V4976" s="83" t="str">
        <f aca="false">IF(K4976="","",K4976*IF(Settings!$B$22=Settings!$C$6,1,IF(Settings!$B$22="USD",1/INDEX(Settings!$B$29:$B$40,MONTH(A4976)),INDEX(Settings!$B$29:$B$40,MONTH(A4976)))))</f>
        <v/>
      </c>
    </row>
    <row r="4977" customFormat="false" ht="15" hidden="false" customHeight="false" outlineLevel="0" collapsed="false">
      <c r="U4977" s="0" t="str">
        <f aca="false">IF(C4977="","",IF(COUNTIF(Campaigns!$A$7:$A$300,C4977)&gt;0,"✓",IF(N(K4977)=0,"– no spend","⚠ add to Campaigns tab")))</f>
        <v/>
      </c>
      <c r="V4977" s="83" t="str">
        <f aca="false">IF(K4977="","",K4977*IF(Settings!$B$22=Settings!$C$6,1,IF(Settings!$B$22="USD",1/INDEX(Settings!$B$29:$B$40,MONTH(A4977)),INDEX(Settings!$B$29:$B$40,MONTH(A4977)))))</f>
        <v/>
      </c>
    </row>
    <row r="4978" customFormat="false" ht="15" hidden="false" customHeight="false" outlineLevel="0" collapsed="false">
      <c r="U4978" s="0" t="str">
        <f aca="false">IF(C4978="","",IF(COUNTIF(Campaigns!$A$7:$A$300,C4978)&gt;0,"✓",IF(N(K4978)=0,"– no spend","⚠ add to Campaigns tab")))</f>
        <v/>
      </c>
      <c r="V4978" s="83" t="str">
        <f aca="false">IF(K4978="","",K4978*IF(Settings!$B$22=Settings!$C$6,1,IF(Settings!$B$22="USD",1/INDEX(Settings!$B$29:$B$40,MONTH(A4978)),INDEX(Settings!$B$29:$B$40,MONTH(A4978)))))</f>
        <v/>
      </c>
    </row>
    <row r="4979" customFormat="false" ht="15" hidden="false" customHeight="false" outlineLevel="0" collapsed="false">
      <c r="U4979" s="0" t="str">
        <f aca="false">IF(C4979="","",IF(COUNTIF(Campaigns!$A$7:$A$300,C4979)&gt;0,"✓",IF(N(K4979)=0,"– no spend","⚠ add to Campaigns tab")))</f>
        <v/>
      </c>
      <c r="V4979" s="83" t="str">
        <f aca="false">IF(K4979="","",K4979*IF(Settings!$B$22=Settings!$C$6,1,IF(Settings!$B$22="USD",1/INDEX(Settings!$B$29:$B$40,MONTH(A4979)),INDEX(Settings!$B$29:$B$40,MONTH(A4979)))))</f>
        <v/>
      </c>
    </row>
    <row r="4980" customFormat="false" ht="15" hidden="false" customHeight="false" outlineLevel="0" collapsed="false">
      <c r="U4980" s="0" t="str">
        <f aca="false">IF(C4980="","",IF(COUNTIF(Campaigns!$A$7:$A$300,C4980)&gt;0,"✓",IF(N(K4980)=0,"– no spend","⚠ add to Campaigns tab")))</f>
        <v/>
      </c>
      <c r="V4980" s="83" t="str">
        <f aca="false">IF(K4980="","",K4980*IF(Settings!$B$22=Settings!$C$6,1,IF(Settings!$B$22="USD",1/INDEX(Settings!$B$29:$B$40,MONTH(A4980)),INDEX(Settings!$B$29:$B$40,MONTH(A4980)))))</f>
        <v/>
      </c>
    </row>
    <row r="4981" customFormat="false" ht="15" hidden="false" customHeight="false" outlineLevel="0" collapsed="false">
      <c r="U4981" s="0" t="str">
        <f aca="false">IF(C4981="","",IF(COUNTIF(Campaigns!$A$7:$A$300,C4981)&gt;0,"✓",IF(N(K4981)=0,"– no spend","⚠ add to Campaigns tab")))</f>
        <v/>
      </c>
      <c r="V4981" s="83" t="str">
        <f aca="false">IF(K4981="","",K4981*IF(Settings!$B$22=Settings!$C$6,1,IF(Settings!$B$22="USD",1/INDEX(Settings!$B$29:$B$40,MONTH(A4981)),INDEX(Settings!$B$29:$B$40,MONTH(A4981)))))</f>
        <v/>
      </c>
    </row>
    <row r="4982" customFormat="false" ht="15" hidden="false" customHeight="false" outlineLevel="0" collapsed="false">
      <c r="U4982" s="0" t="str">
        <f aca="false">IF(C4982="","",IF(COUNTIF(Campaigns!$A$7:$A$300,C4982)&gt;0,"✓",IF(N(K4982)=0,"– no spend","⚠ add to Campaigns tab")))</f>
        <v/>
      </c>
      <c r="V4982" s="83" t="str">
        <f aca="false">IF(K4982="","",K4982*IF(Settings!$B$22=Settings!$C$6,1,IF(Settings!$B$22="USD",1/INDEX(Settings!$B$29:$B$40,MONTH(A4982)),INDEX(Settings!$B$29:$B$40,MONTH(A4982)))))</f>
        <v/>
      </c>
    </row>
    <row r="4983" customFormat="false" ht="15" hidden="false" customHeight="false" outlineLevel="0" collapsed="false">
      <c r="U4983" s="0" t="str">
        <f aca="false">IF(C4983="","",IF(COUNTIF(Campaigns!$A$7:$A$300,C4983)&gt;0,"✓",IF(N(K4983)=0,"– no spend","⚠ add to Campaigns tab")))</f>
        <v/>
      </c>
      <c r="V4983" s="83" t="str">
        <f aca="false">IF(K4983="","",K4983*IF(Settings!$B$22=Settings!$C$6,1,IF(Settings!$B$22="USD",1/INDEX(Settings!$B$29:$B$40,MONTH(A4983)),INDEX(Settings!$B$29:$B$40,MONTH(A4983)))))</f>
        <v/>
      </c>
    </row>
    <row r="4984" customFormat="false" ht="15" hidden="false" customHeight="false" outlineLevel="0" collapsed="false">
      <c r="U4984" s="0" t="str">
        <f aca="false">IF(C4984="","",IF(COUNTIF(Campaigns!$A$7:$A$300,C4984)&gt;0,"✓",IF(N(K4984)=0,"– no spend","⚠ add to Campaigns tab")))</f>
        <v/>
      </c>
      <c r="V4984" s="83" t="str">
        <f aca="false">IF(K4984="","",K4984*IF(Settings!$B$22=Settings!$C$6,1,IF(Settings!$B$22="USD",1/INDEX(Settings!$B$29:$B$40,MONTH(A4984)),INDEX(Settings!$B$29:$B$40,MONTH(A4984)))))</f>
        <v/>
      </c>
    </row>
    <row r="4985" customFormat="false" ht="15" hidden="false" customHeight="false" outlineLevel="0" collapsed="false">
      <c r="U4985" s="0" t="str">
        <f aca="false">IF(C4985="","",IF(COUNTIF(Campaigns!$A$7:$A$300,C4985)&gt;0,"✓",IF(N(K4985)=0,"– no spend","⚠ add to Campaigns tab")))</f>
        <v/>
      </c>
      <c r="V4985" s="83" t="str">
        <f aca="false">IF(K4985="","",K4985*IF(Settings!$B$22=Settings!$C$6,1,IF(Settings!$B$22="USD",1/INDEX(Settings!$B$29:$B$40,MONTH(A4985)),INDEX(Settings!$B$29:$B$40,MONTH(A4985)))))</f>
        <v/>
      </c>
    </row>
    <row r="4986" customFormat="false" ht="15" hidden="false" customHeight="false" outlineLevel="0" collapsed="false">
      <c r="U4986" s="0" t="str">
        <f aca="false">IF(C4986="","",IF(COUNTIF(Campaigns!$A$7:$A$300,C4986)&gt;0,"✓",IF(N(K4986)=0,"– no spend","⚠ add to Campaigns tab")))</f>
        <v/>
      </c>
      <c r="V4986" s="83" t="str">
        <f aca="false">IF(K4986="","",K4986*IF(Settings!$B$22=Settings!$C$6,1,IF(Settings!$B$22="USD",1/INDEX(Settings!$B$29:$B$40,MONTH(A4986)),INDEX(Settings!$B$29:$B$40,MONTH(A4986)))))</f>
        <v/>
      </c>
    </row>
    <row r="4987" customFormat="false" ht="15" hidden="false" customHeight="false" outlineLevel="0" collapsed="false">
      <c r="U4987" s="0" t="str">
        <f aca="false">IF(C4987="","",IF(COUNTIF(Campaigns!$A$7:$A$300,C4987)&gt;0,"✓",IF(N(K4987)=0,"– no spend","⚠ add to Campaigns tab")))</f>
        <v/>
      </c>
      <c r="V4987" s="83" t="str">
        <f aca="false">IF(K4987="","",K4987*IF(Settings!$B$22=Settings!$C$6,1,IF(Settings!$B$22="USD",1/INDEX(Settings!$B$29:$B$40,MONTH(A4987)),INDEX(Settings!$B$29:$B$40,MONTH(A4987)))))</f>
        <v/>
      </c>
    </row>
    <row r="4988" customFormat="false" ht="15" hidden="false" customHeight="false" outlineLevel="0" collapsed="false">
      <c r="U4988" s="0" t="str">
        <f aca="false">IF(C4988="","",IF(COUNTIF(Campaigns!$A$7:$A$300,C4988)&gt;0,"✓",IF(N(K4988)=0,"– no spend","⚠ add to Campaigns tab")))</f>
        <v/>
      </c>
      <c r="V4988" s="83" t="str">
        <f aca="false">IF(K4988="","",K4988*IF(Settings!$B$22=Settings!$C$6,1,IF(Settings!$B$22="USD",1/INDEX(Settings!$B$29:$B$40,MONTH(A4988)),INDEX(Settings!$B$29:$B$40,MONTH(A4988)))))</f>
        <v/>
      </c>
    </row>
    <row r="4989" customFormat="false" ht="15" hidden="false" customHeight="false" outlineLevel="0" collapsed="false">
      <c r="U4989" s="0" t="str">
        <f aca="false">IF(C4989="","",IF(COUNTIF(Campaigns!$A$7:$A$300,C4989)&gt;0,"✓",IF(N(K4989)=0,"– no spend","⚠ add to Campaigns tab")))</f>
        <v/>
      </c>
      <c r="V4989" s="83" t="str">
        <f aca="false">IF(K4989="","",K4989*IF(Settings!$B$22=Settings!$C$6,1,IF(Settings!$B$22="USD",1/INDEX(Settings!$B$29:$B$40,MONTH(A4989)),INDEX(Settings!$B$29:$B$40,MONTH(A4989)))))</f>
        <v/>
      </c>
    </row>
    <row r="4990" customFormat="false" ht="15" hidden="false" customHeight="false" outlineLevel="0" collapsed="false">
      <c r="U4990" s="0" t="str">
        <f aca="false">IF(C4990="","",IF(COUNTIF(Campaigns!$A$7:$A$300,C4990)&gt;0,"✓",IF(N(K4990)=0,"– no spend","⚠ add to Campaigns tab")))</f>
        <v/>
      </c>
      <c r="V4990" s="83" t="str">
        <f aca="false">IF(K4990="","",K4990*IF(Settings!$B$22=Settings!$C$6,1,IF(Settings!$B$22="USD",1/INDEX(Settings!$B$29:$B$40,MONTH(A4990)),INDEX(Settings!$B$29:$B$40,MONTH(A4990)))))</f>
        <v/>
      </c>
    </row>
    <row r="4991" customFormat="false" ht="15" hidden="false" customHeight="false" outlineLevel="0" collapsed="false">
      <c r="U4991" s="0" t="str">
        <f aca="false">IF(C4991="","",IF(COUNTIF(Campaigns!$A$7:$A$300,C4991)&gt;0,"✓",IF(N(K4991)=0,"– no spend","⚠ add to Campaigns tab")))</f>
        <v/>
      </c>
      <c r="V4991" s="83" t="str">
        <f aca="false">IF(K4991="","",K4991*IF(Settings!$B$22=Settings!$C$6,1,IF(Settings!$B$22="USD",1/INDEX(Settings!$B$29:$B$40,MONTH(A4991)),INDEX(Settings!$B$29:$B$40,MONTH(A4991)))))</f>
        <v/>
      </c>
    </row>
    <row r="4992" customFormat="false" ht="15" hidden="false" customHeight="false" outlineLevel="0" collapsed="false">
      <c r="U4992" s="0" t="str">
        <f aca="false">IF(C4992="","",IF(COUNTIF(Campaigns!$A$7:$A$300,C4992)&gt;0,"✓",IF(N(K4992)=0,"– no spend","⚠ add to Campaigns tab")))</f>
        <v/>
      </c>
      <c r="V4992" s="83" t="str">
        <f aca="false">IF(K4992="","",K4992*IF(Settings!$B$22=Settings!$C$6,1,IF(Settings!$B$22="USD",1/INDEX(Settings!$B$29:$B$40,MONTH(A4992)),INDEX(Settings!$B$29:$B$40,MONTH(A4992)))))</f>
        <v/>
      </c>
    </row>
    <row r="4993" customFormat="false" ht="15" hidden="false" customHeight="false" outlineLevel="0" collapsed="false">
      <c r="U4993" s="0" t="str">
        <f aca="false">IF(C4993="","",IF(COUNTIF(Campaigns!$A$7:$A$300,C4993)&gt;0,"✓",IF(N(K4993)=0,"– no spend","⚠ add to Campaigns tab")))</f>
        <v/>
      </c>
      <c r="V4993" s="83" t="str">
        <f aca="false">IF(K4993="","",K4993*IF(Settings!$B$22=Settings!$C$6,1,IF(Settings!$B$22="USD",1/INDEX(Settings!$B$29:$B$40,MONTH(A4993)),INDEX(Settings!$B$29:$B$40,MONTH(A4993)))))</f>
        <v/>
      </c>
    </row>
    <row r="4994" customFormat="false" ht="15" hidden="false" customHeight="false" outlineLevel="0" collapsed="false">
      <c r="U4994" s="0" t="str">
        <f aca="false">IF(C4994="","",IF(COUNTIF(Campaigns!$A$7:$A$300,C4994)&gt;0,"✓",IF(N(K4994)=0,"– no spend","⚠ add to Campaigns tab")))</f>
        <v/>
      </c>
      <c r="V4994" s="83" t="str">
        <f aca="false">IF(K4994="","",K4994*IF(Settings!$B$22=Settings!$C$6,1,IF(Settings!$B$22="USD",1/INDEX(Settings!$B$29:$B$40,MONTH(A4994)),INDEX(Settings!$B$29:$B$40,MONTH(A4994)))))</f>
        <v/>
      </c>
    </row>
    <row r="4995" customFormat="false" ht="15" hidden="false" customHeight="false" outlineLevel="0" collapsed="false">
      <c r="U4995" s="0" t="str">
        <f aca="false">IF(C4995="","",IF(COUNTIF(Campaigns!$A$7:$A$300,C4995)&gt;0,"✓",IF(N(K4995)=0,"– no spend","⚠ add to Campaigns tab")))</f>
        <v/>
      </c>
      <c r="V4995" s="83" t="str">
        <f aca="false">IF(K4995="","",K4995*IF(Settings!$B$22=Settings!$C$6,1,IF(Settings!$B$22="USD",1/INDEX(Settings!$B$29:$B$40,MONTH(A4995)),INDEX(Settings!$B$29:$B$40,MONTH(A4995)))))</f>
        <v/>
      </c>
    </row>
    <row r="4996" customFormat="false" ht="15" hidden="false" customHeight="false" outlineLevel="0" collapsed="false">
      <c r="U4996" s="0" t="str">
        <f aca="false">IF(C4996="","",IF(COUNTIF(Campaigns!$A$7:$A$300,C4996)&gt;0,"✓",IF(N(K4996)=0,"– no spend","⚠ add to Campaigns tab")))</f>
        <v/>
      </c>
      <c r="V4996" s="83" t="str">
        <f aca="false">IF(K4996="","",K4996*IF(Settings!$B$22=Settings!$C$6,1,IF(Settings!$B$22="USD",1/INDEX(Settings!$B$29:$B$40,MONTH(A4996)),INDEX(Settings!$B$29:$B$40,MONTH(A4996)))))</f>
        <v/>
      </c>
    </row>
    <row r="4997" customFormat="false" ht="15" hidden="false" customHeight="false" outlineLevel="0" collapsed="false">
      <c r="U4997" s="0" t="str">
        <f aca="false">IF(C4997="","",IF(COUNTIF(Campaigns!$A$7:$A$300,C4997)&gt;0,"✓",IF(N(K4997)=0,"– no spend","⚠ add to Campaigns tab")))</f>
        <v/>
      </c>
      <c r="V4997" s="83" t="str">
        <f aca="false">IF(K4997="","",K4997*IF(Settings!$B$22=Settings!$C$6,1,IF(Settings!$B$22="USD",1/INDEX(Settings!$B$29:$B$40,MONTH(A4997)),INDEX(Settings!$B$29:$B$40,MONTH(A4997)))))</f>
        <v/>
      </c>
    </row>
    <row r="4998" customFormat="false" ht="15" hidden="false" customHeight="false" outlineLevel="0" collapsed="false">
      <c r="U4998" s="0" t="str">
        <f aca="false">IF(C4998="","",IF(COUNTIF(Campaigns!$A$7:$A$300,C4998)&gt;0,"✓",IF(N(K4998)=0,"– no spend","⚠ add to Campaigns tab")))</f>
        <v/>
      </c>
      <c r="V4998" s="83" t="str">
        <f aca="false">IF(K4998="","",K4998*IF(Settings!$B$22=Settings!$C$6,1,IF(Settings!$B$22="USD",1/INDEX(Settings!$B$29:$B$40,MONTH(A4998)),INDEX(Settings!$B$29:$B$40,MONTH(A4998)))))</f>
        <v/>
      </c>
    </row>
    <row r="4999" customFormat="false" ht="15" hidden="false" customHeight="false" outlineLevel="0" collapsed="false">
      <c r="U4999" s="0" t="str">
        <f aca="false">IF(C4999="","",IF(COUNTIF(Campaigns!$A$7:$A$300,C4999)&gt;0,"✓",IF(N(K4999)=0,"– no spend","⚠ add to Campaigns tab")))</f>
        <v/>
      </c>
      <c r="V4999" s="83" t="str">
        <f aca="false">IF(K4999="","",K4999*IF(Settings!$B$22=Settings!$C$6,1,IF(Settings!$B$22="USD",1/INDEX(Settings!$B$29:$B$40,MONTH(A4999)),INDEX(Settings!$B$29:$B$40,MONTH(A4999)))))</f>
        <v/>
      </c>
    </row>
    <row r="5000" customFormat="false" ht="15" hidden="false" customHeight="false" outlineLevel="0" collapsed="false">
      <c r="U5000" s="0" t="str">
        <f aca="false">IF(C5000="","",IF(COUNTIF(Campaigns!$A$7:$A$300,C5000)&gt;0,"✓",IF(N(K5000)=0,"– no spend","⚠ add to Campaigns tab")))</f>
        <v/>
      </c>
      <c r="V5000" s="83" t="str">
        <f aca="false">IF(K5000="","",K5000*IF(Settings!$B$22=Settings!$C$6,1,IF(Settings!$B$22="USD",1/INDEX(Settings!$B$29:$B$40,MONTH(A5000)),INDEX(Settings!$B$29:$B$40,MONTH(A5000)))))</f>
        <v/>
      </c>
    </row>
    <row r="5001" customFormat="false" ht="15" hidden="false" customHeight="false" outlineLevel="0" collapsed="false">
      <c r="U5001" s="0" t="str">
        <f aca="false">IF(C5001="","",IF(COUNTIF(Campaigns!$A$7:$A$300,C5001)&gt;0,"✓",IF(N(K5001)=0,"– no spend","⚠ add to Campaigns tab")))</f>
        <v/>
      </c>
      <c r="V5001" s="83" t="str">
        <f aca="false">IF(K5001="","",K5001*IF(Settings!$B$22=Settings!$C$6,1,IF(Settings!$B$22="USD",1/INDEX(Settings!$B$29:$B$40,MONTH(A5001)),INDEX(Settings!$B$29:$B$40,MONTH(A5001)))))</f>
        <v/>
      </c>
    </row>
    <row r="5002" customFormat="false" ht="15" hidden="false" customHeight="false" outlineLevel="0" collapsed="false">
      <c r="U5002" s="0" t="str">
        <f aca="false">IF(C5002="","",IF(COUNTIF(Campaigns!$A$7:$A$300,C5002)&gt;0,"✓",IF(N(K5002)=0,"– no spend","⚠ add to Campaigns tab")))</f>
        <v/>
      </c>
      <c r="V5002" s="83" t="str">
        <f aca="false">IF(K5002="","",K5002*IF(Settings!$B$22=Settings!$C$6,1,IF(Settings!$B$22="USD",1/INDEX(Settings!$B$29:$B$40,MONTH(A5002)),INDEX(Settings!$B$29:$B$40,MONTH(A5002)))))</f>
        <v/>
      </c>
    </row>
    <row r="5003" customFormat="false" ht="15" hidden="false" customHeight="false" outlineLevel="0" collapsed="false">
      <c r="U5003" s="0" t="str">
        <f aca="false">IF(C5003="","",IF(COUNTIF(Campaigns!$A$7:$A$300,C5003)&gt;0,"✓",IF(N(K5003)=0,"– no spend","⚠ add to Campaigns tab")))</f>
        <v/>
      </c>
      <c r="V5003" s="83" t="str">
        <f aca="false">IF(K5003="","",K5003*IF(Settings!$B$22=Settings!$C$6,1,IF(Settings!$B$22="USD",1/INDEX(Settings!$B$29:$B$40,MONTH(A5003)),INDEX(Settings!$B$29:$B$40,MONTH(A5003)))))</f>
        <v/>
      </c>
    </row>
    <row r="5004" customFormat="false" ht="15" hidden="false" customHeight="false" outlineLevel="0" collapsed="false">
      <c r="U5004" s="0" t="str">
        <f aca="false">IF(C5004="","",IF(COUNTIF(Campaigns!$A$7:$A$300,C5004)&gt;0,"✓",IF(N(K5004)=0,"– no spend","⚠ add to Campaigns tab")))</f>
        <v/>
      </c>
      <c r="V5004" s="83" t="str">
        <f aca="false">IF(K5004="","",K5004*IF(Settings!$B$22=Settings!$C$6,1,IF(Settings!$B$22="USD",1/INDEX(Settings!$B$29:$B$40,MONTH(A5004)),INDEX(Settings!$B$29:$B$40,MONTH(A5004)))))</f>
        <v/>
      </c>
    </row>
    <row r="5005" customFormat="false" ht="15" hidden="false" customHeight="false" outlineLevel="0" collapsed="false">
      <c r="U5005" s="0" t="str">
        <f aca="false">IF(C5005="","",IF(COUNTIF(Campaigns!$A$7:$A$300,C5005)&gt;0,"✓",IF(N(K5005)=0,"– no spend","⚠ add to Campaigns tab")))</f>
        <v/>
      </c>
      <c r="V5005" s="83" t="str">
        <f aca="false">IF(K5005="","",K5005*IF(Settings!$B$22=Settings!$C$6,1,IF(Settings!$B$22="USD",1/INDEX(Settings!$B$29:$B$40,MONTH(A5005)),INDEX(Settings!$B$29:$B$40,MONTH(A5005)))))</f>
        <v/>
      </c>
    </row>
    <row r="5006" customFormat="false" ht="15" hidden="false" customHeight="false" outlineLevel="0" collapsed="false">
      <c r="U5006" s="0" t="str">
        <f aca="false">IF(C5006="","",IF(COUNTIF(Campaigns!$A$7:$A$300,C5006)&gt;0,"✓",IF(N(K5006)=0,"– no spend","⚠ add to Campaigns tab")))</f>
        <v/>
      </c>
      <c r="V5006" s="83" t="str">
        <f aca="false">IF(K5006="","",K5006*IF(Settings!$B$22=Settings!$C$6,1,IF(Settings!$B$22="USD",1/INDEX(Settings!$B$29:$B$40,MONTH(A5006)),INDEX(Settings!$B$29:$B$40,MONTH(A5006)))))</f>
        <v/>
      </c>
    </row>
    <row r="5007" customFormat="false" ht="15" hidden="false" customHeight="false" outlineLevel="0" collapsed="false">
      <c r="U5007" s="0" t="str">
        <f aca="false">IF(C5007="","",IF(COUNTIF(Campaigns!$A$7:$A$300,C5007)&gt;0,"✓",IF(N(K5007)=0,"– no spend","⚠ add to Campaigns tab")))</f>
        <v/>
      </c>
      <c r="V5007" s="83" t="str">
        <f aca="false">IF(K5007="","",K5007*IF(Settings!$B$22=Settings!$C$6,1,IF(Settings!$B$22="USD",1/INDEX(Settings!$B$29:$B$40,MONTH(A5007)),INDEX(Settings!$B$29:$B$40,MONTH(A5007)))))</f>
        <v/>
      </c>
    </row>
    <row r="5008" customFormat="false" ht="15" hidden="false" customHeight="false" outlineLevel="0" collapsed="false">
      <c r="U5008" s="0" t="str">
        <f aca="false">IF(C5008="","",IF(COUNTIF(Campaigns!$A$7:$A$300,C5008)&gt;0,"✓",IF(N(K5008)=0,"– no spend","⚠ add to Campaigns tab")))</f>
        <v/>
      </c>
      <c r="V5008" s="83" t="str">
        <f aca="false">IF(K5008="","",K5008*IF(Settings!$B$22=Settings!$C$6,1,IF(Settings!$B$22="USD",1/INDEX(Settings!$B$29:$B$40,MONTH(A5008)),INDEX(Settings!$B$29:$B$40,MONTH(A5008)))))</f>
        <v/>
      </c>
    </row>
    <row r="5009" customFormat="false" ht="15" hidden="false" customHeight="false" outlineLevel="0" collapsed="false">
      <c r="U5009" s="0" t="str">
        <f aca="false">IF(C5009="","",IF(COUNTIF(Campaigns!$A$7:$A$300,C5009)&gt;0,"✓",IF(N(K5009)=0,"– no spend","⚠ add to Campaigns tab")))</f>
        <v/>
      </c>
      <c r="V5009" s="83" t="str">
        <f aca="false">IF(K5009="","",K5009*IF(Settings!$B$22=Settings!$C$6,1,IF(Settings!$B$22="USD",1/INDEX(Settings!$B$29:$B$40,MONTH(A5009)),INDEX(Settings!$B$29:$B$40,MONTH(A5009)))))</f>
        <v/>
      </c>
    </row>
    <row r="5010" customFormat="false" ht="15" hidden="false" customHeight="false" outlineLevel="0" collapsed="false">
      <c r="U5010" s="0" t="str">
        <f aca="false">IF(C5010="","",IF(COUNTIF(Campaigns!$A$7:$A$300,C5010)&gt;0,"✓",IF(N(K5010)=0,"– no spend","⚠ add to Campaigns tab")))</f>
        <v/>
      </c>
      <c r="V5010" s="83" t="str">
        <f aca="false">IF(K5010="","",K5010*IF(Settings!$B$22=Settings!$C$6,1,IF(Settings!$B$22="USD",1/INDEX(Settings!$B$29:$B$40,MONTH(A5010)),INDEX(Settings!$B$29:$B$40,MONTH(A5010)))))</f>
        <v/>
      </c>
    </row>
    <row r="5011" customFormat="false" ht="15" hidden="false" customHeight="false" outlineLevel="0" collapsed="false">
      <c r="U5011" s="0" t="str">
        <f aca="false">IF(C5011="","",IF(COUNTIF(Campaigns!$A$7:$A$300,C5011)&gt;0,"✓",IF(N(K5011)=0,"– no spend","⚠ add to Campaigns tab")))</f>
        <v/>
      </c>
      <c r="V5011" s="83" t="str">
        <f aca="false">IF(K5011="","",K5011*IF(Settings!$B$22=Settings!$C$6,1,IF(Settings!$B$22="USD",1/INDEX(Settings!$B$29:$B$40,MONTH(A5011)),INDEX(Settings!$B$29:$B$40,MONTH(A5011)))))</f>
        <v/>
      </c>
    </row>
    <row r="5012" customFormat="false" ht="15" hidden="false" customHeight="false" outlineLevel="0" collapsed="false">
      <c r="U5012" s="0" t="str">
        <f aca="false">IF(C5012="","",IF(COUNTIF(Campaigns!$A$7:$A$300,C5012)&gt;0,"✓",IF(N(K5012)=0,"– no spend","⚠ add to Campaigns tab")))</f>
        <v/>
      </c>
      <c r="V5012" s="83" t="str">
        <f aca="false">IF(K5012="","",K5012*IF(Settings!$B$22=Settings!$C$6,1,IF(Settings!$B$22="USD",1/INDEX(Settings!$B$29:$B$40,MONTH(A5012)),INDEX(Settings!$B$29:$B$40,MONTH(A5012)))))</f>
        <v/>
      </c>
    </row>
    <row r="5013" customFormat="false" ht="15" hidden="false" customHeight="false" outlineLevel="0" collapsed="false">
      <c r="U5013" s="0" t="str">
        <f aca="false">IF(C5013="","",IF(COUNTIF(Campaigns!$A$7:$A$300,C5013)&gt;0,"✓",IF(N(K5013)=0,"– no spend","⚠ add to Campaigns tab")))</f>
        <v/>
      </c>
      <c r="V5013" s="83" t="str">
        <f aca="false">IF(K5013="","",K5013*IF(Settings!$B$22=Settings!$C$6,1,IF(Settings!$B$22="USD",1/INDEX(Settings!$B$29:$B$40,MONTH(A5013)),INDEX(Settings!$B$29:$B$40,MONTH(A5013)))))</f>
        <v/>
      </c>
    </row>
    <row r="5014" customFormat="false" ht="15" hidden="false" customHeight="false" outlineLevel="0" collapsed="false">
      <c r="U5014" s="0" t="str">
        <f aca="false">IF(C5014="","",IF(COUNTIF(Campaigns!$A$7:$A$300,C5014)&gt;0,"✓",IF(N(K5014)=0,"– no spend","⚠ add to Campaigns tab")))</f>
        <v/>
      </c>
      <c r="V5014" s="83" t="str">
        <f aca="false">IF(K5014="","",K5014*IF(Settings!$B$22=Settings!$C$6,1,IF(Settings!$B$22="USD",1/INDEX(Settings!$B$29:$B$40,MONTH(A5014)),INDEX(Settings!$B$29:$B$40,MONTH(A5014)))))</f>
        <v/>
      </c>
    </row>
    <row r="5015" customFormat="false" ht="15" hidden="false" customHeight="false" outlineLevel="0" collapsed="false">
      <c r="U5015" s="0" t="str">
        <f aca="false">IF(C5015="","",IF(COUNTIF(Campaigns!$A$7:$A$300,C5015)&gt;0,"✓",IF(N(K5015)=0,"– no spend","⚠ add to Campaigns tab")))</f>
        <v/>
      </c>
      <c r="V5015" s="83" t="str">
        <f aca="false">IF(K5015="","",K5015*IF(Settings!$B$22=Settings!$C$6,1,IF(Settings!$B$22="USD",1/INDEX(Settings!$B$29:$B$40,MONTH(A5015)),INDEX(Settings!$B$29:$B$40,MONTH(A5015)))))</f>
        <v/>
      </c>
    </row>
    <row r="5016" customFormat="false" ht="15" hidden="false" customHeight="false" outlineLevel="0" collapsed="false">
      <c r="U5016" s="0" t="str">
        <f aca="false">IF(C5016="","",IF(COUNTIF(Campaigns!$A$7:$A$300,C5016)&gt;0,"✓",IF(N(K5016)=0,"– no spend","⚠ add to Campaigns tab")))</f>
        <v/>
      </c>
      <c r="V5016" s="83" t="str">
        <f aca="false">IF(K5016="","",K5016*IF(Settings!$B$22=Settings!$C$6,1,IF(Settings!$B$22="USD",1/INDEX(Settings!$B$29:$B$40,MONTH(A5016)),INDEX(Settings!$B$29:$B$40,MONTH(A5016)))))</f>
        <v/>
      </c>
    </row>
    <row r="5017" customFormat="false" ht="15" hidden="false" customHeight="false" outlineLevel="0" collapsed="false">
      <c r="U5017" s="0" t="str">
        <f aca="false">IF(C5017="","",IF(COUNTIF(Campaigns!$A$7:$A$300,C5017)&gt;0,"✓",IF(N(K5017)=0,"– no spend","⚠ add to Campaigns tab")))</f>
        <v/>
      </c>
      <c r="V5017" s="83" t="str">
        <f aca="false">IF(K5017="","",K5017*IF(Settings!$B$22=Settings!$C$6,1,IF(Settings!$B$22="USD",1/INDEX(Settings!$B$29:$B$40,MONTH(A5017)),INDEX(Settings!$B$29:$B$40,MONTH(A5017)))))</f>
        <v/>
      </c>
    </row>
    <row r="5018" customFormat="false" ht="15" hidden="false" customHeight="false" outlineLevel="0" collapsed="false">
      <c r="U5018" s="0" t="str">
        <f aca="false">IF(C5018="","",IF(COUNTIF(Campaigns!$A$7:$A$300,C5018)&gt;0,"✓",IF(N(K5018)=0,"– no spend","⚠ add to Campaigns tab")))</f>
        <v/>
      </c>
      <c r="V5018" s="83" t="str">
        <f aca="false">IF(K5018="","",K5018*IF(Settings!$B$22=Settings!$C$6,1,IF(Settings!$B$22="USD",1/INDEX(Settings!$B$29:$B$40,MONTH(A5018)),INDEX(Settings!$B$29:$B$40,MONTH(A5018)))))</f>
        <v/>
      </c>
    </row>
    <row r="5019" customFormat="false" ht="15" hidden="false" customHeight="false" outlineLevel="0" collapsed="false">
      <c r="U5019" s="0" t="str">
        <f aca="false">IF(C5019="","",IF(COUNTIF(Campaigns!$A$7:$A$300,C5019)&gt;0,"✓",IF(N(K5019)=0,"– no spend","⚠ add to Campaigns tab")))</f>
        <v/>
      </c>
      <c r="V5019" s="83" t="str">
        <f aca="false">IF(K5019="","",K5019*IF(Settings!$B$22=Settings!$C$6,1,IF(Settings!$B$22="USD",1/INDEX(Settings!$B$29:$B$40,MONTH(A5019)),INDEX(Settings!$B$29:$B$40,MONTH(A5019)))))</f>
        <v/>
      </c>
    </row>
    <row r="5020" customFormat="false" ht="15" hidden="false" customHeight="false" outlineLevel="0" collapsed="false">
      <c r="U5020" s="0" t="str">
        <f aca="false">IF(C5020="","",IF(COUNTIF(Campaigns!$A$7:$A$300,C5020)&gt;0,"✓",IF(N(K5020)=0,"– no spend","⚠ add to Campaigns tab")))</f>
        <v/>
      </c>
      <c r="V5020" s="83" t="str">
        <f aca="false">IF(K5020="","",K5020*IF(Settings!$B$22=Settings!$C$6,1,IF(Settings!$B$22="USD",1/INDEX(Settings!$B$29:$B$40,MONTH(A5020)),INDEX(Settings!$B$29:$B$40,MONTH(A5020)))))</f>
        <v/>
      </c>
    </row>
    <row r="5021" customFormat="false" ht="15" hidden="false" customHeight="false" outlineLevel="0" collapsed="false">
      <c r="U5021" s="0" t="str">
        <f aca="false">IF(C5021="","",IF(COUNTIF(Campaigns!$A$7:$A$300,C5021)&gt;0,"✓",IF(N(K5021)=0,"– no spend","⚠ add to Campaigns tab")))</f>
        <v/>
      </c>
      <c r="V5021" s="83" t="str">
        <f aca="false">IF(K5021="","",K5021*IF(Settings!$B$22=Settings!$C$6,1,IF(Settings!$B$22="USD",1/INDEX(Settings!$B$29:$B$40,MONTH(A5021)),INDEX(Settings!$B$29:$B$40,MONTH(A5021)))))</f>
        <v/>
      </c>
    </row>
    <row r="5022" customFormat="false" ht="15" hidden="false" customHeight="false" outlineLevel="0" collapsed="false">
      <c r="U5022" s="0" t="str">
        <f aca="false">IF(C5022="","",IF(COUNTIF(Campaigns!$A$7:$A$300,C5022)&gt;0,"✓",IF(N(K5022)=0,"– no spend","⚠ add to Campaigns tab")))</f>
        <v/>
      </c>
      <c r="V5022" s="83" t="str">
        <f aca="false">IF(K5022="","",K5022*IF(Settings!$B$22=Settings!$C$6,1,IF(Settings!$B$22="USD",1/INDEX(Settings!$B$29:$B$40,MONTH(A5022)),INDEX(Settings!$B$29:$B$40,MONTH(A5022)))))</f>
        <v/>
      </c>
    </row>
    <row r="5023" customFormat="false" ht="15" hidden="false" customHeight="false" outlineLevel="0" collapsed="false">
      <c r="U5023" s="0" t="str">
        <f aca="false">IF(C5023="","",IF(COUNTIF(Campaigns!$A$7:$A$300,C5023)&gt;0,"✓",IF(N(K5023)=0,"– no spend","⚠ add to Campaigns tab")))</f>
        <v/>
      </c>
      <c r="V5023" s="83" t="str">
        <f aca="false">IF(K5023="","",K5023*IF(Settings!$B$22=Settings!$C$6,1,IF(Settings!$B$22="USD",1/INDEX(Settings!$B$29:$B$40,MONTH(A5023)),INDEX(Settings!$B$29:$B$40,MONTH(A5023)))))</f>
        <v/>
      </c>
    </row>
    <row r="5024" customFormat="false" ht="15" hidden="false" customHeight="false" outlineLevel="0" collapsed="false">
      <c r="U5024" s="0" t="str">
        <f aca="false">IF(C5024="","",IF(COUNTIF(Campaigns!$A$7:$A$300,C5024)&gt;0,"✓",IF(N(K5024)=0,"– no spend","⚠ add to Campaigns tab")))</f>
        <v/>
      </c>
      <c r="V5024" s="83" t="str">
        <f aca="false">IF(K5024="","",K5024*IF(Settings!$B$22=Settings!$C$6,1,IF(Settings!$B$22="USD",1/INDEX(Settings!$B$29:$B$40,MONTH(A5024)),INDEX(Settings!$B$29:$B$40,MONTH(A5024)))))</f>
        <v/>
      </c>
    </row>
    <row r="5025" customFormat="false" ht="15" hidden="false" customHeight="false" outlineLevel="0" collapsed="false">
      <c r="U5025" s="0" t="str">
        <f aca="false">IF(C5025="","",IF(COUNTIF(Campaigns!$A$7:$A$300,C5025)&gt;0,"✓",IF(N(K5025)=0,"– no spend","⚠ add to Campaigns tab")))</f>
        <v/>
      </c>
      <c r="V5025" s="83" t="str">
        <f aca="false">IF(K5025="","",K5025*IF(Settings!$B$22=Settings!$C$6,1,IF(Settings!$B$22="USD",1/INDEX(Settings!$B$29:$B$40,MONTH(A5025)),INDEX(Settings!$B$29:$B$40,MONTH(A5025)))))</f>
        <v/>
      </c>
    </row>
    <row r="5026" customFormat="false" ht="15" hidden="false" customHeight="false" outlineLevel="0" collapsed="false">
      <c r="U5026" s="0" t="str">
        <f aca="false">IF(C5026="","",IF(COUNTIF(Campaigns!$A$7:$A$300,C5026)&gt;0,"✓",IF(N(K5026)=0,"– no spend","⚠ add to Campaigns tab")))</f>
        <v/>
      </c>
      <c r="V5026" s="83" t="str">
        <f aca="false">IF(K5026="","",K5026*IF(Settings!$B$22=Settings!$C$6,1,IF(Settings!$B$22="USD",1/INDEX(Settings!$B$29:$B$40,MONTH(A5026)),INDEX(Settings!$B$29:$B$40,MONTH(A5026)))))</f>
        <v/>
      </c>
    </row>
    <row r="5027" customFormat="false" ht="15" hidden="false" customHeight="false" outlineLevel="0" collapsed="false">
      <c r="U5027" s="0" t="str">
        <f aca="false">IF(C5027="","",IF(COUNTIF(Campaigns!$A$7:$A$300,C5027)&gt;0,"✓",IF(N(K5027)=0,"– no spend","⚠ add to Campaigns tab")))</f>
        <v/>
      </c>
      <c r="V5027" s="83" t="str">
        <f aca="false">IF(K5027="","",K5027*IF(Settings!$B$22=Settings!$C$6,1,IF(Settings!$B$22="USD",1/INDEX(Settings!$B$29:$B$40,MONTH(A5027)),INDEX(Settings!$B$29:$B$40,MONTH(A5027)))))</f>
        <v/>
      </c>
    </row>
    <row r="5028" customFormat="false" ht="15" hidden="false" customHeight="false" outlineLevel="0" collapsed="false">
      <c r="U5028" s="0" t="str">
        <f aca="false">IF(C5028="","",IF(COUNTIF(Campaigns!$A$7:$A$300,C5028)&gt;0,"✓",IF(N(K5028)=0,"– no spend","⚠ add to Campaigns tab")))</f>
        <v/>
      </c>
      <c r="V5028" s="83" t="str">
        <f aca="false">IF(K5028="","",K5028*IF(Settings!$B$22=Settings!$C$6,1,IF(Settings!$B$22="USD",1/INDEX(Settings!$B$29:$B$40,MONTH(A5028)),INDEX(Settings!$B$29:$B$40,MONTH(A5028)))))</f>
        <v/>
      </c>
    </row>
    <row r="5029" customFormat="false" ht="15" hidden="false" customHeight="false" outlineLevel="0" collapsed="false">
      <c r="U5029" s="0" t="str">
        <f aca="false">IF(C5029="","",IF(COUNTIF(Campaigns!$A$7:$A$300,C5029)&gt;0,"✓",IF(N(K5029)=0,"– no spend","⚠ add to Campaigns tab")))</f>
        <v/>
      </c>
      <c r="V5029" s="83" t="str">
        <f aca="false">IF(K5029="","",K5029*IF(Settings!$B$22=Settings!$C$6,1,IF(Settings!$B$22="USD",1/INDEX(Settings!$B$29:$B$40,MONTH(A5029)),INDEX(Settings!$B$29:$B$40,MONTH(A5029)))))</f>
        <v/>
      </c>
    </row>
    <row r="5030" customFormat="false" ht="15" hidden="false" customHeight="false" outlineLevel="0" collapsed="false">
      <c r="U5030" s="0" t="str">
        <f aca="false">IF(C5030="","",IF(COUNTIF(Campaigns!$A$7:$A$300,C5030)&gt;0,"✓",IF(N(K5030)=0,"– no spend","⚠ add to Campaigns tab")))</f>
        <v/>
      </c>
      <c r="V5030" s="83" t="str">
        <f aca="false">IF(K5030="","",K5030*IF(Settings!$B$22=Settings!$C$6,1,IF(Settings!$B$22="USD",1/INDEX(Settings!$B$29:$B$40,MONTH(A5030)),INDEX(Settings!$B$29:$B$40,MONTH(A5030)))))</f>
        <v/>
      </c>
    </row>
    <row r="5031" customFormat="false" ht="15" hidden="false" customHeight="false" outlineLevel="0" collapsed="false">
      <c r="U5031" s="0" t="str">
        <f aca="false">IF(C5031="","",IF(COUNTIF(Campaigns!$A$7:$A$300,C5031)&gt;0,"✓",IF(N(K5031)=0,"– no spend","⚠ add to Campaigns tab")))</f>
        <v/>
      </c>
      <c r="V5031" s="83" t="str">
        <f aca="false">IF(K5031="","",K5031*IF(Settings!$B$22=Settings!$C$6,1,IF(Settings!$B$22="USD",1/INDEX(Settings!$B$29:$B$40,MONTH(A5031)),INDEX(Settings!$B$29:$B$40,MONTH(A5031)))))</f>
        <v/>
      </c>
    </row>
    <row r="5032" customFormat="false" ht="15" hidden="false" customHeight="false" outlineLevel="0" collapsed="false">
      <c r="U5032" s="0" t="str">
        <f aca="false">IF(C5032="","",IF(COUNTIF(Campaigns!$A$7:$A$300,C5032)&gt;0,"✓",IF(N(K5032)=0,"– no spend","⚠ add to Campaigns tab")))</f>
        <v/>
      </c>
      <c r="V5032" s="83" t="str">
        <f aca="false">IF(K5032="","",K5032*IF(Settings!$B$22=Settings!$C$6,1,IF(Settings!$B$22="USD",1/INDEX(Settings!$B$29:$B$40,MONTH(A5032)),INDEX(Settings!$B$29:$B$40,MONTH(A5032)))))</f>
        <v/>
      </c>
    </row>
    <row r="5033" customFormat="false" ht="15" hidden="false" customHeight="false" outlineLevel="0" collapsed="false">
      <c r="U5033" s="0" t="str">
        <f aca="false">IF(C5033="","",IF(COUNTIF(Campaigns!$A$7:$A$300,C5033)&gt;0,"✓",IF(N(K5033)=0,"– no spend","⚠ add to Campaigns tab")))</f>
        <v/>
      </c>
      <c r="V5033" s="83" t="str">
        <f aca="false">IF(K5033="","",K5033*IF(Settings!$B$22=Settings!$C$6,1,IF(Settings!$B$22="USD",1/INDEX(Settings!$B$29:$B$40,MONTH(A5033)),INDEX(Settings!$B$29:$B$40,MONTH(A5033)))))</f>
        <v/>
      </c>
    </row>
    <row r="5034" customFormat="false" ht="15" hidden="false" customHeight="false" outlineLevel="0" collapsed="false">
      <c r="U5034" s="0" t="str">
        <f aca="false">IF(C5034="","",IF(COUNTIF(Campaigns!$A$7:$A$300,C5034)&gt;0,"✓",IF(N(K5034)=0,"– no spend","⚠ add to Campaigns tab")))</f>
        <v/>
      </c>
      <c r="V5034" s="83" t="str">
        <f aca="false">IF(K5034="","",K5034*IF(Settings!$B$22=Settings!$C$6,1,IF(Settings!$B$22="USD",1/INDEX(Settings!$B$29:$B$40,MONTH(A5034)),INDEX(Settings!$B$29:$B$40,MONTH(A5034)))))</f>
        <v/>
      </c>
    </row>
    <row r="5035" customFormat="false" ht="15" hidden="false" customHeight="false" outlineLevel="0" collapsed="false">
      <c r="U5035" s="0" t="str">
        <f aca="false">IF(C5035="","",IF(COUNTIF(Campaigns!$A$7:$A$300,C5035)&gt;0,"✓",IF(N(K5035)=0,"– no spend","⚠ add to Campaigns tab")))</f>
        <v/>
      </c>
      <c r="V5035" s="83" t="str">
        <f aca="false">IF(K5035="","",K5035*IF(Settings!$B$22=Settings!$C$6,1,IF(Settings!$B$22="USD",1/INDEX(Settings!$B$29:$B$40,MONTH(A5035)),INDEX(Settings!$B$29:$B$40,MONTH(A5035)))))</f>
        <v/>
      </c>
    </row>
    <row r="5036" customFormat="false" ht="15" hidden="false" customHeight="false" outlineLevel="0" collapsed="false">
      <c r="U5036" s="0" t="str">
        <f aca="false">IF(C5036="","",IF(COUNTIF(Campaigns!$A$7:$A$300,C5036)&gt;0,"✓",IF(N(K5036)=0,"– no spend","⚠ add to Campaigns tab")))</f>
        <v/>
      </c>
      <c r="V5036" s="83" t="str">
        <f aca="false">IF(K5036="","",K5036*IF(Settings!$B$22=Settings!$C$6,1,IF(Settings!$B$22="USD",1/INDEX(Settings!$B$29:$B$40,MONTH(A5036)),INDEX(Settings!$B$29:$B$40,MONTH(A5036)))))</f>
        <v/>
      </c>
    </row>
    <row r="5037" customFormat="false" ht="15" hidden="false" customHeight="false" outlineLevel="0" collapsed="false">
      <c r="U5037" s="0" t="str">
        <f aca="false">IF(C5037="","",IF(COUNTIF(Campaigns!$A$7:$A$300,C5037)&gt;0,"✓",IF(N(K5037)=0,"– no spend","⚠ add to Campaigns tab")))</f>
        <v/>
      </c>
      <c r="V5037" s="83" t="str">
        <f aca="false">IF(K5037="","",K5037*IF(Settings!$B$22=Settings!$C$6,1,IF(Settings!$B$22="USD",1/INDEX(Settings!$B$29:$B$40,MONTH(A5037)),INDEX(Settings!$B$29:$B$40,MONTH(A5037)))))</f>
        <v/>
      </c>
    </row>
    <row r="5038" customFormat="false" ht="15" hidden="false" customHeight="false" outlineLevel="0" collapsed="false">
      <c r="U5038" s="0" t="str">
        <f aca="false">IF(C5038="","",IF(COUNTIF(Campaigns!$A$7:$A$300,C5038)&gt;0,"✓",IF(N(K5038)=0,"– no spend","⚠ add to Campaigns tab")))</f>
        <v/>
      </c>
      <c r="V5038" s="83" t="str">
        <f aca="false">IF(K5038="","",K5038*IF(Settings!$B$22=Settings!$C$6,1,IF(Settings!$B$22="USD",1/INDEX(Settings!$B$29:$B$40,MONTH(A5038)),INDEX(Settings!$B$29:$B$40,MONTH(A5038)))))</f>
        <v/>
      </c>
    </row>
    <row r="5039" customFormat="false" ht="15" hidden="false" customHeight="false" outlineLevel="0" collapsed="false">
      <c r="U5039" s="0" t="str">
        <f aca="false">IF(C5039="","",IF(COUNTIF(Campaigns!$A$7:$A$300,C5039)&gt;0,"✓",IF(N(K5039)=0,"– no spend","⚠ add to Campaigns tab")))</f>
        <v/>
      </c>
      <c r="V5039" s="83" t="str">
        <f aca="false">IF(K5039="","",K5039*IF(Settings!$B$22=Settings!$C$6,1,IF(Settings!$B$22="USD",1/INDEX(Settings!$B$29:$B$40,MONTH(A5039)),INDEX(Settings!$B$29:$B$40,MONTH(A5039)))))</f>
        <v/>
      </c>
    </row>
    <row r="5040" customFormat="false" ht="15" hidden="false" customHeight="false" outlineLevel="0" collapsed="false">
      <c r="U5040" s="0" t="str">
        <f aca="false">IF(C5040="","",IF(COUNTIF(Campaigns!$A$7:$A$300,C5040)&gt;0,"✓",IF(N(K5040)=0,"– no spend","⚠ add to Campaigns tab")))</f>
        <v/>
      </c>
      <c r="V5040" s="83" t="str">
        <f aca="false">IF(K5040="","",K5040*IF(Settings!$B$22=Settings!$C$6,1,IF(Settings!$B$22="USD",1/INDEX(Settings!$B$29:$B$40,MONTH(A5040)),INDEX(Settings!$B$29:$B$40,MONTH(A5040)))))</f>
        <v/>
      </c>
    </row>
    <row r="5041" customFormat="false" ht="15" hidden="false" customHeight="false" outlineLevel="0" collapsed="false">
      <c r="U5041" s="0" t="str">
        <f aca="false">IF(C5041="","",IF(COUNTIF(Campaigns!$A$7:$A$300,C5041)&gt;0,"✓",IF(N(K5041)=0,"– no spend","⚠ add to Campaigns tab")))</f>
        <v/>
      </c>
      <c r="V5041" s="83" t="str">
        <f aca="false">IF(K5041="","",K5041*IF(Settings!$B$22=Settings!$C$6,1,IF(Settings!$B$22="USD",1/INDEX(Settings!$B$29:$B$40,MONTH(A5041)),INDEX(Settings!$B$29:$B$40,MONTH(A5041)))))</f>
        <v/>
      </c>
    </row>
    <row r="5042" customFormat="false" ht="15" hidden="false" customHeight="false" outlineLevel="0" collapsed="false">
      <c r="U5042" s="0" t="str">
        <f aca="false">IF(C5042="","",IF(COUNTIF(Campaigns!$A$7:$A$300,C5042)&gt;0,"✓",IF(N(K5042)=0,"– no spend","⚠ add to Campaigns tab")))</f>
        <v/>
      </c>
      <c r="V5042" s="83" t="str">
        <f aca="false">IF(K5042="","",K5042*IF(Settings!$B$22=Settings!$C$6,1,IF(Settings!$B$22="USD",1/INDEX(Settings!$B$29:$B$40,MONTH(A5042)),INDEX(Settings!$B$29:$B$40,MONTH(A5042)))))</f>
        <v/>
      </c>
    </row>
    <row r="5043" customFormat="false" ht="15" hidden="false" customHeight="false" outlineLevel="0" collapsed="false">
      <c r="U5043" s="0" t="str">
        <f aca="false">IF(C5043="","",IF(COUNTIF(Campaigns!$A$7:$A$300,C5043)&gt;0,"✓",IF(N(K5043)=0,"– no spend","⚠ add to Campaigns tab")))</f>
        <v/>
      </c>
      <c r="V5043" s="83" t="str">
        <f aca="false">IF(K5043="","",K5043*IF(Settings!$B$22=Settings!$C$6,1,IF(Settings!$B$22="USD",1/INDEX(Settings!$B$29:$B$40,MONTH(A5043)),INDEX(Settings!$B$29:$B$40,MONTH(A5043)))))</f>
        <v/>
      </c>
    </row>
    <row r="5044" customFormat="false" ht="15" hidden="false" customHeight="false" outlineLevel="0" collapsed="false">
      <c r="U5044" s="0" t="str">
        <f aca="false">IF(C5044="","",IF(COUNTIF(Campaigns!$A$7:$A$300,C5044)&gt;0,"✓",IF(N(K5044)=0,"– no spend","⚠ add to Campaigns tab")))</f>
        <v/>
      </c>
      <c r="V5044" s="83" t="str">
        <f aca="false">IF(K5044="","",K5044*IF(Settings!$B$22=Settings!$C$6,1,IF(Settings!$B$22="USD",1/INDEX(Settings!$B$29:$B$40,MONTH(A5044)),INDEX(Settings!$B$29:$B$40,MONTH(A5044)))))</f>
        <v/>
      </c>
    </row>
    <row r="5045" customFormat="false" ht="15" hidden="false" customHeight="false" outlineLevel="0" collapsed="false">
      <c r="U5045" s="0" t="str">
        <f aca="false">IF(C5045="","",IF(COUNTIF(Campaigns!$A$7:$A$300,C5045)&gt;0,"✓",IF(N(K5045)=0,"– no spend","⚠ add to Campaigns tab")))</f>
        <v/>
      </c>
      <c r="V5045" s="83" t="str">
        <f aca="false">IF(K5045="","",K5045*IF(Settings!$B$22=Settings!$C$6,1,IF(Settings!$B$22="USD",1/INDEX(Settings!$B$29:$B$40,MONTH(A5045)),INDEX(Settings!$B$29:$B$40,MONTH(A5045)))))</f>
        <v/>
      </c>
    </row>
    <row r="5046" customFormat="false" ht="15" hidden="false" customHeight="false" outlineLevel="0" collapsed="false">
      <c r="U5046" s="0" t="str">
        <f aca="false">IF(C5046="","",IF(COUNTIF(Campaigns!$A$7:$A$300,C5046)&gt;0,"✓",IF(N(K5046)=0,"– no spend","⚠ add to Campaigns tab")))</f>
        <v/>
      </c>
      <c r="V5046" s="83" t="str">
        <f aca="false">IF(K5046="","",K5046*IF(Settings!$B$22=Settings!$C$6,1,IF(Settings!$B$22="USD",1/INDEX(Settings!$B$29:$B$40,MONTH(A5046)),INDEX(Settings!$B$29:$B$40,MONTH(A5046)))))</f>
        <v/>
      </c>
    </row>
    <row r="5047" customFormat="false" ht="15" hidden="false" customHeight="false" outlineLevel="0" collapsed="false">
      <c r="U5047" s="0" t="str">
        <f aca="false">IF(C5047="","",IF(COUNTIF(Campaigns!$A$7:$A$300,C5047)&gt;0,"✓",IF(N(K5047)=0,"– no spend","⚠ add to Campaigns tab")))</f>
        <v/>
      </c>
      <c r="V5047" s="83" t="str">
        <f aca="false">IF(K5047="","",K5047*IF(Settings!$B$22=Settings!$C$6,1,IF(Settings!$B$22="USD",1/INDEX(Settings!$B$29:$B$40,MONTH(A5047)),INDEX(Settings!$B$29:$B$40,MONTH(A5047)))))</f>
        <v/>
      </c>
    </row>
    <row r="5048" customFormat="false" ht="15" hidden="false" customHeight="false" outlineLevel="0" collapsed="false">
      <c r="U5048" s="0" t="str">
        <f aca="false">IF(C5048="","",IF(COUNTIF(Campaigns!$A$7:$A$300,C5048)&gt;0,"✓",IF(N(K5048)=0,"– no spend","⚠ add to Campaigns tab")))</f>
        <v/>
      </c>
      <c r="V5048" s="83" t="str">
        <f aca="false">IF(K5048="","",K5048*IF(Settings!$B$22=Settings!$C$6,1,IF(Settings!$B$22="USD",1/INDEX(Settings!$B$29:$B$40,MONTH(A5048)),INDEX(Settings!$B$29:$B$40,MONTH(A5048)))))</f>
        <v/>
      </c>
    </row>
    <row r="5049" customFormat="false" ht="15" hidden="false" customHeight="false" outlineLevel="0" collapsed="false">
      <c r="U5049" s="0" t="str">
        <f aca="false">IF(C5049="","",IF(COUNTIF(Campaigns!$A$7:$A$300,C5049)&gt;0,"✓",IF(N(K5049)=0,"– no spend","⚠ add to Campaigns tab")))</f>
        <v/>
      </c>
      <c r="V5049" s="83" t="str">
        <f aca="false">IF(K5049="","",K5049*IF(Settings!$B$22=Settings!$C$6,1,IF(Settings!$B$22="USD",1/INDEX(Settings!$B$29:$B$40,MONTH(A5049)),INDEX(Settings!$B$29:$B$40,MONTH(A5049)))))</f>
        <v/>
      </c>
    </row>
    <row r="5050" customFormat="false" ht="15" hidden="false" customHeight="false" outlineLevel="0" collapsed="false">
      <c r="U5050" s="0" t="str">
        <f aca="false">IF(C5050="","",IF(COUNTIF(Campaigns!$A$7:$A$300,C5050)&gt;0,"✓",IF(N(K5050)=0,"– no spend","⚠ add to Campaigns tab")))</f>
        <v/>
      </c>
      <c r="V5050" s="83" t="str">
        <f aca="false">IF(K5050="","",K5050*IF(Settings!$B$22=Settings!$C$6,1,IF(Settings!$B$22="USD",1/INDEX(Settings!$B$29:$B$40,MONTH(A5050)),INDEX(Settings!$B$29:$B$40,MONTH(A5050)))))</f>
        <v/>
      </c>
    </row>
    <row r="5051" customFormat="false" ht="15" hidden="false" customHeight="false" outlineLevel="0" collapsed="false">
      <c r="U5051" s="0" t="str">
        <f aca="false">IF(C5051="","",IF(COUNTIF(Campaigns!$A$7:$A$300,C5051)&gt;0,"✓",IF(N(K5051)=0,"– no spend","⚠ add to Campaigns tab")))</f>
        <v/>
      </c>
      <c r="V5051" s="83" t="str">
        <f aca="false">IF(K5051="","",K5051*IF(Settings!$B$22=Settings!$C$6,1,IF(Settings!$B$22="USD",1/INDEX(Settings!$B$29:$B$40,MONTH(A5051)),INDEX(Settings!$B$29:$B$40,MONTH(A5051)))))</f>
        <v/>
      </c>
    </row>
    <row r="5052" customFormat="false" ht="15" hidden="false" customHeight="false" outlineLevel="0" collapsed="false">
      <c r="U5052" s="0" t="str">
        <f aca="false">IF(C5052="","",IF(COUNTIF(Campaigns!$A$7:$A$300,C5052)&gt;0,"✓",IF(N(K5052)=0,"– no spend","⚠ add to Campaigns tab")))</f>
        <v/>
      </c>
      <c r="V5052" s="83" t="str">
        <f aca="false">IF(K5052="","",K5052*IF(Settings!$B$22=Settings!$C$6,1,IF(Settings!$B$22="USD",1/INDEX(Settings!$B$29:$B$40,MONTH(A5052)),INDEX(Settings!$B$29:$B$40,MONTH(A5052)))))</f>
        <v/>
      </c>
    </row>
    <row r="5053" customFormat="false" ht="15" hidden="false" customHeight="false" outlineLevel="0" collapsed="false">
      <c r="U5053" s="0" t="str">
        <f aca="false">IF(C5053="","",IF(COUNTIF(Campaigns!$A$7:$A$300,C5053)&gt;0,"✓",IF(N(K5053)=0,"– no spend","⚠ add to Campaigns tab")))</f>
        <v/>
      </c>
      <c r="V5053" s="83" t="str">
        <f aca="false">IF(K5053="","",K5053*IF(Settings!$B$22=Settings!$C$6,1,IF(Settings!$B$22="USD",1/INDEX(Settings!$B$29:$B$40,MONTH(A5053)),INDEX(Settings!$B$29:$B$40,MONTH(A5053)))))</f>
        <v/>
      </c>
    </row>
    <row r="5054" customFormat="false" ht="15" hidden="false" customHeight="false" outlineLevel="0" collapsed="false">
      <c r="U5054" s="0" t="str">
        <f aca="false">IF(C5054="","",IF(COUNTIF(Campaigns!$A$7:$A$300,C5054)&gt;0,"✓",IF(N(K5054)=0,"– no spend","⚠ add to Campaigns tab")))</f>
        <v/>
      </c>
      <c r="V5054" s="83" t="str">
        <f aca="false">IF(K5054="","",K5054*IF(Settings!$B$22=Settings!$C$6,1,IF(Settings!$B$22="USD",1/INDEX(Settings!$B$29:$B$40,MONTH(A5054)),INDEX(Settings!$B$29:$B$40,MONTH(A5054)))))</f>
        <v/>
      </c>
    </row>
    <row r="5055" customFormat="false" ht="15" hidden="false" customHeight="false" outlineLevel="0" collapsed="false">
      <c r="U5055" s="0" t="str">
        <f aca="false">IF(C5055="","",IF(COUNTIF(Campaigns!$A$7:$A$300,C5055)&gt;0,"✓",IF(N(K5055)=0,"– no spend","⚠ add to Campaigns tab")))</f>
        <v/>
      </c>
      <c r="V5055" s="83" t="str">
        <f aca="false">IF(K5055="","",K5055*IF(Settings!$B$22=Settings!$C$6,1,IF(Settings!$B$22="USD",1/INDEX(Settings!$B$29:$B$40,MONTH(A5055)),INDEX(Settings!$B$29:$B$40,MONTH(A5055)))))</f>
        <v/>
      </c>
    </row>
    <row r="5056" customFormat="false" ht="15" hidden="false" customHeight="false" outlineLevel="0" collapsed="false">
      <c r="U5056" s="0" t="str">
        <f aca="false">IF(C5056="","",IF(COUNTIF(Campaigns!$A$7:$A$300,C5056)&gt;0,"✓",IF(N(K5056)=0,"– no spend","⚠ add to Campaigns tab")))</f>
        <v/>
      </c>
      <c r="V5056" s="83" t="str">
        <f aca="false">IF(K5056="","",K5056*IF(Settings!$B$22=Settings!$C$6,1,IF(Settings!$B$22="USD",1/INDEX(Settings!$B$29:$B$40,MONTH(A5056)),INDEX(Settings!$B$29:$B$40,MONTH(A5056)))))</f>
        <v/>
      </c>
    </row>
    <row r="5057" customFormat="false" ht="15" hidden="false" customHeight="false" outlineLevel="0" collapsed="false">
      <c r="U5057" s="0" t="str">
        <f aca="false">IF(C5057="","",IF(COUNTIF(Campaigns!$A$7:$A$300,C5057)&gt;0,"✓",IF(N(K5057)=0,"– no spend","⚠ add to Campaigns tab")))</f>
        <v/>
      </c>
      <c r="V5057" s="83" t="str">
        <f aca="false">IF(K5057="","",K5057*IF(Settings!$B$22=Settings!$C$6,1,IF(Settings!$B$22="USD",1/INDEX(Settings!$B$29:$B$40,MONTH(A5057)),INDEX(Settings!$B$29:$B$40,MONTH(A5057)))))</f>
        <v/>
      </c>
    </row>
    <row r="5058" customFormat="false" ht="15" hidden="false" customHeight="false" outlineLevel="0" collapsed="false">
      <c r="U5058" s="0" t="str">
        <f aca="false">IF(C5058="","",IF(COUNTIF(Campaigns!$A$7:$A$300,C5058)&gt;0,"✓",IF(N(K5058)=0,"– no spend","⚠ add to Campaigns tab")))</f>
        <v/>
      </c>
      <c r="V5058" s="83" t="str">
        <f aca="false">IF(K5058="","",K5058*IF(Settings!$B$22=Settings!$C$6,1,IF(Settings!$B$22="USD",1/INDEX(Settings!$B$29:$B$40,MONTH(A5058)),INDEX(Settings!$B$29:$B$40,MONTH(A5058)))))</f>
        <v/>
      </c>
    </row>
    <row r="5059" customFormat="false" ht="15" hidden="false" customHeight="false" outlineLevel="0" collapsed="false">
      <c r="U5059" s="0" t="str">
        <f aca="false">IF(C5059="","",IF(COUNTIF(Campaigns!$A$7:$A$300,C5059)&gt;0,"✓",IF(N(K5059)=0,"– no spend","⚠ add to Campaigns tab")))</f>
        <v/>
      </c>
      <c r="V5059" s="83" t="str">
        <f aca="false">IF(K5059="","",K5059*IF(Settings!$B$22=Settings!$C$6,1,IF(Settings!$B$22="USD",1/INDEX(Settings!$B$29:$B$40,MONTH(A5059)),INDEX(Settings!$B$29:$B$40,MONTH(A5059)))))</f>
        <v/>
      </c>
    </row>
    <row r="5060" customFormat="false" ht="15" hidden="false" customHeight="false" outlineLevel="0" collapsed="false">
      <c r="U5060" s="0" t="str">
        <f aca="false">IF(C5060="","",IF(COUNTIF(Campaigns!$A$7:$A$300,C5060)&gt;0,"✓",IF(N(K5060)=0,"– no spend","⚠ add to Campaigns tab")))</f>
        <v/>
      </c>
      <c r="V5060" s="83" t="str">
        <f aca="false">IF(K5060="","",K5060*IF(Settings!$B$22=Settings!$C$6,1,IF(Settings!$B$22="USD",1/INDEX(Settings!$B$29:$B$40,MONTH(A5060)),INDEX(Settings!$B$29:$B$40,MONTH(A5060)))))</f>
        <v/>
      </c>
    </row>
    <row r="5061" customFormat="false" ht="15" hidden="false" customHeight="false" outlineLevel="0" collapsed="false">
      <c r="U5061" s="0" t="str">
        <f aca="false">IF(C5061="","",IF(COUNTIF(Campaigns!$A$7:$A$300,C5061)&gt;0,"✓",IF(N(K5061)=0,"– no spend","⚠ add to Campaigns tab")))</f>
        <v/>
      </c>
      <c r="V5061" s="83" t="str">
        <f aca="false">IF(K5061="","",K5061*IF(Settings!$B$22=Settings!$C$6,1,IF(Settings!$B$22="USD",1/INDEX(Settings!$B$29:$B$40,MONTH(A5061)),INDEX(Settings!$B$29:$B$40,MONTH(A5061)))))</f>
        <v/>
      </c>
    </row>
    <row r="5062" customFormat="false" ht="15" hidden="false" customHeight="false" outlineLevel="0" collapsed="false">
      <c r="U5062" s="0" t="str">
        <f aca="false">IF(C5062="","",IF(COUNTIF(Campaigns!$A$7:$A$300,C5062)&gt;0,"✓",IF(N(K5062)=0,"– no spend","⚠ add to Campaigns tab")))</f>
        <v/>
      </c>
      <c r="V5062" s="83" t="str">
        <f aca="false">IF(K5062="","",K5062*IF(Settings!$B$22=Settings!$C$6,1,IF(Settings!$B$22="USD",1/INDEX(Settings!$B$29:$B$40,MONTH(A5062)),INDEX(Settings!$B$29:$B$40,MONTH(A5062)))))</f>
        <v/>
      </c>
    </row>
    <row r="5063" customFormat="false" ht="15" hidden="false" customHeight="false" outlineLevel="0" collapsed="false">
      <c r="U5063" s="0" t="str">
        <f aca="false">IF(C5063="","",IF(COUNTIF(Campaigns!$A$7:$A$300,C5063)&gt;0,"✓",IF(N(K5063)=0,"– no spend","⚠ add to Campaigns tab")))</f>
        <v/>
      </c>
      <c r="V5063" s="83" t="str">
        <f aca="false">IF(K5063="","",K5063*IF(Settings!$B$22=Settings!$C$6,1,IF(Settings!$B$22="USD",1/INDEX(Settings!$B$29:$B$40,MONTH(A5063)),INDEX(Settings!$B$29:$B$40,MONTH(A5063)))))</f>
        <v/>
      </c>
    </row>
    <row r="5064" customFormat="false" ht="15" hidden="false" customHeight="false" outlineLevel="0" collapsed="false">
      <c r="U5064" s="0" t="str">
        <f aca="false">IF(C5064="","",IF(COUNTIF(Campaigns!$A$7:$A$300,C5064)&gt;0,"✓",IF(N(K5064)=0,"– no spend","⚠ add to Campaigns tab")))</f>
        <v/>
      </c>
      <c r="V5064" s="83" t="str">
        <f aca="false">IF(K5064="","",K5064*IF(Settings!$B$22=Settings!$C$6,1,IF(Settings!$B$22="USD",1/INDEX(Settings!$B$29:$B$40,MONTH(A5064)),INDEX(Settings!$B$29:$B$40,MONTH(A5064)))))</f>
        <v/>
      </c>
    </row>
    <row r="5065" customFormat="false" ht="15" hidden="false" customHeight="false" outlineLevel="0" collapsed="false">
      <c r="U5065" s="0" t="str">
        <f aca="false">IF(C5065="","",IF(COUNTIF(Campaigns!$A$7:$A$300,C5065)&gt;0,"✓",IF(N(K5065)=0,"– no spend","⚠ add to Campaigns tab")))</f>
        <v/>
      </c>
      <c r="V5065" s="83" t="str">
        <f aca="false">IF(K5065="","",K5065*IF(Settings!$B$22=Settings!$C$6,1,IF(Settings!$B$22="USD",1/INDEX(Settings!$B$29:$B$40,MONTH(A5065)),INDEX(Settings!$B$29:$B$40,MONTH(A5065)))))</f>
        <v/>
      </c>
    </row>
    <row r="5066" customFormat="false" ht="15" hidden="false" customHeight="false" outlineLevel="0" collapsed="false">
      <c r="U5066" s="0" t="str">
        <f aca="false">IF(C5066="","",IF(COUNTIF(Campaigns!$A$7:$A$300,C5066)&gt;0,"✓",IF(N(K5066)=0,"– no spend","⚠ add to Campaigns tab")))</f>
        <v/>
      </c>
      <c r="V5066" s="83" t="str">
        <f aca="false">IF(K5066="","",K5066*IF(Settings!$B$22=Settings!$C$6,1,IF(Settings!$B$22="USD",1/INDEX(Settings!$B$29:$B$40,MONTH(A5066)),INDEX(Settings!$B$29:$B$40,MONTH(A5066)))))</f>
        <v/>
      </c>
    </row>
    <row r="5067" customFormat="false" ht="15" hidden="false" customHeight="false" outlineLevel="0" collapsed="false">
      <c r="U5067" s="0" t="str">
        <f aca="false">IF(C5067="","",IF(COUNTIF(Campaigns!$A$7:$A$300,C5067)&gt;0,"✓",IF(N(K5067)=0,"– no spend","⚠ add to Campaigns tab")))</f>
        <v/>
      </c>
      <c r="V5067" s="83" t="str">
        <f aca="false">IF(K5067="","",K5067*IF(Settings!$B$22=Settings!$C$6,1,IF(Settings!$B$22="USD",1/INDEX(Settings!$B$29:$B$40,MONTH(A5067)),INDEX(Settings!$B$29:$B$40,MONTH(A5067)))))</f>
        <v/>
      </c>
    </row>
    <row r="5068" customFormat="false" ht="15" hidden="false" customHeight="false" outlineLevel="0" collapsed="false">
      <c r="U5068" s="0" t="str">
        <f aca="false">IF(C5068="","",IF(COUNTIF(Campaigns!$A$7:$A$300,C5068)&gt;0,"✓",IF(N(K5068)=0,"– no spend","⚠ add to Campaigns tab")))</f>
        <v/>
      </c>
      <c r="V5068" s="83" t="str">
        <f aca="false">IF(K5068="","",K5068*IF(Settings!$B$22=Settings!$C$6,1,IF(Settings!$B$22="USD",1/INDEX(Settings!$B$29:$B$40,MONTH(A5068)),INDEX(Settings!$B$29:$B$40,MONTH(A5068)))))</f>
        <v/>
      </c>
    </row>
    <row r="5069" customFormat="false" ht="15" hidden="false" customHeight="false" outlineLevel="0" collapsed="false">
      <c r="U5069" s="0" t="str">
        <f aca="false">IF(C5069="","",IF(COUNTIF(Campaigns!$A$7:$A$300,C5069)&gt;0,"✓",IF(N(K5069)=0,"– no spend","⚠ add to Campaigns tab")))</f>
        <v/>
      </c>
      <c r="V5069" s="83" t="str">
        <f aca="false">IF(K5069="","",K5069*IF(Settings!$B$22=Settings!$C$6,1,IF(Settings!$B$22="USD",1/INDEX(Settings!$B$29:$B$40,MONTH(A5069)),INDEX(Settings!$B$29:$B$40,MONTH(A5069)))))</f>
        <v/>
      </c>
    </row>
    <row r="5070" customFormat="false" ht="15" hidden="false" customHeight="false" outlineLevel="0" collapsed="false">
      <c r="U5070" s="0" t="str">
        <f aca="false">IF(C5070="","",IF(COUNTIF(Campaigns!$A$7:$A$300,C5070)&gt;0,"✓",IF(N(K5070)=0,"– no spend","⚠ add to Campaigns tab")))</f>
        <v/>
      </c>
      <c r="V5070" s="83" t="str">
        <f aca="false">IF(K5070="","",K5070*IF(Settings!$B$22=Settings!$C$6,1,IF(Settings!$B$22="USD",1/INDEX(Settings!$B$29:$B$40,MONTH(A5070)),INDEX(Settings!$B$29:$B$40,MONTH(A5070)))))</f>
        <v/>
      </c>
    </row>
    <row r="5071" customFormat="false" ht="15" hidden="false" customHeight="false" outlineLevel="0" collapsed="false">
      <c r="U5071" s="0" t="str">
        <f aca="false">IF(C5071="","",IF(COUNTIF(Campaigns!$A$7:$A$300,C5071)&gt;0,"✓",IF(N(K5071)=0,"– no spend","⚠ add to Campaigns tab")))</f>
        <v/>
      </c>
      <c r="V5071" s="83" t="str">
        <f aca="false">IF(K5071="","",K5071*IF(Settings!$B$22=Settings!$C$6,1,IF(Settings!$B$22="USD",1/INDEX(Settings!$B$29:$B$40,MONTH(A5071)),INDEX(Settings!$B$29:$B$40,MONTH(A5071)))))</f>
        <v/>
      </c>
    </row>
    <row r="5072" customFormat="false" ht="15" hidden="false" customHeight="false" outlineLevel="0" collapsed="false">
      <c r="U5072" s="0" t="str">
        <f aca="false">IF(C5072="","",IF(COUNTIF(Campaigns!$A$7:$A$300,C5072)&gt;0,"✓",IF(N(K5072)=0,"– no spend","⚠ add to Campaigns tab")))</f>
        <v/>
      </c>
      <c r="V5072" s="83" t="str">
        <f aca="false">IF(K5072="","",K5072*IF(Settings!$B$22=Settings!$C$6,1,IF(Settings!$B$22="USD",1/INDEX(Settings!$B$29:$B$40,MONTH(A5072)),INDEX(Settings!$B$29:$B$40,MONTH(A5072)))))</f>
        <v/>
      </c>
    </row>
    <row r="5073" customFormat="false" ht="15" hidden="false" customHeight="false" outlineLevel="0" collapsed="false">
      <c r="U5073" s="0" t="str">
        <f aca="false">IF(C5073="","",IF(COUNTIF(Campaigns!$A$7:$A$300,C5073)&gt;0,"✓",IF(N(K5073)=0,"– no spend","⚠ add to Campaigns tab")))</f>
        <v/>
      </c>
      <c r="V5073" s="83" t="str">
        <f aca="false">IF(K5073="","",K5073*IF(Settings!$B$22=Settings!$C$6,1,IF(Settings!$B$22="USD",1/INDEX(Settings!$B$29:$B$40,MONTH(A5073)),INDEX(Settings!$B$29:$B$40,MONTH(A5073)))))</f>
        <v/>
      </c>
    </row>
    <row r="5074" customFormat="false" ht="15" hidden="false" customHeight="false" outlineLevel="0" collapsed="false">
      <c r="U5074" s="0" t="str">
        <f aca="false">IF(C5074="","",IF(COUNTIF(Campaigns!$A$7:$A$300,C5074)&gt;0,"✓",IF(N(K5074)=0,"– no spend","⚠ add to Campaigns tab")))</f>
        <v/>
      </c>
      <c r="V5074" s="83" t="str">
        <f aca="false">IF(K5074="","",K5074*IF(Settings!$B$22=Settings!$C$6,1,IF(Settings!$B$22="USD",1/INDEX(Settings!$B$29:$B$40,MONTH(A5074)),INDEX(Settings!$B$29:$B$40,MONTH(A5074)))))</f>
        <v/>
      </c>
    </row>
    <row r="5075" customFormat="false" ht="15" hidden="false" customHeight="false" outlineLevel="0" collapsed="false">
      <c r="U5075" s="0" t="str">
        <f aca="false">IF(C5075="","",IF(COUNTIF(Campaigns!$A$7:$A$300,C5075)&gt;0,"✓",IF(N(K5075)=0,"– no spend","⚠ add to Campaigns tab")))</f>
        <v/>
      </c>
      <c r="V5075" s="83" t="str">
        <f aca="false">IF(K5075="","",K5075*IF(Settings!$B$22=Settings!$C$6,1,IF(Settings!$B$22="USD",1/INDEX(Settings!$B$29:$B$40,MONTH(A5075)),INDEX(Settings!$B$29:$B$40,MONTH(A5075)))))</f>
        <v/>
      </c>
    </row>
    <row r="5076" customFormat="false" ht="15" hidden="false" customHeight="false" outlineLevel="0" collapsed="false">
      <c r="U5076" s="0" t="str">
        <f aca="false">IF(C5076="","",IF(COUNTIF(Campaigns!$A$7:$A$300,C5076)&gt;0,"✓",IF(N(K5076)=0,"– no spend","⚠ add to Campaigns tab")))</f>
        <v/>
      </c>
      <c r="V5076" s="83" t="str">
        <f aca="false">IF(K5076="","",K5076*IF(Settings!$B$22=Settings!$C$6,1,IF(Settings!$B$22="USD",1/INDEX(Settings!$B$29:$B$40,MONTH(A5076)),INDEX(Settings!$B$29:$B$40,MONTH(A5076)))))</f>
        <v/>
      </c>
    </row>
    <row r="5077" customFormat="false" ht="15" hidden="false" customHeight="false" outlineLevel="0" collapsed="false">
      <c r="U5077" s="0" t="str">
        <f aca="false">IF(C5077="","",IF(COUNTIF(Campaigns!$A$7:$A$300,C5077)&gt;0,"✓",IF(N(K5077)=0,"– no spend","⚠ add to Campaigns tab")))</f>
        <v/>
      </c>
      <c r="V5077" s="83" t="str">
        <f aca="false">IF(K5077="","",K5077*IF(Settings!$B$22=Settings!$C$6,1,IF(Settings!$B$22="USD",1/INDEX(Settings!$B$29:$B$40,MONTH(A5077)),INDEX(Settings!$B$29:$B$40,MONTH(A5077)))))</f>
        <v/>
      </c>
    </row>
    <row r="5078" customFormat="false" ht="15" hidden="false" customHeight="false" outlineLevel="0" collapsed="false">
      <c r="U5078" s="0" t="str">
        <f aca="false">IF(C5078="","",IF(COUNTIF(Campaigns!$A$7:$A$300,C5078)&gt;0,"✓",IF(N(K5078)=0,"– no spend","⚠ add to Campaigns tab")))</f>
        <v/>
      </c>
      <c r="V5078" s="83" t="str">
        <f aca="false">IF(K5078="","",K5078*IF(Settings!$B$22=Settings!$C$6,1,IF(Settings!$B$22="USD",1/INDEX(Settings!$B$29:$B$40,MONTH(A5078)),INDEX(Settings!$B$29:$B$40,MONTH(A5078)))))</f>
        <v/>
      </c>
    </row>
    <row r="5079" customFormat="false" ht="15" hidden="false" customHeight="false" outlineLevel="0" collapsed="false">
      <c r="U5079" s="0" t="str">
        <f aca="false">IF(C5079="","",IF(COUNTIF(Campaigns!$A$7:$A$300,C5079)&gt;0,"✓",IF(N(K5079)=0,"– no spend","⚠ add to Campaigns tab")))</f>
        <v/>
      </c>
      <c r="V5079" s="83" t="str">
        <f aca="false">IF(K5079="","",K5079*IF(Settings!$B$22=Settings!$C$6,1,IF(Settings!$B$22="USD",1/INDEX(Settings!$B$29:$B$40,MONTH(A5079)),INDEX(Settings!$B$29:$B$40,MONTH(A5079)))))</f>
        <v/>
      </c>
    </row>
    <row r="5080" customFormat="false" ht="15" hidden="false" customHeight="false" outlineLevel="0" collapsed="false">
      <c r="U5080" s="0" t="str">
        <f aca="false">IF(C5080="","",IF(COUNTIF(Campaigns!$A$7:$A$300,C5080)&gt;0,"✓",IF(N(K5080)=0,"– no spend","⚠ add to Campaigns tab")))</f>
        <v/>
      </c>
      <c r="V5080" s="83" t="str">
        <f aca="false">IF(K5080="","",K5080*IF(Settings!$B$22=Settings!$C$6,1,IF(Settings!$B$22="USD",1/INDEX(Settings!$B$29:$B$40,MONTH(A5080)),INDEX(Settings!$B$29:$B$40,MONTH(A5080)))))</f>
        <v/>
      </c>
    </row>
    <row r="5081" customFormat="false" ht="15" hidden="false" customHeight="false" outlineLevel="0" collapsed="false">
      <c r="U5081" s="0" t="str">
        <f aca="false">IF(C5081="","",IF(COUNTIF(Campaigns!$A$7:$A$300,C5081)&gt;0,"✓",IF(N(K5081)=0,"– no spend","⚠ add to Campaigns tab")))</f>
        <v/>
      </c>
      <c r="V5081" s="83" t="str">
        <f aca="false">IF(K5081="","",K5081*IF(Settings!$B$22=Settings!$C$6,1,IF(Settings!$B$22="USD",1/INDEX(Settings!$B$29:$B$40,MONTH(A5081)),INDEX(Settings!$B$29:$B$40,MONTH(A5081)))))</f>
        <v/>
      </c>
    </row>
    <row r="5082" customFormat="false" ht="15" hidden="false" customHeight="false" outlineLevel="0" collapsed="false">
      <c r="U5082" s="0" t="str">
        <f aca="false">IF(C5082="","",IF(COUNTIF(Campaigns!$A$7:$A$300,C5082)&gt;0,"✓",IF(N(K5082)=0,"– no spend","⚠ add to Campaigns tab")))</f>
        <v/>
      </c>
      <c r="V5082" s="83" t="str">
        <f aca="false">IF(K5082="","",K5082*IF(Settings!$B$22=Settings!$C$6,1,IF(Settings!$B$22="USD",1/INDEX(Settings!$B$29:$B$40,MONTH(A5082)),INDEX(Settings!$B$29:$B$40,MONTH(A5082)))))</f>
        <v/>
      </c>
    </row>
    <row r="5083" customFormat="false" ht="15" hidden="false" customHeight="false" outlineLevel="0" collapsed="false">
      <c r="U5083" s="0" t="str">
        <f aca="false">IF(C5083="","",IF(COUNTIF(Campaigns!$A$7:$A$300,C5083)&gt;0,"✓",IF(N(K5083)=0,"– no spend","⚠ add to Campaigns tab")))</f>
        <v/>
      </c>
      <c r="V5083" s="83" t="str">
        <f aca="false">IF(K5083="","",K5083*IF(Settings!$B$22=Settings!$C$6,1,IF(Settings!$B$22="USD",1/INDEX(Settings!$B$29:$B$40,MONTH(A5083)),INDEX(Settings!$B$29:$B$40,MONTH(A5083)))))</f>
        <v/>
      </c>
    </row>
    <row r="5084" customFormat="false" ht="15" hidden="false" customHeight="false" outlineLevel="0" collapsed="false">
      <c r="U5084" s="0" t="str">
        <f aca="false">IF(C5084="","",IF(COUNTIF(Campaigns!$A$7:$A$300,C5084)&gt;0,"✓",IF(N(K5084)=0,"– no spend","⚠ add to Campaigns tab")))</f>
        <v/>
      </c>
      <c r="V5084" s="83" t="str">
        <f aca="false">IF(K5084="","",K5084*IF(Settings!$B$22=Settings!$C$6,1,IF(Settings!$B$22="USD",1/INDEX(Settings!$B$29:$B$40,MONTH(A5084)),INDEX(Settings!$B$29:$B$40,MONTH(A5084)))))</f>
        <v/>
      </c>
    </row>
    <row r="5085" customFormat="false" ht="15" hidden="false" customHeight="false" outlineLevel="0" collapsed="false">
      <c r="U5085" s="0" t="str">
        <f aca="false">IF(C5085="","",IF(COUNTIF(Campaigns!$A$7:$A$300,C5085)&gt;0,"✓",IF(N(K5085)=0,"– no spend","⚠ add to Campaigns tab")))</f>
        <v/>
      </c>
      <c r="V5085" s="83" t="str">
        <f aca="false">IF(K5085="","",K5085*IF(Settings!$B$22=Settings!$C$6,1,IF(Settings!$B$22="USD",1/INDEX(Settings!$B$29:$B$40,MONTH(A5085)),INDEX(Settings!$B$29:$B$40,MONTH(A5085)))))</f>
        <v/>
      </c>
    </row>
    <row r="5086" customFormat="false" ht="15" hidden="false" customHeight="false" outlineLevel="0" collapsed="false">
      <c r="U5086" s="0" t="str">
        <f aca="false">IF(C5086="","",IF(COUNTIF(Campaigns!$A$7:$A$300,C5086)&gt;0,"✓",IF(N(K5086)=0,"– no spend","⚠ add to Campaigns tab")))</f>
        <v/>
      </c>
      <c r="V5086" s="83" t="str">
        <f aca="false">IF(K5086="","",K5086*IF(Settings!$B$22=Settings!$C$6,1,IF(Settings!$B$22="USD",1/INDEX(Settings!$B$29:$B$40,MONTH(A5086)),INDEX(Settings!$B$29:$B$40,MONTH(A5086)))))</f>
        <v/>
      </c>
    </row>
    <row r="5087" customFormat="false" ht="15" hidden="false" customHeight="false" outlineLevel="0" collapsed="false">
      <c r="U5087" s="0" t="str">
        <f aca="false">IF(C5087="","",IF(COUNTIF(Campaigns!$A$7:$A$300,C5087)&gt;0,"✓",IF(N(K5087)=0,"– no spend","⚠ add to Campaigns tab")))</f>
        <v/>
      </c>
      <c r="V5087" s="83" t="str">
        <f aca="false">IF(K5087="","",K5087*IF(Settings!$B$22=Settings!$C$6,1,IF(Settings!$B$22="USD",1/INDEX(Settings!$B$29:$B$40,MONTH(A5087)),INDEX(Settings!$B$29:$B$40,MONTH(A5087)))))</f>
        <v/>
      </c>
    </row>
    <row r="5088" customFormat="false" ht="15" hidden="false" customHeight="false" outlineLevel="0" collapsed="false">
      <c r="U5088" s="0" t="str">
        <f aca="false">IF(C5088="","",IF(COUNTIF(Campaigns!$A$7:$A$300,C5088)&gt;0,"✓",IF(N(K5088)=0,"– no spend","⚠ add to Campaigns tab")))</f>
        <v/>
      </c>
      <c r="V5088" s="83" t="str">
        <f aca="false">IF(K5088="","",K5088*IF(Settings!$B$22=Settings!$C$6,1,IF(Settings!$B$22="USD",1/INDEX(Settings!$B$29:$B$40,MONTH(A5088)),INDEX(Settings!$B$29:$B$40,MONTH(A5088)))))</f>
        <v/>
      </c>
    </row>
    <row r="5089" customFormat="false" ht="15" hidden="false" customHeight="false" outlineLevel="0" collapsed="false">
      <c r="U5089" s="0" t="str">
        <f aca="false">IF(C5089="","",IF(COUNTIF(Campaigns!$A$7:$A$300,C5089)&gt;0,"✓",IF(N(K5089)=0,"– no spend","⚠ add to Campaigns tab")))</f>
        <v/>
      </c>
      <c r="V5089" s="83" t="str">
        <f aca="false">IF(K5089="","",K5089*IF(Settings!$B$22=Settings!$C$6,1,IF(Settings!$B$22="USD",1/INDEX(Settings!$B$29:$B$40,MONTH(A5089)),INDEX(Settings!$B$29:$B$40,MONTH(A5089)))))</f>
        <v/>
      </c>
    </row>
    <row r="5090" customFormat="false" ht="15" hidden="false" customHeight="false" outlineLevel="0" collapsed="false">
      <c r="U5090" s="0" t="str">
        <f aca="false">IF(C5090="","",IF(COUNTIF(Campaigns!$A$7:$A$300,C5090)&gt;0,"✓",IF(N(K5090)=0,"– no spend","⚠ add to Campaigns tab")))</f>
        <v/>
      </c>
      <c r="V5090" s="83" t="str">
        <f aca="false">IF(K5090="","",K5090*IF(Settings!$B$22=Settings!$C$6,1,IF(Settings!$B$22="USD",1/INDEX(Settings!$B$29:$B$40,MONTH(A5090)),INDEX(Settings!$B$29:$B$40,MONTH(A5090)))))</f>
        <v/>
      </c>
    </row>
    <row r="5091" customFormat="false" ht="15" hidden="false" customHeight="false" outlineLevel="0" collapsed="false">
      <c r="U5091" s="0" t="str">
        <f aca="false">IF(C5091="","",IF(COUNTIF(Campaigns!$A$7:$A$300,C5091)&gt;0,"✓",IF(N(K5091)=0,"– no spend","⚠ add to Campaigns tab")))</f>
        <v/>
      </c>
      <c r="V5091" s="83" t="str">
        <f aca="false">IF(K5091="","",K5091*IF(Settings!$B$22=Settings!$C$6,1,IF(Settings!$B$22="USD",1/INDEX(Settings!$B$29:$B$40,MONTH(A5091)),INDEX(Settings!$B$29:$B$40,MONTH(A5091)))))</f>
        <v/>
      </c>
    </row>
    <row r="5092" customFormat="false" ht="15" hidden="false" customHeight="false" outlineLevel="0" collapsed="false">
      <c r="U5092" s="0" t="str">
        <f aca="false">IF(C5092="","",IF(COUNTIF(Campaigns!$A$7:$A$300,C5092)&gt;0,"✓",IF(N(K5092)=0,"– no spend","⚠ add to Campaigns tab")))</f>
        <v/>
      </c>
      <c r="V5092" s="83" t="str">
        <f aca="false">IF(K5092="","",K5092*IF(Settings!$B$22=Settings!$C$6,1,IF(Settings!$B$22="USD",1/INDEX(Settings!$B$29:$B$40,MONTH(A5092)),INDEX(Settings!$B$29:$B$40,MONTH(A5092)))))</f>
        <v/>
      </c>
    </row>
    <row r="5093" customFormat="false" ht="15" hidden="false" customHeight="false" outlineLevel="0" collapsed="false">
      <c r="U5093" s="0" t="str">
        <f aca="false">IF(C5093="","",IF(COUNTIF(Campaigns!$A$7:$A$300,C5093)&gt;0,"✓",IF(N(K5093)=0,"– no spend","⚠ add to Campaigns tab")))</f>
        <v/>
      </c>
      <c r="V5093" s="83" t="str">
        <f aca="false">IF(K5093="","",K5093*IF(Settings!$B$22=Settings!$C$6,1,IF(Settings!$B$22="USD",1/INDEX(Settings!$B$29:$B$40,MONTH(A5093)),INDEX(Settings!$B$29:$B$40,MONTH(A5093)))))</f>
        <v/>
      </c>
    </row>
    <row r="5094" customFormat="false" ht="15" hidden="false" customHeight="false" outlineLevel="0" collapsed="false">
      <c r="U5094" s="0" t="str">
        <f aca="false">IF(C5094="","",IF(COUNTIF(Campaigns!$A$7:$A$300,C5094)&gt;0,"✓",IF(N(K5094)=0,"– no spend","⚠ add to Campaigns tab")))</f>
        <v/>
      </c>
      <c r="V5094" s="83" t="str">
        <f aca="false">IF(K5094="","",K5094*IF(Settings!$B$22=Settings!$C$6,1,IF(Settings!$B$22="USD",1/INDEX(Settings!$B$29:$B$40,MONTH(A5094)),INDEX(Settings!$B$29:$B$40,MONTH(A5094)))))</f>
        <v/>
      </c>
    </row>
    <row r="5095" customFormat="false" ht="15" hidden="false" customHeight="false" outlineLevel="0" collapsed="false">
      <c r="U5095" s="0" t="str">
        <f aca="false">IF(C5095="","",IF(COUNTIF(Campaigns!$A$7:$A$300,C5095)&gt;0,"✓",IF(N(K5095)=0,"– no spend","⚠ add to Campaigns tab")))</f>
        <v/>
      </c>
      <c r="V5095" s="83" t="str">
        <f aca="false">IF(K5095="","",K5095*IF(Settings!$B$22=Settings!$C$6,1,IF(Settings!$B$22="USD",1/INDEX(Settings!$B$29:$B$40,MONTH(A5095)),INDEX(Settings!$B$29:$B$40,MONTH(A5095)))))</f>
        <v/>
      </c>
    </row>
    <row r="5096" customFormat="false" ht="15" hidden="false" customHeight="false" outlineLevel="0" collapsed="false">
      <c r="U5096" s="0" t="str">
        <f aca="false">IF(C5096="","",IF(COUNTIF(Campaigns!$A$7:$A$300,C5096)&gt;0,"✓",IF(N(K5096)=0,"– no spend","⚠ add to Campaigns tab")))</f>
        <v/>
      </c>
      <c r="V5096" s="83" t="str">
        <f aca="false">IF(K5096="","",K5096*IF(Settings!$B$22=Settings!$C$6,1,IF(Settings!$B$22="USD",1/INDEX(Settings!$B$29:$B$40,MONTH(A5096)),INDEX(Settings!$B$29:$B$40,MONTH(A5096)))))</f>
        <v/>
      </c>
    </row>
    <row r="5097" customFormat="false" ht="15" hidden="false" customHeight="false" outlineLevel="0" collapsed="false">
      <c r="U5097" s="0" t="str">
        <f aca="false">IF(C5097="","",IF(COUNTIF(Campaigns!$A$7:$A$300,C5097)&gt;0,"✓",IF(N(K5097)=0,"– no spend","⚠ add to Campaigns tab")))</f>
        <v/>
      </c>
      <c r="V5097" s="83" t="str">
        <f aca="false">IF(K5097="","",K5097*IF(Settings!$B$22=Settings!$C$6,1,IF(Settings!$B$22="USD",1/INDEX(Settings!$B$29:$B$40,MONTH(A5097)),INDEX(Settings!$B$29:$B$40,MONTH(A5097)))))</f>
        <v/>
      </c>
    </row>
    <row r="5098" customFormat="false" ht="15" hidden="false" customHeight="false" outlineLevel="0" collapsed="false">
      <c r="U5098" s="0" t="str">
        <f aca="false">IF(C5098="","",IF(COUNTIF(Campaigns!$A$7:$A$300,C5098)&gt;0,"✓",IF(N(K5098)=0,"– no spend","⚠ add to Campaigns tab")))</f>
        <v/>
      </c>
      <c r="V5098" s="83" t="str">
        <f aca="false">IF(K5098="","",K5098*IF(Settings!$B$22=Settings!$C$6,1,IF(Settings!$B$22="USD",1/INDEX(Settings!$B$29:$B$40,MONTH(A5098)),INDEX(Settings!$B$29:$B$40,MONTH(A5098)))))</f>
        <v/>
      </c>
    </row>
    <row r="5099" customFormat="false" ht="15" hidden="false" customHeight="false" outlineLevel="0" collapsed="false">
      <c r="U5099" s="0" t="str">
        <f aca="false">IF(C5099="","",IF(COUNTIF(Campaigns!$A$7:$A$300,C5099)&gt;0,"✓",IF(N(K5099)=0,"– no spend","⚠ add to Campaigns tab")))</f>
        <v/>
      </c>
      <c r="V5099" s="83" t="str">
        <f aca="false">IF(K5099="","",K5099*IF(Settings!$B$22=Settings!$C$6,1,IF(Settings!$B$22="USD",1/INDEX(Settings!$B$29:$B$40,MONTH(A5099)),INDEX(Settings!$B$29:$B$40,MONTH(A5099)))))</f>
        <v/>
      </c>
    </row>
    <row r="5100" customFormat="false" ht="15" hidden="false" customHeight="false" outlineLevel="0" collapsed="false">
      <c r="U5100" s="0" t="str">
        <f aca="false">IF(C5100="","",IF(COUNTIF(Campaigns!$A$7:$A$300,C5100)&gt;0,"✓",IF(N(K5100)=0,"– no spend","⚠ add to Campaigns tab")))</f>
        <v/>
      </c>
      <c r="V5100" s="83" t="str">
        <f aca="false">IF(K5100="","",K5100*IF(Settings!$B$22=Settings!$C$6,1,IF(Settings!$B$22="USD",1/INDEX(Settings!$B$29:$B$40,MONTH(A5100)),INDEX(Settings!$B$29:$B$40,MONTH(A5100)))))</f>
        <v/>
      </c>
    </row>
    <row r="5101" customFormat="false" ht="15" hidden="false" customHeight="false" outlineLevel="0" collapsed="false">
      <c r="U5101" s="0" t="str">
        <f aca="false">IF(C5101="","",IF(COUNTIF(Campaigns!$A$7:$A$300,C5101)&gt;0,"✓",IF(N(K5101)=0,"– no spend","⚠ add to Campaigns tab")))</f>
        <v/>
      </c>
      <c r="V5101" s="83" t="str">
        <f aca="false">IF(K5101="","",K5101*IF(Settings!$B$22=Settings!$C$6,1,IF(Settings!$B$22="USD",1/INDEX(Settings!$B$29:$B$40,MONTH(A5101)),INDEX(Settings!$B$29:$B$40,MONTH(A5101)))))</f>
        <v/>
      </c>
    </row>
    <row r="5102" customFormat="false" ht="15" hidden="false" customHeight="false" outlineLevel="0" collapsed="false">
      <c r="U5102" s="0" t="str">
        <f aca="false">IF(C5102="","",IF(COUNTIF(Campaigns!$A$7:$A$300,C5102)&gt;0,"✓",IF(N(K5102)=0,"– no spend","⚠ add to Campaigns tab")))</f>
        <v/>
      </c>
      <c r="V5102" s="83" t="str">
        <f aca="false">IF(K5102="","",K5102*IF(Settings!$B$22=Settings!$C$6,1,IF(Settings!$B$22="USD",1/INDEX(Settings!$B$29:$B$40,MONTH(A5102)),INDEX(Settings!$B$29:$B$40,MONTH(A5102)))))</f>
        <v/>
      </c>
    </row>
    <row r="5103" customFormat="false" ht="15" hidden="false" customHeight="false" outlineLevel="0" collapsed="false">
      <c r="U5103" s="0" t="str">
        <f aca="false">IF(C5103="","",IF(COUNTIF(Campaigns!$A$7:$A$300,C5103)&gt;0,"✓",IF(N(K5103)=0,"– no spend","⚠ add to Campaigns tab")))</f>
        <v/>
      </c>
      <c r="V5103" s="83" t="str">
        <f aca="false">IF(K5103="","",K5103*IF(Settings!$B$22=Settings!$C$6,1,IF(Settings!$B$22="USD",1/INDEX(Settings!$B$29:$B$40,MONTH(A5103)),INDEX(Settings!$B$29:$B$40,MONTH(A5103)))))</f>
        <v/>
      </c>
    </row>
    <row r="5104" customFormat="false" ht="15" hidden="false" customHeight="false" outlineLevel="0" collapsed="false">
      <c r="U5104" s="0" t="str">
        <f aca="false">IF(C5104="","",IF(COUNTIF(Campaigns!$A$7:$A$300,C5104)&gt;0,"✓",IF(N(K5104)=0,"– no spend","⚠ add to Campaigns tab")))</f>
        <v/>
      </c>
      <c r="V5104" s="83" t="str">
        <f aca="false">IF(K5104="","",K5104*IF(Settings!$B$22=Settings!$C$6,1,IF(Settings!$B$22="USD",1/INDEX(Settings!$B$29:$B$40,MONTH(A5104)),INDEX(Settings!$B$29:$B$40,MONTH(A5104)))))</f>
        <v/>
      </c>
    </row>
    <row r="5105" customFormat="false" ht="15" hidden="false" customHeight="false" outlineLevel="0" collapsed="false">
      <c r="U5105" s="0" t="str">
        <f aca="false">IF(C5105="","",IF(COUNTIF(Campaigns!$A$7:$A$300,C5105)&gt;0,"✓",IF(N(K5105)=0,"– no spend","⚠ add to Campaigns tab")))</f>
        <v/>
      </c>
      <c r="V5105" s="83" t="str">
        <f aca="false">IF(K5105="","",K5105*IF(Settings!$B$22=Settings!$C$6,1,IF(Settings!$B$22="USD",1/INDEX(Settings!$B$29:$B$40,MONTH(A5105)),INDEX(Settings!$B$29:$B$40,MONTH(A5105)))))</f>
        <v/>
      </c>
    </row>
    <row r="5106" customFormat="false" ht="15" hidden="false" customHeight="false" outlineLevel="0" collapsed="false">
      <c r="U5106" s="0" t="str">
        <f aca="false">IF(C5106="","",IF(COUNTIF(Campaigns!$A$7:$A$300,C5106)&gt;0,"✓",IF(N(K5106)=0,"– no spend","⚠ add to Campaigns tab")))</f>
        <v/>
      </c>
      <c r="V5106" s="83" t="str">
        <f aca="false">IF(K5106="","",K5106*IF(Settings!$B$22=Settings!$C$6,1,IF(Settings!$B$22="USD",1/INDEX(Settings!$B$29:$B$40,MONTH(A5106)),INDEX(Settings!$B$29:$B$40,MONTH(A5106)))))</f>
        <v/>
      </c>
    </row>
    <row r="5107" customFormat="false" ht="15" hidden="false" customHeight="false" outlineLevel="0" collapsed="false">
      <c r="U5107" s="0" t="str">
        <f aca="false">IF(C5107="","",IF(COUNTIF(Campaigns!$A$7:$A$300,C5107)&gt;0,"✓",IF(N(K5107)=0,"– no spend","⚠ add to Campaigns tab")))</f>
        <v/>
      </c>
      <c r="V5107" s="83" t="str">
        <f aca="false">IF(K5107="","",K5107*IF(Settings!$B$22=Settings!$C$6,1,IF(Settings!$B$22="USD",1/INDEX(Settings!$B$29:$B$40,MONTH(A5107)),INDEX(Settings!$B$29:$B$40,MONTH(A5107)))))</f>
        <v/>
      </c>
    </row>
    <row r="5108" customFormat="false" ht="15" hidden="false" customHeight="false" outlineLevel="0" collapsed="false">
      <c r="U5108" s="0" t="str">
        <f aca="false">IF(C5108="","",IF(COUNTIF(Campaigns!$A$7:$A$300,C5108)&gt;0,"✓",IF(N(K5108)=0,"– no spend","⚠ add to Campaigns tab")))</f>
        <v/>
      </c>
      <c r="V5108" s="83" t="str">
        <f aca="false">IF(K5108="","",K5108*IF(Settings!$B$22=Settings!$C$6,1,IF(Settings!$B$22="USD",1/INDEX(Settings!$B$29:$B$40,MONTH(A5108)),INDEX(Settings!$B$29:$B$40,MONTH(A5108)))))</f>
        <v/>
      </c>
    </row>
    <row r="5109" customFormat="false" ht="15" hidden="false" customHeight="false" outlineLevel="0" collapsed="false">
      <c r="U5109" s="0" t="str">
        <f aca="false">IF(C5109="","",IF(COUNTIF(Campaigns!$A$7:$A$300,C5109)&gt;0,"✓",IF(N(K5109)=0,"– no spend","⚠ add to Campaigns tab")))</f>
        <v/>
      </c>
      <c r="V5109" s="83" t="str">
        <f aca="false">IF(K5109="","",K5109*IF(Settings!$B$22=Settings!$C$6,1,IF(Settings!$B$22="USD",1/INDEX(Settings!$B$29:$B$40,MONTH(A5109)),INDEX(Settings!$B$29:$B$40,MONTH(A5109)))))</f>
        <v/>
      </c>
    </row>
    <row r="5110" customFormat="false" ht="15" hidden="false" customHeight="false" outlineLevel="0" collapsed="false">
      <c r="U5110" s="0" t="str">
        <f aca="false">IF(C5110="","",IF(COUNTIF(Campaigns!$A$7:$A$300,C5110)&gt;0,"✓",IF(N(K5110)=0,"– no spend","⚠ add to Campaigns tab")))</f>
        <v/>
      </c>
      <c r="V5110" s="83" t="str">
        <f aca="false">IF(K5110="","",K5110*IF(Settings!$B$22=Settings!$C$6,1,IF(Settings!$B$22="USD",1/INDEX(Settings!$B$29:$B$40,MONTH(A5110)),INDEX(Settings!$B$29:$B$40,MONTH(A5110)))))</f>
        <v/>
      </c>
    </row>
    <row r="5111" customFormat="false" ht="15" hidden="false" customHeight="false" outlineLevel="0" collapsed="false">
      <c r="U5111" s="0" t="str">
        <f aca="false">IF(C5111="","",IF(COUNTIF(Campaigns!$A$7:$A$300,C5111)&gt;0,"✓",IF(N(K5111)=0,"– no spend","⚠ add to Campaigns tab")))</f>
        <v/>
      </c>
      <c r="V5111" s="83" t="str">
        <f aca="false">IF(K5111="","",K5111*IF(Settings!$B$22=Settings!$C$6,1,IF(Settings!$B$22="USD",1/INDEX(Settings!$B$29:$B$40,MONTH(A5111)),INDEX(Settings!$B$29:$B$40,MONTH(A5111)))))</f>
        <v/>
      </c>
    </row>
    <row r="5112" customFormat="false" ht="15" hidden="false" customHeight="false" outlineLevel="0" collapsed="false">
      <c r="U5112" s="0" t="str">
        <f aca="false">IF(C5112="","",IF(COUNTIF(Campaigns!$A$7:$A$300,C5112)&gt;0,"✓",IF(N(K5112)=0,"– no spend","⚠ add to Campaigns tab")))</f>
        <v/>
      </c>
      <c r="V5112" s="83" t="str">
        <f aca="false">IF(K5112="","",K5112*IF(Settings!$B$22=Settings!$C$6,1,IF(Settings!$B$22="USD",1/INDEX(Settings!$B$29:$B$40,MONTH(A5112)),INDEX(Settings!$B$29:$B$40,MONTH(A5112)))))</f>
        <v/>
      </c>
    </row>
    <row r="5113" customFormat="false" ht="15" hidden="false" customHeight="false" outlineLevel="0" collapsed="false">
      <c r="U5113" s="0" t="str">
        <f aca="false">IF(C5113="","",IF(COUNTIF(Campaigns!$A$7:$A$300,C5113)&gt;0,"✓",IF(N(K5113)=0,"– no spend","⚠ add to Campaigns tab")))</f>
        <v/>
      </c>
      <c r="V5113" s="83" t="str">
        <f aca="false">IF(K5113="","",K5113*IF(Settings!$B$22=Settings!$C$6,1,IF(Settings!$B$22="USD",1/INDEX(Settings!$B$29:$B$40,MONTH(A5113)),INDEX(Settings!$B$29:$B$40,MONTH(A5113)))))</f>
        <v/>
      </c>
    </row>
    <row r="5114" customFormat="false" ht="15" hidden="false" customHeight="false" outlineLevel="0" collapsed="false">
      <c r="U5114" s="0" t="str">
        <f aca="false">IF(C5114="","",IF(COUNTIF(Campaigns!$A$7:$A$300,C5114)&gt;0,"✓",IF(N(K5114)=0,"– no spend","⚠ add to Campaigns tab")))</f>
        <v/>
      </c>
      <c r="V5114" s="83" t="str">
        <f aca="false">IF(K5114="","",K5114*IF(Settings!$B$22=Settings!$C$6,1,IF(Settings!$B$22="USD",1/INDEX(Settings!$B$29:$B$40,MONTH(A5114)),INDEX(Settings!$B$29:$B$40,MONTH(A5114)))))</f>
        <v/>
      </c>
    </row>
    <row r="5115" customFormat="false" ht="15" hidden="false" customHeight="false" outlineLevel="0" collapsed="false">
      <c r="U5115" s="0" t="str">
        <f aca="false">IF(C5115="","",IF(COUNTIF(Campaigns!$A$7:$A$300,C5115)&gt;0,"✓",IF(N(K5115)=0,"– no spend","⚠ add to Campaigns tab")))</f>
        <v/>
      </c>
      <c r="V5115" s="83" t="str">
        <f aca="false">IF(K5115="","",K5115*IF(Settings!$B$22=Settings!$C$6,1,IF(Settings!$B$22="USD",1/INDEX(Settings!$B$29:$B$40,MONTH(A5115)),INDEX(Settings!$B$29:$B$40,MONTH(A5115)))))</f>
        <v/>
      </c>
    </row>
    <row r="5116" customFormat="false" ht="15" hidden="false" customHeight="false" outlineLevel="0" collapsed="false">
      <c r="U5116" s="0" t="str">
        <f aca="false">IF(C5116="","",IF(COUNTIF(Campaigns!$A$7:$A$300,C5116)&gt;0,"✓",IF(N(K5116)=0,"– no spend","⚠ add to Campaigns tab")))</f>
        <v/>
      </c>
      <c r="V5116" s="83" t="str">
        <f aca="false">IF(K5116="","",K5116*IF(Settings!$B$22=Settings!$C$6,1,IF(Settings!$B$22="USD",1/INDEX(Settings!$B$29:$B$40,MONTH(A5116)),INDEX(Settings!$B$29:$B$40,MONTH(A5116)))))</f>
        <v/>
      </c>
    </row>
    <row r="5117" customFormat="false" ht="15" hidden="false" customHeight="false" outlineLevel="0" collapsed="false">
      <c r="U5117" s="0" t="str">
        <f aca="false">IF(C5117="","",IF(COUNTIF(Campaigns!$A$7:$A$300,C5117)&gt;0,"✓",IF(N(K5117)=0,"– no spend","⚠ add to Campaigns tab")))</f>
        <v/>
      </c>
      <c r="V5117" s="83" t="str">
        <f aca="false">IF(K5117="","",K5117*IF(Settings!$B$22=Settings!$C$6,1,IF(Settings!$B$22="USD",1/INDEX(Settings!$B$29:$B$40,MONTH(A5117)),INDEX(Settings!$B$29:$B$40,MONTH(A5117)))))</f>
        <v/>
      </c>
    </row>
    <row r="5118" customFormat="false" ht="15" hidden="false" customHeight="false" outlineLevel="0" collapsed="false">
      <c r="U5118" s="0" t="str">
        <f aca="false">IF(C5118="","",IF(COUNTIF(Campaigns!$A$7:$A$300,C5118)&gt;0,"✓",IF(N(K5118)=0,"– no spend","⚠ add to Campaigns tab")))</f>
        <v/>
      </c>
      <c r="V5118" s="83" t="str">
        <f aca="false">IF(K5118="","",K5118*IF(Settings!$B$22=Settings!$C$6,1,IF(Settings!$B$22="USD",1/INDEX(Settings!$B$29:$B$40,MONTH(A5118)),INDEX(Settings!$B$29:$B$40,MONTH(A5118)))))</f>
        <v/>
      </c>
    </row>
    <row r="5119" customFormat="false" ht="15" hidden="false" customHeight="false" outlineLevel="0" collapsed="false">
      <c r="U5119" s="0" t="str">
        <f aca="false">IF(C5119="","",IF(COUNTIF(Campaigns!$A$7:$A$300,C5119)&gt;0,"✓",IF(N(K5119)=0,"– no spend","⚠ add to Campaigns tab")))</f>
        <v/>
      </c>
      <c r="V5119" s="83" t="str">
        <f aca="false">IF(K5119="","",K5119*IF(Settings!$B$22=Settings!$C$6,1,IF(Settings!$B$22="USD",1/INDEX(Settings!$B$29:$B$40,MONTH(A5119)),INDEX(Settings!$B$29:$B$40,MONTH(A5119)))))</f>
        <v/>
      </c>
    </row>
    <row r="5120" customFormat="false" ht="15" hidden="false" customHeight="false" outlineLevel="0" collapsed="false">
      <c r="U5120" s="0" t="str">
        <f aca="false">IF(C5120="","",IF(COUNTIF(Campaigns!$A$7:$A$300,C5120)&gt;0,"✓",IF(N(K5120)=0,"– no spend","⚠ add to Campaigns tab")))</f>
        <v/>
      </c>
      <c r="V5120" s="83" t="str">
        <f aca="false">IF(K5120="","",K5120*IF(Settings!$B$22=Settings!$C$6,1,IF(Settings!$B$22="USD",1/INDEX(Settings!$B$29:$B$40,MONTH(A5120)),INDEX(Settings!$B$29:$B$40,MONTH(A5120)))))</f>
        <v/>
      </c>
    </row>
    <row r="5121" customFormat="false" ht="15" hidden="false" customHeight="false" outlineLevel="0" collapsed="false">
      <c r="U5121" s="0" t="str">
        <f aca="false">IF(C5121="","",IF(COUNTIF(Campaigns!$A$7:$A$300,C5121)&gt;0,"✓",IF(N(K5121)=0,"– no spend","⚠ add to Campaigns tab")))</f>
        <v/>
      </c>
      <c r="V5121" s="83" t="str">
        <f aca="false">IF(K5121="","",K5121*IF(Settings!$B$22=Settings!$C$6,1,IF(Settings!$B$22="USD",1/INDEX(Settings!$B$29:$B$40,MONTH(A5121)),INDEX(Settings!$B$29:$B$40,MONTH(A5121)))))</f>
        <v/>
      </c>
    </row>
    <row r="5122" customFormat="false" ht="15" hidden="false" customHeight="false" outlineLevel="0" collapsed="false">
      <c r="U5122" s="0" t="str">
        <f aca="false">IF(C5122="","",IF(COUNTIF(Campaigns!$A$7:$A$300,C5122)&gt;0,"✓",IF(N(K5122)=0,"– no spend","⚠ add to Campaigns tab")))</f>
        <v/>
      </c>
      <c r="V5122" s="83" t="str">
        <f aca="false">IF(K5122="","",K5122*IF(Settings!$B$22=Settings!$C$6,1,IF(Settings!$B$22="USD",1/INDEX(Settings!$B$29:$B$40,MONTH(A5122)),INDEX(Settings!$B$29:$B$40,MONTH(A5122)))))</f>
        <v/>
      </c>
    </row>
    <row r="5123" customFormat="false" ht="15" hidden="false" customHeight="false" outlineLevel="0" collapsed="false">
      <c r="U5123" s="0" t="str">
        <f aca="false">IF(C5123="","",IF(COUNTIF(Campaigns!$A$7:$A$300,C5123)&gt;0,"✓",IF(N(K5123)=0,"– no spend","⚠ add to Campaigns tab")))</f>
        <v/>
      </c>
      <c r="V5123" s="83" t="str">
        <f aca="false">IF(K5123="","",K5123*IF(Settings!$B$22=Settings!$C$6,1,IF(Settings!$B$22="USD",1/INDEX(Settings!$B$29:$B$40,MONTH(A5123)),INDEX(Settings!$B$29:$B$40,MONTH(A5123)))))</f>
        <v/>
      </c>
    </row>
    <row r="5124" customFormat="false" ht="15" hidden="false" customHeight="false" outlineLevel="0" collapsed="false">
      <c r="U5124" s="0" t="str">
        <f aca="false">IF(C5124="","",IF(COUNTIF(Campaigns!$A$7:$A$300,C5124)&gt;0,"✓",IF(N(K5124)=0,"– no spend","⚠ add to Campaigns tab")))</f>
        <v/>
      </c>
      <c r="V5124" s="83" t="str">
        <f aca="false">IF(K5124="","",K5124*IF(Settings!$B$22=Settings!$C$6,1,IF(Settings!$B$22="USD",1/INDEX(Settings!$B$29:$B$40,MONTH(A5124)),INDEX(Settings!$B$29:$B$40,MONTH(A5124)))))</f>
        <v/>
      </c>
    </row>
    <row r="5125" customFormat="false" ht="15" hidden="false" customHeight="false" outlineLevel="0" collapsed="false">
      <c r="U5125" s="0" t="str">
        <f aca="false">IF(C5125="","",IF(COUNTIF(Campaigns!$A$7:$A$300,C5125)&gt;0,"✓",IF(N(K5125)=0,"– no spend","⚠ add to Campaigns tab")))</f>
        <v/>
      </c>
      <c r="V5125" s="83" t="str">
        <f aca="false">IF(K5125="","",K5125*IF(Settings!$B$22=Settings!$C$6,1,IF(Settings!$B$22="USD",1/INDEX(Settings!$B$29:$B$40,MONTH(A5125)),INDEX(Settings!$B$29:$B$40,MONTH(A5125)))))</f>
        <v/>
      </c>
    </row>
    <row r="5126" customFormat="false" ht="15" hidden="false" customHeight="false" outlineLevel="0" collapsed="false">
      <c r="U5126" s="0" t="str">
        <f aca="false">IF(C5126="","",IF(COUNTIF(Campaigns!$A$7:$A$300,C5126)&gt;0,"✓",IF(N(K5126)=0,"– no spend","⚠ add to Campaigns tab")))</f>
        <v/>
      </c>
      <c r="V5126" s="83" t="str">
        <f aca="false">IF(K5126="","",K5126*IF(Settings!$B$22=Settings!$C$6,1,IF(Settings!$B$22="USD",1/INDEX(Settings!$B$29:$B$40,MONTH(A5126)),INDEX(Settings!$B$29:$B$40,MONTH(A5126)))))</f>
        <v/>
      </c>
    </row>
    <row r="5127" customFormat="false" ht="15" hidden="false" customHeight="false" outlineLevel="0" collapsed="false">
      <c r="U5127" s="0" t="str">
        <f aca="false">IF(C5127="","",IF(COUNTIF(Campaigns!$A$7:$A$300,C5127)&gt;0,"✓",IF(N(K5127)=0,"– no spend","⚠ add to Campaigns tab")))</f>
        <v/>
      </c>
      <c r="V5127" s="83" t="str">
        <f aca="false">IF(K5127="","",K5127*IF(Settings!$B$22=Settings!$C$6,1,IF(Settings!$B$22="USD",1/INDEX(Settings!$B$29:$B$40,MONTH(A5127)),INDEX(Settings!$B$29:$B$40,MONTH(A5127)))))</f>
        <v/>
      </c>
    </row>
    <row r="5128" customFormat="false" ht="15" hidden="false" customHeight="false" outlineLevel="0" collapsed="false">
      <c r="U5128" s="0" t="str">
        <f aca="false">IF(C5128="","",IF(COUNTIF(Campaigns!$A$7:$A$300,C5128)&gt;0,"✓",IF(N(K5128)=0,"– no spend","⚠ add to Campaigns tab")))</f>
        <v/>
      </c>
      <c r="V5128" s="83" t="str">
        <f aca="false">IF(K5128="","",K5128*IF(Settings!$B$22=Settings!$C$6,1,IF(Settings!$B$22="USD",1/INDEX(Settings!$B$29:$B$40,MONTH(A5128)),INDEX(Settings!$B$29:$B$40,MONTH(A5128)))))</f>
        <v/>
      </c>
    </row>
    <row r="5129" customFormat="false" ht="15" hidden="false" customHeight="false" outlineLevel="0" collapsed="false">
      <c r="U5129" s="0" t="str">
        <f aca="false">IF(C5129="","",IF(COUNTIF(Campaigns!$A$7:$A$300,C5129)&gt;0,"✓",IF(N(K5129)=0,"– no spend","⚠ add to Campaigns tab")))</f>
        <v/>
      </c>
      <c r="V5129" s="83" t="str">
        <f aca="false">IF(K5129="","",K5129*IF(Settings!$B$22=Settings!$C$6,1,IF(Settings!$B$22="USD",1/INDEX(Settings!$B$29:$B$40,MONTH(A5129)),INDEX(Settings!$B$29:$B$40,MONTH(A5129)))))</f>
        <v/>
      </c>
    </row>
    <row r="5130" customFormat="false" ht="15" hidden="false" customHeight="false" outlineLevel="0" collapsed="false">
      <c r="U5130" s="0" t="str">
        <f aca="false">IF(C5130="","",IF(COUNTIF(Campaigns!$A$7:$A$300,C5130)&gt;0,"✓",IF(N(K5130)=0,"– no spend","⚠ add to Campaigns tab")))</f>
        <v/>
      </c>
      <c r="V5130" s="83" t="str">
        <f aca="false">IF(K5130="","",K5130*IF(Settings!$B$22=Settings!$C$6,1,IF(Settings!$B$22="USD",1/INDEX(Settings!$B$29:$B$40,MONTH(A5130)),INDEX(Settings!$B$29:$B$40,MONTH(A5130)))))</f>
        <v/>
      </c>
    </row>
    <row r="5131" customFormat="false" ht="15" hidden="false" customHeight="false" outlineLevel="0" collapsed="false">
      <c r="U5131" s="0" t="str">
        <f aca="false">IF(C5131="","",IF(COUNTIF(Campaigns!$A$7:$A$300,C5131)&gt;0,"✓",IF(N(K5131)=0,"– no spend","⚠ add to Campaigns tab")))</f>
        <v/>
      </c>
      <c r="V5131" s="83" t="str">
        <f aca="false">IF(K5131="","",K5131*IF(Settings!$B$22=Settings!$C$6,1,IF(Settings!$B$22="USD",1/INDEX(Settings!$B$29:$B$40,MONTH(A5131)),INDEX(Settings!$B$29:$B$40,MONTH(A5131)))))</f>
        <v/>
      </c>
    </row>
    <row r="5132" customFormat="false" ht="15" hidden="false" customHeight="false" outlineLevel="0" collapsed="false">
      <c r="U5132" s="0" t="str">
        <f aca="false">IF(C5132="","",IF(COUNTIF(Campaigns!$A$7:$A$300,C5132)&gt;0,"✓",IF(N(K5132)=0,"– no spend","⚠ add to Campaigns tab")))</f>
        <v/>
      </c>
      <c r="V5132" s="83" t="str">
        <f aca="false">IF(K5132="","",K5132*IF(Settings!$B$22=Settings!$C$6,1,IF(Settings!$B$22="USD",1/INDEX(Settings!$B$29:$B$40,MONTH(A5132)),INDEX(Settings!$B$29:$B$40,MONTH(A5132)))))</f>
        <v/>
      </c>
    </row>
    <row r="5133" customFormat="false" ht="15" hidden="false" customHeight="false" outlineLevel="0" collapsed="false">
      <c r="U5133" s="0" t="str">
        <f aca="false">IF(C5133="","",IF(COUNTIF(Campaigns!$A$7:$A$300,C5133)&gt;0,"✓",IF(N(K5133)=0,"– no spend","⚠ add to Campaigns tab")))</f>
        <v/>
      </c>
      <c r="V5133" s="83" t="str">
        <f aca="false">IF(K5133="","",K5133*IF(Settings!$B$22=Settings!$C$6,1,IF(Settings!$B$22="USD",1/INDEX(Settings!$B$29:$B$40,MONTH(A5133)),INDEX(Settings!$B$29:$B$40,MONTH(A5133)))))</f>
        <v/>
      </c>
    </row>
    <row r="5134" customFormat="false" ht="15" hidden="false" customHeight="false" outlineLevel="0" collapsed="false">
      <c r="U5134" s="0" t="str">
        <f aca="false">IF(C5134="","",IF(COUNTIF(Campaigns!$A$7:$A$300,C5134)&gt;0,"✓",IF(N(K5134)=0,"– no spend","⚠ add to Campaigns tab")))</f>
        <v/>
      </c>
      <c r="V5134" s="83" t="str">
        <f aca="false">IF(K5134="","",K5134*IF(Settings!$B$22=Settings!$C$6,1,IF(Settings!$B$22="USD",1/INDEX(Settings!$B$29:$B$40,MONTH(A5134)),INDEX(Settings!$B$29:$B$40,MONTH(A5134)))))</f>
        <v/>
      </c>
    </row>
    <row r="5135" customFormat="false" ht="15" hidden="false" customHeight="false" outlineLevel="0" collapsed="false">
      <c r="U5135" s="0" t="str">
        <f aca="false">IF(C5135="","",IF(COUNTIF(Campaigns!$A$7:$A$300,C5135)&gt;0,"✓",IF(N(K5135)=0,"– no spend","⚠ add to Campaigns tab")))</f>
        <v/>
      </c>
      <c r="V5135" s="83" t="str">
        <f aca="false">IF(K5135="","",K5135*IF(Settings!$B$22=Settings!$C$6,1,IF(Settings!$B$22="USD",1/INDEX(Settings!$B$29:$B$40,MONTH(A5135)),INDEX(Settings!$B$29:$B$40,MONTH(A5135)))))</f>
        <v/>
      </c>
    </row>
    <row r="5136" customFormat="false" ht="15" hidden="false" customHeight="false" outlineLevel="0" collapsed="false">
      <c r="U5136" s="0" t="str">
        <f aca="false">IF(C5136="","",IF(COUNTIF(Campaigns!$A$7:$A$300,C5136)&gt;0,"✓",IF(N(K5136)=0,"– no spend","⚠ add to Campaigns tab")))</f>
        <v/>
      </c>
      <c r="V5136" s="83" t="str">
        <f aca="false">IF(K5136="","",K5136*IF(Settings!$B$22=Settings!$C$6,1,IF(Settings!$B$22="USD",1/INDEX(Settings!$B$29:$B$40,MONTH(A5136)),INDEX(Settings!$B$29:$B$40,MONTH(A5136)))))</f>
        <v/>
      </c>
    </row>
    <row r="5137" customFormat="false" ht="15" hidden="false" customHeight="false" outlineLevel="0" collapsed="false">
      <c r="U5137" s="0" t="str">
        <f aca="false">IF(C5137="","",IF(COUNTIF(Campaigns!$A$7:$A$300,C5137)&gt;0,"✓",IF(N(K5137)=0,"– no spend","⚠ add to Campaigns tab")))</f>
        <v/>
      </c>
      <c r="V5137" s="83" t="str">
        <f aca="false">IF(K5137="","",K5137*IF(Settings!$B$22=Settings!$C$6,1,IF(Settings!$B$22="USD",1/INDEX(Settings!$B$29:$B$40,MONTH(A5137)),INDEX(Settings!$B$29:$B$40,MONTH(A5137)))))</f>
        <v/>
      </c>
    </row>
    <row r="5138" customFormat="false" ht="15" hidden="false" customHeight="false" outlineLevel="0" collapsed="false">
      <c r="U5138" s="0" t="str">
        <f aca="false">IF(C5138="","",IF(COUNTIF(Campaigns!$A$7:$A$300,C5138)&gt;0,"✓",IF(N(K5138)=0,"– no spend","⚠ add to Campaigns tab")))</f>
        <v/>
      </c>
      <c r="V5138" s="83" t="str">
        <f aca="false">IF(K5138="","",K5138*IF(Settings!$B$22=Settings!$C$6,1,IF(Settings!$B$22="USD",1/INDEX(Settings!$B$29:$B$40,MONTH(A5138)),INDEX(Settings!$B$29:$B$40,MONTH(A5138)))))</f>
        <v/>
      </c>
    </row>
    <row r="5139" customFormat="false" ht="15" hidden="false" customHeight="false" outlineLevel="0" collapsed="false">
      <c r="U5139" s="0" t="str">
        <f aca="false">IF(C5139="","",IF(COUNTIF(Campaigns!$A$7:$A$300,C5139)&gt;0,"✓",IF(N(K5139)=0,"– no spend","⚠ add to Campaigns tab")))</f>
        <v/>
      </c>
      <c r="V5139" s="83" t="str">
        <f aca="false">IF(K5139="","",K5139*IF(Settings!$B$22=Settings!$C$6,1,IF(Settings!$B$22="USD",1/INDEX(Settings!$B$29:$B$40,MONTH(A5139)),INDEX(Settings!$B$29:$B$40,MONTH(A5139)))))</f>
        <v/>
      </c>
    </row>
    <row r="5140" customFormat="false" ht="15" hidden="false" customHeight="false" outlineLevel="0" collapsed="false">
      <c r="U5140" s="0" t="str">
        <f aca="false">IF(C5140="","",IF(COUNTIF(Campaigns!$A$7:$A$300,C5140)&gt;0,"✓",IF(N(K5140)=0,"– no spend","⚠ add to Campaigns tab")))</f>
        <v/>
      </c>
      <c r="V5140" s="83" t="str">
        <f aca="false">IF(K5140="","",K5140*IF(Settings!$B$22=Settings!$C$6,1,IF(Settings!$B$22="USD",1/INDEX(Settings!$B$29:$B$40,MONTH(A5140)),INDEX(Settings!$B$29:$B$40,MONTH(A5140)))))</f>
        <v/>
      </c>
    </row>
    <row r="5141" customFormat="false" ht="15" hidden="false" customHeight="false" outlineLevel="0" collapsed="false">
      <c r="U5141" s="0" t="str">
        <f aca="false">IF(C5141="","",IF(COUNTIF(Campaigns!$A$7:$A$300,C5141)&gt;0,"✓",IF(N(K5141)=0,"– no spend","⚠ add to Campaigns tab")))</f>
        <v/>
      </c>
      <c r="V5141" s="83" t="str">
        <f aca="false">IF(K5141="","",K5141*IF(Settings!$B$22=Settings!$C$6,1,IF(Settings!$B$22="USD",1/INDEX(Settings!$B$29:$B$40,MONTH(A5141)),INDEX(Settings!$B$29:$B$40,MONTH(A5141)))))</f>
        <v/>
      </c>
    </row>
    <row r="5142" customFormat="false" ht="15" hidden="false" customHeight="false" outlineLevel="0" collapsed="false">
      <c r="U5142" s="0" t="str">
        <f aca="false">IF(C5142="","",IF(COUNTIF(Campaigns!$A$7:$A$300,C5142)&gt;0,"✓",IF(N(K5142)=0,"– no spend","⚠ add to Campaigns tab")))</f>
        <v/>
      </c>
      <c r="V5142" s="83" t="str">
        <f aca="false">IF(K5142="","",K5142*IF(Settings!$B$22=Settings!$C$6,1,IF(Settings!$B$22="USD",1/INDEX(Settings!$B$29:$B$40,MONTH(A5142)),INDEX(Settings!$B$29:$B$40,MONTH(A5142)))))</f>
        <v/>
      </c>
    </row>
    <row r="5143" customFormat="false" ht="15" hidden="false" customHeight="false" outlineLevel="0" collapsed="false">
      <c r="U5143" s="0" t="str">
        <f aca="false">IF(C5143="","",IF(COUNTIF(Campaigns!$A$7:$A$300,C5143)&gt;0,"✓",IF(N(K5143)=0,"– no spend","⚠ add to Campaigns tab")))</f>
        <v/>
      </c>
      <c r="V5143" s="83" t="str">
        <f aca="false">IF(K5143="","",K5143*IF(Settings!$B$22=Settings!$C$6,1,IF(Settings!$B$22="USD",1/INDEX(Settings!$B$29:$B$40,MONTH(A5143)),INDEX(Settings!$B$29:$B$40,MONTH(A5143)))))</f>
        <v/>
      </c>
    </row>
    <row r="5144" customFormat="false" ht="15" hidden="false" customHeight="false" outlineLevel="0" collapsed="false">
      <c r="U5144" s="0" t="str">
        <f aca="false">IF(C5144="","",IF(COUNTIF(Campaigns!$A$7:$A$300,C5144)&gt;0,"✓",IF(N(K5144)=0,"– no spend","⚠ add to Campaigns tab")))</f>
        <v/>
      </c>
      <c r="V5144" s="83" t="str">
        <f aca="false">IF(K5144="","",K5144*IF(Settings!$B$22=Settings!$C$6,1,IF(Settings!$B$22="USD",1/INDEX(Settings!$B$29:$B$40,MONTH(A5144)),INDEX(Settings!$B$29:$B$40,MONTH(A5144)))))</f>
        <v/>
      </c>
    </row>
    <row r="5145" customFormat="false" ht="15" hidden="false" customHeight="false" outlineLevel="0" collapsed="false">
      <c r="U5145" s="0" t="str">
        <f aca="false">IF(C5145="","",IF(COUNTIF(Campaigns!$A$7:$A$300,C5145)&gt;0,"✓",IF(N(K5145)=0,"– no spend","⚠ add to Campaigns tab")))</f>
        <v/>
      </c>
      <c r="V5145" s="83" t="str">
        <f aca="false">IF(K5145="","",K5145*IF(Settings!$B$22=Settings!$C$6,1,IF(Settings!$B$22="USD",1/INDEX(Settings!$B$29:$B$40,MONTH(A5145)),INDEX(Settings!$B$29:$B$40,MONTH(A5145)))))</f>
        <v/>
      </c>
    </row>
    <row r="5146" customFormat="false" ht="15" hidden="false" customHeight="false" outlineLevel="0" collapsed="false">
      <c r="U5146" s="0" t="str">
        <f aca="false">IF(C5146="","",IF(COUNTIF(Campaigns!$A$7:$A$300,C5146)&gt;0,"✓",IF(N(K5146)=0,"– no spend","⚠ add to Campaigns tab")))</f>
        <v/>
      </c>
      <c r="V5146" s="83" t="str">
        <f aca="false">IF(K5146="","",K5146*IF(Settings!$B$22=Settings!$C$6,1,IF(Settings!$B$22="USD",1/INDEX(Settings!$B$29:$B$40,MONTH(A5146)),INDEX(Settings!$B$29:$B$40,MONTH(A5146)))))</f>
        <v/>
      </c>
    </row>
    <row r="5147" customFormat="false" ht="15" hidden="false" customHeight="false" outlineLevel="0" collapsed="false">
      <c r="U5147" s="0" t="str">
        <f aca="false">IF(C5147="","",IF(COUNTIF(Campaigns!$A$7:$A$300,C5147)&gt;0,"✓",IF(N(K5147)=0,"– no spend","⚠ add to Campaigns tab")))</f>
        <v/>
      </c>
      <c r="V5147" s="83" t="str">
        <f aca="false">IF(K5147="","",K5147*IF(Settings!$B$22=Settings!$C$6,1,IF(Settings!$B$22="USD",1/INDEX(Settings!$B$29:$B$40,MONTH(A5147)),INDEX(Settings!$B$29:$B$40,MONTH(A5147)))))</f>
        <v/>
      </c>
    </row>
    <row r="5148" customFormat="false" ht="15" hidden="false" customHeight="false" outlineLevel="0" collapsed="false">
      <c r="U5148" s="0" t="str">
        <f aca="false">IF(C5148="","",IF(COUNTIF(Campaigns!$A$7:$A$300,C5148)&gt;0,"✓",IF(N(K5148)=0,"– no spend","⚠ add to Campaigns tab")))</f>
        <v/>
      </c>
      <c r="V5148" s="83" t="str">
        <f aca="false">IF(K5148="","",K5148*IF(Settings!$B$22=Settings!$C$6,1,IF(Settings!$B$22="USD",1/INDEX(Settings!$B$29:$B$40,MONTH(A5148)),INDEX(Settings!$B$29:$B$40,MONTH(A5148)))))</f>
        <v/>
      </c>
    </row>
    <row r="5149" customFormat="false" ht="15" hidden="false" customHeight="false" outlineLevel="0" collapsed="false">
      <c r="U5149" s="0" t="str">
        <f aca="false">IF(C5149="","",IF(COUNTIF(Campaigns!$A$7:$A$300,C5149)&gt;0,"✓",IF(N(K5149)=0,"– no spend","⚠ add to Campaigns tab")))</f>
        <v/>
      </c>
      <c r="V5149" s="83" t="str">
        <f aca="false">IF(K5149="","",K5149*IF(Settings!$B$22=Settings!$C$6,1,IF(Settings!$B$22="USD",1/INDEX(Settings!$B$29:$B$40,MONTH(A5149)),INDEX(Settings!$B$29:$B$40,MONTH(A5149)))))</f>
        <v/>
      </c>
    </row>
    <row r="5150" customFormat="false" ht="15" hidden="false" customHeight="false" outlineLevel="0" collapsed="false">
      <c r="U5150" s="0" t="str">
        <f aca="false">IF(C5150="","",IF(COUNTIF(Campaigns!$A$7:$A$300,C5150)&gt;0,"✓",IF(N(K5150)=0,"– no spend","⚠ add to Campaigns tab")))</f>
        <v/>
      </c>
      <c r="V5150" s="83" t="str">
        <f aca="false">IF(K5150="","",K5150*IF(Settings!$B$22=Settings!$C$6,1,IF(Settings!$B$22="USD",1/INDEX(Settings!$B$29:$B$40,MONTH(A5150)),INDEX(Settings!$B$29:$B$40,MONTH(A5150)))))</f>
        <v/>
      </c>
    </row>
    <row r="5151" customFormat="false" ht="15" hidden="false" customHeight="false" outlineLevel="0" collapsed="false">
      <c r="U5151" s="0" t="str">
        <f aca="false">IF(C5151="","",IF(COUNTIF(Campaigns!$A$7:$A$300,C5151)&gt;0,"✓",IF(N(K5151)=0,"– no spend","⚠ add to Campaigns tab")))</f>
        <v/>
      </c>
      <c r="V5151" s="83" t="str">
        <f aca="false">IF(K5151="","",K5151*IF(Settings!$B$22=Settings!$C$6,1,IF(Settings!$B$22="USD",1/INDEX(Settings!$B$29:$B$40,MONTH(A5151)),INDEX(Settings!$B$29:$B$40,MONTH(A5151)))))</f>
        <v/>
      </c>
    </row>
    <row r="5152" customFormat="false" ht="15" hidden="false" customHeight="false" outlineLevel="0" collapsed="false">
      <c r="U5152" s="0" t="str">
        <f aca="false">IF(C5152="","",IF(COUNTIF(Campaigns!$A$7:$A$300,C5152)&gt;0,"✓",IF(N(K5152)=0,"– no spend","⚠ add to Campaigns tab")))</f>
        <v/>
      </c>
      <c r="V5152" s="83" t="str">
        <f aca="false">IF(K5152="","",K5152*IF(Settings!$B$22=Settings!$C$6,1,IF(Settings!$B$22="USD",1/INDEX(Settings!$B$29:$B$40,MONTH(A5152)),INDEX(Settings!$B$29:$B$40,MONTH(A5152)))))</f>
        <v/>
      </c>
    </row>
    <row r="5153" customFormat="false" ht="15" hidden="false" customHeight="false" outlineLevel="0" collapsed="false">
      <c r="U5153" s="0" t="str">
        <f aca="false">IF(C5153="","",IF(COUNTIF(Campaigns!$A$7:$A$300,C5153)&gt;0,"✓",IF(N(K5153)=0,"– no spend","⚠ add to Campaigns tab")))</f>
        <v/>
      </c>
      <c r="V5153" s="83" t="str">
        <f aca="false">IF(K5153="","",K5153*IF(Settings!$B$22=Settings!$C$6,1,IF(Settings!$B$22="USD",1/INDEX(Settings!$B$29:$B$40,MONTH(A5153)),INDEX(Settings!$B$29:$B$40,MONTH(A5153)))))</f>
        <v/>
      </c>
    </row>
    <row r="5154" customFormat="false" ht="15" hidden="false" customHeight="false" outlineLevel="0" collapsed="false">
      <c r="U5154" s="0" t="str">
        <f aca="false">IF(C5154="","",IF(COUNTIF(Campaigns!$A$7:$A$300,C5154)&gt;0,"✓",IF(N(K5154)=0,"– no spend","⚠ add to Campaigns tab")))</f>
        <v/>
      </c>
      <c r="V5154" s="83" t="str">
        <f aca="false">IF(K5154="","",K5154*IF(Settings!$B$22=Settings!$C$6,1,IF(Settings!$B$22="USD",1/INDEX(Settings!$B$29:$B$40,MONTH(A5154)),INDEX(Settings!$B$29:$B$40,MONTH(A5154)))))</f>
        <v/>
      </c>
    </row>
    <row r="5155" customFormat="false" ht="15" hidden="false" customHeight="false" outlineLevel="0" collapsed="false">
      <c r="U5155" s="0" t="str">
        <f aca="false">IF(C5155="","",IF(COUNTIF(Campaigns!$A$7:$A$300,C5155)&gt;0,"✓",IF(N(K5155)=0,"– no spend","⚠ add to Campaigns tab")))</f>
        <v/>
      </c>
      <c r="V5155" s="83" t="str">
        <f aca="false">IF(K5155="","",K5155*IF(Settings!$B$22=Settings!$C$6,1,IF(Settings!$B$22="USD",1/INDEX(Settings!$B$29:$B$40,MONTH(A5155)),INDEX(Settings!$B$29:$B$40,MONTH(A5155)))))</f>
        <v/>
      </c>
    </row>
    <row r="5156" customFormat="false" ht="15" hidden="false" customHeight="false" outlineLevel="0" collapsed="false">
      <c r="U5156" s="0" t="str">
        <f aca="false">IF(C5156="","",IF(COUNTIF(Campaigns!$A$7:$A$300,C5156)&gt;0,"✓",IF(N(K5156)=0,"– no spend","⚠ add to Campaigns tab")))</f>
        <v/>
      </c>
      <c r="V5156" s="83" t="str">
        <f aca="false">IF(K5156="","",K5156*IF(Settings!$B$22=Settings!$C$6,1,IF(Settings!$B$22="USD",1/INDEX(Settings!$B$29:$B$40,MONTH(A5156)),INDEX(Settings!$B$29:$B$40,MONTH(A5156)))))</f>
        <v/>
      </c>
    </row>
    <row r="5157" customFormat="false" ht="15" hidden="false" customHeight="false" outlineLevel="0" collapsed="false">
      <c r="U5157" s="0" t="str">
        <f aca="false">IF(C5157="","",IF(COUNTIF(Campaigns!$A$7:$A$300,C5157)&gt;0,"✓",IF(N(K5157)=0,"– no spend","⚠ add to Campaigns tab")))</f>
        <v/>
      </c>
      <c r="V5157" s="83" t="str">
        <f aca="false">IF(K5157="","",K5157*IF(Settings!$B$22=Settings!$C$6,1,IF(Settings!$B$22="USD",1/INDEX(Settings!$B$29:$B$40,MONTH(A5157)),INDEX(Settings!$B$29:$B$40,MONTH(A5157)))))</f>
        <v/>
      </c>
    </row>
    <row r="5158" customFormat="false" ht="15" hidden="false" customHeight="false" outlineLevel="0" collapsed="false">
      <c r="U5158" s="0" t="str">
        <f aca="false">IF(C5158="","",IF(COUNTIF(Campaigns!$A$7:$A$300,C5158)&gt;0,"✓",IF(N(K5158)=0,"– no spend","⚠ add to Campaigns tab")))</f>
        <v/>
      </c>
      <c r="V5158" s="83" t="str">
        <f aca="false">IF(K5158="","",K5158*IF(Settings!$B$22=Settings!$C$6,1,IF(Settings!$B$22="USD",1/INDEX(Settings!$B$29:$B$40,MONTH(A5158)),INDEX(Settings!$B$29:$B$40,MONTH(A5158)))))</f>
        <v/>
      </c>
    </row>
    <row r="5159" customFormat="false" ht="15" hidden="false" customHeight="false" outlineLevel="0" collapsed="false">
      <c r="U5159" s="0" t="str">
        <f aca="false">IF(C5159="","",IF(COUNTIF(Campaigns!$A$7:$A$300,C5159)&gt;0,"✓",IF(N(K5159)=0,"– no spend","⚠ add to Campaigns tab")))</f>
        <v/>
      </c>
      <c r="V5159" s="83" t="str">
        <f aca="false">IF(K5159="","",K5159*IF(Settings!$B$22=Settings!$C$6,1,IF(Settings!$B$22="USD",1/INDEX(Settings!$B$29:$B$40,MONTH(A5159)),INDEX(Settings!$B$29:$B$40,MONTH(A5159)))))</f>
        <v/>
      </c>
    </row>
    <row r="5160" customFormat="false" ht="15" hidden="false" customHeight="false" outlineLevel="0" collapsed="false">
      <c r="U5160" s="0" t="str">
        <f aca="false">IF(C5160="","",IF(COUNTIF(Campaigns!$A$7:$A$300,C5160)&gt;0,"✓",IF(N(K5160)=0,"– no spend","⚠ add to Campaigns tab")))</f>
        <v/>
      </c>
      <c r="V5160" s="83" t="str">
        <f aca="false">IF(K5160="","",K5160*IF(Settings!$B$22=Settings!$C$6,1,IF(Settings!$B$22="USD",1/INDEX(Settings!$B$29:$B$40,MONTH(A5160)),INDEX(Settings!$B$29:$B$40,MONTH(A5160)))))</f>
        <v/>
      </c>
    </row>
    <row r="5161" customFormat="false" ht="15" hidden="false" customHeight="false" outlineLevel="0" collapsed="false">
      <c r="U5161" s="0" t="str">
        <f aca="false">IF(C5161="","",IF(COUNTIF(Campaigns!$A$7:$A$300,C5161)&gt;0,"✓",IF(N(K5161)=0,"– no spend","⚠ add to Campaigns tab")))</f>
        <v/>
      </c>
      <c r="V5161" s="83" t="str">
        <f aca="false">IF(K5161="","",K5161*IF(Settings!$B$22=Settings!$C$6,1,IF(Settings!$B$22="USD",1/INDEX(Settings!$B$29:$B$40,MONTH(A5161)),INDEX(Settings!$B$29:$B$40,MONTH(A5161)))))</f>
        <v/>
      </c>
    </row>
    <row r="5162" customFormat="false" ht="15" hidden="false" customHeight="false" outlineLevel="0" collapsed="false">
      <c r="U5162" s="0" t="str">
        <f aca="false">IF(C5162="","",IF(COUNTIF(Campaigns!$A$7:$A$300,C5162)&gt;0,"✓",IF(N(K5162)=0,"– no spend","⚠ add to Campaigns tab")))</f>
        <v/>
      </c>
      <c r="V5162" s="83" t="str">
        <f aca="false">IF(K5162="","",K5162*IF(Settings!$B$22=Settings!$C$6,1,IF(Settings!$B$22="USD",1/INDEX(Settings!$B$29:$B$40,MONTH(A5162)),INDEX(Settings!$B$29:$B$40,MONTH(A5162)))))</f>
        <v/>
      </c>
    </row>
    <row r="5163" customFormat="false" ht="15" hidden="false" customHeight="false" outlineLevel="0" collapsed="false">
      <c r="U5163" s="0" t="str">
        <f aca="false">IF(C5163="","",IF(COUNTIF(Campaigns!$A$7:$A$300,C5163)&gt;0,"✓",IF(N(K5163)=0,"– no spend","⚠ add to Campaigns tab")))</f>
        <v/>
      </c>
      <c r="V5163" s="83" t="str">
        <f aca="false">IF(K5163="","",K5163*IF(Settings!$B$22=Settings!$C$6,1,IF(Settings!$B$22="USD",1/INDEX(Settings!$B$29:$B$40,MONTH(A5163)),INDEX(Settings!$B$29:$B$40,MONTH(A5163)))))</f>
        <v/>
      </c>
    </row>
    <row r="5164" customFormat="false" ht="15" hidden="false" customHeight="false" outlineLevel="0" collapsed="false">
      <c r="U5164" s="0" t="str">
        <f aca="false">IF(C5164="","",IF(COUNTIF(Campaigns!$A$7:$A$300,C5164)&gt;0,"✓",IF(N(K5164)=0,"– no spend","⚠ add to Campaigns tab")))</f>
        <v/>
      </c>
      <c r="V5164" s="83" t="str">
        <f aca="false">IF(K5164="","",K5164*IF(Settings!$B$22=Settings!$C$6,1,IF(Settings!$B$22="USD",1/INDEX(Settings!$B$29:$B$40,MONTH(A5164)),INDEX(Settings!$B$29:$B$40,MONTH(A5164)))))</f>
        <v/>
      </c>
    </row>
    <row r="5165" customFormat="false" ht="15" hidden="false" customHeight="false" outlineLevel="0" collapsed="false">
      <c r="U5165" s="0" t="str">
        <f aca="false">IF(C5165="","",IF(COUNTIF(Campaigns!$A$7:$A$300,C5165)&gt;0,"✓",IF(N(K5165)=0,"– no spend","⚠ add to Campaigns tab")))</f>
        <v/>
      </c>
      <c r="V5165" s="83" t="str">
        <f aca="false">IF(K5165="","",K5165*IF(Settings!$B$22=Settings!$C$6,1,IF(Settings!$B$22="USD",1/INDEX(Settings!$B$29:$B$40,MONTH(A5165)),INDEX(Settings!$B$29:$B$40,MONTH(A5165)))))</f>
        <v/>
      </c>
    </row>
    <row r="5166" customFormat="false" ht="15" hidden="false" customHeight="false" outlineLevel="0" collapsed="false">
      <c r="U5166" s="0" t="str">
        <f aca="false">IF(C5166="","",IF(COUNTIF(Campaigns!$A$7:$A$300,C5166)&gt;0,"✓",IF(N(K5166)=0,"– no spend","⚠ add to Campaigns tab")))</f>
        <v/>
      </c>
      <c r="V5166" s="83" t="str">
        <f aca="false">IF(K5166="","",K5166*IF(Settings!$B$22=Settings!$C$6,1,IF(Settings!$B$22="USD",1/INDEX(Settings!$B$29:$B$40,MONTH(A5166)),INDEX(Settings!$B$29:$B$40,MONTH(A5166)))))</f>
        <v/>
      </c>
    </row>
    <row r="5167" customFormat="false" ht="15" hidden="false" customHeight="false" outlineLevel="0" collapsed="false">
      <c r="U5167" s="0" t="str">
        <f aca="false">IF(C5167="","",IF(COUNTIF(Campaigns!$A$7:$A$300,C5167)&gt;0,"✓",IF(N(K5167)=0,"– no spend","⚠ add to Campaigns tab")))</f>
        <v/>
      </c>
      <c r="V5167" s="83" t="str">
        <f aca="false">IF(K5167="","",K5167*IF(Settings!$B$22=Settings!$C$6,1,IF(Settings!$B$22="USD",1/INDEX(Settings!$B$29:$B$40,MONTH(A5167)),INDEX(Settings!$B$29:$B$40,MONTH(A5167)))))</f>
        <v/>
      </c>
    </row>
    <row r="5168" customFormat="false" ht="15" hidden="false" customHeight="false" outlineLevel="0" collapsed="false">
      <c r="U5168" s="0" t="str">
        <f aca="false">IF(C5168="","",IF(COUNTIF(Campaigns!$A$7:$A$300,C5168)&gt;0,"✓",IF(N(K5168)=0,"– no spend","⚠ add to Campaigns tab")))</f>
        <v/>
      </c>
      <c r="V5168" s="83" t="str">
        <f aca="false">IF(K5168="","",K5168*IF(Settings!$B$22=Settings!$C$6,1,IF(Settings!$B$22="USD",1/INDEX(Settings!$B$29:$B$40,MONTH(A5168)),INDEX(Settings!$B$29:$B$40,MONTH(A5168)))))</f>
        <v/>
      </c>
    </row>
    <row r="5169" customFormat="false" ht="15" hidden="false" customHeight="false" outlineLevel="0" collapsed="false">
      <c r="U5169" s="0" t="str">
        <f aca="false">IF(C5169="","",IF(COUNTIF(Campaigns!$A$7:$A$300,C5169)&gt;0,"✓",IF(N(K5169)=0,"– no spend","⚠ add to Campaigns tab")))</f>
        <v/>
      </c>
      <c r="V5169" s="83" t="str">
        <f aca="false">IF(K5169="","",K5169*IF(Settings!$B$22=Settings!$C$6,1,IF(Settings!$B$22="USD",1/INDEX(Settings!$B$29:$B$40,MONTH(A5169)),INDEX(Settings!$B$29:$B$40,MONTH(A5169)))))</f>
        <v/>
      </c>
    </row>
    <row r="5170" customFormat="false" ht="15" hidden="false" customHeight="false" outlineLevel="0" collapsed="false">
      <c r="U5170" s="0" t="str">
        <f aca="false">IF(C5170="","",IF(COUNTIF(Campaigns!$A$7:$A$300,C5170)&gt;0,"✓",IF(N(K5170)=0,"– no spend","⚠ add to Campaigns tab")))</f>
        <v/>
      </c>
      <c r="V5170" s="83" t="str">
        <f aca="false">IF(K5170="","",K5170*IF(Settings!$B$22=Settings!$C$6,1,IF(Settings!$B$22="USD",1/INDEX(Settings!$B$29:$B$40,MONTH(A5170)),INDEX(Settings!$B$29:$B$40,MONTH(A5170)))))</f>
        <v/>
      </c>
    </row>
    <row r="5171" customFormat="false" ht="15" hidden="false" customHeight="false" outlineLevel="0" collapsed="false">
      <c r="U5171" s="0" t="str">
        <f aca="false">IF(C5171="","",IF(COUNTIF(Campaigns!$A$7:$A$300,C5171)&gt;0,"✓",IF(N(K5171)=0,"– no spend","⚠ add to Campaigns tab")))</f>
        <v/>
      </c>
      <c r="V5171" s="83" t="str">
        <f aca="false">IF(K5171="","",K5171*IF(Settings!$B$22=Settings!$C$6,1,IF(Settings!$B$22="USD",1/INDEX(Settings!$B$29:$B$40,MONTH(A5171)),INDEX(Settings!$B$29:$B$40,MONTH(A5171)))))</f>
        <v/>
      </c>
    </row>
    <row r="5172" customFormat="false" ht="15" hidden="false" customHeight="false" outlineLevel="0" collapsed="false">
      <c r="U5172" s="0" t="str">
        <f aca="false">IF(C5172="","",IF(COUNTIF(Campaigns!$A$7:$A$300,C5172)&gt;0,"✓",IF(N(K5172)=0,"– no spend","⚠ add to Campaigns tab")))</f>
        <v/>
      </c>
      <c r="V5172" s="83" t="str">
        <f aca="false">IF(K5172="","",K5172*IF(Settings!$B$22=Settings!$C$6,1,IF(Settings!$B$22="USD",1/INDEX(Settings!$B$29:$B$40,MONTH(A5172)),INDEX(Settings!$B$29:$B$40,MONTH(A5172)))))</f>
        <v/>
      </c>
    </row>
    <row r="5173" customFormat="false" ht="15" hidden="false" customHeight="false" outlineLevel="0" collapsed="false">
      <c r="U5173" s="0" t="str">
        <f aca="false">IF(C5173="","",IF(COUNTIF(Campaigns!$A$7:$A$300,C5173)&gt;0,"✓",IF(N(K5173)=0,"– no spend","⚠ add to Campaigns tab")))</f>
        <v/>
      </c>
      <c r="V5173" s="83" t="str">
        <f aca="false">IF(K5173="","",K5173*IF(Settings!$B$22=Settings!$C$6,1,IF(Settings!$B$22="USD",1/INDEX(Settings!$B$29:$B$40,MONTH(A5173)),INDEX(Settings!$B$29:$B$40,MONTH(A5173)))))</f>
        <v/>
      </c>
    </row>
    <row r="5174" customFormat="false" ht="15" hidden="false" customHeight="false" outlineLevel="0" collapsed="false">
      <c r="U5174" s="0" t="str">
        <f aca="false">IF(C5174="","",IF(COUNTIF(Campaigns!$A$7:$A$300,C5174)&gt;0,"✓",IF(N(K5174)=0,"– no spend","⚠ add to Campaigns tab")))</f>
        <v/>
      </c>
      <c r="V5174" s="83" t="str">
        <f aca="false">IF(K5174="","",K5174*IF(Settings!$B$22=Settings!$C$6,1,IF(Settings!$B$22="USD",1/INDEX(Settings!$B$29:$B$40,MONTH(A5174)),INDEX(Settings!$B$29:$B$40,MONTH(A5174)))))</f>
        <v/>
      </c>
    </row>
    <row r="5175" customFormat="false" ht="15" hidden="false" customHeight="false" outlineLevel="0" collapsed="false">
      <c r="U5175" s="0" t="str">
        <f aca="false">IF(C5175="","",IF(COUNTIF(Campaigns!$A$7:$A$300,C5175)&gt;0,"✓",IF(N(K5175)=0,"– no spend","⚠ add to Campaigns tab")))</f>
        <v/>
      </c>
      <c r="V5175" s="83" t="str">
        <f aca="false">IF(K5175="","",K5175*IF(Settings!$B$22=Settings!$C$6,1,IF(Settings!$B$22="USD",1/INDEX(Settings!$B$29:$B$40,MONTH(A5175)),INDEX(Settings!$B$29:$B$40,MONTH(A5175)))))</f>
        <v/>
      </c>
    </row>
    <row r="5176" customFormat="false" ht="15" hidden="false" customHeight="false" outlineLevel="0" collapsed="false">
      <c r="U5176" s="0" t="str">
        <f aca="false">IF(C5176="","",IF(COUNTIF(Campaigns!$A$7:$A$300,C5176)&gt;0,"✓",IF(N(K5176)=0,"– no spend","⚠ add to Campaigns tab")))</f>
        <v/>
      </c>
      <c r="V5176" s="83" t="str">
        <f aca="false">IF(K5176="","",K5176*IF(Settings!$B$22=Settings!$C$6,1,IF(Settings!$B$22="USD",1/INDEX(Settings!$B$29:$B$40,MONTH(A5176)),INDEX(Settings!$B$29:$B$40,MONTH(A5176)))))</f>
        <v/>
      </c>
    </row>
    <row r="5177" customFormat="false" ht="15" hidden="false" customHeight="false" outlineLevel="0" collapsed="false">
      <c r="U5177" s="0" t="str">
        <f aca="false">IF(C5177="","",IF(COUNTIF(Campaigns!$A$7:$A$300,C5177)&gt;0,"✓",IF(N(K5177)=0,"– no spend","⚠ add to Campaigns tab")))</f>
        <v/>
      </c>
      <c r="V5177" s="83" t="str">
        <f aca="false">IF(K5177="","",K5177*IF(Settings!$B$22=Settings!$C$6,1,IF(Settings!$B$22="USD",1/INDEX(Settings!$B$29:$B$40,MONTH(A5177)),INDEX(Settings!$B$29:$B$40,MONTH(A5177)))))</f>
        <v/>
      </c>
    </row>
    <row r="5178" customFormat="false" ht="15" hidden="false" customHeight="false" outlineLevel="0" collapsed="false">
      <c r="U5178" s="0" t="str">
        <f aca="false">IF(C5178="","",IF(COUNTIF(Campaigns!$A$7:$A$300,C5178)&gt;0,"✓",IF(N(K5178)=0,"– no spend","⚠ add to Campaigns tab")))</f>
        <v/>
      </c>
      <c r="V5178" s="83" t="str">
        <f aca="false">IF(K5178="","",K5178*IF(Settings!$B$22=Settings!$C$6,1,IF(Settings!$B$22="USD",1/INDEX(Settings!$B$29:$B$40,MONTH(A5178)),INDEX(Settings!$B$29:$B$40,MONTH(A5178)))))</f>
        <v/>
      </c>
    </row>
    <row r="5179" customFormat="false" ht="15" hidden="false" customHeight="false" outlineLevel="0" collapsed="false">
      <c r="U5179" s="0" t="str">
        <f aca="false">IF(C5179="","",IF(COUNTIF(Campaigns!$A$7:$A$300,C5179)&gt;0,"✓",IF(N(K5179)=0,"– no spend","⚠ add to Campaigns tab")))</f>
        <v/>
      </c>
      <c r="V5179" s="83" t="str">
        <f aca="false">IF(K5179="","",K5179*IF(Settings!$B$22=Settings!$C$6,1,IF(Settings!$B$22="USD",1/INDEX(Settings!$B$29:$B$40,MONTH(A5179)),INDEX(Settings!$B$29:$B$40,MONTH(A5179)))))</f>
        <v/>
      </c>
    </row>
    <row r="5180" customFormat="false" ht="15" hidden="false" customHeight="false" outlineLevel="0" collapsed="false">
      <c r="U5180" s="0" t="str">
        <f aca="false">IF(C5180="","",IF(COUNTIF(Campaigns!$A$7:$A$300,C5180)&gt;0,"✓",IF(N(K5180)=0,"– no spend","⚠ add to Campaigns tab")))</f>
        <v/>
      </c>
      <c r="V5180" s="83" t="str">
        <f aca="false">IF(K5180="","",K5180*IF(Settings!$B$22=Settings!$C$6,1,IF(Settings!$B$22="USD",1/INDEX(Settings!$B$29:$B$40,MONTH(A5180)),INDEX(Settings!$B$29:$B$40,MONTH(A5180)))))</f>
        <v/>
      </c>
    </row>
    <row r="5181" customFormat="false" ht="15" hidden="false" customHeight="false" outlineLevel="0" collapsed="false">
      <c r="U5181" s="0" t="str">
        <f aca="false">IF(C5181="","",IF(COUNTIF(Campaigns!$A$7:$A$300,C5181)&gt;0,"✓",IF(N(K5181)=0,"– no spend","⚠ add to Campaigns tab")))</f>
        <v/>
      </c>
      <c r="V5181" s="83" t="str">
        <f aca="false">IF(K5181="","",K5181*IF(Settings!$B$22=Settings!$C$6,1,IF(Settings!$B$22="USD",1/INDEX(Settings!$B$29:$B$40,MONTH(A5181)),INDEX(Settings!$B$29:$B$40,MONTH(A5181)))))</f>
        <v/>
      </c>
    </row>
    <row r="5182" customFormat="false" ht="15" hidden="false" customHeight="false" outlineLevel="0" collapsed="false">
      <c r="U5182" s="0" t="str">
        <f aca="false">IF(C5182="","",IF(COUNTIF(Campaigns!$A$7:$A$300,C5182)&gt;0,"✓",IF(N(K5182)=0,"– no spend","⚠ add to Campaigns tab")))</f>
        <v/>
      </c>
      <c r="V5182" s="83" t="str">
        <f aca="false">IF(K5182="","",K5182*IF(Settings!$B$22=Settings!$C$6,1,IF(Settings!$B$22="USD",1/INDEX(Settings!$B$29:$B$40,MONTH(A5182)),INDEX(Settings!$B$29:$B$40,MONTH(A5182)))))</f>
        <v/>
      </c>
    </row>
    <row r="5183" customFormat="false" ht="15" hidden="false" customHeight="false" outlineLevel="0" collapsed="false">
      <c r="U5183" s="0" t="str">
        <f aca="false">IF(C5183="","",IF(COUNTIF(Campaigns!$A$7:$A$300,C5183)&gt;0,"✓",IF(N(K5183)=0,"– no spend","⚠ add to Campaigns tab")))</f>
        <v/>
      </c>
      <c r="V5183" s="83" t="str">
        <f aca="false">IF(K5183="","",K5183*IF(Settings!$B$22=Settings!$C$6,1,IF(Settings!$B$22="USD",1/INDEX(Settings!$B$29:$B$40,MONTH(A5183)),INDEX(Settings!$B$29:$B$40,MONTH(A5183)))))</f>
        <v/>
      </c>
    </row>
    <row r="5184" customFormat="false" ht="15" hidden="false" customHeight="false" outlineLevel="0" collapsed="false">
      <c r="U5184" s="0" t="str">
        <f aca="false">IF(C5184="","",IF(COUNTIF(Campaigns!$A$7:$A$300,C5184)&gt;0,"✓",IF(N(K5184)=0,"– no spend","⚠ add to Campaigns tab")))</f>
        <v/>
      </c>
      <c r="V5184" s="83" t="str">
        <f aca="false">IF(K5184="","",K5184*IF(Settings!$B$22=Settings!$C$6,1,IF(Settings!$B$22="USD",1/INDEX(Settings!$B$29:$B$40,MONTH(A5184)),INDEX(Settings!$B$29:$B$40,MONTH(A5184)))))</f>
        <v/>
      </c>
    </row>
    <row r="5185" customFormat="false" ht="15" hidden="false" customHeight="false" outlineLevel="0" collapsed="false">
      <c r="U5185" s="0" t="str">
        <f aca="false">IF(C5185="","",IF(COUNTIF(Campaigns!$A$7:$A$300,C5185)&gt;0,"✓",IF(N(K5185)=0,"– no spend","⚠ add to Campaigns tab")))</f>
        <v/>
      </c>
      <c r="V5185" s="83" t="str">
        <f aca="false">IF(K5185="","",K5185*IF(Settings!$B$22=Settings!$C$6,1,IF(Settings!$B$22="USD",1/INDEX(Settings!$B$29:$B$40,MONTH(A5185)),INDEX(Settings!$B$29:$B$40,MONTH(A5185)))))</f>
        <v/>
      </c>
    </row>
    <row r="5186" customFormat="false" ht="15" hidden="false" customHeight="false" outlineLevel="0" collapsed="false">
      <c r="U5186" s="0" t="str">
        <f aca="false">IF(C5186="","",IF(COUNTIF(Campaigns!$A$7:$A$300,C5186)&gt;0,"✓",IF(N(K5186)=0,"– no spend","⚠ add to Campaigns tab")))</f>
        <v/>
      </c>
      <c r="V5186" s="83" t="str">
        <f aca="false">IF(K5186="","",K5186*IF(Settings!$B$22=Settings!$C$6,1,IF(Settings!$B$22="USD",1/INDEX(Settings!$B$29:$B$40,MONTH(A5186)),INDEX(Settings!$B$29:$B$40,MONTH(A5186)))))</f>
        <v/>
      </c>
    </row>
    <row r="5187" customFormat="false" ht="15" hidden="false" customHeight="false" outlineLevel="0" collapsed="false">
      <c r="U5187" s="0" t="str">
        <f aca="false">IF(C5187="","",IF(COUNTIF(Campaigns!$A$7:$A$300,C5187)&gt;0,"✓",IF(N(K5187)=0,"– no spend","⚠ add to Campaigns tab")))</f>
        <v/>
      </c>
      <c r="V5187" s="83" t="str">
        <f aca="false">IF(K5187="","",K5187*IF(Settings!$B$22=Settings!$C$6,1,IF(Settings!$B$22="USD",1/INDEX(Settings!$B$29:$B$40,MONTH(A5187)),INDEX(Settings!$B$29:$B$40,MONTH(A5187)))))</f>
        <v/>
      </c>
    </row>
    <row r="5188" customFormat="false" ht="15" hidden="false" customHeight="false" outlineLevel="0" collapsed="false">
      <c r="U5188" s="0" t="str">
        <f aca="false">IF(C5188="","",IF(COUNTIF(Campaigns!$A$7:$A$300,C5188)&gt;0,"✓",IF(N(K5188)=0,"– no spend","⚠ add to Campaigns tab")))</f>
        <v/>
      </c>
      <c r="V5188" s="83" t="str">
        <f aca="false">IF(K5188="","",K5188*IF(Settings!$B$22=Settings!$C$6,1,IF(Settings!$B$22="USD",1/INDEX(Settings!$B$29:$B$40,MONTH(A5188)),INDEX(Settings!$B$29:$B$40,MONTH(A5188)))))</f>
        <v/>
      </c>
    </row>
    <row r="5189" customFormat="false" ht="15" hidden="false" customHeight="false" outlineLevel="0" collapsed="false">
      <c r="U5189" s="0" t="str">
        <f aca="false">IF(C5189="","",IF(COUNTIF(Campaigns!$A$7:$A$300,C5189)&gt;0,"✓",IF(N(K5189)=0,"– no spend","⚠ add to Campaigns tab")))</f>
        <v/>
      </c>
      <c r="V5189" s="83" t="str">
        <f aca="false">IF(K5189="","",K5189*IF(Settings!$B$22=Settings!$C$6,1,IF(Settings!$B$22="USD",1/INDEX(Settings!$B$29:$B$40,MONTH(A5189)),INDEX(Settings!$B$29:$B$40,MONTH(A5189)))))</f>
        <v/>
      </c>
    </row>
    <row r="5190" customFormat="false" ht="15" hidden="false" customHeight="false" outlineLevel="0" collapsed="false">
      <c r="U5190" s="0" t="str">
        <f aca="false">IF(C5190="","",IF(COUNTIF(Campaigns!$A$7:$A$300,C5190)&gt;0,"✓",IF(N(K5190)=0,"– no spend","⚠ add to Campaigns tab")))</f>
        <v/>
      </c>
      <c r="V5190" s="83" t="str">
        <f aca="false">IF(K5190="","",K5190*IF(Settings!$B$22=Settings!$C$6,1,IF(Settings!$B$22="USD",1/INDEX(Settings!$B$29:$B$40,MONTH(A5190)),INDEX(Settings!$B$29:$B$40,MONTH(A5190)))))</f>
        <v/>
      </c>
    </row>
    <row r="5191" customFormat="false" ht="15" hidden="false" customHeight="false" outlineLevel="0" collapsed="false">
      <c r="U5191" s="0" t="str">
        <f aca="false">IF(C5191="","",IF(COUNTIF(Campaigns!$A$7:$A$300,C5191)&gt;0,"✓",IF(N(K5191)=0,"– no spend","⚠ add to Campaigns tab")))</f>
        <v/>
      </c>
      <c r="V5191" s="83" t="str">
        <f aca="false">IF(K5191="","",K5191*IF(Settings!$B$22=Settings!$C$6,1,IF(Settings!$B$22="USD",1/INDEX(Settings!$B$29:$B$40,MONTH(A5191)),INDEX(Settings!$B$29:$B$40,MONTH(A5191)))))</f>
        <v/>
      </c>
    </row>
    <row r="5192" customFormat="false" ht="15" hidden="false" customHeight="false" outlineLevel="0" collapsed="false">
      <c r="U5192" s="0" t="str">
        <f aca="false">IF(C5192="","",IF(COUNTIF(Campaigns!$A$7:$A$300,C5192)&gt;0,"✓",IF(N(K5192)=0,"– no spend","⚠ add to Campaigns tab")))</f>
        <v/>
      </c>
      <c r="V5192" s="83" t="str">
        <f aca="false">IF(K5192="","",K5192*IF(Settings!$B$22=Settings!$C$6,1,IF(Settings!$B$22="USD",1/INDEX(Settings!$B$29:$B$40,MONTH(A5192)),INDEX(Settings!$B$29:$B$40,MONTH(A5192)))))</f>
        <v/>
      </c>
    </row>
    <row r="5193" customFormat="false" ht="15" hidden="false" customHeight="false" outlineLevel="0" collapsed="false">
      <c r="U5193" s="0" t="str">
        <f aca="false">IF(C5193="","",IF(COUNTIF(Campaigns!$A$7:$A$300,C5193)&gt;0,"✓",IF(N(K5193)=0,"– no spend","⚠ add to Campaigns tab")))</f>
        <v/>
      </c>
      <c r="V5193" s="83" t="str">
        <f aca="false">IF(K5193="","",K5193*IF(Settings!$B$22=Settings!$C$6,1,IF(Settings!$B$22="USD",1/INDEX(Settings!$B$29:$B$40,MONTH(A5193)),INDEX(Settings!$B$29:$B$40,MONTH(A5193)))))</f>
        <v/>
      </c>
    </row>
    <row r="5194" customFormat="false" ht="15" hidden="false" customHeight="false" outlineLevel="0" collapsed="false">
      <c r="U5194" s="0" t="str">
        <f aca="false">IF(C5194="","",IF(COUNTIF(Campaigns!$A$7:$A$300,C5194)&gt;0,"✓",IF(N(K5194)=0,"– no spend","⚠ add to Campaigns tab")))</f>
        <v/>
      </c>
      <c r="V5194" s="83" t="str">
        <f aca="false">IF(K5194="","",K5194*IF(Settings!$B$22=Settings!$C$6,1,IF(Settings!$B$22="USD",1/INDEX(Settings!$B$29:$B$40,MONTH(A5194)),INDEX(Settings!$B$29:$B$40,MONTH(A5194)))))</f>
        <v/>
      </c>
    </row>
    <row r="5195" customFormat="false" ht="15" hidden="false" customHeight="false" outlineLevel="0" collapsed="false">
      <c r="U5195" s="0" t="str">
        <f aca="false">IF(C5195="","",IF(COUNTIF(Campaigns!$A$7:$A$300,C5195)&gt;0,"✓",IF(N(K5195)=0,"– no spend","⚠ add to Campaigns tab")))</f>
        <v/>
      </c>
      <c r="V5195" s="83" t="str">
        <f aca="false">IF(K5195="","",K5195*IF(Settings!$B$22=Settings!$C$6,1,IF(Settings!$B$22="USD",1/INDEX(Settings!$B$29:$B$40,MONTH(A5195)),INDEX(Settings!$B$29:$B$40,MONTH(A5195)))))</f>
        <v/>
      </c>
    </row>
    <row r="5196" customFormat="false" ht="15" hidden="false" customHeight="false" outlineLevel="0" collapsed="false">
      <c r="U5196" s="0" t="str">
        <f aca="false">IF(C5196="","",IF(COUNTIF(Campaigns!$A$7:$A$300,C5196)&gt;0,"✓",IF(N(K5196)=0,"– no spend","⚠ add to Campaigns tab")))</f>
        <v/>
      </c>
      <c r="V5196" s="83" t="str">
        <f aca="false">IF(K5196="","",K5196*IF(Settings!$B$22=Settings!$C$6,1,IF(Settings!$B$22="USD",1/INDEX(Settings!$B$29:$B$40,MONTH(A5196)),INDEX(Settings!$B$29:$B$40,MONTH(A5196)))))</f>
        <v/>
      </c>
    </row>
    <row r="5197" customFormat="false" ht="15" hidden="false" customHeight="false" outlineLevel="0" collapsed="false">
      <c r="U5197" s="0" t="str">
        <f aca="false">IF(C5197="","",IF(COUNTIF(Campaigns!$A$7:$A$300,C5197)&gt;0,"✓",IF(N(K5197)=0,"– no spend","⚠ add to Campaigns tab")))</f>
        <v/>
      </c>
      <c r="V5197" s="83" t="str">
        <f aca="false">IF(K5197="","",K5197*IF(Settings!$B$22=Settings!$C$6,1,IF(Settings!$B$22="USD",1/INDEX(Settings!$B$29:$B$40,MONTH(A5197)),INDEX(Settings!$B$29:$B$40,MONTH(A5197)))))</f>
        <v/>
      </c>
    </row>
    <row r="5198" customFormat="false" ht="15" hidden="false" customHeight="false" outlineLevel="0" collapsed="false">
      <c r="U5198" s="0" t="str">
        <f aca="false">IF(C5198="","",IF(COUNTIF(Campaigns!$A$7:$A$300,C5198)&gt;0,"✓",IF(N(K5198)=0,"– no spend","⚠ add to Campaigns tab")))</f>
        <v/>
      </c>
      <c r="V5198" s="83" t="str">
        <f aca="false">IF(K5198="","",K5198*IF(Settings!$B$22=Settings!$C$6,1,IF(Settings!$B$22="USD",1/INDEX(Settings!$B$29:$B$40,MONTH(A5198)),INDEX(Settings!$B$29:$B$40,MONTH(A5198)))))</f>
        <v/>
      </c>
    </row>
    <row r="5199" customFormat="false" ht="15" hidden="false" customHeight="false" outlineLevel="0" collapsed="false">
      <c r="U5199" s="0" t="str">
        <f aca="false">IF(C5199="","",IF(COUNTIF(Campaigns!$A$7:$A$300,C5199)&gt;0,"✓",IF(N(K5199)=0,"– no spend","⚠ add to Campaigns tab")))</f>
        <v/>
      </c>
      <c r="V5199" s="83" t="str">
        <f aca="false">IF(K5199="","",K5199*IF(Settings!$B$22=Settings!$C$6,1,IF(Settings!$B$22="USD",1/INDEX(Settings!$B$29:$B$40,MONTH(A5199)),INDEX(Settings!$B$29:$B$40,MONTH(A5199)))))</f>
        <v/>
      </c>
    </row>
    <row r="5200" customFormat="false" ht="15" hidden="false" customHeight="false" outlineLevel="0" collapsed="false">
      <c r="U5200" s="0" t="str">
        <f aca="false">IF(C5200="","",IF(COUNTIF(Campaigns!$A$7:$A$300,C5200)&gt;0,"✓",IF(N(K5200)=0,"– no spend","⚠ add to Campaigns tab")))</f>
        <v/>
      </c>
      <c r="V5200" s="83" t="str">
        <f aca="false">IF(K5200="","",K5200*IF(Settings!$B$22=Settings!$C$6,1,IF(Settings!$B$22="USD",1/INDEX(Settings!$B$29:$B$40,MONTH(A5200)),INDEX(Settings!$B$29:$B$40,MONTH(A5200)))))</f>
        <v/>
      </c>
    </row>
    <row r="5201" customFormat="false" ht="15" hidden="false" customHeight="false" outlineLevel="0" collapsed="false">
      <c r="U5201" s="0" t="str">
        <f aca="false">IF(C5201="","",IF(COUNTIF(Campaigns!$A$7:$A$300,C5201)&gt;0,"✓",IF(N(K5201)=0,"– no spend","⚠ add to Campaigns tab")))</f>
        <v/>
      </c>
      <c r="V5201" s="83" t="str">
        <f aca="false">IF(K5201="","",K5201*IF(Settings!$B$22=Settings!$C$6,1,IF(Settings!$B$22="USD",1/INDEX(Settings!$B$29:$B$40,MONTH(A5201)),INDEX(Settings!$B$29:$B$40,MONTH(A5201)))))</f>
        <v/>
      </c>
    </row>
    <row r="5202" customFormat="false" ht="15" hidden="false" customHeight="false" outlineLevel="0" collapsed="false">
      <c r="U5202" s="0" t="str">
        <f aca="false">IF(C5202="","",IF(COUNTIF(Campaigns!$A$7:$A$300,C5202)&gt;0,"✓",IF(N(K5202)=0,"– no spend","⚠ add to Campaigns tab")))</f>
        <v/>
      </c>
      <c r="V5202" s="83" t="str">
        <f aca="false">IF(K5202="","",K5202*IF(Settings!$B$22=Settings!$C$6,1,IF(Settings!$B$22="USD",1/INDEX(Settings!$B$29:$B$40,MONTH(A5202)),INDEX(Settings!$B$29:$B$40,MONTH(A5202)))))</f>
        <v/>
      </c>
    </row>
    <row r="5203" customFormat="false" ht="15" hidden="false" customHeight="false" outlineLevel="0" collapsed="false">
      <c r="U5203" s="0" t="str">
        <f aca="false">IF(C5203="","",IF(COUNTIF(Campaigns!$A$7:$A$300,C5203)&gt;0,"✓",IF(N(K5203)=0,"– no spend","⚠ add to Campaigns tab")))</f>
        <v/>
      </c>
      <c r="V5203" s="83" t="str">
        <f aca="false">IF(K5203="","",K5203*IF(Settings!$B$22=Settings!$C$6,1,IF(Settings!$B$22="USD",1/INDEX(Settings!$B$29:$B$40,MONTH(A5203)),INDEX(Settings!$B$29:$B$40,MONTH(A5203)))))</f>
        <v/>
      </c>
    </row>
    <row r="5204" customFormat="false" ht="15" hidden="false" customHeight="false" outlineLevel="0" collapsed="false">
      <c r="U5204" s="0" t="str">
        <f aca="false">IF(C5204="","",IF(COUNTIF(Campaigns!$A$7:$A$300,C5204)&gt;0,"✓",IF(N(K5204)=0,"– no spend","⚠ add to Campaigns tab")))</f>
        <v/>
      </c>
      <c r="V5204" s="83" t="str">
        <f aca="false">IF(K5204="","",K5204*IF(Settings!$B$22=Settings!$C$6,1,IF(Settings!$B$22="USD",1/INDEX(Settings!$B$29:$B$40,MONTH(A5204)),INDEX(Settings!$B$29:$B$40,MONTH(A5204)))))</f>
        <v/>
      </c>
    </row>
    <row r="5205" customFormat="false" ht="15" hidden="false" customHeight="false" outlineLevel="0" collapsed="false">
      <c r="U5205" s="0" t="str">
        <f aca="false">IF(C5205="","",IF(COUNTIF(Campaigns!$A$7:$A$300,C5205)&gt;0,"✓",IF(N(K5205)=0,"– no spend","⚠ add to Campaigns tab")))</f>
        <v/>
      </c>
      <c r="V5205" s="83" t="str">
        <f aca="false">IF(K5205="","",K5205*IF(Settings!$B$22=Settings!$C$6,1,IF(Settings!$B$22="USD",1/INDEX(Settings!$B$29:$B$40,MONTH(A5205)),INDEX(Settings!$B$29:$B$40,MONTH(A5205)))))</f>
        <v/>
      </c>
    </row>
    <row r="5206" customFormat="false" ht="15" hidden="false" customHeight="false" outlineLevel="0" collapsed="false">
      <c r="U5206" s="0" t="str">
        <f aca="false">IF(C5206="","",IF(COUNTIF(Campaigns!$A$7:$A$300,C5206)&gt;0,"✓",IF(N(K5206)=0,"– no spend","⚠ add to Campaigns tab")))</f>
        <v/>
      </c>
      <c r="V5206" s="83" t="str">
        <f aca="false">IF(K5206="","",K5206*IF(Settings!$B$22=Settings!$C$6,1,IF(Settings!$B$22="USD",1/INDEX(Settings!$B$29:$B$40,MONTH(A5206)),INDEX(Settings!$B$29:$B$40,MONTH(A5206)))))</f>
        <v/>
      </c>
    </row>
    <row r="5207" customFormat="false" ht="15" hidden="false" customHeight="false" outlineLevel="0" collapsed="false">
      <c r="U5207" s="0" t="str">
        <f aca="false">IF(C5207="","",IF(COUNTIF(Campaigns!$A$7:$A$300,C5207)&gt;0,"✓",IF(N(K5207)=0,"– no spend","⚠ add to Campaigns tab")))</f>
        <v/>
      </c>
      <c r="V5207" s="83" t="str">
        <f aca="false">IF(K5207="","",K5207*IF(Settings!$B$22=Settings!$C$6,1,IF(Settings!$B$22="USD",1/INDEX(Settings!$B$29:$B$40,MONTH(A5207)),INDEX(Settings!$B$29:$B$40,MONTH(A5207)))))</f>
        <v/>
      </c>
    </row>
    <row r="5208" customFormat="false" ht="15" hidden="false" customHeight="false" outlineLevel="0" collapsed="false">
      <c r="U5208" s="0" t="str">
        <f aca="false">IF(C5208="","",IF(COUNTIF(Campaigns!$A$7:$A$300,C5208)&gt;0,"✓",IF(N(K5208)=0,"– no spend","⚠ add to Campaigns tab")))</f>
        <v/>
      </c>
      <c r="V5208" s="83" t="str">
        <f aca="false">IF(K5208="","",K5208*IF(Settings!$B$22=Settings!$C$6,1,IF(Settings!$B$22="USD",1/INDEX(Settings!$B$29:$B$40,MONTH(A5208)),INDEX(Settings!$B$29:$B$40,MONTH(A5208)))))</f>
        <v/>
      </c>
    </row>
    <row r="5209" customFormat="false" ht="15" hidden="false" customHeight="false" outlineLevel="0" collapsed="false">
      <c r="U5209" s="0" t="str">
        <f aca="false">IF(C5209="","",IF(COUNTIF(Campaigns!$A$7:$A$300,C5209)&gt;0,"✓",IF(N(K5209)=0,"– no spend","⚠ add to Campaigns tab")))</f>
        <v/>
      </c>
      <c r="V5209" s="83" t="str">
        <f aca="false">IF(K5209="","",K5209*IF(Settings!$B$22=Settings!$C$6,1,IF(Settings!$B$22="USD",1/INDEX(Settings!$B$29:$B$40,MONTH(A5209)),INDEX(Settings!$B$29:$B$40,MONTH(A5209)))))</f>
        <v/>
      </c>
    </row>
    <row r="5210" customFormat="false" ht="15" hidden="false" customHeight="false" outlineLevel="0" collapsed="false">
      <c r="U5210" s="0" t="str">
        <f aca="false">IF(C5210="","",IF(COUNTIF(Campaigns!$A$7:$A$300,C5210)&gt;0,"✓",IF(N(K5210)=0,"– no spend","⚠ add to Campaigns tab")))</f>
        <v/>
      </c>
      <c r="V5210" s="83" t="str">
        <f aca="false">IF(K5210="","",K5210*IF(Settings!$B$22=Settings!$C$6,1,IF(Settings!$B$22="USD",1/INDEX(Settings!$B$29:$B$40,MONTH(A5210)),INDEX(Settings!$B$29:$B$40,MONTH(A5210)))))</f>
        <v/>
      </c>
    </row>
    <row r="5211" customFormat="false" ht="15" hidden="false" customHeight="false" outlineLevel="0" collapsed="false">
      <c r="U5211" s="0" t="str">
        <f aca="false">IF(C5211="","",IF(COUNTIF(Campaigns!$A$7:$A$300,C5211)&gt;0,"✓",IF(N(K5211)=0,"– no spend","⚠ add to Campaigns tab")))</f>
        <v/>
      </c>
      <c r="V5211" s="83" t="str">
        <f aca="false">IF(K5211="","",K5211*IF(Settings!$B$22=Settings!$C$6,1,IF(Settings!$B$22="USD",1/INDEX(Settings!$B$29:$B$40,MONTH(A5211)),INDEX(Settings!$B$29:$B$40,MONTH(A5211)))))</f>
        <v/>
      </c>
    </row>
    <row r="5212" customFormat="false" ht="15" hidden="false" customHeight="false" outlineLevel="0" collapsed="false">
      <c r="U5212" s="0" t="str">
        <f aca="false">IF(C5212="","",IF(COUNTIF(Campaigns!$A$7:$A$300,C5212)&gt;0,"✓",IF(N(K5212)=0,"– no spend","⚠ add to Campaigns tab")))</f>
        <v/>
      </c>
      <c r="V5212" s="83" t="str">
        <f aca="false">IF(K5212="","",K5212*IF(Settings!$B$22=Settings!$C$6,1,IF(Settings!$B$22="USD",1/INDEX(Settings!$B$29:$B$40,MONTH(A5212)),INDEX(Settings!$B$29:$B$40,MONTH(A5212)))))</f>
        <v/>
      </c>
    </row>
    <row r="5213" customFormat="false" ht="15" hidden="false" customHeight="false" outlineLevel="0" collapsed="false">
      <c r="U5213" s="0" t="str">
        <f aca="false">IF(C5213="","",IF(COUNTIF(Campaigns!$A$7:$A$300,C5213)&gt;0,"✓",IF(N(K5213)=0,"– no spend","⚠ add to Campaigns tab")))</f>
        <v/>
      </c>
      <c r="V5213" s="83" t="str">
        <f aca="false">IF(K5213="","",K5213*IF(Settings!$B$22=Settings!$C$6,1,IF(Settings!$B$22="USD",1/INDEX(Settings!$B$29:$B$40,MONTH(A5213)),INDEX(Settings!$B$29:$B$40,MONTH(A5213)))))</f>
        <v/>
      </c>
    </row>
    <row r="5214" customFormat="false" ht="15" hidden="false" customHeight="false" outlineLevel="0" collapsed="false">
      <c r="U5214" s="0" t="str">
        <f aca="false">IF(C5214="","",IF(COUNTIF(Campaigns!$A$7:$A$300,C5214)&gt;0,"✓",IF(N(K5214)=0,"– no spend","⚠ add to Campaigns tab")))</f>
        <v/>
      </c>
      <c r="V5214" s="83" t="str">
        <f aca="false">IF(K5214="","",K5214*IF(Settings!$B$22=Settings!$C$6,1,IF(Settings!$B$22="USD",1/INDEX(Settings!$B$29:$B$40,MONTH(A5214)),INDEX(Settings!$B$29:$B$40,MONTH(A5214)))))</f>
        <v/>
      </c>
    </row>
    <row r="5215" customFormat="false" ht="15" hidden="false" customHeight="false" outlineLevel="0" collapsed="false">
      <c r="U5215" s="0" t="str">
        <f aca="false">IF(C5215="","",IF(COUNTIF(Campaigns!$A$7:$A$300,C5215)&gt;0,"✓",IF(N(K5215)=0,"– no spend","⚠ add to Campaigns tab")))</f>
        <v/>
      </c>
      <c r="V5215" s="83" t="str">
        <f aca="false">IF(K5215="","",K5215*IF(Settings!$B$22=Settings!$C$6,1,IF(Settings!$B$22="USD",1/INDEX(Settings!$B$29:$B$40,MONTH(A5215)),INDEX(Settings!$B$29:$B$40,MONTH(A5215)))))</f>
        <v/>
      </c>
    </row>
    <row r="5216" customFormat="false" ht="15" hidden="false" customHeight="false" outlineLevel="0" collapsed="false">
      <c r="U5216" s="0" t="str">
        <f aca="false">IF(C5216="","",IF(COUNTIF(Campaigns!$A$7:$A$300,C5216)&gt;0,"✓",IF(N(K5216)=0,"– no spend","⚠ add to Campaigns tab")))</f>
        <v/>
      </c>
      <c r="V5216" s="83" t="str">
        <f aca="false">IF(K5216="","",K5216*IF(Settings!$B$22=Settings!$C$6,1,IF(Settings!$B$22="USD",1/INDEX(Settings!$B$29:$B$40,MONTH(A5216)),INDEX(Settings!$B$29:$B$40,MONTH(A5216)))))</f>
        <v/>
      </c>
    </row>
    <row r="5217" customFormat="false" ht="15" hidden="false" customHeight="false" outlineLevel="0" collapsed="false">
      <c r="U5217" s="0" t="str">
        <f aca="false">IF(C5217="","",IF(COUNTIF(Campaigns!$A$7:$A$300,C5217)&gt;0,"✓",IF(N(K5217)=0,"– no spend","⚠ add to Campaigns tab")))</f>
        <v/>
      </c>
      <c r="V5217" s="83" t="str">
        <f aca="false">IF(K5217="","",K5217*IF(Settings!$B$22=Settings!$C$6,1,IF(Settings!$B$22="USD",1/INDEX(Settings!$B$29:$B$40,MONTH(A5217)),INDEX(Settings!$B$29:$B$40,MONTH(A5217)))))</f>
        <v/>
      </c>
    </row>
    <row r="5218" customFormat="false" ht="15" hidden="false" customHeight="false" outlineLevel="0" collapsed="false">
      <c r="U5218" s="0" t="str">
        <f aca="false">IF(C5218="","",IF(COUNTIF(Campaigns!$A$7:$A$300,C5218)&gt;0,"✓",IF(N(K5218)=0,"– no spend","⚠ add to Campaigns tab")))</f>
        <v/>
      </c>
      <c r="V5218" s="83" t="str">
        <f aca="false">IF(K5218="","",K5218*IF(Settings!$B$22=Settings!$C$6,1,IF(Settings!$B$22="USD",1/INDEX(Settings!$B$29:$B$40,MONTH(A5218)),INDEX(Settings!$B$29:$B$40,MONTH(A5218)))))</f>
        <v/>
      </c>
    </row>
    <row r="5219" customFormat="false" ht="15" hidden="false" customHeight="false" outlineLevel="0" collapsed="false">
      <c r="U5219" s="0" t="str">
        <f aca="false">IF(C5219="","",IF(COUNTIF(Campaigns!$A$7:$A$300,C5219)&gt;0,"✓",IF(N(K5219)=0,"– no spend","⚠ add to Campaigns tab")))</f>
        <v/>
      </c>
      <c r="V5219" s="83" t="str">
        <f aca="false">IF(K5219="","",K5219*IF(Settings!$B$22=Settings!$C$6,1,IF(Settings!$B$22="USD",1/INDEX(Settings!$B$29:$B$40,MONTH(A5219)),INDEX(Settings!$B$29:$B$40,MONTH(A5219)))))</f>
        <v/>
      </c>
    </row>
    <row r="5220" customFormat="false" ht="15" hidden="false" customHeight="false" outlineLevel="0" collapsed="false">
      <c r="U5220" s="0" t="str">
        <f aca="false">IF(C5220="","",IF(COUNTIF(Campaigns!$A$7:$A$300,C5220)&gt;0,"✓",IF(N(K5220)=0,"– no spend","⚠ add to Campaigns tab")))</f>
        <v/>
      </c>
      <c r="V5220" s="83" t="str">
        <f aca="false">IF(K5220="","",K5220*IF(Settings!$B$22=Settings!$C$6,1,IF(Settings!$B$22="USD",1/INDEX(Settings!$B$29:$B$40,MONTH(A5220)),INDEX(Settings!$B$29:$B$40,MONTH(A5220)))))</f>
        <v/>
      </c>
    </row>
    <row r="5221" customFormat="false" ht="15" hidden="false" customHeight="false" outlineLevel="0" collapsed="false">
      <c r="U5221" s="0" t="str">
        <f aca="false">IF(C5221="","",IF(COUNTIF(Campaigns!$A$7:$A$300,C5221)&gt;0,"✓",IF(N(K5221)=0,"– no spend","⚠ add to Campaigns tab")))</f>
        <v/>
      </c>
      <c r="V5221" s="83" t="str">
        <f aca="false">IF(K5221="","",K5221*IF(Settings!$B$22=Settings!$C$6,1,IF(Settings!$B$22="USD",1/INDEX(Settings!$B$29:$B$40,MONTH(A5221)),INDEX(Settings!$B$29:$B$40,MONTH(A5221)))))</f>
        <v/>
      </c>
    </row>
    <row r="5222" customFormat="false" ht="15" hidden="false" customHeight="false" outlineLevel="0" collapsed="false">
      <c r="U5222" s="0" t="str">
        <f aca="false">IF(C5222="","",IF(COUNTIF(Campaigns!$A$7:$A$300,C5222)&gt;0,"✓",IF(N(K5222)=0,"– no spend","⚠ add to Campaigns tab")))</f>
        <v/>
      </c>
      <c r="V5222" s="83" t="str">
        <f aca="false">IF(K5222="","",K5222*IF(Settings!$B$22=Settings!$C$6,1,IF(Settings!$B$22="USD",1/INDEX(Settings!$B$29:$B$40,MONTH(A5222)),INDEX(Settings!$B$29:$B$40,MONTH(A5222)))))</f>
        <v/>
      </c>
    </row>
    <row r="5223" customFormat="false" ht="15" hidden="false" customHeight="false" outlineLevel="0" collapsed="false">
      <c r="U5223" s="0" t="str">
        <f aca="false">IF(C5223="","",IF(COUNTIF(Campaigns!$A$7:$A$300,C5223)&gt;0,"✓",IF(N(K5223)=0,"– no spend","⚠ add to Campaigns tab")))</f>
        <v/>
      </c>
      <c r="V5223" s="83" t="str">
        <f aca="false">IF(K5223="","",K5223*IF(Settings!$B$22=Settings!$C$6,1,IF(Settings!$B$22="USD",1/INDEX(Settings!$B$29:$B$40,MONTH(A5223)),INDEX(Settings!$B$29:$B$40,MONTH(A5223)))))</f>
        <v/>
      </c>
    </row>
    <row r="5224" customFormat="false" ht="15" hidden="false" customHeight="false" outlineLevel="0" collapsed="false">
      <c r="U5224" s="0" t="str">
        <f aca="false">IF(C5224="","",IF(COUNTIF(Campaigns!$A$7:$A$300,C5224)&gt;0,"✓",IF(N(K5224)=0,"– no spend","⚠ add to Campaigns tab")))</f>
        <v/>
      </c>
      <c r="V5224" s="83" t="str">
        <f aca="false">IF(K5224="","",K5224*IF(Settings!$B$22=Settings!$C$6,1,IF(Settings!$B$22="USD",1/INDEX(Settings!$B$29:$B$40,MONTH(A5224)),INDEX(Settings!$B$29:$B$40,MONTH(A5224)))))</f>
        <v/>
      </c>
    </row>
    <row r="5225" customFormat="false" ht="15" hidden="false" customHeight="false" outlineLevel="0" collapsed="false">
      <c r="U5225" s="0" t="str">
        <f aca="false">IF(C5225="","",IF(COUNTIF(Campaigns!$A$7:$A$300,C5225)&gt;0,"✓",IF(N(K5225)=0,"– no spend","⚠ add to Campaigns tab")))</f>
        <v/>
      </c>
      <c r="V5225" s="83" t="str">
        <f aca="false">IF(K5225="","",K5225*IF(Settings!$B$22=Settings!$C$6,1,IF(Settings!$B$22="USD",1/INDEX(Settings!$B$29:$B$40,MONTH(A5225)),INDEX(Settings!$B$29:$B$40,MONTH(A5225)))))</f>
        <v/>
      </c>
    </row>
    <row r="5226" customFormat="false" ht="15" hidden="false" customHeight="false" outlineLevel="0" collapsed="false">
      <c r="U5226" s="0" t="str">
        <f aca="false">IF(C5226="","",IF(COUNTIF(Campaigns!$A$7:$A$300,C5226)&gt;0,"✓",IF(N(K5226)=0,"– no spend","⚠ add to Campaigns tab")))</f>
        <v/>
      </c>
      <c r="V5226" s="83" t="str">
        <f aca="false">IF(K5226="","",K5226*IF(Settings!$B$22=Settings!$C$6,1,IF(Settings!$B$22="USD",1/INDEX(Settings!$B$29:$B$40,MONTH(A5226)),INDEX(Settings!$B$29:$B$40,MONTH(A5226)))))</f>
        <v/>
      </c>
    </row>
    <row r="5227" customFormat="false" ht="15" hidden="false" customHeight="false" outlineLevel="0" collapsed="false">
      <c r="U5227" s="0" t="str">
        <f aca="false">IF(C5227="","",IF(COUNTIF(Campaigns!$A$7:$A$300,C5227)&gt;0,"✓",IF(N(K5227)=0,"– no spend","⚠ add to Campaigns tab")))</f>
        <v/>
      </c>
      <c r="V5227" s="83" t="str">
        <f aca="false">IF(K5227="","",K5227*IF(Settings!$B$22=Settings!$C$6,1,IF(Settings!$B$22="USD",1/INDEX(Settings!$B$29:$B$40,MONTH(A5227)),INDEX(Settings!$B$29:$B$40,MONTH(A5227)))))</f>
        <v/>
      </c>
    </row>
    <row r="5228" customFormat="false" ht="15" hidden="false" customHeight="false" outlineLevel="0" collapsed="false">
      <c r="U5228" s="0" t="str">
        <f aca="false">IF(C5228="","",IF(COUNTIF(Campaigns!$A$7:$A$300,C5228)&gt;0,"✓",IF(N(K5228)=0,"– no spend","⚠ add to Campaigns tab")))</f>
        <v/>
      </c>
      <c r="V5228" s="83" t="str">
        <f aca="false">IF(K5228="","",K5228*IF(Settings!$B$22=Settings!$C$6,1,IF(Settings!$B$22="USD",1/INDEX(Settings!$B$29:$B$40,MONTH(A5228)),INDEX(Settings!$B$29:$B$40,MONTH(A5228)))))</f>
        <v/>
      </c>
    </row>
    <row r="5229" customFormat="false" ht="15" hidden="false" customHeight="false" outlineLevel="0" collapsed="false">
      <c r="U5229" s="0" t="str">
        <f aca="false">IF(C5229="","",IF(COUNTIF(Campaigns!$A$7:$A$300,C5229)&gt;0,"✓",IF(N(K5229)=0,"– no spend","⚠ add to Campaigns tab")))</f>
        <v/>
      </c>
      <c r="V5229" s="83" t="str">
        <f aca="false">IF(K5229="","",K5229*IF(Settings!$B$22=Settings!$C$6,1,IF(Settings!$B$22="USD",1/INDEX(Settings!$B$29:$B$40,MONTH(A5229)),INDEX(Settings!$B$29:$B$40,MONTH(A5229)))))</f>
        <v/>
      </c>
    </row>
    <row r="5230" customFormat="false" ht="15" hidden="false" customHeight="false" outlineLevel="0" collapsed="false">
      <c r="U5230" s="0" t="str">
        <f aca="false">IF(C5230="","",IF(COUNTIF(Campaigns!$A$7:$A$300,C5230)&gt;0,"✓",IF(N(K5230)=0,"– no spend","⚠ add to Campaigns tab")))</f>
        <v/>
      </c>
      <c r="V5230" s="83" t="str">
        <f aca="false">IF(K5230="","",K5230*IF(Settings!$B$22=Settings!$C$6,1,IF(Settings!$B$22="USD",1/INDEX(Settings!$B$29:$B$40,MONTH(A5230)),INDEX(Settings!$B$29:$B$40,MONTH(A5230)))))</f>
        <v/>
      </c>
    </row>
    <row r="5231" customFormat="false" ht="15" hidden="false" customHeight="false" outlineLevel="0" collapsed="false">
      <c r="U5231" s="0" t="str">
        <f aca="false">IF(C5231="","",IF(COUNTIF(Campaigns!$A$7:$A$300,C5231)&gt;0,"✓",IF(N(K5231)=0,"– no spend","⚠ add to Campaigns tab")))</f>
        <v/>
      </c>
      <c r="V5231" s="83" t="str">
        <f aca="false">IF(K5231="","",K5231*IF(Settings!$B$22=Settings!$C$6,1,IF(Settings!$B$22="USD",1/INDEX(Settings!$B$29:$B$40,MONTH(A5231)),INDEX(Settings!$B$29:$B$40,MONTH(A5231)))))</f>
        <v/>
      </c>
    </row>
    <row r="5232" customFormat="false" ht="15" hidden="false" customHeight="false" outlineLevel="0" collapsed="false">
      <c r="U5232" s="0" t="str">
        <f aca="false">IF(C5232="","",IF(COUNTIF(Campaigns!$A$7:$A$300,C5232)&gt;0,"✓",IF(N(K5232)=0,"– no spend","⚠ add to Campaigns tab")))</f>
        <v/>
      </c>
      <c r="V5232" s="83" t="str">
        <f aca="false">IF(K5232="","",K5232*IF(Settings!$B$22=Settings!$C$6,1,IF(Settings!$B$22="USD",1/INDEX(Settings!$B$29:$B$40,MONTH(A5232)),INDEX(Settings!$B$29:$B$40,MONTH(A5232)))))</f>
        <v/>
      </c>
    </row>
    <row r="5233" customFormat="false" ht="15" hidden="false" customHeight="false" outlineLevel="0" collapsed="false">
      <c r="U5233" s="0" t="str">
        <f aca="false">IF(C5233="","",IF(COUNTIF(Campaigns!$A$7:$A$300,C5233)&gt;0,"✓",IF(N(K5233)=0,"– no spend","⚠ add to Campaigns tab")))</f>
        <v/>
      </c>
      <c r="V5233" s="83" t="str">
        <f aca="false">IF(K5233="","",K5233*IF(Settings!$B$22=Settings!$C$6,1,IF(Settings!$B$22="USD",1/INDEX(Settings!$B$29:$B$40,MONTH(A5233)),INDEX(Settings!$B$29:$B$40,MONTH(A5233)))))</f>
        <v/>
      </c>
    </row>
    <row r="5234" customFormat="false" ht="15" hidden="false" customHeight="false" outlineLevel="0" collapsed="false">
      <c r="U5234" s="0" t="str">
        <f aca="false">IF(C5234="","",IF(COUNTIF(Campaigns!$A$7:$A$300,C5234)&gt;0,"✓",IF(N(K5234)=0,"– no spend","⚠ add to Campaigns tab")))</f>
        <v/>
      </c>
      <c r="V5234" s="83" t="str">
        <f aca="false">IF(K5234="","",K5234*IF(Settings!$B$22=Settings!$C$6,1,IF(Settings!$B$22="USD",1/INDEX(Settings!$B$29:$B$40,MONTH(A5234)),INDEX(Settings!$B$29:$B$40,MONTH(A5234)))))</f>
        <v/>
      </c>
    </row>
    <row r="5235" customFormat="false" ht="15" hidden="false" customHeight="false" outlineLevel="0" collapsed="false">
      <c r="U5235" s="0" t="str">
        <f aca="false">IF(C5235="","",IF(COUNTIF(Campaigns!$A$7:$A$300,C5235)&gt;0,"✓",IF(N(K5235)=0,"– no spend","⚠ add to Campaigns tab")))</f>
        <v/>
      </c>
      <c r="V5235" s="83" t="str">
        <f aca="false">IF(K5235="","",K5235*IF(Settings!$B$22=Settings!$C$6,1,IF(Settings!$B$22="USD",1/INDEX(Settings!$B$29:$B$40,MONTH(A5235)),INDEX(Settings!$B$29:$B$40,MONTH(A5235)))))</f>
        <v/>
      </c>
    </row>
    <row r="5236" customFormat="false" ht="15" hidden="false" customHeight="false" outlineLevel="0" collapsed="false">
      <c r="U5236" s="0" t="str">
        <f aca="false">IF(C5236="","",IF(COUNTIF(Campaigns!$A$7:$A$300,C5236)&gt;0,"✓",IF(N(K5236)=0,"– no spend","⚠ add to Campaigns tab")))</f>
        <v/>
      </c>
      <c r="V5236" s="83" t="str">
        <f aca="false">IF(K5236="","",K5236*IF(Settings!$B$22=Settings!$C$6,1,IF(Settings!$B$22="USD",1/INDEX(Settings!$B$29:$B$40,MONTH(A5236)),INDEX(Settings!$B$29:$B$40,MONTH(A5236)))))</f>
        <v/>
      </c>
    </row>
    <row r="5237" customFormat="false" ht="15" hidden="false" customHeight="false" outlineLevel="0" collapsed="false">
      <c r="U5237" s="0" t="str">
        <f aca="false">IF(C5237="","",IF(COUNTIF(Campaigns!$A$7:$A$300,C5237)&gt;0,"✓",IF(N(K5237)=0,"– no spend","⚠ add to Campaigns tab")))</f>
        <v/>
      </c>
      <c r="V5237" s="83" t="str">
        <f aca="false">IF(K5237="","",K5237*IF(Settings!$B$22=Settings!$C$6,1,IF(Settings!$B$22="USD",1/INDEX(Settings!$B$29:$B$40,MONTH(A5237)),INDEX(Settings!$B$29:$B$40,MONTH(A5237)))))</f>
        <v/>
      </c>
    </row>
    <row r="5238" customFormat="false" ht="15" hidden="false" customHeight="false" outlineLevel="0" collapsed="false">
      <c r="U5238" s="0" t="str">
        <f aca="false">IF(C5238="","",IF(COUNTIF(Campaigns!$A$7:$A$300,C5238)&gt;0,"✓",IF(N(K5238)=0,"– no spend","⚠ add to Campaigns tab")))</f>
        <v/>
      </c>
      <c r="V5238" s="83" t="str">
        <f aca="false">IF(K5238="","",K5238*IF(Settings!$B$22=Settings!$C$6,1,IF(Settings!$B$22="USD",1/INDEX(Settings!$B$29:$B$40,MONTH(A5238)),INDEX(Settings!$B$29:$B$40,MONTH(A5238)))))</f>
        <v/>
      </c>
    </row>
    <row r="5239" customFormat="false" ht="15" hidden="false" customHeight="false" outlineLevel="0" collapsed="false">
      <c r="U5239" s="0" t="str">
        <f aca="false">IF(C5239="","",IF(COUNTIF(Campaigns!$A$7:$A$300,C5239)&gt;0,"✓",IF(N(K5239)=0,"– no spend","⚠ add to Campaigns tab")))</f>
        <v/>
      </c>
      <c r="V5239" s="83" t="str">
        <f aca="false">IF(K5239="","",K5239*IF(Settings!$B$22=Settings!$C$6,1,IF(Settings!$B$22="USD",1/INDEX(Settings!$B$29:$B$40,MONTH(A5239)),INDEX(Settings!$B$29:$B$40,MONTH(A5239)))))</f>
        <v/>
      </c>
    </row>
    <row r="5240" customFormat="false" ht="15" hidden="false" customHeight="false" outlineLevel="0" collapsed="false">
      <c r="U5240" s="0" t="str">
        <f aca="false">IF(C5240="","",IF(COUNTIF(Campaigns!$A$7:$A$300,C5240)&gt;0,"✓",IF(N(K5240)=0,"– no spend","⚠ add to Campaigns tab")))</f>
        <v/>
      </c>
      <c r="V5240" s="83" t="str">
        <f aca="false">IF(K5240="","",K5240*IF(Settings!$B$22=Settings!$C$6,1,IF(Settings!$B$22="USD",1/INDEX(Settings!$B$29:$B$40,MONTH(A5240)),INDEX(Settings!$B$29:$B$40,MONTH(A5240)))))</f>
        <v/>
      </c>
    </row>
    <row r="5241" customFormat="false" ht="15" hidden="false" customHeight="false" outlineLevel="0" collapsed="false">
      <c r="U5241" s="0" t="str">
        <f aca="false">IF(C5241="","",IF(COUNTIF(Campaigns!$A$7:$A$300,C5241)&gt;0,"✓",IF(N(K5241)=0,"– no spend","⚠ add to Campaigns tab")))</f>
        <v/>
      </c>
      <c r="V5241" s="83" t="str">
        <f aca="false">IF(K5241="","",K5241*IF(Settings!$B$22=Settings!$C$6,1,IF(Settings!$B$22="USD",1/INDEX(Settings!$B$29:$B$40,MONTH(A5241)),INDEX(Settings!$B$29:$B$40,MONTH(A5241)))))</f>
        <v/>
      </c>
    </row>
    <row r="5242" customFormat="false" ht="15" hidden="false" customHeight="false" outlineLevel="0" collapsed="false">
      <c r="U5242" s="0" t="str">
        <f aca="false">IF(C5242="","",IF(COUNTIF(Campaigns!$A$7:$A$300,C5242)&gt;0,"✓",IF(N(K5242)=0,"– no spend","⚠ add to Campaigns tab")))</f>
        <v/>
      </c>
      <c r="V5242" s="83" t="str">
        <f aca="false">IF(K5242="","",K5242*IF(Settings!$B$22=Settings!$C$6,1,IF(Settings!$B$22="USD",1/INDEX(Settings!$B$29:$B$40,MONTH(A5242)),INDEX(Settings!$B$29:$B$40,MONTH(A5242)))))</f>
        <v/>
      </c>
    </row>
    <row r="5243" customFormat="false" ht="15" hidden="false" customHeight="false" outlineLevel="0" collapsed="false">
      <c r="U5243" s="0" t="str">
        <f aca="false">IF(C5243="","",IF(COUNTIF(Campaigns!$A$7:$A$300,C5243)&gt;0,"✓",IF(N(K5243)=0,"– no spend","⚠ add to Campaigns tab")))</f>
        <v/>
      </c>
      <c r="V5243" s="83" t="str">
        <f aca="false">IF(K5243="","",K5243*IF(Settings!$B$22=Settings!$C$6,1,IF(Settings!$B$22="USD",1/INDEX(Settings!$B$29:$B$40,MONTH(A5243)),INDEX(Settings!$B$29:$B$40,MONTH(A5243)))))</f>
        <v/>
      </c>
    </row>
    <row r="5244" customFormat="false" ht="15" hidden="false" customHeight="false" outlineLevel="0" collapsed="false">
      <c r="U5244" s="0" t="str">
        <f aca="false">IF(C5244="","",IF(COUNTIF(Campaigns!$A$7:$A$300,C5244)&gt;0,"✓",IF(N(K5244)=0,"– no spend","⚠ add to Campaigns tab")))</f>
        <v/>
      </c>
      <c r="V5244" s="83" t="str">
        <f aca="false">IF(K5244="","",K5244*IF(Settings!$B$22=Settings!$C$6,1,IF(Settings!$B$22="USD",1/INDEX(Settings!$B$29:$B$40,MONTH(A5244)),INDEX(Settings!$B$29:$B$40,MONTH(A5244)))))</f>
        <v/>
      </c>
    </row>
    <row r="5245" customFormat="false" ht="15" hidden="false" customHeight="false" outlineLevel="0" collapsed="false">
      <c r="U5245" s="0" t="str">
        <f aca="false">IF(C5245="","",IF(COUNTIF(Campaigns!$A$7:$A$300,C5245)&gt;0,"✓",IF(N(K5245)=0,"– no spend","⚠ add to Campaigns tab")))</f>
        <v/>
      </c>
      <c r="V5245" s="83" t="str">
        <f aca="false">IF(K5245="","",K5245*IF(Settings!$B$22=Settings!$C$6,1,IF(Settings!$B$22="USD",1/INDEX(Settings!$B$29:$B$40,MONTH(A5245)),INDEX(Settings!$B$29:$B$40,MONTH(A5245)))))</f>
        <v/>
      </c>
    </row>
    <row r="5246" customFormat="false" ht="15" hidden="false" customHeight="false" outlineLevel="0" collapsed="false">
      <c r="U5246" s="0" t="str">
        <f aca="false">IF(C5246="","",IF(COUNTIF(Campaigns!$A$7:$A$300,C5246)&gt;0,"✓",IF(N(K5246)=0,"– no spend","⚠ add to Campaigns tab")))</f>
        <v/>
      </c>
      <c r="V5246" s="83" t="str">
        <f aca="false">IF(K5246="","",K5246*IF(Settings!$B$22=Settings!$C$6,1,IF(Settings!$B$22="USD",1/INDEX(Settings!$B$29:$B$40,MONTH(A5246)),INDEX(Settings!$B$29:$B$40,MONTH(A5246)))))</f>
        <v/>
      </c>
    </row>
    <row r="5247" customFormat="false" ht="15" hidden="false" customHeight="false" outlineLevel="0" collapsed="false">
      <c r="U5247" s="0" t="str">
        <f aca="false">IF(C5247="","",IF(COUNTIF(Campaigns!$A$7:$A$300,C5247)&gt;0,"✓",IF(N(K5247)=0,"– no spend","⚠ add to Campaigns tab")))</f>
        <v/>
      </c>
      <c r="V5247" s="83" t="str">
        <f aca="false">IF(K5247="","",K5247*IF(Settings!$B$22=Settings!$C$6,1,IF(Settings!$B$22="USD",1/INDEX(Settings!$B$29:$B$40,MONTH(A5247)),INDEX(Settings!$B$29:$B$40,MONTH(A5247)))))</f>
        <v/>
      </c>
    </row>
    <row r="5248" customFormat="false" ht="15" hidden="false" customHeight="false" outlineLevel="0" collapsed="false">
      <c r="U5248" s="0" t="str">
        <f aca="false">IF(C5248="","",IF(COUNTIF(Campaigns!$A$7:$A$300,C5248)&gt;0,"✓",IF(N(K5248)=0,"– no spend","⚠ add to Campaigns tab")))</f>
        <v/>
      </c>
      <c r="V5248" s="83" t="str">
        <f aca="false">IF(K5248="","",K5248*IF(Settings!$B$22=Settings!$C$6,1,IF(Settings!$B$22="USD",1/INDEX(Settings!$B$29:$B$40,MONTH(A5248)),INDEX(Settings!$B$29:$B$40,MONTH(A5248)))))</f>
        <v/>
      </c>
    </row>
    <row r="5249" customFormat="false" ht="15" hidden="false" customHeight="false" outlineLevel="0" collapsed="false">
      <c r="U5249" s="0" t="str">
        <f aca="false">IF(C5249="","",IF(COUNTIF(Campaigns!$A$7:$A$300,C5249)&gt;0,"✓",IF(N(K5249)=0,"– no spend","⚠ add to Campaigns tab")))</f>
        <v/>
      </c>
      <c r="V5249" s="83" t="str">
        <f aca="false">IF(K5249="","",K5249*IF(Settings!$B$22=Settings!$C$6,1,IF(Settings!$B$22="USD",1/INDEX(Settings!$B$29:$B$40,MONTH(A5249)),INDEX(Settings!$B$29:$B$40,MONTH(A5249)))))</f>
        <v/>
      </c>
    </row>
    <row r="5250" customFormat="false" ht="15" hidden="false" customHeight="false" outlineLevel="0" collapsed="false">
      <c r="U5250" s="0" t="str">
        <f aca="false">IF(C5250="","",IF(COUNTIF(Campaigns!$A$7:$A$300,C5250)&gt;0,"✓",IF(N(K5250)=0,"– no spend","⚠ add to Campaigns tab")))</f>
        <v/>
      </c>
      <c r="V5250" s="83" t="str">
        <f aca="false">IF(K5250="","",K5250*IF(Settings!$B$22=Settings!$C$6,1,IF(Settings!$B$22="USD",1/INDEX(Settings!$B$29:$B$40,MONTH(A5250)),INDEX(Settings!$B$29:$B$40,MONTH(A5250)))))</f>
        <v/>
      </c>
    </row>
    <row r="5251" customFormat="false" ht="15" hidden="false" customHeight="false" outlineLevel="0" collapsed="false">
      <c r="U5251" s="0" t="str">
        <f aca="false">IF(C5251="","",IF(COUNTIF(Campaigns!$A$7:$A$300,C5251)&gt;0,"✓",IF(N(K5251)=0,"– no spend","⚠ add to Campaigns tab")))</f>
        <v/>
      </c>
      <c r="V5251" s="83" t="str">
        <f aca="false">IF(K5251="","",K5251*IF(Settings!$B$22=Settings!$C$6,1,IF(Settings!$B$22="USD",1/INDEX(Settings!$B$29:$B$40,MONTH(A5251)),INDEX(Settings!$B$29:$B$40,MONTH(A5251)))))</f>
        <v/>
      </c>
    </row>
    <row r="5252" customFormat="false" ht="15" hidden="false" customHeight="false" outlineLevel="0" collapsed="false">
      <c r="U5252" s="0" t="str">
        <f aca="false">IF(C5252="","",IF(COUNTIF(Campaigns!$A$7:$A$300,C5252)&gt;0,"✓",IF(N(K5252)=0,"– no spend","⚠ add to Campaigns tab")))</f>
        <v/>
      </c>
      <c r="V5252" s="83" t="str">
        <f aca="false">IF(K5252="","",K5252*IF(Settings!$B$22=Settings!$C$6,1,IF(Settings!$B$22="USD",1/INDEX(Settings!$B$29:$B$40,MONTH(A5252)),INDEX(Settings!$B$29:$B$40,MONTH(A5252)))))</f>
        <v/>
      </c>
    </row>
    <row r="5253" customFormat="false" ht="15" hidden="false" customHeight="false" outlineLevel="0" collapsed="false">
      <c r="U5253" s="0" t="str">
        <f aca="false">IF(C5253="","",IF(COUNTIF(Campaigns!$A$7:$A$300,C5253)&gt;0,"✓",IF(N(K5253)=0,"– no spend","⚠ add to Campaigns tab")))</f>
        <v/>
      </c>
      <c r="V5253" s="83" t="str">
        <f aca="false">IF(K5253="","",K5253*IF(Settings!$B$22=Settings!$C$6,1,IF(Settings!$B$22="USD",1/INDEX(Settings!$B$29:$B$40,MONTH(A5253)),INDEX(Settings!$B$29:$B$40,MONTH(A5253)))))</f>
        <v/>
      </c>
    </row>
    <row r="5254" customFormat="false" ht="15" hidden="false" customHeight="false" outlineLevel="0" collapsed="false">
      <c r="U5254" s="0" t="str">
        <f aca="false">IF(C5254="","",IF(COUNTIF(Campaigns!$A$7:$A$300,C5254)&gt;0,"✓",IF(N(K5254)=0,"– no spend","⚠ add to Campaigns tab")))</f>
        <v/>
      </c>
      <c r="V5254" s="83" t="str">
        <f aca="false">IF(K5254="","",K5254*IF(Settings!$B$22=Settings!$C$6,1,IF(Settings!$B$22="USD",1/INDEX(Settings!$B$29:$B$40,MONTH(A5254)),INDEX(Settings!$B$29:$B$40,MONTH(A5254)))))</f>
        <v/>
      </c>
    </row>
    <row r="5255" customFormat="false" ht="15" hidden="false" customHeight="false" outlineLevel="0" collapsed="false">
      <c r="U5255" s="0" t="str">
        <f aca="false">IF(C5255="","",IF(COUNTIF(Campaigns!$A$7:$A$300,C5255)&gt;0,"✓",IF(N(K5255)=0,"– no spend","⚠ add to Campaigns tab")))</f>
        <v/>
      </c>
      <c r="V5255" s="83" t="str">
        <f aca="false">IF(K5255="","",K5255*IF(Settings!$B$22=Settings!$C$6,1,IF(Settings!$B$22="USD",1/INDEX(Settings!$B$29:$B$40,MONTH(A5255)),INDEX(Settings!$B$29:$B$40,MONTH(A5255)))))</f>
        <v/>
      </c>
    </row>
    <row r="5256" customFormat="false" ht="15" hidden="false" customHeight="false" outlineLevel="0" collapsed="false">
      <c r="U5256" s="0" t="str">
        <f aca="false">IF(C5256="","",IF(COUNTIF(Campaigns!$A$7:$A$300,C5256)&gt;0,"✓",IF(N(K5256)=0,"– no spend","⚠ add to Campaigns tab")))</f>
        <v/>
      </c>
      <c r="V5256" s="83" t="str">
        <f aca="false">IF(K5256="","",K5256*IF(Settings!$B$22=Settings!$C$6,1,IF(Settings!$B$22="USD",1/INDEX(Settings!$B$29:$B$40,MONTH(A5256)),INDEX(Settings!$B$29:$B$40,MONTH(A5256)))))</f>
        <v/>
      </c>
    </row>
    <row r="5257" customFormat="false" ht="15" hidden="false" customHeight="false" outlineLevel="0" collapsed="false">
      <c r="U5257" s="0" t="str">
        <f aca="false">IF(C5257="","",IF(COUNTIF(Campaigns!$A$7:$A$300,C5257)&gt;0,"✓",IF(N(K5257)=0,"– no spend","⚠ add to Campaigns tab")))</f>
        <v/>
      </c>
      <c r="V5257" s="83" t="str">
        <f aca="false">IF(K5257="","",K5257*IF(Settings!$B$22=Settings!$C$6,1,IF(Settings!$B$22="USD",1/INDEX(Settings!$B$29:$B$40,MONTH(A5257)),INDEX(Settings!$B$29:$B$40,MONTH(A5257)))))</f>
        <v/>
      </c>
    </row>
    <row r="5258" customFormat="false" ht="15" hidden="false" customHeight="false" outlineLevel="0" collapsed="false">
      <c r="U5258" s="0" t="str">
        <f aca="false">IF(C5258="","",IF(COUNTIF(Campaigns!$A$7:$A$300,C5258)&gt;0,"✓",IF(N(K5258)=0,"– no spend","⚠ add to Campaigns tab")))</f>
        <v/>
      </c>
      <c r="V5258" s="83" t="str">
        <f aca="false">IF(K5258="","",K5258*IF(Settings!$B$22=Settings!$C$6,1,IF(Settings!$B$22="USD",1/INDEX(Settings!$B$29:$B$40,MONTH(A5258)),INDEX(Settings!$B$29:$B$40,MONTH(A5258)))))</f>
        <v/>
      </c>
    </row>
    <row r="5259" customFormat="false" ht="15" hidden="false" customHeight="false" outlineLevel="0" collapsed="false">
      <c r="U5259" s="0" t="str">
        <f aca="false">IF(C5259="","",IF(COUNTIF(Campaigns!$A$7:$A$300,C5259)&gt;0,"✓",IF(N(K5259)=0,"– no spend","⚠ add to Campaigns tab")))</f>
        <v/>
      </c>
      <c r="V5259" s="83" t="str">
        <f aca="false">IF(K5259="","",K5259*IF(Settings!$B$22=Settings!$C$6,1,IF(Settings!$B$22="USD",1/INDEX(Settings!$B$29:$B$40,MONTH(A5259)),INDEX(Settings!$B$29:$B$40,MONTH(A5259)))))</f>
        <v/>
      </c>
    </row>
    <row r="5260" customFormat="false" ht="15" hidden="false" customHeight="false" outlineLevel="0" collapsed="false">
      <c r="U5260" s="0" t="str">
        <f aca="false">IF(C5260="","",IF(COUNTIF(Campaigns!$A$7:$A$300,C5260)&gt;0,"✓",IF(N(K5260)=0,"– no spend","⚠ add to Campaigns tab")))</f>
        <v/>
      </c>
      <c r="V5260" s="83" t="str">
        <f aca="false">IF(K5260="","",K5260*IF(Settings!$B$22=Settings!$C$6,1,IF(Settings!$B$22="USD",1/INDEX(Settings!$B$29:$B$40,MONTH(A5260)),INDEX(Settings!$B$29:$B$40,MONTH(A5260)))))</f>
        <v/>
      </c>
    </row>
    <row r="5261" customFormat="false" ht="15" hidden="false" customHeight="false" outlineLevel="0" collapsed="false">
      <c r="U5261" s="0" t="str">
        <f aca="false">IF(C5261="","",IF(COUNTIF(Campaigns!$A$7:$A$300,C5261)&gt;0,"✓",IF(N(K5261)=0,"– no spend","⚠ add to Campaigns tab")))</f>
        <v/>
      </c>
      <c r="V5261" s="83" t="str">
        <f aca="false">IF(K5261="","",K5261*IF(Settings!$B$22=Settings!$C$6,1,IF(Settings!$B$22="USD",1/INDEX(Settings!$B$29:$B$40,MONTH(A5261)),INDEX(Settings!$B$29:$B$40,MONTH(A5261)))))</f>
        <v/>
      </c>
    </row>
    <row r="5262" customFormat="false" ht="15" hidden="false" customHeight="false" outlineLevel="0" collapsed="false">
      <c r="U5262" s="0" t="str">
        <f aca="false">IF(C5262="","",IF(COUNTIF(Campaigns!$A$7:$A$300,C5262)&gt;0,"✓",IF(N(K5262)=0,"– no spend","⚠ add to Campaigns tab")))</f>
        <v/>
      </c>
      <c r="V5262" s="83" t="str">
        <f aca="false">IF(K5262="","",K5262*IF(Settings!$B$22=Settings!$C$6,1,IF(Settings!$B$22="USD",1/INDEX(Settings!$B$29:$B$40,MONTH(A5262)),INDEX(Settings!$B$29:$B$40,MONTH(A5262)))))</f>
        <v/>
      </c>
    </row>
    <row r="5263" customFormat="false" ht="15" hidden="false" customHeight="false" outlineLevel="0" collapsed="false">
      <c r="U5263" s="0" t="str">
        <f aca="false">IF(C5263="","",IF(COUNTIF(Campaigns!$A$7:$A$300,C5263)&gt;0,"✓",IF(N(K5263)=0,"– no spend","⚠ add to Campaigns tab")))</f>
        <v/>
      </c>
      <c r="V5263" s="83" t="str">
        <f aca="false">IF(K5263="","",K5263*IF(Settings!$B$22=Settings!$C$6,1,IF(Settings!$B$22="USD",1/INDEX(Settings!$B$29:$B$40,MONTH(A5263)),INDEX(Settings!$B$29:$B$40,MONTH(A5263)))))</f>
        <v/>
      </c>
    </row>
    <row r="5264" customFormat="false" ht="15" hidden="false" customHeight="false" outlineLevel="0" collapsed="false">
      <c r="U5264" s="0" t="str">
        <f aca="false">IF(C5264="","",IF(COUNTIF(Campaigns!$A$7:$A$300,C5264)&gt;0,"✓",IF(N(K5264)=0,"– no spend","⚠ add to Campaigns tab")))</f>
        <v/>
      </c>
      <c r="V5264" s="83" t="str">
        <f aca="false">IF(K5264="","",K5264*IF(Settings!$B$22=Settings!$C$6,1,IF(Settings!$B$22="USD",1/INDEX(Settings!$B$29:$B$40,MONTH(A5264)),INDEX(Settings!$B$29:$B$40,MONTH(A5264)))))</f>
        <v/>
      </c>
    </row>
    <row r="5265" customFormat="false" ht="15" hidden="false" customHeight="false" outlineLevel="0" collapsed="false">
      <c r="U5265" s="0" t="str">
        <f aca="false">IF(C5265="","",IF(COUNTIF(Campaigns!$A$7:$A$300,C5265)&gt;0,"✓",IF(N(K5265)=0,"– no spend","⚠ add to Campaigns tab")))</f>
        <v/>
      </c>
      <c r="V5265" s="83" t="str">
        <f aca="false">IF(K5265="","",K5265*IF(Settings!$B$22=Settings!$C$6,1,IF(Settings!$B$22="USD",1/INDEX(Settings!$B$29:$B$40,MONTH(A5265)),INDEX(Settings!$B$29:$B$40,MONTH(A5265)))))</f>
        <v/>
      </c>
    </row>
    <row r="5266" customFormat="false" ht="15" hidden="false" customHeight="false" outlineLevel="0" collapsed="false">
      <c r="U5266" s="0" t="str">
        <f aca="false">IF(C5266="","",IF(COUNTIF(Campaigns!$A$7:$A$300,C5266)&gt;0,"✓",IF(N(K5266)=0,"– no spend","⚠ add to Campaigns tab")))</f>
        <v/>
      </c>
      <c r="V5266" s="83" t="str">
        <f aca="false">IF(K5266="","",K5266*IF(Settings!$B$22=Settings!$C$6,1,IF(Settings!$B$22="USD",1/INDEX(Settings!$B$29:$B$40,MONTH(A5266)),INDEX(Settings!$B$29:$B$40,MONTH(A5266)))))</f>
        <v/>
      </c>
    </row>
    <row r="5267" customFormat="false" ht="15" hidden="false" customHeight="false" outlineLevel="0" collapsed="false">
      <c r="U5267" s="0" t="str">
        <f aca="false">IF(C5267="","",IF(COUNTIF(Campaigns!$A$7:$A$300,C5267)&gt;0,"✓",IF(N(K5267)=0,"– no spend","⚠ add to Campaigns tab")))</f>
        <v/>
      </c>
      <c r="V5267" s="83" t="str">
        <f aca="false">IF(K5267="","",K5267*IF(Settings!$B$22=Settings!$C$6,1,IF(Settings!$B$22="USD",1/INDEX(Settings!$B$29:$B$40,MONTH(A5267)),INDEX(Settings!$B$29:$B$40,MONTH(A5267)))))</f>
        <v/>
      </c>
    </row>
    <row r="5268" customFormat="false" ht="15" hidden="false" customHeight="false" outlineLevel="0" collapsed="false">
      <c r="U5268" s="0" t="str">
        <f aca="false">IF(C5268="","",IF(COUNTIF(Campaigns!$A$7:$A$300,C5268)&gt;0,"✓",IF(N(K5268)=0,"– no spend","⚠ add to Campaigns tab")))</f>
        <v/>
      </c>
      <c r="V5268" s="83" t="str">
        <f aca="false">IF(K5268="","",K5268*IF(Settings!$B$22=Settings!$C$6,1,IF(Settings!$B$22="USD",1/INDEX(Settings!$B$29:$B$40,MONTH(A5268)),INDEX(Settings!$B$29:$B$40,MONTH(A5268)))))</f>
        <v/>
      </c>
    </row>
    <row r="5269" customFormat="false" ht="15" hidden="false" customHeight="false" outlineLevel="0" collapsed="false">
      <c r="U5269" s="0" t="str">
        <f aca="false">IF(C5269="","",IF(COUNTIF(Campaigns!$A$7:$A$300,C5269)&gt;0,"✓",IF(N(K5269)=0,"– no spend","⚠ add to Campaigns tab")))</f>
        <v/>
      </c>
      <c r="V5269" s="83" t="str">
        <f aca="false">IF(K5269="","",K5269*IF(Settings!$B$22=Settings!$C$6,1,IF(Settings!$B$22="USD",1/INDEX(Settings!$B$29:$B$40,MONTH(A5269)),INDEX(Settings!$B$29:$B$40,MONTH(A5269)))))</f>
        <v/>
      </c>
    </row>
    <row r="5270" customFormat="false" ht="15" hidden="false" customHeight="false" outlineLevel="0" collapsed="false">
      <c r="U5270" s="0" t="str">
        <f aca="false">IF(C5270="","",IF(COUNTIF(Campaigns!$A$7:$A$300,C5270)&gt;0,"✓",IF(N(K5270)=0,"– no spend","⚠ add to Campaigns tab")))</f>
        <v/>
      </c>
      <c r="V5270" s="83" t="str">
        <f aca="false">IF(K5270="","",K5270*IF(Settings!$B$22=Settings!$C$6,1,IF(Settings!$B$22="USD",1/INDEX(Settings!$B$29:$B$40,MONTH(A5270)),INDEX(Settings!$B$29:$B$40,MONTH(A5270)))))</f>
        <v/>
      </c>
    </row>
    <row r="5271" customFormat="false" ht="15" hidden="false" customHeight="false" outlineLevel="0" collapsed="false">
      <c r="U5271" s="0" t="str">
        <f aca="false">IF(C5271="","",IF(COUNTIF(Campaigns!$A$7:$A$300,C5271)&gt;0,"✓",IF(N(K5271)=0,"– no spend","⚠ add to Campaigns tab")))</f>
        <v/>
      </c>
      <c r="V5271" s="83" t="str">
        <f aca="false">IF(K5271="","",K5271*IF(Settings!$B$22=Settings!$C$6,1,IF(Settings!$B$22="USD",1/INDEX(Settings!$B$29:$B$40,MONTH(A5271)),INDEX(Settings!$B$29:$B$40,MONTH(A5271)))))</f>
        <v/>
      </c>
    </row>
    <row r="5272" customFormat="false" ht="15" hidden="false" customHeight="false" outlineLevel="0" collapsed="false">
      <c r="U5272" s="0" t="str">
        <f aca="false">IF(C5272="","",IF(COUNTIF(Campaigns!$A$7:$A$300,C5272)&gt;0,"✓",IF(N(K5272)=0,"– no spend","⚠ add to Campaigns tab")))</f>
        <v/>
      </c>
      <c r="V5272" s="83" t="str">
        <f aca="false">IF(K5272="","",K5272*IF(Settings!$B$22=Settings!$C$6,1,IF(Settings!$B$22="USD",1/INDEX(Settings!$B$29:$B$40,MONTH(A5272)),INDEX(Settings!$B$29:$B$40,MONTH(A5272)))))</f>
        <v/>
      </c>
    </row>
    <row r="5273" customFormat="false" ht="15" hidden="false" customHeight="false" outlineLevel="0" collapsed="false">
      <c r="U5273" s="0" t="str">
        <f aca="false">IF(C5273="","",IF(COUNTIF(Campaigns!$A$7:$A$300,C5273)&gt;0,"✓",IF(N(K5273)=0,"– no spend","⚠ add to Campaigns tab")))</f>
        <v/>
      </c>
      <c r="V5273" s="83" t="str">
        <f aca="false">IF(K5273="","",K5273*IF(Settings!$B$22=Settings!$C$6,1,IF(Settings!$B$22="USD",1/INDEX(Settings!$B$29:$B$40,MONTH(A5273)),INDEX(Settings!$B$29:$B$40,MONTH(A5273)))))</f>
        <v/>
      </c>
    </row>
    <row r="5274" customFormat="false" ht="15" hidden="false" customHeight="false" outlineLevel="0" collapsed="false">
      <c r="U5274" s="0" t="str">
        <f aca="false">IF(C5274="","",IF(COUNTIF(Campaigns!$A$7:$A$300,C5274)&gt;0,"✓",IF(N(K5274)=0,"– no spend","⚠ add to Campaigns tab")))</f>
        <v/>
      </c>
      <c r="V5274" s="83" t="str">
        <f aca="false">IF(K5274="","",K5274*IF(Settings!$B$22=Settings!$C$6,1,IF(Settings!$B$22="USD",1/INDEX(Settings!$B$29:$B$40,MONTH(A5274)),INDEX(Settings!$B$29:$B$40,MONTH(A5274)))))</f>
        <v/>
      </c>
    </row>
    <row r="5275" customFormat="false" ht="15" hidden="false" customHeight="false" outlineLevel="0" collapsed="false">
      <c r="U5275" s="0" t="str">
        <f aca="false">IF(C5275="","",IF(COUNTIF(Campaigns!$A$7:$A$300,C5275)&gt;0,"✓",IF(N(K5275)=0,"– no spend","⚠ add to Campaigns tab")))</f>
        <v/>
      </c>
      <c r="V5275" s="83" t="str">
        <f aca="false">IF(K5275="","",K5275*IF(Settings!$B$22=Settings!$C$6,1,IF(Settings!$B$22="USD",1/INDEX(Settings!$B$29:$B$40,MONTH(A5275)),INDEX(Settings!$B$29:$B$40,MONTH(A5275)))))</f>
        <v/>
      </c>
    </row>
    <row r="5276" customFormat="false" ht="15" hidden="false" customHeight="false" outlineLevel="0" collapsed="false">
      <c r="U5276" s="0" t="str">
        <f aca="false">IF(C5276="","",IF(COUNTIF(Campaigns!$A$7:$A$300,C5276)&gt;0,"✓",IF(N(K5276)=0,"– no spend","⚠ add to Campaigns tab")))</f>
        <v/>
      </c>
      <c r="V5276" s="83" t="str">
        <f aca="false">IF(K5276="","",K5276*IF(Settings!$B$22=Settings!$C$6,1,IF(Settings!$B$22="USD",1/INDEX(Settings!$B$29:$B$40,MONTH(A5276)),INDEX(Settings!$B$29:$B$40,MONTH(A5276)))))</f>
        <v/>
      </c>
    </row>
    <row r="5277" customFormat="false" ht="15" hidden="false" customHeight="false" outlineLevel="0" collapsed="false">
      <c r="U5277" s="0" t="str">
        <f aca="false">IF(C5277="","",IF(COUNTIF(Campaigns!$A$7:$A$300,C5277)&gt;0,"✓",IF(N(K5277)=0,"– no spend","⚠ add to Campaigns tab")))</f>
        <v/>
      </c>
      <c r="V5277" s="83" t="str">
        <f aca="false">IF(K5277="","",K5277*IF(Settings!$B$22=Settings!$C$6,1,IF(Settings!$B$22="USD",1/INDEX(Settings!$B$29:$B$40,MONTH(A5277)),INDEX(Settings!$B$29:$B$40,MONTH(A5277)))))</f>
        <v/>
      </c>
    </row>
    <row r="5278" customFormat="false" ht="15" hidden="false" customHeight="false" outlineLevel="0" collapsed="false">
      <c r="U5278" s="0" t="str">
        <f aca="false">IF(C5278="","",IF(COUNTIF(Campaigns!$A$7:$A$300,C5278)&gt;0,"✓",IF(N(K5278)=0,"– no spend","⚠ add to Campaigns tab")))</f>
        <v/>
      </c>
      <c r="V5278" s="83" t="str">
        <f aca="false">IF(K5278="","",K5278*IF(Settings!$B$22=Settings!$C$6,1,IF(Settings!$B$22="USD",1/INDEX(Settings!$B$29:$B$40,MONTH(A5278)),INDEX(Settings!$B$29:$B$40,MONTH(A5278)))))</f>
        <v/>
      </c>
    </row>
    <row r="5279" customFormat="false" ht="15" hidden="false" customHeight="false" outlineLevel="0" collapsed="false">
      <c r="U5279" s="0" t="str">
        <f aca="false">IF(C5279="","",IF(COUNTIF(Campaigns!$A$7:$A$300,C5279)&gt;0,"✓",IF(N(K5279)=0,"– no spend","⚠ add to Campaigns tab")))</f>
        <v/>
      </c>
      <c r="V5279" s="83" t="str">
        <f aca="false">IF(K5279="","",K5279*IF(Settings!$B$22=Settings!$C$6,1,IF(Settings!$B$22="USD",1/INDEX(Settings!$B$29:$B$40,MONTH(A5279)),INDEX(Settings!$B$29:$B$40,MONTH(A5279)))))</f>
        <v/>
      </c>
    </row>
    <row r="5280" customFormat="false" ht="15" hidden="false" customHeight="false" outlineLevel="0" collapsed="false">
      <c r="U5280" s="0" t="str">
        <f aca="false">IF(C5280="","",IF(COUNTIF(Campaigns!$A$7:$A$300,C5280)&gt;0,"✓",IF(N(K5280)=0,"– no spend","⚠ add to Campaigns tab")))</f>
        <v/>
      </c>
      <c r="V5280" s="83" t="str">
        <f aca="false">IF(K5280="","",K5280*IF(Settings!$B$22=Settings!$C$6,1,IF(Settings!$B$22="USD",1/INDEX(Settings!$B$29:$B$40,MONTH(A5280)),INDEX(Settings!$B$29:$B$40,MONTH(A5280)))))</f>
        <v/>
      </c>
    </row>
    <row r="5281" customFormat="false" ht="15" hidden="false" customHeight="false" outlineLevel="0" collapsed="false">
      <c r="U5281" s="0" t="str">
        <f aca="false">IF(C5281="","",IF(COUNTIF(Campaigns!$A$7:$A$300,C5281)&gt;0,"✓",IF(N(K5281)=0,"– no spend","⚠ add to Campaigns tab")))</f>
        <v/>
      </c>
      <c r="V5281" s="83" t="str">
        <f aca="false">IF(K5281="","",K5281*IF(Settings!$B$22=Settings!$C$6,1,IF(Settings!$B$22="USD",1/INDEX(Settings!$B$29:$B$40,MONTH(A5281)),INDEX(Settings!$B$29:$B$40,MONTH(A5281)))))</f>
        <v/>
      </c>
    </row>
    <row r="5282" customFormat="false" ht="15" hidden="false" customHeight="false" outlineLevel="0" collapsed="false">
      <c r="U5282" s="0" t="str">
        <f aca="false">IF(C5282="","",IF(COUNTIF(Campaigns!$A$7:$A$300,C5282)&gt;0,"✓",IF(N(K5282)=0,"– no spend","⚠ add to Campaigns tab")))</f>
        <v/>
      </c>
      <c r="V5282" s="83" t="str">
        <f aca="false">IF(K5282="","",K5282*IF(Settings!$B$22=Settings!$C$6,1,IF(Settings!$B$22="USD",1/INDEX(Settings!$B$29:$B$40,MONTH(A5282)),INDEX(Settings!$B$29:$B$40,MONTH(A5282)))))</f>
        <v/>
      </c>
    </row>
    <row r="5283" customFormat="false" ht="15" hidden="false" customHeight="false" outlineLevel="0" collapsed="false">
      <c r="U5283" s="0" t="str">
        <f aca="false">IF(C5283="","",IF(COUNTIF(Campaigns!$A$7:$A$300,C5283)&gt;0,"✓",IF(N(K5283)=0,"– no spend","⚠ add to Campaigns tab")))</f>
        <v/>
      </c>
      <c r="V5283" s="83" t="str">
        <f aca="false">IF(K5283="","",K5283*IF(Settings!$B$22=Settings!$C$6,1,IF(Settings!$B$22="USD",1/INDEX(Settings!$B$29:$B$40,MONTH(A5283)),INDEX(Settings!$B$29:$B$40,MONTH(A5283)))))</f>
        <v/>
      </c>
    </row>
    <row r="5284" customFormat="false" ht="15" hidden="false" customHeight="false" outlineLevel="0" collapsed="false">
      <c r="U5284" s="0" t="str">
        <f aca="false">IF(C5284="","",IF(COUNTIF(Campaigns!$A$7:$A$300,C5284)&gt;0,"✓",IF(N(K5284)=0,"– no spend","⚠ add to Campaigns tab")))</f>
        <v/>
      </c>
      <c r="V5284" s="83" t="str">
        <f aca="false">IF(K5284="","",K5284*IF(Settings!$B$22=Settings!$C$6,1,IF(Settings!$B$22="USD",1/INDEX(Settings!$B$29:$B$40,MONTH(A5284)),INDEX(Settings!$B$29:$B$40,MONTH(A5284)))))</f>
        <v/>
      </c>
    </row>
    <row r="5285" customFormat="false" ht="15" hidden="false" customHeight="false" outlineLevel="0" collapsed="false">
      <c r="U5285" s="0" t="str">
        <f aca="false">IF(C5285="","",IF(COUNTIF(Campaigns!$A$7:$A$300,C5285)&gt;0,"✓",IF(N(K5285)=0,"– no spend","⚠ add to Campaigns tab")))</f>
        <v/>
      </c>
      <c r="V5285" s="83" t="str">
        <f aca="false">IF(K5285="","",K5285*IF(Settings!$B$22=Settings!$C$6,1,IF(Settings!$B$22="USD",1/INDEX(Settings!$B$29:$B$40,MONTH(A5285)),INDEX(Settings!$B$29:$B$40,MONTH(A5285)))))</f>
        <v/>
      </c>
    </row>
    <row r="5286" customFormat="false" ht="15" hidden="false" customHeight="false" outlineLevel="0" collapsed="false">
      <c r="U5286" s="0" t="str">
        <f aca="false">IF(C5286="","",IF(COUNTIF(Campaigns!$A$7:$A$300,C5286)&gt;0,"✓",IF(N(K5286)=0,"– no spend","⚠ add to Campaigns tab")))</f>
        <v/>
      </c>
      <c r="V5286" s="83" t="str">
        <f aca="false">IF(K5286="","",K5286*IF(Settings!$B$22=Settings!$C$6,1,IF(Settings!$B$22="USD",1/INDEX(Settings!$B$29:$B$40,MONTH(A5286)),INDEX(Settings!$B$29:$B$40,MONTH(A5286)))))</f>
        <v/>
      </c>
    </row>
    <row r="5287" customFormat="false" ht="15" hidden="false" customHeight="false" outlineLevel="0" collapsed="false">
      <c r="U5287" s="0" t="str">
        <f aca="false">IF(C5287="","",IF(COUNTIF(Campaigns!$A$7:$A$300,C5287)&gt;0,"✓",IF(N(K5287)=0,"– no spend","⚠ add to Campaigns tab")))</f>
        <v/>
      </c>
      <c r="V5287" s="83" t="str">
        <f aca="false">IF(K5287="","",K5287*IF(Settings!$B$22=Settings!$C$6,1,IF(Settings!$B$22="USD",1/INDEX(Settings!$B$29:$B$40,MONTH(A5287)),INDEX(Settings!$B$29:$B$40,MONTH(A5287)))))</f>
        <v/>
      </c>
    </row>
    <row r="5288" customFormat="false" ht="15" hidden="false" customHeight="false" outlineLevel="0" collapsed="false">
      <c r="U5288" s="0" t="str">
        <f aca="false">IF(C5288="","",IF(COUNTIF(Campaigns!$A$7:$A$300,C5288)&gt;0,"✓",IF(N(K5288)=0,"– no spend","⚠ add to Campaigns tab")))</f>
        <v/>
      </c>
      <c r="V5288" s="83" t="str">
        <f aca="false">IF(K5288="","",K5288*IF(Settings!$B$22=Settings!$C$6,1,IF(Settings!$B$22="USD",1/INDEX(Settings!$B$29:$B$40,MONTH(A5288)),INDEX(Settings!$B$29:$B$40,MONTH(A5288)))))</f>
        <v/>
      </c>
    </row>
    <row r="5289" customFormat="false" ht="15" hidden="false" customHeight="false" outlineLevel="0" collapsed="false">
      <c r="U5289" s="0" t="str">
        <f aca="false">IF(C5289="","",IF(COUNTIF(Campaigns!$A$7:$A$300,C5289)&gt;0,"✓",IF(N(K5289)=0,"– no spend","⚠ add to Campaigns tab")))</f>
        <v/>
      </c>
      <c r="V5289" s="83" t="str">
        <f aca="false">IF(K5289="","",K5289*IF(Settings!$B$22=Settings!$C$6,1,IF(Settings!$B$22="USD",1/INDEX(Settings!$B$29:$B$40,MONTH(A5289)),INDEX(Settings!$B$29:$B$40,MONTH(A5289)))))</f>
        <v/>
      </c>
    </row>
    <row r="5290" customFormat="false" ht="15" hidden="false" customHeight="false" outlineLevel="0" collapsed="false">
      <c r="U5290" s="0" t="str">
        <f aca="false">IF(C5290="","",IF(COUNTIF(Campaigns!$A$7:$A$300,C5290)&gt;0,"✓",IF(N(K5290)=0,"– no spend","⚠ add to Campaigns tab")))</f>
        <v/>
      </c>
      <c r="V5290" s="83" t="str">
        <f aca="false">IF(K5290="","",K5290*IF(Settings!$B$22=Settings!$C$6,1,IF(Settings!$B$22="USD",1/INDEX(Settings!$B$29:$B$40,MONTH(A5290)),INDEX(Settings!$B$29:$B$40,MONTH(A5290)))))</f>
        <v/>
      </c>
    </row>
    <row r="5291" customFormat="false" ht="15" hidden="false" customHeight="false" outlineLevel="0" collapsed="false">
      <c r="U5291" s="0" t="str">
        <f aca="false">IF(C5291="","",IF(COUNTIF(Campaigns!$A$7:$A$300,C5291)&gt;0,"✓",IF(N(K5291)=0,"– no spend","⚠ add to Campaigns tab")))</f>
        <v/>
      </c>
      <c r="V5291" s="83" t="str">
        <f aca="false">IF(K5291="","",K5291*IF(Settings!$B$22=Settings!$C$6,1,IF(Settings!$B$22="USD",1/INDEX(Settings!$B$29:$B$40,MONTH(A5291)),INDEX(Settings!$B$29:$B$40,MONTH(A5291)))))</f>
        <v/>
      </c>
    </row>
    <row r="5292" customFormat="false" ht="15" hidden="false" customHeight="false" outlineLevel="0" collapsed="false">
      <c r="U5292" s="0" t="str">
        <f aca="false">IF(C5292="","",IF(COUNTIF(Campaigns!$A$7:$A$300,C5292)&gt;0,"✓",IF(N(K5292)=0,"– no spend","⚠ add to Campaigns tab")))</f>
        <v/>
      </c>
      <c r="V5292" s="83" t="str">
        <f aca="false">IF(K5292="","",K5292*IF(Settings!$B$22=Settings!$C$6,1,IF(Settings!$B$22="USD",1/INDEX(Settings!$B$29:$B$40,MONTH(A5292)),INDEX(Settings!$B$29:$B$40,MONTH(A5292)))))</f>
        <v/>
      </c>
    </row>
    <row r="5293" customFormat="false" ht="15" hidden="false" customHeight="false" outlineLevel="0" collapsed="false">
      <c r="U5293" s="0" t="str">
        <f aca="false">IF(C5293="","",IF(COUNTIF(Campaigns!$A$7:$A$300,C5293)&gt;0,"✓",IF(N(K5293)=0,"– no spend","⚠ add to Campaigns tab")))</f>
        <v/>
      </c>
      <c r="V5293" s="83" t="str">
        <f aca="false">IF(K5293="","",K5293*IF(Settings!$B$22=Settings!$C$6,1,IF(Settings!$B$22="USD",1/INDEX(Settings!$B$29:$B$40,MONTH(A5293)),INDEX(Settings!$B$29:$B$40,MONTH(A5293)))))</f>
        <v/>
      </c>
    </row>
    <row r="5294" customFormat="false" ht="15" hidden="false" customHeight="false" outlineLevel="0" collapsed="false">
      <c r="U5294" s="0" t="str">
        <f aca="false">IF(C5294="","",IF(COUNTIF(Campaigns!$A$7:$A$300,C5294)&gt;0,"✓",IF(N(K5294)=0,"– no spend","⚠ add to Campaigns tab")))</f>
        <v/>
      </c>
      <c r="V5294" s="83" t="str">
        <f aca="false">IF(K5294="","",K5294*IF(Settings!$B$22=Settings!$C$6,1,IF(Settings!$B$22="USD",1/INDEX(Settings!$B$29:$B$40,MONTH(A5294)),INDEX(Settings!$B$29:$B$40,MONTH(A5294)))))</f>
        <v/>
      </c>
    </row>
    <row r="5295" customFormat="false" ht="15" hidden="false" customHeight="false" outlineLevel="0" collapsed="false">
      <c r="U5295" s="0" t="str">
        <f aca="false">IF(C5295="","",IF(COUNTIF(Campaigns!$A$7:$A$300,C5295)&gt;0,"✓",IF(N(K5295)=0,"– no spend","⚠ add to Campaigns tab")))</f>
        <v/>
      </c>
      <c r="V5295" s="83" t="str">
        <f aca="false">IF(K5295="","",K5295*IF(Settings!$B$22=Settings!$C$6,1,IF(Settings!$B$22="USD",1/INDEX(Settings!$B$29:$B$40,MONTH(A5295)),INDEX(Settings!$B$29:$B$40,MONTH(A5295)))))</f>
        <v/>
      </c>
    </row>
    <row r="5296" customFormat="false" ht="15" hidden="false" customHeight="false" outlineLevel="0" collapsed="false">
      <c r="U5296" s="0" t="str">
        <f aca="false">IF(C5296="","",IF(COUNTIF(Campaigns!$A$7:$A$300,C5296)&gt;0,"✓",IF(N(K5296)=0,"– no spend","⚠ add to Campaigns tab")))</f>
        <v/>
      </c>
      <c r="V5296" s="83" t="str">
        <f aca="false">IF(K5296="","",K5296*IF(Settings!$B$22=Settings!$C$6,1,IF(Settings!$B$22="USD",1/INDEX(Settings!$B$29:$B$40,MONTH(A5296)),INDEX(Settings!$B$29:$B$40,MONTH(A5296)))))</f>
        <v/>
      </c>
    </row>
    <row r="5297" customFormat="false" ht="15" hidden="false" customHeight="false" outlineLevel="0" collapsed="false">
      <c r="U5297" s="0" t="str">
        <f aca="false">IF(C5297="","",IF(COUNTIF(Campaigns!$A$7:$A$300,C5297)&gt;0,"✓",IF(N(K5297)=0,"– no spend","⚠ add to Campaigns tab")))</f>
        <v/>
      </c>
      <c r="V5297" s="83" t="str">
        <f aca="false">IF(K5297="","",K5297*IF(Settings!$B$22=Settings!$C$6,1,IF(Settings!$B$22="USD",1/INDEX(Settings!$B$29:$B$40,MONTH(A5297)),INDEX(Settings!$B$29:$B$40,MONTH(A5297)))))</f>
        <v/>
      </c>
    </row>
    <row r="5298" customFormat="false" ht="15" hidden="false" customHeight="false" outlineLevel="0" collapsed="false">
      <c r="U5298" s="0" t="str">
        <f aca="false">IF(C5298="","",IF(COUNTIF(Campaigns!$A$7:$A$300,C5298)&gt;0,"✓",IF(N(K5298)=0,"– no spend","⚠ add to Campaigns tab")))</f>
        <v/>
      </c>
      <c r="V5298" s="83" t="str">
        <f aca="false">IF(K5298="","",K5298*IF(Settings!$B$22=Settings!$C$6,1,IF(Settings!$B$22="USD",1/INDEX(Settings!$B$29:$B$40,MONTH(A5298)),INDEX(Settings!$B$29:$B$40,MONTH(A5298)))))</f>
        <v/>
      </c>
    </row>
    <row r="5299" customFormat="false" ht="15" hidden="false" customHeight="false" outlineLevel="0" collapsed="false">
      <c r="U5299" s="0" t="str">
        <f aca="false">IF(C5299="","",IF(COUNTIF(Campaigns!$A$7:$A$300,C5299)&gt;0,"✓",IF(N(K5299)=0,"– no spend","⚠ add to Campaigns tab")))</f>
        <v/>
      </c>
      <c r="V5299" s="83" t="str">
        <f aca="false">IF(K5299="","",K5299*IF(Settings!$B$22=Settings!$C$6,1,IF(Settings!$B$22="USD",1/INDEX(Settings!$B$29:$B$40,MONTH(A5299)),INDEX(Settings!$B$29:$B$40,MONTH(A5299)))))</f>
        <v/>
      </c>
    </row>
    <row r="5300" customFormat="false" ht="15" hidden="false" customHeight="false" outlineLevel="0" collapsed="false">
      <c r="U5300" s="0" t="str">
        <f aca="false">IF(C5300="","",IF(COUNTIF(Campaigns!$A$7:$A$300,C5300)&gt;0,"✓",IF(N(K5300)=0,"– no spend","⚠ add to Campaigns tab")))</f>
        <v/>
      </c>
      <c r="V5300" s="83" t="str">
        <f aca="false">IF(K5300="","",K5300*IF(Settings!$B$22=Settings!$C$6,1,IF(Settings!$B$22="USD",1/INDEX(Settings!$B$29:$B$40,MONTH(A5300)),INDEX(Settings!$B$29:$B$40,MONTH(A5300)))))</f>
        <v/>
      </c>
    </row>
    <row r="5301" customFormat="false" ht="15" hidden="false" customHeight="false" outlineLevel="0" collapsed="false">
      <c r="U5301" s="0" t="str">
        <f aca="false">IF(C5301="","",IF(COUNTIF(Campaigns!$A$7:$A$300,C5301)&gt;0,"✓",IF(N(K5301)=0,"– no spend","⚠ add to Campaigns tab")))</f>
        <v/>
      </c>
      <c r="V5301" s="83" t="str">
        <f aca="false">IF(K5301="","",K5301*IF(Settings!$B$22=Settings!$C$6,1,IF(Settings!$B$22="USD",1/INDEX(Settings!$B$29:$B$40,MONTH(A5301)),INDEX(Settings!$B$29:$B$40,MONTH(A5301)))))</f>
        <v/>
      </c>
    </row>
    <row r="5302" customFormat="false" ht="15" hidden="false" customHeight="false" outlineLevel="0" collapsed="false">
      <c r="U5302" s="0" t="str">
        <f aca="false">IF(C5302="","",IF(COUNTIF(Campaigns!$A$7:$A$300,C5302)&gt;0,"✓",IF(N(K5302)=0,"– no spend","⚠ add to Campaigns tab")))</f>
        <v/>
      </c>
      <c r="V5302" s="83" t="str">
        <f aca="false">IF(K5302="","",K5302*IF(Settings!$B$22=Settings!$C$6,1,IF(Settings!$B$22="USD",1/INDEX(Settings!$B$29:$B$40,MONTH(A5302)),INDEX(Settings!$B$29:$B$40,MONTH(A5302)))))</f>
        <v/>
      </c>
    </row>
    <row r="5303" customFormat="false" ht="15" hidden="false" customHeight="false" outlineLevel="0" collapsed="false">
      <c r="U5303" s="0" t="str">
        <f aca="false">IF(C5303="","",IF(COUNTIF(Campaigns!$A$7:$A$300,C5303)&gt;0,"✓",IF(N(K5303)=0,"– no spend","⚠ add to Campaigns tab")))</f>
        <v/>
      </c>
      <c r="V5303" s="83" t="str">
        <f aca="false">IF(K5303="","",K5303*IF(Settings!$B$22=Settings!$C$6,1,IF(Settings!$B$22="USD",1/INDEX(Settings!$B$29:$B$40,MONTH(A5303)),INDEX(Settings!$B$29:$B$40,MONTH(A5303)))))</f>
        <v/>
      </c>
    </row>
    <row r="5304" customFormat="false" ht="15" hidden="false" customHeight="false" outlineLevel="0" collapsed="false">
      <c r="U5304" s="0" t="str">
        <f aca="false">IF(C5304="","",IF(COUNTIF(Campaigns!$A$7:$A$300,C5304)&gt;0,"✓",IF(N(K5304)=0,"– no spend","⚠ add to Campaigns tab")))</f>
        <v/>
      </c>
      <c r="V5304" s="83" t="str">
        <f aca="false">IF(K5304="","",K5304*IF(Settings!$B$22=Settings!$C$6,1,IF(Settings!$B$22="USD",1/INDEX(Settings!$B$29:$B$40,MONTH(A5304)),INDEX(Settings!$B$29:$B$40,MONTH(A5304)))))</f>
        <v/>
      </c>
    </row>
    <row r="5305" customFormat="false" ht="15" hidden="false" customHeight="false" outlineLevel="0" collapsed="false">
      <c r="U5305" s="0" t="str">
        <f aca="false">IF(C5305="","",IF(COUNTIF(Campaigns!$A$7:$A$300,C5305)&gt;0,"✓",IF(N(K5305)=0,"– no spend","⚠ add to Campaigns tab")))</f>
        <v/>
      </c>
      <c r="V5305" s="83" t="str">
        <f aca="false">IF(K5305="","",K5305*IF(Settings!$B$22=Settings!$C$6,1,IF(Settings!$B$22="USD",1/INDEX(Settings!$B$29:$B$40,MONTH(A5305)),INDEX(Settings!$B$29:$B$40,MONTH(A5305)))))</f>
        <v/>
      </c>
    </row>
    <row r="5306" customFormat="false" ht="15" hidden="false" customHeight="false" outlineLevel="0" collapsed="false">
      <c r="U5306" s="0" t="str">
        <f aca="false">IF(C5306="","",IF(COUNTIF(Campaigns!$A$7:$A$300,C5306)&gt;0,"✓",IF(N(K5306)=0,"– no spend","⚠ add to Campaigns tab")))</f>
        <v/>
      </c>
      <c r="V5306" s="83" t="str">
        <f aca="false">IF(K5306="","",K5306*IF(Settings!$B$22=Settings!$C$6,1,IF(Settings!$B$22="USD",1/INDEX(Settings!$B$29:$B$40,MONTH(A5306)),INDEX(Settings!$B$29:$B$40,MONTH(A5306)))))</f>
        <v/>
      </c>
    </row>
    <row r="5307" customFormat="false" ht="15" hidden="false" customHeight="false" outlineLevel="0" collapsed="false">
      <c r="U5307" s="0" t="str">
        <f aca="false">IF(C5307="","",IF(COUNTIF(Campaigns!$A$7:$A$300,C5307)&gt;0,"✓",IF(N(K5307)=0,"– no spend","⚠ add to Campaigns tab")))</f>
        <v/>
      </c>
      <c r="V5307" s="83" t="str">
        <f aca="false">IF(K5307="","",K5307*IF(Settings!$B$22=Settings!$C$6,1,IF(Settings!$B$22="USD",1/INDEX(Settings!$B$29:$B$40,MONTH(A5307)),INDEX(Settings!$B$29:$B$40,MONTH(A5307)))))</f>
        <v/>
      </c>
    </row>
    <row r="5308" customFormat="false" ht="15" hidden="false" customHeight="false" outlineLevel="0" collapsed="false">
      <c r="U5308" s="0" t="str">
        <f aca="false">IF(C5308="","",IF(COUNTIF(Campaigns!$A$7:$A$300,C5308)&gt;0,"✓",IF(N(K5308)=0,"– no spend","⚠ add to Campaigns tab")))</f>
        <v/>
      </c>
      <c r="V5308" s="83" t="str">
        <f aca="false">IF(K5308="","",K5308*IF(Settings!$B$22=Settings!$C$6,1,IF(Settings!$B$22="USD",1/INDEX(Settings!$B$29:$B$40,MONTH(A5308)),INDEX(Settings!$B$29:$B$40,MONTH(A5308)))))</f>
        <v/>
      </c>
    </row>
    <row r="5309" customFormat="false" ht="15" hidden="false" customHeight="false" outlineLevel="0" collapsed="false">
      <c r="U5309" s="0" t="str">
        <f aca="false">IF(C5309="","",IF(COUNTIF(Campaigns!$A$7:$A$300,C5309)&gt;0,"✓",IF(N(K5309)=0,"– no spend","⚠ add to Campaigns tab")))</f>
        <v/>
      </c>
      <c r="V5309" s="83" t="str">
        <f aca="false">IF(K5309="","",K5309*IF(Settings!$B$22=Settings!$C$6,1,IF(Settings!$B$22="USD",1/INDEX(Settings!$B$29:$B$40,MONTH(A5309)),INDEX(Settings!$B$29:$B$40,MONTH(A5309)))))</f>
        <v/>
      </c>
    </row>
    <row r="5310" customFormat="false" ht="15" hidden="false" customHeight="false" outlineLevel="0" collapsed="false">
      <c r="U5310" s="0" t="str">
        <f aca="false">IF(C5310="","",IF(COUNTIF(Campaigns!$A$7:$A$300,C5310)&gt;0,"✓",IF(N(K5310)=0,"– no spend","⚠ add to Campaigns tab")))</f>
        <v/>
      </c>
      <c r="V5310" s="83" t="str">
        <f aca="false">IF(K5310="","",K5310*IF(Settings!$B$22=Settings!$C$6,1,IF(Settings!$B$22="USD",1/INDEX(Settings!$B$29:$B$40,MONTH(A5310)),INDEX(Settings!$B$29:$B$40,MONTH(A5310)))))</f>
        <v/>
      </c>
    </row>
    <row r="5311" customFormat="false" ht="15" hidden="false" customHeight="false" outlineLevel="0" collapsed="false">
      <c r="U5311" s="0" t="str">
        <f aca="false">IF(C5311="","",IF(COUNTIF(Campaigns!$A$7:$A$300,C5311)&gt;0,"✓",IF(N(K5311)=0,"– no spend","⚠ add to Campaigns tab")))</f>
        <v/>
      </c>
      <c r="V5311" s="83" t="str">
        <f aca="false">IF(K5311="","",K5311*IF(Settings!$B$22=Settings!$C$6,1,IF(Settings!$B$22="USD",1/INDEX(Settings!$B$29:$B$40,MONTH(A5311)),INDEX(Settings!$B$29:$B$40,MONTH(A5311)))))</f>
        <v/>
      </c>
    </row>
    <row r="5312" customFormat="false" ht="15" hidden="false" customHeight="false" outlineLevel="0" collapsed="false">
      <c r="U5312" s="0" t="str">
        <f aca="false">IF(C5312="","",IF(COUNTIF(Campaigns!$A$7:$A$300,C5312)&gt;0,"✓",IF(N(K5312)=0,"– no spend","⚠ add to Campaigns tab")))</f>
        <v/>
      </c>
      <c r="V5312" s="83" t="str">
        <f aca="false">IF(K5312="","",K5312*IF(Settings!$B$22=Settings!$C$6,1,IF(Settings!$B$22="USD",1/INDEX(Settings!$B$29:$B$40,MONTH(A5312)),INDEX(Settings!$B$29:$B$40,MONTH(A5312)))))</f>
        <v/>
      </c>
    </row>
    <row r="5313" customFormat="false" ht="15" hidden="false" customHeight="false" outlineLevel="0" collapsed="false">
      <c r="U5313" s="0" t="str">
        <f aca="false">IF(C5313="","",IF(COUNTIF(Campaigns!$A$7:$A$300,C5313)&gt;0,"✓",IF(N(K5313)=0,"– no spend","⚠ add to Campaigns tab")))</f>
        <v/>
      </c>
      <c r="V5313" s="83" t="str">
        <f aca="false">IF(K5313="","",K5313*IF(Settings!$B$22=Settings!$C$6,1,IF(Settings!$B$22="USD",1/INDEX(Settings!$B$29:$B$40,MONTH(A5313)),INDEX(Settings!$B$29:$B$40,MONTH(A5313)))))</f>
        <v/>
      </c>
    </row>
    <row r="5314" customFormat="false" ht="15" hidden="false" customHeight="false" outlineLevel="0" collapsed="false">
      <c r="U5314" s="0" t="str">
        <f aca="false">IF(C5314="","",IF(COUNTIF(Campaigns!$A$7:$A$300,C5314)&gt;0,"✓",IF(N(K5314)=0,"– no spend","⚠ add to Campaigns tab")))</f>
        <v/>
      </c>
      <c r="V5314" s="83" t="str">
        <f aca="false">IF(K5314="","",K5314*IF(Settings!$B$22=Settings!$C$6,1,IF(Settings!$B$22="USD",1/INDEX(Settings!$B$29:$B$40,MONTH(A5314)),INDEX(Settings!$B$29:$B$40,MONTH(A5314)))))</f>
        <v/>
      </c>
    </row>
    <row r="5315" customFormat="false" ht="15" hidden="false" customHeight="false" outlineLevel="0" collapsed="false">
      <c r="U5315" s="0" t="str">
        <f aca="false">IF(C5315="","",IF(COUNTIF(Campaigns!$A$7:$A$300,C5315)&gt;0,"✓",IF(N(K5315)=0,"– no spend","⚠ add to Campaigns tab")))</f>
        <v/>
      </c>
      <c r="V5315" s="83" t="str">
        <f aca="false">IF(K5315="","",K5315*IF(Settings!$B$22=Settings!$C$6,1,IF(Settings!$B$22="USD",1/INDEX(Settings!$B$29:$B$40,MONTH(A5315)),INDEX(Settings!$B$29:$B$40,MONTH(A5315)))))</f>
        <v/>
      </c>
    </row>
    <row r="5316" customFormat="false" ht="15" hidden="false" customHeight="false" outlineLevel="0" collapsed="false">
      <c r="U5316" s="0" t="str">
        <f aca="false">IF(C5316="","",IF(COUNTIF(Campaigns!$A$7:$A$300,C5316)&gt;0,"✓",IF(N(K5316)=0,"– no spend","⚠ add to Campaigns tab")))</f>
        <v/>
      </c>
      <c r="V5316" s="83" t="str">
        <f aca="false">IF(K5316="","",K5316*IF(Settings!$B$22=Settings!$C$6,1,IF(Settings!$B$22="USD",1/INDEX(Settings!$B$29:$B$40,MONTH(A5316)),INDEX(Settings!$B$29:$B$40,MONTH(A5316)))))</f>
        <v/>
      </c>
    </row>
    <row r="5317" customFormat="false" ht="15" hidden="false" customHeight="false" outlineLevel="0" collapsed="false">
      <c r="U5317" s="0" t="str">
        <f aca="false">IF(C5317="","",IF(COUNTIF(Campaigns!$A$7:$A$300,C5317)&gt;0,"✓",IF(N(K5317)=0,"– no spend","⚠ add to Campaigns tab")))</f>
        <v/>
      </c>
      <c r="V5317" s="83" t="str">
        <f aca="false">IF(K5317="","",K5317*IF(Settings!$B$22=Settings!$C$6,1,IF(Settings!$B$22="USD",1/INDEX(Settings!$B$29:$B$40,MONTH(A5317)),INDEX(Settings!$B$29:$B$40,MONTH(A5317)))))</f>
        <v/>
      </c>
    </row>
    <row r="5318" customFormat="false" ht="15" hidden="false" customHeight="false" outlineLevel="0" collapsed="false">
      <c r="U5318" s="0" t="str">
        <f aca="false">IF(C5318="","",IF(COUNTIF(Campaigns!$A$7:$A$300,C5318)&gt;0,"✓",IF(N(K5318)=0,"– no spend","⚠ add to Campaigns tab")))</f>
        <v/>
      </c>
      <c r="V5318" s="83" t="str">
        <f aca="false">IF(K5318="","",K5318*IF(Settings!$B$22=Settings!$C$6,1,IF(Settings!$B$22="USD",1/INDEX(Settings!$B$29:$B$40,MONTH(A5318)),INDEX(Settings!$B$29:$B$40,MONTH(A5318)))))</f>
        <v/>
      </c>
    </row>
    <row r="5319" customFormat="false" ht="15" hidden="false" customHeight="false" outlineLevel="0" collapsed="false">
      <c r="U5319" s="0" t="str">
        <f aca="false">IF(C5319="","",IF(COUNTIF(Campaigns!$A$7:$A$300,C5319)&gt;0,"✓",IF(N(K5319)=0,"– no spend","⚠ add to Campaigns tab")))</f>
        <v/>
      </c>
      <c r="V5319" s="83" t="str">
        <f aca="false">IF(K5319="","",K5319*IF(Settings!$B$22=Settings!$C$6,1,IF(Settings!$B$22="USD",1/INDEX(Settings!$B$29:$B$40,MONTH(A5319)),INDEX(Settings!$B$29:$B$40,MONTH(A5319)))))</f>
        <v/>
      </c>
    </row>
    <row r="5320" customFormat="false" ht="15" hidden="false" customHeight="false" outlineLevel="0" collapsed="false">
      <c r="U5320" s="0" t="str">
        <f aca="false">IF(C5320="","",IF(COUNTIF(Campaigns!$A$7:$A$300,C5320)&gt;0,"✓",IF(N(K5320)=0,"– no spend","⚠ add to Campaigns tab")))</f>
        <v/>
      </c>
      <c r="V5320" s="83" t="str">
        <f aca="false">IF(K5320="","",K5320*IF(Settings!$B$22=Settings!$C$6,1,IF(Settings!$B$22="USD",1/INDEX(Settings!$B$29:$B$40,MONTH(A5320)),INDEX(Settings!$B$29:$B$40,MONTH(A5320)))))</f>
        <v/>
      </c>
    </row>
    <row r="5321" customFormat="false" ht="15" hidden="false" customHeight="false" outlineLevel="0" collapsed="false">
      <c r="U5321" s="0" t="str">
        <f aca="false">IF(C5321="","",IF(COUNTIF(Campaigns!$A$7:$A$300,C5321)&gt;0,"✓",IF(N(K5321)=0,"– no spend","⚠ add to Campaigns tab")))</f>
        <v/>
      </c>
      <c r="V5321" s="83" t="str">
        <f aca="false">IF(K5321="","",K5321*IF(Settings!$B$22=Settings!$C$6,1,IF(Settings!$B$22="USD",1/INDEX(Settings!$B$29:$B$40,MONTH(A5321)),INDEX(Settings!$B$29:$B$40,MONTH(A5321)))))</f>
        <v/>
      </c>
    </row>
    <row r="5322" customFormat="false" ht="15" hidden="false" customHeight="false" outlineLevel="0" collapsed="false">
      <c r="U5322" s="0" t="str">
        <f aca="false">IF(C5322="","",IF(COUNTIF(Campaigns!$A$7:$A$300,C5322)&gt;0,"✓",IF(N(K5322)=0,"– no spend","⚠ add to Campaigns tab")))</f>
        <v/>
      </c>
      <c r="V5322" s="83" t="str">
        <f aca="false">IF(K5322="","",K5322*IF(Settings!$B$22=Settings!$C$6,1,IF(Settings!$B$22="USD",1/INDEX(Settings!$B$29:$B$40,MONTH(A5322)),INDEX(Settings!$B$29:$B$40,MONTH(A5322)))))</f>
        <v/>
      </c>
    </row>
    <row r="5323" customFormat="false" ht="15" hidden="false" customHeight="false" outlineLevel="0" collapsed="false">
      <c r="U5323" s="0" t="str">
        <f aca="false">IF(C5323="","",IF(COUNTIF(Campaigns!$A$7:$A$300,C5323)&gt;0,"✓",IF(N(K5323)=0,"– no spend","⚠ add to Campaigns tab")))</f>
        <v/>
      </c>
      <c r="V5323" s="83" t="str">
        <f aca="false">IF(K5323="","",K5323*IF(Settings!$B$22=Settings!$C$6,1,IF(Settings!$B$22="USD",1/INDEX(Settings!$B$29:$B$40,MONTH(A5323)),INDEX(Settings!$B$29:$B$40,MONTH(A5323)))))</f>
        <v/>
      </c>
    </row>
    <row r="5324" customFormat="false" ht="15" hidden="false" customHeight="false" outlineLevel="0" collapsed="false">
      <c r="U5324" s="0" t="str">
        <f aca="false">IF(C5324="","",IF(COUNTIF(Campaigns!$A$7:$A$300,C5324)&gt;0,"✓",IF(N(K5324)=0,"– no spend","⚠ add to Campaigns tab")))</f>
        <v/>
      </c>
      <c r="V5324" s="83" t="str">
        <f aca="false">IF(K5324="","",K5324*IF(Settings!$B$22=Settings!$C$6,1,IF(Settings!$B$22="USD",1/INDEX(Settings!$B$29:$B$40,MONTH(A5324)),INDEX(Settings!$B$29:$B$40,MONTH(A5324)))))</f>
        <v/>
      </c>
    </row>
    <row r="5325" customFormat="false" ht="15" hidden="false" customHeight="false" outlineLevel="0" collapsed="false">
      <c r="U5325" s="0" t="str">
        <f aca="false">IF(C5325="","",IF(COUNTIF(Campaigns!$A$7:$A$300,C5325)&gt;0,"✓",IF(N(K5325)=0,"– no spend","⚠ add to Campaigns tab")))</f>
        <v/>
      </c>
      <c r="V5325" s="83" t="str">
        <f aca="false">IF(K5325="","",K5325*IF(Settings!$B$22=Settings!$C$6,1,IF(Settings!$B$22="USD",1/INDEX(Settings!$B$29:$B$40,MONTH(A5325)),INDEX(Settings!$B$29:$B$40,MONTH(A5325)))))</f>
        <v/>
      </c>
    </row>
    <row r="5326" customFormat="false" ht="15" hidden="false" customHeight="false" outlineLevel="0" collapsed="false">
      <c r="U5326" s="0" t="str">
        <f aca="false">IF(C5326="","",IF(COUNTIF(Campaigns!$A$7:$A$300,C5326)&gt;0,"✓",IF(N(K5326)=0,"– no spend","⚠ add to Campaigns tab")))</f>
        <v/>
      </c>
      <c r="V5326" s="83" t="str">
        <f aca="false">IF(K5326="","",K5326*IF(Settings!$B$22=Settings!$C$6,1,IF(Settings!$B$22="USD",1/INDEX(Settings!$B$29:$B$40,MONTH(A5326)),INDEX(Settings!$B$29:$B$40,MONTH(A5326)))))</f>
        <v/>
      </c>
    </row>
    <row r="5327" customFormat="false" ht="15" hidden="false" customHeight="false" outlineLevel="0" collapsed="false">
      <c r="U5327" s="0" t="str">
        <f aca="false">IF(C5327="","",IF(COUNTIF(Campaigns!$A$7:$A$300,C5327)&gt;0,"✓",IF(N(K5327)=0,"– no spend","⚠ add to Campaigns tab")))</f>
        <v/>
      </c>
      <c r="V5327" s="83" t="str">
        <f aca="false">IF(K5327="","",K5327*IF(Settings!$B$22=Settings!$C$6,1,IF(Settings!$B$22="USD",1/INDEX(Settings!$B$29:$B$40,MONTH(A5327)),INDEX(Settings!$B$29:$B$40,MONTH(A5327)))))</f>
        <v/>
      </c>
    </row>
    <row r="5328" customFormat="false" ht="15" hidden="false" customHeight="false" outlineLevel="0" collapsed="false">
      <c r="U5328" s="0" t="str">
        <f aca="false">IF(C5328="","",IF(COUNTIF(Campaigns!$A$7:$A$300,C5328)&gt;0,"✓",IF(N(K5328)=0,"– no spend","⚠ add to Campaigns tab")))</f>
        <v/>
      </c>
      <c r="V5328" s="83" t="str">
        <f aca="false">IF(K5328="","",K5328*IF(Settings!$B$22=Settings!$C$6,1,IF(Settings!$B$22="USD",1/INDEX(Settings!$B$29:$B$40,MONTH(A5328)),INDEX(Settings!$B$29:$B$40,MONTH(A5328)))))</f>
        <v/>
      </c>
    </row>
    <row r="5329" customFormat="false" ht="15" hidden="false" customHeight="false" outlineLevel="0" collapsed="false">
      <c r="U5329" s="0" t="str">
        <f aca="false">IF(C5329="","",IF(COUNTIF(Campaigns!$A$7:$A$300,C5329)&gt;0,"✓",IF(N(K5329)=0,"– no spend","⚠ add to Campaigns tab")))</f>
        <v/>
      </c>
      <c r="V5329" s="83" t="str">
        <f aca="false">IF(K5329="","",K5329*IF(Settings!$B$22=Settings!$C$6,1,IF(Settings!$B$22="USD",1/INDEX(Settings!$B$29:$B$40,MONTH(A5329)),INDEX(Settings!$B$29:$B$40,MONTH(A5329)))))</f>
        <v/>
      </c>
    </row>
    <row r="5330" customFormat="false" ht="15" hidden="false" customHeight="false" outlineLevel="0" collapsed="false">
      <c r="U5330" s="0" t="str">
        <f aca="false">IF(C5330="","",IF(COUNTIF(Campaigns!$A$7:$A$300,C5330)&gt;0,"✓",IF(N(K5330)=0,"– no spend","⚠ add to Campaigns tab")))</f>
        <v/>
      </c>
      <c r="V5330" s="83" t="str">
        <f aca="false">IF(K5330="","",K5330*IF(Settings!$B$22=Settings!$C$6,1,IF(Settings!$B$22="USD",1/INDEX(Settings!$B$29:$B$40,MONTH(A5330)),INDEX(Settings!$B$29:$B$40,MONTH(A5330)))))</f>
        <v/>
      </c>
    </row>
    <row r="5331" customFormat="false" ht="15" hidden="false" customHeight="false" outlineLevel="0" collapsed="false">
      <c r="U5331" s="0" t="str">
        <f aca="false">IF(C5331="","",IF(COUNTIF(Campaigns!$A$7:$A$300,C5331)&gt;0,"✓",IF(N(K5331)=0,"– no spend","⚠ add to Campaigns tab")))</f>
        <v/>
      </c>
      <c r="V5331" s="83" t="str">
        <f aca="false">IF(K5331="","",K5331*IF(Settings!$B$22=Settings!$C$6,1,IF(Settings!$B$22="USD",1/INDEX(Settings!$B$29:$B$40,MONTH(A5331)),INDEX(Settings!$B$29:$B$40,MONTH(A5331)))))</f>
        <v/>
      </c>
    </row>
    <row r="5332" customFormat="false" ht="15" hidden="false" customHeight="false" outlineLevel="0" collapsed="false">
      <c r="U5332" s="0" t="str">
        <f aca="false">IF(C5332="","",IF(COUNTIF(Campaigns!$A$7:$A$300,C5332)&gt;0,"✓",IF(N(K5332)=0,"– no spend","⚠ add to Campaigns tab")))</f>
        <v/>
      </c>
      <c r="V5332" s="83" t="str">
        <f aca="false">IF(K5332="","",K5332*IF(Settings!$B$22=Settings!$C$6,1,IF(Settings!$B$22="USD",1/INDEX(Settings!$B$29:$B$40,MONTH(A5332)),INDEX(Settings!$B$29:$B$40,MONTH(A5332)))))</f>
        <v/>
      </c>
    </row>
    <row r="5333" customFormat="false" ht="15" hidden="false" customHeight="false" outlineLevel="0" collapsed="false">
      <c r="U5333" s="0" t="str">
        <f aca="false">IF(C5333="","",IF(COUNTIF(Campaigns!$A$7:$A$300,C5333)&gt;0,"✓",IF(N(K5333)=0,"– no spend","⚠ add to Campaigns tab")))</f>
        <v/>
      </c>
      <c r="V5333" s="83" t="str">
        <f aca="false">IF(K5333="","",K5333*IF(Settings!$B$22=Settings!$C$6,1,IF(Settings!$B$22="USD",1/INDEX(Settings!$B$29:$B$40,MONTH(A5333)),INDEX(Settings!$B$29:$B$40,MONTH(A5333)))))</f>
        <v/>
      </c>
    </row>
    <row r="5334" customFormat="false" ht="15" hidden="false" customHeight="false" outlineLevel="0" collapsed="false">
      <c r="U5334" s="0" t="str">
        <f aca="false">IF(C5334="","",IF(COUNTIF(Campaigns!$A$7:$A$300,C5334)&gt;0,"✓",IF(N(K5334)=0,"– no spend","⚠ add to Campaigns tab")))</f>
        <v/>
      </c>
      <c r="V5334" s="83" t="str">
        <f aca="false">IF(K5334="","",K5334*IF(Settings!$B$22=Settings!$C$6,1,IF(Settings!$B$22="USD",1/INDEX(Settings!$B$29:$B$40,MONTH(A5334)),INDEX(Settings!$B$29:$B$40,MONTH(A5334)))))</f>
        <v/>
      </c>
    </row>
    <row r="5335" customFormat="false" ht="15" hidden="false" customHeight="false" outlineLevel="0" collapsed="false">
      <c r="U5335" s="0" t="str">
        <f aca="false">IF(C5335="","",IF(COUNTIF(Campaigns!$A$7:$A$300,C5335)&gt;0,"✓",IF(N(K5335)=0,"– no spend","⚠ add to Campaigns tab")))</f>
        <v/>
      </c>
      <c r="V5335" s="83" t="str">
        <f aca="false">IF(K5335="","",K5335*IF(Settings!$B$22=Settings!$C$6,1,IF(Settings!$B$22="USD",1/INDEX(Settings!$B$29:$B$40,MONTH(A5335)),INDEX(Settings!$B$29:$B$40,MONTH(A5335)))))</f>
        <v/>
      </c>
    </row>
    <row r="5336" customFormat="false" ht="15" hidden="false" customHeight="false" outlineLevel="0" collapsed="false">
      <c r="U5336" s="0" t="str">
        <f aca="false">IF(C5336="","",IF(COUNTIF(Campaigns!$A$7:$A$300,C5336)&gt;0,"✓",IF(N(K5336)=0,"– no spend","⚠ add to Campaigns tab")))</f>
        <v/>
      </c>
      <c r="V5336" s="83" t="str">
        <f aca="false">IF(K5336="","",K5336*IF(Settings!$B$22=Settings!$C$6,1,IF(Settings!$B$22="USD",1/INDEX(Settings!$B$29:$B$40,MONTH(A5336)),INDEX(Settings!$B$29:$B$40,MONTH(A5336)))))</f>
        <v/>
      </c>
    </row>
    <row r="5337" customFormat="false" ht="15" hidden="false" customHeight="false" outlineLevel="0" collapsed="false">
      <c r="U5337" s="0" t="str">
        <f aca="false">IF(C5337="","",IF(COUNTIF(Campaigns!$A$7:$A$300,C5337)&gt;0,"✓",IF(N(K5337)=0,"– no spend","⚠ add to Campaigns tab")))</f>
        <v/>
      </c>
      <c r="V5337" s="83" t="str">
        <f aca="false">IF(K5337="","",K5337*IF(Settings!$B$22=Settings!$C$6,1,IF(Settings!$B$22="USD",1/INDEX(Settings!$B$29:$B$40,MONTH(A5337)),INDEX(Settings!$B$29:$B$40,MONTH(A5337)))))</f>
        <v/>
      </c>
    </row>
    <row r="5338" customFormat="false" ht="15" hidden="false" customHeight="false" outlineLevel="0" collapsed="false">
      <c r="U5338" s="0" t="str">
        <f aca="false">IF(C5338="","",IF(COUNTIF(Campaigns!$A$7:$A$300,C5338)&gt;0,"✓",IF(N(K5338)=0,"– no spend","⚠ add to Campaigns tab")))</f>
        <v/>
      </c>
      <c r="V5338" s="83" t="str">
        <f aca="false">IF(K5338="","",K5338*IF(Settings!$B$22=Settings!$C$6,1,IF(Settings!$B$22="USD",1/INDEX(Settings!$B$29:$B$40,MONTH(A5338)),INDEX(Settings!$B$29:$B$40,MONTH(A5338)))))</f>
        <v/>
      </c>
    </row>
    <row r="5339" customFormat="false" ht="15" hidden="false" customHeight="false" outlineLevel="0" collapsed="false">
      <c r="U5339" s="0" t="str">
        <f aca="false">IF(C5339="","",IF(COUNTIF(Campaigns!$A$7:$A$300,C5339)&gt;0,"✓",IF(N(K5339)=0,"– no spend","⚠ add to Campaigns tab")))</f>
        <v/>
      </c>
      <c r="V5339" s="83" t="str">
        <f aca="false">IF(K5339="","",K5339*IF(Settings!$B$22=Settings!$C$6,1,IF(Settings!$B$22="USD",1/INDEX(Settings!$B$29:$B$40,MONTH(A5339)),INDEX(Settings!$B$29:$B$40,MONTH(A5339)))))</f>
        <v/>
      </c>
    </row>
    <row r="5340" customFormat="false" ht="15" hidden="false" customHeight="false" outlineLevel="0" collapsed="false">
      <c r="U5340" s="0" t="str">
        <f aca="false">IF(C5340="","",IF(COUNTIF(Campaigns!$A$7:$A$300,C5340)&gt;0,"✓",IF(N(K5340)=0,"– no spend","⚠ add to Campaigns tab")))</f>
        <v/>
      </c>
      <c r="V5340" s="83" t="str">
        <f aca="false">IF(K5340="","",K5340*IF(Settings!$B$22=Settings!$C$6,1,IF(Settings!$B$22="USD",1/INDEX(Settings!$B$29:$B$40,MONTH(A5340)),INDEX(Settings!$B$29:$B$40,MONTH(A5340)))))</f>
        <v/>
      </c>
    </row>
    <row r="5341" customFormat="false" ht="15" hidden="false" customHeight="false" outlineLevel="0" collapsed="false">
      <c r="U5341" s="0" t="str">
        <f aca="false">IF(C5341="","",IF(COUNTIF(Campaigns!$A$7:$A$300,C5341)&gt;0,"✓",IF(N(K5341)=0,"– no spend","⚠ add to Campaigns tab")))</f>
        <v/>
      </c>
      <c r="V5341" s="83" t="str">
        <f aca="false">IF(K5341="","",K5341*IF(Settings!$B$22=Settings!$C$6,1,IF(Settings!$B$22="USD",1/INDEX(Settings!$B$29:$B$40,MONTH(A5341)),INDEX(Settings!$B$29:$B$40,MONTH(A5341)))))</f>
        <v/>
      </c>
    </row>
    <row r="5342" customFormat="false" ht="15" hidden="false" customHeight="false" outlineLevel="0" collapsed="false">
      <c r="U5342" s="0" t="str">
        <f aca="false">IF(C5342="","",IF(COUNTIF(Campaigns!$A$7:$A$300,C5342)&gt;0,"✓",IF(N(K5342)=0,"– no spend","⚠ add to Campaigns tab")))</f>
        <v/>
      </c>
      <c r="V5342" s="83" t="str">
        <f aca="false">IF(K5342="","",K5342*IF(Settings!$B$22=Settings!$C$6,1,IF(Settings!$B$22="USD",1/INDEX(Settings!$B$29:$B$40,MONTH(A5342)),INDEX(Settings!$B$29:$B$40,MONTH(A5342)))))</f>
        <v/>
      </c>
    </row>
    <row r="5343" customFormat="false" ht="15" hidden="false" customHeight="false" outlineLevel="0" collapsed="false">
      <c r="U5343" s="0" t="str">
        <f aca="false">IF(C5343="","",IF(COUNTIF(Campaigns!$A$7:$A$300,C5343)&gt;0,"✓",IF(N(K5343)=0,"– no spend","⚠ add to Campaigns tab")))</f>
        <v/>
      </c>
      <c r="V5343" s="83" t="str">
        <f aca="false">IF(K5343="","",K5343*IF(Settings!$B$22=Settings!$C$6,1,IF(Settings!$B$22="USD",1/INDEX(Settings!$B$29:$B$40,MONTH(A5343)),INDEX(Settings!$B$29:$B$40,MONTH(A5343)))))</f>
        <v/>
      </c>
    </row>
    <row r="5344" customFormat="false" ht="15" hidden="false" customHeight="false" outlineLevel="0" collapsed="false">
      <c r="U5344" s="0" t="str">
        <f aca="false">IF(C5344="","",IF(COUNTIF(Campaigns!$A$7:$A$300,C5344)&gt;0,"✓",IF(N(K5344)=0,"– no spend","⚠ add to Campaigns tab")))</f>
        <v/>
      </c>
      <c r="V5344" s="83" t="str">
        <f aca="false">IF(K5344="","",K5344*IF(Settings!$B$22=Settings!$C$6,1,IF(Settings!$B$22="USD",1/INDEX(Settings!$B$29:$B$40,MONTH(A5344)),INDEX(Settings!$B$29:$B$40,MONTH(A5344)))))</f>
        <v/>
      </c>
    </row>
    <row r="5345" customFormat="false" ht="15" hidden="false" customHeight="false" outlineLevel="0" collapsed="false">
      <c r="U5345" s="0" t="str">
        <f aca="false">IF(C5345="","",IF(COUNTIF(Campaigns!$A$7:$A$300,C5345)&gt;0,"✓",IF(N(K5345)=0,"– no spend","⚠ add to Campaigns tab")))</f>
        <v/>
      </c>
      <c r="V5345" s="83" t="str">
        <f aca="false">IF(K5345="","",K5345*IF(Settings!$B$22=Settings!$C$6,1,IF(Settings!$B$22="USD",1/INDEX(Settings!$B$29:$B$40,MONTH(A5345)),INDEX(Settings!$B$29:$B$40,MONTH(A5345)))))</f>
        <v/>
      </c>
    </row>
    <row r="5346" customFormat="false" ht="15" hidden="false" customHeight="false" outlineLevel="0" collapsed="false">
      <c r="U5346" s="0" t="str">
        <f aca="false">IF(C5346="","",IF(COUNTIF(Campaigns!$A$7:$A$300,C5346)&gt;0,"✓",IF(N(K5346)=0,"– no spend","⚠ add to Campaigns tab")))</f>
        <v/>
      </c>
      <c r="V5346" s="83" t="str">
        <f aca="false">IF(K5346="","",K5346*IF(Settings!$B$22=Settings!$C$6,1,IF(Settings!$B$22="USD",1/INDEX(Settings!$B$29:$B$40,MONTH(A5346)),INDEX(Settings!$B$29:$B$40,MONTH(A5346)))))</f>
        <v/>
      </c>
    </row>
    <row r="5347" customFormat="false" ht="15" hidden="false" customHeight="false" outlineLevel="0" collapsed="false">
      <c r="U5347" s="0" t="str">
        <f aca="false">IF(C5347="","",IF(COUNTIF(Campaigns!$A$7:$A$300,C5347)&gt;0,"✓",IF(N(K5347)=0,"– no spend","⚠ add to Campaigns tab")))</f>
        <v/>
      </c>
      <c r="V5347" s="83" t="str">
        <f aca="false">IF(K5347="","",K5347*IF(Settings!$B$22=Settings!$C$6,1,IF(Settings!$B$22="USD",1/INDEX(Settings!$B$29:$B$40,MONTH(A5347)),INDEX(Settings!$B$29:$B$40,MONTH(A5347)))))</f>
        <v/>
      </c>
    </row>
    <row r="5348" customFormat="false" ht="15" hidden="false" customHeight="false" outlineLevel="0" collapsed="false">
      <c r="U5348" s="0" t="str">
        <f aca="false">IF(C5348="","",IF(COUNTIF(Campaigns!$A$7:$A$300,C5348)&gt;0,"✓",IF(N(K5348)=0,"– no spend","⚠ add to Campaigns tab")))</f>
        <v/>
      </c>
      <c r="V5348" s="83" t="str">
        <f aca="false">IF(K5348="","",K5348*IF(Settings!$B$22=Settings!$C$6,1,IF(Settings!$B$22="USD",1/INDEX(Settings!$B$29:$B$40,MONTH(A5348)),INDEX(Settings!$B$29:$B$40,MONTH(A5348)))))</f>
        <v/>
      </c>
    </row>
    <row r="5349" customFormat="false" ht="15" hidden="false" customHeight="false" outlineLevel="0" collapsed="false">
      <c r="U5349" s="0" t="str">
        <f aca="false">IF(C5349="","",IF(COUNTIF(Campaigns!$A$7:$A$300,C5349)&gt;0,"✓",IF(N(K5349)=0,"– no spend","⚠ add to Campaigns tab")))</f>
        <v/>
      </c>
      <c r="V5349" s="83" t="str">
        <f aca="false">IF(K5349="","",K5349*IF(Settings!$B$22=Settings!$C$6,1,IF(Settings!$B$22="USD",1/INDEX(Settings!$B$29:$B$40,MONTH(A5349)),INDEX(Settings!$B$29:$B$40,MONTH(A5349)))))</f>
        <v/>
      </c>
    </row>
    <row r="5350" customFormat="false" ht="15" hidden="false" customHeight="false" outlineLevel="0" collapsed="false">
      <c r="U5350" s="0" t="str">
        <f aca="false">IF(C5350="","",IF(COUNTIF(Campaigns!$A$7:$A$300,C5350)&gt;0,"✓",IF(N(K5350)=0,"– no spend","⚠ add to Campaigns tab")))</f>
        <v/>
      </c>
      <c r="V5350" s="83" t="str">
        <f aca="false">IF(K5350="","",K5350*IF(Settings!$B$22=Settings!$C$6,1,IF(Settings!$B$22="USD",1/INDEX(Settings!$B$29:$B$40,MONTH(A5350)),INDEX(Settings!$B$29:$B$40,MONTH(A5350)))))</f>
        <v/>
      </c>
    </row>
    <row r="5351" customFormat="false" ht="15" hidden="false" customHeight="false" outlineLevel="0" collapsed="false">
      <c r="U5351" s="0" t="str">
        <f aca="false">IF(C5351="","",IF(COUNTIF(Campaigns!$A$7:$A$300,C5351)&gt;0,"✓",IF(N(K5351)=0,"– no spend","⚠ add to Campaigns tab")))</f>
        <v/>
      </c>
      <c r="V5351" s="83" t="str">
        <f aca="false">IF(K5351="","",K5351*IF(Settings!$B$22=Settings!$C$6,1,IF(Settings!$B$22="USD",1/INDEX(Settings!$B$29:$B$40,MONTH(A5351)),INDEX(Settings!$B$29:$B$40,MONTH(A5351)))))</f>
        <v/>
      </c>
    </row>
    <row r="5352" customFormat="false" ht="15" hidden="false" customHeight="false" outlineLevel="0" collapsed="false">
      <c r="U5352" s="0" t="str">
        <f aca="false">IF(C5352="","",IF(COUNTIF(Campaigns!$A$7:$A$300,C5352)&gt;0,"✓",IF(N(K5352)=0,"– no spend","⚠ add to Campaigns tab")))</f>
        <v/>
      </c>
      <c r="V5352" s="83" t="str">
        <f aca="false">IF(K5352="","",K5352*IF(Settings!$B$22=Settings!$C$6,1,IF(Settings!$B$22="USD",1/INDEX(Settings!$B$29:$B$40,MONTH(A5352)),INDEX(Settings!$B$29:$B$40,MONTH(A5352)))))</f>
        <v/>
      </c>
    </row>
    <row r="5353" customFormat="false" ht="15" hidden="false" customHeight="false" outlineLevel="0" collapsed="false">
      <c r="U5353" s="0" t="str">
        <f aca="false">IF(C5353="","",IF(COUNTIF(Campaigns!$A$7:$A$300,C5353)&gt;0,"✓",IF(N(K5353)=0,"– no spend","⚠ add to Campaigns tab")))</f>
        <v/>
      </c>
      <c r="V5353" s="83" t="str">
        <f aca="false">IF(K5353="","",K5353*IF(Settings!$B$22=Settings!$C$6,1,IF(Settings!$B$22="USD",1/INDEX(Settings!$B$29:$B$40,MONTH(A5353)),INDEX(Settings!$B$29:$B$40,MONTH(A5353)))))</f>
        <v/>
      </c>
    </row>
    <row r="5354" customFormat="false" ht="15" hidden="false" customHeight="false" outlineLevel="0" collapsed="false">
      <c r="U5354" s="0" t="str">
        <f aca="false">IF(C5354="","",IF(COUNTIF(Campaigns!$A$7:$A$300,C5354)&gt;0,"✓",IF(N(K5354)=0,"– no spend","⚠ add to Campaigns tab")))</f>
        <v/>
      </c>
      <c r="V5354" s="83" t="str">
        <f aca="false">IF(K5354="","",K5354*IF(Settings!$B$22=Settings!$C$6,1,IF(Settings!$B$22="USD",1/INDEX(Settings!$B$29:$B$40,MONTH(A5354)),INDEX(Settings!$B$29:$B$40,MONTH(A5354)))))</f>
        <v/>
      </c>
    </row>
    <row r="5355" customFormat="false" ht="15" hidden="false" customHeight="false" outlineLevel="0" collapsed="false">
      <c r="U5355" s="0" t="str">
        <f aca="false">IF(C5355="","",IF(COUNTIF(Campaigns!$A$7:$A$300,C5355)&gt;0,"✓",IF(N(K5355)=0,"– no spend","⚠ add to Campaigns tab")))</f>
        <v/>
      </c>
      <c r="V5355" s="83" t="str">
        <f aca="false">IF(K5355="","",K5355*IF(Settings!$B$22=Settings!$C$6,1,IF(Settings!$B$22="USD",1/INDEX(Settings!$B$29:$B$40,MONTH(A5355)),INDEX(Settings!$B$29:$B$40,MONTH(A5355)))))</f>
        <v/>
      </c>
    </row>
    <row r="5356" customFormat="false" ht="15" hidden="false" customHeight="false" outlineLevel="0" collapsed="false">
      <c r="U5356" s="0" t="str">
        <f aca="false">IF(C5356="","",IF(COUNTIF(Campaigns!$A$7:$A$300,C5356)&gt;0,"✓",IF(N(K5356)=0,"– no spend","⚠ add to Campaigns tab")))</f>
        <v/>
      </c>
      <c r="V5356" s="83" t="str">
        <f aca="false">IF(K5356="","",K5356*IF(Settings!$B$22=Settings!$C$6,1,IF(Settings!$B$22="USD",1/INDEX(Settings!$B$29:$B$40,MONTH(A5356)),INDEX(Settings!$B$29:$B$40,MONTH(A5356)))))</f>
        <v/>
      </c>
    </row>
    <row r="5357" customFormat="false" ht="15" hidden="false" customHeight="false" outlineLevel="0" collapsed="false">
      <c r="U5357" s="0" t="str">
        <f aca="false">IF(C5357="","",IF(COUNTIF(Campaigns!$A$7:$A$300,C5357)&gt;0,"✓",IF(N(K5357)=0,"– no spend","⚠ add to Campaigns tab")))</f>
        <v/>
      </c>
      <c r="V5357" s="83" t="str">
        <f aca="false">IF(K5357="","",K5357*IF(Settings!$B$22=Settings!$C$6,1,IF(Settings!$B$22="USD",1/INDEX(Settings!$B$29:$B$40,MONTH(A5357)),INDEX(Settings!$B$29:$B$40,MONTH(A5357)))))</f>
        <v/>
      </c>
    </row>
    <row r="5358" customFormat="false" ht="15" hidden="false" customHeight="false" outlineLevel="0" collapsed="false">
      <c r="U5358" s="0" t="str">
        <f aca="false">IF(C5358="","",IF(COUNTIF(Campaigns!$A$7:$A$300,C5358)&gt;0,"✓",IF(N(K5358)=0,"– no spend","⚠ add to Campaigns tab")))</f>
        <v/>
      </c>
      <c r="V5358" s="83" t="str">
        <f aca="false">IF(K5358="","",K5358*IF(Settings!$B$22=Settings!$C$6,1,IF(Settings!$B$22="USD",1/INDEX(Settings!$B$29:$B$40,MONTH(A5358)),INDEX(Settings!$B$29:$B$40,MONTH(A5358)))))</f>
        <v/>
      </c>
    </row>
    <row r="5359" customFormat="false" ht="15" hidden="false" customHeight="false" outlineLevel="0" collapsed="false">
      <c r="U5359" s="0" t="str">
        <f aca="false">IF(C5359="","",IF(COUNTIF(Campaigns!$A$7:$A$300,C5359)&gt;0,"✓",IF(N(K5359)=0,"– no spend","⚠ add to Campaigns tab")))</f>
        <v/>
      </c>
      <c r="V5359" s="83" t="str">
        <f aca="false">IF(K5359="","",K5359*IF(Settings!$B$22=Settings!$C$6,1,IF(Settings!$B$22="USD",1/INDEX(Settings!$B$29:$B$40,MONTH(A5359)),INDEX(Settings!$B$29:$B$40,MONTH(A5359)))))</f>
        <v/>
      </c>
    </row>
    <row r="5360" customFormat="false" ht="15" hidden="false" customHeight="false" outlineLevel="0" collapsed="false">
      <c r="U5360" s="0" t="str">
        <f aca="false">IF(C5360="","",IF(COUNTIF(Campaigns!$A$7:$A$300,C5360)&gt;0,"✓",IF(N(K5360)=0,"– no spend","⚠ add to Campaigns tab")))</f>
        <v/>
      </c>
      <c r="V5360" s="83" t="str">
        <f aca="false">IF(K5360="","",K5360*IF(Settings!$B$22=Settings!$C$6,1,IF(Settings!$B$22="USD",1/INDEX(Settings!$B$29:$B$40,MONTH(A5360)),INDEX(Settings!$B$29:$B$40,MONTH(A5360)))))</f>
        <v/>
      </c>
    </row>
    <row r="5361" customFormat="false" ht="15" hidden="false" customHeight="false" outlineLevel="0" collapsed="false">
      <c r="U5361" s="0" t="str">
        <f aca="false">IF(C5361="","",IF(COUNTIF(Campaigns!$A$7:$A$300,C5361)&gt;0,"✓",IF(N(K5361)=0,"– no spend","⚠ add to Campaigns tab")))</f>
        <v/>
      </c>
      <c r="V5361" s="83" t="str">
        <f aca="false">IF(K5361="","",K5361*IF(Settings!$B$22=Settings!$C$6,1,IF(Settings!$B$22="USD",1/INDEX(Settings!$B$29:$B$40,MONTH(A5361)),INDEX(Settings!$B$29:$B$40,MONTH(A5361)))))</f>
        <v/>
      </c>
    </row>
    <row r="5362" customFormat="false" ht="15" hidden="false" customHeight="false" outlineLevel="0" collapsed="false">
      <c r="U5362" s="0" t="str">
        <f aca="false">IF(C5362="","",IF(COUNTIF(Campaigns!$A$7:$A$300,C5362)&gt;0,"✓",IF(N(K5362)=0,"– no spend","⚠ add to Campaigns tab")))</f>
        <v/>
      </c>
      <c r="V5362" s="83" t="str">
        <f aca="false">IF(K5362="","",K5362*IF(Settings!$B$22=Settings!$C$6,1,IF(Settings!$B$22="USD",1/INDEX(Settings!$B$29:$B$40,MONTH(A5362)),INDEX(Settings!$B$29:$B$40,MONTH(A5362)))))</f>
        <v/>
      </c>
    </row>
    <row r="5363" customFormat="false" ht="15" hidden="false" customHeight="false" outlineLevel="0" collapsed="false">
      <c r="U5363" s="0" t="str">
        <f aca="false">IF(C5363="","",IF(COUNTIF(Campaigns!$A$7:$A$300,C5363)&gt;0,"✓",IF(N(K5363)=0,"– no spend","⚠ add to Campaigns tab")))</f>
        <v/>
      </c>
      <c r="V5363" s="83" t="str">
        <f aca="false">IF(K5363="","",K5363*IF(Settings!$B$22=Settings!$C$6,1,IF(Settings!$B$22="USD",1/INDEX(Settings!$B$29:$B$40,MONTH(A5363)),INDEX(Settings!$B$29:$B$40,MONTH(A5363)))))</f>
        <v/>
      </c>
    </row>
    <row r="5364" customFormat="false" ht="15" hidden="false" customHeight="false" outlineLevel="0" collapsed="false">
      <c r="U5364" s="0" t="str">
        <f aca="false">IF(C5364="","",IF(COUNTIF(Campaigns!$A$7:$A$300,C5364)&gt;0,"✓",IF(N(K5364)=0,"– no spend","⚠ add to Campaigns tab")))</f>
        <v/>
      </c>
      <c r="V5364" s="83" t="str">
        <f aca="false">IF(K5364="","",K5364*IF(Settings!$B$22=Settings!$C$6,1,IF(Settings!$B$22="USD",1/INDEX(Settings!$B$29:$B$40,MONTH(A5364)),INDEX(Settings!$B$29:$B$40,MONTH(A5364)))))</f>
        <v/>
      </c>
    </row>
    <row r="5365" customFormat="false" ht="15" hidden="false" customHeight="false" outlineLevel="0" collapsed="false">
      <c r="U5365" s="0" t="str">
        <f aca="false">IF(C5365="","",IF(COUNTIF(Campaigns!$A$7:$A$300,C5365)&gt;0,"✓",IF(N(K5365)=0,"– no spend","⚠ add to Campaigns tab")))</f>
        <v/>
      </c>
      <c r="V5365" s="83" t="str">
        <f aca="false">IF(K5365="","",K5365*IF(Settings!$B$22=Settings!$C$6,1,IF(Settings!$B$22="USD",1/INDEX(Settings!$B$29:$B$40,MONTH(A5365)),INDEX(Settings!$B$29:$B$40,MONTH(A5365)))))</f>
        <v/>
      </c>
    </row>
    <row r="5366" customFormat="false" ht="15" hidden="false" customHeight="false" outlineLevel="0" collapsed="false">
      <c r="U5366" s="0" t="str">
        <f aca="false">IF(C5366="","",IF(COUNTIF(Campaigns!$A$7:$A$300,C5366)&gt;0,"✓",IF(N(K5366)=0,"– no spend","⚠ add to Campaigns tab")))</f>
        <v/>
      </c>
      <c r="V5366" s="83" t="str">
        <f aca="false">IF(K5366="","",K5366*IF(Settings!$B$22=Settings!$C$6,1,IF(Settings!$B$22="USD",1/INDEX(Settings!$B$29:$B$40,MONTH(A5366)),INDEX(Settings!$B$29:$B$40,MONTH(A5366)))))</f>
        <v/>
      </c>
    </row>
    <row r="5367" customFormat="false" ht="15" hidden="false" customHeight="false" outlineLevel="0" collapsed="false">
      <c r="U5367" s="0" t="str">
        <f aca="false">IF(C5367="","",IF(COUNTIF(Campaigns!$A$7:$A$300,C5367)&gt;0,"✓",IF(N(K5367)=0,"– no spend","⚠ add to Campaigns tab")))</f>
        <v/>
      </c>
      <c r="V5367" s="83" t="str">
        <f aca="false">IF(K5367="","",K5367*IF(Settings!$B$22=Settings!$C$6,1,IF(Settings!$B$22="USD",1/INDEX(Settings!$B$29:$B$40,MONTH(A5367)),INDEX(Settings!$B$29:$B$40,MONTH(A5367)))))</f>
        <v/>
      </c>
    </row>
    <row r="5368" customFormat="false" ht="15" hidden="false" customHeight="false" outlineLevel="0" collapsed="false">
      <c r="U5368" s="0" t="str">
        <f aca="false">IF(C5368="","",IF(COUNTIF(Campaigns!$A$7:$A$300,C5368)&gt;0,"✓",IF(N(K5368)=0,"– no spend","⚠ add to Campaigns tab")))</f>
        <v/>
      </c>
      <c r="V5368" s="83" t="str">
        <f aca="false">IF(K5368="","",K5368*IF(Settings!$B$22=Settings!$C$6,1,IF(Settings!$B$22="USD",1/INDEX(Settings!$B$29:$B$40,MONTH(A5368)),INDEX(Settings!$B$29:$B$40,MONTH(A5368)))))</f>
        <v/>
      </c>
    </row>
    <row r="5369" customFormat="false" ht="15" hidden="false" customHeight="false" outlineLevel="0" collapsed="false">
      <c r="U5369" s="0" t="str">
        <f aca="false">IF(C5369="","",IF(COUNTIF(Campaigns!$A$7:$A$300,C5369)&gt;0,"✓",IF(N(K5369)=0,"– no spend","⚠ add to Campaigns tab")))</f>
        <v/>
      </c>
      <c r="V5369" s="83" t="str">
        <f aca="false">IF(K5369="","",K5369*IF(Settings!$B$22=Settings!$C$6,1,IF(Settings!$B$22="USD",1/INDEX(Settings!$B$29:$B$40,MONTH(A5369)),INDEX(Settings!$B$29:$B$40,MONTH(A5369)))))</f>
        <v/>
      </c>
    </row>
    <row r="5370" customFormat="false" ht="15" hidden="false" customHeight="false" outlineLevel="0" collapsed="false">
      <c r="U5370" s="0" t="str">
        <f aca="false">IF(C5370="","",IF(COUNTIF(Campaigns!$A$7:$A$300,C5370)&gt;0,"✓",IF(N(K5370)=0,"– no spend","⚠ add to Campaigns tab")))</f>
        <v/>
      </c>
      <c r="V5370" s="83" t="str">
        <f aca="false">IF(K5370="","",K5370*IF(Settings!$B$22=Settings!$C$6,1,IF(Settings!$B$22="USD",1/INDEX(Settings!$B$29:$B$40,MONTH(A5370)),INDEX(Settings!$B$29:$B$40,MONTH(A5370)))))</f>
        <v/>
      </c>
    </row>
    <row r="5371" customFormat="false" ht="15" hidden="false" customHeight="false" outlineLevel="0" collapsed="false">
      <c r="U5371" s="0" t="str">
        <f aca="false">IF(C5371="","",IF(COUNTIF(Campaigns!$A$7:$A$300,C5371)&gt;0,"✓",IF(N(K5371)=0,"– no spend","⚠ add to Campaigns tab")))</f>
        <v/>
      </c>
      <c r="V5371" s="83" t="str">
        <f aca="false">IF(K5371="","",K5371*IF(Settings!$B$22=Settings!$C$6,1,IF(Settings!$B$22="USD",1/INDEX(Settings!$B$29:$B$40,MONTH(A5371)),INDEX(Settings!$B$29:$B$40,MONTH(A5371)))))</f>
        <v/>
      </c>
    </row>
    <row r="5372" customFormat="false" ht="15" hidden="false" customHeight="false" outlineLevel="0" collapsed="false">
      <c r="U5372" s="0" t="str">
        <f aca="false">IF(C5372="","",IF(COUNTIF(Campaigns!$A$7:$A$300,C5372)&gt;0,"✓",IF(N(K5372)=0,"– no spend","⚠ add to Campaigns tab")))</f>
        <v/>
      </c>
      <c r="V5372" s="83" t="str">
        <f aca="false">IF(K5372="","",K5372*IF(Settings!$B$22=Settings!$C$6,1,IF(Settings!$B$22="USD",1/INDEX(Settings!$B$29:$B$40,MONTH(A5372)),INDEX(Settings!$B$29:$B$40,MONTH(A5372)))))</f>
        <v/>
      </c>
    </row>
    <row r="5373" customFormat="false" ht="15" hidden="false" customHeight="false" outlineLevel="0" collapsed="false">
      <c r="U5373" s="0" t="str">
        <f aca="false">IF(C5373="","",IF(COUNTIF(Campaigns!$A$7:$A$300,C5373)&gt;0,"✓",IF(N(K5373)=0,"– no spend","⚠ add to Campaigns tab")))</f>
        <v/>
      </c>
      <c r="V5373" s="83" t="str">
        <f aca="false">IF(K5373="","",K5373*IF(Settings!$B$22=Settings!$C$6,1,IF(Settings!$B$22="USD",1/INDEX(Settings!$B$29:$B$40,MONTH(A5373)),INDEX(Settings!$B$29:$B$40,MONTH(A5373)))))</f>
        <v/>
      </c>
    </row>
    <row r="5374" customFormat="false" ht="15" hidden="false" customHeight="false" outlineLevel="0" collapsed="false">
      <c r="U5374" s="0" t="str">
        <f aca="false">IF(C5374="","",IF(COUNTIF(Campaigns!$A$7:$A$300,C5374)&gt;0,"✓",IF(N(K5374)=0,"– no spend","⚠ add to Campaigns tab")))</f>
        <v/>
      </c>
      <c r="V5374" s="83" t="str">
        <f aca="false">IF(K5374="","",K5374*IF(Settings!$B$22=Settings!$C$6,1,IF(Settings!$B$22="USD",1/INDEX(Settings!$B$29:$B$40,MONTH(A5374)),INDEX(Settings!$B$29:$B$40,MONTH(A5374)))))</f>
        <v/>
      </c>
    </row>
    <row r="5375" customFormat="false" ht="15" hidden="false" customHeight="false" outlineLevel="0" collapsed="false">
      <c r="U5375" s="0" t="str">
        <f aca="false">IF(C5375="","",IF(COUNTIF(Campaigns!$A$7:$A$300,C5375)&gt;0,"✓",IF(N(K5375)=0,"– no spend","⚠ add to Campaigns tab")))</f>
        <v/>
      </c>
      <c r="V5375" s="83" t="str">
        <f aca="false">IF(K5375="","",K5375*IF(Settings!$B$22=Settings!$C$6,1,IF(Settings!$B$22="USD",1/INDEX(Settings!$B$29:$B$40,MONTH(A5375)),INDEX(Settings!$B$29:$B$40,MONTH(A5375)))))</f>
        <v/>
      </c>
    </row>
    <row r="5376" customFormat="false" ht="15" hidden="false" customHeight="false" outlineLevel="0" collapsed="false">
      <c r="U5376" s="0" t="str">
        <f aca="false">IF(C5376="","",IF(COUNTIF(Campaigns!$A$7:$A$300,C5376)&gt;0,"✓",IF(N(K5376)=0,"– no spend","⚠ add to Campaigns tab")))</f>
        <v/>
      </c>
      <c r="V5376" s="83" t="str">
        <f aca="false">IF(K5376="","",K5376*IF(Settings!$B$22=Settings!$C$6,1,IF(Settings!$B$22="USD",1/INDEX(Settings!$B$29:$B$40,MONTH(A5376)),INDEX(Settings!$B$29:$B$40,MONTH(A5376)))))</f>
        <v/>
      </c>
    </row>
    <row r="5377" customFormat="false" ht="15" hidden="false" customHeight="false" outlineLevel="0" collapsed="false">
      <c r="U5377" s="0" t="str">
        <f aca="false">IF(C5377="","",IF(COUNTIF(Campaigns!$A$7:$A$300,C5377)&gt;0,"✓",IF(N(K5377)=0,"– no spend","⚠ add to Campaigns tab")))</f>
        <v/>
      </c>
      <c r="V5377" s="83" t="str">
        <f aca="false">IF(K5377="","",K5377*IF(Settings!$B$22=Settings!$C$6,1,IF(Settings!$B$22="USD",1/INDEX(Settings!$B$29:$B$40,MONTH(A5377)),INDEX(Settings!$B$29:$B$40,MONTH(A5377)))))</f>
        <v/>
      </c>
    </row>
    <row r="5378" customFormat="false" ht="15" hidden="false" customHeight="false" outlineLevel="0" collapsed="false">
      <c r="U5378" s="0" t="str">
        <f aca="false">IF(C5378="","",IF(COUNTIF(Campaigns!$A$7:$A$300,C5378)&gt;0,"✓",IF(N(K5378)=0,"– no spend","⚠ add to Campaigns tab")))</f>
        <v/>
      </c>
      <c r="V5378" s="83" t="str">
        <f aca="false">IF(K5378="","",K5378*IF(Settings!$B$22=Settings!$C$6,1,IF(Settings!$B$22="USD",1/INDEX(Settings!$B$29:$B$40,MONTH(A5378)),INDEX(Settings!$B$29:$B$40,MONTH(A5378)))))</f>
        <v/>
      </c>
    </row>
    <row r="5379" customFormat="false" ht="15" hidden="false" customHeight="false" outlineLevel="0" collapsed="false">
      <c r="U5379" s="0" t="str">
        <f aca="false">IF(C5379="","",IF(COUNTIF(Campaigns!$A$7:$A$300,C5379)&gt;0,"✓",IF(N(K5379)=0,"– no spend","⚠ add to Campaigns tab")))</f>
        <v/>
      </c>
      <c r="V5379" s="83" t="str">
        <f aca="false">IF(K5379="","",K5379*IF(Settings!$B$22=Settings!$C$6,1,IF(Settings!$B$22="USD",1/INDEX(Settings!$B$29:$B$40,MONTH(A5379)),INDEX(Settings!$B$29:$B$40,MONTH(A5379)))))</f>
        <v/>
      </c>
    </row>
    <row r="5380" customFormat="false" ht="15" hidden="false" customHeight="false" outlineLevel="0" collapsed="false">
      <c r="U5380" s="0" t="str">
        <f aca="false">IF(C5380="","",IF(COUNTIF(Campaigns!$A$7:$A$300,C5380)&gt;0,"✓",IF(N(K5380)=0,"– no spend","⚠ add to Campaigns tab")))</f>
        <v/>
      </c>
      <c r="V5380" s="83" t="str">
        <f aca="false">IF(K5380="","",K5380*IF(Settings!$B$22=Settings!$C$6,1,IF(Settings!$B$22="USD",1/INDEX(Settings!$B$29:$B$40,MONTH(A5380)),INDEX(Settings!$B$29:$B$40,MONTH(A5380)))))</f>
        <v/>
      </c>
    </row>
    <row r="5381" customFormat="false" ht="15" hidden="false" customHeight="false" outlineLevel="0" collapsed="false">
      <c r="U5381" s="0" t="str">
        <f aca="false">IF(C5381="","",IF(COUNTIF(Campaigns!$A$7:$A$300,C5381)&gt;0,"✓",IF(N(K5381)=0,"– no spend","⚠ add to Campaigns tab")))</f>
        <v/>
      </c>
      <c r="V5381" s="83" t="str">
        <f aca="false">IF(K5381="","",K5381*IF(Settings!$B$22=Settings!$C$6,1,IF(Settings!$B$22="USD",1/INDEX(Settings!$B$29:$B$40,MONTH(A5381)),INDEX(Settings!$B$29:$B$40,MONTH(A5381)))))</f>
        <v/>
      </c>
    </row>
    <row r="5382" customFormat="false" ht="15" hidden="false" customHeight="false" outlineLevel="0" collapsed="false">
      <c r="U5382" s="0" t="str">
        <f aca="false">IF(C5382="","",IF(COUNTIF(Campaigns!$A$7:$A$300,C5382)&gt;0,"✓",IF(N(K5382)=0,"– no spend","⚠ add to Campaigns tab")))</f>
        <v/>
      </c>
      <c r="V5382" s="83" t="str">
        <f aca="false">IF(K5382="","",K5382*IF(Settings!$B$22=Settings!$C$6,1,IF(Settings!$B$22="USD",1/INDEX(Settings!$B$29:$B$40,MONTH(A5382)),INDEX(Settings!$B$29:$B$40,MONTH(A5382)))))</f>
        <v/>
      </c>
    </row>
    <row r="5383" customFormat="false" ht="15" hidden="false" customHeight="false" outlineLevel="0" collapsed="false">
      <c r="U5383" s="0" t="str">
        <f aca="false">IF(C5383="","",IF(COUNTIF(Campaigns!$A$7:$A$300,C5383)&gt;0,"✓",IF(N(K5383)=0,"– no spend","⚠ add to Campaigns tab")))</f>
        <v/>
      </c>
      <c r="V5383" s="83" t="str">
        <f aca="false">IF(K5383="","",K5383*IF(Settings!$B$22=Settings!$C$6,1,IF(Settings!$B$22="USD",1/INDEX(Settings!$B$29:$B$40,MONTH(A5383)),INDEX(Settings!$B$29:$B$40,MONTH(A5383)))))</f>
        <v/>
      </c>
    </row>
    <row r="5384" customFormat="false" ht="15" hidden="false" customHeight="false" outlineLevel="0" collapsed="false">
      <c r="U5384" s="0" t="str">
        <f aca="false">IF(C5384="","",IF(COUNTIF(Campaigns!$A$7:$A$300,C5384)&gt;0,"✓",IF(N(K5384)=0,"– no spend","⚠ add to Campaigns tab")))</f>
        <v/>
      </c>
      <c r="V5384" s="83" t="str">
        <f aca="false">IF(K5384="","",K5384*IF(Settings!$B$22=Settings!$C$6,1,IF(Settings!$B$22="USD",1/INDEX(Settings!$B$29:$B$40,MONTH(A5384)),INDEX(Settings!$B$29:$B$40,MONTH(A5384)))))</f>
        <v/>
      </c>
    </row>
    <row r="5385" customFormat="false" ht="15" hidden="false" customHeight="false" outlineLevel="0" collapsed="false">
      <c r="U5385" s="0" t="str">
        <f aca="false">IF(C5385="","",IF(COUNTIF(Campaigns!$A$7:$A$300,C5385)&gt;0,"✓",IF(N(K5385)=0,"– no spend","⚠ add to Campaigns tab")))</f>
        <v/>
      </c>
      <c r="V5385" s="83" t="str">
        <f aca="false">IF(K5385="","",K5385*IF(Settings!$B$22=Settings!$C$6,1,IF(Settings!$B$22="USD",1/INDEX(Settings!$B$29:$B$40,MONTH(A5385)),INDEX(Settings!$B$29:$B$40,MONTH(A5385)))))</f>
        <v/>
      </c>
    </row>
    <row r="5386" customFormat="false" ht="15" hidden="false" customHeight="false" outlineLevel="0" collapsed="false">
      <c r="U5386" s="0" t="str">
        <f aca="false">IF(C5386="","",IF(COUNTIF(Campaigns!$A$7:$A$300,C5386)&gt;0,"✓",IF(N(K5386)=0,"– no spend","⚠ add to Campaigns tab")))</f>
        <v/>
      </c>
      <c r="V5386" s="83" t="str">
        <f aca="false">IF(K5386="","",K5386*IF(Settings!$B$22=Settings!$C$6,1,IF(Settings!$B$22="USD",1/INDEX(Settings!$B$29:$B$40,MONTH(A5386)),INDEX(Settings!$B$29:$B$40,MONTH(A5386)))))</f>
        <v/>
      </c>
    </row>
    <row r="5387" customFormat="false" ht="15" hidden="false" customHeight="false" outlineLevel="0" collapsed="false">
      <c r="U5387" s="0" t="str">
        <f aca="false">IF(C5387="","",IF(COUNTIF(Campaigns!$A$7:$A$300,C5387)&gt;0,"✓",IF(N(K5387)=0,"– no spend","⚠ add to Campaigns tab")))</f>
        <v/>
      </c>
      <c r="V5387" s="83" t="str">
        <f aca="false">IF(K5387="","",K5387*IF(Settings!$B$22=Settings!$C$6,1,IF(Settings!$B$22="USD",1/INDEX(Settings!$B$29:$B$40,MONTH(A5387)),INDEX(Settings!$B$29:$B$40,MONTH(A5387)))))</f>
        <v/>
      </c>
    </row>
    <row r="5388" customFormat="false" ht="15" hidden="false" customHeight="false" outlineLevel="0" collapsed="false">
      <c r="U5388" s="0" t="str">
        <f aca="false">IF(C5388="","",IF(COUNTIF(Campaigns!$A$7:$A$300,C5388)&gt;0,"✓",IF(N(K5388)=0,"– no spend","⚠ add to Campaigns tab")))</f>
        <v/>
      </c>
      <c r="V5388" s="83" t="str">
        <f aca="false">IF(K5388="","",K5388*IF(Settings!$B$22=Settings!$C$6,1,IF(Settings!$B$22="USD",1/INDEX(Settings!$B$29:$B$40,MONTH(A5388)),INDEX(Settings!$B$29:$B$40,MONTH(A5388)))))</f>
        <v/>
      </c>
    </row>
    <row r="5389" customFormat="false" ht="15" hidden="false" customHeight="false" outlineLevel="0" collapsed="false">
      <c r="U5389" s="0" t="str">
        <f aca="false">IF(C5389="","",IF(COUNTIF(Campaigns!$A$7:$A$300,C5389)&gt;0,"✓",IF(N(K5389)=0,"– no spend","⚠ add to Campaigns tab")))</f>
        <v/>
      </c>
      <c r="V5389" s="83" t="str">
        <f aca="false">IF(K5389="","",K5389*IF(Settings!$B$22=Settings!$C$6,1,IF(Settings!$B$22="USD",1/INDEX(Settings!$B$29:$B$40,MONTH(A5389)),INDEX(Settings!$B$29:$B$40,MONTH(A5389)))))</f>
        <v/>
      </c>
    </row>
    <row r="5390" customFormat="false" ht="15" hidden="false" customHeight="false" outlineLevel="0" collapsed="false">
      <c r="U5390" s="0" t="str">
        <f aca="false">IF(C5390="","",IF(COUNTIF(Campaigns!$A$7:$A$300,C5390)&gt;0,"✓",IF(N(K5390)=0,"– no spend","⚠ add to Campaigns tab")))</f>
        <v/>
      </c>
      <c r="V5390" s="83" t="str">
        <f aca="false">IF(K5390="","",K5390*IF(Settings!$B$22=Settings!$C$6,1,IF(Settings!$B$22="USD",1/INDEX(Settings!$B$29:$B$40,MONTH(A5390)),INDEX(Settings!$B$29:$B$40,MONTH(A5390)))))</f>
        <v/>
      </c>
    </row>
    <row r="5391" customFormat="false" ht="15" hidden="false" customHeight="false" outlineLevel="0" collapsed="false">
      <c r="U5391" s="0" t="str">
        <f aca="false">IF(C5391="","",IF(COUNTIF(Campaigns!$A$7:$A$300,C5391)&gt;0,"✓",IF(N(K5391)=0,"– no spend","⚠ add to Campaigns tab")))</f>
        <v/>
      </c>
      <c r="V5391" s="83" t="str">
        <f aca="false">IF(K5391="","",K5391*IF(Settings!$B$22=Settings!$C$6,1,IF(Settings!$B$22="USD",1/INDEX(Settings!$B$29:$B$40,MONTH(A5391)),INDEX(Settings!$B$29:$B$40,MONTH(A5391)))))</f>
        <v/>
      </c>
    </row>
    <row r="5392" customFormat="false" ht="15" hidden="false" customHeight="false" outlineLevel="0" collapsed="false">
      <c r="U5392" s="0" t="str">
        <f aca="false">IF(C5392="","",IF(COUNTIF(Campaigns!$A$7:$A$300,C5392)&gt;0,"✓",IF(N(K5392)=0,"– no spend","⚠ add to Campaigns tab")))</f>
        <v/>
      </c>
      <c r="V5392" s="83" t="str">
        <f aca="false">IF(K5392="","",K5392*IF(Settings!$B$22=Settings!$C$6,1,IF(Settings!$B$22="USD",1/INDEX(Settings!$B$29:$B$40,MONTH(A5392)),INDEX(Settings!$B$29:$B$40,MONTH(A5392)))))</f>
        <v/>
      </c>
    </row>
    <row r="5393" customFormat="false" ht="15" hidden="false" customHeight="false" outlineLevel="0" collapsed="false">
      <c r="U5393" s="0" t="str">
        <f aca="false">IF(C5393="","",IF(COUNTIF(Campaigns!$A$7:$A$300,C5393)&gt;0,"✓",IF(N(K5393)=0,"– no spend","⚠ add to Campaigns tab")))</f>
        <v/>
      </c>
      <c r="V5393" s="83" t="str">
        <f aca="false">IF(K5393="","",K5393*IF(Settings!$B$22=Settings!$C$6,1,IF(Settings!$B$22="USD",1/INDEX(Settings!$B$29:$B$40,MONTH(A5393)),INDEX(Settings!$B$29:$B$40,MONTH(A5393)))))</f>
        <v/>
      </c>
    </row>
    <row r="5394" customFormat="false" ht="15" hidden="false" customHeight="false" outlineLevel="0" collapsed="false">
      <c r="U5394" s="0" t="str">
        <f aca="false">IF(C5394="","",IF(COUNTIF(Campaigns!$A$7:$A$300,C5394)&gt;0,"✓",IF(N(K5394)=0,"– no spend","⚠ add to Campaigns tab")))</f>
        <v/>
      </c>
      <c r="V5394" s="83" t="str">
        <f aca="false">IF(K5394="","",K5394*IF(Settings!$B$22=Settings!$C$6,1,IF(Settings!$B$22="USD",1/INDEX(Settings!$B$29:$B$40,MONTH(A5394)),INDEX(Settings!$B$29:$B$40,MONTH(A5394)))))</f>
        <v/>
      </c>
    </row>
    <row r="5395" customFormat="false" ht="15" hidden="false" customHeight="false" outlineLevel="0" collapsed="false">
      <c r="U5395" s="0" t="str">
        <f aca="false">IF(C5395="","",IF(COUNTIF(Campaigns!$A$7:$A$300,C5395)&gt;0,"✓",IF(N(K5395)=0,"– no spend","⚠ add to Campaigns tab")))</f>
        <v/>
      </c>
      <c r="V5395" s="83" t="str">
        <f aca="false">IF(K5395="","",K5395*IF(Settings!$B$22=Settings!$C$6,1,IF(Settings!$B$22="USD",1/INDEX(Settings!$B$29:$B$40,MONTH(A5395)),INDEX(Settings!$B$29:$B$40,MONTH(A5395)))))</f>
        <v/>
      </c>
    </row>
    <row r="5396" customFormat="false" ht="15" hidden="false" customHeight="false" outlineLevel="0" collapsed="false">
      <c r="U5396" s="0" t="str">
        <f aca="false">IF(C5396="","",IF(COUNTIF(Campaigns!$A$7:$A$300,C5396)&gt;0,"✓",IF(N(K5396)=0,"– no spend","⚠ add to Campaigns tab")))</f>
        <v/>
      </c>
      <c r="V5396" s="83" t="str">
        <f aca="false">IF(K5396="","",K5396*IF(Settings!$B$22=Settings!$C$6,1,IF(Settings!$B$22="USD",1/INDEX(Settings!$B$29:$B$40,MONTH(A5396)),INDEX(Settings!$B$29:$B$40,MONTH(A5396)))))</f>
        <v/>
      </c>
    </row>
    <row r="5397" customFormat="false" ht="15" hidden="false" customHeight="false" outlineLevel="0" collapsed="false">
      <c r="U5397" s="0" t="str">
        <f aca="false">IF(C5397="","",IF(COUNTIF(Campaigns!$A$7:$A$300,C5397)&gt;0,"✓",IF(N(K5397)=0,"– no spend","⚠ add to Campaigns tab")))</f>
        <v/>
      </c>
      <c r="V5397" s="83" t="str">
        <f aca="false">IF(K5397="","",K5397*IF(Settings!$B$22=Settings!$C$6,1,IF(Settings!$B$22="USD",1/INDEX(Settings!$B$29:$B$40,MONTH(A5397)),INDEX(Settings!$B$29:$B$40,MONTH(A5397)))))</f>
        <v/>
      </c>
    </row>
    <row r="5398" customFormat="false" ht="15" hidden="false" customHeight="false" outlineLevel="0" collapsed="false">
      <c r="U5398" s="0" t="str">
        <f aca="false">IF(C5398="","",IF(COUNTIF(Campaigns!$A$7:$A$300,C5398)&gt;0,"✓",IF(N(K5398)=0,"– no spend","⚠ add to Campaigns tab")))</f>
        <v/>
      </c>
      <c r="V5398" s="83" t="str">
        <f aca="false">IF(K5398="","",K5398*IF(Settings!$B$22=Settings!$C$6,1,IF(Settings!$B$22="USD",1/INDEX(Settings!$B$29:$B$40,MONTH(A5398)),INDEX(Settings!$B$29:$B$40,MONTH(A5398)))))</f>
        <v/>
      </c>
    </row>
    <row r="5399" customFormat="false" ht="15" hidden="false" customHeight="false" outlineLevel="0" collapsed="false">
      <c r="U5399" s="0" t="str">
        <f aca="false">IF(C5399="","",IF(COUNTIF(Campaigns!$A$7:$A$300,C5399)&gt;0,"✓",IF(N(K5399)=0,"– no spend","⚠ add to Campaigns tab")))</f>
        <v/>
      </c>
      <c r="V5399" s="83" t="str">
        <f aca="false">IF(K5399="","",K5399*IF(Settings!$B$22=Settings!$C$6,1,IF(Settings!$B$22="USD",1/INDEX(Settings!$B$29:$B$40,MONTH(A5399)),INDEX(Settings!$B$29:$B$40,MONTH(A5399)))))</f>
        <v/>
      </c>
    </row>
    <row r="5400" customFormat="false" ht="15" hidden="false" customHeight="false" outlineLevel="0" collapsed="false">
      <c r="U5400" s="0" t="str">
        <f aca="false">IF(C5400="","",IF(COUNTIF(Campaigns!$A$7:$A$300,C5400)&gt;0,"✓",IF(N(K5400)=0,"– no spend","⚠ add to Campaigns tab")))</f>
        <v/>
      </c>
      <c r="V5400" s="83" t="str">
        <f aca="false">IF(K5400="","",K5400*IF(Settings!$B$22=Settings!$C$6,1,IF(Settings!$B$22="USD",1/INDEX(Settings!$B$29:$B$40,MONTH(A5400)),INDEX(Settings!$B$29:$B$40,MONTH(A5400)))))</f>
        <v/>
      </c>
    </row>
    <row r="5401" customFormat="false" ht="15" hidden="false" customHeight="false" outlineLevel="0" collapsed="false">
      <c r="U5401" s="0" t="str">
        <f aca="false">IF(C5401="","",IF(COUNTIF(Campaigns!$A$7:$A$300,C5401)&gt;0,"✓",IF(N(K5401)=0,"– no spend","⚠ add to Campaigns tab")))</f>
        <v/>
      </c>
      <c r="V5401" s="83" t="str">
        <f aca="false">IF(K5401="","",K5401*IF(Settings!$B$22=Settings!$C$6,1,IF(Settings!$B$22="USD",1/INDEX(Settings!$B$29:$B$40,MONTH(A5401)),INDEX(Settings!$B$29:$B$40,MONTH(A5401)))))</f>
        <v/>
      </c>
    </row>
    <row r="5402" customFormat="false" ht="15" hidden="false" customHeight="false" outlineLevel="0" collapsed="false">
      <c r="U5402" s="0" t="str">
        <f aca="false">IF(C5402="","",IF(COUNTIF(Campaigns!$A$7:$A$300,C5402)&gt;0,"✓",IF(N(K5402)=0,"– no spend","⚠ add to Campaigns tab")))</f>
        <v/>
      </c>
      <c r="V5402" s="83" t="str">
        <f aca="false">IF(K5402="","",K5402*IF(Settings!$B$22=Settings!$C$6,1,IF(Settings!$B$22="USD",1/INDEX(Settings!$B$29:$B$40,MONTH(A5402)),INDEX(Settings!$B$29:$B$40,MONTH(A5402)))))</f>
        <v/>
      </c>
    </row>
    <row r="5403" customFormat="false" ht="15" hidden="false" customHeight="false" outlineLevel="0" collapsed="false">
      <c r="U5403" s="0" t="str">
        <f aca="false">IF(C5403="","",IF(COUNTIF(Campaigns!$A$7:$A$300,C5403)&gt;0,"✓",IF(N(K5403)=0,"– no spend","⚠ add to Campaigns tab")))</f>
        <v/>
      </c>
      <c r="V5403" s="83" t="str">
        <f aca="false">IF(K5403="","",K5403*IF(Settings!$B$22=Settings!$C$6,1,IF(Settings!$B$22="USD",1/INDEX(Settings!$B$29:$B$40,MONTH(A5403)),INDEX(Settings!$B$29:$B$40,MONTH(A5403)))))</f>
        <v/>
      </c>
    </row>
    <row r="5404" customFormat="false" ht="15" hidden="false" customHeight="false" outlineLevel="0" collapsed="false">
      <c r="U5404" s="0" t="str">
        <f aca="false">IF(C5404="","",IF(COUNTIF(Campaigns!$A$7:$A$300,C5404)&gt;0,"✓",IF(N(K5404)=0,"– no spend","⚠ add to Campaigns tab")))</f>
        <v/>
      </c>
      <c r="V5404" s="83" t="str">
        <f aca="false">IF(K5404="","",K5404*IF(Settings!$B$22=Settings!$C$6,1,IF(Settings!$B$22="USD",1/INDEX(Settings!$B$29:$B$40,MONTH(A5404)),INDEX(Settings!$B$29:$B$40,MONTH(A5404)))))</f>
        <v/>
      </c>
    </row>
    <row r="5405" customFormat="false" ht="15" hidden="false" customHeight="false" outlineLevel="0" collapsed="false">
      <c r="U5405" s="0" t="str">
        <f aca="false">IF(C5405="","",IF(COUNTIF(Campaigns!$A$7:$A$300,C5405)&gt;0,"✓",IF(N(K5405)=0,"– no spend","⚠ add to Campaigns tab")))</f>
        <v/>
      </c>
      <c r="V5405" s="83" t="str">
        <f aca="false">IF(K5405="","",K5405*IF(Settings!$B$22=Settings!$C$6,1,IF(Settings!$B$22="USD",1/INDEX(Settings!$B$29:$B$40,MONTH(A5405)),INDEX(Settings!$B$29:$B$40,MONTH(A5405)))))</f>
        <v/>
      </c>
    </row>
    <row r="5406" customFormat="false" ht="15" hidden="false" customHeight="false" outlineLevel="0" collapsed="false">
      <c r="U5406" s="0" t="str">
        <f aca="false">IF(C5406="","",IF(COUNTIF(Campaigns!$A$7:$A$300,C5406)&gt;0,"✓",IF(N(K5406)=0,"– no spend","⚠ add to Campaigns tab")))</f>
        <v/>
      </c>
      <c r="V5406" s="83" t="str">
        <f aca="false">IF(K5406="","",K5406*IF(Settings!$B$22=Settings!$C$6,1,IF(Settings!$B$22="USD",1/INDEX(Settings!$B$29:$B$40,MONTH(A5406)),INDEX(Settings!$B$29:$B$40,MONTH(A5406)))))</f>
        <v/>
      </c>
    </row>
    <row r="5407" customFormat="false" ht="15" hidden="false" customHeight="false" outlineLevel="0" collapsed="false">
      <c r="U5407" s="0" t="str">
        <f aca="false">IF(C5407="","",IF(COUNTIF(Campaigns!$A$7:$A$300,C5407)&gt;0,"✓",IF(N(K5407)=0,"– no spend","⚠ add to Campaigns tab")))</f>
        <v/>
      </c>
      <c r="V5407" s="83" t="str">
        <f aca="false">IF(K5407="","",K5407*IF(Settings!$B$22=Settings!$C$6,1,IF(Settings!$B$22="USD",1/INDEX(Settings!$B$29:$B$40,MONTH(A5407)),INDEX(Settings!$B$29:$B$40,MONTH(A5407)))))</f>
        <v/>
      </c>
    </row>
    <row r="5408" customFormat="false" ht="15" hidden="false" customHeight="false" outlineLevel="0" collapsed="false">
      <c r="U5408" s="0" t="str">
        <f aca="false">IF(C5408="","",IF(COUNTIF(Campaigns!$A$7:$A$300,C5408)&gt;0,"✓",IF(N(K5408)=0,"– no spend","⚠ add to Campaigns tab")))</f>
        <v/>
      </c>
      <c r="V5408" s="83" t="str">
        <f aca="false">IF(K5408="","",K5408*IF(Settings!$B$22=Settings!$C$6,1,IF(Settings!$B$22="USD",1/INDEX(Settings!$B$29:$B$40,MONTH(A5408)),INDEX(Settings!$B$29:$B$40,MONTH(A5408)))))</f>
        <v/>
      </c>
    </row>
    <row r="5409" customFormat="false" ht="15" hidden="false" customHeight="false" outlineLevel="0" collapsed="false">
      <c r="U5409" s="0" t="str">
        <f aca="false">IF(C5409="","",IF(COUNTIF(Campaigns!$A$7:$A$300,C5409)&gt;0,"✓",IF(N(K5409)=0,"– no spend","⚠ add to Campaigns tab")))</f>
        <v/>
      </c>
      <c r="V5409" s="83" t="str">
        <f aca="false">IF(K5409="","",K5409*IF(Settings!$B$22=Settings!$C$6,1,IF(Settings!$B$22="USD",1/INDEX(Settings!$B$29:$B$40,MONTH(A5409)),INDEX(Settings!$B$29:$B$40,MONTH(A5409)))))</f>
        <v/>
      </c>
    </row>
    <row r="5410" customFormat="false" ht="15" hidden="false" customHeight="false" outlineLevel="0" collapsed="false">
      <c r="U5410" s="0" t="str">
        <f aca="false">IF(C5410="","",IF(COUNTIF(Campaigns!$A$7:$A$300,C5410)&gt;0,"✓",IF(N(K5410)=0,"– no spend","⚠ add to Campaigns tab")))</f>
        <v/>
      </c>
      <c r="V5410" s="83" t="str">
        <f aca="false">IF(K5410="","",K5410*IF(Settings!$B$22=Settings!$C$6,1,IF(Settings!$B$22="USD",1/INDEX(Settings!$B$29:$B$40,MONTH(A5410)),INDEX(Settings!$B$29:$B$40,MONTH(A5410)))))</f>
        <v/>
      </c>
    </row>
    <row r="5411" customFormat="false" ht="15" hidden="false" customHeight="false" outlineLevel="0" collapsed="false">
      <c r="U5411" s="0" t="str">
        <f aca="false">IF(C5411="","",IF(COUNTIF(Campaigns!$A$7:$A$300,C5411)&gt;0,"✓",IF(N(K5411)=0,"– no spend","⚠ add to Campaigns tab")))</f>
        <v/>
      </c>
      <c r="V5411" s="83" t="str">
        <f aca="false">IF(K5411="","",K5411*IF(Settings!$B$22=Settings!$C$6,1,IF(Settings!$B$22="USD",1/INDEX(Settings!$B$29:$B$40,MONTH(A5411)),INDEX(Settings!$B$29:$B$40,MONTH(A5411)))))</f>
        <v/>
      </c>
    </row>
    <row r="5412" customFormat="false" ht="15" hidden="false" customHeight="false" outlineLevel="0" collapsed="false">
      <c r="U5412" s="0" t="str">
        <f aca="false">IF(C5412="","",IF(COUNTIF(Campaigns!$A$7:$A$300,C5412)&gt;0,"✓",IF(N(K5412)=0,"– no spend","⚠ add to Campaigns tab")))</f>
        <v/>
      </c>
      <c r="V5412" s="83" t="str">
        <f aca="false">IF(K5412="","",K5412*IF(Settings!$B$22=Settings!$C$6,1,IF(Settings!$B$22="USD",1/INDEX(Settings!$B$29:$B$40,MONTH(A5412)),INDEX(Settings!$B$29:$B$40,MONTH(A5412)))))</f>
        <v/>
      </c>
    </row>
    <row r="5413" customFormat="false" ht="15" hidden="false" customHeight="false" outlineLevel="0" collapsed="false">
      <c r="U5413" s="0" t="str">
        <f aca="false">IF(C5413="","",IF(COUNTIF(Campaigns!$A$7:$A$300,C5413)&gt;0,"✓",IF(N(K5413)=0,"– no spend","⚠ add to Campaigns tab")))</f>
        <v/>
      </c>
      <c r="V5413" s="83" t="str">
        <f aca="false">IF(K5413="","",K5413*IF(Settings!$B$22=Settings!$C$6,1,IF(Settings!$B$22="USD",1/INDEX(Settings!$B$29:$B$40,MONTH(A5413)),INDEX(Settings!$B$29:$B$40,MONTH(A5413)))))</f>
        <v/>
      </c>
    </row>
    <row r="5414" customFormat="false" ht="15" hidden="false" customHeight="false" outlineLevel="0" collapsed="false">
      <c r="U5414" s="0" t="str">
        <f aca="false">IF(C5414="","",IF(COUNTIF(Campaigns!$A$7:$A$300,C5414)&gt;0,"✓",IF(N(K5414)=0,"– no spend","⚠ add to Campaigns tab")))</f>
        <v/>
      </c>
      <c r="V5414" s="83" t="str">
        <f aca="false">IF(K5414="","",K5414*IF(Settings!$B$22=Settings!$C$6,1,IF(Settings!$B$22="USD",1/INDEX(Settings!$B$29:$B$40,MONTH(A5414)),INDEX(Settings!$B$29:$B$40,MONTH(A5414)))))</f>
        <v/>
      </c>
    </row>
    <row r="5415" customFormat="false" ht="15" hidden="false" customHeight="false" outlineLevel="0" collapsed="false">
      <c r="U5415" s="0" t="str">
        <f aca="false">IF(C5415="","",IF(COUNTIF(Campaigns!$A$7:$A$300,C5415)&gt;0,"✓",IF(N(K5415)=0,"– no spend","⚠ add to Campaigns tab")))</f>
        <v/>
      </c>
      <c r="V5415" s="83" t="str">
        <f aca="false">IF(K5415="","",K5415*IF(Settings!$B$22=Settings!$C$6,1,IF(Settings!$B$22="USD",1/INDEX(Settings!$B$29:$B$40,MONTH(A5415)),INDEX(Settings!$B$29:$B$40,MONTH(A5415)))))</f>
        <v/>
      </c>
    </row>
    <row r="5416" customFormat="false" ht="15" hidden="false" customHeight="false" outlineLevel="0" collapsed="false">
      <c r="U5416" s="0" t="str">
        <f aca="false">IF(C5416="","",IF(COUNTIF(Campaigns!$A$7:$A$300,C5416)&gt;0,"✓",IF(N(K5416)=0,"– no spend","⚠ add to Campaigns tab")))</f>
        <v/>
      </c>
      <c r="V5416" s="83" t="str">
        <f aca="false">IF(K5416="","",K5416*IF(Settings!$B$22=Settings!$C$6,1,IF(Settings!$B$22="USD",1/INDEX(Settings!$B$29:$B$40,MONTH(A5416)),INDEX(Settings!$B$29:$B$40,MONTH(A5416)))))</f>
        <v/>
      </c>
    </row>
    <row r="5417" customFormat="false" ht="15" hidden="false" customHeight="false" outlineLevel="0" collapsed="false">
      <c r="U5417" s="0" t="str">
        <f aca="false">IF(C5417="","",IF(COUNTIF(Campaigns!$A$7:$A$300,C5417)&gt;0,"✓",IF(N(K5417)=0,"– no spend","⚠ add to Campaigns tab")))</f>
        <v/>
      </c>
      <c r="V5417" s="83" t="str">
        <f aca="false">IF(K5417="","",K5417*IF(Settings!$B$22=Settings!$C$6,1,IF(Settings!$B$22="USD",1/INDEX(Settings!$B$29:$B$40,MONTH(A5417)),INDEX(Settings!$B$29:$B$40,MONTH(A5417)))))</f>
        <v/>
      </c>
    </row>
    <row r="5418" customFormat="false" ht="15" hidden="false" customHeight="false" outlineLevel="0" collapsed="false">
      <c r="U5418" s="0" t="str">
        <f aca="false">IF(C5418="","",IF(COUNTIF(Campaigns!$A$7:$A$300,C5418)&gt;0,"✓",IF(N(K5418)=0,"– no spend","⚠ add to Campaigns tab")))</f>
        <v/>
      </c>
      <c r="V5418" s="83" t="str">
        <f aca="false">IF(K5418="","",K5418*IF(Settings!$B$22=Settings!$C$6,1,IF(Settings!$B$22="USD",1/INDEX(Settings!$B$29:$B$40,MONTH(A5418)),INDEX(Settings!$B$29:$B$40,MONTH(A5418)))))</f>
        <v/>
      </c>
    </row>
    <row r="5419" customFormat="false" ht="15" hidden="false" customHeight="false" outlineLevel="0" collapsed="false">
      <c r="U5419" s="0" t="str">
        <f aca="false">IF(C5419="","",IF(COUNTIF(Campaigns!$A$7:$A$300,C5419)&gt;0,"✓",IF(N(K5419)=0,"– no spend","⚠ add to Campaigns tab")))</f>
        <v/>
      </c>
      <c r="V5419" s="83" t="str">
        <f aca="false">IF(K5419="","",K5419*IF(Settings!$B$22=Settings!$C$6,1,IF(Settings!$B$22="USD",1/INDEX(Settings!$B$29:$B$40,MONTH(A5419)),INDEX(Settings!$B$29:$B$40,MONTH(A5419)))))</f>
        <v/>
      </c>
    </row>
    <row r="5420" customFormat="false" ht="15" hidden="false" customHeight="false" outlineLevel="0" collapsed="false">
      <c r="U5420" s="0" t="str">
        <f aca="false">IF(C5420="","",IF(COUNTIF(Campaigns!$A$7:$A$300,C5420)&gt;0,"✓",IF(N(K5420)=0,"– no spend","⚠ add to Campaigns tab")))</f>
        <v/>
      </c>
      <c r="V5420" s="83" t="str">
        <f aca="false">IF(K5420="","",K5420*IF(Settings!$B$22=Settings!$C$6,1,IF(Settings!$B$22="USD",1/INDEX(Settings!$B$29:$B$40,MONTH(A5420)),INDEX(Settings!$B$29:$B$40,MONTH(A5420)))))</f>
        <v/>
      </c>
    </row>
    <row r="5421" customFormat="false" ht="15" hidden="false" customHeight="false" outlineLevel="0" collapsed="false">
      <c r="U5421" s="0" t="str">
        <f aca="false">IF(C5421="","",IF(COUNTIF(Campaigns!$A$7:$A$300,C5421)&gt;0,"✓",IF(N(K5421)=0,"– no spend","⚠ add to Campaigns tab")))</f>
        <v/>
      </c>
      <c r="V5421" s="83" t="str">
        <f aca="false">IF(K5421="","",K5421*IF(Settings!$B$22=Settings!$C$6,1,IF(Settings!$B$22="USD",1/INDEX(Settings!$B$29:$B$40,MONTH(A5421)),INDEX(Settings!$B$29:$B$40,MONTH(A5421)))))</f>
        <v/>
      </c>
    </row>
    <row r="5422" customFormat="false" ht="15" hidden="false" customHeight="false" outlineLevel="0" collapsed="false">
      <c r="U5422" s="0" t="str">
        <f aca="false">IF(C5422="","",IF(COUNTIF(Campaigns!$A$7:$A$300,C5422)&gt;0,"✓",IF(N(K5422)=0,"– no spend","⚠ add to Campaigns tab")))</f>
        <v/>
      </c>
      <c r="V5422" s="83" t="str">
        <f aca="false">IF(K5422="","",K5422*IF(Settings!$B$22=Settings!$C$6,1,IF(Settings!$B$22="USD",1/INDEX(Settings!$B$29:$B$40,MONTH(A5422)),INDEX(Settings!$B$29:$B$40,MONTH(A5422)))))</f>
        <v/>
      </c>
    </row>
    <row r="5423" customFormat="false" ht="15" hidden="false" customHeight="false" outlineLevel="0" collapsed="false">
      <c r="U5423" s="0" t="str">
        <f aca="false">IF(C5423="","",IF(COUNTIF(Campaigns!$A$7:$A$300,C5423)&gt;0,"✓",IF(N(K5423)=0,"– no spend","⚠ add to Campaigns tab")))</f>
        <v/>
      </c>
      <c r="V5423" s="83" t="str">
        <f aca="false">IF(K5423="","",K5423*IF(Settings!$B$22=Settings!$C$6,1,IF(Settings!$B$22="USD",1/INDEX(Settings!$B$29:$B$40,MONTH(A5423)),INDEX(Settings!$B$29:$B$40,MONTH(A5423)))))</f>
        <v/>
      </c>
    </row>
    <row r="5424" customFormat="false" ht="15" hidden="false" customHeight="false" outlineLevel="0" collapsed="false">
      <c r="U5424" s="0" t="str">
        <f aca="false">IF(C5424="","",IF(COUNTIF(Campaigns!$A$7:$A$300,C5424)&gt;0,"✓",IF(N(K5424)=0,"– no spend","⚠ add to Campaigns tab")))</f>
        <v/>
      </c>
      <c r="V5424" s="83" t="str">
        <f aca="false">IF(K5424="","",K5424*IF(Settings!$B$22=Settings!$C$6,1,IF(Settings!$B$22="USD",1/INDEX(Settings!$B$29:$B$40,MONTH(A5424)),INDEX(Settings!$B$29:$B$40,MONTH(A5424)))))</f>
        <v/>
      </c>
    </row>
    <row r="5425" customFormat="false" ht="15" hidden="false" customHeight="false" outlineLevel="0" collapsed="false">
      <c r="U5425" s="0" t="str">
        <f aca="false">IF(C5425="","",IF(COUNTIF(Campaigns!$A$7:$A$300,C5425)&gt;0,"✓",IF(N(K5425)=0,"– no spend","⚠ add to Campaigns tab")))</f>
        <v/>
      </c>
      <c r="V5425" s="83" t="str">
        <f aca="false">IF(K5425="","",K5425*IF(Settings!$B$22=Settings!$C$6,1,IF(Settings!$B$22="USD",1/INDEX(Settings!$B$29:$B$40,MONTH(A5425)),INDEX(Settings!$B$29:$B$40,MONTH(A5425)))))</f>
        <v/>
      </c>
    </row>
    <row r="5426" customFormat="false" ht="15" hidden="false" customHeight="false" outlineLevel="0" collapsed="false">
      <c r="U5426" s="0" t="str">
        <f aca="false">IF(C5426="","",IF(COUNTIF(Campaigns!$A$7:$A$300,C5426)&gt;0,"✓",IF(N(K5426)=0,"– no spend","⚠ add to Campaigns tab")))</f>
        <v/>
      </c>
      <c r="V5426" s="83" t="str">
        <f aca="false">IF(K5426="","",K5426*IF(Settings!$B$22=Settings!$C$6,1,IF(Settings!$B$22="USD",1/INDEX(Settings!$B$29:$B$40,MONTH(A5426)),INDEX(Settings!$B$29:$B$40,MONTH(A5426)))))</f>
        <v/>
      </c>
    </row>
    <row r="5427" customFormat="false" ht="15" hidden="false" customHeight="false" outlineLevel="0" collapsed="false">
      <c r="U5427" s="0" t="str">
        <f aca="false">IF(C5427="","",IF(COUNTIF(Campaigns!$A$7:$A$300,C5427)&gt;0,"✓",IF(N(K5427)=0,"– no spend","⚠ add to Campaigns tab")))</f>
        <v/>
      </c>
      <c r="V5427" s="83" t="str">
        <f aca="false">IF(K5427="","",K5427*IF(Settings!$B$22=Settings!$C$6,1,IF(Settings!$B$22="USD",1/INDEX(Settings!$B$29:$B$40,MONTH(A5427)),INDEX(Settings!$B$29:$B$40,MONTH(A5427)))))</f>
        <v/>
      </c>
    </row>
    <row r="5428" customFormat="false" ht="15" hidden="false" customHeight="false" outlineLevel="0" collapsed="false">
      <c r="U5428" s="0" t="str">
        <f aca="false">IF(C5428="","",IF(COUNTIF(Campaigns!$A$7:$A$300,C5428)&gt;0,"✓",IF(N(K5428)=0,"– no spend","⚠ add to Campaigns tab")))</f>
        <v/>
      </c>
      <c r="V5428" s="83" t="str">
        <f aca="false">IF(K5428="","",K5428*IF(Settings!$B$22=Settings!$C$6,1,IF(Settings!$B$22="USD",1/INDEX(Settings!$B$29:$B$40,MONTH(A5428)),INDEX(Settings!$B$29:$B$40,MONTH(A5428)))))</f>
        <v/>
      </c>
    </row>
    <row r="5429" customFormat="false" ht="15" hidden="false" customHeight="false" outlineLevel="0" collapsed="false">
      <c r="U5429" s="0" t="str">
        <f aca="false">IF(C5429="","",IF(COUNTIF(Campaigns!$A$7:$A$300,C5429)&gt;0,"✓",IF(N(K5429)=0,"– no spend","⚠ add to Campaigns tab")))</f>
        <v/>
      </c>
      <c r="V5429" s="83" t="str">
        <f aca="false">IF(K5429="","",K5429*IF(Settings!$B$22=Settings!$C$6,1,IF(Settings!$B$22="USD",1/INDEX(Settings!$B$29:$B$40,MONTH(A5429)),INDEX(Settings!$B$29:$B$40,MONTH(A5429)))))</f>
        <v/>
      </c>
    </row>
    <row r="5430" customFormat="false" ht="15" hidden="false" customHeight="false" outlineLevel="0" collapsed="false">
      <c r="U5430" s="0" t="str">
        <f aca="false">IF(C5430="","",IF(COUNTIF(Campaigns!$A$7:$A$300,C5430)&gt;0,"✓",IF(N(K5430)=0,"– no spend","⚠ add to Campaigns tab")))</f>
        <v/>
      </c>
      <c r="V5430" s="83" t="str">
        <f aca="false">IF(K5430="","",K5430*IF(Settings!$B$22=Settings!$C$6,1,IF(Settings!$B$22="USD",1/INDEX(Settings!$B$29:$B$40,MONTH(A5430)),INDEX(Settings!$B$29:$B$40,MONTH(A5430)))))</f>
        <v/>
      </c>
    </row>
    <row r="5431" customFormat="false" ht="15" hidden="false" customHeight="false" outlineLevel="0" collapsed="false">
      <c r="U5431" s="0" t="str">
        <f aca="false">IF(C5431="","",IF(COUNTIF(Campaigns!$A$7:$A$300,C5431)&gt;0,"✓",IF(N(K5431)=0,"– no spend","⚠ add to Campaigns tab")))</f>
        <v/>
      </c>
      <c r="V5431" s="83" t="str">
        <f aca="false">IF(K5431="","",K5431*IF(Settings!$B$22=Settings!$C$6,1,IF(Settings!$B$22="USD",1/INDEX(Settings!$B$29:$B$40,MONTH(A5431)),INDEX(Settings!$B$29:$B$40,MONTH(A5431)))))</f>
        <v/>
      </c>
    </row>
    <row r="5432" customFormat="false" ht="15" hidden="false" customHeight="false" outlineLevel="0" collapsed="false">
      <c r="U5432" s="0" t="str">
        <f aca="false">IF(C5432="","",IF(COUNTIF(Campaigns!$A$7:$A$300,C5432)&gt;0,"✓",IF(N(K5432)=0,"– no spend","⚠ add to Campaigns tab")))</f>
        <v/>
      </c>
      <c r="V5432" s="83" t="str">
        <f aca="false">IF(K5432="","",K5432*IF(Settings!$B$22=Settings!$C$6,1,IF(Settings!$B$22="USD",1/INDEX(Settings!$B$29:$B$40,MONTH(A5432)),INDEX(Settings!$B$29:$B$40,MONTH(A5432)))))</f>
        <v/>
      </c>
    </row>
    <row r="5433" customFormat="false" ht="15" hidden="false" customHeight="false" outlineLevel="0" collapsed="false">
      <c r="U5433" s="0" t="str">
        <f aca="false">IF(C5433="","",IF(COUNTIF(Campaigns!$A$7:$A$300,C5433)&gt;0,"✓",IF(N(K5433)=0,"– no spend","⚠ add to Campaigns tab")))</f>
        <v/>
      </c>
      <c r="V5433" s="83" t="str">
        <f aca="false">IF(K5433="","",K5433*IF(Settings!$B$22=Settings!$C$6,1,IF(Settings!$B$22="USD",1/INDEX(Settings!$B$29:$B$40,MONTH(A5433)),INDEX(Settings!$B$29:$B$40,MONTH(A5433)))))</f>
        <v/>
      </c>
    </row>
    <row r="5434" customFormat="false" ht="15" hidden="false" customHeight="false" outlineLevel="0" collapsed="false">
      <c r="U5434" s="0" t="str">
        <f aca="false">IF(C5434="","",IF(COUNTIF(Campaigns!$A$7:$A$300,C5434)&gt;0,"✓",IF(N(K5434)=0,"– no spend","⚠ add to Campaigns tab")))</f>
        <v/>
      </c>
      <c r="V5434" s="83" t="str">
        <f aca="false">IF(K5434="","",K5434*IF(Settings!$B$22=Settings!$C$6,1,IF(Settings!$B$22="USD",1/INDEX(Settings!$B$29:$B$40,MONTH(A5434)),INDEX(Settings!$B$29:$B$40,MONTH(A5434)))))</f>
        <v/>
      </c>
    </row>
    <row r="5435" customFormat="false" ht="15" hidden="false" customHeight="false" outlineLevel="0" collapsed="false">
      <c r="U5435" s="0" t="str">
        <f aca="false">IF(C5435="","",IF(COUNTIF(Campaigns!$A$7:$A$300,C5435)&gt;0,"✓",IF(N(K5435)=0,"– no spend","⚠ add to Campaigns tab")))</f>
        <v/>
      </c>
      <c r="V5435" s="83" t="str">
        <f aca="false">IF(K5435="","",K5435*IF(Settings!$B$22=Settings!$C$6,1,IF(Settings!$B$22="USD",1/INDEX(Settings!$B$29:$B$40,MONTH(A5435)),INDEX(Settings!$B$29:$B$40,MONTH(A5435)))))</f>
        <v/>
      </c>
    </row>
    <row r="5436" customFormat="false" ht="15" hidden="false" customHeight="false" outlineLevel="0" collapsed="false">
      <c r="U5436" s="0" t="str">
        <f aca="false">IF(C5436="","",IF(COUNTIF(Campaigns!$A$7:$A$300,C5436)&gt;0,"✓",IF(N(K5436)=0,"– no spend","⚠ add to Campaigns tab")))</f>
        <v/>
      </c>
      <c r="V5436" s="83" t="str">
        <f aca="false">IF(K5436="","",K5436*IF(Settings!$B$22=Settings!$C$6,1,IF(Settings!$B$22="USD",1/INDEX(Settings!$B$29:$B$40,MONTH(A5436)),INDEX(Settings!$B$29:$B$40,MONTH(A5436)))))</f>
        <v/>
      </c>
    </row>
    <row r="5437" customFormat="false" ht="15" hidden="false" customHeight="false" outlineLevel="0" collapsed="false">
      <c r="U5437" s="0" t="str">
        <f aca="false">IF(C5437="","",IF(COUNTIF(Campaigns!$A$7:$A$300,C5437)&gt;0,"✓",IF(N(K5437)=0,"– no spend","⚠ add to Campaigns tab")))</f>
        <v/>
      </c>
      <c r="V5437" s="83" t="str">
        <f aca="false">IF(K5437="","",K5437*IF(Settings!$B$22=Settings!$C$6,1,IF(Settings!$B$22="USD",1/INDEX(Settings!$B$29:$B$40,MONTH(A5437)),INDEX(Settings!$B$29:$B$40,MONTH(A5437)))))</f>
        <v/>
      </c>
    </row>
    <row r="5438" customFormat="false" ht="15" hidden="false" customHeight="false" outlineLevel="0" collapsed="false">
      <c r="U5438" s="0" t="str">
        <f aca="false">IF(C5438="","",IF(COUNTIF(Campaigns!$A$7:$A$300,C5438)&gt;0,"✓",IF(N(K5438)=0,"– no spend","⚠ add to Campaigns tab")))</f>
        <v/>
      </c>
      <c r="V5438" s="83" t="str">
        <f aca="false">IF(K5438="","",K5438*IF(Settings!$B$22=Settings!$C$6,1,IF(Settings!$B$22="USD",1/INDEX(Settings!$B$29:$B$40,MONTH(A5438)),INDEX(Settings!$B$29:$B$40,MONTH(A5438)))))</f>
        <v/>
      </c>
    </row>
    <row r="5439" customFormat="false" ht="15" hidden="false" customHeight="false" outlineLevel="0" collapsed="false">
      <c r="U5439" s="0" t="str">
        <f aca="false">IF(C5439="","",IF(COUNTIF(Campaigns!$A$7:$A$300,C5439)&gt;0,"✓",IF(N(K5439)=0,"– no spend","⚠ add to Campaigns tab")))</f>
        <v/>
      </c>
      <c r="V5439" s="83" t="str">
        <f aca="false">IF(K5439="","",K5439*IF(Settings!$B$22=Settings!$C$6,1,IF(Settings!$B$22="USD",1/INDEX(Settings!$B$29:$B$40,MONTH(A5439)),INDEX(Settings!$B$29:$B$40,MONTH(A5439)))))</f>
        <v/>
      </c>
    </row>
    <row r="5440" customFormat="false" ht="15" hidden="false" customHeight="false" outlineLevel="0" collapsed="false">
      <c r="U5440" s="0" t="str">
        <f aca="false">IF(C5440="","",IF(COUNTIF(Campaigns!$A$7:$A$300,C5440)&gt;0,"✓",IF(N(K5440)=0,"– no spend","⚠ add to Campaigns tab")))</f>
        <v/>
      </c>
      <c r="V5440" s="83" t="str">
        <f aca="false">IF(K5440="","",K5440*IF(Settings!$B$22=Settings!$C$6,1,IF(Settings!$B$22="USD",1/INDEX(Settings!$B$29:$B$40,MONTH(A5440)),INDEX(Settings!$B$29:$B$40,MONTH(A5440)))))</f>
        <v/>
      </c>
    </row>
    <row r="5441" customFormat="false" ht="15" hidden="false" customHeight="false" outlineLevel="0" collapsed="false">
      <c r="U5441" s="0" t="str">
        <f aca="false">IF(C5441="","",IF(COUNTIF(Campaigns!$A$7:$A$300,C5441)&gt;0,"✓",IF(N(K5441)=0,"– no spend","⚠ add to Campaigns tab")))</f>
        <v/>
      </c>
      <c r="V5441" s="83" t="str">
        <f aca="false">IF(K5441="","",K5441*IF(Settings!$B$22=Settings!$C$6,1,IF(Settings!$B$22="USD",1/INDEX(Settings!$B$29:$B$40,MONTH(A5441)),INDEX(Settings!$B$29:$B$40,MONTH(A5441)))))</f>
        <v/>
      </c>
    </row>
    <row r="5442" customFormat="false" ht="15" hidden="false" customHeight="false" outlineLevel="0" collapsed="false">
      <c r="U5442" s="0" t="str">
        <f aca="false">IF(C5442="","",IF(COUNTIF(Campaigns!$A$7:$A$300,C5442)&gt;0,"✓",IF(N(K5442)=0,"– no spend","⚠ add to Campaigns tab")))</f>
        <v/>
      </c>
      <c r="V5442" s="83" t="str">
        <f aca="false">IF(K5442="","",K5442*IF(Settings!$B$22=Settings!$C$6,1,IF(Settings!$B$22="USD",1/INDEX(Settings!$B$29:$B$40,MONTH(A5442)),INDEX(Settings!$B$29:$B$40,MONTH(A5442)))))</f>
        <v/>
      </c>
    </row>
    <row r="5443" customFormat="false" ht="15" hidden="false" customHeight="false" outlineLevel="0" collapsed="false">
      <c r="U5443" s="0" t="str">
        <f aca="false">IF(C5443="","",IF(COUNTIF(Campaigns!$A$7:$A$300,C5443)&gt;0,"✓",IF(N(K5443)=0,"– no spend","⚠ add to Campaigns tab")))</f>
        <v/>
      </c>
      <c r="V5443" s="83" t="str">
        <f aca="false">IF(K5443="","",K5443*IF(Settings!$B$22=Settings!$C$6,1,IF(Settings!$B$22="USD",1/INDEX(Settings!$B$29:$B$40,MONTH(A5443)),INDEX(Settings!$B$29:$B$40,MONTH(A5443)))))</f>
        <v/>
      </c>
    </row>
    <row r="5444" customFormat="false" ht="15" hidden="false" customHeight="false" outlineLevel="0" collapsed="false">
      <c r="U5444" s="0" t="str">
        <f aca="false">IF(C5444="","",IF(COUNTIF(Campaigns!$A$7:$A$300,C5444)&gt;0,"✓",IF(N(K5444)=0,"– no spend","⚠ add to Campaigns tab")))</f>
        <v/>
      </c>
      <c r="V5444" s="83" t="str">
        <f aca="false">IF(K5444="","",K5444*IF(Settings!$B$22=Settings!$C$6,1,IF(Settings!$B$22="USD",1/INDEX(Settings!$B$29:$B$40,MONTH(A5444)),INDEX(Settings!$B$29:$B$40,MONTH(A5444)))))</f>
        <v/>
      </c>
    </row>
    <row r="5445" customFormat="false" ht="15" hidden="false" customHeight="false" outlineLevel="0" collapsed="false">
      <c r="U5445" s="0" t="str">
        <f aca="false">IF(C5445="","",IF(COUNTIF(Campaigns!$A$7:$A$300,C5445)&gt;0,"✓",IF(N(K5445)=0,"– no spend","⚠ add to Campaigns tab")))</f>
        <v/>
      </c>
      <c r="V5445" s="83" t="str">
        <f aca="false">IF(K5445="","",K5445*IF(Settings!$B$22=Settings!$C$6,1,IF(Settings!$B$22="USD",1/INDEX(Settings!$B$29:$B$40,MONTH(A5445)),INDEX(Settings!$B$29:$B$40,MONTH(A5445)))))</f>
        <v/>
      </c>
    </row>
    <row r="5446" customFormat="false" ht="15" hidden="false" customHeight="false" outlineLevel="0" collapsed="false">
      <c r="U5446" s="0" t="str">
        <f aca="false">IF(C5446="","",IF(COUNTIF(Campaigns!$A$7:$A$300,C5446)&gt;0,"✓",IF(N(K5446)=0,"– no spend","⚠ add to Campaigns tab")))</f>
        <v/>
      </c>
      <c r="V5446" s="83" t="str">
        <f aca="false">IF(K5446="","",K5446*IF(Settings!$B$22=Settings!$C$6,1,IF(Settings!$B$22="USD",1/INDEX(Settings!$B$29:$B$40,MONTH(A5446)),INDEX(Settings!$B$29:$B$40,MONTH(A5446)))))</f>
        <v/>
      </c>
    </row>
    <row r="5447" customFormat="false" ht="15" hidden="false" customHeight="false" outlineLevel="0" collapsed="false">
      <c r="U5447" s="0" t="str">
        <f aca="false">IF(C5447="","",IF(COUNTIF(Campaigns!$A$7:$A$300,C5447)&gt;0,"✓",IF(N(K5447)=0,"– no spend","⚠ add to Campaigns tab")))</f>
        <v/>
      </c>
      <c r="V5447" s="83" t="str">
        <f aca="false">IF(K5447="","",K5447*IF(Settings!$B$22=Settings!$C$6,1,IF(Settings!$B$22="USD",1/INDEX(Settings!$B$29:$B$40,MONTH(A5447)),INDEX(Settings!$B$29:$B$40,MONTH(A5447)))))</f>
        <v/>
      </c>
    </row>
    <row r="5448" customFormat="false" ht="15" hidden="false" customHeight="false" outlineLevel="0" collapsed="false">
      <c r="U5448" s="0" t="str">
        <f aca="false">IF(C5448="","",IF(COUNTIF(Campaigns!$A$7:$A$300,C5448)&gt;0,"✓",IF(N(K5448)=0,"– no spend","⚠ add to Campaigns tab")))</f>
        <v/>
      </c>
      <c r="V5448" s="83" t="str">
        <f aca="false">IF(K5448="","",K5448*IF(Settings!$B$22=Settings!$C$6,1,IF(Settings!$B$22="USD",1/INDEX(Settings!$B$29:$B$40,MONTH(A5448)),INDEX(Settings!$B$29:$B$40,MONTH(A5448)))))</f>
        <v/>
      </c>
    </row>
    <row r="5449" customFormat="false" ht="15" hidden="false" customHeight="false" outlineLevel="0" collapsed="false">
      <c r="U5449" s="0" t="str">
        <f aca="false">IF(C5449="","",IF(COUNTIF(Campaigns!$A$7:$A$300,C5449)&gt;0,"✓",IF(N(K5449)=0,"– no spend","⚠ add to Campaigns tab")))</f>
        <v/>
      </c>
      <c r="V5449" s="83" t="str">
        <f aca="false">IF(K5449="","",K5449*IF(Settings!$B$22=Settings!$C$6,1,IF(Settings!$B$22="USD",1/INDEX(Settings!$B$29:$B$40,MONTH(A5449)),INDEX(Settings!$B$29:$B$40,MONTH(A5449)))))</f>
        <v/>
      </c>
    </row>
    <row r="5450" customFormat="false" ht="15" hidden="false" customHeight="false" outlineLevel="0" collapsed="false">
      <c r="U5450" s="0" t="str">
        <f aca="false">IF(C5450="","",IF(COUNTIF(Campaigns!$A$7:$A$300,C5450)&gt;0,"✓",IF(N(K5450)=0,"– no spend","⚠ add to Campaigns tab")))</f>
        <v/>
      </c>
      <c r="V5450" s="83" t="str">
        <f aca="false">IF(K5450="","",K5450*IF(Settings!$B$22=Settings!$C$6,1,IF(Settings!$B$22="USD",1/INDEX(Settings!$B$29:$B$40,MONTH(A5450)),INDEX(Settings!$B$29:$B$40,MONTH(A5450)))))</f>
        <v/>
      </c>
    </row>
    <row r="5451" customFormat="false" ht="15" hidden="false" customHeight="false" outlineLevel="0" collapsed="false">
      <c r="U5451" s="0" t="str">
        <f aca="false">IF(C5451="","",IF(COUNTIF(Campaigns!$A$7:$A$300,C5451)&gt;0,"✓",IF(N(K5451)=0,"– no spend","⚠ add to Campaigns tab")))</f>
        <v/>
      </c>
      <c r="V5451" s="83" t="str">
        <f aca="false">IF(K5451="","",K5451*IF(Settings!$B$22=Settings!$C$6,1,IF(Settings!$B$22="USD",1/INDEX(Settings!$B$29:$B$40,MONTH(A5451)),INDEX(Settings!$B$29:$B$40,MONTH(A5451)))))</f>
        <v/>
      </c>
    </row>
    <row r="5452" customFormat="false" ht="15" hidden="false" customHeight="false" outlineLevel="0" collapsed="false">
      <c r="U5452" s="0" t="str">
        <f aca="false">IF(C5452="","",IF(COUNTIF(Campaigns!$A$7:$A$300,C5452)&gt;0,"✓",IF(N(K5452)=0,"– no spend","⚠ add to Campaigns tab")))</f>
        <v/>
      </c>
      <c r="V5452" s="83" t="str">
        <f aca="false">IF(K5452="","",K5452*IF(Settings!$B$22=Settings!$C$6,1,IF(Settings!$B$22="USD",1/INDEX(Settings!$B$29:$B$40,MONTH(A5452)),INDEX(Settings!$B$29:$B$40,MONTH(A5452)))))</f>
        <v/>
      </c>
    </row>
    <row r="5453" customFormat="false" ht="15" hidden="false" customHeight="false" outlineLevel="0" collapsed="false">
      <c r="U5453" s="0" t="str">
        <f aca="false">IF(C5453="","",IF(COUNTIF(Campaigns!$A$7:$A$300,C5453)&gt;0,"✓",IF(N(K5453)=0,"– no spend","⚠ add to Campaigns tab")))</f>
        <v/>
      </c>
      <c r="V5453" s="83" t="str">
        <f aca="false">IF(K5453="","",K5453*IF(Settings!$B$22=Settings!$C$6,1,IF(Settings!$B$22="USD",1/INDEX(Settings!$B$29:$B$40,MONTH(A5453)),INDEX(Settings!$B$29:$B$40,MONTH(A5453)))))</f>
        <v/>
      </c>
    </row>
    <row r="5454" customFormat="false" ht="15" hidden="false" customHeight="false" outlineLevel="0" collapsed="false">
      <c r="U5454" s="0" t="str">
        <f aca="false">IF(C5454="","",IF(COUNTIF(Campaigns!$A$7:$A$300,C5454)&gt;0,"✓",IF(N(K5454)=0,"– no spend","⚠ add to Campaigns tab")))</f>
        <v/>
      </c>
      <c r="V5454" s="83" t="str">
        <f aca="false">IF(K5454="","",K5454*IF(Settings!$B$22=Settings!$C$6,1,IF(Settings!$B$22="USD",1/INDEX(Settings!$B$29:$B$40,MONTH(A5454)),INDEX(Settings!$B$29:$B$40,MONTH(A5454)))))</f>
        <v/>
      </c>
    </row>
    <row r="5455" customFormat="false" ht="15" hidden="false" customHeight="false" outlineLevel="0" collapsed="false">
      <c r="U5455" s="0" t="str">
        <f aca="false">IF(C5455="","",IF(COUNTIF(Campaigns!$A$7:$A$300,C5455)&gt;0,"✓",IF(N(K5455)=0,"– no spend","⚠ add to Campaigns tab")))</f>
        <v/>
      </c>
      <c r="V5455" s="83" t="str">
        <f aca="false">IF(K5455="","",K5455*IF(Settings!$B$22=Settings!$C$6,1,IF(Settings!$B$22="USD",1/INDEX(Settings!$B$29:$B$40,MONTH(A5455)),INDEX(Settings!$B$29:$B$40,MONTH(A5455)))))</f>
        <v/>
      </c>
    </row>
    <row r="5456" customFormat="false" ht="15" hidden="false" customHeight="false" outlineLevel="0" collapsed="false">
      <c r="U5456" s="0" t="str">
        <f aca="false">IF(C5456="","",IF(COUNTIF(Campaigns!$A$7:$A$300,C5456)&gt;0,"✓",IF(N(K5456)=0,"– no spend","⚠ add to Campaigns tab")))</f>
        <v/>
      </c>
      <c r="V5456" s="83" t="str">
        <f aca="false">IF(K5456="","",K5456*IF(Settings!$B$22=Settings!$C$6,1,IF(Settings!$B$22="USD",1/INDEX(Settings!$B$29:$B$40,MONTH(A5456)),INDEX(Settings!$B$29:$B$40,MONTH(A5456)))))</f>
        <v/>
      </c>
    </row>
    <row r="5457" customFormat="false" ht="15" hidden="false" customHeight="false" outlineLevel="0" collapsed="false">
      <c r="U5457" s="0" t="str">
        <f aca="false">IF(C5457="","",IF(COUNTIF(Campaigns!$A$7:$A$300,C5457)&gt;0,"✓",IF(N(K5457)=0,"– no spend","⚠ add to Campaigns tab")))</f>
        <v/>
      </c>
      <c r="V5457" s="83" t="str">
        <f aca="false">IF(K5457="","",K5457*IF(Settings!$B$22=Settings!$C$6,1,IF(Settings!$B$22="USD",1/INDEX(Settings!$B$29:$B$40,MONTH(A5457)),INDEX(Settings!$B$29:$B$40,MONTH(A5457)))))</f>
        <v/>
      </c>
    </row>
    <row r="5458" customFormat="false" ht="15" hidden="false" customHeight="false" outlineLevel="0" collapsed="false">
      <c r="U5458" s="0" t="str">
        <f aca="false">IF(C5458="","",IF(COUNTIF(Campaigns!$A$7:$A$300,C5458)&gt;0,"✓",IF(N(K5458)=0,"– no spend","⚠ add to Campaigns tab")))</f>
        <v/>
      </c>
      <c r="V5458" s="83" t="str">
        <f aca="false">IF(K5458="","",K5458*IF(Settings!$B$22=Settings!$C$6,1,IF(Settings!$B$22="USD",1/INDEX(Settings!$B$29:$B$40,MONTH(A5458)),INDEX(Settings!$B$29:$B$40,MONTH(A5458)))))</f>
        <v/>
      </c>
    </row>
    <row r="5459" customFormat="false" ht="15" hidden="false" customHeight="false" outlineLevel="0" collapsed="false">
      <c r="U5459" s="0" t="str">
        <f aca="false">IF(C5459="","",IF(COUNTIF(Campaigns!$A$7:$A$300,C5459)&gt;0,"✓",IF(N(K5459)=0,"– no spend","⚠ add to Campaigns tab")))</f>
        <v/>
      </c>
      <c r="V5459" s="83" t="str">
        <f aca="false">IF(K5459="","",K5459*IF(Settings!$B$22=Settings!$C$6,1,IF(Settings!$B$22="USD",1/INDEX(Settings!$B$29:$B$40,MONTH(A5459)),INDEX(Settings!$B$29:$B$40,MONTH(A5459)))))</f>
        <v/>
      </c>
    </row>
    <row r="5460" customFormat="false" ht="15" hidden="false" customHeight="false" outlineLevel="0" collapsed="false">
      <c r="U5460" s="0" t="str">
        <f aca="false">IF(C5460="","",IF(COUNTIF(Campaigns!$A$7:$A$300,C5460)&gt;0,"✓",IF(N(K5460)=0,"– no spend","⚠ add to Campaigns tab")))</f>
        <v/>
      </c>
      <c r="V5460" s="83" t="str">
        <f aca="false">IF(K5460="","",K5460*IF(Settings!$B$22=Settings!$C$6,1,IF(Settings!$B$22="USD",1/INDEX(Settings!$B$29:$B$40,MONTH(A5460)),INDEX(Settings!$B$29:$B$40,MONTH(A5460)))))</f>
        <v/>
      </c>
    </row>
    <row r="5461" customFormat="false" ht="15" hidden="false" customHeight="false" outlineLevel="0" collapsed="false">
      <c r="U5461" s="0" t="str">
        <f aca="false">IF(C5461="","",IF(COUNTIF(Campaigns!$A$7:$A$300,C5461)&gt;0,"✓",IF(N(K5461)=0,"– no spend","⚠ add to Campaigns tab")))</f>
        <v/>
      </c>
      <c r="V5461" s="83" t="str">
        <f aca="false">IF(K5461="","",K5461*IF(Settings!$B$22=Settings!$C$6,1,IF(Settings!$B$22="USD",1/INDEX(Settings!$B$29:$B$40,MONTH(A5461)),INDEX(Settings!$B$29:$B$40,MONTH(A5461)))))</f>
        <v/>
      </c>
    </row>
    <row r="5462" customFormat="false" ht="15" hidden="false" customHeight="false" outlineLevel="0" collapsed="false">
      <c r="U5462" s="0" t="str">
        <f aca="false">IF(C5462="","",IF(COUNTIF(Campaigns!$A$7:$A$300,C5462)&gt;0,"✓",IF(N(K5462)=0,"– no spend","⚠ add to Campaigns tab")))</f>
        <v/>
      </c>
      <c r="V5462" s="83" t="str">
        <f aca="false">IF(K5462="","",K5462*IF(Settings!$B$22=Settings!$C$6,1,IF(Settings!$B$22="USD",1/INDEX(Settings!$B$29:$B$40,MONTH(A5462)),INDEX(Settings!$B$29:$B$40,MONTH(A5462)))))</f>
        <v/>
      </c>
    </row>
    <row r="5463" customFormat="false" ht="15" hidden="false" customHeight="false" outlineLevel="0" collapsed="false">
      <c r="U5463" s="0" t="str">
        <f aca="false">IF(C5463="","",IF(COUNTIF(Campaigns!$A$7:$A$300,C5463)&gt;0,"✓",IF(N(K5463)=0,"– no spend","⚠ add to Campaigns tab")))</f>
        <v/>
      </c>
      <c r="V5463" s="83" t="str">
        <f aca="false">IF(K5463="","",K5463*IF(Settings!$B$22=Settings!$C$6,1,IF(Settings!$B$22="USD",1/INDEX(Settings!$B$29:$B$40,MONTH(A5463)),INDEX(Settings!$B$29:$B$40,MONTH(A5463)))))</f>
        <v/>
      </c>
    </row>
    <row r="5464" customFormat="false" ht="15" hidden="false" customHeight="false" outlineLevel="0" collapsed="false">
      <c r="U5464" s="0" t="str">
        <f aca="false">IF(C5464="","",IF(COUNTIF(Campaigns!$A$7:$A$300,C5464)&gt;0,"✓",IF(N(K5464)=0,"– no spend","⚠ add to Campaigns tab")))</f>
        <v/>
      </c>
      <c r="V5464" s="83" t="str">
        <f aca="false">IF(K5464="","",K5464*IF(Settings!$B$22=Settings!$C$6,1,IF(Settings!$B$22="USD",1/INDEX(Settings!$B$29:$B$40,MONTH(A5464)),INDEX(Settings!$B$29:$B$40,MONTH(A5464)))))</f>
        <v/>
      </c>
    </row>
    <row r="5465" customFormat="false" ht="15" hidden="false" customHeight="false" outlineLevel="0" collapsed="false">
      <c r="U5465" s="0" t="str">
        <f aca="false">IF(C5465="","",IF(COUNTIF(Campaigns!$A$7:$A$300,C5465)&gt;0,"✓",IF(N(K5465)=0,"– no spend","⚠ add to Campaigns tab")))</f>
        <v/>
      </c>
      <c r="V5465" s="83" t="str">
        <f aca="false">IF(K5465="","",K5465*IF(Settings!$B$22=Settings!$C$6,1,IF(Settings!$B$22="USD",1/INDEX(Settings!$B$29:$B$40,MONTH(A5465)),INDEX(Settings!$B$29:$B$40,MONTH(A5465)))))</f>
        <v/>
      </c>
    </row>
    <row r="5466" customFormat="false" ht="15" hidden="false" customHeight="false" outlineLevel="0" collapsed="false">
      <c r="U5466" s="0" t="str">
        <f aca="false">IF(C5466="","",IF(COUNTIF(Campaigns!$A$7:$A$300,C5466)&gt;0,"✓",IF(N(K5466)=0,"– no spend","⚠ add to Campaigns tab")))</f>
        <v/>
      </c>
      <c r="V5466" s="83" t="str">
        <f aca="false">IF(K5466="","",K5466*IF(Settings!$B$22=Settings!$C$6,1,IF(Settings!$B$22="USD",1/INDEX(Settings!$B$29:$B$40,MONTH(A5466)),INDEX(Settings!$B$29:$B$40,MONTH(A5466)))))</f>
        <v/>
      </c>
    </row>
    <row r="5467" customFormat="false" ht="15" hidden="false" customHeight="false" outlineLevel="0" collapsed="false">
      <c r="U5467" s="0" t="str">
        <f aca="false">IF(C5467="","",IF(COUNTIF(Campaigns!$A$7:$A$300,C5467)&gt;0,"✓",IF(N(K5467)=0,"– no spend","⚠ add to Campaigns tab")))</f>
        <v/>
      </c>
      <c r="V5467" s="83" t="str">
        <f aca="false">IF(K5467="","",K5467*IF(Settings!$B$22=Settings!$C$6,1,IF(Settings!$B$22="USD",1/INDEX(Settings!$B$29:$B$40,MONTH(A5467)),INDEX(Settings!$B$29:$B$40,MONTH(A5467)))))</f>
        <v/>
      </c>
    </row>
    <row r="5468" customFormat="false" ht="15" hidden="false" customHeight="false" outlineLevel="0" collapsed="false">
      <c r="U5468" s="0" t="str">
        <f aca="false">IF(C5468="","",IF(COUNTIF(Campaigns!$A$7:$A$300,C5468)&gt;0,"✓",IF(N(K5468)=0,"– no spend","⚠ add to Campaigns tab")))</f>
        <v/>
      </c>
      <c r="V5468" s="83" t="str">
        <f aca="false">IF(K5468="","",K5468*IF(Settings!$B$22=Settings!$C$6,1,IF(Settings!$B$22="USD",1/INDEX(Settings!$B$29:$B$40,MONTH(A5468)),INDEX(Settings!$B$29:$B$40,MONTH(A5468)))))</f>
        <v/>
      </c>
    </row>
    <row r="5469" customFormat="false" ht="15" hidden="false" customHeight="false" outlineLevel="0" collapsed="false">
      <c r="U5469" s="0" t="str">
        <f aca="false">IF(C5469="","",IF(COUNTIF(Campaigns!$A$7:$A$300,C5469)&gt;0,"✓",IF(N(K5469)=0,"– no spend","⚠ add to Campaigns tab")))</f>
        <v/>
      </c>
      <c r="V5469" s="83" t="str">
        <f aca="false">IF(K5469="","",K5469*IF(Settings!$B$22=Settings!$C$6,1,IF(Settings!$B$22="USD",1/INDEX(Settings!$B$29:$B$40,MONTH(A5469)),INDEX(Settings!$B$29:$B$40,MONTH(A5469)))))</f>
        <v/>
      </c>
    </row>
    <row r="5470" customFormat="false" ht="15" hidden="false" customHeight="false" outlineLevel="0" collapsed="false">
      <c r="U5470" s="0" t="str">
        <f aca="false">IF(C5470="","",IF(COUNTIF(Campaigns!$A$7:$A$300,C5470)&gt;0,"✓",IF(N(K5470)=0,"– no spend","⚠ add to Campaigns tab")))</f>
        <v/>
      </c>
      <c r="V5470" s="83" t="str">
        <f aca="false">IF(K5470="","",K5470*IF(Settings!$B$22=Settings!$C$6,1,IF(Settings!$B$22="USD",1/INDEX(Settings!$B$29:$B$40,MONTH(A5470)),INDEX(Settings!$B$29:$B$40,MONTH(A5470)))))</f>
        <v/>
      </c>
    </row>
    <row r="5471" customFormat="false" ht="15" hidden="false" customHeight="false" outlineLevel="0" collapsed="false">
      <c r="U5471" s="0" t="str">
        <f aca="false">IF(C5471="","",IF(COUNTIF(Campaigns!$A$7:$A$300,C5471)&gt;0,"✓",IF(N(K5471)=0,"– no spend","⚠ add to Campaigns tab")))</f>
        <v/>
      </c>
      <c r="V5471" s="83" t="str">
        <f aca="false">IF(K5471="","",K5471*IF(Settings!$B$22=Settings!$C$6,1,IF(Settings!$B$22="USD",1/INDEX(Settings!$B$29:$B$40,MONTH(A5471)),INDEX(Settings!$B$29:$B$40,MONTH(A5471)))))</f>
        <v/>
      </c>
    </row>
    <row r="5472" customFormat="false" ht="15" hidden="false" customHeight="false" outlineLevel="0" collapsed="false">
      <c r="U5472" s="0" t="str">
        <f aca="false">IF(C5472="","",IF(COUNTIF(Campaigns!$A$7:$A$300,C5472)&gt;0,"✓",IF(N(K5472)=0,"– no spend","⚠ add to Campaigns tab")))</f>
        <v/>
      </c>
      <c r="V5472" s="83" t="str">
        <f aca="false">IF(K5472="","",K5472*IF(Settings!$B$22=Settings!$C$6,1,IF(Settings!$B$22="USD",1/INDEX(Settings!$B$29:$B$40,MONTH(A5472)),INDEX(Settings!$B$29:$B$40,MONTH(A5472)))))</f>
        <v/>
      </c>
    </row>
    <row r="5473" customFormat="false" ht="15" hidden="false" customHeight="false" outlineLevel="0" collapsed="false">
      <c r="U5473" s="0" t="str">
        <f aca="false">IF(C5473="","",IF(COUNTIF(Campaigns!$A$7:$A$300,C5473)&gt;0,"✓",IF(N(K5473)=0,"– no spend","⚠ add to Campaigns tab")))</f>
        <v/>
      </c>
      <c r="V5473" s="83" t="str">
        <f aca="false">IF(K5473="","",K5473*IF(Settings!$B$22=Settings!$C$6,1,IF(Settings!$B$22="USD",1/INDEX(Settings!$B$29:$B$40,MONTH(A5473)),INDEX(Settings!$B$29:$B$40,MONTH(A5473)))))</f>
        <v/>
      </c>
    </row>
    <row r="5474" customFormat="false" ht="15" hidden="false" customHeight="false" outlineLevel="0" collapsed="false">
      <c r="U5474" s="0" t="str">
        <f aca="false">IF(C5474="","",IF(COUNTIF(Campaigns!$A$7:$A$300,C5474)&gt;0,"✓",IF(N(K5474)=0,"– no spend","⚠ add to Campaigns tab")))</f>
        <v/>
      </c>
      <c r="V5474" s="83" t="str">
        <f aca="false">IF(K5474="","",K5474*IF(Settings!$B$22=Settings!$C$6,1,IF(Settings!$B$22="USD",1/INDEX(Settings!$B$29:$B$40,MONTH(A5474)),INDEX(Settings!$B$29:$B$40,MONTH(A5474)))))</f>
        <v/>
      </c>
    </row>
    <row r="5475" customFormat="false" ht="15" hidden="false" customHeight="false" outlineLevel="0" collapsed="false">
      <c r="U5475" s="0" t="str">
        <f aca="false">IF(C5475="","",IF(COUNTIF(Campaigns!$A$7:$A$300,C5475)&gt;0,"✓",IF(N(K5475)=0,"– no spend","⚠ add to Campaigns tab")))</f>
        <v/>
      </c>
      <c r="V5475" s="83" t="str">
        <f aca="false">IF(K5475="","",K5475*IF(Settings!$B$22=Settings!$C$6,1,IF(Settings!$B$22="USD",1/INDEX(Settings!$B$29:$B$40,MONTH(A5475)),INDEX(Settings!$B$29:$B$40,MONTH(A5475)))))</f>
        <v/>
      </c>
    </row>
    <row r="5476" customFormat="false" ht="15" hidden="false" customHeight="false" outlineLevel="0" collapsed="false">
      <c r="U5476" s="0" t="str">
        <f aca="false">IF(C5476="","",IF(COUNTIF(Campaigns!$A$7:$A$300,C5476)&gt;0,"✓",IF(N(K5476)=0,"– no spend","⚠ add to Campaigns tab")))</f>
        <v/>
      </c>
      <c r="V5476" s="83" t="str">
        <f aca="false">IF(K5476="","",K5476*IF(Settings!$B$22=Settings!$C$6,1,IF(Settings!$B$22="USD",1/INDEX(Settings!$B$29:$B$40,MONTH(A5476)),INDEX(Settings!$B$29:$B$40,MONTH(A5476)))))</f>
        <v/>
      </c>
    </row>
    <row r="5477" customFormat="false" ht="15" hidden="false" customHeight="false" outlineLevel="0" collapsed="false">
      <c r="U5477" s="0" t="str">
        <f aca="false">IF(C5477="","",IF(COUNTIF(Campaigns!$A$7:$A$300,C5477)&gt;0,"✓",IF(N(K5477)=0,"– no spend","⚠ add to Campaigns tab")))</f>
        <v/>
      </c>
      <c r="V5477" s="83" t="str">
        <f aca="false">IF(K5477="","",K5477*IF(Settings!$B$22=Settings!$C$6,1,IF(Settings!$B$22="USD",1/INDEX(Settings!$B$29:$B$40,MONTH(A5477)),INDEX(Settings!$B$29:$B$40,MONTH(A5477)))))</f>
        <v/>
      </c>
    </row>
    <row r="5478" customFormat="false" ht="15" hidden="false" customHeight="false" outlineLevel="0" collapsed="false">
      <c r="U5478" s="0" t="str">
        <f aca="false">IF(C5478="","",IF(COUNTIF(Campaigns!$A$7:$A$300,C5478)&gt;0,"✓",IF(N(K5478)=0,"– no spend","⚠ add to Campaigns tab")))</f>
        <v/>
      </c>
      <c r="V5478" s="83" t="str">
        <f aca="false">IF(K5478="","",K5478*IF(Settings!$B$22=Settings!$C$6,1,IF(Settings!$B$22="USD",1/INDEX(Settings!$B$29:$B$40,MONTH(A5478)),INDEX(Settings!$B$29:$B$40,MONTH(A5478)))))</f>
        <v/>
      </c>
    </row>
    <row r="5479" customFormat="false" ht="15" hidden="false" customHeight="false" outlineLevel="0" collapsed="false">
      <c r="U5479" s="0" t="str">
        <f aca="false">IF(C5479="","",IF(COUNTIF(Campaigns!$A$7:$A$300,C5479)&gt;0,"✓",IF(N(K5479)=0,"– no spend","⚠ add to Campaigns tab")))</f>
        <v/>
      </c>
      <c r="V5479" s="83" t="str">
        <f aca="false">IF(K5479="","",K5479*IF(Settings!$B$22=Settings!$C$6,1,IF(Settings!$B$22="USD",1/INDEX(Settings!$B$29:$B$40,MONTH(A5479)),INDEX(Settings!$B$29:$B$40,MONTH(A5479)))))</f>
        <v/>
      </c>
    </row>
    <row r="5480" customFormat="false" ht="15" hidden="false" customHeight="false" outlineLevel="0" collapsed="false">
      <c r="U5480" s="0" t="str">
        <f aca="false">IF(C5480="","",IF(COUNTIF(Campaigns!$A$7:$A$300,C5480)&gt;0,"✓",IF(N(K5480)=0,"– no spend","⚠ add to Campaigns tab")))</f>
        <v/>
      </c>
      <c r="V5480" s="83" t="str">
        <f aca="false">IF(K5480="","",K5480*IF(Settings!$B$22=Settings!$C$6,1,IF(Settings!$B$22="USD",1/INDEX(Settings!$B$29:$B$40,MONTH(A5480)),INDEX(Settings!$B$29:$B$40,MONTH(A5480)))))</f>
        <v/>
      </c>
    </row>
    <row r="5481" customFormat="false" ht="15" hidden="false" customHeight="false" outlineLevel="0" collapsed="false">
      <c r="U5481" s="0" t="str">
        <f aca="false">IF(C5481="","",IF(COUNTIF(Campaigns!$A$7:$A$300,C5481)&gt;0,"✓",IF(N(K5481)=0,"– no spend","⚠ add to Campaigns tab")))</f>
        <v/>
      </c>
      <c r="V5481" s="83" t="str">
        <f aca="false">IF(K5481="","",K5481*IF(Settings!$B$22=Settings!$C$6,1,IF(Settings!$B$22="USD",1/INDEX(Settings!$B$29:$B$40,MONTH(A5481)),INDEX(Settings!$B$29:$B$40,MONTH(A5481)))))</f>
        <v/>
      </c>
    </row>
    <row r="5482" customFormat="false" ht="15" hidden="false" customHeight="false" outlineLevel="0" collapsed="false">
      <c r="U5482" s="0" t="str">
        <f aca="false">IF(C5482="","",IF(COUNTIF(Campaigns!$A$7:$A$300,C5482)&gt;0,"✓",IF(N(K5482)=0,"– no spend","⚠ add to Campaigns tab")))</f>
        <v/>
      </c>
      <c r="V5482" s="83" t="str">
        <f aca="false">IF(K5482="","",K5482*IF(Settings!$B$22=Settings!$C$6,1,IF(Settings!$B$22="USD",1/INDEX(Settings!$B$29:$B$40,MONTH(A5482)),INDEX(Settings!$B$29:$B$40,MONTH(A5482)))))</f>
        <v/>
      </c>
    </row>
    <row r="5483" customFormat="false" ht="15" hidden="false" customHeight="false" outlineLevel="0" collapsed="false">
      <c r="U5483" s="0" t="str">
        <f aca="false">IF(C5483="","",IF(COUNTIF(Campaigns!$A$7:$A$300,C5483)&gt;0,"✓",IF(N(K5483)=0,"– no spend","⚠ add to Campaigns tab")))</f>
        <v/>
      </c>
      <c r="V5483" s="83" t="str">
        <f aca="false">IF(K5483="","",K5483*IF(Settings!$B$22=Settings!$C$6,1,IF(Settings!$B$22="USD",1/INDEX(Settings!$B$29:$B$40,MONTH(A5483)),INDEX(Settings!$B$29:$B$40,MONTH(A5483)))))</f>
        <v/>
      </c>
    </row>
    <row r="5484" customFormat="false" ht="15" hidden="false" customHeight="false" outlineLevel="0" collapsed="false">
      <c r="U5484" s="0" t="str">
        <f aca="false">IF(C5484="","",IF(COUNTIF(Campaigns!$A$7:$A$300,C5484)&gt;0,"✓",IF(N(K5484)=0,"– no spend","⚠ add to Campaigns tab")))</f>
        <v/>
      </c>
      <c r="V5484" s="83" t="str">
        <f aca="false">IF(K5484="","",K5484*IF(Settings!$B$22=Settings!$C$6,1,IF(Settings!$B$22="USD",1/INDEX(Settings!$B$29:$B$40,MONTH(A5484)),INDEX(Settings!$B$29:$B$40,MONTH(A5484)))))</f>
        <v/>
      </c>
    </row>
    <row r="5485" customFormat="false" ht="15" hidden="false" customHeight="false" outlineLevel="0" collapsed="false">
      <c r="U5485" s="0" t="str">
        <f aca="false">IF(C5485="","",IF(COUNTIF(Campaigns!$A$7:$A$300,C5485)&gt;0,"✓",IF(N(K5485)=0,"– no spend","⚠ add to Campaigns tab")))</f>
        <v/>
      </c>
      <c r="V5485" s="83" t="str">
        <f aca="false">IF(K5485="","",K5485*IF(Settings!$B$22=Settings!$C$6,1,IF(Settings!$B$22="USD",1/INDEX(Settings!$B$29:$B$40,MONTH(A5485)),INDEX(Settings!$B$29:$B$40,MONTH(A5485)))))</f>
        <v/>
      </c>
    </row>
    <row r="5486" customFormat="false" ht="15" hidden="false" customHeight="false" outlineLevel="0" collapsed="false">
      <c r="U5486" s="0" t="str">
        <f aca="false">IF(C5486="","",IF(COUNTIF(Campaigns!$A$7:$A$300,C5486)&gt;0,"✓",IF(N(K5486)=0,"– no spend","⚠ add to Campaigns tab")))</f>
        <v/>
      </c>
      <c r="V5486" s="83" t="str">
        <f aca="false">IF(K5486="","",K5486*IF(Settings!$B$22=Settings!$C$6,1,IF(Settings!$B$22="USD",1/INDEX(Settings!$B$29:$B$40,MONTH(A5486)),INDEX(Settings!$B$29:$B$40,MONTH(A5486)))))</f>
        <v/>
      </c>
    </row>
    <row r="5487" customFormat="false" ht="15" hidden="false" customHeight="false" outlineLevel="0" collapsed="false">
      <c r="U5487" s="0" t="str">
        <f aca="false">IF(C5487="","",IF(COUNTIF(Campaigns!$A$7:$A$300,C5487)&gt;0,"✓",IF(N(K5487)=0,"– no spend","⚠ add to Campaigns tab")))</f>
        <v/>
      </c>
      <c r="V5487" s="83" t="str">
        <f aca="false">IF(K5487="","",K5487*IF(Settings!$B$22=Settings!$C$6,1,IF(Settings!$B$22="USD",1/INDEX(Settings!$B$29:$B$40,MONTH(A5487)),INDEX(Settings!$B$29:$B$40,MONTH(A5487)))))</f>
        <v/>
      </c>
    </row>
    <row r="5488" customFormat="false" ht="15" hidden="false" customHeight="false" outlineLevel="0" collapsed="false">
      <c r="U5488" s="0" t="str">
        <f aca="false">IF(C5488="","",IF(COUNTIF(Campaigns!$A$7:$A$300,C5488)&gt;0,"✓",IF(N(K5488)=0,"– no spend","⚠ add to Campaigns tab")))</f>
        <v/>
      </c>
      <c r="V5488" s="83" t="str">
        <f aca="false">IF(K5488="","",K5488*IF(Settings!$B$22=Settings!$C$6,1,IF(Settings!$B$22="USD",1/INDEX(Settings!$B$29:$B$40,MONTH(A5488)),INDEX(Settings!$B$29:$B$40,MONTH(A5488)))))</f>
        <v/>
      </c>
    </row>
    <row r="5489" customFormat="false" ht="15" hidden="false" customHeight="false" outlineLevel="0" collapsed="false">
      <c r="U5489" s="0" t="str">
        <f aca="false">IF(C5489="","",IF(COUNTIF(Campaigns!$A$7:$A$300,C5489)&gt;0,"✓",IF(N(K5489)=0,"– no spend","⚠ add to Campaigns tab")))</f>
        <v/>
      </c>
      <c r="V5489" s="83" t="str">
        <f aca="false">IF(K5489="","",K5489*IF(Settings!$B$22=Settings!$C$6,1,IF(Settings!$B$22="USD",1/INDEX(Settings!$B$29:$B$40,MONTH(A5489)),INDEX(Settings!$B$29:$B$40,MONTH(A5489)))))</f>
        <v/>
      </c>
    </row>
    <row r="5490" customFormat="false" ht="15" hidden="false" customHeight="false" outlineLevel="0" collapsed="false">
      <c r="U5490" s="0" t="str">
        <f aca="false">IF(C5490="","",IF(COUNTIF(Campaigns!$A$7:$A$300,C5490)&gt;0,"✓",IF(N(K5490)=0,"– no spend","⚠ add to Campaigns tab")))</f>
        <v/>
      </c>
      <c r="V5490" s="83" t="str">
        <f aca="false">IF(K5490="","",K5490*IF(Settings!$B$22=Settings!$C$6,1,IF(Settings!$B$22="USD",1/INDEX(Settings!$B$29:$B$40,MONTH(A5490)),INDEX(Settings!$B$29:$B$40,MONTH(A5490)))))</f>
        <v/>
      </c>
    </row>
    <row r="5491" customFormat="false" ht="15" hidden="false" customHeight="false" outlineLevel="0" collapsed="false">
      <c r="U5491" s="0" t="str">
        <f aca="false">IF(C5491="","",IF(COUNTIF(Campaigns!$A$7:$A$300,C5491)&gt;0,"✓",IF(N(K5491)=0,"– no spend","⚠ add to Campaigns tab")))</f>
        <v/>
      </c>
      <c r="V5491" s="83" t="str">
        <f aca="false">IF(K5491="","",K5491*IF(Settings!$B$22=Settings!$C$6,1,IF(Settings!$B$22="USD",1/INDEX(Settings!$B$29:$B$40,MONTH(A5491)),INDEX(Settings!$B$29:$B$40,MONTH(A5491)))))</f>
        <v/>
      </c>
    </row>
    <row r="5492" customFormat="false" ht="15" hidden="false" customHeight="false" outlineLevel="0" collapsed="false">
      <c r="U5492" s="0" t="str">
        <f aca="false">IF(C5492="","",IF(COUNTIF(Campaigns!$A$7:$A$300,C5492)&gt;0,"✓",IF(N(K5492)=0,"– no spend","⚠ add to Campaigns tab")))</f>
        <v/>
      </c>
      <c r="V5492" s="83" t="str">
        <f aca="false">IF(K5492="","",K5492*IF(Settings!$B$22=Settings!$C$6,1,IF(Settings!$B$22="USD",1/INDEX(Settings!$B$29:$B$40,MONTH(A5492)),INDEX(Settings!$B$29:$B$40,MONTH(A5492)))))</f>
        <v/>
      </c>
    </row>
    <row r="5493" customFormat="false" ht="15" hidden="false" customHeight="false" outlineLevel="0" collapsed="false">
      <c r="U5493" s="0" t="str">
        <f aca="false">IF(C5493="","",IF(COUNTIF(Campaigns!$A$7:$A$300,C5493)&gt;0,"✓",IF(N(K5493)=0,"– no spend","⚠ add to Campaigns tab")))</f>
        <v/>
      </c>
      <c r="V5493" s="83" t="str">
        <f aca="false">IF(K5493="","",K5493*IF(Settings!$B$22=Settings!$C$6,1,IF(Settings!$B$22="USD",1/INDEX(Settings!$B$29:$B$40,MONTH(A5493)),INDEX(Settings!$B$29:$B$40,MONTH(A5493)))))</f>
        <v/>
      </c>
    </row>
    <row r="5494" customFormat="false" ht="15" hidden="false" customHeight="false" outlineLevel="0" collapsed="false">
      <c r="U5494" s="0" t="str">
        <f aca="false">IF(C5494="","",IF(COUNTIF(Campaigns!$A$7:$A$300,C5494)&gt;0,"✓",IF(N(K5494)=0,"– no spend","⚠ add to Campaigns tab")))</f>
        <v/>
      </c>
      <c r="V5494" s="83" t="str">
        <f aca="false">IF(K5494="","",K5494*IF(Settings!$B$22=Settings!$C$6,1,IF(Settings!$B$22="USD",1/INDEX(Settings!$B$29:$B$40,MONTH(A5494)),INDEX(Settings!$B$29:$B$40,MONTH(A5494)))))</f>
        <v/>
      </c>
    </row>
    <row r="5495" customFormat="false" ht="15" hidden="false" customHeight="false" outlineLevel="0" collapsed="false">
      <c r="U5495" s="0" t="str">
        <f aca="false">IF(C5495="","",IF(COUNTIF(Campaigns!$A$7:$A$300,C5495)&gt;0,"✓",IF(N(K5495)=0,"– no spend","⚠ add to Campaigns tab")))</f>
        <v/>
      </c>
      <c r="V5495" s="83" t="str">
        <f aca="false">IF(K5495="","",K5495*IF(Settings!$B$22=Settings!$C$6,1,IF(Settings!$B$22="USD",1/INDEX(Settings!$B$29:$B$40,MONTH(A5495)),INDEX(Settings!$B$29:$B$40,MONTH(A5495)))))</f>
        <v/>
      </c>
    </row>
    <row r="5496" customFormat="false" ht="15" hidden="false" customHeight="false" outlineLevel="0" collapsed="false">
      <c r="U5496" s="0" t="str">
        <f aca="false">IF(C5496="","",IF(COUNTIF(Campaigns!$A$7:$A$300,C5496)&gt;0,"✓",IF(N(K5496)=0,"– no spend","⚠ add to Campaigns tab")))</f>
        <v/>
      </c>
      <c r="V5496" s="83" t="str">
        <f aca="false">IF(K5496="","",K5496*IF(Settings!$B$22=Settings!$C$6,1,IF(Settings!$B$22="USD",1/INDEX(Settings!$B$29:$B$40,MONTH(A5496)),INDEX(Settings!$B$29:$B$40,MONTH(A5496)))))</f>
        <v/>
      </c>
    </row>
    <row r="5497" customFormat="false" ht="15" hidden="false" customHeight="false" outlineLevel="0" collapsed="false">
      <c r="U5497" s="0" t="str">
        <f aca="false">IF(C5497="","",IF(COUNTIF(Campaigns!$A$7:$A$300,C5497)&gt;0,"✓",IF(N(K5497)=0,"– no spend","⚠ add to Campaigns tab")))</f>
        <v/>
      </c>
      <c r="V5497" s="83" t="str">
        <f aca="false">IF(K5497="","",K5497*IF(Settings!$B$22=Settings!$C$6,1,IF(Settings!$B$22="USD",1/INDEX(Settings!$B$29:$B$40,MONTH(A5497)),INDEX(Settings!$B$29:$B$40,MONTH(A5497)))))</f>
        <v/>
      </c>
    </row>
    <row r="5498" customFormat="false" ht="15" hidden="false" customHeight="false" outlineLevel="0" collapsed="false">
      <c r="U5498" s="0" t="str">
        <f aca="false">IF(C5498="","",IF(COUNTIF(Campaigns!$A$7:$A$300,C5498)&gt;0,"✓",IF(N(K5498)=0,"– no spend","⚠ add to Campaigns tab")))</f>
        <v/>
      </c>
      <c r="V5498" s="83" t="str">
        <f aca="false">IF(K5498="","",K5498*IF(Settings!$B$22=Settings!$C$6,1,IF(Settings!$B$22="USD",1/INDEX(Settings!$B$29:$B$40,MONTH(A5498)),INDEX(Settings!$B$29:$B$40,MONTH(A5498)))))</f>
        <v/>
      </c>
    </row>
    <row r="5499" customFormat="false" ht="15" hidden="false" customHeight="false" outlineLevel="0" collapsed="false">
      <c r="U5499" s="0" t="str">
        <f aca="false">IF(C5499="","",IF(COUNTIF(Campaigns!$A$7:$A$300,C5499)&gt;0,"✓",IF(N(K5499)=0,"– no spend","⚠ add to Campaigns tab")))</f>
        <v/>
      </c>
      <c r="V5499" s="83" t="str">
        <f aca="false">IF(K5499="","",K5499*IF(Settings!$B$22=Settings!$C$6,1,IF(Settings!$B$22="USD",1/INDEX(Settings!$B$29:$B$40,MONTH(A5499)),INDEX(Settings!$B$29:$B$40,MONTH(A5499)))))</f>
        <v/>
      </c>
    </row>
    <row r="5500" customFormat="false" ht="15" hidden="false" customHeight="false" outlineLevel="0" collapsed="false">
      <c r="U5500" s="0" t="str">
        <f aca="false">IF(C5500="","",IF(COUNTIF(Campaigns!$A$7:$A$300,C5500)&gt;0,"✓",IF(N(K5500)=0,"– no spend","⚠ add to Campaigns tab")))</f>
        <v/>
      </c>
      <c r="V5500" s="83" t="str">
        <f aca="false">IF(K5500="","",K5500*IF(Settings!$B$22=Settings!$C$6,1,IF(Settings!$B$22="USD",1/INDEX(Settings!$B$29:$B$40,MONTH(A5500)),INDEX(Settings!$B$29:$B$40,MONTH(A5500)))))</f>
        <v/>
      </c>
    </row>
    <row r="5501" customFormat="false" ht="15" hidden="false" customHeight="false" outlineLevel="0" collapsed="false">
      <c r="U5501" s="0" t="str">
        <f aca="false">IF(C5501="","",IF(COUNTIF(Campaigns!$A$7:$A$300,C5501)&gt;0,"✓",IF(N(K5501)=0,"– no spend","⚠ add to Campaigns tab")))</f>
        <v/>
      </c>
      <c r="V5501" s="83" t="str">
        <f aca="false">IF(K5501="","",K5501*IF(Settings!$B$22=Settings!$C$6,1,IF(Settings!$B$22="USD",1/INDEX(Settings!$B$29:$B$40,MONTH(A5501)),INDEX(Settings!$B$29:$B$40,MONTH(A5501)))))</f>
        <v/>
      </c>
    </row>
    <row r="5502" customFormat="false" ht="15" hidden="false" customHeight="false" outlineLevel="0" collapsed="false">
      <c r="U5502" s="0" t="str">
        <f aca="false">IF(C5502="","",IF(COUNTIF(Campaigns!$A$7:$A$300,C5502)&gt;0,"✓",IF(N(K5502)=0,"– no spend","⚠ add to Campaigns tab")))</f>
        <v/>
      </c>
      <c r="V5502" s="83" t="str">
        <f aca="false">IF(K5502="","",K5502*IF(Settings!$B$22=Settings!$C$6,1,IF(Settings!$B$22="USD",1/INDEX(Settings!$B$29:$B$40,MONTH(A5502)),INDEX(Settings!$B$29:$B$40,MONTH(A5502)))))</f>
        <v/>
      </c>
    </row>
    <row r="5503" customFormat="false" ht="15" hidden="false" customHeight="false" outlineLevel="0" collapsed="false">
      <c r="U5503" s="0" t="str">
        <f aca="false">IF(C5503="","",IF(COUNTIF(Campaigns!$A$7:$A$300,C5503)&gt;0,"✓",IF(N(K5503)=0,"– no spend","⚠ add to Campaigns tab")))</f>
        <v/>
      </c>
      <c r="V5503" s="83" t="str">
        <f aca="false">IF(K5503="","",K5503*IF(Settings!$B$22=Settings!$C$6,1,IF(Settings!$B$22="USD",1/INDEX(Settings!$B$29:$B$40,MONTH(A5503)),INDEX(Settings!$B$29:$B$40,MONTH(A5503)))))</f>
        <v/>
      </c>
    </row>
    <row r="5504" customFormat="false" ht="15" hidden="false" customHeight="false" outlineLevel="0" collapsed="false">
      <c r="U5504" s="0" t="str">
        <f aca="false">IF(C5504="","",IF(COUNTIF(Campaigns!$A$7:$A$300,C5504)&gt;0,"✓",IF(N(K5504)=0,"– no spend","⚠ add to Campaigns tab")))</f>
        <v/>
      </c>
      <c r="V5504" s="83" t="str">
        <f aca="false">IF(K5504="","",K5504*IF(Settings!$B$22=Settings!$C$6,1,IF(Settings!$B$22="USD",1/INDEX(Settings!$B$29:$B$40,MONTH(A5504)),INDEX(Settings!$B$29:$B$40,MONTH(A5504)))))</f>
        <v/>
      </c>
    </row>
    <row r="5505" customFormat="false" ht="15" hidden="false" customHeight="false" outlineLevel="0" collapsed="false">
      <c r="U5505" s="0" t="str">
        <f aca="false">IF(C5505="","",IF(COUNTIF(Campaigns!$A$7:$A$300,C5505)&gt;0,"✓",IF(N(K5505)=0,"– no spend","⚠ add to Campaigns tab")))</f>
        <v/>
      </c>
      <c r="V5505" s="83" t="str">
        <f aca="false">IF(K5505="","",K5505*IF(Settings!$B$22=Settings!$C$6,1,IF(Settings!$B$22="USD",1/INDEX(Settings!$B$29:$B$40,MONTH(A5505)),INDEX(Settings!$B$29:$B$40,MONTH(A5505)))))</f>
        <v/>
      </c>
    </row>
    <row r="5506" customFormat="false" ht="15" hidden="false" customHeight="false" outlineLevel="0" collapsed="false">
      <c r="U5506" s="0" t="str">
        <f aca="false">IF(C5506="","",IF(COUNTIF(Campaigns!$A$7:$A$300,C5506)&gt;0,"✓",IF(N(K5506)=0,"– no spend","⚠ add to Campaigns tab")))</f>
        <v/>
      </c>
      <c r="V5506" s="83" t="str">
        <f aca="false">IF(K5506="","",K5506*IF(Settings!$B$22=Settings!$C$6,1,IF(Settings!$B$22="USD",1/INDEX(Settings!$B$29:$B$40,MONTH(A5506)),INDEX(Settings!$B$29:$B$40,MONTH(A5506)))))</f>
        <v/>
      </c>
    </row>
    <row r="5507" customFormat="false" ht="15" hidden="false" customHeight="false" outlineLevel="0" collapsed="false">
      <c r="U5507" s="0" t="str">
        <f aca="false">IF(C5507="","",IF(COUNTIF(Campaigns!$A$7:$A$300,C5507)&gt;0,"✓",IF(N(K5507)=0,"– no spend","⚠ add to Campaigns tab")))</f>
        <v/>
      </c>
      <c r="V5507" s="83" t="str">
        <f aca="false">IF(K5507="","",K5507*IF(Settings!$B$22=Settings!$C$6,1,IF(Settings!$B$22="USD",1/INDEX(Settings!$B$29:$B$40,MONTH(A5507)),INDEX(Settings!$B$29:$B$40,MONTH(A5507)))))</f>
        <v/>
      </c>
    </row>
    <row r="5508" customFormat="false" ht="15" hidden="false" customHeight="false" outlineLevel="0" collapsed="false">
      <c r="U5508" s="0" t="str">
        <f aca="false">IF(C5508="","",IF(COUNTIF(Campaigns!$A$7:$A$300,C5508)&gt;0,"✓",IF(N(K5508)=0,"– no spend","⚠ add to Campaigns tab")))</f>
        <v/>
      </c>
      <c r="V5508" s="83" t="str">
        <f aca="false">IF(K5508="","",K5508*IF(Settings!$B$22=Settings!$C$6,1,IF(Settings!$B$22="USD",1/INDEX(Settings!$B$29:$B$40,MONTH(A5508)),INDEX(Settings!$B$29:$B$40,MONTH(A5508)))))</f>
        <v/>
      </c>
    </row>
    <row r="5509" customFormat="false" ht="15" hidden="false" customHeight="false" outlineLevel="0" collapsed="false">
      <c r="U5509" s="0" t="str">
        <f aca="false">IF(C5509="","",IF(COUNTIF(Campaigns!$A$7:$A$300,C5509)&gt;0,"✓",IF(N(K5509)=0,"– no spend","⚠ add to Campaigns tab")))</f>
        <v/>
      </c>
      <c r="V5509" s="83" t="str">
        <f aca="false">IF(K5509="","",K5509*IF(Settings!$B$22=Settings!$C$6,1,IF(Settings!$B$22="USD",1/INDEX(Settings!$B$29:$B$40,MONTH(A5509)),INDEX(Settings!$B$29:$B$40,MONTH(A5509)))))</f>
        <v/>
      </c>
    </row>
    <row r="5510" customFormat="false" ht="15" hidden="false" customHeight="false" outlineLevel="0" collapsed="false">
      <c r="U5510" s="0" t="str">
        <f aca="false">IF(C5510="","",IF(COUNTIF(Campaigns!$A$7:$A$300,C5510)&gt;0,"✓",IF(N(K5510)=0,"– no spend","⚠ add to Campaigns tab")))</f>
        <v/>
      </c>
      <c r="V5510" s="83" t="str">
        <f aca="false">IF(K5510="","",K5510*IF(Settings!$B$22=Settings!$C$6,1,IF(Settings!$B$22="USD",1/INDEX(Settings!$B$29:$B$40,MONTH(A5510)),INDEX(Settings!$B$29:$B$40,MONTH(A5510)))))</f>
        <v/>
      </c>
    </row>
    <row r="5511" customFormat="false" ht="15" hidden="false" customHeight="false" outlineLevel="0" collapsed="false">
      <c r="U5511" s="0" t="str">
        <f aca="false">IF(C5511="","",IF(COUNTIF(Campaigns!$A$7:$A$300,C5511)&gt;0,"✓",IF(N(K5511)=0,"– no spend","⚠ add to Campaigns tab")))</f>
        <v/>
      </c>
      <c r="V5511" s="83" t="str">
        <f aca="false">IF(K5511="","",K5511*IF(Settings!$B$22=Settings!$C$6,1,IF(Settings!$B$22="USD",1/INDEX(Settings!$B$29:$B$40,MONTH(A5511)),INDEX(Settings!$B$29:$B$40,MONTH(A5511)))))</f>
        <v/>
      </c>
    </row>
    <row r="5512" customFormat="false" ht="15" hidden="false" customHeight="false" outlineLevel="0" collapsed="false">
      <c r="U5512" s="0" t="str">
        <f aca="false">IF(C5512="","",IF(COUNTIF(Campaigns!$A$7:$A$300,C5512)&gt;0,"✓",IF(N(K5512)=0,"– no spend","⚠ add to Campaigns tab")))</f>
        <v/>
      </c>
      <c r="V5512" s="83" t="str">
        <f aca="false">IF(K5512="","",K5512*IF(Settings!$B$22=Settings!$C$6,1,IF(Settings!$B$22="USD",1/INDEX(Settings!$B$29:$B$40,MONTH(A5512)),INDEX(Settings!$B$29:$B$40,MONTH(A5512)))))</f>
        <v/>
      </c>
    </row>
    <row r="5513" customFormat="false" ht="15" hidden="false" customHeight="false" outlineLevel="0" collapsed="false">
      <c r="U5513" s="0" t="str">
        <f aca="false">IF(C5513="","",IF(COUNTIF(Campaigns!$A$7:$A$300,C5513)&gt;0,"✓",IF(N(K5513)=0,"– no spend","⚠ add to Campaigns tab")))</f>
        <v/>
      </c>
      <c r="V5513" s="83" t="str">
        <f aca="false">IF(K5513="","",K5513*IF(Settings!$B$22=Settings!$C$6,1,IF(Settings!$B$22="USD",1/INDEX(Settings!$B$29:$B$40,MONTH(A5513)),INDEX(Settings!$B$29:$B$40,MONTH(A5513)))))</f>
        <v/>
      </c>
    </row>
    <row r="5514" customFormat="false" ht="15" hidden="false" customHeight="false" outlineLevel="0" collapsed="false">
      <c r="U5514" s="0" t="str">
        <f aca="false">IF(C5514="","",IF(COUNTIF(Campaigns!$A$7:$A$300,C5514)&gt;0,"✓",IF(N(K5514)=0,"– no spend","⚠ add to Campaigns tab")))</f>
        <v/>
      </c>
      <c r="V5514" s="83" t="str">
        <f aca="false">IF(K5514="","",K5514*IF(Settings!$B$22=Settings!$C$6,1,IF(Settings!$B$22="USD",1/INDEX(Settings!$B$29:$B$40,MONTH(A5514)),INDEX(Settings!$B$29:$B$40,MONTH(A5514)))))</f>
        <v/>
      </c>
    </row>
    <row r="5515" customFormat="false" ht="15" hidden="false" customHeight="false" outlineLevel="0" collapsed="false">
      <c r="U5515" s="0" t="str">
        <f aca="false">IF(C5515="","",IF(COUNTIF(Campaigns!$A$7:$A$300,C5515)&gt;0,"✓",IF(N(K5515)=0,"– no spend","⚠ add to Campaigns tab")))</f>
        <v/>
      </c>
      <c r="V5515" s="83" t="str">
        <f aca="false">IF(K5515="","",K5515*IF(Settings!$B$22=Settings!$C$6,1,IF(Settings!$B$22="USD",1/INDEX(Settings!$B$29:$B$40,MONTH(A5515)),INDEX(Settings!$B$29:$B$40,MONTH(A5515)))))</f>
        <v/>
      </c>
    </row>
    <row r="5516" customFormat="false" ht="15" hidden="false" customHeight="false" outlineLevel="0" collapsed="false">
      <c r="U5516" s="0" t="str">
        <f aca="false">IF(C5516="","",IF(COUNTIF(Campaigns!$A$7:$A$300,C5516)&gt;0,"✓",IF(N(K5516)=0,"– no spend","⚠ add to Campaigns tab")))</f>
        <v/>
      </c>
      <c r="V5516" s="83" t="str">
        <f aca="false">IF(K5516="","",K5516*IF(Settings!$B$22=Settings!$C$6,1,IF(Settings!$B$22="USD",1/INDEX(Settings!$B$29:$B$40,MONTH(A5516)),INDEX(Settings!$B$29:$B$40,MONTH(A5516)))))</f>
        <v/>
      </c>
    </row>
    <row r="5517" customFormat="false" ht="15" hidden="false" customHeight="false" outlineLevel="0" collapsed="false">
      <c r="U5517" s="0" t="str">
        <f aca="false">IF(C5517="","",IF(COUNTIF(Campaigns!$A$7:$A$300,C5517)&gt;0,"✓",IF(N(K5517)=0,"– no spend","⚠ add to Campaigns tab")))</f>
        <v/>
      </c>
      <c r="V5517" s="83" t="str">
        <f aca="false">IF(K5517="","",K5517*IF(Settings!$B$22=Settings!$C$6,1,IF(Settings!$B$22="USD",1/INDEX(Settings!$B$29:$B$40,MONTH(A5517)),INDEX(Settings!$B$29:$B$40,MONTH(A5517)))))</f>
        <v/>
      </c>
    </row>
    <row r="5518" customFormat="false" ht="15" hidden="false" customHeight="false" outlineLevel="0" collapsed="false">
      <c r="U5518" s="0" t="str">
        <f aca="false">IF(C5518="","",IF(COUNTIF(Campaigns!$A$7:$A$300,C5518)&gt;0,"✓",IF(N(K5518)=0,"– no spend","⚠ add to Campaigns tab")))</f>
        <v/>
      </c>
      <c r="V5518" s="83" t="str">
        <f aca="false">IF(K5518="","",K5518*IF(Settings!$B$22=Settings!$C$6,1,IF(Settings!$B$22="USD",1/INDEX(Settings!$B$29:$B$40,MONTH(A5518)),INDEX(Settings!$B$29:$B$40,MONTH(A5518)))))</f>
        <v/>
      </c>
    </row>
    <row r="5519" customFormat="false" ht="15" hidden="false" customHeight="false" outlineLevel="0" collapsed="false">
      <c r="U5519" s="0" t="str">
        <f aca="false">IF(C5519="","",IF(COUNTIF(Campaigns!$A$7:$A$300,C5519)&gt;0,"✓",IF(N(K5519)=0,"– no spend","⚠ add to Campaigns tab")))</f>
        <v/>
      </c>
      <c r="V5519" s="83" t="str">
        <f aca="false">IF(K5519="","",K5519*IF(Settings!$B$22=Settings!$C$6,1,IF(Settings!$B$22="USD",1/INDEX(Settings!$B$29:$B$40,MONTH(A5519)),INDEX(Settings!$B$29:$B$40,MONTH(A5519)))))</f>
        <v/>
      </c>
    </row>
    <row r="5520" customFormat="false" ht="15" hidden="false" customHeight="false" outlineLevel="0" collapsed="false">
      <c r="U5520" s="0" t="str">
        <f aca="false">IF(C5520="","",IF(COUNTIF(Campaigns!$A$7:$A$300,C5520)&gt;0,"✓",IF(N(K5520)=0,"– no spend","⚠ add to Campaigns tab")))</f>
        <v/>
      </c>
      <c r="V5520" s="83" t="str">
        <f aca="false">IF(K5520="","",K5520*IF(Settings!$B$22=Settings!$C$6,1,IF(Settings!$B$22="USD",1/INDEX(Settings!$B$29:$B$40,MONTH(A5520)),INDEX(Settings!$B$29:$B$40,MONTH(A5520)))))</f>
        <v/>
      </c>
    </row>
    <row r="5521" customFormat="false" ht="15" hidden="false" customHeight="false" outlineLevel="0" collapsed="false">
      <c r="U5521" s="0" t="str">
        <f aca="false">IF(C5521="","",IF(COUNTIF(Campaigns!$A$7:$A$300,C5521)&gt;0,"✓",IF(N(K5521)=0,"– no spend","⚠ add to Campaigns tab")))</f>
        <v/>
      </c>
      <c r="V5521" s="83" t="str">
        <f aca="false">IF(K5521="","",K5521*IF(Settings!$B$22=Settings!$C$6,1,IF(Settings!$B$22="USD",1/INDEX(Settings!$B$29:$B$40,MONTH(A5521)),INDEX(Settings!$B$29:$B$40,MONTH(A5521)))))</f>
        <v/>
      </c>
    </row>
    <row r="5522" customFormat="false" ht="15" hidden="false" customHeight="false" outlineLevel="0" collapsed="false">
      <c r="U5522" s="0" t="str">
        <f aca="false">IF(C5522="","",IF(COUNTIF(Campaigns!$A$7:$A$300,C5522)&gt;0,"✓",IF(N(K5522)=0,"– no spend","⚠ add to Campaigns tab")))</f>
        <v/>
      </c>
      <c r="V5522" s="83" t="str">
        <f aca="false">IF(K5522="","",K5522*IF(Settings!$B$22=Settings!$C$6,1,IF(Settings!$B$22="USD",1/INDEX(Settings!$B$29:$B$40,MONTH(A5522)),INDEX(Settings!$B$29:$B$40,MONTH(A5522)))))</f>
        <v/>
      </c>
    </row>
    <row r="5523" customFormat="false" ht="15" hidden="false" customHeight="false" outlineLevel="0" collapsed="false">
      <c r="U5523" s="0" t="str">
        <f aca="false">IF(C5523="","",IF(COUNTIF(Campaigns!$A$7:$A$300,C5523)&gt;0,"✓",IF(N(K5523)=0,"– no spend","⚠ add to Campaigns tab")))</f>
        <v/>
      </c>
      <c r="V5523" s="83" t="str">
        <f aca="false">IF(K5523="","",K5523*IF(Settings!$B$22=Settings!$C$6,1,IF(Settings!$B$22="USD",1/INDEX(Settings!$B$29:$B$40,MONTH(A5523)),INDEX(Settings!$B$29:$B$40,MONTH(A5523)))))</f>
        <v/>
      </c>
    </row>
    <row r="5524" customFormat="false" ht="15" hidden="false" customHeight="false" outlineLevel="0" collapsed="false">
      <c r="U5524" s="0" t="str">
        <f aca="false">IF(C5524="","",IF(COUNTIF(Campaigns!$A$7:$A$300,C5524)&gt;0,"✓",IF(N(K5524)=0,"– no spend","⚠ add to Campaigns tab")))</f>
        <v/>
      </c>
      <c r="V5524" s="83" t="str">
        <f aca="false">IF(K5524="","",K5524*IF(Settings!$B$22=Settings!$C$6,1,IF(Settings!$B$22="USD",1/INDEX(Settings!$B$29:$B$40,MONTH(A5524)),INDEX(Settings!$B$29:$B$40,MONTH(A5524)))))</f>
        <v/>
      </c>
    </row>
    <row r="5525" customFormat="false" ht="15" hidden="false" customHeight="false" outlineLevel="0" collapsed="false">
      <c r="U5525" s="0" t="str">
        <f aca="false">IF(C5525="","",IF(COUNTIF(Campaigns!$A$7:$A$300,C5525)&gt;0,"✓",IF(N(K5525)=0,"– no spend","⚠ add to Campaigns tab")))</f>
        <v/>
      </c>
      <c r="V5525" s="83" t="str">
        <f aca="false">IF(K5525="","",K5525*IF(Settings!$B$22=Settings!$C$6,1,IF(Settings!$B$22="USD",1/INDEX(Settings!$B$29:$B$40,MONTH(A5525)),INDEX(Settings!$B$29:$B$40,MONTH(A5525)))))</f>
        <v/>
      </c>
    </row>
    <row r="5526" customFormat="false" ht="15" hidden="false" customHeight="false" outlineLevel="0" collapsed="false">
      <c r="U5526" s="0" t="str">
        <f aca="false">IF(C5526="","",IF(COUNTIF(Campaigns!$A$7:$A$300,C5526)&gt;0,"✓",IF(N(K5526)=0,"– no spend","⚠ add to Campaigns tab")))</f>
        <v/>
      </c>
      <c r="V5526" s="83" t="str">
        <f aca="false">IF(K5526="","",K5526*IF(Settings!$B$22=Settings!$C$6,1,IF(Settings!$B$22="USD",1/INDEX(Settings!$B$29:$B$40,MONTH(A5526)),INDEX(Settings!$B$29:$B$40,MONTH(A5526)))))</f>
        <v/>
      </c>
    </row>
    <row r="5527" customFormat="false" ht="15" hidden="false" customHeight="false" outlineLevel="0" collapsed="false">
      <c r="U5527" s="0" t="str">
        <f aca="false">IF(C5527="","",IF(COUNTIF(Campaigns!$A$7:$A$300,C5527)&gt;0,"✓",IF(N(K5527)=0,"– no spend","⚠ add to Campaigns tab")))</f>
        <v/>
      </c>
      <c r="V5527" s="83" t="str">
        <f aca="false">IF(K5527="","",K5527*IF(Settings!$B$22=Settings!$C$6,1,IF(Settings!$B$22="USD",1/INDEX(Settings!$B$29:$B$40,MONTH(A5527)),INDEX(Settings!$B$29:$B$40,MONTH(A5527)))))</f>
        <v/>
      </c>
    </row>
    <row r="5528" customFormat="false" ht="15" hidden="false" customHeight="false" outlineLevel="0" collapsed="false">
      <c r="U5528" s="0" t="str">
        <f aca="false">IF(C5528="","",IF(COUNTIF(Campaigns!$A$7:$A$300,C5528)&gt;0,"✓",IF(N(K5528)=0,"– no spend","⚠ add to Campaigns tab")))</f>
        <v/>
      </c>
      <c r="V5528" s="83" t="str">
        <f aca="false">IF(K5528="","",K5528*IF(Settings!$B$22=Settings!$C$6,1,IF(Settings!$B$22="USD",1/INDEX(Settings!$B$29:$B$40,MONTH(A5528)),INDEX(Settings!$B$29:$B$40,MONTH(A5528)))))</f>
        <v/>
      </c>
    </row>
    <row r="5529" customFormat="false" ht="15" hidden="false" customHeight="false" outlineLevel="0" collapsed="false">
      <c r="U5529" s="0" t="str">
        <f aca="false">IF(C5529="","",IF(COUNTIF(Campaigns!$A$7:$A$300,C5529)&gt;0,"✓",IF(N(K5529)=0,"– no spend","⚠ add to Campaigns tab")))</f>
        <v/>
      </c>
      <c r="V5529" s="83" t="str">
        <f aca="false">IF(K5529="","",K5529*IF(Settings!$B$22=Settings!$C$6,1,IF(Settings!$B$22="USD",1/INDEX(Settings!$B$29:$B$40,MONTH(A5529)),INDEX(Settings!$B$29:$B$40,MONTH(A5529)))))</f>
        <v/>
      </c>
    </row>
    <row r="5530" customFormat="false" ht="15" hidden="false" customHeight="false" outlineLevel="0" collapsed="false">
      <c r="U5530" s="0" t="str">
        <f aca="false">IF(C5530="","",IF(COUNTIF(Campaigns!$A$7:$A$300,C5530)&gt;0,"✓",IF(N(K5530)=0,"– no spend","⚠ add to Campaigns tab")))</f>
        <v/>
      </c>
      <c r="V5530" s="83" t="str">
        <f aca="false">IF(K5530="","",K5530*IF(Settings!$B$22=Settings!$C$6,1,IF(Settings!$B$22="USD",1/INDEX(Settings!$B$29:$B$40,MONTH(A5530)),INDEX(Settings!$B$29:$B$40,MONTH(A5530)))))</f>
        <v/>
      </c>
    </row>
    <row r="5531" customFormat="false" ht="15" hidden="false" customHeight="false" outlineLevel="0" collapsed="false">
      <c r="U5531" s="0" t="str">
        <f aca="false">IF(C5531="","",IF(COUNTIF(Campaigns!$A$7:$A$300,C5531)&gt;0,"✓",IF(N(K5531)=0,"– no spend","⚠ add to Campaigns tab")))</f>
        <v/>
      </c>
      <c r="V5531" s="83" t="str">
        <f aca="false">IF(K5531="","",K5531*IF(Settings!$B$22=Settings!$C$6,1,IF(Settings!$B$22="USD",1/INDEX(Settings!$B$29:$B$40,MONTH(A5531)),INDEX(Settings!$B$29:$B$40,MONTH(A5531)))))</f>
        <v/>
      </c>
    </row>
    <row r="5532" customFormat="false" ht="15" hidden="false" customHeight="false" outlineLevel="0" collapsed="false">
      <c r="U5532" s="0" t="str">
        <f aca="false">IF(C5532="","",IF(COUNTIF(Campaigns!$A$7:$A$300,C5532)&gt;0,"✓",IF(N(K5532)=0,"– no spend","⚠ add to Campaigns tab")))</f>
        <v/>
      </c>
      <c r="V5532" s="83" t="str">
        <f aca="false">IF(K5532="","",K5532*IF(Settings!$B$22=Settings!$C$6,1,IF(Settings!$B$22="USD",1/INDEX(Settings!$B$29:$B$40,MONTH(A5532)),INDEX(Settings!$B$29:$B$40,MONTH(A5532)))))</f>
        <v/>
      </c>
    </row>
    <row r="5533" customFormat="false" ht="15" hidden="false" customHeight="false" outlineLevel="0" collapsed="false">
      <c r="U5533" s="0" t="str">
        <f aca="false">IF(C5533="","",IF(COUNTIF(Campaigns!$A$7:$A$300,C5533)&gt;0,"✓",IF(N(K5533)=0,"– no spend","⚠ add to Campaigns tab")))</f>
        <v/>
      </c>
      <c r="V5533" s="83" t="str">
        <f aca="false">IF(K5533="","",K5533*IF(Settings!$B$22=Settings!$C$6,1,IF(Settings!$B$22="USD",1/INDEX(Settings!$B$29:$B$40,MONTH(A5533)),INDEX(Settings!$B$29:$B$40,MONTH(A5533)))))</f>
        <v/>
      </c>
    </row>
    <row r="5534" customFormat="false" ht="15" hidden="false" customHeight="false" outlineLevel="0" collapsed="false">
      <c r="U5534" s="0" t="str">
        <f aca="false">IF(C5534="","",IF(COUNTIF(Campaigns!$A$7:$A$300,C5534)&gt;0,"✓",IF(N(K5534)=0,"– no spend","⚠ add to Campaigns tab")))</f>
        <v/>
      </c>
      <c r="V5534" s="83" t="str">
        <f aca="false">IF(K5534="","",K5534*IF(Settings!$B$22=Settings!$C$6,1,IF(Settings!$B$22="USD",1/INDEX(Settings!$B$29:$B$40,MONTH(A5534)),INDEX(Settings!$B$29:$B$40,MONTH(A5534)))))</f>
        <v/>
      </c>
    </row>
    <row r="5535" customFormat="false" ht="15" hidden="false" customHeight="false" outlineLevel="0" collapsed="false">
      <c r="U5535" s="0" t="str">
        <f aca="false">IF(C5535="","",IF(COUNTIF(Campaigns!$A$7:$A$300,C5535)&gt;0,"✓",IF(N(K5535)=0,"– no spend","⚠ add to Campaigns tab")))</f>
        <v/>
      </c>
      <c r="V5535" s="83" t="str">
        <f aca="false">IF(K5535="","",K5535*IF(Settings!$B$22=Settings!$C$6,1,IF(Settings!$B$22="USD",1/INDEX(Settings!$B$29:$B$40,MONTH(A5535)),INDEX(Settings!$B$29:$B$40,MONTH(A5535)))))</f>
        <v/>
      </c>
    </row>
    <row r="5536" customFormat="false" ht="15" hidden="false" customHeight="false" outlineLevel="0" collapsed="false">
      <c r="U5536" s="0" t="str">
        <f aca="false">IF(C5536="","",IF(COUNTIF(Campaigns!$A$7:$A$300,C5536)&gt;0,"✓",IF(N(K5536)=0,"– no spend","⚠ add to Campaigns tab")))</f>
        <v/>
      </c>
      <c r="V5536" s="83" t="str">
        <f aca="false">IF(K5536="","",K5536*IF(Settings!$B$22=Settings!$C$6,1,IF(Settings!$B$22="USD",1/INDEX(Settings!$B$29:$B$40,MONTH(A5536)),INDEX(Settings!$B$29:$B$40,MONTH(A5536)))))</f>
        <v/>
      </c>
    </row>
    <row r="5537" customFormat="false" ht="15" hidden="false" customHeight="false" outlineLevel="0" collapsed="false">
      <c r="U5537" s="0" t="str">
        <f aca="false">IF(C5537="","",IF(COUNTIF(Campaigns!$A$7:$A$300,C5537)&gt;0,"✓",IF(N(K5537)=0,"– no spend","⚠ add to Campaigns tab")))</f>
        <v/>
      </c>
      <c r="V5537" s="83" t="str">
        <f aca="false">IF(K5537="","",K5537*IF(Settings!$B$22=Settings!$C$6,1,IF(Settings!$B$22="USD",1/INDEX(Settings!$B$29:$B$40,MONTH(A5537)),INDEX(Settings!$B$29:$B$40,MONTH(A5537)))))</f>
        <v/>
      </c>
    </row>
    <row r="5538" customFormat="false" ht="15" hidden="false" customHeight="false" outlineLevel="0" collapsed="false">
      <c r="U5538" s="0" t="str">
        <f aca="false">IF(C5538="","",IF(COUNTIF(Campaigns!$A$7:$A$300,C5538)&gt;0,"✓",IF(N(K5538)=0,"– no spend","⚠ add to Campaigns tab")))</f>
        <v/>
      </c>
      <c r="V5538" s="83" t="str">
        <f aca="false">IF(K5538="","",K5538*IF(Settings!$B$22=Settings!$C$6,1,IF(Settings!$B$22="USD",1/INDEX(Settings!$B$29:$B$40,MONTH(A5538)),INDEX(Settings!$B$29:$B$40,MONTH(A5538)))))</f>
        <v/>
      </c>
    </row>
    <row r="5539" customFormat="false" ht="15" hidden="false" customHeight="false" outlineLevel="0" collapsed="false">
      <c r="U5539" s="0" t="str">
        <f aca="false">IF(C5539="","",IF(COUNTIF(Campaigns!$A$7:$A$300,C5539)&gt;0,"✓",IF(N(K5539)=0,"– no spend","⚠ add to Campaigns tab")))</f>
        <v/>
      </c>
      <c r="V5539" s="83" t="str">
        <f aca="false">IF(K5539="","",K5539*IF(Settings!$B$22=Settings!$C$6,1,IF(Settings!$B$22="USD",1/INDEX(Settings!$B$29:$B$40,MONTH(A5539)),INDEX(Settings!$B$29:$B$40,MONTH(A5539)))))</f>
        <v/>
      </c>
    </row>
    <row r="5540" customFormat="false" ht="15" hidden="false" customHeight="false" outlineLevel="0" collapsed="false">
      <c r="U5540" s="0" t="str">
        <f aca="false">IF(C5540="","",IF(COUNTIF(Campaigns!$A$7:$A$300,C5540)&gt;0,"✓",IF(N(K5540)=0,"– no spend","⚠ add to Campaigns tab")))</f>
        <v/>
      </c>
      <c r="V5540" s="83" t="str">
        <f aca="false">IF(K5540="","",K5540*IF(Settings!$B$22=Settings!$C$6,1,IF(Settings!$B$22="USD",1/INDEX(Settings!$B$29:$B$40,MONTH(A5540)),INDEX(Settings!$B$29:$B$40,MONTH(A5540)))))</f>
        <v/>
      </c>
    </row>
    <row r="5541" customFormat="false" ht="15" hidden="false" customHeight="false" outlineLevel="0" collapsed="false">
      <c r="U5541" s="0" t="str">
        <f aca="false">IF(C5541="","",IF(COUNTIF(Campaigns!$A$7:$A$300,C5541)&gt;0,"✓",IF(N(K5541)=0,"– no spend","⚠ add to Campaigns tab")))</f>
        <v/>
      </c>
      <c r="V5541" s="83" t="str">
        <f aca="false">IF(K5541="","",K5541*IF(Settings!$B$22=Settings!$C$6,1,IF(Settings!$B$22="USD",1/INDEX(Settings!$B$29:$B$40,MONTH(A5541)),INDEX(Settings!$B$29:$B$40,MONTH(A5541)))))</f>
        <v/>
      </c>
    </row>
    <row r="5542" customFormat="false" ht="15" hidden="false" customHeight="false" outlineLevel="0" collapsed="false">
      <c r="U5542" s="0" t="str">
        <f aca="false">IF(C5542="","",IF(COUNTIF(Campaigns!$A$7:$A$300,C5542)&gt;0,"✓",IF(N(K5542)=0,"– no spend","⚠ add to Campaigns tab")))</f>
        <v/>
      </c>
      <c r="V5542" s="83" t="str">
        <f aca="false">IF(K5542="","",K5542*IF(Settings!$B$22=Settings!$C$6,1,IF(Settings!$B$22="USD",1/INDEX(Settings!$B$29:$B$40,MONTH(A5542)),INDEX(Settings!$B$29:$B$40,MONTH(A5542)))))</f>
        <v/>
      </c>
    </row>
    <row r="5543" customFormat="false" ht="15" hidden="false" customHeight="false" outlineLevel="0" collapsed="false">
      <c r="U5543" s="0" t="str">
        <f aca="false">IF(C5543="","",IF(COUNTIF(Campaigns!$A$7:$A$300,C5543)&gt;0,"✓",IF(N(K5543)=0,"– no spend","⚠ add to Campaigns tab")))</f>
        <v/>
      </c>
      <c r="V5543" s="83" t="str">
        <f aca="false">IF(K5543="","",K5543*IF(Settings!$B$22=Settings!$C$6,1,IF(Settings!$B$22="USD",1/INDEX(Settings!$B$29:$B$40,MONTH(A5543)),INDEX(Settings!$B$29:$B$40,MONTH(A5543)))))</f>
        <v/>
      </c>
    </row>
    <row r="5544" customFormat="false" ht="15" hidden="false" customHeight="false" outlineLevel="0" collapsed="false">
      <c r="U5544" s="0" t="str">
        <f aca="false">IF(C5544="","",IF(COUNTIF(Campaigns!$A$7:$A$300,C5544)&gt;0,"✓",IF(N(K5544)=0,"– no spend","⚠ add to Campaigns tab")))</f>
        <v/>
      </c>
      <c r="V5544" s="83" t="str">
        <f aca="false">IF(K5544="","",K5544*IF(Settings!$B$22=Settings!$C$6,1,IF(Settings!$B$22="USD",1/INDEX(Settings!$B$29:$B$40,MONTH(A5544)),INDEX(Settings!$B$29:$B$40,MONTH(A5544)))))</f>
        <v/>
      </c>
    </row>
    <row r="5545" customFormat="false" ht="15" hidden="false" customHeight="false" outlineLevel="0" collapsed="false">
      <c r="U5545" s="0" t="str">
        <f aca="false">IF(C5545="","",IF(COUNTIF(Campaigns!$A$7:$A$300,C5545)&gt;0,"✓",IF(N(K5545)=0,"– no spend","⚠ add to Campaigns tab")))</f>
        <v/>
      </c>
      <c r="V5545" s="83" t="str">
        <f aca="false">IF(K5545="","",K5545*IF(Settings!$B$22=Settings!$C$6,1,IF(Settings!$B$22="USD",1/INDEX(Settings!$B$29:$B$40,MONTH(A5545)),INDEX(Settings!$B$29:$B$40,MONTH(A5545)))))</f>
        <v/>
      </c>
    </row>
    <row r="5546" customFormat="false" ht="15" hidden="false" customHeight="false" outlineLevel="0" collapsed="false">
      <c r="U5546" s="0" t="str">
        <f aca="false">IF(C5546="","",IF(COUNTIF(Campaigns!$A$7:$A$300,C5546)&gt;0,"✓",IF(N(K5546)=0,"– no spend","⚠ add to Campaigns tab")))</f>
        <v/>
      </c>
      <c r="V5546" s="83" t="str">
        <f aca="false">IF(K5546="","",K5546*IF(Settings!$B$22=Settings!$C$6,1,IF(Settings!$B$22="USD",1/INDEX(Settings!$B$29:$B$40,MONTH(A5546)),INDEX(Settings!$B$29:$B$40,MONTH(A5546)))))</f>
        <v/>
      </c>
    </row>
    <row r="5547" customFormat="false" ht="15" hidden="false" customHeight="false" outlineLevel="0" collapsed="false">
      <c r="U5547" s="0" t="str">
        <f aca="false">IF(C5547="","",IF(COUNTIF(Campaigns!$A$7:$A$300,C5547)&gt;0,"✓",IF(N(K5547)=0,"– no spend","⚠ add to Campaigns tab")))</f>
        <v/>
      </c>
      <c r="V5547" s="83" t="str">
        <f aca="false">IF(K5547="","",K5547*IF(Settings!$B$22=Settings!$C$6,1,IF(Settings!$B$22="USD",1/INDEX(Settings!$B$29:$B$40,MONTH(A5547)),INDEX(Settings!$B$29:$B$40,MONTH(A5547)))))</f>
        <v/>
      </c>
    </row>
    <row r="5548" customFormat="false" ht="15" hidden="false" customHeight="false" outlineLevel="0" collapsed="false">
      <c r="U5548" s="0" t="str">
        <f aca="false">IF(C5548="","",IF(COUNTIF(Campaigns!$A$7:$A$300,C5548)&gt;0,"✓",IF(N(K5548)=0,"– no spend","⚠ add to Campaigns tab")))</f>
        <v/>
      </c>
      <c r="V5548" s="83" t="str">
        <f aca="false">IF(K5548="","",K5548*IF(Settings!$B$22=Settings!$C$6,1,IF(Settings!$B$22="USD",1/INDEX(Settings!$B$29:$B$40,MONTH(A5548)),INDEX(Settings!$B$29:$B$40,MONTH(A5548)))))</f>
        <v/>
      </c>
    </row>
    <row r="5549" customFormat="false" ht="15" hidden="false" customHeight="false" outlineLevel="0" collapsed="false">
      <c r="U5549" s="0" t="str">
        <f aca="false">IF(C5549="","",IF(COUNTIF(Campaigns!$A$7:$A$300,C5549)&gt;0,"✓",IF(N(K5549)=0,"– no spend","⚠ add to Campaigns tab")))</f>
        <v/>
      </c>
      <c r="V5549" s="83" t="str">
        <f aca="false">IF(K5549="","",K5549*IF(Settings!$B$22=Settings!$C$6,1,IF(Settings!$B$22="USD",1/INDEX(Settings!$B$29:$B$40,MONTH(A5549)),INDEX(Settings!$B$29:$B$40,MONTH(A5549)))))</f>
        <v/>
      </c>
    </row>
    <row r="5550" customFormat="false" ht="15" hidden="false" customHeight="false" outlineLevel="0" collapsed="false">
      <c r="U5550" s="0" t="str">
        <f aca="false">IF(C5550="","",IF(COUNTIF(Campaigns!$A$7:$A$300,C5550)&gt;0,"✓",IF(N(K5550)=0,"– no spend","⚠ add to Campaigns tab")))</f>
        <v/>
      </c>
      <c r="V5550" s="83" t="str">
        <f aca="false">IF(K5550="","",K5550*IF(Settings!$B$22=Settings!$C$6,1,IF(Settings!$B$22="USD",1/INDEX(Settings!$B$29:$B$40,MONTH(A5550)),INDEX(Settings!$B$29:$B$40,MONTH(A5550)))))</f>
        <v/>
      </c>
    </row>
    <row r="5551" customFormat="false" ht="15" hidden="false" customHeight="false" outlineLevel="0" collapsed="false">
      <c r="U5551" s="0" t="str">
        <f aca="false">IF(C5551="","",IF(COUNTIF(Campaigns!$A$7:$A$300,C5551)&gt;0,"✓",IF(N(K5551)=0,"– no spend","⚠ add to Campaigns tab")))</f>
        <v/>
      </c>
      <c r="V5551" s="83" t="str">
        <f aca="false">IF(K5551="","",K5551*IF(Settings!$B$22=Settings!$C$6,1,IF(Settings!$B$22="USD",1/INDEX(Settings!$B$29:$B$40,MONTH(A5551)),INDEX(Settings!$B$29:$B$40,MONTH(A5551)))))</f>
        <v/>
      </c>
    </row>
    <row r="5552" customFormat="false" ht="15" hidden="false" customHeight="false" outlineLevel="0" collapsed="false">
      <c r="U5552" s="0" t="str">
        <f aca="false">IF(C5552="","",IF(COUNTIF(Campaigns!$A$7:$A$300,C5552)&gt;0,"✓",IF(N(K5552)=0,"– no spend","⚠ add to Campaigns tab")))</f>
        <v/>
      </c>
      <c r="V5552" s="83" t="str">
        <f aca="false">IF(K5552="","",K5552*IF(Settings!$B$22=Settings!$C$6,1,IF(Settings!$B$22="USD",1/INDEX(Settings!$B$29:$B$40,MONTH(A5552)),INDEX(Settings!$B$29:$B$40,MONTH(A5552)))))</f>
        <v/>
      </c>
    </row>
    <row r="5553" customFormat="false" ht="15" hidden="false" customHeight="false" outlineLevel="0" collapsed="false">
      <c r="U5553" s="0" t="str">
        <f aca="false">IF(C5553="","",IF(COUNTIF(Campaigns!$A$7:$A$300,C5553)&gt;0,"✓",IF(N(K5553)=0,"– no spend","⚠ add to Campaigns tab")))</f>
        <v/>
      </c>
      <c r="V5553" s="83" t="str">
        <f aca="false">IF(K5553="","",K5553*IF(Settings!$B$22=Settings!$C$6,1,IF(Settings!$B$22="USD",1/INDEX(Settings!$B$29:$B$40,MONTH(A5553)),INDEX(Settings!$B$29:$B$40,MONTH(A5553)))))</f>
        <v/>
      </c>
    </row>
    <row r="5554" customFormat="false" ht="15" hidden="false" customHeight="false" outlineLevel="0" collapsed="false">
      <c r="U5554" s="0" t="str">
        <f aca="false">IF(C5554="","",IF(COUNTIF(Campaigns!$A$7:$A$300,C5554)&gt;0,"✓",IF(N(K5554)=0,"– no spend","⚠ add to Campaigns tab")))</f>
        <v/>
      </c>
      <c r="V5554" s="83" t="str">
        <f aca="false">IF(K5554="","",K5554*IF(Settings!$B$22=Settings!$C$6,1,IF(Settings!$B$22="USD",1/INDEX(Settings!$B$29:$B$40,MONTH(A5554)),INDEX(Settings!$B$29:$B$40,MONTH(A5554)))))</f>
        <v/>
      </c>
    </row>
    <row r="5555" customFormat="false" ht="15" hidden="false" customHeight="false" outlineLevel="0" collapsed="false">
      <c r="U5555" s="0" t="str">
        <f aca="false">IF(C5555="","",IF(COUNTIF(Campaigns!$A$7:$A$300,C5555)&gt;0,"✓",IF(N(K5555)=0,"– no spend","⚠ add to Campaigns tab")))</f>
        <v/>
      </c>
      <c r="V5555" s="83" t="str">
        <f aca="false">IF(K5555="","",K5555*IF(Settings!$B$22=Settings!$C$6,1,IF(Settings!$B$22="USD",1/INDEX(Settings!$B$29:$B$40,MONTH(A5555)),INDEX(Settings!$B$29:$B$40,MONTH(A5555)))))</f>
        <v/>
      </c>
    </row>
    <row r="5556" customFormat="false" ht="15" hidden="false" customHeight="false" outlineLevel="0" collapsed="false">
      <c r="U5556" s="0" t="str">
        <f aca="false">IF(C5556="","",IF(COUNTIF(Campaigns!$A$7:$A$300,C5556)&gt;0,"✓",IF(N(K5556)=0,"– no spend","⚠ add to Campaigns tab")))</f>
        <v/>
      </c>
      <c r="V5556" s="83" t="str">
        <f aca="false">IF(K5556="","",K5556*IF(Settings!$B$22=Settings!$C$6,1,IF(Settings!$B$22="USD",1/INDEX(Settings!$B$29:$B$40,MONTH(A5556)),INDEX(Settings!$B$29:$B$40,MONTH(A5556)))))</f>
        <v/>
      </c>
    </row>
    <row r="5557" customFormat="false" ht="15" hidden="false" customHeight="false" outlineLevel="0" collapsed="false">
      <c r="U5557" s="0" t="str">
        <f aca="false">IF(C5557="","",IF(COUNTIF(Campaigns!$A$7:$A$300,C5557)&gt;0,"✓",IF(N(K5557)=0,"– no spend","⚠ add to Campaigns tab")))</f>
        <v/>
      </c>
      <c r="V5557" s="83" t="str">
        <f aca="false">IF(K5557="","",K5557*IF(Settings!$B$22=Settings!$C$6,1,IF(Settings!$B$22="USD",1/INDEX(Settings!$B$29:$B$40,MONTH(A5557)),INDEX(Settings!$B$29:$B$40,MONTH(A5557)))))</f>
        <v/>
      </c>
    </row>
    <row r="5558" customFormat="false" ht="15" hidden="false" customHeight="false" outlineLevel="0" collapsed="false">
      <c r="U5558" s="0" t="str">
        <f aca="false">IF(C5558="","",IF(COUNTIF(Campaigns!$A$7:$A$300,C5558)&gt;0,"✓",IF(N(K5558)=0,"– no spend","⚠ add to Campaigns tab")))</f>
        <v/>
      </c>
      <c r="V5558" s="83" t="str">
        <f aca="false">IF(K5558="","",K5558*IF(Settings!$B$22=Settings!$C$6,1,IF(Settings!$B$22="USD",1/INDEX(Settings!$B$29:$B$40,MONTH(A5558)),INDEX(Settings!$B$29:$B$40,MONTH(A5558)))))</f>
        <v/>
      </c>
    </row>
    <row r="5559" customFormat="false" ht="15" hidden="false" customHeight="false" outlineLevel="0" collapsed="false">
      <c r="U5559" s="0" t="str">
        <f aca="false">IF(C5559="","",IF(COUNTIF(Campaigns!$A$7:$A$300,C5559)&gt;0,"✓",IF(N(K5559)=0,"– no spend","⚠ add to Campaigns tab")))</f>
        <v/>
      </c>
      <c r="V5559" s="83" t="str">
        <f aca="false">IF(K5559="","",K5559*IF(Settings!$B$22=Settings!$C$6,1,IF(Settings!$B$22="USD",1/INDEX(Settings!$B$29:$B$40,MONTH(A5559)),INDEX(Settings!$B$29:$B$40,MONTH(A5559)))))</f>
        <v/>
      </c>
    </row>
    <row r="5560" customFormat="false" ht="15" hidden="false" customHeight="false" outlineLevel="0" collapsed="false">
      <c r="U5560" s="0" t="str">
        <f aca="false">IF(C5560="","",IF(COUNTIF(Campaigns!$A$7:$A$300,C5560)&gt;0,"✓",IF(N(K5560)=0,"– no spend","⚠ add to Campaigns tab")))</f>
        <v/>
      </c>
      <c r="V5560" s="83" t="str">
        <f aca="false">IF(K5560="","",K5560*IF(Settings!$B$22=Settings!$C$6,1,IF(Settings!$B$22="USD",1/INDEX(Settings!$B$29:$B$40,MONTH(A5560)),INDEX(Settings!$B$29:$B$40,MONTH(A5560)))))</f>
        <v/>
      </c>
    </row>
    <row r="5561" customFormat="false" ht="15" hidden="false" customHeight="false" outlineLevel="0" collapsed="false">
      <c r="U5561" s="0" t="str">
        <f aca="false">IF(C5561="","",IF(COUNTIF(Campaigns!$A$7:$A$300,C5561)&gt;0,"✓",IF(N(K5561)=0,"– no spend","⚠ add to Campaigns tab")))</f>
        <v/>
      </c>
      <c r="V5561" s="83" t="str">
        <f aca="false">IF(K5561="","",K5561*IF(Settings!$B$22=Settings!$C$6,1,IF(Settings!$B$22="USD",1/INDEX(Settings!$B$29:$B$40,MONTH(A5561)),INDEX(Settings!$B$29:$B$40,MONTH(A5561)))))</f>
        <v/>
      </c>
    </row>
    <row r="5562" customFormat="false" ht="15" hidden="false" customHeight="false" outlineLevel="0" collapsed="false">
      <c r="U5562" s="0" t="str">
        <f aca="false">IF(C5562="","",IF(COUNTIF(Campaigns!$A$7:$A$300,C5562)&gt;0,"✓",IF(N(K5562)=0,"– no spend","⚠ add to Campaigns tab")))</f>
        <v/>
      </c>
      <c r="V5562" s="83" t="str">
        <f aca="false">IF(K5562="","",K5562*IF(Settings!$B$22=Settings!$C$6,1,IF(Settings!$B$22="USD",1/INDEX(Settings!$B$29:$B$40,MONTH(A5562)),INDEX(Settings!$B$29:$B$40,MONTH(A5562)))))</f>
        <v/>
      </c>
    </row>
    <row r="5563" customFormat="false" ht="15" hidden="false" customHeight="false" outlineLevel="0" collapsed="false">
      <c r="U5563" s="0" t="str">
        <f aca="false">IF(C5563="","",IF(COUNTIF(Campaigns!$A$7:$A$300,C5563)&gt;0,"✓",IF(N(K5563)=0,"– no spend","⚠ add to Campaigns tab")))</f>
        <v/>
      </c>
      <c r="V5563" s="83" t="str">
        <f aca="false">IF(K5563="","",K5563*IF(Settings!$B$22=Settings!$C$6,1,IF(Settings!$B$22="USD",1/INDEX(Settings!$B$29:$B$40,MONTH(A5563)),INDEX(Settings!$B$29:$B$40,MONTH(A5563)))))</f>
        <v/>
      </c>
    </row>
    <row r="5564" customFormat="false" ht="15" hidden="false" customHeight="false" outlineLevel="0" collapsed="false">
      <c r="U5564" s="0" t="str">
        <f aca="false">IF(C5564="","",IF(COUNTIF(Campaigns!$A$7:$A$300,C5564)&gt;0,"✓",IF(N(K5564)=0,"– no spend","⚠ add to Campaigns tab")))</f>
        <v/>
      </c>
      <c r="V5564" s="83" t="str">
        <f aca="false">IF(K5564="","",K5564*IF(Settings!$B$22=Settings!$C$6,1,IF(Settings!$B$22="USD",1/INDEX(Settings!$B$29:$B$40,MONTH(A5564)),INDEX(Settings!$B$29:$B$40,MONTH(A5564)))))</f>
        <v/>
      </c>
    </row>
    <row r="5565" customFormat="false" ht="15" hidden="false" customHeight="false" outlineLevel="0" collapsed="false">
      <c r="U5565" s="0" t="str">
        <f aca="false">IF(C5565="","",IF(COUNTIF(Campaigns!$A$7:$A$300,C5565)&gt;0,"✓",IF(N(K5565)=0,"– no spend","⚠ add to Campaigns tab")))</f>
        <v/>
      </c>
      <c r="V5565" s="83" t="str">
        <f aca="false">IF(K5565="","",K5565*IF(Settings!$B$22=Settings!$C$6,1,IF(Settings!$B$22="USD",1/INDEX(Settings!$B$29:$B$40,MONTH(A5565)),INDEX(Settings!$B$29:$B$40,MONTH(A5565)))))</f>
        <v/>
      </c>
    </row>
    <row r="5566" customFormat="false" ht="15" hidden="false" customHeight="false" outlineLevel="0" collapsed="false">
      <c r="U5566" s="0" t="str">
        <f aca="false">IF(C5566="","",IF(COUNTIF(Campaigns!$A$7:$A$300,C5566)&gt;0,"✓",IF(N(K5566)=0,"– no spend","⚠ add to Campaigns tab")))</f>
        <v/>
      </c>
      <c r="V5566" s="83" t="str">
        <f aca="false">IF(K5566="","",K5566*IF(Settings!$B$22=Settings!$C$6,1,IF(Settings!$B$22="USD",1/INDEX(Settings!$B$29:$B$40,MONTH(A5566)),INDEX(Settings!$B$29:$B$40,MONTH(A5566)))))</f>
        <v/>
      </c>
    </row>
    <row r="5567" customFormat="false" ht="15" hidden="false" customHeight="false" outlineLevel="0" collapsed="false">
      <c r="U5567" s="0" t="str">
        <f aca="false">IF(C5567="","",IF(COUNTIF(Campaigns!$A$7:$A$300,C5567)&gt;0,"✓",IF(N(K5567)=0,"– no spend","⚠ add to Campaigns tab")))</f>
        <v/>
      </c>
      <c r="V5567" s="83" t="str">
        <f aca="false">IF(K5567="","",K5567*IF(Settings!$B$22=Settings!$C$6,1,IF(Settings!$B$22="USD",1/INDEX(Settings!$B$29:$B$40,MONTH(A5567)),INDEX(Settings!$B$29:$B$40,MONTH(A5567)))))</f>
        <v/>
      </c>
    </row>
    <row r="5568" customFormat="false" ht="15" hidden="false" customHeight="false" outlineLevel="0" collapsed="false">
      <c r="U5568" s="0" t="str">
        <f aca="false">IF(C5568="","",IF(COUNTIF(Campaigns!$A$7:$A$300,C5568)&gt;0,"✓",IF(N(K5568)=0,"– no spend","⚠ add to Campaigns tab")))</f>
        <v/>
      </c>
      <c r="V5568" s="83" t="str">
        <f aca="false">IF(K5568="","",K5568*IF(Settings!$B$22=Settings!$C$6,1,IF(Settings!$B$22="USD",1/INDEX(Settings!$B$29:$B$40,MONTH(A5568)),INDEX(Settings!$B$29:$B$40,MONTH(A5568)))))</f>
        <v/>
      </c>
    </row>
    <row r="5569" customFormat="false" ht="15" hidden="false" customHeight="false" outlineLevel="0" collapsed="false">
      <c r="U5569" s="0" t="str">
        <f aca="false">IF(C5569="","",IF(COUNTIF(Campaigns!$A$7:$A$300,C5569)&gt;0,"✓",IF(N(K5569)=0,"– no spend","⚠ add to Campaigns tab")))</f>
        <v/>
      </c>
      <c r="V5569" s="83" t="str">
        <f aca="false">IF(K5569="","",K5569*IF(Settings!$B$22=Settings!$C$6,1,IF(Settings!$B$22="USD",1/INDEX(Settings!$B$29:$B$40,MONTH(A5569)),INDEX(Settings!$B$29:$B$40,MONTH(A5569)))))</f>
        <v/>
      </c>
    </row>
    <row r="5570" customFormat="false" ht="15" hidden="false" customHeight="false" outlineLevel="0" collapsed="false">
      <c r="U5570" s="0" t="str">
        <f aca="false">IF(C5570="","",IF(COUNTIF(Campaigns!$A$7:$A$300,C5570)&gt;0,"✓",IF(N(K5570)=0,"– no spend","⚠ add to Campaigns tab")))</f>
        <v/>
      </c>
      <c r="V5570" s="83" t="str">
        <f aca="false">IF(K5570="","",K5570*IF(Settings!$B$22=Settings!$C$6,1,IF(Settings!$B$22="USD",1/INDEX(Settings!$B$29:$B$40,MONTH(A5570)),INDEX(Settings!$B$29:$B$40,MONTH(A5570)))))</f>
        <v/>
      </c>
    </row>
    <row r="5571" customFormat="false" ht="15" hidden="false" customHeight="false" outlineLevel="0" collapsed="false">
      <c r="U5571" s="0" t="str">
        <f aca="false">IF(C5571="","",IF(COUNTIF(Campaigns!$A$7:$A$300,C5571)&gt;0,"✓",IF(N(K5571)=0,"– no spend","⚠ add to Campaigns tab")))</f>
        <v/>
      </c>
      <c r="V5571" s="83" t="str">
        <f aca="false">IF(K5571="","",K5571*IF(Settings!$B$22=Settings!$C$6,1,IF(Settings!$B$22="USD",1/INDEX(Settings!$B$29:$B$40,MONTH(A5571)),INDEX(Settings!$B$29:$B$40,MONTH(A5571)))))</f>
        <v/>
      </c>
    </row>
    <row r="5572" customFormat="false" ht="15" hidden="false" customHeight="false" outlineLevel="0" collapsed="false">
      <c r="U5572" s="0" t="str">
        <f aca="false">IF(C5572="","",IF(COUNTIF(Campaigns!$A$7:$A$300,C5572)&gt;0,"✓",IF(N(K5572)=0,"– no spend","⚠ add to Campaigns tab")))</f>
        <v/>
      </c>
      <c r="V5572" s="83" t="str">
        <f aca="false">IF(K5572="","",K5572*IF(Settings!$B$22=Settings!$C$6,1,IF(Settings!$B$22="USD",1/INDEX(Settings!$B$29:$B$40,MONTH(A5572)),INDEX(Settings!$B$29:$B$40,MONTH(A5572)))))</f>
        <v/>
      </c>
    </row>
    <row r="5573" customFormat="false" ht="15" hidden="false" customHeight="false" outlineLevel="0" collapsed="false">
      <c r="U5573" s="0" t="str">
        <f aca="false">IF(C5573="","",IF(COUNTIF(Campaigns!$A$7:$A$300,C5573)&gt;0,"✓",IF(N(K5573)=0,"– no spend","⚠ add to Campaigns tab")))</f>
        <v/>
      </c>
      <c r="V5573" s="83" t="str">
        <f aca="false">IF(K5573="","",K5573*IF(Settings!$B$22=Settings!$C$6,1,IF(Settings!$B$22="USD",1/INDEX(Settings!$B$29:$B$40,MONTH(A5573)),INDEX(Settings!$B$29:$B$40,MONTH(A5573)))))</f>
        <v/>
      </c>
    </row>
    <row r="5574" customFormat="false" ht="15" hidden="false" customHeight="false" outlineLevel="0" collapsed="false">
      <c r="U5574" s="0" t="str">
        <f aca="false">IF(C5574="","",IF(COUNTIF(Campaigns!$A$7:$A$300,C5574)&gt;0,"✓",IF(N(K5574)=0,"– no spend","⚠ add to Campaigns tab")))</f>
        <v/>
      </c>
      <c r="V5574" s="83" t="str">
        <f aca="false">IF(K5574="","",K5574*IF(Settings!$B$22=Settings!$C$6,1,IF(Settings!$B$22="USD",1/INDEX(Settings!$B$29:$B$40,MONTH(A5574)),INDEX(Settings!$B$29:$B$40,MONTH(A5574)))))</f>
        <v/>
      </c>
    </row>
    <row r="5575" customFormat="false" ht="15" hidden="false" customHeight="false" outlineLevel="0" collapsed="false">
      <c r="U5575" s="0" t="str">
        <f aca="false">IF(C5575="","",IF(COUNTIF(Campaigns!$A$7:$A$300,C5575)&gt;0,"✓",IF(N(K5575)=0,"– no spend","⚠ add to Campaigns tab")))</f>
        <v/>
      </c>
      <c r="V5575" s="83" t="str">
        <f aca="false">IF(K5575="","",K5575*IF(Settings!$B$22=Settings!$C$6,1,IF(Settings!$B$22="USD",1/INDEX(Settings!$B$29:$B$40,MONTH(A5575)),INDEX(Settings!$B$29:$B$40,MONTH(A5575)))))</f>
        <v/>
      </c>
    </row>
    <row r="5576" customFormat="false" ht="15" hidden="false" customHeight="false" outlineLevel="0" collapsed="false">
      <c r="U5576" s="0" t="str">
        <f aca="false">IF(C5576="","",IF(COUNTIF(Campaigns!$A$7:$A$300,C5576)&gt;0,"✓",IF(N(K5576)=0,"– no spend","⚠ add to Campaigns tab")))</f>
        <v/>
      </c>
      <c r="V5576" s="83" t="str">
        <f aca="false">IF(K5576="","",K5576*IF(Settings!$B$22=Settings!$C$6,1,IF(Settings!$B$22="USD",1/INDEX(Settings!$B$29:$B$40,MONTH(A5576)),INDEX(Settings!$B$29:$B$40,MONTH(A5576)))))</f>
        <v/>
      </c>
    </row>
    <row r="5577" customFormat="false" ht="15" hidden="false" customHeight="false" outlineLevel="0" collapsed="false">
      <c r="U5577" s="0" t="str">
        <f aca="false">IF(C5577="","",IF(COUNTIF(Campaigns!$A$7:$A$300,C5577)&gt;0,"✓",IF(N(K5577)=0,"– no spend","⚠ add to Campaigns tab")))</f>
        <v/>
      </c>
      <c r="V5577" s="83" t="str">
        <f aca="false">IF(K5577="","",K5577*IF(Settings!$B$22=Settings!$C$6,1,IF(Settings!$B$22="USD",1/INDEX(Settings!$B$29:$B$40,MONTH(A5577)),INDEX(Settings!$B$29:$B$40,MONTH(A5577)))))</f>
        <v/>
      </c>
    </row>
    <row r="5578" customFormat="false" ht="15" hidden="false" customHeight="false" outlineLevel="0" collapsed="false">
      <c r="U5578" s="0" t="str">
        <f aca="false">IF(C5578="","",IF(COUNTIF(Campaigns!$A$7:$A$300,C5578)&gt;0,"✓",IF(N(K5578)=0,"– no spend","⚠ add to Campaigns tab")))</f>
        <v/>
      </c>
      <c r="V5578" s="83" t="str">
        <f aca="false">IF(K5578="","",K5578*IF(Settings!$B$22=Settings!$C$6,1,IF(Settings!$B$22="USD",1/INDEX(Settings!$B$29:$B$40,MONTH(A5578)),INDEX(Settings!$B$29:$B$40,MONTH(A5578)))))</f>
        <v/>
      </c>
    </row>
    <row r="5579" customFormat="false" ht="15" hidden="false" customHeight="false" outlineLevel="0" collapsed="false">
      <c r="U5579" s="0" t="str">
        <f aca="false">IF(C5579="","",IF(COUNTIF(Campaigns!$A$7:$A$300,C5579)&gt;0,"✓",IF(N(K5579)=0,"– no spend","⚠ add to Campaigns tab")))</f>
        <v/>
      </c>
      <c r="V5579" s="83" t="str">
        <f aca="false">IF(K5579="","",K5579*IF(Settings!$B$22=Settings!$C$6,1,IF(Settings!$B$22="USD",1/INDEX(Settings!$B$29:$B$40,MONTH(A5579)),INDEX(Settings!$B$29:$B$40,MONTH(A5579)))))</f>
        <v/>
      </c>
    </row>
    <row r="5580" customFormat="false" ht="15" hidden="false" customHeight="false" outlineLevel="0" collapsed="false">
      <c r="U5580" s="0" t="str">
        <f aca="false">IF(C5580="","",IF(COUNTIF(Campaigns!$A$7:$A$300,C5580)&gt;0,"✓",IF(N(K5580)=0,"– no spend","⚠ add to Campaigns tab")))</f>
        <v/>
      </c>
      <c r="V5580" s="83" t="str">
        <f aca="false">IF(K5580="","",K5580*IF(Settings!$B$22=Settings!$C$6,1,IF(Settings!$B$22="USD",1/INDEX(Settings!$B$29:$B$40,MONTH(A5580)),INDEX(Settings!$B$29:$B$40,MONTH(A5580)))))</f>
        <v/>
      </c>
    </row>
    <row r="5581" customFormat="false" ht="15" hidden="false" customHeight="false" outlineLevel="0" collapsed="false">
      <c r="U5581" s="0" t="str">
        <f aca="false">IF(C5581="","",IF(COUNTIF(Campaigns!$A$7:$A$300,C5581)&gt;0,"✓",IF(N(K5581)=0,"– no spend","⚠ add to Campaigns tab")))</f>
        <v/>
      </c>
      <c r="V5581" s="83" t="str">
        <f aca="false">IF(K5581="","",K5581*IF(Settings!$B$22=Settings!$C$6,1,IF(Settings!$B$22="USD",1/INDEX(Settings!$B$29:$B$40,MONTH(A5581)),INDEX(Settings!$B$29:$B$40,MONTH(A5581)))))</f>
        <v/>
      </c>
    </row>
    <row r="5582" customFormat="false" ht="15" hidden="false" customHeight="false" outlineLevel="0" collapsed="false">
      <c r="U5582" s="0" t="str">
        <f aca="false">IF(C5582="","",IF(COUNTIF(Campaigns!$A$7:$A$300,C5582)&gt;0,"✓",IF(N(K5582)=0,"– no spend","⚠ add to Campaigns tab")))</f>
        <v/>
      </c>
      <c r="V5582" s="83" t="str">
        <f aca="false">IF(K5582="","",K5582*IF(Settings!$B$22=Settings!$C$6,1,IF(Settings!$B$22="USD",1/INDEX(Settings!$B$29:$B$40,MONTH(A5582)),INDEX(Settings!$B$29:$B$40,MONTH(A5582)))))</f>
        <v/>
      </c>
    </row>
    <row r="5583" customFormat="false" ht="15" hidden="false" customHeight="false" outlineLevel="0" collapsed="false">
      <c r="U5583" s="0" t="str">
        <f aca="false">IF(C5583="","",IF(COUNTIF(Campaigns!$A$7:$A$300,C5583)&gt;0,"✓",IF(N(K5583)=0,"– no spend","⚠ add to Campaigns tab")))</f>
        <v/>
      </c>
      <c r="V5583" s="83" t="str">
        <f aca="false">IF(K5583="","",K5583*IF(Settings!$B$22=Settings!$C$6,1,IF(Settings!$B$22="USD",1/INDEX(Settings!$B$29:$B$40,MONTH(A5583)),INDEX(Settings!$B$29:$B$40,MONTH(A5583)))))</f>
        <v/>
      </c>
    </row>
    <row r="5584" customFormat="false" ht="15" hidden="false" customHeight="false" outlineLevel="0" collapsed="false">
      <c r="U5584" s="0" t="str">
        <f aca="false">IF(C5584="","",IF(COUNTIF(Campaigns!$A$7:$A$300,C5584)&gt;0,"✓",IF(N(K5584)=0,"– no spend","⚠ add to Campaigns tab")))</f>
        <v/>
      </c>
      <c r="V5584" s="83" t="str">
        <f aca="false">IF(K5584="","",K5584*IF(Settings!$B$22=Settings!$C$6,1,IF(Settings!$B$22="USD",1/INDEX(Settings!$B$29:$B$40,MONTH(A5584)),INDEX(Settings!$B$29:$B$40,MONTH(A5584)))))</f>
        <v/>
      </c>
    </row>
    <row r="5585" customFormat="false" ht="15" hidden="false" customHeight="false" outlineLevel="0" collapsed="false">
      <c r="U5585" s="0" t="str">
        <f aca="false">IF(C5585="","",IF(COUNTIF(Campaigns!$A$7:$A$300,C5585)&gt;0,"✓",IF(N(K5585)=0,"– no spend","⚠ add to Campaigns tab")))</f>
        <v/>
      </c>
      <c r="V5585" s="83" t="str">
        <f aca="false">IF(K5585="","",K5585*IF(Settings!$B$22=Settings!$C$6,1,IF(Settings!$B$22="USD",1/INDEX(Settings!$B$29:$B$40,MONTH(A5585)),INDEX(Settings!$B$29:$B$40,MONTH(A5585)))))</f>
        <v/>
      </c>
    </row>
    <row r="5586" customFormat="false" ht="15" hidden="false" customHeight="false" outlineLevel="0" collapsed="false">
      <c r="U5586" s="0" t="str">
        <f aca="false">IF(C5586="","",IF(COUNTIF(Campaigns!$A$7:$A$300,C5586)&gt;0,"✓",IF(N(K5586)=0,"– no spend","⚠ add to Campaigns tab")))</f>
        <v/>
      </c>
      <c r="V5586" s="83" t="str">
        <f aca="false">IF(K5586="","",K5586*IF(Settings!$B$22=Settings!$C$6,1,IF(Settings!$B$22="USD",1/INDEX(Settings!$B$29:$B$40,MONTH(A5586)),INDEX(Settings!$B$29:$B$40,MONTH(A5586)))))</f>
        <v/>
      </c>
    </row>
    <row r="5587" customFormat="false" ht="15" hidden="false" customHeight="false" outlineLevel="0" collapsed="false">
      <c r="U5587" s="0" t="str">
        <f aca="false">IF(C5587="","",IF(COUNTIF(Campaigns!$A$7:$A$300,C5587)&gt;0,"✓",IF(N(K5587)=0,"– no spend","⚠ add to Campaigns tab")))</f>
        <v/>
      </c>
      <c r="V5587" s="83" t="str">
        <f aca="false">IF(K5587="","",K5587*IF(Settings!$B$22=Settings!$C$6,1,IF(Settings!$B$22="USD",1/INDEX(Settings!$B$29:$B$40,MONTH(A5587)),INDEX(Settings!$B$29:$B$40,MONTH(A5587)))))</f>
        <v/>
      </c>
    </row>
    <row r="5588" customFormat="false" ht="15" hidden="false" customHeight="false" outlineLevel="0" collapsed="false">
      <c r="U5588" s="0" t="str">
        <f aca="false">IF(C5588="","",IF(COUNTIF(Campaigns!$A$7:$A$300,C5588)&gt;0,"✓",IF(N(K5588)=0,"– no spend","⚠ add to Campaigns tab")))</f>
        <v/>
      </c>
      <c r="V5588" s="83" t="str">
        <f aca="false">IF(K5588="","",K5588*IF(Settings!$B$22=Settings!$C$6,1,IF(Settings!$B$22="USD",1/INDEX(Settings!$B$29:$B$40,MONTH(A5588)),INDEX(Settings!$B$29:$B$40,MONTH(A5588)))))</f>
        <v/>
      </c>
    </row>
    <row r="5589" customFormat="false" ht="15" hidden="false" customHeight="false" outlineLevel="0" collapsed="false">
      <c r="U5589" s="0" t="str">
        <f aca="false">IF(C5589="","",IF(COUNTIF(Campaigns!$A$7:$A$300,C5589)&gt;0,"✓",IF(N(K5589)=0,"– no spend","⚠ add to Campaigns tab")))</f>
        <v/>
      </c>
      <c r="V5589" s="83" t="str">
        <f aca="false">IF(K5589="","",K5589*IF(Settings!$B$22=Settings!$C$6,1,IF(Settings!$B$22="USD",1/INDEX(Settings!$B$29:$B$40,MONTH(A5589)),INDEX(Settings!$B$29:$B$40,MONTH(A5589)))))</f>
        <v/>
      </c>
    </row>
    <row r="5590" customFormat="false" ht="15" hidden="false" customHeight="false" outlineLevel="0" collapsed="false">
      <c r="U5590" s="0" t="str">
        <f aca="false">IF(C5590="","",IF(COUNTIF(Campaigns!$A$7:$A$300,C5590)&gt;0,"✓",IF(N(K5590)=0,"– no spend","⚠ add to Campaigns tab")))</f>
        <v/>
      </c>
      <c r="V5590" s="83" t="str">
        <f aca="false">IF(K5590="","",K5590*IF(Settings!$B$22=Settings!$C$6,1,IF(Settings!$B$22="USD",1/INDEX(Settings!$B$29:$B$40,MONTH(A5590)),INDEX(Settings!$B$29:$B$40,MONTH(A5590)))))</f>
        <v/>
      </c>
    </row>
    <row r="5591" customFormat="false" ht="15" hidden="false" customHeight="false" outlineLevel="0" collapsed="false">
      <c r="U5591" s="0" t="str">
        <f aca="false">IF(C5591="","",IF(COUNTIF(Campaigns!$A$7:$A$300,C5591)&gt;0,"✓",IF(N(K5591)=0,"– no spend","⚠ add to Campaigns tab")))</f>
        <v/>
      </c>
      <c r="V5591" s="83" t="str">
        <f aca="false">IF(K5591="","",K5591*IF(Settings!$B$22=Settings!$C$6,1,IF(Settings!$B$22="USD",1/INDEX(Settings!$B$29:$B$40,MONTH(A5591)),INDEX(Settings!$B$29:$B$40,MONTH(A5591)))))</f>
        <v/>
      </c>
    </row>
    <row r="5592" customFormat="false" ht="15" hidden="false" customHeight="false" outlineLevel="0" collapsed="false">
      <c r="U5592" s="0" t="str">
        <f aca="false">IF(C5592="","",IF(COUNTIF(Campaigns!$A$7:$A$300,C5592)&gt;0,"✓",IF(N(K5592)=0,"– no spend","⚠ add to Campaigns tab")))</f>
        <v/>
      </c>
      <c r="V5592" s="83" t="str">
        <f aca="false">IF(K5592="","",K5592*IF(Settings!$B$22=Settings!$C$6,1,IF(Settings!$B$22="USD",1/INDEX(Settings!$B$29:$B$40,MONTH(A5592)),INDEX(Settings!$B$29:$B$40,MONTH(A5592)))))</f>
        <v/>
      </c>
    </row>
    <row r="5593" customFormat="false" ht="15" hidden="false" customHeight="false" outlineLevel="0" collapsed="false">
      <c r="U5593" s="0" t="str">
        <f aca="false">IF(C5593="","",IF(COUNTIF(Campaigns!$A$7:$A$300,C5593)&gt;0,"✓",IF(N(K5593)=0,"– no spend","⚠ add to Campaigns tab")))</f>
        <v/>
      </c>
      <c r="V5593" s="83" t="str">
        <f aca="false">IF(K5593="","",K5593*IF(Settings!$B$22=Settings!$C$6,1,IF(Settings!$B$22="USD",1/INDEX(Settings!$B$29:$B$40,MONTH(A5593)),INDEX(Settings!$B$29:$B$40,MONTH(A5593)))))</f>
        <v/>
      </c>
    </row>
    <row r="5594" customFormat="false" ht="15" hidden="false" customHeight="false" outlineLevel="0" collapsed="false">
      <c r="U5594" s="0" t="str">
        <f aca="false">IF(C5594="","",IF(COUNTIF(Campaigns!$A$7:$A$300,C5594)&gt;0,"✓",IF(N(K5594)=0,"– no spend","⚠ add to Campaigns tab")))</f>
        <v/>
      </c>
      <c r="V5594" s="83" t="str">
        <f aca="false">IF(K5594="","",K5594*IF(Settings!$B$22=Settings!$C$6,1,IF(Settings!$B$22="USD",1/INDEX(Settings!$B$29:$B$40,MONTH(A5594)),INDEX(Settings!$B$29:$B$40,MONTH(A5594)))))</f>
        <v/>
      </c>
    </row>
    <row r="5595" customFormat="false" ht="15" hidden="false" customHeight="false" outlineLevel="0" collapsed="false">
      <c r="U5595" s="0" t="str">
        <f aca="false">IF(C5595="","",IF(COUNTIF(Campaigns!$A$7:$A$300,C5595)&gt;0,"✓",IF(N(K5595)=0,"– no spend","⚠ add to Campaigns tab")))</f>
        <v/>
      </c>
      <c r="V5595" s="83" t="str">
        <f aca="false">IF(K5595="","",K5595*IF(Settings!$B$22=Settings!$C$6,1,IF(Settings!$B$22="USD",1/INDEX(Settings!$B$29:$B$40,MONTH(A5595)),INDEX(Settings!$B$29:$B$40,MONTH(A5595)))))</f>
        <v/>
      </c>
    </row>
    <row r="5596" customFormat="false" ht="15" hidden="false" customHeight="false" outlineLevel="0" collapsed="false">
      <c r="U5596" s="0" t="str">
        <f aca="false">IF(C5596="","",IF(COUNTIF(Campaigns!$A$7:$A$300,C5596)&gt;0,"✓",IF(N(K5596)=0,"– no spend","⚠ add to Campaigns tab")))</f>
        <v/>
      </c>
      <c r="V5596" s="83" t="str">
        <f aca="false">IF(K5596="","",K5596*IF(Settings!$B$22=Settings!$C$6,1,IF(Settings!$B$22="USD",1/INDEX(Settings!$B$29:$B$40,MONTH(A5596)),INDEX(Settings!$B$29:$B$40,MONTH(A5596)))))</f>
        <v/>
      </c>
    </row>
    <row r="5597" customFormat="false" ht="15" hidden="false" customHeight="false" outlineLevel="0" collapsed="false">
      <c r="U5597" s="0" t="str">
        <f aca="false">IF(C5597="","",IF(COUNTIF(Campaigns!$A$7:$A$300,C5597)&gt;0,"✓",IF(N(K5597)=0,"– no spend","⚠ add to Campaigns tab")))</f>
        <v/>
      </c>
      <c r="V5597" s="83" t="str">
        <f aca="false">IF(K5597="","",K5597*IF(Settings!$B$22=Settings!$C$6,1,IF(Settings!$B$22="USD",1/INDEX(Settings!$B$29:$B$40,MONTH(A5597)),INDEX(Settings!$B$29:$B$40,MONTH(A5597)))))</f>
        <v/>
      </c>
    </row>
    <row r="5598" customFormat="false" ht="15" hidden="false" customHeight="false" outlineLevel="0" collapsed="false">
      <c r="U5598" s="0" t="str">
        <f aca="false">IF(C5598="","",IF(COUNTIF(Campaigns!$A$7:$A$300,C5598)&gt;0,"✓",IF(N(K5598)=0,"– no spend","⚠ add to Campaigns tab")))</f>
        <v/>
      </c>
      <c r="V5598" s="83" t="str">
        <f aca="false">IF(K5598="","",K5598*IF(Settings!$B$22=Settings!$C$6,1,IF(Settings!$B$22="USD",1/INDEX(Settings!$B$29:$B$40,MONTH(A5598)),INDEX(Settings!$B$29:$B$40,MONTH(A5598)))))</f>
        <v/>
      </c>
    </row>
    <row r="5599" customFormat="false" ht="15" hidden="false" customHeight="false" outlineLevel="0" collapsed="false">
      <c r="U5599" s="0" t="str">
        <f aca="false">IF(C5599="","",IF(COUNTIF(Campaigns!$A$7:$A$300,C5599)&gt;0,"✓",IF(N(K5599)=0,"– no spend","⚠ add to Campaigns tab")))</f>
        <v/>
      </c>
      <c r="V5599" s="83" t="str">
        <f aca="false">IF(K5599="","",K5599*IF(Settings!$B$22=Settings!$C$6,1,IF(Settings!$B$22="USD",1/INDEX(Settings!$B$29:$B$40,MONTH(A5599)),INDEX(Settings!$B$29:$B$40,MONTH(A5599)))))</f>
        <v/>
      </c>
    </row>
    <row r="5600" customFormat="false" ht="15" hidden="false" customHeight="false" outlineLevel="0" collapsed="false">
      <c r="U5600" s="0" t="str">
        <f aca="false">IF(C5600="","",IF(COUNTIF(Campaigns!$A$7:$A$300,C5600)&gt;0,"✓",IF(N(K5600)=0,"– no spend","⚠ add to Campaigns tab")))</f>
        <v/>
      </c>
      <c r="V5600" s="83" t="str">
        <f aca="false">IF(K5600="","",K5600*IF(Settings!$B$22=Settings!$C$6,1,IF(Settings!$B$22="USD",1/INDEX(Settings!$B$29:$B$40,MONTH(A5600)),INDEX(Settings!$B$29:$B$40,MONTH(A5600)))))</f>
        <v/>
      </c>
    </row>
    <row r="5601" customFormat="false" ht="15" hidden="false" customHeight="false" outlineLevel="0" collapsed="false">
      <c r="U5601" s="0" t="str">
        <f aca="false">IF(C5601="","",IF(COUNTIF(Campaigns!$A$7:$A$300,C5601)&gt;0,"✓",IF(N(K5601)=0,"– no spend","⚠ add to Campaigns tab")))</f>
        <v/>
      </c>
      <c r="V5601" s="83" t="str">
        <f aca="false">IF(K5601="","",K5601*IF(Settings!$B$22=Settings!$C$6,1,IF(Settings!$B$22="USD",1/INDEX(Settings!$B$29:$B$40,MONTH(A5601)),INDEX(Settings!$B$29:$B$40,MONTH(A5601)))))</f>
        <v/>
      </c>
    </row>
    <row r="5602" customFormat="false" ht="15" hidden="false" customHeight="false" outlineLevel="0" collapsed="false">
      <c r="U5602" s="0" t="str">
        <f aca="false">IF(C5602="","",IF(COUNTIF(Campaigns!$A$7:$A$300,C5602)&gt;0,"✓",IF(N(K5602)=0,"– no spend","⚠ add to Campaigns tab")))</f>
        <v/>
      </c>
      <c r="V5602" s="83" t="str">
        <f aca="false">IF(K5602="","",K5602*IF(Settings!$B$22=Settings!$C$6,1,IF(Settings!$B$22="USD",1/INDEX(Settings!$B$29:$B$40,MONTH(A5602)),INDEX(Settings!$B$29:$B$40,MONTH(A5602)))))</f>
        <v/>
      </c>
    </row>
    <row r="5603" customFormat="false" ht="15" hidden="false" customHeight="false" outlineLevel="0" collapsed="false">
      <c r="U5603" s="0" t="str">
        <f aca="false">IF(C5603="","",IF(COUNTIF(Campaigns!$A$7:$A$300,C5603)&gt;0,"✓",IF(N(K5603)=0,"– no spend","⚠ add to Campaigns tab")))</f>
        <v/>
      </c>
      <c r="V5603" s="83" t="str">
        <f aca="false">IF(K5603="","",K5603*IF(Settings!$B$22=Settings!$C$6,1,IF(Settings!$B$22="USD",1/INDEX(Settings!$B$29:$B$40,MONTH(A5603)),INDEX(Settings!$B$29:$B$40,MONTH(A5603)))))</f>
        <v/>
      </c>
    </row>
    <row r="5604" customFormat="false" ht="15" hidden="false" customHeight="false" outlineLevel="0" collapsed="false">
      <c r="U5604" s="0" t="str">
        <f aca="false">IF(C5604="","",IF(COUNTIF(Campaigns!$A$7:$A$300,C5604)&gt;0,"✓",IF(N(K5604)=0,"– no spend","⚠ add to Campaigns tab")))</f>
        <v/>
      </c>
      <c r="V5604" s="83" t="str">
        <f aca="false">IF(K5604="","",K5604*IF(Settings!$B$22=Settings!$C$6,1,IF(Settings!$B$22="USD",1/INDEX(Settings!$B$29:$B$40,MONTH(A5604)),INDEX(Settings!$B$29:$B$40,MONTH(A5604)))))</f>
        <v/>
      </c>
    </row>
    <row r="5605" customFormat="false" ht="15" hidden="false" customHeight="false" outlineLevel="0" collapsed="false">
      <c r="U5605" s="0" t="str">
        <f aca="false">IF(C5605="","",IF(COUNTIF(Campaigns!$A$7:$A$300,C5605)&gt;0,"✓",IF(N(K5605)=0,"– no spend","⚠ add to Campaigns tab")))</f>
        <v/>
      </c>
      <c r="V5605" s="83" t="str">
        <f aca="false">IF(K5605="","",K5605*IF(Settings!$B$22=Settings!$C$6,1,IF(Settings!$B$22="USD",1/INDEX(Settings!$B$29:$B$40,MONTH(A5605)),INDEX(Settings!$B$29:$B$40,MONTH(A5605)))))</f>
        <v/>
      </c>
    </row>
    <row r="5606" customFormat="false" ht="15" hidden="false" customHeight="false" outlineLevel="0" collapsed="false">
      <c r="U5606" s="0" t="str">
        <f aca="false">IF(C5606="","",IF(COUNTIF(Campaigns!$A$7:$A$300,C5606)&gt;0,"✓",IF(N(K5606)=0,"– no spend","⚠ add to Campaigns tab")))</f>
        <v/>
      </c>
      <c r="V5606" s="83" t="str">
        <f aca="false">IF(K5606="","",K5606*IF(Settings!$B$22=Settings!$C$6,1,IF(Settings!$B$22="USD",1/INDEX(Settings!$B$29:$B$40,MONTH(A5606)),INDEX(Settings!$B$29:$B$40,MONTH(A5606)))))</f>
        <v/>
      </c>
    </row>
    <row r="5607" customFormat="false" ht="15" hidden="false" customHeight="false" outlineLevel="0" collapsed="false">
      <c r="U5607" s="0" t="str">
        <f aca="false">IF(C5607="","",IF(COUNTIF(Campaigns!$A$7:$A$300,C5607)&gt;0,"✓",IF(N(K5607)=0,"– no spend","⚠ add to Campaigns tab")))</f>
        <v/>
      </c>
      <c r="V5607" s="83" t="str">
        <f aca="false">IF(K5607="","",K5607*IF(Settings!$B$22=Settings!$C$6,1,IF(Settings!$B$22="USD",1/INDEX(Settings!$B$29:$B$40,MONTH(A5607)),INDEX(Settings!$B$29:$B$40,MONTH(A5607)))))</f>
        <v/>
      </c>
    </row>
    <row r="5608" customFormat="false" ht="15" hidden="false" customHeight="false" outlineLevel="0" collapsed="false">
      <c r="U5608" s="0" t="str">
        <f aca="false">IF(C5608="","",IF(COUNTIF(Campaigns!$A$7:$A$300,C5608)&gt;0,"✓",IF(N(K5608)=0,"– no spend","⚠ add to Campaigns tab")))</f>
        <v/>
      </c>
      <c r="V5608" s="83" t="str">
        <f aca="false">IF(K5608="","",K5608*IF(Settings!$B$22=Settings!$C$6,1,IF(Settings!$B$22="USD",1/INDEX(Settings!$B$29:$B$40,MONTH(A5608)),INDEX(Settings!$B$29:$B$40,MONTH(A5608)))))</f>
        <v/>
      </c>
    </row>
    <row r="5609" customFormat="false" ht="15" hidden="false" customHeight="false" outlineLevel="0" collapsed="false">
      <c r="U5609" s="0" t="str">
        <f aca="false">IF(C5609="","",IF(COUNTIF(Campaigns!$A$7:$A$300,C5609)&gt;0,"✓",IF(N(K5609)=0,"– no spend","⚠ add to Campaigns tab")))</f>
        <v/>
      </c>
      <c r="V5609" s="83" t="str">
        <f aca="false">IF(K5609="","",K5609*IF(Settings!$B$22=Settings!$C$6,1,IF(Settings!$B$22="USD",1/INDEX(Settings!$B$29:$B$40,MONTH(A5609)),INDEX(Settings!$B$29:$B$40,MONTH(A5609)))))</f>
        <v/>
      </c>
    </row>
    <row r="5610" customFormat="false" ht="15" hidden="false" customHeight="false" outlineLevel="0" collapsed="false">
      <c r="U5610" s="0" t="str">
        <f aca="false">IF(C5610="","",IF(COUNTIF(Campaigns!$A$7:$A$300,C5610)&gt;0,"✓",IF(N(K5610)=0,"– no spend","⚠ add to Campaigns tab")))</f>
        <v/>
      </c>
      <c r="V5610" s="83" t="str">
        <f aca="false">IF(K5610="","",K5610*IF(Settings!$B$22=Settings!$C$6,1,IF(Settings!$B$22="USD",1/INDEX(Settings!$B$29:$B$40,MONTH(A5610)),INDEX(Settings!$B$29:$B$40,MONTH(A5610)))))</f>
        <v/>
      </c>
    </row>
    <row r="5611" customFormat="false" ht="15" hidden="false" customHeight="false" outlineLevel="0" collapsed="false">
      <c r="U5611" s="0" t="str">
        <f aca="false">IF(C5611="","",IF(COUNTIF(Campaigns!$A$7:$A$300,C5611)&gt;0,"✓",IF(N(K5611)=0,"– no spend","⚠ add to Campaigns tab")))</f>
        <v/>
      </c>
      <c r="V5611" s="83" t="str">
        <f aca="false">IF(K5611="","",K5611*IF(Settings!$B$22=Settings!$C$6,1,IF(Settings!$B$22="USD",1/INDEX(Settings!$B$29:$B$40,MONTH(A5611)),INDEX(Settings!$B$29:$B$40,MONTH(A5611)))))</f>
        <v/>
      </c>
    </row>
    <row r="5612" customFormat="false" ht="15" hidden="false" customHeight="false" outlineLevel="0" collapsed="false">
      <c r="U5612" s="0" t="str">
        <f aca="false">IF(C5612="","",IF(COUNTIF(Campaigns!$A$7:$A$300,C5612)&gt;0,"✓",IF(N(K5612)=0,"– no spend","⚠ add to Campaigns tab")))</f>
        <v/>
      </c>
      <c r="V5612" s="83" t="str">
        <f aca="false">IF(K5612="","",K5612*IF(Settings!$B$22=Settings!$C$6,1,IF(Settings!$B$22="USD",1/INDEX(Settings!$B$29:$B$40,MONTH(A5612)),INDEX(Settings!$B$29:$B$40,MONTH(A5612)))))</f>
        <v/>
      </c>
    </row>
    <row r="5613" customFormat="false" ht="15" hidden="false" customHeight="false" outlineLevel="0" collapsed="false">
      <c r="U5613" s="0" t="str">
        <f aca="false">IF(C5613="","",IF(COUNTIF(Campaigns!$A$7:$A$300,C5613)&gt;0,"✓",IF(N(K5613)=0,"– no spend","⚠ add to Campaigns tab")))</f>
        <v/>
      </c>
      <c r="V5613" s="83" t="str">
        <f aca="false">IF(K5613="","",K5613*IF(Settings!$B$22=Settings!$C$6,1,IF(Settings!$B$22="USD",1/INDEX(Settings!$B$29:$B$40,MONTH(A5613)),INDEX(Settings!$B$29:$B$40,MONTH(A5613)))))</f>
        <v/>
      </c>
    </row>
    <row r="5614" customFormat="false" ht="15" hidden="false" customHeight="false" outlineLevel="0" collapsed="false">
      <c r="U5614" s="0" t="str">
        <f aca="false">IF(C5614="","",IF(COUNTIF(Campaigns!$A$7:$A$300,C5614)&gt;0,"✓",IF(N(K5614)=0,"– no spend","⚠ add to Campaigns tab")))</f>
        <v/>
      </c>
      <c r="V5614" s="83" t="str">
        <f aca="false">IF(K5614="","",K5614*IF(Settings!$B$22=Settings!$C$6,1,IF(Settings!$B$22="USD",1/INDEX(Settings!$B$29:$B$40,MONTH(A5614)),INDEX(Settings!$B$29:$B$40,MONTH(A5614)))))</f>
        <v/>
      </c>
    </row>
    <row r="5615" customFormat="false" ht="15" hidden="false" customHeight="false" outlineLevel="0" collapsed="false">
      <c r="U5615" s="0" t="str">
        <f aca="false">IF(C5615="","",IF(COUNTIF(Campaigns!$A$7:$A$300,C5615)&gt;0,"✓",IF(N(K5615)=0,"– no spend","⚠ add to Campaigns tab")))</f>
        <v/>
      </c>
      <c r="V5615" s="83" t="str">
        <f aca="false">IF(K5615="","",K5615*IF(Settings!$B$22=Settings!$C$6,1,IF(Settings!$B$22="USD",1/INDEX(Settings!$B$29:$B$40,MONTH(A5615)),INDEX(Settings!$B$29:$B$40,MONTH(A5615)))))</f>
        <v/>
      </c>
    </row>
    <row r="5616" customFormat="false" ht="15" hidden="false" customHeight="false" outlineLevel="0" collapsed="false">
      <c r="U5616" s="0" t="str">
        <f aca="false">IF(C5616="","",IF(COUNTIF(Campaigns!$A$7:$A$300,C5616)&gt;0,"✓",IF(N(K5616)=0,"– no spend","⚠ add to Campaigns tab")))</f>
        <v/>
      </c>
      <c r="V5616" s="83" t="str">
        <f aca="false">IF(K5616="","",K5616*IF(Settings!$B$22=Settings!$C$6,1,IF(Settings!$B$22="USD",1/INDEX(Settings!$B$29:$B$40,MONTH(A5616)),INDEX(Settings!$B$29:$B$40,MONTH(A5616)))))</f>
        <v/>
      </c>
    </row>
    <row r="5617" customFormat="false" ht="15" hidden="false" customHeight="false" outlineLevel="0" collapsed="false">
      <c r="U5617" s="0" t="str">
        <f aca="false">IF(C5617="","",IF(COUNTIF(Campaigns!$A$7:$A$300,C5617)&gt;0,"✓",IF(N(K5617)=0,"– no spend","⚠ add to Campaigns tab")))</f>
        <v/>
      </c>
      <c r="V5617" s="83" t="str">
        <f aca="false">IF(K5617="","",K5617*IF(Settings!$B$22=Settings!$C$6,1,IF(Settings!$B$22="USD",1/INDEX(Settings!$B$29:$B$40,MONTH(A5617)),INDEX(Settings!$B$29:$B$40,MONTH(A5617)))))</f>
        <v/>
      </c>
    </row>
    <row r="5618" customFormat="false" ht="15" hidden="false" customHeight="false" outlineLevel="0" collapsed="false">
      <c r="U5618" s="0" t="str">
        <f aca="false">IF(C5618="","",IF(COUNTIF(Campaigns!$A$7:$A$300,C5618)&gt;0,"✓",IF(N(K5618)=0,"– no spend","⚠ add to Campaigns tab")))</f>
        <v/>
      </c>
      <c r="V5618" s="83" t="str">
        <f aca="false">IF(K5618="","",K5618*IF(Settings!$B$22=Settings!$C$6,1,IF(Settings!$B$22="USD",1/INDEX(Settings!$B$29:$B$40,MONTH(A5618)),INDEX(Settings!$B$29:$B$40,MONTH(A5618)))))</f>
        <v/>
      </c>
    </row>
    <row r="5619" customFormat="false" ht="15" hidden="false" customHeight="false" outlineLevel="0" collapsed="false">
      <c r="U5619" s="0" t="str">
        <f aca="false">IF(C5619="","",IF(COUNTIF(Campaigns!$A$7:$A$300,C5619)&gt;0,"✓",IF(N(K5619)=0,"– no spend","⚠ add to Campaigns tab")))</f>
        <v/>
      </c>
      <c r="V5619" s="83" t="str">
        <f aca="false">IF(K5619="","",K5619*IF(Settings!$B$22=Settings!$C$6,1,IF(Settings!$B$22="USD",1/INDEX(Settings!$B$29:$B$40,MONTH(A5619)),INDEX(Settings!$B$29:$B$40,MONTH(A5619)))))</f>
        <v/>
      </c>
    </row>
    <row r="5620" customFormat="false" ht="15" hidden="false" customHeight="false" outlineLevel="0" collapsed="false">
      <c r="U5620" s="0" t="str">
        <f aca="false">IF(C5620="","",IF(COUNTIF(Campaigns!$A$7:$A$300,C5620)&gt;0,"✓",IF(N(K5620)=0,"– no spend","⚠ add to Campaigns tab")))</f>
        <v/>
      </c>
      <c r="V5620" s="83" t="str">
        <f aca="false">IF(K5620="","",K5620*IF(Settings!$B$22=Settings!$C$6,1,IF(Settings!$B$22="USD",1/INDEX(Settings!$B$29:$B$40,MONTH(A5620)),INDEX(Settings!$B$29:$B$40,MONTH(A5620)))))</f>
        <v/>
      </c>
    </row>
    <row r="5621" customFormat="false" ht="15" hidden="false" customHeight="false" outlineLevel="0" collapsed="false">
      <c r="U5621" s="0" t="str">
        <f aca="false">IF(C5621="","",IF(COUNTIF(Campaigns!$A$7:$A$300,C5621)&gt;0,"✓",IF(N(K5621)=0,"– no spend","⚠ add to Campaigns tab")))</f>
        <v/>
      </c>
      <c r="V5621" s="83" t="str">
        <f aca="false">IF(K5621="","",K5621*IF(Settings!$B$22=Settings!$C$6,1,IF(Settings!$B$22="USD",1/INDEX(Settings!$B$29:$B$40,MONTH(A5621)),INDEX(Settings!$B$29:$B$40,MONTH(A5621)))))</f>
        <v/>
      </c>
    </row>
    <row r="5622" customFormat="false" ht="15" hidden="false" customHeight="false" outlineLevel="0" collapsed="false">
      <c r="U5622" s="0" t="str">
        <f aca="false">IF(C5622="","",IF(COUNTIF(Campaigns!$A$7:$A$300,C5622)&gt;0,"✓",IF(N(K5622)=0,"– no spend","⚠ add to Campaigns tab")))</f>
        <v/>
      </c>
      <c r="V5622" s="83" t="str">
        <f aca="false">IF(K5622="","",K5622*IF(Settings!$B$22=Settings!$C$6,1,IF(Settings!$B$22="USD",1/INDEX(Settings!$B$29:$B$40,MONTH(A5622)),INDEX(Settings!$B$29:$B$40,MONTH(A5622)))))</f>
        <v/>
      </c>
    </row>
    <row r="5623" customFormat="false" ht="15" hidden="false" customHeight="false" outlineLevel="0" collapsed="false">
      <c r="U5623" s="0" t="str">
        <f aca="false">IF(C5623="","",IF(COUNTIF(Campaigns!$A$7:$A$300,C5623)&gt;0,"✓",IF(N(K5623)=0,"– no spend","⚠ add to Campaigns tab")))</f>
        <v/>
      </c>
      <c r="V5623" s="83" t="str">
        <f aca="false">IF(K5623="","",K5623*IF(Settings!$B$22=Settings!$C$6,1,IF(Settings!$B$22="USD",1/INDEX(Settings!$B$29:$B$40,MONTH(A5623)),INDEX(Settings!$B$29:$B$40,MONTH(A5623)))))</f>
        <v/>
      </c>
    </row>
    <row r="5624" customFormat="false" ht="15" hidden="false" customHeight="false" outlineLevel="0" collapsed="false">
      <c r="U5624" s="0" t="str">
        <f aca="false">IF(C5624="","",IF(COUNTIF(Campaigns!$A$7:$A$300,C5624)&gt;0,"✓",IF(N(K5624)=0,"– no spend","⚠ add to Campaigns tab")))</f>
        <v/>
      </c>
      <c r="V5624" s="83" t="str">
        <f aca="false">IF(K5624="","",K5624*IF(Settings!$B$22=Settings!$C$6,1,IF(Settings!$B$22="USD",1/INDEX(Settings!$B$29:$B$40,MONTH(A5624)),INDEX(Settings!$B$29:$B$40,MONTH(A5624)))))</f>
        <v/>
      </c>
    </row>
    <row r="5625" customFormat="false" ht="15" hidden="false" customHeight="false" outlineLevel="0" collapsed="false">
      <c r="U5625" s="0" t="str">
        <f aca="false">IF(C5625="","",IF(COUNTIF(Campaigns!$A$7:$A$300,C5625)&gt;0,"✓",IF(N(K5625)=0,"– no spend","⚠ add to Campaigns tab")))</f>
        <v/>
      </c>
      <c r="V5625" s="83" t="str">
        <f aca="false">IF(K5625="","",K5625*IF(Settings!$B$22=Settings!$C$6,1,IF(Settings!$B$22="USD",1/INDEX(Settings!$B$29:$B$40,MONTH(A5625)),INDEX(Settings!$B$29:$B$40,MONTH(A5625)))))</f>
        <v/>
      </c>
    </row>
    <row r="5626" customFormat="false" ht="15" hidden="false" customHeight="false" outlineLevel="0" collapsed="false">
      <c r="U5626" s="0" t="str">
        <f aca="false">IF(C5626="","",IF(COUNTIF(Campaigns!$A$7:$A$300,C5626)&gt;0,"✓",IF(N(K5626)=0,"– no spend","⚠ add to Campaigns tab")))</f>
        <v/>
      </c>
      <c r="V5626" s="83" t="str">
        <f aca="false">IF(K5626="","",K5626*IF(Settings!$B$22=Settings!$C$6,1,IF(Settings!$B$22="USD",1/INDEX(Settings!$B$29:$B$40,MONTH(A5626)),INDEX(Settings!$B$29:$B$40,MONTH(A5626)))))</f>
        <v/>
      </c>
    </row>
    <row r="5627" customFormat="false" ht="15" hidden="false" customHeight="false" outlineLevel="0" collapsed="false">
      <c r="U5627" s="0" t="str">
        <f aca="false">IF(C5627="","",IF(COUNTIF(Campaigns!$A$7:$A$300,C5627)&gt;0,"✓",IF(N(K5627)=0,"– no spend","⚠ add to Campaigns tab")))</f>
        <v/>
      </c>
      <c r="V5627" s="83" t="str">
        <f aca="false">IF(K5627="","",K5627*IF(Settings!$B$22=Settings!$C$6,1,IF(Settings!$B$22="USD",1/INDEX(Settings!$B$29:$B$40,MONTH(A5627)),INDEX(Settings!$B$29:$B$40,MONTH(A5627)))))</f>
        <v/>
      </c>
    </row>
    <row r="5628" customFormat="false" ht="15" hidden="false" customHeight="false" outlineLevel="0" collapsed="false">
      <c r="U5628" s="0" t="str">
        <f aca="false">IF(C5628="","",IF(COUNTIF(Campaigns!$A$7:$A$300,C5628)&gt;0,"✓",IF(N(K5628)=0,"– no spend","⚠ add to Campaigns tab")))</f>
        <v/>
      </c>
      <c r="V5628" s="83" t="str">
        <f aca="false">IF(K5628="","",K5628*IF(Settings!$B$22=Settings!$C$6,1,IF(Settings!$B$22="USD",1/INDEX(Settings!$B$29:$B$40,MONTH(A5628)),INDEX(Settings!$B$29:$B$40,MONTH(A5628)))))</f>
        <v/>
      </c>
    </row>
    <row r="5629" customFormat="false" ht="15" hidden="false" customHeight="false" outlineLevel="0" collapsed="false">
      <c r="U5629" s="0" t="str">
        <f aca="false">IF(C5629="","",IF(COUNTIF(Campaigns!$A$7:$A$300,C5629)&gt;0,"✓",IF(N(K5629)=0,"– no spend","⚠ add to Campaigns tab")))</f>
        <v/>
      </c>
      <c r="V5629" s="83" t="str">
        <f aca="false">IF(K5629="","",K5629*IF(Settings!$B$22=Settings!$C$6,1,IF(Settings!$B$22="USD",1/INDEX(Settings!$B$29:$B$40,MONTH(A5629)),INDEX(Settings!$B$29:$B$40,MONTH(A5629)))))</f>
        <v/>
      </c>
    </row>
    <row r="5630" customFormat="false" ht="15" hidden="false" customHeight="false" outlineLevel="0" collapsed="false">
      <c r="U5630" s="0" t="str">
        <f aca="false">IF(C5630="","",IF(COUNTIF(Campaigns!$A$7:$A$300,C5630)&gt;0,"✓",IF(N(K5630)=0,"– no spend","⚠ add to Campaigns tab")))</f>
        <v/>
      </c>
      <c r="V5630" s="83" t="str">
        <f aca="false">IF(K5630="","",K5630*IF(Settings!$B$22=Settings!$C$6,1,IF(Settings!$B$22="USD",1/INDEX(Settings!$B$29:$B$40,MONTH(A5630)),INDEX(Settings!$B$29:$B$40,MONTH(A5630)))))</f>
        <v/>
      </c>
    </row>
    <row r="5631" customFormat="false" ht="15" hidden="false" customHeight="false" outlineLevel="0" collapsed="false">
      <c r="U5631" s="0" t="str">
        <f aca="false">IF(C5631="","",IF(COUNTIF(Campaigns!$A$7:$A$300,C5631)&gt;0,"✓",IF(N(K5631)=0,"– no spend","⚠ add to Campaigns tab")))</f>
        <v/>
      </c>
      <c r="V5631" s="83" t="str">
        <f aca="false">IF(K5631="","",K5631*IF(Settings!$B$22=Settings!$C$6,1,IF(Settings!$B$22="USD",1/INDEX(Settings!$B$29:$B$40,MONTH(A5631)),INDEX(Settings!$B$29:$B$40,MONTH(A5631)))))</f>
        <v/>
      </c>
    </row>
    <row r="5632" customFormat="false" ht="15" hidden="false" customHeight="false" outlineLevel="0" collapsed="false">
      <c r="U5632" s="0" t="str">
        <f aca="false">IF(C5632="","",IF(COUNTIF(Campaigns!$A$7:$A$300,C5632)&gt;0,"✓",IF(N(K5632)=0,"– no spend","⚠ add to Campaigns tab")))</f>
        <v/>
      </c>
      <c r="V5632" s="83" t="str">
        <f aca="false">IF(K5632="","",K5632*IF(Settings!$B$22=Settings!$C$6,1,IF(Settings!$B$22="USD",1/INDEX(Settings!$B$29:$B$40,MONTH(A5632)),INDEX(Settings!$B$29:$B$40,MONTH(A5632)))))</f>
        <v/>
      </c>
    </row>
    <row r="5633" customFormat="false" ht="15" hidden="false" customHeight="false" outlineLevel="0" collapsed="false">
      <c r="U5633" s="0" t="str">
        <f aca="false">IF(C5633="","",IF(COUNTIF(Campaigns!$A$7:$A$300,C5633)&gt;0,"✓",IF(N(K5633)=0,"– no spend","⚠ add to Campaigns tab")))</f>
        <v/>
      </c>
      <c r="V5633" s="83" t="str">
        <f aca="false">IF(K5633="","",K5633*IF(Settings!$B$22=Settings!$C$6,1,IF(Settings!$B$22="USD",1/INDEX(Settings!$B$29:$B$40,MONTH(A5633)),INDEX(Settings!$B$29:$B$40,MONTH(A5633)))))</f>
        <v/>
      </c>
    </row>
    <row r="5634" customFormat="false" ht="15" hidden="false" customHeight="false" outlineLevel="0" collapsed="false">
      <c r="U5634" s="0" t="str">
        <f aca="false">IF(C5634="","",IF(COUNTIF(Campaigns!$A$7:$A$300,C5634)&gt;0,"✓",IF(N(K5634)=0,"– no spend","⚠ add to Campaigns tab")))</f>
        <v/>
      </c>
      <c r="V5634" s="83" t="str">
        <f aca="false">IF(K5634="","",K5634*IF(Settings!$B$22=Settings!$C$6,1,IF(Settings!$B$22="USD",1/INDEX(Settings!$B$29:$B$40,MONTH(A5634)),INDEX(Settings!$B$29:$B$40,MONTH(A5634)))))</f>
        <v/>
      </c>
    </row>
    <row r="5635" customFormat="false" ht="15" hidden="false" customHeight="false" outlineLevel="0" collapsed="false">
      <c r="U5635" s="0" t="str">
        <f aca="false">IF(C5635="","",IF(COUNTIF(Campaigns!$A$7:$A$300,C5635)&gt;0,"✓",IF(N(K5635)=0,"– no spend","⚠ add to Campaigns tab")))</f>
        <v/>
      </c>
      <c r="V5635" s="83" t="str">
        <f aca="false">IF(K5635="","",K5635*IF(Settings!$B$22=Settings!$C$6,1,IF(Settings!$B$22="USD",1/INDEX(Settings!$B$29:$B$40,MONTH(A5635)),INDEX(Settings!$B$29:$B$40,MONTH(A5635)))))</f>
        <v/>
      </c>
    </row>
    <row r="5636" customFormat="false" ht="15" hidden="false" customHeight="false" outlineLevel="0" collapsed="false">
      <c r="U5636" s="0" t="str">
        <f aca="false">IF(C5636="","",IF(COUNTIF(Campaigns!$A$7:$A$300,C5636)&gt;0,"✓",IF(N(K5636)=0,"– no spend","⚠ add to Campaigns tab")))</f>
        <v/>
      </c>
      <c r="V5636" s="83" t="str">
        <f aca="false">IF(K5636="","",K5636*IF(Settings!$B$22=Settings!$C$6,1,IF(Settings!$B$22="USD",1/INDEX(Settings!$B$29:$B$40,MONTH(A5636)),INDEX(Settings!$B$29:$B$40,MONTH(A5636)))))</f>
        <v/>
      </c>
    </row>
    <row r="5637" customFormat="false" ht="15" hidden="false" customHeight="false" outlineLevel="0" collapsed="false">
      <c r="U5637" s="0" t="str">
        <f aca="false">IF(C5637="","",IF(COUNTIF(Campaigns!$A$7:$A$300,C5637)&gt;0,"✓",IF(N(K5637)=0,"– no spend","⚠ add to Campaigns tab")))</f>
        <v/>
      </c>
      <c r="V5637" s="83" t="str">
        <f aca="false">IF(K5637="","",K5637*IF(Settings!$B$22=Settings!$C$6,1,IF(Settings!$B$22="USD",1/INDEX(Settings!$B$29:$B$40,MONTH(A5637)),INDEX(Settings!$B$29:$B$40,MONTH(A5637)))))</f>
        <v/>
      </c>
    </row>
    <row r="5638" customFormat="false" ht="15" hidden="false" customHeight="false" outlineLevel="0" collapsed="false">
      <c r="U5638" s="0" t="str">
        <f aca="false">IF(C5638="","",IF(COUNTIF(Campaigns!$A$7:$A$300,C5638)&gt;0,"✓",IF(N(K5638)=0,"– no spend","⚠ add to Campaigns tab")))</f>
        <v/>
      </c>
      <c r="V5638" s="83" t="str">
        <f aca="false">IF(K5638="","",K5638*IF(Settings!$B$22=Settings!$C$6,1,IF(Settings!$B$22="USD",1/INDEX(Settings!$B$29:$B$40,MONTH(A5638)),INDEX(Settings!$B$29:$B$40,MONTH(A5638)))))</f>
        <v/>
      </c>
    </row>
    <row r="5639" customFormat="false" ht="15" hidden="false" customHeight="false" outlineLevel="0" collapsed="false">
      <c r="U5639" s="0" t="str">
        <f aca="false">IF(C5639="","",IF(COUNTIF(Campaigns!$A$7:$A$300,C5639)&gt;0,"✓",IF(N(K5639)=0,"– no spend","⚠ add to Campaigns tab")))</f>
        <v/>
      </c>
      <c r="V5639" s="83" t="str">
        <f aca="false">IF(K5639="","",K5639*IF(Settings!$B$22=Settings!$C$6,1,IF(Settings!$B$22="USD",1/INDEX(Settings!$B$29:$B$40,MONTH(A5639)),INDEX(Settings!$B$29:$B$40,MONTH(A5639)))))</f>
        <v/>
      </c>
    </row>
    <row r="5640" customFormat="false" ht="15" hidden="false" customHeight="false" outlineLevel="0" collapsed="false">
      <c r="U5640" s="0" t="str">
        <f aca="false">IF(C5640="","",IF(COUNTIF(Campaigns!$A$7:$A$300,C5640)&gt;0,"✓",IF(N(K5640)=0,"– no spend","⚠ add to Campaigns tab")))</f>
        <v/>
      </c>
      <c r="V5640" s="83" t="str">
        <f aca="false">IF(K5640="","",K5640*IF(Settings!$B$22=Settings!$C$6,1,IF(Settings!$B$22="USD",1/INDEX(Settings!$B$29:$B$40,MONTH(A5640)),INDEX(Settings!$B$29:$B$40,MONTH(A5640)))))</f>
        <v/>
      </c>
    </row>
    <row r="5641" customFormat="false" ht="15" hidden="false" customHeight="false" outlineLevel="0" collapsed="false">
      <c r="U5641" s="0" t="str">
        <f aca="false">IF(C5641="","",IF(COUNTIF(Campaigns!$A$7:$A$300,C5641)&gt;0,"✓",IF(N(K5641)=0,"– no spend","⚠ add to Campaigns tab")))</f>
        <v/>
      </c>
      <c r="V5641" s="83" t="str">
        <f aca="false">IF(K5641="","",K5641*IF(Settings!$B$22=Settings!$C$6,1,IF(Settings!$B$22="USD",1/INDEX(Settings!$B$29:$B$40,MONTH(A5641)),INDEX(Settings!$B$29:$B$40,MONTH(A5641)))))</f>
        <v/>
      </c>
    </row>
    <row r="5642" customFormat="false" ht="15" hidden="false" customHeight="false" outlineLevel="0" collapsed="false">
      <c r="U5642" s="0" t="str">
        <f aca="false">IF(C5642="","",IF(COUNTIF(Campaigns!$A$7:$A$300,C5642)&gt;0,"✓",IF(N(K5642)=0,"– no spend","⚠ add to Campaigns tab")))</f>
        <v/>
      </c>
      <c r="V5642" s="83" t="str">
        <f aca="false">IF(K5642="","",K5642*IF(Settings!$B$22=Settings!$C$6,1,IF(Settings!$B$22="USD",1/INDEX(Settings!$B$29:$B$40,MONTH(A5642)),INDEX(Settings!$B$29:$B$40,MONTH(A5642)))))</f>
        <v/>
      </c>
    </row>
    <row r="5643" customFormat="false" ht="15" hidden="false" customHeight="false" outlineLevel="0" collapsed="false">
      <c r="U5643" s="0" t="str">
        <f aca="false">IF(C5643="","",IF(COUNTIF(Campaigns!$A$7:$A$300,C5643)&gt;0,"✓",IF(N(K5643)=0,"– no spend","⚠ add to Campaigns tab")))</f>
        <v/>
      </c>
      <c r="V5643" s="83" t="str">
        <f aca="false">IF(K5643="","",K5643*IF(Settings!$B$22=Settings!$C$6,1,IF(Settings!$B$22="USD",1/INDEX(Settings!$B$29:$B$40,MONTH(A5643)),INDEX(Settings!$B$29:$B$40,MONTH(A5643)))))</f>
        <v/>
      </c>
    </row>
    <row r="5644" customFormat="false" ht="15" hidden="false" customHeight="false" outlineLevel="0" collapsed="false">
      <c r="U5644" s="0" t="str">
        <f aca="false">IF(C5644="","",IF(COUNTIF(Campaigns!$A$7:$A$300,C5644)&gt;0,"✓",IF(N(K5644)=0,"– no spend","⚠ add to Campaigns tab")))</f>
        <v/>
      </c>
      <c r="V5644" s="83" t="str">
        <f aca="false">IF(K5644="","",K5644*IF(Settings!$B$22=Settings!$C$6,1,IF(Settings!$B$22="USD",1/INDEX(Settings!$B$29:$B$40,MONTH(A5644)),INDEX(Settings!$B$29:$B$40,MONTH(A5644)))))</f>
        <v/>
      </c>
    </row>
    <row r="5645" customFormat="false" ht="15" hidden="false" customHeight="false" outlineLevel="0" collapsed="false">
      <c r="U5645" s="0" t="str">
        <f aca="false">IF(C5645="","",IF(COUNTIF(Campaigns!$A$7:$A$300,C5645)&gt;0,"✓",IF(N(K5645)=0,"– no spend","⚠ add to Campaigns tab")))</f>
        <v/>
      </c>
      <c r="V5645" s="83" t="str">
        <f aca="false">IF(K5645="","",K5645*IF(Settings!$B$22=Settings!$C$6,1,IF(Settings!$B$22="USD",1/INDEX(Settings!$B$29:$B$40,MONTH(A5645)),INDEX(Settings!$B$29:$B$40,MONTH(A5645)))))</f>
        <v/>
      </c>
    </row>
    <row r="5646" customFormat="false" ht="15" hidden="false" customHeight="false" outlineLevel="0" collapsed="false">
      <c r="U5646" s="0" t="str">
        <f aca="false">IF(C5646="","",IF(COUNTIF(Campaigns!$A$7:$A$300,C5646)&gt;0,"✓",IF(N(K5646)=0,"– no spend","⚠ add to Campaigns tab")))</f>
        <v/>
      </c>
      <c r="V5646" s="83" t="str">
        <f aca="false">IF(K5646="","",K5646*IF(Settings!$B$22=Settings!$C$6,1,IF(Settings!$B$22="USD",1/INDEX(Settings!$B$29:$B$40,MONTH(A5646)),INDEX(Settings!$B$29:$B$40,MONTH(A5646)))))</f>
        <v/>
      </c>
    </row>
    <row r="5647" customFormat="false" ht="15" hidden="false" customHeight="false" outlineLevel="0" collapsed="false">
      <c r="U5647" s="0" t="str">
        <f aca="false">IF(C5647="","",IF(COUNTIF(Campaigns!$A$7:$A$300,C5647)&gt;0,"✓",IF(N(K5647)=0,"– no spend","⚠ add to Campaigns tab")))</f>
        <v/>
      </c>
      <c r="V5647" s="83" t="str">
        <f aca="false">IF(K5647="","",K5647*IF(Settings!$B$22=Settings!$C$6,1,IF(Settings!$B$22="USD",1/INDEX(Settings!$B$29:$B$40,MONTH(A5647)),INDEX(Settings!$B$29:$B$40,MONTH(A5647)))))</f>
        <v/>
      </c>
    </row>
    <row r="5648" customFormat="false" ht="15" hidden="false" customHeight="false" outlineLevel="0" collapsed="false">
      <c r="U5648" s="0" t="str">
        <f aca="false">IF(C5648="","",IF(COUNTIF(Campaigns!$A$7:$A$300,C5648)&gt;0,"✓",IF(N(K5648)=0,"– no spend","⚠ add to Campaigns tab")))</f>
        <v/>
      </c>
      <c r="V5648" s="83" t="str">
        <f aca="false">IF(K5648="","",K5648*IF(Settings!$B$22=Settings!$C$6,1,IF(Settings!$B$22="USD",1/INDEX(Settings!$B$29:$B$40,MONTH(A5648)),INDEX(Settings!$B$29:$B$40,MONTH(A5648)))))</f>
        <v/>
      </c>
    </row>
    <row r="5649" customFormat="false" ht="15" hidden="false" customHeight="false" outlineLevel="0" collapsed="false">
      <c r="U5649" s="0" t="str">
        <f aca="false">IF(C5649="","",IF(COUNTIF(Campaigns!$A$7:$A$300,C5649)&gt;0,"✓",IF(N(K5649)=0,"– no spend","⚠ add to Campaigns tab")))</f>
        <v/>
      </c>
      <c r="V5649" s="83" t="str">
        <f aca="false">IF(K5649="","",K5649*IF(Settings!$B$22=Settings!$C$6,1,IF(Settings!$B$22="USD",1/INDEX(Settings!$B$29:$B$40,MONTH(A5649)),INDEX(Settings!$B$29:$B$40,MONTH(A5649)))))</f>
        <v/>
      </c>
    </row>
    <row r="5650" customFormat="false" ht="15" hidden="false" customHeight="false" outlineLevel="0" collapsed="false">
      <c r="U5650" s="0" t="str">
        <f aca="false">IF(C5650="","",IF(COUNTIF(Campaigns!$A$7:$A$300,C5650)&gt;0,"✓",IF(N(K5650)=0,"– no spend","⚠ add to Campaigns tab")))</f>
        <v/>
      </c>
      <c r="V5650" s="83" t="str">
        <f aca="false">IF(K5650="","",K5650*IF(Settings!$B$22=Settings!$C$6,1,IF(Settings!$B$22="USD",1/INDEX(Settings!$B$29:$B$40,MONTH(A5650)),INDEX(Settings!$B$29:$B$40,MONTH(A5650)))))</f>
        <v/>
      </c>
    </row>
    <row r="5651" customFormat="false" ht="15" hidden="false" customHeight="false" outlineLevel="0" collapsed="false">
      <c r="U5651" s="0" t="str">
        <f aca="false">IF(C5651="","",IF(COUNTIF(Campaigns!$A$7:$A$300,C5651)&gt;0,"✓",IF(N(K5651)=0,"– no spend","⚠ add to Campaigns tab")))</f>
        <v/>
      </c>
      <c r="V5651" s="83" t="str">
        <f aca="false">IF(K5651="","",K5651*IF(Settings!$B$22=Settings!$C$6,1,IF(Settings!$B$22="USD",1/INDEX(Settings!$B$29:$B$40,MONTH(A5651)),INDEX(Settings!$B$29:$B$40,MONTH(A5651)))))</f>
        <v/>
      </c>
    </row>
    <row r="5652" customFormat="false" ht="15" hidden="false" customHeight="false" outlineLevel="0" collapsed="false">
      <c r="U5652" s="0" t="str">
        <f aca="false">IF(C5652="","",IF(COUNTIF(Campaigns!$A$7:$A$300,C5652)&gt;0,"✓",IF(N(K5652)=0,"– no spend","⚠ add to Campaigns tab")))</f>
        <v/>
      </c>
      <c r="V5652" s="83" t="str">
        <f aca="false">IF(K5652="","",K5652*IF(Settings!$B$22=Settings!$C$6,1,IF(Settings!$B$22="USD",1/INDEX(Settings!$B$29:$B$40,MONTH(A5652)),INDEX(Settings!$B$29:$B$40,MONTH(A5652)))))</f>
        <v/>
      </c>
    </row>
    <row r="5653" customFormat="false" ht="15" hidden="false" customHeight="false" outlineLevel="0" collapsed="false">
      <c r="U5653" s="0" t="str">
        <f aca="false">IF(C5653="","",IF(COUNTIF(Campaigns!$A$7:$A$300,C5653)&gt;0,"✓",IF(N(K5653)=0,"– no spend","⚠ add to Campaigns tab")))</f>
        <v/>
      </c>
      <c r="V5653" s="83" t="str">
        <f aca="false">IF(K5653="","",K5653*IF(Settings!$B$22=Settings!$C$6,1,IF(Settings!$B$22="USD",1/INDEX(Settings!$B$29:$B$40,MONTH(A5653)),INDEX(Settings!$B$29:$B$40,MONTH(A5653)))))</f>
        <v/>
      </c>
    </row>
    <row r="5654" customFormat="false" ht="15" hidden="false" customHeight="false" outlineLevel="0" collapsed="false">
      <c r="U5654" s="0" t="str">
        <f aca="false">IF(C5654="","",IF(COUNTIF(Campaigns!$A$7:$A$300,C5654)&gt;0,"✓",IF(N(K5654)=0,"– no spend","⚠ add to Campaigns tab")))</f>
        <v/>
      </c>
      <c r="V5654" s="83" t="str">
        <f aca="false">IF(K5654="","",K5654*IF(Settings!$B$22=Settings!$C$6,1,IF(Settings!$B$22="USD",1/INDEX(Settings!$B$29:$B$40,MONTH(A5654)),INDEX(Settings!$B$29:$B$40,MONTH(A5654)))))</f>
        <v/>
      </c>
    </row>
    <row r="5655" customFormat="false" ht="15" hidden="false" customHeight="false" outlineLevel="0" collapsed="false">
      <c r="U5655" s="0" t="str">
        <f aca="false">IF(C5655="","",IF(COUNTIF(Campaigns!$A$7:$A$300,C5655)&gt;0,"✓",IF(N(K5655)=0,"– no spend","⚠ add to Campaigns tab")))</f>
        <v/>
      </c>
      <c r="V5655" s="83" t="str">
        <f aca="false">IF(K5655="","",K5655*IF(Settings!$B$22=Settings!$C$6,1,IF(Settings!$B$22="USD",1/INDEX(Settings!$B$29:$B$40,MONTH(A5655)),INDEX(Settings!$B$29:$B$40,MONTH(A5655)))))</f>
        <v/>
      </c>
    </row>
    <row r="5656" customFormat="false" ht="15" hidden="false" customHeight="false" outlineLevel="0" collapsed="false">
      <c r="U5656" s="0" t="str">
        <f aca="false">IF(C5656="","",IF(COUNTIF(Campaigns!$A$7:$A$300,C5656)&gt;0,"✓",IF(N(K5656)=0,"– no spend","⚠ add to Campaigns tab")))</f>
        <v/>
      </c>
      <c r="V5656" s="83" t="str">
        <f aca="false">IF(K5656="","",K5656*IF(Settings!$B$22=Settings!$C$6,1,IF(Settings!$B$22="USD",1/INDEX(Settings!$B$29:$B$40,MONTH(A5656)),INDEX(Settings!$B$29:$B$40,MONTH(A5656)))))</f>
        <v/>
      </c>
    </row>
    <row r="5657" customFormat="false" ht="15" hidden="false" customHeight="false" outlineLevel="0" collapsed="false">
      <c r="U5657" s="0" t="str">
        <f aca="false">IF(C5657="","",IF(COUNTIF(Campaigns!$A$7:$A$300,C5657)&gt;0,"✓",IF(N(K5657)=0,"– no spend","⚠ add to Campaigns tab")))</f>
        <v/>
      </c>
      <c r="V5657" s="83" t="str">
        <f aca="false">IF(K5657="","",K5657*IF(Settings!$B$22=Settings!$C$6,1,IF(Settings!$B$22="USD",1/INDEX(Settings!$B$29:$B$40,MONTH(A5657)),INDEX(Settings!$B$29:$B$40,MONTH(A5657)))))</f>
        <v/>
      </c>
    </row>
    <row r="5658" customFormat="false" ht="15" hidden="false" customHeight="false" outlineLevel="0" collapsed="false">
      <c r="U5658" s="0" t="str">
        <f aca="false">IF(C5658="","",IF(COUNTIF(Campaigns!$A$7:$A$300,C5658)&gt;0,"✓",IF(N(K5658)=0,"– no spend","⚠ add to Campaigns tab")))</f>
        <v/>
      </c>
      <c r="V5658" s="83" t="str">
        <f aca="false">IF(K5658="","",K5658*IF(Settings!$B$22=Settings!$C$6,1,IF(Settings!$B$22="USD",1/INDEX(Settings!$B$29:$B$40,MONTH(A5658)),INDEX(Settings!$B$29:$B$40,MONTH(A5658)))))</f>
        <v/>
      </c>
    </row>
    <row r="5659" customFormat="false" ht="15" hidden="false" customHeight="false" outlineLevel="0" collapsed="false">
      <c r="U5659" s="0" t="str">
        <f aca="false">IF(C5659="","",IF(COUNTIF(Campaigns!$A$7:$A$300,C5659)&gt;0,"✓",IF(N(K5659)=0,"– no spend","⚠ add to Campaigns tab")))</f>
        <v/>
      </c>
      <c r="V5659" s="83" t="str">
        <f aca="false">IF(K5659="","",K5659*IF(Settings!$B$22=Settings!$C$6,1,IF(Settings!$B$22="USD",1/INDEX(Settings!$B$29:$B$40,MONTH(A5659)),INDEX(Settings!$B$29:$B$40,MONTH(A5659)))))</f>
        <v/>
      </c>
    </row>
    <row r="5660" customFormat="false" ht="15" hidden="false" customHeight="false" outlineLevel="0" collapsed="false">
      <c r="U5660" s="0" t="str">
        <f aca="false">IF(C5660="","",IF(COUNTIF(Campaigns!$A$7:$A$300,C5660)&gt;0,"✓",IF(N(K5660)=0,"– no spend","⚠ add to Campaigns tab")))</f>
        <v/>
      </c>
      <c r="V5660" s="83" t="str">
        <f aca="false">IF(K5660="","",K5660*IF(Settings!$B$22=Settings!$C$6,1,IF(Settings!$B$22="USD",1/INDEX(Settings!$B$29:$B$40,MONTH(A5660)),INDEX(Settings!$B$29:$B$40,MONTH(A5660)))))</f>
        <v/>
      </c>
    </row>
    <row r="5661" customFormat="false" ht="15" hidden="false" customHeight="false" outlineLevel="0" collapsed="false">
      <c r="U5661" s="0" t="str">
        <f aca="false">IF(C5661="","",IF(COUNTIF(Campaigns!$A$7:$A$300,C5661)&gt;0,"✓",IF(N(K5661)=0,"– no spend","⚠ add to Campaigns tab")))</f>
        <v/>
      </c>
      <c r="V5661" s="83" t="str">
        <f aca="false">IF(K5661="","",K5661*IF(Settings!$B$22=Settings!$C$6,1,IF(Settings!$B$22="USD",1/INDEX(Settings!$B$29:$B$40,MONTH(A5661)),INDEX(Settings!$B$29:$B$40,MONTH(A5661)))))</f>
        <v/>
      </c>
    </row>
    <row r="5662" customFormat="false" ht="15" hidden="false" customHeight="false" outlineLevel="0" collapsed="false">
      <c r="U5662" s="0" t="str">
        <f aca="false">IF(C5662="","",IF(COUNTIF(Campaigns!$A$7:$A$300,C5662)&gt;0,"✓",IF(N(K5662)=0,"– no spend","⚠ add to Campaigns tab")))</f>
        <v/>
      </c>
      <c r="V5662" s="83" t="str">
        <f aca="false">IF(K5662="","",K5662*IF(Settings!$B$22=Settings!$C$6,1,IF(Settings!$B$22="USD",1/INDEX(Settings!$B$29:$B$40,MONTH(A5662)),INDEX(Settings!$B$29:$B$40,MONTH(A5662)))))</f>
        <v/>
      </c>
    </row>
    <row r="5663" customFormat="false" ht="15" hidden="false" customHeight="false" outlineLevel="0" collapsed="false">
      <c r="U5663" s="0" t="str">
        <f aca="false">IF(C5663="","",IF(COUNTIF(Campaigns!$A$7:$A$300,C5663)&gt;0,"✓",IF(N(K5663)=0,"– no spend","⚠ add to Campaigns tab")))</f>
        <v/>
      </c>
      <c r="V5663" s="83" t="str">
        <f aca="false">IF(K5663="","",K5663*IF(Settings!$B$22=Settings!$C$6,1,IF(Settings!$B$22="USD",1/INDEX(Settings!$B$29:$B$40,MONTH(A5663)),INDEX(Settings!$B$29:$B$40,MONTH(A5663)))))</f>
        <v/>
      </c>
    </row>
    <row r="5664" customFormat="false" ht="15" hidden="false" customHeight="false" outlineLevel="0" collapsed="false">
      <c r="U5664" s="0" t="str">
        <f aca="false">IF(C5664="","",IF(COUNTIF(Campaigns!$A$7:$A$300,C5664)&gt;0,"✓",IF(N(K5664)=0,"– no spend","⚠ add to Campaigns tab")))</f>
        <v/>
      </c>
      <c r="V5664" s="83" t="str">
        <f aca="false">IF(K5664="","",K5664*IF(Settings!$B$22=Settings!$C$6,1,IF(Settings!$B$22="USD",1/INDEX(Settings!$B$29:$B$40,MONTH(A5664)),INDEX(Settings!$B$29:$B$40,MONTH(A5664)))))</f>
        <v/>
      </c>
    </row>
    <row r="5665" customFormat="false" ht="15" hidden="false" customHeight="false" outlineLevel="0" collapsed="false">
      <c r="U5665" s="0" t="str">
        <f aca="false">IF(C5665="","",IF(COUNTIF(Campaigns!$A$7:$A$300,C5665)&gt;0,"✓",IF(N(K5665)=0,"– no spend","⚠ add to Campaigns tab")))</f>
        <v/>
      </c>
      <c r="V5665" s="83" t="str">
        <f aca="false">IF(K5665="","",K5665*IF(Settings!$B$22=Settings!$C$6,1,IF(Settings!$B$22="USD",1/INDEX(Settings!$B$29:$B$40,MONTH(A5665)),INDEX(Settings!$B$29:$B$40,MONTH(A5665)))))</f>
        <v/>
      </c>
    </row>
    <row r="5666" customFormat="false" ht="15" hidden="false" customHeight="false" outlineLevel="0" collapsed="false">
      <c r="U5666" s="0" t="str">
        <f aca="false">IF(C5666="","",IF(COUNTIF(Campaigns!$A$7:$A$300,C5666)&gt;0,"✓",IF(N(K5666)=0,"– no spend","⚠ add to Campaigns tab")))</f>
        <v/>
      </c>
      <c r="V5666" s="83" t="str">
        <f aca="false">IF(K5666="","",K5666*IF(Settings!$B$22=Settings!$C$6,1,IF(Settings!$B$22="USD",1/INDEX(Settings!$B$29:$B$40,MONTH(A5666)),INDEX(Settings!$B$29:$B$40,MONTH(A5666)))))</f>
        <v/>
      </c>
    </row>
    <row r="5667" customFormat="false" ht="15" hidden="false" customHeight="false" outlineLevel="0" collapsed="false">
      <c r="U5667" s="0" t="str">
        <f aca="false">IF(C5667="","",IF(COUNTIF(Campaigns!$A$7:$A$300,C5667)&gt;0,"✓",IF(N(K5667)=0,"– no spend","⚠ add to Campaigns tab")))</f>
        <v/>
      </c>
      <c r="V5667" s="83" t="str">
        <f aca="false">IF(K5667="","",K5667*IF(Settings!$B$22=Settings!$C$6,1,IF(Settings!$B$22="USD",1/INDEX(Settings!$B$29:$B$40,MONTH(A5667)),INDEX(Settings!$B$29:$B$40,MONTH(A5667)))))</f>
        <v/>
      </c>
    </row>
    <row r="5668" customFormat="false" ht="15" hidden="false" customHeight="false" outlineLevel="0" collapsed="false">
      <c r="U5668" s="0" t="str">
        <f aca="false">IF(C5668="","",IF(COUNTIF(Campaigns!$A$7:$A$300,C5668)&gt;0,"✓",IF(N(K5668)=0,"– no spend","⚠ add to Campaigns tab")))</f>
        <v/>
      </c>
      <c r="V5668" s="83" t="str">
        <f aca="false">IF(K5668="","",K5668*IF(Settings!$B$22=Settings!$C$6,1,IF(Settings!$B$22="USD",1/INDEX(Settings!$B$29:$B$40,MONTH(A5668)),INDEX(Settings!$B$29:$B$40,MONTH(A5668)))))</f>
        <v/>
      </c>
    </row>
    <row r="5669" customFormat="false" ht="15" hidden="false" customHeight="false" outlineLevel="0" collapsed="false">
      <c r="U5669" s="0" t="str">
        <f aca="false">IF(C5669="","",IF(COUNTIF(Campaigns!$A$7:$A$300,C5669)&gt;0,"✓",IF(N(K5669)=0,"– no spend","⚠ add to Campaigns tab")))</f>
        <v/>
      </c>
      <c r="V5669" s="83" t="str">
        <f aca="false">IF(K5669="","",K5669*IF(Settings!$B$22=Settings!$C$6,1,IF(Settings!$B$22="USD",1/INDEX(Settings!$B$29:$B$40,MONTH(A5669)),INDEX(Settings!$B$29:$B$40,MONTH(A5669)))))</f>
        <v/>
      </c>
    </row>
    <row r="5670" customFormat="false" ht="15" hidden="false" customHeight="false" outlineLevel="0" collapsed="false">
      <c r="U5670" s="0" t="str">
        <f aca="false">IF(C5670="","",IF(COUNTIF(Campaigns!$A$7:$A$300,C5670)&gt;0,"✓",IF(N(K5670)=0,"– no spend","⚠ add to Campaigns tab")))</f>
        <v/>
      </c>
      <c r="V5670" s="83" t="str">
        <f aca="false">IF(K5670="","",K5670*IF(Settings!$B$22=Settings!$C$6,1,IF(Settings!$B$22="USD",1/INDEX(Settings!$B$29:$B$40,MONTH(A5670)),INDEX(Settings!$B$29:$B$40,MONTH(A5670)))))</f>
        <v/>
      </c>
    </row>
    <row r="5671" customFormat="false" ht="15" hidden="false" customHeight="false" outlineLevel="0" collapsed="false">
      <c r="U5671" s="0" t="str">
        <f aca="false">IF(C5671="","",IF(COUNTIF(Campaigns!$A$7:$A$300,C5671)&gt;0,"✓",IF(N(K5671)=0,"– no spend","⚠ add to Campaigns tab")))</f>
        <v/>
      </c>
      <c r="V5671" s="83" t="str">
        <f aca="false">IF(K5671="","",K5671*IF(Settings!$B$22=Settings!$C$6,1,IF(Settings!$B$22="USD",1/INDEX(Settings!$B$29:$B$40,MONTH(A5671)),INDEX(Settings!$B$29:$B$40,MONTH(A5671)))))</f>
        <v/>
      </c>
    </row>
    <row r="5672" customFormat="false" ht="15" hidden="false" customHeight="false" outlineLevel="0" collapsed="false">
      <c r="U5672" s="0" t="str">
        <f aca="false">IF(C5672="","",IF(COUNTIF(Campaigns!$A$7:$A$300,C5672)&gt;0,"✓",IF(N(K5672)=0,"– no spend","⚠ add to Campaigns tab")))</f>
        <v/>
      </c>
      <c r="V5672" s="83" t="str">
        <f aca="false">IF(K5672="","",K5672*IF(Settings!$B$22=Settings!$C$6,1,IF(Settings!$B$22="USD",1/INDEX(Settings!$B$29:$B$40,MONTH(A5672)),INDEX(Settings!$B$29:$B$40,MONTH(A5672)))))</f>
        <v/>
      </c>
    </row>
    <row r="5673" customFormat="false" ht="15" hidden="false" customHeight="false" outlineLevel="0" collapsed="false">
      <c r="U5673" s="0" t="str">
        <f aca="false">IF(C5673="","",IF(COUNTIF(Campaigns!$A$7:$A$300,C5673)&gt;0,"✓",IF(N(K5673)=0,"– no spend","⚠ add to Campaigns tab")))</f>
        <v/>
      </c>
      <c r="V5673" s="83" t="str">
        <f aca="false">IF(K5673="","",K5673*IF(Settings!$B$22=Settings!$C$6,1,IF(Settings!$B$22="USD",1/INDEX(Settings!$B$29:$B$40,MONTH(A5673)),INDEX(Settings!$B$29:$B$40,MONTH(A5673)))))</f>
        <v/>
      </c>
    </row>
    <row r="5674" customFormat="false" ht="15" hidden="false" customHeight="false" outlineLevel="0" collapsed="false">
      <c r="U5674" s="0" t="str">
        <f aca="false">IF(C5674="","",IF(COUNTIF(Campaigns!$A$7:$A$300,C5674)&gt;0,"✓",IF(N(K5674)=0,"– no spend","⚠ add to Campaigns tab")))</f>
        <v/>
      </c>
      <c r="V5674" s="83" t="str">
        <f aca="false">IF(K5674="","",K5674*IF(Settings!$B$22=Settings!$C$6,1,IF(Settings!$B$22="USD",1/INDEX(Settings!$B$29:$B$40,MONTH(A5674)),INDEX(Settings!$B$29:$B$40,MONTH(A5674)))))</f>
        <v/>
      </c>
    </row>
    <row r="5675" customFormat="false" ht="15" hidden="false" customHeight="false" outlineLevel="0" collapsed="false">
      <c r="U5675" s="0" t="str">
        <f aca="false">IF(C5675="","",IF(COUNTIF(Campaigns!$A$7:$A$300,C5675)&gt;0,"✓",IF(N(K5675)=0,"– no spend","⚠ add to Campaigns tab")))</f>
        <v/>
      </c>
      <c r="V5675" s="83" t="str">
        <f aca="false">IF(K5675="","",K5675*IF(Settings!$B$22=Settings!$C$6,1,IF(Settings!$B$22="USD",1/INDEX(Settings!$B$29:$B$40,MONTH(A5675)),INDEX(Settings!$B$29:$B$40,MONTH(A5675)))))</f>
        <v/>
      </c>
    </row>
    <row r="5676" customFormat="false" ht="15" hidden="false" customHeight="false" outlineLevel="0" collapsed="false">
      <c r="U5676" s="0" t="str">
        <f aca="false">IF(C5676="","",IF(COUNTIF(Campaigns!$A$7:$A$300,C5676)&gt;0,"✓",IF(N(K5676)=0,"– no spend","⚠ add to Campaigns tab")))</f>
        <v/>
      </c>
      <c r="V5676" s="83" t="str">
        <f aca="false">IF(K5676="","",K5676*IF(Settings!$B$22=Settings!$C$6,1,IF(Settings!$B$22="USD",1/INDEX(Settings!$B$29:$B$40,MONTH(A5676)),INDEX(Settings!$B$29:$B$40,MONTH(A5676)))))</f>
        <v/>
      </c>
    </row>
    <row r="5677" customFormat="false" ht="15" hidden="false" customHeight="false" outlineLevel="0" collapsed="false">
      <c r="U5677" s="0" t="str">
        <f aca="false">IF(C5677="","",IF(COUNTIF(Campaigns!$A$7:$A$300,C5677)&gt;0,"✓",IF(N(K5677)=0,"– no spend","⚠ add to Campaigns tab")))</f>
        <v/>
      </c>
      <c r="V5677" s="83" t="str">
        <f aca="false">IF(K5677="","",K5677*IF(Settings!$B$22=Settings!$C$6,1,IF(Settings!$B$22="USD",1/INDEX(Settings!$B$29:$B$40,MONTH(A5677)),INDEX(Settings!$B$29:$B$40,MONTH(A5677)))))</f>
        <v/>
      </c>
    </row>
    <row r="5678" customFormat="false" ht="15" hidden="false" customHeight="false" outlineLevel="0" collapsed="false">
      <c r="U5678" s="0" t="str">
        <f aca="false">IF(C5678="","",IF(COUNTIF(Campaigns!$A$7:$A$300,C5678)&gt;0,"✓",IF(N(K5678)=0,"– no spend","⚠ add to Campaigns tab")))</f>
        <v/>
      </c>
      <c r="V5678" s="83" t="str">
        <f aca="false">IF(K5678="","",K5678*IF(Settings!$B$22=Settings!$C$6,1,IF(Settings!$B$22="USD",1/INDEX(Settings!$B$29:$B$40,MONTH(A5678)),INDEX(Settings!$B$29:$B$40,MONTH(A5678)))))</f>
        <v/>
      </c>
    </row>
    <row r="5679" customFormat="false" ht="15" hidden="false" customHeight="false" outlineLevel="0" collapsed="false">
      <c r="U5679" s="0" t="str">
        <f aca="false">IF(C5679="","",IF(COUNTIF(Campaigns!$A$7:$A$300,C5679)&gt;0,"✓",IF(N(K5679)=0,"– no spend","⚠ add to Campaigns tab")))</f>
        <v/>
      </c>
      <c r="V5679" s="83" t="str">
        <f aca="false">IF(K5679="","",K5679*IF(Settings!$B$22=Settings!$C$6,1,IF(Settings!$B$22="USD",1/INDEX(Settings!$B$29:$B$40,MONTH(A5679)),INDEX(Settings!$B$29:$B$40,MONTH(A5679)))))</f>
        <v/>
      </c>
    </row>
    <row r="5680" customFormat="false" ht="15" hidden="false" customHeight="false" outlineLevel="0" collapsed="false">
      <c r="U5680" s="0" t="str">
        <f aca="false">IF(C5680="","",IF(COUNTIF(Campaigns!$A$7:$A$300,C5680)&gt;0,"✓",IF(N(K5680)=0,"– no spend","⚠ add to Campaigns tab")))</f>
        <v/>
      </c>
      <c r="V5680" s="83" t="str">
        <f aca="false">IF(K5680="","",K5680*IF(Settings!$B$22=Settings!$C$6,1,IF(Settings!$B$22="USD",1/INDEX(Settings!$B$29:$B$40,MONTH(A5680)),INDEX(Settings!$B$29:$B$40,MONTH(A5680)))))</f>
        <v/>
      </c>
    </row>
    <row r="5681" customFormat="false" ht="15" hidden="false" customHeight="false" outlineLevel="0" collapsed="false">
      <c r="U5681" s="0" t="str">
        <f aca="false">IF(C5681="","",IF(COUNTIF(Campaigns!$A$7:$A$300,C5681)&gt;0,"✓",IF(N(K5681)=0,"– no spend","⚠ add to Campaigns tab")))</f>
        <v/>
      </c>
      <c r="V5681" s="83" t="str">
        <f aca="false">IF(K5681="","",K5681*IF(Settings!$B$22=Settings!$C$6,1,IF(Settings!$B$22="USD",1/INDEX(Settings!$B$29:$B$40,MONTH(A5681)),INDEX(Settings!$B$29:$B$40,MONTH(A5681)))))</f>
        <v/>
      </c>
    </row>
    <row r="5682" customFormat="false" ht="15" hidden="false" customHeight="false" outlineLevel="0" collapsed="false">
      <c r="U5682" s="0" t="str">
        <f aca="false">IF(C5682="","",IF(COUNTIF(Campaigns!$A$7:$A$300,C5682)&gt;0,"✓",IF(N(K5682)=0,"– no spend","⚠ add to Campaigns tab")))</f>
        <v/>
      </c>
      <c r="V5682" s="83" t="str">
        <f aca="false">IF(K5682="","",K5682*IF(Settings!$B$22=Settings!$C$6,1,IF(Settings!$B$22="USD",1/INDEX(Settings!$B$29:$B$40,MONTH(A5682)),INDEX(Settings!$B$29:$B$40,MONTH(A5682)))))</f>
        <v/>
      </c>
    </row>
    <row r="5683" customFormat="false" ht="15" hidden="false" customHeight="false" outlineLevel="0" collapsed="false">
      <c r="U5683" s="0" t="str">
        <f aca="false">IF(C5683="","",IF(COUNTIF(Campaigns!$A$7:$A$300,C5683)&gt;0,"✓",IF(N(K5683)=0,"– no spend","⚠ add to Campaigns tab")))</f>
        <v/>
      </c>
      <c r="V5683" s="83" t="str">
        <f aca="false">IF(K5683="","",K5683*IF(Settings!$B$22=Settings!$C$6,1,IF(Settings!$B$22="USD",1/INDEX(Settings!$B$29:$B$40,MONTH(A5683)),INDEX(Settings!$B$29:$B$40,MONTH(A5683)))))</f>
        <v/>
      </c>
    </row>
    <row r="5684" customFormat="false" ht="15" hidden="false" customHeight="false" outlineLevel="0" collapsed="false">
      <c r="U5684" s="0" t="str">
        <f aca="false">IF(C5684="","",IF(COUNTIF(Campaigns!$A$7:$A$300,C5684)&gt;0,"✓",IF(N(K5684)=0,"– no spend","⚠ add to Campaigns tab")))</f>
        <v/>
      </c>
      <c r="V5684" s="83" t="str">
        <f aca="false">IF(K5684="","",K5684*IF(Settings!$B$22=Settings!$C$6,1,IF(Settings!$B$22="USD",1/INDEX(Settings!$B$29:$B$40,MONTH(A5684)),INDEX(Settings!$B$29:$B$40,MONTH(A5684)))))</f>
        <v/>
      </c>
    </row>
    <row r="5685" customFormat="false" ht="15" hidden="false" customHeight="false" outlineLevel="0" collapsed="false">
      <c r="U5685" s="0" t="str">
        <f aca="false">IF(C5685="","",IF(COUNTIF(Campaigns!$A$7:$A$300,C5685)&gt;0,"✓",IF(N(K5685)=0,"– no spend","⚠ add to Campaigns tab")))</f>
        <v/>
      </c>
      <c r="V5685" s="83" t="str">
        <f aca="false">IF(K5685="","",K5685*IF(Settings!$B$22=Settings!$C$6,1,IF(Settings!$B$22="USD",1/INDEX(Settings!$B$29:$B$40,MONTH(A5685)),INDEX(Settings!$B$29:$B$40,MONTH(A5685)))))</f>
        <v/>
      </c>
    </row>
    <row r="5686" customFormat="false" ht="15" hidden="false" customHeight="false" outlineLevel="0" collapsed="false">
      <c r="U5686" s="0" t="str">
        <f aca="false">IF(C5686="","",IF(COUNTIF(Campaigns!$A$7:$A$300,C5686)&gt;0,"✓",IF(N(K5686)=0,"– no spend","⚠ add to Campaigns tab")))</f>
        <v/>
      </c>
      <c r="V5686" s="83" t="str">
        <f aca="false">IF(K5686="","",K5686*IF(Settings!$B$22=Settings!$C$6,1,IF(Settings!$B$22="USD",1/INDEX(Settings!$B$29:$B$40,MONTH(A5686)),INDEX(Settings!$B$29:$B$40,MONTH(A5686)))))</f>
        <v/>
      </c>
    </row>
    <row r="5687" customFormat="false" ht="15" hidden="false" customHeight="false" outlineLevel="0" collapsed="false">
      <c r="U5687" s="0" t="str">
        <f aca="false">IF(C5687="","",IF(COUNTIF(Campaigns!$A$7:$A$300,C5687)&gt;0,"✓",IF(N(K5687)=0,"– no spend","⚠ add to Campaigns tab")))</f>
        <v/>
      </c>
      <c r="V5687" s="83" t="str">
        <f aca="false">IF(K5687="","",K5687*IF(Settings!$B$22=Settings!$C$6,1,IF(Settings!$B$22="USD",1/INDEX(Settings!$B$29:$B$40,MONTH(A5687)),INDEX(Settings!$B$29:$B$40,MONTH(A5687)))))</f>
        <v/>
      </c>
    </row>
    <row r="5688" customFormat="false" ht="15" hidden="false" customHeight="false" outlineLevel="0" collapsed="false">
      <c r="U5688" s="0" t="str">
        <f aca="false">IF(C5688="","",IF(COUNTIF(Campaigns!$A$7:$A$300,C5688)&gt;0,"✓",IF(N(K5688)=0,"– no spend","⚠ add to Campaigns tab")))</f>
        <v/>
      </c>
      <c r="V5688" s="83" t="str">
        <f aca="false">IF(K5688="","",K5688*IF(Settings!$B$22=Settings!$C$6,1,IF(Settings!$B$22="USD",1/INDEX(Settings!$B$29:$B$40,MONTH(A5688)),INDEX(Settings!$B$29:$B$40,MONTH(A5688)))))</f>
        <v/>
      </c>
    </row>
    <row r="5689" customFormat="false" ht="15" hidden="false" customHeight="false" outlineLevel="0" collapsed="false">
      <c r="U5689" s="0" t="str">
        <f aca="false">IF(C5689="","",IF(COUNTIF(Campaigns!$A$7:$A$300,C5689)&gt;0,"✓",IF(N(K5689)=0,"– no spend","⚠ add to Campaigns tab")))</f>
        <v/>
      </c>
      <c r="V5689" s="83" t="str">
        <f aca="false">IF(K5689="","",K5689*IF(Settings!$B$22=Settings!$C$6,1,IF(Settings!$B$22="USD",1/INDEX(Settings!$B$29:$B$40,MONTH(A5689)),INDEX(Settings!$B$29:$B$40,MONTH(A5689)))))</f>
        <v/>
      </c>
    </row>
    <row r="5690" customFormat="false" ht="15" hidden="false" customHeight="false" outlineLevel="0" collapsed="false">
      <c r="U5690" s="0" t="str">
        <f aca="false">IF(C5690="","",IF(COUNTIF(Campaigns!$A$7:$A$300,C5690)&gt;0,"✓",IF(N(K5690)=0,"– no spend","⚠ add to Campaigns tab")))</f>
        <v/>
      </c>
      <c r="V5690" s="83" t="str">
        <f aca="false">IF(K5690="","",K5690*IF(Settings!$B$22=Settings!$C$6,1,IF(Settings!$B$22="USD",1/INDEX(Settings!$B$29:$B$40,MONTH(A5690)),INDEX(Settings!$B$29:$B$40,MONTH(A5690)))))</f>
        <v/>
      </c>
    </row>
    <row r="5691" customFormat="false" ht="15" hidden="false" customHeight="false" outlineLevel="0" collapsed="false">
      <c r="U5691" s="0" t="str">
        <f aca="false">IF(C5691="","",IF(COUNTIF(Campaigns!$A$7:$A$300,C5691)&gt;0,"✓",IF(N(K5691)=0,"– no spend","⚠ add to Campaigns tab")))</f>
        <v/>
      </c>
      <c r="V5691" s="83" t="str">
        <f aca="false">IF(K5691="","",K5691*IF(Settings!$B$22=Settings!$C$6,1,IF(Settings!$B$22="USD",1/INDEX(Settings!$B$29:$B$40,MONTH(A5691)),INDEX(Settings!$B$29:$B$40,MONTH(A5691)))))</f>
        <v/>
      </c>
    </row>
    <row r="5692" customFormat="false" ht="15" hidden="false" customHeight="false" outlineLevel="0" collapsed="false">
      <c r="U5692" s="0" t="str">
        <f aca="false">IF(C5692="","",IF(COUNTIF(Campaigns!$A$7:$A$300,C5692)&gt;0,"✓",IF(N(K5692)=0,"– no spend","⚠ add to Campaigns tab")))</f>
        <v/>
      </c>
      <c r="V5692" s="83" t="str">
        <f aca="false">IF(K5692="","",K5692*IF(Settings!$B$22=Settings!$C$6,1,IF(Settings!$B$22="USD",1/INDEX(Settings!$B$29:$B$40,MONTH(A5692)),INDEX(Settings!$B$29:$B$40,MONTH(A5692)))))</f>
        <v/>
      </c>
    </row>
    <row r="5693" customFormat="false" ht="15" hidden="false" customHeight="false" outlineLevel="0" collapsed="false">
      <c r="U5693" s="0" t="str">
        <f aca="false">IF(C5693="","",IF(COUNTIF(Campaigns!$A$7:$A$300,C5693)&gt;0,"✓",IF(N(K5693)=0,"– no spend","⚠ add to Campaigns tab")))</f>
        <v/>
      </c>
      <c r="V5693" s="83" t="str">
        <f aca="false">IF(K5693="","",K5693*IF(Settings!$B$22=Settings!$C$6,1,IF(Settings!$B$22="USD",1/INDEX(Settings!$B$29:$B$40,MONTH(A5693)),INDEX(Settings!$B$29:$B$40,MONTH(A5693)))))</f>
        <v/>
      </c>
    </row>
    <row r="5694" customFormat="false" ht="15" hidden="false" customHeight="false" outlineLevel="0" collapsed="false">
      <c r="U5694" s="0" t="str">
        <f aca="false">IF(C5694="","",IF(COUNTIF(Campaigns!$A$7:$A$300,C5694)&gt;0,"✓",IF(N(K5694)=0,"– no spend","⚠ add to Campaigns tab")))</f>
        <v/>
      </c>
      <c r="V5694" s="83" t="str">
        <f aca="false">IF(K5694="","",K5694*IF(Settings!$B$22=Settings!$C$6,1,IF(Settings!$B$22="USD",1/INDEX(Settings!$B$29:$B$40,MONTH(A5694)),INDEX(Settings!$B$29:$B$40,MONTH(A5694)))))</f>
        <v/>
      </c>
    </row>
    <row r="5695" customFormat="false" ht="15" hidden="false" customHeight="false" outlineLevel="0" collapsed="false">
      <c r="U5695" s="0" t="str">
        <f aca="false">IF(C5695="","",IF(COUNTIF(Campaigns!$A$7:$A$300,C5695)&gt;0,"✓",IF(N(K5695)=0,"– no spend","⚠ add to Campaigns tab")))</f>
        <v/>
      </c>
      <c r="V5695" s="83" t="str">
        <f aca="false">IF(K5695="","",K5695*IF(Settings!$B$22=Settings!$C$6,1,IF(Settings!$B$22="USD",1/INDEX(Settings!$B$29:$B$40,MONTH(A5695)),INDEX(Settings!$B$29:$B$40,MONTH(A5695)))))</f>
        <v/>
      </c>
    </row>
    <row r="5696" customFormat="false" ht="15" hidden="false" customHeight="false" outlineLevel="0" collapsed="false">
      <c r="U5696" s="0" t="str">
        <f aca="false">IF(C5696="","",IF(COUNTIF(Campaigns!$A$7:$A$300,C5696)&gt;0,"✓",IF(N(K5696)=0,"– no spend","⚠ add to Campaigns tab")))</f>
        <v/>
      </c>
      <c r="V5696" s="83" t="str">
        <f aca="false">IF(K5696="","",K5696*IF(Settings!$B$22=Settings!$C$6,1,IF(Settings!$B$22="USD",1/INDEX(Settings!$B$29:$B$40,MONTH(A5696)),INDEX(Settings!$B$29:$B$40,MONTH(A5696)))))</f>
        <v/>
      </c>
    </row>
    <row r="5697" customFormat="false" ht="15" hidden="false" customHeight="false" outlineLevel="0" collapsed="false">
      <c r="U5697" s="0" t="str">
        <f aca="false">IF(C5697="","",IF(COUNTIF(Campaigns!$A$7:$A$300,C5697)&gt;0,"✓",IF(N(K5697)=0,"– no spend","⚠ add to Campaigns tab")))</f>
        <v/>
      </c>
      <c r="V5697" s="83" t="str">
        <f aca="false">IF(K5697="","",K5697*IF(Settings!$B$22=Settings!$C$6,1,IF(Settings!$B$22="USD",1/INDEX(Settings!$B$29:$B$40,MONTH(A5697)),INDEX(Settings!$B$29:$B$40,MONTH(A5697)))))</f>
        <v/>
      </c>
    </row>
    <row r="5698" customFormat="false" ht="15" hidden="false" customHeight="false" outlineLevel="0" collapsed="false">
      <c r="U5698" s="0" t="str">
        <f aca="false">IF(C5698="","",IF(COUNTIF(Campaigns!$A$7:$A$300,C5698)&gt;0,"✓",IF(N(K5698)=0,"– no spend","⚠ add to Campaigns tab")))</f>
        <v/>
      </c>
      <c r="V5698" s="83" t="str">
        <f aca="false">IF(K5698="","",K5698*IF(Settings!$B$22=Settings!$C$6,1,IF(Settings!$B$22="USD",1/INDEX(Settings!$B$29:$B$40,MONTH(A5698)),INDEX(Settings!$B$29:$B$40,MONTH(A5698)))))</f>
        <v/>
      </c>
    </row>
    <row r="5699" customFormat="false" ht="15" hidden="false" customHeight="false" outlineLevel="0" collapsed="false">
      <c r="U5699" s="0" t="str">
        <f aca="false">IF(C5699="","",IF(COUNTIF(Campaigns!$A$7:$A$300,C5699)&gt;0,"✓",IF(N(K5699)=0,"– no spend","⚠ add to Campaigns tab")))</f>
        <v/>
      </c>
      <c r="V5699" s="83" t="str">
        <f aca="false">IF(K5699="","",K5699*IF(Settings!$B$22=Settings!$C$6,1,IF(Settings!$B$22="USD",1/INDEX(Settings!$B$29:$B$40,MONTH(A5699)),INDEX(Settings!$B$29:$B$40,MONTH(A5699)))))</f>
        <v/>
      </c>
    </row>
    <row r="5700" customFormat="false" ht="15" hidden="false" customHeight="false" outlineLevel="0" collapsed="false">
      <c r="U5700" s="0" t="str">
        <f aca="false">IF(C5700="","",IF(COUNTIF(Campaigns!$A$7:$A$300,C5700)&gt;0,"✓",IF(N(K5700)=0,"– no spend","⚠ add to Campaigns tab")))</f>
        <v/>
      </c>
      <c r="V5700" s="83" t="str">
        <f aca="false">IF(K5700="","",K5700*IF(Settings!$B$22=Settings!$C$6,1,IF(Settings!$B$22="USD",1/INDEX(Settings!$B$29:$B$40,MONTH(A5700)),INDEX(Settings!$B$29:$B$40,MONTH(A5700)))))</f>
        <v/>
      </c>
    </row>
    <row r="5701" customFormat="false" ht="15" hidden="false" customHeight="false" outlineLevel="0" collapsed="false">
      <c r="U5701" s="0" t="str">
        <f aca="false">IF(C5701="","",IF(COUNTIF(Campaigns!$A$7:$A$300,C5701)&gt;0,"✓",IF(N(K5701)=0,"– no spend","⚠ add to Campaigns tab")))</f>
        <v/>
      </c>
      <c r="V5701" s="83" t="str">
        <f aca="false">IF(K5701="","",K5701*IF(Settings!$B$22=Settings!$C$6,1,IF(Settings!$B$22="USD",1/INDEX(Settings!$B$29:$B$40,MONTH(A5701)),INDEX(Settings!$B$29:$B$40,MONTH(A5701)))))</f>
        <v/>
      </c>
    </row>
    <row r="5702" customFormat="false" ht="15" hidden="false" customHeight="false" outlineLevel="0" collapsed="false">
      <c r="U5702" s="0" t="str">
        <f aca="false">IF(C5702="","",IF(COUNTIF(Campaigns!$A$7:$A$300,C5702)&gt;0,"✓",IF(N(K5702)=0,"– no spend","⚠ add to Campaigns tab")))</f>
        <v/>
      </c>
      <c r="V5702" s="83" t="str">
        <f aca="false">IF(K5702="","",K5702*IF(Settings!$B$22=Settings!$C$6,1,IF(Settings!$B$22="USD",1/INDEX(Settings!$B$29:$B$40,MONTH(A5702)),INDEX(Settings!$B$29:$B$40,MONTH(A5702)))))</f>
        <v/>
      </c>
    </row>
    <row r="5703" customFormat="false" ht="15" hidden="false" customHeight="false" outlineLevel="0" collapsed="false">
      <c r="U5703" s="0" t="str">
        <f aca="false">IF(C5703="","",IF(COUNTIF(Campaigns!$A$7:$A$300,C5703)&gt;0,"✓",IF(N(K5703)=0,"– no spend","⚠ add to Campaigns tab")))</f>
        <v/>
      </c>
      <c r="V5703" s="83" t="str">
        <f aca="false">IF(K5703="","",K5703*IF(Settings!$B$22=Settings!$C$6,1,IF(Settings!$B$22="USD",1/INDEX(Settings!$B$29:$B$40,MONTH(A5703)),INDEX(Settings!$B$29:$B$40,MONTH(A5703)))))</f>
        <v/>
      </c>
    </row>
    <row r="5704" customFormat="false" ht="15" hidden="false" customHeight="false" outlineLevel="0" collapsed="false">
      <c r="U5704" s="0" t="str">
        <f aca="false">IF(C5704="","",IF(COUNTIF(Campaigns!$A$7:$A$300,C5704)&gt;0,"✓",IF(N(K5704)=0,"– no spend","⚠ add to Campaigns tab")))</f>
        <v/>
      </c>
      <c r="V5704" s="83" t="str">
        <f aca="false">IF(K5704="","",K5704*IF(Settings!$B$22=Settings!$C$6,1,IF(Settings!$B$22="USD",1/INDEX(Settings!$B$29:$B$40,MONTH(A5704)),INDEX(Settings!$B$29:$B$40,MONTH(A5704)))))</f>
        <v/>
      </c>
    </row>
    <row r="5705" customFormat="false" ht="15" hidden="false" customHeight="false" outlineLevel="0" collapsed="false">
      <c r="U5705" s="0" t="str">
        <f aca="false">IF(C5705="","",IF(COUNTIF(Campaigns!$A$7:$A$300,C5705)&gt;0,"✓",IF(N(K5705)=0,"– no spend","⚠ add to Campaigns tab")))</f>
        <v/>
      </c>
      <c r="V5705" s="83" t="str">
        <f aca="false">IF(K5705="","",K5705*IF(Settings!$B$22=Settings!$C$6,1,IF(Settings!$B$22="USD",1/INDEX(Settings!$B$29:$B$40,MONTH(A5705)),INDEX(Settings!$B$29:$B$40,MONTH(A5705)))))</f>
        <v/>
      </c>
    </row>
    <row r="5706" customFormat="false" ht="15" hidden="false" customHeight="false" outlineLevel="0" collapsed="false">
      <c r="U5706" s="0" t="str">
        <f aca="false">IF(C5706="","",IF(COUNTIF(Campaigns!$A$7:$A$300,C5706)&gt;0,"✓",IF(N(K5706)=0,"– no spend","⚠ add to Campaigns tab")))</f>
        <v/>
      </c>
      <c r="V5706" s="83" t="str">
        <f aca="false">IF(K5706="","",K5706*IF(Settings!$B$22=Settings!$C$6,1,IF(Settings!$B$22="USD",1/INDEX(Settings!$B$29:$B$40,MONTH(A5706)),INDEX(Settings!$B$29:$B$40,MONTH(A5706)))))</f>
        <v/>
      </c>
    </row>
    <row r="5707" customFormat="false" ht="15" hidden="false" customHeight="false" outlineLevel="0" collapsed="false">
      <c r="U5707" s="0" t="str">
        <f aca="false">IF(C5707="","",IF(COUNTIF(Campaigns!$A$7:$A$300,C5707)&gt;0,"✓",IF(N(K5707)=0,"– no spend","⚠ add to Campaigns tab")))</f>
        <v/>
      </c>
      <c r="V5707" s="83" t="str">
        <f aca="false">IF(K5707="","",K5707*IF(Settings!$B$22=Settings!$C$6,1,IF(Settings!$B$22="USD",1/INDEX(Settings!$B$29:$B$40,MONTH(A5707)),INDEX(Settings!$B$29:$B$40,MONTH(A5707)))))</f>
        <v/>
      </c>
    </row>
    <row r="5708" customFormat="false" ht="15" hidden="false" customHeight="false" outlineLevel="0" collapsed="false">
      <c r="U5708" s="0" t="str">
        <f aca="false">IF(C5708="","",IF(COUNTIF(Campaigns!$A$7:$A$300,C5708)&gt;0,"✓",IF(N(K5708)=0,"– no spend","⚠ add to Campaigns tab")))</f>
        <v/>
      </c>
      <c r="V5708" s="83" t="str">
        <f aca="false">IF(K5708="","",K5708*IF(Settings!$B$22=Settings!$C$6,1,IF(Settings!$B$22="USD",1/INDEX(Settings!$B$29:$B$40,MONTH(A5708)),INDEX(Settings!$B$29:$B$40,MONTH(A5708)))))</f>
        <v/>
      </c>
    </row>
    <row r="5709" customFormat="false" ht="15" hidden="false" customHeight="false" outlineLevel="0" collapsed="false">
      <c r="U5709" s="0" t="str">
        <f aca="false">IF(C5709="","",IF(COUNTIF(Campaigns!$A$7:$A$300,C5709)&gt;0,"✓",IF(N(K5709)=0,"– no spend","⚠ add to Campaigns tab")))</f>
        <v/>
      </c>
      <c r="V5709" s="83" t="str">
        <f aca="false">IF(K5709="","",K5709*IF(Settings!$B$22=Settings!$C$6,1,IF(Settings!$B$22="USD",1/INDEX(Settings!$B$29:$B$40,MONTH(A5709)),INDEX(Settings!$B$29:$B$40,MONTH(A5709)))))</f>
        <v/>
      </c>
    </row>
    <row r="5710" customFormat="false" ht="15" hidden="false" customHeight="false" outlineLevel="0" collapsed="false">
      <c r="U5710" s="0" t="str">
        <f aca="false">IF(C5710="","",IF(COUNTIF(Campaigns!$A$7:$A$300,C5710)&gt;0,"✓",IF(N(K5710)=0,"– no spend","⚠ add to Campaigns tab")))</f>
        <v/>
      </c>
      <c r="V5710" s="83" t="str">
        <f aca="false">IF(K5710="","",K5710*IF(Settings!$B$22=Settings!$C$6,1,IF(Settings!$B$22="USD",1/INDEX(Settings!$B$29:$B$40,MONTH(A5710)),INDEX(Settings!$B$29:$B$40,MONTH(A5710)))))</f>
        <v/>
      </c>
    </row>
    <row r="5711" customFormat="false" ht="15" hidden="false" customHeight="false" outlineLevel="0" collapsed="false">
      <c r="U5711" s="0" t="str">
        <f aca="false">IF(C5711="","",IF(COUNTIF(Campaigns!$A$7:$A$300,C5711)&gt;0,"✓",IF(N(K5711)=0,"– no spend","⚠ add to Campaigns tab")))</f>
        <v/>
      </c>
      <c r="V5711" s="83" t="str">
        <f aca="false">IF(K5711="","",K5711*IF(Settings!$B$22=Settings!$C$6,1,IF(Settings!$B$22="USD",1/INDEX(Settings!$B$29:$B$40,MONTH(A5711)),INDEX(Settings!$B$29:$B$40,MONTH(A5711)))))</f>
        <v/>
      </c>
    </row>
    <row r="5712" customFormat="false" ht="15" hidden="false" customHeight="false" outlineLevel="0" collapsed="false">
      <c r="U5712" s="0" t="str">
        <f aca="false">IF(C5712="","",IF(COUNTIF(Campaigns!$A$7:$A$300,C5712)&gt;0,"✓",IF(N(K5712)=0,"– no spend","⚠ add to Campaigns tab")))</f>
        <v/>
      </c>
      <c r="V5712" s="83" t="str">
        <f aca="false">IF(K5712="","",K5712*IF(Settings!$B$22=Settings!$C$6,1,IF(Settings!$B$22="USD",1/INDEX(Settings!$B$29:$B$40,MONTH(A5712)),INDEX(Settings!$B$29:$B$40,MONTH(A5712)))))</f>
        <v/>
      </c>
    </row>
    <row r="5713" customFormat="false" ht="15" hidden="false" customHeight="false" outlineLevel="0" collapsed="false">
      <c r="U5713" s="0" t="str">
        <f aca="false">IF(C5713="","",IF(COUNTIF(Campaigns!$A$7:$A$300,C5713)&gt;0,"✓",IF(N(K5713)=0,"– no spend","⚠ add to Campaigns tab")))</f>
        <v/>
      </c>
      <c r="V5713" s="83" t="str">
        <f aca="false">IF(K5713="","",K5713*IF(Settings!$B$22=Settings!$C$6,1,IF(Settings!$B$22="USD",1/INDEX(Settings!$B$29:$B$40,MONTH(A5713)),INDEX(Settings!$B$29:$B$40,MONTH(A5713)))))</f>
        <v/>
      </c>
    </row>
    <row r="5714" customFormat="false" ht="15" hidden="false" customHeight="false" outlineLevel="0" collapsed="false">
      <c r="U5714" s="0" t="str">
        <f aca="false">IF(C5714="","",IF(COUNTIF(Campaigns!$A$7:$A$300,C5714)&gt;0,"✓",IF(N(K5714)=0,"– no spend","⚠ add to Campaigns tab")))</f>
        <v/>
      </c>
      <c r="V5714" s="83" t="str">
        <f aca="false">IF(K5714="","",K5714*IF(Settings!$B$22=Settings!$C$6,1,IF(Settings!$B$22="USD",1/INDEX(Settings!$B$29:$B$40,MONTH(A5714)),INDEX(Settings!$B$29:$B$40,MONTH(A5714)))))</f>
        <v/>
      </c>
    </row>
    <row r="5715" customFormat="false" ht="15" hidden="false" customHeight="false" outlineLevel="0" collapsed="false">
      <c r="U5715" s="0" t="str">
        <f aca="false">IF(C5715="","",IF(COUNTIF(Campaigns!$A$7:$A$300,C5715)&gt;0,"✓",IF(N(K5715)=0,"– no spend","⚠ add to Campaigns tab")))</f>
        <v/>
      </c>
      <c r="V5715" s="83" t="str">
        <f aca="false">IF(K5715="","",K5715*IF(Settings!$B$22=Settings!$C$6,1,IF(Settings!$B$22="USD",1/INDEX(Settings!$B$29:$B$40,MONTH(A5715)),INDEX(Settings!$B$29:$B$40,MONTH(A5715)))))</f>
        <v/>
      </c>
    </row>
    <row r="5716" customFormat="false" ht="15" hidden="false" customHeight="false" outlineLevel="0" collapsed="false">
      <c r="U5716" s="0" t="str">
        <f aca="false">IF(C5716="","",IF(COUNTIF(Campaigns!$A$7:$A$300,C5716)&gt;0,"✓",IF(N(K5716)=0,"– no spend","⚠ add to Campaigns tab")))</f>
        <v/>
      </c>
      <c r="V5716" s="83" t="str">
        <f aca="false">IF(K5716="","",K5716*IF(Settings!$B$22=Settings!$C$6,1,IF(Settings!$B$22="USD",1/INDEX(Settings!$B$29:$B$40,MONTH(A5716)),INDEX(Settings!$B$29:$B$40,MONTH(A5716)))))</f>
        <v/>
      </c>
    </row>
    <row r="5717" customFormat="false" ht="15" hidden="false" customHeight="false" outlineLevel="0" collapsed="false">
      <c r="U5717" s="0" t="str">
        <f aca="false">IF(C5717="","",IF(COUNTIF(Campaigns!$A$7:$A$300,C5717)&gt;0,"✓",IF(N(K5717)=0,"– no spend","⚠ add to Campaigns tab")))</f>
        <v/>
      </c>
      <c r="V5717" s="83" t="str">
        <f aca="false">IF(K5717="","",K5717*IF(Settings!$B$22=Settings!$C$6,1,IF(Settings!$B$22="USD",1/INDEX(Settings!$B$29:$B$40,MONTH(A5717)),INDEX(Settings!$B$29:$B$40,MONTH(A5717)))))</f>
        <v/>
      </c>
    </row>
    <row r="5718" customFormat="false" ht="15" hidden="false" customHeight="false" outlineLevel="0" collapsed="false">
      <c r="U5718" s="0" t="str">
        <f aca="false">IF(C5718="","",IF(COUNTIF(Campaigns!$A$7:$A$300,C5718)&gt;0,"✓",IF(N(K5718)=0,"– no spend","⚠ add to Campaigns tab")))</f>
        <v/>
      </c>
      <c r="V5718" s="83" t="str">
        <f aca="false">IF(K5718="","",K5718*IF(Settings!$B$22=Settings!$C$6,1,IF(Settings!$B$22="USD",1/INDEX(Settings!$B$29:$B$40,MONTH(A5718)),INDEX(Settings!$B$29:$B$40,MONTH(A5718)))))</f>
        <v/>
      </c>
    </row>
    <row r="5719" customFormat="false" ht="15" hidden="false" customHeight="false" outlineLevel="0" collapsed="false">
      <c r="U5719" s="0" t="str">
        <f aca="false">IF(C5719="","",IF(COUNTIF(Campaigns!$A$7:$A$300,C5719)&gt;0,"✓",IF(N(K5719)=0,"– no spend","⚠ add to Campaigns tab")))</f>
        <v/>
      </c>
      <c r="V5719" s="83" t="str">
        <f aca="false">IF(K5719="","",K5719*IF(Settings!$B$22=Settings!$C$6,1,IF(Settings!$B$22="USD",1/INDEX(Settings!$B$29:$B$40,MONTH(A5719)),INDEX(Settings!$B$29:$B$40,MONTH(A5719)))))</f>
        <v/>
      </c>
    </row>
    <row r="5720" customFormat="false" ht="15" hidden="false" customHeight="false" outlineLevel="0" collapsed="false">
      <c r="U5720" s="0" t="str">
        <f aca="false">IF(C5720="","",IF(COUNTIF(Campaigns!$A$7:$A$300,C5720)&gt;0,"✓",IF(N(K5720)=0,"– no spend","⚠ add to Campaigns tab")))</f>
        <v/>
      </c>
      <c r="V5720" s="83" t="str">
        <f aca="false">IF(K5720="","",K5720*IF(Settings!$B$22=Settings!$C$6,1,IF(Settings!$B$22="USD",1/INDEX(Settings!$B$29:$B$40,MONTH(A5720)),INDEX(Settings!$B$29:$B$40,MONTH(A5720)))))</f>
        <v/>
      </c>
    </row>
    <row r="5721" customFormat="false" ht="15" hidden="false" customHeight="false" outlineLevel="0" collapsed="false">
      <c r="U5721" s="0" t="str">
        <f aca="false">IF(C5721="","",IF(COUNTIF(Campaigns!$A$7:$A$300,C5721)&gt;0,"✓",IF(N(K5721)=0,"– no spend","⚠ add to Campaigns tab")))</f>
        <v/>
      </c>
      <c r="V5721" s="83" t="str">
        <f aca="false">IF(K5721="","",K5721*IF(Settings!$B$22=Settings!$C$6,1,IF(Settings!$B$22="USD",1/INDEX(Settings!$B$29:$B$40,MONTH(A5721)),INDEX(Settings!$B$29:$B$40,MONTH(A5721)))))</f>
        <v/>
      </c>
    </row>
    <row r="5722" customFormat="false" ht="15" hidden="false" customHeight="false" outlineLevel="0" collapsed="false">
      <c r="U5722" s="0" t="str">
        <f aca="false">IF(C5722="","",IF(COUNTIF(Campaigns!$A$7:$A$300,C5722)&gt;0,"✓",IF(N(K5722)=0,"– no spend","⚠ add to Campaigns tab")))</f>
        <v/>
      </c>
      <c r="V5722" s="83" t="str">
        <f aca="false">IF(K5722="","",K5722*IF(Settings!$B$22=Settings!$C$6,1,IF(Settings!$B$22="USD",1/INDEX(Settings!$B$29:$B$40,MONTH(A5722)),INDEX(Settings!$B$29:$B$40,MONTH(A5722)))))</f>
        <v/>
      </c>
    </row>
    <row r="5723" customFormat="false" ht="15" hidden="false" customHeight="false" outlineLevel="0" collapsed="false">
      <c r="U5723" s="0" t="str">
        <f aca="false">IF(C5723="","",IF(COUNTIF(Campaigns!$A$7:$A$300,C5723)&gt;0,"✓",IF(N(K5723)=0,"– no spend","⚠ add to Campaigns tab")))</f>
        <v/>
      </c>
      <c r="V5723" s="83" t="str">
        <f aca="false">IF(K5723="","",K5723*IF(Settings!$B$22=Settings!$C$6,1,IF(Settings!$B$22="USD",1/INDEX(Settings!$B$29:$B$40,MONTH(A5723)),INDEX(Settings!$B$29:$B$40,MONTH(A5723)))))</f>
        <v/>
      </c>
    </row>
    <row r="5724" customFormat="false" ht="15" hidden="false" customHeight="false" outlineLevel="0" collapsed="false">
      <c r="U5724" s="0" t="str">
        <f aca="false">IF(C5724="","",IF(COUNTIF(Campaigns!$A$7:$A$300,C5724)&gt;0,"✓",IF(N(K5724)=0,"– no spend","⚠ add to Campaigns tab")))</f>
        <v/>
      </c>
      <c r="V5724" s="83" t="str">
        <f aca="false">IF(K5724="","",K5724*IF(Settings!$B$22=Settings!$C$6,1,IF(Settings!$B$22="USD",1/INDEX(Settings!$B$29:$B$40,MONTH(A5724)),INDEX(Settings!$B$29:$B$40,MONTH(A5724)))))</f>
        <v/>
      </c>
    </row>
    <row r="5725" customFormat="false" ht="15" hidden="false" customHeight="false" outlineLevel="0" collapsed="false">
      <c r="U5725" s="0" t="str">
        <f aca="false">IF(C5725="","",IF(COUNTIF(Campaigns!$A$7:$A$300,C5725)&gt;0,"✓",IF(N(K5725)=0,"– no spend","⚠ add to Campaigns tab")))</f>
        <v/>
      </c>
      <c r="V5725" s="83" t="str">
        <f aca="false">IF(K5725="","",K5725*IF(Settings!$B$22=Settings!$C$6,1,IF(Settings!$B$22="USD",1/INDEX(Settings!$B$29:$B$40,MONTH(A5725)),INDEX(Settings!$B$29:$B$40,MONTH(A5725)))))</f>
        <v/>
      </c>
    </row>
    <row r="5726" customFormat="false" ht="15" hidden="false" customHeight="false" outlineLevel="0" collapsed="false">
      <c r="U5726" s="0" t="str">
        <f aca="false">IF(C5726="","",IF(COUNTIF(Campaigns!$A$7:$A$300,C5726)&gt;0,"✓",IF(N(K5726)=0,"– no spend","⚠ add to Campaigns tab")))</f>
        <v/>
      </c>
      <c r="V5726" s="83" t="str">
        <f aca="false">IF(K5726="","",K5726*IF(Settings!$B$22=Settings!$C$6,1,IF(Settings!$B$22="USD",1/INDEX(Settings!$B$29:$B$40,MONTH(A5726)),INDEX(Settings!$B$29:$B$40,MONTH(A5726)))))</f>
        <v/>
      </c>
    </row>
    <row r="5727" customFormat="false" ht="15" hidden="false" customHeight="false" outlineLevel="0" collapsed="false">
      <c r="U5727" s="0" t="str">
        <f aca="false">IF(C5727="","",IF(COUNTIF(Campaigns!$A$7:$A$300,C5727)&gt;0,"✓",IF(N(K5727)=0,"– no spend","⚠ add to Campaigns tab")))</f>
        <v/>
      </c>
      <c r="V5727" s="83" t="str">
        <f aca="false">IF(K5727="","",K5727*IF(Settings!$B$22=Settings!$C$6,1,IF(Settings!$B$22="USD",1/INDEX(Settings!$B$29:$B$40,MONTH(A5727)),INDEX(Settings!$B$29:$B$40,MONTH(A5727)))))</f>
        <v/>
      </c>
    </row>
    <row r="5728" customFormat="false" ht="15" hidden="false" customHeight="false" outlineLevel="0" collapsed="false">
      <c r="U5728" s="0" t="str">
        <f aca="false">IF(C5728="","",IF(COUNTIF(Campaigns!$A$7:$A$300,C5728)&gt;0,"✓",IF(N(K5728)=0,"– no spend","⚠ add to Campaigns tab")))</f>
        <v/>
      </c>
      <c r="V5728" s="83" t="str">
        <f aca="false">IF(K5728="","",K5728*IF(Settings!$B$22=Settings!$C$6,1,IF(Settings!$B$22="USD",1/INDEX(Settings!$B$29:$B$40,MONTH(A5728)),INDEX(Settings!$B$29:$B$40,MONTH(A5728)))))</f>
        <v/>
      </c>
    </row>
    <row r="5729" customFormat="false" ht="15" hidden="false" customHeight="false" outlineLevel="0" collapsed="false">
      <c r="U5729" s="0" t="str">
        <f aca="false">IF(C5729="","",IF(COUNTIF(Campaigns!$A$7:$A$300,C5729)&gt;0,"✓",IF(N(K5729)=0,"– no spend","⚠ add to Campaigns tab")))</f>
        <v/>
      </c>
      <c r="V5729" s="83" t="str">
        <f aca="false">IF(K5729="","",K5729*IF(Settings!$B$22=Settings!$C$6,1,IF(Settings!$B$22="USD",1/INDEX(Settings!$B$29:$B$40,MONTH(A5729)),INDEX(Settings!$B$29:$B$40,MONTH(A5729)))))</f>
        <v/>
      </c>
    </row>
    <row r="5730" customFormat="false" ht="15" hidden="false" customHeight="false" outlineLevel="0" collapsed="false">
      <c r="U5730" s="0" t="str">
        <f aca="false">IF(C5730="","",IF(COUNTIF(Campaigns!$A$7:$A$300,C5730)&gt;0,"✓",IF(N(K5730)=0,"– no spend","⚠ add to Campaigns tab")))</f>
        <v/>
      </c>
      <c r="V5730" s="83" t="str">
        <f aca="false">IF(K5730="","",K5730*IF(Settings!$B$22=Settings!$C$6,1,IF(Settings!$B$22="USD",1/INDEX(Settings!$B$29:$B$40,MONTH(A5730)),INDEX(Settings!$B$29:$B$40,MONTH(A5730)))))</f>
        <v/>
      </c>
    </row>
    <row r="5731" customFormat="false" ht="15" hidden="false" customHeight="false" outlineLevel="0" collapsed="false">
      <c r="U5731" s="0" t="str">
        <f aca="false">IF(C5731="","",IF(COUNTIF(Campaigns!$A$7:$A$300,C5731)&gt;0,"✓",IF(N(K5731)=0,"– no spend","⚠ add to Campaigns tab")))</f>
        <v/>
      </c>
      <c r="V5731" s="83" t="str">
        <f aca="false">IF(K5731="","",K5731*IF(Settings!$B$22=Settings!$C$6,1,IF(Settings!$B$22="USD",1/INDEX(Settings!$B$29:$B$40,MONTH(A5731)),INDEX(Settings!$B$29:$B$40,MONTH(A5731)))))</f>
        <v/>
      </c>
    </row>
    <row r="5732" customFormat="false" ht="15" hidden="false" customHeight="false" outlineLevel="0" collapsed="false">
      <c r="U5732" s="0" t="str">
        <f aca="false">IF(C5732="","",IF(COUNTIF(Campaigns!$A$7:$A$300,C5732)&gt;0,"✓",IF(N(K5732)=0,"– no spend","⚠ add to Campaigns tab")))</f>
        <v/>
      </c>
      <c r="V5732" s="83" t="str">
        <f aca="false">IF(K5732="","",K5732*IF(Settings!$B$22=Settings!$C$6,1,IF(Settings!$B$22="USD",1/INDEX(Settings!$B$29:$B$40,MONTH(A5732)),INDEX(Settings!$B$29:$B$40,MONTH(A5732)))))</f>
        <v/>
      </c>
    </row>
    <row r="5733" customFormat="false" ht="15" hidden="false" customHeight="false" outlineLevel="0" collapsed="false">
      <c r="U5733" s="0" t="str">
        <f aca="false">IF(C5733="","",IF(COUNTIF(Campaigns!$A$7:$A$300,C5733)&gt;0,"✓",IF(N(K5733)=0,"– no spend","⚠ add to Campaigns tab")))</f>
        <v/>
      </c>
      <c r="V5733" s="83" t="str">
        <f aca="false">IF(K5733="","",K5733*IF(Settings!$B$22=Settings!$C$6,1,IF(Settings!$B$22="USD",1/INDEX(Settings!$B$29:$B$40,MONTH(A5733)),INDEX(Settings!$B$29:$B$40,MONTH(A5733)))))</f>
        <v/>
      </c>
    </row>
    <row r="5734" customFormat="false" ht="15" hidden="false" customHeight="false" outlineLevel="0" collapsed="false">
      <c r="U5734" s="0" t="str">
        <f aca="false">IF(C5734="","",IF(COUNTIF(Campaigns!$A$7:$A$300,C5734)&gt;0,"✓",IF(N(K5734)=0,"– no spend","⚠ add to Campaigns tab")))</f>
        <v/>
      </c>
      <c r="V5734" s="83" t="str">
        <f aca="false">IF(K5734="","",K5734*IF(Settings!$B$22=Settings!$C$6,1,IF(Settings!$B$22="USD",1/INDEX(Settings!$B$29:$B$40,MONTH(A5734)),INDEX(Settings!$B$29:$B$40,MONTH(A5734)))))</f>
        <v/>
      </c>
    </row>
    <row r="5735" customFormat="false" ht="15" hidden="false" customHeight="false" outlineLevel="0" collapsed="false">
      <c r="U5735" s="0" t="str">
        <f aca="false">IF(C5735="","",IF(COUNTIF(Campaigns!$A$7:$A$300,C5735)&gt;0,"✓",IF(N(K5735)=0,"– no spend","⚠ add to Campaigns tab")))</f>
        <v/>
      </c>
      <c r="V5735" s="83" t="str">
        <f aca="false">IF(K5735="","",K5735*IF(Settings!$B$22=Settings!$C$6,1,IF(Settings!$B$22="USD",1/INDEX(Settings!$B$29:$B$40,MONTH(A5735)),INDEX(Settings!$B$29:$B$40,MONTH(A5735)))))</f>
        <v/>
      </c>
    </row>
    <row r="5736" customFormat="false" ht="15" hidden="false" customHeight="false" outlineLevel="0" collapsed="false">
      <c r="U5736" s="0" t="str">
        <f aca="false">IF(C5736="","",IF(COUNTIF(Campaigns!$A$7:$A$300,C5736)&gt;0,"✓",IF(N(K5736)=0,"– no spend","⚠ add to Campaigns tab")))</f>
        <v/>
      </c>
      <c r="V5736" s="83" t="str">
        <f aca="false">IF(K5736="","",K5736*IF(Settings!$B$22=Settings!$C$6,1,IF(Settings!$B$22="USD",1/INDEX(Settings!$B$29:$B$40,MONTH(A5736)),INDEX(Settings!$B$29:$B$40,MONTH(A5736)))))</f>
        <v/>
      </c>
    </row>
    <row r="5737" customFormat="false" ht="15" hidden="false" customHeight="false" outlineLevel="0" collapsed="false">
      <c r="U5737" s="0" t="str">
        <f aca="false">IF(C5737="","",IF(COUNTIF(Campaigns!$A$7:$A$300,C5737)&gt;0,"✓",IF(N(K5737)=0,"– no spend","⚠ add to Campaigns tab")))</f>
        <v/>
      </c>
      <c r="V5737" s="83" t="str">
        <f aca="false">IF(K5737="","",K5737*IF(Settings!$B$22=Settings!$C$6,1,IF(Settings!$B$22="USD",1/INDEX(Settings!$B$29:$B$40,MONTH(A5737)),INDEX(Settings!$B$29:$B$40,MONTH(A5737)))))</f>
        <v/>
      </c>
    </row>
    <row r="5738" customFormat="false" ht="15" hidden="false" customHeight="false" outlineLevel="0" collapsed="false">
      <c r="U5738" s="0" t="str">
        <f aca="false">IF(C5738="","",IF(COUNTIF(Campaigns!$A$7:$A$300,C5738)&gt;0,"✓",IF(N(K5738)=0,"– no spend","⚠ add to Campaigns tab")))</f>
        <v/>
      </c>
      <c r="V5738" s="83" t="str">
        <f aca="false">IF(K5738="","",K5738*IF(Settings!$B$22=Settings!$C$6,1,IF(Settings!$B$22="USD",1/INDEX(Settings!$B$29:$B$40,MONTH(A5738)),INDEX(Settings!$B$29:$B$40,MONTH(A5738)))))</f>
        <v/>
      </c>
    </row>
    <row r="5739" customFormat="false" ht="15" hidden="false" customHeight="false" outlineLevel="0" collapsed="false">
      <c r="U5739" s="0" t="str">
        <f aca="false">IF(C5739="","",IF(COUNTIF(Campaigns!$A$7:$A$300,C5739)&gt;0,"✓",IF(N(K5739)=0,"– no spend","⚠ add to Campaigns tab")))</f>
        <v/>
      </c>
      <c r="V5739" s="83" t="str">
        <f aca="false">IF(K5739="","",K5739*IF(Settings!$B$22=Settings!$C$6,1,IF(Settings!$B$22="USD",1/INDEX(Settings!$B$29:$B$40,MONTH(A5739)),INDEX(Settings!$B$29:$B$40,MONTH(A5739)))))</f>
        <v/>
      </c>
    </row>
    <row r="5740" customFormat="false" ht="15" hidden="false" customHeight="false" outlineLevel="0" collapsed="false">
      <c r="U5740" s="0" t="str">
        <f aca="false">IF(C5740="","",IF(COUNTIF(Campaigns!$A$7:$A$300,C5740)&gt;0,"✓",IF(N(K5740)=0,"– no spend","⚠ add to Campaigns tab")))</f>
        <v/>
      </c>
      <c r="V5740" s="83" t="str">
        <f aca="false">IF(K5740="","",K5740*IF(Settings!$B$22=Settings!$C$6,1,IF(Settings!$B$22="USD",1/INDEX(Settings!$B$29:$B$40,MONTH(A5740)),INDEX(Settings!$B$29:$B$40,MONTH(A5740)))))</f>
        <v/>
      </c>
    </row>
    <row r="5741" customFormat="false" ht="15" hidden="false" customHeight="false" outlineLevel="0" collapsed="false">
      <c r="U5741" s="0" t="str">
        <f aca="false">IF(C5741="","",IF(COUNTIF(Campaigns!$A$7:$A$300,C5741)&gt;0,"✓",IF(N(K5741)=0,"– no spend","⚠ add to Campaigns tab")))</f>
        <v/>
      </c>
      <c r="V5741" s="83" t="str">
        <f aca="false">IF(K5741="","",K5741*IF(Settings!$B$22=Settings!$C$6,1,IF(Settings!$B$22="USD",1/INDEX(Settings!$B$29:$B$40,MONTH(A5741)),INDEX(Settings!$B$29:$B$40,MONTH(A5741)))))</f>
        <v/>
      </c>
    </row>
    <row r="5742" customFormat="false" ht="15" hidden="false" customHeight="false" outlineLevel="0" collapsed="false">
      <c r="U5742" s="0" t="str">
        <f aca="false">IF(C5742="","",IF(COUNTIF(Campaigns!$A$7:$A$300,C5742)&gt;0,"✓",IF(N(K5742)=0,"– no spend","⚠ add to Campaigns tab")))</f>
        <v/>
      </c>
      <c r="V5742" s="83" t="str">
        <f aca="false">IF(K5742="","",K5742*IF(Settings!$B$22=Settings!$C$6,1,IF(Settings!$B$22="USD",1/INDEX(Settings!$B$29:$B$40,MONTH(A5742)),INDEX(Settings!$B$29:$B$40,MONTH(A5742)))))</f>
        <v/>
      </c>
    </row>
    <row r="5743" customFormat="false" ht="15" hidden="false" customHeight="false" outlineLevel="0" collapsed="false">
      <c r="U5743" s="0" t="str">
        <f aca="false">IF(C5743="","",IF(COUNTIF(Campaigns!$A$7:$A$300,C5743)&gt;0,"✓",IF(N(K5743)=0,"– no spend","⚠ add to Campaigns tab")))</f>
        <v/>
      </c>
      <c r="V5743" s="83" t="str">
        <f aca="false">IF(K5743="","",K5743*IF(Settings!$B$22=Settings!$C$6,1,IF(Settings!$B$22="USD",1/INDEX(Settings!$B$29:$B$40,MONTH(A5743)),INDEX(Settings!$B$29:$B$40,MONTH(A5743)))))</f>
        <v/>
      </c>
    </row>
    <row r="5744" customFormat="false" ht="15" hidden="false" customHeight="false" outlineLevel="0" collapsed="false">
      <c r="U5744" s="0" t="str">
        <f aca="false">IF(C5744="","",IF(COUNTIF(Campaigns!$A$7:$A$300,C5744)&gt;0,"✓",IF(N(K5744)=0,"– no spend","⚠ add to Campaigns tab")))</f>
        <v/>
      </c>
      <c r="V5744" s="83" t="str">
        <f aca="false">IF(K5744="","",K5744*IF(Settings!$B$22=Settings!$C$6,1,IF(Settings!$B$22="USD",1/INDEX(Settings!$B$29:$B$40,MONTH(A5744)),INDEX(Settings!$B$29:$B$40,MONTH(A5744)))))</f>
        <v/>
      </c>
    </row>
    <row r="5745" customFormat="false" ht="15" hidden="false" customHeight="false" outlineLevel="0" collapsed="false">
      <c r="U5745" s="0" t="str">
        <f aca="false">IF(C5745="","",IF(COUNTIF(Campaigns!$A$7:$A$300,C5745)&gt;0,"✓",IF(N(K5745)=0,"– no spend","⚠ add to Campaigns tab")))</f>
        <v/>
      </c>
      <c r="V5745" s="83" t="str">
        <f aca="false">IF(K5745="","",K5745*IF(Settings!$B$22=Settings!$C$6,1,IF(Settings!$B$22="USD",1/INDEX(Settings!$B$29:$B$40,MONTH(A5745)),INDEX(Settings!$B$29:$B$40,MONTH(A5745)))))</f>
        <v/>
      </c>
    </row>
    <row r="5746" customFormat="false" ht="15" hidden="false" customHeight="false" outlineLevel="0" collapsed="false">
      <c r="U5746" s="0" t="str">
        <f aca="false">IF(C5746="","",IF(COUNTIF(Campaigns!$A$7:$A$300,C5746)&gt;0,"✓",IF(N(K5746)=0,"– no spend","⚠ add to Campaigns tab")))</f>
        <v/>
      </c>
      <c r="V5746" s="83" t="str">
        <f aca="false">IF(K5746="","",K5746*IF(Settings!$B$22=Settings!$C$6,1,IF(Settings!$B$22="USD",1/INDEX(Settings!$B$29:$B$40,MONTH(A5746)),INDEX(Settings!$B$29:$B$40,MONTH(A5746)))))</f>
        <v/>
      </c>
    </row>
    <row r="5747" customFormat="false" ht="15" hidden="false" customHeight="false" outlineLevel="0" collapsed="false">
      <c r="U5747" s="0" t="str">
        <f aca="false">IF(C5747="","",IF(COUNTIF(Campaigns!$A$7:$A$300,C5747)&gt;0,"✓",IF(N(K5747)=0,"– no spend","⚠ add to Campaigns tab")))</f>
        <v/>
      </c>
      <c r="V5747" s="83" t="str">
        <f aca="false">IF(K5747="","",K5747*IF(Settings!$B$22=Settings!$C$6,1,IF(Settings!$B$22="USD",1/INDEX(Settings!$B$29:$B$40,MONTH(A5747)),INDEX(Settings!$B$29:$B$40,MONTH(A5747)))))</f>
        <v/>
      </c>
    </row>
    <row r="5748" customFormat="false" ht="15" hidden="false" customHeight="false" outlineLevel="0" collapsed="false">
      <c r="U5748" s="0" t="str">
        <f aca="false">IF(C5748="","",IF(COUNTIF(Campaigns!$A$7:$A$300,C5748)&gt;0,"✓",IF(N(K5748)=0,"– no spend","⚠ add to Campaigns tab")))</f>
        <v/>
      </c>
      <c r="V5748" s="83" t="str">
        <f aca="false">IF(K5748="","",K5748*IF(Settings!$B$22=Settings!$C$6,1,IF(Settings!$B$22="USD",1/INDEX(Settings!$B$29:$B$40,MONTH(A5748)),INDEX(Settings!$B$29:$B$40,MONTH(A5748)))))</f>
        <v/>
      </c>
    </row>
    <row r="5749" customFormat="false" ht="15" hidden="false" customHeight="false" outlineLevel="0" collapsed="false">
      <c r="U5749" s="0" t="str">
        <f aca="false">IF(C5749="","",IF(COUNTIF(Campaigns!$A$7:$A$300,C5749)&gt;0,"✓",IF(N(K5749)=0,"– no spend","⚠ add to Campaigns tab")))</f>
        <v/>
      </c>
      <c r="V5749" s="83" t="str">
        <f aca="false">IF(K5749="","",K5749*IF(Settings!$B$22=Settings!$C$6,1,IF(Settings!$B$22="USD",1/INDEX(Settings!$B$29:$B$40,MONTH(A5749)),INDEX(Settings!$B$29:$B$40,MONTH(A5749)))))</f>
        <v/>
      </c>
    </row>
    <row r="5750" customFormat="false" ht="15" hidden="false" customHeight="false" outlineLevel="0" collapsed="false">
      <c r="U5750" s="0" t="str">
        <f aca="false">IF(C5750="","",IF(COUNTIF(Campaigns!$A$7:$A$300,C5750)&gt;0,"✓",IF(N(K5750)=0,"– no spend","⚠ add to Campaigns tab")))</f>
        <v/>
      </c>
      <c r="V5750" s="83" t="str">
        <f aca="false">IF(K5750="","",K5750*IF(Settings!$B$22=Settings!$C$6,1,IF(Settings!$B$22="USD",1/INDEX(Settings!$B$29:$B$40,MONTH(A5750)),INDEX(Settings!$B$29:$B$40,MONTH(A5750)))))</f>
        <v/>
      </c>
    </row>
    <row r="5751" customFormat="false" ht="15" hidden="false" customHeight="false" outlineLevel="0" collapsed="false">
      <c r="U5751" s="0" t="str">
        <f aca="false">IF(C5751="","",IF(COUNTIF(Campaigns!$A$7:$A$300,C5751)&gt;0,"✓",IF(N(K5751)=0,"– no spend","⚠ add to Campaigns tab")))</f>
        <v/>
      </c>
      <c r="V5751" s="83" t="str">
        <f aca="false">IF(K5751="","",K5751*IF(Settings!$B$22=Settings!$C$6,1,IF(Settings!$B$22="USD",1/INDEX(Settings!$B$29:$B$40,MONTH(A5751)),INDEX(Settings!$B$29:$B$40,MONTH(A5751)))))</f>
        <v/>
      </c>
    </row>
    <row r="5752" customFormat="false" ht="15" hidden="false" customHeight="false" outlineLevel="0" collapsed="false">
      <c r="U5752" s="0" t="str">
        <f aca="false">IF(C5752="","",IF(COUNTIF(Campaigns!$A$7:$A$300,C5752)&gt;0,"✓",IF(N(K5752)=0,"– no spend","⚠ add to Campaigns tab")))</f>
        <v/>
      </c>
      <c r="V5752" s="83" t="str">
        <f aca="false">IF(K5752="","",K5752*IF(Settings!$B$22=Settings!$C$6,1,IF(Settings!$B$22="USD",1/INDEX(Settings!$B$29:$B$40,MONTH(A5752)),INDEX(Settings!$B$29:$B$40,MONTH(A5752)))))</f>
        <v/>
      </c>
    </row>
    <row r="5753" customFormat="false" ht="15" hidden="false" customHeight="false" outlineLevel="0" collapsed="false">
      <c r="U5753" s="0" t="str">
        <f aca="false">IF(C5753="","",IF(COUNTIF(Campaigns!$A$7:$A$300,C5753)&gt;0,"✓",IF(N(K5753)=0,"– no spend","⚠ add to Campaigns tab")))</f>
        <v/>
      </c>
      <c r="V5753" s="83" t="str">
        <f aca="false">IF(K5753="","",K5753*IF(Settings!$B$22=Settings!$C$6,1,IF(Settings!$B$22="USD",1/INDEX(Settings!$B$29:$B$40,MONTH(A5753)),INDEX(Settings!$B$29:$B$40,MONTH(A5753)))))</f>
        <v/>
      </c>
    </row>
    <row r="5754" customFormat="false" ht="15" hidden="false" customHeight="false" outlineLevel="0" collapsed="false">
      <c r="U5754" s="0" t="str">
        <f aca="false">IF(C5754="","",IF(COUNTIF(Campaigns!$A$7:$A$300,C5754)&gt;0,"✓",IF(N(K5754)=0,"– no spend","⚠ add to Campaigns tab")))</f>
        <v/>
      </c>
      <c r="V5754" s="83" t="str">
        <f aca="false">IF(K5754="","",K5754*IF(Settings!$B$22=Settings!$C$6,1,IF(Settings!$B$22="USD",1/INDEX(Settings!$B$29:$B$40,MONTH(A5754)),INDEX(Settings!$B$29:$B$40,MONTH(A5754)))))</f>
        <v/>
      </c>
    </row>
    <row r="5755" customFormat="false" ht="15" hidden="false" customHeight="false" outlineLevel="0" collapsed="false">
      <c r="U5755" s="0" t="str">
        <f aca="false">IF(C5755="","",IF(COUNTIF(Campaigns!$A$7:$A$300,C5755)&gt;0,"✓",IF(N(K5755)=0,"– no spend","⚠ add to Campaigns tab")))</f>
        <v/>
      </c>
      <c r="V5755" s="83" t="str">
        <f aca="false">IF(K5755="","",K5755*IF(Settings!$B$22=Settings!$C$6,1,IF(Settings!$B$22="USD",1/INDEX(Settings!$B$29:$B$40,MONTH(A5755)),INDEX(Settings!$B$29:$B$40,MONTH(A5755)))))</f>
        <v/>
      </c>
    </row>
    <row r="5756" customFormat="false" ht="15" hidden="false" customHeight="false" outlineLevel="0" collapsed="false">
      <c r="U5756" s="0" t="str">
        <f aca="false">IF(C5756="","",IF(COUNTIF(Campaigns!$A$7:$A$300,C5756)&gt;0,"✓",IF(N(K5756)=0,"– no spend","⚠ add to Campaigns tab")))</f>
        <v/>
      </c>
      <c r="V5756" s="83" t="str">
        <f aca="false">IF(K5756="","",K5756*IF(Settings!$B$22=Settings!$C$6,1,IF(Settings!$B$22="USD",1/INDEX(Settings!$B$29:$B$40,MONTH(A5756)),INDEX(Settings!$B$29:$B$40,MONTH(A5756)))))</f>
        <v/>
      </c>
    </row>
    <row r="5757" customFormat="false" ht="15" hidden="false" customHeight="false" outlineLevel="0" collapsed="false">
      <c r="U5757" s="0" t="str">
        <f aca="false">IF(C5757="","",IF(COUNTIF(Campaigns!$A$7:$A$300,C5757)&gt;0,"✓",IF(N(K5757)=0,"– no spend","⚠ add to Campaigns tab")))</f>
        <v/>
      </c>
      <c r="V5757" s="83" t="str">
        <f aca="false">IF(K5757="","",K5757*IF(Settings!$B$22=Settings!$C$6,1,IF(Settings!$B$22="USD",1/INDEX(Settings!$B$29:$B$40,MONTH(A5757)),INDEX(Settings!$B$29:$B$40,MONTH(A5757)))))</f>
        <v/>
      </c>
    </row>
    <row r="5758" customFormat="false" ht="15" hidden="false" customHeight="false" outlineLevel="0" collapsed="false">
      <c r="U5758" s="0" t="str">
        <f aca="false">IF(C5758="","",IF(COUNTIF(Campaigns!$A$7:$A$300,C5758)&gt;0,"✓",IF(N(K5758)=0,"– no spend","⚠ add to Campaigns tab")))</f>
        <v/>
      </c>
      <c r="V5758" s="83" t="str">
        <f aca="false">IF(K5758="","",K5758*IF(Settings!$B$22=Settings!$C$6,1,IF(Settings!$B$22="USD",1/INDEX(Settings!$B$29:$B$40,MONTH(A5758)),INDEX(Settings!$B$29:$B$40,MONTH(A5758)))))</f>
        <v/>
      </c>
    </row>
    <row r="5759" customFormat="false" ht="15" hidden="false" customHeight="false" outlineLevel="0" collapsed="false">
      <c r="U5759" s="0" t="str">
        <f aca="false">IF(C5759="","",IF(COUNTIF(Campaigns!$A$7:$A$300,C5759)&gt;0,"✓",IF(N(K5759)=0,"– no spend","⚠ add to Campaigns tab")))</f>
        <v/>
      </c>
      <c r="V5759" s="83" t="str">
        <f aca="false">IF(K5759="","",K5759*IF(Settings!$B$22=Settings!$C$6,1,IF(Settings!$B$22="USD",1/INDEX(Settings!$B$29:$B$40,MONTH(A5759)),INDEX(Settings!$B$29:$B$40,MONTH(A5759)))))</f>
        <v/>
      </c>
    </row>
    <row r="5760" customFormat="false" ht="15" hidden="false" customHeight="false" outlineLevel="0" collapsed="false">
      <c r="U5760" s="0" t="str">
        <f aca="false">IF(C5760="","",IF(COUNTIF(Campaigns!$A$7:$A$300,C5760)&gt;0,"✓",IF(N(K5760)=0,"– no spend","⚠ add to Campaigns tab")))</f>
        <v/>
      </c>
      <c r="V5760" s="83" t="str">
        <f aca="false">IF(K5760="","",K5760*IF(Settings!$B$22=Settings!$C$6,1,IF(Settings!$B$22="USD",1/INDEX(Settings!$B$29:$B$40,MONTH(A5760)),INDEX(Settings!$B$29:$B$40,MONTH(A5760)))))</f>
        <v/>
      </c>
    </row>
    <row r="5761" customFormat="false" ht="15" hidden="false" customHeight="false" outlineLevel="0" collapsed="false">
      <c r="U5761" s="0" t="str">
        <f aca="false">IF(C5761="","",IF(COUNTIF(Campaigns!$A$7:$A$300,C5761)&gt;0,"✓",IF(N(K5761)=0,"– no spend","⚠ add to Campaigns tab")))</f>
        <v/>
      </c>
      <c r="V5761" s="83" t="str">
        <f aca="false">IF(K5761="","",K5761*IF(Settings!$B$22=Settings!$C$6,1,IF(Settings!$B$22="USD",1/INDEX(Settings!$B$29:$B$40,MONTH(A5761)),INDEX(Settings!$B$29:$B$40,MONTH(A5761)))))</f>
        <v/>
      </c>
    </row>
    <row r="5762" customFormat="false" ht="15" hidden="false" customHeight="false" outlineLevel="0" collapsed="false">
      <c r="U5762" s="0" t="str">
        <f aca="false">IF(C5762="","",IF(COUNTIF(Campaigns!$A$7:$A$300,C5762)&gt;0,"✓",IF(N(K5762)=0,"– no spend","⚠ add to Campaigns tab")))</f>
        <v/>
      </c>
      <c r="V5762" s="83" t="str">
        <f aca="false">IF(K5762="","",K5762*IF(Settings!$B$22=Settings!$C$6,1,IF(Settings!$B$22="USD",1/INDEX(Settings!$B$29:$B$40,MONTH(A5762)),INDEX(Settings!$B$29:$B$40,MONTH(A5762)))))</f>
        <v/>
      </c>
    </row>
    <row r="5763" customFormat="false" ht="15" hidden="false" customHeight="false" outlineLevel="0" collapsed="false">
      <c r="U5763" s="0" t="str">
        <f aca="false">IF(C5763="","",IF(COUNTIF(Campaigns!$A$7:$A$300,C5763)&gt;0,"✓",IF(N(K5763)=0,"– no spend","⚠ add to Campaigns tab")))</f>
        <v/>
      </c>
      <c r="V5763" s="83" t="str">
        <f aca="false">IF(K5763="","",K5763*IF(Settings!$B$22=Settings!$C$6,1,IF(Settings!$B$22="USD",1/INDEX(Settings!$B$29:$B$40,MONTH(A5763)),INDEX(Settings!$B$29:$B$40,MONTH(A5763)))))</f>
        <v/>
      </c>
    </row>
    <row r="5764" customFormat="false" ht="15" hidden="false" customHeight="false" outlineLevel="0" collapsed="false">
      <c r="U5764" s="0" t="str">
        <f aca="false">IF(C5764="","",IF(COUNTIF(Campaigns!$A$7:$A$300,C5764)&gt;0,"✓",IF(N(K5764)=0,"– no spend","⚠ add to Campaigns tab")))</f>
        <v/>
      </c>
      <c r="V5764" s="83" t="str">
        <f aca="false">IF(K5764="","",K5764*IF(Settings!$B$22=Settings!$C$6,1,IF(Settings!$B$22="USD",1/INDEX(Settings!$B$29:$B$40,MONTH(A5764)),INDEX(Settings!$B$29:$B$40,MONTH(A5764)))))</f>
        <v/>
      </c>
    </row>
    <row r="5765" customFormat="false" ht="15" hidden="false" customHeight="false" outlineLevel="0" collapsed="false">
      <c r="U5765" s="0" t="str">
        <f aca="false">IF(C5765="","",IF(COUNTIF(Campaigns!$A$7:$A$300,C5765)&gt;0,"✓",IF(N(K5765)=0,"– no spend","⚠ add to Campaigns tab")))</f>
        <v/>
      </c>
      <c r="V5765" s="83" t="str">
        <f aca="false">IF(K5765="","",K5765*IF(Settings!$B$22=Settings!$C$6,1,IF(Settings!$B$22="USD",1/INDEX(Settings!$B$29:$B$40,MONTH(A5765)),INDEX(Settings!$B$29:$B$40,MONTH(A5765)))))</f>
        <v/>
      </c>
    </row>
    <row r="5766" customFormat="false" ht="15" hidden="false" customHeight="false" outlineLevel="0" collapsed="false">
      <c r="U5766" s="0" t="str">
        <f aca="false">IF(C5766="","",IF(COUNTIF(Campaigns!$A$7:$A$300,C5766)&gt;0,"✓",IF(N(K5766)=0,"– no spend","⚠ add to Campaigns tab")))</f>
        <v/>
      </c>
      <c r="V5766" s="83" t="str">
        <f aca="false">IF(K5766="","",K5766*IF(Settings!$B$22=Settings!$C$6,1,IF(Settings!$B$22="USD",1/INDEX(Settings!$B$29:$B$40,MONTH(A5766)),INDEX(Settings!$B$29:$B$40,MONTH(A5766)))))</f>
        <v/>
      </c>
    </row>
    <row r="5767" customFormat="false" ht="15" hidden="false" customHeight="false" outlineLevel="0" collapsed="false">
      <c r="U5767" s="0" t="str">
        <f aca="false">IF(C5767="","",IF(COUNTIF(Campaigns!$A$7:$A$300,C5767)&gt;0,"✓",IF(N(K5767)=0,"– no spend","⚠ add to Campaigns tab")))</f>
        <v/>
      </c>
      <c r="V5767" s="83" t="str">
        <f aca="false">IF(K5767="","",K5767*IF(Settings!$B$22=Settings!$C$6,1,IF(Settings!$B$22="USD",1/INDEX(Settings!$B$29:$B$40,MONTH(A5767)),INDEX(Settings!$B$29:$B$40,MONTH(A5767)))))</f>
        <v/>
      </c>
    </row>
    <row r="5768" customFormat="false" ht="15" hidden="false" customHeight="false" outlineLevel="0" collapsed="false">
      <c r="U5768" s="0" t="str">
        <f aca="false">IF(C5768="","",IF(COUNTIF(Campaigns!$A$7:$A$300,C5768)&gt;0,"✓",IF(N(K5768)=0,"– no spend","⚠ add to Campaigns tab")))</f>
        <v/>
      </c>
      <c r="V5768" s="83" t="str">
        <f aca="false">IF(K5768="","",K5768*IF(Settings!$B$22=Settings!$C$6,1,IF(Settings!$B$22="USD",1/INDEX(Settings!$B$29:$B$40,MONTH(A5768)),INDEX(Settings!$B$29:$B$40,MONTH(A5768)))))</f>
        <v/>
      </c>
    </row>
    <row r="5769" customFormat="false" ht="15" hidden="false" customHeight="false" outlineLevel="0" collapsed="false">
      <c r="U5769" s="0" t="str">
        <f aca="false">IF(C5769="","",IF(COUNTIF(Campaigns!$A$7:$A$300,C5769)&gt;0,"✓",IF(N(K5769)=0,"– no spend","⚠ add to Campaigns tab")))</f>
        <v/>
      </c>
      <c r="V5769" s="83" t="str">
        <f aca="false">IF(K5769="","",K5769*IF(Settings!$B$22=Settings!$C$6,1,IF(Settings!$B$22="USD",1/INDEX(Settings!$B$29:$B$40,MONTH(A5769)),INDEX(Settings!$B$29:$B$40,MONTH(A5769)))))</f>
        <v/>
      </c>
    </row>
    <row r="5770" customFormat="false" ht="15" hidden="false" customHeight="false" outlineLevel="0" collapsed="false">
      <c r="U5770" s="0" t="str">
        <f aca="false">IF(C5770="","",IF(COUNTIF(Campaigns!$A$7:$A$300,C5770)&gt;0,"✓",IF(N(K5770)=0,"– no spend","⚠ add to Campaigns tab")))</f>
        <v/>
      </c>
      <c r="V5770" s="83" t="str">
        <f aca="false">IF(K5770="","",K5770*IF(Settings!$B$22=Settings!$C$6,1,IF(Settings!$B$22="USD",1/INDEX(Settings!$B$29:$B$40,MONTH(A5770)),INDEX(Settings!$B$29:$B$40,MONTH(A5770)))))</f>
        <v/>
      </c>
    </row>
    <row r="5771" customFormat="false" ht="15" hidden="false" customHeight="false" outlineLevel="0" collapsed="false">
      <c r="U5771" s="0" t="str">
        <f aca="false">IF(C5771="","",IF(COUNTIF(Campaigns!$A$7:$A$300,C5771)&gt;0,"✓",IF(N(K5771)=0,"– no spend","⚠ add to Campaigns tab")))</f>
        <v/>
      </c>
      <c r="V5771" s="83" t="str">
        <f aca="false">IF(K5771="","",K5771*IF(Settings!$B$22=Settings!$C$6,1,IF(Settings!$B$22="USD",1/INDEX(Settings!$B$29:$B$40,MONTH(A5771)),INDEX(Settings!$B$29:$B$40,MONTH(A5771)))))</f>
        <v/>
      </c>
    </row>
    <row r="5772" customFormat="false" ht="15" hidden="false" customHeight="false" outlineLevel="0" collapsed="false">
      <c r="U5772" s="0" t="str">
        <f aca="false">IF(C5772="","",IF(COUNTIF(Campaigns!$A$7:$A$300,C5772)&gt;0,"✓",IF(N(K5772)=0,"– no spend","⚠ add to Campaigns tab")))</f>
        <v/>
      </c>
      <c r="V5772" s="83" t="str">
        <f aca="false">IF(K5772="","",K5772*IF(Settings!$B$22=Settings!$C$6,1,IF(Settings!$B$22="USD",1/INDEX(Settings!$B$29:$B$40,MONTH(A5772)),INDEX(Settings!$B$29:$B$40,MONTH(A5772)))))</f>
        <v/>
      </c>
    </row>
    <row r="5773" customFormat="false" ht="15" hidden="false" customHeight="false" outlineLevel="0" collapsed="false">
      <c r="U5773" s="0" t="str">
        <f aca="false">IF(C5773="","",IF(COUNTIF(Campaigns!$A$7:$A$300,C5773)&gt;0,"✓",IF(N(K5773)=0,"– no spend","⚠ add to Campaigns tab")))</f>
        <v/>
      </c>
      <c r="V5773" s="83" t="str">
        <f aca="false">IF(K5773="","",K5773*IF(Settings!$B$22=Settings!$C$6,1,IF(Settings!$B$22="USD",1/INDEX(Settings!$B$29:$B$40,MONTH(A5773)),INDEX(Settings!$B$29:$B$40,MONTH(A5773)))))</f>
        <v/>
      </c>
    </row>
    <row r="5774" customFormat="false" ht="15" hidden="false" customHeight="false" outlineLevel="0" collapsed="false">
      <c r="U5774" s="0" t="str">
        <f aca="false">IF(C5774="","",IF(COUNTIF(Campaigns!$A$7:$A$300,C5774)&gt;0,"✓",IF(N(K5774)=0,"– no spend","⚠ add to Campaigns tab")))</f>
        <v/>
      </c>
      <c r="V5774" s="83" t="str">
        <f aca="false">IF(K5774="","",K5774*IF(Settings!$B$22=Settings!$C$6,1,IF(Settings!$B$22="USD",1/INDEX(Settings!$B$29:$B$40,MONTH(A5774)),INDEX(Settings!$B$29:$B$40,MONTH(A5774)))))</f>
        <v/>
      </c>
    </row>
    <row r="5775" customFormat="false" ht="15" hidden="false" customHeight="false" outlineLevel="0" collapsed="false">
      <c r="U5775" s="0" t="str">
        <f aca="false">IF(C5775="","",IF(COUNTIF(Campaigns!$A$7:$A$300,C5775)&gt;0,"✓",IF(N(K5775)=0,"– no spend","⚠ add to Campaigns tab")))</f>
        <v/>
      </c>
      <c r="V5775" s="83" t="str">
        <f aca="false">IF(K5775="","",K5775*IF(Settings!$B$22=Settings!$C$6,1,IF(Settings!$B$22="USD",1/INDEX(Settings!$B$29:$B$40,MONTH(A5775)),INDEX(Settings!$B$29:$B$40,MONTH(A5775)))))</f>
        <v/>
      </c>
    </row>
    <row r="5776" customFormat="false" ht="15" hidden="false" customHeight="false" outlineLevel="0" collapsed="false">
      <c r="U5776" s="0" t="str">
        <f aca="false">IF(C5776="","",IF(COUNTIF(Campaigns!$A$7:$A$300,C5776)&gt;0,"✓",IF(N(K5776)=0,"– no spend","⚠ add to Campaigns tab")))</f>
        <v/>
      </c>
      <c r="V5776" s="83" t="str">
        <f aca="false">IF(K5776="","",K5776*IF(Settings!$B$22=Settings!$C$6,1,IF(Settings!$B$22="USD",1/INDEX(Settings!$B$29:$B$40,MONTH(A5776)),INDEX(Settings!$B$29:$B$40,MONTH(A5776)))))</f>
        <v/>
      </c>
    </row>
    <row r="5777" customFormat="false" ht="15" hidden="false" customHeight="false" outlineLevel="0" collapsed="false">
      <c r="U5777" s="0" t="str">
        <f aca="false">IF(C5777="","",IF(COUNTIF(Campaigns!$A$7:$A$300,C5777)&gt;0,"✓",IF(N(K5777)=0,"– no spend","⚠ add to Campaigns tab")))</f>
        <v/>
      </c>
      <c r="V5777" s="83" t="str">
        <f aca="false">IF(K5777="","",K5777*IF(Settings!$B$22=Settings!$C$6,1,IF(Settings!$B$22="USD",1/INDEX(Settings!$B$29:$B$40,MONTH(A5777)),INDEX(Settings!$B$29:$B$40,MONTH(A5777)))))</f>
        <v/>
      </c>
    </row>
    <row r="5778" customFormat="false" ht="15" hidden="false" customHeight="false" outlineLevel="0" collapsed="false">
      <c r="U5778" s="0" t="str">
        <f aca="false">IF(C5778="","",IF(COUNTIF(Campaigns!$A$7:$A$300,C5778)&gt;0,"✓",IF(N(K5778)=0,"– no spend","⚠ add to Campaigns tab")))</f>
        <v/>
      </c>
      <c r="V5778" s="83" t="str">
        <f aca="false">IF(K5778="","",K5778*IF(Settings!$B$22=Settings!$C$6,1,IF(Settings!$B$22="USD",1/INDEX(Settings!$B$29:$B$40,MONTH(A5778)),INDEX(Settings!$B$29:$B$40,MONTH(A5778)))))</f>
        <v/>
      </c>
    </row>
    <row r="5779" customFormat="false" ht="15" hidden="false" customHeight="false" outlineLevel="0" collapsed="false">
      <c r="U5779" s="0" t="str">
        <f aca="false">IF(C5779="","",IF(COUNTIF(Campaigns!$A$7:$A$300,C5779)&gt;0,"✓",IF(N(K5779)=0,"– no spend","⚠ add to Campaigns tab")))</f>
        <v/>
      </c>
      <c r="V5779" s="83" t="str">
        <f aca="false">IF(K5779="","",K5779*IF(Settings!$B$22=Settings!$C$6,1,IF(Settings!$B$22="USD",1/INDEX(Settings!$B$29:$B$40,MONTH(A5779)),INDEX(Settings!$B$29:$B$40,MONTH(A5779)))))</f>
        <v/>
      </c>
    </row>
    <row r="5780" customFormat="false" ht="15" hidden="false" customHeight="false" outlineLevel="0" collapsed="false">
      <c r="U5780" s="0" t="str">
        <f aca="false">IF(C5780="","",IF(COUNTIF(Campaigns!$A$7:$A$300,C5780)&gt;0,"✓",IF(N(K5780)=0,"– no spend","⚠ add to Campaigns tab")))</f>
        <v/>
      </c>
      <c r="V5780" s="83" t="str">
        <f aca="false">IF(K5780="","",K5780*IF(Settings!$B$22=Settings!$C$6,1,IF(Settings!$B$22="USD",1/INDEX(Settings!$B$29:$B$40,MONTH(A5780)),INDEX(Settings!$B$29:$B$40,MONTH(A5780)))))</f>
        <v/>
      </c>
    </row>
    <row r="5781" customFormat="false" ht="15" hidden="false" customHeight="false" outlineLevel="0" collapsed="false">
      <c r="U5781" s="0" t="str">
        <f aca="false">IF(C5781="","",IF(COUNTIF(Campaigns!$A$7:$A$300,C5781)&gt;0,"✓",IF(N(K5781)=0,"– no spend","⚠ add to Campaigns tab")))</f>
        <v/>
      </c>
      <c r="V5781" s="83" t="str">
        <f aca="false">IF(K5781="","",K5781*IF(Settings!$B$22=Settings!$C$6,1,IF(Settings!$B$22="USD",1/INDEX(Settings!$B$29:$B$40,MONTH(A5781)),INDEX(Settings!$B$29:$B$40,MONTH(A5781)))))</f>
        <v/>
      </c>
    </row>
    <row r="5782" customFormat="false" ht="15" hidden="false" customHeight="false" outlineLevel="0" collapsed="false">
      <c r="U5782" s="0" t="str">
        <f aca="false">IF(C5782="","",IF(COUNTIF(Campaigns!$A$7:$A$300,C5782)&gt;0,"✓",IF(N(K5782)=0,"– no spend","⚠ add to Campaigns tab")))</f>
        <v/>
      </c>
      <c r="V5782" s="83" t="str">
        <f aca="false">IF(K5782="","",K5782*IF(Settings!$B$22=Settings!$C$6,1,IF(Settings!$B$22="USD",1/INDEX(Settings!$B$29:$B$40,MONTH(A5782)),INDEX(Settings!$B$29:$B$40,MONTH(A5782)))))</f>
        <v/>
      </c>
    </row>
    <row r="5783" customFormat="false" ht="15" hidden="false" customHeight="false" outlineLevel="0" collapsed="false">
      <c r="U5783" s="0" t="str">
        <f aca="false">IF(C5783="","",IF(COUNTIF(Campaigns!$A$7:$A$300,C5783)&gt;0,"✓",IF(N(K5783)=0,"– no spend","⚠ add to Campaigns tab")))</f>
        <v/>
      </c>
      <c r="V5783" s="83" t="str">
        <f aca="false">IF(K5783="","",K5783*IF(Settings!$B$22=Settings!$C$6,1,IF(Settings!$B$22="USD",1/INDEX(Settings!$B$29:$B$40,MONTH(A5783)),INDEX(Settings!$B$29:$B$40,MONTH(A5783)))))</f>
        <v/>
      </c>
    </row>
    <row r="5784" customFormat="false" ht="15" hidden="false" customHeight="false" outlineLevel="0" collapsed="false">
      <c r="U5784" s="0" t="str">
        <f aca="false">IF(C5784="","",IF(COUNTIF(Campaigns!$A$7:$A$300,C5784)&gt;0,"✓",IF(N(K5784)=0,"– no spend","⚠ add to Campaigns tab")))</f>
        <v/>
      </c>
      <c r="V5784" s="83" t="str">
        <f aca="false">IF(K5784="","",K5784*IF(Settings!$B$22=Settings!$C$6,1,IF(Settings!$B$22="USD",1/INDEX(Settings!$B$29:$B$40,MONTH(A5784)),INDEX(Settings!$B$29:$B$40,MONTH(A5784)))))</f>
        <v/>
      </c>
    </row>
    <row r="5785" customFormat="false" ht="15" hidden="false" customHeight="false" outlineLevel="0" collapsed="false">
      <c r="U5785" s="0" t="str">
        <f aca="false">IF(C5785="","",IF(COUNTIF(Campaigns!$A$7:$A$300,C5785)&gt;0,"✓",IF(N(K5785)=0,"– no spend","⚠ add to Campaigns tab")))</f>
        <v/>
      </c>
      <c r="V5785" s="83" t="str">
        <f aca="false">IF(K5785="","",K5785*IF(Settings!$B$22=Settings!$C$6,1,IF(Settings!$B$22="USD",1/INDEX(Settings!$B$29:$B$40,MONTH(A5785)),INDEX(Settings!$B$29:$B$40,MONTH(A5785)))))</f>
        <v/>
      </c>
    </row>
    <row r="5786" customFormat="false" ht="15" hidden="false" customHeight="false" outlineLevel="0" collapsed="false">
      <c r="U5786" s="0" t="str">
        <f aca="false">IF(C5786="","",IF(COUNTIF(Campaigns!$A$7:$A$300,C5786)&gt;0,"✓",IF(N(K5786)=0,"– no spend","⚠ add to Campaigns tab")))</f>
        <v/>
      </c>
      <c r="V5786" s="83" t="str">
        <f aca="false">IF(K5786="","",K5786*IF(Settings!$B$22=Settings!$C$6,1,IF(Settings!$B$22="USD",1/INDEX(Settings!$B$29:$B$40,MONTH(A5786)),INDEX(Settings!$B$29:$B$40,MONTH(A5786)))))</f>
        <v/>
      </c>
    </row>
    <row r="5787" customFormat="false" ht="15" hidden="false" customHeight="false" outlineLevel="0" collapsed="false">
      <c r="U5787" s="0" t="str">
        <f aca="false">IF(C5787="","",IF(COUNTIF(Campaigns!$A$7:$A$300,C5787)&gt;0,"✓",IF(N(K5787)=0,"– no spend","⚠ add to Campaigns tab")))</f>
        <v/>
      </c>
      <c r="V5787" s="83" t="str">
        <f aca="false">IF(K5787="","",K5787*IF(Settings!$B$22=Settings!$C$6,1,IF(Settings!$B$22="USD",1/INDEX(Settings!$B$29:$B$40,MONTH(A5787)),INDEX(Settings!$B$29:$B$40,MONTH(A5787)))))</f>
        <v/>
      </c>
    </row>
    <row r="5788" customFormat="false" ht="15" hidden="false" customHeight="false" outlineLevel="0" collapsed="false">
      <c r="U5788" s="0" t="str">
        <f aca="false">IF(C5788="","",IF(COUNTIF(Campaigns!$A$7:$A$300,C5788)&gt;0,"✓",IF(N(K5788)=0,"– no spend","⚠ add to Campaigns tab")))</f>
        <v/>
      </c>
      <c r="V5788" s="83" t="str">
        <f aca="false">IF(K5788="","",K5788*IF(Settings!$B$22=Settings!$C$6,1,IF(Settings!$B$22="USD",1/INDEX(Settings!$B$29:$B$40,MONTH(A5788)),INDEX(Settings!$B$29:$B$40,MONTH(A5788)))))</f>
        <v/>
      </c>
    </row>
    <row r="5789" customFormat="false" ht="15" hidden="false" customHeight="false" outlineLevel="0" collapsed="false">
      <c r="U5789" s="0" t="str">
        <f aca="false">IF(C5789="","",IF(COUNTIF(Campaigns!$A$7:$A$300,C5789)&gt;0,"✓",IF(N(K5789)=0,"– no spend","⚠ add to Campaigns tab")))</f>
        <v/>
      </c>
      <c r="V5789" s="83" t="str">
        <f aca="false">IF(K5789="","",K5789*IF(Settings!$B$22=Settings!$C$6,1,IF(Settings!$B$22="USD",1/INDEX(Settings!$B$29:$B$40,MONTH(A5789)),INDEX(Settings!$B$29:$B$40,MONTH(A5789)))))</f>
        <v/>
      </c>
    </row>
    <row r="5790" customFormat="false" ht="15" hidden="false" customHeight="false" outlineLevel="0" collapsed="false">
      <c r="U5790" s="0" t="str">
        <f aca="false">IF(C5790="","",IF(COUNTIF(Campaigns!$A$7:$A$300,C5790)&gt;0,"✓",IF(N(K5790)=0,"– no spend","⚠ add to Campaigns tab")))</f>
        <v/>
      </c>
      <c r="V5790" s="83" t="str">
        <f aca="false">IF(K5790="","",K5790*IF(Settings!$B$22=Settings!$C$6,1,IF(Settings!$B$22="USD",1/INDEX(Settings!$B$29:$B$40,MONTH(A5790)),INDEX(Settings!$B$29:$B$40,MONTH(A5790)))))</f>
        <v/>
      </c>
    </row>
    <row r="5791" customFormat="false" ht="15" hidden="false" customHeight="false" outlineLevel="0" collapsed="false">
      <c r="U5791" s="0" t="str">
        <f aca="false">IF(C5791="","",IF(COUNTIF(Campaigns!$A$7:$A$300,C5791)&gt;0,"✓",IF(N(K5791)=0,"– no spend","⚠ add to Campaigns tab")))</f>
        <v/>
      </c>
      <c r="V5791" s="83" t="str">
        <f aca="false">IF(K5791="","",K5791*IF(Settings!$B$22=Settings!$C$6,1,IF(Settings!$B$22="USD",1/INDEX(Settings!$B$29:$B$40,MONTH(A5791)),INDEX(Settings!$B$29:$B$40,MONTH(A5791)))))</f>
        <v/>
      </c>
    </row>
    <row r="5792" customFormat="false" ht="15" hidden="false" customHeight="false" outlineLevel="0" collapsed="false">
      <c r="U5792" s="0" t="str">
        <f aca="false">IF(C5792="","",IF(COUNTIF(Campaigns!$A$7:$A$300,C5792)&gt;0,"✓",IF(N(K5792)=0,"– no spend","⚠ add to Campaigns tab")))</f>
        <v/>
      </c>
      <c r="V5792" s="83" t="str">
        <f aca="false">IF(K5792="","",K5792*IF(Settings!$B$22=Settings!$C$6,1,IF(Settings!$B$22="USD",1/INDEX(Settings!$B$29:$B$40,MONTH(A5792)),INDEX(Settings!$B$29:$B$40,MONTH(A5792)))))</f>
        <v/>
      </c>
    </row>
    <row r="5793" customFormat="false" ht="15" hidden="false" customHeight="false" outlineLevel="0" collapsed="false">
      <c r="U5793" s="0" t="str">
        <f aca="false">IF(C5793="","",IF(COUNTIF(Campaigns!$A$7:$A$300,C5793)&gt;0,"✓",IF(N(K5793)=0,"– no spend","⚠ add to Campaigns tab")))</f>
        <v/>
      </c>
      <c r="V5793" s="83" t="str">
        <f aca="false">IF(K5793="","",K5793*IF(Settings!$B$22=Settings!$C$6,1,IF(Settings!$B$22="USD",1/INDEX(Settings!$B$29:$B$40,MONTH(A5793)),INDEX(Settings!$B$29:$B$40,MONTH(A5793)))))</f>
        <v/>
      </c>
    </row>
    <row r="5794" customFormat="false" ht="15" hidden="false" customHeight="false" outlineLevel="0" collapsed="false">
      <c r="U5794" s="0" t="str">
        <f aca="false">IF(C5794="","",IF(COUNTIF(Campaigns!$A$7:$A$300,C5794)&gt;0,"✓",IF(N(K5794)=0,"– no spend","⚠ add to Campaigns tab")))</f>
        <v/>
      </c>
      <c r="V5794" s="83" t="str">
        <f aca="false">IF(K5794="","",K5794*IF(Settings!$B$22=Settings!$C$6,1,IF(Settings!$B$22="USD",1/INDEX(Settings!$B$29:$B$40,MONTH(A5794)),INDEX(Settings!$B$29:$B$40,MONTH(A5794)))))</f>
        <v/>
      </c>
    </row>
    <row r="5795" customFormat="false" ht="15" hidden="false" customHeight="false" outlineLevel="0" collapsed="false">
      <c r="U5795" s="0" t="str">
        <f aca="false">IF(C5795="","",IF(COUNTIF(Campaigns!$A$7:$A$300,C5795)&gt;0,"✓",IF(N(K5795)=0,"– no spend","⚠ add to Campaigns tab")))</f>
        <v/>
      </c>
      <c r="V5795" s="83" t="str">
        <f aca="false">IF(K5795="","",K5795*IF(Settings!$B$22=Settings!$C$6,1,IF(Settings!$B$22="USD",1/INDEX(Settings!$B$29:$B$40,MONTH(A5795)),INDEX(Settings!$B$29:$B$40,MONTH(A5795)))))</f>
        <v/>
      </c>
    </row>
    <row r="5796" customFormat="false" ht="15" hidden="false" customHeight="false" outlineLevel="0" collapsed="false">
      <c r="U5796" s="0" t="str">
        <f aca="false">IF(C5796="","",IF(COUNTIF(Campaigns!$A$7:$A$300,C5796)&gt;0,"✓",IF(N(K5796)=0,"– no spend","⚠ add to Campaigns tab")))</f>
        <v/>
      </c>
      <c r="V5796" s="83" t="str">
        <f aca="false">IF(K5796="","",K5796*IF(Settings!$B$22=Settings!$C$6,1,IF(Settings!$B$22="USD",1/INDEX(Settings!$B$29:$B$40,MONTH(A5796)),INDEX(Settings!$B$29:$B$40,MONTH(A5796)))))</f>
        <v/>
      </c>
    </row>
    <row r="5797" customFormat="false" ht="15" hidden="false" customHeight="false" outlineLevel="0" collapsed="false">
      <c r="U5797" s="0" t="str">
        <f aca="false">IF(C5797="","",IF(COUNTIF(Campaigns!$A$7:$A$300,C5797)&gt;0,"✓",IF(N(K5797)=0,"– no spend","⚠ add to Campaigns tab")))</f>
        <v/>
      </c>
      <c r="V5797" s="83" t="str">
        <f aca="false">IF(K5797="","",K5797*IF(Settings!$B$22=Settings!$C$6,1,IF(Settings!$B$22="USD",1/INDEX(Settings!$B$29:$B$40,MONTH(A5797)),INDEX(Settings!$B$29:$B$40,MONTH(A5797)))))</f>
        <v/>
      </c>
    </row>
    <row r="5798" customFormat="false" ht="15" hidden="false" customHeight="false" outlineLevel="0" collapsed="false">
      <c r="U5798" s="0" t="str">
        <f aca="false">IF(C5798="","",IF(COUNTIF(Campaigns!$A$7:$A$300,C5798)&gt;0,"✓",IF(N(K5798)=0,"– no spend","⚠ add to Campaigns tab")))</f>
        <v/>
      </c>
      <c r="V5798" s="83" t="str">
        <f aca="false">IF(K5798="","",K5798*IF(Settings!$B$22=Settings!$C$6,1,IF(Settings!$B$22="USD",1/INDEX(Settings!$B$29:$B$40,MONTH(A5798)),INDEX(Settings!$B$29:$B$40,MONTH(A5798)))))</f>
        <v/>
      </c>
    </row>
    <row r="5799" customFormat="false" ht="15" hidden="false" customHeight="false" outlineLevel="0" collapsed="false">
      <c r="U5799" s="0" t="str">
        <f aca="false">IF(C5799="","",IF(COUNTIF(Campaigns!$A$7:$A$300,C5799)&gt;0,"✓",IF(N(K5799)=0,"– no spend","⚠ add to Campaigns tab")))</f>
        <v/>
      </c>
      <c r="V5799" s="83" t="str">
        <f aca="false">IF(K5799="","",K5799*IF(Settings!$B$22=Settings!$C$6,1,IF(Settings!$B$22="USD",1/INDEX(Settings!$B$29:$B$40,MONTH(A5799)),INDEX(Settings!$B$29:$B$40,MONTH(A5799)))))</f>
        <v/>
      </c>
    </row>
    <row r="5800" customFormat="false" ht="15" hidden="false" customHeight="false" outlineLevel="0" collapsed="false">
      <c r="U5800" s="0" t="str">
        <f aca="false">IF(C5800="","",IF(COUNTIF(Campaigns!$A$7:$A$300,C5800)&gt;0,"✓",IF(N(K5800)=0,"– no spend","⚠ add to Campaigns tab")))</f>
        <v/>
      </c>
      <c r="V5800" s="83" t="str">
        <f aca="false">IF(K5800="","",K5800*IF(Settings!$B$22=Settings!$C$6,1,IF(Settings!$B$22="USD",1/INDEX(Settings!$B$29:$B$40,MONTH(A5800)),INDEX(Settings!$B$29:$B$40,MONTH(A5800)))))</f>
        <v/>
      </c>
    </row>
    <row r="5801" customFormat="false" ht="15" hidden="false" customHeight="false" outlineLevel="0" collapsed="false">
      <c r="U5801" s="0" t="str">
        <f aca="false">IF(C5801="","",IF(COUNTIF(Campaigns!$A$7:$A$300,C5801)&gt;0,"✓",IF(N(K5801)=0,"– no spend","⚠ add to Campaigns tab")))</f>
        <v/>
      </c>
      <c r="V5801" s="83" t="str">
        <f aca="false">IF(K5801="","",K5801*IF(Settings!$B$22=Settings!$C$6,1,IF(Settings!$B$22="USD",1/INDEX(Settings!$B$29:$B$40,MONTH(A5801)),INDEX(Settings!$B$29:$B$40,MONTH(A5801)))))</f>
        <v/>
      </c>
    </row>
    <row r="5802" customFormat="false" ht="15" hidden="false" customHeight="false" outlineLevel="0" collapsed="false">
      <c r="U5802" s="0" t="str">
        <f aca="false">IF(C5802="","",IF(COUNTIF(Campaigns!$A$7:$A$300,C5802)&gt;0,"✓",IF(N(K5802)=0,"– no spend","⚠ add to Campaigns tab")))</f>
        <v/>
      </c>
      <c r="V5802" s="83" t="str">
        <f aca="false">IF(K5802="","",K5802*IF(Settings!$B$22=Settings!$C$6,1,IF(Settings!$B$22="USD",1/INDEX(Settings!$B$29:$B$40,MONTH(A5802)),INDEX(Settings!$B$29:$B$40,MONTH(A5802)))))</f>
        <v/>
      </c>
    </row>
    <row r="5803" customFormat="false" ht="15" hidden="false" customHeight="false" outlineLevel="0" collapsed="false">
      <c r="U5803" s="0" t="str">
        <f aca="false">IF(C5803="","",IF(COUNTIF(Campaigns!$A$7:$A$300,C5803)&gt;0,"✓",IF(N(K5803)=0,"– no spend","⚠ add to Campaigns tab")))</f>
        <v/>
      </c>
      <c r="V5803" s="83" t="str">
        <f aca="false">IF(K5803="","",K5803*IF(Settings!$B$22=Settings!$C$6,1,IF(Settings!$B$22="USD",1/INDEX(Settings!$B$29:$B$40,MONTH(A5803)),INDEX(Settings!$B$29:$B$40,MONTH(A5803)))))</f>
        <v/>
      </c>
    </row>
    <row r="5804" customFormat="false" ht="15" hidden="false" customHeight="false" outlineLevel="0" collapsed="false">
      <c r="U5804" s="0" t="str">
        <f aca="false">IF(C5804="","",IF(COUNTIF(Campaigns!$A$7:$A$300,C5804)&gt;0,"✓",IF(N(K5804)=0,"– no spend","⚠ add to Campaigns tab")))</f>
        <v/>
      </c>
      <c r="V5804" s="83" t="str">
        <f aca="false">IF(K5804="","",K5804*IF(Settings!$B$22=Settings!$C$6,1,IF(Settings!$B$22="USD",1/INDEX(Settings!$B$29:$B$40,MONTH(A5804)),INDEX(Settings!$B$29:$B$40,MONTH(A5804)))))</f>
        <v/>
      </c>
    </row>
    <row r="5805" customFormat="false" ht="15" hidden="false" customHeight="false" outlineLevel="0" collapsed="false">
      <c r="U5805" s="0" t="str">
        <f aca="false">IF(C5805="","",IF(COUNTIF(Campaigns!$A$7:$A$300,C5805)&gt;0,"✓",IF(N(K5805)=0,"– no spend","⚠ add to Campaigns tab")))</f>
        <v/>
      </c>
      <c r="V5805" s="83" t="str">
        <f aca="false">IF(K5805="","",K5805*IF(Settings!$B$22=Settings!$C$6,1,IF(Settings!$B$22="USD",1/INDEX(Settings!$B$29:$B$40,MONTH(A5805)),INDEX(Settings!$B$29:$B$40,MONTH(A5805)))))</f>
        <v/>
      </c>
    </row>
    <row r="5806" customFormat="false" ht="15" hidden="false" customHeight="false" outlineLevel="0" collapsed="false">
      <c r="U5806" s="0" t="str">
        <f aca="false">IF(C5806="","",IF(COUNTIF(Campaigns!$A$7:$A$300,C5806)&gt;0,"✓",IF(N(K5806)=0,"– no spend","⚠ add to Campaigns tab")))</f>
        <v/>
      </c>
      <c r="V5806" s="83" t="str">
        <f aca="false">IF(K5806="","",K5806*IF(Settings!$B$22=Settings!$C$6,1,IF(Settings!$B$22="USD",1/INDEX(Settings!$B$29:$B$40,MONTH(A5806)),INDEX(Settings!$B$29:$B$40,MONTH(A5806)))))</f>
        <v/>
      </c>
    </row>
    <row r="5807" customFormat="false" ht="15" hidden="false" customHeight="false" outlineLevel="0" collapsed="false">
      <c r="U5807" s="0" t="str">
        <f aca="false">IF(C5807="","",IF(COUNTIF(Campaigns!$A$7:$A$300,C5807)&gt;0,"✓",IF(N(K5807)=0,"– no spend","⚠ add to Campaigns tab")))</f>
        <v/>
      </c>
      <c r="V5807" s="83" t="str">
        <f aca="false">IF(K5807="","",K5807*IF(Settings!$B$22=Settings!$C$6,1,IF(Settings!$B$22="USD",1/INDEX(Settings!$B$29:$B$40,MONTH(A5807)),INDEX(Settings!$B$29:$B$40,MONTH(A5807)))))</f>
        <v/>
      </c>
    </row>
    <row r="5808" customFormat="false" ht="15" hidden="false" customHeight="false" outlineLevel="0" collapsed="false">
      <c r="U5808" s="0" t="str">
        <f aca="false">IF(C5808="","",IF(COUNTIF(Campaigns!$A$7:$A$300,C5808)&gt;0,"✓",IF(N(K5808)=0,"– no spend","⚠ add to Campaigns tab")))</f>
        <v/>
      </c>
      <c r="V5808" s="83" t="str">
        <f aca="false">IF(K5808="","",K5808*IF(Settings!$B$22=Settings!$C$6,1,IF(Settings!$B$22="USD",1/INDEX(Settings!$B$29:$B$40,MONTH(A5808)),INDEX(Settings!$B$29:$B$40,MONTH(A5808)))))</f>
        <v/>
      </c>
    </row>
    <row r="5809" customFormat="false" ht="15" hidden="false" customHeight="false" outlineLevel="0" collapsed="false">
      <c r="U5809" s="0" t="str">
        <f aca="false">IF(C5809="","",IF(COUNTIF(Campaigns!$A$7:$A$300,C5809)&gt;0,"✓",IF(N(K5809)=0,"– no spend","⚠ add to Campaigns tab")))</f>
        <v/>
      </c>
      <c r="V5809" s="83" t="str">
        <f aca="false">IF(K5809="","",K5809*IF(Settings!$B$22=Settings!$C$6,1,IF(Settings!$B$22="USD",1/INDEX(Settings!$B$29:$B$40,MONTH(A5809)),INDEX(Settings!$B$29:$B$40,MONTH(A5809)))))</f>
        <v/>
      </c>
    </row>
    <row r="5810" customFormat="false" ht="15" hidden="false" customHeight="false" outlineLevel="0" collapsed="false">
      <c r="U5810" s="0" t="str">
        <f aca="false">IF(C5810="","",IF(COUNTIF(Campaigns!$A$7:$A$300,C5810)&gt;0,"✓",IF(N(K5810)=0,"– no spend","⚠ add to Campaigns tab")))</f>
        <v/>
      </c>
      <c r="V5810" s="83" t="str">
        <f aca="false">IF(K5810="","",K5810*IF(Settings!$B$22=Settings!$C$6,1,IF(Settings!$B$22="USD",1/INDEX(Settings!$B$29:$B$40,MONTH(A5810)),INDEX(Settings!$B$29:$B$40,MONTH(A5810)))))</f>
        <v/>
      </c>
    </row>
    <row r="5811" customFormat="false" ht="15" hidden="false" customHeight="false" outlineLevel="0" collapsed="false">
      <c r="U5811" s="0" t="str">
        <f aca="false">IF(C5811="","",IF(COUNTIF(Campaigns!$A$7:$A$300,C5811)&gt;0,"✓",IF(N(K5811)=0,"– no spend","⚠ add to Campaigns tab")))</f>
        <v/>
      </c>
      <c r="V5811" s="83" t="str">
        <f aca="false">IF(K5811="","",K5811*IF(Settings!$B$22=Settings!$C$6,1,IF(Settings!$B$22="USD",1/INDEX(Settings!$B$29:$B$40,MONTH(A5811)),INDEX(Settings!$B$29:$B$40,MONTH(A5811)))))</f>
        <v/>
      </c>
    </row>
    <row r="5812" customFormat="false" ht="15" hidden="false" customHeight="false" outlineLevel="0" collapsed="false">
      <c r="U5812" s="0" t="str">
        <f aca="false">IF(C5812="","",IF(COUNTIF(Campaigns!$A$7:$A$300,C5812)&gt;0,"✓",IF(N(K5812)=0,"– no spend","⚠ add to Campaigns tab")))</f>
        <v/>
      </c>
      <c r="V5812" s="83" t="str">
        <f aca="false">IF(K5812="","",K5812*IF(Settings!$B$22=Settings!$C$6,1,IF(Settings!$B$22="USD",1/INDEX(Settings!$B$29:$B$40,MONTH(A5812)),INDEX(Settings!$B$29:$B$40,MONTH(A5812)))))</f>
        <v/>
      </c>
    </row>
    <row r="5813" customFormat="false" ht="15" hidden="false" customHeight="false" outlineLevel="0" collapsed="false">
      <c r="U5813" s="0" t="str">
        <f aca="false">IF(C5813="","",IF(COUNTIF(Campaigns!$A$7:$A$300,C5813)&gt;0,"✓",IF(N(K5813)=0,"– no spend","⚠ add to Campaigns tab")))</f>
        <v/>
      </c>
      <c r="V5813" s="83" t="str">
        <f aca="false">IF(K5813="","",K5813*IF(Settings!$B$22=Settings!$C$6,1,IF(Settings!$B$22="USD",1/INDEX(Settings!$B$29:$B$40,MONTH(A5813)),INDEX(Settings!$B$29:$B$40,MONTH(A5813)))))</f>
        <v/>
      </c>
    </row>
    <row r="5814" customFormat="false" ht="15" hidden="false" customHeight="false" outlineLevel="0" collapsed="false">
      <c r="U5814" s="0" t="str">
        <f aca="false">IF(C5814="","",IF(COUNTIF(Campaigns!$A$7:$A$300,C5814)&gt;0,"✓",IF(N(K5814)=0,"– no spend","⚠ add to Campaigns tab")))</f>
        <v/>
      </c>
      <c r="V5814" s="83" t="str">
        <f aca="false">IF(K5814="","",K5814*IF(Settings!$B$22=Settings!$C$6,1,IF(Settings!$B$22="USD",1/INDEX(Settings!$B$29:$B$40,MONTH(A5814)),INDEX(Settings!$B$29:$B$40,MONTH(A5814)))))</f>
        <v/>
      </c>
    </row>
    <row r="5815" customFormat="false" ht="15" hidden="false" customHeight="false" outlineLevel="0" collapsed="false">
      <c r="U5815" s="0" t="str">
        <f aca="false">IF(C5815="","",IF(COUNTIF(Campaigns!$A$7:$A$300,C5815)&gt;0,"✓",IF(N(K5815)=0,"– no spend","⚠ add to Campaigns tab")))</f>
        <v/>
      </c>
      <c r="V5815" s="83" t="str">
        <f aca="false">IF(K5815="","",K5815*IF(Settings!$B$22=Settings!$C$6,1,IF(Settings!$B$22="USD",1/INDEX(Settings!$B$29:$B$40,MONTH(A5815)),INDEX(Settings!$B$29:$B$40,MONTH(A5815)))))</f>
        <v/>
      </c>
    </row>
    <row r="5816" customFormat="false" ht="15" hidden="false" customHeight="false" outlineLevel="0" collapsed="false">
      <c r="U5816" s="0" t="str">
        <f aca="false">IF(C5816="","",IF(COUNTIF(Campaigns!$A$7:$A$300,C5816)&gt;0,"✓",IF(N(K5816)=0,"– no spend","⚠ add to Campaigns tab")))</f>
        <v/>
      </c>
      <c r="V5816" s="83" t="str">
        <f aca="false">IF(K5816="","",K5816*IF(Settings!$B$22=Settings!$C$6,1,IF(Settings!$B$22="USD",1/INDEX(Settings!$B$29:$B$40,MONTH(A5816)),INDEX(Settings!$B$29:$B$40,MONTH(A5816)))))</f>
        <v/>
      </c>
    </row>
    <row r="5817" customFormat="false" ht="15" hidden="false" customHeight="false" outlineLevel="0" collapsed="false">
      <c r="U5817" s="0" t="str">
        <f aca="false">IF(C5817="","",IF(COUNTIF(Campaigns!$A$7:$A$300,C5817)&gt;0,"✓",IF(N(K5817)=0,"– no spend","⚠ add to Campaigns tab")))</f>
        <v/>
      </c>
      <c r="V5817" s="83" t="str">
        <f aca="false">IF(K5817="","",K5817*IF(Settings!$B$22=Settings!$C$6,1,IF(Settings!$B$22="USD",1/INDEX(Settings!$B$29:$B$40,MONTH(A5817)),INDEX(Settings!$B$29:$B$40,MONTH(A5817)))))</f>
        <v/>
      </c>
    </row>
    <row r="5818" customFormat="false" ht="15" hidden="false" customHeight="false" outlineLevel="0" collapsed="false">
      <c r="U5818" s="0" t="str">
        <f aca="false">IF(C5818="","",IF(COUNTIF(Campaigns!$A$7:$A$300,C5818)&gt;0,"✓",IF(N(K5818)=0,"– no spend","⚠ add to Campaigns tab")))</f>
        <v/>
      </c>
      <c r="V5818" s="83" t="str">
        <f aca="false">IF(K5818="","",K5818*IF(Settings!$B$22=Settings!$C$6,1,IF(Settings!$B$22="USD",1/INDEX(Settings!$B$29:$B$40,MONTH(A5818)),INDEX(Settings!$B$29:$B$40,MONTH(A5818)))))</f>
        <v/>
      </c>
    </row>
    <row r="5819" customFormat="false" ht="15" hidden="false" customHeight="false" outlineLevel="0" collapsed="false">
      <c r="U5819" s="0" t="str">
        <f aca="false">IF(C5819="","",IF(COUNTIF(Campaigns!$A$7:$A$300,C5819)&gt;0,"✓",IF(N(K5819)=0,"– no spend","⚠ add to Campaigns tab")))</f>
        <v/>
      </c>
      <c r="V5819" s="83" t="str">
        <f aca="false">IF(K5819="","",K5819*IF(Settings!$B$22=Settings!$C$6,1,IF(Settings!$B$22="USD",1/INDEX(Settings!$B$29:$B$40,MONTH(A5819)),INDEX(Settings!$B$29:$B$40,MONTH(A5819)))))</f>
        <v/>
      </c>
    </row>
    <row r="5820" customFormat="false" ht="15" hidden="false" customHeight="false" outlineLevel="0" collapsed="false">
      <c r="U5820" s="0" t="str">
        <f aca="false">IF(C5820="","",IF(COUNTIF(Campaigns!$A$7:$A$300,C5820)&gt;0,"✓",IF(N(K5820)=0,"– no spend","⚠ add to Campaigns tab")))</f>
        <v/>
      </c>
      <c r="V5820" s="83" t="str">
        <f aca="false">IF(K5820="","",K5820*IF(Settings!$B$22=Settings!$C$6,1,IF(Settings!$B$22="USD",1/INDEX(Settings!$B$29:$B$40,MONTH(A5820)),INDEX(Settings!$B$29:$B$40,MONTH(A5820)))))</f>
        <v/>
      </c>
    </row>
    <row r="5821" customFormat="false" ht="15" hidden="false" customHeight="false" outlineLevel="0" collapsed="false">
      <c r="U5821" s="0" t="str">
        <f aca="false">IF(C5821="","",IF(COUNTIF(Campaigns!$A$7:$A$300,C5821)&gt;0,"✓",IF(N(K5821)=0,"– no spend","⚠ add to Campaigns tab")))</f>
        <v/>
      </c>
      <c r="V5821" s="83" t="str">
        <f aca="false">IF(K5821="","",K5821*IF(Settings!$B$22=Settings!$C$6,1,IF(Settings!$B$22="USD",1/INDEX(Settings!$B$29:$B$40,MONTH(A5821)),INDEX(Settings!$B$29:$B$40,MONTH(A5821)))))</f>
        <v/>
      </c>
    </row>
    <row r="5822" customFormat="false" ht="15" hidden="false" customHeight="false" outlineLevel="0" collapsed="false">
      <c r="U5822" s="0" t="str">
        <f aca="false">IF(C5822="","",IF(COUNTIF(Campaigns!$A$7:$A$300,C5822)&gt;0,"✓",IF(N(K5822)=0,"– no spend","⚠ add to Campaigns tab")))</f>
        <v/>
      </c>
      <c r="V5822" s="83" t="str">
        <f aca="false">IF(K5822="","",K5822*IF(Settings!$B$22=Settings!$C$6,1,IF(Settings!$B$22="USD",1/INDEX(Settings!$B$29:$B$40,MONTH(A5822)),INDEX(Settings!$B$29:$B$40,MONTH(A5822)))))</f>
        <v/>
      </c>
    </row>
    <row r="5823" customFormat="false" ht="15" hidden="false" customHeight="false" outlineLevel="0" collapsed="false">
      <c r="U5823" s="0" t="str">
        <f aca="false">IF(C5823="","",IF(COUNTIF(Campaigns!$A$7:$A$300,C5823)&gt;0,"✓",IF(N(K5823)=0,"– no spend","⚠ add to Campaigns tab")))</f>
        <v/>
      </c>
      <c r="V5823" s="83" t="str">
        <f aca="false">IF(K5823="","",K5823*IF(Settings!$B$22=Settings!$C$6,1,IF(Settings!$B$22="USD",1/INDEX(Settings!$B$29:$B$40,MONTH(A5823)),INDEX(Settings!$B$29:$B$40,MONTH(A5823)))))</f>
        <v/>
      </c>
    </row>
    <row r="5824" customFormat="false" ht="15" hidden="false" customHeight="false" outlineLevel="0" collapsed="false">
      <c r="U5824" s="0" t="str">
        <f aca="false">IF(C5824="","",IF(COUNTIF(Campaigns!$A$7:$A$300,C5824)&gt;0,"✓",IF(N(K5824)=0,"– no spend","⚠ add to Campaigns tab")))</f>
        <v/>
      </c>
      <c r="V5824" s="83" t="str">
        <f aca="false">IF(K5824="","",K5824*IF(Settings!$B$22=Settings!$C$6,1,IF(Settings!$B$22="USD",1/INDEX(Settings!$B$29:$B$40,MONTH(A5824)),INDEX(Settings!$B$29:$B$40,MONTH(A5824)))))</f>
        <v/>
      </c>
    </row>
    <row r="5825" customFormat="false" ht="15" hidden="false" customHeight="false" outlineLevel="0" collapsed="false">
      <c r="U5825" s="0" t="str">
        <f aca="false">IF(C5825="","",IF(COUNTIF(Campaigns!$A$7:$A$300,C5825)&gt;0,"✓",IF(N(K5825)=0,"– no spend","⚠ add to Campaigns tab")))</f>
        <v/>
      </c>
      <c r="V5825" s="83" t="str">
        <f aca="false">IF(K5825="","",K5825*IF(Settings!$B$22=Settings!$C$6,1,IF(Settings!$B$22="USD",1/INDEX(Settings!$B$29:$B$40,MONTH(A5825)),INDEX(Settings!$B$29:$B$40,MONTH(A5825)))))</f>
        <v/>
      </c>
    </row>
    <row r="5826" customFormat="false" ht="15" hidden="false" customHeight="false" outlineLevel="0" collapsed="false">
      <c r="U5826" s="0" t="str">
        <f aca="false">IF(C5826="","",IF(COUNTIF(Campaigns!$A$7:$A$300,C5826)&gt;0,"✓",IF(N(K5826)=0,"– no spend","⚠ add to Campaigns tab")))</f>
        <v/>
      </c>
      <c r="V5826" s="83" t="str">
        <f aca="false">IF(K5826="","",K5826*IF(Settings!$B$22=Settings!$C$6,1,IF(Settings!$B$22="USD",1/INDEX(Settings!$B$29:$B$40,MONTH(A5826)),INDEX(Settings!$B$29:$B$40,MONTH(A5826)))))</f>
        <v/>
      </c>
    </row>
    <row r="5827" customFormat="false" ht="15" hidden="false" customHeight="false" outlineLevel="0" collapsed="false">
      <c r="U5827" s="0" t="str">
        <f aca="false">IF(C5827="","",IF(COUNTIF(Campaigns!$A$7:$A$300,C5827)&gt;0,"✓",IF(N(K5827)=0,"– no spend","⚠ add to Campaigns tab")))</f>
        <v/>
      </c>
      <c r="V5827" s="83" t="str">
        <f aca="false">IF(K5827="","",K5827*IF(Settings!$B$22=Settings!$C$6,1,IF(Settings!$B$22="USD",1/INDEX(Settings!$B$29:$B$40,MONTH(A5827)),INDEX(Settings!$B$29:$B$40,MONTH(A5827)))))</f>
        <v/>
      </c>
    </row>
    <row r="5828" customFormat="false" ht="15" hidden="false" customHeight="false" outlineLevel="0" collapsed="false">
      <c r="U5828" s="0" t="str">
        <f aca="false">IF(C5828="","",IF(COUNTIF(Campaigns!$A$7:$A$300,C5828)&gt;0,"✓",IF(N(K5828)=0,"– no spend","⚠ add to Campaigns tab")))</f>
        <v/>
      </c>
      <c r="V5828" s="83" t="str">
        <f aca="false">IF(K5828="","",K5828*IF(Settings!$B$22=Settings!$C$6,1,IF(Settings!$B$22="USD",1/INDEX(Settings!$B$29:$B$40,MONTH(A5828)),INDEX(Settings!$B$29:$B$40,MONTH(A5828)))))</f>
        <v/>
      </c>
    </row>
    <row r="5829" customFormat="false" ht="15" hidden="false" customHeight="false" outlineLevel="0" collapsed="false">
      <c r="U5829" s="0" t="str">
        <f aca="false">IF(C5829="","",IF(COUNTIF(Campaigns!$A$7:$A$300,C5829)&gt;0,"✓",IF(N(K5829)=0,"– no spend","⚠ add to Campaigns tab")))</f>
        <v/>
      </c>
      <c r="V5829" s="83" t="str">
        <f aca="false">IF(K5829="","",K5829*IF(Settings!$B$22=Settings!$C$6,1,IF(Settings!$B$22="USD",1/INDEX(Settings!$B$29:$B$40,MONTH(A5829)),INDEX(Settings!$B$29:$B$40,MONTH(A5829)))))</f>
        <v/>
      </c>
    </row>
    <row r="5830" customFormat="false" ht="15" hidden="false" customHeight="false" outlineLevel="0" collapsed="false">
      <c r="U5830" s="0" t="str">
        <f aca="false">IF(C5830="","",IF(COUNTIF(Campaigns!$A$7:$A$300,C5830)&gt;0,"✓",IF(N(K5830)=0,"– no spend","⚠ add to Campaigns tab")))</f>
        <v/>
      </c>
      <c r="V5830" s="83" t="str">
        <f aca="false">IF(K5830="","",K5830*IF(Settings!$B$22=Settings!$C$6,1,IF(Settings!$B$22="USD",1/INDEX(Settings!$B$29:$B$40,MONTH(A5830)),INDEX(Settings!$B$29:$B$40,MONTH(A5830)))))</f>
        <v/>
      </c>
    </row>
    <row r="5831" customFormat="false" ht="15" hidden="false" customHeight="false" outlineLevel="0" collapsed="false">
      <c r="U5831" s="0" t="str">
        <f aca="false">IF(C5831="","",IF(COUNTIF(Campaigns!$A$7:$A$300,C5831)&gt;0,"✓",IF(N(K5831)=0,"– no spend","⚠ add to Campaigns tab")))</f>
        <v/>
      </c>
      <c r="V5831" s="83" t="str">
        <f aca="false">IF(K5831="","",K5831*IF(Settings!$B$22=Settings!$C$6,1,IF(Settings!$B$22="USD",1/INDEX(Settings!$B$29:$B$40,MONTH(A5831)),INDEX(Settings!$B$29:$B$40,MONTH(A5831)))))</f>
        <v/>
      </c>
    </row>
    <row r="5832" customFormat="false" ht="15" hidden="false" customHeight="false" outlineLevel="0" collapsed="false">
      <c r="U5832" s="0" t="str">
        <f aca="false">IF(C5832="","",IF(COUNTIF(Campaigns!$A$7:$A$300,C5832)&gt;0,"✓",IF(N(K5832)=0,"– no spend","⚠ add to Campaigns tab")))</f>
        <v/>
      </c>
      <c r="V5832" s="83" t="str">
        <f aca="false">IF(K5832="","",K5832*IF(Settings!$B$22=Settings!$C$6,1,IF(Settings!$B$22="USD",1/INDEX(Settings!$B$29:$B$40,MONTH(A5832)),INDEX(Settings!$B$29:$B$40,MONTH(A5832)))))</f>
        <v/>
      </c>
    </row>
    <row r="5833" customFormat="false" ht="15" hidden="false" customHeight="false" outlineLevel="0" collapsed="false">
      <c r="U5833" s="0" t="str">
        <f aca="false">IF(C5833="","",IF(COUNTIF(Campaigns!$A$7:$A$300,C5833)&gt;0,"✓",IF(N(K5833)=0,"– no spend","⚠ add to Campaigns tab")))</f>
        <v/>
      </c>
      <c r="V5833" s="83" t="str">
        <f aca="false">IF(K5833="","",K5833*IF(Settings!$B$22=Settings!$C$6,1,IF(Settings!$B$22="USD",1/INDEX(Settings!$B$29:$B$40,MONTH(A5833)),INDEX(Settings!$B$29:$B$40,MONTH(A5833)))))</f>
        <v/>
      </c>
    </row>
    <row r="5834" customFormat="false" ht="15" hidden="false" customHeight="false" outlineLevel="0" collapsed="false">
      <c r="U5834" s="0" t="str">
        <f aca="false">IF(C5834="","",IF(COUNTIF(Campaigns!$A$7:$A$300,C5834)&gt;0,"✓",IF(N(K5834)=0,"– no spend","⚠ add to Campaigns tab")))</f>
        <v/>
      </c>
      <c r="V5834" s="83" t="str">
        <f aca="false">IF(K5834="","",K5834*IF(Settings!$B$22=Settings!$C$6,1,IF(Settings!$B$22="USD",1/INDEX(Settings!$B$29:$B$40,MONTH(A5834)),INDEX(Settings!$B$29:$B$40,MONTH(A5834)))))</f>
        <v/>
      </c>
    </row>
    <row r="5835" customFormat="false" ht="15" hidden="false" customHeight="false" outlineLevel="0" collapsed="false">
      <c r="U5835" s="0" t="str">
        <f aca="false">IF(C5835="","",IF(COUNTIF(Campaigns!$A$7:$A$300,C5835)&gt;0,"✓",IF(N(K5835)=0,"– no spend","⚠ add to Campaigns tab")))</f>
        <v/>
      </c>
      <c r="V5835" s="83" t="str">
        <f aca="false">IF(K5835="","",K5835*IF(Settings!$B$22=Settings!$C$6,1,IF(Settings!$B$22="USD",1/INDEX(Settings!$B$29:$B$40,MONTH(A5835)),INDEX(Settings!$B$29:$B$40,MONTH(A5835)))))</f>
        <v/>
      </c>
    </row>
    <row r="5836" customFormat="false" ht="15" hidden="false" customHeight="false" outlineLevel="0" collapsed="false">
      <c r="U5836" s="0" t="str">
        <f aca="false">IF(C5836="","",IF(COUNTIF(Campaigns!$A$7:$A$300,C5836)&gt;0,"✓",IF(N(K5836)=0,"– no spend","⚠ add to Campaigns tab")))</f>
        <v/>
      </c>
      <c r="V5836" s="83" t="str">
        <f aca="false">IF(K5836="","",K5836*IF(Settings!$B$22=Settings!$C$6,1,IF(Settings!$B$22="USD",1/INDEX(Settings!$B$29:$B$40,MONTH(A5836)),INDEX(Settings!$B$29:$B$40,MONTH(A5836)))))</f>
        <v/>
      </c>
    </row>
    <row r="5837" customFormat="false" ht="15" hidden="false" customHeight="false" outlineLevel="0" collapsed="false">
      <c r="U5837" s="0" t="str">
        <f aca="false">IF(C5837="","",IF(COUNTIF(Campaigns!$A$7:$A$300,C5837)&gt;0,"✓",IF(N(K5837)=0,"– no spend","⚠ add to Campaigns tab")))</f>
        <v/>
      </c>
      <c r="V5837" s="83" t="str">
        <f aca="false">IF(K5837="","",K5837*IF(Settings!$B$22=Settings!$C$6,1,IF(Settings!$B$22="USD",1/INDEX(Settings!$B$29:$B$40,MONTH(A5837)),INDEX(Settings!$B$29:$B$40,MONTH(A5837)))))</f>
        <v/>
      </c>
    </row>
    <row r="5838" customFormat="false" ht="15" hidden="false" customHeight="false" outlineLevel="0" collapsed="false">
      <c r="U5838" s="0" t="str">
        <f aca="false">IF(C5838="","",IF(COUNTIF(Campaigns!$A$7:$A$300,C5838)&gt;0,"✓",IF(N(K5838)=0,"– no spend","⚠ add to Campaigns tab")))</f>
        <v/>
      </c>
      <c r="V5838" s="83" t="str">
        <f aca="false">IF(K5838="","",K5838*IF(Settings!$B$22=Settings!$C$6,1,IF(Settings!$B$22="USD",1/INDEX(Settings!$B$29:$B$40,MONTH(A5838)),INDEX(Settings!$B$29:$B$40,MONTH(A5838)))))</f>
        <v/>
      </c>
    </row>
    <row r="5839" customFormat="false" ht="15" hidden="false" customHeight="false" outlineLevel="0" collapsed="false">
      <c r="U5839" s="0" t="str">
        <f aca="false">IF(C5839="","",IF(COUNTIF(Campaigns!$A$7:$A$300,C5839)&gt;0,"✓",IF(N(K5839)=0,"– no spend","⚠ add to Campaigns tab")))</f>
        <v/>
      </c>
      <c r="V5839" s="83" t="str">
        <f aca="false">IF(K5839="","",K5839*IF(Settings!$B$22=Settings!$C$6,1,IF(Settings!$B$22="USD",1/INDEX(Settings!$B$29:$B$40,MONTH(A5839)),INDEX(Settings!$B$29:$B$40,MONTH(A5839)))))</f>
        <v/>
      </c>
    </row>
    <row r="5840" customFormat="false" ht="15" hidden="false" customHeight="false" outlineLevel="0" collapsed="false">
      <c r="U5840" s="0" t="str">
        <f aca="false">IF(C5840="","",IF(COUNTIF(Campaigns!$A$7:$A$300,C5840)&gt;0,"✓",IF(N(K5840)=0,"– no spend","⚠ add to Campaigns tab")))</f>
        <v/>
      </c>
      <c r="V5840" s="83" t="str">
        <f aca="false">IF(K5840="","",K5840*IF(Settings!$B$22=Settings!$C$6,1,IF(Settings!$B$22="USD",1/INDEX(Settings!$B$29:$B$40,MONTH(A5840)),INDEX(Settings!$B$29:$B$40,MONTH(A5840)))))</f>
        <v/>
      </c>
    </row>
    <row r="5841" customFormat="false" ht="15" hidden="false" customHeight="false" outlineLevel="0" collapsed="false">
      <c r="U5841" s="0" t="str">
        <f aca="false">IF(C5841="","",IF(COUNTIF(Campaigns!$A$7:$A$300,C5841)&gt;0,"✓",IF(N(K5841)=0,"– no spend","⚠ add to Campaigns tab")))</f>
        <v/>
      </c>
      <c r="V5841" s="83" t="str">
        <f aca="false">IF(K5841="","",K5841*IF(Settings!$B$22=Settings!$C$6,1,IF(Settings!$B$22="USD",1/INDEX(Settings!$B$29:$B$40,MONTH(A5841)),INDEX(Settings!$B$29:$B$40,MONTH(A5841)))))</f>
        <v/>
      </c>
    </row>
    <row r="5842" customFormat="false" ht="15" hidden="false" customHeight="false" outlineLevel="0" collapsed="false">
      <c r="U5842" s="0" t="str">
        <f aca="false">IF(C5842="","",IF(COUNTIF(Campaigns!$A$7:$A$300,C5842)&gt;0,"✓",IF(N(K5842)=0,"– no spend","⚠ add to Campaigns tab")))</f>
        <v/>
      </c>
      <c r="V5842" s="83" t="str">
        <f aca="false">IF(K5842="","",K5842*IF(Settings!$B$22=Settings!$C$6,1,IF(Settings!$B$22="USD",1/INDEX(Settings!$B$29:$B$40,MONTH(A5842)),INDEX(Settings!$B$29:$B$40,MONTH(A5842)))))</f>
        <v/>
      </c>
    </row>
    <row r="5843" customFormat="false" ht="15" hidden="false" customHeight="false" outlineLevel="0" collapsed="false">
      <c r="U5843" s="0" t="str">
        <f aca="false">IF(C5843="","",IF(COUNTIF(Campaigns!$A$7:$A$300,C5843)&gt;0,"✓",IF(N(K5843)=0,"– no spend","⚠ add to Campaigns tab")))</f>
        <v/>
      </c>
      <c r="V5843" s="83" t="str">
        <f aca="false">IF(K5843="","",K5843*IF(Settings!$B$22=Settings!$C$6,1,IF(Settings!$B$22="USD",1/INDEX(Settings!$B$29:$B$40,MONTH(A5843)),INDEX(Settings!$B$29:$B$40,MONTH(A5843)))))</f>
        <v/>
      </c>
    </row>
    <row r="5844" customFormat="false" ht="15" hidden="false" customHeight="false" outlineLevel="0" collapsed="false">
      <c r="U5844" s="0" t="str">
        <f aca="false">IF(C5844="","",IF(COUNTIF(Campaigns!$A$7:$A$300,C5844)&gt;0,"✓",IF(N(K5844)=0,"– no spend","⚠ add to Campaigns tab")))</f>
        <v/>
      </c>
      <c r="V5844" s="83" t="str">
        <f aca="false">IF(K5844="","",K5844*IF(Settings!$B$22=Settings!$C$6,1,IF(Settings!$B$22="USD",1/INDEX(Settings!$B$29:$B$40,MONTH(A5844)),INDEX(Settings!$B$29:$B$40,MONTH(A5844)))))</f>
        <v/>
      </c>
    </row>
    <row r="5845" customFormat="false" ht="15" hidden="false" customHeight="false" outlineLevel="0" collapsed="false">
      <c r="U5845" s="0" t="str">
        <f aca="false">IF(C5845="","",IF(COUNTIF(Campaigns!$A$7:$A$300,C5845)&gt;0,"✓",IF(N(K5845)=0,"– no spend","⚠ add to Campaigns tab")))</f>
        <v/>
      </c>
      <c r="V5845" s="83" t="str">
        <f aca="false">IF(K5845="","",K5845*IF(Settings!$B$22=Settings!$C$6,1,IF(Settings!$B$22="USD",1/INDEX(Settings!$B$29:$B$40,MONTH(A5845)),INDEX(Settings!$B$29:$B$40,MONTH(A5845)))))</f>
        <v/>
      </c>
    </row>
    <row r="5846" customFormat="false" ht="15" hidden="false" customHeight="false" outlineLevel="0" collapsed="false">
      <c r="U5846" s="0" t="str">
        <f aca="false">IF(C5846="","",IF(COUNTIF(Campaigns!$A$7:$A$300,C5846)&gt;0,"✓",IF(N(K5846)=0,"– no spend","⚠ add to Campaigns tab")))</f>
        <v/>
      </c>
      <c r="V5846" s="83" t="str">
        <f aca="false">IF(K5846="","",K5846*IF(Settings!$B$22=Settings!$C$6,1,IF(Settings!$B$22="USD",1/INDEX(Settings!$B$29:$B$40,MONTH(A5846)),INDEX(Settings!$B$29:$B$40,MONTH(A5846)))))</f>
        <v/>
      </c>
    </row>
    <row r="5847" customFormat="false" ht="15" hidden="false" customHeight="false" outlineLevel="0" collapsed="false">
      <c r="U5847" s="0" t="str">
        <f aca="false">IF(C5847="","",IF(COUNTIF(Campaigns!$A$7:$A$300,C5847)&gt;0,"✓",IF(N(K5847)=0,"– no spend","⚠ add to Campaigns tab")))</f>
        <v/>
      </c>
      <c r="V5847" s="83" t="str">
        <f aca="false">IF(K5847="","",K5847*IF(Settings!$B$22=Settings!$C$6,1,IF(Settings!$B$22="USD",1/INDEX(Settings!$B$29:$B$40,MONTH(A5847)),INDEX(Settings!$B$29:$B$40,MONTH(A5847)))))</f>
        <v/>
      </c>
    </row>
    <row r="5848" customFormat="false" ht="15" hidden="false" customHeight="false" outlineLevel="0" collapsed="false">
      <c r="U5848" s="0" t="str">
        <f aca="false">IF(C5848="","",IF(COUNTIF(Campaigns!$A$7:$A$300,C5848)&gt;0,"✓",IF(N(K5848)=0,"– no spend","⚠ add to Campaigns tab")))</f>
        <v/>
      </c>
      <c r="V5848" s="83" t="str">
        <f aca="false">IF(K5848="","",K5848*IF(Settings!$B$22=Settings!$C$6,1,IF(Settings!$B$22="USD",1/INDEX(Settings!$B$29:$B$40,MONTH(A5848)),INDEX(Settings!$B$29:$B$40,MONTH(A5848)))))</f>
        <v/>
      </c>
    </row>
    <row r="5849" customFormat="false" ht="15" hidden="false" customHeight="false" outlineLevel="0" collapsed="false">
      <c r="U5849" s="0" t="str">
        <f aca="false">IF(C5849="","",IF(COUNTIF(Campaigns!$A$7:$A$300,C5849)&gt;0,"✓",IF(N(K5849)=0,"– no spend","⚠ add to Campaigns tab")))</f>
        <v/>
      </c>
      <c r="V5849" s="83" t="str">
        <f aca="false">IF(K5849="","",K5849*IF(Settings!$B$22=Settings!$C$6,1,IF(Settings!$B$22="USD",1/INDEX(Settings!$B$29:$B$40,MONTH(A5849)),INDEX(Settings!$B$29:$B$40,MONTH(A5849)))))</f>
        <v/>
      </c>
    </row>
    <row r="5850" customFormat="false" ht="15" hidden="false" customHeight="false" outlineLevel="0" collapsed="false">
      <c r="U5850" s="0" t="str">
        <f aca="false">IF(C5850="","",IF(COUNTIF(Campaigns!$A$7:$A$300,C5850)&gt;0,"✓",IF(N(K5850)=0,"– no spend","⚠ add to Campaigns tab")))</f>
        <v/>
      </c>
      <c r="V5850" s="83" t="str">
        <f aca="false">IF(K5850="","",K5850*IF(Settings!$B$22=Settings!$C$6,1,IF(Settings!$B$22="USD",1/INDEX(Settings!$B$29:$B$40,MONTH(A5850)),INDEX(Settings!$B$29:$B$40,MONTH(A5850)))))</f>
        <v/>
      </c>
    </row>
    <row r="5851" customFormat="false" ht="15" hidden="false" customHeight="false" outlineLevel="0" collapsed="false">
      <c r="U5851" s="0" t="str">
        <f aca="false">IF(C5851="","",IF(COUNTIF(Campaigns!$A$7:$A$300,C5851)&gt;0,"✓",IF(N(K5851)=0,"– no spend","⚠ add to Campaigns tab")))</f>
        <v/>
      </c>
      <c r="V5851" s="83" t="str">
        <f aca="false">IF(K5851="","",K5851*IF(Settings!$B$22=Settings!$C$6,1,IF(Settings!$B$22="USD",1/INDEX(Settings!$B$29:$B$40,MONTH(A5851)),INDEX(Settings!$B$29:$B$40,MONTH(A5851)))))</f>
        <v/>
      </c>
    </row>
    <row r="5852" customFormat="false" ht="15" hidden="false" customHeight="false" outlineLevel="0" collapsed="false">
      <c r="U5852" s="0" t="str">
        <f aca="false">IF(C5852="","",IF(COUNTIF(Campaigns!$A$7:$A$300,C5852)&gt;0,"✓",IF(N(K5852)=0,"– no spend","⚠ add to Campaigns tab")))</f>
        <v/>
      </c>
      <c r="V5852" s="83" t="str">
        <f aca="false">IF(K5852="","",K5852*IF(Settings!$B$22=Settings!$C$6,1,IF(Settings!$B$22="USD",1/INDEX(Settings!$B$29:$B$40,MONTH(A5852)),INDEX(Settings!$B$29:$B$40,MONTH(A5852)))))</f>
        <v/>
      </c>
    </row>
    <row r="5853" customFormat="false" ht="15" hidden="false" customHeight="false" outlineLevel="0" collapsed="false">
      <c r="U5853" s="0" t="str">
        <f aca="false">IF(C5853="","",IF(COUNTIF(Campaigns!$A$7:$A$300,C5853)&gt;0,"✓",IF(N(K5853)=0,"– no spend","⚠ add to Campaigns tab")))</f>
        <v/>
      </c>
      <c r="V5853" s="83" t="str">
        <f aca="false">IF(K5853="","",K5853*IF(Settings!$B$22=Settings!$C$6,1,IF(Settings!$B$22="USD",1/INDEX(Settings!$B$29:$B$40,MONTH(A5853)),INDEX(Settings!$B$29:$B$40,MONTH(A5853)))))</f>
        <v/>
      </c>
    </row>
    <row r="5854" customFormat="false" ht="15" hidden="false" customHeight="false" outlineLevel="0" collapsed="false">
      <c r="U5854" s="0" t="str">
        <f aca="false">IF(C5854="","",IF(COUNTIF(Campaigns!$A$7:$A$300,C5854)&gt;0,"✓",IF(N(K5854)=0,"– no spend","⚠ add to Campaigns tab")))</f>
        <v/>
      </c>
      <c r="V5854" s="83" t="str">
        <f aca="false">IF(K5854="","",K5854*IF(Settings!$B$22=Settings!$C$6,1,IF(Settings!$B$22="USD",1/INDEX(Settings!$B$29:$B$40,MONTH(A5854)),INDEX(Settings!$B$29:$B$40,MONTH(A5854)))))</f>
        <v/>
      </c>
    </row>
    <row r="5855" customFormat="false" ht="15" hidden="false" customHeight="false" outlineLevel="0" collapsed="false">
      <c r="U5855" s="0" t="str">
        <f aca="false">IF(C5855="","",IF(COUNTIF(Campaigns!$A$7:$A$300,C5855)&gt;0,"✓",IF(N(K5855)=0,"– no spend","⚠ add to Campaigns tab")))</f>
        <v/>
      </c>
      <c r="V5855" s="83" t="str">
        <f aca="false">IF(K5855="","",K5855*IF(Settings!$B$22=Settings!$C$6,1,IF(Settings!$B$22="USD",1/INDEX(Settings!$B$29:$B$40,MONTH(A5855)),INDEX(Settings!$B$29:$B$40,MONTH(A5855)))))</f>
        <v/>
      </c>
    </row>
    <row r="5856" customFormat="false" ht="15" hidden="false" customHeight="false" outlineLevel="0" collapsed="false">
      <c r="U5856" s="0" t="str">
        <f aca="false">IF(C5856="","",IF(COUNTIF(Campaigns!$A$7:$A$300,C5856)&gt;0,"✓",IF(N(K5856)=0,"– no spend","⚠ add to Campaigns tab")))</f>
        <v/>
      </c>
      <c r="V5856" s="83" t="str">
        <f aca="false">IF(K5856="","",K5856*IF(Settings!$B$22=Settings!$C$6,1,IF(Settings!$B$22="USD",1/INDEX(Settings!$B$29:$B$40,MONTH(A5856)),INDEX(Settings!$B$29:$B$40,MONTH(A5856)))))</f>
        <v/>
      </c>
    </row>
    <row r="5857" customFormat="false" ht="15" hidden="false" customHeight="false" outlineLevel="0" collapsed="false">
      <c r="U5857" s="0" t="str">
        <f aca="false">IF(C5857="","",IF(COUNTIF(Campaigns!$A$7:$A$300,C5857)&gt;0,"✓",IF(N(K5857)=0,"– no spend","⚠ add to Campaigns tab")))</f>
        <v/>
      </c>
      <c r="V5857" s="83" t="str">
        <f aca="false">IF(K5857="","",K5857*IF(Settings!$B$22=Settings!$C$6,1,IF(Settings!$B$22="USD",1/INDEX(Settings!$B$29:$B$40,MONTH(A5857)),INDEX(Settings!$B$29:$B$40,MONTH(A5857)))))</f>
        <v/>
      </c>
    </row>
    <row r="5858" customFormat="false" ht="15" hidden="false" customHeight="false" outlineLevel="0" collapsed="false">
      <c r="U5858" s="0" t="str">
        <f aca="false">IF(C5858="","",IF(COUNTIF(Campaigns!$A$7:$A$300,C5858)&gt;0,"✓",IF(N(K5858)=0,"– no spend","⚠ add to Campaigns tab")))</f>
        <v/>
      </c>
      <c r="V5858" s="83" t="str">
        <f aca="false">IF(K5858="","",K5858*IF(Settings!$B$22=Settings!$C$6,1,IF(Settings!$B$22="USD",1/INDEX(Settings!$B$29:$B$40,MONTH(A5858)),INDEX(Settings!$B$29:$B$40,MONTH(A5858)))))</f>
        <v/>
      </c>
    </row>
    <row r="5859" customFormat="false" ht="15" hidden="false" customHeight="false" outlineLevel="0" collapsed="false">
      <c r="U5859" s="0" t="str">
        <f aca="false">IF(C5859="","",IF(COUNTIF(Campaigns!$A$7:$A$300,C5859)&gt;0,"✓",IF(N(K5859)=0,"– no spend","⚠ add to Campaigns tab")))</f>
        <v/>
      </c>
      <c r="V5859" s="83" t="str">
        <f aca="false">IF(K5859="","",K5859*IF(Settings!$B$22=Settings!$C$6,1,IF(Settings!$B$22="USD",1/INDEX(Settings!$B$29:$B$40,MONTH(A5859)),INDEX(Settings!$B$29:$B$40,MONTH(A5859)))))</f>
        <v/>
      </c>
    </row>
    <row r="5860" customFormat="false" ht="15" hidden="false" customHeight="false" outlineLevel="0" collapsed="false">
      <c r="U5860" s="0" t="str">
        <f aca="false">IF(C5860="","",IF(COUNTIF(Campaigns!$A$7:$A$300,C5860)&gt;0,"✓",IF(N(K5860)=0,"– no spend","⚠ add to Campaigns tab")))</f>
        <v/>
      </c>
      <c r="V5860" s="83" t="str">
        <f aca="false">IF(K5860="","",K5860*IF(Settings!$B$22=Settings!$C$6,1,IF(Settings!$B$22="USD",1/INDEX(Settings!$B$29:$B$40,MONTH(A5860)),INDEX(Settings!$B$29:$B$40,MONTH(A5860)))))</f>
        <v/>
      </c>
    </row>
    <row r="5861" customFormat="false" ht="15" hidden="false" customHeight="false" outlineLevel="0" collapsed="false">
      <c r="U5861" s="0" t="str">
        <f aca="false">IF(C5861="","",IF(COUNTIF(Campaigns!$A$7:$A$300,C5861)&gt;0,"✓",IF(N(K5861)=0,"– no spend","⚠ add to Campaigns tab")))</f>
        <v/>
      </c>
      <c r="V5861" s="83" t="str">
        <f aca="false">IF(K5861="","",K5861*IF(Settings!$B$22=Settings!$C$6,1,IF(Settings!$B$22="USD",1/INDEX(Settings!$B$29:$B$40,MONTH(A5861)),INDEX(Settings!$B$29:$B$40,MONTH(A5861)))))</f>
        <v/>
      </c>
    </row>
    <row r="5862" customFormat="false" ht="15" hidden="false" customHeight="false" outlineLevel="0" collapsed="false">
      <c r="U5862" s="0" t="str">
        <f aca="false">IF(C5862="","",IF(COUNTIF(Campaigns!$A$7:$A$300,C5862)&gt;0,"✓",IF(N(K5862)=0,"– no spend","⚠ add to Campaigns tab")))</f>
        <v/>
      </c>
      <c r="V5862" s="83" t="str">
        <f aca="false">IF(K5862="","",K5862*IF(Settings!$B$22=Settings!$C$6,1,IF(Settings!$B$22="USD",1/INDEX(Settings!$B$29:$B$40,MONTH(A5862)),INDEX(Settings!$B$29:$B$40,MONTH(A5862)))))</f>
        <v/>
      </c>
    </row>
    <row r="5863" customFormat="false" ht="15" hidden="false" customHeight="false" outlineLevel="0" collapsed="false">
      <c r="U5863" s="0" t="str">
        <f aca="false">IF(C5863="","",IF(COUNTIF(Campaigns!$A$7:$A$300,C5863)&gt;0,"✓",IF(N(K5863)=0,"– no spend","⚠ add to Campaigns tab")))</f>
        <v/>
      </c>
      <c r="V5863" s="83" t="str">
        <f aca="false">IF(K5863="","",K5863*IF(Settings!$B$22=Settings!$C$6,1,IF(Settings!$B$22="USD",1/INDEX(Settings!$B$29:$B$40,MONTH(A5863)),INDEX(Settings!$B$29:$B$40,MONTH(A5863)))))</f>
        <v/>
      </c>
    </row>
    <row r="5864" customFormat="false" ht="15" hidden="false" customHeight="false" outlineLevel="0" collapsed="false">
      <c r="U5864" s="0" t="str">
        <f aca="false">IF(C5864="","",IF(COUNTIF(Campaigns!$A$7:$A$300,C5864)&gt;0,"✓",IF(N(K5864)=0,"– no spend","⚠ add to Campaigns tab")))</f>
        <v/>
      </c>
      <c r="V5864" s="83" t="str">
        <f aca="false">IF(K5864="","",K5864*IF(Settings!$B$22=Settings!$C$6,1,IF(Settings!$B$22="USD",1/INDEX(Settings!$B$29:$B$40,MONTH(A5864)),INDEX(Settings!$B$29:$B$40,MONTH(A5864)))))</f>
        <v/>
      </c>
    </row>
    <row r="5865" customFormat="false" ht="15" hidden="false" customHeight="false" outlineLevel="0" collapsed="false">
      <c r="U5865" s="0" t="str">
        <f aca="false">IF(C5865="","",IF(COUNTIF(Campaigns!$A$7:$A$300,C5865)&gt;0,"✓",IF(N(K5865)=0,"– no spend","⚠ add to Campaigns tab")))</f>
        <v/>
      </c>
      <c r="V5865" s="83" t="str">
        <f aca="false">IF(K5865="","",K5865*IF(Settings!$B$22=Settings!$C$6,1,IF(Settings!$B$22="USD",1/INDEX(Settings!$B$29:$B$40,MONTH(A5865)),INDEX(Settings!$B$29:$B$40,MONTH(A5865)))))</f>
        <v/>
      </c>
    </row>
    <row r="5866" customFormat="false" ht="15" hidden="false" customHeight="false" outlineLevel="0" collapsed="false">
      <c r="U5866" s="0" t="str">
        <f aca="false">IF(C5866="","",IF(COUNTIF(Campaigns!$A$7:$A$300,C5866)&gt;0,"✓",IF(N(K5866)=0,"– no spend","⚠ add to Campaigns tab")))</f>
        <v/>
      </c>
      <c r="V5866" s="83" t="str">
        <f aca="false">IF(K5866="","",K5866*IF(Settings!$B$22=Settings!$C$6,1,IF(Settings!$B$22="USD",1/INDEX(Settings!$B$29:$B$40,MONTH(A5866)),INDEX(Settings!$B$29:$B$40,MONTH(A5866)))))</f>
        <v/>
      </c>
    </row>
    <row r="5867" customFormat="false" ht="15" hidden="false" customHeight="false" outlineLevel="0" collapsed="false">
      <c r="U5867" s="0" t="str">
        <f aca="false">IF(C5867="","",IF(COUNTIF(Campaigns!$A$7:$A$300,C5867)&gt;0,"✓",IF(N(K5867)=0,"– no spend","⚠ add to Campaigns tab")))</f>
        <v/>
      </c>
      <c r="V5867" s="83" t="str">
        <f aca="false">IF(K5867="","",K5867*IF(Settings!$B$22=Settings!$C$6,1,IF(Settings!$B$22="USD",1/INDEX(Settings!$B$29:$B$40,MONTH(A5867)),INDEX(Settings!$B$29:$B$40,MONTH(A5867)))))</f>
        <v/>
      </c>
    </row>
    <row r="5868" customFormat="false" ht="15" hidden="false" customHeight="false" outlineLevel="0" collapsed="false">
      <c r="U5868" s="0" t="str">
        <f aca="false">IF(C5868="","",IF(COUNTIF(Campaigns!$A$7:$A$300,C5868)&gt;0,"✓",IF(N(K5868)=0,"– no spend","⚠ add to Campaigns tab")))</f>
        <v/>
      </c>
      <c r="V5868" s="83" t="str">
        <f aca="false">IF(K5868="","",K5868*IF(Settings!$B$22=Settings!$C$6,1,IF(Settings!$B$22="USD",1/INDEX(Settings!$B$29:$B$40,MONTH(A5868)),INDEX(Settings!$B$29:$B$40,MONTH(A5868)))))</f>
        <v/>
      </c>
    </row>
    <row r="5869" customFormat="false" ht="15" hidden="false" customHeight="false" outlineLevel="0" collapsed="false">
      <c r="U5869" s="0" t="str">
        <f aca="false">IF(C5869="","",IF(COUNTIF(Campaigns!$A$7:$A$300,C5869)&gt;0,"✓",IF(N(K5869)=0,"– no spend","⚠ add to Campaigns tab")))</f>
        <v/>
      </c>
      <c r="V5869" s="83" t="str">
        <f aca="false">IF(K5869="","",K5869*IF(Settings!$B$22=Settings!$C$6,1,IF(Settings!$B$22="USD",1/INDEX(Settings!$B$29:$B$40,MONTH(A5869)),INDEX(Settings!$B$29:$B$40,MONTH(A5869)))))</f>
        <v/>
      </c>
    </row>
    <row r="5870" customFormat="false" ht="15" hidden="false" customHeight="false" outlineLevel="0" collapsed="false">
      <c r="U5870" s="0" t="str">
        <f aca="false">IF(C5870="","",IF(COUNTIF(Campaigns!$A$7:$A$300,C5870)&gt;0,"✓",IF(N(K5870)=0,"– no spend","⚠ add to Campaigns tab")))</f>
        <v/>
      </c>
      <c r="V5870" s="83" t="str">
        <f aca="false">IF(K5870="","",K5870*IF(Settings!$B$22=Settings!$C$6,1,IF(Settings!$B$22="USD",1/INDEX(Settings!$B$29:$B$40,MONTH(A5870)),INDEX(Settings!$B$29:$B$40,MONTH(A5870)))))</f>
        <v/>
      </c>
    </row>
    <row r="5871" customFormat="false" ht="15" hidden="false" customHeight="false" outlineLevel="0" collapsed="false">
      <c r="U5871" s="0" t="str">
        <f aca="false">IF(C5871="","",IF(COUNTIF(Campaigns!$A$7:$A$300,C5871)&gt;0,"✓",IF(N(K5871)=0,"– no spend","⚠ add to Campaigns tab")))</f>
        <v/>
      </c>
      <c r="V5871" s="83" t="str">
        <f aca="false">IF(K5871="","",K5871*IF(Settings!$B$22=Settings!$C$6,1,IF(Settings!$B$22="USD",1/INDEX(Settings!$B$29:$B$40,MONTH(A5871)),INDEX(Settings!$B$29:$B$40,MONTH(A5871)))))</f>
        <v/>
      </c>
    </row>
    <row r="5872" customFormat="false" ht="15" hidden="false" customHeight="false" outlineLevel="0" collapsed="false">
      <c r="U5872" s="0" t="str">
        <f aca="false">IF(C5872="","",IF(COUNTIF(Campaigns!$A$7:$A$300,C5872)&gt;0,"✓",IF(N(K5872)=0,"– no spend","⚠ add to Campaigns tab")))</f>
        <v/>
      </c>
      <c r="V5872" s="83" t="str">
        <f aca="false">IF(K5872="","",K5872*IF(Settings!$B$22=Settings!$C$6,1,IF(Settings!$B$22="USD",1/INDEX(Settings!$B$29:$B$40,MONTH(A5872)),INDEX(Settings!$B$29:$B$40,MONTH(A5872)))))</f>
        <v/>
      </c>
    </row>
    <row r="5873" customFormat="false" ht="15" hidden="false" customHeight="false" outlineLevel="0" collapsed="false">
      <c r="U5873" s="0" t="str">
        <f aca="false">IF(C5873="","",IF(COUNTIF(Campaigns!$A$7:$A$300,C5873)&gt;0,"✓",IF(N(K5873)=0,"– no spend","⚠ add to Campaigns tab")))</f>
        <v/>
      </c>
      <c r="V5873" s="83" t="str">
        <f aca="false">IF(K5873="","",K5873*IF(Settings!$B$22=Settings!$C$6,1,IF(Settings!$B$22="USD",1/INDEX(Settings!$B$29:$B$40,MONTH(A5873)),INDEX(Settings!$B$29:$B$40,MONTH(A5873)))))</f>
        <v/>
      </c>
    </row>
    <row r="5874" customFormat="false" ht="15" hidden="false" customHeight="false" outlineLevel="0" collapsed="false">
      <c r="U5874" s="0" t="str">
        <f aca="false">IF(C5874="","",IF(COUNTIF(Campaigns!$A$7:$A$300,C5874)&gt;0,"✓",IF(N(K5874)=0,"– no spend","⚠ add to Campaigns tab")))</f>
        <v/>
      </c>
      <c r="V5874" s="83" t="str">
        <f aca="false">IF(K5874="","",K5874*IF(Settings!$B$22=Settings!$C$6,1,IF(Settings!$B$22="USD",1/INDEX(Settings!$B$29:$B$40,MONTH(A5874)),INDEX(Settings!$B$29:$B$40,MONTH(A5874)))))</f>
        <v/>
      </c>
    </row>
    <row r="5875" customFormat="false" ht="15" hidden="false" customHeight="false" outlineLevel="0" collapsed="false">
      <c r="U5875" s="0" t="str">
        <f aca="false">IF(C5875="","",IF(COUNTIF(Campaigns!$A$7:$A$300,C5875)&gt;0,"✓",IF(N(K5875)=0,"– no spend","⚠ add to Campaigns tab")))</f>
        <v/>
      </c>
      <c r="V5875" s="83" t="str">
        <f aca="false">IF(K5875="","",K5875*IF(Settings!$B$22=Settings!$C$6,1,IF(Settings!$B$22="USD",1/INDEX(Settings!$B$29:$B$40,MONTH(A5875)),INDEX(Settings!$B$29:$B$40,MONTH(A5875)))))</f>
        <v/>
      </c>
    </row>
    <row r="5876" customFormat="false" ht="15" hidden="false" customHeight="false" outlineLevel="0" collapsed="false">
      <c r="U5876" s="0" t="str">
        <f aca="false">IF(C5876="","",IF(COUNTIF(Campaigns!$A$7:$A$300,C5876)&gt;0,"✓",IF(N(K5876)=0,"– no spend","⚠ add to Campaigns tab")))</f>
        <v/>
      </c>
      <c r="V5876" s="83" t="str">
        <f aca="false">IF(K5876="","",K5876*IF(Settings!$B$22=Settings!$C$6,1,IF(Settings!$B$22="USD",1/INDEX(Settings!$B$29:$B$40,MONTH(A5876)),INDEX(Settings!$B$29:$B$40,MONTH(A5876)))))</f>
        <v/>
      </c>
    </row>
    <row r="5877" customFormat="false" ht="15" hidden="false" customHeight="false" outlineLevel="0" collapsed="false">
      <c r="U5877" s="0" t="str">
        <f aca="false">IF(C5877="","",IF(COUNTIF(Campaigns!$A$7:$A$300,C5877)&gt;0,"✓",IF(N(K5877)=0,"– no spend","⚠ add to Campaigns tab")))</f>
        <v/>
      </c>
      <c r="V5877" s="83" t="str">
        <f aca="false">IF(K5877="","",K5877*IF(Settings!$B$22=Settings!$C$6,1,IF(Settings!$B$22="USD",1/INDEX(Settings!$B$29:$B$40,MONTH(A5877)),INDEX(Settings!$B$29:$B$40,MONTH(A5877)))))</f>
        <v/>
      </c>
    </row>
    <row r="5878" customFormat="false" ht="15" hidden="false" customHeight="false" outlineLevel="0" collapsed="false">
      <c r="U5878" s="0" t="str">
        <f aca="false">IF(C5878="","",IF(COUNTIF(Campaigns!$A$7:$A$300,C5878)&gt;0,"✓",IF(N(K5878)=0,"– no spend","⚠ add to Campaigns tab")))</f>
        <v/>
      </c>
      <c r="V5878" s="83" t="str">
        <f aca="false">IF(K5878="","",K5878*IF(Settings!$B$22=Settings!$C$6,1,IF(Settings!$B$22="USD",1/INDEX(Settings!$B$29:$B$40,MONTH(A5878)),INDEX(Settings!$B$29:$B$40,MONTH(A5878)))))</f>
        <v/>
      </c>
    </row>
    <row r="5879" customFormat="false" ht="15" hidden="false" customHeight="false" outlineLevel="0" collapsed="false">
      <c r="U5879" s="0" t="str">
        <f aca="false">IF(C5879="","",IF(COUNTIF(Campaigns!$A$7:$A$300,C5879)&gt;0,"✓",IF(N(K5879)=0,"– no spend","⚠ add to Campaigns tab")))</f>
        <v/>
      </c>
      <c r="V5879" s="83" t="str">
        <f aca="false">IF(K5879="","",K5879*IF(Settings!$B$22=Settings!$C$6,1,IF(Settings!$B$22="USD",1/INDEX(Settings!$B$29:$B$40,MONTH(A5879)),INDEX(Settings!$B$29:$B$40,MONTH(A5879)))))</f>
        <v/>
      </c>
    </row>
    <row r="5880" customFormat="false" ht="15" hidden="false" customHeight="false" outlineLevel="0" collapsed="false">
      <c r="U5880" s="0" t="str">
        <f aca="false">IF(C5880="","",IF(COUNTIF(Campaigns!$A$7:$A$300,C5880)&gt;0,"✓",IF(N(K5880)=0,"– no spend","⚠ add to Campaigns tab")))</f>
        <v/>
      </c>
      <c r="V5880" s="83" t="str">
        <f aca="false">IF(K5880="","",K5880*IF(Settings!$B$22=Settings!$C$6,1,IF(Settings!$B$22="USD",1/INDEX(Settings!$B$29:$B$40,MONTH(A5880)),INDEX(Settings!$B$29:$B$40,MONTH(A5880)))))</f>
        <v/>
      </c>
    </row>
    <row r="5881" customFormat="false" ht="15" hidden="false" customHeight="false" outlineLevel="0" collapsed="false">
      <c r="U5881" s="0" t="str">
        <f aca="false">IF(C5881="","",IF(COUNTIF(Campaigns!$A$7:$A$300,C5881)&gt;0,"✓",IF(N(K5881)=0,"– no spend","⚠ add to Campaigns tab")))</f>
        <v/>
      </c>
      <c r="V5881" s="83" t="str">
        <f aca="false">IF(K5881="","",K5881*IF(Settings!$B$22=Settings!$C$6,1,IF(Settings!$B$22="USD",1/INDEX(Settings!$B$29:$B$40,MONTH(A5881)),INDEX(Settings!$B$29:$B$40,MONTH(A5881)))))</f>
        <v/>
      </c>
    </row>
    <row r="5882" customFormat="false" ht="15" hidden="false" customHeight="false" outlineLevel="0" collapsed="false">
      <c r="U5882" s="0" t="str">
        <f aca="false">IF(C5882="","",IF(COUNTIF(Campaigns!$A$7:$A$300,C5882)&gt;0,"✓",IF(N(K5882)=0,"– no spend","⚠ add to Campaigns tab")))</f>
        <v/>
      </c>
      <c r="V5882" s="83" t="str">
        <f aca="false">IF(K5882="","",K5882*IF(Settings!$B$22=Settings!$C$6,1,IF(Settings!$B$22="USD",1/INDEX(Settings!$B$29:$B$40,MONTH(A5882)),INDEX(Settings!$B$29:$B$40,MONTH(A5882)))))</f>
        <v/>
      </c>
    </row>
    <row r="5883" customFormat="false" ht="15" hidden="false" customHeight="false" outlineLevel="0" collapsed="false">
      <c r="U5883" s="0" t="str">
        <f aca="false">IF(C5883="","",IF(COUNTIF(Campaigns!$A$7:$A$300,C5883)&gt;0,"✓",IF(N(K5883)=0,"– no spend","⚠ add to Campaigns tab")))</f>
        <v/>
      </c>
      <c r="V5883" s="83" t="str">
        <f aca="false">IF(K5883="","",K5883*IF(Settings!$B$22=Settings!$C$6,1,IF(Settings!$B$22="USD",1/INDEX(Settings!$B$29:$B$40,MONTH(A5883)),INDEX(Settings!$B$29:$B$40,MONTH(A5883)))))</f>
        <v/>
      </c>
    </row>
    <row r="5884" customFormat="false" ht="15" hidden="false" customHeight="false" outlineLevel="0" collapsed="false">
      <c r="U5884" s="0" t="str">
        <f aca="false">IF(C5884="","",IF(COUNTIF(Campaigns!$A$7:$A$300,C5884)&gt;0,"✓",IF(N(K5884)=0,"– no spend","⚠ add to Campaigns tab")))</f>
        <v/>
      </c>
      <c r="V5884" s="83" t="str">
        <f aca="false">IF(K5884="","",K5884*IF(Settings!$B$22=Settings!$C$6,1,IF(Settings!$B$22="USD",1/INDEX(Settings!$B$29:$B$40,MONTH(A5884)),INDEX(Settings!$B$29:$B$40,MONTH(A5884)))))</f>
        <v/>
      </c>
    </row>
    <row r="5885" customFormat="false" ht="15" hidden="false" customHeight="false" outlineLevel="0" collapsed="false">
      <c r="U5885" s="0" t="str">
        <f aca="false">IF(C5885="","",IF(COUNTIF(Campaigns!$A$7:$A$300,C5885)&gt;0,"✓",IF(N(K5885)=0,"– no spend","⚠ add to Campaigns tab")))</f>
        <v/>
      </c>
      <c r="V5885" s="83" t="str">
        <f aca="false">IF(K5885="","",K5885*IF(Settings!$B$22=Settings!$C$6,1,IF(Settings!$B$22="USD",1/INDEX(Settings!$B$29:$B$40,MONTH(A5885)),INDEX(Settings!$B$29:$B$40,MONTH(A5885)))))</f>
        <v/>
      </c>
    </row>
    <row r="5886" customFormat="false" ht="15" hidden="false" customHeight="false" outlineLevel="0" collapsed="false">
      <c r="U5886" s="0" t="str">
        <f aca="false">IF(C5886="","",IF(COUNTIF(Campaigns!$A$7:$A$300,C5886)&gt;0,"✓",IF(N(K5886)=0,"– no spend","⚠ add to Campaigns tab")))</f>
        <v/>
      </c>
      <c r="V5886" s="83" t="str">
        <f aca="false">IF(K5886="","",K5886*IF(Settings!$B$22=Settings!$C$6,1,IF(Settings!$B$22="USD",1/INDEX(Settings!$B$29:$B$40,MONTH(A5886)),INDEX(Settings!$B$29:$B$40,MONTH(A5886)))))</f>
        <v/>
      </c>
    </row>
    <row r="5887" customFormat="false" ht="15" hidden="false" customHeight="false" outlineLevel="0" collapsed="false">
      <c r="U5887" s="0" t="str">
        <f aca="false">IF(C5887="","",IF(COUNTIF(Campaigns!$A$7:$A$300,C5887)&gt;0,"✓",IF(N(K5887)=0,"– no spend","⚠ add to Campaigns tab")))</f>
        <v/>
      </c>
      <c r="V5887" s="83" t="str">
        <f aca="false">IF(K5887="","",K5887*IF(Settings!$B$22=Settings!$C$6,1,IF(Settings!$B$22="USD",1/INDEX(Settings!$B$29:$B$40,MONTH(A5887)),INDEX(Settings!$B$29:$B$40,MONTH(A5887)))))</f>
        <v/>
      </c>
    </row>
    <row r="5888" customFormat="false" ht="15" hidden="false" customHeight="false" outlineLevel="0" collapsed="false">
      <c r="U5888" s="0" t="str">
        <f aca="false">IF(C5888="","",IF(COUNTIF(Campaigns!$A$7:$A$300,C5888)&gt;0,"✓",IF(N(K5888)=0,"– no spend","⚠ add to Campaigns tab")))</f>
        <v/>
      </c>
      <c r="V5888" s="83" t="str">
        <f aca="false">IF(K5888="","",K5888*IF(Settings!$B$22=Settings!$C$6,1,IF(Settings!$B$22="USD",1/INDEX(Settings!$B$29:$B$40,MONTH(A5888)),INDEX(Settings!$B$29:$B$40,MONTH(A5888)))))</f>
        <v/>
      </c>
    </row>
    <row r="5889" customFormat="false" ht="15" hidden="false" customHeight="false" outlineLevel="0" collapsed="false">
      <c r="U5889" s="0" t="str">
        <f aca="false">IF(C5889="","",IF(COUNTIF(Campaigns!$A$7:$A$300,C5889)&gt;0,"✓",IF(N(K5889)=0,"– no spend","⚠ add to Campaigns tab")))</f>
        <v/>
      </c>
      <c r="V5889" s="83" t="str">
        <f aca="false">IF(K5889="","",K5889*IF(Settings!$B$22=Settings!$C$6,1,IF(Settings!$B$22="USD",1/INDEX(Settings!$B$29:$B$40,MONTH(A5889)),INDEX(Settings!$B$29:$B$40,MONTH(A5889)))))</f>
        <v/>
      </c>
    </row>
    <row r="5890" customFormat="false" ht="15" hidden="false" customHeight="false" outlineLevel="0" collapsed="false">
      <c r="U5890" s="0" t="str">
        <f aca="false">IF(C5890="","",IF(COUNTIF(Campaigns!$A$7:$A$300,C5890)&gt;0,"✓",IF(N(K5890)=0,"– no spend","⚠ add to Campaigns tab")))</f>
        <v/>
      </c>
      <c r="V5890" s="83" t="str">
        <f aca="false">IF(K5890="","",K5890*IF(Settings!$B$22=Settings!$C$6,1,IF(Settings!$B$22="USD",1/INDEX(Settings!$B$29:$B$40,MONTH(A5890)),INDEX(Settings!$B$29:$B$40,MONTH(A5890)))))</f>
        <v/>
      </c>
    </row>
    <row r="5891" customFormat="false" ht="15" hidden="false" customHeight="false" outlineLevel="0" collapsed="false">
      <c r="U5891" s="0" t="str">
        <f aca="false">IF(C5891="","",IF(COUNTIF(Campaigns!$A$7:$A$300,C5891)&gt;0,"✓",IF(N(K5891)=0,"– no spend","⚠ add to Campaigns tab")))</f>
        <v/>
      </c>
      <c r="V5891" s="83" t="str">
        <f aca="false">IF(K5891="","",K5891*IF(Settings!$B$22=Settings!$C$6,1,IF(Settings!$B$22="USD",1/INDEX(Settings!$B$29:$B$40,MONTH(A5891)),INDEX(Settings!$B$29:$B$40,MONTH(A5891)))))</f>
        <v/>
      </c>
    </row>
    <row r="5892" customFormat="false" ht="15" hidden="false" customHeight="false" outlineLevel="0" collapsed="false">
      <c r="U5892" s="0" t="str">
        <f aca="false">IF(C5892="","",IF(COUNTIF(Campaigns!$A$7:$A$300,C5892)&gt;0,"✓",IF(N(K5892)=0,"– no spend","⚠ add to Campaigns tab")))</f>
        <v/>
      </c>
      <c r="V5892" s="83" t="str">
        <f aca="false">IF(K5892="","",K5892*IF(Settings!$B$22=Settings!$C$6,1,IF(Settings!$B$22="USD",1/INDEX(Settings!$B$29:$B$40,MONTH(A5892)),INDEX(Settings!$B$29:$B$40,MONTH(A5892)))))</f>
        <v/>
      </c>
    </row>
    <row r="5893" customFormat="false" ht="15" hidden="false" customHeight="false" outlineLevel="0" collapsed="false">
      <c r="U5893" s="0" t="str">
        <f aca="false">IF(C5893="","",IF(COUNTIF(Campaigns!$A$7:$A$300,C5893)&gt;0,"✓",IF(N(K5893)=0,"– no spend","⚠ add to Campaigns tab")))</f>
        <v/>
      </c>
      <c r="V5893" s="83" t="str">
        <f aca="false">IF(K5893="","",K5893*IF(Settings!$B$22=Settings!$C$6,1,IF(Settings!$B$22="USD",1/INDEX(Settings!$B$29:$B$40,MONTH(A5893)),INDEX(Settings!$B$29:$B$40,MONTH(A5893)))))</f>
        <v/>
      </c>
    </row>
    <row r="5894" customFormat="false" ht="15" hidden="false" customHeight="false" outlineLevel="0" collapsed="false">
      <c r="U5894" s="0" t="str">
        <f aca="false">IF(C5894="","",IF(COUNTIF(Campaigns!$A$7:$A$300,C5894)&gt;0,"✓",IF(N(K5894)=0,"– no spend","⚠ add to Campaigns tab")))</f>
        <v/>
      </c>
      <c r="V5894" s="83" t="str">
        <f aca="false">IF(K5894="","",K5894*IF(Settings!$B$22=Settings!$C$6,1,IF(Settings!$B$22="USD",1/INDEX(Settings!$B$29:$B$40,MONTH(A5894)),INDEX(Settings!$B$29:$B$40,MONTH(A5894)))))</f>
        <v/>
      </c>
    </row>
    <row r="5895" customFormat="false" ht="15" hidden="false" customHeight="false" outlineLevel="0" collapsed="false">
      <c r="U5895" s="0" t="str">
        <f aca="false">IF(C5895="","",IF(COUNTIF(Campaigns!$A$7:$A$300,C5895)&gt;0,"✓",IF(N(K5895)=0,"– no spend","⚠ add to Campaigns tab")))</f>
        <v/>
      </c>
      <c r="V5895" s="83" t="str">
        <f aca="false">IF(K5895="","",K5895*IF(Settings!$B$22=Settings!$C$6,1,IF(Settings!$B$22="USD",1/INDEX(Settings!$B$29:$B$40,MONTH(A5895)),INDEX(Settings!$B$29:$B$40,MONTH(A5895)))))</f>
        <v/>
      </c>
    </row>
    <row r="5896" customFormat="false" ht="15" hidden="false" customHeight="false" outlineLevel="0" collapsed="false">
      <c r="U5896" s="0" t="str">
        <f aca="false">IF(C5896="","",IF(COUNTIF(Campaigns!$A$7:$A$300,C5896)&gt;0,"✓",IF(N(K5896)=0,"– no spend","⚠ add to Campaigns tab")))</f>
        <v/>
      </c>
      <c r="V5896" s="83" t="str">
        <f aca="false">IF(K5896="","",K5896*IF(Settings!$B$22=Settings!$C$6,1,IF(Settings!$B$22="USD",1/INDEX(Settings!$B$29:$B$40,MONTH(A5896)),INDEX(Settings!$B$29:$B$40,MONTH(A5896)))))</f>
        <v/>
      </c>
    </row>
    <row r="5897" customFormat="false" ht="15" hidden="false" customHeight="false" outlineLevel="0" collapsed="false">
      <c r="U5897" s="0" t="str">
        <f aca="false">IF(C5897="","",IF(COUNTIF(Campaigns!$A$7:$A$300,C5897)&gt;0,"✓",IF(N(K5897)=0,"– no spend","⚠ add to Campaigns tab")))</f>
        <v/>
      </c>
      <c r="V5897" s="83" t="str">
        <f aca="false">IF(K5897="","",K5897*IF(Settings!$B$22=Settings!$C$6,1,IF(Settings!$B$22="USD",1/INDEX(Settings!$B$29:$B$40,MONTH(A5897)),INDEX(Settings!$B$29:$B$40,MONTH(A5897)))))</f>
        <v/>
      </c>
    </row>
    <row r="5898" customFormat="false" ht="15" hidden="false" customHeight="false" outlineLevel="0" collapsed="false">
      <c r="U5898" s="0" t="str">
        <f aca="false">IF(C5898="","",IF(COUNTIF(Campaigns!$A$7:$A$300,C5898)&gt;0,"✓",IF(N(K5898)=0,"– no spend","⚠ add to Campaigns tab")))</f>
        <v/>
      </c>
      <c r="V5898" s="83" t="str">
        <f aca="false">IF(K5898="","",K5898*IF(Settings!$B$22=Settings!$C$6,1,IF(Settings!$B$22="USD",1/INDEX(Settings!$B$29:$B$40,MONTH(A5898)),INDEX(Settings!$B$29:$B$40,MONTH(A5898)))))</f>
        <v/>
      </c>
    </row>
    <row r="5899" customFormat="false" ht="15" hidden="false" customHeight="false" outlineLevel="0" collapsed="false">
      <c r="U5899" s="0" t="str">
        <f aca="false">IF(C5899="","",IF(COUNTIF(Campaigns!$A$7:$A$300,C5899)&gt;0,"✓",IF(N(K5899)=0,"– no spend","⚠ add to Campaigns tab")))</f>
        <v/>
      </c>
      <c r="V5899" s="83" t="str">
        <f aca="false">IF(K5899="","",K5899*IF(Settings!$B$22=Settings!$C$6,1,IF(Settings!$B$22="USD",1/INDEX(Settings!$B$29:$B$40,MONTH(A5899)),INDEX(Settings!$B$29:$B$40,MONTH(A5899)))))</f>
        <v/>
      </c>
    </row>
    <row r="5900" customFormat="false" ht="15" hidden="false" customHeight="false" outlineLevel="0" collapsed="false">
      <c r="U5900" s="0" t="str">
        <f aca="false">IF(C5900="","",IF(COUNTIF(Campaigns!$A$7:$A$300,C5900)&gt;0,"✓",IF(N(K5900)=0,"– no spend","⚠ add to Campaigns tab")))</f>
        <v/>
      </c>
      <c r="V5900" s="83" t="str">
        <f aca="false">IF(K5900="","",K5900*IF(Settings!$B$22=Settings!$C$6,1,IF(Settings!$B$22="USD",1/INDEX(Settings!$B$29:$B$40,MONTH(A5900)),INDEX(Settings!$B$29:$B$40,MONTH(A5900)))))</f>
        <v/>
      </c>
    </row>
    <row r="5901" customFormat="false" ht="15" hidden="false" customHeight="false" outlineLevel="0" collapsed="false">
      <c r="U5901" s="0" t="str">
        <f aca="false">IF(C5901="","",IF(COUNTIF(Campaigns!$A$7:$A$300,C5901)&gt;0,"✓",IF(N(K5901)=0,"– no spend","⚠ add to Campaigns tab")))</f>
        <v/>
      </c>
      <c r="V5901" s="83" t="str">
        <f aca="false">IF(K5901="","",K5901*IF(Settings!$B$22=Settings!$C$6,1,IF(Settings!$B$22="USD",1/INDEX(Settings!$B$29:$B$40,MONTH(A5901)),INDEX(Settings!$B$29:$B$40,MONTH(A5901)))))</f>
        <v/>
      </c>
    </row>
    <row r="5902" customFormat="false" ht="15" hidden="false" customHeight="false" outlineLevel="0" collapsed="false">
      <c r="U5902" s="0" t="str">
        <f aca="false">IF(C5902="","",IF(COUNTIF(Campaigns!$A$7:$A$300,C5902)&gt;0,"✓",IF(N(K5902)=0,"– no spend","⚠ add to Campaigns tab")))</f>
        <v/>
      </c>
      <c r="V5902" s="83" t="str">
        <f aca="false">IF(K5902="","",K5902*IF(Settings!$B$22=Settings!$C$6,1,IF(Settings!$B$22="USD",1/INDEX(Settings!$B$29:$B$40,MONTH(A5902)),INDEX(Settings!$B$29:$B$40,MONTH(A5902)))))</f>
        <v/>
      </c>
    </row>
    <row r="5903" customFormat="false" ht="15" hidden="false" customHeight="false" outlineLevel="0" collapsed="false">
      <c r="U5903" s="0" t="str">
        <f aca="false">IF(C5903="","",IF(COUNTIF(Campaigns!$A$7:$A$300,C5903)&gt;0,"✓",IF(N(K5903)=0,"– no spend","⚠ add to Campaigns tab")))</f>
        <v/>
      </c>
      <c r="V5903" s="83" t="str">
        <f aca="false">IF(K5903="","",K5903*IF(Settings!$B$22=Settings!$C$6,1,IF(Settings!$B$22="USD",1/INDEX(Settings!$B$29:$B$40,MONTH(A5903)),INDEX(Settings!$B$29:$B$40,MONTH(A5903)))))</f>
        <v/>
      </c>
    </row>
    <row r="5904" customFormat="false" ht="15" hidden="false" customHeight="false" outlineLevel="0" collapsed="false">
      <c r="U5904" s="0" t="str">
        <f aca="false">IF(C5904="","",IF(COUNTIF(Campaigns!$A$7:$A$300,C5904)&gt;0,"✓",IF(N(K5904)=0,"– no spend","⚠ add to Campaigns tab")))</f>
        <v/>
      </c>
      <c r="V5904" s="83" t="str">
        <f aca="false">IF(K5904="","",K5904*IF(Settings!$B$22=Settings!$C$6,1,IF(Settings!$B$22="USD",1/INDEX(Settings!$B$29:$B$40,MONTH(A5904)),INDEX(Settings!$B$29:$B$40,MONTH(A5904)))))</f>
        <v/>
      </c>
    </row>
    <row r="5905" customFormat="false" ht="15" hidden="false" customHeight="false" outlineLevel="0" collapsed="false">
      <c r="U5905" s="0" t="str">
        <f aca="false">IF(C5905="","",IF(COUNTIF(Campaigns!$A$7:$A$300,C5905)&gt;0,"✓",IF(N(K5905)=0,"– no spend","⚠ add to Campaigns tab")))</f>
        <v/>
      </c>
      <c r="V5905" s="83" t="str">
        <f aca="false">IF(K5905="","",K5905*IF(Settings!$B$22=Settings!$C$6,1,IF(Settings!$B$22="USD",1/INDEX(Settings!$B$29:$B$40,MONTH(A5905)),INDEX(Settings!$B$29:$B$40,MONTH(A5905)))))</f>
        <v/>
      </c>
    </row>
    <row r="5906" customFormat="false" ht="15" hidden="false" customHeight="false" outlineLevel="0" collapsed="false">
      <c r="U5906" s="0" t="str">
        <f aca="false">IF(C5906="","",IF(COUNTIF(Campaigns!$A$7:$A$300,C5906)&gt;0,"✓",IF(N(K5906)=0,"– no spend","⚠ add to Campaigns tab")))</f>
        <v/>
      </c>
      <c r="V5906" s="83" t="str">
        <f aca="false">IF(K5906="","",K5906*IF(Settings!$B$22=Settings!$C$6,1,IF(Settings!$B$22="USD",1/INDEX(Settings!$B$29:$B$40,MONTH(A5906)),INDEX(Settings!$B$29:$B$40,MONTH(A5906)))))</f>
        <v/>
      </c>
    </row>
    <row r="5907" customFormat="false" ht="15" hidden="false" customHeight="false" outlineLevel="0" collapsed="false">
      <c r="U5907" s="0" t="str">
        <f aca="false">IF(C5907="","",IF(COUNTIF(Campaigns!$A$7:$A$300,C5907)&gt;0,"✓",IF(N(K5907)=0,"– no spend","⚠ add to Campaigns tab")))</f>
        <v/>
      </c>
      <c r="V5907" s="83" t="str">
        <f aca="false">IF(K5907="","",K5907*IF(Settings!$B$22=Settings!$C$6,1,IF(Settings!$B$22="USD",1/INDEX(Settings!$B$29:$B$40,MONTH(A5907)),INDEX(Settings!$B$29:$B$40,MONTH(A5907)))))</f>
        <v/>
      </c>
    </row>
    <row r="5908" customFormat="false" ht="15" hidden="false" customHeight="false" outlineLevel="0" collapsed="false">
      <c r="U5908" s="0" t="str">
        <f aca="false">IF(C5908="","",IF(COUNTIF(Campaigns!$A$7:$A$300,C5908)&gt;0,"✓",IF(N(K5908)=0,"– no spend","⚠ add to Campaigns tab")))</f>
        <v/>
      </c>
      <c r="V5908" s="83" t="str">
        <f aca="false">IF(K5908="","",K5908*IF(Settings!$B$22=Settings!$C$6,1,IF(Settings!$B$22="USD",1/INDEX(Settings!$B$29:$B$40,MONTH(A5908)),INDEX(Settings!$B$29:$B$40,MONTH(A5908)))))</f>
        <v/>
      </c>
    </row>
    <row r="5909" customFormat="false" ht="15" hidden="false" customHeight="false" outlineLevel="0" collapsed="false">
      <c r="U5909" s="0" t="str">
        <f aca="false">IF(C5909="","",IF(COUNTIF(Campaigns!$A$7:$A$300,C5909)&gt;0,"✓",IF(N(K5909)=0,"– no spend","⚠ add to Campaigns tab")))</f>
        <v/>
      </c>
      <c r="V5909" s="83" t="str">
        <f aca="false">IF(K5909="","",K5909*IF(Settings!$B$22=Settings!$C$6,1,IF(Settings!$B$22="USD",1/INDEX(Settings!$B$29:$B$40,MONTH(A5909)),INDEX(Settings!$B$29:$B$40,MONTH(A5909)))))</f>
        <v/>
      </c>
    </row>
    <row r="5910" customFormat="false" ht="15" hidden="false" customHeight="false" outlineLevel="0" collapsed="false">
      <c r="U5910" s="0" t="str">
        <f aca="false">IF(C5910="","",IF(COUNTIF(Campaigns!$A$7:$A$300,C5910)&gt;0,"✓",IF(N(K5910)=0,"– no spend","⚠ add to Campaigns tab")))</f>
        <v/>
      </c>
      <c r="V5910" s="83" t="str">
        <f aca="false">IF(K5910="","",K5910*IF(Settings!$B$22=Settings!$C$6,1,IF(Settings!$B$22="USD",1/INDEX(Settings!$B$29:$B$40,MONTH(A5910)),INDEX(Settings!$B$29:$B$40,MONTH(A5910)))))</f>
        <v/>
      </c>
    </row>
    <row r="5911" customFormat="false" ht="15" hidden="false" customHeight="false" outlineLevel="0" collapsed="false">
      <c r="U5911" s="0" t="str">
        <f aca="false">IF(C5911="","",IF(COUNTIF(Campaigns!$A$7:$A$300,C5911)&gt;0,"✓",IF(N(K5911)=0,"– no spend","⚠ add to Campaigns tab")))</f>
        <v/>
      </c>
      <c r="V5911" s="83" t="str">
        <f aca="false">IF(K5911="","",K5911*IF(Settings!$B$22=Settings!$C$6,1,IF(Settings!$B$22="USD",1/INDEX(Settings!$B$29:$B$40,MONTH(A5911)),INDEX(Settings!$B$29:$B$40,MONTH(A5911)))))</f>
        <v/>
      </c>
    </row>
    <row r="5912" customFormat="false" ht="15" hidden="false" customHeight="false" outlineLevel="0" collapsed="false">
      <c r="U5912" s="0" t="str">
        <f aca="false">IF(C5912="","",IF(COUNTIF(Campaigns!$A$7:$A$300,C5912)&gt;0,"✓",IF(N(K5912)=0,"– no spend","⚠ add to Campaigns tab")))</f>
        <v/>
      </c>
      <c r="V5912" s="83" t="str">
        <f aca="false">IF(K5912="","",K5912*IF(Settings!$B$22=Settings!$C$6,1,IF(Settings!$B$22="USD",1/INDEX(Settings!$B$29:$B$40,MONTH(A5912)),INDEX(Settings!$B$29:$B$40,MONTH(A5912)))))</f>
        <v/>
      </c>
    </row>
    <row r="5913" customFormat="false" ht="15" hidden="false" customHeight="false" outlineLevel="0" collapsed="false">
      <c r="U5913" s="0" t="str">
        <f aca="false">IF(C5913="","",IF(COUNTIF(Campaigns!$A$7:$A$300,C5913)&gt;0,"✓",IF(N(K5913)=0,"– no spend","⚠ add to Campaigns tab")))</f>
        <v/>
      </c>
      <c r="V5913" s="83" t="str">
        <f aca="false">IF(K5913="","",K5913*IF(Settings!$B$22=Settings!$C$6,1,IF(Settings!$B$22="USD",1/INDEX(Settings!$B$29:$B$40,MONTH(A5913)),INDEX(Settings!$B$29:$B$40,MONTH(A5913)))))</f>
        <v/>
      </c>
    </row>
    <row r="5914" customFormat="false" ht="15" hidden="false" customHeight="false" outlineLevel="0" collapsed="false">
      <c r="U5914" s="0" t="str">
        <f aca="false">IF(C5914="","",IF(COUNTIF(Campaigns!$A$7:$A$300,C5914)&gt;0,"✓",IF(N(K5914)=0,"– no spend","⚠ add to Campaigns tab")))</f>
        <v/>
      </c>
      <c r="V5914" s="83" t="str">
        <f aca="false">IF(K5914="","",K5914*IF(Settings!$B$22=Settings!$C$6,1,IF(Settings!$B$22="USD",1/INDEX(Settings!$B$29:$B$40,MONTH(A5914)),INDEX(Settings!$B$29:$B$40,MONTH(A5914)))))</f>
        <v/>
      </c>
    </row>
    <row r="5915" customFormat="false" ht="15" hidden="false" customHeight="false" outlineLevel="0" collapsed="false">
      <c r="U5915" s="0" t="str">
        <f aca="false">IF(C5915="","",IF(COUNTIF(Campaigns!$A$7:$A$300,C5915)&gt;0,"✓",IF(N(K5915)=0,"– no spend","⚠ add to Campaigns tab")))</f>
        <v/>
      </c>
      <c r="V5915" s="83" t="str">
        <f aca="false">IF(K5915="","",K5915*IF(Settings!$B$22=Settings!$C$6,1,IF(Settings!$B$22="USD",1/INDEX(Settings!$B$29:$B$40,MONTH(A5915)),INDEX(Settings!$B$29:$B$40,MONTH(A5915)))))</f>
        <v/>
      </c>
    </row>
    <row r="5916" customFormat="false" ht="15" hidden="false" customHeight="false" outlineLevel="0" collapsed="false">
      <c r="U5916" s="0" t="str">
        <f aca="false">IF(C5916="","",IF(COUNTIF(Campaigns!$A$7:$A$300,C5916)&gt;0,"✓",IF(N(K5916)=0,"– no spend","⚠ add to Campaigns tab")))</f>
        <v/>
      </c>
      <c r="V5916" s="83" t="str">
        <f aca="false">IF(K5916="","",K5916*IF(Settings!$B$22=Settings!$C$6,1,IF(Settings!$B$22="USD",1/INDEX(Settings!$B$29:$B$40,MONTH(A5916)),INDEX(Settings!$B$29:$B$40,MONTH(A5916)))))</f>
        <v/>
      </c>
    </row>
    <row r="5917" customFormat="false" ht="15" hidden="false" customHeight="false" outlineLevel="0" collapsed="false">
      <c r="U5917" s="0" t="str">
        <f aca="false">IF(C5917="","",IF(COUNTIF(Campaigns!$A$7:$A$300,C5917)&gt;0,"✓",IF(N(K5917)=0,"– no spend","⚠ add to Campaigns tab")))</f>
        <v/>
      </c>
      <c r="V5917" s="83" t="str">
        <f aca="false">IF(K5917="","",K5917*IF(Settings!$B$22=Settings!$C$6,1,IF(Settings!$B$22="USD",1/INDEX(Settings!$B$29:$B$40,MONTH(A5917)),INDEX(Settings!$B$29:$B$40,MONTH(A5917)))))</f>
        <v/>
      </c>
    </row>
    <row r="5918" customFormat="false" ht="15" hidden="false" customHeight="false" outlineLevel="0" collapsed="false">
      <c r="U5918" s="0" t="str">
        <f aca="false">IF(C5918="","",IF(COUNTIF(Campaigns!$A$7:$A$300,C5918)&gt;0,"✓",IF(N(K5918)=0,"– no spend","⚠ add to Campaigns tab")))</f>
        <v/>
      </c>
      <c r="V5918" s="83" t="str">
        <f aca="false">IF(K5918="","",K5918*IF(Settings!$B$22=Settings!$C$6,1,IF(Settings!$B$22="USD",1/INDEX(Settings!$B$29:$B$40,MONTH(A5918)),INDEX(Settings!$B$29:$B$40,MONTH(A5918)))))</f>
        <v/>
      </c>
    </row>
    <row r="5919" customFormat="false" ht="15" hidden="false" customHeight="false" outlineLevel="0" collapsed="false">
      <c r="U5919" s="0" t="str">
        <f aca="false">IF(C5919="","",IF(COUNTIF(Campaigns!$A$7:$A$300,C5919)&gt;0,"✓",IF(N(K5919)=0,"– no spend","⚠ add to Campaigns tab")))</f>
        <v/>
      </c>
      <c r="V5919" s="83" t="str">
        <f aca="false">IF(K5919="","",K5919*IF(Settings!$B$22=Settings!$C$6,1,IF(Settings!$B$22="USD",1/INDEX(Settings!$B$29:$B$40,MONTH(A5919)),INDEX(Settings!$B$29:$B$40,MONTH(A5919)))))</f>
        <v/>
      </c>
    </row>
    <row r="5920" customFormat="false" ht="15" hidden="false" customHeight="false" outlineLevel="0" collapsed="false">
      <c r="U5920" s="0" t="str">
        <f aca="false">IF(C5920="","",IF(COUNTIF(Campaigns!$A$7:$A$300,C5920)&gt;0,"✓",IF(N(K5920)=0,"– no spend","⚠ add to Campaigns tab")))</f>
        <v/>
      </c>
      <c r="V5920" s="83" t="str">
        <f aca="false">IF(K5920="","",K5920*IF(Settings!$B$22=Settings!$C$6,1,IF(Settings!$B$22="USD",1/INDEX(Settings!$B$29:$B$40,MONTH(A5920)),INDEX(Settings!$B$29:$B$40,MONTH(A5920)))))</f>
        <v/>
      </c>
    </row>
    <row r="5921" customFormat="false" ht="15" hidden="false" customHeight="false" outlineLevel="0" collapsed="false">
      <c r="U5921" s="0" t="str">
        <f aca="false">IF(C5921="","",IF(COUNTIF(Campaigns!$A$7:$A$300,C5921)&gt;0,"✓",IF(N(K5921)=0,"– no spend","⚠ add to Campaigns tab")))</f>
        <v/>
      </c>
      <c r="V5921" s="83" t="str">
        <f aca="false">IF(K5921="","",K5921*IF(Settings!$B$22=Settings!$C$6,1,IF(Settings!$B$22="USD",1/INDEX(Settings!$B$29:$B$40,MONTH(A5921)),INDEX(Settings!$B$29:$B$40,MONTH(A5921)))))</f>
        <v/>
      </c>
    </row>
    <row r="5922" customFormat="false" ht="15" hidden="false" customHeight="false" outlineLevel="0" collapsed="false">
      <c r="U5922" s="0" t="str">
        <f aca="false">IF(C5922="","",IF(COUNTIF(Campaigns!$A$7:$A$300,C5922)&gt;0,"✓",IF(N(K5922)=0,"– no spend","⚠ add to Campaigns tab")))</f>
        <v/>
      </c>
      <c r="V5922" s="83" t="str">
        <f aca="false">IF(K5922="","",K5922*IF(Settings!$B$22=Settings!$C$6,1,IF(Settings!$B$22="USD",1/INDEX(Settings!$B$29:$B$40,MONTH(A5922)),INDEX(Settings!$B$29:$B$40,MONTH(A5922)))))</f>
        <v/>
      </c>
    </row>
    <row r="5923" customFormat="false" ht="15" hidden="false" customHeight="false" outlineLevel="0" collapsed="false">
      <c r="U5923" s="0" t="str">
        <f aca="false">IF(C5923="","",IF(COUNTIF(Campaigns!$A$7:$A$300,C5923)&gt;0,"✓",IF(N(K5923)=0,"– no spend","⚠ add to Campaigns tab")))</f>
        <v/>
      </c>
      <c r="V5923" s="83" t="str">
        <f aca="false">IF(K5923="","",K5923*IF(Settings!$B$22=Settings!$C$6,1,IF(Settings!$B$22="USD",1/INDEX(Settings!$B$29:$B$40,MONTH(A5923)),INDEX(Settings!$B$29:$B$40,MONTH(A5923)))))</f>
        <v/>
      </c>
    </row>
    <row r="5924" customFormat="false" ht="15" hidden="false" customHeight="false" outlineLevel="0" collapsed="false">
      <c r="U5924" s="0" t="str">
        <f aca="false">IF(C5924="","",IF(COUNTIF(Campaigns!$A$7:$A$300,C5924)&gt;0,"✓",IF(N(K5924)=0,"– no spend","⚠ add to Campaigns tab")))</f>
        <v/>
      </c>
      <c r="V5924" s="83" t="str">
        <f aca="false">IF(K5924="","",K5924*IF(Settings!$B$22=Settings!$C$6,1,IF(Settings!$B$22="USD",1/INDEX(Settings!$B$29:$B$40,MONTH(A5924)),INDEX(Settings!$B$29:$B$40,MONTH(A5924)))))</f>
        <v/>
      </c>
    </row>
    <row r="5925" customFormat="false" ht="15" hidden="false" customHeight="false" outlineLevel="0" collapsed="false">
      <c r="U5925" s="0" t="str">
        <f aca="false">IF(C5925="","",IF(COUNTIF(Campaigns!$A$7:$A$300,C5925)&gt;0,"✓",IF(N(K5925)=0,"– no spend","⚠ add to Campaigns tab")))</f>
        <v/>
      </c>
      <c r="V5925" s="83" t="str">
        <f aca="false">IF(K5925="","",K5925*IF(Settings!$B$22=Settings!$C$6,1,IF(Settings!$B$22="USD",1/INDEX(Settings!$B$29:$B$40,MONTH(A5925)),INDEX(Settings!$B$29:$B$40,MONTH(A5925)))))</f>
        <v/>
      </c>
    </row>
    <row r="5926" customFormat="false" ht="15" hidden="false" customHeight="false" outlineLevel="0" collapsed="false">
      <c r="U5926" s="0" t="str">
        <f aca="false">IF(C5926="","",IF(COUNTIF(Campaigns!$A$7:$A$300,C5926)&gt;0,"✓",IF(N(K5926)=0,"– no spend","⚠ add to Campaigns tab")))</f>
        <v/>
      </c>
      <c r="V5926" s="83" t="str">
        <f aca="false">IF(K5926="","",K5926*IF(Settings!$B$22=Settings!$C$6,1,IF(Settings!$B$22="USD",1/INDEX(Settings!$B$29:$B$40,MONTH(A5926)),INDEX(Settings!$B$29:$B$40,MONTH(A5926)))))</f>
        <v/>
      </c>
    </row>
    <row r="5927" customFormat="false" ht="15" hidden="false" customHeight="false" outlineLevel="0" collapsed="false">
      <c r="U5927" s="0" t="str">
        <f aca="false">IF(C5927="","",IF(COUNTIF(Campaigns!$A$7:$A$300,C5927)&gt;0,"✓",IF(N(K5927)=0,"– no spend","⚠ add to Campaigns tab")))</f>
        <v/>
      </c>
      <c r="V5927" s="83" t="str">
        <f aca="false">IF(K5927="","",K5927*IF(Settings!$B$22=Settings!$C$6,1,IF(Settings!$B$22="USD",1/INDEX(Settings!$B$29:$B$40,MONTH(A5927)),INDEX(Settings!$B$29:$B$40,MONTH(A5927)))))</f>
        <v/>
      </c>
    </row>
    <row r="5928" customFormat="false" ht="15" hidden="false" customHeight="false" outlineLevel="0" collapsed="false">
      <c r="U5928" s="0" t="str">
        <f aca="false">IF(C5928="","",IF(COUNTIF(Campaigns!$A$7:$A$300,C5928)&gt;0,"✓",IF(N(K5928)=0,"– no spend","⚠ add to Campaigns tab")))</f>
        <v/>
      </c>
      <c r="V5928" s="83" t="str">
        <f aca="false">IF(K5928="","",K5928*IF(Settings!$B$22=Settings!$C$6,1,IF(Settings!$B$22="USD",1/INDEX(Settings!$B$29:$B$40,MONTH(A5928)),INDEX(Settings!$B$29:$B$40,MONTH(A5928)))))</f>
        <v/>
      </c>
    </row>
    <row r="5929" customFormat="false" ht="15" hidden="false" customHeight="false" outlineLevel="0" collapsed="false">
      <c r="U5929" s="0" t="str">
        <f aca="false">IF(C5929="","",IF(COUNTIF(Campaigns!$A$7:$A$300,C5929)&gt;0,"✓",IF(N(K5929)=0,"– no spend","⚠ add to Campaigns tab")))</f>
        <v/>
      </c>
      <c r="V5929" s="83" t="str">
        <f aca="false">IF(K5929="","",K5929*IF(Settings!$B$22=Settings!$C$6,1,IF(Settings!$B$22="USD",1/INDEX(Settings!$B$29:$B$40,MONTH(A5929)),INDEX(Settings!$B$29:$B$40,MONTH(A5929)))))</f>
        <v/>
      </c>
    </row>
    <row r="5930" customFormat="false" ht="15" hidden="false" customHeight="false" outlineLevel="0" collapsed="false">
      <c r="U5930" s="0" t="str">
        <f aca="false">IF(C5930="","",IF(COUNTIF(Campaigns!$A$7:$A$300,C5930)&gt;0,"✓",IF(N(K5930)=0,"– no spend","⚠ add to Campaigns tab")))</f>
        <v/>
      </c>
      <c r="V5930" s="83" t="str">
        <f aca="false">IF(K5930="","",K5930*IF(Settings!$B$22=Settings!$C$6,1,IF(Settings!$B$22="USD",1/INDEX(Settings!$B$29:$B$40,MONTH(A5930)),INDEX(Settings!$B$29:$B$40,MONTH(A5930)))))</f>
        <v/>
      </c>
    </row>
    <row r="5931" customFormat="false" ht="15" hidden="false" customHeight="false" outlineLevel="0" collapsed="false">
      <c r="U5931" s="0" t="str">
        <f aca="false">IF(C5931="","",IF(COUNTIF(Campaigns!$A$7:$A$300,C5931)&gt;0,"✓",IF(N(K5931)=0,"– no spend","⚠ add to Campaigns tab")))</f>
        <v/>
      </c>
      <c r="V5931" s="83" t="str">
        <f aca="false">IF(K5931="","",K5931*IF(Settings!$B$22=Settings!$C$6,1,IF(Settings!$B$22="USD",1/INDEX(Settings!$B$29:$B$40,MONTH(A5931)),INDEX(Settings!$B$29:$B$40,MONTH(A5931)))))</f>
        <v/>
      </c>
    </row>
    <row r="5932" customFormat="false" ht="15" hidden="false" customHeight="false" outlineLevel="0" collapsed="false">
      <c r="U5932" s="0" t="str">
        <f aca="false">IF(C5932="","",IF(COUNTIF(Campaigns!$A$7:$A$300,C5932)&gt;0,"✓",IF(N(K5932)=0,"– no spend","⚠ add to Campaigns tab")))</f>
        <v/>
      </c>
      <c r="V5932" s="83" t="str">
        <f aca="false">IF(K5932="","",K5932*IF(Settings!$B$22=Settings!$C$6,1,IF(Settings!$B$22="USD",1/INDEX(Settings!$B$29:$B$40,MONTH(A5932)),INDEX(Settings!$B$29:$B$40,MONTH(A5932)))))</f>
        <v/>
      </c>
    </row>
    <row r="5933" customFormat="false" ht="15" hidden="false" customHeight="false" outlineLevel="0" collapsed="false">
      <c r="U5933" s="0" t="str">
        <f aca="false">IF(C5933="","",IF(COUNTIF(Campaigns!$A$7:$A$300,C5933)&gt;0,"✓",IF(N(K5933)=0,"– no spend","⚠ add to Campaigns tab")))</f>
        <v/>
      </c>
      <c r="V5933" s="83" t="str">
        <f aca="false">IF(K5933="","",K5933*IF(Settings!$B$22=Settings!$C$6,1,IF(Settings!$B$22="USD",1/INDEX(Settings!$B$29:$B$40,MONTH(A5933)),INDEX(Settings!$B$29:$B$40,MONTH(A5933)))))</f>
        <v/>
      </c>
    </row>
    <row r="5934" customFormat="false" ht="15" hidden="false" customHeight="false" outlineLevel="0" collapsed="false">
      <c r="U5934" s="0" t="str">
        <f aca="false">IF(C5934="","",IF(COUNTIF(Campaigns!$A$7:$A$300,C5934)&gt;0,"✓",IF(N(K5934)=0,"– no spend","⚠ add to Campaigns tab")))</f>
        <v/>
      </c>
      <c r="V5934" s="83" t="str">
        <f aca="false">IF(K5934="","",K5934*IF(Settings!$B$22=Settings!$C$6,1,IF(Settings!$B$22="USD",1/INDEX(Settings!$B$29:$B$40,MONTH(A5934)),INDEX(Settings!$B$29:$B$40,MONTH(A5934)))))</f>
        <v/>
      </c>
    </row>
    <row r="5935" customFormat="false" ht="15" hidden="false" customHeight="false" outlineLevel="0" collapsed="false">
      <c r="U5935" s="0" t="str">
        <f aca="false">IF(C5935="","",IF(COUNTIF(Campaigns!$A$7:$A$300,C5935)&gt;0,"✓",IF(N(K5935)=0,"– no spend","⚠ add to Campaigns tab")))</f>
        <v/>
      </c>
      <c r="V5935" s="83" t="str">
        <f aca="false">IF(K5935="","",K5935*IF(Settings!$B$22=Settings!$C$6,1,IF(Settings!$B$22="USD",1/INDEX(Settings!$B$29:$B$40,MONTH(A5935)),INDEX(Settings!$B$29:$B$40,MONTH(A5935)))))</f>
        <v/>
      </c>
    </row>
    <row r="5936" customFormat="false" ht="15" hidden="false" customHeight="false" outlineLevel="0" collapsed="false">
      <c r="U5936" s="0" t="str">
        <f aca="false">IF(C5936="","",IF(COUNTIF(Campaigns!$A$7:$A$300,C5936)&gt;0,"✓",IF(N(K5936)=0,"– no spend","⚠ add to Campaigns tab")))</f>
        <v/>
      </c>
      <c r="V5936" s="83" t="str">
        <f aca="false">IF(K5936="","",K5936*IF(Settings!$B$22=Settings!$C$6,1,IF(Settings!$B$22="USD",1/INDEX(Settings!$B$29:$B$40,MONTH(A5936)),INDEX(Settings!$B$29:$B$40,MONTH(A5936)))))</f>
        <v/>
      </c>
    </row>
    <row r="5937" customFormat="false" ht="15" hidden="false" customHeight="false" outlineLevel="0" collapsed="false">
      <c r="U5937" s="0" t="str">
        <f aca="false">IF(C5937="","",IF(COUNTIF(Campaigns!$A$7:$A$300,C5937)&gt;0,"✓",IF(N(K5937)=0,"– no spend","⚠ add to Campaigns tab")))</f>
        <v/>
      </c>
      <c r="V5937" s="83" t="str">
        <f aca="false">IF(K5937="","",K5937*IF(Settings!$B$22=Settings!$C$6,1,IF(Settings!$B$22="USD",1/INDEX(Settings!$B$29:$B$40,MONTH(A5937)),INDEX(Settings!$B$29:$B$40,MONTH(A5937)))))</f>
        <v/>
      </c>
    </row>
    <row r="5938" customFormat="false" ht="15" hidden="false" customHeight="false" outlineLevel="0" collapsed="false">
      <c r="U5938" s="0" t="str">
        <f aca="false">IF(C5938="","",IF(COUNTIF(Campaigns!$A$7:$A$300,C5938)&gt;0,"✓",IF(N(K5938)=0,"– no spend","⚠ add to Campaigns tab")))</f>
        <v/>
      </c>
      <c r="V5938" s="83" t="str">
        <f aca="false">IF(K5938="","",K5938*IF(Settings!$B$22=Settings!$C$6,1,IF(Settings!$B$22="USD",1/INDEX(Settings!$B$29:$B$40,MONTH(A5938)),INDEX(Settings!$B$29:$B$40,MONTH(A5938)))))</f>
        <v/>
      </c>
    </row>
    <row r="5939" customFormat="false" ht="15" hidden="false" customHeight="false" outlineLevel="0" collapsed="false">
      <c r="U5939" s="0" t="str">
        <f aca="false">IF(C5939="","",IF(COUNTIF(Campaigns!$A$7:$A$300,C5939)&gt;0,"✓",IF(N(K5939)=0,"– no spend","⚠ add to Campaigns tab")))</f>
        <v/>
      </c>
      <c r="V5939" s="83" t="str">
        <f aca="false">IF(K5939="","",K5939*IF(Settings!$B$22=Settings!$C$6,1,IF(Settings!$B$22="USD",1/INDEX(Settings!$B$29:$B$40,MONTH(A5939)),INDEX(Settings!$B$29:$B$40,MONTH(A5939)))))</f>
        <v/>
      </c>
    </row>
    <row r="5940" customFormat="false" ht="15" hidden="false" customHeight="false" outlineLevel="0" collapsed="false">
      <c r="U5940" s="0" t="str">
        <f aca="false">IF(C5940="","",IF(COUNTIF(Campaigns!$A$7:$A$300,C5940)&gt;0,"✓",IF(N(K5940)=0,"– no spend","⚠ add to Campaigns tab")))</f>
        <v/>
      </c>
      <c r="V5940" s="83" t="str">
        <f aca="false">IF(K5940="","",K5940*IF(Settings!$B$22=Settings!$C$6,1,IF(Settings!$B$22="USD",1/INDEX(Settings!$B$29:$B$40,MONTH(A5940)),INDEX(Settings!$B$29:$B$40,MONTH(A5940)))))</f>
        <v/>
      </c>
    </row>
    <row r="5941" customFormat="false" ht="15" hidden="false" customHeight="false" outlineLevel="0" collapsed="false">
      <c r="U5941" s="0" t="str">
        <f aca="false">IF(C5941="","",IF(COUNTIF(Campaigns!$A$7:$A$300,C5941)&gt;0,"✓",IF(N(K5941)=0,"– no spend","⚠ add to Campaigns tab")))</f>
        <v/>
      </c>
      <c r="V5941" s="83" t="str">
        <f aca="false">IF(K5941="","",K5941*IF(Settings!$B$22=Settings!$C$6,1,IF(Settings!$B$22="USD",1/INDEX(Settings!$B$29:$B$40,MONTH(A5941)),INDEX(Settings!$B$29:$B$40,MONTH(A5941)))))</f>
        <v/>
      </c>
    </row>
    <row r="5942" customFormat="false" ht="15" hidden="false" customHeight="false" outlineLevel="0" collapsed="false">
      <c r="U5942" s="0" t="str">
        <f aca="false">IF(C5942="","",IF(COUNTIF(Campaigns!$A$7:$A$300,C5942)&gt;0,"✓",IF(N(K5942)=0,"– no spend","⚠ add to Campaigns tab")))</f>
        <v/>
      </c>
      <c r="V5942" s="83" t="str">
        <f aca="false">IF(K5942="","",K5942*IF(Settings!$B$22=Settings!$C$6,1,IF(Settings!$B$22="USD",1/INDEX(Settings!$B$29:$B$40,MONTH(A5942)),INDEX(Settings!$B$29:$B$40,MONTH(A5942)))))</f>
        <v/>
      </c>
    </row>
    <row r="5943" customFormat="false" ht="15" hidden="false" customHeight="false" outlineLevel="0" collapsed="false">
      <c r="U5943" s="0" t="str">
        <f aca="false">IF(C5943="","",IF(COUNTIF(Campaigns!$A$7:$A$300,C5943)&gt;0,"✓",IF(N(K5943)=0,"– no spend","⚠ add to Campaigns tab")))</f>
        <v/>
      </c>
      <c r="V5943" s="83" t="str">
        <f aca="false">IF(K5943="","",K5943*IF(Settings!$B$22=Settings!$C$6,1,IF(Settings!$B$22="USD",1/INDEX(Settings!$B$29:$B$40,MONTH(A5943)),INDEX(Settings!$B$29:$B$40,MONTH(A5943)))))</f>
        <v/>
      </c>
    </row>
    <row r="5944" customFormat="false" ht="15" hidden="false" customHeight="false" outlineLevel="0" collapsed="false">
      <c r="U5944" s="0" t="str">
        <f aca="false">IF(C5944="","",IF(COUNTIF(Campaigns!$A$7:$A$300,C5944)&gt;0,"✓",IF(N(K5944)=0,"– no spend","⚠ add to Campaigns tab")))</f>
        <v/>
      </c>
      <c r="V5944" s="83" t="str">
        <f aca="false">IF(K5944="","",K5944*IF(Settings!$B$22=Settings!$C$6,1,IF(Settings!$B$22="USD",1/INDEX(Settings!$B$29:$B$40,MONTH(A5944)),INDEX(Settings!$B$29:$B$40,MONTH(A5944)))))</f>
        <v/>
      </c>
    </row>
    <row r="5945" customFormat="false" ht="15" hidden="false" customHeight="false" outlineLevel="0" collapsed="false">
      <c r="U5945" s="0" t="str">
        <f aca="false">IF(C5945="","",IF(COUNTIF(Campaigns!$A$7:$A$300,C5945)&gt;0,"✓",IF(N(K5945)=0,"– no spend","⚠ add to Campaigns tab")))</f>
        <v/>
      </c>
      <c r="V5945" s="83" t="str">
        <f aca="false">IF(K5945="","",K5945*IF(Settings!$B$22=Settings!$C$6,1,IF(Settings!$B$22="USD",1/INDEX(Settings!$B$29:$B$40,MONTH(A5945)),INDEX(Settings!$B$29:$B$40,MONTH(A5945)))))</f>
        <v/>
      </c>
    </row>
    <row r="5946" customFormat="false" ht="15" hidden="false" customHeight="false" outlineLevel="0" collapsed="false">
      <c r="U5946" s="0" t="str">
        <f aca="false">IF(C5946="","",IF(COUNTIF(Campaigns!$A$7:$A$300,C5946)&gt;0,"✓",IF(N(K5946)=0,"– no spend","⚠ add to Campaigns tab")))</f>
        <v/>
      </c>
      <c r="V5946" s="83" t="str">
        <f aca="false">IF(K5946="","",K5946*IF(Settings!$B$22=Settings!$C$6,1,IF(Settings!$B$22="USD",1/INDEX(Settings!$B$29:$B$40,MONTH(A5946)),INDEX(Settings!$B$29:$B$40,MONTH(A5946)))))</f>
        <v/>
      </c>
    </row>
    <row r="5947" customFormat="false" ht="15" hidden="false" customHeight="false" outlineLevel="0" collapsed="false">
      <c r="U5947" s="0" t="str">
        <f aca="false">IF(C5947="","",IF(COUNTIF(Campaigns!$A$7:$A$300,C5947)&gt;0,"✓",IF(N(K5947)=0,"– no spend","⚠ add to Campaigns tab")))</f>
        <v/>
      </c>
      <c r="V5947" s="83" t="str">
        <f aca="false">IF(K5947="","",K5947*IF(Settings!$B$22=Settings!$C$6,1,IF(Settings!$B$22="USD",1/INDEX(Settings!$B$29:$B$40,MONTH(A5947)),INDEX(Settings!$B$29:$B$40,MONTH(A5947)))))</f>
        <v/>
      </c>
    </row>
    <row r="5948" customFormat="false" ht="15" hidden="false" customHeight="false" outlineLevel="0" collapsed="false">
      <c r="U5948" s="0" t="str">
        <f aca="false">IF(C5948="","",IF(COUNTIF(Campaigns!$A$7:$A$300,C5948)&gt;0,"✓",IF(N(K5948)=0,"– no spend","⚠ add to Campaigns tab")))</f>
        <v/>
      </c>
      <c r="V5948" s="83" t="str">
        <f aca="false">IF(K5948="","",K5948*IF(Settings!$B$22=Settings!$C$6,1,IF(Settings!$B$22="USD",1/INDEX(Settings!$B$29:$B$40,MONTH(A5948)),INDEX(Settings!$B$29:$B$40,MONTH(A5948)))))</f>
        <v/>
      </c>
    </row>
    <row r="5949" customFormat="false" ht="15" hidden="false" customHeight="false" outlineLevel="0" collapsed="false">
      <c r="U5949" s="0" t="str">
        <f aca="false">IF(C5949="","",IF(COUNTIF(Campaigns!$A$7:$A$300,C5949)&gt;0,"✓",IF(N(K5949)=0,"– no spend","⚠ add to Campaigns tab")))</f>
        <v/>
      </c>
      <c r="V5949" s="83" t="str">
        <f aca="false">IF(K5949="","",K5949*IF(Settings!$B$22=Settings!$C$6,1,IF(Settings!$B$22="USD",1/INDEX(Settings!$B$29:$B$40,MONTH(A5949)),INDEX(Settings!$B$29:$B$40,MONTH(A5949)))))</f>
        <v/>
      </c>
    </row>
    <row r="5950" customFormat="false" ht="15" hidden="false" customHeight="false" outlineLevel="0" collapsed="false">
      <c r="U5950" s="0" t="str">
        <f aca="false">IF(C5950="","",IF(COUNTIF(Campaigns!$A$7:$A$300,C5950)&gt;0,"✓",IF(N(K5950)=0,"– no spend","⚠ add to Campaigns tab")))</f>
        <v/>
      </c>
      <c r="V5950" s="83" t="str">
        <f aca="false">IF(K5950="","",K5950*IF(Settings!$B$22=Settings!$C$6,1,IF(Settings!$B$22="USD",1/INDEX(Settings!$B$29:$B$40,MONTH(A5950)),INDEX(Settings!$B$29:$B$40,MONTH(A5950)))))</f>
        <v/>
      </c>
    </row>
    <row r="5951" customFormat="false" ht="15" hidden="false" customHeight="false" outlineLevel="0" collapsed="false">
      <c r="U5951" s="0" t="str">
        <f aca="false">IF(C5951="","",IF(COUNTIF(Campaigns!$A$7:$A$300,C5951)&gt;0,"✓",IF(N(K5951)=0,"– no spend","⚠ add to Campaigns tab")))</f>
        <v/>
      </c>
      <c r="V5951" s="83" t="str">
        <f aca="false">IF(K5951="","",K5951*IF(Settings!$B$22=Settings!$C$6,1,IF(Settings!$B$22="USD",1/INDEX(Settings!$B$29:$B$40,MONTH(A5951)),INDEX(Settings!$B$29:$B$40,MONTH(A5951)))))</f>
        <v/>
      </c>
    </row>
    <row r="5952" customFormat="false" ht="15" hidden="false" customHeight="false" outlineLevel="0" collapsed="false">
      <c r="U5952" s="0" t="str">
        <f aca="false">IF(C5952="","",IF(COUNTIF(Campaigns!$A$7:$A$300,C5952)&gt;0,"✓",IF(N(K5952)=0,"– no spend","⚠ add to Campaigns tab")))</f>
        <v/>
      </c>
      <c r="V5952" s="83" t="str">
        <f aca="false">IF(K5952="","",K5952*IF(Settings!$B$22=Settings!$C$6,1,IF(Settings!$B$22="USD",1/INDEX(Settings!$B$29:$B$40,MONTH(A5952)),INDEX(Settings!$B$29:$B$40,MONTH(A5952)))))</f>
        <v/>
      </c>
    </row>
    <row r="5953" customFormat="false" ht="15" hidden="false" customHeight="false" outlineLevel="0" collapsed="false">
      <c r="U5953" s="0" t="str">
        <f aca="false">IF(C5953="","",IF(COUNTIF(Campaigns!$A$7:$A$300,C5953)&gt;0,"✓",IF(N(K5953)=0,"– no spend","⚠ add to Campaigns tab")))</f>
        <v/>
      </c>
      <c r="V5953" s="83" t="str">
        <f aca="false">IF(K5953="","",K5953*IF(Settings!$B$22=Settings!$C$6,1,IF(Settings!$B$22="USD",1/INDEX(Settings!$B$29:$B$40,MONTH(A5953)),INDEX(Settings!$B$29:$B$40,MONTH(A5953)))))</f>
        <v/>
      </c>
    </row>
    <row r="5954" customFormat="false" ht="15" hidden="false" customHeight="false" outlineLevel="0" collapsed="false">
      <c r="U5954" s="0" t="str">
        <f aca="false">IF(C5954="","",IF(COUNTIF(Campaigns!$A$7:$A$300,C5954)&gt;0,"✓",IF(N(K5954)=0,"– no spend","⚠ add to Campaigns tab")))</f>
        <v/>
      </c>
      <c r="V5954" s="83" t="str">
        <f aca="false">IF(K5954="","",K5954*IF(Settings!$B$22=Settings!$C$6,1,IF(Settings!$B$22="USD",1/INDEX(Settings!$B$29:$B$40,MONTH(A5954)),INDEX(Settings!$B$29:$B$40,MONTH(A5954)))))</f>
        <v/>
      </c>
    </row>
    <row r="5955" customFormat="false" ht="15" hidden="false" customHeight="false" outlineLevel="0" collapsed="false">
      <c r="U5955" s="0" t="str">
        <f aca="false">IF(C5955="","",IF(COUNTIF(Campaigns!$A$7:$A$300,C5955)&gt;0,"✓",IF(N(K5955)=0,"– no spend","⚠ add to Campaigns tab")))</f>
        <v/>
      </c>
      <c r="V5955" s="83" t="str">
        <f aca="false">IF(K5955="","",K5955*IF(Settings!$B$22=Settings!$C$6,1,IF(Settings!$B$22="USD",1/INDEX(Settings!$B$29:$B$40,MONTH(A5955)),INDEX(Settings!$B$29:$B$40,MONTH(A5955)))))</f>
        <v/>
      </c>
    </row>
    <row r="5956" customFormat="false" ht="15" hidden="false" customHeight="false" outlineLevel="0" collapsed="false">
      <c r="U5956" s="0" t="str">
        <f aca="false">IF(C5956="","",IF(COUNTIF(Campaigns!$A$7:$A$300,C5956)&gt;0,"✓",IF(N(K5956)=0,"– no spend","⚠ add to Campaigns tab")))</f>
        <v/>
      </c>
      <c r="V5956" s="83" t="str">
        <f aca="false">IF(K5956="","",K5956*IF(Settings!$B$22=Settings!$C$6,1,IF(Settings!$B$22="USD",1/INDEX(Settings!$B$29:$B$40,MONTH(A5956)),INDEX(Settings!$B$29:$B$40,MONTH(A5956)))))</f>
        <v/>
      </c>
    </row>
    <row r="5957" customFormat="false" ht="15" hidden="false" customHeight="false" outlineLevel="0" collapsed="false">
      <c r="U5957" s="0" t="str">
        <f aca="false">IF(C5957="","",IF(COUNTIF(Campaigns!$A$7:$A$300,C5957)&gt;0,"✓",IF(N(K5957)=0,"– no spend","⚠ add to Campaigns tab")))</f>
        <v/>
      </c>
      <c r="V5957" s="83" t="str">
        <f aca="false">IF(K5957="","",K5957*IF(Settings!$B$22=Settings!$C$6,1,IF(Settings!$B$22="USD",1/INDEX(Settings!$B$29:$B$40,MONTH(A5957)),INDEX(Settings!$B$29:$B$40,MONTH(A5957)))))</f>
        <v/>
      </c>
    </row>
    <row r="5958" customFormat="false" ht="15" hidden="false" customHeight="false" outlineLevel="0" collapsed="false">
      <c r="U5958" s="0" t="str">
        <f aca="false">IF(C5958="","",IF(COUNTIF(Campaigns!$A$7:$A$300,C5958)&gt;0,"✓",IF(N(K5958)=0,"– no spend","⚠ add to Campaigns tab")))</f>
        <v/>
      </c>
      <c r="V5958" s="83" t="str">
        <f aca="false">IF(K5958="","",K5958*IF(Settings!$B$22=Settings!$C$6,1,IF(Settings!$B$22="USD",1/INDEX(Settings!$B$29:$B$40,MONTH(A5958)),INDEX(Settings!$B$29:$B$40,MONTH(A5958)))))</f>
        <v/>
      </c>
    </row>
    <row r="5959" customFormat="false" ht="15" hidden="false" customHeight="false" outlineLevel="0" collapsed="false">
      <c r="U5959" s="0" t="str">
        <f aca="false">IF(C5959="","",IF(COUNTIF(Campaigns!$A$7:$A$300,C5959)&gt;0,"✓",IF(N(K5959)=0,"– no spend","⚠ add to Campaigns tab")))</f>
        <v/>
      </c>
      <c r="V5959" s="83" t="str">
        <f aca="false">IF(K5959="","",K5959*IF(Settings!$B$22=Settings!$C$6,1,IF(Settings!$B$22="USD",1/INDEX(Settings!$B$29:$B$40,MONTH(A5959)),INDEX(Settings!$B$29:$B$40,MONTH(A5959)))))</f>
        <v/>
      </c>
    </row>
    <row r="5960" customFormat="false" ht="15" hidden="false" customHeight="false" outlineLevel="0" collapsed="false">
      <c r="U5960" s="0" t="str">
        <f aca="false">IF(C5960="","",IF(COUNTIF(Campaigns!$A$7:$A$300,C5960)&gt;0,"✓",IF(N(K5960)=0,"– no spend","⚠ add to Campaigns tab")))</f>
        <v/>
      </c>
      <c r="V5960" s="83" t="str">
        <f aca="false">IF(K5960="","",K5960*IF(Settings!$B$22=Settings!$C$6,1,IF(Settings!$B$22="USD",1/INDEX(Settings!$B$29:$B$40,MONTH(A5960)),INDEX(Settings!$B$29:$B$40,MONTH(A5960)))))</f>
        <v/>
      </c>
    </row>
    <row r="5961" customFormat="false" ht="15" hidden="false" customHeight="false" outlineLevel="0" collapsed="false">
      <c r="U5961" s="0" t="str">
        <f aca="false">IF(C5961="","",IF(COUNTIF(Campaigns!$A$7:$A$300,C5961)&gt;0,"✓",IF(N(K5961)=0,"– no spend","⚠ add to Campaigns tab")))</f>
        <v/>
      </c>
      <c r="V5961" s="83" t="str">
        <f aca="false">IF(K5961="","",K5961*IF(Settings!$B$22=Settings!$C$6,1,IF(Settings!$B$22="USD",1/INDEX(Settings!$B$29:$B$40,MONTH(A5961)),INDEX(Settings!$B$29:$B$40,MONTH(A5961)))))</f>
        <v/>
      </c>
    </row>
    <row r="5962" customFormat="false" ht="15" hidden="false" customHeight="false" outlineLevel="0" collapsed="false">
      <c r="U5962" s="0" t="str">
        <f aca="false">IF(C5962="","",IF(COUNTIF(Campaigns!$A$7:$A$300,C5962)&gt;0,"✓",IF(N(K5962)=0,"– no spend","⚠ add to Campaigns tab")))</f>
        <v/>
      </c>
      <c r="V5962" s="83" t="str">
        <f aca="false">IF(K5962="","",K5962*IF(Settings!$B$22=Settings!$C$6,1,IF(Settings!$B$22="USD",1/INDEX(Settings!$B$29:$B$40,MONTH(A5962)),INDEX(Settings!$B$29:$B$40,MONTH(A5962)))))</f>
        <v/>
      </c>
    </row>
    <row r="5963" customFormat="false" ht="15" hidden="false" customHeight="false" outlineLevel="0" collapsed="false">
      <c r="U5963" s="0" t="str">
        <f aca="false">IF(C5963="","",IF(COUNTIF(Campaigns!$A$7:$A$300,C5963)&gt;0,"✓",IF(N(K5963)=0,"– no spend","⚠ add to Campaigns tab")))</f>
        <v/>
      </c>
      <c r="V5963" s="83" t="str">
        <f aca="false">IF(K5963="","",K5963*IF(Settings!$B$22=Settings!$C$6,1,IF(Settings!$B$22="USD",1/INDEX(Settings!$B$29:$B$40,MONTH(A5963)),INDEX(Settings!$B$29:$B$40,MONTH(A5963)))))</f>
        <v/>
      </c>
    </row>
    <row r="5964" customFormat="false" ht="15" hidden="false" customHeight="false" outlineLevel="0" collapsed="false">
      <c r="U5964" s="0" t="str">
        <f aca="false">IF(C5964="","",IF(COUNTIF(Campaigns!$A$7:$A$300,C5964)&gt;0,"✓",IF(N(K5964)=0,"– no spend","⚠ add to Campaigns tab")))</f>
        <v/>
      </c>
      <c r="V5964" s="83" t="str">
        <f aca="false">IF(K5964="","",K5964*IF(Settings!$B$22=Settings!$C$6,1,IF(Settings!$B$22="USD",1/INDEX(Settings!$B$29:$B$40,MONTH(A5964)),INDEX(Settings!$B$29:$B$40,MONTH(A5964)))))</f>
        <v/>
      </c>
    </row>
    <row r="5965" customFormat="false" ht="15" hidden="false" customHeight="false" outlineLevel="0" collapsed="false">
      <c r="U5965" s="0" t="str">
        <f aca="false">IF(C5965="","",IF(COUNTIF(Campaigns!$A$7:$A$300,C5965)&gt;0,"✓",IF(N(K5965)=0,"– no spend","⚠ add to Campaigns tab")))</f>
        <v/>
      </c>
      <c r="V5965" s="83" t="str">
        <f aca="false">IF(K5965="","",K5965*IF(Settings!$B$22=Settings!$C$6,1,IF(Settings!$B$22="USD",1/INDEX(Settings!$B$29:$B$40,MONTH(A5965)),INDEX(Settings!$B$29:$B$40,MONTH(A5965)))))</f>
        <v/>
      </c>
    </row>
    <row r="5966" customFormat="false" ht="15" hidden="false" customHeight="false" outlineLevel="0" collapsed="false">
      <c r="U5966" s="0" t="str">
        <f aca="false">IF(C5966="","",IF(COUNTIF(Campaigns!$A$7:$A$300,C5966)&gt;0,"✓",IF(N(K5966)=0,"– no spend","⚠ add to Campaigns tab")))</f>
        <v/>
      </c>
      <c r="V5966" s="83" t="str">
        <f aca="false">IF(K5966="","",K5966*IF(Settings!$B$22=Settings!$C$6,1,IF(Settings!$B$22="USD",1/INDEX(Settings!$B$29:$B$40,MONTH(A5966)),INDEX(Settings!$B$29:$B$40,MONTH(A5966)))))</f>
        <v/>
      </c>
    </row>
    <row r="5967" customFormat="false" ht="15" hidden="false" customHeight="false" outlineLevel="0" collapsed="false">
      <c r="U5967" s="0" t="str">
        <f aca="false">IF(C5967="","",IF(COUNTIF(Campaigns!$A$7:$A$300,C5967)&gt;0,"✓",IF(N(K5967)=0,"– no spend","⚠ add to Campaigns tab")))</f>
        <v/>
      </c>
      <c r="V5967" s="83" t="str">
        <f aca="false">IF(K5967="","",K5967*IF(Settings!$B$22=Settings!$C$6,1,IF(Settings!$B$22="USD",1/INDEX(Settings!$B$29:$B$40,MONTH(A5967)),INDEX(Settings!$B$29:$B$40,MONTH(A5967)))))</f>
        <v/>
      </c>
    </row>
    <row r="5968" customFormat="false" ht="15" hidden="false" customHeight="false" outlineLevel="0" collapsed="false">
      <c r="U5968" s="0" t="str">
        <f aca="false">IF(C5968="","",IF(COUNTIF(Campaigns!$A$7:$A$300,C5968)&gt;0,"✓",IF(N(K5968)=0,"– no spend","⚠ add to Campaigns tab")))</f>
        <v/>
      </c>
      <c r="V5968" s="83" t="str">
        <f aca="false">IF(K5968="","",K5968*IF(Settings!$B$22=Settings!$C$6,1,IF(Settings!$B$22="USD",1/INDEX(Settings!$B$29:$B$40,MONTH(A5968)),INDEX(Settings!$B$29:$B$40,MONTH(A5968)))))</f>
        <v/>
      </c>
    </row>
    <row r="5969" customFormat="false" ht="15" hidden="false" customHeight="false" outlineLevel="0" collapsed="false">
      <c r="U5969" s="0" t="str">
        <f aca="false">IF(C5969="","",IF(COUNTIF(Campaigns!$A$7:$A$300,C5969)&gt;0,"✓",IF(N(K5969)=0,"– no spend","⚠ add to Campaigns tab")))</f>
        <v/>
      </c>
      <c r="V5969" s="83" t="str">
        <f aca="false">IF(K5969="","",K5969*IF(Settings!$B$22=Settings!$C$6,1,IF(Settings!$B$22="USD",1/INDEX(Settings!$B$29:$B$40,MONTH(A5969)),INDEX(Settings!$B$29:$B$40,MONTH(A5969)))))</f>
        <v/>
      </c>
    </row>
    <row r="5970" customFormat="false" ht="15" hidden="false" customHeight="false" outlineLevel="0" collapsed="false">
      <c r="U5970" s="0" t="str">
        <f aca="false">IF(C5970="","",IF(COUNTIF(Campaigns!$A$7:$A$300,C5970)&gt;0,"✓",IF(N(K5970)=0,"– no spend","⚠ add to Campaigns tab")))</f>
        <v/>
      </c>
      <c r="V5970" s="83" t="str">
        <f aca="false">IF(K5970="","",K5970*IF(Settings!$B$22=Settings!$C$6,1,IF(Settings!$B$22="USD",1/INDEX(Settings!$B$29:$B$40,MONTH(A5970)),INDEX(Settings!$B$29:$B$40,MONTH(A5970)))))</f>
        <v/>
      </c>
    </row>
    <row r="5971" customFormat="false" ht="15" hidden="false" customHeight="false" outlineLevel="0" collapsed="false">
      <c r="U5971" s="0" t="str">
        <f aca="false">IF(C5971="","",IF(COUNTIF(Campaigns!$A$7:$A$300,C5971)&gt;0,"✓",IF(N(K5971)=0,"– no spend","⚠ add to Campaigns tab")))</f>
        <v/>
      </c>
      <c r="V5971" s="83" t="str">
        <f aca="false">IF(K5971="","",K5971*IF(Settings!$B$22=Settings!$C$6,1,IF(Settings!$B$22="USD",1/INDEX(Settings!$B$29:$B$40,MONTH(A5971)),INDEX(Settings!$B$29:$B$40,MONTH(A5971)))))</f>
        <v/>
      </c>
    </row>
    <row r="5972" customFormat="false" ht="15" hidden="false" customHeight="false" outlineLevel="0" collapsed="false">
      <c r="U5972" s="0" t="str">
        <f aca="false">IF(C5972="","",IF(COUNTIF(Campaigns!$A$7:$A$300,C5972)&gt;0,"✓",IF(N(K5972)=0,"– no spend","⚠ add to Campaigns tab")))</f>
        <v/>
      </c>
      <c r="V5972" s="83" t="str">
        <f aca="false">IF(K5972="","",K5972*IF(Settings!$B$22=Settings!$C$6,1,IF(Settings!$B$22="USD",1/INDEX(Settings!$B$29:$B$40,MONTH(A5972)),INDEX(Settings!$B$29:$B$40,MONTH(A5972)))))</f>
        <v/>
      </c>
    </row>
    <row r="5973" customFormat="false" ht="15" hidden="false" customHeight="false" outlineLevel="0" collapsed="false">
      <c r="U5973" s="0" t="str">
        <f aca="false">IF(C5973="","",IF(COUNTIF(Campaigns!$A$7:$A$300,C5973)&gt;0,"✓",IF(N(K5973)=0,"– no spend","⚠ add to Campaigns tab")))</f>
        <v/>
      </c>
      <c r="V5973" s="83" t="str">
        <f aca="false">IF(K5973="","",K5973*IF(Settings!$B$22=Settings!$C$6,1,IF(Settings!$B$22="USD",1/INDEX(Settings!$B$29:$B$40,MONTH(A5973)),INDEX(Settings!$B$29:$B$40,MONTH(A5973)))))</f>
        <v/>
      </c>
    </row>
    <row r="5974" customFormat="false" ht="15" hidden="false" customHeight="false" outlineLevel="0" collapsed="false">
      <c r="U5974" s="0" t="str">
        <f aca="false">IF(C5974="","",IF(COUNTIF(Campaigns!$A$7:$A$300,C5974)&gt;0,"✓",IF(N(K5974)=0,"– no spend","⚠ add to Campaigns tab")))</f>
        <v/>
      </c>
      <c r="V5974" s="83" t="str">
        <f aca="false">IF(K5974="","",K5974*IF(Settings!$B$22=Settings!$C$6,1,IF(Settings!$B$22="USD",1/INDEX(Settings!$B$29:$B$40,MONTH(A5974)),INDEX(Settings!$B$29:$B$40,MONTH(A5974)))))</f>
        <v/>
      </c>
    </row>
    <row r="5975" customFormat="false" ht="15" hidden="false" customHeight="false" outlineLevel="0" collapsed="false">
      <c r="U5975" s="0" t="str">
        <f aca="false">IF(C5975="","",IF(COUNTIF(Campaigns!$A$7:$A$300,C5975)&gt;0,"✓",IF(N(K5975)=0,"– no spend","⚠ add to Campaigns tab")))</f>
        <v/>
      </c>
      <c r="V5975" s="83" t="str">
        <f aca="false">IF(K5975="","",K5975*IF(Settings!$B$22=Settings!$C$6,1,IF(Settings!$B$22="USD",1/INDEX(Settings!$B$29:$B$40,MONTH(A5975)),INDEX(Settings!$B$29:$B$40,MONTH(A5975)))))</f>
        <v/>
      </c>
    </row>
    <row r="5976" customFormat="false" ht="15" hidden="false" customHeight="false" outlineLevel="0" collapsed="false">
      <c r="U5976" s="0" t="str">
        <f aca="false">IF(C5976="","",IF(COUNTIF(Campaigns!$A$7:$A$300,C5976)&gt;0,"✓",IF(N(K5976)=0,"– no spend","⚠ add to Campaigns tab")))</f>
        <v/>
      </c>
      <c r="V5976" s="83" t="str">
        <f aca="false">IF(K5976="","",K5976*IF(Settings!$B$22=Settings!$C$6,1,IF(Settings!$B$22="USD",1/INDEX(Settings!$B$29:$B$40,MONTH(A5976)),INDEX(Settings!$B$29:$B$40,MONTH(A5976)))))</f>
        <v/>
      </c>
    </row>
    <row r="5977" customFormat="false" ht="15" hidden="false" customHeight="false" outlineLevel="0" collapsed="false">
      <c r="U5977" s="0" t="str">
        <f aca="false">IF(C5977="","",IF(COUNTIF(Campaigns!$A$7:$A$300,C5977)&gt;0,"✓",IF(N(K5977)=0,"– no spend","⚠ add to Campaigns tab")))</f>
        <v/>
      </c>
      <c r="V5977" s="83" t="str">
        <f aca="false">IF(K5977="","",K5977*IF(Settings!$B$22=Settings!$C$6,1,IF(Settings!$B$22="USD",1/INDEX(Settings!$B$29:$B$40,MONTH(A5977)),INDEX(Settings!$B$29:$B$40,MONTH(A5977)))))</f>
        <v/>
      </c>
    </row>
    <row r="5978" customFormat="false" ht="15" hidden="false" customHeight="false" outlineLevel="0" collapsed="false">
      <c r="U5978" s="0" t="str">
        <f aca="false">IF(C5978="","",IF(COUNTIF(Campaigns!$A$7:$A$300,C5978)&gt;0,"✓",IF(N(K5978)=0,"– no spend","⚠ add to Campaigns tab")))</f>
        <v/>
      </c>
      <c r="V5978" s="83" t="str">
        <f aca="false">IF(K5978="","",K5978*IF(Settings!$B$22=Settings!$C$6,1,IF(Settings!$B$22="USD",1/INDEX(Settings!$B$29:$B$40,MONTH(A5978)),INDEX(Settings!$B$29:$B$40,MONTH(A5978)))))</f>
        <v/>
      </c>
    </row>
    <row r="5979" customFormat="false" ht="15" hidden="false" customHeight="false" outlineLevel="0" collapsed="false">
      <c r="U5979" s="0" t="str">
        <f aca="false">IF(C5979="","",IF(COUNTIF(Campaigns!$A$7:$A$300,C5979)&gt;0,"✓",IF(N(K5979)=0,"– no spend","⚠ add to Campaigns tab")))</f>
        <v/>
      </c>
      <c r="V5979" s="83" t="str">
        <f aca="false">IF(K5979="","",K5979*IF(Settings!$B$22=Settings!$C$6,1,IF(Settings!$B$22="USD",1/INDEX(Settings!$B$29:$B$40,MONTH(A5979)),INDEX(Settings!$B$29:$B$40,MONTH(A5979)))))</f>
        <v/>
      </c>
    </row>
    <row r="5980" customFormat="false" ht="15" hidden="false" customHeight="false" outlineLevel="0" collapsed="false">
      <c r="U5980" s="0" t="str">
        <f aca="false">IF(C5980="","",IF(COUNTIF(Campaigns!$A$7:$A$300,C5980)&gt;0,"✓",IF(N(K5980)=0,"– no spend","⚠ add to Campaigns tab")))</f>
        <v/>
      </c>
      <c r="V5980" s="83" t="str">
        <f aca="false">IF(K5980="","",K5980*IF(Settings!$B$22=Settings!$C$6,1,IF(Settings!$B$22="USD",1/INDEX(Settings!$B$29:$B$40,MONTH(A5980)),INDEX(Settings!$B$29:$B$40,MONTH(A5980)))))</f>
        <v/>
      </c>
    </row>
    <row r="5981" customFormat="false" ht="15" hidden="false" customHeight="false" outlineLevel="0" collapsed="false">
      <c r="U5981" s="0" t="str">
        <f aca="false">IF(C5981="","",IF(COUNTIF(Campaigns!$A$7:$A$300,C5981)&gt;0,"✓",IF(N(K5981)=0,"– no spend","⚠ add to Campaigns tab")))</f>
        <v/>
      </c>
      <c r="V5981" s="83" t="str">
        <f aca="false">IF(K5981="","",K5981*IF(Settings!$B$22=Settings!$C$6,1,IF(Settings!$B$22="USD",1/INDEX(Settings!$B$29:$B$40,MONTH(A5981)),INDEX(Settings!$B$29:$B$40,MONTH(A5981)))))</f>
        <v/>
      </c>
    </row>
    <row r="5982" customFormat="false" ht="15" hidden="false" customHeight="false" outlineLevel="0" collapsed="false">
      <c r="U5982" s="0" t="str">
        <f aca="false">IF(C5982="","",IF(COUNTIF(Campaigns!$A$7:$A$300,C5982)&gt;0,"✓",IF(N(K5982)=0,"– no spend","⚠ add to Campaigns tab")))</f>
        <v/>
      </c>
      <c r="V5982" s="83" t="str">
        <f aca="false">IF(K5982="","",K5982*IF(Settings!$B$22=Settings!$C$6,1,IF(Settings!$B$22="USD",1/INDEX(Settings!$B$29:$B$40,MONTH(A5982)),INDEX(Settings!$B$29:$B$40,MONTH(A5982)))))</f>
        <v/>
      </c>
    </row>
    <row r="5983" customFormat="false" ht="15" hidden="false" customHeight="false" outlineLevel="0" collapsed="false">
      <c r="U5983" s="0" t="str">
        <f aca="false">IF(C5983="","",IF(COUNTIF(Campaigns!$A$7:$A$300,C5983)&gt;0,"✓",IF(N(K5983)=0,"– no spend","⚠ add to Campaigns tab")))</f>
        <v/>
      </c>
      <c r="V5983" s="83" t="str">
        <f aca="false">IF(K5983="","",K5983*IF(Settings!$B$22=Settings!$C$6,1,IF(Settings!$B$22="USD",1/INDEX(Settings!$B$29:$B$40,MONTH(A5983)),INDEX(Settings!$B$29:$B$40,MONTH(A5983)))))</f>
        <v/>
      </c>
    </row>
    <row r="5984" customFormat="false" ht="15" hidden="false" customHeight="false" outlineLevel="0" collapsed="false">
      <c r="U5984" s="0" t="str">
        <f aca="false">IF(C5984="","",IF(COUNTIF(Campaigns!$A$7:$A$300,C5984)&gt;0,"✓",IF(N(K5984)=0,"– no spend","⚠ add to Campaigns tab")))</f>
        <v/>
      </c>
      <c r="V5984" s="83" t="str">
        <f aca="false">IF(K5984="","",K5984*IF(Settings!$B$22=Settings!$C$6,1,IF(Settings!$B$22="USD",1/INDEX(Settings!$B$29:$B$40,MONTH(A5984)),INDEX(Settings!$B$29:$B$40,MONTH(A5984)))))</f>
        <v/>
      </c>
    </row>
    <row r="5985" customFormat="false" ht="15" hidden="false" customHeight="false" outlineLevel="0" collapsed="false">
      <c r="U5985" s="0" t="str">
        <f aca="false">IF(C5985="","",IF(COUNTIF(Campaigns!$A$7:$A$300,C5985)&gt;0,"✓",IF(N(K5985)=0,"– no spend","⚠ add to Campaigns tab")))</f>
        <v/>
      </c>
      <c r="V5985" s="83" t="str">
        <f aca="false">IF(K5985="","",K5985*IF(Settings!$B$22=Settings!$C$6,1,IF(Settings!$B$22="USD",1/INDEX(Settings!$B$29:$B$40,MONTH(A5985)),INDEX(Settings!$B$29:$B$40,MONTH(A5985)))))</f>
        <v/>
      </c>
    </row>
    <row r="5986" customFormat="false" ht="15" hidden="false" customHeight="false" outlineLevel="0" collapsed="false">
      <c r="U5986" s="0" t="str">
        <f aca="false">IF(C5986="","",IF(COUNTIF(Campaigns!$A$7:$A$300,C5986)&gt;0,"✓",IF(N(K5986)=0,"– no spend","⚠ add to Campaigns tab")))</f>
        <v/>
      </c>
      <c r="V5986" s="83" t="str">
        <f aca="false">IF(K5986="","",K5986*IF(Settings!$B$22=Settings!$C$6,1,IF(Settings!$B$22="USD",1/INDEX(Settings!$B$29:$B$40,MONTH(A5986)),INDEX(Settings!$B$29:$B$40,MONTH(A5986)))))</f>
        <v/>
      </c>
    </row>
    <row r="5987" customFormat="false" ht="15" hidden="false" customHeight="false" outlineLevel="0" collapsed="false">
      <c r="U5987" s="0" t="str">
        <f aca="false">IF(C5987="","",IF(COUNTIF(Campaigns!$A$7:$A$300,C5987)&gt;0,"✓",IF(N(K5987)=0,"– no spend","⚠ add to Campaigns tab")))</f>
        <v/>
      </c>
      <c r="V5987" s="83" t="str">
        <f aca="false">IF(K5987="","",K5987*IF(Settings!$B$22=Settings!$C$6,1,IF(Settings!$B$22="USD",1/INDEX(Settings!$B$29:$B$40,MONTH(A5987)),INDEX(Settings!$B$29:$B$40,MONTH(A5987)))))</f>
        <v/>
      </c>
    </row>
    <row r="5988" customFormat="false" ht="15" hidden="false" customHeight="false" outlineLevel="0" collapsed="false">
      <c r="U5988" s="0" t="str">
        <f aca="false">IF(C5988="","",IF(COUNTIF(Campaigns!$A$7:$A$300,C5988)&gt;0,"✓",IF(N(K5988)=0,"– no spend","⚠ add to Campaigns tab")))</f>
        <v/>
      </c>
      <c r="V5988" s="83" t="str">
        <f aca="false">IF(K5988="","",K5988*IF(Settings!$B$22=Settings!$C$6,1,IF(Settings!$B$22="USD",1/INDEX(Settings!$B$29:$B$40,MONTH(A5988)),INDEX(Settings!$B$29:$B$40,MONTH(A5988)))))</f>
        <v/>
      </c>
    </row>
    <row r="5989" customFormat="false" ht="15" hidden="false" customHeight="false" outlineLevel="0" collapsed="false">
      <c r="U5989" s="0" t="str">
        <f aca="false">IF(C5989="","",IF(COUNTIF(Campaigns!$A$7:$A$300,C5989)&gt;0,"✓",IF(N(K5989)=0,"– no spend","⚠ add to Campaigns tab")))</f>
        <v/>
      </c>
      <c r="V5989" s="83" t="str">
        <f aca="false">IF(K5989="","",K5989*IF(Settings!$B$22=Settings!$C$6,1,IF(Settings!$B$22="USD",1/INDEX(Settings!$B$29:$B$40,MONTH(A5989)),INDEX(Settings!$B$29:$B$40,MONTH(A5989)))))</f>
        <v/>
      </c>
    </row>
    <row r="5990" customFormat="false" ht="15" hidden="false" customHeight="false" outlineLevel="0" collapsed="false">
      <c r="U5990" s="0" t="str">
        <f aca="false">IF(C5990="","",IF(COUNTIF(Campaigns!$A$7:$A$300,C5990)&gt;0,"✓",IF(N(K5990)=0,"– no spend","⚠ add to Campaigns tab")))</f>
        <v/>
      </c>
      <c r="V5990" s="83" t="str">
        <f aca="false">IF(K5990="","",K5990*IF(Settings!$B$22=Settings!$C$6,1,IF(Settings!$B$22="USD",1/INDEX(Settings!$B$29:$B$40,MONTH(A5990)),INDEX(Settings!$B$29:$B$40,MONTH(A5990)))))</f>
        <v/>
      </c>
    </row>
    <row r="5991" customFormat="false" ht="15" hidden="false" customHeight="false" outlineLevel="0" collapsed="false">
      <c r="U5991" s="0" t="str">
        <f aca="false">IF(C5991="","",IF(COUNTIF(Campaigns!$A$7:$A$300,C5991)&gt;0,"✓",IF(N(K5991)=0,"– no spend","⚠ add to Campaigns tab")))</f>
        <v/>
      </c>
      <c r="V5991" s="83" t="str">
        <f aca="false">IF(K5991="","",K5991*IF(Settings!$B$22=Settings!$C$6,1,IF(Settings!$B$22="USD",1/INDEX(Settings!$B$29:$B$40,MONTH(A5991)),INDEX(Settings!$B$29:$B$40,MONTH(A5991)))))</f>
        <v/>
      </c>
    </row>
    <row r="5992" customFormat="false" ht="15" hidden="false" customHeight="false" outlineLevel="0" collapsed="false">
      <c r="U5992" s="0" t="str">
        <f aca="false">IF(C5992="","",IF(COUNTIF(Campaigns!$A$7:$A$300,C5992)&gt;0,"✓",IF(N(K5992)=0,"– no spend","⚠ add to Campaigns tab")))</f>
        <v/>
      </c>
      <c r="V5992" s="83" t="str">
        <f aca="false">IF(K5992="","",K5992*IF(Settings!$B$22=Settings!$C$6,1,IF(Settings!$B$22="USD",1/INDEX(Settings!$B$29:$B$40,MONTH(A5992)),INDEX(Settings!$B$29:$B$40,MONTH(A5992)))))</f>
        <v/>
      </c>
    </row>
    <row r="5993" customFormat="false" ht="15" hidden="false" customHeight="false" outlineLevel="0" collapsed="false">
      <c r="U5993" s="0" t="str">
        <f aca="false">IF(C5993="","",IF(COUNTIF(Campaigns!$A$7:$A$300,C5993)&gt;0,"✓",IF(N(K5993)=0,"– no spend","⚠ add to Campaigns tab")))</f>
        <v/>
      </c>
      <c r="V5993" s="83" t="str">
        <f aca="false">IF(K5993="","",K5993*IF(Settings!$B$22=Settings!$C$6,1,IF(Settings!$B$22="USD",1/INDEX(Settings!$B$29:$B$40,MONTH(A5993)),INDEX(Settings!$B$29:$B$40,MONTH(A5993)))))</f>
        <v/>
      </c>
    </row>
    <row r="5994" customFormat="false" ht="15" hidden="false" customHeight="false" outlineLevel="0" collapsed="false">
      <c r="U5994" s="0" t="str">
        <f aca="false">IF(C5994="","",IF(COUNTIF(Campaigns!$A$7:$A$300,C5994)&gt;0,"✓",IF(N(K5994)=0,"– no spend","⚠ add to Campaigns tab")))</f>
        <v/>
      </c>
      <c r="V5994" s="83" t="str">
        <f aca="false">IF(K5994="","",K5994*IF(Settings!$B$22=Settings!$C$6,1,IF(Settings!$B$22="USD",1/INDEX(Settings!$B$29:$B$40,MONTH(A5994)),INDEX(Settings!$B$29:$B$40,MONTH(A5994)))))</f>
        <v/>
      </c>
    </row>
    <row r="5995" customFormat="false" ht="15" hidden="false" customHeight="false" outlineLevel="0" collapsed="false">
      <c r="U5995" s="0" t="str">
        <f aca="false">IF(C5995="","",IF(COUNTIF(Campaigns!$A$7:$A$300,C5995)&gt;0,"✓",IF(N(K5995)=0,"– no spend","⚠ add to Campaigns tab")))</f>
        <v/>
      </c>
      <c r="V5995" s="83" t="str">
        <f aca="false">IF(K5995="","",K5995*IF(Settings!$B$22=Settings!$C$6,1,IF(Settings!$B$22="USD",1/INDEX(Settings!$B$29:$B$40,MONTH(A5995)),INDEX(Settings!$B$29:$B$40,MONTH(A5995)))))</f>
        <v/>
      </c>
    </row>
    <row r="5996" customFormat="false" ht="15" hidden="false" customHeight="false" outlineLevel="0" collapsed="false">
      <c r="U5996" s="0" t="str">
        <f aca="false">IF(C5996="","",IF(COUNTIF(Campaigns!$A$7:$A$300,C5996)&gt;0,"✓",IF(N(K5996)=0,"– no spend","⚠ add to Campaigns tab")))</f>
        <v/>
      </c>
      <c r="V5996" s="83" t="str">
        <f aca="false">IF(K5996="","",K5996*IF(Settings!$B$22=Settings!$C$6,1,IF(Settings!$B$22="USD",1/INDEX(Settings!$B$29:$B$40,MONTH(A5996)),INDEX(Settings!$B$29:$B$40,MONTH(A5996)))))</f>
        <v/>
      </c>
    </row>
    <row r="5997" customFormat="false" ht="15" hidden="false" customHeight="false" outlineLevel="0" collapsed="false">
      <c r="U5997" s="0" t="str">
        <f aca="false">IF(C5997="","",IF(COUNTIF(Campaigns!$A$7:$A$300,C5997)&gt;0,"✓",IF(N(K5997)=0,"– no spend","⚠ add to Campaigns tab")))</f>
        <v/>
      </c>
      <c r="V5997" s="83" t="str">
        <f aca="false">IF(K5997="","",K5997*IF(Settings!$B$22=Settings!$C$6,1,IF(Settings!$B$22="USD",1/INDEX(Settings!$B$29:$B$40,MONTH(A5997)),INDEX(Settings!$B$29:$B$40,MONTH(A5997)))))</f>
        <v/>
      </c>
    </row>
    <row r="5998" customFormat="false" ht="15" hidden="false" customHeight="false" outlineLevel="0" collapsed="false">
      <c r="U5998" s="0" t="str">
        <f aca="false">IF(C5998="","",IF(COUNTIF(Campaigns!$A$7:$A$300,C5998)&gt;0,"✓",IF(N(K5998)=0,"– no spend","⚠ add to Campaigns tab")))</f>
        <v/>
      </c>
      <c r="V5998" s="83" t="str">
        <f aca="false">IF(K5998="","",K5998*IF(Settings!$B$22=Settings!$C$6,1,IF(Settings!$B$22="USD",1/INDEX(Settings!$B$29:$B$40,MONTH(A5998)),INDEX(Settings!$B$29:$B$40,MONTH(A5998)))))</f>
        <v/>
      </c>
    </row>
    <row r="5999" customFormat="false" ht="15" hidden="false" customHeight="false" outlineLevel="0" collapsed="false">
      <c r="U5999" s="0" t="str">
        <f aca="false">IF(C5999="","",IF(COUNTIF(Campaigns!$A$7:$A$300,C5999)&gt;0,"✓",IF(N(K5999)=0,"– no spend","⚠ add to Campaigns tab")))</f>
        <v/>
      </c>
      <c r="V5999" s="83" t="str">
        <f aca="false">IF(K5999="","",K5999*IF(Settings!$B$22=Settings!$C$6,1,IF(Settings!$B$22="USD",1/INDEX(Settings!$B$29:$B$40,MONTH(A5999)),INDEX(Settings!$B$29:$B$40,MONTH(A5999)))))</f>
        <v/>
      </c>
    </row>
    <row r="6000" customFormat="false" ht="15" hidden="false" customHeight="false" outlineLevel="0" collapsed="false">
      <c r="U6000" s="0" t="str">
        <f aca="false">IF(C6000="","",IF(COUNTIF(Campaigns!$A$7:$A$300,C6000)&gt;0,"✓",IF(N(K6000)=0,"– no spend","⚠ add to Campaigns tab")))</f>
        <v/>
      </c>
      <c r="V6000" s="83" t="str">
        <f aca="false">IF(K6000="","",K6000*IF(Settings!$B$22=Settings!$C$6,1,IF(Settings!$B$22="USD",1/INDEX(Settings!$B$29:$B$40,MONTH(A6000)),INDEX(Settings!$B$29:$B$40,MONTH(A6000)))))</f>
        <v/>
      </c>
    </row>
    <row r="6001" customFormat="false" ht="15" hidden="false" customHeight="false" outlineLevel="0" collapsed="false">
      <c r="U6001" s="0" t="str">
        <f aca="false">IF(C6001="","",IF(COUNTIF(Campaigns!$A$7:$A$300,C6001)&gt;0,"✓",IF(N(K6001)=0,"– no spend","⚠ add to Campaigns tab")))</f>
        <v/>
      </c>
      <c r="V6001" s="83" t="str">
        <f aca="false">IF(K6001="","",K6001*IF(Settings!$B$22=Settings!$C$6,1,IF(Settings!$B$22="USD",1/INDEX(Settings!$B$29:$B$40,MONTH(A6001)),INDEX(Settings!$B$29:$B$40,MONTH(A6001)))))</f>
        <v/>
      </c>
    </row>
    <row r="6002" customFormat="false" ht="15" hidden="false" customHeight="false" outlineLevel="0" collapsed="false">
      <c r="U6002" s="0" t="str">
        <f aca="false">IF(C6002="","",IF(COUNTIF(Campaigns!$A$7:$A$300,C6002)&gt;0,"✓",IF(N(K6002)=0,"– no spend","⚠ add to Campaigns tab")))</f>
        <v/>
      </c>
      <c r="V6002" s="83" t="str">
        <f aca="false">IF(K6002="","",K6002*IF(Settings!$B$22=Settings!$C$6,1,IF(Settings!$B$22="USD",1/INDEX(Settings!$B$29:$B$40,MONTH(A6002)),INDEX(Settings!$B$29:$B$40,MONTH(A6002)))))</f>
        <v/>
      </c>
    </row>
    <row r="6003" customFormat="false" ht="15" hidden="false" customHeight="false" outlineLevel="0" collapsed="false">
      <c r="U6003" s="0" t="str">
        <f aca="false">IF(C6003="","",IF(COUNTIF(Campaigns!$A$7:$A$300,C6003)&gt;0,"✓",IF(N(K6003)=0,"– no spend","⚠ add to Campaigns tab")))</f>
        <v/>
      </c>
      <c r="V6003" s="83" t="str">
        <f aca="false">IF(K6003="","",K6003*IF(Settings!$B$22=Settings!$C$6,1,IF(Settings!$B$22="USD",1/INDEX(Settings!$B$29:$B$40,MONTH(A6003)),INDEX(Settings!$B$29:$B$40,MONTH(A6003)))))</f>
        <v/>
      </c>
    </row>
    <row r="6004" customFormat="false" ht="15" hidden="false" customHeight="false" outlineLevel="0" collapsed="false">
      <c r="U6004" s="0" t="str">
        <f aca="false">IF(C6004="","",IF(COUNTIF(Campaigns!$A$7:$A$300,C6004)&gt;0,"✓",IF(N(K6004)=0,"– no spend","⚠ add to Campaigns tab")))</f>
        <v/>
      </c>
      <c r="V6004" s="83" t="str">
        <f aca="false">IF(K6004="","",K6004*IF(Settings!$B$22=Settings!$C$6,1,IF(Settings!$B$22="USD",1/INDEX(Settings!$B$29:$B$40,MONTH(A6004)),INDEX(Settings!$B$29:$B$40,MONTH(A6004)))))</f>
        <v/>
      </c>
    </row>
    <row r="6005" customFormat="false" ht="15" hidden="false" customHeight="false" outlineLevel="0" collapsed="false">
      <c r="U6005" s="0" t="str">
        <f aca="false">IF(C6005="","",IF(COUNTIF(Campaigns!$A$7:$A$300,C6005)&gt;0,"✓",IF(N(K6005)=0,"– no spend","⚠ add to Campaigns tab")))</f>
        <v/>
      </c>
      <c r="V6005" s="83" t="str">
        <f aca="false">IF(K6005="","",K6005*IF(Settings!$B$22=Settings!$C$6,1,IF(Settings!$B$22="USD",1/INDEX(Settings!$B$29:$B$40,MONTH(A6005)),INDEX(Settings!$B$29:$B$40,MONTH(A6005)))))</f>
        <v/>
      </c>
    </row>
    <row r="6006" customFormat="false" ht="15" hidden="false" customHeight="false" outlineLevel="0" collapsed="false">
      <c r="U6006" s="0" t="str">
        <f aca="false">IF(C6006="","",IF(COUNTIF(Campaigns!$A$7:$A$300,C6006)&gt;0,"✓",IF(N(K6006)=0,"– no spend","⚠ add to Campaigns tab")))</f>
        <v/>
      </c>
      <c r="V6006" s="83" t="str">
        <f aca="false">IF(K6006="","",K6006*IF(Settings!$B$22=Settings!$C$6,1,IF(Settings!$B$22="USD",1/INDEX(Settings!$B$29:$B$40,MONTH(A6006)),INDEX(Settings!$B$29:$B$40,MONTH(A6006)))))</f>
        <v/>
      </c>
    </row>
    <row r="6007" customFormat="false" ht="15" hidden="false" customHeight="false" outlineLevel="0" collapsed="false">
      <c r="U6007" s="0" t="str">
        <f aca="false">IF(C6007="","",IF(COUNTIF(Campaigns!$A$7:$A$300,C6007)&gt;0,"✓",IF(N(K6007)=0,"– no spend","⚠ add to Campaigns tab")))</f>
        <v/>
      </c>
      <c r="V6007" s="83" t="str">
        <f aca="false">IF(K6007="","",K6007*IF(Settings!$B$22=Settings!$C$6,1,IF(Settings!$B$22="USD",1/INDEX(Settings!$B$29:$B$40,MONTH(A6007)),INDEX(Settings!$B$29:$B$40,MONTH(A6007)))))</f>
        <v/>
      </c>
    </row>
    <row r="6008" customFormat="false" ht="15" hidden="false" customHeight="false" outlineLevel="0" collapsed="false">
      <c r="U6008" s="0" t="str">
        <f aca="false">IF(C6008="","",IF(COUNTIF(Campaigns!$A$7:$A$300,C6008)&gt;0,"✓",IF(N(K6008)=0,"– no spend","⚠ add to Campaigns tab")))</f>
        <v/>
      </c>
      <c r="V6008" s="83" t="str">
        <f aca="false">IF(K6008="","",K6008*IF(Settings!$B$22=Settings!$C$6,1,IF(Settings!$B$22="USD",1/INDEX(Settings!$B$29:$B$40,MONTH(A6008)),INDEX(Settings!$B$29:$B$40,MONTH(A6008)))))</f>
        <v/>
      </c>
    </row>
    <row r="6009" customFormat="false" ht="15" hidden="false" customHeight="false" outlineLevel="0" collapsed="false">
      <c r="U6009" s="0" t="str">
        <f aca="false">IF(C6009="","",IF(COUNTIF(Campaigns!$A$7:$A$300,C6009)&gt;0,"✓",IF(N(K6009)=0,"– no spend","⚠ add to Campaigns tab")))</f>
        <v/>
      </c>
      <c r="V6009" s="83" t="str">
        <f aca="false">IF(K6009="","",K6009*IF(Settings!$B$22=Settings!$C$6,1,IF(Settings!$B$22="USD",1/INDEX(Settings!$B$29:$B$40,MONTH(A6009)),INDEX(Settings!$B$29:$B$40,MONTH(A6009)))))</f>
        <v/>
      </c>
    </row>
    <row r="6010" customFormat="false" ht="15" hidden="false" customHeight="false" outlineLevel="0" collapsed="false">
      <c r="U6010" s="0" t="str">
        <f aca="false">IF(C6010="","",IF(COUNTIF(Campaigns!$A$7:$A$300,C6010)&gt;0,"✓",IF(N(K6010)=0,"– no spend","⚠ add to Campaigns tab")))</f>
        <v/>
      </c>
      <c r="V6010" s="83" t="str">
        <f aca="false">IF(K6010="","",K6010*IF(Settings!$B$22=Settings!$C$6,1,IF(Settings!$B$22="USD",1/INDEX(Settings!$B$29:$B$40,MONTH(A6010)),INDEX(Settings!$B$29:$B$40,MONTH(A6010)))))</f>
        <v/>
      </c>
    </row>
    <row r="6011" customFormat="false" ht="15" hidden="false" customHeight="false" outlineLevel="0" collapsed="false">
      <c r="U6011" s="0" t="str">
        <f aca="false">IF(C6011="","",IF(COUNTIF(Campaigns!$A$7:$A$300,C6011)&gt;0,"✓",IF(N(K6011)=0,"– no spend","⚠ add to Campaigns tab")))</f>
        <v/>
      </c>
      <c r="V6011" s="83" t="str">
        <f aca="false">IF(K6011="","",K6011*IF(Settings!$B$22=Settings!$C$6,1,IF(Settings!$B$22="USD",1/INDEX(Settings!$B$29:$B$40,MONTH(A6011)),INDEX(Settings!$B$29:$B$40,MONTH(A6011)))))</f>
        <v/>
      </c>
    </row>
    <row r="6012" customFormat="false" ht="15" hidden="false" customHeight="false" outlineLevel="0" collapsed="false">
      <c r="U6012" s="0" t="str">
        <f aca="false">IF(C6012="","",IF(COUNTIF(Campaigns!$A$7:$A$300,C6012)&gt;0,"✓",IF(N(K6012)=0,"– no spend","⚠ add to Campaigns tab")))</f>
        <v/>
      </c>
      <c r="V6012" s="83" t="str">
        <f aca="false">IF(K6012="","",K6012*IF(Settings!$B$22=Settings!$C$6,1,IF(Settings!$B$22="USD",1/INDEX(Settings!$B$29:$B$40,MONTH(A6012)),INDEX(Settings!$B$29:$B$40,MONTH(A6012)))))</f>
        <v/>
      </c>
    </row>
    <row r="6013" customFormat="false" ht="15" hidden="false" customHeight="false" outlineLevel="0" collapsed="false">
      <c r="U6013" s="0" t="str">
        <f aca="false">IF(C6013="","",IF(COUNTIF(Campaigns!$A$7:$A$300,C6013)&gt;0,"✓",IF(N(K6013)=0,"– no spend","⚠ add to Campaigns tab")))</f>
        <v/>
      </c>
      <c r="V6013" s="83" t="str">
        <f aca="false">IF(K6013="","",K6013*IF(Settings!$B$22=Settings!$C$6,1,IF(Settings!$B$22="USD",1/INDEX(Settings!$B$29:$B$40,MONTH(A6013)),INDEX(Settings!$B$29:$B$40,MONTH(A6013)))))</f>
        <v/>
      </c>
    </row>
    <row r="6014" customFormat="false" ht="15" hidden="false" customHeight="false" outlineLevel="0" collapsed="false">
      <c r="U6014" s="0" t="str">
        <f aca="false">IF(C6014="","",IF(COUNTIF(Campaigns!$A$7:$A$300,C6014)&gt;0,"✓",IF(N(K6014)=0,"– no spend","⚠ add to Campaigns tab")))</f>
        <v/>
      </c>
      <c r="V6014" s="83" t="str">
        <f aca="false">IF(K6014="","",K6014*IF(Settings!$B$22=Settings!$C$6,1,IF(Settings!$B$22="USD",1/INDEX(Settings!$B$29:$B$40,MONTH(A6014)),INDEX(Settings!$B$29:$B$40,MONTH(A6014)))))</f>
        <v/>
      </c>
    </row>
    <row r="6015" customFormat="false" ht="15" hidden="false" customHeight="false" outlineLevel="0" collapsed="false">
      <c r="U6015" s="0" t="str">
        <f aca="false">IF(C6015="","",IF(COUNTIF(Campaigns!$A$7:$A$300,C6015)&gt;0,"✓",IF(N(K6015)=0,"– no spend","⚠ add to Campaigns tab")))</f>
        <v/>
      </c>
      <c r="V6015" s="83" t="str">
        <f aca="false">IF(K6015="","",K6015*IF(Settings!$B$22=Settings!$C$6,1,IF(Settings!$B$22="USD",1/INDEX(Settings!$B$29:$B$40,MONTH(A6015)),INDEX(Settings!$B$29:$B$40,MONTH(A6015)))))</f>
        <v/>
      </c>
    </row>
    <row r="6016" customFormat="false" ht="15" hidden="false" customHeight="false" outlineLevel="0" collapsed="false">
      <c r="U6016" s="0" t="str">
        <f aca="false">IF(C6016="","",IF(COUNTIF(Campaigns!$A$7:$A$300,C6016)&gt;0,"✓",IF(N(K6016)=0,"– no spend","⚠ add to Campaigns tab")))</f>
        <v/>
      </c>
      <c r="V6016" s="83" t="str">
        <f aca="false">IF(K6016="","",K6016*IF(Settings!$B$22=Settings!$C$6,1,IF(Settings!$B$22="USD",1/INDEX(Settings!$B$29:$B$40,MONTH(A6016)),INDEX(Settings!$B$29:$B$40,MONTH(A6016)))))</f>
        <v/>
      </c>
    </row>
    <row r="6017" customFormat="false" ht="15" hidden="false" customHeight="false" outlineLevel="0" collapsed="false">
      <c r="U6017" s="0" t="str">
        <f aca="false">IF(C6017="","",IF(COUNTIF(Campaigns!$A$7:$A$300,C6017)&gt;0,"✓",IF(N(K6017)=0,"– no spend","⚠ add to Campaigns tab")))</f>
        <v/>
      </c>
      <c r="V6017" s="83" t="str">
        <f aca="false">IF(K6017="","",K6017*IF(Settings!$B$22=Settings!$C$6,1,IF(Settings!$B$22="USD",1/INDEX(Settings!$B$29:$B$40,MONTH(A6017)),INDEX(Settings!$B$29:$B$40,MONTH(A6017)))))</f>
        <v/>
      </c>
    </row>
    <row r="6018" customFormat="false" ht="15" hidden="false" customHeight="false" outlineLevel="0" collapsed="false">
      <c r="U6018" s="0" t="str">
        <f aca="false">IF(C6018="","",IF(COUNTIF(Campaigns!$A$7:$A$300,C6018)&gt;0,"✓",IF(N(K6018)=0,"– no spend","⚠ add to Campaigns tab")))</f>
        <v/>
      </c>
      <c r="V6018" s="83" t="str">
        <f aca="false">IF(K6018="","",K6018*IF(Settings!$B$22=Settings!$C$6,1,IF(Settings!$B$22="USD",1/INDEX(Settings!$B$29:$B$40,MONTH(A6018)),INDEX(Settings!$B$29:$B$40,MONTH(A6018)))))</f>
        <v/>
      </c>
    </row>
    <row r="6019" customFormat="false" ht="15" hidden="false" customHeight="false" outlineLevel="0" collapsed="false">
      <c r="U6019" s="0" t="str">
        <f aca="false">IF(C6019="","",IF(COUNTIF(Campaigns!$A$7:$A$300,C6019)&gt;0,"✓",IF(N(K6019)=0,"– no spend","⚠ add to Campaigns tab")))</f>
        <v/>
      </c>
      <c r="V6019" s="83" t="str">
        <f aca="false">IF(K6019="","",K6019*IF(Settings!$B$22=Settings!$C$6,1,IF(Settings!$B$22="USD",1/INDEX(Settings!$B$29:$B$40,MONTH(A6019)),INDEX(Settings!$B$29:$B$40,MONTH(A6019)))))</f>
        <v/>
      </c>
    </row>
    <row r="6020" customFormat="false" ht="15" hidden="false" customHeight="false" outlineLevel="0" collapsed="false">
      <c r="U6020" s="0" t="str">
        <f aca="false">IF(C6020="","",IF(COUNTIF(Campaigns!$A$7:$A$300,C6020)&gt;0,"✓",IF(N(K6020)=0,"– no spend","⚠ add to Campaigns tab")))</f>
        <v/>
      </c>
      <c r="V6020" s="83" t="str">
        <f aca="false">IF(K6020="","",K6020*IF(Settings!$B$22=Settings!$C$6,1,IF(Settings!$B$22="USD",1/INDEX(Settings!$B$29:$B$40,MONTH(A6020)),INDEX(Settings!$B$29:$B$40,MONTH(A6020)))))</f>
        <v/>
      </c>
    </row>
    <row r="6021" customFormat="false" ht="15" hidden="false" customHeight="false" outlineLevel="0" collapsed="false">
      <c r="U6021" s="0" t="str">
        <f aca="false">IF(C6021="","",IF(COUNTIF(Campaigns!$A$7:$A$300,C6021)&gt;0,"✓",IF(N(K6021)=0,"– no spend","⚠ add to Campaigns tab")))</f>
        <v/>
      </c>
      <c r="V6021" s="83" t="str">
        <f aca="false">IF(K6021="","",K6021*IF(Settings!$B$22=Settings!$C$6,1,IF(Settings!$B$22="USD",1/INDEX(Settings!$B$29:$B$40,MONTH(A6021)),INDEX(Settings!$B$29:$B$40,MONTH(A6021)))))</f>
        <v/>
      </c>
    </row>
    <row r="6022" customFormat="false" ht="15" hidden="false" customHeight="false" outlineLevel="0" collapsed="false">
      <c r="U6022" s="0" t="str">
        <f aca="false">IF(C6022="","",IF(COUNTIF(Campaigns!$A$7:$A$300,C6022)&gt;0,"✓",IF(N(K6022)=0,"– no spend","⚠ add to Campaigns tab")))</f>
        <v/>
      </c>
      <c r="V6022" s="83" t="str">
        <f aca="false">IF(K6022="","",K6022*IF(Settings!$B$22=Settings!$C$6,1,IF(Settings!$B$22="USD",1/INDEX(Settings!$B$29:$B$40,MONTH(A6022)),INDEX(Settings!$B$29:$B$40,MONTH(A6022)))))</f>
        <v/>
      </c>
    </row>
    <row r="6023" customFormat="false" ht="15" hidden="false" customHeight="false" outlineLevel="0" collapsed="false">
      <c r="U6023" s="0" t="str">
        <f aca="false">IF(C6023="","",IF(COUNTIF(Campaigns!$A$7:$A$300,C6023)&gt;0,"✓",IF(N(K6023)=0,"– no spend","⚠ add to Campaigns tab")))</f>
        <v/>
      </c>
      <c r="V6023" s="83" t="str">
        <f aca="false">IF(K6023="","",K6023*IF(Settings!$B$22=Settings!$C$6,1,IF(Settings!$B$22="USD",1/INDEX(Settings!$B$29:$B$40,MONTH(A6023)),INDEX(Settings!$B$29:$B$40,MONTH(A6023)))))</f>
        <v/>
      </c>
    </row>
    <row r="6024" customFormat="false" ht="15" hidden="false" customHeight="false" outlineLevel="0" collapsed="false">
      <c r="U6024" s="0" t="str">
        <f aca="false">IF(C6024="","",IF(COUNTIF(Campaigns!$A$7:$A$300,C6024)&gt;0,"✓",IF(N(K6024)=0,"– no spend","⚠ add to Campaigns tab")))</f>
        <v/>
      </c>
      <c r="V6024" s="83" t="str">
        <f aca="false">IF(K6024="","",K6024*IF(Settings!$B$22=Settings!$C$6,1,IF(Settings!$B$22="USD",1/INDEX(Settings!$B$29:$B$40,MONTH(A6024)),INDEX(Settings!$B$29:$B$40,MONTH(A6024)))))</f>
        <v/>
      </c>
    </row>
    <row r="6025" customFormat="false" ht="15" hidden="false" customHeight="false" outlineLevel="0" collapsed="false">
      <c r="U6025" s="0" t="str">
        <f aca="false">IF(C6025="","",IF(COUNTIF(Campaigns!$A$7:$A$300,C6025)&gt;0,"✓",IF(N(K6025)=0,"– no spend","⚠ add to Campaigns tab")))</f>
        <v/>
      </c>
      <c r="V6025" s="83" t="str">
        <f aca="false">IF(K6025="","",K6025*IF(Settings!$B$22=Settings!$C$6,1,IF(Settings!$B$22="USD",1/INDEX(Settings!$B$29:$B$40,MONTH(A6025)),INDEX(Settings!$B$29:$B$40,MONTH(A6025)))))</f>
        <v/>
      </c>
    </row>
    <row r="6026" customFormat="false" ht="15" hidden="false" customHeight="false" outlineLevel="0" collapsed="false">
      <c r="U6026" s="0" t="str">
        <f aca="false">IF(C6026="","",IF(COUNTIF(Campaigns!$A$7:$A$300,C6026)&gt;0,"✓",IF(N(K6026)=0,"– no spend","⚠ add to Campaigns tab")))</f>
        <v/>
      </c>
      <c r="V6026" s="83" t="str">
        <f aca="false">IF(K6026="","",K6026*IF(Settings!$B$22=Settings!$C$6,1,IF(Settings!$B$22="USD",1/INDEX(Settings!$B$29:$B$40,MONTH(A6026)),INDEX(Settings!$B$29:$B$40,MONTH(A6026)))))</f>
        <v/>
      </c>
    </row>
    <row r="6027" customFormat="false" ht="15" hidden="false" customHeight="false" outlineLevel="0" collapsed="false">
      <c r="U6027" s="0" t="str">
        <f aca="false">IF(C6027="","",IF(COUNTIF(Campaigns!$A$7:$A$300,C6027)&gt;0,"✓",IF(N(K6027)=0,"– no spend","⚠ add to Campaigns tab")))</f>
        <v/>
      </c>
      <c r="V6027" s="83" t="str">
        <f aca="false">IF(K6027="","",K6027*IF(Settings!$B$22=Settings!$C$6,1,IF(Settings!$B$22="USD",1/INDEX(Settings!$B$29:$B$40,MONTH(A6027)),INDEX(Settings!$B$29:$B$40,MONTH(A6027)))))</f>
        <v/>
      </c>
    </row>
    <row r="6028" customFormat="false" ht="15" hidden="false" customHeight="false" outlineLevel="0" collapsed="false">
      <c r="U6028" s="0" t="str">
        <f aca="false">IF(C6028="","",IF(COUNTIF(Campaigns!$A$7:$A$300,C6028)&gt;0,"✓",IF(N(K6028)=0,"– no spend","⚠ add to Campaigns tab")))</f>
        <v/>
      </c>
      <c r="V6028" s="83" t="str">
        <f aca="false">IF(K6028="","",K6028*IF(Settings!$B$22=Settings!$C$6,1,IF(Settings!$B$22="USD",1/INDEX(Settings!$B$29:$B$40,MONTH(A6028)),INDEX(Settings!$B$29:$B$40,MONTH(A6028)))))</f>
        <v/>
      </c>
    </row>
    <row r="6029" customFormat="false" ht="15" hidden="false" customHeight="false" outlineLevel="0" collapsed="false">
      <c r="U6029" s="0" t="str">
        <f aca="false">IF(C6029="","",IF(COUNTIF(Campaigns!$A$7:$A$300,C6029)&gt;0,"✓",IF(N(K6029)=0,"– no spend","⚠ add to Campaigns tab")))</f>
        <v/>
      </c>
      <c r="V6029" s="83" t="str">
        <f aca="false">IF(K6029="","",K6029*IF(Settings!$B$22=Settings!$C$6,1,IF(Settings!$B$22="USD",1/INDEX(Settings!$B$29:$B$40,MONTH(A6029)),INDEX(Settings!$B$29:$B$40,MONTH(A6029)))))</f>
        <v/>
      </c>
    </row>
    <row r="6030" customFormat="false" ht="15" hidden="false" customHeight="false" outlineLevel="0" collapsed="false">
      <c r="U6030" s="0" t="str">
        <f aca="false">IF(C6030="","",IF(COUNTIF(Campaigns!$A$7:$A$300,C6030)&gt;0,"✓",IF(N(K6030)=0,"– no spend","⚠ add to Campaigns tab")))</f>
        <v/>
      </c>
      <c r="V6030" s="83" t="str">
        <f aca="false">IF(K6030="","",K6030*IF(Settings!$B$22=Settings!$C$6,1,IF(Settings!$B$22="USD",1/INDEX(Settings!$B$29:$B$40,MONTH(A6030)),INDEX(Settings!$B$29:$B$40,MONTH(A6030)))))</f>
        <v/>
      </c>
    </row>
    <row r="6031" customFormat="false" ht="15" hidden="false" customHeight="false" outlineLevel="0" collapsed="false">
      <c r="U6031" s="0" t="str">
        <f aca="false">IF(C6031="","",IF(COUNTIF(Campaigns!$A$7:$A$300,C6031)&gt;0,"✓",IF(N(K6031)=0,"– no spend","⚠ add to Campaigns tab")))</f>
        <v/>
      </c>
      <c r="V6031" s="83" t="str">
        <f aca="false">IF(K6031="","",K6031*IF(Settings!$B$22=Settings!$C$6,1,IF(Settings!$B$22="USD",1/INDEX(Settings!$B$29:$B$40,MONTH(A6031)),INDEX(Settings!$B$29:$B$40,MONTH(A6031)))))</f>
        <v/>
      </c>
    </row>
    <row r="6032" customFormat="false" ht="15" hidden="false" customHeight="false" outlineLevel="0" collapsed="false">
      <c r="U6032" s="0" t="str">
        <f aca="false">IF(C6032="","",IF(COUNTIF(Campaigns!$A$7:$A$300,C6032)&gt;0,"✓",IF(N(K6032)=0,"– no spend","⚠ add to Campaigns tab")))</f>
        <v/>
      </c>
      <c r="V6032" s="83" t="str">
        <f aca="false">IF(K6032="","",K6032*IF(Settings!$B$22=Settings!$C$6,1,IF(Settings!$B$22="USD",1/INDEX(Settings!$B$29:$B$40,MONTH(A6032)),INDEX(Settings!$B$29:$B$40,MONTH(A6032)))))</f>
        <v/>
      </c>
    </row>
    <row r="6033" customFormat="false" ht="15" hidden="false" customHeight="false" outlineLevel="0" collapsed="false">
      <c r="U6033" s="0" t="str">
        <f aca="false">IF(C6033="","",IF(COUNTIF(Campaigns!$A$7:$A$300,C6033)&gt;0,"✓",IF(N(K6033)=0,"– no spend","⚠ add to Campaigns tab")))</f>
        <v/>
      </c>
      <c r="V6033" s="83" t="str">
        <f aca="false">IF(K6033="","",K6033*IF(Settings!$B$22=Settings!$C$6,1,IF(Settings!$B$22="USD",1/INDEX(Settings!$B$29:$B$40,MONTH(A6033)),INDEX(Settings!$B$29:$B$40,MONTH(A6033)))))</f>
        <v/>
      </c>
    </row>
    <row r="6034" customFormat="false" ht="15" hidden="false" customHeight="false" outlineLevel="0" collapsed="false">
      <c r="U6034" s="0" t="str">
        <f aca="false">IF(C6034="","",IF(COUNTIF(Campaigns!$A$7:$A$300,C6034)&gt;0,"✓",IF(N(K6034)=0,"– no spend","⚠ add to Campaigns tab")))</f>
        <v/>
      </c>
      <c r="V6034" s="83" t="str">
        <f aca="false">IF(K6034="","",K6034*IF(Settings!$B$22=Settings!$C$6,1,IF(Settings!$B$22="USD",1/INDEX(Settings!$B$29:$B$40,MONTH(A6034)),INDEX(Settings!$B$29:$B$40,MONTH(A6034)))))</f>
        <v/>
      </c>
    </row>
    <row r="6035" customFormat="false" ht="15" hidden="false" customHeight="false" outlineLevel="0" collapsed="false">
      <c r="U6035" s="0" t="str">
        <f aca="false">IF(C6035="","",IF(COUNTIF(Campaigns!$A$7:$A$300,C6035)&gt;0,"✓",IF(N(K6035)=0,"– no spend","⚠ add to Campaigns tab")))</f>
        <v/>
      </c>
      <c r="V6035" s="83" t="str">
        <f aca="false">IF(K6035="","",K6035*IF(Settings!$B$22=Settings!$C$6,1,IF(Settings!$B$22="USD",1/INDEX(Settings!$B$29:$B$40,MONTH(A6035)),INDEX(Settings!$B$29:$B$40,MONTH(A6035)))))</f>
        <v/>
      </c>
    </row>
    <row r="6036" customFormat="false" ht="15" hidden="false" customHeight="false" outlineLevel="0" collapsed="false">
      <c r="U6036" s="0" t="str">
        <f aca="false">IF(C6036="","",IF(COUNTIF(Campaigns!$A$7:$A$300,C6036)&gt;0,"✓",IF(N(K6036)=0,"– no spend","⚠ add to Campaigns tab")))</f>
        <v/>
      </c>
      <c r="V6036" s="83" t="str">
        <f aca="false">IF(K6036="","",K6036*IF(Settings!$B$22=Settings!$C$6,1,IF(Settings!$B$22="USD",1/INDEX(Settings!$B$29:$B$40,MONTH(A6036)),INDEX(Settings!$B$29:$B$40,MONTH(A6036)))))</f>
        <v/>
      </c>
    </row>
    <row r="6037" customFormat="false" ht="15" hidden="false" customHeight="false" outlineLevel="0" collapsed="false">
      <c r="U6037" s="0" t="str">
        <f aca="false">IF(C6037="","",IF(COUNTIF(Campaigns!$A$7:$A$300,C6037)&gt;0,"✓",IF(N(K6037)=0,"– no spend","⚠ add to Campaigns tab")))</f>
        <v/>
      </c>
      <c r="V6037" s="83" t="str">
        <f aca="false">IF(K6037="","",K6037*IF(Settings!$B$22=Settings!$C$6,1,IF(Settings!$B$22="USD",1/INDEX(Settings!$B$29:$B$40,MONTH(A6037)),INDEX(Settings!$B$29:$B$40,MONTH(A6037)))))</f>
        <v/>
      </c>
    </row>
    <row r="6038" customFormat="false" ht="15" hidden="false" customHeight="false" outlineLevel="0" collapsed="false">
      <c r="U6038" s="0" t="str">
        <f aca="false">IF(C6038="","",IF(COUNTIF(Campaigns!$A$7:$A$300,C6038)&gt;0,"✓",IF(N(K6038)=0,"– no spend","⚠ add to Campaigns tab")))</f>
        <v/>
      </c>
      <c r="V6038" s="83" t="str">
        <f aca="false">IF(K6038="","",K6038*IF(Settings!$B$22=Settings!$C$6,1,IF(Settings!$B$22="USD",1/INDEX(Settings!$B$29:$B$40,MONTH(A6038)),INDEX(Settings!$B$29:$B$40,MONTH(A6038)))))</f>
        <v/>
      </c>
    </row>
    <row r="6039" customFormat="false" ht="15" hidden="false" customHeight="false" outlineLevel="0" collapsed="false">
      <c r="U6039" s="0" t="str">
        <f aca="false">IF(C6039="","",IF(COUNTIF(Campaigns!$A$7:$A$300,C6039)&gt;0,"✓",IF(N(K6039)=0,"– no spend","⚠ add to Campaigns tab")))</f>
        <v/>
      </c>
      <c r="V6039" s="83" t="str">
        <f aca="false">IF(K6039="","",K6039*IF(Settings!$B$22=Settings!$C$6,1,IF(Settings!$B$22="USD",1/INDEX(Settings!$B$29:$B$40,MONTH(A6039)),INDEX(Settings!$B$29:$B$40,MONTH(A6039)))))</f>
        <v/>
      </c>
    </row>
    <row r="6040" customFormat="false" ht="15" hidden="false" customHeight="false" outlineLevel="0" collapsed="false">
      <c r="U6040" s="0" t="str">
        <f aca="false">IF(C6040="","",IF(COUNTIF(Campaigns!$A$7:$A$300,C6040)&gt;0,"✓",IF(N(K6040)=0,"– no spend","⚠ add to Campaigns tab")))</f>
        <v/>
      </c>
      <c r="V6040" s="83" t="str">
        <f aca="false">IF(K6040="","",K6040*IF(Settings!$B$22=Settings!$C$6,1,IF(Settings!$B$22="USD",1/INDEX(Settings!$B$29:$B$40,MONTH(A6040)),INDEX(Settings!$B$29:$B$40,MONTH(A6040)))))</f>
        <v/>
      </c>
    </row>
    <row r="6041" customFormat="false" ht="15" hidden="false" customHeight="false" outlineLevel="0" collapsed="false">
      <c r="U6041" s="0" t="str">
        <f aca="false">IF(C6041="","",IF(COUNTIF(Campaigns!$A$7:$A$300,C6041)&gt;0,"✓",IF(N(K6041)=0,"– no spend","⚠ add to Campaigns tab")))</f>
        <v/>
      </c>
      <c r="V6041" s="83" t="str">
        <f aca="false">IF(K6041="","",K6041*IF(Settings!$B$22=Settings!$C$6,1,IF(Settings!$B$22="USD",1/INDEX(Settings!$B$29:$B$40,MONTH(A6041)),INDEX(Settings!$B$29:$B$40,MONTH(A6041)))))</f>
        <v/>
      </c>
    </row>
    <row r="6042" customFormat="false" ht="15" hidden="false" customHeight="false" outlineLevel="0" collapsed="false">
      <c r="U6042" s="0" t="str">
        <f aca="false">IF(C6042="","",IF(COUNTIF(Campaigns!$A$7:$A$300,C6042)&gt;0,"✓",IF(N(K6042)=0,"– no spend","⚠ add to Campaigns tab")))</f>
        <v/>
      </c>
      <c r="V6042" s="83" t="str">
        <f aca="false">IF(K6042="","",K6042*IF(Settings!$B$22=Settings!$C$6,1,IF(Settings!$B$22="USD",1/INDEX(Settings!$B$29:$B$40,MONTH(A6042)),INDEX(Settings!$B$29:$B$40,MONTH(A6042)))))</f>
        <v/>
      </c>
    </row>
    <row r="6043" customFormat="false" ht="15" hidden="false" customHeight="false" outlineLevel="0" collapsed="false">
      <c r="U6043" s="0" t="str">
        <f aca="false">IF(C6043="","",IF(COUNTIF(Campaigns!$A$7:$A$300,C6043)&gt;0,"✓",IF(N(K6043)=0,"– no spend","⚠ add to Campaigns tab")))</f>
        <v/>
      </c>
      <c r="V6043" s="83" t="str">
        <f aca="false">IF(K6043="","",K6043*IF(Settings!$B$22=Settings!$C$6,1,IF(Settings!$B$22="USD",1/INDEX(Settings!$B$29:$B$40,MONTH(A6043)),INDEX(Settings!$B$29:$B$40,MONTH(A6043)))))</f>
        <v/>
      </c>
    </row>
    <row r="6044" customFormat="false" ht="15" hidden="false" customHeight="false" outlineLevel="0" collapsed="false">
      <c r="U6044" s="0" t="str">
        <f aca="false">IF(C6044="","",IF(COUNTIF(Campaigns!$A$7:$A$300,C6044)&gt;0,"✓",IF(N(K6044)=0,"– no spend","⚠ add to Campaigns tab")))</f>
        <v/>
      </c>
      <c r="V6044" s="83" t="str">
        <f aca="false">IF(K6044="","",K6044*IF(Settings!$B$22=Settings!$C$6,1,IF(Settings!$B$22="USD",1/INDEX(Settings!$B$29:$B$40,MONTH(A6044)),INDEX(Settings!$B$29:$B$40,MONTH(A6044)))))</f>
        <v/>
      </c>
    </row>
    <row r="6045" customFormat="false" ht="15" hidden="false" customHeight="false" outlineLevel="0" collapsed="false">
      <c r="U6045" s="0" t="str">
        <f aca="false">IF(C6045="","",IF(COUNTIF(Campaigns!$A$7:$A$300,C6045)&gt;0,"✓",IF(N(K6045)=0,"– no spend","⚠ add to Campaigns tab")))</f>
        <v/>
      </c>
      <c r="V6045" s="83" t="str">
        <f aca="false">IF(K6045="","",K6045*IF(Settings!$B$22=Settings!$C$6,1,IF(Settings!$B$22="USD",1/INDEX(Settings!$B$29:$B$40,MONTH(A6045)),INDEX(Settings!$B$29:$B$40,MONTH(A6045)))))</f>
        <v/>
      </c>
    </row>
    <row r="6046" customFormat="false" ht="15" hidden="false" customHeight="false" outlineLevel="0" collapsed="false">
      <c r="U6046" s="0" t="str">
        <f aca="false">IF(C6046="","",IF(COUNTIF(Campaigns!$A$7:$A$300,C6046)&gt;0,"✓",IF(N(K6046)=0,"– no spend","⚠ add to Campaigns tab")))</f>
        <v/>
      </c>
      <c r="V6046" s="83" t="str">
        <f aca="false">IF(K6046="","",K6046*IF(Settings!$B$22=Settings!$C$6,1,IF(Settings!$B$22="USD",1/INDEX(Settings!$B$29:$B$40,MONTH(A6046)),INDEX(Settings!$B$29:$B$40,MONTH(A6046)))))</f>
        <v/>
      </c>
    </row>
    <row r="6047" customFormat="false" ht="15" hidden="false" customHeight="false" outlineLevel="0" collapsed="false">
      <c r="U6047" s="0" t="str">
        <f aca="false">IF(C6047="","",IF(COUNTIF(Campaigns!$A$7:$A$300,C6047)&gt;0,"✓",IF(N(K6047)=0,"– no spend","⚠ add to Campaigns tab")))</f>
        <v/>
      </c>
      <c r="V6047" s="83" t="str">
        <f aca="false">IF(K6047="","",K6047*IF(Settings!$B$22=Settings!$C$6,1,IF(Settings!$B$22="USD",1/INDEX(Settings!$B$29:$B$40,MONTH(A6047)),INDEX(Settings!$B$29:$B$40,MONTH(A6047)))))</f>
        <v/>
      </c>
    </row>
    <row r="6048" customFormat="false" ht="15" hidden="false" customHeight="false" outlineLevel="0" collapsed="false">
      <c r="U6048" s="0" t="str">
        <f aca="false">IF(C6048="","",IF(COUNTIF(Campaigns!$A$7:$A$300,C6048)&gt;0,"✓",IF(N(K6048)=0,"– no spend","⚠ add to Campaigns tab")))</f>
        <v/>
      </c>
      <c r="V6048" s="83" t="str">
        <f aca="false">IF(K6048="","",K6048*IF(Settings!$B$22=Settings!$C$6,1,IF(Settings!$B$22="USD",1/INDEX(Settings!$B$29:$B$40,MONTH(A6048)),INDEX(Settings!$B$29:$B$40,MONTH(A6048)))))</f>
        <v/>
      </c>
    </row>
    <row r="6049" customFormat="false" ht="15" hidden="false" customHeight="false" outlineLevel="0" collapsed="false">
      <c r="U6049" s="0" t="str">
        <f aca="false">IF(C6049="","",IF(COUNTIF(Campaigns!$A$7:$A$300,C6049)&gt;0,"✓",IF(N(K6049)=0,"– no spend","⚠ add to Campaigns tab")))</f>
        <v/>
      </c>
      <c r="V6049" s="83" t="str">
        <f aca="false">IF(K6049="","",K6049*IF(Settings!$B$22=Settings!$C$6,1,IF(Settings!$B$22="USD",1/INDEX(Settings!$B$29:$B$40,MONTH(A6049)),INDEX(Settings!$B$29:$B$40,MONTH(A6049)))))</f>
        <v/>
      </c>
    </row>
    <row r="6050" customFormat="false" ht="15" hidden="false" customHeight="false" outlineLevel="0" collapsed="false">
      <c r="U6050" s="0" t="str">
        <f aca="false">IF(C6050="","",IF(COUNTIF(Campaigns!$A$7:$A$300,C6050)&gt;0,"✓",IF(N(K6050)=0,"– no spend","⚠ add to Campaigns tab")))</f>
        <v/>
      </c>
      <c r="V6050" s="83" t="str">
        <f aca="false">IF(K6050="","",K6050*IF(Settings!$B$22=Settings!$C$6,1,IF(Settings!$B$22="USD",1/INDEX(Settings!$B$29:$B$40,MONTH(A6050)),INDEX(Settings!$B$29:$B$40,MONTH(A6050)))))</f>
        <v/>
      </c>
    </row>
    <row r="6051" customFormat="false" ht="15" hidden="false" customHeight="false" outlineLevel="0" collapsed="false">
      <c r="U6051" s="0" t="str">
        <f aca="false">IF(C6051="","",IF(COUNTIF(Campaigns!$A$7:$A$300,C6051)&gt;0,"✓",IF(N(K6051)=0,"– no spend","⚠ add to Campaigns tab")))</f>
        <v/>
      </c>
      <c r="V6051" s="83" t="str">
        <f aca="false">IF(K6051="","",K6051*IF(Settings!$B$22=Settings!$C$6,1,IF(Settings!$B$22="USD",1/INDEX(Settings!$B$29:$B$40,MONTH(A6051)),INDEX(Settings!$B$29:$B$40,MONTH(A6051)))))</f>
        <v/>
      </c>
    </row>
    <row r="6052" customFormat="false" ht="15" hidden="false" customHeight="false" outlineLevel="0" collapsed="false">
      <c r="U6052" s="0" t="str">
        <f aca="false">IF(C6052="","",IF(COUNTIF(Campaigns!$A$7:$A$300,C6052)&gt;0,"✓",IF(N(K6052)=0,"– no spend","⚠ add to Campaigns tab")))</f>
        <v/>
      </c>
      <c r="V6052" s="83" t="str">
        <f aca="false">IF(K6052="","",K6052*IF(Settings!$B$22=Settings!$C$6,1,IF(Settings!$B$22="USD",1/INDEX(Settings!$B$29:$B$40,MONTH(A6052)),INDEX(Settings!$B$29:$B$40,MONTH(A6052)))))</f>
        <v/>
      </c>
    </row>
    <row r="6053" customFormat="false" ht="15" hidden="false" customHeight="false" outlineLevel="0" collapsed="false">
      <c r="U6053" s="0" t="str">
        <f aca="false">IF(C6053="","",IF(COUNTIF(Campaigns!$A$7:$A$300,C6053)&gt;0,"✓",IF(N(K6053)=0,"– no spend","⚠ add to Campaigns tab")))</f>
        <v/>
      </c>
      <c r="V6053" s="83" t="str">
        <f aca="false">IF(K6053="","",K6053*IF(Settings!$B$22=Settings!$C$6,1,IF(Settings!$B$22="USD",1/INDEX(Settings!$B$29:$B$40,MONTH(A6053)),INDEX(Settings!$B$29:$B$40,MONTH(A6053)))))</f>
        <v/>
      </c>
    </row>
    <row r="6054" customFormat="false" ht="15" hidden="false" customHeight="false" outlineLevel="0" collapsed="false">
      <c r="U6054" s="0" t="str">
        <f aca="false">IF(C6054="","",IF(COUNTIF(Campaigns!$A$7:$A$300,C6054)&gt;0,"✓",IF(N(K6054)=0,"– no spend","⚠ add to Campaigns tab")))</f>
        <v/>
      </c>
      <c r="V6054" s="83" t="str">
        <f aca="false">IF(K6054="","",K6054*IF(Settings!$B$22=Settings!$C$6,1,IF(Settings!$B$22="USD",1/INDEX(Settings!$B$29:$B$40,MONTH(A6054)),INDEX(Settings!$B$29:$B$40,MONTH(A6054)))))</f>
        <v/>
      </c>
    </row>
    <row r="6055" customFormat="false" ht="15" hidden="false" customHeight="false" outlineLevel="0" collapsed="false">
      <c r="U6055" s="0" t="str">
        <f aca="false">IF(C6055="","",IF(COUNTIF(Campaigns!$A$7:$A$300,C6055)&gt;0,"✓",IF(N(K6055)=0,"– no spend","⚠ add to Campaigns tab")))</f>
        <v/>
      </c>
      <c r="V6055" s="83" t="str">
        <f aca="false">IF(K6055="","",K6055*IF(Settings!$B$22=Settings!$C$6,1,IF(Settings!$B$22="USD",1/INDEX(Settings!$B$29:$B$40,MONTH(A6055)),INDEX(Settings!$B$29:$B$40,MONTH(A6055)))))</f>
        <v/>
      </c>
    </row>
    <row r="6056" customFormat="false" ht="15" hidden="false" customHeight="false" outlineLevel="0" collapsed="false">
      <c r="U6056" s="0" t="str">
        <f aca="false">IF(C6056="","",IF(COUNTIF(Campaigns!$A$7:$A$300,C6056)&gt;0,"✓",IF(N(K6056)=0,"– no spend","⚠ add to Campaigns tab")))</f>
        <v/>
      </c>
      <c r="V6056" s="83" t="str">
        <f aca="false">IF(K6056="","",K6056*IF(Settings!$B$22=Settings!$C$6,1,IF(Settings!$B$22="USD",1/INDEX(Settings!$B$29:$B$40,MONTH(A6056)),INDEX(Settings!$B$29:$B$40,MONTH(A6056)))))</f>
        <v/>
      </c>
    </row>
    <row r="6057" customFormat="false" ht="15" hidden="false" customHeight="false" outlineLevel="0" collapsed="false">
      <c r="U6057" s="0" t="str">
        <f aca="false">IF(C6057="","",IF(COUNTIF(Campaigns!$A$7:$A$300,C6057)&gt;0,"✓",IF(N(K6057)=0,"– no spend","⚠ add to Campaigns tab")))</f>
        <v/>
      </c>
      <c r="V6057" s="83" t="str">
        <f aca="false">IF(K6057="","",K6057*IF(Settings!$B$22=Settings!$C$6,1,IF(Settings!$B$22="USD",1/INDEX(Settings!$B$29:$B$40,MONTH(A6057)),INDEX(Settings!$B$29:$B$40,MONTH(A6057)))))</f>
        <v/>
      </c>
    </row>
    <row r="6058" customFormat="false" ht="15" hidden="false" customHeight="false" outlineLevel="0" collapsed="false">
      <c r="U6058" s="0" t="str">
        <f aca="false">IF(C6058="","",IF(COUNTIF(Campaigns!$A$7:$A$300,C6058)&gt;0,"✓",IF(N(K6058)=0,"– no spend","⚠ add to Campaigns tab")))</f>
        <v/>
      </c>
      <c r="V6058" s="83" t="str">
        <f aca="false">IF(K6058="","",K6058*IF(Settings!$B$22=Settings!$C$6,1,IF(Settings!$B$22="USD",1/INDEX(Settings!$B$29:$B$40,MONTH(A6058)),INDEX(Settings!$B$29:$B$40,MONTH(A6058)))))</f>
        <v/>
      </c>
    </row>
    <row r="6059" customFormat="false" ht="15" hidden="false" customHeight="false" outlineLevel="0" collapsed="false">
      <c r="U6059" s="0" t="str">
        <f aca="false">IF(C6059="","",IF(COUNTIF(Campaigns!$A$7:$A$300,C6059)&gt;0,"✓",IF(N(K6059)=0,"– no spend","⚠ add to Campaigns tab")))</f>
        <v/>
      </c>
      <c r="V6059" s="83" t="str">
        <f aca="false">IF(K6059="","",K6059*IF(Settings!$B$22=Settings!$C$6,1,IF(Settings!$B$22="USD",1/INDEX(Settings!$B$29:$B$40,MONTH(A6059)),INDEX(Settings!$B$29:$B$40,MONTH(A6059)))))</f>
        <v/>
      </c>
    </row>
    <row r="6060" customFormat="false" ht="15" hidden="false" customHeight="false" outlineLevel="0" collapsed="false">
      <c r="U6060" s="0" t="str">
        <f aca="false">IF(C6060="","",IF(COUNTIF(Campaigns!$A$7:$A$300,C6060)&gt;0,"✓",IF(N(K6060)=0,"– no spend","⚠ add to Campaigns tab")))</f>
        <v/>
      </c>
      <c r="V6060" s="83" t="str">
        <f aca="false">IF(K6060="","",K6060*IF(Settings!$B$22=Settings!$C$6,1,IF(Settings!$B$22="USD",1/INDEX(Settings!$B$29:$B$40,MONTH(A6060)),INDEX(Settings!$B$29:$B$40,MONTH(A6060)))))</f>
        <v/>
      </c>
    </row>
    <row r="6061" customFormat="false" ht="15" hidden="false" customHeight="false" outlineLevel="0" collapsed="false">
      <c r="U6061" s="0" t="str">
        <f aca="false">IF(C6061="","",IF(COUNTIF(Campaigns!$A$7:$A$300,C6061)&gt;0,"✓",IF(N(K6061)=0,"– no spend","⚠ add to Campaigns tab")))</f>
        <v/>
      </c>
      <c r="V6061" s="83" t="str">
        <f aca="false">IF(K6061="","",K6061*IF(Settings!$B$22=Settings!$C$6,1,IF(Settings!$B$22="USD",1/INDEX(Settings!$B$29:$B$40,MONTH(A6061)),INDEX(Settings!$B$29:$B$40,MONTH(A6061)))))</f>
        <v/>
      </c>
    </row>
    <row r="6062" customFormat="false" ht="15" hidden="false" customHeight="false" outlineLevel="0" collapsed="false">
      <c r="U6062" s="0" t="str">
        <f aca="false">IF(C6062="","",IF(COUNTIF(Campaigns!$A$7:$A$300,C6062)&gt;0,"✓",IF(N(K6062)=0,"– no spend","⚠ add to Campaigns tab")))</f>
        <v/>
      </c>
      <c r="V6062" s="83" t="str">
        <f aca="false">IF(K6062="","",K6062*IF(Settings!$B$22=Settings!$C$6,1,IF(Settings!$B$22="USD",1/INDEX(Settings!$B$29:$B$40,MONTH(A6062)),INDEX(Settings!$B$29:$B$40,MONTH(A6062)))))</f>
        <v/>
      </c>
    </row>
    <row r="6063" customFormat="false" ht="15" hidden="false" customHeight="false" outlineLevel="0" collapsed="false">
      <c r="U6063" s="0" t="str">
        <f aca="false">IF(C6063="","",IF(COUNTIF(Campaigns!$A$7:$A$300,C6063)&gt;0,"✓",IF(N(K6063)=0,"– no spend","⚠ add to Campaigns tab")))</f>
        <v/>
      </c>
      <c r="V6063" s="83" t="str">
        <f aca="false">IF(K6063="","",K6063*IF(Settings!$B$22=Settings!$C$6,1,IF(Settings!$B$22="USD",1/INDEX(Settings!$B$29:$B$40,MONTH(A6063)),INDEX(Settings!$B$29:$B$40,MONTH(A6063)))))</f>
        <v/>
      </c>
    </row>
    <row r="6064" customFormat="false" ht="15" hidden="false" customHeight="false" outlineLevel="0" collapsed="false">
      <c r="U6064" s="0" t="str">
        <f aca="false">IF(C6064="","",IF(COUNTIF(Campaigns!$A$7:$A$300,C6064)&gt;0,"✓",IF(N(K6064)=0,"– no spend","⚠ add to Campaigns tab")))</f>
        <v/>
      </c>
      <c r="V6064" s="83" t="str">
        <f aca="false">IF(K6064="","",K6064*IF(Settings!$B$22=Settings!$C$6,1,IF(Settings!$B$22="USD",1/INDEX(Settings!$B$29:$B$40,MONTH(A6064)),INDEX(Settings!$B$29:$B$40,MONTH(A6064)))))</f>
        <v/>
      </c>
    </row>
    <row r="6065" customFormat="false" ht="15" hidden="false" customHeight="false" outlineLevel="0" collapsed="false">
      <c r="U6065" s="0" t="str">
        <f aca="false">IF(C6065="","",IF(COUNTIF(Campaigns!$A$7:$A$300,C6065)&gt;0,"✓",IF(N(K6065)=0,"– no spend","⚠ add to Campaigns tab")))</f>
        <v/>
      </c>
      <c r="V6065" s="83" t="str">
        <f aca="false">IF(K6065="","",K6065*IF(Settings!$B$22=Settings!$C$6,1,IF(Settings!$B$22="USD",1/INDEX(Settings!$B$29:$B$40,MONTH(A6065)),INDEX(Settings!$B$29:$B$40,MONTH(A6065)))))</f>
        <v/>
      </c>
    </row>
    <row r="6066" customFormat="false" ht="15" hidden="false" customHeight="false" outlineLevel="0" collapsed="false">
      <c r="U6066" s="0" t="str">
        <f aca="false">IF(C6066="","",IF(COUNTIF(Campaigns!$A$7:$A$300,C6066)&gt;0,"✓",IF(N(K6066)=0,"– no spend","⚠ add to Campaigns tab")))</f>
        <v/>
      </c>
      <c r="V6066" s="83" t="str">
        <f aca="false">IF(K6066="","",K6066*IF(Settings!$B$22=Settings!$C$6,1,IF(Settings!$B$22="USD",1/INDEX(Settings!$B$29:$B$40,MONTH(A6066)),INDEX(Settings!$B$29:$B$40,MONTH(A6066)))))</f>
        <v/>
      </c>
    </row>
    <row r="6067" customFormat="false" ht="15" hidden="false" customHeight="false" outlineLevel="0" collapsed="false">
      <c r="U6067" s="0" t="str">
        <f aca="false">IF(C6067="","",IF(COUNTIF(Campaigns!$A$7:$A$300,C6067)&gt;0,"✓",IF(N(K6067)=0,"– no spend","⚠ add to Campaigns tab")))</f>
        <v/>
      </c>
      <c r="V6067" s="83" t="str">
        <f aca="false">IF(K6067="","",K6067*IF(Settings!$B$22=Settings!$C$6,1,IF(Settings!$B$22="USD",1/INDEX(Settings!$B$29:$B$40,MONTH(A6067)),INDEX(Settings!$B$29:$B$40,MONTH(A6067)))))</f>
        <v/>
      </c>
    </row>
    <row r="6068" customFormat="false" ht="15" hidden="false" customHeight="false" outlineLevel="0" collapsed="false">
      <c r="U6068" s="0" t="str">
        <f aca="false">IF(C6068="","",IF(COUNTIF(Campaigns!$A$7:$A$300,C6068)&gt;0,"✓",IF(N(K6068)=0,"– no spend","⚠ add to Campaigns tab")))</f>
        <v/>
      </c>
      <c r="V6068" s="83" t="str">
        <f aca="false">IF(K6068="","",K6068*IF(Settings!$B$22=Settings!$C$6,1,IF(Settings!$B$22="USD",1/INDEX(Settings!$B$29:$B$40,MONTH(A6068)),INDEX(Settings!$B$29:$B$40,MONTH(A6068)))))</f>
        <v/>
      </c>
    </row>
    <row r="6069" customFormat="false" ht="15" hidden="false" customHeight="false" outlineLevel="0" collapsed="false">
      <c r="U6069" s="0" t="str">
        <f aca="false">IF(C6069="","",IF(COUNTIF(Campaigns!$A$7:$A$300,C6069)&gt;0,"✓",IF(N(K6069)=0,"– no spend","⚠ add to Campaigns tab")))</f>
        <v/>
      </c>
      <c r="V6069" s="83" t="str">
        <f aca="false">IF(K6069="","",K6069*IF(Settings!$B$22=Settings!$C$6,1,IF(Settings!$B$22="USD",1/INDEX(Settings!$B$29:$B$40,MONTH(A6069)),INDEX(Settings!$B$29:$B$40,MONTH(A6069)))))</f>
        <v/>
      </c>
    </row>
    <row r="6070" customFormat="false" ht="15" hidden="false" customHeight="false" outlineLevel="0" collapsed="false">
      <c r="U6070" s="0" t="str">
        <f aca="false">IF(C6070="","",IF(COUNTIF(Campaigns!$A$7:$A$300,C6070)&gt;0,"✓",IF(N(K6070)=0,"– no spend","⚠ add to Campaigns tab")))</f>
        <v/>
      </c>
      <c r="V6070" s="83" t="str">
        <f aca="false">IF(K6070="","",K6070*IF(Settings!$B$22=Settings!$C$6,1,IF(Settings!$B$22="USD",1/INDEX(Settings!$B$29:$B$40,MONTH(A6070)),INDEX(Settings!$B$29:$B$40,MONTH(A6070)))))</f>
        <v/>
      </c>
    </row>
    <row r="6071" customFormat="false" ht="15" hidden="false" customHeight="false" outlineLevel="0" collapsed="false">
      <c r="U6071" s="0" t="str">
        <f aca="false">IF(C6071="","",IF(COUNTIF(Campaigns!$A$7:$A$300,C6071)&gt;0,"✓",IF(N(K6071)=0,"– no spend","⚠ add to Campaigns tab")))</f>
        <v/>
      </c>
      <c r="V6071" s="83" t="str">
        <f aca="false">IF(K6071="","",K6071*IF(Settings!$B$22=Settings!$C$6,1,IF(Settings!$B$22="USD",1/INDEX(Settings!$B$29:$B$40,MONTH(A6071)),INDEX(Settings!$B$29:$B$40,MONTH(A6071)))))</f>
        <v/>
      </c>
    </row>
    <row r="6072" customFormat="false" ht="15" hidden="false" customHeight="false" outlineLevel="0" collapsed="false">
      <c r="U6072" s="0" t="str">
        <f aca="false">IF(C6072="","",IF(COUNTIF(Campaigns!$A$7:$A$300,C6072)&gt;0,"✓",IF(N(K6072)=0,"– no spend","⚠ add to Campaigns tab")))</f>
        <v/>
      </c>
      <c r="V6072" s="83" t="str">
        <f aca="false">IF(K6072="","",K6072*IF(Settings!$B$22=Settings!$C$6,1,IF(Settings!$B$22="USD",1/INDEX(Settings!$B$29:$B$40,MONTH(A6072)),INDEX(Settings!$B$29:$B$40,MONTH(A6072)))))</f>
        <v/>
      </c>
    </row>
    <row r="6073" customFormat="false" ht="15" hidden="false" customHeight="false" outlineLevel="0" collapsed="false">
      <c r="U6073" s="0" t="str">
        <f aca="false">IF(C6073="","",IF(COUNTIF(Campaigns!$A$7:$A$300,C6073)&gt;0,"✓",IF(N(K6073)=0,"– no spend","⚠ add to Campaigns tab")))</f>
        <v/>
      </c>
      <c r="V6073" s="83" t="str">
        <f aca="false">IF(K6073="","",K6073*IF(Settings!$B$22=Settings!$C$6,1,IF(Settings!$B$22="USD",1/INDEX(Settings!$B$29:$B$40,MONTH(A6073)),INDEX(Settings!$B$29:$B$40,MONTH(A6073)))))</f>
        <v/>
      </c>
    </row>
    <row r="6074" customFormat="false" ht="15" hidden="false" customHeight="false" outlineLevel="0" collapsed="false">
      <c r="U6074" s="0" t="str">
        <f aca="false">IF(C6074="","",IF(COUNTIF(Campaigns!$A$7:$A$300,C6074)&gt;0,"✓",IF(N(K6074)=0,"– no spend","⚠ add to Campaigns tab")))</f>
        <v/>
      </c>
      <c r="V6074" s="83" t="str">
        <f aca="false">IF(K6074="","",K6074*IF(Settings!$B$22=Settings!$C$6,1,IF(Settings!$B$22="USD",1/INDEX(Settings!$B$29:$B$40,MONTH(A6074)),INDEX(Settings!$B$29:$B$40,MONTH(A6074)))))</f>
        <v/>
      </c>
    </row>
    <row r="6075" customFormat="false" ht="15" hidden="false" customHeight="false" outlineLevel="0" collapsed="false">
      <c r="U6075" s="0" t="str">
        <f aca="false">IF(C6075="","",IF(COUNTIF(Campaigns!$A$7:$A$300,C6075)&gt;0,"✓",IF(N(K6075)=0,"– no spend","⚠ add to Campaigns tab")))</f>
        <v/>
      </c>
      <c r="V6075" s="83" t="str">
        <f aca="false">IF(K6075="","",K6075*IF(Settings!$B$22=Settings!$C$6,1,IF(Settings!$B$22="USD",1/INDEX(Settings!$B$29:$B$40,MONTH(A6075)),INDEX(Settings!$B$29:$B$40,MONTH(A6075)))))</f>
        <v/>
      </c>
    </row>
    <row r="6076" customFormat="false" ht="15" hidden="false" customHeight="false" outlineLevel="0" collapsed="false">
      <c r="U6076" s="0" t="str">
        <f aca="false">IF(C6076="","",IF(COUNTIF(Campaigns!$A$7:$A$300,C6076)&gt;0,"✓",IF(N(K6076)=0,"– no spend","⚠ add to Campaigns tab")))</f>
        <v/>
      </c>
      <c r="V6076" s="83" t="str">
        <f aca="false">IF(K6076="","",K6076*IF(Settings!$B$22=Settings!$C$6,1,IF(Settings!$B$22="USD",1/INDEX(Settings!$B$29:$B$40,MONTH(A6076)),INDEX(Settings!$B$29:$B$40,MONTH(A6076)))))</f>
        <v/>
      </c>
    </row>
    <row r="6077" customFormat="false" ht="15" hidden="false" customHeight="false" outlineLevel="0" collapsed="false">
      <c r="U6077" s="0" t="str">
        <f aca="false">IF(C6077="","",IF(COUNTIF(Campaigns!$A$7:$A$300,C6077)&gt;0,"✓",IF(N(K6077)=0,"– no spend","⚠ add to Campaigns tab")))</f>
        <v/>
      </c>
      <c r="V6077" s="83" t="str">
        <f aca="false">IF(K6077="","",K6077*IF(Settings!$B$22=Settings!$C$6,1,IF(Settings!$B$22="USD",1/INDEX(Settings!$B$29:$B$40,MONTH(A6077)),INDEX(Settings!$B$29:$B$40,MONTH(A6077)))))</f>
        <v/>
      </c>
    </row>
    <row r="6078" customFormat="false" ht="15" hidden="false" customHeight="false" outlineLevel="0" collapsed="false">
      <c r="U6078" s="0" t="str">
        <f aca="false">IF(C6078="","",IF(COUNTIF(Campaigns!$A$7:$A$300,C6078)&gt;0,"✓",IF(N(K6078)=0,"– no spend","⚠ add to Campaigns tab")))</f>
        <v/>
      </c>
      <c r="V6078" s="83" t="str">
        <f aca="false">IF(K6078="","",K6078*IF(Settings!$B$22=Settings!$C$6,1,IF(Settings!$B$22="USD",1/INDEX(Settings!$B$29:$B$40,MONTH(A6078)),INDEX(Settings!$B$29:$B$40,MONTH(A6078)))))</f>
        <v/>
      </c>
    </row>
    <row r="6079" customFormat="false" ht="15" hidden="false" customHeight="false" outlineLevel="0" collapsed="false">
      <c r="U6079" s="0" t="str">
        <f aca="false">IF(C6079="","",IF(COUNTIF(Campaigns!$A$7:$A$300,C6079)&gt;0,"✓",IF(N(K6079)=0,"– no spend","⚠ add to Campaigns tab")))</f>
        <v/>
      </c>
      <c r="V6079" s="83" t="str">
        <f aca="false">IF(K6079="","",K6079*IF(Settings!$B$22=Settings!$C$6,1,IF(Settings!$B$22="USD",1/INDEX(Settings!$B$29:$B$40,MONTH(A6079)),INDEX(Settings!$B$29:$B$40,MONTH(A6079)))))</f>
        <v/>
      </c>
    </row>
    <row r="6080" customFormat="false" ht="15" hidden="false" customHeight="false" outlineLevel="0" collapsed="false">
      <c r="U6080" s="0" t="str">
        <f aca="false">IF(C6080="","",IF(COUNTIF(Campaigns!$A$7:$A$300,C6080)&gt;0,"✓",IF(N(K6080)=0,"– no spend","⚠ add to Campaigns tab")))</f>
        <v/>
      </c>
      <c r="V6080" s="83" t="str">
        <f aca="false">IF(K6080="","",K6080*IF(Settings!$B$22=Settings!$C$6,1,IF(Settings!$B$22="USD",1/INDEX(Settings!$B$29:$B$40,MONTH(A6080)),INDEX(Settings!$B$29:$B$40,MONTH(A6080)))))</f>
        <v/>
      </c>
    </row>
    <row r="6081" customFormat="false" ht="15" hidden="false" customHeight="false" outlineLevel="0" collapsed="false">
      <c r="U6081" s="0" t="str">
        <f aca="false">IF(C6081="","",IF(COUNTIF(Campaigns!$A$7:$A$300,C6081)&gt;0,"✓",IF(N(K6081)=0,"– no spend","⚠ add to Campaigns tab")))</f>
        <v/>
      </c>
      <c r="V6081" s="83" t="str">
        <f aca="false">IF(K6081="","",K6081*IF(Settings!$B$22=Settings!$C$6,1,IF(Settings!$B$22="USD",1/INDEX(Settings!$B$29:$B$40,MONTH(A6081)),INDEX(Settings!$B$29:$B$40,MONTH(A6081)))))</f>
        <v/>
      </c>
    </row>
    <row r="6082" customFormat="false" ht="15" hidden="false" customHeight="false" outlineLevel="0" collapsed="false">
      <c r="U6082" s="0" t="str">
        <f aca="false">IF(C6082="","",IF(COUNTIF(Campaigns!$A$7:$A$300,C6082)&gt;0,"✓",IF(N(K6082)=0,"– no spend","⚠ add to Campaigns tab")))</f>
        <v/>
      </c>
      <c r="V6082" s="83" t="str">
        <f aca="false">IF(K6082="","",K6082*IF(Settings!$B$22=Settings!$C$6,1,IF(Settings!$B$22="USD",1/INDEX(Settings!$B$29:$B$40,MONTH(A6082)),INDEX(Settings!$B$29:$B$40,MONTH(A6082)))))</f>
        <v/>
      </c>
    </row>
    <row r="6083" customFormat="false" ht="15" hidden="false" customHeight="false" outlineLevel="0" collapsed="false">
      <c r="U6083" s="0" t="str">
        <f aca="false">IF(C6083="","",IF(COUNTIF(Campaigns!$A$7:$A$300,C6083)&gt;0,"✓",IF(N(K6083)=0,"– no spend","⚠ add to Campaigns tab")))</f>
        <v/>
      </c>
      <c r="V6083" s="83" t="str">
        <f aca="false">IF(K6083="","",K6083*IF(Settings!$B$22=Settings!$C$6,1,IF(Settings!$B$22="USD",1/INDEX(Settings!$B$29:$B$40,MONTH(A6083)),INDEX(Settings!$B$29:$B$40,MONTH(A6083)))))</f>
        <v/>
      </c>
    </row>
    <row r="6084" customFormat="false" ht="15" hidden="false" customHeight="false" outlineLevel="0" collapsed="false">
      <c r="U6084" s="0" t="str">
        <f aca="false">IF(C6084="","",IF(COUNTIF(Campaigns!$A$7:$A$300,C6084)&gt;0,"✓",IF(N(K6084)=0,"– no spend","⚠ add to Campaigns tab")))</f>
        <v/>
      </c>
      <c r="V6084" s="83" t="str">
        <f aca="false">IF(K6084="","",K6084*IF(Settings!$B$22=Settings!$C$6,1,IF(Settings!$B$22="USD",1/INDEX(Settings!$B$29:$B$40,MONTH(A6084)),INDEX(Settings!$B$29:$B$40,MONTH(A6084)))))</f>
        <v/>
      </c>
    </row>
    <row r="6085" customFormat="false" ht="15" hidden="false" customHeight="false" outlineLevel="0" collapsed="false">
      <c r="U6085" s="0" t="str">
        <f aca="false">IF(C6085="","",IF(COUNTIF(Campaigns!$A$7:$A$300,C6085)&gt;0,"✓",IF(N(K6085)=0,"– no spend","⚠ add to Campaigns tab")))</f>
        <v/>
      </c>
      <c r="V6085" s="83" t="str">
        <f aca="false">IF(K6085="","",K6085*IF(Settings!$B$22=Settings!$C$6,1,IF(Settings!$B$22="USD",1/INDEX(Settings!$B$29:$B$40,MONTH(A6085)),INDEX(Settings!$B$29:$B$40,MONTH(A6085)))))</f>
        <v/>
      </c>
    </row>
    <row r="6086" customFormat="false" ht="15" hidden="false" customHeight="false" outlineLevel="0" collapsed="false">
      <c r="U6086" s="0" t="str">
        <f aca="false">IF(C6086="","",IF(COUNTIF(Campaigns!$A$7:$A$300,C6086)&gt;0,"✓",IF(N(K6086)=0,"– no spend","⚠ add to Campaigns tab")))</f>
        <v/>
      </c>
      <c r="V6086" s="83" t="str">
        <f aca="false">IF(K6086="","",K6086*IF(Settings!$B$22=Settings!$C$6,1,IF(Settings!$B$22="USD",1/INDEX(Settings!$B$29:$B$40,MONTH(A6086)),INDEX(Settings!$B$29:$B$40,MONTH(A6086)))))</f>
        <v/>
      </c>
    </row>
    <row r="6087" customFormat="false" ht="15" hidden="false" customHeight="false" outlineLevel="0" collapsed="false">
      <c r="U6087" s="0" t="str">
        <f aca="false">IF(C6087="","",IF(COUNTIF(Campaigns!$A$7:$A$300,C6087)&gt;0,"✓",IF(N(K6087)=0,"– no spend","⚠ add to Campaigns tab")))</f>
        <v/>
      </c>
      <c r="V6087" s="83" t="str">
        <f aca="false">IF(K6087="","",K6087*IF(Settings!$B$22=Settings!$C$6,1,IF(Settings!$B$22="USD",1/INDEX(Settings!$B$29:$B$40,MONTH(A6087)),INDEX(Settings!$B$29:$B$40,MONTH(A6087)))))</f>
        <v/>
      </c>
    </row>
    <row r="6088" customFormat="false" ht="15" hidden="false" customHeight="false" outlineLevel="0" collapsed="false">
      <c r="U6088" s="0" t="str">
        <f aca="false">IF(C6088="","",IF(COUNTIF(Campaigns!$A$7:$A$300,C6088)&gt;0,"✓",IF(N(K6088)=0,"– no spend","⚠ add to Campaigns tab")))</f>
        <v/>
      </c>
      <c r="V6088" s="83" t="str">
        <f aca="false">IF(K6088="","",K6088*IF(Settings!$B$22=Settings!$C$6,1,IF(Settings!$B$22="USD",1/INDEX(Settings!$B$29:$B$40,MONTH(A6088)),INDEX(Settings!$B$29:$B$40,MONTH(A6088)))))</f>
        <v/>
      </c>
    </row>
    <row r="6089" customFormat="false" ht="15" hidden="false" customHeight="false" outlineLevel="0" collapsed="false">
      <c r="U6089" s="0" t="str">
        <f aca="false">IF(C6089="","",IF(COUNTIF(Campaigns!$A$7:$A$300,C6089)&gt;0,"✓",IF(N(K6089)=0,"– no spend","⚠ add to Campaigns tab")))</f>
        <v/>
      </c>
      <c r="V6089" s="83" t="str">
        <f aca="false">IF(K6089="","",K6089*IF(Settings!$B$22=Settings!$C$6,1,IF(Settings!$B$22="USD",1/INDEX(Settings!$B$29:$B$40,MONTH(A6089)),INDEX(Settings!$B$29:$B$40,MONTH(A6089)))))</f>
        <v/>
      </c>
    </row>
    <row r="6090" customFormat="false" ht="15" hidden="false" customHeight="false" outlineLevel="0" collapsed="false">
      <c r="U6090" s="0" t="str">
        <f aca="false">IF(C6090="","",IF(COUNTIF(Campaigns!$A$7:$A$300,C6090)&gt;0,"✓",IF(N(K6090)=0,"– no spend","⚠ add to Campaigns tab")))</f>
        <v/>
      </c>
      <c r="V6090" s="83" t="str">
        <f aca="false">IF(K6090="","",K6090*IF(Settings!$B$22=Settings!$C$6,1,IF(Settings!$B$22="USD",1/INDEX(Settings!$B$29:$B$40,MONTH(A6090)),INDEX(Settings!$B$29:$B$40,MONTH(A6090)))))</f>
        <v/>
      </c>
    </row>
    <row r="6091" customFormat="false" ht="15" hidden="false" customHeight="false" outlineLevel="0" collapsed="false">
      <c r="U6091" s="0" t="str">
        <f aca="false">IF(C6091="","",IF(COUNTIF(Campaigns!$A$7:$A$300,C6091)&gt;0,"✓",IF(N(K6091)=0,"– no spend","⚠ add to Campaigns tab")))</f>
        <v/>
      </c>
      <c r="V6091" s="83" t="str">
        <f aca="false">IF(K6091="","",K6091*IF(Settings!$B$22=Settings!$C$6,1,IF(Settings!$B$22="USD",1/INDEX(Settings!$B$29:$B$40,MONTH(A6091)),INDEX(Settings!$B$29:$B$40,MONTH(A6091)))))</f>
        <v/>
      </c>
    </row>
    <row r="6092" customFormat="false" ht="15" hidden="false" customHeight="false" outlineLevel="0" collapsed="false">
      <c r="U6092" s="0" t="str">
        <f aca="false">IF(C6092="","",IF(COUNTIF(Campaigns!$A$7:$A$300,C6092)&gt;0,"✓",IF(N(K6092)=0,"– no spend","⚠ add to Campaigns tab")))</f>
        <v/>
      </c>
      <c r="V6092" s="83" t="str">
        <f aca="false">IF(K6092="","",K6092*IF(Settings!$B$22=Settings!$C$6,1,IF(Settings!$B$22="USD",1/INDEX(Settings!$B$29:$B$40,MONTH(A6092)),INDEX(Settings!$B$29:$B$40,MONTH(A6092)))))</f>
        <v/>
      </c>
    </row>
    <row r="6093" customFormat="false" ht="15" hidden="false" customHeight="false" outlineLevel="0" collapsed="false">
      <c r="U6093" s="0" t="str">
        <f aca="false">IF(C6093="","",IF(COUNTIF(Campaigns!$A$7:$A$300,C6093)&gt;0,"✓",IF(N(K6093)=0,"– no spend","⚠ add to Campaigns tab")))</f>
        <v/>
      </c>
      <c r="V6093" s="83" t="str">
        <f aca="false">IF(K6093="","",K6093*IF(Settings!$B$22=Settings!$C$6,1,IF(Settings!$B$22="USD",1/INDEX(Settings!$B$29:$B$40,MONTH(A6093)),INDEX(Settings!$B$29:$B$40,MONTH(A6093)))))</f>
        <v/>
      </c>
    </row>
    <row r="6094" customFormat="false" ht="15" hidden="false" customHeight="false" outlineLevel="0" collapsed="false">
      <c r="U6094" s="0" t="str">
        <f aca="false">IF(C6094="","",IF(COUNTIF(Campaigns!$A$7:$A$300,C6094)&gt;0,"✓",IF(N(K6094)=0,"– no spend","⚠ add to Campaigns tab")))</f>
        <v/>
      </c>
      <c r="V6094" s="83" t="str">
        <f aca="false">IF(K6094="","",K6094*IF(Settings!$B$22=Settings!$C$6,1,IF(Settings!$B$22="USD",1/INDEX(Settings!$B$29:$B$40,MONTH(A6094)),INDEX(Settings!$B$29:$B$40,MONTH(A6094)))))</f>
        <v/>
      </c>
    </row>
    <row r="6095" customFormat="false" ht="15" hidden="false" customHeight="false" outlineLevel="0" collapsed="false">
      <c r="U6095" s="0" t="str">
        <f aca="false">IF(C6095="","",IF(COUNTIF(Campaigns!$A$7:$A$300,C6095)&gt;0,"✓",IF(N(K6095)=0,"– no spend","⚠ add to Campaigns tab")))</f>
        <v/>
      </c>
      <c r="V6095" s="83" t="str">
        <f aca="false">IF(K6095="","",K6095*IF(Settings!$B$22=Settings!$C$6,1,IF(Settings!$B$22="USD",1/INDEX(Settings!$B$29:$B$40,MONTH(A6095)),INDEX(Settings!$B$29:$B$40,MONTH(A6095)))))</f>
        <v/>
      </c>
    </row>
    <row r="6096" customFormat="false" ht="15" hidden="false" customHeight="false" outlineLevel="0" collapsed="false">
      <c r="U6096" s="0" t="str">
        <f aca="false">IF(C6096="","",IF(COUNTIF(Campaigns!$A$7:$A$300,C6096)&gt;0,"✓",IF(N(K6096)=0,"– no spend","⚠ add to Campaigns tab")))</f>
        <v/>
      </c>
      <c r="V6096" s="83" t="str">
        <f aca="false">IF(K6096="","",K6096*IF(Settings!$B$22=Settings!$C$6,1,IF(Settings!$B$22="USD",1/INDEX(Settings!$B$29:$B$40,MONTH(A6096)),INDEX(Settings!$B$29:$B$40,MONTH(A6096)))))</f>
        <v/>
      </c>
    </row>
    <row r="6097" customFormat="false" ht="15" hidden="false" customHeight="false" outlineLevel="0" collapsed="false">
      <c r="U6097" s="0" t="str">
        <f aca="false">IF(C6097="","",IF(COUNTIF(Campaigns!$A$7:$A$300,C6097)&gt;0,"✓",IF(N(K6097)=0,"– no spend","⚠ add to Campaigns tab")))</f>
        <v/>
      </c>
      <c r="V6097" s="83" t="str">
        <f aca="false">IF(K6097="","",K6097*IF(Settings!$B$22=Settings!$C$6,1,IF(Settings!$B$22="USD",1/INDEX(Settings!$B$29:$B$40,MONTH(A6097)),INDEX(Settings!$B$29:$B$40,MONTH(A6097)))))</f>
        <v/>
      </c>
    </row>
    <row r="6098" customFormat="false" ht="15" hidden="false" customHeight="false" outlineLevel="0" collapsed="false">
      <c r="U6098" s="0" t="str">
        <f aca="false">IF(C6098="","",IF(COUNTIF(Campaigns!$A$7:$A$300,C6098)&gt;0,"✓",IF(N(K6098)=0,"– no spend","⚠ add to Campaigns tab")))</f>
        <v/>
      </c>
      <c r="V6098" s="83" t="str">
        <f aca="false">IF(K6098="","",K6098*IF(Settings!$B$22=Settings!$C$6,1,IF(Settings!$B$22="USD",1/INDEX(Settings!$B$29:$B$40,MONTH(A6098)),INDEX(Settings!$B$29:$B$40,MONTH(A6098)))))</f>
        <v/>
      </c>
    </row>
    <row r="6099" customFormat="false" ht="15" hidden="false" customHeight="false" outlineLevel="0" collapsed="false">
      <c r="U6099" s="0" t="str">
        <f aca="false">IF(C6099="","",IF(COUNTIF(Campaigns!$A$7:$A$300,C6099)&gt;0,"✓",IF(N(K6099)=0,"– no spend","⚠ add to Campaigns tab")))</f>
        <v/>
      </c>
      <c r="V6099" s="83" t="str">
        <f aca="false">IF(K6099="","",K6099*IF(Settings!$B$22=Settings!$C$6,1,IF(Settings!$B$22="USD",1/INDEX(Settings!$B$29:$B$40,MONTH(A6099)),INDEX(Settings!$B$29:$B$40,MONTH(A6099)))))</f>
        <v/>
      </c>
    </row>
    <row r="6100" customFormat="false" ht="15" hidden="false" customHeight="false" outlineLevel="0" collapsed="false">
      <c r="U6100" s="0" t="str">
        <f aca="false">IF(C6100="","",IF(COUNTIF(Campaigns!$A$7:$A$300,C6100)&gt;0,"✓",IF(N(K6100)=0,"– no spend","⚠ add to Campaigns tab")))</f>
        <v/>
      </c>
      <c r="V6100" s="83" t="str">
        <f aca="false">IF(K6100="","",K6100*IF(Settings!$B$22=Settings!$C$6,1,IF(Settings!$B$22="USD",1/INDEX(Settings!$B$29:$B$40,MONTH(A6100)),INDEX(Settings!$B$29:$B$40,MONTH(A6100)))))</f>
        <v/>
      </c>
    </row>
    <row r="6101" customFormat="false" ht="15" hidden="false" customHeight="false" outlineLevel="0" collapsed="false">
      <c r="U6101" s="0" t="str">
        <f aca="false">IF(C6101="","",IF(COUNTIF(Campaigns!$A$7:$A$300,C6101)&gt;0,"✓",IF(N(K6101)=0,"– no spend","⚠ add to Campaigns tab")))</f>
        <v/>
      </c>
      <c r="V6101" s="83" t="str">
        <f aca="false">IF(K6101="","",K6101*IF(Settings!$B$22=Settings!$C$6,1,IF(Settings!$B$22="USD",1/INDEX(Settings!$B$29:$B$40,MONTH(A6101)),INDEX(Settings!$B$29:$B$40,MONTH(A6101)))))</f>
        <v/>
      </c>
    </row>
    <row r="6102" customFormat="false" ht="15" hidden="false" customHeight="false" outlineLevel="0" collapsed="false">
      <c r="U6102" s="0" t="str">
        <f aca="false">IF(C6102="","",IF(COUNTIF(Campaigns!$A$7:$A$300,C6102)&gt;0,"✓",IF(N(K6102)=0,"– no spend","⚠ add to Campaigns tab")))</f>
        <v/>
      </c>
      <c r="V6102" s="83" t="str">
        <f aca="false">IF(K6102="","",K6102*IF(Settings!$B$22=Settings!$C$6,1,IF(Settings!$B$22="USD",1/INDEX(Settings!$B$29:$B$40,MONTH(A6102)),INDEX(Settings!$B$29:$B$40,MONTH(A6102)))))</f>
        <v/>
      </c>
    </row>
    <row r="6103" customFormat="false" ht="15" hidden="false" customHeight="false" outlineLevel="0" collapsed="false">
      <c r="U6103" s="0" t="str">
        <f aca="false">IF(C6103="","",IF(COUNTIF(Campaigns!$A$7:$A$300,C6103)&gt;0,"✓",IF(N(K6103)=0,"– no spend","⚠ add to Campaigns tab")))</f>
        <v/>
      </c>
      <c r="V6103" s="83" t="str">
        <f aca="false">IF(K6103="","",K6103*IF(Settings!$B$22=Settings!$C$6,1,IF(Settings!$B$22="USD",1/INDEX(Settings!$B$29:$B$40,MONTH(A6103)),INDEX(Settings!$B$29:$B$40,MONTH(A6103)))))</f>
        <v/>
      </c>
    </row>
    <row r="6104" customFormat="false" ht="15" hidden="false" customHeight="false" outlineLevel="0" collapsed="false">
      <c r="U6104" s="0" t="str">
        <f aca="false">IF(C6104="","",IF(COUNTIF(Campaigns!$A$7:$A$300,C6104)&gt;0,"✓",IF(N(K6104)=0,"– no spend","⚠ add to Campaigns tab")))</f>
        <v/>
      </c>
      <c r="V6104" s="83" t="str">
        <f aca="false">IF(K6104="","",K6104*IF(Settings!$B$22=Settings!$C$6,1,IF(Settings!$B$22="USD",1/INDEX(Settings!$B$29:$B$40,MONTH(A6104)),INDEX(Settings!$B$29:$B$40,MONTH(A6104)))))</f>
        <v/>
      </c>
    </row>
    <row r="6105" customFormat="false" ht="15" hidden="false" customHeight="false" outlineLevel="0" collapsed="false">
      <c r="U6105" s="0" t="str">
        <f aca="false">IF(C6105="","",IF(COUNTIF(Campaigns!$A$7:$A$300,C6105)&gt;0,"✓",IF(N(K6105)=0,"– no spend","⚠ add to Campaigns tab")))</f>
        <v/>
      </c>
      <c r="V6105" s="83" t="str">
        <f aca="false">IF(K6105="","",K6105*IF(Settings!$B$22=Settings!$C$6,1,IF(Settings!$B$22="USD",1/INDEX(Settings!$B$29:$B$40,MONTH(A6105)),INDEX(Settings!$B$29:$B$40,MONTH(A6105)))))</f>
        <v/>
      </c>
    </row>
    <row r="6106" customFormat="false" ht="15" hidden="false" customHeight="false" outlineLevel="0" collapsed="false">
      <c r="U6106" s="0" t="str">
        <f aca="false">IF(C6106="","",IF(COUNTIF(Campaigns!$A$7:$A$300,C6106)&gt;0,"✓",IF(N(K6106)=0,"– no spend","⚠ add to Campaigns tab")))</f>
        <v/>
      </c>
      <c r="V6106" s="83" t="str">
        <f aca="false">IF(K6106="","",K6106*IF(Settings!$B$22=Settings!$C$6,1,IF(Settings!$B$22="USD",1/INDEX(Settings!$B$29:$B$40,MONTH(A6106)),INDEX(Settings!$B$29:$B$40,MONTH(A6106)))))</f>
        <v/>
      </c>
    </row>
    <row r="6107" customFormat="false" ht="15" hidden="false" customHeight="false" outlineLevel="0" collapsed="false">
      <c r="U6107" s="0" t="str">
        <f aca="false">IF(C6107="","",IF(COUNTIF(Campaigns!$A$7:$A$300,C6107)&gt;0,"✓",IF(N(K6107)=0,"– no spend","⚠ add to Campaigns tab")))</f>
        <v/>
      </c>
      <c r="V6107" s="83" t="str">
        <f aca="false">IF(K6107="","",K6107*IF(Settings!$B$22=Settings!$C$6,1,IF(Settings!$B$22="USD",1/INDEX(Settings!$B$29:$B$40,MONTH(A6107)),INDEX(Settings!$B$29:$B$40,MONTH(A6107)))))</f>
        <v/>
      </c>
    </row>
    <row r="6108" customFormat="false" ht="15" hidden="false" customHeight="false" outlineLevel="0" collapsed="false">
      <c r="U6108" s="0" t="str">
        <f aca="false">IF(C6108="","",IF(COUNTIF(Campaigns!$A$7:$A$300,C6108)&gt;0,"✓",IF(N(K6108)=0,"– no spend","⚠ add to Campaigns tab")))</f>
        <v/>
      </c>
      <c r="V6108" s="83" t="str">
        <f aca="false">IF(K6108="","",K6108*IF(Settings!$B$22=Settings!$C$6,1,IF(Settings!$B$22="USD",1/INDEX(Settings!$B$29:$B$40,MONTH(A6108)),INDEX(Settings!$B$29:$B$40,MONTH(A6108)))))</f>
        <v/>
      </c>
    </row>
    <row r="6109" customFormat="false" ht="15" hidden="false" customHeight="false" outlineLevel="0" collapsed="false">
      <c r="U6109" s="0" t="str">
        <f aca="false">IF(C6109="","",IF(COUNTIF(Campaigns!$A$7:$A$300,C6109)&gt;0,"✓",IF(N(K6109)=0,"– no spend","⚠ add to Campaigns tab")))</f>
        <v/>
      </c>
      <c r="V6109" s="83" t="str">
        <f aca="false">IF(K6109="","",K6109*IF(Settings!$B$22=Settings!$C$6,1,IF(Settings!$B$22="USD",1/INDEX(Settings!$B$29:$B$40,MONTH(A6109)),INDEX(Settings!$B$29:$B$40,MONTH(A6109)))))</f>
        <v/>
      </c>
    </row>
    <row r="6110" customFormat="false" ht="15" hidden="false" customHeight="false" outlineLevel="0" collapsed="false">
      <c r="U6110" s="0" t="str">
        <f aca="false">IF(C6110="","",IF(COUNTIF(Campaigns!$A$7:$A$300,C6110)&gt;0,"✓",IF(N(K6110)=0,"– no spend","⚠ add to Campaigns tab")))</f>
        <v/>
      </c>
      <c r="V6110" s="83" t="str">
        <f aca="false">IF(K6110="","",K6110*IF(Settings!$B$22=Settings!$C$6,1,IF(Settings!$B$22="USD",1/INDEX(Settings!$B$29:$B$40,MONTH(A6110)),INDEX(Settings!$B$29:$B$40,MONTH(A6110)))))</f>
        <v/>
      </c>
    </row>
    <row r="6111" customFormat="false" ht="15" hidden="false" customHeight="false" outlineLevel="0" collapsed="false">
      <c r="U6111" s="0" t="str">
        <f aca="false">IF(C6111="","",IF(COUNTIF(Campaigns!$A$7:$A$300,C6111)&gt;0,"✓",IF(N(K6111)=0,"– no spend","⚠ add to Campaigns tab")))</f>
        <v/>
      </c>
      <c r="V6111" s="83" t="str">
        <f aca="false">IF(K6111="","",K6111*IF(Settings!$B$22=Settings!$C$6,1,IF(Settings!$B$22="USD",1/INDEX(Settings!$B$29:$B$40,MONTH(A6111)),INDEX(Settings!$B$29:$B$40,MONTH(A6111)))))</f>
        <v/>
      </c>
    </row>
    <row r="6112" customFormat="false" ht="15" hidden="false" customHeight="false" outlineLevel="0" collapsed="false">
      <c r="U6112" s="0" t="str">
        <f aca="false">IF(C6112="","",IF(COUNTIF(Campaigns!$A$7:$A$300,C6112)&gt;0,"✓",IF(N(K6112)=0,"– no spend","⚠ add to Campaigns tab")))</f>
        <v/>
      </c>
      <c r="V6112" s="83" t="str">
        <f aca="false">IF(K6112="","",K6112*IF(Settings!$B$22=Settings!$C$6,1,IF(Settings!$B$22="USD",1/INDEX(Settings!$B$29:$B$40,MONTH(A6112)),INDEX(Settings!$B$29:$B$40,MONTH(A6112)))))</f>
        <v/>
      </c>
    </row>
    <row r="6113" customFormat="false" ht="15" hidden="false" customHeight="false" outlineLevel="0" collapsed="false">
      <c r="U6113" s="0" t="str">
        <f aca="false">IF(C6113="","",IF(COUNTIF(Campaigns!$A$7:$A$300,C6113)&gt;0,"✓",IF(N(K6113)=0,"– no spend","⚠ add to Campaigns tab")))</f>
        <v/>
      </c>
      <c r="V6113" s="83" t="str">
        <f aca="false">IF(K6113="","",K6113*IF(Settings!$B$22=Settings!$C$6,1,IF(Settings!$B$22="USD",1/INDEX(Settings!$B$29:$B$40,MONTH(A6113)),INDEX(Settings!$B$29:$B$40,MONTH(A6113)))))</f>
        <v/>
      </c>
    </row>
    <row r="6114" customFormat="false" ht="15" hidden="false" customHeight="false" outlineLevel="0" collapsed="false">
      <c r="U6114" s="0" t="str">
        <f aca="false">IF(C6114="","",IF(COUNTIF(Campaigns!$A$7:$A$300,C6114)&gt;0,"✓",IF(N(K6114)=0,"– no spend","⚠ add to Campaigns tab")))</f>
        <v/>
      </c>
      <c r="V6114" s="83" t="str">
        <f aca="false">IF(K6114="","",K6114*IF(Settings!$B$22=Settings!$C$6,1,IF(Settings!$B$22="USD",1/INDEX(Settings!$B$29:$B$40,MONTH(A6114)),INDEX(Settings!$B$29:$B$40,MONTH(A6114)))))</f>
        <v/>
      </c>
    </row>
    <row r="6115" customFormat="false" ht="15" hidden="false" customHeight="false" outlineLevel="0" collapsed="false">
      <c r="U6115" s="0" t="str">
        <f aca="false">IF(C6115="","",IF(COUNTIF(Campaigns!$A$7:$A$300,C6115)&gt;0,"✓",IF(N(K6115)=0,"– no spend","⚠ add to Campaigns tab")))</f>
        <v/>
      </c>
      <c r="V6115" s="83" t="str">
        <f aca="false">IF(K6115="","",K6115*IF(Settings!$B$22=Settings!$C$6,1,IF(Settings!$B$22="USD",1/INDEX(Settings!$B$29:$B$40,MONTH(A6115)),INDEX(Settings!$B$29:$B$40,MONTH(A6115)))))</f>
        <v/>
      </c>
    </row>
    <row r="6116" customFormat="false" ht="15" hidden="false" customHeight="false" outlineLevel="0" collapsed="false">
      <c r="U6116" s="0" t="str">
        <f aca="false">IF(C6116="","",IF(COUNTIF(Campaigns!$A$7:$A$300,C6116)&gt;0,"✓",IF(N(K6116)=0,"– no spend","⚠ add to Campaigns tab")))</f>
        <v/>
      </c>
      <c r="V6116" s="83" t="str">
        <f aca="false">IF(K6116="","",K6116*IF(Settings!$B$22=Settings!$C$6,1,IF(Settings!$B$22="USD",1/INDEX(Settings!$B$29:$B$40,MONTH(A6116)),INDEX(Settings!$B$29:$B$40,MONTH(A6116)))))</f>
        <v/>
      </c>
    </row>
    <row r="6117" customFormat="false" ht="15" hidden="false" customHeight="false" outlineLevel="0" collapsed="false">
      <c r="U6117" s="0" t="str">
        <f aca="false">IF(C6117="","",IF(COUNTIF(Campaigns!$A$7:$A$300,C6117)&gt;0,"✓",IF(N(K6117)=0,"– no spend","⚠ add to Campaigns tab")))</f>
        <v/>
      </c>
      <c r="V6117" s="83" t="str">
        <f aca="false">IF(K6117="","",K6117*IF(Settings!$B$22=Settings!$C$6,1,IF(Settings!$B$22="USD",1/INDEX(Settings!$B$29:$B$40,MONTH(A6117)),INDEX(Settings!$B$29:$B$40,MONTH(A6117)))))</f>
        <v/>
      </c>
    </row>
    <row r="6118" customFormat="false" ht="15" hidden="false" customHeight="false" outlineLevel="0" collapsed="false">
      <c r="U6118" s="0" t="str">
        <f aca="false">IF(C6118="","",IF(COUNTIF(Campaigns!$A$7:$A$300,C6118)&gt;0,"✓",IF(N(K6118)=0,"– no spend","⚠ add to Campaigns tab")))</f>
        <v/>
      </c>
      <c r="V6118" s="83" t="str">
        <f aca="false">IF(K6118="","",K6118*IF(Settings!$B$22=Settings!$C$6,1,IF(Settings!$B$22="USD",1/INDEX(Settings!$B$29:$B$40,MONTH(A6118)),INDEX(Settings!$B$29:$B$40,MONTH(A6118)))))</f>
        <v/>
      </c>
    </row>
    <row r="6119" customFormat="false" ht="15" hidden="false" customHeight="false" outlineLevel="0" collapsed="false">
      <c r="U6119" s="0" t="str">
        <f aca="false">IF(C6119="","",IF(COUNTIF(Campaigns!$A$7:$A$300,C6119)&gt;0,"✓",IF(N(K6119)=0,"– no spend","⚠ add to Campaigns tab")))</f>
        <v/>
      </c>
      <c r="V6119" s="83" t="str">
        <f aca="false">IF(K6119="","",K6119*IF(Settings!$B$22=Settings!$C$6,1,IF(Settings!$B$22="USD",1/INDEX(Settings!$B$29:$B$40,MONTH(A6119)),INDEX(Settings!$B$29:$B$40,MONTH(A6119)))))</f>
        <v/>
      </c>
    </row>
    <row r="6120" customFormat="false" ht="15" hidden="false" customHeight="false" outlineLevel="0" collapsed="false">
      <c r="U6120" s="0" t="str">
        <f aca="false">IF(C6120="","",IF(COUNTIF(Campaigns!$A$7:$A$300,C6120)&gt;0,"✓",IF(N(K6120)=0,"– no spend","⚠ add to Campaigns tab")))</f>
        <v/>
      </c>
      <c r="V6120" s="83" t="str">
        <f aca="false">IF(K6120="","",K6120*IF(Settings!$B$22=Settings!$C$6,1,IF(Settings!$B$22="USD",1/INDEX(Settings!$B$29:$B$40,MONTH(A6120)),INDEX(Settings!$B$29:$B$40,MONTH(A6120)))))</f>
        <v/>
      </c>
    </row>
    <row r="6121" customFormat="false" ht="15" hidden="false" customHeight="false" outlineLevel="0" collapsed="false">
      <c r="U6121" s="0" t="str">
        <f aca="false">IF(C6121="","",IF(COUNTIF(Campaigns!$A$7:$A$300,C6121)&gt;0,"✓",IF(N(K6121)=0,"– no spend","⚠ add to Campaigns tab")))</f>
        <v/>
      </c>
      <c r="V6121" s="83" t="str">
        <f aca="false">IF(K6121="","",K6121*IF(Settings!$B$22=Settings!$C$6,1,IF(Settings!$B$22="USD",1/INDEX(Settings!$B$29:$B$40,MONTH(A6121)),INDEX(Settings!$B$29:$B$40,MONTH(A6121)))))</f>
        <v/>
      </c>
    </row>
    <row r="6122" customFormat="false" ht="15" hidden="false" customHeight="false" outlineLevel="0" collapsed="false">
      <c r="U6122" s="0" t="str">
        <f aca="false">IF(C6122="","",IF(COUNTIF(Campaigns!$A$7:$A$300,C6122)&gt;0,"✓",IF(N(K6122)=0,"– no spend","⚠ add to Campaigns tab")))</f>
        <v/>
      </c>
      <c r="V6122" s="83" t="str">
        <f aca="false">IF(K6122="","",K6122*IF(Settings!$B$22=Settings!$C$6,1,IF(Settings!$B$22="USD",1/INDEX(Settings!$B$29:$B$40,MONTH(A6122)),INDEX(Settings!$B$29:$B$40,MONTH(A6122)))))</f>
        <v/>
      </c>
    </row>
    <row r="6123" customFormat="false" ht="15" hidden="false" customHeight="false" outlineLevel="0" collapsed="false">
      <c r="U6123" s="0" t="str">
        <f aca="false">IF(C6123="","",IF(COUNTIF(Campaigns!$A$7:$A$300,C6123)&gt;0,"✓",IF(N(K6123)=0,"– no spend","⚠ add to Campaigns tab")))</f>
        <v/>
      </c>
      <c r="V6123" s="83" t="str">
        <f aca="false">IF(K6123="","",K6123*IF(Settings!$B$22=Settings!$C$6,1,IF(Settings!$B$22="USD",1/INDEX(Settings!$B$29:$B$40,MONTH(A6123)),INDEX(Settings!$B$29:$B$40,MONTH(A6123)))))</f>
        <v/>
      </c>
    </row>
    <row r="6124" customFormat="false" ht="15" hidden="false" customHeight="false" outlineLevel="0" collapsed="false">
      <c r="U6124" s="0" t="str">
        <f aca="false">IF(C6124="","",IF(COUNTIF(Campaigns!$A$7:$A$300,C6124)&gt;0,"✓",IF(N(K6124)=0,"– no spend","⚠ add to Campaigns tab")))</f>
        <v/>
      </c>
      <c r="V6124" s="83" t="str">
        <f aca="false">IF(K6124="","",K6124*IF(Settings!$B$22=Settings!$C$6,1,IF(Settings!$B$22="USD",1/INDEX(Settings!$B$29:$B$40,MONTH(A6124)),INDEX(Settings!$B$29:$B$40,MONTH(A6124)))))</f>
        <v/>
      </c>
    </row>
    <row r="6125" customFormat="false" ht="15" hidden="false" customHeight="false" outlineLevel="0" collapsed="false">
      <c r="U6125" s="0" t="str">
        <f aca="false">IF(C6125="","",IF(COUNTIF(Campaigns!$A$7:$A$300,C6125)&gt;0,"✓",IF(N(K6125)=0,"– no spend","⚠ add to Campaigns tab")))</f>
        <v/>
      </c>
      <c r="V6125" s="83" t="str">
        <f aca="false">IF(K6125="","",K6125*IF(Settings!$B$22=Settings!$C$6,1,IF(Settings!$B$22="USD",1/INDEX(Settings!$B$29:$B$40,MONTH(A6125)),INDEX(Settings!$B$29:$B$40,MONTH(A6125)))))</f>
        <v/>
      </c>
    </row>
    <row r="6126" customFormat="false" ht="15" hidden="false" customHeight="false" outlineLevel="0" collapsed="false">
      <c r="U6126" s="0" t="str">
        <f aca="false">IF(C6126="","",IF(COUNTIF(Campaigns!$A$7:$A$300,C6126)&gt;0,"✓",IF(N(K6126)=0,"– no spend","⚠ add to Campaigns tab")))</f>
        <v/>
      </c>
      <c r="V6126" s="83" t="str">
        <f aca="false">IF(K6126="","",K6126*IF(Settings!$B$22=Settings!$C$6,1,IF(Settings!$B$22="USD",1/INDEX(Settings!$B$29:$B$40,MONTH(A6126)),INDEX(Settings!$B$29:$B$40,MONTH(A6126)))))</f>
        <v/>
      </c>
    </row>
    <row r="6127" customFormat="false" ht="15" hidden="false" customHeight="false" outlineLevel="0" collapsed="false">
      <c r="U6127" s="0" t="str">
        <f aca="false">IF(C6127="","",IF(COUNTIF(Campaigns!$A$7:$A$300,C6127)&gt;0,"✓",IF(N(K6127)=0,"– no spend","⚠ add to Campaigns tab")))</f>
        <v/>
      </c>
      <c r="V6127" s="83" t="str">
        <f aca="false">IF(K6127="","",K6127*IF(Settings!$B$22=Settings!$C$6,1,IF(Settings!$B$22="USD",1/INDEX(Settings!$B$29:$B$40,MONTH(A6127)),INDEX(Settings!$B$29:$B$40,MONTH(A6127)))))</f>
        <v/>
      </c>
    </row>
    <row r="6128" customFormat="false" ht="15" hidden="false" customHeight="false" outlineLevel="0" collapsed="false">
      <c r="U6128" s="0" t="str">
        <f aca="false">IF(C6128="","",IF(COUNTIF(Campaigns!$A$7:$A$300,C6128)&gt;0,"✓",IF(N(K6128)=0,"– no spend","⚠ add to Campaigns tab")))</f>
        <v/>
      </c>
      <c r="V6128" s="83" t="str">
        <f aca="false">IF(K6128="","",K6128*IF(Settings!$B$22=Settings!$C$6,1,IF(Settings!$B$22="USD",1/INDEX(Settings!$B$29:$B$40,MONTH(A6128)),INDEX(Settings!$B$29:$B$40,MONTH(A6128)))))</f>
        <v/>
      </c>
    </row>
    <row r="6129" customFormat="false" ht="15" hidden="false" customHeight="false" outlineLevel="0" collapsed="false">
      <c r="U6129" s="0" t="str">
        <f aca="false">IF(C6129="","",IF(COUNTIF(Campaigns!$A$7:$A$300,C6129)&gt;0,"✓",IF(N(K6129)=0,"– no spend","⚠ add to Campaigns tab")))</f>
        <v/>
      </c>
      <c r="V6129" s="83" t="str">
        <f aca="false">IF(K6129="","",K6129*IF(Settings!$B$22=Settings!$C$6,1,IF(Settings!$B$22="USD",1/INDEX(Settings!$B$29:$B$40,MONTH(A6129)),INDEX(Settings!$B$29:$B$40,MONTH(A6129)))))</f>
        <v/>
      </c>
    </row>
    <row r="6130" customFormat="false" ht="15" hidden="false" customHeight="false" outlineLevel="0" collapsed="false">
      <c r="U6130" s="0" t="str">
        <f aca="false">IF(C6130="","",IF(COUNTIF(Campaigns!$A$7:$A$300,C6130)&gt;0,"✓",IF(N(K6130)=0,"– no spend","⚠ add to Campaigns tab")))</f>
        <v/>
      </c>
      <c r="V6130" s="83" t="str">
        <f aca="false">IF(K6130="","",K6130*IF(Settings!$B$22=Settings!$C$6,1,IF(Settings!$B$22="USD",1/INDEX(Settings!$B$29:$B$40,MONTH(A6130)),INDEX(Settings!$B$29:$B$40,MONTH(A6130)))))</f>
        <v/>
      </c>
    </row>
    <row r="6131" customFormat="false" ht="15" hidden="false" customHeight="false" outlineLevel="0" collapsed="false">
      <c r="U6131" s="0" t="str">
        <f aca="false">IF(C6131="","",IF(COUNTIF(Campaigns!$A$7:$A$300,C6131)&gt;0,"✓",IF(N(K6131)=0,"– no spend","⚠ add to Campaigns tab")))</f>
        <v/>
      </c>
      <c r="V6131" s="83" t="str">
        <f aca="false">IF(K6131="","",K6131*IF(Settings!$B$22=Settings!$C$6,1,IF(Settings!$B$22="USD",1/INDEX(Settings!$B$29:$B$40,MONTH(A6131)),INDEX(Settings!$B$29:$B$40,MONTH(A6131)))))</f>
        <v/>
      </c>
    </row>
    <row r="6132" customFormat="false" ht="15" hidden="false" customHeight="false" outlineLevel="0" collapsed="false">
      <c r="U6132" s="0" t="str">
        <f aca="false">IF(C6132="","",IF(COUNTIF(Campaigns!$A$7:$A$300,C6132)&gt;0,"✓",IF(N(K6132)=0,"– no spend","⚠ add to Campaigns tab")))</f>
        <v/>
      </c>
      <c r="V6132" s="83" t="str">
        <f aca="false">IF(K6132="","",K6132*IF(Settings!$B$22=Settings!$C$6,1,IF(Settings!$B$22="USD",1/INDEX(Settings!$B$29:$B$40,MONTH(A6132)),INDEX(Settings!$B$29:$B$40,MONTH(A6132)))))</f>
        <v/>
      </c>
    </row>
    <row r="6133" customFormat="false" ht="15" hidden="false" customHeight="false" outlineLevel="0" collapsed="false">
      <c r="U6133" s="0" t="str">
        <f aca="false">IF(C6133="","",IF(COUNTIF(Campaigns!$A$7:$A$300,C6133)&gt;0,"✓",IF(N(K6133)=0,"– no spend","⚠ add to Campaigns tab")))</f>
        <v/>
      </c>
      <c r="V6133" s="83" t="str">
        <f aca="false">IF(K6133="","",K6133*IF(Settings!$B$22=Settings!$C$6,1,IF(Settings!$B$22="USD",1/INDEX(Settings!$B$29:$B$40,MONTH(A6133)),INDEX(Settings!$B$29:$B$40,MONTH(A6133)))))</f>
        <v/>
      </c>
    </row>
    <row r="6134" customFormat="false" ht="15" hidden="false" customHeight="false" outlineLevel="0" collapsed="false">
      <c r="U6134" s="0" t="str">
        <f aca="false">IF(C6134="","",IF(COUNTIF(Campaigns!$A$7:$A$300,C6134)&gt;0,"✓",IF(N(K6134)=0,"– no spend","⚠ add to Campaigns tab")))</f>
        <v/>
      </c>
      <c r="V6134" s="83" t="str">
        <f aca="false">IF(K6134="","",K6134*IF(Settings!$B$22=Settings!$C$6,1,IF(Settings!$B$22="USD",1/INDEX(Settings!$B$29:$B$40,MONTH(A6134)),INDEX(Settings!$B$29:$B$40,MONTH(A6134)))))</f>
        <v/>
      </c>
    </row>
    <row r="6135" customFormat="false" ht="15" hidden="false" customHeight="false" outlineLevel="0" collapsed="false">
      <c r="U6135" s="0" t="str">
        <f aca="false">IF(C6135="","",IF(COUNTIF(Campaigns!$A$7:$A$300,C6135)&gt;0,"✓",IF(N(K6135)=0,"– no spend","⚠ add to Campaigns tab")))</f>
        <v/>
      </c>
      <c r="V6135" s="83" t="str">
        <f aca="false">IF(K6135="","",K6135*IF(Settings!$B$22=Settings!$C$6,1,IF(Settings!$B$22="USD",1/INDEX(Settings!$B$29:$B$40,MONTH(A6135)),INDEX(Settings!$B$29:$B$40,MONTH(A6135)))))</f>
        <v/>
      </c>
    </row>
    <row r="6136" customFormat="false" ht="15" hidden="false" customHeight="false" outlineLevel="0" collapsed="false">
      <c r="U6136" s="0" t="str">
        <f aca="false">IF(C6136="","",IF(COUNTIF(Campaigns!$A$7:$A$300,C6136)&gt;0,"✓",IF(N(K6136)=0,"– no spend","⚠ add to Campaigns tab")))</f>
        <v/>
      </c>
      <c r="V6136" s="83" t="str">
        <f aca="false">IF(K6136="","",K6136*IF(Settings!$B$22=Settings!$C$6,1,IF(Settings!$B$22="USD",1/INDEX(Settings!$B$29:$B$40,MONTH(A6136)),INDEX(Settings!$B$29:$B$40,MONTH(A6136)))))</f>
        <v/>
      </c>
    </row>
    <row r="6137" customFormat="false" ht="15" hidden="false" customHeight="false" outlineLevel="0" collapsed="false">
      <c r="U6137" s="0" t="str">
        <f aca="false">IF(C6137="","",IF(COUNTIF(Campaigns!$A$7:$A$300,C6137)&gt;0,"✓",IF(N(K6137)=0,"– no spend","⚠ add to Campaigns tab")))</f>
        <v/>
      </c>
      <c r="V6137" s="83" t="str">
        <f aca="false">IF(K6137="","",K6137*IF(Settings!$B$22=Settings!$C$6,1,IF(Settings!$B$22="USD",1/INDEX(Settings!$B$29:$B$40,MONTH(A6137)),INDEX(Settings!$B$29:$B$40,MONTH(A6137)))))</f>
        <v/>
      </c>
    </row>
    <row r="6138" customFormat="false" ht="15" hidden="false" customHeight="false" outlineLevel="0" collapsed="false">
      <c r="U6138" s="0" t="str">
        <f aca="false">IF(C6138="","",IF(COUNTIF(Campaigns!$A$7:$A$300,C6138)&gt;0,"✓",IF(N(K6138)=0,"– no spend","⚠ add to Campaigns tab")))</f>
        <v/>
      </c>
      <c r="V6138" s="83" t="str">
        <f aca="false">IF(K6138="","",K6138*IF(Settings!$B$22=Settings!$C$6,1,IF(Settings!$B$22="USD",1/INDEX(Settings!$B$29:$B$40,MONTH(A6138)),INDEX(Settings!$B$29:$B$40,MONTH(A6138)))))</f>
        <v/>
      </c>
    </row>
    <row r="6139" customFormat="false" ht="15" hidden="false" customHeight="false" outlineLevel="0" collapsed="false">
      <c r="U6139" s="0" t="str">
        <f aca="false">IF(C6139="","",IF(COUNTIF(Campaigns!$A$7:$A$300,C6139)&gt;0,"✓",IF(N(K6139)=0,"– no spend","⚠ add to Campaigns tab")))</f>
        <v/>
      </c>
      <c r="V6139" s="83" t="str">
        <f aca="false">IF(K6139="","",K6139*IF(Settings!$B$22=Settings!$C$6,1,IF(Settings!$B$22="USD",1/INDEX(Settings!$B$29:$B$40,MONTH(A6139)),INDEX(Settings!$B$29:$B$40,MONTH(A6139)))))</f>
        <v/>
      </c>
    </row>
    <row r="6140" customFormat="false" ht="15" hidden="false" customHeight="false" outlineLevel="0" collapsed="false">
      <c r="U6140" s="0" t="str">
        <f aca="false">IF(C6140="","",IF(COUNTIF(Campaigns!$A$7:$A$300,C6140)&gt;0,"✓",IF(N(K6140)=0,"– no spend","⚠ add to Campaigns tab")))</f>
        <v/>
      </c>
      <c r="V6140" s="83" t="str">
        <f aca="false">IF(K6140="","",K6140*IF(Settings!$B$22=Settings!$C$6,1,IF(Settings!$B$22="USD",1/INDEX(Settings!$B$29:$B$40,MONTH(A6140)),INDEX(Settings!$B$29:$B$40,MONTH(A6140)))))</f>
        <v/>
      </c>
    </row>
    <row r="6141" customFormat="false" ht="15" hidden="false" customHeight="false" outlineLevel="0" collapsed="false">
      <c r="U6141" s="0" t="str">
        <f aca="false">IF(C6141="","",IF(COUNTIF(Campaigns!$A$7:$A$300,C6141)&gt;0,"✓",IF(N(K6141)=0,"– no spend","⚠ add to Campaigns tab")))</f>
        <v/>
      </c>
      <c r="V6141" s="83" t="str">
        <f aca="false">IF(K6141="","",K6141*IF(Settings!$B$22=Settings!$C$6,1,IF(Settings!$B$22="USD",1/INDEX(Settings!$B$29:$B$40,MONTH(A6141)),INDEX(Settings!$B$29:$B$40,MONTH(A6141)))))</f>
        <v/>
      </c>
    </row>
    <row r="6142" customFormat="false" ht="15" hidden="false" customHeight="false" outlineLevel="0" collapsed="false">
      <c r="U6142" s="0" t="str">
        <f aca="false">IF(C6142="","",IF(COUNTIF(Campaigns!$A$7:$A$300,C6142)&gt;0,"✓",IF(N(K6142)=0,"– no spend","⚠ add to Campaigns tab")))</f>
        <v/>
      </c>
      <c r="V6142" s="83" t="str">
        <f aca="false">IF(K6142="","",K6142*IF(Settings!$B$22=Settings!$C$6,1,IF(Settings!$B$22="USD",1/INDEX(Settings!$B$29:$B$40,MONTH(A6142)),INDEX(Settings!$B$29:$B$40,MONTH(A6142)))))</f>
        <v/>
      </c>
    </row>
    <row r="6143" customFormat="false" ht="15" hidden="false" customHeight="false" outlineLevel="0" collapsed="false">
      <c r="U6143" s="0" t="str">
        <f aca="false">IF(C6143="","",IF(COUNTIF(Campaigns!$A$7:$A$300,C6143)&gt;0,"✓",IF(N(K6143)=0,"– no spend","⚠ add to Campaigns tab")))</f>
        <v/>
      </c>
      <c r="V6143" s="83" t="str">
        <f aca="false">IF(K6143="","",K6143*IF(Settings!$B$22=Settings!$C$6,1,IF(Settings!$B$22="USD",1/INDEX(Settings!$B$29:$B$40,MONTH(A6143)),INDEX(Settings!$B$29:$B$40,MONTH(A6143)))))</f>
        <v/>
      </c>
    </row>
    <row r="6144" customFormat="false" ht="15" hidden="false" customHeight="false" outlineLevel="0" collapsed="false">
      <c r="U6144" s="0" t="str">
        <f aca="false">IF(C6144="","",IF(COUNTIF(Campaigns!$A$7:$A$300,C6144)&gt;0,"✓",IF(N(K6144)=0,"– no spend","⚠ add to Campaigns tab")))</f>
        <v/>
      </c>
      <c r="V6144" s="83" t="str">
        <f aca="false">IF(K6144="","",K6144*IF(Settings!$B$22=Settings!$C$6,1,IF(Settings!$B$22="USD",1/INDEX(Settings!$B$29:$B$40,MONTH(A6144)),INDEX(Settings!$B$29:$B$40,MONTH(A6144)))))</f>
        <v/>
      </c>
    </row>
    <row r="6145" customFormat="false" ht="15" hidden="false" customHeight="false" outlineLevel="0" collapsed="false">
      <c r="U6145" s="0" t="str">
        <f aca="false">IF(C6145="","",IF(COUNTIF(Campaigns!$A$7:$A$300,C6145)&gt;0,"✓",IF(N(K6145)=0,"– no spend","⚠ add to Campaigns tab")))</f>
        <v/>
      </c>
      <c r="V6145" s="83" t="str">
        <f aca="false">IF(K6145="","",K6145*IF(Settings!$B$22=Settings!$C$6,1,IF(Settings!$B$22="USD",1/INDEX(Settings!$B$29:$B$40,MONTH(A6145)),INDEX(Settings!$B$29:$B$40,MONTH(A6145)))))</f>
        <v/>
      </c>
    </row>
    <row r="6146" customFormat="false" ht="15" hidden="false" customHeight="false" outlineLevel="0" collapsed="false">
      <c r="U6146" s="0" t="str">
        <f aca="false">IF(C6146="","",IF(COUNTIF(Campaigns!$A$7:$A$300,C6146)&gt;0,"✓",IF(N(K6146)=0,"– no spend","⚠ add to Campaigns tab")))</f>
        <v/>
      </c>
      <c r="V6146" s="83" t="str">
        <f aca="false">IF(K6146="","",K6146*IF(Settings!$B$22=Settings!$C$6,1,IF(Settings!$B$22="USD",1/INDEX(Settings!$B$29:$B$40,MONTH(A6146)),INDEX(Settings!$B$29:$B$40,MONTH(A6146)))))</f>
        <v/>
      </c>
    </row>
    <row r="6147" customFormat="false" ht="15" hidden="false" customHeight="false" outlineLevel="0" collapsed="false">
      <c r="U6147" s="0" t="str">
        <f aca="false">IF(C6147="","",IF(COUNTIF(Campaigns!$A$7:$A$300,C6147)&gt;0,"✓",IF(N(K6147)=0,"– no spend","⚠ add to Campaigns tab")))</f>
        <v/>
      </c>
      <c r="V6147" s="83" t="str">
        <f aca="false">IF(K6147="","",K6147*IF(Settings!$B$22=Settings!$C$6,1,IF(Settings!$B$22="USD",1/INDEX(Settings!$B$29:$B$40,MONTH(A6147)),INDEX(Settings!$B$29:$B$40,MONTH(A6147)))))</f>
        <v/>
      </c>
    </row>
    <row r="6148" customFormat="false" ht="15" hidden="false" customHeight="false" outlineLevel="0" collapsed="false">
      <c r="U6148" s="0" t="str">
        <f aca="false">IF(C6148="","",IF(COUNTIF(Campaigns!$A$7:$A$300,C6148)&gt;0,"✓",IF(N(K6148)=0,"– no spend","⚠ add to Campaigns tab")))</f>
        <v/>
      </c>
      <c r="V6148" s="83" t="str">
        <f aca="false">IF(K6148="","",K6148*IF(Settings!$B$22=Settings!$C$6,1,IF(Settings!$B$22="USD",1/INDEX(Settings!$B$29:$B$40,MONTH(A6148)),INDEX(Settings!$B$29:$B$40,MONTH(A6148)))))</f>
        <v/>
      </c>
    </row>
    <row r="6149" customFormat="false" ht="15" hidden="false" customHeight="false" outlineLevel="0" collapsed="false">
      <c r="U6149" s="0" t="str">
        <f aca="false">IF(C6149="","",IF(COUNTIF(Campaigns!$A$7:$A$300,C6149)&gt;0,"✓",IF(N(K6149)=0,"– no spend","⚠ add to Campaigns tab")))</f>
        <v/>
      </c>
      <c r="V6149" s="83" t="str">
        <f aca="false">IF(K6149="","",K6149*IF(Settings!$B$22=Settings!$C$6,1,IF(Settings!$B$22="USD",1/INDEX(Settings!$B$29:$B$40,MONTH(A6149)),INDEX(Settings!$B$29:$B$40,MONTH(A6149)))))</f>
        <v/>
      </c>
    </row>
    <row r="6150" customFormat="false" ht="15" hidden="false" customHeight="false" outlineLevel="0" collapsed="false">
      <c r="U6150" s="0" t="str">
        <f aca="false">IF(C6150="","",IF(COUNTIF(Campaigns!$A$7:$A$300,C6150)&gt;0,"✓",IF(N(K6150)=0,"– no spend","⚠ add to Campaigns tab")))</f>
        <v/>
      </c>
      <c r="V6150" s="83" t="str">
        <f aca="false">IF(K6150="","",K6150*IF(Settings!$B$22=Settings!$C$6,1,IF(Settings!$B$22="USD",1/INDEX(Settings!$B$29:$B$40,MONTH(A6150)),INDEX(Settings!$B$29:$B$40,MONTH(A6150)))))</f>
        <v/>
      </c>
    </row>
    <row r="6151" customFormat="false" ht="15" hidden="false" customHeight="false" outlineLevel="0" collapsed="false">
      <c r="U6151" s="0" t="str">
        <f aca="false">IF(C6151="","",IF(COUNTIF(Campaigns!$A$7:$A$300,C6151)&gt;0,"✓",IF(N(K6151)=0,"– no spend","⚠ add to Campaigns tab")))</f>
        <v/>
      </c>
      <c r="V6151" s="83" t="str">
        <f aca="false">IF(K6151="","",K6151*IF(Settings!$B$22=Settings!$C$6,1,IF(Settings!$B$22="USD",1/INDEX(Settings!$B$29:$B$40,MONTH(A6151)),INDEX(Settings!$B$29:$B$40,MONTH(A6151)))))</f>
        <v/>
      </c>
    </row>
    <row r="6152" customFormat="false" ht="15" hidden="false" customHeight="false" outlineLevel="0" collapsed="false">
      <c r="U6152" s="0" t="str">
        <f aca="false">IF(C6152="","",IF(COUNTIF(Campaigns!$A$7:$A$300,C6152)&gt;0,"✓",IF(N(K6152)=0,"– no spend","⚠ add to Campaigns tab")))</f>
        <v/>
      </c>
      <c r="V6152" s="83" t="str">
        <f aca="false">IF(K6152="","",K6152*IF(Settings!$B$22=Settings!$C$6,1,IF(Settings!$B$22="USD",1/INDEX(Settings!$B$29:$B$40,MONTH(A6152)),INDEX(Settings!$B$29:$B$40,MONTH(A6152)))))</f>
        <v/>
      </c>
    </row>
    <row r="6153" customFormat="false" ht="15" hidden="false" customHeight="false" outlineLevel="0" collapsed="false">
      <c r="U6153" s="0" t="str">
        <f aca="false">IF(C6153="","",IF(COUNTIF(Campaigns!$A$7:$A$300,C6153)&gt;0,"✓",IF(N(K6153)=0,"– no spend","⚠ add to Campaigns tab")))</f>
        <v/>
      </c>
      <c r="V6153" s="83" t="str">
        <f aca="false">IF(K6153="","",K6153*IF(Settings!$B$22=Settings!$C$6,1,IF(Settings!$B$22="USD",1/INDEX(Settings!$B$29:$B$40,MONTH(A6153)),INDEX(Settings!$B$29:$B$40,MONTH(A6153)))))</f>
        <v/>
      </c>
    </row>
    <row r="6154" customFormat="false" ht="15" hidden="false" customHeight="false" outlineLevel="0" collapsed="false">
      <c r="U6154" s="0" t="str">
        <f aca="false">IF(C6154="","",IF(COUNTIF(Campaigns!$A$7:$A$300,C6154)&gt;0,"✓",IF(N(K6154)=0,"– no spend","⚠ add to Campaigns tab")))</f>
        <v/>
      </c>
      <c r="V6154" s="83" t="str">
        <f aca="false">IF(K6154="","",K6154*IF(Settings!$B$22=Settings!$C$6,1,IF(Settings!$B$22="USD",1/INDEX(Settings!$B$29:$B$40,MONTH(A6154)),INDEX(Settings!$B$29:$B$40,MONTH(A6154)))))</f>
        <v/>
      </c>
    </row>
    <row r="6155" customFormat="false" ht="15" hidden="false" customHeight="false" outlineLevel="0" collapsed="false">
      <c r="U6155" s="0" t="str">
        <f aca="false">IF(C6155="","",IF(COUNTIF(Campaigns!$A$7:$A$300,C6155)&gt;0,"✓",IF(N(K6155)=0,"– no spend","⚠ add to Campaigns tab")))</f>
        <v/>
      </c>
      <c r="V6155" s="83" t="str">
        <f aca="false">IF(K6155="","",K6155*IF(Settings!$B$22=Settings!$C$6,1,IF(Settings!$B$22="USD",1/INDEX(Settings!$B$29:$B$40,MONTH(A6155)),INDEX(Settings!$B$29:$B$40,MONTH(A6155)))))</f>
        <v/>
      </c>
    </row>
    <row r="6156" customFormat="false" ht="15" hidden="false" customHeight="false" outlineLevel="0" collapsed="false">
      <c r="U6156" s="0" t="str">
        <f aca="false">IF(C6156="","",IF(COUNTIF(Campaigns!$A$7:$A$300,C6156)&gt;0,"✓",IF(N(K6156)=0,"– no spend","⚠ add to Campaigns tab")))</f>
        <v/>
      </c>
      <c r="V6156" s="83" t="str">
        <f aca="false">IF(K6156="","",K6156*IF(Settings!$B$22=Settings!$C$6,1,IF(Settings!$B$22="USD",1/INDEX(Settings!$B$29:$B$40,MONTH(A6156)),INDEX(Settings!$B$29:$B$40,MONTH(A6156)))))</f>
        <v/>
      </c>
    </row>
    <row r="6157" customFormat="false" ht="15" hidden="false" customHeight="false" outlineLevel="0" collapsed="false">
      <c r="U6157" s="0" t="str">
        <f aca="false">IF(C6157="","",IF(COUNTIF(Campaigns!$A$7:$A$300,C6157)&gt;0,"✓",IF(N(K6157)=0,"– no spend","⚠ add to Campaigns tab")))</f>
        <v/>
      </c>
      <c r="V6157" s="83" t="str">
        <f aca="false">IF(K6157="","",K6157*IF(Settings!$B$22=Settings!$C$6,1,IF(Settings!$B$22="USD",1/INDEX(Settings!$B$29:$B$40,MONTH(A6157)),INDEX(Settings!$B$29:$B$40,MONTH(A6157)))))</f>
        <v/>
      </c>
    </row>
    <row r="6158" customFormat="false" ht="15" hidden="false" customHeight="false" outlineLevel="0" collapsed="false">
      <c r="U6158" s="0" t="str">
        <f aca="false">IF(C6158="","",IF(COUNTIF(Campaigns!$A$7:$A$300,C6158)&gt;0,"✓",IF(N(K6158)=0,"– no spend","⚠ add to Campaigns tab")))</f>
        <v/>
      </c>
      <c r="V6158" s="83" t="str">
        <f aca="false">IF(K6158="","",K6158*IF(Settings!$B$22=Settings!$C$6,1,IF(Settings!$B$22="USD",1/INDEX(Settings!$B$29:$B$40,MONTH(A6158)),INDEX(Settings!$B$29:$B$40,MONTH(A6158)))))</f>
        <v/>
      </c>
    </row>
    <row r="6159" customFormat="false" ht="15" hidden="false" customHeight="false" outlineLevel="0" collapsed="false">
      <c r="U6159" s="0" t="str">
        <f aca="false">IF(C6159="","",IF(COUNTIF(Campaigns!$A$7:$A$300,C6159)&gt;0,"✓",IF(N(K6159)=0,"– no spend","⚠ add to Campaigns tab")))</f>
        <v/>
      </c>
      <c r="V6159" s="83" t="str">
        <f aca="false">IF(K6159="","",K6159*IF(Settings!$B$22=Settings!$C$6,1,IF(Settings!$B$22="USD",1/INDEX(Settings!$B$29:$B$40,MONTH(A6159)),INDEX(Settings!$B$29:$B$40,MONTH(A6159)))))</f>
        <v/>
      </c>
    </row>
    <row r="6160" customFormat="false" ht="15" hidden="false" customHeight="false" outlineLevel="0" collapsed="false">
      <c r="U6160" s="0" t="str">
        <f aca="false">IF(C6160="","",IF(COUNTIF(Campaigns!$A$7:$A$300,C6160)&gt;0,"✓",IF(N(K6160)=0,"– no spend","⚠ add to Campaigns tab")))</f>
        <v/>
      </c>
      <c r="V6160" s="83" t="str">
        <f aca="false">IF(K6160="","",K6160*IF(Settings!$B$22=Settings!$C$6,1,IF(Settings!$B$22="USD",1/INDEX(Settings!$B$29:$B$40,MONTH(A6160)),INDEX(Settings!$B$29:$B$40,MONTH(A6160)))))</f>
        <v/>
      </c>
    </row>
    <row r="6161" customFormat="false" ht="15" hidden="false" customHeight="false" outlineLevel="0" collapsed="false">
      <c r="U6161" s="0" t="str">
        <f aca="false">IF(C6161="","",IF(COUNTIF(Campaigns!$A$7:$A$300,C6161)&gt;0,"✓",IF(N(K6161)=0,"– no spend","⚠ add to Campaigns tab")))</f>
        <v/>
      </c>
      <c r="V6161" s="83" t="str">
        <f aca="false">IF(K6161="","",K6161*IF(Settings!$B$22=Settings!$C$6,1,IF(Settings!$B$22="USD",1/INDEX(Settings!$B$29:$B$40,MONTH(A6161)),INDEX(Settings!$B$29:$B$40,MONTH(A6161)))))</f>
        <v/>
      </c>
    </row>
    <row r="6162" customFormat="false" ht="15" hidden="false" customHeight="false" outlineLevel="0" collapsed="false">
      <c r="U6162" s="0" t="str">
        <f aca="false">IF(C6162="","",IF(COUNTIF(Campaigns!$A$7:$A$300,C6162)&gt;0,"✓",IF(N(K6162)=0,"– no spend","⚠ add to Campaigns tab")))</f>
        <v/>
      </c>
      <c r="V6162" s="83" t="str">
        <f aca="false">IF(K6162="","",K6162*IF(Settings!$B$22=Settings!$C$6,1,IF(Settings!$B$22="USD",1/INDEX(Settings!$B$29:$B$40,MONTH(A6162)),INDEX(Settings!$B$29:$B$40,MONTH(A6162)))))</f>
        <v/>
      </c>
    </row>
    <row r="6163" customFormat="false" ht="15" hidden="false" customHeight="false" outlineLevel="0" collapsed="false">
      <c r="U6163" s="0" t="str">
        <f aca="false">IF(C6163="","",IF(COUNTIF(Campaigns!$A$7:$A$300,C6163)&gt;0,"✓",IF(N(K6163)=0,"– no spend","⚠ add to Campaigns tab")))</f>
        <v/>
      </c>
      <c r="V6163" s="83" t="str">
        <f aca="false">IF(K6163="","",K6163*IF(Settings!$B$22=Settings!$C$6,1,IF(Settings!$B$22="USD",1/INDEX(Settings!$B$29:$B$40,MONTH(A6163)),INDEX(Settings!$B$29:$B$40,MONTH(A6163)))))</f>
        <v/>
      </c>
    </row>
    <row r="6164" customFormat="false" ht="15" hidden="false" customHeight="false" outlineLevel="0" collapsed="false">
      <c r="U6164" s="0" t="str">
        <f aca="false">IF(C6164="","",IF(COUNTIF(Campaigns!$A$7:$A$300,C6164)&gt;0,"✓",IF(N(K6164)=0,"– no spend","⚠ add to Campaigns tab")))</f>
        <v/>
      </c>
      <c r="V6164" s="83" t="str">
        <f aca="false">IF(K6164="","",K6164*IF(Settings!$B$22=Settings!$C$6,1,IF(Settings!$B$22="USD",1/INDEX(Settings!$B$29:$B$40,MONTH(A6164)),INDEX(Settings!$B$29:$B$40,MONTH(A6164)))))</f>
        <v/>
      </c>
    </row>
    <row r="6165" customFormat="false" ht="15" hidden="false" customHeight="false" outlineLevel="0" collapsed="false">
      <c r="U6165" s="0" t="str">
        <f aca="false">IF(C6165="","",IF(COUNTIF(Campaigns!$A$7:$A$300,C6165)&gt;0,"✓",IF(N(K6165)=0,"– no spend","⚠ add to Campaigns tab")))</f>
        <v/>
      </c>
      <c r="V6165" s="83" t="str">
        <f aca="false">IF(K6165="","",K6165*IF(Settings!$B$22=Settings!$C$6,1,IF(Settings!$B$22="USD",1/INDEX(Settings!$B$29:$B$40,MONTH(A6165)),INDEX(Settings!$B$29:$B$40,MONTH(A6165)))))</f>
        <v/>
      </c>
    </row>
    <row r="6166" customFormat="false" ht="15" hidden="false" customHeight="false" outlineLevel="0" collapsed="false">
      <c r="U6166" s="0" t="str">
        <f aca="false">IF(C6166="","",IF(COUNTIF(Campaigns!$A$7:$A$300,C6166)&gt;0,"✓",IF(N(K6166)=0,"– no spend","⚠ add to Campaigns tab")))</f>
        <v/>
      </c>
      <c r="V6166" s="83" t="str">
        <f aca="false">IF(K6166="","",K6166*IF(Settings!$B$22=Settings!$C$6,1,IF(Settings!$B$22="USD",1/INDEX(Settings!$B$29:$B$40,MONTH(A6166)),INDEX(Settings!$B$29:$B$40,MONTH(A6166)))))</f>
        <v/>
      </c>
    </row>
    <row r="6167" customFormat="false" ht="15" hidden="false" customHeight="false" outlineLevel="0" collapsed="false">
      <c r="U6167" s="0" t="str">
        <f aca="false">IF(C6167="","",IF(COUNTIF(Campaigns!$A$7:$A$300,C6167)&gt;0,"✓",IF(N(K6167)=0,"– no spend","⚠ add to Campaigns tab")))</f>
        <v/>
      </c>
      <c r="V6167" s="83" t="str">
        <f aca="false">IF(K6167="","",K6167*IF(Settings!$B$22=Settings!$C$6,1,IF(Settings!$B$22="USD",1/INDEX(Settings!$B$29:$B$40,MONTH(A6167)),INDEX(Settings!$B$29:$B$40,MONTH(A6167)))))</f>
        <v/>
      </c>
    </row>
    <row r="6168" customFormat="false" ht="15" hidden="false" customHeight="false" outlineLevel="0" collapsed="false">
      <c r="U6168" s="0" t="str">
        <f aca="false">IF(C6168="","",IF(COUNTIF(Campaigns!$A$7:$A$300,C6168)&gt;0,"✓",IF(N(K6168)=0,"– no spend","⚠ add to Campaigns tab")))</f>
        <v/>
      </c>
      <c r="V6168" s="83" t="str">
        <f aca="false">IF(K6168="","",K6168*IF(Settings!$B$22=Settings!$C$6,1,IF(Settings!$B$22="USD",1/INDEX(Settings!$B$29:$B$40,MONTH(A6168)),INDEX(Settings!$B$29:$B$40,MONTH(A6168)))))</f>
        <v/>
      </c>
    </row>
    <row r="6169" customFormat="false" ht="15" hidden="false" customHeight="false" outlineLevel="0" collapsed="false">
      <c r="U6169" s="0" t="str">
        <f aca="false">IF(C6169="","",IF(COUNTIF(Campaigns!$A$7:$A$300,C6169)&gt;0,"✓",IF(N(K6169)=0,"– no spend","⚠ add to Campaigns tab")))</f>
        <v/>
      </c>
      <c r="V6169" s="83" t="str">
        <f aca="false">IF(K6169="","",K6169*IF(Settings!$B$22=Settings!$C$6,1,IF(Settings!$B$22="USD",1/INDEX(Settings!$B$29:$B$40,MONTH(A6169)),INDEX(Settings!$B$29:$B$40,MONTH(A6169)))))</f>
        <v/>
      </c>
    </row>
    <row r="6170" customFormat="false" ht="15" hidden="false" customHeight="false" outlineLevel="0" collapsed="false">
      <c r="U6170" s="0" t="str">
        <f aca="false">IF(C6170="","",IF(COUNTIF(Campaigns!$A$7:$A$300,C6170)&gt;0,"✓",IF(N(K6170)=0,"– no spend","⚠ add to Campaigns tab")))</f>
        <v/>
      </c>
      <c r="V6170" s="83" t="str">
        <f aca="false">IF(K6170="","",K6170*IF(Settings!$B$22=Settings!$C$6,1,IF(Settings!$B$22="USD",1/INDEX(Settings!$B$29:$B$40,MONTH(A6170)),INDEX(Settings!$B$29:$B$40,MONTH(A6170)))))</f>
        <v/>
      </c>
    </row>
    <row r="6171" customFormat="false" ht="15" hidden="false" customHeight="false" outlineLevel="0" collapsed="false">
      <c r="U6171" s="0" t="str">
        <f aca="false">IF(C6171="","",IF(COUNTIF(Campaigns!$A$7:$A$300,C6171)&gt;0,"✓",IF(N(K6171)=0,"– no spend","⚠ add to Campaigns tab")))</f>
        <v/>
      </c>
      <c r="V6171" s="83" t="str">
        <f aca="false">IF(K6171="","",K6171*IF(Settings!$B$22=Settings!$C$6,1,IF(Settings!$B$22="USD",1/INDEX(Settings!$B$29:$B$40,MONTH(A6171)),INDEX(Settings!$B$29:$B$40,MONTH(A6171)))))</f>
        <v/>
      </c>
    </row>
    <row r="6172" customFormat="false" ht="15" hidden="false" customHeight="false" outlineLevel="0" collapsed="false">
      <c r="U6172" s="0" t="str">
        <f aca="false">IF(C6172="","",IF(COUNTIF(Campaigns!$A$7:$A$300,C6172)&gt;0,"✓",IF(N(K6172)=0,"– no spend","⚠ add to Campaigns tab")))</f>
        <v/>
      </c>
      <c r="V6172" s="83" t="str">
        <f aca="false">IF(K6172="","",K6172*IF(Settings!$B$22=Settings!$C$6,1,IF(Settings!$B$22="USD",1/INDEX(Settings!$B$29:$B$40,MONTH(A6172)),INDEX(Settings!$B$29:$B$40,MONTH(A6172)))))</f>
        <v/>
      </c>
    </row>
    <row r="6173" customFormat="false" ht="15" hidden="false" customHeight="false" outlineLevel="0" collapsed="false">
      <c r="U6173" s="0" t="str">
        <f aca="false">IF(C6173="","",IF(COUNTIF(Campaigns!$A$7:$A$300,C6173)&gt;0,"✓",IF(N(K6173)=0,"– no spend","⚠ add to Campaigns tab")))</f>
        <v/>
      </c>
      <c r="V6173" s="83" t="str">
        <f aca="false">IF(K6173="","",K6173*IF(Settings!$B$22=Settings!$C$6,1,IF(Settings!$B$22="USD",1/INDEX(Settings!$B$29:$B$40,MONTH(A6173)),INDEX(Settings!$B$29:$B$40,MONTH(A6173)))))</f>
        <v/>
      </c>
    </row>
    <row r="6174" customFormat="false" ht="15" hidden="false" customHeight="false" outlineLevel="0" collapsed="false">
      <c r="U6174" s="0" t="str">
        <f aca="false">IF(C6174="","",IF(COUNTIF(Campaigns!$A$7:$A$300,C6174)&gt;0,"✓",IF(N(K6174)=0,"– no spend","⚠ add to Campaigns tab")))</f>
        <v/>
      </c>
      <c r="V6174" s="83" t="str">
        <f aca="false">IF(K6174="","",K6174*IF(Settings!$B$22=Settings!$C$6,1,IF(Settings!$B$22="USD",1/INDEX(Settings!$B$29:$B$40,MONTH(A6174)),INDEX(Settings!$B$29:$B$40,MONTH(A6174)))))</f>
        <v/>
      </c>
    </row>
    <row r="6175" customFormat="false" ht="15" hidden="false" customHeight="false" outlineLevel="0" collapsed="false">
      <c r="U6175" s="0" t="str">
        <f aca="false">IF(C6175="","",IF(COUNTIF(Campaigns!$A$7:$A$300,C6175)&gt;0,"✓",IF(N(K6175)=0,"– no spend","⚠ add to Campaigns tab")))</f>
        <v/>
      </c>
      <c r="V6175" s="83" t="str">
        <f aca="false">IF(K6175="","",K6175*IF(Settings!$B$22=Settings!$C$6,1,IF(Settings!$B$22="USD",1/INDEX(Settings!$B$29:$B$40,MONTH(A6175)),INDEX(Settings!$B$29:$B$40,MONTH(A6175)))))</f>
        <v/>
      </c>
    </row>
    <row r="6176" customFormat="false" ht="15" hidden="false" customHeight="false" outlineLevel="0" collapsed="false">
      <c r="U6176" s="0" t="str">
        <f aca="false">IF(C6176="","",IF(COUNTIF(Campaigns!$A$7:$A$300,C6176)&gt;0,"✓",IF(N(K6176)=0,"– no spend","⚠ add to Campaigns tab")))</f>
        <v/>
      </c>
      <c r="V6176" s="83" t="str">
        <f aca="false">IF(K6176="","",K6176*IF(Settings!$B$22=Settings!$C$6,1,IF(Settings!$B$22="USD",1/INDEX(Settings!$B$29:$B$40,MONTH(A6176)),INDEX(Settings!$B$29:$B$40,MONTH(A6176)))))</f>
        <v/>
      </c>
    </row>
    <row r="6177" customFormat="false" ht="15" hidden="false" customHeight="false" outlineLevel="0" collapsed="false">
      <c r="U6177" s="0" t="str">
        <f aca="false">IF(C6177="","",IF(COUNTIF(Campaigns!$A$7:$A$300,C6177)&gt;0,"✓",IF(N(K6177)=0,"– no spend","⚠ add to Campaigns tab")))</f>
        <v/>
      </c>
      <c r="V6177" s="83" t="str">
        <f aca="false">IF(K6177="","",K6177*IF(Settings!$B$22=Settings!$C$6,1,IF(Settings!$B$22="USD",1/INDEX(Settings!$B$29:$B$40,MONTH(A6177)),INDEX(Settings!$B$29:$B$40,MONTH(A6177)))))</f>
        <v/>
      </c>
    </row>
    <row r="6178" customFormat="false" ht="15" hidden="false" customHeight="false" outlineLevel="0" collapsed="false">
      <c r="U6178" s="0" t="str">
        <f aca="false">IF(C6178="","",IF(COUNTIF(Campaigns!$A$7:$A$300,C6178)&gt;0,"✓",IF(N(K6178)=0,"– no spend","⚠ add to Campaigns tab")))</f>
        <v/>
      </c>
      <c r="V6178" s="83" t="str">
        <f aca="false">IF(K6178="","",K6178*IF(Settings!$B$22=Settings!$C$6,1,IF(Settings!$B$22="USD",1/INDEX(Settings!$B$29:$B$40,MONTH(A6178)),INDEX(Settings!$B$29:$B$40,MONTH(A6178)))))</f>
        <v/>
      </c>
    </row>
    <row r="6179" customFormat="false" ht="15" hidden="false" customHeight="false" outlineLevel="0" collapsed="false">
      <c r="U6179" s="0" t="str">
        <f aca="false">IF(C6179="","",IF(COUNTIF(Campaigns!$A$7:$A$300,C6179)&gt;0,"✓",IF(N(K6179)=0,"– no spend","⚠ add to Campaigns tab")))</f>
        <v/>
      </c>
      <c r="V6179" s="83" t="str">
        <f aca="false">IF(K6179="","",K6179*IF(Settings!$B$22=Settings!$C$6,1,IF(Settings!$B$22="USD",1/INDEX(Settings!$B$29:$B$40,MONTH(A6179)),INDEX(Settings!$B$29:$B$40,MONTH(A6179)))))</f>
        <v/>
      </c>
    </row>
    <row r="6180" customFormat="false" ht="15" hidden="false" customHeight="false" outlineLevel="0" collapsed="false">
      <c r="U6180" s="0" t="str">
        <f aca="false">IF(C6180="","",IF(COUNTIF(Campaigns!$A$7:$A$300,C6180)&gt;0,"✓",IF(N(K6180)=0,"– no spend","⚠ add to Campaigns tab")))</f>
        <v/>
      </c>
      <c r="V6180" s="83" t="str">
        <f aca="false">IF(K6180="","",K6180*IF(Settings!$B$22=Settings!$C$6,1,IF(Settings!$B$22="USD",1/INDEX(Settings!$B$29:$B$40,MONTH(A6180)),INDEX(Settings!$B$29:$B$40,MONTH(A6180)))))</f>
        <v/>
      </c>
    </row>
    <row r="6181" customFormat="false" ht="15" hidden="false" customHeight="false" outlineLevel="0" collapsed="false">
      <c r="U6181" s="0" t="str">
        <f aca="false">IF(C6181="","",IF(COUNTIF(Campaigns!$A$7:$A$300,C6181)&gt;0,"✓",IF(N(K6181)=0,"– no spend","⚠ add to Campaigns tab")))</f>
        <v/>
      </c>
      <c r="V6181" s="83" t="str">
        <f aca="false">IF(K6181="","",K6181*IF(Settings!$B$22=Settings!$C$6,1,IF(Settings!$B$22="USD",1/INDEX(Settings!$B$29:$B$40,MONTH(A6181)),INDEX(Settings!$B$29:$B$40,MONTH(A6181)))))</f>
        <v/>
      </c>
    </row>
    <row r="6182" customFormat="false" ht="15" hidden="false" customHeight="false" outlineLevel="0" collapsed="false">
      <c r="U6182" s="0" t="str">
        <f aca="false">IF(C6182="","",IF(COUNTIF(Campaigns!$A$7:$A$300,C6182)&gt;0,"✓",IF(N(K6182)=0,"– no spend","⚠ add to Campaigns tab")))</f>
        <v/>
      </c>
      <c r="V6182" s="83" t="str">
        <f aca="false">IF(K6182="","",K6182*IF(Settings!$B$22=Settings!$C$6,1,IF(Settings!$B$22="USD",1/INDEX(Settings!$B$29:$B$40,MONTH(A6182)),INDEX(Settings!$B$29:$B$40,MONTH(A6182)))))</f>
        <v/>
      </c>
    </row>
    <row r="6183" customFormat="false" ht="15" hidden="false" customHeight="false" outlineLevel="0" collapsed="false">
      <c r="U6183" s="0" t="str">
        <f aca="false">IF(C6183="","",IF(COUNTIF(Campaigns!$A$7:$A$300,C6183)&gt;0,"✓",IF(N(K6183)=0,"– no spend","⚠ add to Campaigns tab")))</f>
        <v/>
      </c>
      <c r="V6183" s="83" t="str">
        <f aca="false">IF(K6183="","",K6183*IF(Settings!$B$22=Settings!$C$6,1,IF(Settings!$B$22="USD",1/INDEX(Settings!$B$29:$B$40,MONTH(A6183)),INDEX(Settings!$B$29:$B$40,MONTH(A6183)))))</f>
        <v/>
      </c>
    </row>
    <row r="6184" customFormat="false" ht="15" hidden="false" customHeight="false" outlineLevel="0" collapsed="false">
      <c r="U6184" s="0" t="str">
        <f aca="false">IF(C6184="","",IF(COUNTIF(Campaigns!$A$7:$A$300,C6184)&gt;0,"✓",IF(N(K6184)=0,"– no spend","⚠ add to Campaigns tab")))</f>
        <v/>
      </c>
      <c r="V6184" s="83" t="str">
        <f aca="false">IF(K6184="","",K6184*IF(Settings!$B$22=Settings!$C$6,1,IF(Settings!$B$22="USD",1/INDEX(Settings!$B$29:$B$40,MONTH(A6184)),INDEX(Settings!$B$29:$B$40,MONTH(A6184)))))</f>
        <v/>
      </c>
    </row>
    <row r="6185" customFormat="false" ht="15" hidden="false" customHeight="false" outlineLevel="0" collapsed="false">
      <c r="U6185" s="0" t="str">
        <f aca="false">IF(C6185="","",IF(COUNTIF(Campaigns!$A$7:$A$300,C6185)&gt;0,"✓",IF(N(K6185)=0,"– no spend","⚠ add to Campaigns tab")))</f>
        <v/>
      </c>
      <c r="V6185" s="83" t="str">
        <f aca="false">IF(K6185="","",K6185*IF(Settings!$B$22=Settings!$C$6,1,IF(Settings!$B$22="USD",1/INDEX(Settings!$B$29:$B$40,MONTH(A6185)),INDEX(Settings!$B$29:$B$40,MONTH(A6185)))))</f>
        <v/>
      </c>
    </row>
    <row r="6186" customFormat="false" ht="15" hidden="false" customHeight="false" outlineLevel="0" collapsed="false">
      <c r="U6186" s="0" t="str">
        <f aca="false">IF(C6186="","",IF(COUNTIF(Campaigns!$A$7:$A$300,C6186)&gt;0,"✓",IF(N(K6186)=0,"– no spend","⚠ add to Campaigns tab")))</f>
        <v/>
      </c>
      <c r="V6186" s="83" t="str">
        <f aca="false">IF(K6186="","",K6186*IF(Settings!$B$22=Settings!$C$6,1,IF(Settings!$B$22="USD",1/INDEX(Settings!$B$29:$B$40,MONTH(A6186)),INDEX(Settings!$B$29:$B$40,MONTH(A6186)))))</f>
        <v/>
      </c>
    </row>
    <row r="6187" customFormat="false" ht="15" hidden="false" customHeight="false" outlineLevel="0" collapsed="false">
      <c r="U6187" s="0" t="str">
        <f aca="false">IF(C6187="","",IF(COUNTIF(Campaigns!$A$7:$A$300,C6187)&gt;0,"✓",IF(N(K6187)=0,"– no spend","⚠ add to Campaigns tab")))</f>
        <v/>
      </c>
      <c r="V6187" s="83" t="str">
        <f aca="false">IF(K6187="","",K6187*IF(Settings!$B$22=Settings!$C$6,1,IF(Settings!$B$22="USD",1/INDEX(Settings!$B$29:$B$40,MONTH(A6187)),INDEX(Settings!$B$29:$B$40,MONTH(A6187)))))</f>
        <v/>
      </c>
    </row>
    <row r="6188" customFormat="false" ht="15" hidden="false" customHeight="false" outlineLevel="0" collapsed="false">
      <c r="U6188" s="0" t="str">
        <f aca="false">IF(C6188="","",IF(COUNTIF(Campaigns!$A$7:$A$300,C6188)&gt;0,"✓",IF(N(K6188)=0,"– no spend","⚠ add to Campaigns tab")))</f>
        <v/>
      </c>
      <c r="V6188" s="83" t="str">
        <f aca="false">IF(K6188="","",K6188*IF(Settings!$B$22=Settings!$C$6,1,IF(Settings!$B$22="USD",1/INDEX(Settings!$B$29:$B$40,MONTH(A6188)),INDEX(Settings!$B$29:$B$40,MONTH(A6188)))))</f>
        <v/>
      </c>
    </row>
    <row r="6189" customFormat="false" ht="15" hidden="false" customHeight="false" outlineLevel="0" collapsed="false">
      <c r="U6189" s="0" t="str">
        <f aca="false">IF(C6189="","",IF(COUNTIF(Campaigns!$A$7:$A$300,C6189)&gt;0,"✓",IF(N(K6189)=0,"– no spend","⚠ add to Campaigns tab")))</f>
        <v/>
      </c>
      <c r="V6189" s="83" t="str">
        <f aca="false">IF(K6189="","",K6189*IF(Settings!$B$22=Settings!$C$6,1,IF(Settings!$B$22="USD",1/INDEX(Settings!$B$29:$B$40,MONTH(A6189)),INDEX(Settings!$B$29:$B$40,MONTH(A6189)))))</f>
        <v/>
      </c>
    </row>
    <row r="6190" customFormat="false" ht="15" hidden="false" customHeight="false" outlineLevel="0" collapsed="false">
      <c r="U6190" s="0" t="str">
        <f aca="false">IF(C6190="","",IF(COUNTIF(Campaigns!$A$7:$A$300,C6190)&gt;0,"✓",IF(N(K6190)=0,"– no spend","⚠ add to Campaigns tab")))</f>
        <v/>
      </c>
      <c r="V6190" s="83" t="str">
        <f aca="false">IF(K6190="","",K6190*IF(Settings!$B$22=Settings!$C$6,1,IF(Settings!$B$22="USD",1/INDEX(Settings!$B$29:$B$40,MONTH(A6190)),INDEX(Settings!$B$29:$B$40,MONTH(A6190)))))</f>
        <v/>
      </c>
    </row>
    <row r="6191" customFormat="false" ht="15" hidden="false" customHeight="false" outlineLevel="0" collapsed="false">
      <c r="U6191" s="0" t="str">
        <f aca="false">IF(C6191="","",IF(COUNTIF(Campaigns!$A$7:$A$300,C6191)&gt;0,"✓",IF(N(K6191)=0,"– no spend","⚠ add to Campaigns tab")))</f>
        <v/>
      </c>
      <c r="V6191" s="83" t="str">
        <f aca="false">IF(K6191="","",K6191*IF(Settings!$B$22=Settings!$C$6,1,IF(Settings!$B$22="USD",1/INDEX(Settings!$B$29:$B$40,MONTH(A6191)),INDEX(Settings!$B$29:$B$40,MONTH(A6191)))))</f>
        <v/>
      </c>
    </row>
    <row r="6192" customFormat="false" ht="15" hidden="false" customHeight="false" outlineLevel="0" collapsed="false">
      <c r="U6192" s="0" t="str">
        <f aca="false">IF(C6192="","",IF(COUNTIF(Campaigns!$A$7:$A$300,C6192)&gt;0,"✓",IF(N(K6192)=0,"– no spend","⚠ add to Campaigns tab")))</f>
        <v/>
      </c>
      <c r="V6192" s="83" t="str">
        <f aca="false">IF(K6192="","",K6192*IF(Settings!$B$22=Settings!$C$6,1,IF(Settings!$B$22="USD",1/INDEX(Settings!$B$29:$B$40,MONTH(A6192)),INDEX(Settings!$B$29:$B$40,MONTH(A6192)))))</f>
        <v/>
      </c>
    </row>
    <row r="6193" customFormat="false" ht="15" hidden="false" customHeight="false" outlineLevel="0" collapsed="false">
      <c r="U6193" s="0" t="str">
        <f aca="false">IF(C6193="","",IF(COUNTIF(Campaigns!$A$7:$A$300,C6193)&gt;0,"✓",IF(N(K6193)=0,"– no spend","⚠ add to Campaigns tab")))</f>
        <v/>
      </c>
      <c r="V6193" s="83" t="str">
        <f aca="false">IF(K6193="","",K6193*IF(Settings!$B$22=Settings!$C$6,1,IF(Settings!$B$22="USD",1/INDEX(Settings!$B$29:$B$40,MONTH(A6193)),INDEX(Settings!$B$29:$B$40,MONTH(A6193)))))</f>
        <v/>
      </c>
    </row>
    <row r="6194" customFormat="false" ht="15" hidden="false" customHeight="false" outlineLevel="0" collapsed="false">
      <c r="U6194" s="0" t="str">
        <f aca="false">IF(C6194="","",IF(COUNTIF(Campaigns!$A$7:$A$300,C6194)&gt;0,"✓",IF(N(K6194)=0,"– no spend","⚠ add to Campaigns tab")))</f>
        <v/>
      </c>
      <c r="V6194" s="83" t="str">
        <f aca="false">IF(K6194="","",K6194*IF(Settings!$B$22=Settings!$C$6,1,IF(Settings!$B$22="USD",1/INDEX(Settings!$B$29:$B$40,MONTH(A6194)),INDEX(Settings!$B$29:$B$40,MONTH(A6194)))))</f>
        <v/>
      </c>
    </row>
    <row r="6195" customFormat="false" ht="15" hidden="false" customHeight="false" outlineLevel="0" collapsed="false">
      <c r="U6195" s="0" t="str">
        <f aca="false">IF(C6195="","",IF(COUNTIF(Campaigns!$A$7:$A$300,C6195)&gt;0,"✓",IF(N(K6195)=0,"– no spend","⚠ add to Campaigns tab")))</f>
        <v/>
      </c>
      <c r="V6195" s="83" t="str">
        <f aca="false">IF(K6195="","",K6195*IF(Settings!$B$22=Settings!$C$6,1,IF(Settings!$B$22="USD",1/INDEX(Settings!$B$29:$B$40,MONTH(A6195)),INDEX(Settings!$B$29:$B$40,MONTH(A6195)))))</f>
        <v/>
      </c>
    </row>
    <row r="6196" customFormat="false" ht="15" hidden="false" customHeight="false" outlineLevel="0" collapsed="false">
      <c r="U6196" s="0" t="str">
        <f aca="false">IF(C6196="","",IF(COUNTIF(Campaigns!$A$7:$A$300,C6196)&gt;0,"✓",IF(N(K6196)=0,"– no spend","⚠ add to Campaigns tab")))</f>
        <v/>
      </c>
      <c r="V6196" s="83" t="str">
        <f aca="false">IF(K6196="","",K6196*IF(Settings!$B$22=Settings!$C$6,1,IF(Settings!$B$22="USD",1/INDEX(Settings!$B$29:$B$40,MONTH(A6196)),INDEX(Settings!$B$29:$B$40,MONTH(A6196)))))</f>
        <v/>
      </c>
    </row>
    <row r="6197" customFormat="false" ht="15" hidden="false" customHeight="false" outlineLevel="0" collapsed="false">
      <c r="U6197" s="0" t="str">
        <f aca="false">IF(C6197="","",IF(COUNTIF(Campaigns!$A$7:$A$300,C6197)&gt;0,"✓",IF(N(K6197)=0,"– no spend","⚠ add to Campaigns tab")))</f>
        <v/>
      </c>
      <c r="V6197" s="83" t="str">
        <f aca="false">IF(K6197="","",K6197*IF(Settings!$B$22=Settings!$C$6,1,IF(Settings!$B$22="USD",1/INDEX(Settings!$B$29:$B$40,MONTH(A6197)),INDEX(Settings!$B$29:$B$40,MONTH(A6197)))))</f>
        <v/>
      </c>
    </row>
    <row r="6198" customFormat="false" ht="15" hidden="false" customHeight="false" outlineLevel="0" collapsed="false">
      <c r="U6198" s="0" t="str">
        <f aca="false">IF(C6198="","",IF(COUNTIF(Campaigns!$A$7:$A$300,C6198)&gt;0,"✓",IF(N(K6198)=0,"– no spend","⚠ add to Campaigns tab")))</f>
        <v/>
      </c>
      <c r="V6198" s="83" t="str">
        <f aca="false">IF(K6198="","",K6198*IF(Settings!$B$22=Settings!$C$6,1,IF(Settings!$B$22="USD",1/INDEX(Settings!$B$29:$B$40,MONTH(A6198)),INDEX(Settings!$B$29:$B$40,MONTH(A6198)))))</f>
        <v/>
      </c>
    </row>
    <row r="6199" customFormat="false" ht="15" hidden="false" customHeight="false" outlineLevel="0" collapsed="false">
      <c r="U6199" s="0" t="str">
        <f aca="false">IF(C6199="","",IF(COUNTIF(Campaigns!$A$7:$A$300,C6199)&gt;0,"✓",IF(N(K6199)=0,"– no spend","⚠ add to Campaigns tab")))</f>
        <v/>
      </c>
      <c r="V6199" s="83" t="str">
        <f aca="false">IF(K6199="","",K6199*IF(Settings!$B$22=Settings!$C$6,1,IF(Settings!$B$22="USD",1/INDEX(Settings!$B$29:$B$40,MONTH(A6199)),INDEX(Settings!$B$29:$B$40,MONTH(A6199)))))</f>
        <v/>
      </c>
    </row>
    <row r="6200" customFormat="false" ht="15" hidden="false" customHeight="false" outlineLevel="0" collapsed="false">
      <c r="U6200" s="0" t="str">
        <f aca="false">IF(C6200="","",IF(COUNTIF(Campaigns!$A$7:$A$300,C6200)&gt;0,"✓",IF(N(K6200)=0,"– no spend","⚠ add to Campaigns tab")))</f>
        <v/>
      </c>
      <c r="V6200" s="83" t="str">
        <f aca="false">IF(K6200="","",K6200*IF(Settings!$B$22=Settings!$C$6,1,IF(Settings!$B$22="USD",1/INDEX(Settings!$B$29:$B$40,MONTH(A6200)),INDEX(Settings!$B$29:$B$40,MONTH(A6200)))))</f>
        <v/>
      </c>
    </row>
    <row r="6201" customFormat="false" ht="15" hidden="false" customHeight="false" outlineLevel="0" collapsed="false">
      <c r="U6201" s="0" t="str">
        <f aca="false">IF(C6201="","",IF(COUNTIF(Campaigns!$A$7:$A$300,C6201)&gt;0,"✓",IF(N(K6201)=0,"– no spend","⚠ add to Campaigns tab")))</f>
        <v/>
      </c>
      <c r="V6201" s="83" t="str">
        <f aca="false">IF(K6201="","",K6201*IF(Settings!$B$22=Settings!$C$6,1,IF(Settings!$B$22="USD",1/INDEX(Settings!$B$29:$B$40,MONTH(A6201)),INDEX(Settings!$B$29:$B$40,MONTH(A6201)))))</f>
        <v/>
      </c>
    </row>
    <row r="6202" customFormat="false" ht="15" hidden="false" customHeight="false" outlineLevel="0" collapsed="false">
      <c r="U6202" s="0" t="str">
        <f aca="false">IF(C6202="","",IF(COUNTIF(Campaigns!$A$7:$A$300,C6202)&gt;0,"✓",IF(N(K6202)=0,"– no spend","⚠ add to Campaigns tab")))</f>
        <v/>
      </c>
      <c r="V6202" s="83" t="str">
        <f aca="false">IF(K6202="","",K6202*IF(Settings!$B$22=Settings!$C$6,1,IF(Settings!$B$22="USD",1/INDEX(Settings!$B$29:$B$40,MONTH(A6202)),INDEX(Settings!$B$29:$B$40,MONTH(A6202)))))</f>
        <v/>
      </c>
    </row>
    <row r="6203" customFormat="false" ht="15" hidden="false" customHeight="false" outlineLevel="0" collapsed="false">
      <c r="U6203" s="0" t="str">
        <f aca="false">IF(C6203="","",IF(COUNTIF(Campaigns!$A$7:$A$300,C6203)&gt;0,"✓",IF(N(K6203)=0,"– no spend","⚠ add to Campaigns tab")))</f>
        <v/>
      </c>
      <c r="V6203" s="83" t="str">
        <f aca="false">IF(K6203="","",K6203*IF(Settings!$B$22=Settings!$C$6,1,IF(Settings!$B$22="USD",1/INDEX(Settings!$B$29:$B$40,MONTH(A6203)),INDEX(Settings!$B$29:$B$40,MONTH(A6203)))))</f>
        <v/>
      </c>
    </row>
    <row r="6204" customFormat="false" ht="15" hidden="false" customHeight="false" outlineLevel="0" collapsed="false">
      <c r="U6204" s="0" t="str">
        <f aca="false">IF(C6204="","",IF(COUNTIF(Campaigns!$A$7:$A$300,C6204)&gt;0,"✓",IF(N(K6204)=0,"– no spend","⚠ add to Campaigns tab")))</f>
        <v/>
      </c>
      <c r="V6204" s="83" t="str">
        <f aca="false">IF(K6204="","",K6204*IF(Settings!$B$22=Settings!$C$6,1,IF(Settings!$B$22="USD",1/INDEX(Settings!$B$29:$B$40,MONTH(A6204)),INDEX(Settings!$B$29:$B$40,MONTH(A6204)))))</f>
        <v/>
      </c>
    </row>
    <row r="6205" customFormat="false" ht="15" hidden="false" customHeight="false" outlineLevel="0" collapsed="false">
      <c r="U6205" s="0" t="str">
        <f aca="false">IF(C6205="","",IF(COUNTIF(Campaigns!$A$7:$A$300,C6205)&gt;0,"✓",IF(N(K6205)=0,"– no spend","⚠ add to Campaigns tab")))</f>
        <v/>
      </c>
      <c r="V6205" s="83" t="str">
        <f aca="false">IF(K6205="","",K6205*IF(Settings!$B$22=Settings!$C$6,1,IF(Settings!$B$22="USD",1/INDEX(Settings!$B$29:$B$40,MONTH(A6205)),INDEX(Settings!$B$29:$B$40,MONTH(A6205)))))</f>
        <v/>
      </c>
    </row>
    <row r="6206" customFormat="false" ht="15" hidden="false" customHeight="false" outlineLevel="0" collapsed="false">
      <c r="U6206" s="0" t="str">
        <f aca="false">IF(C6206="","",IF(COUNTIF(Campaigns!$A$7:$A$300,C6206)&gt;0,"✓",IF(N(K6206)=0,"– no spend","⚠ add to Campaigns tab")))</f>
        <v/>
      </c>
      <c r="V6206" s="83" t="str">
        <f aca="false">IF(K6206="","",K6206*IF(Settings!$B$22=Settings!$C$6,1,IF(Settings!$B$22="USD",1/INDEX(Settings!$B$29:$B$40,MONTH(A6206)),INDEX(Settings!$B$29:$B$40,MONTH(A6206)))))</f>
        <v/>
      </c>
    </row>
    <row r="6207" customFormat="false" ht="15" hidden="false" customHeight="false" outlineLevel="0" collapsed="false">
      <c r="U6207" s="0" t="str">
        <f aca="false">IF(C6207="","",IF(COUNTIF(Campaigns!$A$7:$A$300,C6207)&gt;0,"✓",IF(N(K6207)=0,"– no spend","⚠ add to Campaigns tab")))</f>
        <v/>
      </c>
      <c r="V6207" s="83" t="str">
        <f aca="false">IF(K6207="","",K6207*IF(Settings!$B$22=Settings!$C$6,1,IF(Settings!$B$22="USD",1/INDEX(Settings!$B$29:$B$40,MONTH(A6207)),INDEX(Settings!$B$29:$B$40,MONTH(A6207)))))</f>
        <v/>
      </c>
    </row>
    <row r="6208" customFormat="false" ht="15" hidden="false" customHeight="false" outlineLevel="0" collapsed="false">
      <c r="U6208" s="0" t="str">
        <f aca="false">IF(C6208="","",IF(COUNTIF(Campaigns!$A$7:$A$300,C6208)&gt;0,"✓",IF(N(K6208)=0,"– no spend","⚠ add to Campaigns tab")))</f>
        <v/>
      </c>
      <c r="V6208" s="83" t="str">
        <f aca="false">IF(K6208="","",K6208*IF(Settings!$B$22=Settings!$C$6,1,IF(Settings!$B$22="USD",1/INDEX(Settings!$B$29:$B$40,MONTH(A6208)),INDEX(Settings!$B$29:$B$40,MONTH(A6208)))))</f>
        <v/>
      </c>
    </row>
    <row r="6209" customFormat="false" ht="15" hidden="false" customHeight="false" outlineLevel="0" collapsed="false">
      <c r="U6209" s="0" t="str">
        <f aca="false">IF(C6209="","",IF(COUNTIF(Campaigns!$A$7:$A$300,C6209)&gt;0,"✓",IF(N(K6209)=0,"– no spend","⚠ add to Campaigns tab")))</f>
        <v/>
      </c>
      <c r="V6209" s="83" t="str">
        <f aca="false">IF(K6209="","",K6209*IF(Settings!$B$22=Settings!$C$6,1,IF(Settings!$B$22="USD",1/INDEX(Settings!$B$29:$B$40,MONTH(A6209)),INDEX(Settings!$B$29:$B$40,MONTH(A6209)))))</f>
        <v/>
      </c>
    </row>
    <row r="6210" customFormat="false" ht="15" hidden="false" customHeight="false" outlineLevel="0" collapsed="false">
      <c r="U6210" s="0" t="str">
        <f aca="false">IF(C6210="","",IF(COUNTIF(Campaigns!$A$7:$A$300,C6210)&gt;0,"✓",IF(N(K6210)=0,"– no spend","⚠ add to Campaigns tab")))</f>
        <v/>
      </c>
      <c r="V6210" s="83" t="str">
        <f aca="false">IF(K6210="","",K6210*IF(Settings!$B$22=Settings!$C$6,1,IF(Settings!$B$22="USD",1/INDEX(Settings!$B$29:$B$40,MONTH(A6210)),INDEX(Settings!$B$29:$B$40,MONTH(A6210)))))</f>
        <v/>
      </c>
    </row>
    <row r="6211" customFormat="false" ht="15" hidden="false" customHeight="false" outlineLevel="0" collapsed="false">
      <c r="U6211" s="0" t="str">
        <f aca="false">IF(C6211="","",IF(COUNTIF(Campaigns!$A$7:$A$300,C6211)&gt;0,"✓",IF(N(K6211)=0,"– no spend","⚠ add to Campaigns tab")))</f>
        <v/>
      </c>
      <c r="V6211" s="83" t="str">
        <f aca="false">IF(K6211="","",K6211*IF(Settings!$B$22=Settings!$C$6,1,IF(Settings!$B$22="USD",1/INDEX(Settings!$B$29:$B$40,MONTH(A6211)),INDEX(Settings!$B$29:$B$40,MONTH(A6211)))))</f>
        <v/>
      </c>
    </row>
    <row r="6212" customFormat="false" ht="15" hidden="false" customHeight="false" outlineLevel="0" collapsed="false">
      <c r="U6212" s="0" t="str">
        <f aca="false">IF(C6212="","",IF(COUNTIF(Campaigns!$A$7:$A$300,C6212)&gt;0,"✓",IF(N(K6212)=0,"– no spend","⚠ add to Campaigns tab")))</f>
        <v/>
      </c>
      <c r="V6212" s="83" t="str">
        <f aca="false">IF(K6212="","",K6212*IF(Settings!$B$22=Settings!$C$6,1,IF(Settings!$B$22="USD",1/INDEX(Settings!$B$29:$B$40,MONTH(A6212)),INDEX(Settings!$B$29:$B$40,MONTH(A6212)))))</f>
        <v/>
      </c>
    </row>
    <row r="6213" customFormat="false" ht="15" hidden="false" customHeight="false" outlineLevel="0" collapsed="false">
      <c r="U6213" s="0" t="str">
        <f aca="false">IF(C6213="","",IF(COUNTIF(Campaigns!$A$7:$A$300,C6213)&gt;0,"✓",IF(N(K6213)=0,"– no spend","⚠ add to Campaigns tab")))</f>
        <v/>
      </c>
      <c r="V6213" s="83" t="str">
        <f aca="false">IF(K6213="","",K6213*IF(Settings!$B$22=Settings!$C$6,1,IF(Settings!$B$22="USD",1/INDEX(Settings!$B$29:$B$40,MONTH(A6213)),INDEX(Settings!$B$29:$B$40,MONTH(A6213)))))</f>
        <v/>
      </c>
    </row>
    <row r="6214" customFormat="false" ht="15" hidden="false" customHeight="false" outlineLevel="0" collapsed="false">
      <c r="U6214" s="0" t="str">
        <f aca="false">IF(C6214="","",IF(COUNTIF(Campaigns!$A$7:$A$300,C6214)&gt;0,"✓",IF(N(K6214)=0,"– no spend","⚠ add to Campaigns tab")))</f>
        <v/>
      </c>
      <c r="V6214" s="83" t="str">
        <f aca="false">IF(K6214="","",K6214*IF(Settings!$B$22=Settings!$C$6,1,IF(Settings!$B$22="USD",1/INDEX(Settings!$B$29:$B$40,MONTH(A6214)),INDEX(Settings!$B$29:$B$40,MONTH(A6214)))))</f>
        <v/>
      </c>
    </row>
    <row r="6215" customFormat="false" ht="15" hidden="false" customHeight="false" outlineLevel="0" collapsed="false">
      <c r="U6215" s="0" t="str">
        <f aca="false">IF(C6215="","",IF(COUNTIF(Campaigns!$A$7:$A$300,C6215)&gt;0,"✓",IF(N(K6215)=0,"– no spend","⚠ add to Campaigns tab")))</f>
        <v/>
      </c>
      <c r="V6215" s="83" t="str">
        <f aca="false">IF(K6215="","",K6215*IF(Settings!$B$22=Settings!$C$6,1,IF(Settings!$B$22="USD",1/INDEX(Settings!$B$29:$B$40,MONTH(A6215)),INDEX(Settings!$B$29:$B$40,MONTH(A6215)))))</f>
        <v/>
      </c>
    </row>
    <row r="6216" customFormat="false" ht="15" hidden="false" customHeight="false" outlineLevel="0" collapsed="false">
      <c r="U6216" s="0" t="str">
        <f aca="false">IF(C6216="","",IF(COUNTIF(Campaigns!$A$7:$A$300,C6216)&gt;0,"✓",IF(N(K6216)=0,"– no spend","⚠ add to Campaigns tab")))</f>
        <v/>
      </c>
      <c r="V6216" s="83" t="str">
        <f aca="false">IF(K6216="","",K6216*IF(Settings!$B$22=Settings!$C$6,1,IF(Settings!$B$22="USD",1/INDEX(Settings!$B$29:$B$40,MONTH(A6216)),INDEX(Settings!$B$29:$B$40,MONTH(A6216)))))</f>
        <v/>
      </c>
    </row>
    <row r="6217" customFormat="false" ht="15" hidden="false" customHeight="false" outlineLevel="0" collapsed="false">
      <c r="U6217" s="0" t="str">
        <f aca="false">IF(C6217="","",IF(COUNTIF(Campaigns!$A$7:$A$300,C6217)&gt;0,"✓",IF(N(K6217)=0,"– no spend","⚠ add to Campaigns tab")))</f>
        <v/>
      </c>
      <c r="V6217" s="83" t="str">
        <f aca="false">IF(K6217="","",K6217*IF(Settings!$B$22=Settings!$C$6,1,IF(Settings!$B$22="USD",1/INDEX(Settings!$B$29:$B$40,MONTH(A6217)),INDEX(Settings!$B$29:$B$40,MONTH(A6217)))))</f>
        <v/>
      </c>
    </row>
    <row r="6218" customFormat="false" ht="15" hidden="false" customHeight="false" outlineLevel="0" collapsed="false">
      <c r="U6218" s="0" t="str">
        <f aca="false">IF(C6218="","",IF(COUNTIF(Campaigns!$A$7:$A$300,C6218)&gt;0,"✓",IF(N(K6218)=0,"– no spend","⚠ add to Campaigns tab")))</f>
        <v/>
      </c>
      <c r="V6218" s="83" t="str">
        <f aca="false">IF(K6218="","",K6218*IF(Settings!$B$22=Settings!$C$6,1,IF(Settings!$B$22="USD",1/INDEX(Settings!$B$29:$B$40,MONTH(A6218)),INDEX(Settings!$B$29:$B$40,MONTH(A6218)))))</f>
        <v/>
      </c>
    </row>
    <row r="6219" customFormat="false" ht="15" hidden="false" customHeight="false" outlineLevel="0" collapsed="false">
      <c r="U6219" s="0" t="str">
        <f aca="false">IF(C6219="","",IF(COUNTIF(Campaigns!$A$7:$A$300,C6219)&gt;0,"✓",IF(N(K6219)=0,"– no spend","⚠ add to Campaigns tab")))</f>
        <v/>
      </c>
      <c r="V6219" s="83" t="str">
        <f aca="false">IF(K6219="","",K6219*IF(Settings!$B$22=Settings!$C$6,1,IF(Settings!$B$22="USD",1/INDEX(Settings!$B$29:$B$40,MONTH(A6219)),INDEX(Settings!$B$29:$B$40,MONTH(A6219)))))</f>
        <v/>
      </c>
    </row>
    <row r="6220" customFormat="false" ht="15" hidden="false" customHeight="false" outlineLevel="0" collapsed="false">
      <c r="U6220" s="0" t="str">
        <f aca="false">IF(C6220="","",IF(COUNTIF(Campaigns!$A$7:$A$300,C6220)&gt;0,"✓",IF(N(K6220)=0,"– no spend","⚠ add to Campaigns tab")))</f>
        <v/>
      </c>
      <c r="V6220" s="83" t="str">
        <f aca="false">IF(K6220="","",K6220*IF(Settings!$B$22=Settings!$C$6,1,IF(Settings!$B$22="USD",1/INDEX(Settings!$B$29:$B$40,MONTH(A6220)),INDEX(Settings!$B$29:$B$40,MONTH(A6220)))))</f>
        <v/>
      </c>
    </row>
    <row r="6221" customFormat="false" ht="15" hidden="false" customHeight="false" outlineLevel="0" collapsed="false">
      <c r="U6221" s="0" t="str">
        <f aca="false">IF(C6221="","",IF(COUNTIF(Campaigns!$A$7:$A$300,C6221)&gt;0,"✓",IF(N(K6221)=0,"– no spend","⚠ add to Campaigns tab")))</f>
        <v/>
      </c>
      <c r="V6221" s="83" t="str">
        <f aca="false">IF(K6221="","",K6221*IF(Settings!$B$22=Settings!$C$6,1,IF(Settings!$B$22="USD",1/INDEX(Settings!$B$29:$B$40,MONTH(A6221)),INDEX(Settings!$B$29:$B$40,MONTH(A6221)))))</f>
        <v/>
      </c>
    </row>
    <row r="6222" customFormat="false" ht="15" hidden="false" customHeight="false" outlineLevel="0" collapsed="false">
      <c r="U6222" s="0" t="str">
        <f aca="false">IF(C6222="","",IF(COUNTIF(Campaigns!$A$7:$A$300,C6222)&gt;0,"✓",IF(N(K6222)=0,"– no spend","⚠ add to Campaigns tab")))</f>
        <v/>
      </c>
      <c r="V6222" s="83" t="str">
        <f aca="false">IF(K6222="","",K6222*IF(Settings!$B$22=Settings!$C$6,1,IF(Settings!$B$22="USD",1/INDEX(Settings!$B$29:$B$40,MONTH(A6222)),INDEX(Settings!$B$29:$B$40,MONTH(A6222)))))</f>
        <v/>
      </c>
    </row>
    <row r="6223" customFormat="false" ht="15" hidden="false" customHeight="false" outlineLevel="0" collapsed="false">
      <c r="U6223" s="0" t="str">
        <f aca="false">IF(C6223="","",IF(COUNTIF(Campaigns!$A$7:$A$300,C6223)&gt;0,"✓",IF(N(K6223)=0,"– no spend","⚠ add to Campaigns tab")))</f>
        <v/>
      </c>
      <c r="V6223" s="83" t="str">
        <f aca="false">IF(K6223="","",K6223*IF(Settings!$B$22=Settings!$C$6,1,IF(Settings!$B$22="USD",1/INDEX(Settings!$B$29:$B$40,MONTH(A6223)),INDEX(Settings!$B$29:$B$40,MONTH(A6223)))))</f>
        <v/>
      </c>
    </row>
    <row r="6224" customFormat="false" ht="15" hidden="false" customHeight="false" outlineLevel="0" collapsed="false">
      <c r="U6224" s="0" t="str">
        <f aca="false">IF(C6224="","",IF(COUNTIF(Campaigns!$A$7:$A$300,C6224)&gt;0,"✓",IF(N(K6224)=0,"– no spend","⚠ add to Campaigns tab")))</f>
        <v/>
      </c>
      <c r="V6224" s="83" t="str">
        <f aca="false">IF(K6224="","",K6224*IF(Settings!$B$22=Settings!$C$6,1,IF(Settings!$B$22="USD",1/INDEX(Settings!$B$29:$B$40,MONTH(A6224)),INDEX(Settings!$B$29:$B$40,MONTH(A6224)))))</f>
        <v/>
      </c>
    </row>
    <row r="6225" customFormat="false" ht="15" hidden="false" customHeight="false" outlineLevel="0" collapsed="false">
      <c r="U6225" s="0" t="str">
        <f aca="false">IF(C6225="","",IF(COUNTIF(Campaigns!$A$7:$A$300,C6225)&gt;0,"✓",IF(N(K6225)=0,"– no spend","⚠ add to Campaigns tab")))</f>
        <v/>
      </c>
      <c r="V6225" s="83" t="str">
        <f aca="false">IF(K6225="","",K6225*IF(Settings!$B$22=Settings!$C$6,1,IF(Settings!$B$22="USD",1/INDEX(Settings!$B$29:$B$40,MONTH(A6225)),INDEX(Settings!$B$29:$B$40,MONTH(A6225)))))</f>
        <v/>
      </c>
    </row>
    <row r="6226" customFormat="false" ht="15" hidden="false" customHeight="false" outlineLevel="0" collapsed="false">
      <c r="U6226" s="0" t="str">
        <f aca="false">IF(C6226="","",IF(COUNTIF(Campaigns!$A$7:$A$300,C6226)&gt;0,"✓",IF(N(K6226)=0,"– no spend","⚠ add to Campaigns tab")))</f>
        <v/>
      </c>
      <c r="V6226" s="83" t="str">
        <f aca="false">IF(K6226="","",K6226*IF(Settings!$B$22=Settings!$C$6,1,IF(Settings!$B$22="USD",1/INDEX(Settings!$B$29:$B$40,MONTH(A6226)),INDEX(Settings!$B$29:$B$40,MONTH(A6226)))))</f>
        <v/>
      </c>
    </row>
    <row r="6227" customFormat="false" ht="15" hidden="false" customHeight="false" outlineLevel="0" collapsed="false">
      <c r="U6227" s="0" t="str">
        <f aca="false">IF(C6227="","",IF(COUNTIF(Campaigns!$A$7:$A$300,C6227)&gt;0,"✓",IF(N(K6227)=0,"– no spend","⚠ add to Campaigns tab")))</f>
        <v/>
      </c>
      <c r="V6227" s="83" t="str">
        <f aca="false">IF(K6227="","",K6227*IF(Settings!$B$22=Settings!$C$6,1,IF(Settings!$B$22="USD",1/INDEX(Settings!$B$29:$B$40,MONTH(A6227)),INDEX(Settings!$B$29:$B$40,MONTH(A6227)))))</f>
        <v/>
      </c>
    </row>
    <row r="6228" customFormat="false" ht="15" hidden="false" customHeight="false" outlineLevel="0" collapsed="false">
      <c r="U6228" s="0" t="str">
        <f aca="false">IF(C6228="","",IF(COUNTIF(Campaigns!$A$7:$A$300,C6228)&gt;0,"✓",IF(N(K6228)=0,"– no spend","⚠ add to Campaigns tab")))</f>
        <v/>
      </c>
      <c r="V6228" s="83" t="str">
        <f aca="false">IF(K6228="","",K6228*IF(Settings!$B$22=Settings!$C$6,1,IF(Settings!$B$22="USD",1/INDEX(Settings!$B$29:$B$40,MONTH(A6228)),INDEX(Settings!$B$29:$B$40,MONTH(A6228)))))</f>
        <v/>
      </c>
    </row>
    <row r="6229" customFormat="false" ht="15" hidden="false" customHeight="false" outlineLevel="0" collapsed="false">
      <c r="U6229" s="0" t="str">
        <f aca="false">IF(C6229="","",IF(COUNTIF(Campaigns!$A$7:$A$300,C6229)&gt;0,"✓",IF(N(K6229)=0,"– no spend","⚠ add to Campaigns tab")))</f>
        <v/>
      </c>
      <c r="V6229" s="83" t="str">
        <f aca="false">IF(K6229="","",K6229*IF(Settings!$B$22=Settings!$C$6,1,IF(Settings!$B$22="USD",1/INDEX(Settings!$B$29:$B$40,MONTH(A6229)),INDEX(Settings!$B$29:$B$40,MONTH(A6229)))))</f>
        <v/>
      </c>
    </row>
    <row r="6230" customFormat="false" ht="15" hidden="false" customHeight="false" outlineLevel="0" collapsed="false">
      <c r="U6230" s="0" t="str">
        <f aca="false">IF(C6230="","",IF(COUNTIF(Campaigns!$A$7:$A$300,C6230)&gt;0,"✓",IF(N(K6230)=0,"– no spend","⚠ add to Campaigns tab")))</f>
        <v/>
      </c>
      <c r="V6230" s="83" t="str">
        <f aca="false">IF(K6230="","",K6230*IF(Settings!$B$22=Settings!$C$6,1,IF(Settings!$B$22="USD",1/INDEX(Settings!$B$29:$B$40,MONTH(A6230)),INDEX(Settings!$B$29:$B$40,MONTH(A6230)))))</f>
        <v/>
      </c>
    </row>
    <row r="6231" customFormat="false" ht="15" hidden="false" customHeight="false" outlineLevel="0" collapsed="false">
      <c r="U6231" s="0" t="str">
        <f aca="false">IF(C6231="","",IF(COUNTIF(Campaigns!$A$7:$A$300,C6231)&gt;0,"✓",IF(N(K6231)=0,"– no spend","⚠ add to Campaigns tab")))</f>
        <v/>
      </c>
      <c r="V6231" s="83" t="str">
        <f aca="false">IF(K6231="","",K6231*IF(Settings!$B$22=Settings!$C$6,1,IF(Settings!$B$22="USD",1/INDEX(Settings!$B$29:$B$40,MONTH(A6231)),INDEX(Settings!$B$29:$B$40,MONTH(A6231)))))</f>
        <v/>
      </c>
    </row>
    <row r="6232" customFormat="false" ht="15" hidden="false" customHeight="false" outlineLevel="0" collapsed="false">
      <c r="U6232" s="0" t="str">
        <f aca="false">IF(C6232="","",IF(COUNTIF(Campaigns!$A$7:$A$300,C6232)&gt;0,"✓",IF(N(K6232)=0,"– no spend","⚠ add to Campaigns tab")))</f>
        <v/>
      </c>
      <c r="V6232" s="83" t="str">
        <f aca="false">IF(K6232="","",K6232*IF(Settings!$B$22=Settings!$C$6,1,IF(Settings!$B$22="USD",1/INDEX(Settings!$B$29:$B$40,MONTH(A6232)),INDEX(Settings!$B$29:$B$40,MONTH(A6232)))))</f>
        <v/>
      </c>
    </row>
    <row r="6233" customFormat="false" ht="15" hidden="false" customHeight="false" outlineLevel="0" collapsed="false">
      <c r="U6233" s="0" t="str">
        <f aca="false">IF(C6233="","",IF(COUNTIF(Campaigns!$A$7:$A$300,C6233)&gt;0,"✓",IF(N(K6233)=0,"– no spend","⚠ add to Campaigns tab")))</f>
        <v/>
      </c>
      <c r="V6233" s="83" t="str">
        <f aca="false">IF(K6233="","",K6233*IF(Settings!$B$22=Settings!$C$6,1,IF(Settings!$B$22="USD",1/INDEX(Settings!$B$29:$B$40,MONTH(A6233)),INDEX(Settings!$B$29:$B$40,MONTH(A6233)))))</f>
        <v/>
      </c>
    </row>
    <row r="6234" customFormat="false" ht="15" hidden="false" customHeight="false" outlineLevel="0" collapsed="false">
      <c r="U6234" s="0" t="str">
        <f aca="false">IF(C6234="","",IF(COUNTIF(Campaigns!$A$7:$A$300,C6234)&gt;0,"✓",IF(N(K6234)=0,"– no spend","⚠ add to Campaigns tab")))</f>
        <v/>
      </c>
      <c r="V6234" s="83" t="str">
        <f aca="false">IF(K6234="","",K6234*IF(Settings!$B$22=Settings!$C$6,1,IF(Settings!$B$22="USD",1/INDEX(Settings!$B$29:$B$40,MONTH(A6234)),INDEX(Settings!$B$29:$B$40,MONTH(A6234)))))</f>
        <v/>
      </c>
    </row>
    <row r="6235" customFormat="false" ht="15" hidden="false" customHeight="false" outlineLevel="0" collapsed="false">
      <c r="U6235" s="0" t="str">
        <f aca="false">IF(C6235="","",IF(COUNTIF(Campaigns!$A$7:$A$300,C6235)&gt;0,"✓",IF(N(K6235)=0,"– no spend","⚠ add to Campaigns tab")))</f>
        <v/>
      </c>
      <c r="V6235" s="83" t="str">
        <f aca="false">IF(K6235="","",K6235*IF(Settings!$B$22=Settings!$C$6,1,IF(Settings!$B$22="USD",1/INDEX(Settings!$B$29:$B$40,MONTH(A6235)),INDEX(Settings!$B$29:$B$40,MONTH(A6235)))))</f>
        <v/>
      </c>
    </row>
    <row r="6236" customFormat="false" ht="15" hidden="false" customHeight="false" outlineLevel="0" collapsed="false">
      <c r="U6236" s="0" t="str">
        <f aca="false">IF(C6236="","",IF(COUNTIF(Campaigns!$A$7:$A$300,C6236)&gt;0,"✓",IF(N(K6236)=0,"– no spend","⚠ add to Campaigns tab")))</f>
        <v/>
      </c>
      <c r="V6236" s="83" t="str">
        <f aca="false">IF(K6236="","",K6236*IF(Settings!$B$22=Settings!$C$6,1,IF(Settings!$B$22="USD",1/INDEX(Settings!$B$29:$B$40,MONTH(A6236)),INDEX(Settings!$B$29:$B$40,MONTH(A6236)))))</f>
        <v/>
      </c>
    </row>
    <row r="6237" customFormat="false" ht="15" hidden="false" customHeight="false" outlineLevel="0" collapsed="false">
      <c r="U6237" s="0" t="str">
        <f aca="false">IF(C6237="","",IF(COUNTIF(Campaigns!$A$7:$A$300,C6237)&gt;0,"✓",IF(N(K6237)=0,"– no spend","⚠ add to Campaigns tab")))</f>
        <v/>
      </c>
      <c r="V6237" s="83" t="str">
        <f aca="false">IF(K6237="","",K6237*IF(Settings!$B$22=Settings!$C$6,1,IF(Settings!$B$22="USD",1/INDEX(Settings!$B$29:$B$40,MONTH(A6237)),INDEX(Settings!$B$29:$B$40,MONTH(A6237)))))</f>
        <v/>
      </c>
    </row>
    <row r="6238" customFormat="false" ht="15" hidden="false" customHeight="false" outlineLevel="0" collapsed="false">
      <c r="U6238" s="0" t="str">
        <f aca="false">IF(C6238="","",IF(COUNTIF(Campaigns!$A$7:$A$300,C6238)&gt;0,"✓",IF(N(K6238)=0,"– no spend","⚠ add to Campaigns tab")))</f>
        <v/>
      </c>
      <c r="V6238" s="83" t="str">
        <f aca="false">IF(K6238="","",K6238*IF(Settings!$B$22=Settings!$C$6,1,IF(Settings!$B$22="USD",1/INDEX(Settings!$B$29:$B$40,MONTH(A6238)),INDEX(Settings!$B$29:$B$40,MONTH(A6238)))))</f>
        <v/>
      </c>
    </row>
    <row r="6239" customFormat="false" ht="15" hidden="false" customHeight="false" outlineLevel="0" collapsed="false">
      <c r="U6239" s="0" t="str">
        <f aca="false">IF(C6239="","",IF(COUNTIF(Campaigns!$A$7:$A$300,C6239)&gt;0,"✓",IF(N(K6239)=0,"– no spend","⚠ add to Campaigns tab")))</f>
        <v/>
      </c>
      <c r="V6239" s="83" t="str">
        <f aca="false">IF(K6239="","",K6239*IF(Settings!$B$22=Settings!$C$6,1,IF(Settings!$B$22="USD",1/INDEX(Settings!$B$29:$B$40,MONTH(A6239)),INDEX(Settings!$B$29:$B$40,MONTH(A6239)))))</f>
        <v/>
      </c>
    </row>
    <row r="6240" customFormat="false" ht="15" hidden="false" customHeight="false" outlineLevel="0" collapsed="false">
      <c r="U6240" s="0" t="str">
        <f aca="false">IF(C6240="","",IF(COUNTIF(Campaigns!$A$7:$A$300,C6240)&gt;0,"✓",IF(N(K6240)=0,"– no spend","⚠ add to Campaigns tab")))</f>
        <v/>
      </c>
      <c r="V6240" s="83" t="str">
        <f aca="false">IF(K6240="","",K6240*IF(Settings!$B$22=Settings!$C$6,1,IF(Settings!$B$22="USD",1/INDEX(Settings!$B$29:$B$40,MONTH(A6240)),INDEX(Settings!$B$29:$B$40,MONTH(A6240)))))</f>
        <v/>
      </c>
    </row>
    <row r="6241" customFormat="false" ht="15" hidden="false" customHeight="false" outlineLevel="0" collapsed="false">
      <c r="U6241" s="0" t="str">
        <f aca="false">IF(C6241="","",IF(COUNTIF(Campaigns!$A$7:$A$300,C6241)&gt;0,"✓",IF(N(K6241)=0,"– no spend","⚠ add to Campaigns tab")))</f>
        <v/>
      </c>
      <c r="V6241" s="83" t="str">
        <f aca="false">IF(K6241="","",K6241*IF(Settings!$B$22=Settings!$C$6,1,IF(Settings!$B$22="USD",1/INDEX(Settings!$B$29:$B$40,MONTH(A6241)),INDEX(Settings!$B$29:$B$40,MONTH(A6241)))))</f>
        <v/>
      </c>
    </row>
    <row r="6242" customFormat="false" ht="15" hidden="false" customHeight="false" outlineLevel="0" collapsed="false">
      <c r="U6242" s="0" t="str">
        <f aca="false">IF(C6242="","",IF(COUNTIF(Campaigns!$A$7:$A$300,C6242)&gt;0,"✓",IF(N(K6242)=0,"– no spend","⚠ add to Campaigns tab")))</f>
        <v/>
      </c>
      <c r="V6242" s="83" t="str">
        <f aca="false">IF(K6242="","",K6242*IF(Settings!$B$22=Settings!$C$6,1,IF(Settings!$B$22="USD",1/INDEX(Settings!$B$29:$B$40,MONTH(A6242)),INDEX(Settings!$B$29:$B$40,MONTH(A6242)))))</f>
        <v/>
      </c>
    </row>
    <row r="6243" customFormat="false" ht="15" hidden="false" customHeight="false" outlineLevel="0" collapsed="false">
      <c r="U6243" s="0" t="str">
        <f aca="false">IF(C6243="","",IF(COUNTIF(Campaigns!$A$7:$A$300,C6243)&gt;0,"✓",IF(N(K6243)=0,"– no spend","⚠ add to Campaigns tab")))</f>
        <v/>
      </c>
      <c r="V6243" s="83" t="str">
        <f aca="false">IF(K6243="","",K6243*IF(Settings!$B$22=Settings!$C$6,1,IF(Settings!$B$22="USD",1/INDEX(Settings!$B$29:$B$40,MONTH(A6243)),INDEX(Settings!$B$29:$B$40,MONTH(A6243)))))</f>
        <v/>
      </c>
    </row>
    <row r="6244" customFormat="false" ht="15" hidden="false" customHeight="false" outlineLevel="0" collapsed="false">
      <c r="U6244" s="0" t="str">
        <f aca="false">IF(C6244="","",IF(COUNTIF(Campaigns!$A$7:$A$300,C6244)&gt;0,"✓",IF(N(K6244)=0,"– no spend","⚠ add to Campaigns tab")))</f>
        <v/>
      </c>
      <c r="V6244" s="83" t="str">
        <f aca="false">IF(K6244="","",K6244*IF(Settings!$B$22=Settings!$C$6,1,IF(Settings!$B$22="USD",1/INDEX(Settings!$B$29:$B$40,MONTH(A6244)),INDEX(Settings!$B$29:$B$40,MONTH(A6244)))))</f>
        <v/>
      </c>
    </row>
    <row r="6245" customFormat="false" ht="15" hidden="false" customHeight="false" outlineLevel="0" collapsed="false">
      <c r="U6245" s="0" t="str">
        <f aca="false">IF(C6245="","",IF(COUNTIF(Campaigns!$A$7:$A$300,C6245)&gt;0,"✓",IF(N(K6245)=0,"– no spend","⚠ add to Campaigns tab")))</f>
        <v/>
      </c>
      <c r="V6245" s="83" t="str">
        <f aca="false">IF(K6245="","",K6245*IF(Settings!$B$22=Settings!$C$6,1,IF(Settings!$B$22="USD",1/INDEX(Settings!$B$29:$B$40,MONTH(A6245)),INDEX(Settings!$B$29:$B$40,MONTH(A6245)))))</f>
        <v/>
      </c>
    </row>
    <row r="6246" customFormat="false" ht="15" hidden="false" customHeight="false" outlineLevel="0" collapsed="false">
      <c r="U6246" s="0" t="str">
        <f aca="false">IF(C6246="","",IF(COUNTIF(Campaigns!$A$7:$A$300,C6246)&gt;0,"✓",IF(N(K6246)=0,"– no spend","⚠ add to Campaigns tab")))</f>
        <v/>
      </c>
      <c r="V6246" s="83" t="str">
        <f aca="false">IF(K6246="","",K6246*IF(Settings!$B$22=Settings!$C$6,1,IF(Settings!$B$22="USD",1/INDEX(Settings!$B$29:$B$40,MONTH(A6246)),INDEX(Settings!$B$29:$B$40,MONTH(A6246)))))</f>
        <v/>
      </c>
    </row>
    <row r="6247" customFormat="false" ht="15" hidden="false" customHeight="false" outlineLevel="0" collapsed="false">
      <c r="U6247" s="0" t="str">
        <f aca="false">IF(C6247="","",IF(COUNTIF(Campaigns!$A$7:$A$300,C6247)&gt;0,"✓",IF(N(K6247)=0,"– no spend","⚠ add to Campaigns tab")))</f>
        <v/>
      </c>
      <c r="V6247" s="83" t="str">
        <f aca="false">IF(K6247="","",K6247*IF(Settings!$B$22=Settings!$C$6,1,IF(Settings!$B$22="USD",1/INDEX(Settings!$B$29:$B$40,MONTH(A6247)),INDEX(Settings!$B$29:$B$40,MONTH(A6247)))))</f>
        <v/>
      </c>
    </row>
    <row r="6248" customFormat="false" ht="15" hidden="false" customHeight="false" outlineLevel="0" collapsed="false">
      <c r="U6248" s="0" t="str">
        <f aca="false">IF(C6248="","",IF(COUNTIF(Campaigns!$A$7:$A$300,C6248)&gt;0,"✓",IF(N(K6248)=0,"– no spend","⚠ add to Campaigns tab")))</f>
        <v/>
      </c>
      <c r="V6248" s="83" t="str">
        <f aca="false">IF(K6248="","",K6248*IF(Settings!$B$22=Settings!$C$6,1,IF(Settings!$B$22="USD",1/INDEX(Settings!$B$29:$B$40,MONTH(A6248)),INDEX(Settings!$B$29:$B$40,MONTH(A6248)))))</f>
        <v/>
      </c>
    </row>
    <row r="6249" customFormat="false" ht="15" hidden="false" customHeight="false" outlineLevel="0" collapsed="false">
      <c r="U6249" s="0" t="str">
        <f aca="false">IF(C6249="","",IF(COUNTIF(Campaigns!$A$7:$A$300,C6249)&gt;0,"✓",IF(N(K6249)=0,"– no spend","⚠ add to Campaigns tab")))</f>
        <v/>
      </c>
      <c r="V6249" s="83" t="str">
        <f aca="false">IF(K6249="","",K6249*IF(Settings!$B$22=Settings!$C$6,1,IF(Settings!$B$22="USD",1/INDEX(Settings!$B$29:$B$40,MONTH(A6249)),INDEX(Settings!$B$29:$B$40,MONTH(A6249)))))</f>
        <v/>
      </c>
    </row>
    <row r="6250" customFormat="false" ht="15" hidden="false" customHeight="false" outlineLevel="0" collapsed="false">
      <c r="U6250" s="0" t="str">
        <f aca="false">IF(C6250="","",IF(COUNTIF(Campaigns!$A$7:$A$300,C6250)&gt;0,"✓",IF(N(K6250)=0,"– no spend","⚠ add to Campaigns tab")))</f>
        <v/>
      </c>
      <c r="V6250" s="83" t="str">
        <f aca="false">IF(K6250="","",K6250*IF(Settings!$B$22=Settings!$C$6,1,IF(Settings!$B$22="USD",1/INDEX(Settings!$B$29:$B$40,MONTH(A6250)),INDEX(Settings!$B$29:$B$40,MONTH(A6250)))))</f>
        <v/>
      </c>
    </row>
    <row r="6251" customFormat="false" ht="15" hidden="false" customHeight="false" outlineLevel="0" collapsed="false">
      <c r="U6251" s="0" t="str">
        <f aca="false">IF(C6251="","",IF(COUNTIF(Campaigns!$A$7:$A$300,C6251)&gt;0,"✓",IF(N(K6251)=0,"– no spend","⚠ add to Campaigns tab")))</f>
        <v/>
      </c>
      <c r="V6251" s="83" t="str">
        <f aca="false">IF(K6251="","",K6251*IF(Settings!$B$22=Settings!$C$6,1,IF(Settings!$B$22="USD",1/INDEX(Settings!$B$29:$B$40,MONTH(A6251)),INDEX(Settings!$B$29:$B$40,MONTH(A6251)))))</f>
        <v/>
      </c>
    </row>
    <row r="6252" customFormat="false" ht="15" hidden="false" customHeight="false" outlineLevel="0" collapsed="false">
      <c r="U6252" s="0" t="str">
        <f aca="false">IF(C6252="","",IF(COUNTIF(Campaigns!$A$7:$A$300,C6252)&gt;0,"✓",IF(N(K6252)=0,"– no spend","⚠ add to Campaigns tab")))</f>
        <v/>
      </c>
      <c r="V6252" s="83" t="str">
        <f aca="false">IF(K6252="","",K6252*IF(Settings!$B$22=Settings!$C$6,1,IF(Settings!$B$22="USD",1/INDEX(Settings!$B$29:$B$40,MONTH(A6252)),INDEX(Settings!$B$29:$B$40,MONTH(A6252)))))</f>
        <v/>
      </c>
    </row>
    <row r="6253" customFormat="false" ht="15" hidden="false" customHeight="false" outlineLevel="0" collapsed="false">
      <c r="U6253" s="0" t="str">
        <f aca="false">IF(C6253="","",IF(COUNTIF(Campaigns!$A$7:$A$300,C6253)&gt;0,"✓",IF(N(K6253)=0,"– no spend","⚠ add to Campaigns tab")))</f>
        <v/>
      </c>
      <c r="V6253" s="83" t="str">
        <f aca="false">IF(K6253="","",K6253*IF(Settings!$B$22=Settings!$C$6,1,IF(Settings!$B$22="USD",1/INDEX(Settings!$B$29:$B$40,MONTH(A6253)),INDEX(Settings!$B$29:$B$40,MONTH(A6253)))))</f>
        <v/>
      </c>
    </row>
    <row r="6254" customFormat="false" ht="15" hidden="false" customHeight="false" outlineLevel="0" collapsed="false">
      <c r="U6254" s="0" t="str">
        <f aca="false">IF(C6254="","",IF(COUNTIF(Campaigns!$A$7:$A$300,C6254)&gt;0,"✓",IF(N(K6254)=0,"– no spend","⚠ add to Campaigns tab")))</f>
        <v/>
      </c>
      <c r="V6254" s="83" t="str">
        <f aca="false">IF(K6254="","",K6254*IF(Settings!$B$22=Settings!$C$6,1,IF(Settings!$B$22="USD",1/INDEX(Settings!$B$29:$B$40,MONTH(A6254)),INDEX(Settings!$B$29:$B$40,MONTH(A6254)))))</f>
        <v/>
      </c>
    </row>
    <row r="6255" customFormat="false" ht="15" hidden="false" customHeight="false" outlineLevel="0" collapsed="false">
      <c r="U6255" s="0" t="str">
        <f aca="false">IF(C6255="","",IF(COUNTIF(Campaigns!$A$7:$A$300,C6255)&gt;0,"✓",IF(N(K6255)=0,"– no spend","⚠ add to Campaigns tab")))</f>
        <v/>
      </c>
      <c r="V6255" s="83" t="str">
        <f aca="false">IF(K6255="","",K6255*IF(Settings!$B$22=Settings!$C$6,1,IF(Settings!$B$22="USD",1/INDEX(Settings!$B$29:$B$40,MONTH(A6255)),INDEX(Settings!$B$29:$B$40,MONTH(A6255)))))</f>
        <v/>
      </c>
    </row>
    <row r="6256" customFormat="false" ht="15" hidden="false" customHeight="false" outlineLevel="0" collapsed="false">
      <c r="U6256" s="0" t="str">
        <f aca="false">IF(C6256="","",IF(COUNTIF(Campaigns!$A$7:$A$300,C6256)&gt;0,"✓",IF(N(K6256)=0,"– no spend","⚠ add to Campaigns tab")))</f>
        <v/>
      </c>
      <c r="V6256" s="83" t="str">
        <f aca="false">IF(K6256="","",K6256*IF(Settings!$B$22=Settings!$C$6,1,IF(Settings!$B$22="USD",1/INDEX(Settings!$B$29:$B$40,MONTH(A6256)),INDEX(Settings!$B$29:$B$40,MONTH(A6256)))))</f>
        <v/>
      </c>
    </row>
    <row r="6257" customFormat="false" ht="15" hidden="false" customHeight="false" outlineLevel="0" collapsed="false">
      <c r="U6257" s="0" t="str">
        <f aca="false">IF(C6257="","",IF(COUNTIF(Campaigns!$A$7:$A$300,C6257)&gt;0,"✓",IF(N(K6257)=0,"– no spend","⚠ add to Campaigns tab")))</f>
        <v/>
      </c>
      <c r="V6257" s="83" t="str">
        <f aca="false">IF(K6257="","",K6257*IF(Settings!$B$22=Settings!$C$6,1,IF(Settings!$B$22="USD",1/INDEX(Settings!$B$29:$B$40,MONTH(A6257)),INDEX(Settings!$B$29:$B$40,MONTH(A6257)))))</f>
        <v/>
      </c>
    </row>
    <row r="6258" customFormat="false" ht="15" hidden="false" customHeight="false" outlineLevel="0" collapsed="false">
      <c r="U6258" s="0" t="str">
        <f aca="false">IF(C6258="","",IF(COUNTIF(Campaigns!$A$7:$A$300,C6258)&gt;0,"✓",IF(N(K6258)=0,"– no spend","⚠ add to Campaigns tab")))</f>
        <v/>
      </c>
      <c r="V6258" s="83" t="str">
        <f aca="false">IF(K6258="","",K6258*IF(Settings!$B$22=Settings!$C$6,1,IF(Settings!$B$22="USD",1/INDEX(Settings!$B$29:$B$40,MONTH(A6258)),INDEX(Settings!$B$29:$B$40,MONTH(A6258)))))</f>
        <v/>
      </c>
    </row>
    <row r="6259" customFormat="false" ht="15" hidden="false" customHeight="false" outlineLevel="0" collapsed="false">
      <c r="U6259" s="0" t="str">
        <f aca="false">IF(C6259="","",IF(COUNTIF(Campaigns!$A$7:$A$300,C6259)&gt;0,"✓",IF(N(K6259)=0,"– no spend","⚠ add to Campaigns tab")))</f>
        <v/>
      </c>
      <c r="V6259" s="83" t="str">
        <f aca="false">IF(K6259="","",K6259*IF(Settings!$B$22=Settings!$C$6,1,IF(Settings!$B$22="USD",1/INDEX(Settings!$B$29:$B$40,MONTH(A6259)),INDEX(Settings!$B$29:$B$40,MONTH(A6259)))))</f>
        <v/>
      </c>
    </row>
    <row r="6260" customFormat="false" ht="15" hidden="false" customHeight="false" outlineLevel="0" collapsed="false">
      <c r="U6260" s="0" t="str">
        <f aca="false">IF(C6260="","",IF(COUNTIF(Campaigns!$A$7:$A$300,C6260)&gt;0,"✓",IF(N(K6260)=0,"– no spend","⚠ add to Campaigns tab")))</f>
        <v/>
      </c>
      <c r="V6260" s="83" t="str">
        <f aca="false">IF(K6260="","",K6260*IF(Settings!$B$22=Settings!$C$6,1,IF(Settings!$B$22="USD",1/INDEX(Settings!$B$29:$B$40,MONTH(A6260)),INDEX(Settings!$B$29:$B$40,MONTH(A6260)))))</f>
        <v/>
      </c>
    </row>
    <row r="6261" customFormat="false" ht="15" hidden="false" customHeight="false" outlineLevel="0" collapsed="false">
      <c r="U6261" s="0" t="str">
        <f aca="false">IF(C6261="","",IF(COUNTIF(Campaigns!$A$7:$A$300,C6261)&gt;0,"✓",IF(N(K6261)=0,"– no spend","⚠ add to Campaigns tab")))</f>
        <v/>
      </c>
      <c r="V6261" s="83" t="str">
        <f aca="false">IF(K6261="","",K6261*IF(Settings!$B$22=Settings!$C$6,1,IF(Settings!$B$22="USD",1/INDEX(Settings!$B$29:$B$40,MONTH(A6261)),INDEX(Settings!$B$29:$B$40,MONTH(A6261)))))</f>
        <v/>
      </c>
    </row>
    <row r="6262" customFormat="false" ht="15" hidden="false" customHeight="false" outlineLevel="0" collapsed="false">
      <c r="U6262" s="0" t="str">
        <f aca="false">IF(C6262="","",IF(COUNTIF(Campaigns!$A$7:$A$300,C6262)&gt;0,"✓",IF(N(K6262)=0,"– no spend","⚠ add to Campaigns tab")))</f>
        <v/>
      </c>
      <c r="V6262" s="83" t="str">
        <f aca="false">IF(K6262="","",K6262*IF(Settings!$B$22=Settings!$C$6,1,IF(Settings!$B$22="USD",1/INDEX(Settings!$B$29:$B$40,MONTH(A6262)),INDEX(Settings!$B$29:$B$40,MONTH(A6262)))))</f>
        <v/>
      </c>
    </row>
    <row r="6263" customFormat="false" ht="15" hidden="false" customHeight="false" outlineLevel="0" collapsed="false">
      <c r="U6263" s="0" t="str">
        <f aca="false">IF(C6263="","",IF(COUNTIF(Campaigns!$A$7:$A$300,C6263)&gt;0,"✓",IF(N(K6263)=0,"– no spend","⚠ add to Campaigns tab")))</f>
        <v/>
      </c>
      <c r="V6263" s="83" t="str">
        <f aca="false">IF(K6263="","",K6263*IF(Settings!$B$22=Settings!$C$6,1,IF(Settings!$B$22="USD",1/INDEX(Settings!$B$29:$B$40,MONTH(A6263)),INDEX(Settings!$B$29:$B$40,MONTH(A6263)))))</f>
        <v/>
      </c>
    </row>
    <row r="6264" customFormat="false" ht="15" hidden="false" customHeight="false" outlineLevel="0" collapsed="false">
      <c r="U6264" s="0" t="str">
        <f aca="false">IF(C6264="","",IF(COUNTIF(Campaigns!$A$7:$A$300,C6264)&gt;0,"✓",IF(N(K6264)=0,"– no spend","⚠ add to Campaigns tab")))</f>
        <v/>
      </c>
      <c r="V6264" s="83" t="str">
        <f aca="false">IF(K6264="","",K6264*IF(Settings!$B$22=Settings!$C$6,1,IF(Settings!$B$22="USD",1/INDEX(Settings!$B$29:$B$40,MONTH(A6264)),INDEX(Settings!$B$29:$B$40,MONTH(A6264)))))</f>
        <v/>
      </c>
    </row>
    <row r="6265" customFormat="false" ht="15" hidden="false" customHeight="false" outlineLevel="0" collapsed="false">
      <c r="U6265" s="0" t="str">
        <f aca="false">IF(C6265="","",IF(COUNTIF(Campaigns!$A$7:$A$300,C6265)&gt;0,"✓",IF(N(K6265)=0,"– no spend","⚠ add to Campaigns tab")))</f>
        <v/>
      </c>
      <c r="V6265" s="83" t="str">
        <f aca="false">IF(K6265="","",K6265*IF(Settings!$B$22=Settings!$C$6,1,IF(Settings!$B$22="USD",1/INDEX(Settings!$B$29:$B$40,MONTH(A6265)),INDEX(Settings!$B$29:$B$40,MONTH(A6265)))))</f>
        <v/>
      </c>
    </row>
    <row r="6266" customFormat="false" ht="15" hidden="false" customHeight="false" outlineLevel="0" collapsed="false">
      <c r="U6266" s="0" t="str">
        <f aca="false">IF(C6266="","",IF(COUNTIF(Campaigns!$A$7:$A$300,C6266)&gt;0,"✓",IF(N(K6266)=0,"– no spend","⚠ add to Campaigns tab")))</f>
        <v/>
      </c>
      <c r="V6266" s="83" t="str">
        <f aca="false">IF(K6266="","",K6266*IF(Settings!$B$22=Settings!$C$6,1,IF(Settings!$B$22="USD",1/INDEX(Settings!$B$29:$B$40,MONTH(A6266)),INDEX(Settings!$B$29:$B$40,MONTH(A6266)))))</f>
        <v/>
      </c>
    </row>
    <row r="6267" customFormat="false" ht="15" hidden="false" customHeight="false" outlineLevel="0" collapsed="false">
      <c r="U6267" s="0" t="str">
        <f aca="false">IF(C6267="","",IF(COUNTIF(Campaigns!$A$7:$A$300,C6267)&gt;0,"✓",IF(N(K6267)=0,"– no spend","⚠ add to Campaigns tab")))</f>
        <v/>
      </c>
      <c r="V6267" s="83" t="str">
        <f aca="false">IF(K6267="","",K6267*IF(Settings!$B$22=Settings!$C$6,1,IF(Settings!$B$22="USD",1/INDEX(Settings!$B$29:$B$40,MONTH(A6267)),INDEX(Settings!$B$29:$B$40,MONTH(A6267)))))</f>
        <v/>
      </c>
    </row>
    <row r="6268" customFormat="false" ht="15" hidden="false" customHeight="false" outlineLevel="0" collapsed="false">
      <c r="U6268" s="0" t="str">
        <f aca="false">IF(C6268="","",IF(COUNTIF(Campaigns!$A$7:$A$300,C6268)&gt;0,"✓",IF(N(K6268)=0,"– no spend","⚠ add to Campaigns tab")))</f>
        <v/>
      </c>
      <c r="V6268" s="83" t="str">
        <f aca="false">IF(K6268="","",K6268*IF(Settings!$B$22=Settings!$C$6,1,IF(Settings!$B$22="USD",1/INDEX(Settings!$B$29:$B$40,MONTH(A6268)),INDEX(Settings!$B$29:$B$40,MONTH(A6268)))))</f>
        <v/>
      </c>
    </row>
    <row r="6269" customFormat="false" ht="15" hidden="false" customHeight="false" outlineLevel="0" collapsed="false">
      <c r="U6269" s="0" t="str">
        <f aca="false">IF(C6269="","",IF(COUNTIF(Campaigns!$A$7:$A$300,C6269)&gt;0,"✓",IF(N(K6269)=0,"– no spend","⚠ add to Campaigns tab")))</f>
        <v/>
      </c>
      <c r="V6269" s="83" t="str">
        <f aca="false">IF(K6269="","",K6269*IF(Settings!$B$22=Settings!$C$6,1,IF(Settings!$B$22="USD",1/INDEX(Settings!$B$29:$B$40,MONTH(A6269)),INDEX(Settings!$B$29:$B$40,MONTH(A6269)))))</f>
        <v/>
      </c>
    </row>
    <row r="6270" customFormat="false" ht="15" hidden="false" customHeight="false" outlineLevel="0" collapsed="false">
      <c r="U6270" s="0" t="str">
        <f aca="false">IF(C6270="","",IF(COUNTIF(Campaigns!$A$7:$A$300,C6270)&gt;0,"✓",IF(N(K6270)=0,"– no spend","⚠ add to Campaigns tab")))</f>
        <v/>
      </c>
      <c r="V6270" s="83" t="str">
        <f aca="false">IF(K6270="","",K6270*IF(Settings!$B$22=Settings!$C$6,1,IF(Settings!$B$22="USD",1/INDEX(Settings!$B$29:$B$40,MONTH(A6270)),INDEX(Settings!$B$29:$B$40,MONTH(A6270)))))</f>
        <v/>
      </c>
    </row>
    <row r="6271" customFormat="false" ht="15" hidden="false" customHeight="false" outlineLevel="0" collapsed="false">
      <c r="U6271" s="0" t="str">
        <f aca="false">IF(C6271="","",IF(COUNTIF(Campaigns!$A$7:$A$300,C6271)&gt;0,"✓",IF(N(K6271)=0,"– no spend","⚠ add to Campaigns tab")))</f>
        <v/>
      </c>
      <c r="V6271" s="83" t="str">
        <f aca="false">IF(K6271="","",K6271*IF(Settings!$B$22=Settings!$C$6,1,IF(Settings!$B$22="USD",1/INDEX(Settings!$B$29:$B$40,MONTH(A6271)),INDEX(Settings!$B$29:$B$40,MONTH(A6271)))))</f>
        <v/>
      </c>
    </row>
    <row r="6272" customFormat="false" ht="15" hidden="false" customHeight="false" outlineLevel="0" collapsed="false">
      <c r="U6272" s="0" t="str">
        <f aca="false">IF(C6272="","",IF(COUNTIF(Campaigns!$A$7:$A$300,C6272)&gt;0,"✓",IF(N(K6272)=0,"– no spend","⚠ add to Campaigns tab")))</f>
        <v/>
      </c>
      <c r="V6272" s="83" t="str">
        <f aca="false">IF(K6272="","",K6272*IF(Settings!$B$22=Settings!$C$6,1,IF(Settings!$B$22="USD",1/INDEX(Settings!$B$29:$B$40,MONTH(A6272)),INDEX(Settings!$B$29:$B$40,MONTH(A6272)))))</f>
        <v/>
      </c>
    </row>
    <row r="6273" customFormat="false" ht="15" hidden="false" customHeight="false" outlineLevel="0" collapsed="false">
      <c r="U6273" s="0" t="str">
        <f aca="false">IF(C6273="","",IF(COUNTIF(Campaigns!$A$7:$A$300,C6273)&gt;0,"✓",IF(N(K6273)=0,"– no spend","⚠ add to Campaigns tab")))</f>
        <v/>
      </c>
      <c r="V6273" s="83" t="str">
        <f aca="false">IF(K6273="","",K6273*IF(Settings!$B$22=Settings!$C$6,1,IF(Settings!$B$22="USD",1/INDEX(Settings!$B$29:$B$40,MONTH(A6273)),INDEX(Settings!$B$29:$B$40,MONTH(A6273)))))</f>
        <v/>
      </c>
    </row>
    <row r="6274" customFormat="false" ht="15" hidden="false" customHeight="false" outlineLevel="0" collapsed="false">
      <c r="U6274" s="0" t="str">
        <f aca="false">IF(C6274="","",IF(COUNTIF(Campaigns!$A$7:$A$300,C6274)&gt;0,"✓",IF(N(K6274)=0,"– no spend","⚠ add to Campaigns tab")))</f>
        <v/>
      </c>
      <c r="V6274" s="83" t="str">
        <f aca="false">IF(K6274="","",K6274*IF(Settings!$B$22=Settings!$C$6,1,IF(Settings!$B$22="USD",1/INDEX(Settings!$B$29:$B$40,MONTH(A6274)),INDEX(Settings!$B$29:$B$40,MONTH(A6274)))))</f>
        <v/>
      </c>
    </row>
    <row r="6275" customFormat="false" ht="15" hidden="false" customHeight="false" outlineLevel="0" collapsed="false">
      <c r="U6275" s="0" t="str">
        <f aca="false">IF(C6275="","",IF(COUNTIF(Campaigns!$A$7:$A$300,C6275)&gt;0,"✓",IF(N(K6275)=0,"– no spend","⚠ add to Campaigns tab")))</f>
        <v/>
      </c>
      <c r="V6275" s="83" t="str">
        <f aca="false">IF(K6275="","",K6275*IF(Settings!$B$22=Settings!$C$6,1,IF(Settings!$B$22="USD",1/INDEX(Settings!$B$29:$B$40,MONTH(A6275)),INDEX(Settings!$B$29:$B$40,MONTH(A6275)))))</f>
        <v/>
      </c>
    </row>
    <row r="6276" customFormat="false" ht="15" hidden="false" customHeight="false" outlineLevel="0" collapsed="false">
      <c r="U6276" s="0" t="str">
        <f aca="false">IF(C6276="","",IF(COUNTIF(Campaigns!$A$7:$A$300,C6276)&gt;0,"✓",IF(N(K6276)=0,"– no spend","⚠ add to Campaigns tab")))</f>
        <v/>
      </c>
      <c r="V6276" s="83" t="str">
        <f aca="false">IF(K6276="","",K6276*IF(Settings!$B$22=Settings!$C$6,1,IF(Settings!$B$22="USD",1/INDEX(Settings!$B$29:$B$40,MONTH(A6276)),INDEX(Settings!$B$29:$B$40,MONTH(A6276)))))</f>
        <v/>
      </c>
    </row>
    <row r="6277" customFormat="false" ht="15" hidden="false" customHeight="false" outlineLevel="0" collapsed="false">
      <c r="U6277" s="0" t="str">
        <f aca="false">IF(C6277="","",IF(COUNTIF(Campaigns!$A$7:$A$300,C6277)&gt;0,"✓",IF(N(K6277)=0,"– no spend","⚠ add to Campaigns tab")))</f>
        <v/>
      </c>
      <c r="V6277" s="83" t="str">
        <f aca="false">IF(K6277="","",K6277*IF(Settings!$B$22=Settings!$C$6,1,IF(Settings!$B$22="USD",1/INDEX(Settings!$B$29:$B$40,MONTH(A6277)),INDEX(Settings!$B$29:$B$40,MONTH(A6277)))))</f>
        <v/>
      </c>
    </row>
    <row r="6278" customFormat="false" ht="15" hidden="false" customHeight="false" outlineLevel="0" collapsed="false">
      <c r="U6278" s="0" t="str">
        <f aca="false">IF(C6278="","",IF(COUNTIF(Campaigns!$A$7:$A$300,C6278)&gt;0,"✓",IF(N(K6278)=0,"– no spend","⚠ add to Campaigns tab")))</f>
        <v/>
      </c>
      <c r="V6278" s="83" t="str">
        <f aca="false">IF(K6278="","",K6278*IF(Settings!$B$22=Settings!$C$6,1,IF(Settings!$B$22="USD",1/INDEX(Settings!$B$29:$B$40,MONTH(A6278)),INDEX(Settings!$B$29:$B$40,MONTH(A6278)))))</f>
        <v/>
      </c>
    </row>
    <row r="6279" customFormat="false" ht="15" hidden="false" customHeight="false" outlineLevel="0" collapsed="false">
      <c r="U6279" s="0" t="str">
        <f aca="false">IF(C6279="","",IF(COUNTIF(Campaigns!$A$7:$A$300,C6279)&gt;0,"✓",IF(N(K6279)=0,"– no spend","⚠ add to Campaigns tab")))</f>
        <v/>
      </c>
      <c r="V6279" s="83" t="str">
        <f aca="false">IF(K6279="","",K6279*IF(Settings!$B$22=Settings!$C$6,1,IF(Settings!$B$22="USD",1/INDEX(Settings!$B$29:$B$40,MONTH(A6279)),INDEX(Settings!$B$29:$B$40,MONTH(A6279)))))</f>
        <v/>
      </c>
    </row>
    <row r="6280" customFormat="false" ht="15" hidden="false" customHeight="false" outlineLevel="0" collapsed="false">
      <c r="U6280" s="0" t="str">
        <f aca="false">IF(C6280="","",IF(COUNTIF(Campaigns!$A$7:$A$300,C6280)&gt;0,"✓",IF(N(K6280)=0,"– no spend","⚠ add to Campaigns tab")))</f>
        <v/>
      </c>
      <c r="V6280" s="83" t="str">
        <f aca="false">IF(K6280="","",K6280*IF(Settings!$B$22=Settings!$C$6,1,IF(Settings!$B$22="USD",1/INDEX(Settings!$B$29:$B$40,MONTH(A6280)),INDEX(Settings!$B$29:$B$40,MONTH(A6280)))))</f>
        <v/>
      </c>
    </row>
    <row r="6281" customFormat="false" ht="15" hidden="false" customHeight="false" outlineLevel="0" collapsed="false">
      <c r="U6281" s="0" t="str">
        <f aca="false">IF(C6281="","",IF(COUNTIF(Campaigns!$A$7:$A$300,C6281)&gt;0,"✓",IF(N(K6281)=0,"– no spend","⚠ add to Campaigns tab")))</f>
        <v/>
      </c>
      <c r="V6281" s="83" t="str">
        <f aca="false">IF(K6281="","",K6281*IF(Settings!$B$22=Settings!$C$6,1,IF(Settings!$B$22="USD",1/INDEX(Settings!$B$29:$B$40,MONTH(A6281)),INDEX(Settings!$B$29:$B$40,MONTH(A6281)))))</f>
        <v/>
      </c>
    </row>
    <row r="6282" customFormat="false" ht="15" hidden="false" customHeight="false" outlineLevel="0" collapsed="false">
      <c r="U6282" s="0" t="str">
        <f aca="false">IF(C6282="","",IF(COUNTIF(Campaigns!$A$7:$A$300,C6282)&gt;0,"✓",IF(N(K6282)=0,"– no spend","⚠ add to Campaigns tab")))</f>
        <v/>
      </c>
      <c r="V6282" s="83" t="str">
        <f aca="false">IF(K6282="","",K6282*IF(Settings!$B$22=Settings!$C$6,1,IF(Settings!$B$22="USD",1/INDEX(Settings!$B$29:$B$40,MONTH(A6282)),INDEX(Settings!$B$29:$B$40,MONTH(A6282)))))</f>
        <v/>
      </c>
    </row>
    <row r="6283" customFormat="false" ht="15" hidden="false" customHeight="false" outlineLevel="0" collapsed="false">
      <c r="U6283" s="0" t="str">
        <f aca="false">IF(C6283="","",IF(COUNTIF(Campaigns!$A$7:$A$300,C6283)&gt;0,"✓",IF(N(K6283)=0,"– no spend","⚠ add to Campaigns tab")))</f>
        <v/>
      </c>
      <c r="V6283" s="83" t="str">
        <f aca="false">IF(K6283="","",K6283*IF(Settings!$B$22=Settings!$C$6,1,IF(Settings!$B$22="USD",1/INDEX(Settings!$B$29:$B$40,MONTH(A6283)),INDEX(Settings!$B$29:$B$40,MONTH(A6283)))))</f>
        <v/>
      </c>
    </row>
    <row r="6284" customFormat="false" ht="15" hidden="false" customHeight="false" outlineLevel="0" collapsed="false">
      <c r="U6284" s="0" t="str">
        <f aca="false">IF(C6284="","",IF(COUNTIF(Campaigns!$A$7:$A$300,C6284)&gt;0,"✓",IF(N(K6284)=0,"– no spend","⚠ add to Campaigns tab")))</f>
        <v/>
      </c>
      <c r="V6284" s="83" t="str">
        <f aca="false">IF(K6284="","",K6284*IF(Settings!$B$22=Settings!$C$6,1,IF(Settings!$B$22="USD",1/INDEX(Settings!$B$29:$B$40,MONTH(A6284)),INDEX(Settings!$B$29:$B$40,MONTH(A6284)))))</f>
        <v/>
      </c>
    </row>
    <row r="6285" customFormat="false" ht="15" hidden="false" customHeight="false" outlineLevel="0" collapsed="false">
      <c r="U6285" s="0" t="str">
        <f aca="false">IF(C6285="","",IF(COUNTIF(Campaigns!$A$7:$A$300,C6285)&gt;0,"✓",IF(N(K6285)=0,"– no spend","⚠ add to Campaigns tab")))</f>
        <v/>
      </c>
      <c r="V6285" s="83" t="str">
        <f aca="false">IF(K6285="","",K6285*IF(Settings!$B$22=Settings!$C$6,1,IF(Settings!$B$22="USD",1/INDEX(Settings!$B$29:$B$40,MONTH(A6285)),INDEX(Settings!$B$29:$B$40,MONTH(A6285)))))</f>
        <v/>
      </c>
    </row>
    <row r="6286" customFormat="false" ht="15" hidden="false" customHeight="false" outlineLevel="0" collapsed="false">
      <c r="U6286" s="0" t="str">
        <f aca="false">IF(C6286="","",IF(COUNTIF(Campaigns!$A$7:$A$300,C6286)&gt;0,"✓",IF(N(K6286)=0,"– no spend","⚠ add to Campaigns tab")))</f>
        <v/>
      </c>
      <c r="V6286" s="83" t="str">
        <f aca="false">IF(K6286="","",K6286*IF(Settings!$B$22=Settings!$C$6,1,IF(Settings!$B$22="USD",1/INDEX(Settings!$B$29:$B$40,MONTH(A6286)),INDEX(Settings!$B$29:$B$40,MONTH(A6286)))))</f>
        <v/>
      </c>
    </row>
    <row r="6287" customFormat="false" ht="15" hidden="false" customHeight="false" outlineLevel="0" collapsed="false">
      <c r="U6287" s="0" t="str">
        <f aca="false">IF(C6287="","",IF(COUNTIF(Campaigns!$A$7:$A$300,C6287)&gt;0,"✓",IF(N(K6287)=0,"– no spend","⚠ add to Campaigns tab")))</f>
        <v/>
      </c>
      <c r="V6287" s="83" t="str">
        <f aca="false">IF(K6287="","",K6287*IF(Settings!$B$22=Settings!$C$6,1,IF(Settings!$B$22="USD",1/INDEX(Settings!$B$29:$B$40,MONTH(A6287)),INDEX(Settings!$B$29:$B$40,MONTH(A6287)))))</f>
        <v/>
      </c>
    </row>
    <row r="6288" customFormat="false" ht="15" hidden="false" customHeight="false" outlineLevel="0" collapsed="false">
      <c r="U6288" s="0" t="str">
        <f aca="false">IF(C6288="","",IF(COUNTIF(Campaigns!$A$7:$A$300,C6288)&gt;0,"✓",IF(N(K6288)=0,"– no spend","⚠ add to Campaigns tab")))</f>
        <v/>
      </c>
      <c r="V6288" s="83" t="str">
        <f aca="false">IF(K6288="","",K6288*IF(Settings!$B$22=Settings!$C$6,1,IF(Settings!$B$22="USD",1/INDEX(Settings!$B$29:$B$40,MONTH(A6288)),INDEX(Settings!$B$29:$B$40,MONTH(A6288)))))</f>
        <v/>
      </c>
    </row>
    <row r="6289" customFormat="false" ht="15" hidden="false" customHeight="false" outlineLevel="0" collapsed="false">
      <c r="U6289" s="0" t="str">
        <f aca="false">IF(C6289="","",IF(COUNTIF(Campaigns!$A$7:$A$300,C6289)&gt;0,"✓",IF(N(K6289)=0,"– no spend","⚠ add to Campaigns tab")))</f>
        <v/>
      </c>
      <c r="V6289" s="83" t="str">
        <f aca="false">IF(K6289="","",K6289*IF(Settings!$B$22=Settings!$C$6,1,IF(Settings!$B$22="USD",1/INDEX(Settings!$B$29:$B$40,MONTH(A6289)),INDEX(Settings!$B$29:$B$40,MONTH(A6289)))))</f>
        <v/>
      </c>
    </row>
    <row r="6290" customFormat="false" ht="15" hidden="false" customHeight="false" outlineLevel="0" collapsed="false">
      <c r="U6290" s="0" t="str">
        <f aca="false">IF(C6290="","",IF(COUNTIF(Campaigns!$A$7:$A$300,C6290)&gt;0,"✓",IF(N(K6290)=0,"– no spend","⚠ add to Campaigns tab")))</f>
        <v/>
      </c>
      <c r="V6290" s="83" t="str">
        <f aca="false">IF(K6290="","",K6290*IF(Settings!$B$22=Settings!$C$6,1,IF(Settings!$B$22="USD",1/INDEX(Settings!$B$29:$B$40,MONTH(A6290)),INDEX(Settings!$B$29:$B$40,MONTH(A6290)))))</f>
        <v/>
      </c>
    </row>
    <row r="6291" customFormat="false" ht="15" hidden="false" customHeight="false" outlineLevel="0" collapsed="false">
      <c r="U6291" s="0" t="str">
        <f aca="false">IF(C6291="","",IF(COUNTIF(Campaigns!$A$7:$A$300,C6291)&gt;0,"✓",IF(N(K6291)=0,"– no spend","⚠ add to Campaigns tab")))</f>
        <v/>
      </c>
      <c r="V6291" s="83" t="str">
        <f aca="false">IF(K6291="","",K6291*IF(Settings!$B$22=Settings!$C$6,1,IF(Settings!$B$22="USD",1/INDEX(Settings!$B$29:$B$40,MONTH(A6291)),INDEX(Settings!$B$29:$B$40,MONTH(A6291)))))</f>
        <v/>
      </c>
    </row>
    <row r="6292" customFormat="false" ht="15" hidden="false" customHeight="false" outlineLevel="0" collapsed="false">
      <c r="U6292" s="0" t="str">
        <f aca="false">IF(C6292="","",IF(COUNTIF(Campaigns!$A$7:$A$300,C6292)&gt;0,"✓",IF(N(K6292)=0,"– no spend","⚠ add to Campaigns tab")))</f>
        <v/>
      </c>
      <c r="V6292" s="83" t="str">
        <f aca="false">IF(K6292="","",K6292*IF(Settings!$B$22=Settings!$C$6,1,IF(Settings!$B$22="USD",1/INDEX(Settings!$B$29:$B$40,MONTH(A6292)),INDEX(Settings!$B$29:$B$40,MONTH(A6292)))))</f>
        <v/>
      </c>
    </row>
    <row r="6293" customFormat="false" ht="15" hidden="false" customHeight="false" outlineLevel="0" collapsed="false">
      <c r="U6293" s="0" t="str">
        <f aca="false">IF(C6293="","",IF(COUNTIF(Campaigns!$A$7:$A$300,C6293)&gt;0,"✓",IF(N(K6293)=0,"– no spend","⚠ add to Campaigns tab")))</f>
        <v/>
      </c>
      <c r="V6293" s="83" t="str">
        <f aca="false">IF(K6293="","",K6293*IF(Settings!$B$22=Settings!$C$6,1,IF(Settings!$B$22="USD",1/INDEX(Settings!$B$29:$B$40,MONTH(A6293)),INDEX(Settings!$B$29:$B$40,MONTH(A6293)))))</f>
        <v/>
      </c>
    </row>
    <row r="6294" customFormat="false" ht="15" hidden="false" customHeight="false" outlineLevel="0" collapsed="false">
      <c r="U6294" s="0" t="str">
        <f aca="false">IF(C6294="","",IF(COUNTIF(Campaigns!$A$7:$A$300,C6294)&gt;0,"✓",IF(N(K6294)=0,"– no spend","⚠ add to Campaigns tab")))</f>
        <v/>
      </c>
      <c r="V6294" s="83" t="str">
        <f aca="false">IF(K6294="","",K6294*IF(Settings!$B$22=Settings!$C$6,1,IF(Settings!$B$22="USD",1/INDEX(Settings!$B$29:$B$40,MONTH(A6294)),INDEX(Settings!$B$29:$B$40,MONTH(A6294)))))</f>
        <v/>
      </c>
    </row>
    <row r="6295" customFormat="false" ht="15" hidden="false" customHeight="false" outlineLevel="0" collapsed="false">
      <c r="U6295" s="0" t="str">
        <f aca="false">IF(C6295="","",IF(COUNTIF(Campaigns!$A$7:$A$300,C6295)&gt;0,"✓",IF(N(K6295)=0,"– no spend","⚠ add to Campaigns tab")))</f>
        <v/>
      </c>
      <c r="V6295" s="83" t="str">
        <f aca="false">IF(K6295="","",K6295*IF(Settings!$B$22=Settings!$C$6,1,IF(Settings!$B$22="USD",1/INDEX(Settings!$B$29:$B$40,MONTH(A6295)),INDEX(Settings!$B$29:$B$40,MONTH(A6295)))))</f>
        <v/>
      </c>
    </row>
    <row r="6296" customFormat="false" ht="15" hidden="false" customHeight="false" outlineLevel="0" collapsed="false">
      <c r="U6296" s="0" t="str">
        <f aca="false">IF(C6296="","",IF(COUNTIF(Campaigns!$A$7:$A$300,C6296)&gt;0,"✓",IF(N(K6296)=0,"– no spend","⚠ add to Campaigns tab")))</f>
        <v/>
      </c>
      <c r="V6296" s="83" t="str">
        <f aca="false">IF(K6296="","",K6296*IF(Settings!$B$22=Settings!$C$6,1,IF(Settings!$B$22="USD",1/INDEX(Settings!$B$29:$B$40,MONTH(A6296)),INDEX(Settings!$B$29:$B$40,MONTH(A6296)))))</f>
        <v/>
      </c>
    </row>
    <row r="6297" customFormat="false" ht="15" hidden="false" customHeight="false" outlineLevel="0" collapsed="false">
      <c r="U6297" s="0" t="str">
        <f aca="false">IF(C6297="","",IF(COUNTIF(Campaigns!$A$7:$A$300,C6297)&gt;0,"✓",IF(N(K6297)=0,"– no spend","⚠ add to Campaigns tab")))</f>
        <v/>
      </c>
      <c r="V6297" s="83" t="str">
        <f aca="false">IF(K6297="","",K6297*IF(Settings!$B$22=Settings!$C$6,1,IF(Settings!$B$22="USD",1/INDEX(Settings!$B$29:$B$40,MONTH(A6297)),INDEX(Settings!$B$29:$B$40,MONTH(A6297)))))</f>
        <v/>
      </c>
    </row>
    <row r="6298" customFormat="false" ht="15" hidden="false" customHeight="false" outlineLevel="0" collapsed="false">
      <c r="U6298" s="0" t="str">
        <f aca="false">IF(C6298="","",IF(COUNTIF(Campaigns!$A$7:$A$300,C6298)&gt;0,"✓",IF(N(K6298)=0,"– no spend","⚠ add to Campaigns tab")))</f>
        <v/>
      </c>
      <c r="V6298" s="83" t="str">
        <f aca="false">IF(K6298="","",K6298*IF(Settings!$B$22=Settings!$C$6,1,IF(Settings!$B$22="USD",1/INDEX(Settings!$B$29:$B$40,MONTH(A6298)),INDEX(Settings!$B$29:$B$40,MONTH(A6298)))))</f>
        <v/>
      </c>
    </row>
    <row r="6299" customFormat="false" ht="15" hidden="false" customHeight="false" outlineLevel="0" collapsed="false">
      <c r="U6299" s="0" t="str">
        <f aca="false">IF(C6299="","",IF(COUNTIF(Campaigns!$A$7:$A$300,C6299)&gt;0,"✓",IF(N(K6299)=0,"– no spend","⚠ add to Campaigns tab")))</f>
        <v/>
      </c>
      <c r="V6299" s="83" t="str">
        <f aca="false">IF(K6299="","",K6299*IF(Settings!$B$22=Settings!$C$6,1,IF(Settings!$B$22="USD",1/INDEX(Settings!$B$29:$B$40,MONTH(A6299)),INDEX(Settings!$B$29:$B$40,MONTH(A6299)))))</f>
        <v/>
      </c>
    </row>
    <row r="6300" customFormat="false" ht="15" hidden="false" customHeight="false" outlineLevel="0" collapsed="false">
      <c r="U6300" s="0" t="str">
        <f aca="false">IF(C6300="","",IF(COUNTIF(Campaigns!$A$7:$A$300,C6300)&gt;0,"✓",IF(N(K6300)=0,"– no spend","⚠ add to Campaigns tab")))</f>
        <v/>
      </c>
      <c r="V6300" s="83" t="str">
        <f aca="false">IF(K6300="","",K6300*IF(Settings!$B$22=Settings!$C$6,1,IF(Settings!$B$22="USD",1/INDEX(Settings!$B$29:$B$40,MONTH(A6300)),INDEX(Settings!$B$29:$B$40,MONTH(A6300)))))</f>
        <v/>
      </c>
    </row>
    <row r="6301" customFormat="false" ht="15" hidden="false" customHeight="false" outlineLevel="0" collapsed="false">
      <c r="U6301" s="0" t="str">
        <f aca="false">IF(C6301="","",IF(COUNTIF(Campaigns!$A$7:$A$300,C6301)&gt;0,"✓",IF(N(K6301)=0,"– no spend","⚠ add to Campaigns tab")))</f>
        <v/>
      </c>
      <c r="V6301" s="83" t="str">
        <f aca="false">IF(K6301="","",K6301*IF(Settings!$B$22=Settings!$C$6,1,IF(Settings!$B$22="USD",1/INDEX(Settings!$B$29:$B$40,MONTH(A6301)),INDEX(Settings!$B$29:$B$40,MONTH(A6301)))))</f>
        <v/>
      </c>
    </row>
    <row r="6302" customFormat="false" ht="15" hidden="false" customHeight="false" outlineLevel="0" collapsed="false">
      <c r="U6302" s="0" t="str">
        <f aca="false">IF(C6302="","",IF(COUNTIF(Campaigns!$A$7:$A$300,C6302)&gt;0,"✓",IF(N(K6302)=0,"– no spend","⚠ add to Campaigns tab")))</f>
        <v/>
      </c>
      <c r="V6302" s="83" t="str">
        <f aca="false">IF(K6302="","",K6302*IF(Settings!$B$22=Settings!$C$6,1,IF(Settings!$B$22="USD",1/INDEX(Settings!$B$29:$B$40,MONTH(A6302)),INDEX(Settings!$B$29:$B$40,MONTH(A6302)))))</f>
        <v/>
      </c>
    </row>
    <row r="6303" customFormat="false" ht="15" hidden="false" customHeight="false" outlineLevel="0" collapsed="false">
      <c r="U6303" s="0" t="str">
        <f aca="false">IF(C6303="","",IF(COUNTIF(Campaigns!$A$7:$A$300,C6303)&gt;0,"✓",IF(N(K6303)=0,"– no spend","⚠ add to Campaigns tab")))</f>
        <v/>
      </c>
      <c r="V6303" s="83" t="str">
        <f aca="false">IF(K6303="","",K6303*IF(Settings!$B$22=Settings!$C$6,1,IF(Settings!$B$22="USD",1/INDEX(Settings!$B$29:$B$40,MONTH(A6303)),INDEX(Settings!$B$29:$B$40,MONTH(A6303)))))</f>
        <v/>
      </c>
    </row>
    <row r="6304" customFormat="false" ht="15" hidden="false" customHeight="false" outlineLevel="0" collapsed="false">
      <c r="U6304" s="0" t="str">
        <f aca="false">IF(C6304="","",IF(COUNTIF(Campaigns!$A$7:$A$300,C6304)&gt;0,"✓",IF(N(K6304)=0,"– no spend","⚠ add to Campaigns tab")))</f>
        <v/>
      </c>
      <c r="V6304" s="83" t="str">
        <f aca="false">IF(K6304="","",K6304*IF(Settings!$B$22=Settings!$C$6,1,IF(Settings!$B$22="USD",1/INDEX(Settings!$B$29:$B$40,MONTH(A6304)),INDEX(Settings!$B$29:$B$40,MONTH(A6304)))))</f>
        <v/>
      </c>
    </row>
    <row r="6305" customFormat="false" ht="15" hidden="false" customHeight="false" outlineLevel="0" collapsed="false">
      <c r="U6305" s="0" t="str">
        <f aca="false">IF(C6305="","",IF(COUNTIF(Campaigns!$A$7:$A$300,C6305)&gt;0,"✓",IF(N(K6305)=0,"– no spend","⚠ add to Campaigns tab")))</f>
        <v/>
      </c>
      <c r="V6305" s="83" t="str">
        <f aca="false">IF(K6305="","",K6305*IF(Settings!$B$22=Settings!$C$6,1,IF(Settings!$B$22="USD",1/INDEX(Settings!$B$29:$B$40,MONTH(A6305)),INDEX(Settings!$B$29:$B$40,MONTH(A6305)))))</f>
        <v/>
      </c>
    </row>
    <row r="6306" customFormat="false" ht="15" hidden="false" customHeight="false" outlineLevel="0" collapsed="false">
      <c r="U6306" s="0" t="str">
        <f aca="false">IF(C6306="","",IF(COUNTIF(Campaigns!$A$7:$A$300,C6306)&gt;0,"✓",IF(N(K6306)=0,"– no spend","⚠ add to Campaigns tab")))</f>
        <v/>
      </c>
      <c r="V6306" s="83" t="str">
        <f aca="false">IF(K6306="","",K6306*IF(Settings!$B$22=Settings!$C$6,1,IF(Settings!$B$22="USD",1/INDEX(Settings!$B$29:$B$40,MONTH(A6306)),INDEX(Settings!$B$29:$B$40,MONTH(A6306)))))</f>
        <v/>
      </c>
    </row>
    <row r="6307" customFormat="false" ht="15" hidden="false" customHeight="false" outlineLevel="0" collapsed="false">
      <c r="U6307" s="0" t="str">
        <f aca="false">IF(C6307="","",IF(COUNTIF(Campaigns!$A$7:$A$300,C6307)&gt;0,"✓",IF(N(K6307)=0,"– no spend","⚠ add to Campaigns tab")))</f>
        <v/>
      </c>
      <c r="V6307" s="83" t="str">
        <f aca="false">IF(K6307="","",K6307*IF(Settings!$B$22=Settings!$C$6,1,IF(Settings!$B$22="USD",1/INDEX(Settings!$B$29:$B$40,MONTH(A6307)),INDEX(Settings!$B$29:$B$40,MONTH(A6307)))))</f>
        <v/>
      </c>
    </row>
    <row r="6308" customFormat="false" ht="15" hidden="false" customHeight="false" outlineLevel="0" collapsed="false">
      <c r="U6308" s="0" t="str">
        <f aca="false">IF(C6308="","",IF(COUNTIF(Campaigns!$A$7:$A$300,C6308)&gt;0,"✓",IF(N(K6308)=0,"– no spend","⚠ add to Campaigns tab")))</f>
        <v/>
      </c>
      <c r="V6308" s="83" t="str">
        <f aca="false">IF(K6308="","",K6308*IF(Settings!$B$22=Settings!$C$6,1,IF(Settings!$B$22="USD",1/INDEX(Settings!$B$29:$B$40,MONTH(A6308)),INDEX(Settings!$B$29:$B$40,MONTH(A6308)))))</f>
        <v/>
      </c>
    </row>
    <row r="6309" customFormat="false" ht="15" hidden="false" customHeight="false" outlineLevel="0" collapsed="false">
      <c r="U6309" s="0" t="str">
        <f aca="false">IF(C6309="","",IF(COUNTIF(Campaigns!$A$7:$A$300,C6309)&gt;0,"✓",IF(N(K6309)=0,"– no spend","⚠ add to Campaigns tab")))</f>
        <v/>
      </c>
      <c r="V6309" s="83" t="str">
        <f aca="false">IF(K6309="","",K6309*IF(Settings!$B$22=Settings!$C$6,1,IF(Settings!$B$22="USD",1/INDEX(Settings!$B$29:$B$40,MONTH(A6309)),INDEX(Settings!$B$29:$B$40,MONTH(A6309)))))</f>
        <v/>
      </c>
    </row>
    <row r="6310" customFormat="false" ht="15" hidden="false" customHeight="false" outlineLevel="0" collapsed="false">
      <c r="U6310" s="0" t="str">
        <f aca="false">IF(C6310="","",IF(COUNTIF(Campaigns!$A$7:$A$300,C6310)&gt;0,"✓",IF(N(K6310)=0,"– no spend","⚠ add to Campaigns tab")))</f>
        <v/>
      </c>
      <c r="V6310" s="83" t="str">
        <f aca="false">IF(K6310="","",K6310*IF(Settings!$B$22=Settings!$C$6,1,IF(Settings!$B$22="USD",1/INDEX(Settings!$B$29:$B$40,MONTH(A6310)),INDEX(Settings!$B$29:$B$40,MONTH(A6310)))))</f>
        <v/>
      </c>
    </row>
    <row r="6311" customFormat="false" ht="15" hidden="false" customHeight="false" outlineLevel="0" collapsed="false">
      <c r="U6311" s="0" t="str">
        <f aca="false">IF(C6311="","",IF(COUNTIF(Campaigns!$A$7:$A$300,C6311)&gt;0,"✓",IF(N(K6311)=0,"– no spend","⚠ add to Campaigns tab")))</f>
        <v/>
      </c>
      <c r="V6311" s="83" t="str">
        <f aca="false">IF(K6311="","",K6311*IF(Settings!$B$22=Settings!$C$6,1,IF(Settings!$B$22="USD",1/INDEX(Settings!$B$29:$B$40,MONTH(A6311)),INDEX(Settings!$B$29:$B$40,MONTH(A6311)))))</f>
        <v/>
      </c>
    </row>
    <row r="6312" customFormat="false" ht="15" hidden="false" customHeight="false" outlineLevel="0" collapsed="false">
      <c r="U6312" s="0" t="str">
        <f aca="false">IF(C6312="","",IF(COUNTIF(Campaigns!$A$7:$A$300,C6312)&gt;0,"✓",IF(N(K6312)=0,"– no spend","⚠ add to Campaigns tab")))</f>
        <v/>
      </c>
      <c r="V6312" s="83" t="str">
        <f aca="false">IF(K6312="","",K6312*IF(Settings!$B$22=Settings!$C$6,1,IF(Settings!$B$22="USD",1/INDEX(Settings!$B$29:$B$40,MONTH(A6312)),INDEX(Settings!$B$29:$B$40,MONTH(A6312)))))</f>
        <v/>
      </c>
    </row>
    <row r="6313" customFormat="false" ht="15" hidden="false" customHeight="false" outlineLevel="0" collapsed="false">
      <c r="U6313" s="0" t="str">
        <f aca="false">IF(C6313="","",IF(COUNTIF(Campaigns!$A$7:$A$300,C6313)&gt;0,"✓",IF(N(K6313)=0,"– no spend","⚠ add to Campaigns tab")))</f>
        <v/>
      </c>
      <c r="V6313" s="83" t="str">
        <f aca="false">IF(K6313="","",K6313*IF(Settings!$B$22=Settings!$C$6,1,IF(Settings!$B$22="USD",1/INDEX(Settings!$B$29:$B$40,MONTH(A6313)),INDEX(Settings!$B$29:$B$40,MONTH(A6313)))))</f>
        <v/>
      </c>
    </row>
    <row r="6314" customFormat="false" ht="15" hidden="false" customHeight="false" outlineLevel="0" collapsed="false">
      <c r="U6314" s="0" t="str">
        <f aca="false">IF(C6314="","",IF(COUNTIF(Campaigns!$A$7:$A$300,C6314)&gt;0,"✓",IF(N(K6314)=0,"– no spend","⚠ add to Campaigns tab")))</f>
        <v/>
      </c>
      <c r="V6314" s="83" t="str">
        <f aca="false">IF(K6314="","",K6314*IF(Settings!$B$22=Settings!$C$6,1,IF(Settings!$B$22="USD",1/INDEX(Settings!$B$29:$B$40,MONTH(A6314)),INDEX(Settings!$B$29:$B$40,MONTH(A6314)))))</f>
        <v/>
      </c>
    </row>
    <row r="6315" customFormat="false" ht="15" hidden="false" customHeight="false" outlineLevel="0" collapsed="false">
      <c r="U6315" s="0" t="str">
        <f aca="false">IF(C6315="","",IF(COUNTIF(Campaigns!$A$7:$A$300,C6315)&gt;0,"✓",IF(N(K6315)=0,"– no spend","⚠ add to Campaigns tab")))</f>
        <v/>
      </c>
      <c r="V6315" s="83" t="str">
        <f aca="false">IF(K6315="","",K6315*IF(Settings!$B$22=Settings!$C$6,1,IF(Settings!$B$22="USD",1/INDEX(Settings!$B$29:$B$40,MONTH(A6315)),INDEX(Settings!$B$29:$B$40,MONTH(A6315)))))</f>
        <v/>
      </c>
    </row>
    <row r="6316" customFormat="false" ht="15" hidden="false" customHeight="false" outlineLevel="0" collapsed="false">
      <c r="U6316" s="0" t="str">
        <f aca="false">IF(C6316="","",IF(COUNTIF(Campaigns!$A$7:$A$300,C6316)&gt;0,"✓",IF(N(K6316)=0,"– no spend","⚠ add to Campaigns tab")))</f>
        <v/>
      </c>
      <c r="V6316" s="83" t="str">
        <f aca="false">IF(K6316="","",K6316*IF(Settings!$B$22=Settings!$C$6,1,IF(Settings!$B$22="USD",1/INDEX(Settings!$B$29:$B$40,MONTH(A6316)),INDEX(Settings!$B$29:$B$40,MONTH(A6316)))))</f>
        <v/>
      </c>
    </row>
    <row r="6317" customFormat="false" ht="15" hidden="false" customHeight="false" outlineLevel="0" collapsed="false">
      <c r="U6317" s="0" t="str">
        <f aca="false">IF(C6317="","",IF(COUNTIF(Campaigns!$A$7:$A$300,C6317)&gt;0,"✓",IF(N(K6317)=0,"– no spend","⚠ add to Campaigns tab")))</f>
        <v/>
      </c>
      <c r="V6317" s="83" t="str">
        <f aca="false">IF(K6317="","",K6317*IF(Settings!$B$22=Settings!$C$6,1,IF(Settings!$B$22="USD",1/INDEX(Settings!$B$29:$B$40,MONTH(A6317)),INDEX(Settings!$B$29:$B$40,MONTH(A6317)))))</f>
        <v/>
      </c>
    </row>
    <row r="6318" customFormat="false" ht="15" hidden="false" customHeight="false" outlineLevel="0" collapsed="false">
      <c r="U6318" s="0" t="str">
        <f aca="false">IF(C6318="","",IF(COUNTIF(Campaigns!$A$7:$A$300,C6318)&gt;0,"✓",IF(N(K6318)=0,"– no spend","⚠ add to Campaigns tab")))</f>
        <v/>
      </c>
      <c r="V6318" s="83" t="str">
        <f aca="false">IF(K6318="","",K6318*IF(Settings!$B$22=Settings!$C$6,1,IF(Settings!$B$22="USD",1/INDEX(Settings!$B$29:$B$40,MONTH(A6318)),INDEX(Settings!$B$29:$B$40,MONTH(A6318)))))</f>
        <v/>
      </c>
    </row>
    <row r="6319" customFormat="false" ht="15" hidden="false" customHeight="false" outlineLevel="0" collapsed="false">
      <c r="U6319" s="0" t="str">
        <f aca="false">IF(C6319="","",IF(COUNTIF(Campaigns!$A$7:$A$300,C6319)&gt;0,"✓",IF(N(K6319)=0,"– no spend","⚠ add to Campaigns tab")))</f>
        <v/>
      </c>
      <c r="V6319" s="83" t="str">
        <f aca="false">IF(K6319="","",K6319*IF(Settings!$B$22=Settings!$C$6,1,IF(Settings!$B$22="USD",1/INDEX(Settings!$B$29:$B$40,MONTH(A6319)),INDEX(Settings!$B$29:$B$40,MONTH(A6319)))))</f>
        <v/>
      </c>
    </row>
    <row r="6320" customFormat="false" ht="15" hidden="false" customHeight="false" outlineLevel="0" collapsed="false">
      <c r="U6320" s="0" t="str">
        <f aca="false">IF(C6320="","",IF(COUNTIF(Campaigns!$A$7:$A$300,C6320)&gt;0,"✓",IF(N(K6320)=0,"– no spend","⚠ add to Campaigns tab")))</f>
        <v/>
      </c>
      <c r="V6320" s="83" t="str">
        <f aca="false">IF(K6320="","",K6320*IF(Settings!$B$22=Settings!$C$6,1,IF(Settings!$B$22="USD",1/INDEX(Settings!$B$29:$B$40,MONTH(A6320)),INDEX(Settings!$B$29:$B$40,MONTH(A6320)))))</f>
        <v/>
      </c>
    </row>
    <row r="6321" customFormat="false" ht="15" hidden="false" customHeight="false" outlineLevel="0" collapsed="false">
      <c r="U6321" s="0" t="str">
        <f aca="false">IF(C6321="","",IF(COUNTIF(Campaigns!$A$7:$A$300,C6321)&gt;0,"✓",IF(N(K6321)=0,"– no spend","⚠ add to Campaigns tab")))</f>
        <v/>
      </c>
      <c r="V6321" s="83" t="str">
        <f aca="false">IF(K6321="","",K6321*IF(Settings!$B$22=Settings!$C$6,1,IF(Settings!$B$22="USD",1/INDEX(Settings!$B$29:$B$40,MONTH(A6321)),INDEX(Settings!$B$29:$B$40,MONTH(A6321)))))</f>
        <v/>
      </c>
    </row>
    <row r="6322" customFormat="false" ht="15" hidden="false" customHeight="false" outlineLevel="0" collapsed="false">
      <c r="U6322" s="0" t="str">
        <f aca="false">IF(C6322="","",IF(COUNTIF(Campaigns!$A$7:$A$300,C6322)&gt;0,"✓",IF(N(K6322)=0,"– no spend","⚠ add to Campaigns tab")))</f>
        <v/>
      </c>
      <c r="V6322" s="83" t="str">
        <f aca="false">IF(K6322="","",K6322*IF(Settings!$B$22=Settings!$C$6,1,IF(Settings!$B$22="USD",1/INDEX(Settings!$B$29:$B$40,MONTH(A6322)),INDEX(Settings!$B$29:$B$40,MONTH(A6322)))))</f>
        <v/>
      </c>
    </row>
    <row r="6323" customFormat="false" ht="15" hidden="false" customHeight="false" outlineLevel="0" collapsed="false">
      <c r="U6323" s="0" t="str">
        <f aca="false">IF(C6323="","",IF(COUNTIF(Campaigns!$A$7:$A$300,C6323)&gt;0,"✓",IF(N(K6323)=0,"– no spend","⚠ add to Campaigns tab")))</f>
        <v/>
      </c>
      <c r="V6323" s="83" t="str">
        <f aca="false">IF(K6323="","",K6323*IF(Settings!$B$22=Settings!$C$6,1,IF(Settings!$B$22="USD",1/INDEX(Settings!$B$29:$B$40,MONTH(A6323)),INDEX(Settings!$B$29:$B$40,MONTH(A6323)))))</f>
        <v/>
      </c>
    </row>
    <row r="6324" customFormat="false" ht="15" hidden="false" customHeight="false" outlineLevel="0" collapsed="false">
      <c r="U6324" s="0" t="str">
        <f aca="false">IF(C6324="","",IF(COUNTIF(Campaigns!$A$7:$A$300,C6324)&gt;0,"✓",IF(N(K6324)=0,"– no spend","⚠ add to Campaigns tab")))</f>
        <v/>
      </c>
      <c r="V6324" s="83" t="str">
        <f aca="false">IF(K6324="","",K6324*IF(Settings!$B$22=Settings!$C$6,1,IF(Settings!$B$22="USD",1/INDEX(Settings!$B$29:$B$40,MONTH(A6324)),INDEX(Settings!$B$29:$B$40,MONTH(A6324)))))</f>
        <v/>
      </c>
    </row>
    <row r="6325" customFormat="false" ht="15" hidden="false" customHeight="false" outlineLevel="0" collapsed="false">
      <c r="U6325" s="0" t="str">
        <f aca="false">IF(C6325="","",IF(COUNTIF(Campaigns!$A$7:$A$300,C6325)&gt;0,"✓",IF(N(K6325)=0,"– no spend","⚠ add to Campaigns tab")))</f>
        <v/>
      </c>
      <c r="V6325" s="83" t="str">
        <f aca="false">IF(K6325="","",K6325*IF(Settings!$B$22=Settings!$C$6,1,IF(Settings!$B$22="USD",1/INDEX(Settings!$B$29:$B$40,MONTH(A6325)),INDEX(Settings!$B$29:$B$40,MONTH(A6325)))))</f>
        <v/>
      </c>
    </row>
    <row r="6326" customFormat="false" ht="15" hidden="false" customHeight="false" outlineLevel="0" collapsed="false">
      <c r="U6326" s="0" t="str">
        <f aca="false">IF(C6326="","",IF(COUNTIF(Campaigns!$A$7:$A$300,C6326)&gt;0,"✓",IF(N(K6326)=0,"– no spend","⚠ add to Campaigns tab")))</f>
        <v/>
      </c>
      <c r="V6326" s="83" t="str">
        <f aca="false">IF(K6326="","",K6326*IF(Settings!$B$22=Settings!$C$6,1,IF(Settings!$B$22="USD",1/INDEX(Settings!$B$29:$B$40,MONTH(A6326)),INDEX(Settings!$B$29:$B$40,MONTH(A6326)))))</f>
        <v/>
      </c>
    </row>
    <row r="6327" customFormat="false" ht="15" hidden="false" customHeight="false" outlineLevel="0" collapsed="false">
      <c r="U6327" s="0" t="str">
        <f aca="false">IF(C6327="","",IF(COUNTIF(Campaigns!$A$7:$A$300,C6327)&gt;0,"✓",IF(N(K6327)=0,"– no spend","⚠ add to Campaigns tab")))</f>
        <v/>
      </c>
      <c r="V6327" s="83" t="str">
        <f aca="false">IF(K6327="","",K6327*IF(Settings!$B$22=Settings!$C$6,1,IF(Settings!$B$22="USD",1/INDEX(Settings!$B$29:$B$40,MONTH(A6327)),INDEX(Settings!$B$29:$B$40,MONTH(A6327)))))</f>
        <v/>
      </c>
    </row>
    <row r="6328" customFormat="false" ht="15" hidden="false" customHeight="false" outlineLevel="0" collapsed="false">
      <c r="U6328" s="0" t="str">
        <f aca="false">IF(C6328="","",IF(COUNTIF(Campaigns!$A$7:$A$300,C6328)&gt;0,"✓",IF(N(K6328)=0,"– no spend","⚠ add to Campaigns tab")))</f>
        <v/>
      </c>
      <c r="V6328" s="83" t="str">
        <f aca="false">IF(K6328="","",K6328*IF(Settings!$B$22=Settings!$C$6,1,IF(Settings!$B$22="USD",1/INDEX(Settings!$B$29:$B$40,MONTH(A6328)),INDEX(Settings!$B$29:$B$40,MONTH(A6328)))))</f>
        <v/>
      </c>
    </row>
    <row r="6329" customFormat="false" ht="15" hidden="false" customHeight="false" outlineLevel="0" collapsed="false">
      <c r="U6329" s="0" t="str">
        <f aca="false">IF(C6329="","",IF(COUNTIF(Campaigns!$A$7:$A$300,C6329)&gt;0,"✓",IF(N(K6329)=0,"– no spend","⚠ add to Campaigns tab")))</f>
        <v/>
      </c>
      <c r="V6329" s="83" t="str">
        <f aca="false">IF(K6329="","",K6329*IF(Settings!$B$22=Settings!$C$6,1,IF(Settings!$B$22="USD",1/INDEX(Settings!$B$29:$B$40,MONTH(A6329)),INDEX(Settings!$B$29:$B$40,MONTH(A6329)))))</f>
        <v/>
      </c>
    </row>
    <row r="6330" customFormat="false" ht="15" hidden="false" customHeight="false" outlineLevel="0" collapsed="false">
      <c r="U6330" s="0" t="str">
        <f aca="false">IF(C6330="","",IF(COUNTIF(Campaigns!$A$7:$A$300,C6330)&gt;0,"✓",IF(N(K6330)=0,"– no spend","⚠ add to Campaigns tab")))</f>
        <v/>
      </c>
      <c r="V6330" s="83" t="str">
        <f aca="false">IF(K6330="","",K6330*IF(Settings!$B$22=Settings!$C$6,1,IF(Settings!$B$22="USD",1/INDEX(Settings!$B$29:$B$40,MONTH(A6330)),INDEX(Settings!$B$29:$B$40,MONTH(A6330)))))</f>
        <v/>
      </c>
    </row>
    <row r="6331" customFormat="false" ht="15" hidden="false" customHeight="false" outlineLevel="0" collapsed="false">
      <c r="U6331" s="0" t="str">
        <f aca="false">IF(C6331="","",IF(COUNTIF(Campaigns!$A$7:$A$300,C6331)&gt;0,"✓",IF(N(K6331)=0,"– no spend","⚠ add to Campaigns tab")))</f>
        <v/>
      </c>
      <c r="V6331" s="83" t="str">
        <f aca="false">IF(K6331="","",K6331*IF(Settings!$B$22=Settings!$C$6,1,IF(Settings!$B$22="USD",1/INDEX(Settings!$B$29:$B$40,MONTH(A6331)),INDEX(Settings!$B$29:$B$40,MONTH(A6331)))))</f>
        <v/>
      </c>
    </row>
    <row r="6332" customFormat="false" ht="15" hidden="false" customHeight="false" outlineLevel="0" collapsed="false">
      <c r="U6332" s="0" t="str">
        <f aca="false">IF(C6332="","",IF(COUNTIF(Campaigns!$A$7:$A$300,C6332)&gt;0,"✓",IF(N(K6332)=0,"– no spend","⚠ add to Campaigns tab")))</f>
        <v/>
      </c>
      <c r="V6332" s="83" t="str">
        <f aca="false">IF(K6332="","",K6332*IF(Settings!$B$22=Settings!$C$6,1,IF(Settings!$B$22="USD",1/INDEX(Settings!$B$29:$B$40,MONTH(A6332)),INDEX(Settings!$B$29:$B$40,MONTH(A6332)))))</f>
        <v/>
      </c>
    </row>
    <row r="6333" customFormat="false" ht="15" hidden="false" customHeight="false" outlineLevel="0" collapsed="false">
      <c r="U6333" s="0" t="str">
        <f aca="false">IF(C6333="","",IF(COUNTIF(Campaigns!$A$7:$A$300,C6333)&gt;0,"✓",IF(N(K6333)=0,"– no spend","⚠ add to Campaigns tab")))</f>
        <v/>
      </c>
      <c r="V6333" s="83" t="str">
        <f aca="false">IF(K6333="","",K6333*IF(Settings!$B$22=Settings!$C$6,1,IF(Settings!$B$22="USD",1/INDEX(Settings!$B$29:$B$40,MONTH(A6333)),INDEX(Settings!$B$29:$B$40,MONTH(A6333)))))</f>
        <v/>
      </c>
    </row>
    <row r="6334" customFormat="false" ht="15" hidden="false" customHeight="false" outlineLevel="0" collapsed="false">
      <c r="U6334" s="0" t="str">
        <f aca="false">IF(C6334="","",IF(COUNTIF(Campaigns!$A$7:$A$300,C6334)&gt;0,"✓",IF(N(K6334)=0,"– no spend","⚠ add to Campaigns tab")))</f>
        <v/>
      </c>
      <c r="V6334" s="83" t="str">
        <f aca="false">IF(K6334="","",K6334*IF(Settings!$B$22=Settings!$C$6,1,IF(Settings!$B$22="USD",1/INDEX(Settings!$B$29:$B$40,MONTH(A6334)),INDEX(Settings!$B$29:$B$40,MONTH(A6334)))))</f>
        <v/>
      </c>
    </row>
    <row r="6335" customFormat="false" ht="15" hidden="false" customHeight="false" outlineLevel="0" collapsed="false">
      <c r="U6335" s="0" t="str">
        <f aca="false">IF(C6335="","",IF(COUNTIF(Campaigns!$A$7:$A$300,C6335)&gt;0,"✓",IF(N(K6335)=0,"– no spend","⚠ add to Campaigns tab")))</f>
        <v/>
      </c>
      <c r="V6335" s="83" t="str">
        <f aca="false">IF(K6335="","",K6335*IF(Settings!$B$22=Settings!$C$6,1,IF(Settings!$B$22="USD",1/INDEX(Settings!$B$29:$B$40,MONTH(A6335)),INDEX(Settings!$B$29:$B$40,MONTH(A6335)))))</f>
        <v/>
      </c>
    </row>
    <row r="6336" customFormat="false" ht="15" hidden="false" customHeight="false" outlineLevel="0" collapsed="false">
      <c r="U6336" s="0" t="str">
        <f aca="false">IF(C6336="","",IF(COUNTIF(Campaigns!$A$7:$A$300,C6336)&gt;0,"✓",IF(N(K6336)=0,"– no spend","⚠ add to Campaigns tab")))</f>
        <v/>
      </c>
      <c r="V6336" s="83" t="str">
        <f aca="false">IF(K6336="","",K6336*IF(Settings!$B$22=Settings!$C$6,1,IF(Settings!$B$22="USD",1/INDEX(Settings!$B$29:$B$40,MONTH(A6336)),INDEX(Settings!$B$29:$B$40,MONTH(A6336)))))</f>
        <v/>
      </c>
    </row>
    <row r="6337" customFormat="false" ht="15" hidden="false" customHeight="false" outlineLevel="0" collapsed="false">
      <c r="U6337" s="0" t="str">
        <f aca="false">IF(C6337="","",IF(COUNTIF(Campaigns!$A$7:$A$300,C6337)&gt;0,"✓",IF(N(K6337)=0,"– no spend","⚠ add to Campaigns tab")))</f>
        <v/>
      </c>
      <c r="V6337" s="83" t="str">
        <f aca="false">IF(K6337="","",K6337*IF(Settings!$B$22=Settings!$C$6,1,IF(Settings!$B$22="USD",1/INDEX(Settings!$B$29:$B$40,MONTH(A6337)),INDEX(Settings!$B$29:$B$40,MONTH(A6337)))))</f>
        <v/>
      </c>
    </row>
    <row r="6338" customFormat="false" ht="15" hidden="false" customHeight="false" outlineLevel="0" collapsed="false">
      <c r="U6338" s="0" t="str">
        <f aca="false">IF(C6338="","",IF(COUNTIF(Campaigns!$A$7:$A$300,C6338)&gt;0,"✓",IF(N(K6338)=0,"– no spend","⚠ add to Campaigns tab")))</f>
        <v/>
      </c>
      <c r="V6338" s="83" t="str">
        <f aca="false">IF(K6338="","",K6338*IF(Settings!$B$22=Settings!$C$6,1,IF(Settings!$B$22="USD",1/INDEX(Settings!$B$29:$B$40,MONTH(A6338)),INDEX(Settings!$B$29:$B$40,MONTH(A6338)))))</f>
        <v/>
      </c>
    </row>
    <row r="6339" customFormat="false" ht="15" hidden="false" customHeight="false" outlineLevel="0" collapsed="false">
      <c r="U6339" s="0" t="str">
        <f aca="false">IF(C6339="","",IF(COUNTIF(Campaigns!$A$7:$A$300,C6339)&gt;0,"✓",IF(N(K6339)=0,"– no spend","⚠ add to Campaigns tab")))</f>
        <v/>
      </c>
      <c r="V6339" s="83" t="str">
        <f aca="false">IF(K6339="","",K6339*IF(Settings!$B$22=Settings!$C$6,1,IF(Settings!$B$22="USD",1/INDEX(Settings!$B$29:$B$40,MONTH(A6339)),INDEX(Settings!$B$29:$B$40,MONTH(A6339)))))</f>
        <v/>
      </c>
    </row>
    <row r="6340" customFormat="false" ht="15" hidden="false" customHeight="false" outlineLevel="0" collapsed="false">
      <c r="U6340" s="0" t="str">
        <f aca="false">IF(C6340="","",IF(COUNTIF(Campaigns!$A$7:$A$300,C6340)&gt;0,"✓",IF(N(K6340)=0,"– no spend","⚠ add to Campaigns tab")))</f>
        <v/>
      </c>
      <c r="V6340" s="83" t="str">
        <f aca="false">IF(K6340="","",K6340*IF(Settings!$B$22=Settings!$C$6,1,IF(Settings!$B$22="USD",1/INDEX(Settings!$B$29:$B$40,MONTH(A6340)),INDEX(Settings!$B$29:$B$40,MONTH(A6340)))))</f>
        <v/>
      </c>
    </row>
    <row r="6341" customFormat="false" ht="15" hidden="false" customHeight="false" outlineLevel="0" collapsed="false">
      <c r="U6341" s="0" t="str">
        <f aca="false">IF(C6341="","",IF(COUNTIF(Campaigns!$A$7:$A$300,C6341)&gt;0,"✓",IF(N(K6341)=0,"– no spend","⚠ add to Campaigns tab")))</f>
        <v/>
      </c>
      <c r="V6341" s="83" t="str">
        <f aca="false">IF(K6341="","",K6341*IF(Settings!$B$22=Settings!$C$6,1,IF(Settings!$B$22="USD",1/INDEX(Settings!$B$29:$B$40,MONTH(A6341)),INDEX(Settings!$B$29:$B$40,MONTH(A6341)))))</f>
        <v/>
      </c>
    </row>
    <row r="6342" customFormat="false" ht="15" hidden="false" customHeight="false" outlineLevel="0" collapsed="false">
      <c r="U6342" s="0" t="str">
        <f aca="false">IF(C6342="","",IF(COUNTIF(Campaigns!$A$7:$A$300,C6342)&gt;0,"✓",IF(N(K6342)=0,"– no spend","⚠ add to Campaigns tab")))</f>
        <v/>
      </c>
      <c r="V6342" s="83" t="str">
        <f aca="false">IF(K6342="","",K6342*IF(Settings!$B$22=Settings!$C$6,1,IF(Settings!$B$22="USD",1/INDEX(Settings!$B$29:$B$40,MONTH(A6342)),INDEX(Settings!$B$29:$B$40,MONTH(A6342)))))</f>
        <v/>
      </c>
    </row>
    <row r="6343" customFormat="false" ht="15" hidden="false" customHeight="false" outlineLevel="0" collapsed="false">
      <c r="U6343" s="0" t="str">
        <f aca="false">IF(C6343="","",IF(COUNTIF(Campaigns!$A$7:$A$300,C6343)&gt;0,"✓",IF(N(K6343)=0,"– no spend","⚠ add to Campaigns tab")))</f>
        <v/>
      </c>
      <c r="V6343" s="83" t="str">
        <f aca="false">IF(K6343="","",K6343*IF(Settings!$B$22=Settings!$C$6,1,IF(Settings!$B$22="USD",1/INDEX(Settings!$B$29:$B$40,MONTH(A6343)),INDEX(Settings!$B$29:$B$40,MONTH(A6343)))))</f>
        <v/>
      </c>
    </row>
    <row r="6344" customFormat="false" ht="15" hidden="false" customHeight="false" outlineLevel="0" collapsed="false">
      <c r="U6344" s="0" t="str">
        <f aca="false">IF(C6344="","",IF(COUNTIF(Campaigns!$A$7:$A$300,C6344)&gt;0,"✓",IF(N(K6344)=0,"– no spend","⚠ add to Campaigns tab")))</f>
        <v/>
      </c>
      <c r="V6344" s="83" t="str">
        <f aca="false">IF(K6344="","",K6344*IF(Settings!$B$22=Settings!$C$6,1,IF(Settings!$B$22="USD",1/INDEX(Settings!$B$29:$B$40,MONTH(A6344)),INDEX(Settings!$B$29:$B$40,MONTH(A6344)))))</f>
        <v/>
      </c>
    </row>
    <row r="6345" customFormat="false" ht="15" hidden="false" customHeight="false" outlineLevel="0" collapsed="false">
      <c r="U6345" s="0" t="str">
        <f aca="false">IF(C6345="","",IF(COUNTIF(Campaigns!$A$7:$A$300,C6345)&gt;0,"✓",IF(N(K6345)=0,"– no spend","⚠ add to Campaigns tab")))</f>
        <v/>
      </c>
      <c r="V6345" s="83" t="str">
        <f aca="false">IF(K6345="","",K6345*IF(Settings!$B$22=Settings!$C$6,1,IF(Settings!$B$22="USD",1/INDEX(Settings!$B$29:$B$40,MONTH(A6345)),INDEX(Settings!$B$29:$B$40,MONTH(A6345)))))</f>
        <v/>
      </c>
    </row>
    <row r="6346" customFormat="false" ht="15" hidden="false" customHeight="false" outlineLevel="0" collapsed="false">
      <c r="U6346" s="0" t="str">
        <f aca="false">IF(C6346="","",IF(COUNTIF(Campaigns!$A$7:$A$300,C6346)&gt;0,"✓",IF(N(K6346)=0,"– no spend","⚠ add to Campaigns tab")))</f>
        <v/>
      </c>
      <c r="V6346" s="83" t="str">
        <f aca="false">IF(K6346="","",K6346*IF(Settings!$B$22=Settings!$C$6,1,IF(Settings!$B$22="USD",1/INDEX(Settings!$B$29:$B$40,MONTH(A6346)),INDEX(Settings!$B$29:$B$40,MONTH(A6346)))))</f>
        <v/>
      </c>
    </row>
    <row r="6347" customFormat="false" ht="15" hidden="false" customHeight="false" outlineLevel="0" collapsed="false">
      <c r="U6347" s="0" t="str">
        <f aca="false">IF(C6347="","",IF(COUNTIF(Campaigns!$A$7:$A$300,C6347)&gt;0,"✓",IF(N(K6347)=0,"– no spend","⚠ add to Campaigns tab")))</f>
        <v/>
      </c>
      <c r="V6347" s="83" t="str">
        <f aca="false">IF(K6347="","",K6347*IF(Settings!$B$22=Settings!$C$6,1,IF(Settings!$B$22="USD",1/INDEX(Settings!$B$29:$B$40,MONTH(A6347)),INDEX(Settings!$B$29:$B$40,MONTH(A6347)))))</f>
        <v/>
      </c>
    </row>
    <row r="6348" customFormat="false" ht="15" hidden="false" customHeight="false" outlineLevel="0" collapsed="false">
      <c r="U6348" s="0" t="str">
        <f aca="false">IF(C6348="","",IF(COUNTIF(Campaigns!$A$7:$A$300,C6348)&gt;0,"✓",IF(N(K6348)=0,"– no spend","⚠ add to Campaigns tab")))</f>
        <v/>
      </c>
      <c r="V6348" s="83" t="str">
        <f aca="false">IF(K6348="","",K6348*IF(Settings!$B$22=Settings!$C$6,1,IF(Settings!$B$22="USD",1/INDEX(Settings!$B$29:$B$40,MONTH(A6348)),INDEX(Settings!$B$29:$B$40,MONTH(A6348)))))</f>
        <v/>
      </c>
    </row>
    <row r="6349" customFormat="false" ht="15" hidden="false" customHeight="false" outlineLevel="0" collapsed="false">
      <c r="U6349" s="0" t="str">
        <f aca="false">IF(C6349="","",IF(COUNTIF(Campaigns!$A$7:$A$300,C6349)&gt;0,"✓",IF(N(K6349)=0,"– no spend","⚠ add to Campaigns tab")))</f>
        <v/>
      </c>
      <c r="V6349" s="83" t="str">
        <f aca="false">IF(K6349="","",K6349*IF(Settings!$B$22=Settings!$C$6,1,IF(Settings!$B$22="USD",1/INDEX(Settings!$B$29:$B$40,MONTH(A6349)),INDEX(Settings!$B$29:$B$40,MONTH(A6349)))))</f>
        <v/>
      </c>
    </row>
    <row r="6350" customFormat="false" ht="15" hidden="false" customHeight="false" outlineLevel="0" collapsed="false">
      <c r="U6350" s="0" t="str">
        <f aca="false">IF(C6350="","",IF(COUNTIF(Campaigns!$A$7:$A$300,C6350)&gt;0,"✓",IF(N(K6350)=0,"– no spend","⚠ add to Campaigns tab")))</f>
        <v/>
      </c>
      <c r="V6350" s="83" t="str">
        <f aca="false">IF(K6350="","",K6350*IF(Settings!$B$22=Settings!$C$6,1,IF(Settings!$B$22="USD",1/INDEX(Settings!$B$29:$B$40,MONTH(A6350)),INDEX(Settings!$B$29:$B$40,MONTH(A6350)))))</f>
        <v/>
      </c>
    </row>
    <row r="6351" customFormat="false" ht="15" hidden="false" customHeight="false" outlineLevel="0" collapsed="false">
      <c r="U6351" s="0" t="str">
        <f aca="false">IF(C6351="","",IF(COUNTIF(Campaigns!$A$7:$A$300,C6351)&gt;0,"✓",IF(N(K6351)=0,"– no spend","⚠ add to Campaigns tab")))</f>
        <v/>
      </c>
      <c r="V6351" s="83" t="str">
        <f aca="false">IF(K6351="","",K6351*IF(Settings!$B$22=Settings!$C$6,1,IF(Settings!$B$22="USD",1/INDEX(Settings!$B$29:$B$40,MONTH(A6351)),INDEX(Settings!$B$29:$B$40,MONTH(A6351)))))</f>
        <v/>
      </c>
    </row>
    <row r="6352" customFormat="false" ht="15" hidden="false" customHeight="false" outlineLevel="0" collapsed="false">
      <c r="U6352" s="0" t="str">
        <f aca="false">IF(C6352="","",IF(COUNTIF(Campaigns!$A$7:$A$300,C6352)&gt;0,"✓",IF(N(K6352)=0,"– no spend","⚠ add to Campaigns tab")))</f>
        <v/>
      </c>
      <c r="V6352" s="83" t="str">
        <f aca="false">IF(K6352="","",K6352*IF(Settings!$B$22=Settings!$C$6,1,IF(Settings!$B$22="USD",1/INDEX(Settings!$B$29:$B$40,MONTH(A6352)),INDEX(Settings!$B$29:$B$40,MONTH(A6352)))))</f>
        <v/>
      </c>
    </row>
    <row r="6353" customFormat="false" ht="15" hidden="false" customHeight="false" outlineLevel="0" collapsed="false">
      <c r="U6353" s="0" t="str">
        <f aca="false">IF(C6353="","",IF(COUNTIF(Campaigns!$A$7:$A$300,C6353)&gt;0,"✓",IF(N(K6353)=0,"– no spend","⚠ add to Campaigns tab")))</f>
        <v/>
      </c>
      <c r="V6353" s="83" t="str">
        <f aca="false">IF(K6353="","",K6353*IF(Settings!$B$22=Settings!$C$6,1,IF(Settings!$B$22="USD",1/INDEX(Settings!$B$29:$B$40,MONTH(A6353)),INDEX(Settings!$B$29:$B$40,MONTH(A6353)))))</f>
        <v/>
      </c>
    </row>
    <row r="6354" customFormat="false" ht="15" hidden="false" customHeight="false" outlineLevel="0" collapsed="false">
      <c r="U6354" s="0" t="str">
        <f aca="false">IF(C6354="","",IF(COUNTIF(Campaigns!$A$7:$A$300,C6354)&gt;0,"✓",IF(N(K6354)=0,"– no spend","⚠ add to Campaigns tab")))</f>
        <v/>
      </c>
      <c r="V6354" s="83" t="str">
        <f aca="false">IF(K6354="","",K6354*IF(Settings!$B$22=Settings!$C$6,1,IF(Settings!$B$22="USD",1/INDEX(Settings!$B$29:$B$40,MONTH(A6354)),INDEX(Settings!$B$29:$B$40,MONTH(A6354)))))</f>
        <v/>
      </c>
    </row>
    <row r="6355" customFormat="false" ht="15" hidden="false" customHeight="false" outlineLevel="0" collapsed="false">
      <c r="U6355" s="0" t="str">
        <f aca="false">IF(C6355="","",IF(COUNTIF(Campaigns!$A$7:$A$300,C6355)&gt;0,"✓",IF(N(K6355)=0,"– no spend","⚠ add to Campaigns tab")))</f>
        <v/>
      </c>
      <c r="V6355" s="83" t="str">
        <f aca="false">IF(K6355="","",K6355*IF(Settings!$B$22=Settings!$C$6,1,IF(Settings!$B$22="USD",1/INDEX(Settings!$B$29:$B$40,MONTH(A6355)),INDEX(Settings!$B$29:$B$40,MONTH(A6355)))))</f>
        <v/>
      </c>
    </row>
    <row r="6356" customFormat="false" ht="15" hidden="false" customHeight="false" outlineLevel="0" collapsed="false">
      <c r="U6356" s="0" t="str">
        <f aca="false">IF(C6356="","",IF(COUNTIF(Campaigns!$A$7:$A$300,C6356)&gt;0,"✓",IF(N(K6356)=0,"– no spend","⚠ add to Campaigns tab")))</f>
        <v/>
      </c>
      <c r="V6356" s="83" t="str">
        <f aca="false">IF(K6356="","",K6356*IF(Settings!$B$22=Settings!$C$6,1,IF(Settings!$B$22="USD",1/INDEX(Settings!$B$29:$B$40,MONTH(A6356)),INDEX(Settings!$B$29:$B$40,MONTH(A6356)))))</f>
        <v/>
      </c>
    </row>
    <row r="6357" customFormat="false" ht="15" hidden="false" customHeight="false" outlineLevel="0" collapsed="false">
      <c r="U6357" s="0" t="str">
        <f aca="false">IF(C6357="","",IF(COUNTIF(Campaigns!$A$7:$A$300,C6357)&gt;0,"✓",IF(N(K6357)=0,"– no spend","⚠ add to Campaigns tab")))</f>
        <v/>
      </c>
      <c r="V6357" s="83" t="str">
        <f aca="false">IF(K6357="","",K6357*IF(Settings!$B$22=Settings!$C$6,1,IF(Settings!$B$22="USD",1/INDEX(Settings!$B$29:$B$40,MONTH(A6357)),INDEX(Settings!$B$29:$B$40,MONTH(A6357)))))</f>
        <v/>
      </c>
    </row>
    <row r="6358" customFormat="false" ht="15" hidden="false" customHeight="false" outlineLevel="0" collapsed="false">
      <c r="U6358" s="0" t="str">
        <f aca="false">IF(C6358="","",IF(COUNTIF(Campaigns!$A$7:$A$300,C6358)&gt;0,"✓",IF(N(K6358)=0,"– no spend","⚠ add to Campaigns tab")))</f>
        <v/>
      </c>
      <c r="V6358" s="83" t="str">
        <f aca="false">IF(K6358="","",K6358*IF(Settings!$B$22=Settings!$C$6,1,IF(Settings!$B$22="USD",1/INDEX(Settings!$B$29:$B$40,MONTH(A6358)),INDEX(Settings!$B$29:$B$40,MONTH(A6358)))))</f>
        <v/>
      </c>
    </row>
    <row r="6359" customFormat="false" ht="15" hidden="false" customHeight="false" outlineLevel="0" collapsed="false">
      <c r="U6359" s="0" t="str">
        <f aca="false">IF(C6359="","",IF(COUNTIF(Campaigns!$A$7:$A$300,C6359)&gt;0,"✓",IF(N(K6359)=0,"– no spend","⚠ add to Campaigns tab")))</f>
        <v/>
      </c>
      <c r="V6359" s="83" t="str">
        <f aca="false">IF(K6359="","",K6359*IF(Settings!$B$22=Settings!$C$6,1,IF(Settings!$B$22="USD",1/INDEX(Settings!$B$29:$B$40,MONTH(A6359)),INDEX(Settings!$B$29:$B$40,MONTH(A6359)))))</f>
        <v/>
      </c>
    </row>
    <row r="6360" customFormat="false" ht="15" hidden="false" customHeight="false" outlineLevel="0" collapsed="false">
      <c r="U6360" s="0" t="str">
        <f aca="false">IF(C6360="","",IF(COUNTIF(Campaigns!$A$7:$A$300,C6360)&gt;0,"✓",IF(N(K6360)=0,"– no spend","⚠ add to Campaigns tab")))</f>
        <v/>
      </c>
      <c r="V6360" s="83" t="str">
        <f aca="false">IF(K6360="","",K6360*IF(Settings!$B$22=Settings!$C$6,1,IF(Settings!$B$22="USD",1/INDEX(Settings!$B$29:$B$40,MONTH(A6360)),INDEX(Settings!$B$29:$B$40,MONTH(A6360)))))</f>
        <v/>
      </c>
    </row>
    <row r="6361" customFormat="false" ht="15" hidden="false" customHeight="false" outlineLevel="0" collapsed="false">
      <c r="U6361" s="0" t="str">
        <f aca="false">IF(C6361="","",IF(COUNTIF(Campaigns!$A$7:$A$300,C6361)&gt;0,"✓",IF(N(K6361)=0,"– no spend","⚠ add to Campaigns tab")))</f>
        <v/>
      </c>
      <c r="V6361" s="83" t="str">
        <f aca="false">IF(K6361="","",K6361*IF(Settings!$B$22=Settings!$C$6,1,IF(Settings!$B$22="USD",1/INDEX(Settings!$B$29:$B$40,MONTH(A6361)),INDEX(Settings!$B$29:$B$40,MONTH(A6361)))))</f>
        <v/>
      </c>
    </row>
    <row r="6362" customFormat="false" ht="15" hidden="false" customHeight="false" outlineLevel="0" collapsed="false">
      <c r="U6362" s="0" t="str">
        <f aca="false">IF(C6362="","",IF(COUNTIF(Campaigns!$A$7:$A$300,C6362)&gt;0,"✓",IF(N(K6362)=0,"– no spend","⚠ add to Campaigns tab")))</f>
        <v/>
      </c>
      <c r="V6362" s="83" t="str">
        <f aca="false">IF(K6362="","",K6362*IF(Settings!$B$22=Settings!$C$6,1,IF(Settings!$B$22="USD",1/INDEX(Settings!$B$29:$B$40,MONTH(A6362)),INDEX(Settings!$B$29:$B$40,MONTH(A6362)))))</f>
        <v/>
      </c>
    </row>
    <row r="6363" customFormat="false" ht="15" hidden="false" customHeight="false" outlineLevel="0" collapsed="false">
      <c r="U6363" s="0" t="str">
        <f aca="false">IF(C6363="","",IF(COUNTIF(Campaigns!$A$7:$A$300,C6363)&gt;0,"✓",IF(N(K6363)=0,"– no spend","⚠ add to Campaigns tab")))</f>
        <v/>
      </c>
      <c r="V6363" s="83" t="str">
        <f aca="false">IF(K6363="","",K6363*IF(Settings!$B$22=Settings!$C$6,1,IF(Settings!$B$22="USD",1/INDEX(Settings!$B$29:$B$40,MONTH(A6363)),INDEX(Settings!$B$29:$B$40,MONTH(A6363)))))</f>
        <v/>
      </c>
    </row>
    <row r="6364" customFormat="false" ht="15" hidden="false" customHeight="false" outlineLevel="0" collapsed="false">
      <c r="U6364" s="0" t="str">
        <f aca="false">IF(C6364="","",IF(COUNTIF(Campaigns!$A$7:$A$300,C6364)&gt;0,"✓",IF(N(K6364)=0,"– no spend","⚠ add to Campaigns tab")))</f>
        <v/>
      </c>
      <c r="V6364" s="83" t="str">
        <f aca="false">IF(K6364="","",K6364*IF(Settings!$B$22=Settings!$C$6,1,IF(Settings!$B$22="USD",1/INDEX(Settings!$B$29:$B$40,MONTH(A6364)),INDEX(Settings!$B$29:$B$40,MONTH(A6364)))))</f>
        <v/>
      </c>
    </row>
    <row r="6365" customFormat="false" ht="15" hidden="false" customHeight="false" outlineLevel="0" collapsed="false">
      <c r="U6365" s="0" t="str">
        <f aca="false">IF(C6365="","",IF(COUNTIF(Campaigns!$A$7:$A$300,C6365)&gt;0,"✓",IF(N(K6365)=0,"– no spend","⚠ add to Campaigns tab")))</f>
        <v/>
      </c>
      <c r="V6365" s="83" t="str">
        <f aca="false">IF(K6365="","",K6365*IF(Settings!$B$22=Settings!$C$6,1,IF(Settings!$B$22="USD",1/INDEX(Settings!$B$29:$B$40,MONTH(A6365)),INDEX(Settings!$B$29:$B$40,MONTH(A6365)))))</f>
        <v/>
      </c>
    </row>
    <row r="6366" customFormat="false" ht="15" hidden="false" customHeight="false" outlineLevel="0" collapsed="false">
      <c r="U6366" s="0" t="str">
        <f aca="false">IF(C6366="","",IF(COUNTIF(Campaigns!$A$7:$A$300,C6366)&gt;0,"✓",IF(N(K6366)=0,"– no spend","⚠ add to Campaigns tab")))</f>
        <v/>
      </c>
      <c r="V6366" s="83" t="str">
        <f aca="false">IF(K6366="","",K6366*IF(Settings!$B$22=Settings!$C$6,1,IF(Settings!$B$22="USD",1/INDEX(Settings!$B$29:$B$40,MONTH(A6366)),INDEX(Settings!$B$29:$B$40,MONTH(A6366)))))</f>
        <v/>
      </c>
    </row>
    <row r="6367" customFormat="false" ht="15" hidden="false" customHeight="false" outlineLevel="0" collapsed="false">
      <c r="U6367" s="0" t="str">
        <f aca="false">IF(C6367="","",IF(COUNTIF(Campaigns!$A$7:$A$300,C6367)&gt;0,"✓",IF(N(K6367)=0,"– no spend","⚠ add to Campaigns tab")))</f>
        <v/>
      </c>
      <c r="V6367" s="83" t="str">
        <f aca="false">IF(K6367="","",K6367*IF(Settings!$B$22=Settings!$C$6,1,IF(Settings!$B$22="USD",1/INDEX(Settings!$B$29:$B$40,MONTH(A6367)),INDEX(Settings!$B$29:$B$40,MONTH(A6367)))))</f>
        <v/>
      </c>
    </row>
    <row r="6368" customFormat="false" ht="15" hidden="false" customHeight="false" outlineLevel="0" collapsed="false">
      <c r="U6368" s="0" t="str">
        <f aca="false">IF(C6368="","",IF(COUNTIF(Campaigns!$A$7:$A$300,C6368)&gt;0,"✓",IF(N(K6368)=0,"– no spend","⚠ add to Campaigns tab")))</f>
        <v/>
      </c>
      <c r="V6368" s="83" t="str">
        <f aca="false">IF(K6368="","",K6368*IF(Settings!$B$22=Settings!$C$6,1,IF(Settings!$B$22="USD",1/INDEX(Settings!$B$29:$B$40,MONTH(A6368)),INDEX(Settings!$B$29:$B$40,MONTH(A6368)))))</f>
        <v/>
      </c>
    </row>
    <row r="6369" customFormat="false" ht="15" hidden="false" customHeight="false" outlineLevel="0" collapsed="false">
      <c r="U6369" s="0" t="str">
        <f aca="false">IF(C6369="","",IF(COUNTIF(Campaigns!$A$7:$A$300,C6369)&gt;0,"✓",IF(N(K6369)=0,"– no spend","⚠ add to Campaigns tab")))</f>
        <v/>
      </c>
      <c r="V6369" s="83" t="str">
        <f aca="false">IF(K6369="","",K6369*IF(Settings!$B$22=Settings!$C$6,1,IF(Settings!$B$22="USD",1/INDEX(Settings!$B$29:$B$40,MONTH(A6369)),INDEX(Settings!$B$29:$B$40,MONTH(A6369)))))</f>
        <v/>
      </c>
    </row>
    <row r="6370" customFormat="false" ht="15" hidden="false" customHeight="false" outlineLevel="0" collapsed="false">
      <c r="U6370" s="0" t="str">
        <f aca="false">IF(C6370="","",IF(COUNTIF(Campaigns!$A$7:$A$300,C6370)&gt;0,"✓",IF(N(K6370)=0,"– no spend","⚠ add to Campaigns tab")))</f>
        <v/>
      </c>
      <c r="V6370" s="83" t="str">
        <f aca="false">IF(K6370="","",K6370*IF(Settings!$B$22=Settings!$C$6,1,IF(Settings!$B$22="USD",1/INDEX(Settings!$B$29:$B$40,MONTH(A6370)),INDEX(Settings!$B$29:$B$40,MONTH(A6370)))))</f>
        <v/>
      </c>
    </row>
    <row r="6371" customFormat="false" ht="15" hidden="false" customHeight="false" outlineLevel="0" collapsed="false">
      <c r="U6371" s="0" t="str">
        <f aca="false">IF(C6371="","",IF(COUNTIF(Campaigns!$A$7:$A$300,C6371)&gt;0,"✓",IF(N(K6371)=0,"– no spend","⚠ add to Campaigns tab")))</f>
        <v/>
      </c>
      <c r="V6371" s="83" t="str">
        <f aca="false">IF(K6371="","",K6371*IF(Settings!$B$22=Settings!$C$6,1,IF(Settings!$B$22="USD",1/INDEX(Settings!$B$29:$B$40,MONTH(A6371)),INDEX(Settings!$B$29:$B$40,MONTH(A6371)))))</f>
        <v/>
      </c>
    </row>
    <row r="6372" customFormat="false" ht="15" hidden="false" customHeight="false" outlineLevel="0" collapsed="false">
      <c r="U6372" s="0" t="str">
        <f aca="false">IF(C6372="","",IF(COUNTIF(Campaigns!$A$7:$A$300,C6372)&gt;0,"✓",IF(N(K6372)=0,"– no spend","⚠ add to Campaigns tab")))</f>
        <v/>
      </c>
      <c r="V6372" s="83" t="str">
        <f aca="false">IF(K6372="","",K6372*IF(Settings!$B$22=Settings!$C$6,1,IF(Settings!$B$22="USD",1/INDEX(Settings!$B$29:$B$40,MONTH(A6372)),INDEX(Settings!$B$29:$B$40,MONTH(A6372)))))</f>
        <v/>
      </c>
    </row>
    <row r="6373" customFormat="false" ht="15" hidden="false" customHeight="false" outlineLevel="0" collapsed="false">
      <c r="U6373" s="0" t="str">
        <f aca="false">IF(C6373="","",IF(COUNTIF(Campaigns!$A$7:$A$300,C6373)&gt;0,"✓",IF(N(K6373)=0,"– no spend","⚠ add to Campaigns tab")))</f>
        <v/>
      </c>
      <c r="V6373" s="83" t="str">
        <f aca="false">IF(K6373="","",K6373*IF(Settings!$B$22=Settings!$C$6,1,IF(Settings!$B$22="USD",1/INDEX(Settings!$B$29:$B$40,MONTH(A6373)),INDEX(Settings!$B$29:$B$40,MONTH(A6373)))))</f>
        <v/>
      </c>
    </row>
    <row r="6374" customFormat="false" ht="15" hidden="false" customHeight="false" outlineLevel="0" collapsed="false">
      <c r="U6374" s="0" t="str">
        <f aca="false">IF(C6374="","",IF(COUNTIF(Campaigns!$A$7:$A$300,C6374)&gt;0,"✓",IF(N(K6374)=0,"– no spend","⚠ add to Campaigns tab")))</f>
        <v/>
      </c>
      <c r="V6374" s="83" t="str">
        <f aca="false">IF(K6374="","",K6374*IF(Settings!$B$22=Settings!$C$6,1,IF(Settings!$B$22="USD",1/INDEX(Settings!$B$29:$B$40,MONTH(A6374)),INDEX(Settings!$B$29:$B$40,MONTH(A6374)))))</f>
        <v/>
      </c>
    </row>
    <row r="6375" customFormat="false" ht="15" hidden="false" customHeight="false" outlineLevel="0" collapsed="false">
      <c r="U6375" s="0" t="str">
        <f aca="false">IF(C6375="","",IF(COUNTIF(Campaigns!$A$7:$A$300,C6375)&gt;0,"✓",IF(N(K6375)=0,"– no spend","⚠ add to Campaigns tab")))</f>
        <v/>
      </c>
      <c r="V6375" s="83" t="str">
        <f aca="false">IF(K6375="","",K6375*IF(Settings!$B$22=Settings!$C$6,1,IF(Settings!$B$22="USD",1/INDEX(Settings!$B$29:$B$40,MONTH(A6375)),INDEX(Settings!$B$29:$B$40,MONTH(A6375)))))</f>
        <v/>
      </c>
    </row>
    <row r="6376" customFormat="false" ht="15" hidden="false" customHeight="false" outlineLevel="0" collapsed="false">
      <c r="U6376" s="0" t="str">
        <f aca="false">IF(C6376="","",IF(COUNTIF(Campaigns!$A$7:$A$300,C6376)&gt;0,"✓",IF(N(K6376)=0,"– no spend","⚠ add to Campaigns tab")))</f>
        <v/>
      </c>
      <c r="V6376" s="83" t="str">
        <f aca="false">IF(K6376="","",K6376*IF(Settings!$B$22=Settings!$C$6,1,IF(Settings!$B$22="USD",1/INDEX(Settings!$B$29:$B$40,MONTH(A6376)),INDEX(Settings!$B$29:$B$40,MONTH(A6376)))))</f>
        <v/>
      </c>
    </row>
    <row r="6377" customFormat="false" ht="15" hidden="false" customHeight="false" outlineLevel="0" collapsed="false">
      <c r="U6377" s="0" t="str">
        <f aca="false">IF(C6377="","",IF(COUNTIF(Campaigns!$A$7:$A$300,C6377)&gt;0,"✓",IF(N(K6377)=0,"– no spend","⚠ add to Campaigns tab")))</f>
        <v/>
      </c>
      <c r="V6377" s="83" t="str">
        <f aca="false">IF(K6377="","",K6377*IF(Settings!$B$22=Settings!$C$6,1,IF(Settings!$B$22="USD",1/INDEX(Settings!$B$29:$B$40,MONTH(A6377)),INDEX(Settings!$B$29:$B$40,MONTH(A6377)))))</f>
        <v/>
      </c>
    </row>
    <row r="6378" customFormat="false" ht="15" hidden="false" customHeight="false" outlineLevel="0" collapsed="false">
      <c r="U6378" s="0" t="str">
        <f aca="false">IF(C6378="","",IF(COUNTIF(Campaigns!$A$7:$A$300,C6378)&gt;0,"✓",IF(N(K6378)=0,"– no spend","⚠ add to Campaigns tab")))</f>
        <v/>
      </c>
      <c r="V6378" s="83" t="str">
        <f aca="false">IF(K6378="","",K6378*IF(Settings!$B$22=Settings!$C$6,1,IF(Settings!$B$22="USD",1/INDEX(Settings!$B$29:$B$40,MONTH(A6378)),INDEX(Settings!$B$29:$B$40,MONTH(A6378)))))</f>
        <v/>
      </c>
    </row>
    <row r="6379" customFormat="false" ht="15" hidden="false" customHeight="false" outlineLevel="0" collapsed="false">
      <c r="U6379" s="0" t="str">
        <f aca="false">IF(C6379="","",IF(COUNTIF(Campaigns!$A$7:$A$300,C6379)&gt;0,"✓",IF(N(K6379)=0,"– no spend","⚠ add to Campaigns tab")))</f>
        <v/>
      </c>
      <c r="V6379" s="83" t="str">
        <f aca="false">IF(K6379="","",K6379*IF(Settings!$B$22=Settings!$C$6,1,IF(Settings!$B$22="USD",1/INDEX(Settings!$B$29:$B$40,MONTH(A6379)),INDEX(Settings!$B$29:$B$40,MONTH(A6379)))))</f>
        <v/>
      </c>
    </row>
    <row r="6380" customFormat="false" ht="15" hidden="false" customHeight="false" outlineLevel="0" collapsed="false">
      <c r="U6380" s="0" t="str">
        <f aca="false">IF(C6380="","",IF(COUNTIF(Campaigns!$A$7:$A$300,C6380)&gt;0,"✓",IF(N(K6380)=0,"– no spend","⚠ add to Campaigns tab")))</f>
        <v/>
      </c>
      <c r="V6380" s="83" t="str">
        <f aca="false">IF(K6380="","",K6380*IF(Settings!$B$22=Settings!$C$6,1,IF(Settings!$B$22="USD",1/INDEX(Settings!$B$29:$B$40,MONTH(A6380)),INDEX(Settings!$B$29:$B$40,MONTH(A6380)))))</f>
        <v/>
      </c>
    </row>
    <row r="6381" customFormat="false" ht="15" hidden="false" customHeight="false" outlineLevel="0" collapsed="false">
      <c r="U6381" s="0" t="str">
        <f aca="false">IF(C6381="","",IF(COUNTIF(Campaigns!$A$7:$A$300,C6381)&gt;0,"✓",IF(N(K6381)=0,"– no spend","⚠ add to Campaigns tab")))</f>
        <v/>
      </c>
      <c r="V6381" s="83" t="str">
        <f aca="false">IF(K6381="","",K6381*IF(Settings!$B$22=Settings!$C$6,1,IF(Settings!$B$22="USD",1/INDEX(Settings!$B$29:$B$40,MONTH(A6381)),INDEX(Settings!$B$29:$B$40,MONTH(A6381)))))</f>
        <v/>
      </c>
    </row>
    <row r="6382" customFormat="false" ht="15" hidden="false" customHeight="false" outlineLevel="0" collapsed="false">
      <c r="U6382" s="0" t="str">
        <f aca="false">IF(C6382="","",IF(COUNTIF(Campaigns!$A$7:$A$300,C6382)&gt;0,"✓",IF(N(K6382)=0,"– no spend","⚠ add to Campaigns tab")))</f>
        <v/>
      </c>
      <c r="V6382" s="83" t="str">
        <f aca="false">IF(K6382="","",K6382*IF(Settings!$B$22=Settings!$C$6,1,IF(Settings!$B$22="USD",1/INDEX(Settings!$B$29:$B$40,MONTH(A6382)),INDEX(Settings!$B$29:$B$40,MONTH(A6382)))))</f>
        <v/>
      </c>
    </row>
    <row r="6383" customFormat="false" ht="15" hidden="false" customHeight="false" outlineLevel="0" collapsed="false">
      <c r="U6383" s="0" t="str">
        <f aca="false">IF(C6383="","",IF(COUNTIF(Campaigns!$A$7:$A$300,C6383)&gt;0,"✓",IF(N(K6383)=0,"– no spend","⚠ add to Campaigns tab")))</f>
        <v/>
      </c>
      <c r="V6383" s="83" t="str">
        <f aca="false">IF(K6383="","",K6383*IF(Settings!$B$22=Settings!$C$6,1,IF(Settings!$B$22="USD",1/INDEX(Settings!$B$29:$B$40,MONTH(A6383)),INDEX(Settings!$B$29:$B$40,MONTH(A6383)))))</f>
        <v/>
      </c>
    </row>
    <row r="6384" customFormat="false" ht="15" hidden="false" customHeight="false" outlineLevel="0" collapsed="false">
      <c r="U6384" s="0" t="str">
        <f aca="false">IF(C6384="","",IF(COUNTIF(Campaigns!$A$7:$A$300,C6384)&gt;0,"✓",IF(N(K6384)=0,"– no spend","⚠ add to Campaigns tab")))</f>
        <v/>
      </c>
      <c r="V6384" s="83" t="str">
        <f aca="false">IF(K6384="","",K6384*IF(Settings!$B$22=Settings!$C$6,1,IF(Settings!$B$22="USD",1/INDEX(Settings!$B$29:$B$40,MONTH(A6384)),INDEX(Settings!$B$29:$B$40,MONTH(A6384)))))</f>
        <v/>
      </c>
    </row>
    <row r="6385" customFormat="false" ht="15" hidden="false" customHeight="false" outlineLevel="0" collapsed="false">
      <c r="U6385" s="0" t="str">
        <f aca="false">IF(C6385="","",IF(COUNTIF(Campaigns!$A$7:$A$300,C6385)&gt;0,"✓",IF(N(K6385)=0,"– no spend","⚠ add to Campaigns tab")))</f>
        <v/>
      </c>
      <c r="V6385" s="83" t="str">
        <f aca="false">IF(K6385="","",K6385*IF(Settings!$B$22=Settings!$C$6,1,IF(Settings!$B$22="USD",1/INDEX(Settings!$B$29:$B$40,MONTH(A6385)),INDEX(Settings!$B$29:$B$40,MONTH(A6385)))))</f>
        <v/>
      </c>
    </row>
    <row r="6386" customFormat="false" ht="15" hidden="false" customHeight="false" outlineLevel="0" collapsed="false">
      <c r="U6386" s="0" t="str">
        <f aca="false">IF(C6386="","",IF(COUNTIF(Campaigns!$A$7:$A$300,C6386)&gt;0,"✓",IF(N(K6386)=0,"– no spend","⚠ add to Campaigns tab")))</f>
        <v/>
      </c>
      <c r="V6386" s="83" t="str">
        <f aca="false">IF(K6386="","",K6386*IF(Settings!$B$22=Settings!$C$6,1,IF(Settings!$B$22="USD",1/INDEX(Settings!$B$29:$B$40,MONTH(A6386)),INDEX(Settings!$B$29:$B$40,MONTH(A6386)))))</f>
        <v/>
      </c>
    </row>
    <row r="6387" customFormat="false" ht="15" hidden="false" customHeight="false" outlineLevel="0" collapsed="false">
      <c r="U6387" s="0" t="str">
        <f aca="false">IF(C6387="","",IF(COUNTIF(Campaigns!$A$7:$A$300,C6387)&gt;0,"✓",IF(N(K6387)=0,"– no spend","⚠ add to Campaigns tab")))</f>
        <v/>
      </c>
      <c r="V6387" s="83" t="str">
        <f aca="false">IF(K6387="","",K6387*IF(Settings!$B$22=Settings!$C$6,1,IF(Settings!$B$22="USD",1/INDEX(Settings!$B$29:$B$40,MONTH(A6387)),INDEX(Settings!$B$29:$B$40,MONTH(A6387)))))</f>
        <v/>
      </c>
    </row>
    <row r="6388" customFormat="false" ht="15" hidden="false" customHeight="false" outlineLevel="0" collapsed="false">
      <c r="U6388" s="0" t="str">
        <f aca="false">IF(C6388="","",IF(COUNTIF(Campaigns!$A$7:$A$300,C6388)&gt;0,"✓",IF(N(K6388)=0,"– no spend","⚠ add to Campaigns tab")))</f>
        <v/>
      </c>
      <c r="V6388" s="83" t="str">
        <f aca="false">IF(K6388="","",K6388*IF(Settings!$B$22=Settings!$C$6,1,IF(Settings!$B$22="USD",1/INDEX(Settings!$B$29:$B$40,MONTH(A6388)),INDEX(Settings!$B$29:$B$40,MONTH(A6388)))))</f>
        <v/>
      </c>
    </row>
    <row r="6389" customFormat="false" ht="15" hidden="false" customHeight="false" outlineLevel="0" collapsed="false">
      <c r="U6389" s="0" t="str">
        <f aca="false">IF(C6389="","",IF(COUNTIF(Campaigns!$A$7:$A$300,C6389)&gt;0,"✓",IF(N(K6389)=0,"– no spend","⚠ add to Campaigns tab")))</f>
        <v/>
      </c>
      <c r="V6389" s="83" t="str">
        <f aca="false">IF(K6389="","",K6389*IF(Settings!$B$22=Settings!$C$6,1,IF(Settings!$B$22="USD",1/INDEX(Settings!$B$29:$B$40,MONTH(A6389)),INDEX(Settings!$B$29:$B$40,MONTH(A6389)))))</f>
        <v/>
      </c>
    </row>
    <row r="6390" customFormat="false" ht="15" hidden="false" customHeight="false" outlineLevel="0" collapsed="false">
      <c r="U6390" s="0" t="str">
        <f aca="false">IF(C6390="","",IF(COUNTIF(Campaigns!$A$7:$A$300,C6390)&gt;0,"✓",IF(N(K6390)=0,"– no spend","⚠ add to Campaigns tab")))</f>
        <v/>
      </c>
      <c r="V6390" s="83" t="str">
        <f aca="false">IF(K6390="","",K6390*IF(Settings!$B$22=Settings!$C$6,1,IF(Settings!$B$22="USD",1/INDEX(Settings!$B$29:$B$40,MONTH(A6390)),INDEX(Settings!$B$29:$B$40,MONTH(A6390)))))</f>
        <v/>
      </c>
    </row>
    <row r="6391" customFormat="false" ht="15" hidden="false" customHeight="false" outlineLevel="0" collapsed="false">
      <c r="U6391" s="0" t="str">
        <f aca="false">IF(C6391="","",IF(COUNTIF(Campaigns!$A$7:$A$300,C6391)&gt;0,"✓",IF(N(K6391)=0,"– no spend","⚠ add to Campaigns tab")))</f>
        <v/>
      </c>
      <c r="V6391" s="83" t="str">
        <f aca="false">IF(K6391="","",K6391*IF(Settings!$B$22=Settings!$C$6,1,IF(Settings!$B$22="USD",1/INDEX(Settings!$B$29:$B$40,MONTH(A6391)),INDEX(Settings!$B$29:$B$40,MONTH(A6391)))))</f>
        <v/>
      </c>
    </row>
    <row r="6392" customFormat="false" ht="15" hidden="false" customHeight="false" outlineLevel="0" collapsed="false">
      <c r="U6392" s="0" t="str">
        <f aca="false">IF(C6392="","",IF(COUNTIF(Campaigns!$A$7:$A$300,C6392)&gt;0,"✓",IF(N(K6392)=0,"– no spend","⚠ add to Campaigns tab")))</f>
        <v/>
      </c>
      <c r="V6392" s="83" t="str">
        <f aca="false">IF(K6392="","",K6392*IF(Settings!$B$22=Settings!$C$6,1,IF(Settings!$B$22="USD",1/INDEX(Settings!$B$29:$B$40,MONTH(A6392)),INDEX(Settings!$B$29:$B$40,MONTH(A6392)))))</f>
        <v/>
      </c>
    </row>
    <row r="6393" customFormat="false" ht="15" hidden="false" customHeight="false" outlineLevel="0" collapsed="false">
      <c r="U6393" s="0" t="str">
        <f aca="false">IF(C6393="","",IF(COUNTIF(Campaigns!$A$7:$A$300,C6393)&gt;0,"✓",IF(N(K6393)=0,"– no spend","⚠ add to Campaigns tab")))</f>
        <v/>
      </c>
      <c r="V6393" s="83" t="str">
        <f aca="false">IF(K6393="","",K6393*IF(Settings!$B$22=Settings!$C$6,1,IF(Settings!$B$22="USD",1/INDEX(Settings!$B$29:$B$40,MONTH(A6393)),INDEX(Settings!$B$29:$B$40,MONTH(A6393)))))</f>
        <v/>
      </c>
    </row>
    <row r="6394" customFormat="false" ht="15" hidden="false" customHeight="false" outlineLevel="0" collapsed="false">
      <c r="U6394" s="0" t="str">
        <f aca="false">IF(C6394="","",IF(COUNTIF(Campaigns!$A$7:$A$300,C6394)&gt;0,"✓",IF(N(K6394)=0,"– no spend","⚠ add to Campaigns tab")))</f>
        <v/>
      </c>
      <c r="V6394" s="83" t="str">
        <f aca="false">IF(K6394="","",K6394*IF(Settings!$B$22=Settings!$C$6,1,IF(Settings!$B$22="USD",1/INDEX(Settings!$B$29:$B$40,MONTH(A6394)),INDEX(Settings!$B$29:$B$40,MONTH(A6394)))))</f>
        <v/>
      </c>
    </row>
    <row r="6395" customFormat="false" ht="15" hidden="false" customHeight="false" outlineLevel="0" collapsed="false">
      <c r="U6395" s="0" t="str">
        <f aca="false">IF(C6395="","",IF(COUNTIF(Campaigns!$A$7:$A$300,C6395)&gt;0,"✓",IF(N(K6395)=0,"– no spend","⚠ add to Campaigns tab")))</f>
        <v/>
      </c>
      <c r="V6395" s="83" t="str">
        <f aca="false">IF(K6395="","",K6395*IF(Settings!$B$22=Settings!$C$6,1,IF(Settings!$B$22="USD",1/INDEX(Settings!$B$29:$B$40,MONTH(A6395)),INDEX(Settings!$B$29:$B$40,MONTH(A6395)))))</f>
        <v/>
      </c>
    </row>
    <row r="6396" customFormat="false" ht="15" hidden="false" customHeight="false" outlineLevel="0" collapsed="false">
      <c r="U6396" s="0" t="str">
        <f aca="false">IF(C6396="","",IF(COUNTIF(Campaigns!$A$7:$A$300,C6396)&gt;0,"✓",IF(N(K6396)=0,"– no spend","⚠ add to Campaigns tab")))</f>
        <v/>
      </c>
      <c r="V6396" s="83" t="str">
        <f aca="false">IF(K6396="","",K6396*IF(Settings!$B$22=Settings!$C$6,1,IF(Settings!$B$22="USD",1/INDEX(Settings!$B$29:$B$40,MONTH(A6396)),INDEX(Settings!$B$29:$B$40,MONTH(A6396)))))</f>
        <v/>
      </c>
    </row>
    <row r="6397" customFormat="false" ht="15" hidden="false" customHeight="false" outlineLevel="0" collapsed="false">
      <c r="U6397" s="0" t="str">
        <f aca="false">IF(C6397="","",IF(COUNTIF(Campaigns!$A$7:$A$300,C6397)&gt;0,"✓",IF(N(K6397)=0,"– no spend","⚠ add to Campaigns tab")))</f>
        <v/>
      </c>
      <c r="V6397" s="83" t="str">
        <f aca="false">IF(K6397="","",K6397*IF(Settings!$B$22=Settings!$C$6,1,IF(Settings!$B$22="USD",1/INDEX(Settings!$B$29:$B$40,MONTH(A6397)),INDEX(Settings!$B$29:$B$40,MONTH(A6397)))))</f>
        <v/>
      </c>
    </row>
    <row r="6398" customFormat="false" ht="15" hidden="false" customHeight="false" outlineLevel="0" collapsed="false">
      <c r="U6398" s="0" t="str">
        <f aca="false">IF(C6398="","",IF(COUNTIF(Campaigns!$A$7:$A$300,C6398)&gt;0,"✓",IF(N(K6398)=0,"– no spend","⚠ add to Campaigns tab")))</f>
        <v/>
      </c>
      <c r="V6398" s="83" t="str">
        <f aca="false">IF(K6398="","",K6398*IF(Settings!$B$22=Settings!$C$6,1,IF(Settings!$B$22="USD",1/INDEX(Settings!$B$29:$B$40,MONTH(A6398)),INDEX(Settings!$B$29:$B$40,MONTH(A6398)))))</f>
        <v/>
      </c>
    </row>
    <row r="6399" customFormat="false" ht="15" hidden="false" customHeight="false" outlineLevel="0" collapsed="false">
      <c r="U6399" s="0" t="str">
        <f aca="false">IF(C6399="","",IF(COUNTIF(Campaigns!$A$7:$A$300,C6399)&gt;0,"✓",IF(N(K6399)=0,"– no spend","⚠ add to Campaigns tab")))</f>
        <v/>
      </c>
      <c r="V6399" s="83" t="str">
        <f aca="false">IF(K6399="","",K6399*IF(Settings!$B$22=Settings!$C$6,1,IF(Settings!$B$22="USD",1/INDEX(Settings!$B$29:$B$40,MONTH(A6399)),INDEX(Settings!$B$29:$B$40,MONTH(A6399)))))</f>
        <v/>
      </c>
    </row>
    <row r="6400" customFormat="false" ht="15" hidden="false" customHeight="false" outlineLevel="0" collapsed="false">
      <c r="U6400" s="0" t="str">
        <f aca="false">IF(C6400="","",IF(COUNTIF(Campaigns!$A$7:$A$300,C6400)&gt;0,"✓",IF(N(K6400)=0,"– no spend","⚠ add to Campaigns tab")))</f>
        <v/>
      </c>
      <c r="V6400" s="83" t="str">
        <f aca="false">IF(K6400="","",K6400*IF(Settings!$B$22=Settings!$C$6,1,IF(Settings!$B$22="USD",1/INDEX(Settings!$B$29:$B$40,MONTH(A6400)),INDEX(Settings!$B$29:$B$40,MONTH(A6400)))))</f>
        <v/>
      </c>
    </row>
    <row r="6401" customFormat="false" ht="15" hidden="false" customHeight="false" outlineLevel="0" collapsed="false">
      <c r="U6401" s="0" t="str">
        <f aca="false">IF(C6401="","",IF(COUNTIF(Campaigns!$A$7:$A$300,C6401)&gt;0,"✓",IF(N(K6401)=0,"– no spend","⚠ add to Campaigns tab")))</f>
        <v/>
      </c>
      <c r="V6401" s="83" t="str">
        <f aca="false">IF(K6401="","",K6401*IF(Settings!$B$22=Settings!$C$6,1,IF(Settings!$B$22="USD",1/INDEX(Settings!$B$29:$B$40,MONTH(A6401)),INDEX(Settings!$B$29:$B$40,MONTH(A6401)))))</f>
        <v/>
      </c>
    </row>
    <row r="6402" customFormat="false" ht="15" hidden="false" customHeight="false" outlineLevel="0" collapsed="false">
      <c r="U6402" s="0" t="str">
        <f aca="false">IF(C6402="","",IF(COUNTIF(Campaigns!$A$7:$A$300,C6402)&gt;0,"✓",IF(N(K6402)=0,"– no spend","⚠ add to Campaigns tab")))</f>
        <v/>
      </c>
      <c r="V6402" s="83" t="str">
        <f aca="false">IF(K6402="","",K6402*IF(Settings!$B$22=Settings!$C$6,1,IF(Settings!$B$22="USD",1/INDEX(Settings!$B$29:$B$40,MONTH(A6402)),INDEX(Settings!$B$29:$B$40,MONTH(A6402)))))</f>
        <v/>
      </c>
    </row>
    <row r="6403" customFormat="false" ht="15" hidden="false" customHeight="false" outlineLevel="0" collapsed="false">
      <c r="U6403" s="0" t="str">
        <f aca="false">IF(C6403="","",IF(COUNTIF(Campaigns!$A$7:$A$300,C6403)&gt;0,"✓",IF(N(K6403)=0,"– no spend","⚠ add to Campaigns tab")))</f>
        <v/>
      </c>
      <c r="V6403" s="83" t="str">
        <f aca="false">IF(K6403="","",K6403*IF(Settings!$B$22=Settings!$C$6,1,IF(Settings!$B$22="USD",1/INDEX(Settings!$B$29:$B$40,MONTH(A6403)),INDEX(Settings!$B$29:$B$40,MONTH(A6403)))))</f>
        <v/>
      </c>
    </row>
    <row r="6404" customFormat="false" ht="15" hidden="false" customHeight="false" outlineLevel="0" collapsed="false">
      <c r="U6404" s="0" t="str">
        <f aca="false">IF(C6404="","",IF(COUNTIF(Campaigns!$A$7:$A$300,C6404)&gt;0,"✓",IF(N(K6404)=0,"– no spend","⚠ add to Campaigns tab")))</f>
        <v/>
      </c>
      <c r="V6404" s="83" t="str">
        <f aca="false">IF(K6404="","",K6404*IF(Settings!$B$22=Settings!$C$6,1,IF(Settings!$B$22="USD",1/INDEX(Settings!$B$29:$B$40,MONTH(A6404)),INDEX(Settings!$B$29:$B$40,MONTH(A6404)))))</f>
        <v/>
      </c>
    </row>
    <row r="6405" customFormat="false" ht="15" hidden="false" customHeight="false" outlineLevel="0" collapsed="false">
      <c r="U6405" s="0" t="str">
        <f aca="false">IF(C6405="","",IF(COUNTIF(Campaigns!$A$7:$A$300,C6405)&gt;0,"✓",IF(N(K6405)=0,"– no spend","⚠ add to Campaigns tab")))</f>
        <v/>
      </c>
      <c r="V6405" s="83" t="str">
        <f aca="false">IF(K6405="","",K6405*IF(Settings!$B$22=Settings!$C$6,1,IF(Settings!$B$22="USD",1/INDEX(Settings!$B$29:$B$40,MONTH(A6405)),INDEX(Settings!$B$29:$B$40,MONTH(A6405)))))</f>
        <v/>
      </c>
    </row>
    <row r="6406" customFormat="false" ht="15" hidden="false" customHeight="false" outlineLevel="0" collapsed="false">
      <c r="U6406" s="0" t="str">
        <f aca="false">IF(C6406="","",IF(COUNTIF(Campaigns!$A$7:$A$300,C6406)&gt;0,"✓",IF(N(K6406)=0,"– no spend","⚠ add to Campaigns tab")))</f>
        <v/>
      </c>
      <c r="V6406" s="83" t="str">
        <f aca="false">IF(K6406="","",K6406*IF(Settings!$B$22=Settings!$C$6,1,IF(Settings!$B$22="USD",1/INDEX(Settings!$B$29:$B$40,MONTH(A6406)),INDEX(Settings!$B$29:$B$40,MONTH(A6406)))))</f>
        <v/>
      </c>
    </row>
    <row r="6407" customFormat="false" ht="15" hidden="false" customHeight="false" outlineLevel="0" collapsed="false">
      <c r="U6407" s="0" t="str">
        <f aca="false">IF(C6407="","",IF(COUNTIF(Campaigns!$A$7:$A$300,C6407)&gt;0,"✓",IF(N(K6407)=0,"– no spend","⚠ add to Campaigns tab")))</f>
        <v/>
      </c>
      <c r="V6407" s="83" t="str">
        <f aca="false">IF(K6407="","",K6407*IF(Settings!$B$22=Settings!$C$6,1,IF(Settings!$B$22="USD",1/INDEX(Settings!$B$29:$B$40,MONTH(A6407)),INDEX(Settings!$B$29:$B$40,MONTH(A6407)))))</f>
        <v/>
      </c>
    </row>
    <row r="6408" customFormat="false" ht="15" hidden="false" customHeight="false" outlineLevel="0" collapsed="false">
      <c r="U6408" s="0" t="str">
        <f aca="false">IF(C6408="","",IF(COUNTIF(Campaigns!$A$7:$A$300,C6408)&gt;0,"✓",IF(N(K6408)=0,"– no spend","⚠ add to Campaigns tab")))</f>
        <v/>
      </c>
      <c r="V6408" s="83" t="str">
        <f aca="false">IF(K6408="","",K6408*IF(Settings!$B$22=Settings!$C$6,1,IF(Settings!$B$22="USD",1/INDEX(Settings!$B$29:$B$40,MONTH(A6408)),INDEX(Settings!$B$29:$B$40,MONTH(A6408)))))</f>
        <v/>
      </c>
    </row>
    <row r="6409" customFormat="false" ht="15" hidden="false" customHeight="false" outlineLevel="0" collapsed="false">
      <c r="U6409" s="0" t="str">
        <f aca="false">IF(C6409="","",IF(COUNTIF(Campaigns!$A$7:$A$300,C6409)&gt;0,"✓",IF(N(K6409)=0,"– no spend","⚠ add to Campaigns tab")))</f>
        <v/>
      </c>
      <c r="V6409" s="83" t="str">
        <f aca="false">IF(K6409="","",K6409*IF(Settings!$B$22=Settings!$C$6,1,IF(Settings!$B$22="USD",1/INDEX(Settings!$B$29:$B$40,MONTH(A6409)),INDEX(Settings!$B$29:$B$40,MONTH(A6409)))))</f>
        <v/>
      </c>
    </row>
    <row r="6410" customFormat="false" ht="15" hidden="false" customHeight="false" outlineLevel="0" collapsed="false">
      <c r="U6410" s="0" t="str">
        <f aca="false">IF(C6410="","",IF(COUNTIF(Campaigns!$A$7:$A$300,C6410)&gt;0,"✓",IF(N(K6410)=0,"– no spend","⚠ add to Campaigns tab")))</f>
        <v/>
      </c>
      <c r="V6410" s="83" t="str">
        <f aca="false">IF(K6410="","",K6410*IF(Settings!$B$22=Settings!$C$6,1,IF(Settings!$B$22="USD",1/INDEX(Settings!$B$29:$B$40,MONTH(A6410)),INDEX(Settings!$B$29:$B$40,MONTH(A6410)))))</f>
        <v/>
      </c>
    </row>
    <row r="6411" customFormat="false" ht="15" hidden="false" customHeight="false" outlineLevel="0" collapsed="false">
      <c r="U6411" s="0" t="str">
        <f aca="false">IF(C6411="","",IF(COUNTIF(Campaigns!$A$7:$A$300,C6411)&gt;0,"✓",IF(N(K6411)=0,"– no spend","⚠ add to Campaigns tab")))</f>
        <v/>
      </c>
      <c r="V6411" s="83" t="str">
        <f aca="false">IF(K6411="","",K6411*IF(Settings!$B$22=Settings!$C$6,1,IF(Settings!$B$22="USD",1/INDEX(Settings!$B$29:$B$40,MONTH(A6411)),INDEX(Settings!$B$29:$B$40,MONTH(A6411)))))</f>
        <v/>
      </c>
    </row>
    <row r="6412" customFormat="false" ht="15" hidden="false" customHeight="false" outlineLevel="0" collapsed="false">
      <c r="U6412" s="0" t="str">
        <f aca="false">IF(C6412="","",IF(COUNTIF(Campaigns!$A$7:$A$300,C6412)&gt;0,"✓",IF(N(K6412)=0,"– no spend","⚠ add to Campaigns tab")))</f>
        <v/>
      </c>
      <c r="V6412" s="83" t="str">
        <f aca="false">IF(K6412="","",K6412*IF(Settings!$B$22=Settings!$C$6,1,IF(Settings!$B$22="USD",1/INDEX(Settings!$B$29:$B$40,MONTH(A6412)),INDEX(Settings!$B$29:$B$40,MONTH(A6412)))))</f>
        <v/>
      </c>
    </row>
    <row r="6413" customFormat="false" ht="15" hidden="false" customHeight="false" outlineLevel="0" collapsed="false">
      <c r="U6413" s="0" t="str">
        <f aca="false">IF(C6413="","",IF(COUNTIF(Campaigns!$A$7:$A$300,C6413)&gt;0,"✓",IF(N(K6413)=0,"– no spend","⚠ add to Campaigns tab")))</f>
        <v/>
      </c>
      <c r="V6413" s="83" t="str">
        <f aca="false">IF(K6413="","",K6413*IF(Settings!$B$22=Settings!$C$6,1,IF(Settings!$B$22="USD",1/INDEX(Settings!$B$29:$B$40,MONTH(A6413)),INDEX(Settings!$B$29:$B$40,MONTH(A6413)))))</f>
        <v/>
      </c>
    </row>
    <row r="6414" customFormat="false" ht="15" hidden="false" customHeight="false" outlineLevel="0" collapsed="false">
      <c r="U6414" s="0" t="str">
        <f aca="false">IF(C6414="","",IF(COUNTIF(Campaigns!$A$7:$A$300,C6414)&gt;0,"✓",IF(N(K6414)=0,"– no spend","⚠ add to Campaigns tab")))</f>
        <v/>
      </c>
      <c r="V6414" s="83" t="str">
        <f aca="false">IF(K6414="","",K6414*IF(Settings!$B$22=Settings!$C$6,1,IF(Settings!$B$22="USD",1/INDEX(Settings!$B$29:$B$40,MONTH(A6414)),INDEX(Settings!$B$29:$B$40,MONTH(A6414)))))</f>
        <v/>
      </c>
    </row>
    <row r="6415" customFormat="false" ht="15" hidden="false" customHeight="false" outlineLevel="0" collapsed="false">
      <c r="U6415" s="0" t="str">
        <f aca="false">IF(C6415="","",IF(COUNTIF(Campaigns!$A$7:$A$300,C6415)&gt;0,"✓",IF(N(K6415)=0,"– no spend","⚠ add to Campaigns tab")))</f>
        <v/>
      </c>
      <c r="V6415" s="83" t="str">
        <f aca="false">IF(K6415="","",K6415*IF(Settings!$B$22=Settings!$C$6,1,IF(Settings!$B$22="USD",1/INDEX(Settings!$B$29:$B$40,MONTH(A6415)),INDEX(Settings!$B$29:$B$40,MONTH(A6415)))))</f>
        <v/>
      </c>
    </row>
    <row r="6416" customFormat="false" ht="15" hidden="false" customHeight="false" outlineLevel="0" collapsed="false">
      <c r="U6416" s="0" t="str">
        <f aca="false">IF(C6416="","",IF(COUNTIF(Campaigns!$A$7:$A$300,C6416)&gt;0,"✓",IF(N(K6416)=0,"– no spend","⚠ add to Campaigns tab")))</f>
        <v/>
      </c>
      <c r="V6416" s="83" t="str">
        <f aca="false">IF(K6416="","",K6416*IF(Settings!$B$22=Settings!$C$6,1,IF(Settings!$B$22="USD",1/INDEX(Settings!$B$29:$B$40,MONTH(A6416)),INDEX(Settings!$B$29:$B$40,MONTH(A6416)))))</f>
        <v/>
      </c>
    </row>
    <row r="6417" customFormat="false" ht="15" hidden="false" customHeight="false" outlineLevel="0" collapsed="false">
      <c r="U6417" s="0" t="str">
        <f aca="false">IF(C6417="","",IF(COUNTIF(Campaigns!$A$7:$A$300,C6417)&gt;0,"✓",IF(N(K6417)=0,"– no spend","⚠ add to Campaigns tab")))</f>
        <v/>
      </c>
      <c r="V6417" s="83" t="str">
        <f aca="false">IF(K6417="","",K6417*IF(Settings!$B$22=Settings!$C$6,1,IF(Settings!$B$22="USD",1/INDEX(Settings!$B$29:$B$40,MONTH(A6417)),INDEX(Settings!$B$29:$B$40,MONTH(A6417)))))</f>
        <v/>
      </c>
    </row>
    <row r="6418" customFormat="false" ht="15" hidden="false" customHeight="false" outlineLevel="0" collapsed="false">
      <c r="U6418" s="0" t="str">
        <f aca="false">IF(C6418="","",IF(COUNTIF(Campaigns!$A$7:$A$300,C6418)&gt;0,"✓",IF(N(K6418)=0,"– no spend","⚠ add to Campaigns tab")))</f>
        <v/>
      </c>
      <c r="V6418" s="83" t="str">
        <f aca="false">IF(K6418="","",K6418*IF(Settings!$B$22=Settings!$C$6,1,IF(Settings!$B$22="USD",1/INDEX(Settings!$B$29:$B$40,MONTH(A6418)),INDEX(Settings!$B$29:$B$40,MONTH(A6418)))))</f>
        <v/>
      </c>
    </row>
    <row r="6419" customFormat="false" ht="15" hidden="false" customHeight="false" outlineLevel="0" collapsed="false">
      <c r="U6419" s="0" t="str">
        <f aca="false">IF(C6419="","",IF(COUNTIF(Campaigns!$A$7:$A$300,C6419)&gt;0,"✓",IF(N(K6419)=0,"– no spend","⚠ add to Campaigns tab")))</f>
        <v/>
      </c>
      <c r="V6419" s="83" t="str">
        <f aca="false">IF(K6419="","",K6419*IF(Settings!$B$22=Settings!$C$6,1,IF(Settings!$B$22="USD",1/INDEX(Settings!$B$29:$B$40,MONTH(A6419)),INDEX(Settings!$B$29:$B$40,MONTH(A6419)))))</f>
        <v/>
      </c>
    </row>
    <row r="6420" customFormat="false" ht="15" hidden="false" customHeight="false" outlineLevel="0" collapsed="false">
      <c r="U6420" s="0" t="str">
        <f aca="false">IF(C6420="","",IF(COUNTIF(Campaigns!$A$7:$A$300,C6420)&gt;0,"✓",IF(N(K6420)=0,"– no spend","⚠ add to Campaigns tab")))</f>
        <v/>
      </c>
      <c r="V6420" s="83" t="str">
        <f aca="false">IF(K6420="","",K6420*IF(Settings!$B$22=Settings!$C$6,1,IF(Settings!$B$22="USD",1/INDEX(Settings!$B$29:$B$40,MONTH(A6420)),INDEX(Settings!$B$29:$B$40,MONTH(A6420)))))</f>
        <v/>
      </c>
    </row>
    <row r="6421" customFormat="false" ht="15" hidden="false" customHeight="false" outlineLevel="0" collapsed="false">
      <c r="U6421" s="0" t="str">
        <f aca="false">IF(C6421="","",IF(COUNTIF(Campaigns!$A$7:$A$300,C6421)&gt;0,"✓",IF(N(K6421)=0,"– no spend","⚠ add to Campaigns tab")))</f>
        <v/>
      </c>
      <c r="V6421" s="83" t="str">
        <f aca="false">IF(K6421="","",K6421*IF(Settings!$B$22=Settings!$C$6,1,IF(Settings!$B$22="USD",1/INDEX(Settings!$B$29:$B$40,MONTH(A6421)),INDEX(Settings!$B$29:$B$40,MONTH(A6421)))))</f>
        <v/>
      </c>
    </row>
    <row r="6422" customFormat="false" ht="15" hidden="false" customHeight="false" outlineLevel="0" collapsed="false">
      <c r="U6422" s="0" t="str">
        <f aca="false">IF(C6422="","",IF(COUNTIF(Campaigns!$A$7:$A$300,C6422)&gt;0,"✓",IF(N(K6422)=0,"– no spend","⚠ add to Campaigns tab")))</f>
        <v/>
      </c>
      <c r="V6422" s="83" t="str">
        <f aca="false">IF(K6422="","",K6422*IF(Settings!$B$22=Settings!$C$6,1,IF(Settings!$B$22="USD",1/INDEX(Settings!$B$29:$B$40,MONTH(A6422)),INDEX(Settings!$B$29:$B$40,MONTH(A6422)))))</f>
        <v/>
      </c>
    </row>
    <row r="6423" customFormat="false" ht="15" hidden="false" customHeight="false" outlineLevel="0" collapsed="false">
      <c r="U6423" s="0" t="str">
        <f aca="false">IF(C6423="","",IF(COUNTIF(Campaigns!$A$7:$A$300,C6423)&gt;0,"✓",IF(N(K6423)=0,"– no spend","⚠ add to Campaigns tab")))</f>
        <v/>
      </c>
      <c r="V6423" s="83" t="str">
        <f aca="false">IF(K6423="","",K6423*IF(Settings!$B$22=Settings!$C$6,1,IF(Settings!$B$22="USD",1/INDEX(Settings!$B$29:$B$40,MONTH(A6423)),INDEX(Settings!$B$29:$B$40,MONTH(A6423)))))</f>
        <v/>
      </c>
    </row>
    <row r="6424" customFormat="false" ht="15" hidden="false" customHeight="false" outlineLevel="0" collapsed="false">
      <c r="U6424" s="0" t="str">
        <f aca="false">IF(C6424="","",IF(COUNTIF(Campaigns!$A$7:$A$300,C6424)&gt;0,"✓",IF(N(K6424)=0,"– no spend","⚠ add to Campaigns tab")))</f>
        <v/>
      </c>
      <c r="V6424" s="83" t="str">
        <f aca="false">IF(K6424="","",K6424*IF(Settings!$B$22=Settings!$C$6,1,IF(Settings!$B$22="USD",1/INDEX(Settings!$B$29:$B$40,MONTH(A6424)),INDEX(Settings!$B$29:$B$40,MONTH(A6424)))))</f>
        <v/>
      </c>
    </row>
    <row r="6425" customFormat="false" ht="15" hidden="false" customHeight="false" outlineLevel="0" collapsed="false">
      <c r="U6425" s="0" t="str">
        <f aca="false">IF(C6425="","",IF(COUNTIF(Campaigns!$A$7:$A$300,C6425)&gt;0,"✓",IF(N(K6425)=0,"– no spend","⚠ add to Campaigns tab")))</f>
        <v/>
      </c>
      <c r="V6425" s="83" t="str">
        <f aca="false">IF(K6425="","",K6425*IF(Settings!$B$22=Settings!$C$6,1,IF(Settings!$B$22="USD",1/INDEX(Settings!$B$29:$B$40,MONTH(A6425)),INDEX(Settings!$B$29:$B$40,MONTH(A6425)))))</f>
        <v/>
      </c>
    </row>
    <row r="6426" customFormat="false" ht="15" hidden="false" customHeight="false" outlineLevel="0" collapsed="false">
      <c r="U6426" s="0" t="str">
        <f aca="false">IF(C6426="","",IF(COUNTIF(Campaigns!$A$7:$A$300,C6426)&gt;0,"✓",IF(N(K6426)=0,"– no spend","⚠ add to Campaigns tab")))</f>
        <v/>
      </c>
      <c r="V6426" s="83" t="str">
        <f aca="false">IF(K6426="","",K6426*IF(Settings!$B$22=Settings!$C$6,1,IF(Settings!$B$22="USD",1/INDEX(Settings!$B$29:$B$40,MONTH(A6426)),INDEX(Settings!$B$29:$B$40,MONTH(A6426)))))</f>
        <v/>
      </c>
    </row>
    <row r="6427" customFormat="false" ht="15" hidden="false" customHeight="false" outlineLevel="0" collapsed="false">
      <c r="U6427" s="0" t="str">
        <f aca="false">IF(C6427="","",IF(COUNTIF(Campaigns!$A$7:$A$300,C6427)&gt;0,"✓",IF(N(K6427)=0,"– no spend","⚠ add to Campaigns tab")))</f>
        <v/>
      </c>
      <c r="V6427" s="83" t="str">
        <f aca="false">IF(K6427="","",K6427*IF(Settings!$B$22=Settings!$C$6,1,IF(Settings!$B$22="USD",1/INDEX(Settings!$B$29:$B$40,MONTH(A6427)),INDEX(Settings!$B$29:$B$40,MONTH(A6427)))))</f>
        <v/>
      </c>
    </row>
    <row r="6428" customFormat="false" ht="15" hidden="false" customHeight="false" outlineLevel="0" collapsed="false">
      <c r="U6428" s="0" t="str">
        <f aca="false">IF(C6428="","",IF(COUNTIF(Campaigns!$A$7:$A$300,C6428)&gt;0,"✓",IF(N(K6428)=0,"– no spend","⚠ add to Campaigns tab")))</f>
        <v/>
      </c>
      <c r="V6428" s="83" t="str">
        <f aca="false">IF(K6428="","",K6428*IF(Settings!$B$22=Settings!$C$6,1,IF(Settings!$B$22="USD",1/INDEX(Settings!$B$29:$B$40,MONTH(A6428)),INDEX(Settings!$B$29:$B$40,MONTH(A6428)))))</f>
        <v/>
      </c>
    </row>
    <row r="6429" customFormat="false" ht="15" hidden="false" customHeight="false" outlineLevel="0" collapsed="false">
      <c r="U6429" s="0" t="str">
        <f aca="false">IF(C6429="","",IF(COUNTIF(Campaigns!$A$7:$A$300,C6429)&gt;0,"✓",IF(N(K6429)=0,"– no spend","⚠ add to Campaigns tab")))</f>
        <v/>
      </c>
      <c r="V6429" s="83" t="str">
        <f aca="false">IF(K6429="","",K6429*IF(Settings!$B$22=Settings!$C$6,1,IF(Settings!$B$22="USD",1/INDEX(Settings!$B$29:$B$40,MONTH(A6429)),INDEX(Settings!$B$29:$B$40,MONTH(A6429)))))</f>
        <v/>
      </c>
    </row>
    <row r="6430" customFormat="false" ht="15" hidden="false" customHeight="false" outlineLevel="0" collapsed="false">
      <c r="U6430" s="0" t="str">
        <f aca="false">IF(C6430="","",IF(COUNTIF(Campaigns!$A$7:$A$300,C6430)&gt;0,"✓",IF(N(K6430)=0,"– no spend","⚠ add to Campaigns tab")))</f>
        <v/>
      </c>
      <c r="V6430" s="83" t="str">
        <f aca="false">IF(K6430="","",K6430*IF(Settings!$B$22=Settings!$C$6,1,IF(Settings!$B$22="USD",1/INDEX(Settings!$B$29:$B$40,MONTH(A6430)),INDEX(Settings!$B$29:$B$40,MONTH(A6430)))))</f>
        <v/>
      </c>
    </row>
    <row r="6431" customFormat="false" ht="15" hidden="false" customHeight="false" outlineLevel="0" collapsed="false">
      <c r="U6431" s="0" t="str">
        <f aca="false">IF(C6431="","",IF(COUNTIF(Campaigns!$A$7:$A$300,C6431)&gt;0,"✓",IF(N(K6431)=0,"– no spend","⚠ add to Campaigns tab")))</f>
        <v/>
      </c>
      <c r="V6431" s="83" t="str">
        <f aca="false">IF(K6431="","",K6431*IF(Settings!$B$22=Settings!$C$6,1,IF(Settings!$B$22="USD",1/INDEX(Settings!$B$29:$B$40,MONTH(A6431)),INDEX(Settings!$B$29:$B$40,MONTH(A6431)))))</f>
        <v/>
      </c>
    </row>
    <row r="6432" customFormat="false" ht="15" hidden="false" customHeight="false" outlineLevel="0" collapsed="false">
      <c r="U6432" s="0" t="str">
        <f aca="false">IF(C6432="","",IF(COUNTIF(Campaigns!$A$7:$A$300,C6432)&gt;0,"✓",IF(N(K6432)=0,"– no spend","⚠ add to Campaigns tab")))</f>
        <v/>
      </c>
      <c r="V6432" s="83" t="str">
        <f aca="false">IF(K6432="","",K6432*IF(Settings!$B$22=Settings!$C$6,1,IF(Settings!$B$22="USD",1/INDEX(Settings!$B$29:$B$40,MONTH(A6432)),INDEX(Settings!$B$29:$B$40,MONTH(A6432)))))</f>
        <v/>
      </c>
    </row>
    <row r="6433" customFormat="false" ht="15" hidden="false" customHeight="false" outlineLevel="0" collapsed="false">
      <c r="U6433" s="0" t="str">
        <f aca="false">IF(C6433="","",IF(COUNTIF(Campaigns!$A$7:$A$300,C6433)&gt;0,"✓",IF(N(K6433)=0,"– no spend","⚠ add to Campaigns tab")))</f>
        <v/>
      </c>
      <c r="V6433" s="83" t="str">
        <f aca="false">IF(K6433="","",K6433*IF(Settings!$B$22=Settings!$C$6,1,IF(Settings!$B$22="USD",1/INDEX(Settings!$B$29:$B$40,MONTH(A6433)),INDEX(Settings!$B$29:$B$40,MONTH(A6433)))))</f>
        <v/>
      </c>
    </row>
    <row r="6434" customFormat="false" ht="15" hidden="false" customHeight="false" outlineLevel="0" collapsed="false">
      <c r="U6434" s="0" t="str">
        <f aca="false">IF(C6434="","",IF(COUNTIF(Campaigns!$A$7:$A$300,C6434)&gt;0,"✓",IF(N(K6434)=0,"– no spend","⚠ add to Campaigns tab")))</f>
        <v/>
      </c>
      <c r="V6434" s="83" t="str">
        <f aca="false">IF(K6434="","",K6434*IF(Settings!$B$22=Settings!$C$6,1,IF(Settings!$B$22="USD",1/INDEX(Settings!$B$29:$B$40,MONTH(A6434)),INDEX(Settings!$B$29:$B$40,MONTH(A6434)))))</f>
        <v/>
      </c>
    </row>
    <row r="6435" customFormat="false" ht="15" hidden="false" customHeight="false" outlineLevel="0" collapsed="false">
      <c r="U6435" s="0" t="str">
        <f aca="false">IF(C6435="","",IF(COUNTIF(Campaigns!$A$7:$A$300,C6435)&gt;0,"✓",IF(N(K6435)=0,"– no spend","⚠ add to Campaigns tab")))</f>
        <v/>
      </c>
      <c r="V6435" s="83" t="str">
        <f aca="false">IF(K6435="","",K6435*IF(Settings!$B$22=Settings!$C$6,1,IF(Settings!$B$22="USD",1/INDEX(Settings!$B$29:$B$40,MONTH(A6435)),INDEX(Settings!$B$29:$B$40,MONTH(A6435)))))</f>
        <v/>
      </c>
    </row>
    <row r="6436" customFormat="false" ht="15" hidden="false" customHeight="false" outlineLevel="0" collapsed="false">
      <c r="U6436" s="0" t="str">
        <f aca="false">IF(C6436="","",IF(COUNTIF(Campaigns!$A$7:$A$300,C6436)&gt;0,"✓",IF(N(K6436)=0,"– no spend","⚠ add to Campaigns tab")))</f>
        <v/>
      </c>
      <c r="V6436" s="83" t="str">
        <f aca="false">IF(K6436="","",K6436*IF(Settings!$B$22=Settings!$C$6,1,IF(Settings!$B$22="USD",1/INDEX(Settings!$B$29:$B$40,MONTH(A6436)),INDEX(Settings!$B$29:$B$40,MONTH(A6436)))))</f>
        <v/>
      </c>
    </row>
    <row r="6437" customFormat="false" ht="15" hidden="false" customHeight="false" outlineLevel="0" collapsed="false">
      <c r="U6437" s="0" t="str">
        <f aca="false">IF(C6437="","",IF(COUNTIF(Campaigns!$A$7:$A$300,C6437)&gt;0,"✓",IF(N(K6437)=0,"– no spend","⚠ add to Campaigns tab")))</f>
        <v/>
      </c>
      <c r="V6437" s="83" t="str">
        <f aca="false">IF(K6437="","",K6437*IF(Settings!$B$22=Settings!$C$6,1,IF(Settings!$B$22="USD",1/INDEX(Settings!$B$29:$B$40,MONTH(A6437)),INDEX(Settings!$B$29:$B$40,MONTH(A6437)))))</f>
        <v/>
      </c>
    </row>
    <row r="6438" customFormat="false" ht="15" hidden="false" customHeight="false" outlineLevel="0" collapsed="false">
      <c r="U6438" s="0" t="str">
        <f aca="false">IF(C6438="","",IF(COUNTIF(Campaigns!$A$7:$A$300,C6438)&gt;0,"✓",IF(N(K6438)=0,"– no spend","⚠ add to Campaigns tab")))</f>
        <v/>
      </c>
      <c r="V6438" s="83" t="str">
        <f aca="false">IF(K6438="","",K6438*IF(Settings!$B$22=Settings!$C$6,1,IF(Settings!$B$22="USD",1/INDEX(Settings!$B$29:$B$40,MONTH(A6438)),INDEX(Settings!$B$29:$B$40,MONTH(A6438)))))</f>
        <v/>
      </c>
    </row>
    <row r="6439" customFormat="false" ht="15" hidden="false" customHeight="false" outlineLevel="0" collapsed="false">
      <c r="U6439" s="0" t="str">
        <f aca="false">IF(C6439="","",IF(COUNTIF(Campaigns!$A$7:$A$300,C6439)&gt;0,"✓",IF(N(K6439)=0,"– no spend","⚠ add to Campaigns tab")))</f>
        <v/>
      </c>
      <c r="V6439" s="83" t="str">
        <f aca="false">IF(K6439="","",K6439*IF(Settings!$B$22=Settings!$C$6,1,IF(Settings!$B$22="USD",1/INDEX(Settings!$B$29:$B$40,MONTH(A6439)),INDEX(Settings!$B$29:$B$40,MONTH(A6439)))))</f>
        <v/>
      </c>
    </row>
    <row r="6440" customFormat="false" ht="15" hidden="false" customHeight="false" outlineLevel="0" collapsed="false">
      <c r="U6440" s="0" t="str">
        <f aca="false">IF(C6440="","",IF(COUNTIF(Campaigns!$A$7:$A$300,C6440)&gt;0,"✓",IF(N(K6440)=0,"– no spend","⚠ add to Campaigns tab")))</f>
        <v/>
      </c>
      <c r="V6440" s="83" t="str">
        <f aca="false">IF(K6440="","",K6440*IF(Settings!$B$22=Settings!$C$6,1,IF(Settings!$B$22="USD",1/INDEX(Settings!$B$29:$B$40,MONTH(A6440)),INDEX(Settings!$B$29:$B$40,MONTH(A6440)))))</f>
        <v/>
      </c>
    </row>
    <row r="6441" customFormat="false" ht="15" hidden="false" customHeight="false" outlineLevel="0" collapsed="false">
      <c r="U6441" s="0" t="str">
        <f aca="false">IF(C6441="","",IF(COUNTIF(Campaigns!$A$7:$A$300,C6441)&gt;0,"✓",IF(N(K6441)=0,"– no spend","⚠ add to Campaigns tab")))</f>
        <v/>
      </c>
      <c r="V6441" s="83" t="str">
        <f aca="false">IF(K6441="","",K6441*IF(Settings!$B$22=Settings!$C$6,1,IF(Settings!$B$22="USD",1/INDEX(Settings!$B$29:$B$40,MONTH(A6441)),INDEX(Settings!$B$29:$B$40,MONTH(A6441)))))</f>
        <v/>
      </c>
    </row>
    <row r="6442" customFormat="false" ht="15" hidden="false" customHeight="false" outlineLevel="0" collapsed="false">
      <c r="U6442" s="0" t="str">
        <f aca="false">IF(C6442="","",IF(COUNTIF(Campaigns!$A$7:$A$300,C6442)&gt;0,"✓",IF(N(K6442)=0,"– no spend","⚠ add to Campaigns tab")))</f>
        <v/>
      </c>
      <c r="V6442" s="83" t="str">
        <f aca="false">IF(K6442="","",K6442*IF(Settings!$B$22=Settings!$C$6,1,IF(Settings!$B$22="USD",1/INDEX(Settings!$B$29:$B$40,MONTH(A6442)),INDEX(Settings!$B$29:$B$40,MONTH(A6442)))))</f>
        <v/>
      </c>
    </row>
    <row r="6443" customFormat="false" ht="15" hidden="false" customHeight="false" outlineLevel="0" collapsed="false">
      <c r="U6443" s="0" t="str">
        <f aca="false">IF(C6443="","",IF(COUNTIF(Campaigns!$A$7:$A$300,C6443)&gt;0,"✓",IF(N(K6443)=0,"– no spend","⚠ add to Campaigns tab")))</f>
        <v/>
      </c>
      <c r="V6443" s="83" t="str">
        <f aca="false">IF(K6443="","",K6443*IF(Settings!$B$22=Settings!$C$6,1,IF(Settings!$B$22="USD",1/INDEX(Settings!$B$29:$B$40,MONTH(A6443)),INDEX(Settings!$B$29:$B$40,MONTH(A6443)))))</f>
        <v/>
      </c>
    </row>
    <row r="6444" customFormat="false" ht="15" hidden="false" customHeight="false" outlineLevel="0" collapsed="false">
      <c r="U6444" s="0" t="str">
        <f aca="false">IF(C6444="","",IF(COUNTIF(Campaigns!$A$7:$A$300,C6444)&gt;0,"✓",IF(N(K6444)=0,"– no spend","⚠ add to Campaigns tab")))</f>
        <v/>
      </c>
      <c r="V6444" s="83" t="str">
        <f aca="false">IF(K6444="","",K6444*IF(Settings!$B$22=Settings!$C$6,1,IF(Settings!$B$22="USD",1/INDEX(Settings!$B$29:$B$40,MONTH(A6444)),INDEX(Settings!$B$29:$B$40,MONTH(A6444)))))</f>
        <v/>
      </c>
    </row>
    <row r="6445" customFormat="false" ht="15" hidden="false" customHeight="false" outlineLevel="0" collapsed="false">
      <c r="U6445" s="0" t="str">
        <f aca="false">IF(C6445="","",IF(COUNTIF(Campaigns!$A$7:$A$300,C6445)&gt;0,"✓",IF(N(K6445)=0,"– no spend","⚠ add to Campaigns tab")))</f>
        <v/>
      </c>
      <c r="V6445" s="83" t="str">
        <f aca="false">IF(K6445="","",K6445*IF(Settings!$B$22=Settings!$C$6,1,IF(Settings!$B$22="USD",1/INDEX(Settings!$B$29:$B$40,MONTH(A6445)),INDEX(Settings!$B$29:$B$40,MONTH(A6445)))))</f>
        <v/>
      </c>
    </row>
    <row r="6446" customFormat="false" ht="15" hidden="false" customHeight="false" outlineLevel="0" collapsed="false">
      <c r="U6446" s="0" t="str">
        <f aca="false">IF(C6446="","",IF(COUNTIF(Campaigns!$A$7:$A$300,C6446)&gt;0,"✓",IF(N(K6446)=0,"– no spend","⚠ add to Campaigns tab")))</f>
        <v/>
      </c>
      <c r="V6446" s="83" t="str">
        <f aca="false">IF(K6446="","",K6446*IF(Settings!$B$22=Settings!$C$6,1,IF(Settings!$B$22="USD",1/INDEX(Settings!$B$29:$B$40,MONTH(A6446)),INDEX(Settings!$B$29:$B$40,MONTH(A6446)))))</f>
        <v/>
      </c>
    </row>
    <row r="6447" customFormat="false" ht="15" hidden="false" customHeight="false" outlineLevel="0" collapsed="false">
      <c r="U6447" s="0" t="str">
        <f aca="false">IF(C6447="","",IF(COUNTIF(Campaigns!$A$7:$A$300,C6447)&gt;0,"✓",IF(N(K6447)=0,"– no spend","⚠ add to Campaigns tab")))</f>
        <v/>
      </c>
      <c r="V6447" s="83" t="str">
        <f aca="false">IF(K6447="","",K6447*IF(Settings!$B$22=Settings!$C$6,1,IF(Settings!$B$22="USD",1/INDEX(Settings!$B$29:$B$40,MONTH(A6447)),INDEX(Settings!$B$29:$B$40,MONTH(A6447)))))</f>
        <v/>
      </c>
    </row>
    <row r="6448" customFormat="false" ht="15" hidden="false" customHeight="false" outlineLevel="0" collapsed="false">
      <c r="U6448" s="0" t="str">
        <f aca="false">IF(C6448="","",IF(COUNTIF(Campaigns!$A$7:$A$300,C6448)&gt;0,"✓",IF(N(K6448)=0,"– no spend","⚠ add to Campaigns tab")))</f>
        <v/>
      </c>
      <c r="V6448" s="83" t="str">
        <f aca="false">IF(K6448="","",K6448*IF(Settings!$B$22=Settings!$C$6,1,IF(Settings!$B$22="USD",1/INDEX(Settings!$B$29:$B$40,MONTH(A6448)),INDEX(Settings!$B$29:$B$40,MONTH(A6448)))))</f>
        <v/>
      </c>
    </row>
    <row r="6449" customFormat="false" ht="15" hidden="false" customHeight="false" outlineLevel="0" collapsed="false">
      <c r="U6449" s="0" t="str">
        <f aca="false">IF(C6449="","",IF(COUNTIF(Campaigns!$A$7:$A$300,C6449)&gt;0,"✓",IF(N(K6449)=0,"– no spend","⚠ add to Campaigns tab")))</f>
        <v/>
      </c>
      <c r="V6449" s="83" t="str">
        <f aca="false">IF(K6449="","",K6449*IF(Settings!$B$22=Settings!$C$6,1,IF(Settings!$B$22="USD",1/INDEX(Settings!$B$29:$B$40,MONTH(A6449)),INDEX(Settings!$B$29:$B$40,MONTH(A6449)))))</f>
        <v/>
      </c>
    </row>
    <row r="6450" customFormat="false" ht="15" hidden="false" customHeight="false" outlineLevel="0" collapsed="false">
      <c r="U6450" s="0" t="str">
        <f aca="false">IF(C6450="","",IF(COUNTIF(Campaigns!$A$7:$A$300,C6450)&gt;0,"✓",IF(N(K6450)=0,"– no spend","⚠ add to Campaigns tab")))</f>
        <v/>
      </c>
      <c r="V6450" s="83" t="str">
        <f aca="false">IF(K6450="","",K6450*IF(Settings!$B$22=Settings!$C$6,1,IF(Settings!$B$22="USD",1/INDEX(Settings!$B$29:$B$40,MONTH(A6450)),INDEX(Settings!$B$29:$B$40,MONTH(A6450)))))</f>
        <v/>
      </c>
    </row>
    <row r="6451" customFormat="false" ht="15" hidden="false" customHeight="false" outlineLevel="0" collapsed="false">
      <c r="U6451" s="0" t="str">
        <f aca="false">IF(C6451="","",IF(COUNTIF(Campaigns!$A$7:$A$300,C6451)&gt;0,"✓",IF(N(K6451)=0,"– no spend","⚠ add to Campaigns tab")))</f>
        <v/>
      </c>
      <c r="V6451" s="83" t="str">
        <f aca="false">IF(K6451="","",K6451*IF(Settings!$B$22=Settings!$C$6,1,IF(Settings!$B$22="USD",1/INDEX(Settings!$B$29:$B$40,MONTH(A6451)),INDEX(Settings!$B$29:$B$40,MONTH(A6451)))))</f>
        <v/>
      </c>
    </row>
    <row r="6452" customFormat="false" ht="15" hidden="false" customHeight="false" outlineLevel="0" collapsed="false">
      <c r="U6452" s="0" t="str">
        <f aca="false">IF(C6452="","",IF(COUNTIF(Campaigns!$A$7:$A$300,C6452)&gt;0,"✓",IF(N(K6452)=0,"– no spend","⚠ add to Campaigns tab")))</f>
        <v/>
      </c>
      <c r="V6452" s="83" t="str">
        <f aca="false">IF(K6452="","",K6452*IF(Settings!$B$22=Settings!$C$6,1,IF(Settings!$B$22="USD",1/INDEX(Settings!$B$29:$B$40,MONTH(A6452)),INDEX(Settings!$B$29:$B$40,MONTH(A6452)))))</f>
        <v/>
      </c>
    </row>
    <row r="6453" customFormat="false" ht="15" hidden="false" customHeight="false" outlineLevel="0" collapsed="false">
      <c r="U6453" s="0" t="str">
        <f aca="false">IF(C6453="","",IF(COUNTIF(Campaigns!$A$7:$A$300,C6453)&gt;0,"✓",IF(N(K6453)=0,"– no spend","⚠ add to Campaigns tab")))</f>
        <v/>
      </c>
      <c r="V6453" s="83" t="str">
        <f aca="false">IF(K6453="","",K6453*IF(Settings!$B$22=Settings!$C$6,1,IF(Settings!$B$22="USD",1/INDEX(Settings!$B$29:$B$40,MONTH(A6453)),INDEX(Settings!$B$29:$B$40,MONTH(A6453)))))</f>
        <v/>
      </c>
    </row>
    <row r="6454" customFormat="false" ht="15" hidden="false" customHeight="false" outlineLevel="0" collapsed="false">
      <c r="U6454" s="0" t="str">
        <f aca="false">IF(C6454="","",IF(COUNTIF(Campaigns!$A$7:$A$300,C6454)&gt;0,"✓",IF(N(K6454)=0,"– no spend","⚠ add to Campaigns tab")))</f>
        <v/>
      </c>
      <c r="V6454" s="83" t="str">
        <f aca="false">IF(K6454="","",K6454*IF(Settings!$B$22=Settings!$C$6,1,IF(Settings!$B$22="USD",1/INDEX(Settings!$B$29:$B$40,MONTH(A6454)),INDEX(Settings!$B$29:$B$40,MONTH(A6454)))))</f>
        <v/>
      </c>
    </row>
    <row r="6455" customFormat="false" ht="15" hidden="false" customHeight="false" outlineLevel="0" collapsed="false">
      <c r="U6455" s="0" t="str">
        <f aca="false">IF(C6455="","",IF(COUNTIF(Campaigns!$A$7:$A$300,C6455)&gt;0,"✓",IF(N(K6455)=0,"– no spend","⚠ add to Campaigns tab")))</f>
        <v/>
      </c>
      <c r="V6455" s="83" t="str">
        <f aca="false">IF(K6455="","",K6455*IF(Settings!$B$22=Settings!$C$6,1,IF(Settings!$B$22="USD",1/INDEX(Settings!$B$29:$B$40,MONTH(A6455)),INDEX(Settings!$B$29:$B$40,MONTH(A6455)))))</f>
        <v/>
      </c>
    </row>
    <row r="6456" customFormat="false" ht="15" hidden="false" customHeight="false" outlineLevel="0" collapsed="false">
      <c r="U6456" s="0" t="str">
        <f aca="false">IF(C6456="","",IF(COUNTIF(Campaigns!$A$7:$A$300,C6456)&gt;0,"✓",IF(N(K6456)=0,"– no spend","⚠ add to Campaigns tab")))</f>
        <v/>
      </c>
      <c r="V6456" s="83" t="str">
        <f aca="false">IF(K6456="","",K6456*IF(Settings!$B$22=Settings!$C$6,1,IF(Settings!$B$22="USD",1/INDEX(Settings!$B$29:$B$40,MONTH(A6456)),INDEX(Settings!$B$29:$B$40,MONTH(A6456)))))</f>
        <v/>
      </c>
    </row>
    <row r="6457" customFormat="false" ht="15" hidden="false" customHeight="false" outlineLevel="0" collapsed="false">
      <c r="U6457" s="0" t="str">
        <f aca="false">IF(C6457="","",IF(COUNTIF(Campaigns!$A$7:$A$300,C6457)&gt;0,"✓",IF(N(K6457)=0,"– no spend","⚠ add to Campaigns tab")))</f>
        <v/>
      </c>
      <c r="V6457" s="83" t="str">
        <f aca="false">IF(K6457="","",K6457*IF(Settings!$B$22=Settings!$C$6,1,IF(Settings!$B$22="USD",1/INDEX(Settings!$B$29:$B$40,MONTH(A6457)),INDEX(Settings!$B$29:$B$40,MONTH(A6457)))))</f>
        <v/>
      </c>
    </row>
    <row r="6458" customFormat="false" ht="15" hidden="false" customHeight="false" outlineLevel="0" collapsed="false">
      <c r="U6458" s="0" t="str">
        <f aca="false">IF(C6458="","",IF(COUNTIF(Campaigns!$A$7:$A$300,C6458)&gt;0,"✓",IF(N(K6458)=0,"– no spend","⚠ add to Campaigns tab")))</f>
        <v/>
      </c>
      <c r="V6458" s="83" t="str">
        <f aca="false">IF(K6458="","",K6458*IF(Settings!$B$22=Settings!$C$6,1,IF(Settings!$B$22="USD",1/INDEX(Settings!$B$29:$B$40,MONTH(A6458)),INDEX(Settings!$B$29:$B$40,MONTH(A6458)))))</f>
        <v/>
      </c>
    </row>
    <row r="6459" customFormat="false" ht="15" hidden="false" customHeight="false" outlineLevel="0" collapsed="false">
      <c r="U6459" s="0" t="str">
        <f aca="false">IF(C6459="","",IF(COUNTIF(Campaigns!$A$7:$A$300,C6459)&gt;0,"✓",IF(N(K6459)=0,"– no spend","⚠ add to Campaigns tab")))</f>
        <v/>
      </c>
      <c r="V6459" s="83" t="str">
        <f aca="false">IF(K6459="","",K6459*IF(Settings!$B$22=Settings!$C$6,1,IF(Settings!$B$22="USD",1/INDEX(Settings!$B$29:$B$40,MONTH(A6459)),INDEX(Settings!$B$29:$B$40,MONTH(A6459)))))</f>
        <v/>
      </c>
    </row>
    <row r="6460" customFormat="false" ht="15" hidden="false" customHeight="false" outlineLevel="0" collapsed="false">
      <c r="U6460" s="0" t="str">
        <f aca="false">IF(C6460="","",IF(COUNTIF(Campaigns!$A$7:$A$300,C6460)&gt;0,"✓",IF(N(K6460)=0,"– no spend","⚠ add to Campaigns tab")))</f>
        <v/>
      </c>
      <c r="V6460" s="83" t="str">
        <f aca="false">IF(K6460="","",K6460*IF(Settings!$B$22=Settings!$C$6,1,IF(Settings!$B$22="USD",1/INDEX(Settings!$B$29:$B$40,MONTH(A6460)),INDEX(Settings!$B$29:$B$40,MONTH(A6460)))))</f>
        <v/>
      </c>
    </row>
    <row r="6461" customFormat="false" ht="15" hidden="false" customHeight="false" outlineLevel="0" collapsed="false">
      <c r="U6461" s="0" t="str">
        <f aca="false">IF(C6461="","",IF(COUNTIF(Campaigns!$A$7:$A$300,C6461)&gt;0,"✓",IF(N(K6461)=0,"– no spend","⚠ add to Campaigns tab")))</f>
        <v/>
      </c>
      <c r="V6461" s="83" t="str">
        <f aca="false">IF(K6461="","",K6461*IF(Settings!$B$22=Settings!$C$6,1,IF(Settings!$B$22="USD",1/INDEX(Settings!$B$29:$B$40,MONTH(A6461)),INDEX(Settings!$B$29:$B$40,MONTH(A6461)))))</f>
        <v/>
      </c>
    </row>
    <row r="6462" customFormat="false" ht="15" hidden="false" customHeight="false" outlineLevel="0" collapsed="false">
      <c r="U6462" s="0" t="str">
        <f aca="false">IF(C6462="","",IF(COUNTIF(Campaigns!$A$7:$A$300,C6462)&gt;0,"✓",IF(N(K6462)=0,"– no spend","⚠ add to Campaigns tab")))</f>
        <v/>
      </c>
      <c r="V6462" s="83" t="str">
        <f aca="false">IF(K6462="","",K6462*IF(Settings!$B$22=Settings!$C$6,1,IF(Settings!$B$22="USD",1/INDEX(Settings!$B$29:$B$40,MONTH(A6462)),INDEX(Settings!$B$29:$B$40,MONTH(A6462)))))</f>
        <v/>
      </c>
    </row>
    <row r="6463" customFormat="false" ht="15" hidden="false" customHeight="false" outlineLevel="0" collapsed="false">
      <c r="U6463" s="0" t="str">
        <f aca="false">IF(C6463="","",IF(COUNTIF(Campaigns!$A$7:$A$300,C6463)&gt;0,"✓",IF(N(K6463)=0,"– no spend","⚠ add to Campaigns tab")))</f>
        <v/>
      </c>
      <c r="V6463" s="83" t="str">
        <f aca="false">IF(K6463="","",K6463*IF(Settings!$B$22=Settings!$C$6,1,IF(Settings!$B$22="USD",1/INDEX(Settings!$B$29:$B$40,MONTH(A6463)),INDEX(Settings!$B$29:$B$40,MONTH(A6463)))))</f>
        <v/>
      </c>
    </row>
    <row r="6464" customFormat="false" ht="15" hidden="false" customHeight="false" outlineLevel="0" collapsed="false">
      <c r="U6464" s="0" t="str">
        <f aca="false">IF(C6464="","",IF(COUNTIF(Campaigns!$A$7:$A$300,C6464)&gt;0,"✓",IF(N(K6464)=0,"– no spend","⚠ add to Campaigns tab")))</f>
        <v/>
      </c>
      <c r="V6464" s="83" t="str">
        <f aca="false">IF(K6464="","",K6464*IF(Settings!$B$22=Settings!$C$6,1,IF(Settings!$B$22="USD",1/INDEX(Settings!$B$29:$B$40,MONTH(A6464)),INDEX(Settings!$B$29:$B$40,MONTH(A6464)))))</f>
        <v/>
      </c>
    </row>
    <row r="6465" customFormat="false" ht="15" hidden="false" customHeight="false" outlineLevel="0" collapsed="false">
      <c r="U6465" s="0" t="str">
        <f aca="false">IF(C6465="","",IF(COUNTIF(Campaigns!$A$7:$A$300,C6465)&gt;0,"✓",IF(N(K6465)=0,"– no spend","⚠ add to Campaigns tab")))</f>
        <v/>
      </c>
      <c r="V6465" s="83" t="str">
        <f aca="false">IF(K6465="","",K6465*IF(Settings!$B$22=Settings!$C$6,1,IF(Settings!$B$22="USD",1/INDEX(Settings!$B$29:$B$40,MONTH(A6465)),INDEX(Settings!$B$29:$B$40,MONTH(A6465)))))</f>
        <v/>
      </c>
    </row>
    <row r="6466" customFormat="false" ht="15" hidden="false" customHeight="false" outlineLevel="0" collapsed="false">
      <c r="U6466" s="0" t="str">
        <f aca="false">IF(C6466="","",IF(COUNTIF(Campaigns!$A$7:$A$300,C6466)&gt;0,"✓",IF(N(K6466)=0,"– no spend","⚠ add to Campaigns tab")))</f>
        <v/>
      </c>
      <c r="V6466" s="83" t="str">
        <f aca="false">IF(K6466="","",K6466*IF(Settings!$B$22=Settings!$C$6,1,IF(Settings!$B$22="USD",1/INDEX(Settings!$B$29:$B$40,MONTH(A6466)),INDEX(Settings!$B$29:$B$40,MONTH(A6466)))))</f>
        <v/>
      </c>
    </row>
    <row r="6467" customFormat="false" ht="15" hidden="false" customHeight="false" outlineLevel="0" collapsed="false">
      <c r="U6467" s="0" t="str">
        <f aca="false">IF(C6467="","",IF(COUNTIF(Campaigns!$A$7:$A$300,C6467)&gt;0,"✓",IF(N(K6467)=0,"– no spend","⚠ add to Campaigns tab")))</f>
        <v/>
      </c>
      <c r="V6467" s="83" t="str">
        <f aca="false">IF(K6467="","",K6467*IF(Settings!$B$22=Settings!$C$6,1,IF(Settings!$B$22="USD",1/INDEX(Settings!$B$29:$B$40,MONTH(A6467)),INDEX(Settings!$B$29:$B$40,MONTH(A6467)))))</f>
        <v/>
      </c>
    </row>
    <row r="6468" customFormat="false" ht="15" hidden="false" customHeight="false" outlineLevel="0" collapsed="false">
      <c r="U6468" s="0" t="str">
        <f aca="false">IF(C6468="","",IF(COUNTIF(Campaigns!$A$7:$A$300,C6468)&gt;0,"✓",IF(N(K6468)=0,"– no spend","⚠ add to Campaigns tab")))</f>
        <v/>
      </c>
      <c r="V6468" s="83" t="str">
        <f aca="false">IF(K6468="","",K6468*IF(Settings!$B$22=Settings!$C$6,1,IF(Settings!$B$22="USD",1/INDEX(Settings!$B$29:$B$40,MONTH(A6468)),INDEX(Settings!$B$29:$B$40,MONTH(A6468)))))</f>
        <v/>
      </c>
    </row>
    <row r="6469" customFormat="false" ht="15" hidden="false" customHeight="false" outlineLevel="0" collapsed="false">
      <c r="U6469" s="0" t="str">
        <f aca="false">IF(C6469="","",IF(COUNTIF(Campaigns!$A$7:$A$300,C6469)&gt;0,"✓",IF(N(K6469)=0,"– no spend","⚠ add to Campaigns tab")))</f>
        <v/>
      </c>
      <c r="V6469" s="83" t="str">
        <f aca="false">IF(K6469="","",K6469*IF(Settings!$B$22=Settings!$C$6,1,IF(Settings!$B$22="USD",1/INDEX(Settings!$B$29:$B$40,MONTH(A6469)),INDEX(Settings!$B$29:$B$40,MONTH(A6469)))))</f>
        <v/>
      </c>
    </row>
    <row r="6470" customFormat="false" ht="15" hidden="false" customHeight="false" outlineLevel="0" collapsed="false">
      <c r="U6470" s="0" t="str">
        <f aca="false">IF(C6470="","",IF(COUNTIF(Campaigns!$A$7:$A$300,C6470)&gt;0,"✓",IF(N(K6470)=0,"– no spend","⚠ add to Campaigns tab")))</f>
        <v/>
      </c>
      <c r="V6470" s="83" t="str">
        <f aca="false">IF(K6470="","",K6470*IF(Settings!$B$22=Settings!$C$6,1,IF(Settings!$B$22="USD",1/INDEX(Settings!$B$29:$B$40,MONTH(A6470)),INDEX(Settings!$B$29:$B$40,MONTH(A6470)))))</f>
        <v/>
      </c>
    </row>
    <row r="6471" customFormat="false" ht="15" hidden="false" customHeight="false" outlineLevel="0" collapsed="false">
      <c r="U6471" s="0" t="str">
        <f aca="false">IF(C6471="","",IF(COUNTIF(Campaigns!$A$7:$A$300,C6471)&gt;0,"✓",IF(N(K6471)=0,"– no spend","⚠ add to Campaigns tab")))</f>
        <v/>
      </c>
      <c r="V6471" s="83" t="str">
        <f aca="false">IF(K6471="","",K6471*IF(Settings!$B$22=Settings!$C$6,1,IF(Settings!$B$22="USD",1/INDEX(Settings!$B$29:$B$40,MONTH(A6471)),INDEX(Settings!$B$29:$B$40,MONTH(A6471)))))</f>
        <v/>
      </c>
    </row>
    <row r="6472" customFormat="false" ht="15" hidden="false" customHeight="false" outlineLevel="0" collapsed="false">
      <c r="U6472" s="0" t="str">
        <f aca="false">IF(C6472="","",IF(COUNTIF(Campaigns!$A$7:$A$300,C6472)&gt;0,"✓",IF(N(K6472)=0,"– no spend","⚠ add to Campaigns tab")))</f>
        <v/>
      </c>
      <c r="V6472" s="83" t="str">
        <f aca="false">IF(K6472="","",K6472*IF(Settings!$B$22=Settings!$C$6,1,IF(Settings!$B$22="USD",1/INDEX(Settings!$B$29:$B$40,MONTH(A6472)),INDEX(Settings!$B$29:$B$40,MONTH(A6472)))))</f>
        <v/>
      </c>
    </row>
    <row r="6473" customFormat="false" ht="15" hidden="false" customHeight="false" outlineLevel="0" collapsed="false">
      <c r="U6473" s="0" t="str">
        <f aca="false">IF(C6473="","",IF(COUNTIF(Campaigns!$A$7:$A$300,C6473)&gt;0,"✓",IF(N(K6473)=0,"– no spend","⚠ add to Campaigns tab")))</f>
        <v/>
      </c>
      <c r="V6473" s="83" t="str">
        <f aca="false">IF(K6473="","",K6473*IF(Settings!$B$22=Settings!$C$6,1,IF(Settings!$B$22="USD",1/INDEX(Settings!$B$29:$B$40,MONTH(A6473)),INDEX(Settings!$B$29:$B$40,MONTH(A6473)))))</f>
        <v/>
      </c>
    </row>
    <row r="6474" customFormat="false" ht="15" hidden="false" customHeight="false" outlineLevel="0" collapsed="false">
      <c r="U6474" s="0" t="str">
        <f aca="false">IF(C6474="","",IF(COUNTIF(Campaigns!$A$7:$A$300,C6474)&gt;0,"✓",IF(N(K6474)=0,"– no spend","⚠ add to Campaigns tab")))</f>
        <v/>
      </c>
      <c r="V6474" s="83" t="str">
        <f aca="false">IF(K6474="","",K6474*IF(Settings!$B$22=Settings!$C$6,1,IF(Settings!$B$22="USD",1/INDEX(Settings!$B$29:$B$40,MONTH(A6474)),INDEX(Settings!$B$29:$B$40,MONTH(A6474)))))</f>
        <v/>
      </c>
    </row>
    <row r="6475" customFormat="false" ht="15" hidden="false" customHeight="false" outlineLevel="0" collapsed="false">
      <c r="U6475" s="0" t="str">
        <f aca="false">IF(C6475="","",IF(COUNTIF(Campaigns!$A$7:$A$300,C6475)&gt;0,"✓",IF(N(K6475)=0,"– no spend","⚠ add to Campaigns tab")))</f>
        <v/>
      </c>
      <c r="V6475" s="83" t="str">
        <f aca="false">IF(K6475="","",K6475*IF(Settings!$B$22=Settings!$C$6,1,IF(Settings!$B$22="USD",1/INDEX(Settings!$B$29:$B$40,MONTH(A6475)),INDEX(Settings!$B$29:$B$40,MONTH(A6475)))))</f>
        <v/>
      </c>
    </row>
    <row r="6476" customFormat="false" ht="15" hidden="false" customHeight="false" outlineLevel="0" collapsed="false">
      <c r="U6476" s="0" t="str">
        <f aca="false">IF(C6476="","",IF(COUNTIF(Campaigns!$A$7:$A$300,C6476)&gt;0,"✓",IF(N(K6476)=0,"– no spend","⚠ add to Campaigns tab")))</f>
        <v/>
      </c>
      <c r="V6476" s="83" t="str">
        <f aca="false">IF(K6476="","",K6476*IF(Settings!$B$22=Settings!$C$6,1,IF(Settings!$B$22="USD",1/INDEX(Settings!$B$29:$B$40,MONTH(A6476)),INDEX(Settings!$B$29:$B$40,MONTH(A6476)))))</f>
        <v/>
      </c>
    </row>
    <row r="6477" customFormat="false" ht="15" hidden="false" customHeight="false" outlineLevel="0" collapsed="false">
      <c r="U6477" s="0" t="str">
        <f aca="false">IF(C6477="","",IF(COUNTIF(Campaigns!$A$7:$A$300,C6477)&gt;0,"✓",IF(N(K6477)=0,"– no spend","⚠ add to Campaigns tab")))</f>
        <v/>
      </c>
      <c r="V6477" s="83" t="str">
        <f aca="false">IF(K6477="","",K6477*IF(Settings!$B$22=Settings!$C$6,1,IF(Settings!$B$22="USD",1/INDEX(Settings!$B$29:$B$40,MONTH(A6477)),INDEX(Settings!$B$29:$B$40,MONTH(A6477)))))</f>
        <v/>
      </c>
    </row>
    <row r="6478" customFormat="false" ht="15" hidden="false" customHeight="false" outlineLevel="0" collapsed="false">
      <c r="U6478" s="0" t="str">
        <f aca="false">IF(C6478="","",IF(COUNTIF(Campaigns!$A$7:$A$300,C6478)&gt;0,"✓",IF(N(K6478)=0,"– no spend","⚠ add to Campaigns tab")))</f>
        <v/>
      </c>
      <c r="V6478" s="83" t="str">
        <f aca="false">IF(K6478="","",K6478*IF(Settings!$B$22=Settings!$C$6,1,IF(Settings!$B$22="USD",1/INDEX(Settings!$B$29:$B$40,MONTH(A6478)),INDEX(Settings!$B$29:$B$40,MONTH(A6478)))))</f>
        <v/>
      </c>
    </row>
    <row r="6479" customFormat="false" ht="15" hidden="false" customHeight="false" outlineLevel="0" collapsed="false">
      <c r="U6479" s="0" t="str">
        <f aca="false">IF(C6479="","",IF(COUNTIF(Campaigns!$A$7:$A$300,C6479)&gt;0,"✓",IF(N(K6479)=0,"– no spend","⚠ add to Campaigns tab")))</f>
        <v/>
      </c>
      <c r="V6479" s="83" t="str">
        <f aca="false">IF(K6479="","",K6479*IF(Settings!$B$22=Settings!$C$6,1,IF(Settings!$B$22="USD",1/INDEX(Settings!$B$29:$B$40,MONTH(A6479)),INDEX(Settings!$B$29:$B$40,MONTH(A6479)))))</f>
        <v/>
      </c>
    </row>
    <row r="6480" customFormat="false" ht="15" hidden="false" customHeight="false" outlineLevel="0" collapsed="false">
      <c r="U6480" s="0" t="str">
        <f aca="false">IF(C6480="","",IF(COUNTIF(Campaigns!$A$7:$A$300,C6480)&gt;0,"✓",IF(N(K6480)=0,"– no spend","⚠ add to Campaigns tab")))</f>
        <v/>
      </c>
      <c r="V6480" s="83" t="str">
        <f aca="false">IF(K6480="","",K6480*IF(Settings!$B$22=Settings!$C$6,1,IF(Settings!$B$22="USD",1/INDEX(Settings!$B$29:$B$40,MONTH(A6480)),INDEX(Settings!$B$29:$B$40,MONTH(A6480)))))</f>
        <v/>
      </c>
    </row>
    <row r="6481" customFormat="false" ht="15" hidden="false" customHeight="false" outlineLevel="0" collapsed="false">
      <c r="U6481" s="0" t="str">
        <f aca="false">IF(C6481="","",IF(COUNTIF(Campaigns!$A$7:$A$300,C6481)&gt;0,"✓",IF(N(K6481)=0,"– no spend","⚠ add to Campaigns tab")))</f>
        <v/>
      </c>
      <c r="V6481" s="83" t="str">
        <f aca="false">IF(K6481="","",K6481*IF(Settings!$B$22=Settings!$C$6,1,IF(Settings!$B$22="USD",1/INDEX(Settings!$B$29:$B$40,MONTH(A6481)),INDEX(Settings!$B$29:$B$40,MONTH(A6481)))))</f>
        <v/>
      </c>
    </row>
    <row r="6482" customFormat="false" ht="15" hidden="false" customHeight="false" outlineLevel="0" collapsed="false">
      <c r="U6482" s="0" t="str">
        <f aca="false">IF(C6482="","",IF(COUNTIF(Campaigns!$A$7:$A$300,C6482)&gt;0,"✓",IF(N(K6482)=0,"– no spend","⚠ add to Campaigns tab")))</f>
        <v/>
      </c>
      <c r="V6482" s="83" t="str">
        <f aca="false">IF(K6482="","",K6482*IF(Settings!$B$22=Settings!$C$6,1,IF(Settings!$B$22="USD",1/INDEX(Settings!$B$29:$B$40,MONTH(A6482)),INDEX(Settings!$B$29:$B$40,MONTH(A6482)))))</f>
        <v/>
      </c>
    </row>
    <row r="6483" customFormat="false" ht="15" hidden="false" customHeight="false" outlineLevel="0" collapsed="false">
      <c r="U6483" s="0" t="str">
        <f aca="false">IF(C6483="","",IF(COUNTIF(Campaigns!$A$7:$A$300,C6483)&gt;0,"✓",IF(N(K6483)=0,"– no spend","⚠ add to Campaigns tab")))</f>
        <v/>
      </c>
      <c r="V6483" s="83" t="str">
        <f aca="false">IF(K6483="","",K6483*IF(Settings!$B$22=Settings!$C$6,1,IF(Settings!$B$22="USD",1/INDEX(Settings!$B$29:$B$40,MONTH(A6483)),INDEX(Settings!$B$29:$B$40,MONTH(A6483)))))</f>
        <v/>
      </c>
    </row>
    <row r="6484" customFormat="false" ht="15" hidden="false" customHeight="false" outlineLevel="0" collapsed="false">
      <c r="U6484" s="0" t="str">
        <f aca="false">IF(C6484="","",IF(COUNTIF(Campaigns!$A$7:$A$300,C6484)&gt;0,"✓",IF(N(K6484)=0,"– no spend","⚠ add to Campaigns tab")))</f>
        <v/>
      </c>
      <c r="V6484" s="83" t="str">
        <f aca="false">IF(K6484="","",K6484*IF(Settings!$B$22=Settings!$C$6,1,IF(Settings!$B$22="USD",1/INDEX(Settings!$B$29:$B$40,MONTH(A6484)),INDEX(Settings!$B$29:$B$40,MONTH(A6484)))))</f>
        <v/>
      </c>
    </row>
    <row r="6485" customFormat="false" ht="15" hidden="false" customHeight="false" outlineLevel="0" collapsed="false">
      <c r="U6485" s="0" t="str">
        <f aca="false">IF(C6485="","",IF(COUNTIF(Campaigns!$A$7:$A$300,C6485)&gt;0,"✓",IF(N(K6485)=0,"– no spend","⚠ add to Campaigns tab")))</f>
        <v/>
      </c>
      <c r="V6485" s="83" t="str">
        <f aca="false">IF(K6485="","",K6485*IF(Settings!$B$22=Settings!$C$6,1,IF(Settings!$B$22="USD",1/INDEX(Settings!$B$29:$B$40,MONTH(A6485)),INDEX(Settings!$B$29:$B$40,MONTH(A6485)))))</f>
        <v/>
      </c>
    </row>
    <row r="6486" customFormat="false" ht="15" hidden="false" customHeight="false" outlineLevel="0" collapsed="false">
      <c r="U6486" s="0" t="str">
        <f aca="false">IF(C6486="","",IF(COUNTIF(Campaigns!$A$7:$A$300,C6486)&gt;0,"✓",IF(N(K6486)=0,"– no spend","⚠ add to Campaigns tab")))</f>
        <v/>
      </c>
      <c r="V6486" s="83" t="str">
        <f aca="false">IF(K6486="","",K6486*IF(Settings!$B$22=Settings!$C$6,1,IF(Settings!$B$22="USD",1/INDEX(Settings!$B$29:$B$40,MONTH(A6486)),INDEX(Settings!$B$29:$B$40,MONTH(A6486)))))</f>
        <v/>
      </c>
    </row>
    <row r="6487" customFormat="false" ht="15" hidden="false" customHeight="false" outlineLevel="0" collapsed="false">
      <c r="U6487" s="0" t="str">
        <f aca="false">IF(C6487="","",IF(COUNTIF(Campaigns!$A$7:$A$300,C6487)&gt;0,"✓",IF(N(K6487)=0,"– no spend","⚠ add to Campaigns tab")))</f>
        <v/>
      </c>
      <c r="V6487" s="83" t="str">
        <f aca="false">IF(K6487="","",K6487*IF(Settings!$B$22=Settings!$C$6,1,IF(Settings!$B$22="USD",1/INDEX(Settings!$B$29:$B$40,MONTH(A6487)),INDEX(Settings!$B$29:$B$40,MONTH(A6487)))))</f>
        <v/>
      </c>
    </row>
    <row r="6488" customFormat="false" ht="15" hidden="false" customHeight="false" outlineLevel="0" collapsed="false">
      <c r="U6488" s="0" t="str">
        <f aca="false">IF(C6488="","",IF(COUNTIF(Campaigns!$A$7:$A$300,C6488)&gt;0,"✓",IF(N(K6488)=0,"– no spend","⚠ add to Campaigns tab")))</f>
        <v/>
      </c>
      <c r="V6488" s="83" t="str">
        <f aca="false">IF(K6488="","",K6488*IF(Settings!$B$22=Settings!$C$6,1,IF(Settings!$B$22="USD",1/INDEX(Settings!$B$29:$B$40,MONTH(A6488)),INDEX(Settings!$B$29:$B$40,MONTH(A6488)))))</f>
        <v/>
      </c>
    </row>
    <row r="6489" customFormat="false" ht="15" hidden="false" customHeight="false" outlineLevel="0" collapsed="false">
      <c r="U6489" s="0" t="str">
        <f aca="false">IF(C6489="","",IF(COUNTIF(Campaigns!$A$7:$A$300,C6489)&gt;0,"✓",IF(N(K6489)=0,"– no spend","⚠ add to Campaigns tab")))</f>
        <v/>
      </c>
      <c r="V6489" s="83" t="str">
        <f aca="false">IF(K6489="","",K6489*IF(Settings!$B$22=Settings!$C$6,1,IF(Settings!$B$22="USD",1/INDEX(Settings!$B$29:$B$40,MONTH(A6489)),INDEX(Settings!$B$29:$B$40,MONTH(A6489)))))</f>
        <v/>
      </c>
    </row>
    <row r="6490" customFormat="false" ht="15" hidden="false" customHeight="false" outlineLevel="0" collapsed="false">
      <c r="U6490" s="0" t="str">
        <f aca="false">IF(C6490="","",IF(COUNTIF(Campaigns!$A$7:$A$300,C6490)&gt;0,"✓",IF(N(K6490)=0,"– no spend","⚠ add to Campaigns tab")))</f>
        <v/>
      </c>
      <c r="V6490" s="83" t="str">
        <f aca="false">IF(K6490="","",K6490*IF(Settings!$B$22=Settings!$C$6,1,IF(Settings!$B$22="USD",1/INDEX(Settings!$B$29:$B$40,MONTH(A6490)),INDEX(Settings!$B$29:$B$40,MONTH(A6490)))))</f>
        <v/>
      </c>
    </row>
    <row r="6491" customFormat="false" ht="15" hidden="false" customHeight="false" outlineLevel="0" collapsed="false">
      <c r="U6491" s="0" t="str">
        <f aca="false">IF(C6491="","",IF(COUNTIF(Campaigns!$A$7:$A$300,C6491)&gt;0,"✓",IF(N(K6491)=0,"– no spend","⚠ add to Campaigns tab")))</f>
        <v/>
      </c>
      <c r="V6491" s="83" t="str">
        <f aca="false">IF(K6491="","",K6491*IF(Settings!$B$22=Settings!$C$6,1,IF(Settings!$B$22="USD",1/INDEX(Settings!$B$29:$B$40,MONTH(A6491)),INDEX(Settings!$B$29:$B$40,MONTH(A6491)))))</f>
        <v/>
      </c>
    </row>
    <row r="6492" customFormat="false" ht="15" hidden="false" customHeight="false" outlineLevel="0" collapsed="false">
      <c r="U6492" s="0" t="str">
        <f aca="false">IF(C6492="","",IF(COUNTIF(Campaigns!$A$7:$A$300,C6492)&gt;0,"✓",IF(N(K6492)=0,"– no spend","⚠ add to Campaigns tab")))</f>
        <v/>
      </c>
      <c r="V6492" s="83" t="str">
        <f aca="false">IF(K6492="","",K6492*IF(Settings!$B$22=Settings!$C$6,1,IF(Settings!$B$22="USD",1/INDEX(Settings!$B$29:$B$40,MONTH(A6492)),INDEX(Settings!$B$29:$B$40,MONTH(A6492)))))</f>
        <v/>
      </c>
    </row>
    <row r="6493" customFormat="false" ht="15" hidden="false" customHeight="false" outlineLevel="0" collapsed="false">
      <c r="U6493" s="0" t="str">
        <f aca="false">IF(C6493="","",IF(COUNTIF(Campaigns!$A$7:$A$300,C6493)&gt;0,"✓",IF(N(K6493)=0,"– no spend","⚠ add to Campaigns tab")))</f>
        <v/>
      </c>
      <c r="V6493" s="83" t="str">
        <f aca="false">IF(K6493="","",K6493*IF(Settings!$B$22=Settings!$C$6,1,IF(Settings!$B$22="USD",1/INDEX(Settings!$B$29:$B$40,MONTH(A6493)),INDEX(Settings!$B$29:$B$40,MONTH(A6493)))))</f>
        <v/>
      </c>
    </row>
    <row r="6494" customFormat="false" ht="15" hidden="false" customHeight="false" outlineLevel="0" collapsed="false">
      <c r="U6494" s="0" t="str">
        <f aca="false">IF(C6494="","",IF(COUNTIF(Campaigns!$A$7:$A$300,C6494)&gt;0,"✓",IF(N(K6494)=0,"– no spend","⚠ add to Campaigns tab")))</f>
        <v/>
      </c>
      <c r="V6494" s="83" t="str">
        <f aca="false">IF(K6494="","",K6494*IF(Settings!$B$22=Settings!$C$6,1,IF(Settings!$B$22="USD",1/INDEX(Settings!$B$29:$B$40,MONTH(A6494)),INDEX(Settings!$B$29:$B$40,MONTH(A6494)))))</f>
        <v/>
      </c>
    </row>
    <row r="6495" customFormat="false" ht="15" hidden="false" customHeight="false" outlineLevel="0" collapsed="false">
      <c r="U6495" s="0" t="str">
        <f aca="false">IF(C6495="","",IF(COUNTIF(Campaigns!$A$7:$A$300,C6495)&gt;0,"✓",IF(N(K6495)=0,"– no spend","⚠ add to Campaigns tab")))</f>
        <v/>
      </c>
      <c r="V6495" s="83" t="str">
        <f aca="false">IF(K6495="","",K6495*IF(Settings!$B$22=Settings!$C$6,1,IF(Settings!$B$22="USD",1/INDEX(Settings!$B$29:$B$40,MONTH(A6495)),INDEX(Settings!$B$29:$B$40,MONTH(A6495)))))</f>
        <v/>
      </c>
    </row>
    <row r="6496" customFormat="false" ht="15" hidden="false" customHeight="false" outlineLevel="0" collapsed="false">
      <c r="U6496" s="0" t="str">
        <f aca="false">IF(C6496="","",IF(COUNTIF(Campaigns!$A$7:$A$300,C6496)&gt;0,"✓",IF(N(K6496)=0,"– no spend","⚠ add to Campaigns tab")))</f>
        <v/>
      </c>
      <c r="V6496" s="83" t="str">
        <f aca="false">IF(K6496="","",K6496*IF(Settings!$B$22=Settings!$C$6,1,IF(Settings!$B$22="USD",1/INDEX(Settings!$B$29:$B$40,MONTH(A6496)),INDEX(Settings!$B$29:$B$40,MONTH(A6496)))))</f>
        <v/>
      </c>
    </row>
    <row r="6497" customFormat="false" ht="15" hidden="false" customHeight="false" outlineLevel="0" collapsed="false">
      <c r="U6497" s="0" t="str">
        <f aca="false">IF(C6497="","",IF(COUNTIF(Campaigns!$A$7:$A$300,C6497)&gt;0,"✓",IF(N(K6497)=0,"– no spend","⚠ add to Campaigns tab")))</f>
        <v/>
      </c>
      <c r="V6497" s="83" t="str">
        <f aca="false">IF(K6497="","",K6497*IF(Settings!$B$22=Settings!$C$6,1,IF(Settings!$B$22="USD",1/INDEX(Settings!$B$29:$B$40,MONTH(A6497)),INDEX(Settings!$B$29:$B$40,MONTH(A6497)))))</f>
        <v/>
      </c>
    </row>
    <row r="6498" customFormat="false" ht="15" hidden="false" customHeight="false" outlineLevel="0" collapsed="false">
      <c r="U6498" s="0" t="str">
        <f aca="false">IF(C6498="","",IF(COUNTIF(Campaigns!$A$7:$A$300,C6498)&gt;0,"✓",IF(N(K6498)=0,"– no spend","⚠ add to Campaigns tab")))</f>
        <v/>
      </c>
      <c r="V6498" s="83" t="str">
        <f aca="false">IF(K6498="","",K6498*IF(Settings!$B$22=Settings!$C$6,1,IF(Settings!$B$22="USD",1/INDEX(Settings!$B$29:$B$40,MONTH(A6498)),INDEX(Settings!$B$29:$B$40,MONTH(A6498)))))</f>
        <v/>
      </c>
    </row>
    <row r="6499" customFormat="false" ht="15" hidden="false" customHeight="false" outlineLevel="0" collapsed="false">
      <c r="U6499" s="0" t="str">
        <f aca="false">IF(C6499="","",IF(COUNTIF(Campaigns!$A$7:$A$300,C6499)&gt;0,"✓",IF(N(K6499)=0,"– no spend","⚠ add to Campaigns tab")))</f>
        <v/>
      </c>
      <c r="V6499" s="83" t="str">
        <f aca="false">IF(K6499="","",K6499*IF(Settings!$B$22=Settings!$C$6,1,IF(Settings!$B$22="USD",1/INDEX(Settings!$B$29:$B$40,MONTH(A6499)),INDEX(Settings!$B$29:$B$40,MONTH(A6499)))))</f>
        <v/>
      </c>
    </row>
    <row r="6500" customFormat="false" ht="15" hidden="false" customHeight="false" outlineLevel="0" collapsed="false">
      <c r="U6500" s="0" t="str">
        <f aca="false">IF(C6500="","",IF(COUNTIF(Campaigns!$A$7:$A$300,C6500)&gt;0,"✓",IF(N(K6500)=0,"– no spend","⚠ add to Campaigns tab")))</f>
        <v/>
      </c>
      <c r="V6500" s="83" t="str">
        <f aca="false">IF(K6500="","",K6500*IF(Settings!$B$22=Settings!$C$6,1,IF(Settings!$B$22="USD",1/INDEX(Settings!$B$29:$B$40,MONTH(A6500)),INDEX(Settings!$B$29:$B$40,MONTH(A6500)))))</f>
        <v/>
      </c>
    </row>
    <row r="6501" customFormat="false" ht="15" hidden="false" customHeight="false" outlineLevel="0" collapsed="false">
      <c r="U6501" s="0" t="str">
        <f aca="false">IF(C6501="","",IF(COUNTIF(Campaigns!$A$7:$A$300,C6501)&gt;0,"✓",IF(N(K6501)=0,"– no spend","⚠ add to Campaigns tab")))</f>
        <v/>
      </c>
      <c r="V6501" s="83" t="str">
        <f aca="false">IF(K6501="","",K6501*IF(Settings!$B$22=Settings!$C$6,1,IF(Settings!$B$22="USD",1/INDEX(Settings!$B$29:$B$40,MONTH(A6501)),INDEX(Settings!$B$29:$B$40,MONTH(A6501)))))</f>
        <v/>
      </c>
    </row>
    <row r="6502" customFormat="false" ht="15" hidden="false" customHeight="false" outlineLevel="0" collapsed="false">
      <c r="U6502" s="0" t="str">
        <f aca="false">IF(C6502="","",IF(COUNTIF(Campaigns!$A$7:$A$300,C6502)&gt;0,"✓",IF(N(K6502)=0,"– no spend","⚠ add to Campaigns tab")))</f>
        <v/>
      </c>
      <c r="V6502" s="83" t="str">
        <f aca="false">IF(K6502="","",K6502*IF(Settings!$B$22=Settings!$C$6,1,IF(Settings!$B$22="USD",1/INDEX(Settings!$B$29:$B$40,MONTH(A6502)),INDEX(Settings!$B$29:$B$40,MONTH(A6502)))))</f>
        <v/>
      </c>
    </row>
    <row r="6503" customFormat="false" ht="15" hidden="false" customHeight="false" outlineLevel="0" collapsed="false">
      <c r="U6503" s="0" t="str">
        <f aca="false">IF(C6503="","",IF(COUNTIF(Campaigns!$A$7:$A$300,C6503)&gt;0,"✓",IF(N(K6503)=0,"– no spend","⚠ add to Campaigns tab")))</f>
        <v/>
      </c>
      <c r="V6503" s="83" t="str">
        <f aca="false">IF(K6503="","",K6503*IF(Settings!$B$22=Settings!$C$6,1,IF(Settings!$B$22="USD",1/INDEX(Settings!$B$29:$B$40,MONTH(A6503)),INDEX(Settings!$B$29:$B$40,MONTH(A6503)))))</f>
        <v/>
      </c>
    </row>
    <row r="6504" customFormat="false" ht="15" hidden="false" customHeight="false" outlineLevel="0" collapsed="false">
      <c r="U6504" s="0" t="str">
        <f aca="false">IF(C6504="","",IF(COUNTIF(Campaigns!$A$7:$A$300,C6504)&gt;0,"✓",IF(N(K6504)=0,"– no spend","⚠ add to Campaigns tab")))</f>
        <v/>
      </c>
      <c r="V6504" s="83" t="str">
        <f aca="false">IF(K6504="","",K6504*IF(Settings!$B$22=Settings!$C$6,1,IF(Settings!$B$22="USD",1/INDEX(Settings!$B$29:$B$40,MONTH(A6504)),INDEX(Settings!$B$29:$B$40,MONTH(A6504)))))</f>
        <v/>
      </c>
    </row>
    <row r="6505" customFormat="false" ht="15" hidden="false" customHeight="false" outlineLevel="0" collapsed="false">
      <c r="U6505" s="0" t="str">
        <f aca="false">IF(C6505="","",IF(COUNTIF(Campaigns!$A$7:$A$300,C6505)&gt;0,"✓",IF(N(K6505)=0,"– no spend","⚠ add to Campaigns tab")))</f>
        <v/>
      </c>
      <c r="V6505" s="83" t="str">
        <f aca="false">IF(K6505="","",K6505*IF(Settings!$B$22=Settings!$C$6,1,IF(Settings!$B$22="USD",1/INDEX(Settings!$B$29:$B$40,MONTH(A6505)),INDEX(Settings!$B$29:$B$40,MONTH(A6505)))))</f>
        <v/>
      </c>
    </row>
    <row r="6506" customFormat="false" ht="15" hidden="false" customHeight="false" outlineLevel="0" collapsed="false">
      <c r="U6506" s="0" t="str">
        <f aca="false">IF(C6506="","",IF(COUNTIF(Campaigns!$A$7:$A$300,C6506)&gt;0,"✓",IF(N(K6506)=0,"– no spend","⚠ add to Campaigns tab")))</f>
        <v/>
      </c>
      <c r="V6506" s="83" t="str">
        <f aca="false">IF(K6506="","",K6506*IF(Settings!$B$22=Settings!$C$6,1,IF(Settings!$B$22="USD",1/INDEX(Settings!$B$29:$B$40,MONTH(A6506)),INDEX(Settings!$B$29:$B$40,MONTH(A6506)))))</f>
        <v/>
      </c>
    </row>
    <row r="6507" customFormat="false" ht="15" hidden="false" customHeight="false" outlineLevel="0" collapsed="false">
      <c r="U6507" s="0" t="str">
        <f aca="false">IF(C6507="","",IF(COUNTIF(Campaigns!$A$7:$A$300,C6507)&gt;0,"✓",IF(N(K6507)=0,"– no spend","⚠ add to Campaigns tab")))</f>
        <v/>
      </c>
      <c r="V6507" s="83" t="str">
        <f aca="false">IF(K6507="","",K6507*IF(Settings!$B$22=Settings!$C$6,1,IF(Settings!$B$22="USD",1/INDEX(Settings!$B$29:$B$40,MONTH(A6507)),INDEX(Settings!$B$29:$B$40,MONTH(A6507)))))</f>
        <v/>
      </c>
    </row>
    <row r="6508" customFormat="false" ht="15" hidden="false" customHeight="false" outlineLevel="0" collapsed="false">
      <c r="U6508" s="0" t="str">
        <f aca="false">IF(C6508="","",IF(COUNTIF(Campaigns!$A$7:$A$300,C6508)&gt;0,"✓",IF(N(K6508)=0,"– no spend","⚠ add to Campaigns tab")))</f>
        <v/>
      </c>
      <c r="V6508" s="83" t="str">
        <f aca="false">IF(K6508="","",K6508*IF(Settings!$B$22=Settings!$C$6,1,IF(Settings!$B$22="USD",1/INDEX(Settings!$B$29:$B$40,MONTH(A6508)),INDEX(Settings!$B$29:$B$40,MONTH(A6508)))))</f>
        <v/>
      </c>
    </row>
    <row r="6509" customFormat="false" ht="15" hidden="false" customHeight="false" outlineLevel="0" collapsed="false">
      <c r="U6509" s="0" t="str">
        <f aca="false">IF(C6509="","",IF(COUNTIF(Campaigns!$A$7:$A$300,C6509)&gt;0,"✓",IF(N(K6509)=0,"– no spend","⚠ add to Campaigns tab")))</f>
        <v/>
      </c>
      <c r="V6509" s="83" t="str">
        <f aca="false">IF(K6509="","",K6509*IF(Settings!$B$22=Settings!$C$6,1,IF(Settings!$B$22="USD",1/INDEX(Settings!$B$29:$B$40,MONTH(A6509)),INDEX(Settings!$B$29:$B$40,MONTH(A6509)))))</f>
        <v/>
      </c>
    </row>
    <row r="6510" customFormat="false" ht="15" hidden="false" customHeight="false" outlineLevel="0" collapsed="false">
      <c r="U6510" s="0" t="str">
        <f aca="false">IF(C6510="","",IF(COUNTIF(Campaigns!$A$7:$A$300,C6510)&gt;0,"✓",IF(N(K6510)=0,"– no spend","⚠ add to Campaigns tab")))</f>
        <v/>
      </c>
      <c r="V6510" s="83" t="str">
        <f aca="false">IF(K6510="","",K6510*IF(Settings!$B$22=Settings!$C$6,1,IF(Settings!$B$22="USD",1/INDEX(Settings!$B$29:$B$40,MONTH(A6510)),INDEX(Settings!$B$29:$B$40,MONTH(A6510)))))</f>
        <v/>
      </c>
    </row>
    <row r="6511" customFormat="false" ht="15" hidden="false" customHeight="false" outlineLevel="0" collapsed="false">
      <c r="U6511" s="0" t="str">
        <f aca="false">IF(C6511="","",IF(COUNTIF(Campaigns!$A$7:$A$300,C6511)&gt;0,"✓",IF(N(K6511)=0,"– no spend","⚠ add to Campaigns tab")))</f>
        <v/>
      </c>
      <c r="V6511" s="83" t="str">
        <f aca="false">IF(K6511="","",K6511*IF(Settings!$B$22=Settings!$C$6,1,IF(Settings!$B$22="USD",1/INDEX(Settings!$B$29:$B$40,MONTH(A6511)),INDEX(Settings!$B$29:$B$40,MONTH(A6511)))))</f>
        <v/>
      </c>
    </row>
    <row r="6512" customFormat="false" ht="15" hidden="false" customHeight="false" outlineLevel="0" collapsed="false">
      <c r="U6512" s="0" t="str">
        <f aca="false">IF(C6512="","",IF(COUNTIF(Campaigns!$A$7:$A$300,C6512)&gt;0,"✓",IF(N(K6512)=0,"– no spend","⚠ add to Campaigns tab")))</f>
        <v/>
      </c>
      <c r="V6512" s="83" t="str">
        <f aca="false">IF(K6512="","",K6512*IF(Settings!$B$22=Settings!$C$6,1,IF(Settings!$B$22="USD",1/INDEX(Settings!$B$29:$B$40,MONTH(A6512)),INDEX(Settings!$B$29:$B$40,MONTH(A6512)))))</f>
        <v/>
      </c>
    </row>
    <row r="6513" customFormat="false" ht="15" hidden="false" customHeight="false" outlineLevel="0" collapsed="false">
      <c r="U6513" s="0" t="str">
        <f aca="false">IF(C6513="","",IF(COUNTIF(Campaigns!$A$7:$A$300,C6513)&gt;0,"✓",IF(N(K6513)=0,"– no spend","⚠ add to Campaigns tab")))</f>
        <v/>
      </c>
      <c r="V6513" s="83" t="str">
        <f aca="false">IF(K6513="","",K6513*IF(Settings!$B$22=Settings!$C$6,1,IF(Settings!$B$22="USD",1/INDEX(Settings!$B$29:$B$40,MONTH(A6513)),INDEX(Settings!$B$29:$B$40,MONTH(A6513)))))</f>
        <v/>
      </c>
    </row>
    <row r="6514" customFormat="false" ht="15" hidden="false" customHeight="false" outlineLevel="0" collapsed="false">
      <c r="U6514" s="0" t="str">
        <f aca="false">IF(C6514="","",IF(COUNTIF(Campaigns!$A$7:$A$300,C6514)&gt;0,"✓",IF(N(K6514)=0,"– no spend","⚠ add to Campaigns tab")))</f>
        <v/>
      </c>
      <c r="V6514" s="83" t="str">
        <f aca="false">IF(K6514="","",K6514*IF(Settings!$B$22=Settings!$C$6,1,IF(Settings!$B$22="USD",1/INDEX(Settings!$B$29:$B$40,MONTH(A6514)),INDEX(Settings!$B$29:$B$40,MONTH(A6514)))))</f>
        <v/>
      </c>
    </row>
    <row r="6515" customFormat="false" ht="15" hidden="false" customHeight="false" outlineLevel="0" collapsed="false">
      <c r="U6515" s="0" t="str">
        <f aca="false">IF(C6515="","",IF(COUNTIF(Campaigns!$A$7:$A$300,C6515)&gt;0,"✓",IF(N(K6515)=0,"– no spend","⚠ add to Campaigns tab")))</f>
        <v/>
      </c>
      <c r="V6515" s="83" t="str">
        <f aca="false">IF(K6515="","",K6515*IF(Settings!$B$22=Settings!$C$6,1,IF(Settings!$B$22="USD",1/INDEX(Settings!$B$29:$B$40,MONTH(A6515)),INDEX(Settings!$B$29:$B$40,MONTH(A6515)))))</f>
        <v/>
      </c>
    </row>
    <row r="6516" customFormat="false" ht="15" hidden="false" customHeight="false" outlineLevel="0" collapsed="false">
      <c r="U6516" s="0" t="str">
        <f aca="false">IF(C6516="","",IF(COUNTIF(Campaigns!$A$7:$A$300,C6516)&gt;0,"✓",IF(N(K6516)=0,"– no spend","⚠ add to Campaigns tab")))</f>
        <v/>
      </c>
      <c r="V6516" s="83" t="str">
        <f aca="false">IF(K6516="","",K6516*IF(Settings!$B$22=Settings!$C$6,1,IF(Settings!$B$22="USD",1/INDEX(Settings!$B$29:$B$40,MONTH(A6516)),INDEX(Settings!$B$29:$B$40,MONTH(A6516)))))</f>
        <v/>
      </c>
    </row>
    <row r="6517" customFormat="false" ht="15" hidden="false" customHeight="false" outlineLevel="0" collapsed="false">
      <c r="U6517" s="0" t="str">
        <f aca="false">IF(C6517="","",IF(COUNTIF(Campaigns!$A$7:$A$300,C6517)&gt;0,"✓",IF(N(K6517)=0,"– no spend","⚠ add to Campaigns tab")))</f>
        <v/>
      </c>
      <c r="V6517" s="83" t="str">
        <f aca="false">IF(K6517="","",K6517*IF(Settings!$B$22=Settings!$C$6,1,IF(Settings!$B$22="USD",1/INDEX(Settings!$B$29:$B$40,MONTH(A6517)),INDEX(Settings!$B$29:$B$40,MONTH(A6517)))))</f>
        <v/>
      </c>
    </row>
    <row r="6518" customFormat="false" ht="15" hidden="false" customHeight="false" outlineLevel="0" collapsed="false">
      <c r="U6518" s="0" t="str">
        <f aca="false">IF(C6518="","",IF(COUNTIF(Campaigns!$A$7:$A$300,C6518)&gt;0,"✓",IF(N(K6518)=0,"– no spend","⚠ add to Campaigns tab")))</f>
        <v/>
      </c>
      <c r="V6518" s="83" t="str">
        <f aca="false">IF(K6518="","",K6518*IF(Settings!$B$22=Settings!$C$6,1,IF(Settings!$B$22="USD",1/INDEX(Settings!$B$29:$B$40,MONTH(A6518)),INDEX(Settings!$B$29:$B$40,MONTH(A6518)))))</f>
        <v/>
      </c>
    </row>
    <row r="6519" customFormat="false" ht="15" hidden="false" customHeight="false" outlineLevel="0" collapsed="false">
      <c r="U6519" s="0" t="str">
        <f aca="false">IF(C6519="","",IF(COUNTIF(Campaigns!$A$7:$A$300,C6519)&gt;0,"✓",IF(N(K6519)=0,"– no spend","⚠ add to Campaigns tab")))</f>
        <v/>
      </c>
      <c r="V6519" s="83" t="str">
        <f aca="false">IF(K6519="","",K6519*IF(Settings!$B$22=Settings!$C$6,1,IF(Settings!$B$22="USD",1/INDEX(Settings!$B$29:$B$40,MONTH(A6519)),INDEX(Settings!$B$29:$B$40,MONTH(A6519)))))</f>
        <v/>
      </c>
    </row>
    <row r="6520" customFormat="false" ht="15" hidden="false" customHeight="false" outlineLevel="0" collapsed="false">
      <c r="U6520" s="0" t="str">
        <f aca="false">IF(C6520="","",IF(COUNTIF(Campaigns!$A$7:$A$300,C6520)&gt;0,"✓",IF(N(K6520)=0,"– no spend","⚠ add to Campaigns tab")))</f>
        <v/>
      </c>
      <c r="V6520" s="83" t="str">
        <f aca="false">IF(K6520="","",K6520*IF(Settings!$B$22=Settings!$C$6,1,IF(Settings!$B$22="USD",1/INDEX(Settings!$B$29:$B$40,MONTH(A6520)),INDEX(Settings!$B$29:$B$40,MONTH(A6520)))))</f>
        <v/>
      </c>
    </row>
    <row r="6521" customFormat="false" ht="15" hidden="false" customHeight="false" outlineLevel="0" collapsed="false">
      <c r="U6521" s="0" t="str">
        <f aca="false">IF(C6521="","",IF(COUNTIF(Campaigns!$A$7:$A$300,C6521)&gt;0,"✓",IF(N(K6521)=0,"– no spend","⚠ add to Campaigns tab")))</f>
        <v/>
      </c>
      <c r="V6521" s="83" t="str">
        <f aca="false">IF(K6521="","",K6521*IF(Settings!$B$22=Settings!$C$6,1,IF(Settings!$B$22="USD",1/INDEX(Settings!$B$29:$B$40,MONTH(A6521)),INDEX(Settings!$B$29:$B$40,MONTH(A6521)))))</f>
        <v/>
      </c>
    </row>
    <row r="6522" customFormat="false" ht="15" hidden="false" customHeight="false" outlineLevel="0" collapsed="false">
      <c r="U6522" s="0" t="str">
        <f aca="false">IF(C6522="","",IF(COUNTIF(Campaigns!$A$7:$A$300,C6522)&gt;0,"✓",IF(N(K6522)=0,"– no spend","⚠ add to Campaigns tab")))</f>
        <v/>
      </c>
      <c r="V6522" s="83" t="str">
        <f aca="false">IF(K6522="","",K6522*IF(Settings!$B$22=Settings!$C$6,1,IF(Settings!$B$22="USD",1/INDEX(Settings!$B$29:$B$40,MONTH(A6522)),INDEX(Settings!$B$29:$B$40,MONTH(A6522)))))</f>
        <v/>
      </c>
    </row>
    <row r="6523" customFormat="false" ht="15" hidden="false" customHeight="false" outlineLevel="0" collapsed="false">
      <c r="U6523" s="0" t="str">
        <f aca="false">IF(C6523="","",IF(COUNTIF(Campaigns!$A$7:$A$300,C6523)&gt;0,"✓",IF(N(K6523)=0,"– no spend","⚠ add to Campaigns tab")))</f>
        <v/>
      </c>
      <c r="V6523" s="83" t="str">
        <f aca="false">IF(K6523="","",K6523*IF(Settings!$B$22=Settings!$C$6,1,IF(Settings!$B$22="USD",1/INDEX(Settings!$B$29:$B$40,MONTH(A6523)),INDEX(Settings!$B$29:$B$40,MONTH(A6523)))))</f>
        <v/>
      </c>
    </row>
    <row r="6524" customFormat="false" ht="15" hidden="false" customHeight="false" outlineLevel="0" collapsed="false">
      <c r="U6524" s="0" t="str">
        <f aca="false">IF(C6524="","",IF(COUNTIF(Campaigns!$A$7:$A$300,C6524)&gt;0,"✓",IF(N(K6524)=0,"– no spend","⚠ add to Campaigns tab")))</f>
        <v/>
      </c>
      <c r="V6524" s="83" t="str">
        <f aca="false">IF(K6524="","",K6524*IF(Settings!$B$22=Settings!$C$6,1,IF(Settings!$B$22="USD",1/INDEX(Settings!$B$29:$B$40,MONTH(A6524)),INDEX(Settings!$B$29:$B$40,MONTH(A6524)))))</f>
        <v/>
      </c>
    </row>
    <row r="6525" customFormat="false" ht="15" hidden="false" customHeight="false" outlineLevel="0" collapsed="false">
      <c r="U6525" s="0" t="str">
        <f aca="false">IF(C6525="","",IF(COUNTIF(Campaigns!$A$7:$A$300,C6525)&gt;0,"✓",IF(N(K6525)=0,"– no spend","⚠ add to Campaigns tab")))</f>
        <v/>
      </c>
      <c r="V6525" s="83" t="str">
        <f aca="false">IF(K6525="","",K6525*IF(Settings!$B$22=Settings!$C$6,1,IF(Settings!$B$22="USD",1/INDEX(Settings!$B$29:$B$40,MONTH(A6525)),INDEX(Settings!$B$29:$B$40,MONTH(A6525)))))</f>
        <v/>
      </c>
    </row>
    <row r="6526" customFormat="false" ht="15" hidden="false" customHeight="false" outlineLevel="0" collapsed="false">
      <c r="U6526" s="0" t="str">
        <f aca="false">IF(C6526="","",IF(COUNTIF(Campaigns!$A$7:$A$300,C6526)&gt;0,"✓",IF(N(K6526)=0,"– no spend","⚠ add to Campaigns tab")))</f>
        <v/>
      </c>
      <c r="V6526" s="83" t="str">
        <f aca="false">IF(K6526="","",K6526*IF(Settings!$B$22=Settings!$C$6,1,IF(Settings!$B$22="USD",1/INDEX(Settings!$B$29:$B$40,MONTH(A6526)),INDEX(Settings!$B$29:$B$40,MONTH(A6526)))))</f>
        <v/>
      </c>
    </row>
    <row r="6527" customFormat="false" ht="15" hidden="false" customHeight="false" outlineLevel="0" collapsed="false">
      <c r="U6527" s="0" t="str">
        <f aca="false">IF(C6527="","",IF(COUNTIF(Campaigns!$A$7:$A$300,C6527)&gt;0,"✓",IF(N(K6527)=0,"– no spend","⚠ add to Campaigns tab")))</f>
        <v/>
      </c>
      <c r="V6527" s="83" t="str">
        <f aca="false">IF(K6527="","",K6527*IF(Settings!$B$22=Settings!$C$6,1,IF(Settings!$B$22="USD",1/INDEX(Settings!$B$29:$B$40,MONTH(A6527)),INDEX(Settings!$B$29:$B$40,MONTH(A6527)))))</f>
        <v/>
      </c>
    </row>
    <row r="6528" customFormat="false" ht="15" hidden="false" customHeight="false" outlineLevel="0" collapsed="false">
      <c r="U6528" s="0" t="str">
        <f aca="false">IF(C6528="","",IF(COUNTIF(Campaigns!$A$7:$A$300,C6528)&gt;0,"✓",IF(N(K6528)=0,"– no spend","⚠ add to Campaigns tab")))</f>
        <v/>
      </c>
      <c r="V6528" s="83" t="str">
        <f aca="false">IF(K6528="","",K6528*IF(Settings!$B$22=Settings!$C$6,1,IF(Settings!$B$22="USD",1/INDEX(Settings!$B$29:$B$40,MONTH(A6528)),INDEX(Settings!$B$29:$B$40,MONTH(A6528)))))</f>
        <v/>
      </c>
    </row>
    <row r="6529" customFormat="false" ht="15" hidden="false" customHeight="false" outlineLevel="0" collapsed="false">
      <c r="U6529" s="0" t="str">
        <f aca="false">IF(C6529="","",IF(COUNTIF(Campaigns!$A$7:$A$300,C6529)&gt;0,"✓",IF(N(K6529)=0,"– no spend","⚠ add to Campaigns tab")))</f>
        <v/>
      </c>
      <c r="V6529" s="83" t="str">
        <f aca="false">IF(K6529="","",K6529*IF(Settings!$B$22=Settings!$C$6,1,IF(Settings!$B$22="USD",1/INDEX(Settings!$B$29:$B$40,MONTH(A6529)),INDEX(Settings!$B$29:$B$40,MONTH(A6529)))))</f>
        <v/>
      </c>
    </row>
    <row r="6530" customFormat="false" ht="15" hidden="false" customHeight="false" outlineLevel="0" collapsed="false">
      <c r="U6530" s="0" t="str">
        <f aca="false">IF(C6530="","",IF(COUNTIF(Campaigns!$A$7:$A$300,C6530)&gt;0,"✓",IF(N(K6530)=0,"– no spend","⚠ add to Campaigns tab")))</f>
        <v/>
      </c>
      <c r="V6530" s="83" t="str">
        <f aca="false">IF(K6530="","",K6530*IF(Settings!$B$22=Settings!$C$6,1,IF(Settings!$B$22="USD",1/INDEX(Settings!$B$29:$B$40,MONTH(A6530)),INDEX(Settings!$B$29:$B$40,MONTH(A6530)))))</f>
        <v/>
      </c>
    </row>
    <row r="6531" customFormat="false" ht="15" hidden="false" customHeight="false" outlineLevel="0" collapsed="false">
      <c r="U6531" s="0" t="str">
        <f aca="false">IF(C6531="","",IF(COUNTIF(Campaigns!$A$7:$A$300,C6531)&gt;0,"✓",IF(N(K6531)=0,"– no spend","⚠ add to Campaigns tab")))</f>
        <v/>
      </c>
      <c r="V6531" s="83" t="str">
        <f aca="false">IF(K6531="","",K6531*IF(Settings!$B$22=Settings!$C$6,1,IF(Settings!$B$22="USD",1/INDEX(Settings!$B$29:$B$40,MONTH(A6531)),INDEX(Settings!$B$29:$B$40,MONTH(A6531)))))</f>
        <v/>
      </c>
    </row>
    <row r="6532" customFormat="false" ht="15" hidden="false" customHeight="false" outlineLevel="0" collapsed="false">
      <c r="U6532" s="0" t="str">
        <f aca="false">IF(C6532="","",IF(COUNTIF(Campaigns!$A$7:$A$300,C6532)&gt;0,"✓",IF(N(K6532)=0,"– no spend","⚠ add to Campaigns tab")))</f>
        <v/>
      </c>
      <c r="V6532" s="83" t="str">
        <f aca="false">IF(K6532="","",K6532*IF(Settings!$B$22=Settings!$C$6,1,IF(Settings!$B$22="USD",1/INDEX(Settings!$B$29:$B$40,MONTH(A6532)),INDEX(Settings!$B$29:$B$40,MONTH(A6532)))))</f>
        <v/>
      </c>
    </row>
    <row r="6533" customFormat="false" ht="15" hidden="false" customHeight="false" outlineLevel="0" collapsed="false">
      <c r="U6533" s="0" t="str">
        <f aca="false">IF(C6533="","",IF(COUNTIF(Campaigns!$A$7:$A$300,C6533)&gt;0,"✓",IF(N(K6533)=0,"– no spend","⚠ add to Campaigns tab")))</f>
        <v/>
      </c>
      <c r="V6533" s="83" t="str">
        <f aca="false">IF(K6533="","",K6533*IF(Settings!$B$22=Settings!$C$6,1,IF(Settings!$B$22="USD",1/INDEX(Settings!$B$29:$B$40,MONTH(A6533)),INDEX(Settings!$B$29:$B$40,MONTH(A6533)))))</f>
        <v/>
      </c>
    </row>
    <row r="6534" customFormat="false" ht="15" hidden="false" customHeight="false" outlineLevel="0" collapsed="false">
      <c r="U6534" s="0" t="str">
        <f aca="false">IF(C6534="","",IF(COUNTIF(Campaigns!$A$7:$A$300,C6534)&gt;0,"✓",IF(N(K6534)=0,"– no spend","⚠ add to Campaigns tab")))</f>
        <v/>
      </c>
      <c r="V6534" s="83" t="str">
        <f aca="false">IF(K6534="","",K6534*IF(Settings!$B$22=Settings!$C$6,1,IF(Settings!$B$22="USD",1/INDEX(Settings!$B$29:$B$40,MONTH(A6534)),INDEX(Settings!$B$29:$B$40,MONTH(A6534)))))</f>
        <v/>
      </c>
    </row>
    <row r="6535" customFormat="false" ht="15" hidden="false" customHeight="false" outlineLevel="0" collapsed="false">
      <c r="U6535" s="0" t="str">
        <f aca="false">IF(C6535="","",IF(COUNTIF(Campaigns!$A$7:$A$300,C6535)&gt;0,"✓",IF(N(K6535)=0,"– no spend","⚠ add to Campaigns tab")))</f>
        <v/>
      </c>
      <c r="V6535" s="83" t="str">
        <f aca="false">IF(K6535="","",K6535*IF(Settings!$B$22=Settings!$C$6,1,IF(Settings!$B$22="USD",1/INDEX(Settings!$B$29:$B$40,MONTH(A6535)),INDEX(Settings!$B$29:$B$40,MONTH(A6535)))))</f>
        <v/>
      </c>
    </row>
    <row r="6536" customFormat="false" ht="15" hidden="false" customHeight="false" outlineLevel="0" collapsed="false">
      <c r="U6536" s="0" t="str">
        <f aca="false">IF(C6536="","",IF(COUNTIF(Campaigns!$A$7:$A$300,C6536)&gt;0,"✓",IF(N(K6536)=0,"– no spend","⚠ add to Campaigns tab")))</f>
        <v/>
      </c>
      <c r="V6536" s="83" t="str">
        <f aca="false">IF(K6536="","",K6536*IF(Settings!$B$22=Settings!$C$6,1,IF(Settings!$B$22="USD",1/INDEX(Settings!$B$29:$B$40,MONTH(A6536)),INDEX(Settings!$B$29:$B$40,MONTH(A6536)))))</f>
        <v/>
      </c>
    </row>
    <row r="6537" customFormat="false" ht="15" hidden="false" customHeight="false" outlineLevel="0" collapsed="false">
      <c r="U6537" s="0" t="str">
        <f aca="false">IF(C6537="","",IF(COUNTIF(Campaigns!$A$7:$A$300,C6537)&gt;0,"✓",IF(N(K6537)=0,"– no spend","⚠ add to Campaigns tab")))</f>
        <v/>
      </c>
      <c r="V6537" s="83" t="str">
        <f aca="false">IF(K6537="","",K6537*IF(Settings!$B$22=Settings!$C$6,1,IF(Settings!$B$22="USD",1/INDEX(Settings!$B$29:$B$40,MONTH(A6537)),INDEX(Settings!$B$29:$B$40,MONTH(A6537)))))</f>
        <v/>
      </c>
    </row>
    <row r="6538" customFormat="false" ht="15" hidden="false" customHeight="false" outlineLevel="0" collapsed="false">
      <c r="U6538" s="0" t="str">
        <f aca="false">IF(C6538="","",IF(COUNTIF(Campaigns!$A$7:$A$300,C6538)&gt;0,"✓",IF(N(K6538)=0,"– no spend","⚠ add to Campaigns tab")))</f>
        <v/>
      </c>
      <c r="V6538" s="83" t="str">
        <f aca="false">IF(K6538="","",K6538*IF(Settings!$B$22=Settings!$C$6,1,IF(Settings!$B$22="USD",1/INDEX(Settings!$B$29:$B$40,MONTH(A6538)),INDEX(Settings!$B$29:$B$40,MONTH(A6538)))))</f>
        <v/>
      </c>
    </row>
    <row r="6539" customFormat="false" ht="15" hidden="false" customHeight="false" outlineLevel="0" collapsed="false">
      <c r="U6539" s="0" t="str">
        <f aca="false">IF(C6539="","",IF(COUNTIF(Campaigns!$A$7:$A$300,C6539)&gt;0,"✓",IF(N(K6539)=0,"– no spend","⚠ add to Campaigns tab")))</f>
        <v/>
      </c>
      <c r="V6539" s="83" t="str">
        <f aca="false">IF(K6539="","",K6539*IF(Settings!$B$22=Settings!$C$6,1,IF(Settings!$B$22="USD",1/INDEX(Settings!$B$29:$B$40,MONTH(A6539)),INDEX(Settings!$B$29:$B$40,MONTH(A6539)))))</f>
        <v/>
      </c>
    </row>
    <row r="6540" customFormat="false" ht="15" hidden="false" customHeight="false" outlineLevel="0" collapsed="false">
      <c r="U6540" s="0" t="str">
        <f aca="false">IF(C6540="","",IF(COUNTIF(Campaigns!$A$7:$A$300,C6540)&gt;0,"✓",IF(N(K6540)=0,"– no spend","⚠ add to Campaigns tab")))</f>
        <v/>
      </c>
      <c r="V6540" s="83" t="str">
        <f aca="false">IF(K6540="","",K6540*IF(Settings!$B$22=Settings!$C$6,1,IF(Settings!$B$22="USD",1/INDEX(Settings!$B$29:$B$40,MONTH(A6540)),INDEX(Settings!$B$29:$B$40,MONTH(A6540)))))</f>
        <v/>
      </c>
    </row>
    <row r="6541" customFormat="false" ht="15" hidden="false" customHeight="false" outlineLevel="0" collapsed="false">
      <c r="U6541" s="0" t="str">
        <f aca="false">IF(C6541="","",IF(COUNTIF(Campaigns!$A$7:$A$300,C6541)&gt;0,"✓",IF(N(K6541)=0,"– no spend","⚠ add to Campaigns tab")))</f>
        <v/>
      </c>
      <c r="V6541" s="83" t="str">
        <f aca="false">IF(K6541="","",K6541*IF(Settings!$B$22=Settings!$C$6,1,IF(Settings!$B$22="USD",1/INDEX(Settings!$B$29:$B$40,MONTH(A6541)),INDEX(Settings!$B$29:$B$40,MONTH(A6541)))))</f>
        <v/>
      </c>
    </row>
    <row r="6542" customFormat="false" ht="15" hidden="false" customHeight="false" outlineLevel="0" collapsed="false">
      <c r="U6542" s="0" t="str">
        <f aca="false">IF(C6542="","",IF(COUNTIF(Campaigns!$A$7:$A$300,C6542)&gt;0,"✓",IF(N(K6542)=0,"– no spend","⚠ add to Campaigns tab")))</f>
        <v/>
      </c>
      <c r="V6542" s="83" t="str">
        <f aca="false">IF(K6542="","",K6542*IF(Settings!$B$22=Settings!$C$6,1,IF(Settings!$B$22="USD",1/INDEX(Settings!$B$29:$B$40,MONTH(A6542)),INDEX(Settings!$B$29:$B$40,MONTH(A6542)))))</f>
        <v/>
      </c>
    </row>
    <row r="6543" customFormat="false" ht="15" hidden="false" customHeight="false" outlineLevel="0" collapsed="false">
      <c r="U6543" s="0" t="str">
        <f aca="false">IF(C6543="","",IF(COUNTIF(Campaigns!$A$7:$A$300,C6543)&gt;0,"✓",IF(N(K6543)=0,"– no spend","⚠ add to Campaigns tab")))</f>
        <v/>
      </c>
      <c r="V6543" s="83" t="str">
        <f aca="false">IF(K6543="","",K6543*IF(Settings!$B$22=Settings!$C$6,1,IF(Settings!$B$22="USD",1/INDEX(Settings!$B$29:$B$40,MONTH(A6543)),INDEX(Settings!$B$29:$B$40,MONTH(A6543)))))</f>
        <v/>
      </c>
    </row>
    <row r="6544" customFormat="false" ht="15" hidden="false" customHeight="false" outlineLevel="0" collapsed="false">
      <c r="U6544" s="0" t="str">
        <f aca="false">IF(C6544="","",IF(COUNTIF(Campaigns!$A$7:$A$300,C6544)&gt;0,"✓",IF(N(K6544)=0,"– no spend","⚠ add to Campaigns tab")))</f>
        <v/>
      </c>
      <c r="V6544" s="83" t="str">
        <f aca="false">IF(K6544="","",K6544*IF(Settings!$B$22=Settings!$C$6,1,IF(Settings!$B$22="USD",1/INDEX(Settings!$B$29:$B$40,MONTH(A6544)),INDEX(Settings!$B$29:$B$40,MONTH(A6544)))))</f>
        <v/>
      </c>
    </row>
    <row r="6545" customFormat="false" ht="15" hidden="false" customHeight="false" outlineLevel="0" collapsed="false">
      <c r="U6545" s="0" t="str">
        <f aca="false">IF(C6545="","",IF(COUNTIF(Campaigns!$A$7:$A$300,C6545)&gt;0,"✓",IF(N(K6545)=0,"– no spend","⚠ add to Campaigns tab")))</f>
        <v/>
      </c>
      <c r="V6545" s="83" t="str">
        <f aca="false">IF(K6545="","",K6545*IF(Settings!$B$22=Settings!$C$6,1,IF(Settings!$B$22="USD",1/INDEX(Settings!$B$29:$B$40,MONTH(A6545)),INDEX(Settings!$B$29:$B$40,MONTH(A6545)))))</f>
        <v/>
      </c>
    </row>
    <row r="6546" customFormat="false" ht="15" hidden="false" customHeight="false" outlineLevel="0" collapsed="false">
      <c r="U6546" s="0" t="str">
        <f aca="false">IF(C6546="","",IF(COUNTIF(Campaigns!$A$7:$A$300,C6546)&gt;0,"✓",IF(N(K6546)=0,"– no spend","⚠ add to Campaigns tab")))</f>
        <v/>
      </c>
      <c r="V6546" s="83" t="str">
        <f aca="false">IF(K6546="","",K6546*IF(Settings!$B$22=Settings!$C$6,1,IF(Settings!$B$22="USD",1/INDEX(Settings!$B$29:$B$40,MONTH(A6546)),INDEX(Settings!$B$29:$B$40,MONTH(A6546)))))</f>
        <v/>
      </c>
    </row>
    <row r="6547" customFormat="false" ht="15" hidden="false" customHeight="false" outlineLevel="0" collapsed="false">
      <c r="U6547" s="0" t="str">
        <f aca="false">IF(C6547="","",IF(COUNTIF(Campaigns!$A$7:$A$300,C6547)&gt;0,"✓",IF(N(K6547)=0,"– no spend","⚠ add to Campaigns tab")))</f>
        <v/>
      </c>
      <c r="V6547" s="83" t="str">
        <f aca="false">IF(K6547="","",K6547*IF(Settings!$B$22=Settings!$C$6,1,IF(Settings!$B$22="USD",1/INDEX(Settings!$B$29:$B$40,MONTH(A6547)),INDEX(Settings!$B$29:$B$40,MONTH(A6547)))))</f>
        <v/>
      </c>
    </row>
    <row r="6548" customFormat="false" ht="15" hidden="false" customHeight="false" outlineLevel="0" collapsed="false">
      <c r="U6548" s="0" t="str">
        <f aca="false">IF(C6548="","",IF(COUNTIF(Campaigns!$A$7:$A$300,C6548)&gt;0,"✓",IF(N(K6548)=0,"– no spend","⚠ add to Campaigns tab")))</f>
        <v/>
      </c>
      <c r="V6548" s="83" t="str">
        <f aca="false">IF(K6548="","",K6548*IF(Settings!$B$22=Settings!$C$6,1,IF(Settings!$B$22="USD",1/INDEX(Settings!$B$29:$B$40,MONTH(A6548)),INDEX(Settings!$B$29:$B$40,MONTH(A6548)))))</f>
        <v/>
      </c>
    </row>
    <row r="6549" customFormat="false" ht="15" hidden="false" customHeight="false" outlineLevel="0" collapsed="false">
      <c r="U6549" s="0" t="str">
        <f aca="false">IF(C6549="","",IF(COUNTIF(Campaigns!$A$7:$A$300,C6549)&gt;0,"✓",IF(N(K6549)=0,"– no spend","⚠ add to Campaigns tab")))</f>
        <v/>
      </c>
      <c r="V6549" s="83" t="str">
        <f aca="false">IF(K6549="","",K6549*IF(Settings!$B$22=Settings!$C$6,1,IF(Settings!$B$22="USD",1/INDEX(Settings!$B$29:$B$40,MONTH(A6549)),INDEX(Settings!$B$29:$B$40,MONTH(A6549)))))</f>
        <v/>
      </c>
    </row>
    <row r="6550" customFormat="false" ht="15" hidden="false" customHeight="false" outlineLevel="0" collapsed="false">
      <c r="U6550" s="0" t="str">
        <f aca="false">IF(C6550="","",IF(COUNTIF(Campaigns!$A$7:$A$300,C6550)&gt;0,"✓",IF(N(K6550)=0,"– no spend","⚠ add to Campaigns tab")))</f>
        <v/>
      </c>
      <c r="V6550" s="83" t="str">
        <f aca="false">IF(K6550="","",K6550*IF(Settings!$B$22=Settings!$C$6,1,IF(Settings!$B$22="USD",1/INDEX(Settings!$B$29:$B$40,MONTH(A6550)),INDEX(Settings!$B$29:$B$40,MONTH(A6550)))))</f>
        <v/>
      </c>
    </row>
    <row r="6551" customFormat="false" ht="15" hidden="false" customHeight="false" outlineLevel="0" collapsed="false">
      <c r="U6551" s="0" t="str">
        <f aca="false">IF(C6551="","",IF(COUNTIF(Campaigns!$A$7:$A$300,C6551)&gt;0,"✓",IF(N(K6551)=0,"– no spend","⚠ add to Campaigns tab")))</f>
        <v/>
      </c>
      <c r="V6551" s="83" t="str">
        <f aca="false">IF(K6551="","",K6551*IF(Settings!$B$22=Settings!$C$6,1,IF(Settings!$B$22="USD",1/INDEX(Settings!$B$29:$B$40,MONTH(A6551)),INDEX(Settings!$B$29:$B$40,MONTH(A6551)))))</f>
        <v/>
      </c>
    </row>
    <row r="6552" customFormat="false" ht="15" hidden="false" customHeight="false" outlineLevel="0" collapsed="false">
      <c r="U6552" s="0" t="str">
        <f aca="false">IF(C6552="","",IF(COUNTIF(Campaigns!$A$7:$A$300,C6552)&gt;0,"✓",IF(N(K6552)=0,"– no spend","⚠ add to Campaigns tab")))</f>
        <v/>
      </c>
      <c r="V6552" s="83" t="str">
        <f aca="false">IF(K6552="","",K6552*IF(Settings!$B$22=Settings!$C$6,1,IF(Settings!$B$22="USD",1/INDEX(Settings!$B$29:$B$40,MONTH(A6552)),INDEX(Settings!$B$29:$B$40,MONTH(A6552)))))</f>
        <v/>
      </c>
    </row>
    <row r="6553" customFormat="false" ht="15" hidden="false" customHeight="false" outlineLevel="0" collapsed="false">
      <c r="U6553" s="0" t="str">
        <f aca="false">IF(C6553="","",IF(COUNTIF(Campaigns!$A$7:$A$300,C6553)&gt;0,"✓",IF(N(K6553)=0,"– no spend","⚠ add to Campaigns tab")))</f>
        <v/>
      </c>
      <c r="V6553" s="83" t="str">
        <f aca="false">IF(K6553="","",K6553*IF(Settings!$B$22=Settings!$C$6,1,IF(Settings!$B$22="USD",1/INDEX(Settings!$B$29:$B$40,MONTH(A6553)),INDEX(Settings!$B$29:$B$40,MONTH(A6553)))))</f>
        <v/>
      </c>
    </row>
    <row r="6554" customFormat="false" ht="15" hidden="false" customHeight="false" outlineLevel="0" collapsed="false">
      <c r="U6554" s="0" t="str">
        <f aca="false">IF(C6554="","",IF(COUNTIF(Campaigns!$A$7:$A$300,C6554)&gt;0,"✓",IF(N(K6554)=0,"– no spend","⚠ add to Campaigns tab")))</f>
        <v/>
      </c>
      <c r="V6554" s="83" t="str">
        <f aca="false">IF(K6554="","",K6554*IF(Settings!$B$22=Settings!$C$6,1,IF(Settings!$B$22="USD",1/INDEX(Settings!$B$29:$B$40,MONTH(A6554)),INDEX(Settings!$B$29:$B$40,MONTH(A6554)))))</f>
        <v/>
      </c>
    </row>
    <row r="6555" customFormat="false" ht="15" hidden="false" customHeight="false" outlineLevel="0" collapsed="false">
      <c r="U6555" s="0" t="str">
        <f aca="false">IF(C6555="","",IF(COUNTIF(Campaigns!$A$7:$A$300,C6555)&gt;0,"✓",IF(N(K6555)=0,"– no spend","⚠ add to Campaigns tab")))</f>
        <v/>
      </c>
      <c r="V6555" s="83" t="str">
        <f aca="false">IF(K6555="","",K6555*IF(Settings!$B$22=Settings!$C$6,1,IF(Settings!$B$22="USD",1/INDEX(Settings!$B$29:$B$40,MONTH(A6555)),INDEX(Settings!$B$29:$B$40,MONTH(A6555)))))</f>
        <v/>
      </c>
    </row>
    <row r="6556" customFormat="false" ht="15" hidden="false" customHeight="false" outlineLevel="0" collapsed="false">
      <c r="U6556" s="0" t="str">
        <f aca="false">IF(C6556="","",IF(COUNTIF(Campaigns!$A$7:$A$300,C6556)&gt;0,"✓",IF(N(K6556)=0,"– no spend","⚠ add to Campaigns tab")))</f>
        <v/>
      </c>
      <c r="V6556" s="83" t="str">
        <f aca="false">IF(K6556="","",K6556*IF(Settings!$B$22=Settings!$C$6,1,IF(Settings!$B$22="USD",1/INDEX(Settings!$B$29:$B$40,MONTH(A6556)),INDEX(Settings!$B$29:$B$40,MONTH(A6556)))))</f>
        <v/>
      </c>
    </row>
    <row r="6557" customFormat="false" ht="15" hidden="false" customHeight="false" outlineLevel="0" collapsed="false">
      <c r="U6557" s="0" t="str">
        <f aca="false">IF(C6557="","",IF(COUNTIF(Campaigns!$A$7:$A$300,C6557)&gt;0,"✓",IF(N(K6557)=0,"– no spend","⚠ add to Campaigns tab")))</f>
        <v/>
      </c>
      <c r="V6557" s="83" t="str">
        <f aca="false">IF(K6557="","",K6557*IF(Settings!$B$22=Settings!$C$6,1,IF(Settings!$B$22="USD",1/INDEX(Settings!$B$29:$B$40,MONTH(A6557)),INDEX(Settings!$B$29:$B$40,MONTH(A6557)))))</f>
        <v/>
      </c>
    </row>
    <row r="6558" customFormat="false" ht="15" hidden="false" customHeight="false" outlineLevel="0" collapsed="false">
      <c r="U6558" s="0" t="str">
        <f aca="false">IF(C6558="","",IF(COUNTIF(Campaigns!$A$7:$A$300,C6558)&gt;0,"✓",IF(N(K6558)=0,"– no spend","⚠ add to Campaigns tab")))</f>
        <v/>
      </c>
      <c r="V6558" s="83" t="str">
        <f aca="false">IF(K6558="","",K6558*IF(Settings!$B$22=Settings!$C$6,1,IF(Settings!$B$22="USD",1/INDEX(Settings!$B$29:$B$40,MONTH(A6558)),INDEX(Settings!$B$29:$B$40,MONTH(A6558)))))</f>
        <v/>
      </c>
    </row>
    <row r="6559" customFormat="false" ht="15" hidden="false" customHeight="false" outlineLevel="0" collapsed="false">
      <c r="U6559" s="0" t="str">
        <f aca="false">IF(C6559="","",IF(COUNTIF(Campaigns!$A$7:$A$300,C6559)&gt;0,"✓",IF(N(K6559)=0,"– no spend","⚠ add to Campaigns tab")))</f>
        <v/>
      </c>
      <c r="V6559" s="83" t="str">
        <f aca="false">IF(K6559="","",K6559*IF(Settings!$B$22=Settings!$C$6,1,IF(Settings!$B$22="USD",1/INDEX(Settings!$B$29:$B$40,MONTH(A6559)),INDEX(Settings!$B$29:$B$40,MONTH(A6559)))))</f>
        <v/>
      </c>
    </row>
    <row r="6560" customFormat="false" ht="15" hidden="false" customHeight="false" outlineLevel="0" collapsed="false">
      <c r="U6560" s="0" t="str">
        <f aca="false">IF(C6560="","",IF(COUNTIF(Campaigns!$A$7:$A$300,C6560)&gt;0,"✓",IF(N(K6560)=0,"– no spend","⚠ add to Campaigns tab")))</f>
        <v/>
      </c>
      <c r="V6560" s="83" t="str">
        <f aca="false">IF(K6560="","",K6560*IF(Settings!$B$22=Settings!$C$6,1,IF(Settings!$B$22="USD",1/INDEX(Settings!$B$29:$B$40,MONTH(A6560)),INDEX(Settings!$B$29:$B$40,MONTH(A6560)))))</f>
        <v/>
      </c>
    </row>
    <row r="6561" customFormat="false" ht="15" hidden="false" customHeight="false" outlineLevel="0" collapsed="false">
      <c r="U6561" s="0" t="str">
        <f aca="false">IF(C6561="","",IF(COUNTIF(Campaigns!$A$7:$A$300,C6561)&gt;0,"✓",IF(N(K6561)=0,"– no spend","⚠ add to Campaigns tab")))</f>
        <v/>
      </c>
      <c r="V6561" s="83" t="str">
        <f aca="false">IF(K6561="","",K6561*IF(Settings!$B$22=Settings!$C$6,1,IF(Settings!$B$22="USD",1/INDEX(Settings!$B$29:$B$40,MONTH(A6561)),INDEX(Settings!$B$29:$B$40,MONTH(A6561)))))</f>
        <v/>
      </c>
    </row>
    <row r="6562" customFormat="false" ht="15" hidden="false" customHeight="false" outlineLevel="0" collapsed="false">
      <c r="U6562" s="0" t="str">
        <f aca="false">IF(C6562="","",IF(COUNTIF(Campaigns!$A$7:$A$300,C6562)&gt;0,"✓",IF(N(K6562)=0,"– no spend","⚠ add to Campaigns tab")))</f>
        <v/>
      </c>
      <c r="V6562" s="83" t="str">
        <f aca="false">IF(K6562="","",K6562*IF(Settings!$B$22=Settings!$C$6,1,IF(Settings!$B$22="USD",1/INDEX(Settings!$B$29:$B$40,MONTH(A6562)),INDEX(Settings!$B$29:$B$40,MONTH(A6562)))))</f>
        <v/>
      </c>
    </row>
    <row r="6563" customFormat="false" ht="15" hidden="false" customHeight="false" outlineLevel="0" collapsed="false">
      <c r="U6563" s="0" t="str">
        <f aca="false">IF(C6563="","",IF(COUNTIF(Campaigns!$A$7:$A$300,C6563)&gt;0,"✓",IF(N(K6563)=0,"– no spend","⚠ add to Campaigns tab")))</f>
        <v/>
      </c>
      <c r="V6563" s="83" t="str">
        <f aca="false">IF(K6563="","",K6563*IF(Settings!$B$22=Settings!$C$6,1,IF(Settings!$B$22="USD",1/INDEX(Settings!$B$29:$B$40,MONTH(A6563)),INDEX(Settings!$B$29:$B$40,MONTH(A6563)))))</f>
        <v/>
      </c>
    </row>
    <row r="6564" customFormat="false" ht="15" hidden="false" customHeight="false" outlineLevel="0" collapsed="false">
      <c r="U6564" s="0" t="str">
        <f aca="false">IF(C6564="","",IF(COUNTIF(Campaigns!$A$7:$A$300,C6564)&gt;0,"✓",IF(N(K6564)=0,"– no spend","⚠ add to Campaigns tab")))</f>
        <v/>
      </c>
      <c r="V6564" s="83" t="str">
        <f aca="false">IF(K6564="","",K6564*IF(Settings!$B$22=Settings!$C$6,1,IF(Settings!$B$22="USD",1/INDEX(Settings!$B$29:$B$40,MONTH(A6564)),INDEX(Settings!$B$29:$B$40,MONTH(A6564)))))</f>
        <v/>
      </c>
    </row>
    <row r="6565" customFormat="false" ht="15" hidden="false" customHeight="false" outlineLevel="0" collapsed="false">
      <c r="U6565" s="0" t="str">
        <f aca="false">IF(C6565="","",IF(COUNTIF(Campaigns!$A$7:$A$300,C6565)&gt;0,"✓",IF(N(K6565)=0,"– no spend","⚠ add to Campaigns tab")))</f>
        <v/>
      </c>
      <c r="V6565" s="83" t="str">
        <f aca="false">IF(K6565="","",K6565*IF(Settings!$B$22=Settings!$C$6,1,IF(Settings!$B$22="USD",1/INDEX(Settings!$B$29:$B$40,MONTH(A6565)),INDEX(Settings!$B$29:$B$40,MONTH(A6565)))))</f>
        <v/>
      </c>
    </row>
    <row r="6566" customFormat="false" ht="15" hidden="false" customHeight="false" outlineLevel="0" collapsed="false">
      <c r="U6566" s="0" t="str">
        <f aca="false">IF(C6566="","",IF(COUNTIF(Campaigns!$A$7:$A$300,C6566)&gt;0,"✓",IF(N(K6566)=0,"– no spend","⚠ add to Campaigns tab")))</f>
        <v/>
      </c>
      <c r="V6566" s="83" t="str">
        <f aca="false">IF(K6566="","",K6566*IF(Settings!$B$22=Settings!$C$6,1,IF(Settings!$B$22="USD",1/INDEX(Settings!$B$29:$B$40,MONTH(A6566)),INDEX(Settings!$B$29:$B$40,MONTH(A6566)))))</f>
        <v/>
      </c>
    </row>
    <row r="6567" customFormat="false" ht="15" hidden="false" customHeight="false" outlineLevel="0" collapsed="false">
      <c r="U6567" s="0" t="str">
        <f aca="false">IF(C6567="","",IF(COUNTIF(Campaigns!$A$7:$A$300,C6567)&gt;0,"✓",IF(N(K6567)=0,"– no spend","⚠ add to Campaigns tab")))</f>
        <v/>
      </c>
      <c r="V6567" s="83" t="str">
        <f aca="false">IF(K6567="","",K6567*IF(Settings!$B$22=Settings!$C$6,1,IF(Settings!$B$22="USD",1/INDEX(Settings!$B$29:$B$40,MONTH(A6567)),INDEX(Settings!$B$29:$B$40,MONTH(A6567)))))</f>
        <v/>
      </c>
    </row>
    <row r="6568" customFormat="false" ht="15" hidden="false" customHeight="false" outlineLevel="0" collapsed="false">
      <c r="U6568" s="0" t="str">
        <f aca="false">IF(C6568="","",IF(COUNTIF(Campaigns!$A$7:$A$300,C6568)&gt;0,"✓",IF(N(K6568)=0,"– no spend","⚠ add to Campaigns tab")))</f>
        <v/>
      </c>
      <c r="V6568" s="83" t="str">
        <f aca="false">IF(K6568="","",K6568*IF(Settings!$B$22=Settings!$C$6,1,IF(Settings!$B$22="USD",1/INDEX(Settings!$B$29:$B$40,MONTH(A6568)),INDEX(Settings!$B$29:$B$40,MONTH(A6568)))))</f>
        <v/>
      </c>
    </row>
    <row r="6569" customFormat="false" ht="15" hidden="false" customHeight="false" outlineLevel="0" collapsed="false">
      <c r="U6569" s="0" t="str">
        <f aca="false">IF(C6569="","",IF(COUNTIF(Campaigns!$A$7:$A$300,C6569)&gt;0,"✓",IF(N(K6569)=0,"– no spend","⚠ add to Campaigns tab")))</f>
        <v/>
      </c>
      <c r="V6569" s="83" t="str">
        <f aca="false">IF(K6569="","",K6569*IF(Settings!$B$22=Settings!$C$6,1,IF(Settings!$B$22="USD",1/INDEX(Settings!$B$29:$B$40,MONTH(A6569)),INDEX(Settings!$B$29:$B$40,MONTH(A6569)))))</f>
        <v/>
      </c>
    </row>
    <row r="6570" customFormat="false" ht="15" hidden="false" customHeight="false" outlineLevel="0" collapsed="false">
      <c r="U6570" s="0" t="str">
        <f aca="false">IF(C6570="","",IF(COUNTIF(Campaigns!$A$7:$A$300,C6570)&gt;0,"✓",IF(N(K6570)=0,"– no spend","⚠ add to Campaigns tab")))</f>
        <v/>
      </c>
      <c r="V6570" s="83" t="str">
        <f aca="false">IF(K6570="","",K6570*IF(Settings!$B$22=Settings!$C$6,1,IF(Settings!$B$22="USD",1/INDEX(Settings!$B$29:$B$40,MONTH(A6570)),INDEX(Settings!$B$29:$B$40,MONTH(A6570)))))</f>
        <v/>
      </c>
    </row>
    <row r="6571" customFormat="false" ht="15" hidden="false" customHeight="false" outlineLevel="0" collapsed="false">
      <c r="U6571" s="0" t="str">
        <f aca="false">IF(C6571="","",IF(COUNTIF(Campaigns!$A$7:$A$300,C6571)&gt;0,"✓",IF(N(K6571)=0,"– no spend","⚠ add to Campaigns tab")))</f>
        <v/>
      </c>
      <c r="V6571" s="83" t="str">
        <f aca="false">IF(K6571="","",K6571*IF(Settings!$B$22=Settings!$C$6,1,IF(Settings!$B$22="USD",1/INDEX(Settings!$B$29:$B$40,MONTH(A6571)),INDEX(Settings!$B$29:$B$40,MONTH(A6571)))))</f>
        <v/>
      </c>
    </row>
    <row r="6572" customFormat="false" ht="15" hidden="false" customHeight="false" outlineLevel="0" collapsed="false">
      <c r="U6572" s="0" t="str">
        <f aca="false">IF(C6572="","",IF(COUNTIF(Campaigns!$A$7:$A$300,C6572)&gt;0,"✓",IF(N(K6572)=0,"– no spend","⚠ add to Campaigns tab")))</f>
        <v/>
      </c>
      <c r="V6572" s="83" t="str">
        <f aca="false">IF(K6572="","",K6572*IF(Settings!$B$22=Settings!$C$6,1,IF(Settings!$B$22="USD",1/INDEX(Settings!$B$29:$B$40,MONTH(A6572)),INDEX(Settings!$B$29:$B$40,MONTH(A6572)))))</f>
        <v/>
      </c>
    </row>
    <row r="6573" customFormat="false" ht="15" hidden="false" customHeight="false" outlineLevel="0" collapsed="false">
      <c r="U6573" s="0" t="str">
        <f aca="false">IF(C6573="","",IF(COUNTIF(Campaigns!$A$7:$A$300,C6573)&gt;0,"✓",IF(N(K6573)=0,"– no spend","⚠ add to Campaigns tab")))</f>
        <v/>
      </c>
      <c r="V6573" s="83" t="str">
        <f aca="false">IF(K6573="","",K6573*IF(Settings!$B$22=Settings!$C$6,1,IF(Settings!$B$22="USD",1/INDEX(Settings!$B$29:$B$40,MONTH(A6573)),INDEX(Settings!$B$29:$B$40,MONTH(A6573)))))</f>
        <v/>
      </c>
    </row>
    <row r="6574" customFormat="false" ht="15" hidden="false" customHeight="false" outlineLevel="0" collapsed="false">
      <c r="U6574" s="0" t="str">
        <f aca="false">IF(C6574="","",IF(COUNTIF(Campaigns!$A$7:$A$300,C6574)&gt;0,"✓",IF(N(K6574)=0,"– no spend","⚠ add to Campaigns tab")))</f>
        <v/>
      </c>
      <c r="V6574" s="83" t="str">
        <f aca="false">IF(K6574="","",K6574*IF(Settings!$B$22=Settings!$C$6,1,IF(Settings!$B$22="USD",1/INDEX(Settings!$B$29:$B$40,MONTH(A6574)),INDEX(Settings!$B$29:$B$40,MONTH(A6574)))))</f>
        <v/>
      </c>
    </row>
    <row r="6575" customFormat="false" ht="15" hidden="false" customHeight="false" outlineLevel="0" collapsed="false">
      <c r="U6575" s="0" t="str">
        <f aca="false">IF(C6575="","",IF(COUNTIF(Campaigns!$A$7:$A$300,C6575)&gt;0,"✓",IF(N(K6575)=0,"– no spend","⚠ add to Campaigns tab")))</f>
        <v/>
      </c>
      <c r="V6575" s="83" t="str">
        <f aca="false">IF(K6575="","",K6575*IF(Settings!$B$22=Settings!$C$6,1,IF(Settings!$B$22="USD",1/INDEX(Settings!$B$29:$B$40,MONTH(A6575)),INDEX(Settings!$B$29:$B$40,MONTH(A6575)))))</f>
        <v/>
      </c>
    </row>
    <row r="6576" customFormat="false" ht="15" hidden="false" customHeight="false" outlineLevel="0" collapsed="false">
      <c r="U6576" s="0" t="str">
        <f aca="false">IF(C6576="","",IF(COUNTIF(Campaigns!$A$7:$A$300,C6576)&gt;0,"✓",IF(N(K6576)=0,"– no spend","⚠ add to Campaigns tab")))</f>
        <v/>
      </c>
      <c r="V6576" s="83" t="str">
        <f aca="false">IF(K6576="","",K6576*IF(Settings!$B$22=Settings!$C$6,1,IF(Settings!$B$22="USD",1/INDEX(Settings!$B$29:$B$40,MONTH(A6576)),INDEX(Settings!$B$29:$B$40,MONTH(A6576)))))</f>
        <v/>
      </c>
    </row>
    <row r="6577" customFormat="false" ht="15" hidden="false" customHeight="false" outlineLevel="0" collapsed="false">
      <c r="U6577" s="0" t="str">
        <f aca="false">IF(C6577="","",IF(COUNTIF(Campaigns!$A$7:$A$300,C6577)&gt;0,"✓",IF(N(K6577)=0,"– no spend","⚠ add to Campaigns tab")))</f>
        <v/>
      </c>
      <c r="V6577" s="83" t="str">
        <f aca="false">IF(K6577="","",K6577*IF(Settings!$B$22=Settings!$C$6,1,IF(Settings!$B$22="USD",1/INDEX(Settings!$B$29:$B$40,MONTH(A6577)),INDEX(Settings!$B$29:$B$40,MONTH(A6577)))))</f>
        <v/>
      </c>
    </row>
    <row r="6578" customFormat="false" ht="15" hidden="false" customHeight="false" outlineLevel="0" collapsed="false">
      <c r="U6578" s="0" t="str">
        <f aca="false">IF(C6578="","",IF(COUNTIF(Campaigns!$A$7:$A$300,C6578)&gt;0,"✓",IF(N(K6578)=0,"– no spend","⚠ add to Campaigns tab")))</f>
        <v/>
      </c>
      <c r="V6578" s="83" t="str">
        <f aca="false">IF(K6578="","",K6578*IF(Settings!$B$22=Settings!$C$6,1,IF(Settings!$B$22="USD",1/INDEX(Settings!$B$29:$B$40,MONTH(A6578)),INDEX(Settings!$B$29:$B$40,MONTH(A6578)))))</f>
        <v/>
      </c>
    </row>
    <row r="6579" customFormat="false" ht="15" hidden="false" customHeight="false" outlineLevel="0" collapsed="false">
      <c r="U6579" s="0" t="str">
        <f aca="false">IF(C6579="","",IF(COUNTIF(Campaigns!$A$7:$A$300,C6579)&gt;0,"✓",IF(N(K6579)=0,"– no spend","⚠ add to Campaigns tab")))</f>
        <v/>
      </c>
      <c r="V6579" s="83" t="str">
        <f aca="false">IF(K6579="","",K6579*IF(Settings!$B$22=Settings!$C$6,1,IF(Settings!$B$22="USD",1/INDEX(Settings!$B$29:$B$40,MONTH(A6579)),INDEX(Settings!$B$29:$B$40,MONTH(A6579)))))</f>
        <v/>
      </c>
    </row>
    <row r="6580" customFormat="false" ht="15" hidden="false" customHeight="false" outlineLevel="0" collapsed="false">
      <c r="U6580" s="0" t="str">
        <f aca="false">IF(C6580="","",IF(COUNTIF(Campaigns!$A$7:$A$300,C6580)&gt;0,"✓",IF(N(K6580)=0,"– no spend","⚠ add to Campaigns tab")))</f>
        <v/>
      </c>
      <c r="V6580" s="83" t="str">
        <f aca="false">IF(K6580="","",K6580*IF(Settings!$B$22=Settings!$C$6,1,IF(Settings!$B$22="USD",1/INDEX(Settings!$B$29:$B$40,MONTH(A6580)),INDEX(Settings!$B$29:$B$40,MONTH(A6580)))))</f>
        <v/>
      </c>
    </row>
    <row r="6581" customFormat="false" ht="15" hidden="false" customHeight="false" outlineLevel="0" collapsed="false">
      <c r="U6581" s="0" t="str">
        <f aca="false">IF(C6581="","",IF(COUNTIF(Campaigns!$A$7:$A$300,C6581)&gt;0,"✓",IF(N(K6581)=0,"– no spend","⚠ add to Campaigns tab")))</f>
        <v/>
      </c>
      <c r="V6581" s="83" t="str">
        <f aca="false">IF(K6581="","",K6581*IF(Settings!$B$22=Settings!$C$6,1,IF(Settings!$B$22="USD",1/INDEX(Settings!$B$29:$B$40,MONTH(A6581)),INDEX(Settings!$B$29:$B$40,MONTH(A6581)))))</f>
        <v/>
      </c>
    </row>
    <row r="6582" customFormat="false" ht="15" hidden="false" customHeight="false" outlineLevel="0" collapsed="false">
      <c r="U6582" s="0" t="str">
        <f aca="false">IF(C6582="","",IF(COUNTIF(Campaigns!$A$7:$A$300,C6582)&gt;0,"✓",IF(N(K6582)=0,"– no spend","⚠ add to Campaigns tab")))</f>
        <v/>
      </c>
      <c r="V6582" s="83" t="str">
        <f aca="false">IF(K6582="","",K6582*IF(Settings!$B$22=Settings!$C$6,1,IF(Settings!$B$22="USD",1/INDEX(Settings!$B$29:$B$40,MONTH(A6582)),INDEX(Settings!$B$29:$B$40,MONTH(A6582)))))</f>
        <v/>
      </c>
    </row>
    <row r="6583" customFormat="false" ht="15" hidden="false" customHeight="false" outlineLevel="0" collapsed="false">
      <c r="U6583" s="0" t="str">
        <f aca="false">IF(C6583="","",IF(COUNTIF(Campaigns!$A$7:$A$300,C6583)&gt;0,"✓",IF(N(K6583)=0,"– no spend","⚠ add to Campaigns tab")))</f>
        <v/>
      </c>
      <c r="V6583" s="83" t="str">
        <f aca="false">IF(K6583="","",K6583*IF(Settings!$B$22=Settings!$C$6,1,IF(Settings!$B$22="USD",1/INDEX(Settings!$B$29:$B$40,MONTH(A6583)),INDEX(Settings!$B$29:$B$40,MONTH(A6583)))))</f>
        <v/>
      </c>
    </row>
    <row r="6584" customFormat="false" ht="15" hidden="false" customHeight="false" outlineLevel="0" collapsed="false">
      <c r="U6584" s="0" t="str">
        <f aca="false">IF(C6584="","",IF(COUNTIF(Campaigns!$A$7:$A$300,C6584)&gt;0,"✓",IF(N(K6584)=0,"– no spend","⚠ add to Campaigns tab")))</f>
        <v/>
      </c>
      <c r="V6584" s="83" t="str">
        <f aca="false">IF(K6584="","",K6584*IF(Settings!$B$22=Settings!$C$6,1,IF(Settings!$B$22="USD",1/INDEX(Settings!$B$29:$B$40,MONTH(A6584)),INDEX(Settings!$B$29:$B$40,MONTH(A6584)))))</f>
        <v/>
      </c>
    </row>
    <row r="6585" customFormat="false" ht="15" hidden="false" customHeight="false" outlineLevel="0" collapsed="false">
      <c r="U6585" s="0" t="str">
        <f aca="false">IF(C6585="","",IF(COUNTIF(Campaigns!$A$7:$A$300,C6585)&gt;0,"✓",IF(N(K6585)=0,"– no spend","⚠ add to Campaigns tab")))</f>
        <v/>
      </c>
      <c r="V6585" s="83" t="str">
        <f aca="false">IF(K6585="","",K6585*IF(Settings!$B$22=Settings!$C$6,1,IF(Settings!$B$22="USD",1/INDEX(Settings!$B$29:$B$40,MONTH(A6585)),INDEX(Settings!$B$29:$B$40,MONTH(A6585)))))</f>
        <v/>
      </c>
    </row>
    <row r="6586" customFormat="false" ht="15" hidden="false" customHeight="false" outlineLevel="0" collapsed="false">
      <c r="U6586" s="0" t="str">
        <f aca="false">IF(C6586="","",IF(COUNTIF(Campaigns!$A$7:$A$300,C6586)&gt;0,"✓",IF(N(K6586)=0,"– no spend","⚠ add to Campaigns tab")))</f>
        <v/>
      </c>
      <c r="V6586" s="83" t="str">
        <f aca="false">IF(K6586="","",K6586*IF(Settings!$B$22=Settings!$C$6,1,IF(Settings!$B$22="USD",1/INDEX(Settings!$B$29:$B$40,MONTH(A6586)),INDEX(Settings!$B$29:$B$40,MONTH(A6586)))))</f>
        <v/>
      </c>
    </row>
    <row r="6587" customFormat="false" ht="15" hidden="false" customHeight="false" outlineLevel="0" collapsed="false">
      <c r="U6587" s="0" t="str">
        <f aca="false">IF(C6587="","",IF(COUNTIF(Campaigns!$A$7:$A$300,C6587)&gt;0,"✓",IF(N(K6587)=0,"– no spend","⚠ add to Campaigns tab")))</f>
        <v/>
      </c>
      <c r="V6587" s="83" t="str">
        <f aca="false">IF(K6587="","",K6587*IF(Settings!$B$22=Settings!$C$6,1,IF(Settings!$B$22="USD",1/INDEX(Settings!$B$29:$B$40,MONTH(A6587)),INDEX(Settings!$B$29:$B$40,MONTH(A6587)))))</f>
        <v/>
      </c>
    </row>
    <row r="6588" customFormat="false" ht="15" hidden="false" customHeight="false" outlineLevel="0" collapsed="false">
      <c r="U6588" s="0" t="str">
        <f aca="false">IF(C6588="","",IF(COUNTIF(Campaigns!$A$7:$A$300,C6588)&gt;0,"✓",IF(N(K6588)=0,"– no spend","⚠ add to Campaigns tab")))</f>
        <v/>
      </c>
      <c r="V6588" s="83" t="str">
        <f aca="false">IF(K6588="","",K6588*IF(Settings!$B$22=Settings!$C$6,1,IF(Settings!$B$22="USD",1/INDEX(Settings!$B$29:$B$40,MONTH(A6588)),INDEX(Settings!$B$29:$B$40,MONTH(A6588)))))</f>
        <v/>
      </c>
    </row>
    <row r="6589" customFormat="false" ht="15" hidden="false" customHeight="false" outlineLevel="0" collapsed="false">
      <c r="U6589" s="0" t="str">
        <f aca="false">IF(C6589="","",IF(COUNTIF(Campaigns!$A$7:$A$300,C6589)&gt;0,"✓",IF(N(K6589)=0,"– no spend","⚠ add to Campaigns tab")))</f>
        <v/>
      </c>
      <c r="V6589" s="83" t="str">
        <f aca="false">IF(K6589="","",K6589*IF(Settings!$B$22=Settings!$C$6,1,IF(Settings!$B$22="USD",1/INDEX(Settings!$B$29:$B$40,MONTH(A6589)),INDEX(Settings!$B$29:$B$40,MONTH(A6589)))))</f>
        <v/>
      </c>
    </row>
    <row r="6590" customFormat="false" ht="15" hidden="false" customHeight="false" outlineLevel="0" collapsed="false">
      <c r="U6590" s="0" t="str">
        <f aca="false">IF(C6590="","",IF(COUNTIF(Campaigns!$A$7:$A$300,C6590)&gt;0,"✓",IF(N(K6590)=0,"– no spend","⚠ add to Campaigns tab")))</f>
        <v/>
      </c>
      <c r="V6590" s="83" t="str">
        <f aca="false">IF(K6590="","",K6590*IF(Settings!$B$22=Settings!$C$6,1,IF(Settings!$B$22="USD",1/INDEX(Settings!$B$29:$B$40,MONTH(A6590)),INDEX(Settings!$B$29:$B$40,MONTH(A6590)))))</f>
        <v/>
      </c>
    </row>
    <row r="6591" customFormat="false" ht="15" hidden="false" customHeight="false" outlineLevel="0" collapsed="false">
      <c r="U6591" s="0" t="str">
        <f aca="false">IF(C6591="","",IF(COUNTIF(Campaigns!$A$7:$A$300,C6591)&gt;0,"✓",IF(N(K6591)=0,"– no spend","⚠ add to Campaigns tab")))</f>
        <v/>
      </c>
      <c r="V6591" s="83" t="str">
        <f aca="false">IF(K6591="","",K6591*IF(Settings!$B$22=Settings!$C$6,1,IF(Settings!$B$22="USD",1/INDEX(Settings!$B$29:$B$40,MONTH(A6591)),INDEX(Settings!$B$29:$B$40,MONTH(A6591)))))</f>
        <v/>
      </c>
    </row>
    <row r="6592" customFormat="false" ht="15" hidden="false" customHeight="false" outlineLevel="0" collapsed="false">
      <c r="U6592" s="0" t="str">
        <f aca="false">IF(C6592="","",IF(COUNTIF(Campaigns!$A$7:$A$300,C6592)&gt;0,"✓",IF(N(K6592)=0,"– no spend","⚠ add to Campaigns tab")))</f>
        <v/>
      </c>
      <c r="V6592" s="83" t="str">
        <f aca="false">IF(K6592="","",K6592*IF(Settings!$B$22=Settings!$C$6,1,IF(Settings!$B$22="USD",1/INDEX(Settings!$B$29:$B$40,MONTH(A6592)),INDEX(Settings!$B$29:$B$40,MONTH(A6592)))))</f>
        <v/>
      </c>
    </row>
    <row r="6593" customFormat="false" ht="15" hidden="false" customHeight="false" outlineLevel="0" collapsed="false">
      <c r="U6593" s="0" t="str">
        <f aca="false">IF(C6593="","",IF(COUNTIF(Campaigns!$A$7:$A$300,C6593)&gt;0,"✓",IF(N(K6593)=0,"– no spend","⚠ add to Campaigns tab")))</f>
        <v/>
      </c>
      <c r="V6593" s="83" t="str">
        <f aca="false">IF(K6593="","",K6593*IF(Settings!$B$22=Settings!$C$6,1,IF(Settings!$B$22="USD",1/INDEX(Settings!$B$29:$B$40,MONTH(A6593)),INDEX(Settings!$B$29:$B$40,MONTH(A6593)))))</f>
        <v/>
      </c>
    </row>
    <row r="6594" customFormat="false" ht="15" hidden="false" customHeight="false" outlineLevel="0" collapsed="false">
      <c r="U6594" s="0" t="str">
        <f aca="false">IF(C6594="","",IF(COUNTIF(Campaigns!$A$7:$A$300,C6594)&gt;0,"✓",IF(N(K6594)=0,"– no spend","⚠ add to Campaigns tab")))</f>
        <v/>
      </c>
      <c r="V6594" s="83" t="str">
        <f aca="false">IF(K6594="","",K6594*IF(Settings!$B$22=Settings!$C$6,1,IF(Settings!$B$22="USD",1/INDEX(Settings!$B$29:$B$40,MONTH(A6594)),INDEX(Settings!$B$29:$B$40,MONTH(A6594)))))</f>
        <v/>
      </c>
    </row>
    <row r="6595" customFormat="false" ht="15" hidden="false" customHeight="false" outlineLevel="0" collapsed="false">
      <c r="U6595" s="0" t="str">
        <f aca="false">IF(C6595="","",IF(COUNTIF(Campaigns!$A$7:$A$300,C6595)&gt;0,"✓",IF(N(K6595)=0,"– no spend","⚠ add to Campaigns tab")))</f>
        <v/>
      </c>
      <c r="V6595" s="83" t="str">
        <f aca="false">IF(K6595="","",K6595*IF(Settings!$B$22=Settings!$C$6,1,IF(Settings!$B$22="USD",1/INDEX(Settings!$B$29:$B$40,MONTH(A6595)),INDEX(Settings!$B$29:$B$40,MONTH(A6595)))))</f>
        <v/>
      </c>
    </row>
    <row r="6596" customFormat="false" ht="15" hidden="false" customHeight="false" outlineLevel="0" collapsed="false">
      <c r="U6596" s="0" t="str">
        <f aca="false">IF(C6596="","",IF(COUNTIF(Campaigns!$A$7:$A$300,C6596)&gt;0,"✓",IF(N(K6596)=0,"– no spend","⚠ add to Campaigns tab")))</f>
        <v/>
      </c>
      <c r="V6596" s="83" t="str">
        <f aca="false">IF(K6596="","",K6596*IF(Settings!$B$22=Settings!$C$6,1,IF(Settings!$B$22="USD",1/INDEX(Settings!$B$29:$B$40,MONTH(A6596)),INDEX(Settings!$B$29:$B$40,MONTH(A6596)))))</f>
        <v/>
      </c>
    </row>
    <row r="6597" customFormat="false" ht="15" hidden="false" customHeight="false" outlineLevel="0" collapsed="false">
      <c r="U6597" s="0" t="str">
        <f aca="false">IF(C6597="","",IF(COUNTIF(Campaigns!$A$7:$A$300,C6597)&gt;0,"✓",IF(N(K6597)=0,"– no spend","⚠ add to Campaigns tab")))</f>
        <v/>
      </c>
      <c r="V6597" s="83" t="str">
        <f aca="false">IF(K6597="","",K6597*IF(Settings!$B$22=Settings!$C$6,1,IF(Settings!$B$22="USD",1/INDEX(Settings!$B$29:$B$40,MONTH(A6597)),INDEX(Settings!$B$29:$B$40,MONTH(A6597)))))</f>
        <v/>
      </c>
    </row>
    <row r="6598" customFormat="false" ht="15" hidden="false" customHeight="false" outlineLevel="0" collapsed="false">
      <c r="U6598" s="0" t="str">
        <f aca="false">IF(C6598="","",IF(COUNTIF(Campaigns!$A$7:$A$300,C6598)&gt;0,"✓",IF(N(K6598)=0,"– no spend","⚠ add to Campaigns tab")))</f>
        <v/>
      </c>
      <c r="V6598" s="83" t="str">
        <f aca="false">IF(K6598="","",K6598*IF(Settings!$B$22=Settings!$C$6,1,IF(Settings!$B$22="USD",1/INDEX(Settings!$B$29:$B$40,MONTH(A6598)),INDEX(Settings!$B$29:$B$40,MONTH(A6598)))))</f>
        <v/>
      </c>
    </row>
    <row r="6599" customFormat="false" ht="15" hidden="false" customHeight="false" outlineLevel="0" collapsed="false">
      <c r="U6599" s="0" t="str">
        <f aca="false">IF(C6599="","",IF(COUNTIF(Campaigns!$A$7:$A$300,C6599)&gt;0,"✓",IF(N(K6599)=0,"– no spend","⚠ add to Campaigns tab")))</f>
        <v/>
      </c>
      <c r="V6599" s="83" t="str">
        <f aca="false">IF(K6599="","",K6599*IF(Settings!$B$22=Settings!$C$6,1,IF(Settings!$B$22="USD",1/INDEX(Settings!$B$29:$B$40,MONTH(A6599)),INDEX(Settings!$B$29:$B$40,MONTH(A6599)))))</f>
        <v/>
      </c>
    </row>
    <row r="6600" customFormat="false" ht="15" hidden="false" customHeight="false" outlineLevel="0" collapsed="false">
      <c r="U6600" s="0" t="str">
        <f aca="false">IF(C6600="","",IF(COUNTIF(Campaigns!$A$7:$A$300,C6600)&gt;0,"✓",IF(N(K6600)=0,"– no spend","⚠ add to Campaigns tab")))</f>
        <v/>
      </c>
      <c r="V6600" s="83" t="str">
        <f aca="false">IF(K6600="","",K6600*IF(Settings!$B$22=Settings!$C$6,1,IF(Settings!$B$22="USD",1/INDEX(Settings!$B$29:$B$40,MONTH(A6600)),INDEX(Settings!$B$29:$B$40,MONTH(A6600)))))</f>
        <v/>
      </c>
    </row>
    <row r="6601" customFormat="false" ht="15" hidden="false" customHeight="false" outlineLevel="0" collapsed="false">
      <c r="U6601" s="0" t="str">
        <f aca="false">IF(C6601="","",IF(COUNTIF(Campaigns!$A$7:$A$300,C6601)&gt;0,"✓",IF(N(K6601)=0,"– no spend","⚠ add to Campaigns tab")))</f>
        <v/>
      </c>
      <c r="V6601" s="83" t="str">
        <f aca="false">IF(K6601="","",K6601*IF(Settings!$B$22=Settings!$C$6,1,IF(Settings!$B$22="USD",1/INDEX(Settings!$B$29:$B$40,MONTH(A6601)),INDEX(Settings!$B$29:$B$40,MONTH(A6601)))))</f>
        <v/>
      </c>
    </row>
    <row r="6602" customFormat="false" ht="15" hidden="false" customHeight="false" outlineLevel="0" collapsed="false">
      <c r="U6602" s="0" t="str">
        <f aca="false">IF(C6602="","",IF(COUNTIF(Campaigns!$A$7:$A$300,C6602)&gt;0,"✓",IF(N(K6602)=0,"– no spend","⚠ add to Campaigns tab")))</f>
        <v/>
      </c>
      <c r="V6602" s="83" t="str">
        <f aca="false">IF(K6602="","",K6602*IF(Settings!$B$22=Settings!$C$6,1,IF(Settings!$B$22="USD",1/INDEX(Settings!$B$29:$B$40,MONTH(A6602)),INDEX(Settings!$B$29:$B$40,MONTH(A6602)))))</f>
        <v/>
      </c>
    </row>
    <row r="6603" customFormat="false" ht="15" hidden="false" customHeight="false" outlineLevel="0" collapsed="false">
      <c r="U6603" s="0" t="str">
        <f aca="false">IF(C6603="","",IF(COUNTIF(Campaigns!$A$7:$A$300,C6603)&gt;0,"✓",IF(N(K6603)=0,"– no spend","⚠ add to Campaigns tab")))</f>
        <v/>
      </c>
      <c r="V6603" s="83" t="str">
        <f aca="false">IF(K6603="","",K6603*IF(Settings!$B$22=Settings!$C$6,1,IF(Settings!$B$22="USD",1/INDEX(Settings!$B$29:$B$40,MONTH(A6603)),INDEX(Settings!$B$29:$B$40,MONTH(A6603)))))</f>
        <v/>
      </c>
    </row>
    <row r="6604" customFormat="false" ht="15" hidden="false" customHeight="false" outlineLevel="0" collapsed="false">
      <c r="U6604" s="0" t="str">
        <f aca="false">IF(C6604="","",IF(COUNTIF(Campaigns!$A$7:$A$300,C6604)&gt;0,"✓",IF(N(K6604)=0,"– no spend","⚠ add to Campaigns tab")))</f>
        <v/>
      </c>
      <c r="V6604" s="83" t="str">
        <f aca="false">IF(K6604="","",K6604*IF(Settings!$B$22=Settings!$C$6,1,IF(Settings!$B$22="USD",1/INDEX(Settings!$B$29:$B$40,MONTH(A6604)),INDEX(Settings!$B$29:$B$40,MONTH(A6604)))))</f>
        <v/>
      </c>
    </row>
    <row r="6605" customFormat="false" ht="15" hidden="false" customHeight="false" outlineLevel="0" collapsed="false">
      <c r="U6605" s="0" t="str">
        <f aca="false">IF(C6605="","",IF(COUNTIF(Campaigns!$A$7:$A$300,C6605)&gt;0,"✓",IF(N(K6605)=0,"– no spend","⚠ add to Campaigns tab")))</f>
        <v/>
      </c>
      <c r="V6605" s="83" t="str">
        <f aca="false">IF(K6605="","",K6605*IF(Settings!$B$22=Settings!$C$6,1,IF(Settings!$B$22="USD",1/INDEX(Settings!$B$29:$B$40,MONTH(A6605)),INDEX(Settings!$B$29:$B$40,MONTH(A6605)))))</f>
        <v/>
      </c>
    </row>
    <row r="6606" customFormat="false" ht="15" hidden="false" customHeight="false" outlineLevel="0" collapsed="false">
      <c r="U6606" s="0" t="str">
        <f aca="false">IF(C6606="","",IF(COUNTIF(Campaigns!$A$7:$A$300,C6606)&gt;0,"✓",IF(N(K6606)=0,"– no spend","⚠ add to Campaigns tab")))</f>
        <v/>
      </c>
      <c r="V6606" s="83" t="str">
        <f aca="false">IF(K6606="","",K6606*IF(Settings!$B$22=Settings!$C$6,1,IF(Settings!$B$22="USD",1/INDEX(Settings!$B$29:$B$40,MONTH(A6606)),INDEX(Settings!$B$29:$B$40,MONTH(A6606)))))</f>
        <v/>
      </c>
    </row>
    <row r="6607" customFormat="false" ht="15" hidden="false" customHeight="false" outlineLevel="0" collapsed="false">
      <c r="U6607" s="0" t="str">
        <f aca="false">IF(C6607="","",IF(COUNTIF(Campaigns!$A$7:$A$300,C6607)&gt;0,"✓",IF(N(K6607)=0,"– no spend","⚠ add to Campaigns tab")))</f>
        <v/>
      </c>
      <c r="V6607" s="83" t="str">
        <f aca="false">IF(K6607="","",K6607*IF(Settings!$B$22=Settings!$C$6,1,IF(Settings!$B$22="USD",1/INDEX(Settings!$B$29:$B$40,MONTH(A6607)),INDEX(Settings!$B$29:$B$40,MONTH(A6607)))))</f>
        <v/>
      </c>
    </row>
    <row r="6608" customFormat="false" ht="15" hidden="false" customHeight="false" outlineLevel="0" collapsed="false">
      <c r="U6608" s="0" t="str">
        <f aca="false">IF(C6608="","",IF(COUNTIF(Campaigns!$A$7:$A$300,C6608)&gt;0,"✓",IF(N(K6608)=0,"– no spend","⚠ add to Campaigns tab")))</f>
        <v/>
      </c>
      <c r="V6608" s="83" t="str">
        <f aca="false">IF(K6608="","",K6608*IF(Settings!$B$22=Settings!$C$6,1,IF(Settings!$B$22="USD",1/INDEX(Settings!$B$29:$B$40,MONTH(A6608)),INDEX(Settings!$B$29:$B$40,MONTH(A6608)))))</f>
        <v/>
      </c>
    </row>
    <row r="6609" customFormat="false" ht="15" hidden="false" customHeight="false" outlineLevel="0" collapsed="false">
      <c r="U6609" s="0" t="str">
        <f aca="false">IF(C6609="","",IF(COUNTIF(Campaigns!$A$7:$A$300,C6609)&gt;0,"✓",IF(N(K6609)=0,"– no spend","⚠ add to Campaigns tab")))</f>
        <v/>
      </c>
      <c r="V6609" s="83" t="str">
        <f aca="false">IF(K6609="","",K6609*IF(Settings!$B$22=Settings!$C$6,1,IF(Settings!$B$22="USD",1/INDEX(Settings!$B$29:$B$40,MONTH(A6609)),INDEX(Settings!$B$29:$B$40,MONTH(A6609)))))</f>
        <v/>
      </c>
    </row>
    <row r="6610" customFormat="false" ht="15" hidden="false" customHeight="false" outlineLevel="0" collapsed="false">
      <c r="U6610" s="0" t="str">
        <f aca="false">IF(C6610="","",IF(COUNTIF(Campaigns!$A$7:$A$300,C6610)&gt;0,"✓",IF(N(K6610)=0,"– no spend","⚠ add to Campaigns tab")))</f>
        <v/>
      </c>
      <c r="V6610" s="83" t="str">
        <f aca="false">IF(K6610="","",K6610*IF(Settings!$B$22=Settings!$C$6,1,IF(Settings!$B$22="USD",1/INDEX(Settings!$B$29:$B$40,MONTH(A6610)),INDEX(Settings!$B$29:$B$40,MONTH(A6610)))))</f>
        <v/>
      </c>
    </row>
    <row r="6611" customFormat="false" ht="15" hidden="false" customHeight="false" outlineLevel="0" collapsed="false">
      <c r="U6611" s="0" t="str">
        <f aca="false">IF(C6611="","",IF(COUNTIF(Campaigns!$A$7:$A$300,C6611)&gt;0,"✓",IF(N(K6611)=0,"– no spend","⚠ add to Campaigns tab")))</f>
        <v/>
      </c>
      <c r="V6611" s="83" t="str">
        <f aca="false">IF(K6611="","",K6611*IF(Settings!$B$22=Settings!$C$6,1,IF(Settings!$B$22="USD",1/INDEX(Settings!$B$29:$B$40,MONTH(A6611)),INDEX(Settings!$B$29:$B$40,MONTH(A6611)))))</f>
        <v/>
      </c>
    </row>
    <row r="6612" customFormat="false" ht="15" hidden="false" customHeight="false" outlineLevel="0" collapsed="false">
      <c r="U6612" s="0" t="str">
        <f aca="false">IF(C6612="","",IF(COUNTIF(Campaigns!$A$7:$A$300,C6612)&gt;0,"✓",IF(N(K6612)=0,"– no spend","⚠ add to Campaigns tab")))</f>
        <v/>
      </c>
      <c r="V6612" s="83" t="str">
        <f aca="false">IF(K6612="","",K6612*IF(Settings!$B$22=Settings!$C$6,1,IF(Settings!$B$22="USD",1/INDEX(Settings!$B$29:$B$40,MONTH(A6612)),INDEX(Settings!$B$29:$B$40,MONTH(A6612)))))</f>
        <v/>
      </c>
    </row>
    <row r="6613" customFormat="false" ht="15" hidden="false" customHeight="false" outlineLevel="0" collapsed="false">
      <c r="U6613" s="0" t="str">
        <f aca="false">IF(C6613="","",IF(COUNTIF(Campaigns!$A$7:$A$300,C6613)&gt;0,"✓",IF(N(K6613)=0,"– no spend","⚠ add to Campaigns tab")))</f>
        <v/>
      </c>
      <c r="V6613" s="83" t="str">
        <f aca="false">IF(K6613="","",K6613*IF(Settings!$B$22=Settings!$C$6,1,IF(Settings!$B$22="USD",1/INDEX(Settings!$B$29:$B$40,MONTH(A6613)),INDEX(Settings!$B$29:$B$40,MONTH(A6613)))))</f>
        <v/>
      </c>
    </row>
    <row r="6614" customFormat="false" ht="15" hidden="false" customHeight="false" outlineLevel="0" collapsed="false">
      <c r="U6614" s="0" t="str">
        <f aca="false">IF(C6614="","",IF(COUNTIF(Campaigns!$A$7:$A$300,C6614)&gt;0,"✓",IF(N(K6614)=0,"– no spend","⚠ add to Campaigns tab")))</f>
        <v/>
      </c>
      <c r="V6614" s="83" t="str">
        <f aca="false">IF(K6614="","",K6614*IF(Settings!$B$22=Settings!$C$6,1,IF(Settings!$B$22="USD",1/INDEX(Settings!$B$29:$B$40,MONTH(A6614)),INDEX(Settings!$B$29:$B$40,MONTH(A6614)))))</f>
        <v/>
      </c>
    </row>
    <row r="6615" customFormat="false" ht="15" hidden="false" customHeight="false" outlineLevel="0" collapsed="false">
      <c r="U6615" s="0" t="str">
        <f aca="false">IF(C6615="","",IF(COUNTIF(Campaigns!$A$7:$A$300,C6615)&gt;0,"✓",IF(N(K6615)=0,"– no spend","⚠ add to Campaigns tab")))</f>
        <v/>
      </c>
      <c r="V6615" s="83" t="str">
        <f aca="false">IF(K6615="","",K6615*IF(Settings!$B$22=Settings!$C$6,1,IF(Settings!$B$22="USD",1/INDEX(Settings!$B$29:$B$40,MONTH(A6615)),INDEX(Settings!$B$29:$B$40,MONTH(A6615)))))</f>
        <v/>
      </c>
    </row>
    <row r="6616" customFormat="false" ht="15" hidden="false" customHeight="false" outlineLevel="0" collapsed="false">
      <c r="U6616" s="0" t="str">
        <f aca="false">IF(C6616="","",IF(COUNTIF(Campaigns!$A$7:$A$300,C6616)&gt;0,"✓",IF(N(K6616)=0,"– no spend","⚠ add to Campaigns tab")))</f>
        <v/>
      </c>
      <c r="V6616" s="83" t="str">
        <f aca="false">IF(K6616="","",K6616*IF(Settings!$B$22=Settings!$C$6,1,IF(Settings!$B$22="USD",1/INDEX(Settings!$B$29:$B$40,MONTH(A6616)),INDEX(Settings!$B$29:$B$40,MONTH(A6616)))))</f>
        <v/>
      </c>
    </row>
    <row r="6617" customFormat="false" ht="15" hidden="false" customHeight="false" outlineLevel="0" collapsed="false">
      <c r="U6617" s="0" t="str">
        <f aca="false">IF(C6617="","",IF(COUNTIF(Campaigns!$A$7:$A$300,C6617)&gt;0,"✓",IF(N(K6617)=0,"– no spend","⚠ add to Campaigns tab")))</f>
        <v/>
      </c>
      <c r="V6617" s="83" t="str">
        <f aca="false">IF(K6617="","",K6617*IF(Settings!$B$22=Settings!$C$6,1,IF(Settings!$B$22="USD",1/INDEX(Settings!$B$29:$B$40,MONTH(A6617)),INDEX(Settings!$B$29:$B$40,MONTH(A6617)))))</f>
        <v/>
      </c>
    </row>
    <row r="6618" customFormat="false" ht="15" hidden="false" customHeight="false" outlineLevel="0" collapsed="false">
      <c r="U6618" s="0" t="str">
        <f aca="false">IF(C6618="","",IF(COUNTIF(Campaigns!$A$7:$A$300,C6618)&gt;0,"✓",IF(N(K6618)=0,"– no spend","⚠ add to Campaigns tab")))</f>
        <v/>
      </c>
      <c r="V6618" s="83" t="str">
        <f aca="false">IF(K6618="","",K6618*IF(Settings!$B$22=Settings!$C$6,1,IF(Settings!$B$22="USD",1/INDEX(Settings!$B$29:$B$40,MONTH(A6618)),INDEX(Settings!$B$29:$B$40,MONTH(A6618)))))</f>
        <v/>
      </c>
    </row>
    <row r="6619" customFormat="false" ht="15" hidden="false" customHeight="false" outlineLevel="0" collapsed="false">
      <c r="U6619" s="0" t="str">
        <f aca="false">IF(C6619="","",IF(COUNTIF(Campaigns!$A$7:$A$300,C6619)&gt;0,"✓",IF(N(K6619)=0,"– no spend","⚠ add to Campaigns tab")))</f>
        <v/>
      </c>
      <c r="V6619" s="83" t="str">
        <f aca="false">IF(K6619="","",K6619*IF(Settings!$B$22=Settings!$C$6,1,IF(Settings!$B$22="USD",1/INDEX(Settings!$B$29:$B$40,MONTH(A6619)),INDEX(Settings!$B$29:$B$40,MONTH(A6619)))))</f>
        <v/>
      </c>
    </row>
    <row r="6620" customFormat="false" ht="15" hidden="false" customHeight="false" outlineLevel="0" collapsed="false">
      <c r="U6620" s="0" t="str">
        <f aca="false">IF(C6620="","",IF(COUNTIF(Campaigns!$A$7:$A$300,C6620)&gt;0,"✓",IF(N(K6620)=0,"– no spend","⚠ add to Campaigns tab")))</f>
        <v/>
      </c>
      <c r="V6620" s="83" t="str">
        <f aca="false">IF(K6620="","",K6620*IF(Settings!$B$22=Settings!$C$6,1,IF(Settings!$B$22="USD",1/INDEX(Settings!$B$29:$B$40,MONTH(A6620)),INDEX(Settings!$B$29:$B$40,MONTH(A6620)))))</f>
        <v/>
      </c>
    </row>
    <row r="6621" customFormat="false" ht="15" hidden="false" customHeight="false" outlineLevel="0" collapsed="false">
      <c r="U6621" s="0" t="str">
        <f aca="false">IF(C6621="","",IF(COUNTIF(Campaigns!$A$7:$A$300,C6621)&gt;0,"✓",IF(N(K6621)=0,"– no spend","⚠ add to Campaigns tab")))</f>
        <v/>
      </c>
      <c r="V6621" s="83" t="str">
        <f aca="false">IF(K6621="","",K6621*IF(Settings!$B$22=Settings!$C$6,1,IF(Settings!$B$22="USD",1/INDEX(Settings!$B$29:$B$40,MONTH(A6621)),INDEX(Settings!$B$29:$B$40,MONTH(A6621)))))</f>
        <v/>
      </c>
    </row>
    <row r="6622" customFormat="false" ht="15" hidden="false" customHeight="false" outlineLevel="0" collapsed="false">
      <c r="U6622" s="0" t="str">
        <f aca="false">IF(C6622="","",IF(COUNTIF(Campaigns!$A$7:$A$300,C6622)&gt;0,"✓",IF(N(K6622)=0,"– no spend","⚠ add to Campaigns tab")))</f>
        <v/>
      </c>
      <c r="V6622" s="83" t="str">
        <f aca="false">IF(K6622="","",K6622*IF(Settings!$B$22=Settings!$C$6,1,IF(Settings!$B$22="USD",1/INDEX(Settings!$B$29:$B$40,MONTH(A6622)),INDEX(Settings!$B$29:$B$40,MONTH(A6622)))))</f>
        <v/>
      </c>
    </row>
    <row r="6623" customFormat="false" ht="15" hidden="false" customHeight="false" outlineLevel="0" collapsed="false">
      <c r="U6623" s="0" t="str">
        <f aca="false">IF(C6623="","",IF(COUNTIF(Campaigns!$A$7:$A$300,C6623)&gt;0,"✓",IF(N(K6623)=0,"– no spend","⚠ add to Campaigns tab")))</f>
        <v/>
      </c>
      <c r="V6623" s="83" t="str">
        <f aca="false">IF(K6623="","",K6623*IF(Settings!$B$22=Settings!$C$6,1,IF(Settings!$B$22="USD",1/INDEX(Settings!$B$29:$B$40,MONTH(A6623)),INDEX(Settings!$B$29:$B$40,MONTH(A6623)))))</f>
        <v/>
      </c>
    </row>
    <row r="6624" customFormat="false" ht="15" hidden="false" customHeight="false" outlineLevel="0" collapsed="false">
      <c r="U6624" s="0" t="str">
        <f aca="false">IF(C6624="","",IF(COUNTIF(Campaigns!$A$7:$A$300,C6624)&gt;0,"✓",IF(N(K6624)=0,"– no spend","⚠ add to Campaigns tab")))</f>
        <v/>
      </c>
      <c r="V6624" s="83" t="str">
        <f aca="false">IF(K6624="","",K6624*IF(Settings!$B$22=Settings!$C$6,1,IF(Settings!$B$22="USD",1/INDEX(Settings!$B$29:$B$40,MONTH(A6624)),INDEX(Settings!$B$29:$B$40,MONTH(A6624)))))</f>
        <v/>
      </c>
    </row>
    <row r="6625" customFormat="false" ht="15" hidden="false" customHeight="false" outlineLevel="0" collapsed="false">
      <c r="U6625" s="0" t="str">
        <f aca="false">IF(C6625="","",IF(COUNTIF(Campaigns!$A$7:$A$300,C6625)&gt;0,"✓",IF(N(K6625)=0,"– no spend","⚠ add to Campaigns tab")))</f>
        <v/>
      </c>
      <c r="V6625" s="83" t="str">
        <f aca="false">IF(K6625="","",K6625*IF(Settings!$B$22=Settings!$C$6,1,IF(Settings!$B$22="USD",1/INDEX(Settings!$B$29:$B$40,MONTH(A6625)),INDEX(Settings!$B$29:$B$40,MONTH(A6625)))))</f>
        <v/>
      </c>
    </row>
    <row r="6626" customFormat="false" ht="15" hidden="false" customHeight="false" outlineLevel="0" collapsed="false">
      <c r="U6626" s="0" t="str">
        <f aca="false">IF(C6626="","",IF(COUNTIF(Campaigns!$A$7:$A$300,C6626)&gt;0,"✓",IF(N(K6626)=0,"– no spend","⚠ add to Campaigns tab")))</f>
        <v/>
      </c>
      <c r="V6626" s="83" t="str">
        <f aca="false">IF(K6626="","",K6626*IF(Settings!$B$22=Settings!$C$6,1,IF(Settings!$B$22="USD",1/INDEX(Settings!$B$29:$B$40,MONTH(A6626)),INDEX(Settings!$B$29:$B$40,MONTH(A6626)))))</f>
        <v/>
      </c>
    </row>
    <row r="6627" customFormat="false" ht="15" hidden="false" customHeight="false" outlineLevel="0" collapsed="false">
      <c r="U6627" s="0" t="str">
        <f aca="false">IF(C6627="","",IF(COUNTIF(Campaigns!$A$7:$A$300,C6627)&gt;0,"✓",IF(N(K6627)=0,"– no spend","⚠ add to Campaigns tab")))</f>
        <v/>
      </c>
      <c r="V6627" s="83" t="str">
        <f aca="false">IF(K6627="","",K6627*IF(Settings!$B$22=Settings!$C$6,1,IF(Settings!$B$22="USD",1/INDEX(Settings!$B$29:$B$40,MONTH(A6627)),INDEX(Settings!$B$29:$B$40,MONTH(A6627)))))</f>
        <v/>
      </c>
    </row>
    <row r="6628" customFormat="false" ht="15" hidden="false" customHeight="false" outlineLevel="0" collapsed="false">
      <c r="U6628" s="0" t="str">
        <f aca="false">IF(C6628="","",IF(COUNTIF(Campaigns!$A$7:$A$300,C6628)&gt;0,"✓",IF(N(K6628)=0,"– no spend","⚠ add to Campaigns tab")))</f>
        <v/>
      </c>
      <c r="V6628" s="83" t="str">
        <f aca="false">IF(K6628="","",K6628*IF(Settings!$B$22=Settings!$C$6,1,IF(Settings!$B$22="USD",1/INDEX(Settings!$B$29:$B$40,MONTH(A6628)),INDEX(Settings!$B$29:$B$40,MONTH(A6628)))))</f>
        <v/>
      </c>
    </row>
    <row r="6629" customFormat="false" ht="15" hidden="false" customHeight="false" outlineLevel="0" collapsed="false">
      <c r="U6629" s="0" t="str">
        <f aca="false">IF(C6629="","",IF(COUNTIF(Campaigns!$A$7:$A$300,C6629)&gt;0,"✓",IF(N(K6629)=0,"– no spend","⚠ add to Campaigns tab")))</f>
        <v/>
      </c>
      <c r="V6629" s="83" t="str">
        <f aca="false">IF(K6629="","",K6629*IF(Settings!$B$22=Settings!$C$6,1,IF(Settings!$B$22="USD",1/INDEX(Settings!$B$29:$B$40,MONTH(A6629)),INDEX(Settings!$B$29:$B$40,MONTH(A6629)))))</f>
        <v/>
      </c>
    </row>
    <row r="6630" customFormat="false" ht="15" hidden="false" customHeight="false" outlineLevel="0" collapsed="false">
      <c r="U6630" s="0" t="str">
        <f aca="false">IF(C6630="","",IF(COUNTIF(Campaigns!$A$7:$A$300,C6630)&gt;0,"✓",IF(N(K6630)=0,"– no spend","⚠ add to Campaigns tab")))</f>
        <v/>
      </c>
      <c r="V6630" s="83" t="str">
        <f aca="false">IF(K6630="","",K6630*IF(Settings!$B$22=Settings!$C$6,1,IF(Settings!$B$22="USD",1/INDEX(Settings!$B$29:$B$40,MONTH(A6630)),INDEX(Settings!$B$29:$B$40,MONTH(A6630)))))</f>
        <v/>
      </c>
    </row>
    <row r="6631" customFormat="false" ht="15" hidden="false" customHeight="false" outlineLevel="0" collapsed="false">
      <c r="U6631" s="0" t="str">
        <f aca="false">IF(C6631="","",IF(COUNTIF(Campaigns!$A$7:$A$300,C6631)&gt;0,"✓",IF(N(K6631)=0,"– no spend","⚠ add to Campaigns tab")))</f>
        <v/>
      </c>
      <c r="V6631" s="83" t="str">
        <f aca="false">IF(K6631="","",K6631*IF(Settings!$B$22=Settings!$C$6,1,IF(Settings!$B$22="USD",1/INDEX(Settings!$B$29:$B$40,MONTH(A6631)),INDEX(Settings!$B$29:$B$40,MONTH(A6631)))))</f>
        <v/>
      </c>
    </row>
    <row r="6632" customFormat="false" ht="15" hidden="false" customHeight="false" outlineLevel="0" collapsed="false">
      <c r="U6632" s="0" t="str">
        <f aca="false">IF(C6632="","",IF(COUNTIF(Campaigns!$A$7:$A$300,C6632)&gt;0,"✓",IF(N(K6632)=0,"– no spend","⚠ add to Campaigns tab")))</f>
        <v/>
      </c>
      <c r="V6632" s="83" t="str">
        <f aca="false">IF(K6632="","",K6632*IF(Settings!$B$22=Settings!$C$6,1,IF(Settings!$B$22="USD",1/INDEX(Settings!$B$29:$B$40,MONTH(A6632)),INDEX(Settings!$B$29:$B$40,MONTH(A6632)))))</f>
        <v/>
      </c>
    </row>
    <row r="6633" customFormat="false" ht="15" hidden="false" customHeight="false" outlineLevel="0" collapsed="false">
      <c r="U6633" s="0" t="str">
        <f aca="false">IF(C6633="","",IF(COUNTIF(Campaigns!$A$7:$A$300,C6633)&gt;0,"✓",IF(N(K6633)=0,"– no spend","⚠ add to Campaigns tab")))</f>
        <v/>
      </c>
      <c r="V6633" s="83" t="str">
        <f aca="false">IF(K6633="","",K6633*IF(Settings!$B$22=Settings!$C$6,1,IF(Settings!$B$22="USD",1/INDEX(Settings!$B$29:$B$40,MONTH(A6633)),INDEX(Settings!$B$29:$B$40,MONTH(A6633)))))</f>
        <v/>
      </c>
    </row>
    <row r="6634" customFormat="false" ht="15" hidden="false" customHeight="false" outlineLevel="0" collapsed="false">
      <c r="U6634" s="0" t="str">
        <f aca="false">IF(C6634="","",IF(COUNTIF(Campaigns!$A$7:$A$300,C6634)&gt;0,"✓",IF(N(K6634)=0,"– no spend","⚠ add to Campaigns tab")))</f>
        <v/>
      </c>
      <c r="V6634" s="83" t="str">
        <f aca="false">IF(K6634="","",K6634*IF(Settings!$B$22=Settings!$C$6,1,IF(Settings!$B$22="USD",1/INDEX(Settings!$B$29:$B$40,MONTH(A6634)),INDEX(Settings!$B$29:$B$40,MONTH(A6634)))))</f>
        <v/>
      </c>
    </row>
    <row r="6635" customFormat="false" ht="15" hidden="false" customHeight="false" outlineLevel="0" collapsed="false">
      <c r="U6635" s="0" t="str">
        <f aca="false">IF(C6635="","",IF(COUNTIF(Campaigns!$A$7:$A$300,C6635)&gt;0,"✓",IF(N(K6635)=0,"– no spend","⚠ add to Campaigns tab")))</f>
        <v/>
      </c>
      <c r="V6635" s="83" t="str">
        <f aca="false">IF(K6635="","",K6635*IF(Settings!$B$22=Settings!$C$6,1,IF(Settings!$B$22="USD",1/INDEX(Settings!$B$29:$B$40,MONTH(A6635)),INDEX(Settings!$B$29:$B$40,MONTH(A6635)))))</f>
        <v/>
      </c>
    </row>
    <row r="6636" customFormat="false" ht="15" hidden="false" customHeight="false" outlineLevel="0" collapsed="false">
      <c r="U6636" s="0" t="str">
        <f aca="false">IF(C6636="","",IF(COUNTIF(Campaigns!$A$7:$A$300,C6636)&gt;0,"✓",IF(N(K6636)=0,"– no spend","⚠ add to Campaigns tab")))</f>
        <v/>
      </c>
      <c r="V6636" s="83" t="str">
        <f aca="false">IF(K6636="","",K6636*IF(Settings!$B$22=Settings!$C$6,1,IF(Settings!$B$22="USD",1/INDEX(Settings!$B$29:$B$40,MONTH(A6636)),INDEX(Settings!$B$29:$B$40,MONTH(A6636)))))</f>
        <v/>
      </c>
    </row>
    <row r="6637" customFormat="false" ht="15" hidden="false" customHeight="false" outlineLevel="0" collapsed="false">
      <c r="U6637" s="0" t="str">
        <f aca="false">IF(C6637="","",IF(COUNTIF(Campaigns!$A$7:$A$300,C6637)&gt;0,"✓",IF(N(K6637)=0,"– no spend","⚠ add to Campaigns tab")))</f>
        <v/>
      </c>
      <c r="V6637" s="83" t="str">
        <f aca="false">IF(K6637="","",K6637*IF(Settings!$B$22=Settings!$C$6,1,IF(Settings!$B$22="USD",1/INDEX(Settings!$B$29:$B$40,MONTH(A6637)),INDEX(Settings!$B$29:$B$40,MONTH(A6637)))))</f>
        <v/>
      </c>
    </row>
    <row r="6638" customFormat="false" ht="15" hidden="false" customHeight="false" outlineLevel="0" collapsed="false">
      <c r="U6638" s="0" t="str">
        <f aca="false">IF(C6638="","",IF(COUNTIF(Campaigns!$A$7:$A$300,C6638)&gt;0,"✓",IF(N(K6638)=0,"– no spend","⚠ add to Campaigns tab")))</f>
        <v/>
      </c>
      <c r="V6638" s="83" t="str">
        <f aca="false">IF(K6638="","",K6638*IF(Settings!$B$22=Settings!$C$6,1,IF(Settings!$B$22="USD",1/INDEX(Settings!$B$29:$B$40,MONTH(A6638)),INDEX(Settings!$B$29:$B$40,MONTH(A6638)))))</f>
        <v/>
      </c>
    </row>
    <row r="6639" customFormat="false" ht="15" hidden="false" customHeight="false" outlineLevel="0" collapsed="false">
      <c r="U6639" s="0" t="str">
        <f aca="false">IF(C6639="","",IF(COUNTIF(Campaigns!$A$7:$A$300,C6639)&gt;0,"✓",IF(N(K6639)=0,"– no spend","⚠ add to Campaigns tab")))</f>
        <v/>
      </c>
      <c r="V6639" s="83" t="str">
        <f aca="false">IF(K6639="","",K6639*IF(Settings!$B$22=Settings!$C$6,1,IF(Settings!$B$22="USD",1/INDEX(Settings!$B$29:$B$40,MONTH(A6639)),INDEX(Settings!$B$29:$B$40,MONTH(A6639)))))</f>
        <v/>
      </c>
    </row>
    <row r="6640" customFormat="false" ht="15" hidden="false" customHeight="false" outlineLevel="0" collapsed="false">
      <c r="U6640" s="0" t="str">
        <f aca="false">IF(C6640="","",IF(COUNTIF(Campaigns!$A$7:$A$300,C6640)&gt;0,"✓",IF(N(K6640)=0,"– no spend","⚠ add to Campaigns tab")))</f>
        <v/>
      </c>
      <c r="V6640" s="83" t="str">
        <f aca="false">IF(K6640="","",K6640*IF(Settings!$B$22=Settings!$C$6,1,IF(Settings!$B$22="USD",1/INDEX(Settings!$B$29:$B$40,MONTH(A6640)),INDEX(Settings!$B$29:$B$40,MONTH(A6640)))))</f>
        <v/>
      </c>
    </row>
    <row r="6641" customFormat="false" ht="15" hidden="false" customHeight="false" outlineLevel="0" collapsed="false">
      <c r="U6641" s="0" t="str">
        <f aca="false">IF(C6641="","",IF(COUNTIF(Campaigns!$A$7:$A$300,C6641)&gt;0,"✓",IF(N(K6641)=0,"– no spend","⚠ add to Campaigns tab")))</f>
        <v/>
      </c>
      <c r="V6641" s="83" t="str">
        <f aca="false">IF(K6641="","",K6641*IF(Settings!$B$22=Settings!$C$6,1,IF(Settings!$B$22="USD",1/INDEX(Settings!$B$29:$B$40,MONTH(A6641)),INDEX(Settings!$B$29:$B$40,MONTH(A6641)))))</f>
        <v/>
      </c>
    </row>
    <row r="6642" customFormat="false" ht="15" hidden="false" customHeight="false" outlineLevel="0" collapsed="false">
      <c r="U6642" s="0" t="str">
        <f aca="false">IF(C6642="","",IF(COUNTIF(Campaigns!$A$7:$A$300,C6642)&gt;0,"✓",IF(N(K6642)=0,"– no spend","⚠ add to Campaigns tab")))</f>
        <v/>
      </c>
      <c r="V6642" s="83" t="str">
        <f aca="false">IF(K6642="","",K6642*IF(Settings!$B$22=Settings!$C$6,1,IF(Settings!$B$22="USD",1/INDEX(Settings!$B$29:$B$40,MONTH(A6642)),INDEX(Settings!$B$29:$B$40,MONTH(A6642)))))</f>
        <v/>
      </c>
    </row>
    <row r="6643" customFormat="false" ht="15" hidden="false" customHeight="false" outlineLevel="0" collapsed="false">
      <c r="U6643" s="0" t="str">
        <f aca="false">IF(C6643="","",IF(COUNTIF(Campaigns!$A$7:$A$300,C6643)&gt;0,"✓",IF(N(K6643)=0,"– no spend","⚠ add to Campaigns tab")))</f>
        <v/>
      </c>
      <c r="V6643" s="83" t="str">
        <f aca="false">IF(K6643="","",K6643*IF(Settings!$B$22=Settings!$C$6,1,IF(Settings!$B$22="USD",1/INDEX(Settings!$B$29:$B$40,MONTH(A6643)),INDEX(Settings!$B$29:$B$40,MONTH(A6643)))))</f>
        <v/>
      </c>
    </row>
    <row r="6644" customFormat="false" ht="15" hidden="false" customHeight="false" outlineLevel="0" collapsed="false">
      <c r="U6644" s="0" t="str">
        <f aca="false">IF(C6644="","",IF(COUNTIF(Campaigns!$A$7:$A$300,C6644)&gt;0,"✓",IF(N(K6644)=0,"– no spend","⚠ add to Campaigns tab")))</f>
        <v/>
      </c>
      <c r="V6644" s="83" t="str">
        <f aca="false">IF(K6644="","",K6644*IF(Settings!$B$22=Settings!$C$6,1,IF(Settings!$B$22="USD",1/INDEX(Settings!$B$29:$B$40,MONTH(A6644)),INDEX(Settings!$B$29:$B$40,MONTH(A6644)))))</f>
        <v/>
      </c>
    </row>
    <row r="6645" customFormat="false" ht="15" hidden="false" customHeight="false" outlineLevel="0" collapsed="false">
      <c r="U6645" s="0" t="str">
        <f aca="false">IF(C6645="","",IF(COUNTIF(Campaigns!$A$7:$A$300,C6645)&gt;0,"✓",IF(N(K6645)=0,"– no spend","⚠ add to Campaigns tab")))</f>
        <v/>
      </c>
      <c r="V6645" s="83" t="str">
        <f aca="false">IF(K6645="","",K6645*IF(Settings!$B$22=Settings!$C$6,1,IF(Settings!$B$22="USD",1/INDEX(Settings!$B$29:$B$40,MONTH(A6645)),INDEX(Settings!$B$29:$B$40,MONTH(A6645)))))</f>
        <v/>
      </c>
    </row>
    <row r="6646" customFormat="false" ht="15" hidden="false" customHeight="false" outlineLevel="0" collapsed="false">
      <c r="U6646" s="0" t="str">
        <f aca="false">IF(C6646="","",IF(COUNTIF(Campaigns!$A$7:$A$300,C6646)&gt;0,"✓",IF(N(K6646)=0,"– no spend","⚠ add to Campaigns tab")))</f>
        <v/>
      </c>
      <c r="V6646" s="83" t="str">
        <f aca="false">IF(K6646="","",K6646*IF(Settings!$B$22=Settings!$C$6,1,IF(Settings!$B$22="USD",1/INDEX(Settings!$B$29:$B$40,MONTH(A6646)),INDEX(Settings!$B$29:$B$40,MONTH(A6646)))))</f>
        <v/>
      </c>
    </row>
    <row r="6647" customFormat="false" ht="15" hidden="false" customHeight="false" outlineLevel="0" collapsed="false">
      <c r="U6647" s="0" t="str">
        <f aca="false">IF(C6647="","",IF(COUNTIF(Campaigns!$A$7:$A$300,C6647)&gt;0,"✓",IF(N(K6647)=0,"– no spend","⚠ add to Campaigns tab")))</f>
        <v/>
      </c>
      <c r="V6647" s="83" t="str">
        <f aca="false">IF(K6647="","",K6647*IF(Settings!$B$22=Settings!$C$6,1,IF(Settings!$B$22="USD",1/INDEX(Settings!$B$29:$B$40,MONTH(A6647)),INDEX(Settings!$B$29:$B$40,MONTH(A6647)))))</f>
        <v/>
      </c>
    </row>
    <row r="6648" customFormat="false" ht="15" hidden="false" customHeight="false" outlineLevel="0" collapsed="false">
      <c r="U6648" s="0" t="str">
        <f aca="false">IF(C6648="","",IF(COUNTIF(Campaigns!$A$7:$A$300,C6648)&gt;0,"✓",IF(N(K6648)=0,"– no spend","⚠ add to Campaigns tab")))</f>
        <v/>
      </c>
      <c r="V6648" s="83" t="str">
        <f aca="false">IF(K6648="","",K6648*IF(Settings!$B$22=Settings!$C$6,1,IF(Settings!$B$22="USD",1/INDEX(Settings!$B$29:$B$40,MONTH(A6648)),INDEX(Settings!$B$29:$B$40,MONTH(A6648)))))</f>
        <v/>
      </c>
    </row>
    <row r="6649" customFormat="false" ht="15" hidden="false" customHeight="false" outlineLevel="0" collapsed="false">
      <c r="U6649" s="0" t="str">
        <f aca="false">IF(C6649="","",IF(COUNTIF(Campaigns!$A$7:$A$300,C6649)&gt;0,"✓",IF(N(K6649)=0,"– no spend","⚠ add to Campaigns tab")))</f>
        <v/>
      </c>
      <c r="V6649" s="83" t="str">
        <f aca="false">IF(K6649="","",K6649*IF(Settings!$B$22=Settings!$C$6,1,IF(Settings!$B$22="USD",1/INDEX(Settings!$B$29:$B$40,MONTH(A6649)),INDEX(Settings!$B$29:$B$40,MONTH(A6649)))))</f>
        <v/>
      </c>
    </row>
    <row r="6650" customFormat="false" ht="15" hidden="false" customHeight="false" outlineLevel="0" collapsed="false">
      <c r="U6650" s="0" t="str">
        <f aca="false">IF(C6650="","",IF(COUNTIF(Campaigns!$A$7:$A$300,C6650)&gt;0,"✓",IF(N(K6650)=0,"– no spend","⚠ add to Campaigns tab")))</f>
        <v/>
      </c>
      <c r="V6650" s="83" t="str">
        <f aca="false">IF(K6650="","",K6650*IF(Settings!$B$22=Settings!$C$6,1,IF(Settings!$B$22="USD",1/INDEX(Settings!$B$29:$B$40,MONTH(A6650)),INDEX(Settings!$B$29:$B$40,MONTH(A6650)))))</f>
        <v/>
      </c>
    </row>
    <row r="6651" customFormat="false" ht="15" hidden="false" customHeight="false" outlineLevel="0" collapsed="false">
      <c r="U6651" s="0" t="str">
        <f aca="false">IF(C6651="","",IF(COUNTIF(Campaigns!$A$7:$A$300,C6651)&gt;0,"✓",IF(N(K6651)=0,"– no spend","⚠ add to Campaigns tab")))</f>
        <v/>
      </c>
      <c r="V6651" s="83" t="str">
        <f aca="false">IF(K6651="","",K6651*IF(Settings!$B$22=Settings!$C$6,1,IF(Settings!$B$22="USD",1/INDEX(Settings!$B$29:$B$40,MONTH(A6651)),INDEX(Settings!$B$29:$B$40,MONTH(A6651)))))</f>
        <v/>
      </c>
    </row>
    <row r="6652" customFormat="false" ht="15" hidden="false" customHeight="false" outlineLevel="0" collapsed="false">
      <c r="U6652" s="0" t="str">
        <f aca="false">IF(C6652="","",IF(COUNTIF(Campaigns!$A$7:$A$300,C6652)&gt;0,"✓",IF(N(K6652)=0,"– no spend","⚠ add to Campaigns tab")))</f>
        <v/>
      </c>
      <c r="V6652" s="83" t="str">
        <f aca="false">IF(K6652="","",K6652*IF(Settings!$B$22=Settings!$C$6,1,IF(Settings!$B$22="USD",1/INDEX(Settings!$B$29:$B$40,MONTH(A6652)),INDEX(Settings!$B$29:$B$40,MONTH(A6652)))))</f>
        <v/>
      </c>
    </row>
    <row r="6653" customFormat="false" ht="15" hidden="false" customHeight="false" outlineLevel="0" collapsed="false">
      <c r="U6653" s="0" t="str">
        <f aca="false">IF(C6653="","",IF(COUNTIF(Campaigns!$A$7:$A$300,C6653)&gt;0,"✓",IF(N(K6653)=0,"– no spend","⚠ add to Campaigns tab")))</f>
        <v/>
      </c>
      <c r="V6653" s="83" t="str">
        <f aca="false">IF(K6653="","",K6653*IF(Settings!$B$22=Settings!$C$6,1,IF(Settings!$B$22="USD",1/INDEX(Settings!$B$29:$B$40,MONTH(A6653)),INDEX(Settings!$B$29:$B$40,MONTH(A6653)))))</f>
        <v/>
      </c>
    </row>
    <row r="6654" customFormat="false" ht="15" hidden="false" customHeight="false" outlineLevel="0" collapsed="false">
      <c r="U6654" s="0" t="str">
        <f aca="false">IF(C6654="","",IF(COUNTIF(Campaigns!$A$7:$A$300,C6654)&gt;0,"✓",IF(N(K6654)=0,"– no spend","⚠ add to Campaigns tab")))</f>
        <v/>
      </c>
      <c r="V6654" s="83" t="str">
        <f aca="false">IF(K6654="","",K6654*IF(Settings!$B$22=Settings!$C$6,1,IF(Settings!$B$22="USD",1/INDEX(Settings!$B$29:$B$40,MONTH(A6654)),INDEX(Settings!$B$29:$B$40,MONTH(A6654)))))</f>
        <v/>
      </c>
    </row>
    <row r="6655" customFormat="false" ht="15" hidden="false" customHeight="false" outlineLevel="0" collapsed="false">
      <c r="U6655" s="0" t="str">
        <f aca="false">IF(C6655="","",IF(COUNTIF(Campaigns!$A$7:$A$300,C6655)&gt;0,"✓",IF(N(K6655)=0,"– no spend","⚠ add to Campaigns tab")))</f>
        <v/>
      </c>
      <c r="V6655" s="83" t="str">
        <f aca="false">IF(K6655="","",K6655*IF(Settings!$B$22=Settings!$C$6,1,IF(Settings!$B$22="USD",1/INDEX(Settings!$B$29:$B$40,MONTH(A6655)),INDEX(Settings!$B$29:$B$40,MONTH(A6655)))))</f>
        <v/>
      </c>
    </row>
    <row r="6656" customFormat="false" ht="15" hidden="false" customHeight="false" outlineLevel="0" collapsed="false">
      <c r="U6656" s="0" t="str">
        <f aca="false">IF(C6656="","",IF(COUNTIF(Campaigns!$A$7:$A$300,C6656)&gt;0,"✓",IF(N(K6656)=0,"– no spend","⚠ add to Campaigns tab")))</f>
        <v/>
      </c>
      <c r="V6656" s="83" t="str">
        <f aca="false">IF(K6656="","",K6656*IF(Settings!$B$22=Settings!$C$6,1,IF(Settings!$B$22="USD",1/INDEX(Settings!$B$29:$B$40,MONTH(A6656)),INDEX(Settings!$B$29:$B$40,MONTH(A6656)))))</f>
        <v/>
      </c>
    </row>
    <row r="6657" customFormat="false" ht="15" hidden="false" customHeight="false" outlineLevel="0" collapsed="false">
      <c r="U6657" s="0" t="str">
        <f aca="false">IF(C6657="","",IF(COUNTIF(Campaigns!$A$7:$A$300,C6657)&gt;0,"✓",IF(N(K6657)=0,"– no spend","⚠ add to Campaigns tab")))</f>
        <v/>
      </c>
      <c r="V6657" s="83" t="str">
        <f aca="false">IF(K6657="","",K6657*IF(Settings!$B$22=Settings!$C$6,1,IF(Settings!$B$22="USD",1/INDEX(Settings!$B$29:$B$40,MONTH(A6657)),INDEX(Settings!$B$29:$B$40,MONTH(A6657)))))</f>
        <v/>
      </c>
    </row>
    <row r="6658" customFormat="false" ht="15" hidden="false" customHeight="false" outlineLevel="0" collapsed="false">
      <c r="U6658" s="0" t="str">
        <f aca="false">IF(C6658="","",IF(COUNTIF(Campaigns!$A$7:$A$300,C6658)&gt;0,"✓",IF(N(K6658)=0,"– no spend","⚠ add to Campaigns tab")))</f>
        <v/>
      </c>
      <c r="V6658" s="83" t="str">
        <f aca="false">IF(K6658="","",K6658*IF(Settings!$B$22=Settings!$C$6,1,IF(Settings!$B$22="USD",1/INDEX(Settings!$B$29:$B$40,MONTH(A6658)),INDEX(Settings!$B$29:$B$40,MONTH(A6658)))))</f>
        <v/>
      </c>
    </row>
    <row r="6659" customFormat="false" ht="15" hidden="false" customHeight="false" outlineLevel="0" collapsed="false">
      <c r="U6659" s="0" t="str">
        <f aca="false">IF(C6659="","",IF(COUNTIF(Campaigns!$A$7:$A$300,C6659)&gt;0,"✓",IF(N(K6659)=0,"– no spend","⚠ add to Campaigns tab")))</f>
        <v/>
      </c>
      <c r="V6659" s="83" t="str">
        <f aca="false">IF(K6659="","",K6659*IF(Settings!$B$22=Settings!$C$6,1,IF(Settings!$B$22="USD",1/INDEX(Settings!$B$29:$B$40,MONTH(A6659)),INDEX(Settings!$B$29:$B$40,MONTH(A6659)))))</f>
        <v/>
      </c>
    </row>
    <row r="6660" customFormat="false" ht="15" hidden="false" customHeight="false" outlineLevel="0" collapsed="false">
      <c r="U6660" s="0" t="str">
        <f aca="false">IF(C6660="","",IF(COUNTIF(Campaigns!$A$7:$A$300,C6660)&gt;0,"✓",IF(N(K6660)=0,"– no spend","⚠ add to Campaigns tab")))</f>
        <v/>
      </c>
      <c r="V6660" s="83" t="str">
        <f aca="false">IF(K6660="","",K6660*IF(Settings!$B$22=Settings!$C$6,1,IF(Settings!$B$22="USD",1/INDEX(Settings!$B$29:$B$40,MONTH(A6660)),INDEX(Settings!$B$29:$B$40,MONTH(A6660)))))</f>
        <v/>
      </c>
    </row>
    <row r="6661" customFormat="false" ht="15" hidden="false" customHeight="false" outlineLevel="0" collapsed="false">
      <c r="U6661" s="0" t="str">
        <f aca="false">IF(C6661="","",IF(COUNTIF(Campaigns!$A$7:$A$300,C6661)&gt;0,"✓",IF(N(K6661)=0,"– no spend","⚠ add to Campaigns tab")))</f>
        <v/>
      </c>
      <c r="V6661" s="83" t="str">
        <f aca="false">IF(K6661="","",K6661*IF(Settings!$B$22=Settings!$C$6,1,IF(Settings!$B$22="USD",1/INDEX(Settings!$B$29:$B$40,MONTH(A6661)),INDEX(Settings!$B$29:$B$40,MONTH(A6661)))))</f>
        <v/>
      </c>
    </row>
    <row r="6662" customFormat="false" ht="15" hidden="false" customHeight="false" outlineLevel="0" collapsed="false">
      <c r="U6662" s="0" t="str">
        <f aca="false">IF(C6662="","",IF(COUNTIF(Campaigns!$A$7:$A$300,C6662)&gt;0,"✓",IF(N(K6662)=0,"– no spend","⚠ add to Campaigns tab")))</f>
        <v/>
      </c>
      <c r="V6662" s="83" t="str">
        <f aca="false">IF(K6662="","",K6662*IF(Settings!$B$22=Settings!$C$6,1,IF(Settings!$B$22="USD",1/INDEX(Settings!$B$29:$B$40,MONTH(A6662)),INDEX(Settings!$B$29:$B$40,MONTH(A6662)))))</f>
        <v/>
      </c>
    </row>
    <row r="6663" customFormat="false" ht="15" hidden="false" customHeight="false" outlineLevel="0" collapsed="false">
      <c r="U6663" s="0" t="str">
        <f aca="false">IF(C6663="","",IF(COUNTIF(Campaigns!$A$7:$A$300,C6663)&gt;0,"✓",IF(N(K6663)=0,"– no spend","⚠ add to Campaigns tab")))</f>
        <v/>
      </c>
      <c r="V6663" s="83" t="str">
        <f aca="false">IF(K6663="","",K6663*IF(Settings!$B$22=Settings!$C$6,1,IF(Settings!$B$22="USD",1/INDEX(Settings!$B$29:$B$40,MONTH(A6663)),INDEX(Settings!$B$29:$B$40,MONTH(A6663)))))</f>
        <v/>
      </c>
    </row>
    <row r="6664" customFormat="false" ht="15" hidden="false" customHeight="false" outlineLevel="0" collapsed="false">
      <c r="U6664" s="0" t="str">
        <f aca="false">IF(C6664="","",IF(COUNTIF(Campaigns!$A$7:$A$300,C6664)&gt;0,"✓",IF(N(K6664)=0,"– no spend","⚠ add to Campaigns tab")))</f>
        <v/>
      </c>
      <c r="V6664" s="83" t="str">
        <f aca="false">IF(K6664="","",K6664*IF(Settings!$B$22=Settings!$C$6,1,IF(Settings!$B$22="USD",1/INDEX(Settings!$B$29:$B$40,MONTH(A6664)),INDEX(Settings!$B$29:$B$40,MONTH(A6664)))))</f>
        <v/>
      </c>
    </row>
    <row r="6665" customFormat="false" ht="15" hidden="false" customHeight="false" outlineLevel="0" collapsed="false">
      <c r="U6665" s="0" t="str">
        <f aca="false">IF(C6665="","",IF(COUNTIF(Campaigns!$A$7:$A$300,C6665)&gt;0,"✓",IF(N(K6665)=0,"– no spend","⚠ add to Campaigns tab")))</f>
        <v/>
      </c>
      <c r="V6665" s="83" t="str">
        <f aca="false">IF(K6665="","",K6665*IF(Settings!$B$22=Settings!$C$6,1,IF(Settings!$B$22="USD",1/INDEX(Settings!$B$29:$B$40,MONTH(A6665)),INDEX(Settings!$B$29:$B$40,MONTH(A6665)))))</f>
        <v/>
      </c>
    </row>
    <row r="6666" customFormat="false" ht="15" hidden="false" customHeight="false" outlineLevel="0" collapsed="false">
      <c r="U6666" s="0" t="str">
        <f aca="false">IF(C6666="","",IF(COUNTIF(Campaigns!$A$7:$A$300,C6666)&gt;0,"✓",IF(N(K6666)=0,"– no spend","⚠ add to Campaigns tab")))</f>
        <v/>
      </c>
      <c r="V6666" s="83" t="str">
        <f aca="false">IF(K6666="","",K6666*IF(Settings!$B$22=Settings!$C$6,1,IF(Settings!$B$22="USD",1/INDEX(Settings!$B$29:$B$40,MONTH(A6666)),INDEX(Settings!$B$29:$B$40,MONTH(A6666)))))</f>
        <v/>
      </c>
    </row>
    <row r="6667" customFormat="false" ht="15" hidden="false" customHeight="false" outlineLevel="0" collapsed="false">
      <c r="U6667" s="0" t="str">
        <f aca="false">IF(C6667="","",IF(COUNTIF(Campaigns!$A$7:$A$300,C6667)&gt;0,"✓",IF(N(K6667)=0,"– no spend","⚠ add to Campaigns tab")))</f>
        <v/>
      </c>
      <c r="V6667" s="83" t="str">
        <f aca="false">IF(K6667="","",K6667*IF(Settings!$B$22=Settings!$C$6,1,IF(Settings!$B$22="USD",1/INDEX(Settings!$B$29:$B$40,MONTH(A6667)),INDEX(Settings!$B$29:$B$40,MONTH(A6667)))))</f>
        <v/>
      </c>
    </row>
    <row r="6668" customFormat="false" ht="15" hidden="false" customHeight="false" outlineLevel="0" collapsed="false">
      <c r="U6668" s="0" t="str">
        <f aca="false">IF(C6668="","",IF(COUNTIF(Campaigns!$A$7:$A$300,C6668)&gt;0,"✓",IF(N(K6668)=0,"– no spend","⚠ add to Campaigns tab")))</f>
        <v/>
      </c>
      <c r="V6668" s="83" t="str">
        <f aca="false">IF(K6668="","",K6668*IF(Settings!$B$22=Settings!$C$6,1,IF(Settings!$B$22="USD",1/INDEX(Settings!$B$29:$B$40,MONTH(A6668)),INDEX(Settings!$B$29:$B$40,MONTH(A6668)))))</f>
        <v/>
      </c>
    </row>
    <row r="6669" customFormat="false" ht="15" hidden="false" customHeight="false" outlineLevel="0" collapsed="false">
      <c r="U6669" s="0" t="str">
        <f aca="false">IF(C6669="","",IF(COUNTIF(Campaigns!$A$7:$A$300,C6669)&gt;0,"✓",IF(N(K6669)=0,"– no spend","⚠ add to Campaigns tab")))</f>
        <v/>
      </c>
      <c r="V6669" s="83" t="str">
        <f aca="false">IF(K6669="","",K6669*IF(Settings!$B$22=Settings!$C$6,1,IF(Settings!$B$22="USD",1/INDEX(Settings!$B$29:$B$40,MONTH(A6669)),INDEX(Settings!$B$29:$B$40,MONTH(A6669)))))</f>
        <v/>
      </c>
    </row>
    <row r="6670" customFormat="false" ht="15" hidden="false" customHeight="false" outlineLevel="0" collapsed="false">
      <c r="U6670" s="0" t="str">
        <f aca="false">IF(C6670="","",IF(COUNTIF(Campaigns!$A$7:$A$300,C6670)&gt;0,"✓",IF(N(K6670)=0,"– no spend","⚠ add to Campaigns tab")))</f>
        <v/>
      </c>
      <c r="V6670" s="83" t="str">
        <f aca="false">IF(K6670="","",K6670*IF(Settings!$B$22=Settings!$C$6,1,IF(Settings!$B$22="USD",1/INDEX(Settings!$B$29:$B$40,MONTH(A6670)),INDEX(Settings!$B$29:$B$40,MONTH(A6670)))))</f>
        <v/>
      </c>
    </row>
    <row r="6671" customFormat="false" ht="15" hidden="false" customHeight="false" outlineLevel="0" collapsed="false">
      <c r="U6671" s="0" t="str">
        <f aca="false">IF(C6671="","",IF(COUNTIF(Campaigns!$A$7:$A$300,C6671)&gt;0,"✓",IF(N(K6671)=0,"– no spend","⚠ add to Campaigns tab")))</f>
        <v/>
      </c>
      <c r="V6671" s="83" t="str">
        <f aca="false">IF(K6671="","",K6671*IF(Settings!$B$22=Settings!$C$6,1,IF(Settings!$B$22="USD",1/INDEX(Settings!$B$29:$B$40,MONTH(A6671)),INDEX(Settings!$B$29:$B$40,MONTH(A6671)))))</f>
        <v/>
      </c>
    </row>
    <row r="6672" customFormat="false" ht="15" hidden="false" customHeight="false" outlineLevel="0" collapsed="false">
      <c r="U6672" s="0" t="str">
        <f aca="false">IF(C6672="","",IF(COUNTIF(Campaigns!$A$7:$A$300,C6672)&gt;0,"✓",IF(N(K6672)=0,"– no spend","⚠ add to Campaigns tab")))</f>
        <v/>
      </c>
      <c r="V6672" s="83" t="str">
        <f aca="false">IF(K6672="","",K6672*IF(Settings!$B$22=Settings!$C$6,1,IF(Settings!$B$22="USD",1/INDEX(Settings!$B$29:$B$40,MONTH(A6672)),INDEX(Settings!$B$29:$B$40,MONTH(A6672)))))</f>
        <v/>
      </c>
    </row>
    <row r="6673" customFormat="false" ht="15" hidden="false" customHeight="false" outlineLevel="0" collapsed="false">
      <c r="U6673" s="0" t="str">
        <f aca="false">IF(C6673="","",IF(COUNTIF(Campaigns!$A$7:$A$300,C6673)&gt;0,"✓",IF(N(K6673)=0,"– no spend","⚠ add to Campaigns tab")))</f>
        <v/>
      </c>
      <c r="V6673" s="83" t="str">
        <f aca="false">IF(K6673="","",K6673*IF(Settings!$B$22=Settings!$C$6,1,IF(Settings!$B$22="USD",1/INDEX(Settings!$B$29:$B$40,MONTH(A6673)),INDEX(Settings!$B$29:$B$40,MONTH(A6673)))))</f>
        <v/>
      </c>
    </row>
    <row r="6674" customFormat="false" ht="15" hidden="false" customHeight="false" outlineLevel="0" collapsed="false">
      <c r="U6674" s="0" t="str">
        <f aca="false">IF(C6674="","",IF(COUNTIF(Campaigns!$A$7:$A$300,C6674)&gt;0,"✓",IF(N(K6674)=0,"– no spend","⚠ add to Campaigns tab")))</f>
        <v/>
      </c>
      <c r="V6674" s="83" t="str">
        <f aca="false">IF(K6674="","",K6674*IF(Settings!$B$22=Settings!$C$6,1,IF(Settings!$B$22="USD",1/INDEX(Settings!$B$29:$B$40,MONTH(A6674)),INDEX(Settings!$B$29:$B$40,MONTH(A6674)))))</f>
        <v/>
      </c>
    </row>
    <row r="6675" customFormat="false" ht="15" hidden="false" customHeight="false" outlineLevel="0" collapsed="false">
      <c r="U6675" s="0" t="str">
        <f aca="false">IF(C6675="","",IF(COUNTIF(Campaigns!$A$7:$A$300,C6675)&gt;0,"✓",IF(N(K6675)=0,"– no spend","⚠ add to Campaigns tab")))</f>
        <v/>
      </c>
      <c r="V6675" s="83" t="str">
        <f aca="false">IF(K6675="","",K6675*IF(Settings!$B$22=Settings!$C$6,1,IF(Settings!$B$22="USD",1/INDEX(Settings!$B$29:$B$40,MONTH(A6675)),INDEX(Settings!$B$29:$B$40,MONTH(A6675)))))</f>
        <v/>
      </c>
    </row>
    <row r="6676" customFormat="false" ht="15" hidden="false" customHeight="false" outlineLevel="0" collapsed="false">
      <c r="U6676" s="0" t="str">
        <f aca="false">IF(C6676="","",IF(COUNTIF(Campaigns!$A$7:$A$300,C6676)&gt;0,"✓",IF(N(K6676)=0,"– no spend","⚠ add to Campaigns tab")))</f>
        <v/>
      </c>
      <c r="V6676" s="83" t="str">
        <f aca="false">IF(K6676="","",K6676*IF(Settings!$B$22=Settings!$C$6,1,IF(Settings!$B$22="USD",1/INDEX(Settings!$B$29:$B$40,MONTH(A6676)),INDEX(Settings!$B$29:$B$40,MONTH(A6676)))))</f>
        <v/>
      </c>
    </row>
    <row r="6677" customFormat="false" ht="15" hidden="false" customHeight="false" outlineLevel="0" collapsed="false">
      <c r="U6677" s="0" t="str">
        <f aca="false">IF(C6677="","",IF(COUNTIF(Campaigns!$A$7:$A$300,C6677)&gt;0,"✓",IF(N(K6677)=0,"– no spend","⚠ add to Campaigns tab")))</f>
        <v/>
      </c>
      <c r="V6677" s="83" t="str">
        <f aca="false">IF(K6677="","",K6677*IF(Settings!$B$22=Settings!$C$6,1,IF(Settings!$B$22="USD",1/INDEX(Settings!$B$29:$B$40,MONTH(A6677)),INDEX(Settings!$B$29:$B$40,MONTH(A6677)))))</f>
        <v/>
      </c>
    </row>
    <row r="6678" customFormat="false" ht="15" hidden="false" customHeight="false" outlineLevel="0" collapsed="false">
      <c r="U6678" s="0" t="str">
        <f aca="false">IF(C6678="","",IF(COUNTIF(Campaigns!$A$7:$A$300,C6678)&gt;0,"✓",IF(N(K6678)=0,"– no spend","⚠ add to Campaigns tab")))</f>
        <v/>
      </c>
      <c r="V6678" s="83" t="str">
        <f aca="false">IF(K6678="","",K6678*IF(Settings!$B$22=Settings!$C$6,1,IF(Settings!$B$22="USD",1/INDEX(Settings!$B$29:$B$40,MONTH(A6678)),INDEX(Settings!$B$29:$B$40,MONTH(A6678)))))</f>
        <v/>
      </c>
    </row>
    <row r="6679" customFormat="false" ht="15" hidden="false" customHeight="false" outlineLevel="0" collapsed="false">
      <c r="U6679" s="0" t="str">
        <f aca="false">IF(C6679="","",IF(COUNTIF(Campaigns!$A$7:$A$300,C6679)&gt;0,"✓",IF(N(K6679)=0,"– no spend","⚠ add to Campaigns tab")))</f>
        <v/>
      </c>
      <c r="V6679" s="83" t="str">
        <f aca="false">IF(K6679="","",K6679*IF(Settings!$B$22=Settings!$C$6,1,IF(Settings!$B$22="USD",1/INDEX(Settings!$B$29:$B$40,MONTH(A6679)),INDEX(Settings!$B$29:$B$40,MONTH(A6679)))))</f>
        <v/>
      </c>
    </row>
    <row r="6680" customFormat="false" ht="15" hidden="false" customHeight="false" outlineLevel="0" collapsed="false">
      <c r="U6680" s="0" t="str">
        <f aca="false">IF(C6680="","",IF(COUNTIF(Campaigns!$A$7:$A$300,C6680)&gt;0,"✓",IF(N(K6680)=0,"– no spend","⚠ add to Campaigns tab")))</f>
        <v/>
      </c>
      <c r="V6680" s="83" t="str">
        <f aca="false">IF(K6680="","",K6680*IF(Settings!$B$22=Settings!$C$6,1,IF(Settings!$B$22="USD",1/INDEX(Settings!$B$29:$B$40,MONTH(A6680)),INDEX(Settings!$B$29:$B$40,MONTH(A6680)))))</f>
        <v/>
      </c>
    </row>
    <row r="6681" customFormat="false" ht="15" hidden="false" customHeight="false" outlineLevel="0" collapsed="false">
      <c r="U6681" s="0" t="str">
        <f aca="false">IF(C6681="","",IF(COUNTIF(Campaigns!$A$7:$A$300,C6681)&gt;0,"✓",IF(N(K6681)=0,"– no spend","⚠ add to Campaigns tab")))</f>
        <v/>
      </c>
      <c r="V6681" s="83" t="str">
        <f aca="false">IF(K6681="","",K6681*IF(Settings!$B$22=Settings!$C$6,1,IF(Settings!$B$22="USD",1/INDEX(Settings!$B$29:$B$40,MONTH(A6681)),INDEX(Settings!$B$29:$B$40,MONTH(A6681)))))</f>
        <v/>
      </c>
    </row>
    <row r="6682" customFormat="false" ht="15" hidden="false" customHeight="false" outlineLevel="0" collapsed="false">
      <c r="U6682" s="0" t="str">
        <f aca="false">IF(C6682="","",IF(COUNTIF(Campaigns!$A$7:$A$300,C6682)&gt;0,"✓",IF(N(K6682)=0,"– no spend","⚠ add to Campaigns tab")))</f>
        <v/>
      </c>
      <c r="V6682" s="83" t="str">
        <f aca="false">IF(K6682="","",K6682*IF(Settings!$B$22=Settings!$C$6,1,IF(Settings!$B$22="USD",1/INDEX(Settings!$B$29:$B$40,MONTH(A6682)),INDEX(Settings!$B$29:$B$40,MONTH(A6682)))))</f>
        <v/>
      </c>
    </row>
    <row r="6683" customFormat="false" ht="15" hidden="false" customHeight="false" outlineLevel="0" collapsed="false">
      <c r="U6683" s="0" t="str">
        <f aca="false">IF(C6683="","",IF(COUNTIF(Campaigns!$A$7:$A$300,C6683)&gt;0,"✓",IF(N(K6683)=0,"– no spend","⚠ add to Campaigns tab")))</f>
        <v/>
      </c>
      <c r="V6683" s="83" t="str">
        <f aca="false">IF(K6683="","",K6683*IF(Settings!$B$22=Settings!$C$6,1,IF(Settings!$B$22="USD",1/INDEX(Settings!$B$29:$B$40,MONTH(A6683)),INDEX(Settings!$B$29:$B$40,MONTH(A6683)))))</f>
        <v/>
      </c>
    </row>
    <row r="6684" customFormat="false" ht="15" hidden="false" customHeight="false" outlineLevel="0" collapsed="false">
      <c r="U6684" s="0" t="str">
        <f aca="false">IF(C6684="","",IF(COUNTIF(Campaigns!$A$7:$A$300,C6684)&gt;0,"✓",IF(N(K6684)=0,"– no spend","⚠ add to Campaigns tab")))</f>
        <v/>
      </c>
      <c r="V6684" s="83" t="str">
        <f aca="false">IF(K6684="","",K6684*IF(Settings!$B$22=Settings!$C$6,1,IF(Settings!$B$22="USD",1/INDEX(Settings!$B$29:$B$40,MONTH(A6684)),INDEX(Settings!$B$29:$B$40,MONTH(A6684)))))</f>
        <v/>
      </c>
    </row>
    <row r="6685" customFormat="false" ht="15" hidden="false" customHeight="false" outlineLevel="0" collapsed="false">
      <c r="U6685" s="0" t="str">
        <f aca="false">IF(C6685="","",IF(COUNTIF(Campaigns!$A$7:$A$300,C6685)&gt;0,"✓",IF(N(K6685)=0,"– no spend","⚠ add to Campaigns tab")))</f>
        <v/>
      </c>
      <c r="V6685" s="83" t="str">
        <f aca="false">IF(K6685="","",K6685*IF(Settings!$B$22=Settings!$C$6,1,IF(Settings!$B$22="USD",1/INDEX(Settings!$B$29:$B$40,MONTH(A6685)),INDEX(Settings!$B$29:$B$40,MONTH(A6685)))))</f>
        <v/>
      </c>
    </row>
    <row r="6686" customFormat="false" ht="15" hidden="false" customHeight="false" outlineLevel="0" collapsed="false">
      <c r="U6686" s="0" t="str">
        <f aca="false">IF(C6686="","",IF(COUNTIF(Campaigns!$A$7:$A$300,C6686)&gt;0,"✓",IF(N(K6686)=0,"– no spend","⚠ add to Campaigns tab")))</f>
        <v/>
      </c>
      <c r="V6686" s="83" t="str">
        <f aca="false">IF(K6686="","",K6686*IF(Settings!$B$22=Settings!$C$6,1,IF(Settings!$B$22="USD",1/INDEX(Settings!$B$29:$B$40,MONTH(A6686)),INDEX(Settings!$B$29:$B$40,MONTH(A6686)))))</f>
        <v/>
      </c>
    </row>
    <row r="6687" customFormat="false" ht="15" hidden="false" customHeight="false" outlineLevel="0" collapsed="false">
      <c r="U6687" s="0" t="str">
        <f aca="false">IF(C6687="","",IF(COUNTIF(Campaigns!$A$7:$A$300,C6687)&gt;0,"✓",IF(N(K6687)=0,"– no spend","⚠ add to Campaigns tab")))</f>
        <v/>
      </c>
      <c r="V6687" s="83" t="str">
        <f aca="false">IF(K6687="","",K6687*IF(Settings!$B$22=Settings!$C$6,1,IF(Settings!$B$22="USD",1/INDEX(Settings!$B$29:$B$40,MONTH(A6687)),INDEX(Settings!$B$29:$B$40,MONTH(A6687)))))</f>
        <v/>
      </c>
    </row>
    <row r="6688" customFormat="false" ht="15" hidden="false" customHeight="false" outlineLevel="0" collapsed="false">
      <c r="U6688" s="0" t="str">
        <f aca="false">IF(C6688="","",IF(COUNTIF(Campaigns!$A$7:$A$300,C6688)&gt;0,"✓",IF(N(K6688)=0,"– no spend","⚠ add to Campaigns tab")))</f>
        <v/>
      </c>
      <c r="V6688" s="83" t="str">
        <f aca="false">IF(K6688="","",K6688*IF(Settings!$B$22=Settings!$C$6,1,IF(Settings!$B$22="USD",1/INDEX(Settings!$B$29:$B$40,MONTH(A6688)),INDEX(Settings!$B$29:$B$40,MONTH(A6688)))))</f>
        <v/>
      </c>
    </row>
    <row r="6689" customFormat="false" ht="15" hidden="false" customHeight="false" outlineLevel="0" collapsed="false">
      <c r="U6689" s="0" t="str">
        <f aca="false">IF(C6689="","",IF(COUNTIF(Campaigns!$A$7:$A$300,C6689)&gt;0,"✓",IF(N(K6689)=0,"– no spend","⚠ add to Campaigns tab")))</f>
        <v/>
      </c>
      <c r="V6689" s="83" t="str">
        <f aca="false">IF(K6689="","",K6689*IF(Settings!$B$22=Settings!$C$6,1,IF(Settings!$B$22="USD",1/INDEX(Settings!$B$29:$B$40,MONTH(A6689)),INDEX(Settings!$B$29:$B$40,MONTH(A6689)))))</f>
        <v/>
      </c>
    </row>
    <row r="6690" customFormat="false" ht="15" hidden="false" customHeight="false" outlineLevel="0" collapsed="false">
      <c r="U6690" s="0" t="str">
        <f aca="false">IF(C6690="","",IF(COUNTIF(Campaigns!$A$7:$A$300,C6690)&gt;0,"✓",IF(N(K6690)=0,"– no spend","⚠ add to Campaigns tab")))</f>
        <v/>
      </c>
      <c r="V6690" s="83" t="str">
        <f aca="false">IF(K6690="","",K6690*IF(Settings!$B$22=Settings!$C$6,1,IF(Settings!$B$22="USD",1/INDEX(Settings!$B$29:$B$40,MONTH(A6690)),INDEX(Settings!$B$29:$B$40,MONTH(A6690)))))</f>
        <v/>
      </c>
    </row>
    <row r="6691" customFormat="false" ht="15" hidden="false" customHeight="false" outlineLevel="0" collapsed="false">
      <c r="U6691" s="0" t="str">
        <f aca="false">IF(C6691="","",IF(COUNTIF(Campaigns!$A$7:$A$300,C6691)&gt;0,"✓",IF(N(K6691)=0,"– no spend","⚠ add to Campaigns tab")))</f>
        <v/>
      </c>
      <c r="V6691" s="83" t="str">
        <f aca="false">IF(K6691="","",K6691*IF(Settings!$B$22=Settings!$C$6,1,IF(Settings!$B$22="USD",1/INDEX(Settings!$B$29:$B$40,MONTH(A6691)),INDEX(Settings!$B$29:$B$40,MONTH(A6691)))))</f>
        <v/>
      </c>
    </row>
    <row r="6692" customFormat="false" ht="15" hidden="false" customHeight="false" outlineLevel="0" collapsed="false">
      <c r="U6692" s="0" t="str">
        <f aca="false">IF(C6692="","",IF(COUNTIF(Campaigns!$A$7:$A$300,C6692)&gt;0,"✓",IF(N(K6692)=0,"– no spend","⚠ add to Campaigns tab")))</f>
        <v/>
      </c>
      <c r="V6692" s="83" t="str">
        <f aca="false">IF(K6692="","",K6692*IF(Settings!$B$22=Settings!$C$6,1,IF(Settings!$B$22="USD",1/INDEX(Settings!$B$29:$B$40,MONTH(A6692)),INDEX(Settings!$B$29:$B$40,MONTH(A6692)))))</f>
        <v/>
      </c>
    </row>
    <row r="6693" customFormat="false" ht="15" hidden="false" customHeight="false" outlineLevel="0" collapsed="false">
      <c r="U6693" s="0" t="str">
        <f aca="false">IF(C6693="","",IF(COUNTIF(Campaigns!$A$7:$A$300,C6693)&gt;0,"✓",IF(N(K6693)=0,"– no spend","⚠ add to Campaigns tab")))</f>
        <v/>
      </c>
      <c r="V6693" s="83" t="str">
        <f aca="false">IF(K6693="","",K6693*IF(Settings!$B$22=Settings!$C$6,1,IF(Settings!$B$22="USD",1/INDEX(Settings!$B$29:$B$40,MONTH(A6693)),INDEX(Settings!$B$29:$B$40,MONTH(A6693)))))</f>
        <v/>
      </c>
    </row>
    <row r="6694" customFormat="false" ht="15" hidden="false" customHeight="false" outlineLevel="0" collapsed="false">
      <c r="U6694" s="0" t="str">
        <f aca="false">IF(C6694="","",IF(COUNTIF(Campaigns!$A$7:$A$300,C6694)&gt;0,"✓",IF(N(K6694)=0,"– no spend","⚠ add to Campaigns tab")))</f>
        <v/>
      </c>
      <c r="V6694" s="83" t="str">
        <f aca="false">IF(K6694="","",K6694*IF(Settings!$B$22=Settings!$C$6,1,IF(Settings!$B$22="USD",1/INDEX(Settings!$B$29:$B$40,MONTH(A6694)),INDEX(Settings!$B$29:$B$40,MONTH(A6694)))))</f>
        <v/>
      </c>
    </row>
    <row r="6695" customFormat="false" ht="15" hidden="false" customHeight="false" outlineLevel="0" collapsed="false">
      <c r="U6695" s="0" t="str">
        <f aca="false">IF(C6695="","",IF(COUNTIF(Campaigns!$A$7:$A$300,C6695)&gt;0,"✓",IF(N(K6695)=0,"– no spend","⚠ add to Campaigns tab")))</f>
        <v/>
      </c>
      <c r="V6695" s="83" t="str">
        <f aca="false">IF(K6695="","",K6695*IF(Settings!$B$22=Settings!$C$6,1,IF(Settings!$B$22="USD",1/INDEX(Settings!$B$29:$B$40,MONTH(A6695)),INDEX(Settings!$B$29:$B$40,MONTH(A6695)))))</f>
        <v/>
      </c>
    </row>
    <row r="6696" customFormat="false" ht="15" hidden="false" customHeight="false" outlineLevel="0" collapsed="false">
      <c r="U6696" s="0" t="str">
        <f aca="false">IF(C6696="","",IF(COUNTIF(Campaigns!$A$7:$A$300,C6696)&gt;0,"✓",IF(N(K6696)=0,"– no spend","⚠ add to Campaigns tab")))</f>
        <v/>
      </c>
      <c r="V6696" s="83" t="str">
        <f aca="false">IF(K6696="","",K6696*IF(Settings!$B$22=Settings!$C$6,1,IF(Settings!$B$22="USD",1/INDEX(Settings!$B$29:$B$40,MONTH(A6696)),INDEX(Settings!$B$29:$B$40,MONTH(A6696)))))</f>
        <v/>
      </c>
    </row>
    <row r="6697" customFormat="false" ht="15" hidden="false" customHeight="false" outlineLevel="0" collapsed="false">
      <c r="U6697" s="0" t="str">
        <f aca="false">IF(C6697="","",IF(COUNTIF(Campaigns!$A$7:$A$300,C6697)&gt;0,"✓",IF(N(K6697)=0,"– no spend","⚠ add to Campaigns tab")))</f>
        <v/>
      </c>
      <c r="V6697" s="83" t="str">
        <f aca="false">IF(K6697="","",K6697*IF(Settings!$B$22=Settings!$C$6,1,IF(Settings!$B$22="USD",1/INDEX(Settings!$B$29:$B$40,MONTH(A6697)),INDEX(Settings!$B$29:$B$40,MONTH(A6697)))))</f>
        <v/>
      </c>
    </row>
    <row r="6698" customFormat="false" ht="15" hidden="false" customHeight="false" outlineLevel="0" collapsed="false">
      <c r="U6698" s="0" t="str">
        <f aca="false">IF(C6698="","",IF(COUNTIF(Campaigns!$A$7:$A$300,C6698)&gt;0,"✓",IF(N(K6698)=0,"– no spend","⚠ add to Campaigns tab")))</f>
        <v/>
      </c>
      <c r="V6698" s="83" t="str">
        <f aca="false">IF(K6698="","",K6698*IF(Settings!$B$22=Settings!$C$6,1,IF(Settings!$B$22="USD",1/INDEX(Settings!$B$29:$B$40,MONTH(A6698)),INDEX(Settings!$B$29:$B$40,MONTH(A6698)))))</f>
        <v/>
      </c>
    </row>
    <row r="6699" customFormat="false" ht="15" hidden="false" customHeight="false" outlineLevel="0" collapsed="false">
      <c r="U6699" s="0" t="str">
        <f aca="false">IF(C6699="","",IF(COUNTIF(Campaigns!$A$7:$A$300,C6699)&gt;0,"✓",IF(N(K6699)=0,"– no spend","⚠ add to Campaigns tab")))</f>
        <v/>
      </c>
      <c r="V6699" s="83" t="str">
        <f aca="false">IF(K6699="","",K6699*IF(Settings!$B$22=Settings!$C$6,1,IF(Settings!$B$22="USD",1/INDEX(Settings!$B$29:$B$40,MONTH(A6699)),INDEX(Settings!$B$29:$B$40,MONTH(A6699)))))</f>
        <v/>
      </c>
    </row>
    <row r="6700" customFormat="false" ht="15" hidden="false" customHeight="false" outlineLevel="0" collapsed="false">
      <c r="U6700" s="0" t="str">
        <f aca="false">IF(C6700="","",IF(COUNTIF(Campaigns!$A$7:$A$300,C6700)&gt;0,"✓",IF(N(K6700)=0,"– no spend","⚠ add to Campaigns tab")))</f>
        <v/>
      </c>
      <c r="V6700" s="83" t="str">
        <f aca="false">IF(K6700="","",K6700*IF(Settings!$B$22=Settings!$C$6,1,IF(Settings!$B$22="USD",1/INDEX(Settings!$B$29:$B$40,MONTH(A6700)),INDEX(Settings!$B$29:$B$40,MONTH(A6700)))))</f>
        <v/>
      </c>
    </row>
    <row r="6701" customFormat="false" ht="15" hidden="false" customHeight="false" outlineLevel="0" collapsed="false">
      <c r="U6701" s="0" t="str">
        <f aca="false">IF(C6701="","",IF(COUNTIF(Campaigns!$A$7:$A$300,C6701)&gt;0,"✓",IF(N(K6701)=0,"– no spend","⚠ add to Campaigns tab")))</f>
        <v/>
      </c>
      <c r="V6701" s="83" t="str">
        <f aca="false">IF(K6701="","",K6701*IF(Settings!$B$22=Settings!$C$6,1,IF(Settings!$B$22="USD",1/INDEX(Settings!$B$29:$B$40,MONTH(A6701)),INDEX(Settings!$B$29:$B$40,MONTH(A6701)))))</f>
        <v/>
      </c>
    </row>
    <row r="6702" customFormat="false" ht="15" hidden="false" customHeight="false" outlineLevel="0" collapsed="false">
      <c r="U6702" s="0" t="str">
        <f aca="false">IF(C6702="","",IF(COUNTIF(Campaigns!$A$7:$A$300,C6702)&gt;0,"✓",IF(N(K6702)=0,"– no spend","⚠ add to Campaigns tab")))</f>
        <v/>
      </c>
      <c r="V6702" s="83" t="str">
        <f aca="false">IF(K6702="","",K6702*IF(Settings!$B$22=Settings!$C$6,1,IF(Settings!$B$22="USD",1/INDEX(Settings!$B$29:$B$40,MONTH(A6702)),INDEX(Settings!$B$29:$B$40,MONTH(A6702)))))</f>
        <v/>
      </c>
    </row>
    <row r="6703" customFormat="false" ht="15" hidden="false" customHeight="false" outlineLevel="0" collapsed="false">
      <c r="U6703" s="0" t="str">
        <f aca="false">IF(C6703="","",IF(COUNTIF(Campaigns!$A$7:$A$300,C6703)&gt;0,"✓",IF(N(K6703)=0,"– no spend","⚠ add to Campaigns tab")))</f>
        <v/>
      </c>
      <c r="V6703" s="83" t="str">
        <f aca="false">IF(K6703="","",K6703*IF(Settings!$B$22=Settings!$C$6,1,IF(Settings!$B$22="USD",1/INDEX(Settings!$B$29:$B$40,MONTH(A6703)),INDEX(Settings!$B$29:$B$40,MONTH(A6703)))))</f>
        <v/>
      </c>
    </row>
    <row r="6704" customFormat="false" ht="15" hidden="false" customHeight="false" outlineLevel="0" collapsed="false">
      <c r="U6704" s="0" t="str">
        <f aca="false">IF(C6704="","",IF(COUNTIF(Campaigns!$A$7:$A$300,C6704)&gt;0,"✓",IF(N(K6704)=0,"– no spend","⚠ add to Campaigns tab")))</f>
        <v/>
      </c>
      <c r="V6704" s="83" t="str">
        <f aca="false">IF(K6704="","",K6704*IF(Settings!$B$22=Settings!$C$6,1,IF(Settings!$B$22="USD",1/INDEX(Settings!$B$29:$B$40,MONTH(A6704)),INDEX(Settings!$B$29:$B$40,MONTH(A6704)))))</f>
        <v/>
      </c>
    </row>
    <row r="6705" customFormat="false" ht="15" hidden="false" customHeight="false" outlineLevel="0" collapsed="false">
      <c r="U6705" s="0" t="str">
        <f aca="false">IF(C6705="","",IF(COUNTIF(Campaigns!$A$7:$A$300,C6705)&gt;0,"✓",IF(N(K6705)=0,"– no spend","⚠ add to Campaigns tab")))</f>
        <v/>
      </c>
      <c r="V6705" s="83" t="str">
        <f aca="false">IF(K6705="","",K6705*IF(Settings!$B$22=Settings!$C$6,1,IF(Settings!$B$22="USD",1/INDEX(Settings!$B$29:$B$40,MONTH(A6705)),INDEX(Settings!$B$29:$B$40,MONTH(A6705)))))</f>
        <v/>
      </c>
    </row>
    <row r="6706" customFormat="false" ht="15" hidden="false" customHeight="false" outlineLevel="0" collapsed="false">
      <c r="U6706" s="0" t="str">
        <f aca="false">IF(C6706="","",IF(COUNTIF(Campaigns!$A$7:$A$300,C6706)&gt;0,"✓",IF(N(K6706)=0,"– no spend","⚠ add to Campaigns tab")))</f>
        <v/>
      </c>
      <c r="V6706" s="83" t="str">
        <f aca="false">IF(K6706="","",K6706*IF(Settings!$B$22=Settings!$C$6,1,IF(Settings!$B$22="USD",1/INDEX(Settings!$B$29:$B$40,MONTH(A6706)),INDEX(Settings!$B$29:$B$40,MONTH(A6706)))))</f>
        <v/>
      </c>
    </row>
    <row r="6707" customFormat="false" ht="15" hidden="false" customHeight="false" outlineLevel="0" collapsed="false">
      <c r="U6707" s="0" t="str">
        <f aca="false">IF(C6707="","",IF(COUNTIF(Campaigns!$A$7:$A$300,C6707)&gt;0,"✓",IF(N(K6707)=0,"– no spend","⚠ add to Campaigns tab")))</f>
        <v/>
      </c>
      <c r="V6707" s="83" t="str">
        <f aca="false">IF(K6707="","",K6707*IF(Settings!$B$22=Settings!$C$6,1,IF(Settings!$B$22="USD",1/INDEX(Settings!$B$29:$B$40,MONTH(A6707)),INDEX(Settings!$B$29:$B$40,MONTH(A6707)))))</f>
        <v/>
      </c>
    </row>
    <row r="6708" customFormat="false" ht="15" hidden="false" customHeight="false" outlineLevel="0" collapsed="false">
      <c r="U6708" s="0" t="str">
        <f aca="false">IF(C6708="","",IF(COUNTIF(Campaigns!$A$7:$A$300,C6708)&gt;0,"✓",IF(N(K6708)=0,"– no spend","⚠ add to Campaigns tab")))</f>
        <v/>
      </c>
      <c r="V6708" s="83" t="str">
        <f aca="false">IF(K6708="","",K6708*IF(Settings!$B$22=Settings!$C$6,1,IF(Settings!$B$22="USD",1/INDEX(Settings!$B$29:$B$40,MONTH(A6708)),INDEX(Settings!$B$29:$B$40,MONTH(A6708)))))</f>
        <v/>
      </c>
    </row>
    <row r="6709" customFormat="false" ht="15" hidden="false" customHeight="false" outlineLevel="0" collapsed="false">
      <c r="U6709" s="0" t="str">
        <f aca="false">IF(C6709="","",IF(COUNTIF(Campaigns!$A$7:$A$300,C6709)&gt;0,"✓",IF(N(K6709)=0,"– no spend","⚠ add to Campaigns tab")))</f>
        <v/>
      </c>
      <c r="V6709" s="83" t="str">
        <f aca="false">IF(K6709="","",K6709*IF(Settings!$B$22=Settings!$C$6,1,IF(Settings!$B$22="USD",1/INDEX(Settings!$B$29:$B$40,MONTH(A6709)),INDEX(Settings!$B$29:$B$40,MONTH(A6709)))))</f>
        <v/>
      </c>
    </row>
    <row r="6710" customFormat="false" ht="15" hidden="false" customHeight="false" outlineLevel="0" collapsed="false">
      <c r="U6710" s="0" t="str">
        <f aca="false">IF(C6710="","",IF(COUNTIF(Campaigns!$A$7:$A$300,C6710)&gt;0,"✓",IF(N(K6710)=0,"– no spend","⚠ add to Campaigns tab")))</f>
        <v/>
      </c>
      <c r="V6710" s="83" t="str">
        <f aca="false">IF(K6710="","",K6710*IF(Settings!$B$22=Settings!$C$6,1,IF(Settings!$B$22="USD",1/INDEX(Settings!$B$29:$B$40,MONTH(A6710)),INDEX(Settings!$B$29:$B$40,MONTH(A6710)))))</f>
        <v/>
      </c>
    </row>
    <row r="6711" customFormat="false" ht="15" hidden="false" customHeight="false" outlineLevel="0" collapsed="false">
      <c r="U6711" s="0" t="str">
        <f aca="false">IF(C6711="","",IF(COUNTIF(Campaigns!$A$7:$A$300,C6711)&gt;0,"✓",IF(N(K6711)=0,"– no spend","⚠ add to Campaigns tab")))</f>
        <v/>
      </c>
      <c r="V6711" s="83" t="str">
        <f aca="false">IF(K6711="","",K6711*IF(Settings!$B$22=Settings!$C$6,1,IF(Settings!$B$22="USD",1/INDEX(Settings!$B$29:$B$40,MONTH(A6711)),INDEX(Settings!$B$29:$B$40,MONTH(A6711)))))</f>
        <v/>
      </c>
    </row>
    <row r="6712" customFormat="false" ht="15" hidden="false" customHeight="false" outlineLevel="0" collapsed="false">
      <c r="U6712" s="0" t="str">
        <f aca="false">IF(C6712="","",IF(COUNTIF(Campaigns!$A$7:$A$300,C6712)&gt;0,"✓",IF(N(K6712)=0,"– no spend","⚠ add to Campaigns tab")))</f>
        <v/>
      </c>
      <c r="V6712" s="83" t="str">
        <f aca="false">IF(K6712="","",K6712*IF(Settings!$B$22=Settings!$C$6,1,IF(Settings!$B$22="USD",1/INDEX(Settings!$B$29:$B$40,MONTH(A6712)),INDEX(Settings!$B$29:$B$40,MONTH(A6712)))))</f>
        <v/>
      </c>
    </row>
    <row r="6713" customFormat="false" ht="15" hidden="false" customHeight="false" outlineLevel="0" collapsed="false">
      <c r="U6713" s="0" t="str">
        <f aca="false">IF(C6713="","",IF(COUNTIF(Campaigns!$A$7:$A$300,C6713)&gt;0,"✓",IF(N(K6713)=0,"– no spend","⚠ add to Campaigns tab")))</f>
        <v/>
      </c>
      <c r="V6713" s="83" t="str">
        <f aca="false">IF(K6713="","",K6713*IF(Settings!$B$22=Settings!$C$6,1,IF(Settings!$B$22="USD",1/INDEX(Settings!$B$29:$B$40,MONTH(A6713)),INDEX(Settings!$B$29:$B$40,MONTH(A6713)))))</f>
        <v/>
      </c>
    </row>
    <row r="6714" customFormat="false" ht="15" hidden="false" customHeight="false" outlineLevel="0" collapsed="false">
      <c r="U6714" s="0" t="str">
        <f aca="false">IF(C6714="","",IF(COUNTIF(Campaigns!$A$7:$A$300,C6714)&gt;0,"✓",IF(N(K6714)=0,"– no spend","⚠ add to Campaigns tab")))</f>
        <v/>
      </c>
      <c r="V6714" s="83" t="str">
        <f aca="false">IF(K6714="","",K6714*IF(Settings!$B$22=Settings!$C$6,1,IF(Settings!$B$22="USD",1/INDEX(Settings!$B$29:$B$40,MONTH(A6714)),INDEX(Settings!$B$29:$B$40,MONTH(A6714)))))</f>
        <v/>
      </c>
    </row>
    <row r="6715" customFormat="false" ht="15" hidden="false" customHeight="false" outlineLevel="0" collapsed="false">
      <c r="U6715" s="0" t="str">
        <f aca="false">IF(C6715="","",IF(COUNTIF(Campaigns!$A$7:$A$300,C6715)&gt;0,"✓",IF(N(K6715)=0,"– no spend","⚠ add to Campaigns tab")))</f>
        <v/>
      </c>
      <c r="V6715" s="83" t="str">
        <f aca="false">IF(K6715="","",K6715*IF(Settings!$B$22=Settings!$C$6,1,IF(Settings!$B$22="USD",1/INDEX(Settings!$B$29:$B$40,MONTH(A6715)),INDEX(Settings!$B$29:$B$40,MONTH(A6715)))))</f>
        <v/>
      </c>
    </row>
    <row r="6716" customFormat="false" ht="15" hidden="false" customHeight="false" outlineLevel="0" collapsed="false">
      <c r="U6716" s="0" t="str">
        <f aca="false">IF(C6716="","",IF(COUNTIF(Campaigns!$A$7:$A$300,C6716)&gt;0,"✓",IF(N(K6716)=0,"– no spend","⚠ add to Campaigns tab")))</f>
        <v/>
      </c>
      <c r="V6716" s="83" t="str">
        <f aca="false">IF(K6716="","",K6716*IF(Settings!$B$22=Settings!$C$6,1,IF(Settings!$B$22="USD",1/INDEX(Settings!$B$29:$B$40,MONTH(A6716)),INDEX(Settings!$B$29:$B$40,MONTH(A6716)))))</f>
        <v/>
      </c>
    </row>
    <row r="6717" customFormat="false" ht="15" hidden="false" customHeight="false" outlineLevel="0" collapsed="false">
      <c r="U6717" s="0" t="str">
        <f aca="false">IF(C6717="","",IF(COUNTIF(Campaigns!$A$7:$A$300,C6717)&gt;0,"✓",IF(N(K6717)=0,"– no spend","⚠ add to Campaigns tab")))</f>
        <v/>
      </c>
      <c r="V6717" s="83" t="str">
        <f aca="false">IF(K6717="","",K6717*IF(Settings!$B$22=Settings!$C$6,1,IF(Settings!$B$22="USD",1/INDEX(Settings!$B$29:$B$40,MONTH(A6717)),INDEX(Settings!$B$29:$B$40,MONTH(A6717)))))</f>
        <v/>
      </c>
    </row>
    <row r="6718" customFormat="false" ht="15" hidden="false" customHeight="false" outlineLevel="0" collapsed="false">
      <c r="U6718" s="0" t="str">
        <f aca="false">IF(C6718="","",IF(COUNTIF(Campaigns!$A$7:$A$300,C6718)&gt;0,"✓",IF(N(K6718)=0,"– no spend","⚠ add to Campaigns tab")))</f>
        <v/>
      </c>
      <c r="V6718" s="83" t="str">
        <f aca="false">IF(K6718="","",K6718*IF(Settings!$B$22=Settings!$C$6,1,IF(Settings!$B$22="USD",1/INDEX(Settings!$B$29:$B$40,MONTH(A6718)),INDEX(Settings!$B$29:$B$40,MONTH(A6718)))))</f>
        <v/>
      </c>
    </row>
    <row r="6719" customFormat="false" ht="15" hidden="false" customHeight="false" outlineLevel="0" collapsed="false">
      <c r="U6719" s="0" t="str">
        <f aca="false">IF(C6719="","",IF(COUNTIF(Campaigns!$A$7:$A$300,C6719)&gt;0,"✓",IF(N(K6719)=0,"– no spend","⚠ add to Campaigns tab")))</f>
        <v/>
      </c>
      <c r="V6719" s="83" t="str">
        <f aca="false">IF(K6719="","",K6719*IF(Settings!$B$22=Settings!$C$6,1,IF(Settings!$B$22="USD",1/INDEX(Settings!$B$29:$B$40,MONTH(A6719)),INDEX(Settings!$B$29:$B$40,MONTH(A6719)))))</f>
        <v/>
      </c>
    </row>
    <row r="6720" customFormat="false" ht="15" hidden="false" customHeight="false" outlineLevel="0" collapsed="false">
      <c r="U6720" s="0" t="str">
        <f aca="false">IF(C6720="","",IF(COUNTIF(Campaigns!$A$7:$A$300,C6720)&gt;0,"✓",IF(N(K6720)=0,"– no spend","⚠ add to Campaigns tab")))</f>
        <v/>
      </c>
      <c r="V6720" s="83" t="str">
        <f aca="false">IF(K6720="","",K6720*IF(Settings!$B$22=Settings!$C$6,1,IF(Settings!$B$22="USD",1/INDEX(Settings!$B$29:$B$40,MONTH(A6720)),INDEX(Settings!$B$29:$B$40,MONTH(A6720)))))</f>
        <v/>
      </c>
    </row>
    <row r="6721" customFormat="false" ht="15" hidden="false" customHeight="false" outlineLevel="0" collapsed="false">
      <c r="U6721" s="0" t="str">
        <f aca="false">IF(C6721="","",IF(COUNTIF(Campaigns!$A$7:$A$300,C6721)&gt;0,"✓",IF(N(K6721)=0,"– no spend","⚠ add to Campaigns tab")))</f>
        <v/>
      </c>
      <c r="V6721" s="83" t="str">
        <f aca="false">IF(K6721="","",K6721*IF(Settings!$B$22=Settings!$C$6,1,IF(Settings!$B$22="USD",1/INDEX(Settings!$B$29:$B$40,MONTH(A6721)),INDEX(Settings!$B$29:$B$40,MONTH(A6721)))))</f>
        <v/>
      </c>
    </row>
    <row r="6722" customFormat="false" ht="15" hidden="false" customHeight="false" outlineLevel="0" collapsed="false">
      <c r="U6722" s="0" t="str">
        <f aca="false">IF(C6722="","",IF(COUNTIF(Campaigns!$A$7:$A$300,C6722)&gt;0,"✓",IF(N(K6722)=0,"– no spend","⚠ add to Campaigns tab")))</f>
        <v/>
      </c>
      <c r="V6722" s="83" t="str">
        <f aca="false">IF(K6722="","",K6722*IF(Settings!$B$22=Settings!$C$6,1,IF(Settings!$B$22="USD",1/INDEX(Settings!$B$29:$B$40,MONTH(A6722)),INDEX(Settings!$B$29:$B$40,MONTH(A6722)))))</f>
        <v/>
      </c>
    </row>
    <row r="6723" customFormat="false" ht="15" hidden="false" customHeight="false" outlineLevel="0" collapsed="false">
      <c r="U6723" s="0" t="str">
        <f aca="false">IF(C6723="","",IF(COUNTIF(Campaigns!$A$7:$A$300,C6723)&gt;0,"✓",IF(N(K6723)=0,"– no spend","⚠ add to Campaigns tab")))</f>
        <v/>
      </c>
      <c r="V6723" s="83" t="str">
        <f aca="false">IF(K6723="","",K6723*IF(Settings!$B$22=Settings!$C$6,1,IF(Settings!$B$22="USD",1/INDEX(Settings!$B$29:$B$40,MONTH(A6723)),INDEX(Settings!$B$29:$B$40,MONTH(A6723)))))</f>
        <v/>
      </c>
    </row>
    <row r="6724" customFormat="false" ht="15" hidden="false" customHeight="false" outlineLevel="0" collapsed="false">
      <c r="U6724" s="0" t="str">
        <f aca="false">IF(C6724="","",IF(COUNTIF(Campaigns!$A$7:$A$300,C6724)&gt;0,"✓",IF(N(K6724)=0,"– no spend","⚠ add to Campaigns tab")))</f>
        <v/>
      </c>
      <c r="V6724" s="83" t="str">
        <f aca="false">IF(K6724="","",K6724*IF(Settings!$B$22=Settings!$C$6,1,IF(Settings!$B$22="USD",1/INDEX(Settings!$B$29:$B$40,MONTH(A6724)),INDEX(Settings!$B$29:$B$40,MONTH(A6724)))))</f>
        <v/>
      </c>
    </row>
    <row r="6725" customFormat="false" ht="15" hidden="false" customHeight="false" outlineLevel="0" collapsed="false">
      <c r="U6725" s="0" t="str">
        <f aca="false">IF(C6725="","",IF(COUNTIF(Campaigns!$A$7:$A$300,C6725)&gt;0,"✓",IF(N(K6725)=0,"– no spend","⚠ add to Campaigns tab")))</f>
        <v/>
      </c>
      <c r="V6725" s="83" t="str">
        <f aca="false">IF(K6725="","",K6725*IF(Settings!$B$22=Settings!$C$6,1,IF(Settings!$B$22="USD",1/INDEX(Settings!$B$29:$B$40,MONTH(A6725)),INDEX(Settings!$B$29:$B$40,MONTH(A6725)))))</f>
        <v/>
      </c>
    </row>
    <row r="6726" customFormat="false" ht="15" hidden="false" customHeight="false" outlineLevel="0" collapsed="false">
      <c r="U6726" s="0" t="str">
        <f aca="false">IF(C6726="","",IF(COUNTIF(Campaigns!$A$7:$A$300,C6726)&gt;0,"✓",IF(N(K6726)=0,"– no spend","⚠ add to Campaigns tab")))</f>
        <v/>
      </c>
      <c r="V6726" s="83" t="str">
        <f aca="false">IF(K6726="","",K6726*IF(Settings!$B$22=Settings!$C$6,1,IF(Settings!$B$22="USD",1/INDEX(Settings!$B$29:$B$40,MONTH(A6726)),INDEX(Settings!$B$29:$B$40,MONTH(A6726)))))</f>
        <v/>
      </c>
    </row>
    <row r="6727" customFormat="false" ht="15" hidden="false" customHeight="false" outlineLevel="0" collapsed="false">
      <c r="U6727" s="0" t="str">
        <f aca="false">IF(C6727="","",IF(COUNTIF(Campaigns!$A$7:$A$300,C6727)&gt;0,"✓",IF(N(K6727)=0,"– no spend","⚠ add to Campaigns tab")))</f>
        <v/>
      </c>
      <c r="V6727" s="83" t="str">
        <f aca="false">IF(K6727="","",K6727*IF(Settings!$B$22=Settings!$C$6,1,IF(Settings!$B$22="USD",1/INDEX(Settings!$B$29:$B$40,MONTH(A6727)),INDEX(Settings!$B$29:$B$40,MONTH(A6727)))))</f>
        <v/>
      </c>
    </row>
    <row r="6728" customFormat="false" ht="15" hidden="false" customHeight="false" outlineLevel="0" collapsed="false">
      <c r="U6728" s="0" t="str">
        <f aca="false">IF(C6728="","",IF(COUNTIF(Campaigns!$A$7:$A$300,C6728)&gt;0,"✓",IF(N(K6728)=0,"– no spend","⚠ add to Campaigns tab")))</f>
        <v/>
      </c>
      <c r="V6728" s="83" t="str">
        <f aca="false">IF(K6728="","",K6728*IF(Settings!$B$22=Settings!$C$6,1,IF(Settings!$B$22="USD",1/INDEX(Settings!$B$29:$B$40,MONTH(A6728)),INDEX(Settings!$B$29:$B$40,MONTH(A6728)))))</f>
        <v/>
      </c>
    </row>
    <row r="6729" customFormat="false" ht="15" hidden="false" customHeight="false" outlineLevel="0" collapsed="false">
      <c r="U6729" s="0" t="str">
        <f aca="false">IF(C6729="","",IF(COUNTIF(Campaigns!$A$7:$A$300,C6729)&gt;0,"✓",IF(N(K6729)=0,"– no spend","⚠ add to Campaigns tab")))</f>
        <v/>
      </c>
      <c r="V6729" s="83" t="str">
        <f aca="false">IF(K6729="","",K6729*IF(Settings!$B$22=Settings!$C$6,1,IF(Settings!$B$22="USD",1/INDEX(Settings!$B$29:$B$40,MONTH(A6729)),INDEX(Settings!$B$29:$B$40,MONTH(A6729)))))</f>
        <v/>
      </c>
    </row>
    <row r="6730" customFormat="false" ht="15" hidden="false" customHeight="false" outlineLevel="0" collapsed="false">
      <c r="U6730" s="0" t="str">
        <f aca="false">IF(C6730="","",IF(COUNTIF(Campaigns!$A$7:$A$300,C6730)&gt;0,"✓",IF(N(K6730)=0,"– no spend","⚠ add to Campaigns tab")))</f>
        <v/>
      </c>
      <c r="V6730" s="83" t="str">
        <f aca="false">IF(K6730="","",K6730*IF(Settings!$B$22=Settings!$C$6,1,IF(Settings!$B$22="USD",1/INDEX(Settings!$B$29:$B$40,MONTH(A6730)),INDEX(Settings!$B$29:$B$40,MONTH(A6730)))))</f>
        <v/>
      </c>
    </row>
    <row r="6731" customFormat="false" ht="15" hidden="false" customHeight="false" outlineLevel="0" collapsed="false">
      <c r="U6731" s="0" t="str">
        <f aca="false">IF(C6731="","",IF(COUNTIF(Campaigns!$A$7:$A$300,C6731)&gt;0,"✓",IF(N(K6731)=0,"– no spend","⚠ add to Campaigns tab")))</f>
        <v/>
      </c>
      <c r="V6731" s="83" t="str">
        <f aca="false">IF(K6731="","",K6731*IF(Settings!$B$22=Settings!$C$6,1,IF(Settings!$B$22="USD",1/INDEX(Settings!$B$29:$B$40,MONTH(A6731)),INDEX(Settings!$B$29:$B$40,MONTH(A6731)))))</f>
        <v/>
      </c>
    </row>
    <row r="6732" customFormat="false" ht="15" hidden="false" customHeight="false" outlineLevel="0" collapsed="false">
      <c r="U6732" s="0" t="str">
        <f aca="false">IF(C6732="","",IF(COUNTIF(Campaigns!$A$7:$A$300,C6732)&gt;0,"✓",IF(N(K6732)=0,"– no spend","⚠ add to Campaigns tab")))</f>
        <v/>
      </c>
      <c r="V6732" s="83" t="str">
        <f aca="false">IF(K6732="","",K6732*IF(Settings!$B$22=Settings!$C$6,1,IF(Settings!$B$22="USD",1/INDEX(Settings!$B$29:$B$40,MONTH(A6732)),INDEX(Settings!$B$29:$B$40,MONTH(A6732)))))</f>
        <v/>
      </c>
    </row>
    <row r="6733" customFormat="false" ht="15" hidden="false" customHeight="false" outlineLevel="0" collapsed="false">
      <c r="U6733" s="0" t="str">
        <f aca="false">IF(C6733="","",IF(COUNTIF(Campaigns!$A$7:$A$300,C6733)&gt;0,"✓",IF(N(K6733)=0,"– no spend","⚠ add to Campaigns tab")))</f>
        <v/>
      </c>
      <c r="V6733" s="83" t="str">
        <f aca="false">IF(K6733="","",K6733*IF(Settings!$B$22=Settings!$C$6,1,IF(Settings!$B$22="USD",1/INDEX(Settings!$B$29:$B$40,MONTH(A6733)),INDEX(Settings!$B$29:$B$40,MONTH(A6733)))))</f>
        <v/>
      </c>
    </row>
    <row r="6734" customFormat="false" ht="15" hidden="false" customHeight="false" outlineLevel="0" collapsed="false">
      <c r="U6734" s="0" t="str">
        <f aca="false">IF(C6734="","",IF(COUNTIF(Campaigns!$A$7:$A$300,C6734)&gt;0,"✓",IF(N(K6734)=0,"– no spend","⚠ add to Campaigns tab")))</f>
        <v/>
      </c>
      <c r="V6734" s="83" t="str">
        <f aca="false">IF(K6734="","",K6734*IF(Settings!$B$22=Settings!$C$6,1,IF(Settings!$B$22="USD",1/INDEX(Settings!$B$29:$B$40,MONTH(A6734)),INDEX(Settings!$B$29:$B$40,MONTH(A6734)))))</f>
        <v/>
      </c>
    </row>
    <row r="6735" customFormat="false" ht="15" hidden="false" customHeight="false" outlineLevel="0" collapsed="false">
      <c r="U6735" s="0" t="str">
        <f aca="false">IF(C6735="","",IF(COUNTIF(Campaigns!$A$7:$A$300,C6735)&gt;0,"✓",IF(N(K6735)=0,"– no spend","⚠ add to Campaigns tab")))</f>
        <v/>
      </c>
      <c r="V6735" s="83" t="str">
        <f aca="false">IF(K6735="","",K6735*IF(Settings!$B$22=Settings!$C$6,1,IF(Settings!$B$22="USD",1/INDEX(Settings!$B$29:$B$40,MONTH(A6735)),INDEX(Settings!$B$29:$B$40,MONTH(A6735)))))</f>
        <v/>
      </c>
    </row>
    <row r="6736" customFormat="false" ht="15" hidden="false" customHeight="false" outlineLevel="0" collapsed="false">
      <c r="U6736" s="0" t="str">
        <f aca="false">IF(C6736="","",IF(COUNTIF(Campaigns!$A$7:$A$300,C6736)&gt;0,"✓",IF(N(K6736)=0,"– no spend","⚠ add to Campaigns tab")))</f>
        <v/>
      </c>
      <c r="V6736" s="83" t="str">
        <f aca="false">IF(K6736="","",K6736*IF(Settings!$B$22=Settings!$C$6,1,IF(Settings!$B$22="USD",1/INDEX(Settings!$B$29:$B$40,MONTH(A6736)),INDEX(Settings!$B$29:$B$40,MONTH(A6736)))))</f>
        <v/>
      </c>
    </row>
    <row r="6737" customFormat="false" ht="15" hidden="false" customHeight="false" outlineLevel="0" collapsed="false">
      <c r="U6737" s="0" t="str">
        <f aca="false">IF(C6737="","",IF(COUNTIF(Campaigns!$A$7:$A$300,C6737)&gt;0,"✓",IF(N(K6737)=0,"– no spend","⚠ add to Campaigns tab")))</f>
        <v/>
      </c>
      <c r="V6737" s="83" t="str">
        <f aca="false">IF(K6737="","",K6737*IF(Settings!$B$22=Settings!$C$6,1,IF(Settings!$B$22="USD",1/INDEX(Settings!$B$29:$B$40,MONTH(A6737)),INDEX(Settings!$B$29:$B$40,MONTH(A6737)))))</f>
        <v/>
      </c>
    </row>
    <row r="6738" customFormat="false" ht="15" hidden="false" customHeight="false" outlineLevel="0" collapsed="false">
      <c r="U6738" s="0" t="str">
        <f aca="false">IF(C6738="","",IF(COUNTIF(Campaigns!$A$7:$A$300,C6738)&gt;0,"✓",IF(N(K6738)=0,"– no spend","⚠ add to Campaigns tab")))</f>
        <v/>
      </c>
      <c r="V6738" s="83" t="str">
        <f aca="false">IF(K6738="","",K6738*IF(Settings!$B$22=Settings!$C$6,1,IF(Settings!$B$22="USD",1/INDEX(Settings!$B$29:$B$40,MONTH(A6738)),INDEX(Settings!$B$29:$B$40,MONTH(A6738)))))</f>
        <v/>
      </c>
    </row>
    <row r="6739" customFormat="false" ht="15" hidden="false" customHeight="false" outlineLevel="0" collapsed="false">
      <c r="U6739" s="0" t="str">
        <f aca="false">IF(C6739="","",IF(COUNTIF(Campaigns!$A$7:$A$300,C6739)&gt;0,"✓",IF(N(K6739)=0,"– no spend","⚠ add to Campaigns tab")))</f>
        <v/>
      </c>
      <c r="V6739" s="83" t="str">
        <f aca="false">IF(K6739="","",K6739*IF(Settings!$B$22=Settings!$C$6,1,IF(Settings!$B$22="USD",1/INDEX(Settings!$B$29:$B$40,MONTH(A6739)),INDEX(Settings!$B$29:$B$40,MONTH(A6739)))))</f>
        <v/>
      </c>
    </row>
    <row r="6740" customFormat="false" ht="15" hidden="false" customHeight="false" outlineLevel="0" collapsed="false">
      <c r="U6740" s="0" t="str">
        <f aca="false">IF(C6740="","",IF(COUNTIF(Campaigns!$A$7:$A$300,C6740)&gt;0,"✓",IF(N(K6740)=0,"– no spend","⚠ add to Campaigns tab")))</f>
        <v/>
      </c>
      <c r="V6740" s="83" t="str">
        <f aca="false">IF(K6740="","",K6740*IF(Settings!$B$22=Settings!$C$6,1,IF(Settings!$B$22="USD",1/INDEX(Settings!$B$29:$B$40,MONTH(A6740)),INDEX(Settings!$B$29:$B$40,MONTH(A6740)))))</f>
        <v/>
      </c>
    </row>
    <row r="6741" customFormat="false" ht="15" hidden="false" customHeight="false" outlineLevel="0" collapsed="false">
      <c r="U6741" s="0" t="str">
        <f aca="false">IF(C6741="","",IF(COUNTIF(Campaigns!$A$7:$A$300,C6741)&gt;0,"✓",IF(N(K6741)=0,"– no spend","⚠ add to Campaigns tab")))</f>
        <v/>
      </c>
      <c r="V6741" s="83" t="str">
        <f aca="false">IF(K6741="","",K6741*IF(Settings!$B$22=Settings!$C$6,1,IF(Settings!$B$22="USD",1/INDEX(Settings!$B$29:$B$40,MONTH(A6741)),INDEX(Settings!$B$29:$B$40,MONTH(A6741)))))</f>
        <v/>
      </c>
    </row>
    <row r="6742" customFormat="false" ht="15" hidden="false" customHeight="false" outlineLevel="0" collapsed="false">
      <c r="U6742" s="0" t="str">
        <f aca="false">IF(C6742="","",IF(COUNTIF(Campaigns!$A$7:$A$300,C6742)&gt;0,"✓",IF(N(K6742)=0,"– no spend","⚠ add to Campaigns tab")))</f>
        <v/>
      </c>
      <c r="V6742" s="83" t="str">
        <f aca="false">IF(K6742="","",K6742*IF(Settings!$B$22=Settings!$C$6,1,IF(Settings!$B$22="USD",1/INDEX(Settings!$B$29:$B$40,MONTH(A6742)),INDEX(Settings!$B$29:$B$40,MONTH(A6742)))))</f>
        <v/>
      </c>
    </row>
    <row r="6743" customFormat="false" ht="15" hidden="false" customHeight="false" outlineLevel="0" collapsed="false">
      <c r="U6743" s="0" t="str">
        <f aca="false">IF(C6743="","",IF(COUNTIF(Campaigns!$A$7:$A$300,C6743)&gt;0,"✓",IF(N(K6743)=0,"– no spend","⚠ add to Campaigns tab")))</f>
        <v/>
      </c>
      <c r="V6743" s="83" t="str">
        <f aca="false">IF(K6743="","",K6743*IF(Settings!$B$22=Settings!$C$6,1,IF(Settings!$B$22="USD",1/INDEX(Settings!$B$29:$B$40,MONTH(A6743)),INDEX(Settings!$B$29:$B$40,MONTH(A6743)))))</f>
        <v/>
      </c>
    </row>
    <row r="6744" customFormat="false" ht="15" hidden="false" customHeight="false" outlineLevel="0" collapsed="false">
      <c r="U6744" s="0" t="str">
        <f aca="false">IF(C6744="","",IF(COUNTIF(Campaigns!$A$7:$A$300,C6744)&gt;0,"✓",IF(N(K6744)=0,"– no spend","⚠ add to Campaigns tab")))</f>
        <v/>
      </c>
      <c r="V6744" s="83" t="str">
        <f aca="false">IF(K6744="","",K6744*IF(Settings!$B$22=Settings!$C$6,1,IF(Settings!$B$22="USD",1/INDEX(Settings!$B$29:$B$40,MONTH(A6744)),INDEX(Settings!$B$29:$B$40,MONTH(A6744)))))</f>
        <v/>
      </c>
    </row>
    <row r="6745" customFormat="false" ht="15" hidden="false" customHeight="false" outlineLevel="0" collapsed="false">
      <c r="U6745" s="0" t="str">
        <f aca="false">IF(C6745="","",IF(COUNTIF(Campaigns!$A$7:$A$300,C6745)&gt;0,"✓",IF(N(K6745)=0,"– no spend","⚠ add to Campaigns tab")))</f>
        <v/>
      </c>
      <c r="V6745" s="83" t="str">
        <f aca="false">IF(K6745="","",K6745*IF(Settings!$B$22=Settings!$C$6,1,IF(Settings!$B$22="USD",1/INDEX(Settings!$B$29:$B$40,MONTH(A6745)),INDEX(Settings!$B$29:$B$40,MONTH(A6745)))))</f>
        <v/>
      </c>
    </row>
    <row r="6746" customFormat="false" ht="15" hidden="false" customHeight="false" outlineLevel="0" collapsed="false">
      <c r="U6746" s="0" t="str">
        <f aca="false">IF(C6746="","",IF(COUNTIF(Campaigns!$A$7:$A$300,C6746)&gt;0,"✓",IF(N(K6746)=0,"– no spend","⚠ add to Campaigns tab")))</f>
        <v/>
      </c>
      <c r="V6746" s="83" t="str">
        <f aca="false">IF(K6746="","",K6746*IF(Settings!$B$22=Settings!$C$6,1,IF(Settings!$B$22="USD",1/INDEX(Settings!$B$29:$B$40,MONTH(A6746)),INDEX(Settings!$B$29:$B$40,MONTH(A6746)))))</f>
        <v/>
      </c>
    </row>
    <row r="6747" customFormat="false" ht="15" hidden="false" customHeight="false" outlineLevel="0" collapsed="false">
      <c r="U6747" s="0" t="str">
        <f aca="false">IF(C6747="","",IF(COUNTIF(Campaigns!$A$7:$A$300,C6747)&gt;0,"✓",IF(N(K6747)=0,"– no spend","⚠ add to Campaigns tab")))</f>
        <v/>
      </c>
      <c r="V6747" s="83" t="str">
        <f aca="false">IF(K6747="","",K6747*IF(Settings!$B$22=Settings!$C$6,1,IF(Settings!$B$22="USD",1/INDEX(Settings!$B$29:$B$40,MONTH(A6747)),INDEX(Settings!$B$29:$B$40,MONTH(A6747)))))</f>
        <v/>
      </c>
    </row>
    <row r="6748" customFormat="false" ht="15" hidden="false" customHeight="false" outlineLevel="0" collapsed="false">
      <c r="U6748" s="0" t="str">
        <f aca="false">IF(C6748="","",IF(COUNTIF(Campaigns!$A$7:$A$300,C6748)&gt;0,"✓",IF(N(K6748)=0,"– no spend","⚠ add to Campaigns tab")))</f>
        <v/>
      </c>
      <c r="V6748" s="83" t="str">
        <f aca="false">IF(K6748="","",K6748*IF(Settings!$B$22=Settings!$C$6,1,IF(Settings!$B$22="USD",1/INDEX(Settings!$B$29:$B$40,MONTH(A6748)),INDEX(Settings!$B$29:$B$40,MONTH(A6748)))))</f>
        <v/>
      </c>
    </row>
    <row r="6749" customFormat="false" ht="15" hidden="false" customHeight="false" outlineLevel="0" collapsed="false">
      <c r="U6749" s="0" t="str">
        <f aca="false">IF(C6749="","",IF(COUNTIF(Campaigns!$A$7:$A$300,C6749)&gt;0,"✓",IF(N(K6749)=0,"– no spend","⚠ add to Campaigns tab")))</f>
        <v/>
      </c>
      <c r="V6749" s="83" t="str">
        <f aca="false">IF(K6749="","",K6749*IF(Settings!$B$22=Settings!$C$6,1,IF(Settings!$B$22="USD",1/INDEX(Settings!$B$29:$B$40,MONTH(A6749)),INDEX(Settings!$B$29:$B$40,MONTH(A6749)))))</f>
        <v/>
      </c>
    </row>
    <row r="6750" customFormat="false" ht="15" hidden="false" customHeight="false" outlineLevel="0" collapsed="false">
      <c r="U6750" s="0" t="str">
        <f aca="false">IF(C6750="","",IF(COUNTIF(Campaigns!$A$7:$A$300,C6750)&gt;0,"✓",IF(N(K6750)=0,"– no spend","⚠ add to Campaigns tab")))</f>
        <v/>
      </c>
      <c r="V6750" s="83" t="str">
        <f aca="false">IF(K6750="","",K6750*IF(Settings!$B$22=Settings!$C$6,1,IF(Settings!$B$22="USD",1/INDEX(Settings!$B$29:$B$40,MONTH(A6750)),INDEX(Settings!$B$29:$B$40,MONTH(A6750)))))</f>
        <v/>
      </c>
    </row>
    <row r="6751" customFormat="false" ht="15" hidden="false" customHeight="false" outlineLevel="0" collapsed="false">
      <c r="U6751" s="0" t="str">
        <f aca="false">IF(C6751="","",IF(COUNTIF(Campaigns!$A$7:$A$300,C6751)&gt;0,"✓",IF(N(K6751)=0,"– no spend","⚠ add to Campaigns tab")))</f>
        <v/>
      </c>
      <c r="V6751" s="83" t="str">
        <f aca="false">IF(K6751="","",K6751*IF(Settings!$B$22=Settings!$C$6,1,IF(Settings!$B$22="USD",1/INDEX(Settings!$B$29:$B$40,MONTH(A6751)),INDEX(Settings!$B$29:$B$40,MONTH(A6751)))))</f>
        <v/>
      </c>
    </row>
    <row r="6752" customFormat="false" ht="15" hidden="false" customHeight="false" outlineLevel="0" collapsed="false">
      <c r="U6752" s="0" t="str">
        <f aca="false">IF(C6752="","",IF(COUNTIF(Campaigns!$A$7:$A$300,C6752)&gt;0,"✓",IF(N(K6752)=0,"– no spend","⚠ add to Campaigns tab")))</f>
        <v/>
      </c>
      <c r="V6752" s="83" t="str">
        <f aca="false">IF(K6752="","",K6752*IF(Settings!$B$22=Settings!$C$6,1,IF(Settings!$B$22="USD",1/INDEX(Settings!$B$29:$B$40,MONTH(A6752)),INDEX(Settings!$B$29:$B$40,MONTH(A6752)))))</f>
        <v/>
      </c>
    </row>
    <row r="6753" customFormat="false" ht="15" hidden="false" customHeight="false" outlineLevel="0" collapsed="false">
      <c r="U6753" s="0" t="str">
        <f aca="false">IF(C6753="","",IF(COUNTIF(Campaigns!$A$7:$A$300,C6753)&gt;0,"✓",IF(N(K6753)=0,"– no spend","⚠ add to Campaigns tab")))</f>
        <v/>
      </c>
      <c r="V6753" s="83" t="str">
        <f aca="false">IF(K6753="","",K6753*IF(Settings!$B$22=Settings!$C$6,1,IF(Settings!$B$22="USD",1/INDEX(Settings!$B$29:$B$40,MONTH(A6753)),INDEX(Settings!$B$29:$B$40,MONTH(A6753)))))</f>
        <v/>
      </c>
    </row>
    <row r="6754" customFormat="false" ht="15" hidden="false" customHeight="false" outlineLevel="0" collapsed="false">
      <c r="U6754" s="0" t="str">
        <f aca="false">IF(C6754="","",IF(COUNTIF(Campaigns!$A$7:$A$300,C6754)&gt;0,"✓",IF(N(K6754)=0,"– no spend","⚠ add to Campaigns tab")))</f>
        <v/>
      </c>
      <c r="V6754" s="83" t="str">
        <f aca="false">IF(K6754="","",K6754*IF(Settings!$B$22=Settings!$C$6,1,IF(Settings!$B$22="USD",1/INDEX(Settings!$B$29:$B$40,MONTH(A6754)),INDEX(Settings!$B$29:$B$40,MONTH(A6754)))))</f>
        <v/>
      </c>
    </row>
    <row r="6755" customFormat="false" ht="15" hidden="false" customHeight="false" outlineLevel="0" collapsed="false">
      <c r="U6755" s="0" t="str">
        <f aca="false">IF(C6755="","",IF(COUNTIF(Campaigns!$A$7:$A$300,C6755)&gt;0,"✓",IF(N(K6755)=0,"– no spend","⚠ add to Campaigns tab")))</f>
        <v/>
      </c>
      <c r="V6755" s="83" t="str">
        <f aca="false">IF(K6755="","",K6755*IF(Settings!$B$22=Settings!$C$6,1,IF(Settings!$B$22="USD",1/INDEX(Settings!$B$29:$B$40,MONTH(A6755)),INDEX(Settings!$B$29:$B$40,MONTH(A6755)))))</f>
        <v/>
      </c>
    </row>
    <row r="6756" customFormat="false" ht="15" hidden="false" customHeight="false" outlineLevel="0" collapsed="false">
      <c r="U6756" s="0" t="str">
        <f aca="false">IF(C6756="","",IF(COUNTIF(Campaigns!$A$7:$A$300,C6756)&gt;0,"✓",IF(N(K6756)=0,"– no spend","⚠ add to Campaigns tab")))</f>
        <v/>
      </c>
      <c r="V6756" s="83" t="str">
        <f aca="false">IF(K6756="","",K6756*IF(Settings!$B$22=Settings!$C$6,1,IF(Settings!$B$22="USD",1/INDEX(Settings!$B$29:$B$40,MONTH(A6756)),INDEX(Settings!$B$29:$B$40,MONTH(A6756)))))</f>
        <v/>
      </c>
    </row>
    <row r="6757" customFormat="false" ht="15" hidden="false" customHeight="false" outlineLevel="0" collapsed="false">
      <c r="U6757" s="0" t="str">
        <f aca="false">IF(C6757="","",IF(COUNTIF(Campaigns!$A$7:$A$300,C6757)&gt;0,"✓",IF(N(K6757)=0,"– no spend","⚠ add to Campaigns tab")))</f>
        <v/>
      </c>
      <c r="V6757" s="83" t="str">
        <f aca="false">IF(K6757="","",K6757*IF(Settings!$B$22=Settings!$C$6,1,IF(Settings!$B$22="USD",1/INDEX(Settings!$B$29:$B$40,MONTH(A6757)),INDEX(Settings!$B$29:$B$40,MONTH(A6757)))))</f>
        <v/>
      </c>
    </row>
    <row r="6758" customFormat="false" ht="15" hidden="false" customHeight="false" outlineLevel="0" collapsed="false">
      <c r="U6758" s="0" t="str">
        <f aca="false">IF(C6758="","",IF(COUNTIF(Campaigns!$A$7:$A$300,C6758)&gt;0,"✓",IF(N(K6758)=0,"– no spend","⚠ add to Campaigns tab")))</f>
        <v/>
      </c>
      <c r="V6758" s="83" t="str">
        <f aca="false">IF(K6758="","",K6758*IF(Settings!$B$22=Settings!$C$6,1,IF(Settings!$B$22="USD",1/INDEX(Settings!$B$29:$B$40,MONTH(A6758)),INDEX(Settings!$B$29:$B$40,MONTH(A6758)))))</f>
        <v/>
      </c>
    </row>
    <row r="6759" customFormat="false" ht="15" hidden="false" customHeight="false" outlineLevel="0" collapsed="false">
      <c r="U6759" s="0" t="str">
        <f aca="false">IF(C6759="","",IF(COUNTIF(Campaigns!$A$7:$A$300,C6759)&gt;0,"✓",IF(N(K6759)=0,"– no spend","⚠ add to Campaigns tab")))</f>
        <v/>
      </c>
      <c r="V6759" s="83" t="str">
        <f aca="false">IF(K6759="","",K6759*IF(Settings!$B$22=Settings!$C$6,1,IF(Settings!$B$22="USD",1/INDEX(Settings!$B$29:$B$40,MONTH(A6759)),INDEX(Settings!$B$29:$B$40,MONTH(A6759)))))</f>
        <v/>
      </c>
    </row>
    <row r="6760" customFormat="false" ht="15" hidden="false" customHeight="false" outlineLevel="0" collapsed="false">
      <c r="U6760" s="0" t="str">
        <f aca="false">IF(C6760="","",IF(COUNTIF(Campaigns!$A$7:$A$300,C6760)&gt;0,"✓",IF(N(K6760)=0,"– no spend","⚠ add to Campaigns tab")))</f>
        <v/>
      </c>
      <c r="V6760" s="83" t="str">
        <f aca="false">IF(K6760="","",K6760*IF(Settings!$B$22=Settings!$C$6,1,IF(Settings!$B$22="USD",1/INDEX(Settings!$B$29:$B$40,MONTH(A6760)),INDEX(Settings!$B$29:$B$40,MONTH(A6760)))))</f>
        <v/>
      </c>
    </row>
    <row r="6761" customFormat="false" ht="15" hidden="false" customHeight="false" outlineLevel="0" collapsed="false">
      <c r="U6761" s="0" t="str">
        <f aca="false">IF(C6761="","",IF(COUNTIF(Campaigns!$A$7:$A$300,C6761)&gt;0,"✓",IF(N(K6761)=0,"– no spend","⚠ add to Campaigns tab")))</f>
        <v/>
      </c>
      <c r="V6761" s="83" t="str">
        <f aca="false">IF(K6761="","",K6761*IF(Settings!$B$22=Settings!$C$6,1,IF(Settings!$B$22="USD",1/INDEX(Settings!$B$29:$B$40,MONTH(A6761)),INDEX(Settings!$B$29:$B$40,MONTH(A6761)))))</f>
        <v/>
      </c>
    </row>
    <row r="6762" customFormat="false" ht="15" hidden="false" customHeight="false" outlineLevel="0" collapsed="false">
      <c r="U6762" s="0" t="str">
        <f aca="false">IF(C6762="","",IF(COUNTIF(Campaigns!$A$7:$A$300,C6762)&gt;0,"✓",IF(N(K6762)=0,"– no spend","⚠ add to Campaigns tab")))</f>
        <v/>
      </c>
      <c r="V6762" s="83" t="str">
        <f aca="false">IF(K6762="","",K6762*IF(Settings!$B$22=Settings!$C$6,1,IF(Settings!$B$22="USD",1/INDEX(Settings!$B$29:$B$40,MONTH(A6762)),INDEX(Settings!$B$29:$B$40,MONTH(A6762)))))</f>
        <v/>
      </c>
    </row>
    <row r="6763" customFormat="false" ht="15" hidden="false" customHeight="false" outlineLevel="0" collapsed="false">
      <c r="U6763" s="0" t="str">
        <f aca="false">IF(C6763="","",IF(COUNTIF(Campaigns!$A$7:$A$300,C6763)&gt;0,"✓",IF(N(K6763)=0,"– no spend","⚠ add to Campaigns tab")))</f>
        <v/>
      </c>
      <c r="V6763" s="83" t="str">
        <f aca="false">IF(K6763="","",K6763*IF(Settings!$B$22=Settings!$C$6,1,IF(Settings!$B$22="USD",1/INDEX(Settings!$B$29:$B$40,MONTH(A6763)),INDEX(Settings!$B$29:$B$40,MONTH(A6763)))))</f>
        <v/>
      </c>
    </row>
    <row r="6764" customFormat="false" ht="15" hidden="false" customHeight="false" outlineLevel="0" collapsed="false">
      <c r="U6764" s="0" t="str">
        <f aca="false">IF(C6764="","",IF(COUNTIF(Campaigns!$A$7:$A$300,C6764)&gt;0,"✓",IF(N(K6764)=0,"– no spend","⚠ add to Campaigns tab")))</f>
        <v/>
      </c>
      <c r="V6764" s="83" t="str">
        <f aca="false">IF(K6764="","",K6764*IF(Settings!$B$22=Settings!$C$6,1,IF(Settings!$B$22="USD",1/INDEX(Settings!$B$29:$B$40,MONTH(A6764)),INDEX(Settings!$B$29:$B$40,MONTH(A6764)))))</f>
        <v/>
      </c>
    </row>
    <row r="6765" customFormat="false" ht="15" hidden="false" customHeight="false" outlineLevel="0" collapsed="false">
      <c r="U6765" s="0" t="str">
        <f aca="false">IF(C6765="","",IF(COUNTIF(Campaigns!$A$7:$A$300,C6765)&gt;0,"✓",IF(N(K6765)=0,"– no spend","⚠ add to Campaigns tab")))</f>
        <v/>
      </c>
      <c r="V6765" s="83" t="str">
        <f aca="false">IF(K6765="","",K6765*IF(Settings!$B$22=Settings!$C$6,1,IF(Settings!$B$22="USD",1/INDEX(Settings!$B$29:$B$40,MONTH(A6765)),INDEX(Settings!$B$29:$B$40,MONTH(A6765)))))</f>
        <v/>
      </c>
    </row>
    <row r="6766" customFormat="false" ht="15" hidden="false" customHeight="false" outlineLevel="0" collapsed="false">
      <c r="U6766" s="0" t="str">
        <f aca="false">IF(C6766="","",IF(COUNTIF(Campaigns!$A$7:$A$300,C6766)&gt;0,"✓",IF(N(K6766)=0,"– no spend","⚠ add to Campaigns tab")))</f>
        <v/>
      </c>
      <c r="V6766" s="83" t="str">
        <f aca="false">IF(K6766="","",K6766*IF(Settings!$B$22=Settings!$C$6,1,IF(Settings!$B$22="USD",1/INDEX(Settings!$B$29:$B$40,MONTH(A6766)),INDEX(Settings!$B$29:$B$40,MONTH(A6766)))))</f>
        <v/>
      </c>
    </row>
    <row r="6767" customFormat="false" ht="15" hidden="false" customHeight="false" outlineLevel="0" collapsed="false">
      <c r="U6767" s="0" t="str">
        <f aca="false">IF(C6767="","",IF(COUNTIF(Campaigns!$A$7:$A$300,C6767)&gt;0,"✓",IF(N(K6767)=0,"– no spend","⚠ add to Campaigns tab")))</f>
        <v/>
      </c>
      <c r="V6767" s="83" t="str">
        <f aca="false">IF(K6767="","",K6767*IF(Settings!$B$22=Settings!$C$6,1,IF(Settings!$B$22="USD",1/INDEX(Settings!$B$29:$B$40,MONTH(A6767)),INDEX(Settings!$B$29:$B$40,MONTH(A6767)))))</f>
        <v/>
      </c>
    </row>
    <row r="6768" customFormat="false" ht="15" hidden="false" customHeight="false" outlineLevel="0" collapsed="false">
      <c r="U6768" s="0" t="str">
        <f aca="false">IF(C6768="","",IF(COUNTIF(Campaigns!$A$7:$A$300,C6768)&gt;0,"✓",IF(N(K6768)=0,"– no spend","⚠ add to Campaigns tab")))</f>
        <v/>
      </c>
      <c r="V6768" s="83" t="str">
        <f aca="false">IF(K6768="","",K6768*IF(Settings!$B$22=Settings!$C$6,1,IF(Settings!$B$22="USD",1/INDEX(Settings!$B$29:$B$40,MONTH(A6768)),INDEX(Settings!$B$29:$B$40,MONTH(A6768)))))</f>
        <v/>
      </c>
    </row>
    <row r="6769" customFormat="false" ht="15" hidden="false" customHeight="false" outlineLevel="0" collapsed="false">
      <c r="U6769" s="0" t="str">
        <f aca="false">IF(C6769="","",IF(COUNTIF(Campaigns!$A$7:$A$300,C6769)&gt;0,"✓",IF(N(K6769)=0,"– no spend","⚠ add to Campaigns tab")))</f>
        <v/>
      </c>
      <c r="V6769" s="83" t="str">
        <f aca="false">IF(K6769="","",K6769*IF(Settings!$B$22=Settings!$C$6,1,IF(Settings!$B$22="USD",1/INDEX(Settings!$B$29:$B$40,MONTH(A6769)),INDEX(Settings!$B$29:$B$40,MONTH(A6769)))))</f>
        <v/>
      </c>
    </row>
    <row r="6770" customFormat="false" ht="15" hidden="false" customHeight="false" outlineLevel="0" collapsed="false">
      <c r="U6770" s="0" t="str">
        <f aca="false">IF(C6770="","",IF(COUNTIF(Campaigns!$A$7:$A$300,C6770)&gt;0,"✓",IF(N(K6770)=0,"– no spend","⚠ add to Campaigns tab")))</f>
        <v/>
      </c>
      <c r="V6770" s="83" t="str">
        <f aca="false">IF(K6770="","",K6770*IF(Settings!$B$22=Settings!$C$6,1,IF(Settings!$B$22="USD",1/INDEX(Settings!$B$29:$B$40,MONTH(A6770)),INDEX(Settings!$B$29:$B$40,MONTH(A6770)))))</f>
        <v/>
      </c>
    </row>
    <row r="6771" customFormat="false" ht="15" hidden="false" customHeight="false" outlineLevel="0" collapsed="false">
      <c r="U6771" s="0" t="str">
        <f aca="false">IF(C6771="","",IF(COUNTIF(Campaigns!$A$7:$A$300,C6771)&gt;0,"✓",IF(N(K6771)=0,"– no spend","⚠ add to Campaigns tab")))</f>
        <v/>
      </c>
      <c r="V6771" s="83" t="str">
        <f aca="false">IF(K6771="","",K6771*IF(Settings!$B$22=Settings!$C$6,1,IF(Settings!$B$22="USD",1/INDEX(Settings!$B$29:$B$40,MONTH(A6771)),INDEX(Settings!$B$29:$B$40,MONTH(A6771)))))</f>
        <v/>
      </c>
    </row>
    <row r="6772" customFormat="false" ht="15" hidden="false" customHeight="false" outlineLevel="0" collapsed="false">
      <c r="U6772" s="0" t="str">
        <f aca="false">IF(C6772="","",IF(COUNTIF(Campaigns!$A$7:$A$300,C6772)&gt;0,"✓",IF(N(K6772)=0,"– no spend","⚠ add to Campaigns tab")))</f>
        <v/>
      </c>
      <c r="V6772" s="83" t="str">
        <f aca="false">IF(K6772="","",K6772*IF(Settings!$B$22=Settings!$C$6,1,IF(Settings!$B$22="USD",1/INDEX(Settings!$B$29:$B$40,MONTH(A6772)),INDEX(Settings!$B$29:$B$40,MONTH(A6772)))))</f>
        <v/>
      </c>
    </row>
    <row r="6773" customFormat="false" ht="15" hidden="false" customHeight="false" outlineLevel="0" collapsed="false">
      <c r="U6773" s="0" t="str">
        <f aca="false">IF(C6773="","",IF(COUNTIF(Campaigns!$A$7:$A$300,C6773)&gt;0,"✓",IF(N(K6773)=0,"– no spend","⚠ add to Campaigns tab")))</f>
        <v/>
      </c>
      <c r="V6773" s="83" t="str">
        <f aca="false">IF(K6773="","",K6773*IF(Settings!$B$22=Settings!$C$6,1,IF(Settings!$B$22="USD",1/INDEX(Settings!$B$29:$B$40,MONTH(A6773)),INDEX(Settings!$B$29:$B$40,MONTH(A6773)))))</f>
        <v/>
      </c>
    </row>
    <row r="6774" customFormat="false" ht="15" hidden="false" customHeight="false" outlineLevel="0" collapsed="false">
      <c r="U6774" s="0" t="str">
        <f aca="false">IF(C6774="","",IF(COUNTIF(Campaigns!$A$7:$A$300,C6774)&gt;0,"✓",IF(N(K6774)=0,"– no spend","⚠ add to Campaigns tab")))</f>
        <v/>
      </c>
      <c r="V6774" s="83" t="str">
        <f aca="false">IF(K6774="","",K6774*IF(Settings!$B$22=Settings!$C$6,1,IF(Settings!$B$22="USD",1/INDEX(Settings!$B$29:$B$40,MONTH(A6774)),INDEX(Settings!$B$29:$B$40,MONTH(A6774)))))</f>
        <v/>
      </c>
    </row>
    <row r="6775" customFormat="false" ht="15" hidden="false" customHeight="false" outlineLevel="0" collapsed="false">
      <c r="U6775" s="0" t="str">
        <f aca="false">IF(C6775="","",IF(COUNTIF(Campaigns!$A$7:$A$300,C6775)&gt;0,"✓",IF(N(K6775)=0,"– no spend","⚠ add to Campaigns tab")))</f>
        <v/>
      </c>
      <c r="V6775" s="83" t="str">
        <f aca="false">IF(K6775="","",K6775*IF(Settings!$B$22=Settings!$C$6,1,IF(Settings!$B$22="USD",1/INDEX(Settings!$B$29:$B$40,MONTH(A6775)),INDEX(Settings!$B$29:$B$40,MONTH(A6775)))))</f>
        <v/>
      </c>
    </row>
    <row r="6776" customFormat="false" ht="15" hidden="false" customHeight="false" outlineLevel="0" collapsed="false">
      <c r="U6776" s="0" t="str">
        <f aca="false">IF(C6776="","",IF(COUNTIF(Campaigns!$A$7:$A$300,C6776)&gt;0,"✓",IF(N(K6776)=0,"– no spend","⚠ add to Campaigns tab")))</f>
        <v/>
      </c>
      <c r="V6776" s="83" t="str">
        <f aca="false">IF(K6776="","",K6776*IF(Settings!$B$22=Settings!$C$6,1,IF(Settings!$B$22="USD",1/INDEX(Settings!$B$29:$B$40,MONTH(A6776)),INDEX(Settings!$B$29:$B$40,MONTH(A6776)))))</f>
        <v/>
      </c>
    </row>
    <row r="6777" customFormat="false" ht="15" hidden="false" customHeight="false" outlineLevel="0" collapsed="false">
      <c r="U6777" s="0" t="str">
        <f aca="false">IF(C6777="","",IF(COUNTIF(Campaigns!$A$7:$A$300,C6777)&gt;0,"✓",IF(N(K6777)=0,"– no spend","⚠ add to Campaigns tab")))</f>
        <v/>
      </c>
      <c r="V6777" s="83" t="str">
        <f aca="false">IF(K6777="","",K6777*IF(Settings!$B$22=Settings!$C$6,1,IF(Settings!$B$22="USD",1/INDEX(Settings!$B$29:$B$40,MONTH(A6777)),INDEX(Settings!$B$29:$B$40,MONTH(A6777)))))</f>
        <v/>
      </c>
    </row>
    <row r="6778" customFormat="false" ht="15" hidden="false" customHeight="false" outlineLevel="0" collapsed="false">
      <c r="U6778" s="0" t="str">
        <f aca="false">IF(C6778="","",IF(COUNTIF(Campaigns!$A$7:$A$300,C6778)&gt;0,"✓",IF(N(K6778)=0,"– no spend","⚠ add to Campaigns tab")))</f>
        <v/>
      </c>
      <c r="V6778" s="83" t="str">
        <f aca="false">IF(K6778="","",K6778*IF(Settings!$B$22=Settings!$C$6,1,IF(Settings!$B$22="USD",1/INDEX(Settings!$B$29:$B$40,MONTH(A6778)),INDEX(Settings!$B$29:$B$40,MONTH(A6778)))))</f>
        <v/>
      </c>
    </row>
    <row r="6779" customFormat="false" ht="15" hidden="false" customHeight="false" outlineLevel="0" collapsed="false">
      <c r="U6779" s="0" t="str">
        <f aca="false">IF(C6779="","",IF(COUNTIF(Campaigns!$A$7:$A$300,C6779)&gt;0,"✓",IF(N(K6779)=0,"– no spend","⚠ add to Campaigns tab")))</f>
        <v/>
      </c>
      <c r="V6779" s="83" t="str">
        <f aca="false">IF(K6779="","",K6779*IF(Settings!$B$22=Settings!$C$6,1,IF(Settings!$B$22="USD",1/INDEX(Settings!$B$29:$B$40,MONTH(A6779)),INDEX(Settings!$B$29:$B$40,MONTH(A6779)))))</f>
        <v/>
      </c>
    </row>
    <row r="6780" customFormat="false" ht="15" hidden="false" customHeight="false" outlineLevel="0" collapsed="false">
      <c r="U6780" s="0" t="str">
        <f aca="false">IF(C6780="","",IF(COUNTIF(Campaigns!$A$7:$A$300,C6780)&gt;0,"✓",IF(N(K6780)=0,"– no spend","⚠ add to Campaigns tab")))</f>
        <v/>
      </c>
      <c r="V6780" s="83" t="str">
        <f aca="false">IF(K6780="","",K6780*IF(Settings!$B$22=Settings!$C$6,1,IF(Settings!$B$22="USD",1/INDEX(Settings!$B$29:$B$40,MONTH(A6780)),INDEX(Settings!$B$29:$B$40,MONTH(A6780)))))</f>
        <v/>
      </c>
    </row>
    <row r="6781" customFormat="false" ht="15" hidden="false" customHeight="false" outlineLevel="0" collapsed="false">
      <c r="U6781" s="0" t="str">
        <f aca="false">IF(C6781="","",IF(COUNTIF(Campaigns!$A$7:$A$300,C6781)&gt;0,"✓",IF(N(K6781)=0,"– no spend","⚠ add to Campaigns tab")))</f>
        <v/>
      </c>
      <c r="V6781" s="83" t="str">
        <f aca="false">IF(K6781="","",K6781*IF(Settings!$B$22=Settings!$C$6,1,IF(Settings!$B$22="USD",1/INDEX(Settings!$B$29:$B$40,MONTH(A6781)),INDEX(Settings!$B$29:$B$40,MONTH(A6781)))))</f>
        <v/>
      </c>
    </row>
    <row r="6782" customFormat="false" ht="15" hidden="false" customHeight="false" outlineLevel="0" collapsed="false">
      <c r="U6782" s="0" t="str">
        <f aca="false">IF(C6782="","",IF(COUNTIF(Campaigns!$A$7:$A$300,C6782)&gt;0,"✓",IF(N(K6782)=0,"– no spend","⚠ add to Campaigns tab")))</f>
        <v/>
      </c>
      <c r="V6782" s="83" t="str">
        <f aca="false">IF(K6782="","",K6782*IF(Settings!$B$22=Settings!$C$6,1,IF(Settings!$B$22="USD",1/INDEX(Settings!$B$29:$B$40,MONTH(A6782)),INDEX(Settings!$B$29:$B$40,MONTH(A6782)))))</f>
        <v/>
      </c>
    </row>
    <row r="6783" customFormat="false" ht="15" hidden="false" customHeight="false" outlineLevel="0" collapsed="false">
      <c r="U6783" s="0" t="str">
        <f aca="false">IF(C6783="","",IF(COUNTIF(Campaigns!$A$7:$A$300,C6783)&gt;0,"✓",IF(N(K6783)=0,"– no spend","⚠ add to Campaigns tab")))</f>
        <v/>
      </c>
      <c r="V6783" s="83" t="str">
        <f aca="false">IF(K6783="","",K6783*IF(Settings!$B$22=Settings!$C$6,1,IF(Settings!$B$22="USD",1/INDEX(Settings!$B$29:$B$40,MONTH(A6783)),INDEX(Settings!$B$29:$B$40,MONTH(A6783)))))</f>
        <v/>
      </c>
    </row>
    <row r="6784" customFormat="false" ht="15" hidden="false" customHeight="false" outlineLevel="0" collapsed="false">
      <c r="U6784" s="0" t="str">
        <f aca="false">IF(C6784="","",IF(COUNTIF(Campaigns!$A$7:$A$300,C6784)&gt;0,"✓",IF(N(K6784)=0,"– no spend","⚠ add to Campaigns tab")))</f>
        <v/>
      </c>
      <c r="V6784" s="83" t="str">
        <f aca="false">IF(K6784="","",K6784*IF(Settings!$B$22=Settings!$C$6,1,IF(Settings!$B$22="USD",1/INDEX(Settings!$B$29:$B$40,MONTH(A6784)),INDEX(Settings!$B$29:$B$40,MONTH(A6784)))))</f>
        <v/>
      </c>
    </row>
    <row r="6785" customFormat="false" ht="15" hidden="false" customHeight="false" outlineLevel="0" collapsed="false">
      <c r="U6785" s="0" t="str">
        <f aca="false">IF(C6785="","",IF(COUNTIF(Campaigns!$A$7:$A$300,C6785)&gt;0,"✓",IF(N(K6785)=0,"– no spend","⚠ add to Campaigns tab")))</f>
        <v/>
      </c>
      <c r="V6785" s="83" t="str">
        <f aca="false">IF(K6785="","",K6785*IF(Settings!$B$22=Settings!$C$6,1,IF(Settings!$B$22="USD",1/INDEX(Settings!$B$29:$B$40,MONTH(A6785)),INDEX(Settings!$B$29:$B$40,MONTH(A6785)))))</f>
        <v/>
      </c>
    </row>
    <row r="6786" customFormat="false" ht="15" hidden="false" customHeight="false" outlineLevel="0" collapsed="false">
      <c r="U6786" s="0" t="str">
        <f aca="false">IF(C6786="","",IF(COUNTIF(Campaigns!$A$7:$A$300,C6786)&gt;0,"✓",IF(N(K6786)=0,"– no spend","⚠ add to Campaigns tab")))</f>
        <v/>
      </c>
      <c r="V6786" s="83" t="str">
        <f aca="false">IF(K6786="","",K6786*IF(Settings!$B$22=Settings!$C$6,1,IF(Settings!$B$22="USD",1/INDEX(Settings!$B$29:$B$40,MONTH(A6786)),INDEX(Settings!$B$29:$B$40,MONTH(A6786)))))</f>
        <v/>
      </c>
    </row>
    <row r="6787" customFormat="false" ht="15" hidden="false" customHeight="false" outlineLevel="0" collapsed="false">
      <c r="U6787" s="0" t="str">
        <f aca="false">IF(C6787="","",IF(COUNTIF(Campaigns!$A$7:$A$300,C6787)&gt;0,"✓",IF(N(K6787)=0,"– no spend","⚠ add to Campaigns tab")))</f>
        <v/>
      </c>
      <c r="V6787" s="83" t="str">
        <f aca="false">IF(K6787="","",K6787*IF(Settings!$B$22=Settings!$C$6,1,IF(Settings!$B$22="USD",1/INDEX(Settings!$B$29:$B$40,MONTH(A6787)),INDEX(Settings!$B$29:$B$40,MONTH(A6787)))))</f>
        <v/>
      </c>
    </row>
    <row r="6788" customFormat="false" ht="15" hidden="false" customHeight="false" outlineLevel="0" collapsed="false">
      <c r="U6788" s="0" t="str">
        <f aca="false">IF(C6788="","",IF(COUNTIF(Campaigns!$A$7:$A$300,C6788)&gt;0,"✓",IF(N(K6788)=0,"– no spend","⚠ add to Campaigns tab")))</f>
        <v/>
      </c>
      <c r="V6788" s="83" t="str">
        <f aca="false">IF(K6788="","",K6788*IF(Settings!$B$22=Settings!$C$6,1,IF(Settings!$B$22="USD",1/INDEX(Settings!$B$29:$B$40,MONTH(A6788)),INDEX(Settings!$B$29:$B$40,MONTH(A6788)))))</f>
        <v/>
      </c>
    </row>
    <row r="6789" customFormat="false" ht="15" hidden="false" customHeight="false" outlineLevel="0" collapsed="false">
      <c r="U6789" s="0" t="str">
        <f aca="false">IF(C6789="","",IF(COUNTIF(Campaigns!$A$7:$A$300,C6789)&gt;0,"✓",IF(N(K6789)=0,"– no spend","⚠ add to Campaigns tab")))</f>
        <v/>
      </c>
      <c r="V6789" s="83" t="str">
        <f aca="false">IF(K6789="","",K6789*IF(Settings!$B$22=Settings!$C$6,1,IF(Settings!$B$22="USD",1/INDEX(Settings!$B$29:$B$40,MONTH(A6789)),INDEX(Settings!$B$29:$B$40,MONTH(A6789)))))</f>
        <v/>
      </c>
    </row>
    <row r="6790" customFormat="false" ht="15" hidden="false" customHeight="false" outlineLevel="0" collapsed="false">
      <c r="U6790" s="0" t="str">
        <f aca="false">IF(C6790="","",IF(COUNTIF(Campaigns!$A$7:$A$300,C6790)&gt;0,"✓",IF(N(K6790)=0,"– no spend","⚠ add to Campaigns tab")))</f>
        <v/>
      </c>
      <c r="V6790" s="83" t="str">
        <f aca="false">IF(K6790="","",K6790*IF(Settings!$B$22=Settings!$C$6,1,IF(Settings!$B$22="USD",1/INDEX(Settings!$B$29:$B$40,MONTH(A6790)),INDEX(Settings!$B$29:$B$40,MONTH(A6790)))))</f>
        <v/>
      </c>
    </row>
    <row r="6791" customFormat="false" ht="15" hidden="false" customHeight="false" outlineLevel="0" collapsed="false">
      <c r="U6791" s="0" t="str">
        <f aca="false">IF(C6791="","",IF(COUNTIF(Campaigns!$A$7:$A$300,C6791)&gt;0,"✓",IF(N(K6791)=0,"– no spend","⚠ add to Campaigns tab")))</f>
        <v/>
      </c>
      <c r="V6791" s="83" t="str">
        <f aca="false">IF(K6791="","",K6791*IF(Settings!$B$22=Settings!$C$6,1,IF(Settings!$B$22="USD",1/INDEX(Settings!$B$29:$B$40,MONTH(A6791)),INDEX(Settings!$B$29:$B$40,MONTH(A6791)))))</f>
        <v/>
      </c>
    </row>
    <row r="6792" customFormat="false" ht="15" hidden="false" customHeight="false" outlineLevel="0" collapsed="false">
      <c r="U6792" s="0" t="str">
        <f aca="false">IF(C6792="","",IF(COUNTIF(Campaigns!$A$7:$A$300,C6792)&gt;0,"✓",IF(N(K6792)=0,"– no spend","⚠ add to Campaigns tab")))</f>
        <v/>
      </c>
      <c r="V6792" s="83" t="str">
        <f aca="false">IF(K6792="","",K6792*IF(Settings!$B$22=Settings!$C$6,1,IF(Settings!$B$22="USD",1/INDEX(Settings!$B$29:$B$40,MONTH(A6792)),INDEX(Settings!$B$29:$B$40,MONTH(A6792)))))</f>
        <v/>
      </c>
    </row>
    <row r="6793" customFormat="false" ht="15" hidden="false" customHeight="false" outlineLevel="0" collapsed="false">
      <c r="U6793" s="0" t="str">
        <f aca="false">IF(C6793="","",IF(COUNTIF(Campaigns!$A$7:$A$300,C6793)&gt;0,"✓",IF(N(K6793)=0,"– no spend","⚠ add to Campaigns tab")))</f>
        <v/>
      </c>
      <c r="V6793" s="83" t="str">
        <f aca="false">IF(K6793="","",K6793*IF(Settings!$B$22=Settings!$C$6,1,IF(Settings!$B$22="USD",1/INDEX(Settings!$B$29:$B$40,MONTH(A6793)),INDEX(Settings!$B$29:$B$40,MONTH(A6793)))))</f>
        <v/>
      </c>
    </row>
    <row r="6794" customFormat="false" ht="15" hidden="false" customHeight="false" outlineLevel="0" collapsed="false">
      <c r="U6794" s="0" t="str">
        <f aca="false">IF(C6794="","",IF(COUNTIF(Campaigns!$A$7:$A$300,C6794)&gt;0,"✓",IF(N(K6794)=0,"– no spend","⚠ add to Campaigns tab")))</f>
        <v/>
      </c>
      <c r="V6794" s="83" t="str">
        <f aca="false">IF(K6794="","",K6794*IF(Settings!$B$22=Settings!$C$6,1,IF(Settings!$B$22="USD",1/INDEX(Settings!$B$29:$B$40,MONTH(A6794)),INDEX(Settings!$B$29:$B$40,MONTH(A6794)))))</f>
        <v/>
      </c>
    </row>
    <row r="6795" customFormat="false" ht="15" hidden="false" customHeight="false" outlineLevel="0" collapsed="false">
      <c r="U6795" s="0" t="str">
        <f aca="false">IF(C6795="","",IF(COUNTIF(Campaigns!$A$7:$A$300,C6795)&gt;0,"✓",IF(N(K6795)=0,"– no spend","⚠ add to Campaigns tab")))</f>
        <v/>
      </c>
      <c r="V6795" s="83" t="str">
        <f aca="false">IF(K6795="","",K6795*IF(Settings!$B$22=Settings!$C$6,1,IF(Settings!$B$22="USD",1/INDEX(Settings!$B$29:$B$40,MONTH(A6795)),INDEX(Settings!$B$29:$B$40,MONTH(A6795)))))</f>
        <v/>
      </c>
    </row>
    <row r="6796" customFormat="false" ht="15" hidden="false" customHeight="false" outlineLevel="0" collapsed="false">
      <c r="U6796" s="0" t="str">
        <f aca="false">IF(C6796="","",IF(COUNTIF(Campaigns!$A$7:$A$300,C6796)&gt;0,"✓",IF(N(K6796)=0,"– no spend","⚠ add to Campaigns tab")))</f>
        <v/>
      </c>
      <c r="V6796" s="83" t="str">
        <f aca="false">IF(K6796="","",K6796*IF(Settings!$B$22=Settings!$C$6,1,IF(Settings!$B$22="USD",1/INDEX(Settings!$B$29:$B$40,MONTH(A6796)),INDEX(Settings!$B$29:$B$40,MONTH(A6796)))))</f>
        <v/>
      </c>
    </row>
    <row r="6797" customFormat="false" ht="15" hidden="false" customHeight="false" outlineLevel="0" collapsed="false">
      <c r="U6797" s="0" t="str">
        <f aca="false">IF(C6797="","",IF(COUNTIF(Campaigns!$A$7:$A$300,C6797)&gt;0,"✓",IF(N(K6797)=0,"– no spend","⚠ add to Campaigns tab")))</f>
        <v/>
      </c>
      <c r="V6797" s="83" t="str">
        <f aca="false">IF(K6797="","",K6797*IF(Settings!$B$22=Settings!$C$6,1,IF(Settings!$B$22="USD",1/INDEX(Settings!$B$29:$B$40,MONTH(A6797)),INDEX(Settings!$B$29:$B$40,MONTH(A6797)))))</f>
        <v/>
      </c>
    </row>
    <row r="6798" customFormat="false" ht="15" hidden="false" customHeight="false" outlineLevel="0" collapsed="false">
      <c r="U6798" s="0" t="str">
        <f aca="false">IF(C6798="","",IF(COUNTIF(Campaigns!$A$7:$A$300,C6798)&gt;0,"✓",IF(N(K6798)=0,"– no spend","⚠ add to Campaigns tab")))</f>
        <v/>
      </c>
      <c r="V6798" s="83" t="str">
        <f aca="false">IF(K6798="","",K6798*IF(Settings!$B$22=Settings!$C$6,1,IF(Settings!$B$22="USD",1/INDEX(Settings!$B$29:$B$40,MONTH(A6798)),INDEX(Settings!$B$29:$B$40,MONTH(A6798)))))</f>
        <v/>
      </c>
    </row>
    <row r="6799" customFormat="false" ht="15" hidden="false" customHeight="false" outlineLevel="0" collapsed="false">
      <c r="U6799" s="0" t="str">
        <f aca="false">IF(C6799="","",IF(COUNTIF(Campaigns!$A$7:$A$300,C6799)&gt;0,"✓",IF(N(K6799)=0,"– no spend","⚠ add to Campaigns tab")))</f>
        <v/>
      </c>
      <c r="V6799" s="83" t="str">
        <f aca="false">IF(K6799="","",K6799*IF(Settings!$B$22=Settings!$C$6,1,IF(Settings!$B$22="USD",1/INDEX(Settings!$B$29:$B$40,MONTH(A6799)),INDEX(Settings!$B$29:$B$40,MONTH(A6799)))))</f>
        <v/>
      </c>
    </row>
    <row r="6800" customFormat="false" ht="15" hidden="false" customHeight="false" outlineLevel="0" collapsed="false">
      <c r="U6800" s="0" t="str">
        <f aca="false">IF(C6800="","",IF(COUNTIF(Campaigns!$A$7:$A$300,C6800)&gt;0,"✓",IF(N(K6800)=0,"– no spend","⚠ add to Campaigns tab")))</f>
        <v/>
      </c>
      <c r="V6800" s="83" t="str">
        <f aca="false">IF(K6800="","",K6800*IF(Settings!$B$22=Settings!$C$6,1,IF(Settings!$B$22="USD",1/INDEX(Settings!$B$29:$B$40,MONTH(A6800)),INDEX(Settings!$B$29:$B$40,MONTH(A6800)))))</f>
        <v/>
      </c>
    </row>
    <row r="6801" customFormat="false" ht="15" hidden="false" customHeight="false" outlineLevel="0" collapsed="false">
      <c r="U6801" s="0" t="str">
        <f aca="false">IF(C6801="","",IF(COUNTIF(Campaigns!$A$7:$A$300,C6801)&gt;0,"✓",IF(N(K6801)=0,"– no spend","⚠ add to Campaigns tab")))</f>
        <v/>
      </c>
      <c r="V6801" s="83" t="str">
        <f aca="false">IF(K6801="","",K6801*IF(Settings!$B$22=Settings!$C$6,1,IF(Settings!$B$22="USD",1/INDEX(Settings!$B$29:$B$40,MONTH(A6801)),INDEX(Settings!$B$29:$B$40,MONTH(A6801)))))</f>
        <v/>
      </c>
    </row>
    <row r="6802" customFormat="false" ht="15" hidden="false" customHeight="false" outlineLevel="0" collapsed="false">
      <c r="U6802" s="0" t="str">
        <f aca="false">IF(C6802="","",IF(COUNTIF(Campaigns!$A$7:$A$300,C6802)&gt;0,"✓",IF(N(K6802)=0,"– no spend","⚠ add to Campaigns tab")))</f>
        <v/>
      </c>
      <c r="V6802" s="83" t="str">
        <f aca="false">IF(K6802="","",K6802*IF(Settings!$B$22=Settings!$C$6,1,IF(Settings!$B$22="USD",1/INDEX(Settings!$B$29:$B$40,MONTH(A6802)),INDEX(Settings!$B$29:$B$40,MONTH(A6802)))))</f>
        <v/>
      </c>
    </row>
    <row r="6803" customFormat="false" ht="15" hidden="false" customHeight="false" outlineLevel="0" collapsed="false">
      <c r="U6803" s="0" t="str">
        <f aca="false">IF(C6803="","",IF(COUNTIF(Campaigns!$A$7:$A$300,C6803)&gt;0,"✓",IF(N(K6803)=0,"– no spend","⚠ add to Campaigns tab")))</f>
        <v/>
      </c>
      <c r="V6803" s="83" t="str">
        <f aca="false">IF(K6803="","",K6803*IF(Settings!$B$22=Settings!$C$6,1,IF(Settings!$B$22="USD",1/INDEX(Settings!$B$29:$B$40,MONTH(A6803)),INDEX(Settings!$B$29:$B$40,MONTH(A6803)))))</f>
        <v/>
      </c>
    </row>
    <row r="6804" customFormat="false" ht="15" hidden="false" customHeight="false" outlineLevel="0" collapsed="false">
      <c r="U6804" s="0" t="str">
        <f aca="false">IF(C6804="","",IF(COUNTIF(Campaigns!$A$7:$A$300,C6804)&gt;0,"✓",IF(N(K6804)=0,"– no spend","⚠ add to Campaigns tab")))</f>
        <v/>
      </c>
      <c r="V6804" s="83" t="str">
        <f aca="false">IF(K6804="","",K6804*IF(Settings!$B$22=Settings!$C$6,1,IF(Settings!$B$22="USD",1/INDEX(Settings!$B$29:$B$40,MONTH(A6804)),INDEX(Settings!$B$29:$B$40,MONTH(A6804)))))</f>
        <v/>
      </c>
    </row>
    <row r="6805" customFormat="false" ht="15" hidden="false" customHeight="false" outlineLevel="0" collapsed="false">
      <c r="U6805" s="0" t="str">
        <f aca="false">IF(C6805="","",IF(COUNTIF(Campaigns!$A$7:$A$300,C6805)&gt;0,"✓",IF(N(K6805)=0,"– no spend","⚠ add to Campaigns tab")))</f>
        <v/>
      </c>
      <c r="V6805" s="83" t="str">
        <f aca="false">IF(K6805="","",K6805*IF(Settings!$B$22=Settings!$C$6,1,IF(Settings!$B$22="USD",1/INDEX(Settings!$B$29:$B$40,MONTH(A6805)),INDEX(Settings!$B$29:$B$40,MONTH(A6805)))))</f>
        <v/>
      </c>
    </row>
    <row r="6806" customFormat="false" ht="15" hidden="false" customHeight="false" outlineLevel="0" collapsed="false">
      <c r="U6806" s="0" t="str">
        <f aca="false">IF(C6806="","",IF(COUNTIF(Campaigns!$A$7:$A$300,C6806)&gt;0,"✓",IF(N(K6806)=0,"– no spend","⚠ add to Campaigns tab")))</f>
        <v/>
      </c>
      <c r="V6806" s="83" t="str">
        <f aca="false">IF(K6806="","",K6806*IF(Settings!$B$22=Settings!$C$6,1,IF(Settings!$B$22="USD",1/INDEX(Settings!$B$29:$B$40,MONTH(A6806)),INDEX(Settings!$B$29:$B$40,MONTH(A6806)))))</f>
        <v/>
      </c>
    </row>
    <row r="6807" customFormat="false" ht="15" hidden="false" customHeight="false" outlineLevel="0" collapsed="false">
      <c r="U6807" s="0" t="str">
        <f aca="false">IF(C6807="","",IF(COUNTIF(Campaigns!$A$7:$A$300,C6807)&gt;0,"✓",IF(N(K6807)=0,"– no spend","⚠ add to Campaigns tab")))</f>
        <v/>
      </c>
      <c r="V6807" s="83" t="str">
        <f aca="false">IF(K6807="","",K6807*IF(Settings!$B$22=Settings!$C$6,1,IF(Settings!$B$22="USD",1/INDEX(Settings!$B$29:$B$40,MONTH(A6807)),INDEX(Settings!$B$29:$B$40,MONTH(A6807)))))</f>
        <v/>
      </c>
    </row>
    <row r="6808" customFormat="false" ht="15" hidden="false" customHeight="false" outlineLevel="0" collapsed="false">
      <c r="U6808" s="0" t="str">
        <f aca="false">IF(C6808="","",IF(COUNTIF(Campaigns!$A$7:$A$300,C6808)&gt;0,"✓",IF(N(K6808)=0,"– no spend","⚠ add to Campaigns tab")))</f>
        <v/>
      </c>
      <c r="V6808" s="83" t="str">
        <f aca="false">IF(K6808="","",K6808*IF(Settings!$B$22=Settings!$C$6,1,IF(Settings!$B$22="USD",1/INDEX(Settings!$B$29:$B$40,MONTH(A6808)),INDEX(Settings!$B$29:$B$40,MONTH(A6808)))))</f>
        <v/>
      </c>
    </row>
    <row r="6809" customFormat="false" ht="15" hidden="false" customHeight="false" outlineLevel="0" collapsed="false">
      <c r="U6809" s="0" t="str">
        <f aca="false">IF(C6809="","",IF(COUNTIF(Campaigns!$A$7:$A$300,C6809)&gt;0,"✓",IF(N(K6809)=0,"– no spend","⚠ add to Campaigns tab")))</f>
        <v/>
      </c>
      <c r="V6809" s="83" t="str">
        <f aca="false">IF(K6809="","",K6809*IF(Settings!$B$22=Settings!$C$6,1,IF(Settings!$B$22="USD",1/INDEX(Settings!$B$29:$B$40,MONTH(A6809)),INDEX(Settings!$B$29:$B$40,MONTH(A6809)))))</f>
        <v/>
      </c>
    </row>
    <row r="6810" customFormat="false" ht="15" hidden="false" customHeight="false" outlineLevel="0" collapsed="false">
      <c r="U6810" s="0" t="str">
        <f aca="false">IF(C6810="","",IF(COUNTIF(Campaigns!$A$7:$A$300,C6810)&gt;0,"✓",IF(N(K6810)=0,"– no spend","⚠ add to Campaigns tab")))</f>
        <v/>
      </c>
      <c r="V6810" s="83" t="str">
        <f aca="false">IF(K6810="","",K6810*IF(Settings!$B$22=Settings!$C$6,1,IF(Settings!$B$22="USD",1/INDEX(Settings!$B$29:$B$40,MONTH(A6810)),INDEX(Settings!$B$29:$B$40,MONTH(A6810)))))</f>
        <v/>
      </c>
    </row>
    <row r="6811" customFormat="false" ht="15" hidden="false" customHeight="false" outlineLevel="0" collapsed="false">
      <c r="U6811" s="0" t="str">
        <f aca="false">IF(C6811="","",IF(COUNTIF(Campaigns!$A$7:$A$300,C6811)&gt;0,"✓",IF(N(K6811)=0,"– no spend","⚠ add to Campaigns tab")))</f>
        <v/>
      </c>
      <c r="V6811" s="83" t="str">
        <f aca="false">IF(K6811="","",K6811*IF(Settings!$B$22=Settings!$C$6,1,IF(Settings!$B$22="USD",1/INDEX(Settings!$B$29:$B$40,MONTH(A6811)),INDEX(Settings!$B$29:$B$40,MONTH(A6811)))))</f>
        <v/>
      </c>
    </row>
    <row r="6812" customFormat="false" ht="15" hidden="false" customHeight="false" outlineLevel="0" collapsed="false">
      <c r="U6812" s="0" t="str">
        <f aca="false">IF(C6812="","",IF(COUNTIF(Campaigns!$A$7:$A$300,C6812)&gt;0,"✓",IF(N(K6812)=0,"– no spend","⚠ add to Campaigns tab")))</f>
        <v/>
      </c>
      <c r="V6812" s="83" t="str">
        <f aca="false">IF(K6812="","",K6812*IF(Settings!$B$22=Settings!$C$6,1,IF(Settings!$B$22="USD",1/INDEX(Settings!$B$29:$B$40,MONTH(A6812)),INDEX(Settings!$B$29:$B$40,MONTH(A6812)))))</f>
        <v/>
      </c>
    </row>
    <row r="6813" customFormat="false" ht="15" hidden="false" customHeight="false" outlineLevel="0" collapsed="false">
      <c r="U6813" s="0" t="str">
        <f aca="false">IF(C6813="","",IF(COUNTIF(Campaigns!$A$7:$A$300,C6813)&gt;0,"✓",IF(N(K6813)=0,"– no spend","⚠ add to Campaigns tab")))</f>
        <v/>
      </c>
      <c r="V6813" s="83" t="str">
        <f aca="false">IF(K6813="","",K6813*IF(Settings!$B$22=Settings!$C$6,1,IF(Settings!$B$22="USD",1/INDEX(Settings!$B$29:$B$40,MONTH(A6813)),INDEX(Settings!$B$29:$B$40,MONTH(A6813)))))</f>
        <v/>
      </c>
    </row>
    <row r="6814" customFormat="false" ht="15" hidden="false" customHeight="false" outlineLevel="0" collapsed="false">
      <c r="U6814" s="0" t="str">
        <f aca="false">IF(C6814="","",IF(COUNTIF(Campaigns!$A$7:$A$300,C6814)&gt;0,"✓",IF(N(K6814)=0,"– no spend","⚠ add to Campaigns tab")))</f>
        <v/>
      </c>
      <c r="V6814" s="83" t="str">
        <f aca="false">IF(K6814="","",K6814*IF(Settings!$B$22=Settings!$C$6,1,IF(Settings!$B$22="USD",1/INDEX(Settings!$B$29:$B$40,MONTH(A6814)),INDEX(Settings!$B$29:$B$40,MONTH(A6814)))))</f>
        <v/>
      </c>
    </row>
    <row r="6815" customFormat="false" ht="15" hidden="false" customHeight="false" outlineLevel="0" collapsed="false">
      <c r="U6815" s="0" t="str">
        <f aca="false">IF(C6815="","",IF(COUNTIF(Campaigns!$A$7:$A$300,C6815)&gt;0,"✓",IF(N(K6815)=0,"– no spend","⚠ add to Campaigns tab")))</f>
        <v/>
      </c>
      <c r="V6815" s="83" t="str">
        <f aca="false">IF(K6815="","",K6815*IF(Settings!$B$22=Settings!$C$6,1,IF(Settings!$B$22="USD",1/INDEX(Settings!$B$29:$B$40,MONTH(A6815)),INDEX(Settings!$B$29:$B$40,MONTH(A6815)))))</f>
        <v/>
      </c>
    </row>
    <row r="6816" customFormat="false" ht="15" hidden="false" customHeight="false" outlineLevel="0" collapsed="false">
      <c r="U6816" s="0" t="str">
        <f aca="false">IF(C6816="","",IF(COUNTIF(Campaigns!$A$7:$A$300,C6816)&gt;0,"✓",IF(N(K6816)=0,"– no spend","⚠ add to Campaigns tab")))</f>
        <v/>
      </c>
      <c r="V6816" s="83" t="str">
        <f aca="false">IF(K6816="","",K6816*IF(Settings!$B$22=Settings!$C$6,1,IF(Settings!$B$22="USD",1/INDEX(Settings!$B$29:$B$40,MONTH(A6816)),INDEX(Settings!$B$29:$B$40,MONTH(A6816)))))</f>
        <v/>
      </c>
    </row>
    <row r="6817" customFormat="false" ht="15" hidden="false" customHeight="false" outlineLevel="0" collapsed="false">
      <c r="U6817" s="0" t="str">
        <f aca="false">IF(C6817="","",IF(COUNTIF(Campaigns!$A$7:$A$300,C6817)&gt;0,"✓",IF(N(K6817)=0,"– no spend","⚠ add to Campaigns tab")))</f>
        <v/>
      </c>
      <c r="V6817" s="83" t="str">
        <f aca="false">IF(K6817="","",K6817*IF(Settings!$B$22=Settings!$C$6,1,IF(Settings!$B$22="USD",1/INDEX(Settings!$B$29:$B$40,MONTH(A6817)),INDEX(Settings!$B$29:$B$40,MONTH(A6817)))))</f>
        <v/>
      </c>
    </row>
    <row r="6818" customFormat="false" ht="15" hidden="false" customHeight="false" outlineLevel="0" collapsed="false">
      <c r="U6818" s="0" t="str">
        <f aca="false">IF(C6818="","",IF(COUNTIF(Campaigns!$A$7:$A$300,C6818)&gt;0,"✓",IF(N(K6818)=0,"– no spend","⚠ add to Campaigns tab")))</f>
        <v/>
      </c>
      <c r="V6818" s="83" t="str">
        <f aca="false">IF(K6818="","",K6818*IF(Settings!$B$22=Settings!$C$6,1,IF(Settings!$B$22="USD",1/INDEX(Settings!$B$29:$B$40,MONTH(A6818)),INDEX(Settings!$B$29:$B$40,MONTH(A6818)))))</f>
        <v/>
      </c>
    </row>
    <row r="6819" customFormat="false" ht="15" hidden="false" customHeight="false" outlineLevel="0" collapsed="false">
      <c r="U6819" s="0" t="str">
        <f aca="false">IF(C6819="","",IF(COUNTIF(Campaigns!$A$7:$A$300,C6819)&gt;0,"✓",IF(N(K6819)=0,"– no spend","⚠ add to Campaigns tab")))</f>
        <v/>
      </c>
      <c r="V6819" s="83" t="str">
        <f aca="false">IF(K6819="","",K6819*IF(Settings!$B$22=Settings!$C$6,1,IF(Settings!$B$22="USD",1/INDEX(Settings!$B$29:$B$40,MONTH(A6819)),INDEX(Settings!$B$29:$B$40,MONTH(A6819)))))</f>
        <v/>
      </c>
    </row>
    <row r="6820" customFormat="false" ht="15" hidden="false" customHeight="false" outlineLevel="0" collapsed="false">
      <c r="U6820" s="0" t="str">
        <f aca="false">IF(C6820="","",IF(COUNTIF(Campaigns!$A$7:$A$300,C6820)&gt;0,"✓",IF(N(K6820)=0,"– no spend","⚠ add to Campaigns tab")))</f>
        <v/>
      </c>
      <c r="V6820" s="83" t="str">
        <f aca="false">IF(K6820="","",K6820*IF(Settings!$B$22=Settings!$C$6,1,IF(Settings!$B$22="USD",1/INDEX(Settings!$B$29:$B$40,MONTH(A6820)),INDEX(Settings!$B$29:$B$40,MONTH(A6820)))))</f>
        <v/>
      </c>
    </row>
    <row r="6821" customFormat="false" ht="15" hidden="false" customHeight="false" outlineLevel="0" collapsed="false">
      <c r="U6821" s="0" t="str">
        <f aca="false">IF(C6821="","",IF(COUNTIF(Campaigns!$A$7:$A$300,C6821)&gt;0,"✓",IF(N(K6821)=0,"– no spend","⚠ add to Campaigns tab")))</f>
        <v/>
      </c>
      <c r="V6821" s="83" t="str">
        <f aca="false">IF(K6821="","",K6821*IF(Settings!$B$22=Settings!$C$6,1,IF(Settings!$B$22="USD",1/INDEX(Settings!$B$29:$B$40,MONTH(A6821)),INDEX(Settings!$B$29:$B$40,MONTH(A6821)))))</f>
        <v/>
      </c>
    </row>
    <row r="6822" customFormat="false" ht="15" hidden="false" customHeight="false" outlineLevel="0" collapsed="false">
      <c r="U6822" s="0" t="str">
        <f aca="false">IF(C6822="","",IF(COUNTIF(Campaigns!$A$7:$A$300,C6822)&gt;0,"✓",IF(N(K6822)=0,"– no spend","⚠ add to Campaigns tab")))</f>
        <v/>
      </c>
      <c r="V6822" s="83" t="str">
        <f aca="false">IF(K6822="","",K6822*IF(Settings!$B$22=Settings!$C$6,1,IF(Settings!$B$22="USD",1/INDEX(Settings!$B$29:$B$40,MONTH(A6822)),INDEX(Settings!$B$29:$B$40,MONTH(A6822)))))</f>
        <v/>
      </c>
    </row>
    <row r="6823" customFormat="false" ht="15" hidden="false" customHeight="false" outlineLevel="0" collapsed="false">
      <c r="U6823" s="0" t="str">
        <f aca="false">IF(C6823="","",IF(COUNTIF(Campaigns!$A$7:$A$300,C6823)&gt;0,"✓",IF(N(K6823)=0,"– no spend","⚠ add to Campaigns tab")))</f>
        <v/>
      </c>
      <c r="V6823" s="83" t="str">
        <f aca="false">IF(K6823="","",K6823*IF(Settings!$B$22=Settings!$C$6,1,IF(Settings!$B$22="USD",1/INDEX(Settings!$B$29:$B$40,MONTH(A6823)),INDEX(Settings!$B$29:$B$40,MONTH(A6823)))))</f>
        <v/>
      </c>
    </row>
    <row r="6824" customFormat="false" ht="15" hidden="false" customHeight="false" outlineLevel="0" collapsed="false">
      <c r="U6824" s="0" t="str">
        <f aca="false">IF(C6824="","",IF(COUNTIF(Campaigns!$A$7:$A$300,C6824)&gt;0,"✓",IF(N(K6824)=0,"– no spend","⚠ add to Campaigns tab")))</f>
        <v/>
      </c>
      <c r="V6824" s="83" t="str">
        <f aca="false">IF(K6824="","",K6824*IF(Settings!$B$22=Settings!$C$6,1,IF(Settings!$B$22="USD",1/INDEX(Settings!$B$29:$B$40,MONTH(A6824)),INDEX(Settings!$B$29:$B$40,MONTH(A6824)))))</f>
        <v/>
      </c>
    </row>
    <row r="6825" customFormat="false" ht="15" hidden="false" customHeight="false" outlineLevel="0" collapsed="false">
      <c r="U6825" s="0" t="str">
        <f aca="false">IF(C6825="","",IF(COUNTIF(Campaigns!$A$7:$A$300,C6825)&gt;0,"✓",IF(N(K6825)=0,"– no spend","⚠ add to Campaigns tab")))</f>
        <v/>
      </c>
      <c r="V6825" s="83" t="str">
        <f aca="false">IF(K6825="","",K6825*IF(Settings!$B$22=Settings!$C$6,1,IF(Settings!$B$22="USD",1/INDEX(Settings!$B$29:$B$40,MONTH(A6825)),INDEX(Settings!$B$29:$B$40,MONTH(A6825)))))</f>
        <v/>
      </c>
    </row>
    <row r="6826" customFormat="false" ht="15" hidden="false" customHeight="false" outlineLevel="0" collapsed="false">
      <c r="U6826" s="0" t="str">
        <f aca="false">IF(C6826="","",IF(COUNTIF(Campaigns!$A$7:$A$300,C6826)&gt;0,"✓",IF(N(K6826)=0,"– no spend","⚠ add to Campaigns tab")))</f>
        <v/>
      </c>
      <c r="V6826" s="83" t="str">
        <f aca="false">IF(K6826="","",K6826*IF(Settings!$B$22=Settings!$C$6,1,IF(Settings!$B$22="USD",1/INDEX(Settings!$B$29:$B$40,MONTH(A6826)),INDEX(Settings!$B$29:$B$40,MONTH(A6826)))))</f>
        <v/>
      </c>
    </row>
    <row r="6827" customFormat="false" ht="15" hidden="false" customHeight="false" outlineLevel="0" collapsed="false">
      <c r="U6827" s="0" t="str">
        <f aca="false">IF(C6827="","",IF(COUNTIF(Campaigns!$A$7:$A$300,C6827)&gt;0,"✓",IF(N(K6827)=0,"– no spend","⚠ add to Campaigns tab")))</f>
        <v/>
      </c>
      <c r="V6827" s="83" t="str">
        <f aca="false">IF(K6827="","",K6827*IF(Settings!$B$22=Settings!$C$6,1,IF(Settings!$B$22="USD",1/INDEX(Settings!$B$29:$B$40,MONTH(A6827)),INDEX(Settings!$B$29:$B$40,MONTH(A6827)))))</f>
        <v/>
      </c>
    </row>
    <row r="6828" customFormat="false" ht="15" hidden="false" customHeight="false" outlineLevel="0" collapsed="false">
      <c r="U6828" s="0" t="str">
        <f aca="false">IF(C6828="","",IF(COUNTIF(Campaigns!$A$7:$A$300,C6828)&gt;0,"✓",IF(N(K6828)=0,"– no spend","⚠ add to Campaigns tab")))</f>
        <v/>
      </c>
      <c r="V6828" s="83" t="str">
        <f aca="false">IF(K6828="","",K6828*IF(Settings!$B$22=Settings!$C$6,1,IF(Settings!$B$22="USD",1/INDEX(Settings!$B$29:$B$40,MONTH(A6828)),INDEX(Settings!$B$29:$B$40,MONTH(A6828)))))</f>
        <v/>
      </c>
    </row>
    <row r="6829" customFormat="false" ht="15" hidden="false" customHeight="false" outlineLevel="0" collapsed="false">
      <c r="U6829" s="0" t="str">
        <f aca="false">IF(C6829="","",IF(COUNTIF(Campaigns!$A$7:$A$300,C6829)&gt;0,"✓",IF(N(K6829)=0,"– no spend","⚠ add to Campaigns tab")))</f>
        <v/>
      </c>
      <c r="V6829" s="83" t="str">
        <f aca="false">IF(K6829="","",K6829*IF(Settings!$B$22=Settings!$C$6,1,IF(Settings!$B$22="USD",1/INDEX(Settings!$B$29:$B$40,MONTH(A6829)),INDEX(Settings!$B$29:$B$40,MONTH(A6829)))))</f>
        <v/>
      </c>
    </row>
    <row r="6830" customFormat="false" ht="15" hidden="false" customHeight="false" outlineLevel="0" collapsed="false">
      <c r="U6830" s="0" t="str">
        <f aca="false">IF(C6830="","",IF(COUNTIF(Campaigns!$A$7:$A$300,C6830)&gt;0,"✓",IF(N(K6830)=0,"– no spend","⚠ add to Campaigns tab")))</f>
        <v/>
      </c>
      <c r="V6830" s="83" t="str">
        <f aca="false">IF(K6830="","",K6830*IF(Settings!$B$22=Settings!$C$6,1,IF(Settings!$B$22="USD",1/INDEX(Settings!$B$29:$B$40,MONTH(A6830)),INDEX(Settings!$B$29:$B$40,MONTH(A6830)))))</f>
        <v/>
      </c>
    </row>
    <row r="6831" customFormat="false" ht="15" hidden="false" customHeight="false" outlineLevel="0" collapsed="false">
      <c r="U6831" s="0" t="str">
        <f aca="false">IF(C6831="","",IF(COUNTIF(Campaigns!$A$7:$A$300,C6831)&gt;0,"✓",IF(N(K6831)=0,"– no spend","⚠ add to Campaigns tab")))</f>
        <v/>
      </c>
      <c r="V6831" s="83" t="str">
        <f aca="false">IF(K6831="","",K6831*IF(Settings!$B$22=Settings!$C$6,1,IF(Settings!$B$22="USD",1/INDEX(Settings!$B$29:$B$40,MONTH(A6831)),INDEX(Settings!$B$29:$B$40,MONTH(A6831)))))</f>
        <v/>
      </c>
    </row>
    <row r="6832" customFormat="false" ht="15" hidden="false" customHeight="false" outlineLevel="0" collapsed="false">
      <c r="U6832" s="0" t="str">
        <f aca="false">IF(C6832="","",IF(COUNTIF(Campaigns!$A$7:$A$300,C6832)&gt;0,"✓",IF(N(K6832)=0,"– no spend","⚠ add to Campaigns tab")))</f>
        <v/>
      </c>
      <c r="V6832" s="83" t="str">
        <f aca="false">IF(K6832="","",K6832*IF(Settings!$B$22=Settings!$C$6,1,IF(Settings!$B$22="USD",1/INDEX(Settings!$B$29:$B$40,MONTH(A6832)),INDEX(Settings!$B$29:$B$40,MONTH(A6832)))))</f>
        <v/>
      </c>
    </row>
    <row r="6833" customFormat="false" ht="15" hidden="false" customHeight="false" outlineLevel="0" collapsed="false">
      <c r="U6833" s="0" t="str">
        <f aca="false">IF(C6833="","",IF(COUNTIF(Campaigns!$A$7:$A$300,C6833)&gt;0,"✓",IF(N(K6833)=0,"– no spend","⚠ add to Campaigns tab")))</f>
        <v/>
      </c>
      <c r="V6833" s="83" t="str">
        <f aca="false">IF(K6833="","",K6833*IF(Settings!$B$22=Settings!$C$6,1,IF(Settings!$B$22="USD",1/INDEX(Settings!$B$29:$B$40,MONTH(A6833)),INDEX(Settings!$B$29:$B$40,MONTH(A6833)))))</f>
        <v/>
      </c>
    </row>
    <row r="6834" customFormat="false" ht="15" hidden="false" customHeight="false" outlineLevel="0" collapsed="false">
      <c r="U6834" s="0" t="str">
        <f aca="false">IF(C6834="","",IF(COUNTIF(Campaigns!$A$7:$A$300,C6834)&gt;0,"✓",IF(N(K6834)=0,"– no spend","⚠ add to Campaigns tab")))</f>
        <v/>
      </c>
      <c r="V6834" s="83" t="str">
        <f aca="false">IF(K6834="","",K6834*IF(Settings!$B$22=Settings!$C$6,1,IF(Settings!$B$22="USD",1/INDEX(Settings!$B$29:$B$40,MONTH(A6834)),INDEX(Settings!$B$29:$B$40,MONTH(A6834)))))</f>
        <v/>
      </c>
    </row>
    <row r="6835" customFormat="false" ht="15" hidden="false" customHeight="false" outlineLevel="0" collapsed="false">
      <c r="U6835" s="0" t="str">
        <f aca="false">IF(C6835="","",IF(COUNTIF(Campaigns!$A$7:$A$300,C6835)&gt;0,"✓",IF(N(K6835)=0,"– no spend","⚠ add to Campaigns tab")))</f>
        <v/>
      </c>
      <c r="V6835" s="83" t="str">
        <f aca="false">IF(K6835="","",K6835*IF(Settings!$B$22=Settings!$C$6,1,IF(Settings!$B$22="USD",1/INDEX(Settings!$B$29:$B$40,MONTH(A6835)),INDEX(Settings!$B$29:$B$40,MONTH(A6835)))))</f>
        <v/>
      </c>
    </row>
    <row r="6836" customFormat="false" ht="15" hidden="false" customHeight="false" outlineLevel="0" collapsed="false">
      <c r="U6836" s="0" t="str">
        <f aca="false">IF(C6836="","",IF(COUNTIF(Campaigns!$A$7:$A$300,C6836)&gt;0,"✓",IF(N(K6836)=0,"– no spend","⚠ add to Campaigns tab")))</f>
        <v/>
      </c>
      <c r="V6836" s="83" t="str">
        <f aca="false">IF(K6836="","",K6836*IF(Settings!$B$22=Settings!$C$6,1,IF(Settings!$B$22="USD",1/INDEX(Settings!$B$29:$B$40,MONTH(A6836)),INDEX(Settings!$B$29:$B$40,MONTH(A6836)))))</f>
        <v/>
      </c>
    </row>
    <row r="6837" customFormat="false" ht="15" hidden="false" customHeight="false" outlineLevel="0" collapsed="false">
      <c r="U6837" s="0" t="str">
        <f aca="false">IF(C6837="","",IF(COUNTIF(Campaigns!$A$7:$A$300,C6837)&gt;0,"✓",IF(N(K6837)=0,"– no spend","⚠ add to Campaigns tab")))</f>
        <v/>
      </c>
      <c r="V6837" s="83" t="str">
        <f aca="false">IF(K6837="","",K6837*IF(Settings!$B$22=Settings!$C$6,1,IF(Settings!$B$22="USD",1/INDEX(Settings!$B$29:$B$40,MONTH(A6837)),INDEX(Settings!$B$29:$B$40,MONTH(A6837)))))</f>
        <v/>
      </c>
    </row>
    <row r="6838" customFormat="false" ht="15" hidden="false" customHeight="false" outlineLevel="0" collapsed="false">
      <c r="U6838" s="0" t="str">
        <f aca="false">IF(C6838="","",IF(COUNTIF(Campaigns!$A$7:$A$300,C6838)&gt;0,"✓",IF(N(K6838)=0,"– no spend","⚠ add to Campaigns tab")))</f>
        <v/>
      </c>
      <c r="V6838" s="83" t="str">
        <f aca="false">IF(K6838="","",K6838*IF(Settings!$B$22=Settings!$C$6,1,IF(Settings!$B$22="USD",1/INDEX(Settings!$B$29:$B$40,MONTH(A6838)),INDEX(Settings!$B$29:$B$40,MONTH(A6838)))))</f>
        <v/>
      </c>
    </row>
    <row r="6839" customFormat="false" ht="15" hidden="false" customHeight="false" outlineLevel="0" collapsed="false">
      <c r="U6839" s="0" t="str">
        <f aca="false">IF(C6839="","",IF(COUNTIF(Campaigns!$A$7:$A$300,C6839)&gt;0,"✓",IF(N(K6839)=0,"– no spend","⚠ add to Campaigns tab")))</f>
        <v/>
      </c>
      <c r="V6839" s="83" t="str">
        <f aca="false">IF(K6839="","",K6839*IF(Settings!$B$22=Settings!$C$6,1,IF(Settings!$B$22="USD",1/INDEX(Settings!$B$29:$B$40,MONTH(A6839)),INDEX(Settings!$B$29:$B$40,MONTH(A6839)))))</f>
        <v/>
      </c>
    </row>
    <row r="6840" customFormat="false" ht="15" hidden="false" customHeight="false" outlineLevel="0" collapsed="false">
      <c r="U6840" s="0" t="str">
        <f aca="false">IF(C6840="","",IF(COUNTIF(Campaigns!$A$7:$A$300,C6840)&gt;0,"✓",IF(N(K6840)=0,"– no spend","⚠ add to Campaigns tab")))</f>
        <v/>
      </c>
      <c r="V6840" s="83" t="str">
        <f aca="false">IF(K6840="","",K6840*IF(Settings!$B$22=Settings!$C$6,1,IF(Settings!$B$22="USD",1/INDEX(Settings!$B$29:$B$40,MONTH(A6840)),INDEX(Settings!$B$29:$B$40,MONTH(A6840)))))</f>
        <v/>
      </c>
    </row>
    <row r="6841" customFormat="false" ht="15" hidden="false" customHeight="false" outlineLevel="0" collapsed="false">
      <c r="U6841" s="0" t="str">
        <f aca="false">IF(C6841="","",IF(COUNTIF(Campaigns!$A$7:$A$300,C6841)&gt;0,"✓",IF(N(K6841)=0,"– no spend","⚠ add to Campaigns tab")))</f>
        <v/>
      </c>
      <c r="V6841" s="83" t="str">
        <f aca="false">IF(K6841="","",K6841*IF(Settings!$B$22=Settings!$C$6,1,IF(Settings!$B$22="USD",1/INDEX(Settings!$B$29:$B$40,MONTH(A6841)),INDEX(Settings!$B$29:$B$40,MONTH(A6841)))))</f>
        <v/>
      </c>
    </row>
    <row r="6842" customFormat="false" ht="15" hidden="false" customHeight="false" outlineLevel="0" collapsed="false">
      <c r="U6842" s="0" t="str">
        <f aca="false">IF(C6842="","",IF(COUNTIF(Campaigns!$A$7:$A$300,C6842)&gt;0,"✓",IF(N(K6842)=0,"– no spend","⚠ add to Campaigns tab")))</f>
        <v/>
      </c>
      <c r="V6842" s="83" t="str">
        <f aca="false">IF(K6842="","",K6842*IF(Settings!$B$22=Settings!$C$6,1,IF(Settings!$B$22="USD",1/INDEX(Settings!$B$29:$B$40,MONTH(A6842)),INDEX(Settings!$B$29:$B$40,MONTH(A6842)))))</f>
        <v/>
      </c>
    </row>
    <row r="6843" customFormat="false" ht="15" hidden="false" customHeight="false" outlineLevel="0" collapsed="false">
      <c r="U6843" s="0" t="str">
        <f aca="false">IF(C6843="","",IF(COUNTIF(Campaigns!$A$7:$A$300,C6843)&gt;0,"✓",IF(N(K6843)=0,"– no spend","⚠ add to Campaigns tab")))</f>
        <v/>
      </c>
      <c r="V6843" s="83" t="str">
        <f aca="false">IF(K6843="","",K6843*IF(Settings!$B$22=Settings!$C$6,1,IF(Settings!$B$22="USD",1/INDEX(Settings!$B$29:$B$40,MONTH(A6843)),INDEX(Settings!$B$29:$B$40,MONTH(A6843)))))</f>
        <v/>
      </c>
    </row>
    <row r="6844" customFormat="false" ht="15" hidden="false" customHeight="false" outlineLevel="0" collapsed="false">
      <c r="U6844" s="0" t="str">
        <f aca="false">IF(C6844="","",IF(COUNTIF(Campaigns!$A$7:$A$300,C6844)&gt;0,"✓",IF(N(K6844)=0,"– no spend","⚠ add to Campaigns tab")))</f>
        <v/>
      </c>
      <c r="V6844" s="83" t="str">
        <f aca="false">IF(K6844="","",K6844*IF(Settings!$B$22=Settings!$C$6,1,IF(Settings!$B$22="USD",1/INDEX(Settings!$B$29:$B$40,MONTH(A6844)),INDEX(Settings!$B$29:$B$40,MONTH(A6844)))))</f>
        <v/>
      </c>
    </row>
    <row r="6845" customFormat="false" ht="15" hidden="false" customHeight="false" outlineLevel="0" collapsed="false">
      <c r="U6845" s="0" t="str">
        <f aca="false">IF(C6845="","",IF(COUNTIF(Campaigns!$A$7:$A$300,C6845)&gt;0,"✓",IF(N(K6845)=0,"– no spend","⚠ add to Campaigns tab")))</f>
        <v/>
      </c>
      <c r="V6845" s="83" t="str">
        <f aca="false">IF(K6845="","",K6845*IF(Settings!$B$22=Settings!$C$6,1,IF(Settings!$B$22="USD",1/INDEX(Settings!$B$29:$B$40,MONTH(A6845)),INDEX(Settings!$B$29:$B$40,MONTH(A6845)))))</f>
        <v/>
      </c>
    </row>
    <row r="6846" customFormat="false" ht="15" hidden="false" customHeight="false" outlineLevel="0" collapsed="false">
      <c r="U6846" s="0" t="str">
        <f aca="false">IF(C6846="","",IF(COUNTIF(Campaigns!$A$7:$A$300,C6846)&gt;0,"✓",IF(N(K6846)=0,"– no spend","⚠ add to Campaigns tab")))</f>
        <v/>
      </c>
      <c r="V6846" s="83" t="str">
        <f aca="false">IF(K6846="","",K6846*IF(Settings!$B$22=Settings!$C$6,1,IF(Settings!$B$22="USD",1/INDEX(Settings!$B$29:$B$40,MONTH(A6846)),INDEX(Settings!$B$29:$B$40,MONTH(A6846)))))</f>
        <v/>
      </c>
    </row>
    <row r="6847" customFormat="false" ht="15" hidden="false" customHeight="false" outlineLevel="0" collapsed="false">
      <c r="U6847" s="0" t="str">
        <f aca="false">IF(C6847="","",IF(COUNTIF(Campaigns!$A$7:$A$300,C6847)&gt;0,"✓",IF(N(K6847)=0,"– no spend","⚠ add to Campaigns tab")))</f>
        <v/>
      </c>
      <c r="V6847" s="83" t="str">
        <f aca="false">IF(K6847="","",K6847*IF(Settings!$B$22=Settings!$C$6,1,IF(Settings!$B$22="USD",1/INDEX(Settings!$B$29:$B$40,MONTH(A6847)),INDEX(Settings!$B$29:$B$40,MONTH(A6847)))))</f>
        <v/>
      </c>
    </row>
    <row r="6848" customFormat="false" ht="15" hidden="false" customHeight="false" outlineLevel="0" collapsed="false">
      <c r="U6848" s="0" t="str">
        <f aca="false">IF(C6848="","",IF(COUNTIF(Campaigns!$A$7:$A$300,C6848)&gt;0,"✓",IF(N(K6848)=0,"– no spend","⚠ add to Campaigns tab")))</f>
        <v/>
      </c>
      <c r="V6848" s="83" t="str">
        <f aca="false">IF(K6848="","",K6848*IF(Settings!$B$22=Settings!$C$6,1,IF(Settings!$B$22="USD",1/INDEX(Settings!$B$29:$B$40,MONTH(A6848)),INDEX(Settings!$B$29:$B$40,MONTH(A6848)))))</f>
        <v/>
      </c>
    </row>
    <row r="6849" customFormat="false" ht="15" hidden="false" customHeight="false" outlineLevel="0" collapsed="false">
      <c r="U6849" s="0" t="str">
        <f aca="false">IF(C6849="","",IF(COUNTIF(Campaigns!$A$7:$A$300,C6849)&gt;0,"✓",IF(N(K6849)=0,"– no spend","⚠ add to Campaigns tab")))</f>
        <v/>
      </c>
      <c r="V6849" s="83" t="str">
        <f aca="false">IF(K6849="","",K6849*IF(Settings!$B$22=Settings!$C$6,1,IF(Settings!$B$22="USD",1/INDEX(Settings!$B$29:$B$40,MONTH(A6849)),INDEX(Settings!$B$29:$B$40,MONTH(A6849)))))</f>
        <v/>
      </c>
    </row>
    <row r="6850" customFormat="false" ht="15" hidden="false" customHeight="false" outlineLevel="0" collapsed="false">
      <c r="U6850" s="0" t="str">
        <f aca="false">IF(C6850="","",IF(COUNTIF(Campaigns!$A$7:$A$300,C6850)&gt;0,"✓",IF(N(K6850)=0,"– no spend","⚠ add to Campaigns tab")))</f>
        <v/>
      </c>
      <c r="V6850" s="83" t="str">
        <f aca="false">IF(K6850="","",K6850*IF(Settings!$B$22=Settings!$C$6,1,IF(Settings!$B$22="USD",1/INDEX(Settings!$B$29:$B$40,MONTH(A6850)),INDEX(Settings!$B$29:$B$40,MONTH(A6850)))))</f>
        <v/>
      </c>
    </row>
    <row r="6851" customFormat="false" ht="15" hidden="false" customHeight="false" outlineLevel="0" collapsed="false">
      <c r="U6851" s="0" t="str">
        <f aca="false">IF(C6851="","",IF(COUNTIF(Campaigns!$A$7:$A$300,C6851)&gt;0,"✓",IF(N(K6851)=0,"– no spend","⚠ add to Campaigns tab")))</f>
        <v/>
      </c>
      <c r="V6851" s="83" t="str">
        <f aca="false">IF(K6851="","",K6851*IF(Settings!$B$22=Settings!$C$6,1,IF(Settings!$B$22="USD",1/INDEX(Settings!$B$29:$B$40,MONTH(A6851)),INDEX(Settings!$B$29:$B$40,MONTH(A6851)))))</f>
        <v/>
      </c>
    </row>
    <row r="6852" customFormat="false" ht="15" hidden="false" customHeight="false" outlineLevel="0" collapsed="false">
      <c r="U6852" s="0" t="str">
        <f aca="false">IF(C6852="","",IF(COUNTIF(Campaigns!$A$7:$A$300,C6852)&gt;0,"✓",IF(N(K6852)=0,"– no spend","⚠ add to Campaigns tab")))</f>
        <v/>
      </c>
      <c r="V6852" s="83" t="str">
        <f aca="false">IF(K6852="","",K6852*IF(Settings!$B$22=Settings!$C$6,1,IF(Settings!$B$22="USD",1/INDEX(Settings!$B$29:$B$40,MONTH(A6852)),INDEX(Settings!$B$29:$B$40,MONTH(A6852)))))</f>
        <v/>
      </c>
    </row>
    <row r="6853" customFormat="false" ht="15" hidden="false" customHeight="false" outlineLevel="0" collapsed="false">
      <c r="U6853" s="0" t="str">
        <f aca="false">IF(C6853="","",IF(COUNTIF(Campaigns!$A$7:$A$300,C6853)&gt;0,"✓",IF(N(K6853)=0,"– no spend","⚠ add to Campaigns tab")))</f>
        <v/>
      </c>
      <c r="V6853" s="83" t="str">
        <f aca="false">IF(K6853="","",K6853*IF(Settings!$B$22=Settings!$C$6,1,IF(Settings!$B$22="USD",1/INDEX(Settings!$B$29:$B$40,MONTH(A6853)),INDEX(Settings!$B$29:$B$40,MONTH(A6853)))))</f>
        <v/>
      </c>
    </row>
    <row r="6854" customFormat="false" ht="15" hidden="false" customHeight="false" outlineLevel="0" collapsed="false">
      <c r="U6854" s="0" t="str">
        <f aca="false">IF(C6854="","",IF(COUNTIF(Campaigns!$A$7:$A$300,C6854)&gt;0,"✓",IF(N(K6854)=0,"– no spend","⚠ add to Campaigns tab")))</f>
        <v/>
      </c>
      <c r="V6854" s="83" t="str">
        <f aca="false">IF(K6854="","",K6854*IF(Settings!$B$22=Settings!$C$6,1,IF(Settings!$B$22="USD",1/INDEX(Settings!$B$29:$B$40,MONTH(A6854)),INDEX(Settings!$B$29:$B$40,MONTH(A6854)))))</f>
        <v/>
      </c>
    </row>
    <row r="6855" customFormat="false" ht="15" hidden="false" customHeight="false" outlineLevel="0" collapsed="false">
      <c r="U6855" s="0" t="str">
        <f aca="false">IF(C6855="","",IF(COUNTIF(Campaigns!$A$7:$A$300,C6855)&gt;0,"✓",IF(N(K6855)=0,"– no spend","⚠ add to Campaigns tab")))</f>
        <v/>
      </c>
      <c r="V6855" s="83" t="str">
        <f aca="false">IF(K6855="","",K6855*IF(Settings!$B$22=Settings!$C$6,1,IF(Settings!$B$22="USD",1/INDEX(Settings!$B$29:$B$40,MONTH(A6855)),INDEX(Settings!$B$29:$B$40,MONTH(A6855)))))</f>
        <v/>
      </c>
    </row>
    <row r="6856" customFormat="false" ht="15" hidden="false" customHeight="false" outlineLevel="0" collapsed="false">
      <c r="U6856" s="0" t="str">
        <f aca="false">IF(C6856="","",IF(COUNTIF(Campaigns!$A$7:$A$300,C6856)&gt;0,"✓",IF(N(K6856)=0,"– no spend","⚠ add to Campaigns tab")))</f>
        <v/>
      </c>
      <c r="V6856" s="83" t="str">
        <f aca="false">IF(K6856="","",K6856*IF(Settings!$B$22=Settings!$C$6,1,IF(Settings!$B$22="USD",1/INDEX(Settings!$B$29:$B$40,MONTH(A6856)),INDEX(Settings!$B$29:$B$40,MONTH(A6856)))))</f>
        <v/>
      </c>
    </row>
    <row r="6857" customFormat="false" ht="15" hidden="false" customHeight="false" outlineLevel="0" collapsed="false">
      <c r="U6857" s="0" t="str">
        <f aca="false">IF(C6857="","",IF(COUNTIF(Campaigns!$A$7:$A$300,C6857)&gt;0,"✓",IF(N(K6857)=0,"– no spend","⚠ add to Campaigns tab")))</f>
        <v/>
      </c>
      <c r="V6857" s="83" t="str">
        <f aca="false">IF(K6857="","",K6857*IF(Settings!$B$22=Settings!$C$6,1,IF(Settings!$B$22="USD",1/INDEX(Settings!$B$29:$B$40,MONTH(A6857)),INDEX(Settings!$B$29:$B$40,MONTH(A6857)))))</f>
        <v/>
      </c>
    </row>
    <row r="6858" customFormat="false" ht="15" hidden="false" customHeight="false" outlineLevel="0" collapsed="false">
      <c r="U6858" s="0" t="str">
        <f aca="false">IF(C6858="","",IF(COUNTIF(Campaigns!$A$7:$A$300,C6858)&gt;0,"✓",IF(N(K6858)=0,"– no spend","⚠ add to Campaigns tab")))</f>
        <v/>
      </c>
      <c r="V6858" s="83" t="str">
        <f aca="false">IF(K6858="","",K6858*IF(Settings!$B$22=Settings!$C$6,1,IF(Settings!$B$22="USD",1/INDEX(Settings!$B$29:$B$40,MONTH(A6858)),INDEX(Settings!$B$29:$B$40,MONTH(A6858)))))</f>
        <v/>
      </c>
    </row>
    <row r="6859" customFormat="false" ht="15" hidden="false" customHeight="false" outlineLevel="0" collapsed="false">
      <c r="U6859" s="0" t="str">
        <f aca="false">IF(C6859="","",IF(COUNTIF(Campaigns!$A$7:$A$300,C6859)&gt;0,"✓",IF(N(K6859)=0,"– no spend","⚠ add to Campaigns tab")))</f>
        <v/>
      </c>
      <c r="V6859" s="83" t="str">
        <f aca="false">IF(K6859="","",K6859*IF(Settings!$B$22=Settings!$C$6,1,IF(Settings!$B$22="USD",1/INDEX(Settings!$B$29:$B$40,MONTH(A6859)),INDEX(Settings!$B$29:$B$40,MONTH(A6859)))))</f>
        <v/>
      </c>
    </row>
    <row r="6860" customFormat="false" ht="15" hidden="false" customHeight="false" outlineLevel="0" collapsed="false">
      <c r="U6860" s="0" t="str">
        <f aca="false">IF(C6860="","",IF(COUNTIF(Campaigns!$A$7:$A$300,C6860)&gt;0,"✓",IF(N(K6860)=0,"– no spend","⚠ add to Campaigns tab")))</f>
        <v/>
      </c>
      <c r="V6860" s="83" t="str">
        <f aca="false">IF(K6860="","",K6860*IF(Settings!$B$22=Settings!$C$6,1,IF(Settings!$B$22="USD",1/INDEX(Settings!$B$29:$B$40,MONTH(A6860)),INDEX(Settings!$B$29:$B$40,MONTH(A6860)))))</f>
        <v/>
      </c>
    </row>
    <row r="6861" customFormat="false" ht="15" hidden="false" customHeight="false" outlineLevel="0" collapsed="false">
      <c r="U6861" s="0" t="str">
        <f aca="false">IF(C6861="","",IF(COUNTIF(Campaigns!$A$7:$A$300,C6861)&gt;0,"✓",IF(N(K6861)=0,"– no spend","⚠ add to Campaigns tab")))</f>
        <v/>
      </c>
      <c r="V6861" s="83" t="str">
        <f aca="false">IF(K6861="","",K6861*IF(Settings!$B$22=Settings!$C$6,1,IF(Settings!$B$22="USD",1/INDEX(Settings!$B$29:$B$40,MONTH(A6861)),INDEX(Settings!$B$29:$B$40,MONTH(A6861)))))</f>
        <v/>
      </c>
    </row>
    <row r="6862" customFormat="false" ht="15" hidden="false" customHeight="false" outlineLevel="0" collapsed="false">
      <c r="U6862" s="0" t="str">
        <f aca="false">IF(C6862="","",IF(COUNTIF(Campaigns!$A$7:$A$300,C6862)&gt;0,"✓",IF(N(K6862)=0,"– no spend","⚠ add to Campaigns tab")))</f>
        <v/>
      </c>
      <c r="V6862" s="83" t="str">
        <f aca="false">IF(K6862="","",K6862*IF(Settings!$B$22=Settings!$C$6,1,IF(Settings!$B$22="USD",1/INDEX(Settings!$B$29:$B$40,MONTH(A6862)),INDEX(Settings!$B$29:$B$40,MONTH(A6862)))))</f>
        <v/>
      </c>
    </row>
    <row r="6863" customFormat="false" ht="15" hidden="false" customHeight="false" outlineLevel="0" collapsed="false">
      <c r="U6863" s="0" t="str">
        <f aca="false">IF(C6863="","",IF(COUNTIF(Campaigns!$A$7:$A$300,C6863)&gt;0,"✓",IF(N(K6863)=0,"– no spend","⚠ add to Campaigns tab")))</f>
        <v/>
      </c>
      <c r="V6863" s="83" t="str">
        <f aca="false">IF(K6863="","",K6863*IF(Settings!$B$22=Settings!$C$6,1,IF(Settings!$B$22="USD",1/INDEX(Settings!$B$29:$B$40,MONTH(A6863)),INDEX(Settings!$B$29:$B$40,MONTH(A6863)))))</f>
        <v/>
      </c>
    </row>
    <row r="6864" customFormat="false" ht="15" hidden="false" customHeight="false" outlineLevel="0" collapsed="false">
      <c r="U6864" s="0" t="str">
        <f aca="false">IF(C6864="","",IF(COUNTIF(Campaigns!$A$7:$A$300,C6864)&gt;0,"✓",IF(N(K6864)=0,"– no spend","⚠ add to Campaigns tab")))</f>
        <v/>
      </c>
      <c r="V6864" s="83" t="str">
        <f aca="false">IF(K6864="","",K6864*IF(Settings!$B$22=Settings!$C$6,1,IF(Settings!$B$22="USD",1/INDEX(Settings!$B$29:$B$40,MONTH(A6864)),INDEX(Settings!$B$29:$B$40,MONTH(A6864)))))</f>
        <v/>
      </c>
    </row>
    <row r="6865" customFormat="false" ht="15" hidden="false" customHeight="false" outlineLevel="0" collapsed="false">
      <c r="U6865" s="0" t="str">
        <f aca="false">IF(C6865="","",IF(COUNTIF(Campaigns!$A$7:$A$300,C6865)&gt;0,"✓",IF(N(K6865)=0,"– no spend","⚠ add to Campaigns tab")))</f>
        <v/>
      </c>
      <c r="V6865" s="83" t="str">
        <f aca="false">IF(K6865="","",K6865*IF(Settings!$B$22=Settings!$C$6,1,IF(Settings!$B$22="USD",1/INDEX(Settings!$B$29:$B$40,MONTH(A6865)),INDEX(Settings!$B$29:$B$40,MONTH(A6865)))))</f>
        <v/>
      </c>
    </row>
    <row r="6866" customFormat="false" ht="15" hidden="false" customHeight="false" outlineLevel="0" collapsed="false">
      <c r="U6866" s="0" t="str">
        <f aca="false">IF(C6866="","",IF(COUNTIF(Campaigns!$A$7:$A$300,C6866)&gt;0,"✓",IF(N(K6866)=0,"– no spend","⚠ add to Campaigns tab")))</f>
        <v/>
      </c>
      <c r="V6866" s="83" t="str">
        <f aca="false">IF(K6866="","",K6866*IF(Settings!$B$22=Settings!$C$6,1,IF(Settings!$B$22="USD",1/INDEX(Settings!$B$29:$B$40,MONTH(A6866)),INDEX(Settings!$B$29:$B$40,MONTH(A6866)))))</f>
        <v/>
      </c>
    </row>
    <row r="6867" customFormat="false" ht="15" hidden="false" customHeight="false" outlineLevel="0" collapsed="false">
      <c r="U6867" s="0" t="str">
        <f aca="false">IF(C6867="","",IF(COUNTIF(Campaigns!$A$7:$A$300,C6867)&gt;0,"✓",IF(N(K6867)=0,"– no spend","⚠ add to Campaigns tab")))</f>
        <v/>
      </c>
      <c r="V6867" s="83" t="str">
        <f aca="false">IF(K6867="","",K6867*IF(Settings!$B$22=Settings!$C$6,1,IF(Settings!$B$22="USD",1/INDEX(Settings!$B$29:$B$40,MONTH(A6867)),INDEX(Settings!$B$29:$B$40,MONTH(A6867)))))</f>
        <v/>
      </c>
    </row>
    <row r="6868" customFormat="false" ht="15" hidden="false" customHeight="false" outlineLevel="0" collapsed="false">
      <c r="U6868" s="0" t="str">
        <f aca="false">IF(C6868="","",IF(COUNTIF(Campaigns!$A$7:$A$300,C6868)&gt;0,"✓",IF(N(K6868)=0,"– no spend","⚠ add to Campaigns tab")))</f>
        <v/>
      </c>
      <c r="V6868" s="83" t="str">
        <f aca="false">IF(K6868="","",K6868*IF(Settings!$B$22=Settings!$C$6,1,IF(Settings!$B$22="USD",1/INDEX(Settings!$B$29:$B$40,MONTH(A6868)),INDEX(Settings!$B$29:$B$40,MONTH(A6868)))))</f>
        <v/>
      </c>
    </row>
    <row r="6869" customFormat="false" ht="15" hidden="false" customHeight="false" outlineLevel="0" collapsed="false">
      <c r="U6869" s="0" t="str">
        <f aca="false">IF(C6869="","",IF(COUNTIF(Campaigns!$A$7:$A$300,C6869)&gt;0,"✓",IF(N(K6869)=0,"– no spend","⚠ add to Campaigns tab")))</f>
        <v/>
      </c>
      <c r="V6869" s="83" t="str">
        <f aca="false">IF(K6869="","",K6869*IF(Settings!$B$22=Settings!$C$6,1,IF(Settings!$B$22="USD",1/INDEX(Settings!$B$29:$B$40,MONTH(A6869)),INDEX(Settings!$B$29:$B$40,MONTH(A6869)))))</f>
        <v/>
      </c>
    </row>
    <row r="6870" customFormat="false" ht="15" hidden="false" customHeight="false" outlineLevel="0" collapsed="false">
      <c r="U6870" s="0" t="str">
        <f aca="false">IF(C6870="","",IF(COUNTIF(Campaigns!$A$7:$A$300,C6870)&gt;0,"✓",IF(N(K6870)=0,"– no spend","⚠ add to Campaigns tab")))</f>
        <v/>
      </c>
      <c r="V6870" s="83" t="str">
        <f aca="false">IF(K6870="","",K6870*IF(Settings!$B$22=Settings!$C$6,1,IF(Settings!$B$22="USD",1/INDEX(Settings!$B$29:$B$40,MONTH(A6870)),INDEX(Settings!$B$29:$B$40,MONTH(A6870)))))</f>
        <v/>
      </c>
    </row>
    <row r="6871" customFormat="false" ht="15" hidden="false" customHeight="false" outlineLevel="0" collapsed="false">
      <c r="U6871" s="0" t="str">
        <f aca="false">IF(C6871="","",IF(COUNTIF(Campaigns!$A$7:$A$300,C6871)&gt;0,"✓",IF(N(K6871)=0,"– no spend","⚠ add to Campaigns tab")))</f>
        <v/>
      </c>
      <c r="V6871" s="83" t="str">
        <f aca="false">IF(K6871="","",K6871*IF(Settings!$B$22=Settings!$C$6,1,IF(Settings!$B$22="USD",1/INDEX(Settings!$B$29:$B$40,MONTH(A6871)),INDEX(Settings!$B$29:$B$40,MONTH(A6871)))))</f>
        <v/>
      </c>
    </row>
    <row r="6872" customFormat="false" ht="15" hidden="false" customHeight="false" outlineLevel="0" collapsed="false">
      <c r="U6872" s="0" t="str">
        <f aca="false">IF(C6872="","",IF(COUNTIF(Campaigns!$A$7:$A$300,C6872)&gt;0,"✓",IF(N(K6872)=0,"– no spend","⚠ add to Campaigns tab")))</f>
        <v/>
      </c>
      <c r="V6872" s="83" t="str">
        <f aca="false">IF(K6872="","",K6872*IF(Settings!$B$22=Settings!$C$6,1,IF(Settings!$B$22="USD",1/INDEX(Settings!$B$29:$B$40,MONTH(A6872)),INDEX(Settings!$B$29:$B$40,MONTH(A6872)))))</f>
        <v/>
      </c>
    </row>
    <row r="6873" customFormat="false" ht="15" hidden="false" customHeight="false" outlineLevel="0" collapsed="false">
      <c r="U6873" s="0" t="str">
        <f aca="false">IF(C6873="","",IF(COUNTIF(Campaigns!$A$7:$A$300,C6873)&gt;0,"✓",IF(N(K6873)=0,"– no spend","⚠ add to Campaigns tab")))</f>
        <v/>
      </c>
      <c r="V6873" s="83" t="str">
        <f aca="false">IF(K6873="","",K6873*IF(Settings!$B$22=Settings!$C$6,1,IF(Settings!$B$22="USD",1/INDEX(Settings!$B$29:$B$40,MONTH(A6873)),INDEX(Settings!$B$29:$B$40,MONTH(A6873)))))</f>
        <v/>
      </c>
    </row>
    <row r="6874" customFormat="false" ht="15" hidden="false" customHeight="false" outlineLevel="0" collapsed="false">
      <c r="U6874" s="0" t="str">
        <f aca="false">IF(C6874="","",IF(COUNTIF(Campaigns!$A$7:$A$300,C6874)&gt;0,"✓",IF(N(K6874)=0,"– no spend","⚠ add to Campaigns tab")))</f>
        <v/>
      </c>
      <c r="V6874" s="83" t="str">
        <f aca="false">IF(K6874="","",K6874*IF(Settings!$B$22=Settings!$C$6,1,IF(Settings!$B$22="USD",1/INDEX(Settings!$B$29:$B$40,MONTH(A6874)),INDEX(Settings!$B$29:$B$40,MONTH(A6874)))))</f>
        <v/>
      </c>
    </row>
    <row r="6875" customFormat="false" ht="15" hidden="false" customHeight="false" outlineLevel="0" collapsed="false">
      <c r="U6875" s="0" t="str">
        <f aca="false">IF(C6875="","",IF(COUNTIF(Campaigns!$A$7:$A$300,C6875)&gt;0,"✓",IF(N(K6875)=0,"– no spend","⚠ add to Campaigns tab")))</f>
        <v/>
      </c>
      <c r="V6875" s="83" t="str">
        <f aca="false">IF(K6875="","",K6875*IF(Settings!$B$22=Settings!$C$6,1,IF(Settings!$B$22="USD",1/INDEX(Settings!$B$29:$B$40,MONTH(A6875)),INDEX(Settings!$B$29:$B$40,MONTH(A6875)))))</f>
        <v/>
      </c>
    </row>
    <row r="6876" customFormat="false" ht="15" hidden="false" customHeight="false" outlineLevel="0" collapsed="false">
      <c r="U6876" s="0" t="str">
        <f aca="false">IF(C6876="","",IF(COUNTIF(Campaigns!$A$7:$A$300,C6876)&gt;0,"✓",IF(N(K6876)=0,"– no spend","⚠ add to Campaigns tab")))</f>
        <v/>
      </c>
      <c r="V6876" s="83" t="str">
        <f aca="false">IF(K6876="","",K6876*IF(Settings!$B$22=Settings!$C$6,1,IF(Settings!$B$22="USD",1/INDEX(Settings!$B$29:$B$40,MONTH(A6876)),INDEX(Settings!$B$29:$B$40,MONTH(A6876)))))</f>
        <v/>
      </c>
    </row>
    <row r="6877" customFormat="false" ht="15" hidden="false" customHeight="false" outlineLevel="0" collapsed="false">
      <c r="U6877" s="0" t="str">
        <f aca="false">IF(C6877="","",IF(COUNTIF(Campaigns!$A$7:$A$300,C6877)&gt;0,"✓",IF(N(K6877)=0,"– no spend","⚠ add to Campaigns tab")))</f>
        <v/>
      </c>
      <c r="V6877" s="83" t="str">
        <f aca="false">IF(K6877="","",K6877*IF(Settings!$B$22=Settings!$C$6,1,IF(Settings!$B$22="USD",1/INDEX(Settings!$B$29:$B$40,MONTH(A6877)),INDEX(Settings!$B$29:$B$40,MONTH(A6877)))))</f>
        <v/>
      </c>
    </row>
    <row r="6878" customFormat="false" ht="15" hidden="false" customHeight="false" outlineLevel="0" collapsed="false">
      <c r="U6878" s="0" t="str">
        <f aca="false">IF(C6878="","",IF(COUNTIF(Campaigns!$A$7:$A$300,C6878)&gt;0,"✓",IF(N(K6878)=0,"– no spend","⚠ add to Campaigns tab")))</f>
        <v/>
      </c>
      <c r="V6878" s="83" t="str">
        <f aca="false">IF(K6878="","",K6878*IF(Settings!$B$22=Settings!$C$6,1,IF(Settings!$B$22="USD",1/INDEX(Settings!$B$29:$B$40,MONTH(A6878)),INDEX(Settings!$B$29:$B$40,MONTH(A6878)))))</f>
        <v/>
      </c>
    </row>
    <row r="6879" customFormat="false" ht="15" hidden="false" customHeight="false" outlineLevel="0" collapsed="false">
      <c r="U6879" s="0" t="str">
        <f aca="false">IF(C6879="","",IF(COUNTIF(Campaigns!$A$7:$A$300,C6879)&gt;0,"✓",IF(N(K6879)=0,"– no spend","⚠ add to Campaigns tab")))</f>
        <v/>
      </c>
      <c r="V6879" s="83" t="str">
        <f aca="false">IF(K6879="","",K6879*IF(Settings!$B$22=Settings!$C$6,1,IF(Settings!$B$22="USD",1/INDEX(Settings!$B$29:$B$40,MONTH(A6879)),INDEX(Settings!$B$29:$B$40,MONTH(A6879)))))</f>
        <v/>
      </c>
    </row>
    <row r="6880" customFormat="false" ht="15" hidden="false" customHeight="false" outlineLevel="0" collapsed="false">
      <c r="U6880" s="0" t="str">
        <f aca="false">IF(C6880="","",IF(COUNTIF(Campaigns!$A$7:$A$300,C6880)&gt;0,"✓",IF(N(K6880)=0,"– no spend","⚠ add to Campaigns tab")))</f>
        <v/>
      </c>
      <c r="V6880" s="83" t="str">
        <f aca="false">IF(K6880="","",K6880*IF(Settings!$B$22=Settings!$C$6,1,IF(Settings!$B$22="USD",1/INDEX(Settings!$B$29:$B$40,MONTH(A6880)),INDEX(Settings!$B$29:$B$40,MONTH(A6880)))))</f>
        <v/>
      </c>
    </row>
    <row r="6881" customFormat="false" ht="15" hidden="false" customHeight="false" outlineLevel="0" collapsed="false">
      <c r="U6881" s="0" t="str">
        <f aca="false">IF(C6881="","",IF(COUNTIF(Campaigns!$A$7:$A$300,C6881)&gt;0,"✓",IF(N(K6881)=0,"– no spend","⚠ add to Campaigns tab")))</f>
        <v/>
      </c>
      <c r="V6881" s="83" t="str">
        <f aca="false">IF(K6881="","",K6881*IF(Settings!$B$22=Settings!$C$6,1,IF(Settings!$B$22="USD",1/INDEX(Settings!$B$29:$B$40,MONTH(A6881)),INDEX(Settings!$B$29:$B$40,MONTH(A6881)))))</f>
        <v/>
      </c>
    </row>
    <row r="6882" customFormat="false" ht="15" hidden="false" customHeight="false" outlineLevel="0" collapsed="false">
      <c r="U6882" s="0" t="str">
        <f aca="false">IF(C6882="","",IF(COUNTIF(Campaigns!$A$7:$A$300,C6882)&gt;0,"✓",IF(N(K6882)=0,"– no spend","⚠ add to Campaigns tab")))</f>
        <v/>
      </c>
      <c r="V6882" s="83" t="str">
        <f aca="false">IF(K6882="","",K6882*IF(Settings!$B$22=Settings!$C$6,1,IF(Settings!$B$22="USD",1/INDEX(Settings!$B$29:$B$40,MONTH(A6882)),INDEX(Settings!$B$29:$B$40,MONTH(A6882)))))</f>
        <v/>
      </c>
    </row>
    <row r="6883" customFormat="false" ht="15" hidden="false" customHeight="false" outlineLevel="0" collapsed="false">
      <c r="U6883" s="0" t="str">
        <f aca="false">IF(C6883="","",IF(COUNTIF(Campaigns!$A$7:$A$300,C6883)&gt;0,"✓",IF(N(K6883)=0,"– no spend","⚠ add to Campaigns tab")))</f>
        <v/>
      </c>
      <c r="V6883" s="83" t="str">
        <f aca="false">IF(K6883="","",K6883*IF(Settings!$B$22=Settings!$C$6,1,IF(Settings!$B$22="USD",1/INDEX(Settings!$B$29:$B$40,MONTH(A6883)),INDEX(Settings!$B$29:$B$40,MONTH(A6883)))))</f>
        <v/>
      </c>
    </row>
    <row r="6884" customFormat="false" ht="15" hidden="false" customHeight="false" outlineLevel="0" collapsed="false">
      <c r="U6884" s="0" t="str">
        <f aca="false">IF(C6884="","",IF(COUNTIF(Campaigns!$A$7:$A$300,C6884)&gt;0,"✓",IF(N(K6884)=0,"– no spend","⚠ add to Campaigns tab")))</f>
        <v/>
      </c>
      <c r="V6884" s="83" t="str">
        <f aca="false">IF(K6884="","",K6884*IF(Settings!$B$22=Settings!$C$6,1,IF(Settings!$B$22="USD",1/INDEX(Settings!$B$29:$B$40,MONTH(A6884)),INDEX(Settings!$B$29:$B$40,MONTH(A6884)))))</f>
        <v/>
      </c>
    </row>
    <row r="6885" customFormat="false" ht="15" hidden="false" customHeight="false" outlineLevel="0" collapsed="false">
      <c r="U6885" s="0" t="str">
        <f aca="false">IF(C6885="","",IF(COUNTIF(Campaigns!$A$7:$A$300,C6885)&gt;0,"✓",IF(N(K6885)=0,"– no spend","⚠ add to Campaigns tab")))</f>
        <v/>
      </c>
      <c r="V6885" s="83" t="str">
        <f aca="false">IF(K6885="","",K6885*IF(Settings!$B$22=Settings!$C$6,1,IF(Settings!$B$22="USD",1/INDEX(Settings!$B$29:$B$40,MONTH(A6885)),INDEX(Settings!$B$29:$B$40,MONTH(A6885)))))</f>
        <v/>
      </c>
    </row>
    <row r="6886" customFormat="false" ht="15" hidden="false" customHeight="false" outlineLevel="0" collapsed="false">
      <c r="U6886" s="0" t="str">
        <f aca="false">IF(C6886="","",IF(COUNTIF(Campaigns!$A$7:$A$300,C6886)&gt;0,"✓",IF(N(K6886)=0,"– no spend","⚠ add to Campaigns tab")))</f>
        <v/>
      </c>
      <c r="V6886" s="83" t="str">
        <f aca="false">IF(K6886="","",K6886*IF(Settings!$B$22=Settings!$C$6,1,IF(Settings!$B$22="USD",1/INDEX(Settings!$B$29:$B$40,MONTH(A6886)),INDEX(Settings!$B$29:$B$40,MONTH(A6886)))))</f>
        <v/>
      </c>
    </row>
    <row r="6887" customFormat="false" ht="15" hidden="false" customHeight="false" outlineLevel="0" collapsed="false">
      <c r="U6887" s="0" t="str">
        <f aca="false">IF(C6887="","",IF(COUNTIF(Campaigns!$A$7:$A$300,C6887)&gt;0,"✓",IF(N(K6887)=0,"– no spend","⚠ add to Campaigns tab")))</f>
        <v/>
      </c>
      <c r="V6887" s="83" t="str">
        <f aca="false">IF(K6887="","",K6887*IF(Settings!$B$22=Settings!$C$6,1,IF(Settings!$B$22="USD",1/INDEX(Settings!$B$29:$B$40,MONTH(A6887)),INDEX(Settings!$B$29:$B$40,MONTH(A6887)))))</f>
        <v/>
      </c>
    </row>
    <row r="6888" customFormat="false" ht="15" hidden="false" customHeight="false" outlineLevel="0" collapsed="false">
      <c r="U6888" s="0" t="str">
        <f aca="false">IF(C6888="","",IF(COUNTIF(Campaigns!$A$7:$A$300,C6888)&gt;0,"✓",IF(N(K6888)=0,"– no spend","⚠ add to Campaigns tab")))</f>
        <v/>
      </c>
      <c r="V6888" s="83" t="str">
        <f aca="false">IF(K6888="","",K6888*IF(Settings!$B$22=Settings!$C$6,1,IF(Settings!$B$22="USD",1/INDEX(Settings!$B$29:$B$40,MONTH(A6888)),INDEX(Settings!$B$29:$B$40,MONTH(A6888)))))</f>
        <v/>
      </c>
    </row>
    <row r="6889" customFormat="false" ht="15" hidden="false" customHeight="false" outlineLevel="0" collapsed="false">
      <c r="U6889" s="0" t="str">
        <f aca="false">IF(C6889="","",IF(COUNTIF(Campaigns!$A$7:$A$300,C6889)&gt;0,"✓",IF(N(K6889)=0,"– no spend","⚠ add to Campaigns tab")))</f>
        <v/>
      </c>
      <c r="V6889" s="83" t="str">
        <f aca="false">IF(K6889="","",K6889*IF(Settings!$B$22=Settings!$C$6,1,IF(Settings!$B$22="USD",1/INDEX(Settings!$B$29:$B$40,MONTH(A6889)),INDEX(Settings!$B$29:$B$40,MONTH(A6889)))))</f>
        <v/>
      </c>
    </row>
    <row r="6890" customFormat="false" ht="15" hidden="false" customHeight="false" outlineLevel="0" collapsed="false">
      <c r="U6890" s="0" t="str">
        <f aca="false">IF(C6890="","",IF(COUNTIF(Campaigns!$A$7:$A$300,C6890)&gt;0,"✓",IF(N(K6890)=0,"– no spend","⚠ add to Campaigns tab")))</f>
        <v/>
      </c>
      <c r="V6890" s="83" t="str">
        <f aca="false">IF(K6890="","",K6890*IF(Settings!$B$22=Settings!$C$6,1,IF(Settings!$B$22="USD",1/INDEX(Settings!$B$29:$B$40,MONTH(A6890)),INDEX(Settings!$B$29:$B$40,MONTH(A6890)))))</f>
        <v/>
      </c>
    </row>
    <row r="6891" customFormat="false" ht="15" hidden="false" customHeight="false" outlineLevel="0" collapsed="false">
      <c r="U6891" s="0" t="str">
        <f aca="false">IF(C6891="","",IF(COUNTIF(Campaigns!$A$7:$A$300,C6891)&gt;0,"✓",IF(N(K6891)=0,"– no spend","⚠ add to Campaigns tab")))</f>
        <v/>
      </c>
      <c r="V6891" s="83" t="str">
        <f aca="false">IF(K6891="","",K6891*IF(Settings!$B$22=Settings!$C$6,1,IF(Settings!$B$22="USD",1/INDEX(Settings!$B$29:$B$40,MONTH(A6891)),INDEX(Settings!$B$29:$B$40,MONTH(A6891)))))</f>
        <v/>
      </c>
    </row>
    <row r="6892" customFormat="false" ht="15" hidden="false" customHeight="false" outlineLevel="0" collapsed="false">
      <c r="U6892" s="0" t="str">
        <f aca="false">IF(C6892="","",IF(COUNTIF(Campaigns!$A$7:$A$300,C6892)&gt;0,"✓",IF(N(K6892)=0,"– no spend","⚠ add to Campaigns tab")))</f>
        <v/>
      </c>
      <c r="V6892" s="83" t="str">
        <f aca="false">IF(K6892="","",K6892*IF(Settings!$B$22=Settings!$C$6,1,IF(Settings!$B$22="USD",1/INDEX(Settings!$B$29:$B$40,MONTH(A6892)),INDEX(Settings!$B$29:$B$40,MONTH(A6892)))))</f>
        <v/>
      </c>
    </row>
    <row r="6893" customFormat="false" ht="15" hidden="false" customHeight="false" outlineLevel="0" collapsed="false">
      <c r="U6893" s="0" t="str">
        <f aca="false">IF(C6893="","",IF(COUNTIF(Campaigns!$A$7:$A$300,C6893)&gt;0,"✓",IF(N(K6893)=0,"– no spend","⚠ add to Campaigns tab")))</f>
        <v/>
      </c>
      <c r="V6893" s="83" t="str">
        <f aca="false">IF(K6893="","",K6893*IF(Settings!$B$22=Settings!$C$6,1,IF(Settings!$B$22="USD",1/INDEX(Settings!$B$29:$B$40,MONTH(A6893)),INDEX(Settings!$B$29:$B$40,MONTH(A6893)))))</f>
        <v/>
      </c>
    </row>
    <row r="6894" customFormat="false" ht="15" hidden="false" customHeight="false" outlineLevel="0" collapsed="false">
      <c r="U6894" s="0" t="str">
        <f aca="false">IF(C6894="","",IF(COUNTIF(Campaigns!$A$7:$A$300,C6894)&gt;0,"✓",IF(N(K6894)=0,"– no spend","⚠ add to Campaigns tab")))</f>
        <v/>
      </c>
      <c r="V6894" s="83" t="str">
        <f aca="false">IF(K6894="","",K6894*IF(Settings!$B$22=Settings!$C$6,1,IF(Settings!$B$22="USD",1/INDEX(Settings!$B$29:$B$40,MONTH(A6894)),INDEX(Settings!$B$29:$B$40,MONTH(A6894)))))</f>
        <v/>
      </c>
    </row>
    <row r="6895" customFormat="false" ht="15" hidden="false" customHeight="false" outlineLevel="0" collapsed="false">
      <c r="U6895" s="0" t="str">
        <f aca="false">IF(C6895="","",IF(COUNTIF(Campaigns!$A$7:$A$300,C6895)&gt;0,"✓",IF(N(K6895)=0,"– no spend","⚠ add to Campaigns tab")))</f>
        <v/>
      </c>
      <c r="V6895" s="83" t="str">
        <f aca="false">IF(K6895="","",K6895*IF(Settings!$B$22=Settings!$C$6,1,IF(Settings!$B$22="USD",1/INDEX(Settings!$B$29:$B$40,MONTH(A6895)),INDEX(Settings!$B$29:$B$40,MONTH(A6895)))))</f>
        <v/>
      </c>
    </row>
    <row r="6896" customFormat="false" ht="15" hidden="false" customHeight="false" outlineLevel="0" collapsed="false">
      <c r="U6896" s="0" t="str">
        <f aca="false">IF(C6896="","",IF(COUNTIF(Campaigns!$A$7:$A$300,C6896)&gt;0,"✓",IF(N(K6896)=0,"– no spend","⚠ add to Campaigns tab")))</f>
        <v/>
      </c>
      <c r="V6896" s="83" t="str">
        <f aca="false">IF(K6896="","",K6896*IF(Settings!$B$22=Settings!$C$6,1,IF(Settings!$B$22="USD",1/INDEX(Settings!$B$29:$B$40,MONTH(A6896)),INDEX(Settings!$B$29:$B$40,MONTH(A6896)))))</f>
        <v/>
      </c>
    </row>
    <row r="6897" customFormat="false" ht="15" hidden="false" customHeight="false" outlineLevel="0" collapsed="false">
      <c r="U6897" s="0" t="str">
        <f aca="false">IF(C6897="","",IF(COUNTIF(Campaigns!$A$7:$A$300,C6897)&gt;0,"✓",IF(N(K6897)=0,"– no spend","⚠ add to Campaigns tab")))</f>
        <v/>
      </c>
      <c r="V6897" s="83" t="str">
        <f aca="false">IF(K6897="","",K6897*IF(Settings!$B$22=Settings!$C$6,1,IF(Settings!$B$22="USD",1/INDEX(Settings!$B$29:$B$40,MONTH(A6897)),INDEX(Settings!$B$29:$B$40,MONTH(A6897)))))</f>
        <v/>
      </c>
    </row>
    <row r="6898" customFormat="false" ht="15" hidden="false" customHeight="false" outlineLevel="0" collapsed="false">
      <c r="U6898" s="0" t="str">
        <f aca="false">IF(C6898="","",IF(COUNTIF(Campaigns!$A$7:$A$300,C6898)&gt;0,"✓",IF(N(K6898)=0,"– no spend","⚠ add to Campaigns tab")))</f>
        <v/>
      </c>
      <c r="V6898" s="83" t="str">
        <f aca="false">IF(K6898="","",K6898*IF(Settings!$B$22=Settings!$C$6,1,IF(Settings!$B$22="USD",1/INDEX(Settings!$B$29:$B$40,MONTH(A6898)),INDEX(Settings!$B$29:$B$40,MONTH(A6898)))))</f>
        <v/>
      </c>
    </row>
    <row r="6899" customFormat="false" ht="15" hidden="false" customHeight="false" outlineLevel="0" collapsed="false">
      <c r="U6899" s="0" t="str">
        <f aca="false">IF(C6899="","",IF(COUNTIF(Campaigns!$A$7:$A$300,C6899)&gt;0,"✓",IF(N(K6899)=0,"– no spend","⚠ add to Campaigns tab")))</f>
        <v/>
      </c>
      <c r="V6899" s="83" t="str">
        <f aca="false">IF(K6899="","",K6899*IF(Settings!$B$22=Settings!$C$6,1,IF(Settings!$B$22="USD",1/INDEX(Settings!$B$29:$B$40,MONTH(A6899)),INDEX(Settings!$B$29:$B$40,MONTH(A6899)))))</f>
        <v/>
      </c>
    </row>
    <row r="6900" customFormat="false" ht="15" hidden="false" customHeight="false" outlineLevel="0" collapsed="false">
      <c r="U6900" s="0" t="str">
        <f aca="false">IF(C6900="","",IF(COUNTIF(Campaigns!$A$7:$A$300,C6900)&gt;0,"✓",IF(N(K6900)=0,"– no spend","⚠ add to Campaigns tab")))</f>
        <v/>
      </c>
      <c r="V6900" s="83" t="str">
        <f aca="false">IF(K6900="","",K6900*IF(Settings!$B$22=Settings!$C$6,1,IF(Settings!$B$22="USD",1/INDEX(Settings!$B$29:$B$40,MONTH(A6900)),INDEX(Settings!$B$29:$B$40,MONTH(A6900)))))</f>
        <v/>
      </c>
    </row>
    <row r="6901" customFormat="false" ht="15" hidden="false" customHeight="false" outlineLevel="0" collapsed="false">
      <c r="U6901" s="0" t="str">
        <f aca="false">IF(C6901="","",IF(COUNTIF(Campaigns!$A$7:$A$300,C6901)&gt;0,"✓",IF(N(K6901)=0,"– no spend","⚠ add to Campaigns tab")))</f>
        <v/>
      </c>
      <c r="V6901" s="83" t="str">
        <f aca="false">IF(K6901="","",K6901*IF(Settings!$B$22=Settings!$C$6,1,IF(Settings!$B$22="USD",1/INDEX(Settings!$B$29:$B$40,MONTH(A6901)),INDEX(Settings!$B$29:$B$40,MONTH(A6901)))))</f>
        <v/>
      </c>
    </row>
    <row r="6902" customFormat="false" ht="15" hidden="false" customHeight="false" outlineLevel="0" collapsed="false">
      <c r="U6902" s="0" t="str">
        <f aca="false">IF(C6902="","",IF(COUNTIF(Campaigns!$A$7:$A$300,C6902)&gt;0,"✓",IF(N(K6902)=0,"– no spend","⚠ add to Campaigns tab")))</f>
        <v/>
      </c>
      <c r="V6902" s="83" t="str">
        <f aca="false">IF(K6902="","",K6902*IF(Settings!$B$22=Settings!$C$6,1,IF(Settings!$B$22="USD",1/INDEX(Settings!$B$29:$B$40,MONTH(A6902)),INDEX(Settings!$B$29:$B$40,MONTH(A6902)))))</f>
        <v/>
      </c>
    </row>
    <row r="6903" customFormat="false" ht="15" hidden="false" customHeight="false" outlineLevel="0" collapsed="false">
      <c r="U6903" s="0" t="str">
        <f aca="false">IF(C6903="","",IF(COUNTIF(Campaigns!$A$7:$A$300,C6903)&gt;0,"✓",IF(N(K6903)=0,"– no spend","⚠ add to Campaigns tab")))</f>
        <v/>
      </c>
      <c r="V6903" s="83" t="str">
        <f aca="false">IF(K6903="","",K6903*IF(Settings!$B$22=Settings!$C$6,1,IF(Settings!$B$22="USD",1/INDEX(Settings!$B$29:$B$40,MONTH(A6903)),INDEX(Settings!$B$29:$B$40,MONTH(A6903)))))</f>
        <v/>
      </c>
    </row>
    <row r="6904" customFormat="false" ht="15" hidden="false" customHeight="false" outlineLevel="0" collapsed="false">
      <c r="U6904" s="0" t="str">
        <f aca="false">IF(C6904="","",IF(COUNTIF(Campaigns!$A$7:$A$300,C6904)&gt;0,"✓",IF(N(K6904)=0,"– no spend","⚠ add to Campaigns tab")))</f>
        <v/>
      </c>
      <c r="V6904" s="83" t="str">
        <f aca="false">IF(K6904="","",K6904*IF(Settings!$B$22=Settings!$C$6,1,IF(Settings!$B$22="USD",1/INDEX(Settings!$B$29:$B$40,MONTH(A6904)),INDEX(Settings!$B$29:$B$40,MONTH(A6904)))))</f>
        <v/>
      </c>
    </row>
    <row r="6905" customFormat="false" ht="15" hidden="false" customHeight="false" outlineLevel="0" collapsed="false">
      <c r="U6905" s="0" t="str">
        <f aca="false">IF(C6905="","",IF(COUNTIF(Campaigns!$A$7:$A$300,C6905)&gt;0,"✓",IF(N(K6905)=0,"– no spend","⚠ add to Campaigns tab")))</f>
        <v/>
      </c>
      <c r="V6905" s="83" t="str">
        <f aca="false">IF(K6905="","",K6905*IF(Settings!$B$22=Settings!$C$6,1,IF(Settings!$B$22="USD",1/INDEX(Settings!$B$29:$B$40,MONTH(A6905)),INDEX(Settings!$B$29:$B$40,MONTH(A6905)))))</f>
        <v/>
      </c>
    </row>
    <row r="6906" customFormat="false" ht="15" hidden="false" customHeight="false" outlineLevel="0" collapsed="false">
      <c r="U6906" s="0" t="str">
        <f aca="false">IF(C6906="","",IF(COUNTIF(Campaigns!$A$7:$A$300,C6906)&gt;0,"✓",IF(N(K6906)=0,"– no spend","⚠ add to Campaigns tab")))</f>
        <v/>
      </c>
      <c r="V6906" s="83" t="str">
        <f aca="false">IF(K6906="","",K6906*IF(Settings!$B$22=Settings!$C$6,1,IF(Settings!$B$22="USD",1/INDEX(Settings!$B$29:$B$40,MONTH(A6906)),INDEX(Settings!$B$29:$B$40,MONTH(A6906)))))</f>
        <v/>
      </c>
    </row>
    <row r="6907" customFormat="false" ht="15" hidden="false" customHeight="false" outlineLevel="0" collapsed="false">
      <c r="U6907" s="0" t="str">
        <f aca="false">IF(C6907="","",IF(COUNTIF(Campaigns!$A$7:$A$300,C6907)&gt;0,"✓",IF(N(K6907)=0,"– no spend","⚠ add to Campaigns tab")))</f>
        <v/>
      </c>
      <c r="V6907" s="83" t="str">
        <f aca="false">IF(K6907="","",K6907*IF(Settings!$B$22=Settings!$C$6,1,IF(Settings!$B$22="USD",1/INDEX(Settings!$B$29:$B$40,MONTH(A6907)),INDEX(Settings!$B$29:$B$40,MONTH(A6907)))))</f>
        <v/>
      </c>
    </row>
    <row r="6908" customFormat="false" ht="15" hidden="false" customHeight="false" outlineLevel="0" collapsed="false">
      <c r="U6908" s="0" t="str">
        <f aca="false">IF(C6908="","",IF(COUNTIF(Campaigns!$A$7:$A$300,C6908)&gt;0,"✓",IF(N(K6908)=0,"– no spend","⚠ add to Campaigns tab")))</f>
        <v/>
      </c>
      <c r="V6908" s="83" t="str">
        <f aca="false">IF(K6908="","",K6908*IF(Settings!$B$22=Settings!$C$6,1,IF(Settings!$B$22="USD",1/INDEX(Settings!$B$29:$B$40,MONTH(A6908)),INDEX(Settings!$B$29:$B$40,MONTH(A6908)))))</f>
        <v/>
      </c>
    </row>
    <row r="6909" customFormat="false" ht="15" hidden="false" customHeight="false" outlineLevel="0" collapsed="false">
      <c r="U6909" s="0" t="str">
        <f aca="false">IF(C6909="","",IF(COUNTIF(Campaigns!$A$7:$A$300,C6909)&gt;0,"✓",IF(N(K6909)=0,"– no spend","⚠ add to Campaigns tab")))</f>
        <v/>
      </c>
      <c r="V6909" s="83" t="str">
        <f aca="false">IF(K6909="","",K6909*IF(Settings!$B$22=Settings!$C$6,1,IF(Settings!$B$22="USD",1/INDEX(Settings!$B$29:$B$40,MONTH(A6909)),INDEX(Settings!$B$29:$B$40,MONTH(A6909)))))</f>
        <v/>
      </c>
    </row>
    <row r="6910" customFormat="false" ht="15" hidden="false" customHeight="false" outlineLevel="0" collapsed="false">
      <c r="U6910" s="0" t="str">
        <f aca="false">IF(C6910="","",IF(COUNTIF(Campaigns!$A$7:$A$300,C6910)&gt;0,"✓",IF(N(K6910)=0,"– no spend","⚠ add to Campaigns tab")))</f>
        <v/>
      </c>
      <c r="V6910" s="83" t="str">
        <f aca="false">IF(K6910="","",K6910*IF(Settings!$B$22=Settings!$C$6,1,IF(Settings!$B$22="USD",1/INDEX(Settings!$B$29:$B$40,MONTH(A6910)),INDEX(Settings!$B$29:$B$40,MONTH(A6910)))))</f>
        <v/>
      </c>
    </row>
    <row r="6911" customFormat="false" ht="15" hidden="false" customHeight="false" outlineLevel="0" collapsed="false">
      <c r="U6911" s="0" t="str">
        <f aca="false">IF(C6911="","",IF(COUNTIF(Campaigns!$A$7:$A$300,C6911)&gt;0,"✓",IF(N(K6911)=0,"– no spend","⚠ add to Campaigns tab")))</f>
        <v/>
      </c>
      <c r="V6911" s="83" t="str">
        <f aca="false">IF(K6911="","",K6911*IF(Settings!$B$22=Settings!$C$6,1,IF(Settings!$B$22="USD",1/INDEX(Settings!$B$29:$B$40,MONTH(A6911)),INDEX(Settings!$B$29:$B$40,MONTH(A6911)))))</f>
        <v/>
      </c>
    </row>
    <row r="6912" customFormat="false" ht="15" hidden="false" customHeight="false" outlineLevel="0" collapsed="false">
      <c r="U6912" s="0" t="str">
        <f aca="false">IF(C6912="","",IF(COUNTIF(Campaigns!$A$7:$A$300,C6912)&gt;0,"✓",IF(N(K6912)=0,"– no spend","⚠ add to Campaigns tab")))</f>
        <v/>
      </c>
      <c r="V6912" s="83" t="str">
        <f aca="false">IF(K6912="","",K6912*IF(Settings!$B$22=Settings!$C$6,1,IF(Settings!$B$22="USD",1/INDEX(Settings!$B$29:$B$40,MONTH(A6912)),INDEX(Settings!$B$29:$B$40,MONTH(A6912)))))</f>
        <v/>
      </c>
    </row>
    <row r="6913" customFormat="false" ht="15" hidden="false" customHeight="false" outlineLevel="0" collapsed="false">
      <c r="U6913" s="0" t="str">
        <f aca="false">IF(C6913="","",IF(COUNTIF(Campaigns!$A$7:$A$300,C6913)&gt;0,"✓",IF(N(K6913)=0,"– no spend","⚠ add to Campaigns tab")))</f>
        <v/>
      </c>
      <c r="V6913" s="83" t="str">
        <f aca="false">IF(K6913="","",K6913*IF(Settings!$B$22=Settings!$C$6,1,IF(Settings!$B$22="USD",1/INDEX(Settings!$B$29:$B$40,MONTH(A6913)),INDEX(Settings!$B$29:$B$40,MONTH(A6913)))))</f>
        <v/>
      </c>
    </row>
    <row r="6914" customFormat="false" ht="15" hidden="false" customHeight="false" outlineLevel="0" collapsed="false">
      <c r="U6914" s="0" t="str">
        <f aca="false">IF(C6914="","",IF(COUNTIF(Campaigns!$A$7:$A$300,C6914)&gt;0,"✓",IF(N(K6914)=0,"– no spend","⚠ add to Campaigns tab")))</f>
        <v/>
      </c>
      <c r="V6914" s="83" t="str">
        <f aca="false">IF(K6914="","",K6914*IF(Settings!$B$22=Settings!$C$6,1,IF(Settings!$B$22="USD",1/INDEX(Settings!$B$29:$B$40,MONTH(A6914)),INDEX(Settings!$B$29:$B$40,MONTH(A6914)))))</f>
        <v/>
      </c>
    </row>
    <row r="6915" customFormat="false" ht="15" hidden="false" customHeight="false" outlineLevel="0" collapsed="false">
      <c r="U6915" s="0" t="str">
        <f aca="false">IF(C6915="","",IF(COUNTIF(Campaigns!$A$7:$A$300,C6915)&gt;0,"✓",IF(N(K6915)=0,"– no spend","⚠ add to Campaigns tab")))</f>
        <v/>
      </c>
      <c r="V6915" s="83" t="str">
        <f aca="false">IF(K6915="","",K6915*IF(Settings!$B$22=Settings!$C$6,1,IF(Settings!$B$22="USD",1/INDEX(Settings!$B$29:$B$40,MONTH(A6915)),INDEX(Settings!$B$29:$B$40,MONTH(A6915)))))</f>
        <v/>
      </c>
    </row>
    <row r="6916" customFormat="false" ht="15" hidden="false" customHeight="false" outlineLevel="0" collapsed="false">
      <c r="U6916" s="0" t="str">
        <f aca="false">IF(C6916="","",IF(COUNTIF(Campaigns!$A$7:$A$300,C6916)&gt;0,"✓",IF(N(K6916)=0,"– no spend","⚠ add to Campaigns tab")))</f>
        <v/>
      </c>
      <c r="V6916" s="83" t="str">
        <f aca="false">IF(K6916="","",K6916*IF(Settings!$B$22=Settings!$C$6,1,IF(Settings!$B$22="USD",1/INDEX(Settings!$B$29:$B$40,MONTH(A6916)),INDEX(Settings!$B$29:$B$40,MONTH(A6916)))))</f>
        <v/>
      </c>
    </row>
    <row r="6917" customFormat="false" ht="15" hidden="false" customHeight="false" outlineLevel="0" collapsed="false">
      <c r="U6917" s="0" t="str">
        <f aca="false">IF(C6917="","",IF(COUNTIF(Campaigns!$A$7:$A$300,C6917)&gt;0,"✓",IF(N(K6917)=0,"– no spend","⚠ add to Campaigns tab")))</f>
        <v/>
      </c>
      <c r="V6917" s="83" t="str">
        <f aca="false">IF(K6917="","",K6917*IF(Settings!$B$22=Settings!$C$6,1,IF(Settings!$B$22="USD",1/INDEX(Settings!$B$29:$B$40,MONTH(A6917)),INDEX(Settings!$B$29:$B$40,MONTH(A6917)))))</f>
        <v/>
      </c>
    </row>
    <row r="6918" customFormat="false" ht="15" hidden="false" customHeight="false" outlineLevel="0" collapsed="false">
      <c r="U6918" s="0" t="str">
        <f aca="false">IF(C6918="","",IF(COUNTIF(Campaigns!$A$7:$A$300,C6918)&gt;0,"✓",IF(N(K6918)=0,"– no spend","⚠ add to Campaigns tab")))</f>
        <v/>
      </c>
      <c r="V6918" s="83" t="str">
        <f aca="false">IF(K6918="","",K6918*IF(Settings!$B$22=Settings!$C$6,1,IF(Settings!$B$22="USD",1/INDEX(Settings!$B$29:$B$40,MONTH(A6918)),INDEX(Settings!$B$29:$B$40,MONTH(A6918)))))</f>
        <v/>
      </c>
    </row>
    <row r="6919" customFormat="false" ht="15" hidden="false" customHeight="false" outlineLevel="0" collapsed="false">
      <c r="U6919" s="0" t="str">
        <f aca="false">IF(C6919="","",IF(COUNTIF(Campaigns!$A$7:$A$300,C6919)&gt;0,"✓",IF(N(K6919)=0,"– no spend","⚠ add to Campaigns tab")))</f>
        <v/>
      </c>
      <c r="V6919" s="83" t="str">
        <f aca="false">IF(K6919="","",K6919*IF(Settings!$B$22=Settings!$C$6,1,IF(Settings!$B$22="USD",1/INDEX(Settings!$B$29:$B$40,MONTH(A6919)),INDEX(Settings!$B$29:$B$40,MONTH(A6919)))))</f>
        <v/>
      </c>
    </row>
    <row r="6920" customFormat="false" ht="15" hidden="false" customHeight="false" outlineLevel="0" collapsed="false">
      <c r="U6920" s="0" t="str">
        <f aca="false">IF(C6920="","",IF(COUNTIF(Campaigns!$A$7:$A$300,C6920)&gt;0,"✓",IF(N(K6920)=0,"– no spend","⚠ add to Campaigns tab")))</f>
        <v/>
      </c>
      <c r="V6920" s="83" t="str">
        <f aca="false">IF(K6920="","",K6920*IF(Settings!$B$22=Settings!$C$6,1,IF(Settings!$B$22="USD",1/INDEX(Settings!$B$29:$B$40,MONTH(A6920)),INDEX(Settings!$B$29:$B$40,MONTH(A6920)))))</f>
        <v/>
      </c>
    </row>
    <row r="6921" customFormat="false" ht="15" hidden="false" customHeight="false" outlineLevel="0" collapsed="false">
      <c r="U6921" s="0" t="str">
        <f aca="false">IF(C6921="","",IF(COUNTIF(Campaigns!$A$7:$A$300,C6921)&gt;0,"✓",IF(N(K6921)=0,"– no spend","⚠ add to Campaigns tab")))</f>
        <v/>
      </c>
      <c r="V6921" s="83" t="str">
        <f aca="false">IF(K6921="","",K6921*IF(Settings!$B$22=Settings!$C$6,1,IF(Settings!$B$22="USD",1/INDEX(Settings!$B$29:$B$40,MONTH(A6921)),INDEX(Settings!$B$29:$B$40,MONTH(A6921)))))</f>
        <v/>
      </c>
    </row>
    <row r="6922" customFormat="false" ht="15" hidden="false" customHeight="false" outlineLevel="0" collapsed="false">
      <c r="U6922" s="0" t="str">
        <f aca="false">IF(C6922="","",IF(COUNTIF(Campaigns!$A$7:$A$300,C6922)&gt;0,"✓",IF(N(K6922)=0,"– no spend","⚠ add to Campaigns tab")))</f>
        <v/>
      </c>
      <c r="V6922" s="83" t="str">
        <f aca="false">IF(K6922="","",K6922*IF(Settings!$B$22=Settings!$C$6,1,IF(Settings!$B$22="USD",1/INDEX(Settings!$B$29:$B$40,MONTH(A6922)),INDEX(Settings!$B$29:$B$40,MONTH(A6922)))))</f>
        <v/>
      </c>
    </row>
    <row r="6923" customFormat="false" ht="15" hidden="false" customHeight="false" outlineLevel="0" collapsed="false">
      <c r="U6923" s="0" t="str">
        <f aca="false">IF(C6923="","",IF(COUNTIF(Campaigns!$A$7:$A$300,C6923)&gt;0,"✓",IF(N(K6923)=0,"– no spend","⚠ add to Campaigns tab")))</f>
        <v/>
      </c>
      <c r="V6923" s="83" t="str">
        <f aca="false">IF(K6923="","",K6923*IF(Settings!$B$22=Settings!$C$6,1,IF(Settings!$B$22="USD",1/INDEX(Settings!$B$29:$B$40,MONTH(A6923)),INDEX(Settings!$B$29:$B$40,MONTH(A6923)))))</f>
        <v/>
      </c>
    </row>
    <row r="6924" customFormat="false" ht="15" hidden="false" customHeight="false" outlineLevel="0" collapsed="false">
      <c r="U6924" s="0" t="str">
        <f aca="false">IF(C6924="","",IF(COUNTIF(Campaigns!$A$7:$A$300,C6924)&gt;0,"✓",IF(N(K6924)=0,"– no spend","⚠ add to Campaigns tab")))</f>
        <v/>
      </c>
      <c r="V6924" s="83" t="str">
        <f aca="false">IF(K6924="","",K6924*IF(Settings!$B$22=Settings!$C$6,1,IF(Settings!$B$22="USD",1/INDEX(Settings!$B$29:$B$40,MONTH(A6924)),INDEX(Settings!$B$29:$B$40,MONTH(A6924)))))</f>
        <v/>
      </c>
    </row>
    <row r="6925" customFormat="false" ht="15" hidden="false" customHeight="false" outlineLevel="0" collapsed="false">
      <c r="U6925" s="0" t="str">
        <f aca="false">IF(C6925="","",IF(COUNTIF(Campaigns!$A$7:$A$300,C6925)&gt;0,"✓",IF(N(K6925)=0,"– no spend","⚠ add to Campaigns tab")))</f>
        <v/>
      </c>
      <c r="V6925" s="83" t="str">
        <f aca="false">IF(K6925="","",K6925*IF(Settings!$B$22=Settings!$C$6,1,IF(Settings!$B$22="USD",1/INDEX(Settings!$B$29:$B$40,MONTH(A6925)),INDEX(Settings!$B$29:$B$40,MONTH(A6925)))))</f>
        <v/>
      </c>
    </row>
    <row r="6926" customFormat="false" ht="15" hidden="false" customHeight="false" outlineLevel="0" collapsed="false">
      <c r="U6926" s="0" t="str">
        <f aca="false">IF(C6926="","",IF(COUNTIF(Campaigns!$A$7:$A$300,C6926)&gt;0,"✓",IF(N(K6926)=0,"– no spend","⚠ add to Campaigns tab")))</f>
        <v/>
      </c>
      <c r="V6926" s="83" t="str">
        <f aca="false">IF(K6926="","",K6926*IF(Settings!$B$22=Settings!$C$6,1,IF(Settings!$B$22="USD",1/INDEX(Settings!$B$29:$B$40,MONTH(A6926)),INDEX(Settings!$B$29:$B$40,MONTH(A6926)))))</f>
        <v/>
      </c>
    </row>
    <row r="6927" customFormat="false" ht="15" hidden="false" customHeight="false" outlineLevel="0" collapsed="false">
      <c r="U6927" s="0" t="str">
        <f aca="false">IF(C6927="","",IF(COUNTIF(Campaigns!$A$7:$A$300,C6927)&gt;0,"✓",IF(N(K6927)=0,"– no spend","⚠ add to Campaigns tab")))</f>
        <v/>
      </c>
      <c r="V6927" s="83" t="str">
        <f aca="false">IF(K6927="","",K6927*IF(Settings!$B$22=Settings!$C$6,1,IF(Settings!$B$22="USD",1/INDEX(Settings!$B$29:$B$40,MONTH(A6927)),INDEX(Settings!$B$29:$B$40,MONTH(A6927)))))</f>
        <v/>
      </c>
    </row>
    <row r="6928" customFormat="false" ht="15" hidden="false" customHeight="false" outlineLevel="0" collapsed="false">
      <c r="U6928" s="0" t="str">
        <f aca="false">IF(C6928="","",IF(COUNTIF(Campaigns!$A$7:$A$300,C6928)&gt;0,"✓",IF(N(K6928)=0,"– no spend","⚠ add to Campaigns tab")))</f>
        <v/>
      </c>
      <c r="V6928" s="83" t="str">
        <f aca="false">IF(K6928="","",K6928*IF(Settings!$B$22=Settings!$C$6,1,IF(Settings!$B$22="USD",1/INDEX(Settings!$B$29:$B$40,MONTH(A6928)),INDEX(Settings!$B$29:$B$40,MONTH(A6928)))))</f>
        <v/>
      </c>
    </row>
    <row r="6929" customFormat="false" ht="15" hidden="false" customHeight="false" outlineLevel="0" collapsed="false">
      <c r="U6929" s="0" t="str">
        <f aca="false">IF(C6929="","",IF(COUNTIF(Campaigns!$A$7:$A$300,C6929)&gt;0,"✓",IF(N(K6929)=0,"– no spend","⚠ add to Campaigns tab")))</f>
        <v/>
      </c>
      <c r="V6929" s="83" t="str">
        <f aca="false">IF(K6929="","",K6929*IF(Settings!$B$22=Settings!$C$6,1,IF(Settings!$B$22="USD",1/INDEX(Settings!$B$29:$B$40,MONTH(A6929)),INDEX(Settings!$B$29:$B$40,MONTH(A6929)))))</f>
        <v/>
      </c>
    </row>
    <row r="6930" customFormat="false" ht="15" hidden="false" customHeight="false" outlineLevel="0" collapsed="false">
      <c r="U6930" s="0" t="str">
        <f aca="false">IF(C6930="","",IF(COUNTIF(Campaigns!$A$7:$A$300,C6930)&gt;0,"✓",IF(N(K6930)=0,"– no spend","⚠ add to Campaigns tab")))</f>
        <v/>
      </c>
      <c r="V6930" s="83" t="str">
        <f aca="false">IF(K6930="","",K6930*IF(Settings!$B$22=Settings!$C$6,1,IF(Settings!$B$22="USD",1/INDEX(Settings!$B$29:$B$40,MONTH(A6930)),INDEX(Settings!$B$29:$B$40,MONTH(A6930)))))</f>
        <v/>
      </c>
    </row>
    <row r="6931" customFormat="false" ht="15" hidden="false" customHeight="false" outlineLevel="0" collapsed="false">
      <c r="U6931" s="0" t="str">
        <f aca="false">IF(C6931="","",IF(COUNTIF(Campaigns!$A$7:$A$300,C6931)&gt;0,"✓",IF(N(K6931)=0,"– no spend","⚠ add to Campaigns tab")))</f>
        <v/>
      </c>
      <c r="V6931" s="83" t="str">
        <f aca="false">IF(K6931="","",K6931*IF(Settings!$B$22=Settings!$C$6,1,IF(Settings!$B$22="USD",1/INDEX(Settings!$B$29:$B$40,MONTH(A6931)),INDEX(Settings!$B$29:$B$40,MONTH(A6931)))))</f>
        <v/>
      </c>
    </row>
    <row r="6932" customFormat="false" ht="15" hidden="false" customHeight="false" outlineLevel="0" collapsed="false">
      <c r="U6932" s="0" t="str">
        <f aca="false">IF(C6932="","",IF(COUNTIF(Campaigns!$A$7:$A$300,C6932)&gt;0,"✓",IF(N(K6932)=0,"– no spend","⚠ add to Campaigns tab")))</f>
        <v/>
      </c>
      <c r="V6932" s="83" t="str">
        <f aca="false">IF(K6932="","",K6932*IF(Settings!$B$22=Settings!$C$6,1,IF(Settings!$B$22="USD",1/INDEX(Settings!$B$29:$B$40,MONTH(A6932)),INDEX(Settings!$B$29:$B$40,MONTH(A6932)))))</f>
        <v/>
      </c>
    </row>
    <row r="6933" customFormat="false" ht="15" hidden="false" customHeight="false" outlineLevel="0" collapsed="false">
      <c r="U6933" s="0" t="str">
        <f aca="false">IF(C6933="","",IF(COUNTIF(Campaigns!$A$7:$A$300,C6933)&gt;0,"✓",IF(N(K6933)=0,"– no spend","⚠ add to Campaigns tab")))</f>
        <v/>
      </c>
      <c r="V6933" s="83" t="str">
        <f aca="false">IF(K6933="","",K6933*IF(Settings!$B$22=Settings!$C$6,1,IF(Settings!$B$22="USD",1/INDEX(Settings!$B$29:$B$40,MONTH(A6933)),INDEX(Settings!$B$29:$B$40,MONTH(A6933)))))</f>
        <v/>
      </c>
    </row>
    <row r="6934" customFormat="false" ht="15" hidden="false" customHeight="false" outlineLevel="0" collapsed="false">
      <c r="U6934" s="0" t="str">
        <f aca="false">IF(C6934="","",IF(COUNTIF(Campaigns!$A$7:$A$300,C6934)&gt;0,"✓",IF(N(K6934)=0,"– no spend","⚠ add to Campaigns tab")))</f>
        <v/>
      </c>
      <c r="V6934" s="83" t="str">
        <f aca="false">IF(K6934="","",K6934*IF(Settings!$B$22=Settings!$C$6,1,IF(Settings!$B$22="USD",1/INDEX(Settings!$B$29:$B$40,MONTH(A6934)),INDEX(Settings!$B$29:$B$40,MONTH(A6934)))))</f>
        <v/>
      </c>
    </row>
    <row r="6935" customFormat="false" ht="15" hidden="false" customHeight="false" outlineLevel="0" collapsed="false">
      <c r="U6935" s="0" t="str">
        <f aca="false">IF(C6935="","",IF(COUNTIF(Campaigns!$A$7:$A$300,C6935)&gt;0,"✓",IF(N(K6935)=0,"– no spend","⚠ add to Campaigns tab")))</f>
        <v/>
      </c>
      <c r="V6935" s="83" t="str">
        <f aca="false">IF(K6935="","",K6935*IF(Settings!$B$22=Settings!$C$6,1,IF(Settings!$B$22="USD",1/INDEX(Settings!$B$29:$B$40,MONTH(A6935)),INDEX(Settings!$B$29:$B$40,MONTH(A6935)))))</f>
        <v/>
      </c>
    </row>
    <row r="6936" customFormat="false" ht="15" hidden="false" customHeight="false" outlineLevel="0" collapsed="false">
      <c r="U6936" s="0" t="str">
        <f aca="false">IF(C6936="","",IF(COUNTIF(Campaigns!$A$7:$A$300,C6936)&gt;0,"✓",IF(N(K6936)=0,"– no spend","⚠ add to Campaigns tab")))</f>
        <v/>
      </c>
      <c r="V6936" s="83" t="str">
        <f aca="false">IF(K6936="","",K6936*IF(Settings!$B$22=Settings!$C$6,1,IF(Settings!$B$22="USD",1/INDEX(Settings!$B$29:$B$40,MONTH(A6936)),INDEX(Settings!$B$29:$B$40,MONTH(A6936)))))</f>
        <v/>
      </c>
    </row>
    <row r="6937" customFormat="false" ht="15" hidden="false" customHeight="false" outlineLevel="0" collapsed="false">
      <c r="U6937" s="0" t="str">
        <f aca="false">IF(C6937="","",IF(COUNTIF(Campaigns!$A$7:$A$300,C6937)&gt;0,"✓",IF(N(K6937)=0,"– no spend","⚠ add to Campaigns tab")))</f>
        <v/>
      </c>
      <c r="V6937" s="83" t="str">
        <f aca="false">IF(K6937="","",K6937*IF(Settings!$B$22=Settings!$C$6,1,IF(Settings!$B$22="USD",1/INDEX(Settings!$B$29:$B$40,MONTH(A6937)),INDEX(Settings!$B$29:$B$40,MONTH(A6937)))))</f>
        <v/>
      </c>
    </row>
    <row r="6938" customFormat="false" ht="15" hidden="false" customHeight="false" outlineLevel="0" collapsed="false">
      <c r="U6938" s="0" t="str">
        <f aca="false">IF(C6938="","",IF(COUNTIF(Campaigns!$A$7:$A$300,C6938)&gt;0,"✓",IF(N(K6938)=0,"– no spend","⚠ add to Campaigns tab")))</f>
        <v/>
      </c>
      <c r="V6938" s="83" t="str">
        <f aca="false">IF(K6938="","",K6938*IF(Settings!$B$22=Settings!$C$6,1,IF(Settings!$B$22="USD",1/INDEX(Settings!$B$29:$B$40,MONTH(A6938)),INDEX(Settings!$B$29:$B$40,MONTH(A6938)))))</f>
        <v/>
      </c>
    </row>
    <row r="6939" customFormat="false" ht="15" hidden="false" customHeight="false" outlineLevel="0" collapsed="false">
      <c r="U6939" s="0" t="str">
        <f aca="false">IF(C6939="","",IF(COUNTIF(Campaigns!$A$7:$A$300,C6939)&gt;0,"✓",IF(N(K6939)=0,"– no spend","⚠ add to Campaigns tab")))</f>
        <v/>
      </c>
      <c r="V6939" s="83" t="str">
        <f aca="false">IF(K6939="","",K6939*IF(Settings!$B$22=Settings!$C$6,1,IF(Settings!$B$22="USD",1/INDEX(Settings!$B$29:$B$40,MONTH(A6939)),INDEX(Settings!$B$29:$B$40,MONTH(A6939)))))</f>
        <v/>
      </c>
    </row>
    <row r="6940" customFormat="false" ht="15" hidden="false" customHeight="false" outlineLevel="0" collapsed="false">
      <c r="U6940" s="0" t="str">
        <f aca="false">IF(C6940="","",IF(COUNTIF(Campaigns!$A$7:$A$300,C6940)&gt;0,"✓",IF(N(K6940)=0,"– no spend","⚠ add to Campaigns tab")))</f>
        <v/>
      </c>
      <c r="V6940" s="83" t="str">
        <f aca="false">IF(K6940="","",K6940*IF(Settings!$B$22=Settings!$C$6,1,IF(Settings!$B$22="USD",1/INDEX(Settings!$B$29:$B$40,MONTH(A6940)),INDEX(Settings!$B$29:$B$40,MONTH(A6940)))))</f>
        <v/>
      </c>
    </row>
    <row r="6941" customFormat="false" ht="15" hidden="false" customHeight="false" outlineLevel="0" collapsed="false">
      <c r="U6941" s="0" t="str">
        <f aca="false">IF(C6941="","",IF(COUNTIF(Campaigns!$A$7:$A$300,C6941)&gt;0,"✓",IF(N(K6941)=0,"– no spend","⚠ add to Campaigns tab")))</f>
        <v/>
      </c>
      <c r="V6941" s="83" t="str">
        <f aca="false">IF(K6941="","",K6941*IF(Settings!$B$22=Settings!$C$6,1,IF(Settings!$B$22="USD",1/INDEX(Settings!$B$29:$B$40,MONTH(A6941)),INDEX(Settings!$B$29:$B$40,MONTH(A6941)))))</f>
        <v/>
      </c>
    </row>
    <row r="6942" customFormat="false" ht="15" hidden="false" customHeight="false" outlineLevel="0" collapsed="false">
      <c r="U6942" s="0" t="str">
        <f aca="false">IF(C6942="","",IF(COUNTIF(Campaigns!$A$7:$A$300,C6942)&gt;0,"✓",IF(N(K6942)=0,"– no spend","⚠ add to Campaigns tab")))</f>
        <v/>
      </c>
      <c r="V6942" s="83" t="str">
        <f aca="false">IF(K6942="","",K6942*IF(Settings!$B$22=Settings!$C$6,1,IF(Settings!$B$22="USD",1/INDEX(Settings!$B$29:$B$40,MONTH(A6942)),INDEX(Settings!$B$29:$B$40,MONTH(A6942)))))</f>
        <v/>
      </c>
    </row>
    <row r="6943" customFormat="false" ht="15" hidden="false" customHeight="false" outlineLevel="0" collapsed="false">
      <c r="U6943" s="0" t="str">
        <f aca="false">IF(C6943="","",IF(COUNTIF(Campaigns!$A$7:$A$300,C6943)&gt;0,"✓",IF(N(K6943)=0,"– no spend","⚠ add to Campaigns tab")))</f>
        <v/>
      </c>
      <c r="V6943" s="83" t="str">
        <f aca="false">IF(K6943="","",K6943*IF(Settings!$B$22=Settings!$C$6,1,IF(Settings!$B$22="USD",1/INDEX(Settings!$B$29:$B$40,MONTH(A6943)),INDEX(Settings!$B$29:$B$40,MONTH(A6943)))))</f>
        <v/>
      </c>
    </row>
    <row r="6944" customFormat="false" ht="15" hidden="false" customHeight="false" outlineLevel="0" collapsed="false">
      <c r="U6944" s="0" t="str">
        <f aca="false">IF(C6944="","",IF(COUNTIF(Campaigns!$A$7:$A$300,C6944)&gt;0,"✓",IF(N(K6944)=0,"– no spend","⚠ add to Campaigns tab")))</f>
        <v/>
      </c>
      <c r="V6944" s="83" t="str">
        <f aca="false">IF(K6944="","",K6944*IF(Settings!$B$22=Settings!$C$6,1,IF(Settings!$B$22="USD",1/INDEX(Settings!$B$29:$B$40,MONTH(A6944)),INDEX(Settings!$B$29:$B$40,MONTH(A6944)))))</f>
        <v/>
      </c>
    </row>
    <row r="6945" customFormat="false" ht="15" hidden="false" customHeight="false" outlineLevel="0" collapsed="false">
      <c r="U6945" s="0" t="str">
        <f aca="false">IF(C6945="","",IF(COUNTIF(Campaigns!$A$7:$A$300,C6945)&gt;0,"✓",IF(N(K6945)=0,"– no spend","⚠ add to Campaigns tab")))</f>
        <v/>
      </c>
      <c r="V6945" s="83" t="str">
        <f aca="false">IF(K6945="","",K6945*IF(Settings!$B$22=Settings!$C$6,1,IF(Settings!$B$22="USD",1/INDEX(Settings!$B$29:$B$40,MONTH(A6945)),INDEX(Settings!$B$29:$B$40,MONTH(A6945)))))</f>
        <v/>
      </c>
    </row>
    <row r="6946" customFormat="false" ht="15" hidden="false" customHeight="false" outlineLevel="0" collapsed="false">
      <c r="U6946" s="0" t="str">
        <f aca="false">IF(C6946="","",IF(COUNTIF(Campaigns!$A$7:$A$300,C6946)&gt;0,"✓",IF(N(K6946)=0,"– no spend","⚠ add to Campaigns tab")))</f>
        <v/>
      </c>
      <c r="V6946" s="83" t="str">
        <f aca="false">IF(K6946="","",K6946*IF(Settings!$B$22=Settings!$C$6,1,IF(Settings!$B$22="USD",1/INDEX(Settings!$B$29:$B$40,MONTH(A6946)),INDEX(Settings!$B$29:$B$40,MONTH(A6946)))))</f>
        <v/>
      </c>
    </row>
    <row r="6947" customFormat="false" ht="15" hidden="false" customHeight="false" outlineLevel="0" collapsed="false">
      <c r="U6947" s="0" t="str">
        <f aca="false">IF(C6947="","",IF(COUNTIF(Campaigns!$A$7:$A$300,C6947)&gt;0,"✓",IF(N(K6947)=0,"– no spend","⚠ add to Campaigns tab")))</f>
        <v/>
      </c>
      <c r="V6947" s="83" t="str">
        <f aca="false">IF(K6947="","",K6947*IF(Settings!$B$22=Settings!$C$6,1,IF(Settings!$B$22="USD",1/INDEX(Settings!$B$29:$B$40,MONTH(A6947)),INDEX(Settings!$B$29:$B$40,MONTH(A6947)))))</f>
        <v/>
      </c>
    </row>
    <row r="6948" customFormat="false" ht="15" hidden="false" customHeight="false" outlineLevel="0" collapsed="false">
      <c r="U6948" s="0" t="str">
        <f aca="false">IF(C6948="","",IF(COUNTIF(Campaigns!$A$7:$A$300,C6948)&gt;0,"✓",IF(N(K6948)=0,"– no spend","⚠ add to Campaigns tab")))</f>
        <v/>
      </c>
      <c r="V6948" s="83" t="str">
        <f aca="false">IF(K6948="","",K6948*IF(Settings!$B$22=Settings!$C$6,1,IF(Settings!$B$22="USD",1/INDEX(Settings!$B$29:$B$40,MONTH(A6948)),INDEX(Settings!$B$29:$B$40,MONTH(A6948)))))</f>
        <v/>
      </c>
    </row>
    <row r="6949" customFormat="false" ht="15" hidden="false" customHeight="false" outlineLevel="0" collapsed="false">
      <c r="U6949" s="0" t="str">
        <f aca="false">IF(C6949="","",IF(COUNTIF(Campaigns!$A$7:$A$300,C6949)&gt;0,"✓",IF(N(K6949)=0,"– no spend","⚠ add to Campaigns tab")))</f>
        <v/>
      </c>
      <c r="V6949" s="83" t="str">
        <f aca="false">IF(K6949="","",K6949*IF(Settings!$B$22=Settings!$C$6,1,IF(Settings!$B$22="USD",1/INDEX(Settings!$B$29:$B$40,MONTH(A6949)),INDEX(Settings!$B$29:$B$40,MONTH(A6949)))))</f>
        <v/>
      </c>
    </row>
    <row r="6950" customFormat="false" ht="15" hidden="false" customHeight="false" outlineLevel="0" collapsed="false">
      <c r="U6950" s="0" t="str">
        <f aca="false">IF(C6950="","",IF(COUNTIF(Campaigns!$A$7:$A$300,C6950)&gt;0,"✓",IF(N(K6950)=0,"– no spend","⚠ add to Campaigns tab")))</f>
        <v/>
      </c>
      <c r="V6950" s="83" t="str">
        <f aca="false">IF(K6950="","",K6950*IF(Settings!$B$22=Settings!$C$6,1,IF(Settings!$B$22="USD",1/INDEX(Settings!$B$29:$B$40,MONTH(A6950)),INDEX(Settings!$B$29:$B$40,MONTH(A6950)))))</f>
        <v/>
      </c>
    </row>
    <row r="6951" customFormat="false" ht="15" hidden="false" customHeight="false" outlineLevel="0" collapsed="false">
      <c r="U6951" s="0" t="str">
        <f aca="false">IF(C6951="","",IF(COUNTIF(Campaigns!$A$7:$A$300,C6951)&gt;0,"✓",IF(N(K6951)=0,"– no spend","⚠ add to Campaigns tab")))</f>
        <v/>
      </c>
      <c r="V6951" s="83" t="str">
        <f aca="false">IF(K6951="","",K6951*IF(Settings!$B$22=Settings!$C$6,1,IF(Settings!$B$22="USD",1/INDEX(Settings!$B$29:$B$40,MONTH(A6951)),INDEX(Settings!$B$29:$B$40,MONTH(A6951)))))</f>
        <v/>
      </c>
    </row>
    <row r="6952" customFormat="false" ht="15" hidden="false" customHeight="false" outlineLevel="0" collapsed="false">
      <c r="U6952" s="0" t="str">
        <f aca="false">IF(C6952="","",IF(COUNTIF(Campaigns!$A$7:$A$300,C6952)&gt;0,"✓",IF(N(K6952)=0,"– no spend","⚠ add to Campaigns tab")))</f>
        <v/>
      </c>
      <c r="V6952" s="83" t="str">
        <f aca="false">IF(K6952="","",K6952*IF(Settings!$B$22=Settings!$C$6,1,IF(Settings!$B$22="USD",1/INDEX(Settings!$B$29:$B$40,MONTH(A6952)),INDEX(Settings!$B$29:$B$40,MONTH(A6952)))))</f>
        <v/>
      </c>
    </row>
    <row r="6953" customFormat="false" ht="15" hidden="false" customHeight="false" outlineLevel="0" collapsed="false">
      <c r="U6953" s="0" t="str">
        <f aca="false">IF(C6953="","",IF(COUNTIF(Campaigns!$A$7:$A$300,C6953)&gt;0,"✓",IF(N(K6953)=0,"– no spend","⚠ add to Campaigns tab")))</f>
        <v/>
      </c>
      <c r="V6953" s="83" t="str">
        <f aca="false">IF(K6953="","",K6953*IF(Settings!$B$22=Settings!$C$6,1,IF(Settings!$B$22="USD",1/INDEX(Settings!$B$29:$B$40,MONTH(A6953)),INDEX(Settings!$B$29:$B$40,MONTH(A6953)))))</f>
        <v/>
      </c>
    </row>
    <row r="6954" customFormat="false" ht="15" hidden="false" customHeight="false" outlineLevel="0" collapsed="false">
      <c r="U6954" s="0" t="str">
        <f aca="false">IF(C6954="","",IF(COUNTIF(Campaigns!$A$7:$A$300,C6954)&gt;0,"✓",IF(N(K6954)=0,"– no spend","⚠ add to Campaigns tab")))</f>
        <v/>
      </c>
      <c r="V6954" s="83" t="str">
        <f aca="false">IF(K6954="","",K6954*IF(Settings!$B$22=Settings!$C$6,1,IF(Settings!$B$22="USD",1/INDEX(Settings!$B$29:$B$40,MONTH(A6954)),INDEX(Settings!$B$29:$B$40,MONTH(A6954)))))</f>
        <v/>
      </c>
    </row>
    <row r="6955" customFormat="false" ht="15" hidden="false" customHeight="false" outlineLevel="0" collapsed="false">
      <c r="U6955" s="0" t="str">
        <f aca="false">IF(C6955="","",IF(COUNTIF(Campaigns!$A$7:$A$300,C6955)&gt;0,"✓",IF(N(K6955)=0,"– no spend","⚠ add to Campaigns tab")))</f>
        <v/>
      </c>
      <c r="V6955" s="83" t="str">
        <f aca="false">IF(K6955="","",K6955*IF(Settings!$B$22=Settings!$C$6,1,IF(Settings!$B$22="USD",1/INDEX(Settings!$B$29:$B$40,MONTH(A6955)),INDEX(Settings!$B$29:$B$40,MONTH(A6955)))))</f>
        <v/>
      </c>
    </row>
    <row r="6956" customFormat="false" ht="15" hidden="false" customHeight="false" outlineLevel="0" collapsed="false">
      <c r="U6956" s="0" t="str">
        <f aca="false">IF(C6956="","",IF(COUNTIF(Campaigns!$A$7:$A$300,C6956)&gt;0,"✓",IF(N(K6956)=0,"– no spend","⚠ add to Campaigns tab")))</f>
        <v/>
      </c>
      <c r="V6956" s="83" t="str">
        <f aca="false">IF(K6956="","",K6956*IF(Settings!$B$22=Settings!$C$6,1,IF(Settings!$B$22="USD",1/INDEX(Settings!$B$29:$B$40,MONTH(A6956)),INDEX(Settings!$B$29:$B$40,MONTH(A6956)))))</f>
        <v/>
      </c>
    </row>
    <row r="6957" customFormat="false" ht="15" hidden="false" customHeight="false" outlineLevel="0" collapsed="false">
      <c r="U6957" s="0" t="str">
        <f aca="false">IF(C6957="","",IF(COUNTIF(Campaigns!$A$7:$A$300,C6957)&gt;0,"✓",IF(N(K6957)=0,"– no spend","⚠ add to Campaigns tab")))</f>
        <v/>
      </c>
      <c r="V6957" s="83" t="str">
        <f aca="false">IF(K6957="","",K6957*IF(Settings!$B$22=Settings!$C$6,1,IF(Settings!$B$22="USD",1/INDEX(Settings!$B$29:$B$40,MONTH(A6957)),INDEX(Settings!$B$29:$B$40,MONTH(A6957)))))</f>
        <v/>
      </c>
    </row>
    <row r="6958" customFormat="false" ht="15" hidden="false" customHeight="false" outlineLevel="0" collapsed="false">
      <c r="U6958" s="0" t="str">
        <f aca="false">IF(C6958="","",IF(COUNTIF(Campaigns!$A$7:$A$300,C6958)&gt;0,"✓",IF(N(K6958)=0,"– no spend","⚠ add to Campaigns tab")))</f>
        <v/>
      </c>
      <c r="V6958" s="83" t="str">
        <f aca="false">IF(K6958="","",K6958*IF(Settings!$B$22=Settings!$C$6,1,IF(Settings!$B$22="USD",1/INDEX(Settings!$B$29:$B$40,MONTH(A6958)),INDEX(Settings!$B$29:$B$40,MONTH(A6958)))))</f>
        <v/>
      </c>
    </row>
    <row r="6959" customFormat="false" ht="15" hidden="false" customHeight="false" outlineLevel="0" collapsed="false">
      <c r="U6959" s="0" t="str">
        <f aca="false">IF(C6959="","",IF(COUNTIF(Campaigns!$A$7:$A$300,C6959)&gt;0,"✓",IF(N(K6959)=0,"– no spend","⚠ add to Campaigns tab")))</f>
        <v/>
      </c>
      <c r="V6959" s="83" t="str">
        <f aca="false">IF(K6959="","",K6959*IF(Settings!$B$22=Settings!$C$6,1,IF(Settings!$B$22="USD",1/INDEX(Settings!$B$29:$B$40,MONTH(A6959)),INDEX(Settings!$B$29:$B$40,MONTH(A6959)))))</f>
        <v/>
      </c>
    </row>
    <row r="6960" customFormat="false" ht="15" hidden="false" customHeight="false" outlineLevel="0" collapsed="false">
      <c r="U6960" s="0" t="str">
        <f aca="false">IF(C6960="","",IF(COUNTIF(Campaigns!$A$7:$A$300,C6960)&gt;0,"✓",IF(N(K6960)=0,"– no spend","⚠ add to Campaigns tab")))</f>
        <v/>
      </c>
      <c r="V6960" s="83" t="str">
        <f aca="false">IF(K6960="","",K6960*IF(Settings!$B$22=Settings!$C$6,1,IF(Settings!$B$22="USD",1/INDEX(Settings!$B$29:$B$40,MONTH(A6960)),INDEX(Settings!$B$29:$B$40,MONTH(A6960)))))</f>
        <v/>
      </c>
    </row>
    <row r="6961" customFormat="false" ht="15" hidden="false" customHeight="false" outlineLevel="0" collapsed="false">
      <c r="U6961" s="0" t="str">
        <f aca="false">IF(C6961="","",IF(COUNTIF(Campaigns!$A$7:$A$300,C6961)&gt;0,"✓",IF(N(K6961)=0,"– no spend","⚠ add to Campaigns tab")))</f>
        <v/>
      </c>
      <c r="V6961" s="83" t="str">
        <f aca="false">IF(K6961="","",K6961*IF(Settings!$B$22=Settings!$C$6,1,IF(Settings!$B$22="USD",1/INDEX(Settings!$B$29:$B$40,MONTH(A6961)),INDEX(Settings!$B$29:$B$40,MONTH(A6961)))))</f>
        <v/>
      </c>
    </row>
    <row r="6962" customFormat="false" ht="15" hidden="false" customHeight="false" outlineLevel="0" collapsed="false">
      <c r="U6962" s="0" t="str">
        <f aca="false">IF(C6962="","",IF(COUNTIF(Campaigns!$A$7:$A$300,C6962)&gt;0,"✓",IF(N(K6962)=0,"– no spend","⚠ add to Campaigns tab")))</f>
        <v/>
      </c>
      <c r="V6962" s="83" t="str">
        <f aca="false">IF(K6962="","",K6962*IF(Settings!$B$22=Settings!$C$6,1,IF(Settings!$B$22="USD",1/INDEX(Settings!$B$29:$B$40,MONTH(A6962)),INDEX(Settings!$B$29:$B$40,MONTH(A6962)))))</f>
        <v/>
      </c>
    </row>
    <row r="6963" customFormat="false" ht="15" hidden="false" customHeight="false" outlineLevel="0" collapsed="false">
      <c r="U6963" s="0" t="str">
        <f aca="false">IF(C6963="","",IF(COUNTIF(Campaigns!$A$7:$A$300,C6963)&gt;0,"✓",IF(N(K6963)=0,"– no spend","⚠ add to Campaigns tab")))</f>
        <v/>
      </c>
      <c r="V6963" s="83" t="str">
        <f aca="false">IF(K6963="","",K6963*IF(Settings!$B$22=Settings!$C$6,1,IF(Settings!$B$22="USD",1/INDEX(Settings!$B$29:$B$40,MONTH(A6963)),INDEX(Settings!$B$29:$B$40,MONTH(A6963)))))</f>
        <v/>
      </c>
    </row>
    <row r="6964" customFormat="false" ht="15" hidden="false" customHeight="false" outlineLevel="0" collapsed="false">
      <c r="U6964" s="0" t="str">
        <f aca="false">IF(C6964="","",IF(COUNTIF(Campaigns!$A$7:$A$300,C6964)&gt;0,"✓",IF(N(K6964)=0,"– no spend","⚠ add to Campaigns tab")))</f>
        <v/>
      </c>
      <c r="V6964" s="83" t="str">
        <f aca="false">IF(K6964="","",K6964*IF(Settings!$B$22=Settings!$C$6,1,IF(Settings!$B$22="USD",1/INDEX(Settings!$B$29:$B$40,MONTH(A6964)),INDEX(Settings!$B$29:$B$40,MONTH(A6964)))))</f>
        <v/>
      </c>
    </row>
    <row r="6965" customFormat="false" ht="15" hidden="false" customHeight="false" outlineLevel="0" collapsed="false">
      <c r="U6965" s="0" t="str">
        <f aca="false">IF(C6965="","",IF(COUNTIF(Campaigns!$A$7:$A$300,C6965)&gt;0,"✓",IF(N(K6965)=0,"– no spend","⚠ add to Campaigns tab")))</f>
        <v/>
      </c>
      <c r="V6965" s="83" t="str">
        <f aca="false">IF(K6965="","",K6965*IF(Settings!$B$22=Settings!$C$6,1,IF(Settings!$B$22="USD",1/INDEX(Settings!$B$29:$B$40,MONTH(A6965)),INDEX(Settings!$B$29:$B$40,MONTH(A6965)))))</f>
        <v/>
      </c>
    </row>
    <row r="6966" customFormat="false" ht="15" hidden="false" customHeight="false" outlineLevel="0" collapsed="false">
      <c r="U6966" s="0" t="str">
        <f aca="false">IF(C6966="","",IF(COUNTIF(Campaigns!$A$7:$A$300,C6966)&gt;0,"✓",IF(N(K6966)=0,"– no spend","⚠ add to Campaigns tab")))</f>
        <v/>
      </c>
      <c r="V6966" s="83" t="str">
        <f aca="false">IF(K6966="","",K6966*IF(Settings!$B$22=Settings!$C$6,1,IF(Settings!$B$22="USD",1/INDEX(Settings!$B$29:$B$40,MONTH(A6966)),INDEX(Settings!$B$29:$B$40,MONTH(A6966)))))</f>
        <v/>
      </c>
    </row>
    <row r="6967" customFormat="false" ht="15" hidden="false" customHeight="false" outlineLevel="0" collapsed="false">
      <c r="U6967" s="0" t="str">
        <f aca="false">IF(C6967="","",IF(COUNTIF(Campaigns!$A$7:$A$300,C6967)&gt;0,"✓",IF(N(K6967)=0,"– no spend","⚠ add to Campaigns tab")))</f>
        <v/>
      </c>
      <c r="V6967" s="83" t="str">
        <f aca="false">IF(K6967="","",K6967*IF(Settings!$B$22=Settings!$C$6,1,IF(Settings!$B$22="USD",1/INDEX(Settings!$B$29:$B$40,MONTH(A6967)),INDEX(Settings!$B$29:$B$40,MONTH(A6967)))))</f>
        <v/>
      </c>
    </row>
    <row r="6968" customFormat="false" ht="15" hidden="false" customHeight="false" outlineLevel="0" collapsed="false">
      <c r="U6968" s="0" t="str">
        <f aca="false">IF(C6968="","",IF(COUNTIF(Campaigns!$A$7:$A$300,C6968)&gt;0,"✓",IF(N(K6968)=0,"– no spend","⚠ add to Campaigns tab")))</f>
        <v/>
      </c>
      <c r="V6968" s="83" t="str">
        <f aca="false">IF(K6968="","",K6968*IF(Settings!$B$22=Settings!$C$6,1,IF(Settings!$B$22="USD",1/INDEX(Settings!$B$29:$B$40,MONTH(A6968)),INDEX(Settings!$B$29:$B$40,MONTH(A6968)))))</f>
        <v/>
      </c>
    </row>
    <row r="6969" customFormat="false" ht="15" hidden="false" customHeight="false" outlineLevel="0" collapsed="false">
      <c r="U6969" s="0" t="str">
        <f aca="false">IF(C6969="","",IF(COUNTIF(Campaigns!$A$7:$A$300,C6969)&gt;0,"✓",IF(N(K6969)=0,"– no spend","⚠ add to Campaigns tab")))</f>
        <v/>
      </c>
      <c r="V6969" s="83" t="str">
        <f aca="false">IF(K6969="","",K6969*IF(Settings!$B$22=Settings!$C$6,1,IF(Settings!$B$22="USD",1/INDEX(Settings!$B$29:$B$40,MONTH(A6969)),INDEX(Settings!$B$29:$B$40,MONTH(A6969)))))</f>
        <v/>
      </c>
    </row>
    <row r="6970" customFormat="false" ht="15" hidden="false" customHeight="false" outlineLevel="0" collapsed="false">
      <c r="U6970" s="0" t="str">
        <f aca="false">IF(C6970="","",IF(COUNTIF(Campaigns!$A$7:$A$300,C6970)&gt;0,"✓",IF(N(K6970)=0,"– no spend","⚠ add to Campaigns tab")))</f>
        <v/>
      </c>
      <c r="V6970" s="83" t="str">
        <f aca="false">IF(K6970="","",K6970*IF(Settings!$B$22=Settings!$C$6,1,IF(Settings!$B$22="USD",1/INDEX(Settings!$B$29:$B$40,MONTH(A6970)),INDEX(Settings!$B$29:$B$40,MONTH(A6970)))))</f>
        <v/>
      </c>
    </row>
    <row r="6971" customFormat="false" ht="15" hidden="false" customHeight="false" outlineLevel="0" collapsed="false">
      <c r="U6971" s="0" t="str">
        <f aca="false">IF(C6971="","",IF(COUNTIF(Campaigns!$A$7:$A$300,C6971)&gt;0,"✓",IF(N(K6971)=0,"– no spend","⚠ add to Campaigns tab")))</f>
        <v/>
      </c>
      <c r="V6971" s="83" t="str">
        <f aca="false">IF(K6971="","",K6971*IF(Settings!$B$22=Settings!$C$6,1,IF(Settings!$B$22="USD",1/INDEX(Settings!$B$29:$B$40,MONTH(A6971)),INDEX(Settings!$B$29:$B$40,MONTH(A6971)))))</f>
        <v/>
      </c>
    </row>
    <row r="6972" customFormat="false" ht="15" hidden="false" customHeight="false" outlineLevel="0" collapsed="false">
      <c r="U6972" s="0" t="str">
        <f aca="false">IF(C6972="","",IF(COUNTIF(Campaigns!$A$7:$A$300,C6972)&gt;0,"✓",IF(N(K6972)=0,"– no spend","⚠ add to Campaigns tab")))</f>
        <v/>
      </c>
      <c r="V6972" s="83" t="str">
        <f aca="false">IF(K6972="","",K6972*IF(Settings!$B$22=Settings!$C$6,1,IF(Settings!$B$22="USD",1/INDEX(Settings!$B$29:$B$40,MONTH(A6972)),INDEX(Settings!$B$29:$B$40,MONTH(A6972)))))</f>
        <v/>
      </c>
    </row>
    <row r="6973" customFormat="false" ht="15" hidden="false" customHeight="false" outlineLevel="0" collapsed="false">
      <c r="U6973" s="0" t="str">
        <f aca="false">IF(C6973="","",IF(COUNTIF(Campaigns!$A$7:$A$300,C6973)&gt;0,"✓",IF(N(K6973)=0,"– no spend","⚠ add to Campaigns tab")))</f>
        <v/>
      </c>
      <c r="V6973" s="83" t="str">
        <f aca="false">IF(K6973="","",K6973*IF(Settings!$B$22=Settings!$C$6,1,IF(Settings!$B$22="USD",1/INDEX(Settings!$B$29:$B$40,MONTH(A6973)),INDEX(Settings!$B$29:$B$40,MONTH(A6973)))))</f>
        <v/>
      </c>
    </row>
    <row r="6974" customFormat="false" ht="15" hidden="false" customHeight="false" outlineLevel="0" collapsed="false">
      <c r="U6974" s="0" t="str">
        <f aca="false">IF(C6974="","",IF(COUNTIF(Campaigns!$A$7:$A$300,C6974)&gt;0,"✓",IF(N(K6974)=0,"– no spend","⚠ add to Campaigns tab")))</f>
        <v/>
      </c>
      <c r="V6974" s="83" t="str">
        <f aca="false">IF(K6974="","",K6974*IF(Settings!$B$22=Settings!$C$6,1,IF(Settings!$B$22="USD",1/INDEX(Settings!$B$29:$B$40,MONTH(A6974)),INDEX(Settings!$B$29:$B$40,MONTH(A6974)))))</f>
        <v/>
      </c>
    </row>
    <row r="6975" customFormat="false" ht="15" hidden="false" customHeight="false" outlineLevel="0" collapsed="false">
      <c r="U6975" s="0" t="str">
        <f aca="false">IF(C6975="","",IF(COUNTIF(Campaigns!$A$7:$A$300,C6975)&gt;0,"✓",IF(N(K6975)=0,"– no spend","⚠ add to Campaigns tab")))</f>
        <v/>
      </c>
      <c r="V6975" s="83" t="str">
        <f aca="false">IF(K6975="","",K6975*IF(Settings!$B$22=Settings!$C$6,1,IF(Settings!$B$22="USD",1/INDEX(Settings!$B$29:$B$40,MONTH(A6975)),INDEX(Settings!$B$29:$B$40,MONTH(A6975)))))</f>
        <v/>
      </c>
    </row>
    <row r="6976" customFormat="false" ht="15" hidden="false" customHeight="false" outlineLevel="0" collapsed="false">
      <c r="U6976" s="0" t="str">
        <f aca="false">IF(C6976="","",IF(COUNTIF(Campaigns!$A$7:$A$300,C6976)&gt;0,"✓",IF(N(K6976)=0,"– no spend","⚠ add to Campaigns tab")))</f>
        <v/>
      </c>
      <c r="V6976" s="83" t="str">
        <f aca="false">IF(K6976="","",K6976*IF(Settings!$B$22=Settings!$C$6,1,IF(Settings!$B$22="USD",1/INDEX(Settings!$B$29:$B$40,MONTH(A6976)),INDEX(Settings!$B$29:$B$40,MONTH(A6976)))))</f>
        <v/>
      </c>
    </row>
    <row r="6977" customFormat="false" ht="15" hidden="false" customHeight="false" outlineLevel="0" collapsed="false">
      <c r="U6977" s="0" t="str">
        <f aca="false">IF(C6977="","",IF(COUNTIF(Campaigns!$A$7:$A$300,C6977)&gt;0,"✓",IF(N(K6977)=0,"– no spend","⚠ add to Campaigns tab")))</f>
        <v/>
      </c>
      <c r="V6977" s="83" t="str">
        <f aca="false">IF(K6977="","",K6977*IF(Settings!$B$22=Settings!$C$6,1,IF(Settings!$B$22="USD",1/INDEX(Settings!$B$29:$B$40,MONTH(A6977)),INDEX(Settings!$B$29:$B$40,MONTH(A6977)))))</f>
        <v/>
      </c>
    </row>
    <row r="6978" customFormat="false" ht="15" hidden="false" customHeight="false" outlineLevel="0" collapsed="false">
      <c r="U6978" s="0" t="str">
        <f aca="false">IF(C6978="","",IF(COUNTIF(Campaigns!$A$7:$A$300,C6978)&gt;0,"✓",IF(N(K6978)=0,"– no spend","⚠ add to Campaigns tab")))</f>
        <v/>
      </c>
      <c r="V6978" s="83" t="str">
        <f aca="false">IF(K6978="","",K6978*IF(Settings!$B$22=Settings!$C$6,1,IF(Settings!$B$22="USD",1/INDEX(Settings!$B$29:$B$40,MONTH(A6978)),INDEX(Settings!$B$29:$B$40,MONTH(A6978)))))</f>
        <v/>
      </c>
    </row>
    <row r="6979" customFormat="false" ht="15" hidden="false" customHeight="false" outlineLevel="0" collapsed="false">
      <c r="U6979" s="0" t="str">
        <f aca="false">IF(C6979="","",IF(COUNTIF(Campaigns!$A$7:$A$300,C6979)&gt;0,"✓",IF(N(K6979)=0,"– no spend","⚠ add to Campaigns tab")))</f>
        <v/>
      </c>
      <c r="V6979" s="83" t="str">
        <f aca="false">IF(K6979="","",K6979*IF(Settings!$B$22=Settings!$C$6,1,IF(Settings!$B$22="USD",1/INDEX(Settings!$B$29:$B$40,MONTH(A6979)),INDEX(Settings!$B$29:$B$40,MONTH(A6979)))))</f>
        <v/>
      </c>
    </row>
    <row r="6980" customFormat="false" ht="15" hidden="false" customHeight="false" outlineLevel="0" collapsed="false">
      <c r="U6980" s="0" t="str">
        <f aca="false">IF(C6980="","",IF(COUNTIF(Campaigns!$A$7:$A$300,C6980)&gt;0,"✓",IF(N(K6980)=0,"– no spend","⚠ add to Campaigns tab")))</f>
        <v/>
      </c>
      <c r="V6980" s="83" t="str">
        <f aca="false">IF(K6980="","",K6980*IF(Settings!$B$22=Settings!$C$6,1,IF(Settings!$B$22="USD",1/INDEX(Settings!$B$29:$B$40,MONTH(A6980)),INDEX(Settings!$B$29:$B$40,MONTH(A6980)))))</f>
        <v/>
      </c>
    </row>
    <row r="6981" customFormat="false" ht="15" hidden="false" customHeight="false" outlineLevel="0" collapsed="false">
      <c r="U6981" s="0" t="str">
        <f aca="false">IF(C6981="","",IF(COUNTIF(Campaigns!$A$7:$A$300,C6981)&gt;0,"✓",IF(N(K6981)=0,"– no spend","⚠ add to Campaigns tab")))</f>
        <v/>
      </c>
      <c r="V6981" s="83" t="str">
        <f aca="false">IF(K6981="","",K6981*IF(Settings!$B$22=Settings!$C$6,1,IF(Settings!$B$22="USD",1/INDEX(Settings!$B$29:$B$40,MONTH(A6981)),INDEX(Settings!$B$29:$B$40,MONTH(A6981)))))</f>
        <v/>
      </c>
    </row>
    <row r="6982" customFormat="false" ht="15" hidden="false" customHeight="false" outlineLevel="0" collapsed="false">
      <c r="U6982" s="0" t="str">
        <f aca="false">IF(C6982="","",IF(COUNTIF(Campaigns!$A$7:$A$300,C6982)&gt;0,"✓",IF(N(K6982)=0,"– no spend","⚠ add to Campaigns tab")))</f>
        <v/>
      </c>
      <c r="V6982" s="83" t="str">
        <f aca="false">IF(K6982="","",K6982*IF(Settings!$B$22=Settings!$C$6,1,IF(Settings!$B$22="USD",1/INDEX(Settings!$B$29:$B$40,MONTH(A6982)),INDEX(Settings!$B$29:$B$40,MONTH(A6982)))))</f>
        <v/>
      </c>
    </row>
    <row r="6983" customFormat="false" ht="15" hidden="false" customHeight="false" outlineLevel="0" collapsed="false">
      <c r="U6983" s="0" t="str">
        <f aca="false">IF(C6983="","",IF(COUNTIF(Campaigns!$A$7:$A$300,C6983)&gt;0,"✓",IF(N(K6983)=0,"– no spend","⚠ add to Campaigns tab")))</f>
        <v/>
      </c>
      <c r="V6983" s="83" t="str">
        <f aca="false">IF(K6983="","",K6983*IF(Settings!$B$22=Settings!$C$6,1,IF(Settings!$B$22="USD",1/INDEX(Settings!$B$29:$B$40,MONTH(A6983)),INDEX(Settings!$B$29:$B$40,MONTH(A6983)))))</f>
        <v/>
      </c>
    </row>
    <row r="6984" customFormat="false" ht="15" hidden="false" customHeight="false" outlineLevel="0" collapsed="false">
      <c r="U6984" s="0" t="str">
        <f aca="false">IF(C6984="","",IF(COUNTIF(Campaigns!$A$7:$A$300,C6984)&gt;0,"✓",IF(N(K6984)=0,"– no spend","⚠ add to Campaigns tab")))</f>
        <v/>
      </c>
      <c r="V6984" s="83" t="str">
        <f aca="false">IF(K6984="","",K6984*IF(Settings!$B$22=Settings!$C$6,1,IF(Settings!$B$22="USD",1/INDEX(Settings!$B$29:$B$40,MONTH(A6984)),INDEX(Settings!$B$29:$B$40,MONTH(A6984)))))</f>
        <v/>
      </c>
    </row>
    <row r="6985" customFormat="false" ht="15" hidden="false" customHeight="false" outlineLevel="0" collapsed="false">
      <c r="U6985" s="0" t="str">
        <f aca="false">IF(C6985="","",IF(COUNTIF(Campaigns!$A$7:$A$300,C6985)&gt;0,"✓",IF(N(K6985)=0,"– no spend","⚠ add to Campaigns tab")))</f>
        <v/>
      </c>
      <c r="V6985" s="83" t="str">
        <f aca="false">IF(K6985="","",K6985*IF(Settings!$B$22=Settings!$C$6,1,IF(Settings!$B$22="USD",1/INDEX(Settings!$B$29:$B$40,MONTH(A6985)),INDEX(Settings!$B$29:$B$40,MONTH(A6985)))))</f>
        <v/>
      </c>
    </row>
    <row r="6986" customFormat="false" ht="15" hidden="false" customHeight="false" outlineLevel="0" collapsed="false">
      <c r="U6986" s="0" t="str">
        <f aca="false">IF(C6986="","",IF(COUNTIF(Campaigns!$A$7:$A$300,C6986)&gt;0,"✓",IF(N(K6986)=0,"– no spend","⚠ add to Campaigns tab")))</f>
        <v/>
      </c>
      <c r="V6986" s="83" t="str">
        <f aca="false">IF(K6986="","",K6986*IF(Settings!$B$22=Settings!$C$6,1,IF(Settings!$B$22="USD",1/INDEX(Settings!$B$29:$B$40,MONTH(A6986)),INDEX(Settings!$B$29:$B$40,MONTH(A6986)))))</f>
        <v/>
      </c>
    </row>
    <row r="6987" customFormat="false" ht="15" hidden="false" customHeight="false" outlineLevel="0" collapsed="false">
      <c r="U6987" s="0" t="str">
        <f aca="false">IF(C6987="","",IF(COUNTIF(Campaigns!$A$7:$A$300,C6987)&gt;0,"✓",IF(N(K6987)=0,"– no spend","⚠ add to Campaigns tab")))</f>
        <v/>
      </c>
      <c r="V6987" s="83" t="str">
        <f aca="false">IF(K6987="","",K6987*IF(Settings!$B$22=Settings!$C$6,1,IF(Settings!$B$22="USD",1/INDEX(Settings!$B$29:$B$40,MONTH(A6987)),INDEX(Settings!$B$29:$B$40,MONTH(A6987)))))</f>
        <v/>
      </c>
    </row>
    <row r="6988" customFormat="false" ht="15" hidden="false" customHeight="false" outlineLevel="0" collapsed="false">
      <c r="U6988" s="0" t="str">
        <f aca="false">IF(C6988="","",IF(COUNTIF(Campaigns!$A$7:$A$300,C6988)&gt;0,"✓",IF(N(K6988)=0,"– no spend","⚠ add to Campaigns tab")))</f>
        <v/>
      </c>
      <c r="V6988" s="83" t="str">
        <f aca="false">IF(K6988="","",K6988*IF(Settings!$B$22=Settings!$C$6,1,IF(Settings!$B$22="USD",1/INDEX(Settings!$B$29:$B$40,MONTH(A6988)),INDEX(Settings!$B$29:$B$40,MONTH(A6988)))))</f>
        <v/>
      </c>
    </row>
    <row r="6989" customFormat="false" ht="15" hidden="false" customHeight="false" outlineLevel="0" collapsed="false">
      <c r="U6989" s="0" t="str">
        <f aca="false">IF(C6989="","",IF(COUNTIF(Campaigns!$A$7:$A$300,C6989)&gt;0,"✓",IF(N(K6989)=0,"– no spend","⚠ add to Campaigns tab")))</f>
        <v/>
      </c>
      <c r="V6989" s="83" t="str">
        <f aca="false">IF(K6989="","",K6989*IF(Settings!$B$22=Settings!$C$6,1,IF(Settings!$B$22="USD",1/INDEX(Settings!$B$29:$B$40,MONTH(A6989)),INDEX(Settings!$B$29:$B$40,MONTH(A6989)))))</f>
        <v/>
      </c>
    </row>
    <row r="6990" customFormat="false" ht="15" hidden="false" customHeight="false" outlineLevel="0" collapsed="false">
      <c r="U6990" s="0" t="str">
        <f aca="false">IF(C6990="","",IF(COUNTIF(Campaigns!$A$7:$A$300,C6990)&gt;0,"✓",IF(N(K6990)=0,"– no spend","⚠ add to Campaigns tab")))</f>
        <v/>
      </c>
      <c r="V6990" s="83" t="str">
        <f aca="false">IF(K6990="","",K6990*IF(Settings!$B$22=Settings!$C$6,1,IF(Settings!$B$22="USD",1/INDEX(Settings!$B$29:$B$40,MONTH(A6990)),INDEX(Settings!$B$29:$B$40,MONTH(A6990)))))</f>
        <v/>
      </c>
    </row>
    <row r="6991" customFormat="false" ht="15" hidden="false" customHeight="false" outlineLevel="0" collapsed="false">
      <c r="U6991" s="0" t="str">
        <f aca="false">IF(C6991="","",IF(COUNTIF(Campaigns!$A$7:$A$300,C6991)&gt;0,"✓",IF(N(K6991)=0,"– no spend","⚠ add to Campaigns tab")))</f>
        <v/>
      </c>
      <c r="V6991" s="83" t="str">
        <f aca="false">IF(K6991="","",K6991*IF(Settings!$B$22=Settings!$C$6,1,IF(Settings!$B$22="USD",1/INDEX(Settings!$B$29:$B$40,MONTH(A6991)),INDEX(Settings!$B$29:$B$40,MONTH(A6991)))))</f>
        <v/>
      </c>
    </row>
    <row r="6992" customFormat="false" ht="15" hidden="false" customHeight="false" outlineLevel="0" collapsed="false">
      <c r="U6992" s="0" t="str">
        <f aca="false">IF(C6992="","",IF(COUNTIF(Campaigns!$A$7:$A$300,C6992)&gt;0,"✓",IF(N(K6992)=0,"– no spend","⚠ add to Campaigns tab")))</f>
        <v/>
      </c>
      <c r="V6992" s="83" t="str">
        <f aca="false">IF(K6992="","",K6992*IF(Settings!$B$22=Settings!$C$6,1,IF(Settings!$B$22="USD",1/INDEX(Settings!$B$29:$B$40,MONTH(A6992)),INDEX(Settings!$B$29:$B$40,MONTH(A6992)))))</f>
        <v/>
      </c>
    </row>
    <row r="6993" customFormat="false" ht="15" hidden="false" customHeight="false" outlineLevel="0" collapsed="false">
      <c r="U6993" s="0" t="str">
        <f aca="false">IF(C6993="","",IF(COUNTIF(Campaigns!$A$7:$A$300,C6993)&gt;0,"✓",IF(N(K6993)=0,"– no spend","⚠ add to Campaigns tab")))</f>
        <v/>
      </c>
      <c r="V6993" s="83" t="str">
        <f aca="false">IF(K6993="","",K6993*IF(Settings!$B$22=Settings!$C$6,1,IF(Settings!$B$22="USD",1/INDEX(Settings!$B$29:$B$40,MONTH(A6993)),INDEX(Settings!$B$29:$B$40,MONTH(A6993)))))</f>
        <v/>
      </c>
    </row>
    <row r="6994" customFormat="false" ht="15" hidden="false" customHeight="false" outlineLevel="0" collapsed="false">
      <c r="U6994" s="0" t="str">
        <f aca="false">IF(C6994="","",IF(COUNTIF(Campaigns!$A$7:$A$300,C6994)&gt;0,"✓",IF(N(K6994)=0,"– no spend","⚠ add to Campaigns tab")))</f>
        <v/>
      </c>
      <c r="V6994" s="83" t="str">
        <f aca="false">IF(K6994="","",K6994*IF(Settings!$B$22=Settings!$C$6,1,IF(Settings!$B$22="USD",1/INDEX(Settings!$B$29:$B$40,MONTH(A6994)),INDEX(Settings!$B$29:$B$40,MONTH(A6994)))))</f>
        <v/>
      </c>
    </row>
    <row r="6995" customFormat="false" ht="15" hidden="false" customHeight="false" outlineLevel="0" collapsed="false">
      <c r="U6995" s="0" t="str">
        <f aca="false">IF(C6995="","",IF(COUNTIF(Campaigns!$A$7:$A$300,C6995)&gt;0,"✓",IF(N(K6995)=0,"– no spend","⚠ add to Campaigns tab")))</f>
        <v/>
      </c>
      <c r="V6995" s="83" t="str">
        <f aca="false">IF(K6995="","",K6995*IF(Settings!$B$22=Settings!$C$6,1,IF(Settings!$B$22="USD",1/INDEX(Settings!$B$29:$B$40,MONTH(A6995)),INDEX(Settings!$B$29:$B$40,MONTH(A6995)))))</f>
        <v/>
      </c>
    </row>
    <row r="6996" customFormat="false" ht="15" hidden="false" customHeight="false" outlineLevel="0" collapsed="false">
      <c r="U6996" s="0" t="str">
        <f aca="false">IF(C6996="","",IF(COUNTIF(Campaigns!$A$7:$A$300,C6996)&gt;0,"✓",IF(N(K6996)=0,"– no spend","⚠ add to Campaigns tab")))</f>
        <v/>
      </c>
      <c r="V6996" s="83" t="str">
        <f aca="false">IF(K6996="","",K6996*IF(Settings!$B$22=Settings!$C$6,1,IF(Settings!$B$22="USD",1/INDEX(Settings!$B$29:$B$40,MONTH(A6996)),INDEX(Settings!$B$29:$B$40,MONTH(A6996)))))</f>
        <v/>
      </c>
    </row>
    <row r="6997" customFormat="false" ht="15" hidden="false" customHeight="false" outlineLevel="0" collapsed="false">
      <c r="U6997" s="0" t="str">
        <f aca="false">IF(C6997="","",IF(COUNTIF(Campaigns!$A$7:$A$300,C6997)&gt;0,"✓",IF(N(K6997)=0,"– no spend","⚠ add to Campaigns tab")))</f>
        <v/>
      </c>
      <c r="V6997" s="83" t="str">
        <f aca="false">IF(K6997="","",K6997*IF(Settings!$B$22=Settings!$C$6,1,IF(Settings!$B$22="USD",1/INDEX(Settings!$B$29:$B$40,MONTH(A6997)),INDEX(Settings!$B$29:$B$40,MONTH(A6997)))))</f>
        <v/>
      </c>
    </row>
    <row r="6998" customFormat="false" ht="15" hidden="false" customHeight="false" outlineLevel="0" collapsed="false">
      <c r="U6998" s="0" t="str">
        <f aca="false">IF(C6998="","",IF(COUNTIF(Campaigns!$A$7:$A$300,C6998)&gt;0,"✓",IF(N(K6998)=0,"– no spend","⚠ add to Campaigns tab")))</f>
        <v/>
      </c>
      <c r="V6998" s="83" t="str">
        <f aca="false">IF(K6998="","",K6998*IF(Settings!$B$22=Settings!$C$6,1,IF(Settings!$B$22="USD",1/INDEX(Settings!$B$29:$B$40,MONTH(A6998)),INDEX(Settings!$B$29:$B$40,MONTH(A6998)))))</f>
        <v/>
      </c>
    </row>
    <row r="6999" customFormat="false" ht="15" hidden="false" customHeight="false" outlineLevel="0" collapsed="false">
      <c r="U6999" s="0" t="str">
        <f aca="false">IF(C6999="","",IF(COUNTIF(Campaigns!$A$7:$A$300,C6999)&gt;0,"✓",IF(N(K6999)=0,"– no spend","⚠ add to Campaigns tab")))</f>
        <v/>
      </c>
      <c r="V6999" s="83" t="str">
        <f aca="false">IF(K6999="","",K6999*IF(Settings!$B$22=Settings!$C$6,1,IF(Settings!$B$22="USD",1/INDEX(Settings!$B$29:$B$40,MONTH(A6999)),INDEX(Settings!$B$29:$B$40,MONTH(A6999)))))</f>
        <v/>
      </c>
    </row>
    <row r="7000" customFormat="false" ht="15" hidden="false" customHeight="false" outlineLevel="0" collapsed="false">
      <c r="U7000" s="0" t="str">
        <f aca="false">IF(C7000="","",IF(COUNTIF(Campaigns!$A$7:$A$300,C7000)&gt;0,"✓",IF(N(K7000)=0,"– no spend","⚠ add to Campaigns tab")))</f>
        <v/>
      </c>
      <c r="V7000" s="83" t="str">
        <f aca="false">IF(K7000="","",K7000*IF(Settings!$B$22=Settings!$C$6,1,IF(Settings!$B$22="USD",1/INDEX(Settings!$B$29:$B$40,MONTH(A7000)),INDEX(Settings!$B$29:$B$40,MONTH(A7000)))))</f>
        <v/>
      </c>
    </row>
    <row r="7001" customFormat="false" ht="15" hidden="false" customHeight="false" outlineLevel="0" collapsed="false">
      <c r="U7001" s="0" t="str">
        <f aca="false">IF(C7001="","",IF(COUNTIF(Campaigns!$A$7:$A$300,C7001)&gt;0,"✓",IF(N(K7001)=0,"– no spend","⚠ add to Campaigns tab")))</f>
        <v/>
      </c>
      <c r="V7001" s="83" t="str">
        <f aca="false">IF(K7001="","",K7001*IF(Settings!$B$22=Settings!$C$6,1,IF(Settings!$B$22="USD",1/INDEX(Settings!$B$29:$B$40,MONTH(A7001)),INDEX(Settings!$B$29:$B$40,MONTH(A7001)))))</f>
        <v/>
      </c>
    </row>
    <row r="7002" customFormat="false" ht="15" hidden="false" customHeight="false" outlineLevel="0" collapsed="false">
      <c r="U7002" s="0" t="str">
        <f aca="false">IF(C7002="","",IF(COUNTIF(Campaigns!$A$7:$A$300,C7002)&gt;0,"✓",IF(N(K7002)=0,"– no spend","⚠ add to Campaigns tab")))</f>
        <v/>
      </c>
      <c r="V7002" s="83" t="str">
        <f aca="false">IF(K7002="","",K7002*IF(Settings!$B$22=Settings!$C$6,1,IF(Settings!$B$22="USD",1/INDEX(Settings!$B$29:$B$40,MONTH(A7002)),INDEX(Settings!$B$29:$B$40,MONTH(A7002)))))</f>
        <v/>
      </c>
    </row>
    <row r="7003" customFormat="false" ht="15" hidden="false" customHeight="false" outlineLevel="0" collapsed="false">
      <c r="U7003" s="0" t="str">
        <f aca="false">IF(C7003="","",IF(COUNTIF(Campaigns!$A$7:$A$300,C7003)&gt;0,"✓",IF(N(K7003)=0,"– no spend","⚠ add to Campaigns tab")))</f>
        <v/>
      </c>
      <c r="V7003" s="83" t="str">
        <f aca="false">IF(K7003="","",K7003*IF(Settings!$B$22=Settings!$C$6,1,IF(Settings!$B$22="USD",1/INDEX(Settings!$B$29:$B$40,MONTH(A7003)),INDEX(Settings!$B$29:$B$40,MONTH(A7003)))))</f>
        <v/>
      </c>
    </row>
    <row r="7004" customFormat="false" ht="15" hidden="false" customHeight="false" outlineLevel="0" collapsed="false">
      <c r="U7004" s="0" t="str">
        <f aca="false">IF(C7004="","",IF(COUNTIF(Campaigns!$A$7:$A$300,C7004)&gt;0,"✓",IF(N(K7004)=0,"– no spend","⚠ add to Campaigns tab")))</f>
        <v/>
      </c>
      <c r="V7004" s="83" t="str">
        <f aca="false">IF(K7004="","",K7004*IF(Settings!$B$22=Settings!$C$6,1,IF(Settings!$B$22="USD",1/INDEX(Settings!$B$29:$B$40,MONTH(A7004)),INDEX(Settings!$B$29:$B$40,MONTH(A7004)))))</f>
        <v/>
      </c>
    </row>
    <row r="7005" customFormat="false" ht="15" hidden="false" customHeight="false" outlineLevel="0" collapsed="false">
      <c r="U7005" s="0" t="str">
        <f aca="false">IF(C7005="","",IF(COUNTIF(Campaigns!$A$7:$A$300,C7005)&gt;0,"✓",IF(N(K7005)=0,"– no spend","⚠ add to Campaigns tab")))</f>
        <v/>
      </c>
      <c r="V7005" s="83" t="str">
        <f aca="false">IF(K7005="","",K7005*IF(Settings!$B$22=Settings!$C$6,1,IF(Settings!$B$22="USD",1/INDEX(Settings!$B$29:$B$40,MONTH(A7005)),INDEX(Settings!$B$29:$B$40,MONTH(A7005)))))</f>
        <v/>
      </c>
    </row>
    <row r="7006" customFormat="false" ht="15" hidden="false" customHeight="false" outlineLevel="0" collapsed="false">
      <c r="U7006" s="0" t="str">
        <f aca="false">IF(C7006="","",IF(COUNTIF(Campaigns!$A$7:$A$300,C7006)&gt;0,"✓",IF(N(K7006)=0,"– no spend","⚠ add to Campaigns tab")))</f>
        <v/>
      </c>
      <c r="V7006" s="83" t="str">
        <f aca="false">IF(K7006="","",K7006*IF(Settings!$B$22=Settings!$C$6,1,IF(Settings!$B$22="USD",1/INDEX(Settings!$B$29:$B$40,MONTH(A7006)),INDEX(Settings!$B$29:$B$40,MONTH(A7006)))))</f>
        <v/>
      </c>
    </row>
    <row r="7007" customFormat="false" ht="15" hidden="false" customHeight="false" outlineLevel="0" collapsed="false">
      <c r="U7007" s="0" t="str">
        <f aca="false">IF(C7007="","",IF(COUNTIF(Campaigns!$A$7:$A$300,C7007)&gt;0,"✓",IF(N(K7007)=0,"– no spend","⚠ add to Campaigns tab")))</f>
        <v/>
      </c>
      <c r="V7007" s="83" t="str">
        <f aca="false">IF(K7007="","",K7007*IF(Settings!$B$22=Settings!$C$6,1,IF(Settings!$B$22="USD",1/INDEX(Settings!$B$29:$B$40,MONTH(A7007)),INDEX(Settings!$B$29:$B$40,MONTH(A7007)))))</f>
        <v/>
      </c>
    </row>
    <row r="7008" customFormat="false" ht="15" hidden="false" customHeight="false" outlineLevel="0" collapsed="false">
      <c r="U7008" s="0" t="str">
        <f aca="false">IF(C7008="","",IF(COUNTIF(Campaigns!$A$7:$A$300,C7008)&gt;0,"✓",IF(N(K7008)=0,"– no spend","⚠ add to Campaigns tab")))</f>
        <v/>
      </c>
      <c r="V7008" s="83" t="str">
        <f aca="false">IF(K7008="","",K7008*IF(Settings!$B$22=Settings!$C$6,1,IF(Settings!$B$22="USD",1/INDEX(Settings!$B$29:$B$40,MONTH(A7008)),INDEX(Settings!$B$29:$B$40,MONTH(A7008)))))</f>
        <v/>
      </c>
    </row>
    <row r="7009" customFormat="false" ht="15" hidden="false" customHeight="false" outlineLevel="0" collapsed="false">
      <c r="U7009" s="0" t="str">
        <f aca="false">IF(C7009="","",IF(COUNTIF(Campaigns!$A$7:$A$300,C7009)&gt;0,"✓",IF(N(K7009)=0,"– no spend","⚠ add to Campaigns tab")))</f>
        <v/>
      </c>
      <c r="V7009" s="83" t="str">
        <f aca="false">IF(K7009="","",K7009*IF(Settings!$B$22=Settings!$C$6,1,IF(Settings!$B$22="USD",1/INDEX(Settings!$B$29:$B$40,MONTH(A7009)),INDEX(Settings!$B$29:$B$40,MONTH(A7009)))))</f>
        <v/>
      </c>
    </row>
    <row r="7010" customFormat="false" ht="15" hidden="false" customHeight="false" outlineLevel="0" collapsed="false">
      <c r="U7010" s="0" t="str">
        <f aca="false">IF(C7010="","",IF(COUNTIF(Campaigns!$A$7:$A$300,C7010)&gt;0,"✓",IF(N(K7010)=0,"– no spend","⚠ add to Campaigns tab")))</f>
        <v/>
      </c>
      <c r="V7010" s="83" t="str">
        <f aca="false">IF(K7010="","",K7010*IF(Settings!$B$22=Settings!$C$6,1,IF(Settings!$B$22="USD",1/INDEX(Settings!$B$29:$B$40,MONTH(A7010)),INDEX(Settings!$B$29:$B$40,MONTH(A7010)))))</f>
        <v/>
      </c>
    </row>
    <row r="7011" customFormat="false" ht="15" hidden="false" customHeight="false" outlineLevel="0" collapsed="false">
      <c r="U7011" s="0" t="str">
        <f aca="false">IF(C7011="","",IF(COUNTIF(Campaigns!$A$7:$A$300,C7011)&gt;0,"✓",IF(N(K7011)=0,"– no spend","⚠ add to Campaigns tab")))</f>
        <v/>
      </c>
      <c r="V7011" s="83" t="str">
        <f aca="false">IF(K7011="","",K7011*IF(Settings!$B$22=Settings!$C$6,1,IF(Settings!$B$22="USD",1/INDEX(Settings!$B$29:$B$40,MONTH(A7011)),INDEX(Settings!$B$29:$B$40,MONTH(A7011)))))</f>
        <v/>
      </c>
    </row>
    <row r="7012" customFormat="false" ht="15" hidden="false" customHeight="false" outlineLevel="0" collapsed="false">
      <c r="U7012" s="0" t="str">
        <f aca="false">IF(C7012="","",IF(COUNTIF(Campaigns!$A$7:$A$300,C7012)&gt;0,"✓",IF(N(K7012)=0,"– no spend","⚠ add to Campaigns tab")))</f>
        <v/>
      </c>
      <c r="V7012" s="83" t="str">
        <f aca="false">IF(K7012="","",K7012*IF(Settings!$B$22=Settings!$C$6,1,IF(Settings!$B$22="USD",1/INDEX(Settings!$B$29:$B$40,MONTH(A7012)),INDEX(Settings!$B$29:$B$40,MONTH(A7012)))))</f>
        <v/>
      </c>
    </row>
    <row r="7013" customFormat="false" ht="15" hidden="false" customHeight="false" outlineLevel="0" collapsed="false">
      <c r="U7013" s="0" t="str">
        <f aca="false">IF(C7013="","",IF(COUNTIF(Campaigns!$A$7:$A$300,C7013)&gt;0,"✓",IF(N(K7013)=0,"– no spend","⚠ add to Campaigns tab")))</f>
        <v/>
      </c>
      <c r="V7013" s="83" t="str">
        <f aca="false">IF(K7013="","",K7013*IF(Settings!$B$22=Settings!$C$6,1,IF(Settings!$B$22="USD",1/INDEX(Settings!$B$29:$B$40,MONTH(A7013)),INDEX(Settings!$B$29:$B$40,MONTH(A7013)))))</f>
        <v/>
      </c>
    </row>
    <row r="7014" customFormat="false" ht="15" hidden="false" customHeight="false" outlineLevel="0" collapsed="false">
      <c r="U7014" s="0" t="str">
        <f aca="false">IF(C7014="","",IF(COUNTIF(Campaigns!$A$7:$A$300,C7014)&gt;0,"✓",IF(N(K7014)=0,"– no spend","⚠ add to Campaigns tab")))</f>
        <v/>
      </c>
      <c r="V7014" s="83" t="str">
        <f aca="false">IF(K7014="","",K7014*IF(Settings!$B$22=Settings!$C$6,1,IF(Settings!$B$22="USD",1/INDEX(Settings!$B$29:$B$40,MONTH(A7014)),INDEX(Settings!$B$29:$B$40,MONTH(A7014)))))</f>
        <v/>
      </c>
    </row>
    <row r="7015" customFormat="false" ht="15" hidden="false" customHeight="false" outlineLevel="0" collapsed="false">
      <c r="U7015" s="0" t="str">
        <f aca="false">IF(C7015="","",IF(COUNTIF(Campaigns!$A$7:$A$300,C7015)&gt;0,"✓",IF(N(K7015)=0,"– no spend","⚠ add to Campaigns tab")))</f>
        <v/>
      </c>
      <c r="V7015" s="83" t="str">
        <f aca="false">IF(K7015="","",K7015*IF(Settings!$B$22=Settings!$C$6,1,IF(Settings!$B$22="USD",1/INDEX(Settings!$B$29:$B$40,MONTH(A7015)),INDEX(Settings!$B$29:$B$40,MONTH(A7015)))))</f>
        <v/>
      </c>
    </row>
    <row r="7016" customFormat="false" ht="15" hidden="false" customHeight="false" outlineLevel="0" collapsed="false">
      <c r="U7016" s="0" t="str">
        <f aca="false">IF(C7016="","",IF(COUNTIF(Campaigns!$A$7:$A$300,C7016)&gt;0,"✓",IF(N(K7016)=0,"– no spend","⚠ add to Campaigns tab")))</f>
        <v/>
      </c>
      <c r="V7016" s="83" t="str">
        <f aca="false">IF(K7016="","",K7016*IF(Settings!$B$22=Settings!$C$6,1,IF(Settings!$B$22="USD",1/INDEX(Settings!$B$29:$B$40,MONTH(A7016)),INDEX(Settings!$B$29:$B$40,MONTH(A7016)))))</f>
        <v/>
      </c>
    </row>
    <row r="7017" customFormat="false" ht="15" hidden="false" customHeight="false" outlineLevel="0" collapsed="false">
      <c r="U7017" s="0" t="str">
        <f aca="false">IF(C7017="","",IF(COUNTIF(Campaigns!$A$7:$A$300,C7017)&gt;0,"✓",IF(N(K7017)=0,"– no spend","⚠ add to Campaigns tab")))</f>
        <v/>
      </c>
      <c r="V7017" s="83" t="str">
        <f aca="false">IF(K7017="","",K7017*IF(Settings!$B$22=Settings!$C$6,1,IF(Settings!$B$22="USD",1/INDEX(Settings!$B$29:$B$40,MONTH(A7017)),INDEX(Settings!$B$29:$B$40,MONTH(A7017)))))</f>
        <v/>
      </c>
    </row>
    <row r="7018" customFormat="false" ht="15" hidden="false" customHeight="false" outlineLevel="0" collapsed="false">
      <c r="U7018" s="0" t="str">
        <f aca="false">IF(C7018="","",IF(COUNTIF(Campaigns!$A$7:$A$300,C7018)&gt;0,"✓",IF(N(K7018)=0,"– no spend","⚠ add to Campaigns tab")))</f>
        <v/>
      </c>
      <c r="V7018" s="83" t="str">
        <f aca="false">IF(K7018="","",K7018*IF(Settings!$B$22=Settings!$C$6,1,IF(Settings!$B$22="USD",1/INDEX(Settings!$B$29:$B$40,MONTH(A7018)),INDEX(Settings!$B$29:$B$40,MONTH(A7018)))))</f>
        <v/>
      </c>
    </row>
    <row r="7019" customFormat="false" ht="15" hidden="false" customHeight="false" outlineLevel="0" collapsed="false">
      <c r="U7019" s="0" t="str">
        <f aca="false">IF(C7019="","",IF(COUNTIF(Campaigns!$A$7:$A$300,C7019)&gt;0,"✓",IF(N(K7019)=0,"– no spend","⚠ add to Campaigns tab")))</f>
        <v/>
      </c>
      <c r="V7019" s="83" t="str">
        <f aca="false">IF(K7019="","",K7019*IF(Settings!$B$22=Settings!$C$6,1,IF(Settings!$B$22="USD",1/INDEX(Settings!$B$29:$B$40,MONTH(A7019)),INDEX(Settings!$B$29:$B$40,MONTH(A7019)))))</f>
        <v/>
      </c>
    </row>
    <row r="7020" customFormat="false" ht="15" hidden="false" customHeight="false" outlineLevel="0" collapsed="false">
      <c r="U7020" s="0" t="str">
        <f aca="false">IF(C7020="","",IF(COUNTIF(Campaigns!$A$7:$A$300,C7020)&gt;0,"✓",IF(N(K7020)=0,"– no spend","⚠ add to Campaigns tab")))</f>
        <v/>
      </c>
      <c r="V7020" s="83" t="str">
        <f aca="false">IF(K7020="","",K7020*IF(Settings!$B$22=Settings!$C$6,1,IF(Settings!$B$22="USD",1/INDEX(Settings!$B$29:$B$40,MONTH(A7020)),INDEX(Settings!$B$29:$B$40,MONTH(A7020)))))</f>
        <v/>
      </c>
    </row>
    <row r="7021" customFormat="false" ht="15" hidden="false" customHeight="false" outlineLevel="0" collapsed="false">
      <c r="U7021" s="0" t="str">
        <f aca="false">IF(C7021="","",IF(COUNTIF(Campaigns!$A$7:$A$300,C7021)&gt;0,"✓",IF(N(K7021)=0,"– no spend","⚠ add to Campaigns tab")))</f>
        <v/>
      </c>
      <c r="V7021" s="83" t="str">
        <f aca="false">IF(K7021="","",K7021*IF(Settings!$B$22=Settings!$C$6,1,IF(Settings!$B$22="USD",1/INDEX(Settings!$B$29:$B$40,MONTH(A7021)),INDEX(Settings!$B$29:$B$40,MONTH(A7021)))))</f>
        <v/>
      </c>
    </row>
    <row r="7022" customFormat="false" ht="15" hidden="false" customHeight="false" outlineLevel="0" collapsed="false">
      <c r="U7022" s="0" t="str">
        <f aca="false">IF(C7022="","",IF(COUNTIF(Campaigns!$A$7:$A$300,C7022)&gt;0,"✓",IF(N(K7022)=0,"– no spend","⚠ add to Campaigns tab")))</f>
        <v/>
      </c>
      <c r="V7022" s="83" t="str">
        <f aca="false">IF(K7022="","",K7022*IF(Settings!$B$22=Settings!$C$6,1,IF(Settings!$B$22="USD",1/INDEX(Settings!$B$29:$B$40,MONTH(A7022)),INDEX(Settings!$B$29:$B$40,MONTH(A7022)))))</f>
        <v/>
      </c>
    </row>
    <row r="7023" customFormat="false" ht="15" hidden="false" customHeight="false" outlineLevel="0" collapsed="false">
      <c r="U7023" s="0" t="str">
        <f aca="false">IF(C7023="","",IF(COUNTIF(Campaigns!$A$7:$A$300,C7023)&gt;0,"✓",IF(N(K7023)=0,"– no spend","⚠ add to Campaigns tab")))</f>
        <v/>
      </c>
      <c r="V7023" s="83" t="str">
        <f aca="false">IF(K7023="","",K7023*IF(Settings!$B$22=Settings!$C$6,1,IF(Settings!$B$22="USD",1/INDEX(Settings!$B$29:$B$40,MONTH(A7023)),INDEX(Settings!$B$29:$B$40,MONTH(A7023)))))</f>
        <v/>
      </c>
    </row>
    <row r="7024" customFormat="false" ht="15" hidden="false" customHeight="false" outlineLevel="0" collapsed="false">
      <c r="U7024" s="0" t="str">
        <f aca="false">IF(C7024="","",IF(COUNTIF(Campaigns!$A$7:$A$300,C7024)&gt;0,"✓",IF(N(K7024)=0,"– no spend","⚠ add to Campaigns tab")))</f>
        <v/>
      </c>
      <c r="V7024" s="83" t="str">
        <f aca="false">IF(K7024="","",K7024*IF(Settings!$B$22=Settings!$C$6,1,IF(Settings!$B$22="USD",1/INDEX(Settings!$B$29:$B$40,MONTH(A7024)),INDEX(Settings!$B$29:$B$40,MONTH(A7024)))))</f>
        <v/>
      </c>
    </row>
    <row r="7025" customFormat="false" ht="15" hidden="false" customHeight="false" outlineLevel="0" collapsed="false">
      <c r="U7025" s="0" t="str">
        <f aca="false">IF(C7025="","",IF(COUNTIF(Campaigns!$A$7:$A$300,C7025)&gt;0,"✓",IF(N(K7025)=0,"– no spend","⚠ add to Campaigns tab")))</f>
        <v/>
      </c>
      <c r="V7025" s="83" t="str">
        <f aca="false">IF(K7025="","",K7025*IF(Settings!$B$22=Settings!$C$6,1,IF(Settings!$B$22="USD",1/INDEX(Settings!$B$29:$B$40,MONTH(A7025)),INDEX(Settings!$B$29:$B$40,MONTH(A7025)))))</f>
        <v/>
      </c>
    </row>
    <row r="7026" customFormat="false" ht="15" hidden="false" customHeight="false" outlineLevel="0" collapsed="false">
      <c r="U7026" s="0" t="str">
        <f aca="false">IF(C7026="","",IF(COUNTIF(Campaigns!$A$7:$A$300,C7026)&gt;0,"✓",IF(N(K7026)=0,"– no spend","⚠ add to Campaigns tab")))</f>
        <v/>
      </c>
      <c r="V7026" s="83" t="str">
        <f aca="false">IF(K7026="","",K7026*IF(Settings!$B$22=Settings!$C$6,1,IF(Settings!$B$22="USD",1/INDEX(Settings!$B$29:$B$40,MONTH(A7026)),INDEX(Settings!$B$29:$B$40,MONTH(A7026)))))</f>
        <v/>
      </c>
    </row>
    <row r="7027" customFormat="false" ht="15" hidden="false" customHeight="false" outlineLevel="0" collapsed="false">
      <c r="U7027" s="0" t="str">
        <f aca="false">IF(C7027="","",IF(COUNTIF(Campaigns!$A$7:$A$300,C7027)&gt;0,"✓",IF(N(K7027)=0,"– no spend","⚠ add to Campaigns tab")))</f>
        <v/>
      </c>
      <c r="V7027" s="83" t="str">
        <f aca="false">IF(K7027="","",K7027*IF(Settings!$B$22=Settings!$C$6,1,IF(Settings!$B$22="USD",1/INDEX(Settings!$B$29:$B$40,MONTH(A7027)),INDEX(Settings!$B$29:$B$40,MONTH(A7027)))))</f>
        <v/>
      </c>
    </row>
    <row r="7028" customFormat="false" ht="15" hidden="false" customHeight="false" outlineLevel="0" collapsed="false">
      <c r="U7028" s="0" t="str">
        <f aca="false">IF(C7028="","",IF(COUNTIF(Campaigns!$A$7:$A$300,C7028)&gt;0,"✓",IF(N(K7028)=0,"– no spend","⚠ add to Campaigns tab")))</f>
        <v/>
      </c>
      <c r="V7028" s="83" t="str">
        <f aca="false">IF(K7028="","",K7028*IF(Settings!$B$22=Settings!$C$6,1,IF(Settings!$B$22="USD",1/INDEX(Settings!$B$29:$B$40,MONTH(A7028)),INDEX(Settings!$B$29:$B$40,MONTH(A7028)))))</f>
        <v/>
      </c>
    </row>
    <row r="7029" customFormat="false" ht="15" hidden="false" customHeight="false" outlineLevel="0" collapsed="false">
      <c r="U7029" s="0" t="str">
        <f aca="false">IF(C7029="","",IF(COUNTIF(Campaigns!$A$7:$A$300,C7029)&gt;0,"✓",IF(N(K7029)=0,"– no spend","⚠ add to Campaigns tab")))</f>
        <v/>
      </c>
      <c r="V7029" s="83" t="str">
        <f aca="false">IF(K7029="","",K7029*IF(Settings!$B$22=Settings!$C$6,1,IF(Settings!$B$22="USD",1/INDEX(Settings!$B$29:$B$40,MONTH(A7029)),INDEX(Settings!$B$29:$B$40,MONTH(A7029)))))</f>
        <v/>
      </c>
    </row>
    <row r="7030" customFormat="false" ht="15" hidden="false" customHeight="false" outlineLevel="0" collapsed="false">
      <c r="U7030" s="0" t="str">
        <f aca="false">IF(C7030="","",IF(COUNTIF(Campaigns!$A$7:$A$300,C7030)&gt;0,"✓",IF(N(K7030)=0,"– no spend","⚠ add to Campaigns tab")))</f>
        <v/>
      </c>
      <c r="V7030" s="83" t="str">
        <f aca="false">IF(K7030="","",K7030*IF(Settings!$B$22=Settings!$C$6,1,IF(Settings!$B$22="USD",1/INDEX(Settings!$B$29:$B$40,MONTH(A7030)),INDEX(Settings!$B$29:$B$40,MONTH(A7030)))))</f>
        <v/>
      </c>
    </row>
    <row r="7031" customFormat="false" ht="15" hidden="false" customHeight="false" outlineLevel="0" collapsed="false">
      <c r="U7031" s="0" t="str">
        <f aca="false">IF(C7031="","",IF(COUNTIF(Campaigns!$A$7:$A$300,C7031)&gt;0,"✓",IF(N(K7031)=0,"– no spend","⚠ add to Campaigns tab")))</f>
        <v/>
      </c>
      <c r="V7031" s="83" t="str">
        <f aca="false">IF(K7031="","",K7031*IF(Settings!$B$22=Settings!$C$6,1,IF(Settings!$B$22="USD",1/INDEX(Settings!$B$29:$B$40,MONTH(A7031)),INDEX(Settings!$B$29:$B$40,MONTH(A7031)))))</f>
        <v/>
      </c>
    </row>
    <row r="7032" customFormat="false" ht="15" hidden="false" customHeight="false" outlineLevel="0" collapsed="false">
      <c r="U7032" s="0" t="str">
        <f aca="false">IF(C7032="","",IF(COUNTIF(Campaigns!$A$7:$A$300,C7032)&gt;0,"✓",IF(N(K7032)=0,"– no spend","⚠ add to Campaigns tab")))</f>
        <v/>
      </c>
      <c r="V7032" s="83" t="str">
        <f aca="false">IF(K7032="","",K7032*IF(Settings!$B$22=Settings!$C$6,1,IF(Settings!$B$22="USD",1/INDEX(Settings!$B$29:$B$40,MONTH(A7032)),INDEX(Settings!$B$29:$B$40,MONTH(A7032)))))</f>
        <v/>
      </c>
    </row>
    <row r="7033" customFormat="false" ht="15" hidden="false" customHeight="false" outlineLevel="0" collapsed="false">
      <c r="U7033" s="0" t="str">
        <f aca="false">IF(C7033="","",IF(COUNTIF(Campaigns!$A$7:$A$300,C7033)&gt;0,"✓",IF(N(K7033)=0,"– no spend","⚠ add to Campaigns tab")))</f>
        <v/>
      </c>
      <c r="V7033" s="83" t="str">
        <f aca="false">IF(K7033="","",K7033*IF(Settings!$B$22=Settings!$C$6,1,IF(Settings!$B$22="USD",1/INDEX(Settings!$B$29:$B$40,MONTH(A7033)),INDEX(Settings!$B$29:$B$40,MONTH(A7033)))))</f>
        <v/>
      </c>
    </row>
    <row r="7034" customFormat="false" ht="15" hidden="false" customHeight="false" outlineLevel="0" collapsed="false">
      <c r="U7034" s="0" t="str">
        <f aca="false">IF(C7034="","",IF(COUNTIF(Campaigns!$A$7:$A$300,C7034)&gt;0,"✓",IF(N(K7034)=0,"– no spend","⚠ add to Campaigns tab")))</f>
        <v/>
      </c>
      <c r="V7034" s="83" t="str">
        <f aca="false">IF(K7034="","",K7034*IF(Settings!$B$22=Settings!$C$6,1,IF(Settings!$B$22="USD",1/INDEX(Settings!$B$29:$B$40,MONTH(A7034)),INDEX(Settings!$B$29:$B$40,MONTH(A7034)))))</f>
        <v/>
      </c>
    </row>
    <row r="7035" customFormat="false" ht="15" hidden="false" customHeight="false" outlineLevel="0" collapsed="false">
      <c r="U7035" s="0" t="str">
        <f aca="false">IF(C7035="","",IF(COUNTIF(Campaigns!$A$7:$A$300,C7035)&gt;0,"✓",IF(N(K7035)=0,"– no spend","⚠ add to Campaigns tab")))</f>
        <v/>
      </c>
      <c r="V7035" s="83" t="str">
        <f aca="false">IF(K7035="","",K7035*IF(Settings!$B$22=Settings!$C$6,1,IF(Settings!$B$22="USD",1/INDEX(Settings!$B$29:$B$40,MONTH(A7035)),INDEX(Settings!$B$29:$B$40,MONTH(A7035)))))</f>
        <v/>
      </c>
    </row>
    <row r="7036" customFormat="false" ht="15" hidden="false" customHeight="false" outlineLevel="0" collapsed="false">
      <c r="U7036" s="0" t="str">
        <f aca="false">IF(C7036="","",IF(COUNTIF(Campaigns!$A$7:$A$300,C7036)&gt;0,"✓",IF(N(K7036)=0,"– no spend","⚠ add to Campaigns tab")))</f>
        <v/>
      </c>
      <c r="V7036" s="83" t="str">
        <f aca="false">IF(K7036="","",K7036*IF(Settings!$B$22=Settings!$C$6,1,IF(Settings!$B$22="USD",1/INDEX(Settings!$B$29:$B$40,MONTH(A7036)),INDEX(Settings!$B$29:$B$40,MONTH(A7036)))))</f>
        <v/>
      </c>
    </row>
    <row r="7037" customFormat="false" ht="15" hidden="false" customHeight="false" outlineLevel="0" collapsed="false">
      <c r="U7037" s="0" t="str">
        <f aca="false">IF(C7037="","",IF(COUNTIF(Campaigns!$A$7:$A$300,C7037)&gt;0,"✓",IF(N(K7037)=0,"– no spend","⚠ add to Campaigns tab")))</f>
        <v/>
      </c>
      <c r="V7037" s="83" t="str">
        <f aca="false">IF(K7037="","",K7037*IF(Settings!$B$22=Settings!$C$6,1,IF(Settings!$B$22="USD",1/INDEX(Settings!$B$29:$B$40,MONTH(A7037)),INDEX(Settings!$B$29:$B$40,MONTH(A7037)))))</f>
        <v/>
      </c>
    </row>
    <row r="7038" customFormat="false" ht="15" hidden="false" customHeight="false" outlineLevel="0" collapsed="false">
      <c r="U7038" s="0" t="str">
        <f aca="false">IF(C7038="","",IF(COUNTIF(Campaigns!$A$7:$A$300,C7038)&gt;0,"✓",IF(N(K7038)=0,"– no spend","⚠ add to Campaigns tab")))</f>
        <v/>
      </c>
      <c r="V7038" s="83" t="str">
        <f aca="false">IF(K7038="","",K7038*IF(Settings!$B$22=Settings!$C$6,1,IF(Settings!$B$22="USD",1/INDEX(Settings!$B$29:$B$40,MONTH(A7038)),INDEX(Settings!$B$29:$B$40,MONTH(A7038)))))</f>
        <v/>
      </c>
    </row>
    <row r="7039" customFormat="false" ht="15" hidden="false" customHeight="false" outlineLevel="0" collapsed="false">
      <c r="U7039" s="0" t="str">
        <f aca="false">IF(C7039="","",IF(COUNTIF(Campaigns!$A$7:$A$300,C7039)&gt;0,"✓",IF(N(K7039)=0,"– no spend","⚠ add to Campaigns tab")))</f>
        <v/>
      </c>
      <c r="V7039" s="83" t="str">
        <f aca="false">IF(K7039="","",K7039*IF(Settings!$B$22=Settings!$C$6,1,IF(Settings!$B$22="USD",1/INDEX(Settings!$B$29:$B$40,MONTH(A7039)),INDEX(Settings!$B$29:$B$40,MONTH(A7039)))))</f>
        <v/>
      </c>
    </row>
    <row r="7040" customFormat="false" ht="15" hidden="false" customHeight="false" outlineLevel="0" collapsed="false">
      <c r="U7040" s="0" t="str">
        <f aca="false">IF(C7040="","",IF(COUNTIF(Campaigns!$A$7:$A$300,C7040)&gt;0,"✓",IF(N(K7040)=0,"– no spend","⚠ add to Campaigns tab")))</f>
        <v/>
      </c>
      <c r="V7040" s="83" t="str">
        <f aca="false">IF(K7040="","",K7040*IF(Settings!$B$22=Settings!$C$6,1,IF(Settings!$B$22="USD",1/INDEX(Settings!$B$29:$B$40,MONTH(A7040)),INDEX(Settings!$B$29:$B$40,MONTH(A7040)))))</f>
        <v/>
      </c>
    </row>
    <row r="7041" customFormat="false" ht="15" hidden="false" customHeight="false" outlineLevel="0" collapsed="false">
      <c r="U7041" s="0" t="str">
        <f aca="false">IF(C7041="","",IF(COUNTIF(Campaigns!$A$7:$A$300,C7041)&gt;0,"✓",IF(N(K7041)=0,"– no spend","⚠ add to Campaigns tab")))</f>
        <v/>
      </c>
      <c r="V7041" s="83" t="str">
        <f aca="false">IF(K7041="","",K7041*IF(Settings!$B$22=Settings!$C$6,1,IF(Settings!$B$22="USD",1/INDEX(Settings!$B$29:$B$40,MONTH(A7041)),INDEX(Settings!$B$29:$B$40,MONTH(A7041)))))</f>
        <v/>
      </c>
    </row>
    <row r="7042" customFormat="false" ht="15" hidden="false" customHeight="false" outlineLevel="0" collapsed="false">
      <c r="U7042" s="0" t="str">
        <f aca="false">IF(C7042="","",IF(COUNTIF(Campaigns!$A$7:$A$300,C7042)&gt;0,"✓",IF(N(K7042)=0,"– no spend","⚠ add to Campaigns tab")))</f>
        <v/>
      </c>
      <c r="V7042" s="83" t="str">
        <f aca="false">IF(K7042="","",K7042*IF(Settings!$B$22=Settings!$C$6,1,IF(Settings!$B$22="USD",1/INDEX(Settings!$B$29:$B$40,MONTH(A7042)),INDEX(Settings!$B$29:$B$40,MONTH(A7042)))))</f>
        <v/>
      </c>
    </row>
    <row r="7043" customFormat="false" ht="15" hidden="false" customHeight="false" outlineLevel="0" collapsed="false">
      <c r="U7043" s="0" t="str">
        <f aca="false">IF(C7043="","",IF(COUNTIF(Campaigns!$A$7:$A$300,C7043)&gt;0,"✓",IF(N(K7043)=0,"– no spend","⚠ add to Campaigns tab")))</f>
        <v/>
      </c>
      <c r="V7043" s="83" t="str">
        <f aca="false">IF(K7043="","",K7043*IF(Settings!$B$22=Settings!$C$6,1,IF(Settings!$B$22="USD",1/INDEX(Settings!$B$29:$B$40,MONTH(A7043)),INDEX(Settings!$B$29:$B$40,MONTH(A7043)))))</f>
        <v/>
      </c>
    </row>
    <row r="7044" customFormat="false" ht="15" hidden="false" customHeight="false" outlineLevel="0" collapsed="false">
      <c r="U7044" s="0" t="str">
        <f aca="false">IF(C7044="","",IF(COUNTIF(Campaigns!$A$7:$A$300,C7044)&gt;0,"✓",IF(N(K7044)=0,"– no spend","⚠ add to Campaigns tab")))</f>
        <v/>
      </c>
      <c r="V7044" s="83" t="str">
        <f aca="false">IF(K7044="","",K7044*IF(Settings!$B$22=Settings!$C$6,1,IF(Settings!$B$22="USD",1/INDEX(Settings!$B$29:$B$40,MONTH(A7044)),INDEX(Settings!$B$29:$B$40,MONTH(A7044)))))</f>
        <v/>
      </c>
    </row>
    <row r="7045" customFormat="false" ht="15" hidden="false" customHeight="false" outlineLevel="0" collapsed="false">
      <c r="U7045" s="0" t="str">
        <f aca="false">IF(C7045="","",IF(COUNTIF(Campaigns!$A$7:$A$300,C7045)&gt;0,"✓",IF(N(K7045)=0,"– no spend","⚠ add to Campaigns tab")))</f>
        <v/>
      </c>
      <c r="V7045" s="83" t="str">
        <f aca="false">IF(K7045="","",K7045*IF(Settings!$B$22=Settings!$C$6,1,IF(Settings!$B$22="USD",1/INDEX(Settings!$B$29:$B$40,MONTH(A7045)),INDEX(Settings!$B$29:$B$40,MONTH(A7045)))))</f>
        <v/>
      </c>
    </row>
    <row r="7046" customFormat="false" ht="15" hidden="false" customHeight="false" outlineLevel="0" collapsed="false">
      <c r="U7046" s="0" t="str">
        <f aca="false">IF(C7046="","",IF(COUNTIF(Campaigns!$A$7:$A$300,C7046)&gt;0,"✓",IF(N(K7046)=0,"– no spend","⚠ add to Campaigns tab")))</f>
        <v/>
      </c>
      <c r="V7046" s="83" t="str">
        <f aca="false">IF(K7046="","",K7046*IF(Settings!$B$22=Settings!$C$6,1,IF(Settings!$B$22="USD",1/INDEX(Settings!$B$29:$B$40,MONTH(A7046)),INDEX(Settings!$B$29:$B$40,MONTH(A7046)))))</f>
        <v/>
      </c>
    </row>
    <row r="7047" customFormat="false" ht="15" hidden="false" customHeight="false" outlineLevel="0" collapsed="false">
      <c r="U7047" s="0" t="str">
        <f aca="false">IF(C7047="","",IF(COUNTIF(Campaigns!$A$7:$A$300,C7047)&gt;0,"✓",IF(N(K7047)=0,"– no spend","⚠ add to Campaigns tab")))</f>
        <v/>
      </c>
      <c r="V7047" s="83" t="str">
        <f aca="false">IF(K7047="","",K7047*IF(Settings!$B$22=Settings!$C$6,1,IF(Settings!$B$22="USD",1/INDEX(Settings!$B$29:$B$40,MONTH(A7047)),INDEX(Settings!$B$29:$B$40,MONTH(A7047)))))</f>
        <v/>
      </c>
    </row>
    <row r="7048" customFormat="false" ht="15" hidden="false" customHeight="false" outlineLevel="0" collapsed="false">
      <c r="U7048" s="0" t="str">
        <f aca="false">IF(C7048="","",IF(COUNTIF(Campaigns!$A$7:$A$300,C7048)&gt;0,"✓",IF(N(K7048)=0,"– no spend","⚠ add to Campaigns tab")))</f>
        <v/>
      </c>
      <c r="V7048" s="83" t="str">
        <f aca="false">IF(K7048="","",K7048*IF(Settings!$B$22=Settings!$C$6,1,IF(Settings!$B$22="USD",1/INDEX(Settings!$B$29:$B$40,MONTH(A7048)),INDEX(Settings!$B$29:$B$40,MONTH(A7048)))))</f>
        <v/>
      </c>
    </row>
    <row r="7049" customFormat="false" ht="15" hidden="false" customHeight="false" outlineLevel="0" collapsed="false">
      <c r="U7049" s="0" t="str">
        <f aca="false">IF(C7049="","",IF(COUNTIF(Campaigns!$A$7:$A$300,C7049)&gt;0,"✓",IF(N(K7049)=0,"– no spend","⚠ add to Campaigns tab")))</f>
        <v/>
      </c>
      <c r="V7049" s="83" t="str">
        <f aca="false">IF(K7049="","",K7049*IF(Settings!$B$22=Settings!$C$6,1,IF(Settings!$B$22="USD",1/INDEX(Settings!$B$29:$B$40,MONTH(A7049)),INDEX(Settings!$B$29:$B$40,MONTH(A7049)))))</f>
        <v/>
      </c>
    </row>
    <row r="7050" customFormat="false" ht="15" hidden="false" customHeight="false" outlineLevel="0" collapsed="false">
      <c r="U7050" s="0" t="str">
        <f aca="false">IF(C7050="","",IF(COUNTIF(Campaigns!$A$7:$A$300,C7050)&gt;0,"✓",IF(N(K7050)=0,"– no spend","⚠ add to Campaigns tab")))</f>
        <v/>
      </c>
      <c r="V7050" s="83" t="str">
        <f aca="false">IF(K7050="","",K7050*IF(Settings!$B$22=Settings!$C$6,1,IF(Settings!$B$22="USD",1/INDEX(Settings!$B$29:$B$40,MONTH(A7050)),INDEX(Settings!$B$29:$B$40,MONTH(A7050)))))</f>
        <v/>
      </c>
    </row>
    <row r="7051" customFormat="false" ht="15" hidden="false" customHeight="false" outlineLevel="0" collapsed="false">
      <c r="U7051" s="0" t="str">
        <f aca="false">IF(C7051="","",IF(COUNTIF(Campaigns!$A$7:$A$300,C7051)&gt;0,"✓",IF(N(K7051)=0,"– no spend","⚠ add to Campaigns tab")))</f>
        <v/>
      </c>
      <c r="V7051" s="83" t="str">
        <f aca="false">IF(K7051="","",K7051*IF(Settings!$B$22=Settings!$C$6,1,IF(Settings!$B$22="USD",1/INDEX(Settings!$B$29:$B$40,MONTH(A7051)),INDEX(Settings!$B$29:$B$40,MONTH(A7051)))))</f>
        <v/>
      </c>
    </row>
    <row r="7052" customFormat="false" ht="15" hidden="false" customHeight="false" outlineLevel="0" collapsed="false">
      <c r="U7052" s="0" t="str">
        <f aca="false">IF(C7052="","",IF(COUNTIF(Campaigns!$A$7:$A$300,C7052)&gt;0,"✓",IF(N(K7052)=0,"– no spend","⚠ add to Campaigns tab")))</f>
        <v/>
      </c>
      <c r="V7052" s="83" t="str">
        <f aca="false">IF(K7052="","",K7052*IF(Settings!$B$22=Settings!$C$6,1,IF(Settings!$B$22="USD",1/INDEX(Settings!$B$29:$B$40,MONTH(A7052)),INDEX(Settings!$B$29:$B$40,MONTH(A7052)))))</f>
        <v/>
      </c>
    </row>
    <row r="7053" customFormat="false" ht="15" hidden="false" customHeight="false" outlineLevel="0" collapsed="false">
      <c r="U7053" s="0" t="str">
        <f aca="false">IF(C7053="","",IF(COUNTIF(Campaigns!$A$7:$A$300,C7053)&gt;0,"✓",IF(N(K7053)=0,"– no spend","⚠ add to Campaigns tab")))</f>
        <v/>
      </c>
      <c r="V7053" s="83" t="str">
        <f aca="false">IF(K7053="","",K7053*IF(Settings!$B$22=Settings!$C$6,1,IF(Settings!$B$22="USD",1/INDEX(Settings!$B$29:$B$40,MONTH(A7053)),INDEX(Settings!$B$29:$B$40,MONTH(A7053)))))</f>
        <v/>
      </c>
    </row>
    <row r="7054" customFormat="false" ht="15" hidden="false" customHeight="false" outlineLevel="0" collapsed="false">
      <c r="U7054" s="0" t="str">
        <f aca="false">IF(C7054="","",IF(COUNTIF(Campaigns!$A$7:$A$300,C7054)&gt;0,"✓",IF(N(K7054)=0,"– no spend","⚠ add to Campaigns tab")))</f>
        <v/>
      </c>
      <c r="V7054" s="83" t="str">
        <f aca="false">IF(K7054="","",K7054*IF(Settings!$B$22=Settings!$C$6,1,IF(Settings!$B$22="USD",1/INDEX(Settings!$B$29:$B$40,MONTH(A7054)),INDEX(Settings!$B$29:$B$40,MONTH(A7054)))))</f>
        <v/>
      </c>
    </row>
    <row r="7055" customFormat="false" ht="15" hidden="false" customHeight="false" outlineLevel="0" collapsed="false">
      <c r="U7055" s="0" t="str">
        <f aca="false">IF(C7055="","",IF(COUNTIF(Campaigns!$A$7:$A$300,C7055)&gt;0,"✓",IF(N(K7055)=0,"– no spend","⚠ add to Campaigns tab")))</f>
        <v/>
      </c>
      <c r="V7055" s="83" t="str">
        <f aca="false">IF(K7055="","",K7055*IF(Settings!$B$22=Settings!$C$6,1,IF(Settings!$B$22="USD",1/INDEX(Settings!$B$29:$B$40,MONTH(A7055)),INDEX(Settings!$B$29:$B$40,MONTH(A7055)))))</f>
        <v/>
      </c>
    </row>
    <row r="7056" customFormat="false" ht="15" hidden="false" customHeight="false" outlineLevel="0" collapsed="false">
      <c r="U7056" s="0" t="str">
        <f aca="false">IF(C7056="","",IF(COUNTIF(Campaigns!$A$7:$A$300,C7056)&gt;0,"✓",IF(N(K7056)=0,"– no spend","⚠ add to Campaigns tab")))</f>
        <v/>
      </c>
      <c r="V7056" s="83" t="str">
        <f aca="false">IF(K7056="","",K7056*IF(Settings!$B$22=Settings!$C$6,1,IF(Settings!$B$22="USD",1/INDEX(Settings!$B$29:$B$40,MONTH(A7056)),INDEX(Settings!$B$29:$B$40,MONTH(A7056)))))</f>
        <v/>
      </c>
    </row>
    <row r="7057" customFormat="false" ht="15" hidden="false" customHeight="false" outlineLevel="0" collapsed="false">
      <c r="U7057" s="0" t="str">
        <f aca="false">IF(C7057="","",IF(COUNTIF(Campaigns!$A$7:$A$300,C7057)&gt;0,"✓",IF(N(K7057)=0,"– no spend","⚠ add to Campaigns tab")))</f>
        <v/>
      </c>
      <c r="V7057" s="83" t="str">
        <f aca="false">IF(K7057="","",K7057*IF(Settings!$B$22=Settings!$C$6,1,IF(Settings!$B$22="USD",1/INDEX(Settings!$B$29:$B$40,MONTH(A7057)),INDEX(Settings!$B$29:$B$40,MONTH(A7057)))))</f>
        <v/>
      </c>
    </row>
    <row r="7058" customFormat="false" ht="15" hidden="false" customHeight="false" outlineLevel="0" collapsed="false">
      <c r="U7058" s="0" t="str">
        <f aca="false">IF(C7058="","",IF(COUNTIF(Campaigns!$A$7:$A$300,C7058)&gt;0,"✓",IF(N(K7058)=0,"– no spend","⚠ add to Campaigns tab")))</f>
        <v/>
      </c>
      <c r="V7058" s="83" t="str">
        <f aca="false">IF(K7058="","",K7058*IF(Settings!$B$22=Settings!$C$6,1,IF(Settings!$B$22="USD",1/INDEX(Settings!$B$29:$B$40,MONTH(A7058)),INDEX(Settings!$B$29:$B$40,MONTH(A7058)))))</f>
        <v/>
      </c>
    </row>
    <row r="7059" customFormat="false" ht="15" hidden="false" customHeight="false" outlineLevel="0" collapsed="false">
      <c r="U7059" s="0" t="str">
        <f aca="false">IF(C7059="","",IF(COUNTIF(Campaigns!$A$7:$A$300,C7059)&gt;0,"✓",IF(N(K7059)=0,"– no spend","⚠ add to Campaigns tab")))</f>
        <v/>
      </c>
      <c r="V7059" s="83" t="str">
        <f aca="false">IF(K7059="","",K7059*IF(Settings!$B$22=Settings!$C$6,1,IF(Settings!$B$22="USD",1/INDEX(Settings!$B$29:$B$40,MONTH(A7059)),INDEX(Settings!$B$29:$B$40,MONTH(A7059)))))</f>
        <v/>
      </c>
    </row>
    <row r="7060" customFormat="false" ht="15" hidden="false" customHeight="false" outlineLevel="0" collapsed="false">
      <c r="U7060" s="0" t="str">
        <f aca="false">IF(C7060="","",IF(COUNTIF(Campaigns!$A$7:$A$300,C7060)&gt;0,"✓",IF(N(K7060)=0,"– no spend","⚠ add to Campaigns tab")))</f>
        <v/>
      </c>
      <c r="V7060" s="83" t="str">
        <f aca="false">IF(K7060="","",K7060*IF(Settings!$B$22=Settings!$C$6,1,IF(Settings!$B$22="USD",1/INDEX(Settings!$B$29:$B$40,MONTH(A7060)),INDEX(Settings!$B$29:$B$40,MONTH(A7060)))))</f>
        <v/>
      </c>
    </row>
    <row r="7061" customFormat="false" ht="15" hidden="false" customHeight="false" outlineLevel="0" collapsed="false">
      <c r="U7061" s="0" t="str">
        <f aca="false">IF(C7061="","",IF(COUNTIF(Campaigns!$A$7:$A$300,C7061)&gt;0,"✓",IF(N(K7061)=0,"– no spend","⚠ add to Campaigns tab")))</f>
        <v/>
      </c>
      <c r="V7061" s="83" t="str">
        <f aca="false">IF(K7061="","",K7061*IF(Settings!$B$22=Settings!$C$6,1,IF(Settings!$B$22="USD",1/INDEX(Settings!$B$29:$B$40,MONTH(A7061)),INDEX(Settings!$B$29:$B$40,MONTH(A7061)))))</f>
        <v/>
      </c>
    </row>
    <row r="7062" customFormat="false" ht="15" hidden="false" customHeight="false" outlineLevel="0" collapsed="false">
      <c r="U7062" s="0" t="str">
        <f aca="false">IF(C7062="","",IF(COUNTIF(Campaigns!$A$7:$A$300,C7062)&gt;0,"✓",IF(N(K7062)=0,"– no spend","⚠ add to Campaigns tab")))</f>
        <v/>
      </c>
      <c r="V7062" s="83" t="str">
        <f aca="false">IF(K7062="","",K7062*IF(Settings!$B$22=Settings!$C$6,1,IF(Settings!$B$22="USD",1/INDEX(Settings!$B$29:$B$40,MONTH(A7062)),INDEX(Settings!$B$29:$B$40,MONTH(A7062)))))</f>
        <v/>
      </c>
    </row>
    <row r="7063" customFormat="false" ht="15" hidden="false" customHeight="false" outlineLevel="0" collapsed="false">
      <c r="U7063" s="0" t="str">
        <f aca="false">IF(C7063="","",IF(COUNTIF(Campaigns!$A$7:$A$300,C7063)&gt;0,"✓",IF(N(K7063)=0,"– no spend","⚠ add to Campaigns tab")))</f>
        <v/>
      </c>
      <c r="V7063" s="83" t="str">
        <f aca="false">IF(K7063="","",K7063*IF(Settings!$B$22=Settings!$C$6,1,IF(Settings!$B$22="USD",1/INDEX(Settings!$B$29:$B$40,MONTH(A7063)),INDEX(Settings!$B$29:$B$40,MONTH(A7063)))))</f>
        <v/>
      </c>
    </row>
    <row r="7064" customFormat="false" ht="15" hidden="false" customHeight="false" outlineLevel="0" collapsed="false">
      <c r="U7064" s="0" t="str">
        <f aca="false">IF(C7064="","",IF(COUNTIF(Campaigns!$A$7:$A$300,C7064)&gt;0,"✓",IF(N(K7064)=0,"– no spend","⚠ add to Campaigns tab")))</f>
        <v/>
      </c>
      <c r="V7064" s="83" t="str">
        <f aca="false">IF(K7064="","",K7064*IF(Settings!$B$22=Settings!$C$6,1,IF(Settings!$B$22="USD",1/INDEX(Settings!$B$29:$B$40,MONTH(A7064)),INDEX(Settings!$B$29:$B$40,MONTH(A7064)))))</f>
        <v/>
      </c>
    </row>
    <row r="7065" customFormat="false" ht="15" hidden="false" customHeight="false" outlineLevel="0" collapsed="false">
      <c r="U7065" s="0" t="str">
        <f aca="false">IF(C7065="","",IF(COUNTIF(Campaigns!$A$7:$A$300,C7065)&gt;0,"✓",IF(N(K7065)=0,"– no spend","⚠ add to Campaigns tab")))</f>
        <v/>
      </c>
      <c r="V7065" s="83" t="str">
        <f aca="false">IF(K7065="","",K7065*IF(Settings!$B$22=Settings!$C$6,1,IF(Settings!$B$22="USD",1/INDEX(Settings!$B$29:$B$40,MONTH(A7065)),INDEX(Settings!$B$29:$B$40,MONTH(A7065)))))</f>
        <v/>
      </c>
    </row>
    <row r="7066" customFormat="false" ht="15" hidden="false" customHeight="false" outlineLevel="0" collapsed="false">
      <c r="U7066" s="0" t="str">
        <f aca="false">IF(C7066="","",IF(COUNTIF(Campaigns!$A$7:$A$300,C7066)&gt;0,"✓",IF(N(K7066)=0,"– no spend","⚠ add to Campaigns tab")))</f>
        <v/>
      </c>
      <c r="V7066" s="83" t="str">
        <f aca="false">IF(K7066="","",K7066*IF(Settings!$B$22=Settings!$C$6,1,IF(Settings!$B$22="USD",1/INDEX(Settings!$B$29:$B$40,MONTH(A7066)),INDEX(Settings!$B$29:$B$40,MONTH(A7066)))))</f>
        <v/>
      </c>
    </row>
    <row r="7067" customFormat="false" ht="15" hidden="false" customHeight="false" outlineLevel="0" collapsed="false">
      <c r="U7067" s="0" t="str">
        <f aca="false">IF(C7067="","",IF(COUNTIF(Campaigns!$A$7:$A$300,C7067)&gt;0,"✓",IF(N(K7067)=0,"– no spend","⚠ add to Campaigns tab")))</f>
        <v/>
      </c>
      <c r="V7067" s="83" t="str">
        <f aca="false">IF(K7067="","",K7067*IF(Settings!$B$22=Settings!$C$6,1,IF(Settings!$B$22="USD",1/INDEX(Settings!$B$29:$B$40,MONTH(A7067)),INDEX(Settings!$B$29:$B$40,MONTH(A7067)))))</f>
        <v/>
      </c>
    </row>
    <row r="7068" customFormat="false" ht="15" hidden="false" customHeight="false" outlineLevel="0" collapsed="false">
      <c r="U7068" s="0" t="str">
        <f aca="false">IF(C7068="","",IF(COUNTIF(Campaigns!$A$7:$A$300,C7068)&gt;0,"✓",IF(N(K7068)=0,"– no spend","⚠ add to Campaigns tab")))</f>
        <v/>
      </c>
      <c r="V7068" s="83" t="str">
        <f aca="false">IF(K7068="","",K7068*IF(Settings!$B$22=Settings!$C$6,1,IF(Settings!$B$22="USD",1/INDEX(Settings!$B$29:$B$40,MONTH(A7068)),INDEX(Settings!$B$29:$B$40,MONTH(A7068)))))</f>
        <v/>
      </c>
    </row>
    <row r="7069" customFormat="false" ht="15" hidden="false" customHeight="false" outlineLevel="0" collapsed="false">
      <c r="U7069" s="0" t="str">
        <f aca="false">IF(C7069="","",IF(COUNTIF(Campaigns!$A$7:$A$300,C7069)&gt;0,"✓",IF(N(K7069)=0,"– no spend","⚠ add to Campaigns tab")))</f>
        <v/>
      </c>
      <c r="V7069" s="83" t="str">
        <f aca="false">IF(K7069="","",K7069*IF(Settings!$B$22=Settings!$C$6,1,IF(Settings!$B$22="USD",1/INDEX(Settings!$B$29:$B$40,MONTH(A7069)),INDEX(Settings!$B$29:$B$40,MONTH(A7069)))))</f>
        <v/>
      </c>
    </row>
    <row r="7070" customFormat="false" ht="15" hidden="false" customHeight="false" outlineLevel="0" collapsed="false">
      <c r="U7070" s="0" t="str">
        <f aca="false">IF(C7070="","",IF(COUNTIF(Campaigns!$A$7:$A$300,C7070)&gt;0,"✓",IF(N(K7070)=0,"– no spend","⚠ add to Campaigns tab")))</f>
        <v/>
      </c>
      <c r="V7070" s="83" t="str">
        <f aca="false">IF(K7070="","",K7070*IF(Settings!$B$22=Settings!$C$6,1,IF(Settings!$B$22="USD",1/INDEX(Settings!$B$29:$B$40,MONTH(A7070)),INDEX(Settings!$B$29:$B$40,MONTH(A7070)))))</f>
        <v/>
      </c>
    </row>
    <row r="7071" customFormat="false" ht="15" hidden="false" customHeight="false" outlineLevel="0" collapsed="false">
      <c r="U7071" s="0" t="str">
        <f aca="false">IF(C7071="","",IF(COUNTIF(Campaigns!$A$7:$A$300,C7071)&gt;0,"✓",IF(N(K7071)=0,"– no spend","⚠ add to Campaigns tab")))</f>
        <v/>
      </c>
      <c r="V7071" s="83" t="str">
        <f aca="false">IF(K7071="","",K7071*IF(Settings!$B$22=Settings!$C$6,1,IF(Settings!$B$22="USD",1/INDEX(Settings!$B$29:$B$40,MONTH(A7071)),INDEX(Settings!$B$29:$B$40,MONTH(A7071)))))</f>
        <v/>
      </c>
    </row>
    <row r="7072" customFormat="false" ht="15" hidden="false" customHeight="false" outlineLevel="0" collapsed="false">
      <c r="U7072" s="0" t="str">
        <f aca="false">IF(C7072="","",IF(COUNTIF(Campaigns!$A$7:$A$300,C7072)&gt;0,"✓",IF(N(K7072)=0,"– no spend","⚠ add to Campaigns tab")))</f>
        <v/>
      </c>
      <c r="V7072" s="83" t="str">
        <f aca="false">IF(K7072="","",K7072*IF(Settings!$B$22=Settings!$C$6,1,IF(Settings!$B$22="USD",1/INDEX(Settings!$B$29:$B$40,MONTH(A7072)),INDEX(Settings!$B$29:$B$40,MONTH(A7072)))))</f>
        <v/>
      </c>
    </row>
    <row r="7073" customFormat="false" ht="15" hidden="false" customHeight="false" outlineLevel="0" collapsed="false">
      <c r="U7073" s="0" t="str">
        <f aca="false">IF(C7073="","",IF(COUNTIF(Campaigns!$A$7:$A$300,C7073)&gt;0,"✓",IF(N(K7073)=0,"– no spend","⚠ add to Campaigns tab")))</f>
        <v/>
      </c>
      <c r="V7073" s="83" t="str">
        <f aca="false">IF(K7073="","",K7073*IF(Settings!$B$22=Settings!$C$6,1,IF(Settings!$B$22="USD",1/INDEX(Settings!$B$29:$B$40,MONTH(A7073)),INDEX(Settings!$B$29:$B$40,MONTH(A7073)))))</f>
        <v/>
      </c>
    </row>
    <row r="7074" customFormat="false" ht="15" hidden="false" customHeight="false" outlineLevel="0" collapsed="false">
      <c r="U7074" s="0" t="str">
        <f aca="false">IF(C7074="","",IF(COUNTIF(Campaigns!$A$7:$A$300,C7074)&gt;0,"✓",IF(N(K7074)=0,"– no spend","⚠ add to Campaigns tab")))</f>
        <v/>
      </c>
      <c r="V7074" s="83" t="str">
        <f aca="false">IF(K7074="","",K7074*IF(Settings!$B$22=Settings!$C$6,1,IF(Settings!$B$22="USD",1/INDEX(Settings!$B$29:$B$40,MONTH(A7074)),INDEX(Settings!$B$29:$B$40,MONTH(A7074)))))</f>
        <v/>
      </c>
    </row>
    <row r="7075" customFormat="false" ht="15" hidden="false" customHeight="false" outlineLevel="0" collapsed="false">
      <c r="U7075" s="0" t="str">
        <f aca="false">IF(C7075="","",IF(COUNTIF(Campaigns!$A$7:$A$300,C7075)&gt;0,"✓",IF(N(K7075)=0,"– no spend","⚠ add to Campaigns tab")))</f>
        <v/>
      </c>
      <c r="V7075" s="83" t="str">
        <f aca="false">IF(K7075="","",K7075*IF(Settings!$B$22=Settings!$C$6,1,IF(Settings!$B$22="USD",1/INDEX(Settings!$B$29:$B$40,MONTH(A7075)),INDEX(Settings!$B$29:$B$40,MONTH(A7075)))))</f>
        <v/>
      </c>
    </row>
    <row r="7076" customFormat="false" ht="15" hidden="false" customHeight="false" outlineLevel="0" collapsed="false">
      <c r="U7076" s="0" t="str">
        <f aca="false">IF(C7076="","",IF(COUNTIF(Campaigns!$A$7:$A$300,C7076)&gt;0,"✓",IF(N(K7076)=0,"– no spend","⚠ add to Campaigns tab")))</f>
        <v/>
      </c>
      <c r="V7076" s="83" t="str">
        <f aca="false">IF(K7076="","",K7076*IF(Settings!$B$22=Settings!$C$6,1,IF(Settings!$B$22="USD",1/INDEX(Settings!$B$29:$B$40,MONTH(A7076)),INDEX(Settings!$B$29:$B$40,MONTH(A7076)))))</f>
        <v/>
      </c>
    </row>
    <row r="7077" customFormat="false" ht="15" hidden="false" customHeight="false" outlineLevel="0" collapsed="false">
      <c r="U7077" s="0" t="str">
        <f aca="false">IF(C7077="","",IF(COUNTIF(Campaigns!$A$7:$A$300,C7077)&gt;0,"✓",IF(N(K7077)=0,"– no spend","⚠ add to Campaigns tab")))</f>
        <v/>
      </c>
      <c r="V7077" s="83" t="str">
        <f aca="false">IF(K7077="","",K7077*IF(Settings!$B$22=Settings!$C$6,1,IF(Settings!$B$22="USD",1/INDEX(Settings!$B$29:$B$40,MONTH(A7077)),INDEX(Settings!$B$29:$B$40,MONTH(A7077)))))</f>
        <v/>
      </c>
    </row>
    <row r="7078" customFormat="false" ht="15" hidden="false" customHeight="false" outlineLevel="0" collapsed="false">
      <c r="U7078" s="0" t="str">
        <f aca="false">IF(C7078="","",IF(COUNTIF(Campaigns!$A$7:$A$300,C7078)&gt;0,"✓",IF(N(K7078)=0,"– no spend","⚠ add to Campaigns tab")))</f>
        <v/>
      </c>
      <c r="V7078" s="83" t="str">
        <f aca="false">IF(K7078="","",K7078*IF(Settings!$B$22=Settings!$C$6,1,IF(Settings!$B$22="USD",1/INDEX(Settings!$B$29:$B$40,MONTH(A7078)),INDEX(Settings!$B$29:$B$40,MONTH(A7078)))))</f>
        <v/>
      </c>
    </row>
    <row r="7079" customFormat="false" ht="15" hidden="false" customHeight="false" outlineLevel="0" collapsed="false">
      <c r="U7079" s="0" t="str">
        <f aca="false">IF(C7079="","",IF(COUNTIF(Campaigns!$A$7:$A$300,C7079)&gt;0,"✓",IF(N(K7079)=0,"– no spend","⚠ add to Campaigns tab")))</f>
        <v/>
      </c>
      <c r="V7079" s="83" t="str">
        <f aca="false">IF(K7079="","",K7079*IF(Settings!$B$22=Settings!$C$6,1,IF(Settings!$B$22="USD",1/INDEX(Settings!$B$29:$B$40,MONTH(A7079)),INDEX(Settings!$B$29:$B$40,MONTH(A7079)))))</f>
        <v/>
      </c>
    </row>
    <row r="7080" customFormat="false" ht="15" hidden="false" customHeight="false" outlineLevel="0" collapsed="false">
      <c r="U7080" s="0" t="str">
        <f aca="false">IF(C7080="","",IF(COUNTIF(Campaigns!$A$7:$A$300,C7080)&gt;0,"✓",IF(N(K7080)=0,"– no spend","⚠ add to Campaigns tab")))</f>
        <v/>
      </c>
      <c r="V7080" s="83" t="str">
        <f aca="false">IF(K7080="","",K7080*IF(Settings!$B$22=Settings!$C$6,1,IF(Settings!$B$22="USD",1/INDEX(Settings!$B$29:$B$40,MONTH(A7080)),INDEX(Settings!$B$29:$B$40,MONTH(A7080)))))</f>
        <v/>
      </c>
    </row>
    <row r="7081" customFormat="false" ht="15" hidden="false" customHeight="false" outlineLevel="0" collapsed="false">
      <c r="U7081" s="0" t="str">
        <f aca="false">IF(C7081="","",IF(COUNTIF(Campaigns!$A$7:$A$300,C7081)&gt;0,"✓",IF(N(K7081)=0,"– no spend","⚠ add to Campaigns tab")))</f>
        <v/>
      </c>
      <c r="V7081" s="83" t="str">
        <f aca="false">IF(K7081="","",K7081*IF(Settings!$B$22=Settings!$C$6,1,IF(Settings!$B$22="USD",1/INDEX(Settings!$B$29:$B$40,MONTH(A7081)),INDEX(Settings!$B$29:$B$40,MONTH(A7081)))))</f>
        <v/>
      </c>
    </row>
    <row r="7082" customFormat="false" ht="15" hidden="false" customHeight="false" outlineLevel="0" collapsed="false">
      <c r="U7082" s="0" t="str">
        <f aca="false">IF(C7082="","",IF(COUNTIF(Campaigns!$A$7:$A$300,C7082)&gt;0,"✓",IF(N(K7082)=0,"– no spend","⚠ add to Campaigns tab")))</f>
        <v/>
      </c>
      <c r="V7082" s="83" t="str">
        <f aca="false">IF(K7082="","",K7082*IF(Settings!$B$22=Settings!$C$6,1,IF(Settings!$B$22="USD",1/INDEX(Settings!$B$29:$B$40,MONTH(A7082)),INDEX(Settings!$B$29:$B$40,MONTH(A7082)))))</f>
        <v/>
      </c>
    </row>
    <row r="7083" customFormat="false" ht="15" hidden="false" customHeight="false" outlineLevel="0" collapsed="false">
      <c r="U7083" s="0" t="str">
        <f aca="false">IF(C7083="","",IF(COUNTIF(Campaigns!$A$7:$A$300,C7083)&gt;0,"✓",IF(N(K7083)=0,"– no spend","⚠ add to Campaigns tab")))</f>
        <v/>
      </c>
      <c r="V7083" s="83" t="str">
        <f aca="false">IF(K7083="","",K7083*IF(Settings!$B$22=Settings!$C$6,1,IF(Settings!$B$22="USD",1/INDEX(Settings!$B$29:$B$40,MONTH(A7083)),INDEX(Settings!$B$29:$B$40,MONTH(A7083)))))</f>
        <v/>
      </c>
    </row>
    <row r="7084" customFormat="false" ht="15" hidden="false" customHeight="false" outlineLevel="0" collapsed="false">
      <c r="U7084" s="0" t="str">
        <f aca="false">IF(C7084="","",IF(COUNTIF(Campaigns!$A$7:$A$300,C7084)&gt;0,"✓",IF(N(K7084)=0,"– no spend","⚠ add to Campaigns tab")))</f>
        <v/>
      </c>
      <c r="V7084" s="83" t="str">
        <f aca="false">IF(K7084="","",K7084*IF(Settings!$B$22=Settings!$C$6,1,IF(Settings!$B$22="USD",1/INDEX(Settings!$B$29:$B$40,MONTH(A7084)),INDEX(Settings!$B$29:$B$40,MONTH(A7084)))))</f>
        <v/>
      </c>
    </row>
    <row r="7085" customFormat="false" ht="15" hidden="false" customHeight="false" outlineLevel="0" collapsed="false">
      <c r="U7085" s="0" t="str">
        <f aca="false">IF(C7085="","",IF(COUNTIF(Campaigns!$A$7:$A$300,C7085)&gt;0,"✓",IF(N(K7085)=0,"– no spend","⚠ add to Campaigns tab")))</f>
        <v/>
      </c>
      <c r="V7085" s="83" t="str">
        <f aca="false">IF(K7085="","",K7085*IF(Settings!$B$22=Settings!$C$6,1,IF(Settings!$B$22="USD",1/INDEX(Settings!$B$29:$B$40,MONTH(A7085)),INDEX(Settings!$B$29:$B$40,MONTH(A7085)))))</f>
        <v/>
      </c>
    </row>
    <row r="7086" customFormat="false" ht="15" hidden="false" customHeight="false" outlineLevel="0" collapsed="false">
      <c r="U7086" s="0" t="str">
        <f aca="false">IF(C7086="","",IF(COUNTIF(Campaigns!$A$7:$A$300,C7086)&gt;0,"✓",IF(N(K7086)=0,"– no spend","⚠ add to Campaigns tab")))</f>
        <v/>
      </c>
      <c r="V7086" s="83" t="str">
        <f aca="false">IF(K7086="","",K7086*IF(Settings!$B$22=Settings!$C$6,1,IF(Settings!$B$22="USD",1/INDEX(Settings!$B$29:$B$40,MONTH(A7086)),INDEX(Settings!$B$29:$B$40,MONTH(A7086)))))</f>
        <v/>
      </c>
    </row>
    <row r="7087" customFormat="false" ht="15" hidden="false" customHeight="false" outlineLevel="0" collapsed="false">
      <c r="U7087" s="0" t="str">
        <f aca="false">IF(C7087="","",IF(COUNTIF(Campaigns!$A$7:$A$300,C7087)&gt;0,"✓",IF(N(K7087)=0,"– no spend","⚠ add to Campaigns tab")))</f>
        <v/>
      </c>
      <c r="V7087" s="83" t="str">
        <f aca="false">IF(K7087="","",K7087*IF(Settings!$B$22=Settings!$C$6,1,IF(Settings!$B$22="USD",1/INDEX(Settings!$B$29:$B$40,MONTH(A7087)),INDEX(Settings!$B$29:$B$40,MONTH(A7087)))))</f>
        <v/>
      </c>
    </row>
    <row r="7088" customFormat="false" ht="15" hidden="false" customHeight="false" outlineLevel="0" collapsed="false">
      <c r="U7088" s="0" t="str">
        <f aca="false">IF(C7088="","",IF(COUNTIF(Campaigns!$A$7:$A$300,C7088)&gt;0,"✓",IF(N(K7088)=0,"– no spend","⚠ add to Campaigns tab")))</f>
        <v/>
      </c>
      <c r="V7088" s="83" t="str">
        <f aca="false">IF(K7088="","",K7088*IF(Settings!$B$22=Settings!$C$6,1,IF(Settings!$B$22="USD",1/INDEX(Settings!$B$29:$B$40,MONTH(A7088)),INDEX(Settings!$B$29:$B$40,MONTH(A7088)))))</f>
        <v/>
      </c>
    </row>
    <row r="7089" customFormat="false" ht="15" hidden="false" customHeight="false" outlineLevel="0" collapsed="false">
      <c r="U7089" s="0" t="str">
        <f aca="false">IF(C7089="","",IF(COUNTIF(Campaigns!$A$7:$A$300,C7089)&gt;0,"✓",IF(N(K7089)=0,"– no spend","⚠ add to Campaigns tab")))</f>
        <v/>
      </c>
      <c r="V7089" s="83" t="str">
        <f aca="false">IF(K7089="","",K7089*IF(Settings!$B$22=Settings!$C$6,1,IF(Settings!$B$22="USD",1/INDEX(Settings!$B$29:$B$40,MONTH(A7089)),INDEX(Settings!$B$29:$B$40,MONTH(A7089)))))</f>
        <v/>
      </c>
    </row>
    <row r="7090" customFormat="false" ht="15" hidden="false" customHeight="false" outlineLevel="0" collapsed="false">
      <c r="U7090" s="0" t="str">
        <f aca="false">IF(C7090="","",IF(COUNTIF(Campaigns!$A$7:$A$300,C7090)&gt;0,"✓",IF(N(K7090)=0,"– no spend","⚠ add to Campaigns tab")))</f>
        <v/>
      </c>
      <c r="V7090" s="83" t="str">
        <f aca="false">IF(K7090="","",K7090*IF(Settings!$B$22=Settings!$C$6,1,IF(Settings!$B$22="USD",1/INDEX(Settings!$B$29:$B$40,MONTH(A7090)),INDEX(Settings!$B$29:$B$40,MONTH(A7090)))))</f>
        <v/>
      </c>
    </row>
    <row r="7091" customFormat="false" ht="15" hidden="false" customHeight="false" outlineLevel="0" collapsed="false">
      <c r="U7091" s="0" t="str">
        <f aca="false">IF(C7091="","",IF(COUNTIF(Campaigns!$A$7:$A$300,C7091)&gt;0,"✓",IF(N(K7091)=0,"– no spend","⚠ add to Campaigns tab")))</f>
        <v/>
      </c>
      <c r="V7091" s="83" t="str">
        <f aca="false">IF(K7091="","",K7091*IF(Settings!$B$22=Settings!$C$6,1,IF(Settings!$B$22="USD",1/INDEX(Settings!$B$29:$B$40,MONTH(A7091)),INDEX(Settings!$B$29:$B$40,MONTH(A7091)))))</f>
        <v/>
      </c>
    </row>
    <row r="7092" customFormat="false" ht="15" hidden="false" customHeight="false" outlineLevel="0" collapsed="false">
      <c r="U7092" s="0" t="str">
        <f aca="false">IF(C7092="","",IF(COUNTIF(Campaigns!$A$7:$A$300,C7092)&gt;0,"✓",IF(N(K7092)=0,"– no spend","⚠ add to Campaigns tab")))</f>
        <v/>
      </c>
      <c r="V7092" s="83" t="str">
        <f aca="false">IF(K7092="","",K7092*IF(Settings!$B$22=Settings!$C$6,1,IF(Settings!$B$22="USD",1/INDEX(Settings!$B$29:$B$40,MONTH(A7092)),INDEX(Settings!$B$29:$B$40,MONTH(A7092)))))</f>
        <v/>
      </c>
    </row>
    <row r="7093" customFormat="false" ht="15" hidden="false" customHeight="false" outlineLevel="0" collapsed="false">
      <c r="U7093" s="0" t="str">
        <f aca="false">IF(C7093="","",IF(COUNTIF(Campaigns!$A$7:$A$300,C7093)&gt;0,"✓",IF(N(K7093)=0,"– no spend","⚠ add to Campaigns tab")))</f>
        <v/>
      </c>
      <c r="V7093" s="83" t="str">
        <f aca="false">IF(K7093="","",K7093*IF(Settings!$B$22=Settings!$C$6,1,IF(Settings!$B$22="USD",1/INDEX(Settings!$B$29:$B$40,MONTH(A7093)),INDEX(Settings!$B$29:$B$40,MONTH(A7093)))))</f>
        <v/>
      </c>
    </row>
    <row r="7094" customFormat="false" ht="15" hidden="false" customHeight="false" outlineLevel="0" collapsed="false">
      <c r="U7094" s="0" t="str">
        <f aca="false">IF(C7094="","",IF(COUNTIF(Campaigns!$A$7:$A$300,C7094)&gt;0,"✓",IF(N(K7094)=0,"– no spend","⚠ add to Campaigns tab")))</f>
        <v/>
      </c>
      <c r="V7094" s="83" t="str">
        <f aca="false">IF(K7094="","",K7094*IF(Settings!$B$22=Settings!$C$6,1,IF(Settings!$B$22="USD",1/INDEX(Settings!$B$29:$B$40,MONTH(A7094)),INDEX(Settings!$B$29:$B$40,MONTH(A7094)))))</f>
        <v/>
      </c>
    </row>
    <row r="7095" customFormat="false" ht="15" hidden="false" customHeight="false" outlineLevel="0" collapsed="false">
      <c r="U7095" s="0" t="str">
        <f aca="false">IF(C7095="","",IF(COUNTIF(Campaigns!$A$7:$A$300,C7095)&gt;0,"✓",IF(N(K7095)=0,"– no spend","⚠ add to Campaigns tab")))</f>
        <v/>
      </c>
      <c r="V7095" s="83" t="str">
        <f aca="false">IF(K7095="","",K7095*IF(Settings!$B$22=Settings!$C$6,1,IF(Settings!$B$22="USD",1/INDEX(Settings!$B$29:$B$40,MONTH(A7095)),INDEX(Settings!$B$29:$B$40,MONTH(A7095)))))</f>
        <v/>
      </c>
    </row>
    <row r="7096" customFormat="false" ht="15" hidden="false" customHeight="false" outlineLevel="0" collapsed="false">
      <c r="U7096" s="0" t="str">
        <f aca="false">IF(C7096="","",IF(COUNTIF(Campaigns!$A$7:$A$300,C7096)&gt;0,"✓",IF(N(K7096)=0,"– no spend","⚠ add to Campaigns tab")))</f>
        <v/>
      </c>
      <c r="V7096" s="83" t="str">
        <f aca="false">IF(K7096="","",K7096*IF(Settings!$B$22=Settings!$C$6,1,IF(Settings!$B$22="USD",1/INDEX(Settings!$B$29:$B$40,MONTH(A7096)),INDEX(Settings!$B$29:$B$40,MONTH(A7096)))))</f>
        <v/>
      </c>
    </row>
    <row r="7097" customFormat="false" ht="15" hidden="false" customHeight="false" outlineLevel="0" collapsed="false">
      <c r="U7097" s="0" t="str">
        <f aca="false">IF(C7097="","",IF(COUNTIF(Campaigns!$A$7:$A$300,C7097)&gt;0,"✓",IF(N(K7097)=0,"– no spend","⚠ add to Campaigns tab")))</f>
        <v/>
      </c>
      <c r="V7097" s="83" t="str">
        <f aca="false">IF(K7097="","",K7097*IF(Settings!$B$22=Settings!$C$6,1,IF(Settings!$B$22="USD",1/INDEX(Settings!$B$29:$B$40,MONTH(A7097)),INDEX(Settings!$B$29:$B$40,MONTH(A7097)))))</f>
        <v/>
      </c>
    </row>
    <row r="7098" customFormat="false" ht="15" hidden="false" customHeight="false" outlineLevel="0" collapsed="false">
      <c r="U7098" s="0" t="str">
        <f aca="false">IF(C7098="","",IF(COUNTIF(Campaigns!$A$7:$A$300,C7098)&gt;0,"✓",IF(N(K7098)=0,"– no spend","⚠ add to Campaigns tab")))</f>
        <v/>
      </c>
      <c r="V7098" s="83" t="str">
        <f aca="false">IF(K7098="","",K7098*IF(Settings!$B$22=Settings!$C$6,1,IF(Settings!$B$22="USD",1/INDEX(Settings!$B$29:$B$40,MONTH(A7098)),INDEX(Settings!$B$29:$B$40,MONTH(A7098)))))</f>
        <v/>
      </c>
    </row>
    <row r="7099" customFormat="false" ht="15" hidden="false" customHeight="false" outlineLevel="0" collapsed="false">
      <c r="U7099" s="0" t="str">
        <f aca="false">IF(C7099="","",IF(COUNTIF(Campaigns!$A$7:$A$300,C7099)&gt;0,"✓",IF(N(K7099)=0,"– no spend","⚠ add to Campaigns tab")))</f>
        <v/>
      </c>
      <c r="V7099" s="83" t="str">
        <f aca="false">IF(K7099="","",K7099*IF(Settings!$B$22=Settings!$C$6,1,IF(Settings!$B$22="USD",1/INDEX(Settings!$B$29:$B$40,MONTH(A7099)),INDEX(Settings!$B$29:$B$40,MONTH(A7099)))))</f>
        <v/>
      </c>
    </row>
    <row r="7100" customFormat="false" ht="15" hidden="false" customHeight="false" outlineLevel="0" collapsed="false">
      <c r="U7100" s="0" t="str">
        <f aca="false">IF(C7100="","",IF(COUNTIF(Campaigns!$A$7:$A$300,C7100)&gt;0,"✓",IF(N(K7100)=0,"– no spend","⚠ add to Campaigns tab")))</f>
        <v/>
      </c>
      <c r="V7100" s="83" t="str">
        <f aca="false">IF(K7100="","",K7100*IF(Settings!$B$22=Settings!$C$6,1,IF(Settings!$B$22="USD",1/INDEX(Settings!$B$29:$B$40,MONTH(A7100)),INDEX(Settings!$B$29:$B$40,MONTH(A7100)))))</f>
        <v/>
      </c>
    </row>
    <row r="7101" customFormat="false" ht="15" hidden="false" customHeight="false" outlineLevel="0" collapsed="false">
      <c r="U7101" s="0" t="str">
        <f aca="false">IF(C7101="","",IF(COUNTIF(Campaigns!$A$7:$A$300,C7101)&gt;0,"✓",IF(N(K7101)=0,"– no spend","⚠ add to Campaigns tab")))</f>
        <v/>
      </c>
      <c r="V7101" s="83" t="str">
        <f aca="false">IF(K7101="","",K7101*IF(Settings!$B$22=Settings!$C$6,1,IF(Settings!$B$22="USD",1/INDEX(Settings!$B$29:$B$40,MONTH(A7101)),INDEX(Settings!$B$29:$B$40,MONTH(A7101)))))</f>
        <v/>
      </c>
    </row>
    <row r="7102" customFormat="false" ht="15" hidden="false" customHeight="false" outlineLevel="0" collapsed="false">
      <c r="U7102" s="0" t="str">
        <f aca="false">IF(C7102="","",IF(COUNTIF(Campaigns!$A$7:$A$300,C7102)&gt;0,"✓",IF(N(K7102)=0,"– no spend","⚠ add to Campaigns tab")))</f>
        <v/>
      </c>
      <c r="V7102" s="83" t="str">
        <f aca="false">IF(K7102="","",K7102*IF(Settings!$B$22=Settings!$C$6,1,IF(Settings!$B$22="USD",1/INDEX(Settings!$B$29:$B$40,MONTH(A7102)),INDEX(Settings!$B$29:$B$40,MONTH(A7102)))))</f>
        <v/>
      </c>
    </row>
    <row r="7103" customFormat="false" ht="15" hidden="false" customHeight="false" outlineLevel="0" collapsed="false">
      <c r="U7103" s="0" t="str">
        <f aca="false">IF(C7103="","",IF(COUNTIF(Campaigns!$A$7:$A$300,C7103)&gt;0,"✓",IF(N(K7103)=0,"– no spend","⚠ add to Campaigns tab")))</f>
        <v/>
      </c>
      <c r="V7103" s="83" t="str">
        <f aca="false">IF(K7103="","",K7103*IF(Settings!$B$22=Settings!$C$6,1,IF(Settings!$B$22="USD",1/INDEX(Settings!$B$29:$B$40,MONTH(A7103)),INDEX(Settings!$B$29:$B$40,MONTH(A7103)))))</f>
        <v/>
      </c>
    </row>
    <row r="7104" customFormat="false" ht="15" hidden="false" customHeight="false" outlineLevel="0" collapsed="false">
      <c r="U7104" s="0" t="str">
        <f aca="false">IF(C7104="","",IF(COUNTIF(Campaigns!$A$7:$A$300,C7104)&gt;0,"✓",IF(N(K7104)=0,"– no spend","⚠ add to Campaigns tab")))</f>
        <v/>
      </c>
      <c r="V7104" s="83" t="str">
        <f aca="false">IF(K7104="","",K7104*IF(Settings!$B$22=Settings!$C$6,1,IF(Settings!$B$22="USD",1/INDEX(Settings!$B$29:$B$40,MONTH(A7104)),INDEX(Settings!$B$29:$B$40,MONTH(A7104)))))</f>
        <v/>
      </c>
    </row>
    <row r="7105" customFormat="false" ht="15" hidden="false" customHeight="false" outlineLevel="0" collapsed="false">
      <c r="U7105" s="0" t="str">
        <f aca="false">IF(C7105="","",IF(COUNTIF(Campaigns!$A$7:$A$300,C7105)&gt;0,"✓",IF(N(K7105)=0,"– no spend","⚠ add to Campaigns tab")))</f>
        <v/>
      </c>
      <c r="V7105" s="83" t="str">
        <f aca="false">IF(K7105="","",K7105*IF(Settings!$B$22=Settings!$C$6,1,IF(Settings!$B$22="USD",1/INDEX(Settings!$B$29:$B$40,MONTH(A7105)),INDEX(Settings!$B$29:$B$40,MONTH(A7105)))))</f>
        <v/>
      </c>
    </row>
    <row r="7106" customFormat="false" ht="15" hidden="false" customHeight="false" outlineLevel="0" collapsed="false">
      <c r="U7106" s="0" t="str">
        <f aca="false">IF(C7106="","",IF(COUNTIF(Campaigns!$A$7:$A$300,C7106)&gt;0,"✓",IF(N(K7106)=0,"– no spend","⚠ add to Campaigns tab")))</f>
        <v/>
      </c>
      <c r="V7106" s="83" t="str">
        <f aca="false">IF(K7106="","",K7106*IF(Settings!$B$22=Settings!$C$6,1,IF(Settings!$B$22="USD",1/INDEX(Settings!$B$29:$B$40,MONTH(A7106)),INDEX(Settings!$B$29:$B$40,MONTH(A7106)))))</f>
        <v/>
      </c>
    </row>
    <row r="7107" customFormat="false" ht="15" hidden="false" customHeight="false" outlineLevel="0" collapsed="false">
      <c r="U7107" s="0" t="str">
        <f aca="false">IF(C7107="","",IF(COUNTIF(Campaigns!$A$7:$A$300,C7107)&gt;0,"✓",IF(N(K7107)=0,"– no spend","⚠ add to Campaigns tab")))</f>
        <v/>
      </c>
      <c r="V7107" s="83" t="str">
        <f aca="false">IF(K7107="","",K7107*IF(Settings!$B$22=Settings!$C$6,1,IF(Settings!$B$22="USD",1/INDEX(Settings!$B$29:$B$40,MONTH(A7107)),INDEX(Settings!$B$29:$B$40,MONTH(A7107)))))</f>
        <v/>
      </c>
    </row>
    <row r="7108" customFormat="false" ht="15" hidden="false" customHeight="false" outlineLevel="0" collapsed="false">
      <c r="U7108" s="0" t="str">
        <f aca="false">IF(C7108="","",IF(COUNTIF(Campaigns!$A$7:$A$300,C7108)&gt;0,"✓",IF(N(K7108)=0,"– no spend","⚠ add to Campaigns tab")))</f>
        <v/>
      </c>
      <c r="V7108" s="83" t="str">
        <f aca="false">IF(K7108="","",K7108*IF(Settings!$B$22=Settings!$C$6,1,IF(Settings!$B$22="USD",1/INDEX(Settings!$B$29:$B$40,MONTH(A7108)),INDEX(Settings!$B$29:$B$40,MONTH(A7108)))))</f>
        <v/>
      </c>
    </row>
    <row r="7109" customFormat="false" ht="15" hidden="false" customHeight="false" outlineLevel="0" collapsed="false">
      <c r="U7109" s="0" t="str">
        <f aca="false">IF(C7109="","",IF(COUNTIF(Campaigns!$A$7:$A$300,C7109)&gt;0,"✓",IF(N(K7109)=0,"– no spend","⚠ add to Campaigns tab")))</f>
        <v/>
      </c>
      <c r="V7109" s="83" t="str">
        <f aca="false">IF(K7109="","",K7109*IF(Settings!$B$22=Settings!$C$6,1,IF(Settings!$B$22="USD",1/INDEX(Settings!$B$29:$B$40,MONTH(A7109)),INDEX(Settings!$B$29:$B$40,MONTH(A7109)))))</f>
        <v/>
      </c>
    </row>
    <row r="7110" customFormat="false" ht="15" hidden="false" customHeight="false" outlineLevel="0" collapsed="false">
      <c r="U7110" s="0" t="str">
        <f aca="false">IF(C7110="","",IF(COUNTIF(Campaigns!$A$7:$A$300,C7110)&gt;0,"✓",IF(N(K7110)=0,"– no spend","⚠ add to Campaigns tab")))</f>
        <v/>
      </c>
      <c r="V7110" s="83" t="str">
        <f aca="false">IF(K7110="","",K7110*IF(Settings!$B$22=Settings!$C$6,1,IF(Settings!$B$22="USD",1/INDEX(Settings!$B$29:$B$40,MONTH(A7110)),INDEX(Settings!$B$29:$B$40,MONTH(A7110)))))</f>
        <v/>
      </c>
    </row>
    <row r="7111" customFormat="false" ht="15" hidden="false" customHeight="false" outlineLevel="0" collapsed="false">
      <c r="U7111" s="0" t="str">
        <f aca="false">IF(C7111="","",IF(COUNTIF(Campaigns!$A$7:$A$300,C7111)&gt;0,"✓",IF(N(K7111)=0,"– no spend","⚠ add to Campaigns tab")))</f>
        <v/>
      </c>
      <c r="V7111" s="83" t="str">
        <f aca="false">IF(K7111="","",K7111*IF(Settings!$B$22=Settings!$C$6,1,IF(Settings!$B$22="USD",1/INDEX(Settings!$B$29:$B$40,MONTH(A7111)),INDEX(Settings!$B$29:$B$40,MONTH(A7111)))))</f>
        <v/>
      </c>
    </row>
    <row r="7112" customFormat="false" ht="15" hidden="false" customHeight="false" outlineLevel="0" collapsed="false">
      <c r="U7112" s="0" t="str">
        <f aca="false">IF(C7112="","",IF(COUNTIF(Campaigns!$A$7:$A$300,C7112)&gt;0,"✓",IF(N(K7112)=0,"– no spend","⚠ add to Campaigns tab")))</f>
        <v/>
      </c>
      <c r="V7112" s="83" t="str">
        <f aca="false">IF(K7112="","",K7112*IF(Settings!$B$22=Settings!$C$6,1,IF(Settings!$B$22="USD",1/INDEX(Settings!$B$29:$B$40,MONTH(A7112)),INDEX(Settings!$B$29:$B$40,MONTH(A7112)))))</f>
        <v/>
      </c>
    </row>
    <row r="7113" customFormat="false" ht="15" hidden="false" customHeight="false" outlineLevel="0" collapsed="false">
      <c r="U7113" s="0" t="str">
        <f aca="false">IF(C7113="","",IF(COUNTIF(Campaigns!$A$7:$A$300,C7113)&gt;0,"✓",IF(N(K7113)=0,"– no spend","⚠ add to Campaigns tab")))</f>
        <v/>
      </c>
      <c r="V7113" s="83" t="str">
        <f aca="false">IF(K7113="","",K7113*IF(Settings!$B$22=Settings!$C$6,1,IF(Settings!$B$22="USD",1/INDEX(Settings!$B$29:$B$40,MONTH(A7113)),INDEX(Settings!$B$29:$B$40,MONTH(A7113)))))</f>
        <v/>
      </c>
    </row>
    <row r="7114" customFormat="false" ht="15" hidden="false" customHeight="false" outlineLevel="0" collapsed="false">
      <c r="U7114" s="0" t="str">
        <f aca="false">IF(C7114="","",IF(COUNTIF(Campaigns!$A$7:$A$300,C7114)&gt;0,"✓",IF(N(K7114)=0,"– no spend","⚠ add to Campaigns tab")))</f>
        <v/>
      </c>
      <c r="V7114" s="83" t="str">
        <f aca="false">IF(K7114="","",K7114*IF(Settings!$B$22=Settings!$C$6,1,IF(Settings!$B$22="USD",1/INDEX(Settings!$B$29:$B$40,MONTH(A7114)),INDEX(Settings!$B$29:$B$40,MONTH(A7114)))))</f>
        <v/>
      </c>
    </row>
    <row r="7115" customFormat="false" ht="15" hidden="false" customHeight="false" outlineLevel="0" collapsed="false">
      <c r="U7115" s="0" t="str">
        <f aca="false">IF(C7115="","",IF(COUNTIF(Campaigns!$A$7:$A$300,C7115)&gt;0,"✓",IF(N(K7115)=0,"– no spend","⚠ add to Campaigns tab")))</f>
        <v/>
      </c>
      <c r="V7115" s="83" t="str">
        <f aca="false">IF(K7115="","",K7115*IF(Settings!$B$22=Settings!$C$6,1,IF(Settings!$B$22="USD",1/INDEX(Settings!$B$29:$B$40,MONTH(A7115)),INDEX(Settings!$B$29:$B$40,MONTH(A7115)))))</f>
        <v/>
      </c>
    </row>
    <row r="7116" customFormat="false" ht="15" hidden="false" customHeight="false" outlineLevel="0" collapsed="false">
      <c r="U7116" s="0" t="str">
        <f aca="false">IF(C7116="","",IF(COUNTIF(Campaigns!$A$7:$A$300,C7116)&gt;0,"✓",IF(N(K7116)=0,"– no spend","⚠ add to Campaigns tab")))</f>
        <v/>
      </c>
      <c r="V7116" s="83" t="str">
        <f aca="false">IF(K7116="","",K7116*IF(Settings!$B$22=Settings!$C$6,1,IF(Settings!$B$22="USD",1/INDEX(Settings!$B$29:$B$40,MONTH(A7116)),INDEX(Settings!$B$29:$B$40,MONTH(A7116)))))</f>
        <v/>
      </c>
    </row>
    <row r="7117" customFormat="false" ht="15" hidden="false" customHeight="false" outlineLevel="0" collapsed="false">
      <c r="U7117" s="0" t="str">
        <f aca="false">IF(C7117="","",IF(COUNTIF(Campaigns!$A$7:$A$300,C7117)&gt;0,"✓",IF(N(K7117)=0,"– no spend","⚠ add to Campaigns tab")))</f>
        <v/>
      </c>
      <c r="V7117" s="83" t="str">
        <f aca="false">IF(K7117="","",K7117*IF(Settings!$B$22=Settings!$C$6,1,IF(Settings!$B$22="USD",1/INDEX(Settings!$B$29:$B$40,MONTH(A7117)),INDEX(Settings!$B$29:$B$40,MONTH(A7117)))))</f>
        <v/>
      </c>
    </row>
    <row r="7118" customFormat="false" ht="15" hidden="false" customHeight="false" outlineLevel="0" collapsed="false">
      <c r="U7118" s="0" t="str">
        <f aca="false">IF(C7118="","",IF(COUNTIF(Campaigns!$A$7:$A$300,C7118)&gt;0,"✓",IF(N(K7118)=0,"– no spend","⚠ add to Campaigns tab")))</f>
        <v/>
      </c>
      <c r="V7118" s="83" t="str">
        <f aca="false">IF(K7118="","",K7118*IF(Settings!$B$22=Settings!$C$6,1,IF(Settings!$B$22="USD",1/INDEX(Settings!$B$29:$B$40,MONTH(A7118)),INDEX(Settings!$B$29:$B$40,MONTH(A7118)))))</f>
        <v/>
      </c>
    </row>
    <row r="7119" customFormat="false" ht="15" hidden="false" customHeight="false" outlineLevel="0" collapsed="false">
      <c r="U7119" s="0" t="str">
        <f aca="false">IF(C7119="","",IF(COUNTIF(Campaigns!$A$7:$A$300,C7119)&gt;0,"✓",IF(N(K7119)=0,"– no spend","⚠ add to Campaigns tab")))</f>
        <v/>
      </c>
      <c r="V7119" s="83" t="str">
        <f aca="false">IF(K7119="","",K7119*IF(Settings!$B$22=Settings!$C$6,1,IF(Settings!$B$22="USD",1/INDEX(Settings!$B$29:$B$40,MONTH(A7119)),INDEX(Settings!$B$29:$B$40,MONTH(A7119)))))</f>
        <v/>
      </c>
    </row>
    <row r="7120" customFormat="false" ht="15" hidden="false" customHeight="false" outlineLevel="0" collapsed="false">
      <c r="U7120" s="0" t="str">
        <f aca="false">IF(C7120="","",IF(COUNTIF(Campaigns!$A$7:$A$300,C7120)&gt;0,"✓",IF(N(K7120)=0,"– no spend","⚠ add to Campaigns tab")))</f>
        <v/>
      </c>
      <c r="V7120" s="83" t="str">
        <f aca="false">IF(K7120="","",K7120*IF(Settings!$B$22=Settings!$C$6,1,IF(Settings!$B$22="USD",1/INDEX(Settings!$B$29:$B$40,MONTH(A7120)),INDEX(Settings!$B$29:$B$40,MONTH(A7120)))))</f>
        <v/>
      </c>
    </row>
    <row r="7121" customFormat="false" ht="15" hidden="false" customHeight="false" outlineLevel="0" collapsed="false">
      <c r="U7121" s="0" t="str">
        <f aca="false">IF(C7121="","",IF(COUNTIF(Campaigns!$A$7:$A$300,C7121)&gt;0,"✓",IF(N(K7121)=0,"– no spend","⚠ add to Campaigns tab")))</f>
        <v/>
      </c>
      <c r="V7121" s="83" t="str">
        <f aca="false">IF(K7121="","",K7121*IF(Settings!$B$22=Settings!$C$6,1,IF(Settings!$B$22="USD",1/INDEX(Settings!$B$29:$B$40,MONTH(A7121)),INDEX(Settings!$B$29:$B$40,MONTH(A7121)))))</f>
        <v/>
      </c>
    </row>
    <row r="7122" customFormat="false" ht="15" hidden="false" customHeight="false" outlineLevel="0" collapsed="false">
      <c r="U7122" s="0" t="str">
        <f aca="false">IF(C7122="","",IF(COUNTIF(Campaigns!$A$7:$A$300,C7122)&gt;0,"✓",IF(N(K7122)=0,"– no spend","⚠ add to Campaigns tab")))</f>
        <v/>
      </c>
      <c r="V7122" s="83" t="str">
        <f aca="false">IF(K7122="","",K7122*IF(Settings!$B$22=Settings!$C$6,1,IF(Settings!$B$22="USD",1/INDEX(Settings!$B$29:$B$40,MONTH(A7122)),INDEX(Settings!$B$29:$B$40,MONTH(A7122)))))</f>
        <v/>
      </c>
    </row>
    <row r="7123" customFormat="false" ht="15" hidden="false" customHeight="false" outlineLevel="0" collapsed="false">
      <c r="U7123" s="0" t="str">
        <f aca="false">IF(C7123="","",IF(COUNTIF(Campaigns!$A$7:$A$300,C7123)&gt;0,"✓",IF(N(K7123)=0,"– no spend","⚠ add to Campaigns tab")))</f>
        <v/>
      </c>
      <c r="V7123" s="83" t="str">
        <f aca="false">IF(K7123="","",K7123*IF(Settings!$B$22=Settings!$C$6,1,IF(Settings!$B$22="USD",1/INDEX(Settings!$B$29:$B$40,MONTH(A7123)),INDEX(Settings!$B$29:$B$40,MONTH(A7123)))))</f>
        <v/>
      </c>
    </row>
    <row r="7124" customFormat="false" ht="15" hidden="false" customHeight="false" outlineLevel="0" collapsed="false">
      <c r="U7124" s="0" t="str">
        <f aca="false">IF(C7124="","",IF(COUNTIF(Campaigns!$A$7:$A$300,C7124)&gt;0,"✓",IF(N(K7124)=0,"– no spend","⚠ add to Campaigns tab")))</f>
        <v/>
      </c>
      <c r="V7124" s="83" t="str">
        <f aca="false">IF(K7124="","",K7124*IF(Settings!$B$22=Settings!$C$6,1,IF(Settings!$B$22="USD",1/INDEX(Settings!$B$29:$B$40,MONTH(A7124)),INDEX(Settings!$B$29:$B$40,MONTH(A7124)))))</f>
        <v/>
      </c>
    </row>
    <row r="7125" customFormat="false" ht="15" hidden="false" customHeight="false" outlineLevel="0" collapsed="false">
      <c r="U7125" s="0" t="str">
        <f aca="false">IF(C7125="","",IF(COUNTIF(Campaigns!$A$7:$A$300,C7125)&gt;0,"✓",IF(N(K7125)=0,"– no spend","⚠ add to Campaigns tab")))</f>
        <v/>
      </c>
      <c r="V7125" s="83" t="str">
        <f aca="false">IF(K7125="","",K7125*IF(Settings!$B$22=Settings!$C$6,1,IF(Settings!$B$22="USD",1/INDEX(Settings!$B$29:$B$40,MONTH(A7125)),INDEX(Settings!$B$29:$B$40,MONTH(A7125)))))</f>
        <v/>
      </c>
    </row>
    <row r="7126" customFormat="false" ht="15" hidden="false" customHeight="false" outlineLevel="0" collapsed="false">
      <c r="U7126" s="0" t="str">
        <f aca="false">IF(C7126="","",IF(COUNTIF(Campaigns!$A$7:$A$300,C7126)&gt;0,"✓",IF(N(K7126)=0,"– no spend","⚠ add to Campaigns tab")))</f>
        <v/>
      </c>
      <c r="V7126" s="83" t="str">
        <f aca="false">IF(K7126="","",K7126*IF(Settings!$B$22=Settings!$C$6,1,IF(Settings!$B$22="USD",1/INDEX(Settings!$B$29:$B$40,MONTH(A7126)),INDEX(Settings!$B$29:$B$40,MONTH(A7126)))))</f>
        <v/>
      </c>
    </row>
    <row r="7127" customFormat="false" ht="15" hidden="false" customHeight="false" outlineLevel="0" collapsed="false">
      <c r="U7127" s="0" t="str">
        <f aca="false">IF(C7127="","",IF(COUNTIF(Campaigns!$A$7:$A$300,C7127)&gt;0,"✓",IF(N(K7127)=0,"– no spend","⚠ add to Campaigns tab")))</f>
        <v/>
      </c>
      <c r="V7127" s="83" t="str">
        <f aca="false">IF(K7127="","",K7127*IF(Settings!$B$22=Settings!$C$6,1,IF(Settings!$B$22="USD",1/INDEX(Settings!$B$29:$B$40,MONTH(A7127)),INDEX(Settings!$B$29:$B$40,MONTH(A7127)))))</f>
        <v/>
      </c>
    </row>
    <row r="7128" customFormat="false" ht="15" hidden="false" customHeight="false" outlineLevel="0" collapsed="false">
      <c r="U7128" s="0" t="str">
        <f aca="false">IF(C7128="","",IF(COUNTIF(Campaigns!$A$7:$A$300,C7128)&gt;0,"✓",IF(N(K7128)=0,"– no spend","⚠ add to Campaigns tab")))</f>
        <v/>
      </c>
      <c r="V7128" s="83" t="str">
        <f aca="false">IF(K7128="","",K7128*IF(Settings!$B$22=Settings!$C$6,1,IF(Settings!$B$22="USD",1/INDEX(Settings!$B$29:$B$40,MONTH(A7128)),INDEX(Settings!$B$29:$B$40,MONTH(A7128)))))</f>
        <v/>
      </c>
    </row>
    <row r="7129" customFormat="false" ht="15" hidden="false" customHeight="false" outlineLevel="0" collapsed="false">
      <c r="U7129" s="0" t="str">
        <f aca="false">IF(C7129="","",IF(COUNTIF(Campaigns!$A$7:$A$300,C7129)&gt;0,"✓",IF(N(K7129)=0,"– no spend","⚠ add to Campaigns tab")))</f>
        <v/>
      </c>
      <c r="V7129" s="83" t="str">
        <f aca="false">IF(K7129="","",K7129*IF(Settings!$B$22=Settings!$C$6,1,IF(Settings!$B$22="USD",1/INDEX(Settings!$B$29:$B$40,MONTH(A7129)),INDEX(Settings!$B$29:$B$40,MONTH(A7129)))))</f>
        <v/>
      </c>
    </row>
    <row r="7130" customFormat="false" ht="15" hidden="false" customHeight="false" outlineLevel="0" collapsed="false">
      <c r="U7130" s="0" t="str">
        <f aca="false">IF(C7130="","",IF(COUNTIF(Campaigns!$A$7:$A$300,C7130)&gt;0,"✓",IF(N(K7130)=0,"– no spend","⚠ add to Campaigns tab")))</f>
        <v/>
      </c>
      <c r="V7130" s="83" t="str">
        <f aca="false">IF(K7130="","",K7130*IF(Settings!$B$22=Settings!$C$6,1,IF(Settings!$B$22="USD",1/INDEX(Settings!$B$29:$B$40,MONTH(A7130)),INDEX(Settings!$B$29:$B$40,MONTH(A7130)))))</f>
        <v/>
      </c>
    </row>
    <row r="7131" customFormat="false" ht="15" hidden="false" customHeight="false" outlineLevel="0" collapsed="false">
      <c r="U7131" s="0" t="str">
        <f aca="false">IF(C7131="","",IF(COUNTIF(Campaigns!$A$7:$A$300,C7131)&gt;0,"✓",IF(N(K7131)=0,"– no spend","⚠ add to Campaigns tab")))</f>
        <v/>
      </c>
      <c r="V7131" s="83" t="str">
        <f aca="false">IF(K7131="","",K7131*IF(Settings!$B$22=Settings!$C$6,1,IF(Settings!$B$22="USD",1/INDEX(Settings!$B$29:$B$40,MONTH(A7131)),INDEX(Settings!$B$29:$B$40,MONTH(A7131)))))</f>
        <v/>
      </c>
    </row>
    <row r="7132" customFormat="false" ht="15" hidden="false" customHeight="false" outlineLevel="0" collapsed="false">
      <c r="U7132" s="0" t="str">
        <f aca="false">IF(C7132="","",IF(COUNTIF(Campaigns!$A$7:$A$300,C7132)&gt;0,"✓",IF(N(K7132)=0,"– no spend","⚠ add to Campaigns tab")))</f>
        <v/>
      </c>
      <c r="V7132" s="83" t="str">
        <f aca="false">IF(K7132="","",K7132*IF(Settings!$B$22=Settings!$C$6,1,IF(Settings!$B$22="USD",1/INDEX(Settings!$B$29:$B$40,MONTH(A7132)),INDEX(Settings!$B$29:$B$40,MONTH(A7132)))))</f>
        <v/>
      </c>
    </row>
    <row r="7133" customFormat="false" ht="15" hidden="false" customHeight="false" outlineLevel="0" collapsed="false">
      <c r="U7133" s="0" t="str">
        <f aca="false">IF(C7133="","",IF(COUNTIF(Campaigns!$A$7:$A$300,C7133)&gt;0,"✓",IF(N(K7133)=0,"– no spend","⚠ add to Campaigns tab")))</f>
        <v/>
      </c>
      <c r="V7133" s="83" t="str">
        <f aca="false">IF(K7133="","",K7133*IF(Settings!$B$22=Settings!$C$6,1,IF(Settings!$B$22="USD",1/INDEX(Settings!$B$29:$B$40,MONTH(A7133)),INDEX(Settings!$B$29:$B$40,MONTH(A7133)))))</f>
        <v/>
      </c>
    </row>
    <row r="7134" customFormat="false" ht="15" hidden="false" customHeight="false" outlineLevel="0" collapsed="false">
      <c r="U7134" s="0" t="str">
        <f aca="false">IF(C7134="","",IF(COUNTIF(Campaigns!$A$7:$A$300,C7134)&gt;0,"✓",IF(N(K7134)=0,"– no spend","⚠ add to Campaigns tab")))</f>
        <v/>
      </c>
      <c r="V7134" s="83" t="str">
        <f aca="false">IF(K7134="","",K7134*IF(Settings!$B$22=Settings!$C$6,1,IF(Settings!$B$22="USD",1/INDEX(Settings!$B$29:$B$40,MONTH(A7134)),INDEX(Settings!$B$29:$B$40,MONTH(A7134)))))</f>
        <v/>
      </c>
    </row>
    <row r="7135" customFormat="false" ht="15" hidden="false" customHeight="false" outlineLevel="0" collapsed="false">
      <c r="U7135" s="0" t="str">
        <f aca="false">IF(C7135="","",IF(COUNTIF(Campaigns!$A$7:$A$300,C7135)&gt;0,"✓",IF(N(K7135)=0,"– no spend","⚠ add to Campaigns tab")))</f>
        <v/>
      </c>
      <c r="V7135" s="83" t="str">
        <f aca="false">IF(K7135="","",K7135*IF(Settings!$B$22=Settings!$C$6,1,IF(Settings!$B$22="USD",1/INDEX(Settings!$B$29:$B$40,MONTH(A7135)),INDEX(Settings!$B$29:$B$40,MONTH(A7135)))))</f>
        <v/>
      </c>
    </row>
    <row r="7136" customFormat="false" ht="15" hidden="false" customHeight="false" outlineLevel="0" collapsed="false">
      <c r="U7136" s="0" t="str">
        <f aca="false">IF(C7136="","",IF(COUNTIF(Campaigns!$A$7:$A$300,C7136)&gt;0,"✓",IF(N(K7136)=0,"– no spend","⚠ add to Campaigns tab")))</f>
        <v/>
      </c>
      <c r="V7136" s="83" t="str">
        <f aca="false">IF(K7136="","",K7136*IF(Settings!$B$22=Settings!$C$6,1,IF(Settings!$B$22="USD",1/INDEX(Settings!$B$29:$B$40,MONTH(A7136)),INDEX(Settings!$B$29:$B$40,MONTH(A7136)))))</f>
        <v/>
      </c>
    </row>
    <row r="7137" customFormat="false" ht="15" hidden="false" customHeight="false" outlineLevel="0" collapsed="false">
      <c r="U7137" s="0" t="str">
        <f aca="false">IF(C7137="","",IF(COUNTIF(Campaigns!$A$7:$A$300,C7137)&gt;0,"✓",IF(N(K7137)=0,"– no spend","⚠ add to Campaigns tab")))</f>
        <v/>
      </c>
      <c r="V7137" s="83" t="str">
        <f aca="false">IF(K7137="","",K7137*IF(Settings!$B$22=Settings!$C$6,1,IF(Settings!$B$22="USD",1/INDEX(Settings!$B$29:$B$40,MONTH(A7137)),INDEX(Settings!$B$29:$B$40,MONTH(A7137)))))</f>
        <v/>
      </c>
    </row>
    <row r="7138" customFormat="false" ht="15" hidden="false" customHeight="false" outlineLevel="0" collapsed="false">
      <c r="U7138" s="0" t="str">
        <f aca="false">IF(C7138="","",IF(COUNTIF(Campaigns!$A$7:$A$300,C7138)&gt;0,"✓",IF(N(K7138)=0,"– no spend","⚠ add to Campaigns tab")))</f>
        <v/>
      </c>
      <c r="V7138" s="83" t="str">
        <f aca="false">IF(K7138="","",K7138*IF(Settings!$B$22=Settings!$C$6,1,IF(Settings!$B$22="USD",1/INDEX(Settings!$B$29:$B$40,MONTH(A7138)),INDEX(Settings!$B$29:$B$40,MONTH(A7138)))))</f>
        <v/>
      </c>
    </row>
    <row r="7139" customFormat="false" ht="15" hidden="false" customHeight="false" outlineLevel="0" collapsed="false">
      <c r="U7139" s="0" t="str">
        <f aca="false">IF(C7139="","",IF(COUNTIF(Campaigns!$A$7:$A$300,C7139)&gt;0,"✓",IF(N(K7139)=0,"– no spend","⚠ add to Campaigns tab")))</f>
        <v/>
      </c>
      <c r="V7139" s="83" t="str">
        <f aca="false">IF(K7139="","",K7139*IF(Settings!$B$22=Settings!$C$6,1,IF(Settings!$B$22="USD",1/INDEX(Settings!$B$29:$B$40,MONTH(A7139)),INDEX(Settings!$B$29:$B$40,MONTH(A7139)))))</f>
        <v/>
      </c>
    </row>
    <row r="7140" customFormat="false" ht="15" hidden="false" customHeight="false" outlineLevel="0" collapsed="false">
      <c r="U7140" s="0" t="str">
        <f aca="false">IF(C7140="","",IF(COUNTIF(Campaigns!$A$7:$A$300,C7140)&gt;0,"✓",IF(N(K7140)=0,"– no spend","⚠ add to Campaigns tab")))</f>
        <v/>
      </c>
      <c r="V7140" s="83" t="str">
        <f aca="false">IF(K7140="","",K7140*IF(Settings!$B$22=Settings!$C$6,1,IF(Settings!$B$22="USD",1/INDEX(Settings!$B$29:$B$40,MONTH(A7140)),INDEX(Settings!$B$29:$B$40,MONTH(A7140)))))</f>
        <v/>
      </c>
    </row>
    <row r="7141" customFormat="false" ht="15" hidden="false" customHeight="false" outlineLevel="0" collapsed="false">
      <c r="U7141" s="0" t="str">
        <f aca="false">IF(C7141="","",IF(COUNTIF(Campaigns!$A$7:$A$300,C7141)&gt;0,"✓",IF(N(K7141)=0,"– no spend","⚠ add to Campaigns tab")))</f>
        <v/>
      </c>
      <c r="V7141" s="83" t="str">
        <f aca="false">IF(K7141="","",K7141*IF(Settings!$B$22=Settings!$C$6,1,IF(Settings!$B$22="USD",1/INDEX(Settings!$B$29:$B$40,MONTH(A7141)),INDEX(Settings!$B$29:$B$40,MONTH(A7141)))))</f>
        <v/>
      </c>
    </row>
    <row r="7142" customFormat="false" ht="15" hidden="false" customHeight="false" outlineLevel="0" collapsed="false">
      <c r="U7142" s="0" t="str">
        <f aca="false">IF(C7142="","",IF(COUNTIF(Campaigns!$A$7:$A$300,C7142)&gt;0,"✓",IF(N(K7142)=0,"– no spend","⚠ add to Campaigns tab")))</f>
        <v/>
      </c>
      <c r="V7142" s="83" t="str">
        <f aca="false">IF(K7142="","",K7142*IF(Settings!$B$22=Settings!$C$6,1,IF(Settings!$B$22="USD",1/INDEX(Settings!$B$29:$B$40,MONTH(A7142)),INDEX(Settings!$B$29:$B$40,MONTH(A7142)))))</f>
        <v/>
      </c>
    </row>
    <row r="7143" customFormat="false" ht="15" hidden="false" customHeight="false" outlineLevel="0" collapsed="false">
      <c r="U7143" s="0" t="str">
        <f aca="false">IF(C7143="","",IF(COUNTIF(Campaigns!$A$7:$A$300,C7143)&gt;0,"✓",IF(N(K7143)=0,"– no spend","⚠ add to Campaigns tab")))</f>
        <v/>
      </c>
      <c r="V7143" s="83" t="str">
        <f aca="false">IF(K7143="","",K7143*IF(Settings!$B$22=Settings!$C$6,1,IF(Settings!$B$22="USD",1/INDEX(Settings!$B$29:$B$40,MONTH(A7143)),INDEX(Settings!$B$29:$B$40,MONTH(A7143)))))</f>
        <v/>
      </c>
    </row>
    <row r="7144" customFormat="false" ht="15" hidden="false" customHeight="false" outlineLevel="0" collapsed="false">
      <c r="U7144" s="0" t="str">
        <f aca="false">IF(C7144="","",IF(COUNTIF(Campaigns!$A$7:$A$300,C7144)&gt;0,"✓",IF(N(K7144)=0,"– no spend","⚠ add to Campaigns tab")))</f>
        <v/>
      </c>
      <c r="V7144" s="83" t="str">
        <f aca="false">IF(K7144="","",K7144*IF(Settings!$B$22=Settings!$C$6,1,IF(Settings!$B$22="USD",1/INDEX(Settings!$B$29:$B$40,MONTH(A7144)),INDEX(Settings!$B$29:$B$40,MONTH(A7144)))))</f>
        <v/>
      </c>
    </row>
    <row r="7145" customFormat="false" ht="15" hidden="false" customHeight="false" outlineLevel="0" collapsed="false">
      <c r="U7145" s="0" t="str">
        <f aca="false">IF(C7145="","",IF(COUNTIF(Campaigns!$A$7:$A$300,C7145)&gt;0,"✓",IF(N(K7145)=0,"– no spend","⚠ add to Campaigns tab")))</f>
        <v/>
      </c>
      <c r="V7145" s="83" t="str">
        <f aca="false">IF(K7145="","",K7145*IF(Settings!$B$22=Settings!$C$6,1,IF(Settings!$B$22="USD",1/INDEX(Settings!$B$29:$B$40,MONTH(A7145)),INDEX(Settings!$B$29:$B$40,MONTH(A7145)))))</f>
        <v/>
      </c>
    </row>
    <row r="7146" customFormat="false" ht="15" hidden="false" customHeight="false" outlineLevel="0" collapsed="false">
      <c r="U7146" s="0" t="str">
        <f aca="false">IF(C7146="","",IF(COUNTIF(Campaigns!$A$7:$A$300,C7146)&gt;0,"✓",IF(N(K7146)=0,"– no spend","⚠ add to Campaigns tab")))</f>
        <v/>
      </c>
      <c r="V7146" s="83" t="str">
        <f aca="false">IF(K7146="","",K7146*IF(Settings!$B$22=Settings!$C$6,1,IF(Settings!$B$22="USD",1/INDEX(Settings!$B$29:$B$40,MONTH(A7146)),INDEX(Settings!$B$29:$B$40,MONTH(A7146)))))</f>
        <v/>
      </c>
    </row>
    <row r="7147" customFormat="false" ht="15" hidden="false" customHeight="false" outlineLevel="0" collapsed="false">
      <c r="U7147" s="0" t="str">
        <f aca="false">IF(C7147="","",IF(COUNTIF(Campaigns!$A$7:$A$300,C7147)&gt;0,"✓",IF(N(K7147)=0,"– no spend","⚠ add to Campaigns tab")))</f>
        <v/>
      </c>
      <c r="V7147" s="83" t="str">
        <f aca="false">IF(K7147="","",K7147*IF(Settings!$B$22=Settings!$C$6,1,IF(Settings!$B$22="USD",1/INDEX(Settings!$B$29:$B$40,MONTH(A7147)),INDEX(Settings!$B$29:$B$40,MONTH(A7147)))))</f>
        <v/>
      </c>
    </row>
    <row r="7148" customFormat="false" ht="15" hidden="false" customHeight="false" outlineLevel="0" collapsed="false">
      <c r="U7148" s="0" t="str">
        <f aca="false">IF(C7148="","",IF(COUNTIF(Campaigns!$A$7:$A$300,C7148)&gt;0,"✓",IF(N(K7148)=0,"– no spend","⚠ add to Campaigns tab")))</f>
        <v/>
      </c>
      <c r="V7148" s="83" t="str">
        <f aca="false">IF(K7148="","",K7148*IF(Settings!$B$22=Settings!$C$6,1,IF(Settings!$B$22="USD",1/INDEX(Settings!$B$29:$B$40,MONTH(A7148)),INDEX(Settings!$B$29:$B$40,MONTH(A7148)))))</f>
        <v/>
      </c>
    </row>
    <row r="7149" customFormat="false" ht="15" hidden="false" customHeight="false" outlineLevel="0" collapsed="false">
      <c r="U7149" s="0" t="str">
        <f aca="false">IF(C7149="","",IF(COUNTIF(Campaigns!$A$7:$A$300,C7149)&gt;0,"✓",IF(N(K7149)=0,"– no spend","⚠ add to Campaigns tab")))</f>
        <v/>
      </c>
      <c r="V7149" s="83" t="str">
        <f aca="false">IF(K7149="","",K7149*IF(Settings!$B$22=Settings!$C$6,1,IF(Settings!$B$22="USD",1/INDEX(Settings!$B$29:$B$40,MONTH(A7149)),INDEX(Settings!$B$29:$B$40,MONTH(A7149)))))</f>
        <v/>
      </c>
    </row>
    <row r="7150" customFormat="false" ht="15" hidden="false" customHeight="false" outlineLevel="0" collapsed="false">
      <c r="U7150" s="0" t="str">
        <f aca="false">IF(C7150="","",IF(COUNTIF(Campaigns!$A$7:$A$300,C7150)&gt;0,"✓",IF(N(K7150)=0,"– no spend","⚠ add to Campaigns tab")))</f>
        <v/>
      </c>
      <c r="V7150" s="83" t="str">
        <f aca="false">IF(K7150="","",K7150*IF(Settings!$B$22=Settings!$C$6,1,IF(Settings!$B$22="USD",1/INDEX(Settings!$B$29:$B$40,MONTH(A7150)),INDEX(Settings!$B$29:$B$40,MONTH(A7150)))))</f>
        <v/>
      </c>
    </row>
    <row r="7151" customFormat="false" ht="15" hidden="false" customHeight="false" outlineLevel="0" collapsed="false">
      <c r="U7151" s="0" t="str">
        <f aca="false">IF(C7151="","",IF(COUNTIF(Campaigns!$A$7:$A$300,C7151)&gt;0,"✓",IF(N(K7151)=0,"– no spend","⚠ add to Campaigns tab")))</f>
        <v/>
      </c>
      <c r="V7151" s="83" t="str">
        <f aca="false">IF(K7151="","",K7151*IF(Settings!$B$22=Settings!$C$6,1,IF(Settings!$B$22="USD",1/INDEX(Settings!$B$29:$B$40,MONTH(A7151)),INDEX(Settings!$B$29:$B$40,MONTH(A7151)))))</f>
        <v/>
      </c>
    </row>
    <row r="7152" customFormat="false" ht="15" hidden="false" customHeight="false" outlineLevel="0" collapsed="false">
      <c r="U7152" s="0" t="str">
        <f aca="false">IF(C7152="","",IF(COUNTIF(Campaigns!$A$7:$A$300,C7152)&gt;0,"✓",IF(N(K7152)=0,"– no spend","⚠ add to Campaigns tab")))</f>
        <v/>
      </c>
      <c r="V7152" s="83" t="str">
        <f aca="false">IF(K7152="","",K7152*IF(Settings!$B$22=Settings!$C$6,1,IF(Settings!$B$22="USD",1/INDEX(Settings!$B$29:$B$40,MONTH(A7152)),INDEX(Settings!$B$29:$B$40,MONTH(A7152)))))</f>
        <v/>
      </c>
    </row>
    <row r="7153" customFormat="false" ht="15" hidden="false" customHeight="false" outlineLevel="0" collapsed="false">
      <c r="U7153" s="0" t="str">
        <f aca="false">IF(C7153="","",IF(COUNTIF(Campaigns!$A$7:$A$300,C7153)&gt;0,"✓",IF(N(K7153)=0,"– no spend","⚠ add to Campaigns tab")))</f>
        <v/>
      </c>
      <c r="V7153" s="83" t="str">
        <f aca="false">IF(K7153="","",K7153*IF(Settings!$B$22=Settings!$C$6,1,IF(Settings!$B$22="USD",1/INDEX(Settings!$B$29:$B$40,MONTH(A7153)),INDEX(Settings!$B$29:$B$40,MONTH(A7153)))))</f>
        <v/>
      </c>
    </row>
    <row r="7154" customFormat="false" ht="15" hidden="false" customHeight="false" outlineLevel="0" collapsed="false">
      <c r="U7154" s="0" t="str">
        <f aca="false">IF(C7154="","",IF(COUNTIF(Campaigns!$A$7:$A$300,C7154)&gt;0,"✓",IF(N(K7154)=0,"– no spend","⚠ add to Campaigns tab")))</f>
        <v/>
      </c>
      <c r="V7154" s="83" t="str">
        <f aca="false">IF(K7154="","",K7154*IF(Settings!$B$22=Settings!$C$6,1,IF(Settings!$B$22="USD",1/INDEX(Settings!$B$29:$B$40,MONTH(A7154)),INDEX(Settings!$B$29:$B$40,MONTH(A7154)))))</f>
        <v/>
      </c>
    </row>
    <row r="7155" customFormat="false" ht="15" hidden="false" customHeight="false" outlineLevel="0" collapsed="false">
      <c r="U7155" s="0" t="str">
        <f aca="false">IF(C7155="","",IF(COUNTIF(Campaigns!$A$7:$A$300,C7155)&gt;0,"✓",IF(N(K7155)=0,"– no spend","⚠ add to Campaigns tab")))</f>
        <v/>
      </c>
      <c r="V7155" s="83" t="str">
        <f aca="false">IF(K7155="","",K7155*IF(Settings!$B$22=Settings!$C$6,1,IF(Settings!$B$22="USD",1/INDEX(Settings!$B$29:$B$40,MONTH(A7155)),INDEX(Settings!$B$29:$B$40,MONTH(A7155)))))</f>
        <v/>
      </c>
    </row>
    <row r="7156" customFormat="false" ht="15" hidden="false" customHeight="false" outlineLevel="0" collapsed="false">
      <c r="U7156" s="0" t="str">
        <f aca="false">IF(C7156="","",IF(COUNTIF(Campaigns!$A$7:$A$300,C7156)&gt;0,"✓",IF(N(K7156)=0,"– no spend","⚠ add to Campaigns tab")))</f>
        <v/>
      </c>
      <c r="V7156" s="83" t="str">
        <f aca="false">IF(K7156="","",K7156*IF(Settings!$B$22=Settings!$C$6,1,IF(Settings!$B$22="USD",1/INDEX(Settings!$B$29:$B$40,MONTH(A7156)),INDEX(Settings!$B$29:$B$40,MONTH(A7156)))))</f>
        <v/>
      </c>
    </row>
    <row r="7157" customFormat="false" ht="15" hidden="false" customHeight="false" outlineLevel="0" collapsed="false">
      <c r="U7157" s="0" t="str">
        <f aca="false">IF(C7157="","",IF(COUNTIF(Campaigns!$A$7:$A$300,C7157)&gt;0,"✓",IF(N(K7157)=0,"– no spend","⚠ add to Campaigns tab")))</f>
        <v/>
      </c>
      <c r="V7157" s="83" t="str">
        <f aca="false">IF(K7157="","",K7157*IF(Settings!$B$22=Settings!$C$6,1,IF(Settings!$B$22="USD",1/INDEX(Settings!$B$29:$B$40,MONTH(A7157)),INDEX(Settings!$B$29:$B$40,MONTH(A7157)))))</f>
        <v/>
      </c>
    </row>
    <row r="7158" customFormat="false" ht="15" hidden="false" customHeight="false" outlineLevel="0" collapsed="false">
      <c r="U7158" s="0" t="str">
        <f aca="false">IF(C7158="","",IF(COUNTIF(Campaigns!$A$7:$A$300,C7158)&gt;0,"✓",IF(N(K7158)=0,"– no spend","⚠ add to Campaigns tab")))</f>
        <v/>
      </c>
      <c r="V7158" s="83" t="str">
        <f aca="false">IF(K7158="","",K7158*IF(Settings!$B$22=Settings!$C$6,1,IF(Settings!$B$22="USD",1/INDEX(Settings!$B$29:$B$40,MONTH(A7158)),INDEX(Settings!$B$29:$B$40,MONTH(A7158)))))</f>
        <v/>
      </c>
    </row>
    <row r="7159" customFormat="false" ht="15" hidden="false" customHeight="false" outlineLevel="0" collapsed="false">
      <c r="U7159" s="0" t="str">
        <f aca="false">IF(C7159="","",IF(COUNTIF(Campaigns!$A$7:$A$300,C7159)&gt;0,"✓",IF(N(K7159)=0,"– no spend","⚠ add to Campaigns tab")))</f>
        <v/>
      </c>
      <c r="V7159" s="83" t="str">
        <f aca="false">IF(K7159="","",K7159*IF(Settings!$B$22=Settings!$C$6,1,IF(Settings!$B$22="USD",1/INDEX(Settings!$B$29:$B$40,MONTH(A7159)),INDEX(Settings!$B$29:$B$40,MONTH(A7159)))))</f>
        <v/>
      </c>
    </row>
    <row r="7160" customFormat="false" ht="15" hidden="false" customHeight="false" outlineLevel="0" collapsed="false">
      <c r="U7160" s="0" t="str">
        <f aca="false">IF(C7160="","",IF(COUNTIF(Campaigns!$A$7:$A$300,C7160)&gt;0,"✓",IF(N(K7160)=0,"– no spend","⚠ add to Campaigns tab")))</f>
        <v/>
      </c>
      <c r="V7160" s="83" t="str">
        <f aca="false">IF(K7160="","",K7160*IF(Settings!$B$22=Settings!$C$6,1,IF(Settings!$B$22="USD",1/INDEX(Settings!$B$29:$B$40,MONTH(A7160)),INDEX(Settings!$B$29:$B$40,MONTH(A7160)))))</f>
        <v/>
      </c>
    </row>
    <row r="7161" customFormat="false" ht="15" hidden="false" customHeight="false" outlineLevel="0" collapsed="false">
      <c r="U7161" s="0" t="str">
        <f aca="false">IF(C7161="","",IF(COUNTIF(Campaigns!$A$7:$A$300,C7161)&gt;0,"✓",IF(N(K7161)=0,"– no spend","⚠ add to Campaigns tab")))</f>
        <v/>
      </c>
      <c r="V7161" s="83" t="str">
        <f aca="false">IF(K7161="","",K7161*IF(Settings!$B$22=Settings!$C$6,1,IF(Settings!$B$22="USD",1/INDEX(Settings!$B$29:$B$40,MONTH(A7161)),INDEX(Settings!$B$29:$B$40,MONTH(A7161)))))</f>
        <v/>
      </c>
    </row>
    <row r="7162" customFormat="false" ht="15" hidden="false" customHeight="false" outlineLevel="0" collapsed="false">
      <c r="U7162" s="0" t="str">
        <f aca="false">IF(C7162="","",IF(COUNTIF(Campaigns!$A$7:$A$300,C7162)&gt;0,"✓",IF(N(K7162)=0,"– no spend","⚠ add to Campaigns tab")))</f>
        <v/>
      </c>
      <c r="V7162" s="83" t="str">
        <f aca="false">IF(K7162="","",K7162*IF(Settings!$B$22=Settings!$C$6,1,IF(Settings!$B$22="USD",1/INDEX(Settings!$B$29:$B$40,MONTH(A7162)),INDEX(Settings!$B$29:$B$40,MONTH(A7162)))))</f>
        <v/>
      </c>
    </row>
    <row r="7163" customFormat="false" ht="15" hidden="false" customHeight="false" outlineLevel="0" collapsed="false">
      <c r="U7163" s="0" t="str">
        <f aca="false">IF(C7163="","",IF(COUNTIF(Campaigns!$A$7:$A$300,C7163)&gt;0,"✓",IF(N(K7163)=0,"– no spend","⚠ add to Campaigns tab")))</f>
        <v/>
      </c>
      <c r="V7163" s="83" t="str">
        <f aca="false">IF(K7163="","",K7163*IF(Settings!$B$22=Settings!$C$6,1,IF(Settings!$B$22="USD",1/INDEX(Settings!$B$29:$B$40,MONTH(A7163)),INDEX(Settings!$B$29:$B$40,MONTH(A7163)))))</f>
        <v/>
      </c>
    </row>
    <row r="7164" customFormat="false" ht="15" hidden="false" customHeight="false" outlineLevel="0" collapsed="false">
      <c r="U7164" s="0" t="str">
        <f aca="false">IF(C7164="","",IF(COUNTIF(Campaigns!$A$7:$A$300,C7164)&gt;0,"✓",IF(N(K7164)=0,"– no spend","⚠ add to Campaigns tab")))</f>
        <v/>
      </c>
      <c r="V7164" s="83" t="str">
        <f aca="false">IF(K7164="","",K7164*IF(Settings!$B$22=Settings!$C$6,1,IF(Settings!$B$22="USD",1/INDEX(Settings!$B$29:$B$40,MONTH(A7164)),INDEX(Settings!$B$29:$B$40,MONTH(A7164)))))</f>
        <v/>
      </c>
    </row>
    <row r="7165" customFormat="false" ht="15" hidden="false" customHeight="false" outlineLevel="0" collapsed="false">
      <c r="U7165" s="0" t="str">
        <f aca="false">IF(C7165="","",IF(COUNTIF(Campaigns!$A$7:$A$300,C7165)&gt;0,"✓",IF(N(K7165)=0,"– no spend","⚠ add to Campaigns tab")))</f>
        <v/>
      </c>
      <c r="V7165" s="83" t="str">
        <f aca="false">IF(K7165="","",K7165*IF(Settings!$B$22=Settings!$C$6,1,IF(Settings!$B$22="USD",1/INDEX(Settings!$B$29:$B$40,MONTH(A7165)),INDEX(Settings!$B$29:$B$40,MONTH(A7165)))))</f>
        <v/>
      </c>
    </row>
    <row r="7166" customFormat="false" ht="15" hidden="false" customHeight="false" outlineLevel="0" collapsed="false">
      <c r="U7166" s="0" t="str">
        <f aca="false">IF(C7166="","",IF(COUNTIF(Campaigns!$A$7:$A$300,C7166)&gt;0,"✓",IF(N(K7166)=0,"– no spend","⚠ add to Campaigns tab")))</f>
        <v/>
      </c>
      <c r="V7166" s="83" t="str">
        <f aca="false">IF(K7166="","",K7166*IF(Settings!$B$22=Settings!$C$6,1,IF(Settings!$B$22="USD",1/INDEX(Settings!$B$29:$B$40,MONTH(A7166)),INDEX(Settings!$B$29:$B$40,MONTH(A7166)))))</f>
        <v/>
      </c>
    </row>
    <row r="7167" customFormat="false" ht="15" hidden="false" customHeight="false" outlineLevel="0" collapsed="false">
      <c r="U7167" s="0" t="str">
        <f aca="false">IF(C7167="","",IF(COUNTIF(Campaigns!$A$7:$A$300,C7167)&gt;0,"✓",IF(N(K7167)=0,"– no spend","⚠ add to Campaigns tab")))</f>
        <v/>
      </c>
      <c r="V7167" s="83" t="str">
        <f aca="false">IF(K7167="","",K7167*IF(Settings!$B$22=Settings!$C$6,1,IF(Settings!$B$22="USD",1/INDEX(Settings!$B$29:$B$40,MONTH(A7167)),INDEX(Settings!$B$29:$B$40,MONTH(A7167)))))</f>
        <v/>
      </c>
    </row>
    <row r="7168" customFormat="false" ht="15" hidden="false" customHeight="false" outlineLevel="0" collapsed="false">
      <c r="U7168" s="0" t="str">
        <f aca="false">IF(C7168="","",IF(COUNTIF(Campaigns!$A$7:$A$300,C7168)&gt;0,"✓",IF(N(K7168)=0,"– no spend","⚠ add to Campaigns tab")))</f>
        <v/>
      </c>
      <c r="V7168" s="83" t="str">
        <f aca="false">IF(K7168="","",K7168*IF(Settings!$B$22=Settings!$C$6,1,IF(Settings!$B$22="USD",1/INDEX(Settings!$B$29:$B$40,MONTH(A7168)),INDEX(Settings!$B$29:$B$40,MONTH(A7168)))))</f>
        <v/>
      </c>
    </row>
    <row r="7169" customFormat="false" ht="15" hidden="false" customHeight="false" outlineLevel="0" collapsed="false">
      <c r="U7169" s="0" t="str">
        <f aca="false">IF(C7169="","",IF(COUNTIF(Campaigns!$A$7:$A$300,C7169)&gt;0,"✓",IF(N(K7169)=0,"– no spend","⚠ add to Campaigns tab")))</f>
        <v/>
      </c>
      <c r="V7169" s="83" t="str">
        <f aca="false">IF(K7169="","",K7169*IF(Settings!$B$22=Settings!$C$6,1,IF(Settings!$B$22="USD",1/INDEX(Settings!$B$29:$B$40,MONTH(A7169)),INDEX(Settings!$B$29:$B$40,MONTH(A7169)))))</f>
        <v/>
      </c>
    </row>
    <row r="7170" customFormat="false" ht="15" hidden="false" customHeight="false" outlineLevel="0" collapsed="false">
      <c r="U7170" s="0" t="str">
        <f aca="false">IF(C7170="","",IF(COUNTIF(Campaigns!$A$7:$A$300,C7170)&gt;0,"✓",IF(N(K7170)=0,"– no spend","⚠ add to Campaigns tab")))</f>
        <v/>
      </c>
      <c r="V7170" s="83" t="str">
        <f aca="false">IF(K7170="","",K7170*IF(Settings!$B$22=Settings!$C$6,1,IF(Settings!$B$22="USD",1/INDEX(Settings!$B$29:$B$40,MONTH(A7170)),INDEX(Settings!$B$29:$B$40,MONTH(A7170)))))</f>
        <v/>
      </c>
    </row>
    <row r="7171" customFormat="false" ht="15" hidden="false" customHeight="false" outlineLevel="0" collapsed="false">
      <c r="U7171" s="0" t="str">
        <f aca="false">IF(C7171="","",IF(COUNTIF(Campaigns!$A$7:$A$300,C7171)&gt;0,"✓",IF(N(K7171)=0,"– no spend","⚠ add to Campaigns tab")))</f>
        <v/>
      </c>
      <c r="V7171" s="83" t="str">
        <f aca="false">IF(K7171="","",K7171*IF(Settings!$B$22=Settings!$C$6,1,IF(Settings!$B$22="USD",1/INDEX(Settings!$B$29:$B$40,MONTH(A7171)),INDEX(Settings!$B$29:$B$40,MONTH(A7171)))))</f>
        <v/>
      </c>
    </row>
    <row r="7172" customFormat="false" ht="15" hidden="false" customHeight="false" outlineLevel="0" collapsed="false">
      <c r="U7172" s="0" t="str">
        <f aca="false">IF(C7172="","",IF(COUNTIF(Campaigns!$A$7:$A$300,C7172)&gt;0,"✓",IF(N(K7172)=0,"– no spend","⚠ add to Campaigns tab")))</f>
        <v/>
      </c>
      <c r="V7172" s="83" t="str">
        <f aca="false">IF(K7172="","",K7172*IF(Settings!$B$22=Settings!$C$6,1,IF(Settings!$B$22="USD",1/INDEX(Settings!$B$29:$B$40,MONTH(A7172)),INDEX(Settings!$B$29:$B$40,MONTH(A7172)))))</f>
        <v/>
      </c>
    </row>
    <row r="7173" customFormat="false" ht="15" hidden="false" customHeight="false" outlineLevel="0" collapsed="false">
      <c r="U7173" s="0" t="str">
        <f aca="false">IF(C7173="","",IF(COUNTIF(Campaigns!$A$7:$A$300,C7173)&gt;0,"✓",IF(N(K7173)=0,"– no spend","⚠ add to Campaigns tab")))</f>
        <v/>
      </c>
      <c r="V7173" s="83" t="str">
        <f aca="false">IF(K7173="","",K7173*IF(Settings!$B$22=Settings!$C$6,1,IF(Settings!$B$22="USD",1/INDEX(Settings!$B$29:$B$40,MONTH(A7173)),INDEX(Settings!$B$29:$B$40,MONTH(A7173)))))</f>
        <v/>
      </c>
    </row>
    <row r="7174" customFormat="false" ht="15" hidden="false" customHeight="false" outlineLevel="0" collapsed="false">
      <c r="U7174" s="0" t="str">
        <f aca="false">IF(C7174="","",IF(COUNTIF(Campaigns!$A$7:$A$300,C7174)&gt;0,"✓",IF(N(K7174)=0,"– no spend","⚠ add to Campaigns tab")))</f>
        <v/>
      </c>
      <c r="V7174" s="83" t="str">
        <f aca="false">IF(K7174="","",K7174*IF(Settings!$B$22=Settings!$C$6,1,IF(Settings!$B$22="USD",1/INDEX(Settings!$B$29:$B$40,MONTH(A7174)),INDEX(Settings!$B$29:$B$40,MONTH(A7174)))))</f>
        <v/>
      </c>
    </row>
    <row r="7175" customFormat="false" ht="15" hidden="false" customHeight="false" outlineLevel="0" collapsed="false">
      <c r="U7175" s="0" t="str">
        <f aca="false">IF(C7175="","",IF(COUNTIF(Campaigns!$A$7:$A$300,C7175)&gt;0,"✓",IF(N(K7175)=0,"– no spend","⚠ add to Campaigns tab")))</f>
        <v/>
      </c>
      <c r="V7175" s="83" t="str">
        <f aca="false">IF(K7175="","",K7175*IF(Settings!$B$22=Settings!$C$6,1,IF(Settings!$B$22="USD",1/INDEX(Settings!$B$29:$B$40,MONTH(A7175)),INDEX(Settings!$B$29:$B$40,MONTH(A7175)))))</f>
        <v/>
      </c>
    </row>
    <row r="7176" customFormat="false" ht="15" hidden="false" customHeight="false" outlineLevel="0" collapsed="false">
      <c r="U7176" s="0" t="str">
        <f aca="false">IF(C7176="","",IF(COUNTIF(Campaigns!$A$7:$A$300,C7176)&gt;0,"✓",IF(N(K7176)=0,"– no spend","⚠ add to Campaigns tab")))</f>
        <v/>
      </c>
      <c r="V7176" s="83" t="str">
        <f aca="false">IF(K7176="","",K7176*IF(Settings!$B$22=Settings!$C$6,1,IF(Settings!$B$22="USD",1/INDEX(Settings!$B$29:$B$40,MONTH(A7176)),INDEX(Settings!$B$29:$B$40,MONTH(A7176)))))</f>
        <v/>
      </c>
    </row>
    <row r="7177" customFormat="false" ht="15" hidden="false" customHeight="false" outlineLevel="0" collapsed="false">
      <c r="U7177" s="0" t="str">
        <f aca="false">IF(C7177="","",IF(COUNTIF(Campaigns!$A$7:$A$300,C7177)&gt;0,"✓",IF(N(K7177)=0,"– no spend","⚠ add to Campaigns tab")))</f>
        <v/>
      </c>
      <c r="V7177" s="83" t="str">
        <f aca="false">IF(K7177="","",K7177*IF(Settings!$B$22=Settings!$C$6,1,IF(Settings!$B$22="USD",1/INDEX(Settings!$B$29:$B$40,MONTH(A7177)),INDEX(Settings!$B$29:$B$40,MONTH(A7177)))))</f>
        <v/>
      </c>
    </row>
    <row r="7178" customFormat="false" ht="15" hidden="false" customHeight="false" outlineLevel="0" collapsed="false">
      <c r="U7178" s="0" t="str">
        <f aca="false">IF(C7178="","",IF(COUNTIF(Campaigns!$A$7:$A$300,C7178)&gt;0,"✓",IF(N(K7178)=0,"– no spend","⚠ add to Campaigns tab")))</f>
        <v/>
      </c>
      <c r="V7178" s="83" t="str">
        <f aca="false">IF(K7178="","",K7178*IF(Settings!$B$22=Settings!$C$6,1,IF(Settings!$B$22="USD",1/INDEX(Settings!$B$29:$B$40,MONTH(A7178)),INDEX(Settings!$B$29:$B$40,MONTH(A7178)))))</f>
        <v/>
      </c>
    </row>
    <row r="7179" customFormat="false" ht="15" hidden="false" customHeight="false" outlineLevel="0" collapsed="false">
      <c r="U7179" s="0" t="str">
        <f aca="false">IF(C7179="","",IF(COUNTIF(Campaigns!$A$7:$A$300,C7179)&gt;0,"✓",IF(N(K7179)=0,"– no spend","⚠ add to Campaigns tab")))</f>
        <v/>
      </c>
      <c r="V7179" s="83" t="str">
        <f aca="false">IF(K7179="","",K7179*IF(Settings!$B$22=Settings!$C$6,1,IF(Settings!$B$22="USD",1/INDEX(Settings!$B$29:$B$40,MONTH(A7179)),INDEX(Settings!$B$29:$B$40,MONTH(A7179)))))</f>
        <v/>
      </c>
    </row>
    <row r="7180" customFormat="false" ht="15" hidden="false" customHeight="false" outlineLevel="0" collapsed="false">
      <c r="U7180" s="0" t="str">
        <f aca="false">IF(C7180="","",IF(COUNTIF(Campaigns!$A$7:$A$300,C7180)&gt;0,"✓",IF(N(K7180)=0,"– no spend","⚠ add to Campaigns tab")))</f>
        <v/>
      </c>
      <c r="V7180" s="83" t="str">
        <f aca="false">IF(K7180="","",K7180*IF(Settings!$B$22=Settings!$C$6,1,IF(Settings!$B$22="USD",1/INDEX(Settings!$B$29:$B$40,MONTH(A7180)),INDEX(Settings!$B$29:$B$40,MONTH(A7180)))))</f>
        <v/>
      </c>
    </row>
    <row r="7181" customFormat="false" ht="15" hidden="false" customHeight="false" outlineLevel="0" collapsed="false">
      <c r="U7181" s="0" t="str">
        <f aca="false">IF(C7181="","",IF(COUNTIF(Campaigns!$A$7:$A$300,C7181)&gt;0,"✓",IF(N(K7181)=0,"– no spend","⚠ add to Campaigns tab")))</f>
        <v/>
      </c>
      <c r="V7181" s="83" t="str">
        <f aca="false">IF(K7181="","",K7181*IF(Settings!$B$22=Settings!$C$6,1,IF(Settings!$B$22="USD",1/INDEX(Settings!$B$29:$B$40,MONTH(A7181)),INDEX(Settings!$B$29:$B$40,MONTH(A7181)))))</f>
        <v/>
      </c>
    </row>
    <row r="7182" customFormat="false" ht="15" hidden="false" customHeight="false" outlineLevel="0" collapsed="false">
      <c r="U7182" s="0" t="str">
        <f aca="false">IF(C7182="","",IF(COUNTIF(Campaigns!$A$7:$A$300,C7182)&gt;0,"✓",IF(N(K7182)=0,"– no spend","⚠ add to Campaigns tab")))</f>
        <v/>
      </c>
      <c r="V7182" s="83" t="str">
        <f aca="false">IF(K7182="","",K7182*IF(Settings!$B$22=Settings!$C$6,1,IF(Settings!$B$22="USD",1/INDEX(Settings!$B$29:$B$40,MONTH(A7182)),INDEX(Settings!$B$29:$B$40,MONTH(A7182)))))</f>
        <v/>
      </c>
    </row>
    <row r="7183" customFormat="false" ht="15" hidden="false" customHeight="false" outlineLevel="0" collapsed="false">
      <c r="U7183" s="0" t="str">
        <f aca="false">IF(C7183="","",IF(COUNTIF(Campaigns!$A$7:$A$300,C7183)&gt;0,"✓",IF(N(K7183)=0,"– no spend","⚠ add to Campaigns tab")))</f>
        <v/>
      </c>
      <c r="V7183" s="83" t="str">
        <f aca="false">IF(K7183="","",K7183*IF(Settings!$B$22=Settings!$C$6,1,IF(Settings!$B$22="USD",1/INDEX(Settings!$B$29:$B$40,MONTH(A7183)),INDEX(Settings!$B$29:$B$40,MONTH(A7183)))))</f>
        <v/>
      </c>
    </row>
    <row r="7184" customFormat="false" ht="15" hidden="false" customHeight="false" outlineLevel="0" collapsed="false">
      <c r="U7184" s="0" t="str">
        <f aca="false">IF(C7184="","",IF(COUNTIF(Campaigns!$A$7:$A$300,C7184)&gt;0,"✓",IF(N(K7184)=0,"– no spend","⚠ add to Campaigns tab")))</f>
        <v/>
      </c>
      <c r="V7184" s="83" t="str">
        <f aca="false">IF(K7184="","",K7184*IF(Settings!$B$22=Settings!$C$6,1,IF(Settings!$B$22="USD",1/INDEX(Settings!$B$29:$B$40,MONTH(A7184)),INDEX(Settings!$B$29:$B$40,MONTH(A7184)))))</f>
        <v/>
      </c>
    </row>
    <row r="7185" customFormat="false" ht="15" hidden="false" customHeight="false" outlineLevel="0" collapsed="false">
      <c r="U7185" s="0" t="str">
        <f aca="false">IF(C7185="","",IF(COUNTIF(Campaigns!$A$7:$A$300,C7185)&gt;0,"✓",IF(N(K7185)=0,"– no spend","⚠ add to Campaigns tab")))</f>
        <v/>
      </c>
      <c r="V7185" s="83" t="str">
        <f aca="false">IF(K7185="","",K7185*IF(Settings!$B$22=Settings!$C$6,1,IF(Settings!$B$22="USD",1/INDEX(Settings!$B$29:$B$40,MONTH(A7185)),INDEX(Settings!$B$29:$B$40,MONTH(A7185)))))</f>
        <v/>
      </c>
    </row>
    <row r="7186" customFormat="false" ht="15" hidden="false" customHeight="false" outlineLevel="0" collapsed="false">
      <c r="U7186" s="0" t="str">
        <f aca="false">IF(C7186="","",IF(COUNTIF(Campaigns!$A$7:$A$300,C7186)&gt;0,"✓",IF(N(K7186)=0,"– no spend","⚠ add to Campaigns tab")))</f>
        <v/>
      </c>
      <c r="V7186" s="83" t="str">
        <f aca="false">IF(K7186="","",K7186*IF(Settings!$B$22=Settings!$C$6,1,IF(Settings!$B$22="USD",1/INDEX(Settings!$B$29:$B$40,MONTH(A7186)),INDEX(Settings!$B$29:$B$40,MONTH(A7186)))))</f>
        <v/>
      </c>
    </row>
    <row r="7187" customFormat="false" ht="15" hidden="false" customHeight="false" outlineLevel="0" collapsed="false">
      <c r="U7187" s="0" t="str">
        <f aca="false">IF(C7187="","",IF(COUNTIF(Campaigns!$A$7:$A$300,C7187)&gt;0,"✓",IF(N(K7187)=0,"– no spend","⚠ add to Campaigns tab")))</f>
        <v/>
      </c>
      <c r="V7187" s="83" t="str">
        <f aca="false">IF(K7187="","",K7187*IF(Settings!$B$22=Settings!$C$6,1,IF(Settings!$B$22="USD",1/INDEX(Settings!$B$29:$B$40,MONTH(A7187)),INDEX(Settings!$B$29:$B$40,MONTH(A7187)))))</f>
        <v/>
      </c>
    </row>
    <row r="7188" customFormat="false" ht="15" hidden="false" customHeight="false" outlineLevel="0" collapsed="false">
      <c r="U7188" s="0" t="str">
        <f aca="false">IF(C7188="","",IF(COUNTIF(Campaigns!$A$7:$A$300,C7188)&gt;0,"✓",IF(N(K7188)=0,"– no spend","⚠ add to Campaigns tab")))</f>
        <v/>
      </c>
      <c r="V7188" s="83" t="str">
        <f aca="false">IF(K7188="","",K7188*IF(Settings!$B$22=Settings!$C$6,1,IF(Settings!$B$22="USD",1/INDEX(Settings!$B$29:$B$40,MONTH(A7188)),INDEX(Settings!$B$29:$B$40,MONTH(A7188)))))</f>
        <v/>
      </c>
    </row>
    <row r="7189" customFormat="false" ht="15" hidden="false" customHeight="false" outlineLevel="0" collapsed="false">
      <c r="U7189" s="0" t="str">
        <f aca="false">IF(C7189="","",IF(COUNTIF(Campaigns!$A$7:$A$300,C7189)&gt;0,"✓",IF(N(K7189)=0,"– no spend","⚠ add to Campaigns tab")))</f>
        <v/>
      </c>
      <c r="V7189" s="83" t="str">
        <f aca="false">IF(K7189="","",K7189*IF(Settings!$B$22=Settings!$C$6,1,IF(Settings!$B$22="USD",1/INDEX(Settings!$B$29:$B$40,MONTH(A7189)),INDEX(Settings!$B$29:$B$40,MONTH(A7189)))))</f>
        <v/>
      </c>
    </row>
    <row r="7190" customFormat="false" ht="15" hidden="false" customHeight="false" outlineLevel="0" collapsed="false">
      <c r="U7190" s="0" t="str">
        <f aca="false">IF(C7190="","",IF(COUNTIF(Campaigns!$A$7:$A$300,C7190)&gt;0,"✓",IF(N(K7190)=0,"– no spend","⚠ add to Campaigns tab")))</f>
        <v/>
      </c>
      <c r="V7190" s="83" t="str">
        <f aca="false">IF(K7190="","",K7190*IF(Settings!$B$22=Settings!$C$6,1,IF(Settings!$B$22="USD",1/INDEX(Settings!$B$29:$B$40,MONTH(A7190)),INDEX(Settings!$B$29:$B$40,MONTH(A7190)))))</f>
        <v/>
      </c>
    </row>
    <row r="7191" customFormat="false" ht="15" hidden="false" customHeight="false" outlineLevel="0" collapsed="false">
      <c r="U7191" s="0" t="str">
        <f aca="false">IF(C7191="","",IF(COUNTIF(Campaigns!$A$7:$A$300,C7191)&gt;0,"✓",IF(N(K7191)=0,"– no spend","⚠ add to Campaigns tab")))</f>
        <v/>
      </c>
      <c r="V7191" s="83" t="str">
        <f aca="false">IF(K7191="","",K7191*IF(Settings!$B$22=Settings!$C$6,1,IF(Settings!$B$22="USD",1/INDEX(Settings!$B$29:$B$40,MONTH(A7191)),INDEX(Settings!$B$29:$B$40,MONTH(A7191)))))</f>
        <v/>
      </c>
    </row>
    <row r="7192" customFormat="false" ht="15" hidden="false" customHeight="false" outlineLevel="0" collapsed="false">
      <c r="U7192" s="0" t="str">
        <f aca="false">IF(C7192="","",IF(COUNTIF(Campaigns!$A$7:$A$300,C7192)&gt;0,"✓",IF(N(K7192)=0,"– no spend","⚠ add to Campaigns tab")))</f>
        <v/>
      </c>
      <c r="V7192" s="83" t="str">
        <f aca="false">IF(K7192="","",K7192*IF(Settings!$B$22=Settings!$C$6,1,IF(Settings!$B$22="USD",1/INDEX(Settings!$B$29:$B$40,MONTH(A7192)),INDEX(Settings!$B$29:$B$40,MONTH(A7192)))))</f>
        <v/>
      </c>
    </row>
    <row r="7193" customFormat="false" ht="15" hidden="false" customHeight="false" outlineLevel="0" collapsed="false">
      <c r="U7193" s="0" t="str">
        <f aca="false">IF(C7193="","",IF(COUNTIF(Campaigns!$A$7:$A$300,C7193)&gt;0,"✓",IF(N(K7193)=0,"– no spend","⚠ add to Campaigns tab")))</f>
        <v/>
      </c>
      <c r="V7193" s="83" t="str">
        <f aca="false">IF(K7193="","",K7193*IF(Settings!$B$22=Settings!$C$6,1,IF(Settings!$B$22="USD",1/INDEX(Settings!$B$29:$B$40,MONTH(A7193)),INDEX(Settings!$B$29:$B$40,MONTH(A7193)))))</f>
        <v/>
      </c>
    </row>
    <row r="7194" customFormat="false" ht="15" hidden="false" customHeight="false" outlineLevel="0" collapsed="false">
      <c r="U7194" s="0" t="str">
        <f aca="false">IF(C7194="","",IF(COUNTIF(Campaigns!$A$7:$A$300,C7194)&gt;0,"✓",IF(N(K7194)=0,"– no spend","⚠ add to Campaigns tab")))</f>
        <v/>
      </c>
      <c r="V7194" s="83" t="str">
        <f aca="false">IF(K7194="","",K7194*IF(Settings!$B$22=Settings!$C$6,1,IF(Settings!$B$22="USD",1/INDEX(Settings!$B$29:$B$40,MONTH(A7194)),INDEX(Settings!$B$29:$B$40,MONTH(A7194)))))</f>
        <v/>
      </c>
    </row>
    <row r="7195" customFormat="false" ht="15" hidden="false" customHeight="false" outlineLevel="0" collapsed="false">
      <c r="U7195" s="0" t="str">
        <f aca="false">IF(C7195="","",IF(COUNTIF(Campaigns!$A$7:$A$300,C7195)&gt;0,"✓",IF(N(K7195)=0,"– no spend","⚠ add to Campaigns tab")))</f>
        <v/>
      </c>
      <c r="V7195" s="83" t="str">
        <f aca="false">IF(K7195="","",K7195*IF(Settings!$B$22=Settings!$C$6,1,IF(Settings!$B$22="USD",1/INDEX(Settings!$B$29:$B$40,MONTH(A7195)),INDEX(Settings!$B$29:$B$40,MONTH(A7195)))))</f>
        <v/>
      </c>
    </row>
    <row r="7196" customFormat="false" ht="15" hidden="false" customHeight="false" outlineLevel="0" collapsed="false">
      <c r="U7196" s="0" t="str">
        <f aca="false">IF(C7196="","",IF(COUNTIF(Campaigns!$A$7:$A$300,C7196)&gt;0,"✓",IF(N(K7196)=0,"– no spend","⚠ add to Campaigns tab")))</f>
        <v/>
      </c>
      <c r="V7196" s="83" t="str">
        <f aca="false">IF(K7196="","",K7196*IF(Settings!$B$22=Settings!$C$6,1,IF(Settings!$B$22="USD",1/INDEX(Settings!$B$29:$B$40,MONTH(A7196)),INDEX(Settings!$B$29:$B$40,MONTH(A7196)))))</f>
        <v/>
      </c>
    </row>
    <row r="7197" customFormat="false" ht="15" hidden="false" customHeight="false" outlineLevel="0" collapsed="false">
      <c r="U7197" s="0" t="str">
        <f aca="false">IF(C7197="","",IF(COUNTIF(Campaigns!$A$7:$A$300,C7197)&gt;0,"✓",IF(N(K7197)=0,"– no spend","⚠ add to Campaigns tab")))</f>
        <v/>
      </c>
      <c r="V7197" s="83" t="str">
        <f aca="false">IF(K7197="","",K7197*IF(Settings!$B$22=Settings!$C$6,1,IF(Settings!$B$22="USD",1/INDEX(Settings!$B$29:$B$40,MONTH(A7197)),INDEX(Settings!$B$29:$B$40,MONTH(A7197)))))</f>
        <v/>
      </c>
    </row>
    <row r="7198" customFormat="false" ht="15" hidden="false" customHeight="false" outlineLevel="0" collapsed="false">
      <c r="U7198" s="0" t="str">
        <f aca="false">IF(C7198="","",IF(COUNTIF(Campaigns!$A$7:$A$300,C7198)&gt;0,"✓",IF(N(K7198)=0,"– no spend","⚠ add to Campaigns tab")))</f>
        <v/>
      </c>
      <c r="V7198" s="83" t="str">
        <f aca="false">IF(K7198="","",K7198*IF(Settings!$B$22=Settings!$C$6,1,IF(Settings!$B$22="USD",1/INDEX(Settings!$B$29:$B$40,MONTH(A7198)),INDEX(Settings!$B$29:$B$40,MONTH(A7198)))))</f>
        <v/>
      </c>
    </row>
    <row r="7199" customFormat="false" ht="15" hidden="false" customHeight="false" outlineLevel="0" collapsed="false">
      <c r="U7199" s="0" t="str">
        <f aca="false">IF(C7199="","",IF(COUNTIF(Campaigns!$A$7:$A$300,C7199)&gt;0,"✓",IF(N(K7199)=0,"– no spend","⚠ add to Campaigns tab")))</f>
        <v/>
      </c>
      <c r="V7199" s="83" t="str">
        <f aca="false">IF(K7199="","",K7199*IF(Settings!$B$22=Settings!$C$6,1,IF(Settings!$B$22="USD",1/INDEX(Settings!$B$29:$B$40,MONTH(A7199)),INDEX(Settings!$B$29:$B$40,MONTH(A7199)))))</f>
        <v/>
      </c>
    </row>
    <row r="7200" customFormat="false" ht="15" hidden="false" customHeight="false" outlineLevel="0" collapsed="false">
      <c r="U7200" s="0" t="str">
        <f aca="false">IF(C7200="","",IF(COUNTIF(Campaigns!$A$7:$A$300,C7200)&gt;0,"✓",IF(N(K7200)=0,"– no spend","⚠ add to Campaigns tab")))</f>
        <v/>
      </c>
      <c r="V7200" s="83" t="str">
        <f aca="false">IF(K7200="","",K7200*IF(Settings!$B$22=Settings!$C$6,1,IF(Settings!$B$22="USD",1/INDEX(Settings!$B$29:$B$40,MONTH(A7200)),INDEX(Settings!$B$29:$B$40,MONTH(A7200)))))</f>
        <v/>
      </c>
    </row>
    <row r="7201" customFormat="false" ht="15" hidden="false" customHeight="false" outlineLevel="0" collapsed="false">
      <c r="U7201" s="0" t="str">
        <f aca="false">IF(C7201="","",IF(COUNTIF(Campaigns!$A$7:$A$300,C7201)&gt;0,"✓",IF(N(K7201)=0,"– no spend","⚠ add to Campaigns tab")))</f>
        <v/>
      </c>
      <c r="V7201" s="83" t="str">
        <f aca="false">IF(K7201="","",K7201*IF(Settings!$B$22=Settings!$C$6,1,IF(Settings!$B$22="USD",1/INDEX(Settings!$B$29:$B$40,MONTH(A7201)),INDEX(Settings!$B$29:$B$40,MONTH(A7201)))))</f>
        <v/>
      </c>
    </row>
    <row r="7202" customFormat="false" ht="15" hidden="false" customHeight="false" outlineLevel="0" collapsed="false">
      <c r="U7202" s="0" t="str">
        <f aca="false">IF(C7202="","",IF(COUNTIF(Campaigns!$A$7:$A$300,C7202)&gt;0,"✓",IF(N(K7202)=0,"– no spend","⚠ add to Campaigns tab")))</f>
        <v/>
      </c>
      <c r="V7202" s="83" t="str">
        <f aca="false">IF(K7202="","",K7202*IF(Settings!$B$22=Settings!$C$6,1,IF(Settings!$B$22="USD",1/INDEX(Settings!$B$29:$B$40,MONTH(A7202)),INDEX(Settings!$B$29:$B$40,MONTH(A7202)))))</f>
        <v/>
      </c>
    </row>
    <row r="7203" customFormat="false" ht="15" hidden="false" customHeight="false" outlineLevel="0" collapsed="false">
      <c r="U7203" s="0" t="str">
        <f aca="false">IF(C7203="","",IF(COUNTIF(Campaigns!$A$7:$A$300,C7203)&gt;0,"✓",IF(N(K7203)=0,"– no spend","⚠ add to Campaigns tab")))</f>
        <v/>
      </c>
      <c r="V7203" s="83" t="str">
        <f aca="false">IF(K7203="","",K7203*IF(Settings!$B$22=Settings!$C$6,1,IF(Settings!$B$22="USD",1/INDEX(Settings!$B$29:$B$40,MONTH(A7203)),INDEX(Settings!$B$29:$B$40,MONTH(A7203)))))</f>
        <v/>
      </c>
    </row>
    <row r="7204" customFormat="false" ht="15" hidden="false" customHeight="false" outlineLevel="0" collapsed="false">
      <c r="U7204" s="0" t="str">
        <f aca="false">IF(C7204="","",IF(COUNTIF(Campaigns!$A$7:$A$300,C7204)&gt;0,"✓",IF(N(K7204)=0,"– no spend","⚠ add to Campaigns tab")))</f>
        <v/>
      </c>
      <c r="V7204" s="83" t="str">
        <f aca="false">IF(K7204="","",K7204*IF(Settings!$B$22=Settings!$C$6,1,IF(Settings!$B$22="USD",1/INDEX(Settings!$B$29:$B$40,MONTH(A7204)),INDEX(Settings!$B$29:$B$40,MONTH(A7204)))))</f>
        <v/>
      </c>
    </row>
    <row r="7205" customFormat="false" ht="15" hidden="false" customHeight="false" outlineLevel="0" collapsed="false">
      <c r="U7205" s="0" t="str">
        <f aca="false">IF(C7205="","",IF(COUNTIF(Campaigns!$A$7:$A$300,C7205)&gt;0,"✓",IF(N(K7205)=0,"– no spend","⚠ add to Campaigns tab")))</f>
        <v/>
      </c>
      <c r="V7205" s="83" t="str">
        <f aca="false">IF(K7205="","",K7205*IF(Settings!$B$22=Settings!$C$6,1,IF(Settings!$B$22="USD",1/INDEX(Settings!$B$29:$B$40,MONTH(A7205)),INDEX(Settings!$B$29:$B$40,MONTH(A7205)))))</f>
        <v/>
      </c>
    </row>
    <row r="7206" customFormat="false" ht="15" hidden="false" customHeight="false" outlineLevel="0" collapsed="false">
      <c r="U7206" s="0" t="str">
        <f aca="false">IF(C7206="","",IF(COUNTIF(Campaigns!$A$7:$A$300,C7206)&gt;0,"✓",IF(N(K7206)=0,"– no spend","⚠ add to Campaigns tab")))</f>
        <v/>
      </c>
      <c r="V7206" s="83" t="str">
        <f aca="false">IF(K7206="","",K7206*IF(Settings!$B$22=Settings!$C$6,1,IF(Settings!$B$22="USD",1/INDEX(Settings!$B$29:$B$40,MONTH(A7206)),INDEX(Settings!$B$29:$B$40,MONTH(A7206)))))</f>
        <v/>
      </c>
    </row>
    <row r="7207" customFormat="false" ht="15" hidden="false" customHeight="false" outlineLevel="0" collapsed="false">
      <c r="U7207" s="0" t="str">
        <f aca="false">IF(C7207="","",IF(COUNTIF(Campaigns!$A$7:$A$300,C7207)&gt;0,"✓",IF(N(K7207)=0,"– no spend","⚠ add to Campaigns tab")))</f>
        <v/>
      </c>
      <c r="V7207" s="83" t="str">
        <f aca="false">IF(K7207="","",K7207*IF(Settings!$B$22=Settings!$C$6,1,IF(Settings!$B$22="USD",1/INDEX(Settings!$B$29:$B$40,MONTH(A7207)),INDEX(Settings!$B$29:$B$40,MONTH(A7207)))))</f>
        <v/>
      </c>
    </row>
    <row r="7208" customFormat="false" ht="15" hidden="false" customHeight="false" outlineLevel="0" collapsed="false">
      <c r="U7208" s="0" t="str">
        <f aca="false">IF(C7208="","",IF(COUNTIF(Campaigns!$A$7:$A$300,C7208)&gt;0,"✓",IF(N(K7208)=0,"– no spend","⚠ add to Campaigns tab")))</f>
        <v/>
      </c>
      <c r="V7208" s="83" t="str">
        <f aca="false">IF(K7208="","",K7208*IF(Settings!$B$22=Settings!$C$6,1,IF(Settings!$B$22="USD",1/INDEX(Settings!$B$29:$B$40,MONTH(A7208)),INDEX(Settings!$B$29:$B$40,MONTH(A7208)))))</f>
        <v/>
      </c>
    </row>
    <row r="7209" customFormat="false" ht="15" hidden="false" customHeight="false" outlineLevel="0" collapsed="false">
      <c r="U7209" s="0" t="str">
        <f aca="false">IF(C7209="","",IF(COUNTIF(Campaigns!$A$7:$A$300,C7209)&gt;0,"✓",IF(N(K7209)=0,"– no spend","⚠ add to Campaigns tab")))</f>
        <v/>
      </c>
      <c r="V7209" s="83" t="str">
        <f aca="false">IF(K7209="","",K7209*IF(Settings!$B$22=Settings!$C$6,1,IF(Settings!$B$22="USD",1/INDEX(Settings!$B$29:$B$40,MONTH(A7209)),INDEX(Settings!$B$29:$B$40,MONTH(A7209)))))</f>
        <v/>
      </c>
    </row>
    <row r="7210" customFormat="false" ht="15" hidden="false" customHeight="false" outlineLevel="0" collapsed="false">
      <c r="U7210" s="0" t="str">
        <f aca="false">IF(C7210="","",IF(COUNTIF(Campaigns!$A$7:$A$300,C7210)&gt;0,"✓",IF(N(K7210)=0,"– no spend","⚠ add to Campaigns tab")))</f>
        <v/>
      </c>
      <c r="V7210" s="83" t="str">
        <f aca="false">IF(K7210="","",K7210*IF(Settings!$B$22=Settings!$C$6,1,IF(Settings!$B$22="USD",1/INDEX(Settings!$B$29:$B$40,MONTH(A7210)),INDEX(Settings!$B$29:$B$40,MONTH(A7210)))))</f>
        <v/>
      </c>
    </row>
    <row r="7211" customFormat="false" ht="15" hidden="false" customHeight="false" outlineLevel="0" collapsed="false">
      <c r="U7211" s="0" t="str">
        <f aca="false">IF(C7211="","",IF(COUNTIF(Campaigns!$A$7:$A$300,C7211)&gt;0,"✓",IF(N(K7211)=0,"– no spend","⚠ add to Campaigns tab")))</f>
        <v/>
      </c>
      <c r="V7211" s="83" t="str">
        <f aca="false">IF(K7211="","",K7211*IF(Settings!$B$22=Settings!$C$6,1,IF(Settings!$B$22="USD",1/INDEX(Settings!$B$29:$B$40,MONTH(A7211)),INDEX(Settings!$B$29:$B$40,MONTH(A7211)))))</f>
        <v/>
      </c>
    </row>
    <row r="7212" customFormat="false" ht="15" hidden="false" customHeight="false" outlineLevel="0" collapsed="false">
      <c r="U7212" s="0" t="str">
        <f aca="false">IF(C7212="","",IF(COUNTIF(Campaigns!$A$7:$A$300,C7212)&gt;0,"✓",IF(N(K7212)=0,"– no spend","⚠ add to Campaigns tab")))</f>
        <v/>
      </c>
      <c r="V7212" s="83" t="str">
        <f aca="false">IF(K7212="","",K7212*IF(Settings!$B$22=Settings!$C$6,1,IF(Settings!$B$22="USD",1/INDEX(Settings!$B$29:$B$40,MONTH(A7212)),INDEX(Settings!$B$29:$B$40,MONTH(A7212)))))</f>
        <v/>
      </c>
    </row>
    <row r="7213" customFormat="false" ht="15" hidden="false" customHeight="false" outlineLevel="0" collapsed="false">
      <c r="U7213" s="0" t="str">
        <f aca="false">IF(C7213="","",IF(COUNTIF(Campaigns!$A$7:$A$300,C7213)&gt;0,"✓",IF(N(K7213)=0,"– no spend","⚠ add to Campaigns tab")))</f>
        <v/>
      </c>
      <c r="V7213" s="83" t="str">
        <f aca="false">IF(K7213="","",K7213*IF(Settings!$B$22=Settings!$C$6,1,IF(Settings!$B$22="USD",1/INDEX(Settings!$B$29:$B$40,MONTH(A7213)),INDEX(Settings!$B$29:$B$40,MONTH(A7213)))))</f>
        <v/>
      </c>
    </row>
    <row r="7214" customFormat="false" ht="15" hidden="false" customHeight="false" outlineLevel="0" collapsed="false">
      <c r="U7214" s="0" t="str">
        <f aca="false">IF(C7214="","",IF(COUNTIF(Campaigns!$A$7:$A$300,C7214)&gt;0,"✓",IF(N(K7214)=0,"– no spend","⚠ add to Campaigns tab")))</f>
        <v/>
      </c>
      <c r="V7214" s="83" t="str">
        <f aca="false">IF(K7214="","",K7214*IF(Settings!$B$22=Settings!$C$6,1,IF(Settings!$B$22="USD",1/INDEX(Settings!$B$29:$B$40,MONTH(A7214)),INDEX(Settings!$B$29:$B$40,MONTH(A7214)))))</f>
        <v/>
      </c>
    </row>
    <row r="7215" customFormat="false" ht="15" hidden="false" customHeight="false" outlineLevel="0" collapsed="false">
      <c r="U7215" s="0" t="str">
        <f aca="false">IF(C7215="","",IF(COUNTIF(Campaigns!$A$7:$A$300,C7215)&gt;0,"✓",IF(N(K7215)=0,"– no spend","⚠ add to Campaigns tab")))</f>
        <v/>
      </c>
      <c r="V7215" s="83" t="str">
        <f aca="false">IF(K7215="","",K7215*IF(Settings!$B$22=Settings!$C$6,1,IF(Settings!$B$22="USD",1/INDEX(Settings!$B$29:$B$40,MONTH(A7215)),INDEX(Settings!$B$29:$B$40,MONTH(A7215)))))</f>
        <v/>
      </c>
    </row>
    <row r="7216" customFormat="false" ht="15" hidden="false" customHeight="false" outlineLevel="0" collapsed="false">
      <c r="U7216" s="0" t="str">
        <f aca="false">IF(C7216="","",IF(COUNTIF(Campaigns!$A$7:$A$300,C7216)&gt;0,"✓",IF(N(K7216)=0,"– no spend","⚠ add to Campaigns tab")))</f>
        <v/>
      </c>
      <c r="V7216" s="83" t="str">
        <f aca="false">IF(K7216="","",K7216*IF(Settings!$B$22=Settings!$C$6,1,IF(Settings!$B$22="USD",1/INDEX(Settings!$B$29:$B$40,MONTH(A7216)),INDEX(Settings!$B$29:$B$40,MONTH(A7216)))))</f>
        <v/>
      </c>
    </row>
    <row r="7217" customFormat="false" ht="15" hidden="false" customHeight="false" outlineLevel="0" collapsed="false">
      <c r="U7217" s="0" t="str">
        <f aca="false">IF(C7217="","",IF(COUNTIF(Campaigns!$A$7:$A$300,C7217)&gt;0,"✓",IF(N(K7217)=0,"– no spend","⚠ add to Campaigns tab")))</f>
        <v/>
      </c>
      <c r="V7217" s="83" t="str">
        <f aca="false">IF(K7217="","",K7217*IF(Settings!$B$22=Settings!$C$6,1,IF(Settings!$B$22="USD",1/INDEX(Settings!$B$29:$B$40,MONTH(A7217)),INDEX(Settings!$B$29:$B$40,MONTH(A7217)))))</f>
        <v/>
      </c>
    </row>
    <row r="7218" customFormat="false" ht="15" hidden="false" customHeight="false" outlineLevel="0" collapsed="false">
      <c r="U7218" s="0" t="str">
        <f aca="false">IF(C7218="","",IF(COUNTIF(Campaigns!$A$7:$A$300,C7218)&gt;0,"✓",IF(N(K7218)=0,"– no spend","⚠ add to Campaigns tab")))</f>
        <v/>
      </c>
      <c r="V7218" s="83" t="str">
        <f aca="false">IF(K7218="","",K7218*IF(Settings!$B$22=Settings!$C$6,1,IF(Settings!$B$22="USD",1/INDEX(Settings!$B$29:$B$40,MONTH(A7218)),INDEX(Settings!$B$29:$B$40,MONTH(A7218)))))</f>
        <v/>
      </c>
    </row>
    <row r="7219" customFormat="false" ht="15" hidden="false" customHeight="false" outlineLevel="0" collapsed="false">
      <c r="U7219" s="0" t="str">
        <f aca="false">IF(C7219="","",IF(COUNTIF(Campaigns!$A$7:$A$300,C7219)&gt;0,"✓",IF(N(K7219)=0,"– no spend","⚠ add to Campaigns tab")))</f>
        <v/>
      </c>
      <c r="V7219" s="83" t="str">
        <f aca="false">IF(K7219="","",K7219*IF(Settings!$B$22=Settings!$C$6,1,IF(Settings!$B$22="USD",1/INDEX(Settings!$B$29:$B$40,MONTH(A7219)),INDEX(Settings!$B$29:$B$40,MONTH(A7219)))))</f>
        <v/>
      </c>
    </row>
    <row r="7220" customFormat="false" ht="15" hidden="false" customHeight="false" outlineLevel="0" collapsed="false">
      <c r="U7220" s="0" t="str">
        <f aca="false">IF(C7220="","",IF(COUNTIF(Campaigns!$A$7:$A$300,C7220)&gt;0,"✓",IF(N(K7220)=0,"– no spend","⚠ add to Campaigns tab")))</f>
        <v/>
      </c>
      <c r="V7220" s="83" t="str">
        <f aca="false">IF(K7220="","",K7220*IF(Settings!$B$22=Settings!$C$6,1,IF(Settings!$B$22="USD",1/INDEX(Settings!$B$29:$B$40,MONTH(A7220)),INDEX(Settings!$B$29:$B$40,MONTH(A7220)))))</f>
        <v/>
      </c>
    </row>
    <row r="7221" customFormat="false" ht="15" hidden="false" customHeight="false" outlineLevel="0" collapsed="false">
      <c r="U7221" s="0" t="str">
        <f aca="false">IF(C7221="","",IF(COUNTIF(Campaigns!$A$7:$A$300,C7221)&gt;0,"✓",IF(N(K7221)=0,"– no spend","⚠ add to Campaigns tab")))</f>
        <v/>
      </c>
      <c r="V7221" s="83" t="str">
        <f aca="false">IF(K7221="","",K7221*IF(Settings!$B$22=Settings!$C$6,1,IF(Settings!$B$22="USD",1/INDEX(Settings!$B$29:$B$40,MONTH(A7221)),INDEX(Settings!$B$29:$B$40,MONTH(A7221)))))</f>
        <v/>
      </c>
    </row>
    <row r="7222" customFormat="false" ht="15" hidden="false" customHeight="false" outlineLevel="0" collapsed="false">
      <c r="U7222" s="0" t="str">
        <f aca="false">IF(C7222="","",IF(COUNTIF(Campaigns!$A$7:$A$300,C7222)&gt;0,"✓",IF(N(K7222)=0,"– no spend","⚠ add to Campaigns tab")))</f>
        <v/>
      </c>
      <c r="V7222" s="83" t="str">
        <f aca="false">IF(K7222="","",K7222*IF(Settings!$B$22=Settings!$C$6,1,IF(Settings!$B$22="USD",1/INDEX(Settings!$B$29:$B$40,MONTH(A7222)),INDEX(Settings!$B$29:$B$40,MONTH(A7222)))))</f>
        <v/>
      </c>
    </row>
    <row r="7223" customFormat="false" ht="15" hidden="false" customHeight="false" outlineLevel="0" collapsed="false">
      <c r="U7223" s="0" t="str">
        <f aca="false">IF(C7223="","",IF(COUNTIF(Campaigns!$A$7:$A$300,C7223)&gt;0,"✓",IF(N(K7223)=0,"– no spend","⚠ add to Campaigns tab")))</f>
        <v/>
      </c>
      <c r="V7223" s="83" t="str">
        <f aca="false">IF(K7223="","",K7223*IF(Settings!$B$22=Settings!$C$6,1,IF(Settings!$B$22="USD",1/INDEX(Settings!$B$29:$B$40,MONTH(A7223)),INDEX(Settings!$B$29:$B$40,MONTH(A7223)))))</f>
        <v/>
      </c>
    </row>
    <row r="7224" customFormat="false" ht="15" hidden="false" customHeight="false" outlineLevel="0" collapsed="false">
      <c r="U7224" s="0" t="str">
        <f aca="false">IF(C7224="","",IF(COUNTIF(Campaigns!$A$7:$A$300,C7224)&gt;0,"✓",IF(N(K7224)=0,"– no spend","⚠ add to Campaigns tab")))</f>
        <v/>
      </c>
      <c r="V7224" s="83" t="str">
        <f aca="false">IF(K7224="","",K7224*IF(Settings!$B$22=Settings!$C$6,1,IF(Settings!$B$22="USD",1/INDEX(Settings!$B$29:$B$40,MONTH(A7224)),INDEX(Settings!$B$29:$B$40,MONTH(A7224)))))</f>
        <v/>
      </c>
    </row>
    <row r="7225" customFormat="false" ht="15" hidden="false" customHeight="false" outlineLevel="0" collapsed="false">
      <c r="U7225" s="0" t="str">
        <f aca="false">IF(C7225="","",IF(COUNTIF(Campaigns!$A$7:$A$300,C7225)&gt;0,"✓",IF(N(K7225)=0,"– no spend","⚠ add to Campaigns tab")))</f>
        <v/>
      </c>
      <c r="V7225" s="83" t="str">
        <f aca="false">IF(K7225="","",K7225*IF(Settings!$B$22=Settings!$C$6,1,IF(Settings!$B$22="USD",1/INDEX(Settings!$B$29:$B$40,MONTH(A7225)),INDEX(Settings!$B$29:$B$40,MONTH(A7225)))))</f>
        <v/>
      </c>
    </row>
    <row r="7226" customFormat="false" ht="15" hidden="false" customHeight="false" outlineLevel="0" collapsed="false">
      <c r="U7226" s="0" t="str">
        <f aca="false">IF(C7226="","",IF(COUNTIF(Campaigns!$A$7:$A$300,C7226)&gt;0,"✓",IF(N(K7226)=0,"– no spend","⚠ add to Campaigns tab")))</f>
        <v/>
      </c>
      <c r="V7226" s="83" t="str">
        <f aca="false">IF(K7226="","",K7226*IF(Settings!$B$22=Settings!$C$6,1,IF(Settings!$B$22="USD",1/INDEX(Settings!$B$29:$B$40,MONTH(A7226)),INDEX(Settings!$B$29:$B$40,MONTH(A7226)))))</f>
        <v/>
      </c>
    </row>
    <row r="7227" customFormat="false" ht="15" hidden="false" customHeight="false" outlineLevel="0" collapsed="false">
      <c r="U7227" s="0" t="str">
        <f aca="false">IF(C7227="","",IF(COUNTIF(Campaigns!$A$7:$A$300,C7227)&gt;0,"✓",IF(N(K7227)=0,"– no spend","⚠ add to Campaigns tab")))</f>
        <v/>
      </c>
      <c r="V7227" s="83" t="str">
        <f aca="false">IF(K7227="","",K7227*IF(Settings!$B$22=Settings!$C$6,1,IF(Settings!$B$22="USD",1/INDEX(Settings!$B$29:$B$40,MONTH(A7227)),INDEX(Settings!$B$29:$B$40,MONTH(A7227)))))</f>
        <v/>
      </c>
    </row>
    <row r="7228" customFormat="false" ht="15" hidden="false" customHeight="false" outlineLevel="0" collapsed="false">
      <c r="U7228" s="0" t="str">
        <f aca="false">IF(C7228="","",IF(COUNTIF(Campaigns!$A$7:$A$300,C7228)&gt;0,"✓",IF(N(K7228)=0,"– no spend","⚠ add to Campaigns tab")))</f>
        <v/>
      </c>
      <c r="V7228" s="83" t="str">
        <f aca="false">IF(K7228="","",K7228*IF(Settings!$B$22=Settings!$C$6,1,IF(Settings!$B$22="USD",1/INDEX(Settings!$B$29:$B$40,MONTH(A7228)),INDEX(Settings!$B$29:$B$40,MONTH(A7228)))))</f>
        <v/>
      </c>
    </row>
    <row r="7229" customFormat="false" ht="15" hidden="false" customHeight="false" outlineLevel="0" collapsed="false">
      <c r="U7229" s="0" t="str">
        <f aca="false">IF(C7229="","",IF(COUNTIF(Campaigns!$A$7:$A$300,C7229)&gt;0,"✓",IF(N(K7229)=0,"– no spend","⚠ add to Campaigns tab")))</f>
        <v/>
      </c>
      <c r="V7229" s="83" t="str">
        <f aca="false">IF(K7229="","",K7229*IF(Settings!$B$22=Settings!$C$6,1,IF(Settings!$B$22="USD",1/INDEX(Settings!$B$29:$B$40,MONTH(A7229)),INDEX(Settings!$B$29:$B$40,MONTH(A7229)))))</f>
        <v/>
      </c>
    </row>
    <row r="7230" customFormat="false" ht="15" hidden="false" customHeight="false" outlineLevel="0" collapsed="false">
      <c r="U7230" s="0" t="str">
        <f aca="false">IF(C7230="","",IF(COUNTIF(Campaigns!$A$7:$A$300,C7230)&gt;0,"✓",IF(N(K7230)=0,"– no spend","⚠ add to Campaigns tab")))</f>
        <v/>
      </c>
      <c r="V7230" s="83" t="str">
        <f aca="false">IF(K7230="","",K7230*IF(Settings!$B$22=Settings!$C$6,1,IF(Settings!$B$22="USD",1/INDEX(Settings!$B$29:$B$40,MONTH(A7230)),INDEX(Settings!$B$29:$B$40,MONTH(A7230)))))</f>
        <v/>
      </c>
    </row>
    <row r="7231" customFormat="false" ht="15" hidden="false" customHeight="false" outlineLevel="0" collapsed="false">
      <c r="U7231" s="0" t="str">
        <f aca="false">IF(C7231="","",IF(COUNTIF(Campaigns!$A$7:$A$300,C7231)&gt;0,"✓",IF(N(K7231)=0,"– no spend","⚠ add to Campaigns tab")))</f>
        <v/>
      </c>
      <c r="V7231" s="83" t="str">
        <f aca="false">IF(K7231="","",K7231*IF(Settings!$B$22=Settings!$C$6,1,IF(Settings!$B$22="USD",1/INDEX(Settings!$B$29:$B$40,MONTH(A7231)),INDEX(Settings!$B$29:$B$40,MONTH(A7231)))))</f>
        <v/>
      </c>
    </row>
    <row r="7232" customFormat="false" ht="15" hidden="false" customHeight="false" outlineLevel="0" collapsed="false">
      <c r="U7232" s="0" t="str">
        <f aca="false">IF(C7232="","",IF(COUNTIF(Campaigns!$A$7:$A$300,C7232)&gt;0,"✓",IF(N(K7232)=0,"– no spend","⚠ add to Campaigns tab")))</f>
        <v/>
      </c>
      <c r="V7232" s="83" t="str">
        <f aca="false">IF(K7232="","",K7232*IF(Settings!$B$22=Settings!$C$6,1,IF(Settings!$B$22="USD",1/INDEX(Settings!$B$29:$B$40,MONTH(A7232)),INDEX(Settings!$B$29:$B$40,MONTH(A7232)))))</f>
        <v/>
      </c>
    </row>
    <row r="7233" customFormat="false" ht="15" hidden="false" customHeight="false" outlineLevel="0" collapsed="false">
      <c r="U7233" s="0" t="str">
        <f aca="false">IF(C7233="","",IF(COUNTIF(Campaigns!$A$7:$A$300,C7233)&gt;0,"✓",IF(N(K7233)=0,"– no spend","⚠ add to Campaigns tab")))</f>
        <v/>
      </c>
      <c r="V7233" s="83" t="str">
        <f aca="false">IF(K7233="","",K7233*IF(Settings!$B$22=Settings!$C$6,1,IF(Settings!$B$22="USD",1/INDEX(Settings!$B$29:$B$40,MONTH(A7233)),INDEX(Settings!$B$29:$B$40,MONTH(A7233)))))</f>
        <v/>
      </c>
    </row>
    <row r="7234" customFormat="false" ht="15" hidden="false" customHeight="false" outlineLevel="0" collapsed="false">
      <c r="U7234" s="0" t="str">
        <f aca="false">IF(C7234="","",IF(COUNTIF(Campaigns!$A$7:$A$300,C7234)&gt;0,"✓",IF(N(K7234)=0,"– no spend","⚠ add to Campaigns tab")))</f>
        <v/>
      </c>
      <c r="V7234" s="83" t="str">
        <f aca="false">IF(K7234="","",K7234*IF(Settings!$B$22=Settings!$C$6,1,IF(Settings!$B$22="USD",1/INDEX(Settings!$B$29:$B$40,MONTH(A7234)),INDEX(Settings!$B$29:$B$40,MONTH(A7234)))))</f>
        <v/>
      </c>
    </row>
    <row r="7235" customFormat="false" ht="15" hidden="false" customHeight="false" outlineLevel="0" collapsed="false">
      <c r="U7235" s="0" t="str">
        <f aca="false">IF(C7235="","",IF(COUNTIF(Campaigns!$A$7:$A$300,C7235)&gt;0,"✓",IF(N(K7235)=0,"– no spend","⚠ add to Campaigns tab")))</f>
        <v/>
      </c>
      <c r="V7235" s="83" t="str">
        <f aca="false">IF(K7235="","",K7235*IF(Settings!$B$22=Settings!$C$6,1,IF(Settings!$B$22="USD",1/INDEX(Settings!$B$29:$B$40,MONTH(A7235)),INDEX(Settings!$B$29:$B$40,MONTH(A7235)))))</f>
        <v/>
      </c>
    </row>
    <row r="7236" customFormat="false" ht="15" hidden="false" customHeight="false" outlineLevel="0" collapsed="false">
      <c r="U7236" s="0" t="str">
        <f aca="false">IF(C7236="","",IF(COUNTIF(Campaigns!$A$7:$A$300,C7236)&gt;0,"✓",IF(N(K7236)=0,"– no spend","⚠ add to Campaigns tab")))</f>
        <v/>
      </c>
      <c r="V7236" s="83" t="str">
        <f aca="false">IF(K7236="","",K7236*IF(Settings!$B$22=Settings!$C$6,1,IF(Settings!$B$22="USD",1/INDEX(Settings!$B$29:$B$40,MONTH(A7236)),INDEX(Settings!$B$29:$B$40,MONTH(A7236)))))</f>
        <v/>
      </c>
    </row>
    <row r="7237" customFormat="false" ht="15" hidden="false" customHeight="false" outlineLevel="0" collapsed="false">
      <c r="U7237" s="0" t="str">
        <f aca="false">IF(C7237="","",IF(COUNTIF(Campaigns!$A$7:$A$300,C7237)&gt;0,"✓",IF(N(K7237)=0,"– no spend","⚠ add to Campaigns tab")))</f>
        <v/>
      </c>
      <c r="V7237" s="83" t="str">
        <f aca="false">IF(K7237="","",K7237*IF(Settings!$B$22=Settings!$C$6,1,IF(Settings!$B$22="USD",1/INDEX(Settings!$B$29:$B$40,MONTH(A7237)),INDEX(Settings!$B$29:$B$40,MONTH(A7237)))))</f>
        <v/>
      </c>
    </row>
    <row r="7238" customFormat="false" ht="15" hidden="false" customHeight="false" outlineLevel="0" collapsed="false">
      <c r="U7238" s="0" t="str">
        <f aca="false">IF(C7238="","",IF(COUNTIF(Campaigns!$A$7:$A$300,C7238)&gt;0,"✓",IF(N(K7238)=0,"– no spend","⚠ add to Campaigns tab")))</f>
        <v/>
      </c>
      <c r="V7238" s="83" t="str">
        <f aca="false">IF(K7238="","",K7238*IF(Settings!$B$22=Settings!$C$6,1,IF(Settings!$B$22="USD",1/INDEX(Settings!$B$29:$B$40,MONTH(A7238)),INDEX(Settings!$B$29:$B$40,MONTH(A7238)))))</f>
        <v/>
      </c>
    </row>
    <row r="7239" customFormat="false" ht="15" hidden="false" customHeight="false" outlineLevel="0" collapsed="false">
      <c r="U7239" s="0" t="str">
        <f aca="false">IF(C7239="","",IF(COUNTIF(Campaigns!$A$7:$A$300,C7239)&gt;0,"✓",IF(N(K7239)=0,"– no spend","⚠ add to Campaigns tab")))</f>
        <v/>
      </c>
      <c r="V7239" s="83" t="str">
        <f aca="false">IF(K7239="","",K7239*IF(Settings!$B$22=Settings!$C$6,1,IF(Settings!$B$22="USD",1/INDEX(Settings!$B$29:$B$40,MONTH(A7239)),INDEX(Settings!$B$29:$B$40,MONTH(A7239)))))</f>
        <v/>
      </c>
    </row>
    <row r="7240" customFormat="false" ht="15" hidden="false" customHeight="false" outlineLevel="0" collapsed="false">
      <c r="U7240" s="0" t="str">
        <f aca="false">IF(C7240="","",IF(COUNTIF(Campaigns!$A$7:$A$300,C7240)&gt;0,"✓",IF(N(K7240)=0,"– no spend","⚠ add to Campaigns tab")))</f>
        <v/>
      </c>
      <c r="V7240" s="83" t="str">
        <f aca="false">IF(K7240="","",K7240*IF(Settings!$B$22=Settings!$C$6,1,IF(Settings!$B$22="USD",1/INDEX(Settings!$B$29:$B$40,MONTH(A7240)),INDEX(Settings!$B$29:$B$40,MONTH(A7240)))))</f>
        <v/>
      </c>
    </row>
    <row r="7241" customFormat="false" ht="15" hidden="false" customHeight="false" outlineLevel="0" collapsed="false">
      <c r="U7241" s="0" t="str">
        <f aca="false">IF(C7241="","",IF(COUNTIF(Campaigns!$A$7:$A$300,C7241)&gt;0,"✓",IF(N(K7241)=0,"– no spend","⚠ add to Campaigns tab")))</f>
        <v/>
      </c>
      <c r="V7241" s="83" t="str">
        <f aca="false">IF(K7241="","",K7241*IF(Settings!$B$22=Settings!$C$6,1,IF(Settings!$B$22="USD",1/INDEX(Settings!$B$29:$B$40,MONTH(A7241)),INDEX(Settings!$B$29:$B$40,MONTH(A7241)))))</f>
        <v/>
      </c>
    </row>
    <row r="7242" customFormat="false" ht="15" hidden="false" customHeight="false" outlineLevel="0" collapsed="false">
      <c r="U7242" s="0" t="str">
        <f aca="false">IF(C7242="","",IF(COUNTIF(Campaigns!$A$7:$A$300,C7242)&gt;0,"✓",IF(N(K7242)=0,"– no spend","⚠ add to Campaigns tab")))</f>
        <v/>
      </c>
      <c r="V7242" s="83" t="str">
        <f aca="false">IF(K7242="","",K7242*IF(Settings!$B$22=Settings!$C$6,1,IF(Settings!$B$22="USD",1/INDEX(Settings!$B$29:$B$40,MONTH(A7242)),INDEX(Settings!$B$29:$B$40,MONTH(A7242)))))</f>
        <v/>
      </c>
    </row>
    <row r="7243" customFormat="false" ht="15" hidden="false" customHeight="false" outlineLevel="0" collapsed="false">
      <c r="U7243" s="0" t="str">
        <f aca="false">IF(C7243="","",IF(COUNTIF(Campaigns!$A$7:$A$300,C7243)&gt;0,"✓",IF(N(K7243)=0,"– no spend","⚠ add to Campaigns tab")))</f>
        <v/>
      </c>
      <c r="V7243" s="83" t="str">
        <f aca="false">IF(K7243="","",K7243*IF(Settings!$B$22=Settings!$C$6,1,IF(Settings!$B$22="USD",1/INDEX(Settings!$B$29:$B$40,MONTH(A7243)),INDEX(Settings!$B$29:$B$40,MONTH(A7243)))))</f>
        <v/>
      </c>
    </row>
    <row r="7244" customFormat="false" ht="15" hidden="false" customHeight="false" outlineLevel="0" collapsed="false">
      <c r="U7244" s="0" t="str">
        <f aca="false">IF(C7244="","",IF(COUNTIF(Campaigns!$A$7:$A$300,C7244)&gt;0,"✓",IF(N(K7244)=0,"– no spend","⚠ add to Campaigns tab")))</f>
        <v/>
      </c>
      <c r="V7244" s="83" t="str">
        <f aca="false">IF(K7244="","",K7244*IF(Settings!$B$22=Settings!$C$6,1,IF(Settings!$B$22="USD",1/INDEX(Settings!$B$29:$B$40,MONTH(A7244)),INDEX(Settings!$B$29:$B$40,MONTH(A7244)))))</f>
        <v/>
      </c>
    </row>
    <row r="7245" customFormat="false" ht="15" hidden="false" customHeight="false" outlineLevel="0" collapsed="false">
      <c r="U7245" s="0" t="str">
        <f aca="false">IF(C7245="","",IF(COUNTIF(Campaigns!$A$7:$A$300,C7245)&gt;0,"✓",IF(N(K7245)=0,"– no spend","⚠ add to Campaigns tab")))</f>
        <v/>
      </c>
      <c r="V7245" s="83" t="str">
        <f aca="false">IF(K7245="","",K7245*IF(Settings!$B$22=Settings!$C$6,1,IF(Settings!$B$22="USD",1/INDEX(Settings!$B$29:$B$40,MONTH(A7245)),INDEX(Settings!$B$29:$B$40,MONTH(A7245)))))</f>
        <v/>
      </c>
    </row>
    <row r="7246" customFormat="false" ht="15" hidden="false" customHeight="false" outlineLevel="0" collapsed="false">
      <c r="U7246" s="0" t="str">
        <f aca="false">IF(C7246="","",IF(COUNTIF(Campaigns!$A$7:$A$300,C7246)&gt;0,"✓",IF(N(K7246)=0,"– no spend","⚠ add to Campaigns tab")))</f>
        <v/>
      </c>
      <c r="V7246" s="83" t="str">
        <f aca="false">IF(K7246="","",K7246*IF(Settings!$B$22=Settings!$C$6,1,IF(Settings!$B$22="USD",1/INDEX(Settings!$B$29:$B$40,MONTH(A7246)),INDEX(Settings!$B$29:$B$40,MONTH(A7246)))))</f>
        <v/>
      </c>
    </row>
    <row r="7247" customFormat="false" ht="15" hidden="false" customHeight="false" outlineLevel="0" collapsed="false">
      <c r="U7247" s="0" t="str">
        <f aca="false">IF(C7247="","",IF(COUNTIF(Campaigns!$A$7:$A$300,C7247)&gt;0,"✓",IF(N(K7247)=0,"– no spend","⚠ add to Campaigns tab")))</f>
        <v/>
      </c>
      <c r="V7247" s="83" t="str">
        <f aca="false">IF(K7247="","",K7247*IF(Settings!$B$22=Settings!$C$6,1,IF(Settings!$B$22="USD",1/INDEX(Settings!$B$29:$B$40,MONTH(A7247)),INDEX(Settings!$B$29:$B$40,MONTH(A7247)))))</f>
        <v/>
      </c>
    </row>
    <row r="7248" customFormat="false" ht="15" hidden="false" customHeight="false" outlineLevel="0" collapsed="false">
      <c r="U7248" s="0" t="str">
        <f aca="false">IF(C7248="","",IF(COUNTIF(Campaigns!$A$7:$A$300,C7248)&gt;0,"✓",IF(N(K7248)=0,"– no spend","⚠ add to Campaigns tab")))</f>
        <v/>
      </c>
      <c r="V7248" s="83" t="str">
        <f aca="false">IF(K7248="","",K7248*IF(Settings!$B$22=Settings!$C$6,1,IF(Settings!$B$22="USD",1/INDEX(Settings!$B$29:$B$40,MONTH(A7248)),INDEX(Settings!$B$29:$B$40,MONTH(A7248)))))</f>
        <v/>
      </c>
    </row>
    <row r="7249" customFormat="false" ht="15" hidden="false" customHeight="false" outlineLevel="0" collapsed="false">
      <c r="U7249" s="0" t="str">
        <f aca="false">IF(C7249="","",IF(COUNTIF(Campaigns!$A$7:$A$300,C7249)&gt;0,"✓",IF(N(K7249)=0,"– no spend","⚠ add to Campaigns tab")))</f>
        <v/>
      </c>
      <c r="V7249" s="83" t="str">
        <f aca="false">IF(K7249="","",K7249*IF(Settings!$B$22=Settings!$C$6,1,IF(Settings!$B$22="USD",1/INDEX(Settings!$B$29:$B$40,MONTH(A7249)),INDEX(Settings!$B$29:$B$40,MONTH(A7249)))))</f>
        <v/>
      </c>
    </row>
    <row r="7250" customFormat="false" ht="15" hidden="false" customHeight="false" outlineLevel="0" collapsed="false">
      <c r="U7250" s="0" t="str">
        <f aca="false">IF(C7250="","",IF(COUNTIF(Campaigns!$A$7:$A$300,C7250)&gt;0,"✓",IF(N(K7250)=0,"– no spend","⚠ add to Campaigns tab")))</f>
        <v/>
      </c>
      <c r="V7250" s="83" t="str">
        <f aca="false">IF(K7250="","",K7250*IF(Settings!$B$22=Settings!$C$6,1,IF(Settings!$B$22="USD",1/INDEX(Settings!$B$29:$B$40,MONTH(A7250)),INDEX(Settings!$B$29:$B$40,MONTH(A7250)))))</f>
        <v/>
      </c>
    </row>
    <row r="7251" customFormat="false" ht="15" hidden="false" customHeight="false" outlineLevel="0" collapsed="false">
      <c r="U7251" s="0" t="str">
        <f aca="false">IF(C7251="","",IF(COUNTIF(Campaigns!$A$7:$A$300,C7251)&gt;0,"✓",IF(N(K7251)=0,"– no spend","⚠ add to Campaigns tab")))</f>
        <v/>
      </c>
      <c r="V7251" s="83" t="str">
        <f aca="false">IF(K7251="","",K7251*IF(Settings!$B$22=Settings!$C$6,1,IF(Settings!$B$22="USD",1/INDEX(Settings!$B$29:$B$40,MONTH(A7251)),INDEX(Settings!$B$29:$B$40,MONTH(A7251)))))</f>
        <v/>
      </c>
    </row>
    <row r="7252" customFormat="false" ht="15" hidden="false" customHeight="false" outlineLevel="0" collapsed="false">
      <c r="U7252" s="0" t="str">
        <f aca="false">IF(C7252="","",IF(COUNTIF(Campaigns!$A$7:$A$300,C7252)&gt;0,"✓",IF(N(K7252)=0,"– no spend","⚠ add to Campaigns tab")))</f>
        <v/>
      </c>
      <c r="V7252" s="83" t="str">
        <f aca="false">IF(K7252="","",K7252*IF(Settings!$B$22=Settings!$C$6,1,IF(Settings!$B$22="USD",1/INDEX(Settings!$B$29:$B$40,MONTH(A7252)),INDEX(Settings!$B$29:$B$40,MONTH(A7252)))))</f>
        <v/>
      </c>
    </row>
    <row r="7253" customFormat="false" ht="15" hidden="false" customHeight="false" outlineLevel="0" collapsed="false">
      <c r="U7253" s="0" t="str">
        <f aca="false">IF(C7253="","",IF(COUNTIF(Campaigns!$A$7:$A$300,C7253)&gt;0,"✓",IF(N(K7253)=0,"– no spend","⚠ add to Campaigns tab")))</f>
        <v/>
      </c>
      <c r="V7253" s="83" t="str">
        <f aca="false">IF(K7253="","",K7253*IF(Settings!$B$22=Settings!$C$6,1,IF(Settings!$B$22="USD",1/INDEX(Settings!$B$29:$B$40,MONTH(A7253)),INDEX(Settings!$B$29:$B$40,MONTH(A7253)))))</f>
        <v/>
      </c>
    </row>
    <row r="7254" customFormat="false" ht="15" hidden="false" customHeight="false" outlineLevel="0" collapsed="false">
      <c r="U7254" s="0" t="str">
        <f aca="false">IF(C7254="","",IF(COUNTIF(Campaigns!$A$7:$A$300,C7254)&gt;0,"✓",IF(N(K7254)=0,"– no spend","⚠ add to Campaigns tab")))</f>
        <v/>
      </c>
      <c r="V7254" s="83" t="str">
        <f aca="false">IF(K7254="","",K7254*IF(Settings!$B$22=Settings!$C$6,1,IF(Settings!$B$22="USD",1/INDEX(Settings!$B$29:$B$40,MONTH(A7254)),INDEX(Settings!$B$29:$B$40,MONTH(A7254)))))</f>
        <v/>
      </c>
    </row>
    <row r="7255" customFormat="false" ht="15" hidden="false" customHeight="false" outlineLevel="0" collapsed="false">
      <c r="U7255" s="0" t="str">
        <f aca="false">IF(C7255="","",IF(COUNTIF(Campaigns!$A$7:$A$300,C7255)&gt;0,"✓",IF(N(K7255)=0,"– no spend","⚠ add to Campaigns tab")))</f>
        <v/>
      </c>
      <c r="V7255" s="83" t="str">
        <f aca="false">IF(K7255="","",K7255*IF(Settings!$B$22=Settings!$C$6,1,IF(Settings!$B$22="USD",1/INDEX(Settings!$B$29:$B$40,MONTH(A7255)),INDEX(Settings!$B$29:$B$40,MONTH(A7255)))))</f>
        <v/>
      </c>
    </row>
    <row r="7256" customFormat="false" ht="15" hidden="false" customHeight="false" outlineLevel="0" collapsed="false">
      <c r="U7256" s="0" t="str">
        <f aca="false">IF(C7256="","",IF(COUNTIF(Campaigns!$A$7:$A$300,C7256)&gt;0,"✓",IF(N(K7256)=0,"– no spend","⚠ add to Campaigns tab")))</f>
        <v/>
      </c>
      <c r="V7256" s="83" t="str">
        <f aca="false">IF(K7256="","",K7256*IF(Settings!$B$22=Settings!$C$6,1,IF(Settings!$B$22="USD",1/INDEX(Settings!$B$29:$B$40,MONTH(A7256)),INDEX(Settings!$B$29:$B$40,MONTH(A7256)))))</f>
        <v/>
      </c>
    </row>
    <row r="7257" customFormat="false" ht="15" hidden="false" customHeight="false" outlineLevel="0" collapsed="false">
      <c r="U7257" s="0" t="str">
        <f aca="false">IF(C7257="","",IF(COUNTIF(Campaigns!$A$7:$A$300,C7257)&gt;0,"✓",IF(N(K7257)=0,"– no spend","⚠ add to Campaigns tab")))</f>
        <v/>
      </c>
      <c r="V7257" s="83" t="str">
        <f aca="false">IF(K7257="","",K7257*IF(Settings!$B$22=Settings!$C$6,1,IF(Settings!$B$22="USD",1/INDEX(Settings!$B$29:$B$40,MONTH(A7257)),INDEX(Settings!$B$29:$B$40,MONTH(A7257)))))</f>
        <v/>
      </c>
    </row>
    <row r="7258" customFormat="false" ht="15" hidden="false" customHeight="false" outlineLevel="0" collapsed="false">
      <c r="U7258" s="0" t="str">
        <f aca="false">IF(C7258="","",IF(COUNTIF(Campaigns!$A$7:$A$300,C7258)&gt;0,"✓",IF(N(K7258)=0,"– no spend","⚠ add to Campaigns tab")))</f>
        <v/>
      </c>
      <c r="V7258" s="83" t="str">
        <f aca="false">IF(K7258="","",K7258*IF(Settings!$B$22=Settings!$C$6,1,IF(Settings!$B$22="USD",1/INDEX(Settings!$B$29:$B$40,MONTH(A7258)),INDEX(Settings!$B$29:$B$40,MONTH(A7258)))))</f>
        <v/>
      </c>
    </row>
    <row r="7259" customFormat="false" ht="15" hidden="false" customHeight="false" outlineLevel="0" collapsed="false">
      <c r="U7259" s="0" t="str">
        <f aca="false">IF(C7259="","",IF(COUNTIF(Campaigns!$A$7:$A$300,C7259)&gt;0,"✓",IF(N(K7259)=0,"– no spend","⚠ add to Campaigns tab")))</f>
        <v/>
      </c>
      <c r="V7259" s="83" t="str">
        <f aca="false">IF(K7259="","",K7259*IF(Settings!$B$22=Settings!$C$6,1,IF(Settings!$B$22="USD",1/INDEX(Settings!$B$29:$B$40,MONTH(A7259)),INDEX(Settings!$B$29:$B$40,MONTH(A7259)))))</f>
        <v/>
      </c>
    </row>
    <row r="7260" customFormat="false" ht="15" hidden="false" customHeight="false" outlineLevel="0" collapsed="false">
      <c r="U7260" s="0" t="str">
        <f aca="false">IF(C7260="","",IF(COUNTIF(Campaigns!$A$7:$A$300,C7260)&gt;0,"✓",IF(N(K7260)=0,"– no spend","⚠ add to Campaigns tab")))</f>
        <v/>
      </c>
      <c r="V7260" s="83" t="str">
        <f aca="false">IF(K7260="","",K7260*IF(Settings!$B$22=Settings!$C$6,1,IF(Settings!$B$22="USD",1/INDEX(Settings!$B$29:$B$40,MONTH(A7260)),INDEX(Settings!$B$29:$B$40,MONTH(A7260)))))</f>
        <v/>
      </c>
    </row>
    <row r="7261" customFormat="false" ht="15" hidden="false" customHeight="false" outlineLevel="0" collapsed="false">
      <c r="U7261" s="0" t="str">
        <f aca="false">IF(C7261="","",IF(COUNTIF(Campaigns!$A$7:$A$300,C7261)&gt;0,"✓",IF(N(K7261)=0,"– no spend","⚠ add to Campaigns tab")))</f>
        <v/>
      </c>
      <c r="V7261" s="83" t="str">
        <f aca="false">IF(K7261="","",K7261*IF(Settings!$B$22=Settings!$C$6,1,IF(Settings!$B$22="USD",1/INDEX(Settings!$B$29:$B$40,MONTH(A7261)),INDEX(Settings!$B$29:$B$40,MONTH(A7261)))))</f>
        <v/>
      </c>
    </row>
    <row r="7262" customFormat="false" ht="15" hidden="false" customHeight="false" outlineLevel="0" collapsed="false">
      <c r="U7262" s="0" t="str">
        <f aca="false">IF(C7262="","",IF(COUNTIF(Campaigns!$A$7:$A$300,C7262)&gt;0,"✓",IF(N(K7262)=0,"– no spend","⚠ add to Campaigns tab")))</f>
        <v/>
      </c>
      <c r="V7262" s="83" t="str">
        <f aca="false">IF(K7262="","",K7262*IF(Settings!$B$22=Settings!$C$6,1,IF(Settings!$B$22="USD",1/INDEX(Settings!$B$29:$B$40,MONTH(A7262)),INDEX(Settings!$B$29:$B$40,MONTH(A7262)))))</f>
        <v/>
      </c>
    </row>
    <row r="7263" customFormat="false" ht="15" hidden="false" customHeight="false" outlineLevel="0" collapsed="false">
      <c r="U7263" s="0" t="str">
        <f aca="false">IF(C7263="","",IF(COUNTIF(Campaigns!$A$7:$A$300,C7263)&gt;0,"✓",IF(N(K7263)=0,"– no spend","⚠ add to Campaigns tab")))</f>
        <v/>
      </c>
      <c r="V7263" s="83" t="str">
        <f aca="false">IF(K7263="","",K7263*IF(Settings!$B$22=Settings!$C$6,1,IF(Settings!$B$22="USD",1/INDEX(Settings!$B$29:$B$40,MONTH(A7263)),INDEX(Settings!$B$29:$B$40,MONTH(A7263)))))</f>
        <v/>
      </c>
    </row>
    <row r="7264" customFormat="false" ht="15" hidden="false" customHeight="false" outlineLevel="0" collapsed="false">
      <c r="U7264" s="0" t="str">
        <f aca="false">IF(C7264="","",IF(COUNTIF(Campaigns!$A$7:$A$300,C7264)&gt;0,"✓",IF(N(K7264)=0,"– no spend","⚠ add to Campaigns tab")))</f>
        <v/>
      </c>
      <c r="V7264" s="83" t="str">
        <f aca="false">IF(K7264="","",K7264*IF(Settings!$B$22=Settings!$C$6,1,IF(Settings!$B$22="USD",1/INDEX(Settings!$B$29:$B$40,MONTH(A7264)),INDEX(Settings!$B$29:$B$40,MONTH(A7264)))))</f>
        <v/>
      </c>
    </row>
    <row r="7265" customFormat="false" ht="15" hidden="false" customHeight="false" outlineLevel="0" collapsed="false">
      <c r="U7265" s="0" t="str">
        <f aca="false">IF(C7265="","",IF(COUNTIF(Campaigns!$A$7:$A$300,C7265)&gt;0,"✓",IF(N(K7265)=0,"– no spend","⚠ add to Campaigns tab")))</f>
        <v/>
      </c>
      <c r="V7265" s="83" t="str">
        <f aca="false">IF(K7265="","",K7265*IF(Settings!$B$22=Settings!$C$6,1,IF(Settings!$B$22="USD",1/INDEX(Settings!$B$29:$B$40,MONTH(A7265)),INDEX(Settings!$B$29:$B$40,MONTH(A7265)))))</f>
        <v/>
      </c>
    </row>
    <row r="7266" customFormat="false" ht="15" hidden="false" customHeight="false" outlineLevel="0" collapsed="false">
      <c r="U7266" s="0" t="str">
        <f aca="false">IF(C7266="","",IF(COUNTIF(Campaigns!$A$7:$A$300,C7266)&gt;0,"✓",IF(N(K7266)=0,"– no spend","⚠ add to Campaigns tab")))</f>
        <v/>
      </c>
      <c r="V7266" s="83" t="str">
        <f aca="false">IF(K7266="","",K7266*IF(Settings!$B$22=Settings!$C$6,1,IF(Settings!$B$22="USD",1/INDEX(Settings!$B$29:$B$40,MONTH(A7266)),INDEX(Settings!$B$29:$B$40,MONTH(A7266)))))</f>
        <v/>
      </c>
    </row>
    <row r="7267" customFormat="false" ht="15" hidden="false" customHeight="false" outlineLevel="0" collapsed="false">
      <c r="U7267" s="0" t="str">
        <f aca="false">IF(C7267="","",IF(COUNTIF(Campaigns!$A$7:$A$300,C7267)&gt;0,"✓",IF(N(K7267)=0,"– no spend","⚠ add to Campaigns tab")))</f>
        <v/>
      </c>
      <c r="V7267" s="83" t="str">
        <f aca="false">IF(K7267="","",K7267*IF(Settings!$B$22=Settings!$C$6,1,IF(Settings!$B$22="USD",1/INDEX(Settings!$B$29:$B$40,MONTH(A7267)),INDEX(Settings!$B$29:$B$40,MONTH(A7267)))))</f>
        <v/>
      </c>
    </row>
    <row r="7268" customFormat="false" ht="15" hidden="false" customHeight="false" outlineLevel="0" collapsed="false">
      <c r="U7268" s="0" t="str">
        <f aca="false">IF(C7268="","",IF(COUNTIF(Campaigns!$A$7:$A$300,C7268)&gt;0,"✓",IF(N(K7268)=0,"– no spend","⚠ add to Campaigns tab")))</f>
        <v/>
      </c>
      <c r="V7268" s="83" t="str">
        <f aca="false">IF(K7268="","",K7268*IF(Settings!$B$22=Settings!$C$6,1,IF(Settings!$B$22="USD",1/INDEX(Settings!$B$29:$B$40,MONTH(A7268)),INDEX(Settings!$B$29:$B$40,MONTH(A7268)))))</f>
        <v/>
      </c>
    </row>
    <row r="7269" customFormat="false" ht="15" hidden="false" customHeight="false" outlineLevel="0" collapsed="false">
      <c r="U7269" s="0" t="str">
        <f aca="false">IF(C7269="","",IF(COUNTIF(Campaigns!$A$7:$A$300,C7269)&gt;0,"✓",IF(N(K7269)=0,"– no spend","⚠ add to Campaigns tab")))</f>
        <v/>
      </c>
      <c r="V7269" s="83" t="str">
        <f aca="false">IF(K7269="","",K7269*IF(Settings!$B$22=Settings!$C$6,1,IF(Settings!$B$22="USD",1/INDEX(Settings!$B$29:$B$40,MONTH(A7269)),INDEX(Settings!$B$29:$B$40,MONTH(A7269)))))</f>
        <v/>
      </c>
    </row>
    <row r="7270" customFormat="false" ht="15" hidden="false" customHeight="false" outlineLevel="0" collapsed="false">
      <c r="U7270" s="0" t="str">
        <f aca="false">IF(C7270="","",IF(COUNTIF(Campaigns!$A$7:$A$300,C7270)&gt;0,"✓",IF(N(K7270)=0,"– no spend","⚠ add to Campaigns tab")))</f>
        <v/>
      </c>
      <c r="V7270" s="83" t="str">
        <f aca="false">IF(K7270="","",K7270*IF(Settings!$B$22=Settings!$C$6,1,IF(Settings!$B$22="USD",1/INDEX(Settings!$B$29:$B$40,MONTH(A7270)),INDEX(Settings!$B$29:$B$40,MONTH(A7270)))))</f>
        <v/>
      </c>
    </row>
    <row r="7271" customFormat="false" ht="15" hidden="false" customHeight="false" outlineLevel="0" collapsed="false">
      <c r="U7271" s="0" t="str">
        <f aca="false">IF(C7271="","",IF(COUNTIF(Campaigns!$A$7:$A$300,C7271)&gt;0,"✓",IF(N(K7271)=0,"– no spend","⚠ add to Campaigns tab")))</f>
        <v/>
      </c>
      <c r="V7271" s="83" t="str">
        <f aca="false">IF(K7271="","",K7271*IF(Settings!$B$22=Settings!$C$6,1,IF(Settings!$B$22="USD",1/INDEX(Settings!$B$29:$B$40,MONTH(A7271)),INDEX(Settings!$B$29:$B$40,MONTH(A7271)))))</f>
        <v/>
      </c>
    </row>
    <row r="7272" customFormat="false" ht="15" hidden="false" customHeight="false" outlineLevel="0" collapsed="false">
      <c r="U7272" s="0" t="str">
        <f aca="false">IF(C7272="","",IF(COUNTIF(Campaigns!$A$7:$A$300,C7272)&gt;0,"✓",IF(N(K7272)=0,"– no spend","⚠ add to Campaigns tab")))</f>
        <v/>
      </c>
      <c r="V7272" s="83" t="str">
        <f aca="false">IF(K7272="","",K7272*IF(Settings!$B$22=Settings!$C$6,1,IF(Settings!$B$22="USD",1/INDEX(Settings!$B$29:$B$40,MONTH(A7272)),INDEX(Settings!$B$29:$B$40,MONTH(A7272)))))</f>
        <v/>
      </c>
    </row>
    <row r="7273" customFormat="false" ht="15" hidden="false" customHeight="false" outlineLevel="0" collapsed="false">
      <c r="U7273" s="0" t="str">
        <f aca="false">IF(C7273="","",IF(COUNTIF(Campaigns!$A$7:$A$300,C7273)&gt;0,"✓",IF(N(K7273)=0,"– no spend","⚠ add to Campaigns tab")))</f>
        <v/>
      </c>
      <c r="V7273" s="83" t="str">
        <f aca="false">IF(K7273="","",K7273*IF(Settings!$B$22=Settings!$C$6,1,IF(Settings!$B$22="USD",1/INDEX(Settings!$B$29:$B$40,MONTH(A7273)),INDEX(Settings!$B$29:$B$40,MONTH(A7273)))))</f>
        <v/>
      </c>
    </row>
    <row r="7274" customFormat="false" ht="15" hidden="false" customHeight="false" outlineLevel="0" collapsed="false">
      <c r="U7274" s="0" t="str">
        <f aca="false">IF(C7274="","",IF(COUNTIF(Campaigns!$A$7:$A$300,C7274)&gt;0,"✓",IF(N(K7274)=0,"– no spend","⚠ add to Campaigns tab")))</f>
        <v/>
      </c>
      <c r="V7274" s="83" t="str">
        <f aca="false">IF(K7274="","",K7274*IF(Settings!$B$22=Settings!$C$6,1,IF(Settings!$B$22="USD",1/INDEX(Settings!$B$29:$B$40,MONTH(A7274)),INDEX(Settings!$B$29:$B$40,MONTH(A7274)))))</f>
        <v/>
      </c>
    </row>
    <row r="7275" customFormat="false" ht="15" hidden="false" customHeight="false" outlineLevel="0" collapsed="false">
      <c r="U7275" s="0" t="str">
        <f aca="false">IF(C7275="","",IF(COUNTIF(Campaigns!$A$7:$A$300,C7275)&gt;0,"✓",IF(N(K7275)=0,"– no spend","⚠ add to Campaigns tab")))</f>
        <v/>
      </c>
      <c r="V7275" s="83" t="str">
        <f aca="false">IF(K7275="","",K7275*IF(Settings!$B$22=Settings!$C$6,1,IF(Settings!$B$22="USD",1/INDEX(Settings!$B$29:$B$40,MONTH(A7275)),INDEX(Settings!$B$29:$B$40,MONTH(A7275)))))</f>
        <v/>
      </c>
    </row>
    <row r="7276" customFormat="false" ht="15" hidden="false" customHeight="false" outlineLevel="0" collapsed="false">
      <c r="U7276" s="0" t="str">
        <f aca="false">IF(C7276="","",IF(COUNTIF(Campaigns!$A$7:$A$300,C7276)&gt;0,"✓",IF(N(K7276)=0,"– no spend","⚠ add to Campaigns tab")))</f>
        <v/>
      </c>
      <c r="V7276" s="83" t="str">
        <f aca="false">IF(K7276="","",K7276*IF(Settings!$B$22=Settings!$C$6,1,IF(Settings!$B$22="USD",1/INDEX(Settings!$B$29:$B$40,MONTH(A7276)),INDEX(Settings!$B$29:$B$40,MONTH(A7276)))))</f>
        <v/>
      </c>
    </row>
    <row r="7277" customFormat="false" ht="15" hidden="false" customHeight="false" outlineLevel="0" collapsed="false">
      <c r="U7277" s="0" t="str">
        <f aca="false">IF(C7277="","",IF(COUNTIF(Campaigns!$A$7:$A$300,C7277)&gt;0,"✓",IF(N(K7277)=0,"– no spend","⚠ add to Campaigns tab")))</f>
        <v/>
      </c>
      <c r="V7277" s="83" t="str">
        <f aca="false">IF(K7277="","",K7277*IF(Settings!$B$22=Settings!$C$6,1,IF(Settings!$B$22="USD",1/INDEX(Settings!$B$29:$B$40,MONTH(A7277)),INDEX(Settings!$B$29:$B$40,MONTH(A7277)))))</f>
        <v/>
      </c>
    </row>
    <row r="7278" customFormat="false" ht="15" hidden="false" customHeight="false" outlineLevel="0" collapsed="false">
      <c r="U7278" s="0" t="str">
        <f aca="false">IF(C7278="","",IF(COUNTIF(Campaigns!$A$7:$A$300,C7278)&gt;0,"✓",IF(N(K7278)=0,"– no spend","⚠ add to Campaigns tab")))</f>
        <v/>
      </c>
      <c r="V7278" s="83" t="str">
        <f aca="false">IF(K7278="","",K7278*IF(Settings!$B$22=Settings!$C$6,1,IF(Settings!$B$22="USD",1/INDEX(Settings!$B$29:$B$40,MONTH(A7278)),INDEX(Settings!$B$29:$B$40,MONTH(A7278)))))</f>
        <v/>
      </c>
    </row>
    <row r="7279" customFormat="false" ht="15" hidden="false" customHeight="false" outlineLevel="0" collapsed="false">
      <c r="U7279" s="0" t="str">
        <f aca="false">IF(C7279="","",IF(COUNTIF(Campaigns!$A$7:$A$300,C7279)&gt;0,"✓",IF(N(K7279)=0,"– no spend","⚠ add to Campaigns tab")))</f>
        <v/>
      </c>
      <c r="V7279" s="83" t="str">
        <f aca="false">IF(K7279="","",K7279*IF(Settings!$B$22=Settings!$C$6,1,IF(Settings!$B$22="USD",1/INDEX(Settings!$B$29:$B$40,MONTH(A7279)),INDEX(Settings!$B$29:$B$40,MONTH(A7279)))))</f>
        <v/>
      </c>
    </row>
    <row r="7280" customFormat="false" ht="15" hidden="false" customHeight="false" outlineLevel="0" collapsed="false">
      <c r="U7280" s="0" t="str">
        <f aca="false">IF(C7280="","",IF(COUNTIF(Campaigns!$A$7:$A$300,C7280)&gt;0,"✓",IF(N(K7280)=0,"– no spend","⚠ add to Campaigns tab")))</f>
        <v/>
      </c>
      <c r="V7280" s="83" t="str">
        <f aca="false">IF(K7280="","",K7280*IF(Settings!$B$22=Settings!$C$6,1,IF(Settings!$B$22="USD",1/INDEX(Settings!$B$29:$B$40,MONTH(A7280)),INDEX(Settings!$B$29:$B$40,MONTH(A7280)))))</f>
        <v/>
      </c>
    </row>
    <row r="7281" customFormat="false" ht="15" hidden="false" customHeight="false" outlineLevel="0" collapsed="false">
      <c r="U7281" s="0" t="str">
        <f aca="false">IF(C7281="","",IF(COUNTIF(Campaigns!$A$7:$A$300,C7281)&gt;0,"✓",IF(N(K7281)=0,"– no spend","⚠ add to Campaigns tab")))</f>
        <v/>
      </c>
      <c r="V7281" s="83" t="str">
        <f aca="false">IF(K7281="","",K7281*IF(Settings!$B$22=Settings!$C$6,1,IF(Settings!$B$22="USD",1/INDEX(Settings!$B$29:$B$40,MONTH(A7281)),INDEX(Settings!$B$29:$B$40,MONTH(A7281)))))</f>
        <v/>
      </c>
    </row>
    <row r="7282" customFormat="false" ht="15" hidden="false" customHeight="false" outlineLevel="0" collapsed="false">
      <c r="U7282" s="0" t="str">
        <f aca="false">IF(C7282="","",IF(COUNTIF(Campaigns!$A$7:$A$300,C7282)&gt;0,"✓",IF(N(K7282)=0,"– no spend","⚠ add to Campaigns tab")))</f>
        <v/>
      </c>
      <c r="V7282" s="83" t="str">
        <f aca="false">IF(K7282="","",K7282*IF(Settings!$B$22=Settings!$C$6,1,IF(Settings!$B$22="USD",1/INDEX(Settings!$B$29:$B$40,MONTH(A7282)),INDEX(Settings!$B$29:$B$40,MONTH(A7282)))))</f>
        <v/>
      </c>
    </row>
    <row r="7283" customFormat="false" ht="15" hidden="false" customHeight="false" outlineLevel="0" collapsed="false">
      <c r="U7283" s="0" t="str">
        <f aca="false">IF(C7283="","",IF(COUNTIF(Campaigns!$A$7:$A$300,C7283)&gt;0,"✓",IF(N(K7283)=0,"– no spend","⚠ add to Campaigns tab")))</f>
        <v/>
      </c>
      <c r="V7283" s="83" t="str">
        <f aca="false">IF(K7283="","",K7283*IF(Settings!$B$22=Settings!$C$6,1,IF(Settings!$B$22="USD",1/INDEX(Settings!$B$29:$B$40,MONTH(A7283)),INDEX(Settings!$B$29:$B$40,MONTH(A7283)))))</f>
        <v/>
      </c>
    </row>
    <row r="7284" customFormat="false" ht="15" hidden="false" customHeight="false" outlineLevel="0" collapsed="false">
      <c r="U7284" s="0" t="str">
        <f aca="false">IF(C7284="","",IF(COUNTIF(Campaigns!$A$7:$A$300,C7284)&gt;0,"✓",IF(N(K7284)=0,"– no spend","⚠ add to Campaigns tab")))</f>
        <v/>
      </c>
      <c r="V7284" s="83" t="str">
        <f aca="false">IF(K7284="","",K7284*IF(Settings!$B$22=Settings!$C$6,1,IF(Settings!$B$22="USD",1/INDEX(Settings!$B$29:$B$40,MONTH(A7284)),INDEX(Settings!$B$29:$B$40,MONTH(A7284)))))</f>
        <v/>
      </c>
    </row>
    <row r="7285" customFormat="false" ht="15" hidden="false" customHeight="false" outlineLevel="0" collapsed="false">
      <c r="U7285" s="0" t="str">
        <f aca="false">IF(C7285="","",IF(COUNTIF(Campaigns!$A$7:$A$300,C7285)&gt;0,"✓",IF(N(K7285)=0,"– no spend","⚠ add to Campaigns tab")))</f>
        <v/>
      </c>
      <c r="V7285" s="83" t="str">
        <f aca="false">IF(K7285="","",K7285*IF(Settings!$B$22=Settings!$C$6,1,IF(Settings!$B$22="USD",1/INDEX(Settings!$B$29:$B$40,MONTH(A7285)),INDEX(Settings!$B$29:$B$40,MONTH(A7285)))))</f>
        <v/>
      </c>
    </row>
    <row r="7286" customFormat="false" ht="15" hidden="false" customHeight="false" outlineLevel="0" collapsed="false">
      <c r="U7286" s="0" t="str">
        <f aca="false">IF(C7286="","",IF(COUNTIF(Campaigns!$A$7:$A$300,C7286)&gt;0,"✓",IF(N(K7286)=0,"– no spend","⚠ add to Campaigns tab")))</f>
        <v/>
      </c>
      <c r="V7286" s="83" t="str">
        <f aca="false">IF(K7286="","",K7286*IF(Settings!$B$22=Settings!$C$6,1,IF(Settings!$B$22="USD",1/INDEX(Settings!$B$29:$B$40,MONTH(A7286)),INDEX(Settings!$B$29:$B$40,MONTH(A7286)))))</f>
        <v/>
      </c>
    </row>
    <row r="7287" customFormat="false" ht="15" hidden="false" customHeight="false" outlineLevel="0" collapsed="false">
      <c r="U7287" s="0" t="str">
        <f aca="false">IF(C7287="","",IF(COUNTIF(Campaigns!$A$7:$A$300,C7287)&gt;0,"✓",IF(N(K7287)=0,"– no spend","⚠ add to Campaigns tab")))</f>
        <v/>
      </c>
      <c r="V7287" s="83" t="str">
        <f aca="false">IF(K7287="","",K7287*IF(Settings!$B$22=Settings!$C$6,1,IF(Settings!$B$22="USD",1/INDEX(Settings!$B$29:$B$40,MONTH(A7287)),INDEX(Settings!$B$29:$B$40,MONTH(A7287)))))</f>
        <v/>
      </c>
    </row>
    <row r="7288" customFormat="false" ht="15" hidden="false" customHeight="false" outlineLevel="0" collapsed="false">
      <c r="U7288" s="0" t="str">
        <f aca="false">IF(C7288="","",IF(COUNTIF(Campaigns!$A$7:$A$300,C7288)&gt;0,"✓",IF(N(K7288)=0,"– no spend","⚠ add to Campaigns tab")))</f>
        <v/>
      </c>
      <c r="V7288" s="83" t="str">
        <f aca="false">IF(K7288="","",K7288*IF(Settings!$B$22=Settings!$C$6,1,IF(Settings!$B$22="USD",1/INDEX(Settings!$B$29:$B$40,MONTH(A7288)),INDEX(Settings!$B$29:$B$40,MONTH(A7288)))))</f>
        <v/>
      </c>
    </row>
    <row r="7289" customFormat="false" ht="15" hidden="false" customHeight="false" outlineLevel="0" collapsed="false">
      <c r="U7289" s="0" t="str">
        <f aca="false">IF(C7289="","",IF(COUNTIF(Campaigns!$A$7:$A$300,C7289)&gt;0,"✓",IF(N(K7289)=0,"– no spend","⚠ add to Campaigns tab")))</f>
        <v/>
      </c>
      <c r="V7289" s="83" t="str">
        <f aca="false">IF(K7289="","",K7289*IF(Settings!$B$22=Settings!$C$6,1,IF(Settings!$B$22="USD",1/INDEX(Settings!$B$29:$B$40,MONTH(A7289)),INDEX(Settings!$B$29:$B$40,MONTH(A7289)))))</f>
        <v/>
      </c>
    </row>
    <row r="7290" customFormat="false" ht="15" hidden="false" customHeight="false" outlineLevel="0" collapsed="false">
      <c r="U7290" s="0" t="str">
        <f aca="false">IF(C7290="","",IF(COUNTIF(Campaigns!$A$7:$A$300,C7290)&gt;0,"✓",IF(N(K7290)=0,"– no spend","⚠ add to Campaigns tab")))</f>
        <v/>
      </c>
      <c r="V7290" s="83" t="str">
        <f aca="false">IF(K7290="","",K7290*IF(Settings!$B$22=Settings!$C$6,1,IF(Settings!$B$22="USD",1/INDEX(Settings!$B$29:$B$40,MONTH(A7290)),INDEX(Settings!$B$29:$B$40,MONTH(A7290)))))</f>
        <v/>
      </c>
    </row>
    <row r="7291" customFormat="false" ht="15" hidden="false" customHeight="false" outlineLevel="0" collapsed="false">
      <c r="U7291" s="0" t="str">
        <f aca="false">IF(C7291="","",IF(COUNTIF(Campaigns!$A$7:$A$300,C7291)&gt;0,"✓",IF(N(K7291)=0,"– no spend","⚠ add to Campaigns tab")))</f>
        <v/>
      </c>
      <c r="V7291" s="83" t="str">
        <f aca="false">IF(K7291="","",K7291*IF(Settings!$B$22=Settings!$C$6,1,IF(Settings!$B$22="USD",1/INDEX(Settings!$B$29:$B$40,MONTH(A7291)),INDEX(Settings!$B$29:$B$40,MONTH(A7291)))))</f>
        <v/>
      </c>
    </row>
    <row r="7292" customFormat="false" ht="15" hidden="false" customHeight="false" outlineLevel="0" collapsed="false">
      <c r="U7292" s="0" t="str">
        <f aca="false">IF(C7292="","",IF(COUNTIF(Campaigns!$A$7:$A$300,C7292)&gt;0,"✓",IF(N(K7292)=0,"– no spend","⚠ add to Campaigns tab")))</f>
        <v/>
      </c>
      <c r="V7292" s="83" t="str">
        <f aca="false">IF(K7292="","",K7292*IF(Settings!$B$22=Settings!$C$6,1,IF(Settings!$B$22="USD",1/INDEX(Settings!$B$29:$B$40,MONTH(A7292)),INDEX(Settings!$B$29:$B$40,MONTH(A7292)))))</f>
        <v/>
      </c>
    </row>
    <row r="7293" customFormat="false" ht="15" hidden="false" customHeight="false" outlineLevel="0" collapsed="false">
      <c r="U7293" s="0" t="str">
        <f aca="false">IF(C7293="","",IF(COUNTIF(Campaigns!$A$7:$A$300,C7293)&gt;0,"✓",IF(N(K7293)=0,"– no spend","⚠ add to Campaigns tab")))</f>
        <v/>
      </c>
      <c r="V7293" s="83" t="str">
        <f aca="false">IF(K7293="","",K7293*IF(Settings!$B$22=Settings!$C$6,1,IF(Settings!$B$22="USD",1/INDEX(Settings!$B$29:$B$40,MONTH(A7293)),INDEX(Settings!$B$29:$B$40,MONTH(A7293)))))</f>
        <v/>
      </c>
    </row>
    <row r="7294" customFormat="false" ht="15" hidden="false" customHeight="false" outlineLevel="0" collapsed="false">
      <c r="U7294" s="0" t="str">
        <f aca="false">IF(C7294="","",IF(COUNTIF(Campaigns!$A$7:$A$300,C7294)&gt;0,"✓",IF(N(K7294)=0,"– no spend","⚠ add to Campaigns tab")))</f>
        <v/>
      </c>
      <c r="V7294" s="83" t="str">
        <f aca="false">IF(K7294="","",K7294*IF(Settings!$B$22=Settings!$C$6,1,IF(Settings!$B$22="USD",1/INDEX(Settings!$B$29:$B$40,MONTH(A7294)),INDEX(Settings!$B$29:$B$40,MONTH(A7294)))))</f>
        <v/>
      </c>
    </row>
    <row r="7295" customFormat="false" ht="15" hidden="false" customHeight="false" outlineLevel="0" collapsed="false">
      <c r="U7295" s="0" t="str">
        <f aca="false">IF(C7295="","",IF(COUNTIF(Campaigns!$A$7:$A$300,C7295)&gt;0,"✓",IF(N(K7295)=0,"– no spend","⚠ add to Campaigns tab")))</f>
        <v/>
      </c>
      <c r="V7295" s="83" t="str">
        <f aca="false">IF(K7295="","",K7295*IF(Settings!$B$22=Settings!$C$6,1,IF(Settings!$B$22="USD",1/INDEX(Settings!$B$29:$B$40,MONTH(A7295)),INDEX(Settings!$B$29:$B$40,MONTH(A7295)))))</f>
        <v/>
      </c>
    </row>
    <row r="7296" customFormat="false" ht="15" hidden="false" customHeight="false" outlineLevel="0" collapsed="false">
      <c r="U7296" s="0" t="str">
        <f aca="false">IF(C7296="","",IF(COUNTIF(Campaigns!$A$7:$A$300,C7296)&gt;0,"✓",IF(N(K7296)=0,"– no spend","⚠ add to Campaigns tab")))</f>
        <v/>
      </c>
      <c r="V7296" s="83" t="str">
        <f aca="false">IF(K7296="","",K7296*IF(Settings!$B$22=Settings!$C$6,1,IF(Settings!$B$22="USD",1/INDEX(Settings!$B$29:$B$40,MONTH(A7296)),INDEX(Settings!$B$29:$B$40,MONTH(A7296)))))</f>
        <v/>
      </c>
    </row>
    <row r="7297" customFormat="false" ht="15" hidden="false" customHeight="false" outlineLevel="0" collapsed="false">
      <c r="U7297" s="0" t="str">
        <f aca="false">IF(C7297="","",IF(COUNTIF(Campaigns!$A$7:$A$300,C7297)&gt;0,"✓",IF(N(K7297)=0,"– no spend","⚠ add to Campaigns tab")))</f>
        <v/>
      </c>
      <c r="V7297" s="83" t="str">
        <f aca="false">IF(K7297="","",K7297*IF(Settings!$B$22=Settings!$C$6,1,IF(Settings!$B$22="USD",1/INDEX(Settings!$B$29:$B$40,MONTH(A7297)),INDEX(Settings!$B$29:$B$40,MONTH(A7297)))))</f>
        <v/>
      </c>
    </row>
    <row r="7298" customFormat="false" ht="15" hidden="false" customHeight="false" outlineLevel="0" collapsed="false">
      <c r="U7298" s="0" t="str">
        <f aca="false">IF(C7298="","",IF(COUNTIF(Campaigns!$A$7:$A$300,C7298)&gt;0,"✓",IF(N(K7298)=0,"– no spend","⚠ add to Campaigns tab")))</f>
        <v/>
      </c>
      <c r="V7298" s="83" t="str">
        <f aca="false">IF(K7298="","",K7298*IF(Settings!$B$22=Settings!$C$6,1,IF(Settings!$B$22="USD",1/INDEX(Settings!$B$29:$B$40,MONTH(A7298)),INDEX(Settings!$B$29:$B$40,MONTH(A7298)))))</f>
        <v/>
      </c>
    </row>
    <row r="7299" customFormat="false" ht="15" hidden="false" customHeight="false" outlineLevel="0" collapsed="false">
      <c r="U7299" s="0" t="str">
        <f aca="false">IF(C7299="","",IF(COUNTIF(Campaigns!$A$7:$A$300,C7299)&gt;0,"✓",IF(N(K7299)=0,"– no spend","⚠ add to Campaigns tab")))</f>
        <v/>
      </c>
      <c r="V7299" s="83" t="str">
        <f aca="false">IF(K7299="","",K7299*IF(Settings!$B$22=Settings!$C$6,1,IF(Settings!$B$22="USD",1/INDEX(Settings!$B$29:$B$40,MONTH(A7299)),INDEX(Settings!$B$29:$B$40,MONTH(A7299)))))</f>
        <v/>
      </c>
    </row>
    <row r="7300" customFormat="false" ht="15" hidden="false" customHeight="false" outlineLevel="0" collapsed="false">
      <c r="U7300" s="0" t="str">
        <f aca="false">IF(C7300="","",IF(COUNTIF(Campaigns!$A$7:$A$300,C7300)&gt;0,"✓",IF(N(K7300)=0,"– no spend","⚠ add to Campaigns tab")))</f>
        <v/>
      </c>
      <c r="V7300" s="83" t="str">
        <f aca="false">IF(K7300="","",K7300*IF(Settings!$B$22=Settings!$C$6,1,IF(Settings!$B$22="USD",1/INDEX(Settings!$B$29:$B$40,MONTH(A7300)),INDEX(Settings!$B$29:$B$40,MONTH(A7300)))))</f>
        <v/>
      </c>
    </row>
    <row r="7301" customFormat="false" ht="15" hidden="false" customHeight="false" outlineLevel="0" collapsed="false">
      <c r="U7301" s="0" t="str">
        <f aca="false">IF(C7301="","",IF(COUNTIF(Campaigns!$A$7:$A$300,C7301)&gt;0,"✓",IF(N(K7301)=0,"– no spend","⚠ add to Campaigns tab")))</f>
        <v/>
      </c>
      <c r="V7301" s="83" t="str">
        <f aca="false">IF(K7301="","",K7301*IF(Settings!$B$22=Settings!$C$6,1,IF(Settings!$B$22="USD",1/INDEX(Settings!$B$29:$B$40,MONTH(A7301)),INDEX(Settings!$B$29:$B$40,MONTH(A7301)))))</f>
        <v/>
      </c>
    </row>
    <row r="7302" customFormat="false" ht="15" hidden="false" customHeight="false" outlineLevel="0" collapsed="false">
      <c r="U7302" s="0" t="str">
        <f aca="false">IF(C7302="","",IF(COUNTIF(Campaigns!$A$7:$A$300,C7302)&gt;0,"✓",IF(N(K7302)=0,"– no spend","⚠ add to Campaigns tab")))</f>
        <v/>
      </c>
      <c r="V7302" s="83" t="str">
        <f aca="false">IF(K7302="","",K7302*IF(Settings!$B$22=Settings!$C$6,1,IF(Settings!$B$22="USD",1/INDEX(Settings!$B$29:$B$40,MONTH(A7302)),INDEX(Settings!$B$29:$B$40,MONTH(A7302)))))</f>
        <v/>
      </c>
    </row>
    <row r="7303" customFormat="false" ht="15" hidden="false" customHeight="false" outlineLevel="0" collapsed="false">
      <c r="U7303" s="0" t="str">
        <f aca="false">IF(C7303="","",IF(COUNTIF(Campaigns!$A$7:$A$300,C7303)&gt;0,"✓",IF(N(K7303)=0,"– no spend","⚠ add to Campaigns tab")))</f>
        <v/>
      </c>
      <c r="V7303" s="83" t="str">
        <f aca="false">IF(K7303="","",K7303*IF(Settings!$B$22=Settings!$C$6,1,IF(Settings!$B$22="USD",1/INDEX(Settings!$B$29:$B$40,MONTH(A7303)),INDEX(Settings!$B$29:$B$40,MONTH(A7303)))))</f>
        <v/>
      </c>
    </row>
    <row r="7304" customFormat="false" ht="15" hidden="false" customHeight="false" outlineLevel="0" collapsed="false">
      <c r="U7304" s="0" t="str">
        <f aca="false">IF(C7304="","",IF(COUNTIF(Campaigns!$A$7:$A$300,C7304)&gt;0,"✓",IF(N(K7304)=0,"– no spend","⚠ add to Campaigns tab")))</f>
        <v/>
      </c>
      <c r="V7304" s="83" t="str">
        <f aca="false">IF(K7304="","",K7304*IF(Settings!$B$22=Settings!$C$6,1,IF(Settings!$B$22="USD",1/INDEX(Settings!$B$29:$B$40,MONTH(A7304)),INDEX(Settings!$B$29:$B$40,MONTH(A7304)))))</f>
        <v/>
      </c>
    </row>
    <row r="7305" customFormat="false" ht="15" hidden="false" customHeight="false" outlineLevel="0" collapsed="false">
      <c r="U7305" s="0" t="str">
        <f aca="false">IF(C7305="","",IF(COUNTIF(Campaigns!$A$7:$A$300,C7305)&gt;0,"✓",IF(N(K7305)=0,"– no spend","⚠ add to Campaigns tab")))</f>
        <v/>
      </c>
      <c r="V7305" s="83" t="str">
        <f aca="false">IF(K7305="","",K7305*IF(Settings!$B$22=Settings!$C$6,1,IF(Settings!$B$22="USD",1/INDEX(Settings!$B$29:$B$40,MONTH(A7305)),INDEX(Settings!$B$29:$B$40,MONTH(A7305)))))</f>
        <v/>
      </c>
    </row>
    <row r="7306" customFormat="false" ht="15" hidden="false" customHeight="false" outlineLevel="0" collapsed="false">
      <c r="U7306" s="0" t="str">
        <f aca="false">IF(C7306="","",IF(COUNTIF(Campaigns!$A$7:$A$300,C7306)&gt;0,"✓",IF(N(K7306)=0,"– no spend","⚠ add to Campaigns tab")))</f>
        <v/>
      </c>
      <c r="V7306" s="83" t="str">
        <f aca="false">IF(K7306="","",K7306*IF(Settings!$B$22=Settings!$C$6,1,IF(Settings!$B$22="USD",1/INDEX(Settings!$B$29:$B$40,MONTH(A7306)),INDEX(Settings!$B$29:$B$40,MONTH(A7306)))))</f>
        <v/>
      </c>
    </row>
    <row r="7307" customFormat="false" ht="15" hidden="false" customHeight="false" outlineLevel="0" collapsed="false">
      <c r="U7307" s="0" t="str">
        <f aca="false">IF(C7307="","",IF(COUNTIF(Campaigns!$A$7:$A$300,C7307)&gt;0,"✓",IF(N(K7307)=0,"– no spend","⚠ add to Campaigns tab")))</f>
        <v/>
      </c>
      <c r="V7307" s="83" t="str">
        <f aca="false">IF(K7307="","",K7307*IF(Settings!$B$22=Settings!$C$6,1,IF(Settings!$B$22="USD",1/INDEX(Settings!$B$29:$B$40,MONTH(A7307)),INDEX(Settings!$B$29:$B$40,MONTH(A7307)))))</f>
        <v/>
      </c>
    </row>
    <row r="7308" customFormat="false" ht="15" hidden="false" customHeight="false" outlineLevel="0" collapsed="false">
      <c r="U7308" s="0" t="str">
        <f aca="false">IF(C7308="","",IF(COUNTIF(Campaigns!$A$7:$A$300,C7308)&gt;0,"✓",IF(N(K7308)=0,"– no spend","⚠ add to Campaigns tab")))</f>
        <v/>
      </c>
      <c r="V7308" s="83" t="str">
        <f aca="false">IF(K7308="","",K7308*IF(Settings!$B$22=Settings!$C$6,1,IF(Settings!$B$22="USD",1/INDEX(Settings!$B$29:$B$40,MONTH(A7308)),INDEX(Settings!$B$29:$B$40,MONTH(A7308)))))</f>
        <v/>
      </c>
    </row>
    <row r="7309" customFormat="false" ht="15" hidden="false" customHeight="false" outlineLevel="0" collapsed="false">
      <c r="U7309" s="0" t="str">
        <f aca="false">IF(C7309="","",IF(COUNTIF(Campaigns!$A$7:$A$300,C7309)&gt;0,"✓",IF(N(K7309)=0,"– no spend","⚠ add to Campaigns tab")))</f>
        <v/>
      </c>
      <c r="V7309" s="83" t="str">
        <f aca="false">IF(K7309="","",K7309*IF(Settings!$B$22=Settings!$C$6,1,IF(Settings!$B$22="USD",1/INDEX(Settings!$B$29:$B$40,MONTH(A7309)),INDEX(Settings!$B$29:$B$40,MONTH(A7309)))))</f>
        <v/>
      </c>
    </row>
    <row r="7310" customFormat="false" ht="15" hidden="false" customHeight="false" outlineLevel="0" collapsed="false">
      <c r="U7310" s="0" t="str">
        <f aca="false">IF(C7310="","",IF(COUNTIF(Campaigns!$A$7:$A$300,C7310)&gt;0,"✓",IF(N(K7310)=0,"– no spend","⚠ add to Campaigns tab")))</f>
        <v/>
      </c>
      <c r="V7310" s="83" t="str">
        <f aca="false">IF(K7310="","",K7310*IF(Settings!$B$22=Settings!$C$6,1,IF(Settings!$B$22="USD",1/INDEX(Settings!$B$29:$B$40,MONTH(A7310)),INDEX(Settings!$B$29:$B$40,MONTH(A7310)))))</f>
        <v/>
      </c>
    </row>
    <row r="7311" customFormat="false" ht="15" hidden="false" customHeight="false" outlineLevel="0" collapsed="false">
      <c r="U7311" s="0" t="str">
        <f aca="false">IF(C7311="","",IF(COUNTIF(Campaigns!$A$7:$A$300,C7311)&gt;0,"✓",IF(N(K7311)=0,"– no spend","⚠ add to Campaigns tab")))</f>
        <v/>
      </c>
      <c r="V7311" s="83" t="str">
        <f aca="false">IF(K7311="","",K7311*IF(Settings!$B$22=Settings!$C$6,1,IF(Settings!$B$22="USD",1/INDEX(Settings!$B$29:$B$40,MONTH(A7311)),INDEX(Settings!$B$29:$B$40,MONTH(A7311)))))</f>
        <v/>
      </c>
    </row>
    <row r="7312" customFormat="false" ht="15" hidden="false" customHeight="false" outlineLevel="0" collapsed="false">
      <c r="U7312" s="0" t="str">
        <f aca="false">IF(C7312="","",IF(COUNTIF(Campaigns!$A$7:$A$300,C7312)&gt;0,"✓",IF(N(K7312)=0,"– no spend","⚠ add to Campaigns tab")))</f>
        <v/>
      </c>
      <c r="V7312" s="83" t="str">
        <f aca="false">IF(K7312="","",K7312*IF(Settings!$B$22=Settings!$C$6,1,IF(Settings!$B$22="USD",1/INDEX(Settings!$B$29:$B$40,MONTH(A7312)),INDEX(Settings!$B$29:$B$40,MONTH(A7312)))))</f>
        <v/>
      </c>
    </row>
    <row r="7313" customFormat="false" ht="15" hidden="false" customHeight="false" outlineLevel="0" collapsed="false">
      <c r="U7313" s="0" t="str">
        <f aca="false">IF(C7313="","",IF(COUNTIF(Campaigns!$A$7:$A$300,C7313)&gt;0,"✓",IF(N(K7313)=0,"– no spend","⚠ add to Campaigns tab")))</f>
        <v/>
      </c>
      <c r="V7313" s="83" t="str">
        <f aca="false">IF(K7313="","",K7313*IF(Settings!$B$22=Settings!$C$6,1,IF(Settings!$B$22="USD",1/INDEX(Settings!$B$29:$B$40,MONTH(A7313)),INDEX(Settings!$B$29:$B$40,MONTH(A7313)))))</f>
        <v/>
      </c>
    </row>
    <row r="7314" customFormat="false" ht="15" hidden="false" customHeight="false" outlineLevel="0" collapsed="false">
      <c r="U7314" s="0" t="str">
        <f aca="false">IF(C7314="","",IF(COUNTIF(Campaigns!$A$7:$A$300,C7314)&gt;0,"✓",IF(N(K7314)=0,"– no spend","⚠ add to Campaigns tab")))</f>
        <v/>
      </c>
      <c r="V7314" s="83" t="str">
        <f aca="false">IF(K7314="","",K7314*IF(Settings!$B$22=Settings!$C$6,1,IF(Settings!$B$22="USD",1/INDEX(Settings!$B$29:$B$40,MONTH(A7314)),INDEX(Settings!$B$29:$B$40,MONTH(A7314)))))</f>
        <v/>
      </c>
    </row>
    <row r="7315" customFormat="false" ht="15" hidden="false" customHeight="false" outlineLevel="0" collapsed="false">
      <c r="U7315" s="0" t="str">
        <f aca="false">IF(C7315="","",IF(COUNTIF(Campaigns!$A$7:$A$300,C7315)&gt;0,"✓",IF(N(K7315)=0,"– no spend","⚠ add to Campaigns tab")))</f>
        <v/>
      </c>
      <c r="V7315" s="83" t="str">
        <f aca="false">IF(K7315="","",K7315*IF(Settings!$B$22=Settings!$C$6,1,IF(Settings!$B$22="USD",1/INDEX(Settings!$B$29:$B$40,MONTH(A7315)),INDEX(Settings!$B$29:$B$40,MONTH(A7315)))))</f>
        <v/>
      </c>
    </row>
    <row r="7316" customFormat="false" ht="15" hidden="false" customHeight="false" outlineLevel="0" collapsed="false">
      <c r="U7316" s="0" t="str">
        <f aca="false">IF(C7316="","",IF(COUNTIF(Campaigns!$A$7:$A$300,C7316)&gt;0,"✓",IF(N(K7316)=0,"– no spend","⚠ add to Campaigns tab")))</f>
        <v/>
      </c>
      <c r="V7316" s="83" t="str">
        <f aca="false">IF(K7316="","",K7316*IF(Settings!$B$22=Settings!$C$6,1,IF(Settings!$B$22="USD",1/INDEX(Settings!$B$29:$B$40,MONTH(A7316)),INDEX(Settings!$B$29:$B$40,MONTH(A7316)))))</f>
        <v/>
      </c>
    </row>
    <row r="7317" customFormat="false" ht="15" hidden="false" customHeight="false" outlineLevel="0" collapsed="false">
      <c r="U7317" s="0" t="str">
        <f aca="false">IF(C7317="","",IF(COUNTIF(Campaigns!$A$7:$A$300,C7317)&gt;0,"✓",IF(N(K7317)=0,"– no spend","⚠ add to Campaigns tab")))</f>
        <v/>
      </c>
      <c r="V7317" s="83" t="str">
        <f aca="false">IF(K7317="","",K7317*IF(Settings!$B$22=Settings!$C$6,1,IF(Settings!$B$22="USD",1/INDEX(Settings!$B$29:$B$40,MONTH(A7317)),INDEX(Settings!$B$29:$B$40,MONTH(A7317)))))</f>
        <v/>
      </c>
    </row>
    <row r="7318" customFormat="false" ht="15" hidden="false" customHeight="false" outlineLevel="0" collapsed="false">
      <c r="U7318" s="0" t="str">
        <f aca="false">IF(C7318="","",IF(COUNTIF(Campaigns!$A$7:$A$300,C7318)&gt;0,"✓",IF(N(K7318)=0,"– no spend","⚠ add to Campaigns tab")))</f>
        <v/>
      </c>
      <c r="V7318" s="83" t="str">
        <f aca="false">IF(K7318="","",K7318*IF(Settings!$B$22=Settings!$C$6,1,IF(Settings!$B$22="USD",1/INDEX(Settings!$B$29:$B$40,MONTH(A7318)),INDEX(Settings!$B$29:$B$40,MONTH(A7318)))))</f>
        <v/>
      </c>
    </row>
    <row r="7319" customFormat="false" ht="15" hidden="false" customHeight="false" outlineLevel="0" collapsed="false">
      <c r="U7319" s="0" t="str">
        <f aca="false">IF(C7319="","",IF(COUNTIF(Campaigns!$A$7:$A$300,C7319)&gt;0,"✓",IF(N(K7319)=0,"– no spend","⚠ add to Campaigns tab")))</f>
        <v/>
      </c>
      <c r="V7319" s="83" t="str">
        <f aca="false">IF(K7319="","",K7319*IF(Settings!$B$22=Settings!$C$6,1,IF(Settings!$B$22="USD",1/INDEX(Settings!$B$29:$B$40,MONTH(A7319)),INDEX(Settings!$B$29:$B$40,MONTH(A7319)))))</f>
        <v/>
      </c>
    </row>
    <row r="7320" customFormat="false" ht="15" hidden="false" customHeight="false" outlineLevel="0" collapsed="false">
      <c r="U7320" s="0" t="str">
        <f aca="false">IF(C7320="","",IF(COUNTIF(Campaigns!$A$7:$A$300,C7320)&gt;0,"✓",IF(N(K7320)=0,"– no spend","⚠ add to Campaigns tab")))</f>
        <v/>
      </c>
      <c r="V7320" s="83" t="str">
        <f aca="false">IF(K7320="","",K7320*IF(Settings!$B$22=Settings!$C$6,1,IF(Settings!$B$22="USD",1/INDEX(Settings!$B$29:$B$40,MONTH(A7320)),INDEX(Settings!$B$29:$B$40,MONTH(A7320)))))</f>
        <v/>
      </c>
    </row>
    <row r="7321" customFormat="false" ht="15" hidden="false" customHeight="false" outlineLevel="0" collapsed="false">
      <c r="U7321" s="0" t="str">
        <f aca="false">IF(C7321="","",IF(COUNTIF(Campaigns!$A$7:$A$300,C7321)&gt;0,"✓",IF(N(K7321)=0,"– no spend","⚠ add to Campaigns tab")))</f>
        <v/>
      </c>
      <c r="V7321" s="83" t="str">
        <f aca="false">IF(K7321="","",K7321*IF(Settings!$B$22=Settings!$C$6,1,IF(Settings!$B$22="USD",1/INDEX(Settings!$B$29:$B$40,MONTH(A7321)),INDEX(Settings!$B$29:$B$40,MONTH(A7321)))))</f>
        <v/>
      </c>
    </row>
    <row r="7322" customFormat="false" ht="15" hidden="false" customHeight="false" outlineLevel="0" collapsed="false">
      <c r="U7322" s="0" t="str">
        <f aca="false">IF(C7322="","",IF(COUNTIF(Campaigns!$A$7:$A$300,C7322)&gt;0,"✓",IF(N(K7322)=0,"– no spend","⚠ add to Campaigns tab")))</f>
        <v/>
      </c>
      <c r="V7322" s="83" t="str">
        <f aca="false">IF(K7322="","",K7322*IF(Settings!$B$22=Settings!$C$6,1,IF(Settings!$B$22="USD",1/INDEX(Settings!$B$29:$B$40,MONTH(A7322)),INDEX(Settings!$B$29:$B$40,MONTH(A7322)))))</f>
        <v/>
      </c>
    </row>
    <row r="7323" customFormat="false" ht="15" hidden="false" customHeight="false" outlineLevel="0" collapsed="false">
      <c r="U7323" s="0" t="str">
        <f aca="false">IF(C7323="","",IF(COUNTIF(Campaigns!$A$7:$A$300,C7323)&gt;0,"✓",IF(N(K7323)=0,"– no spend","⚠ add to Campaigns tab")))</f>
        <v/>
      </c>
      <c r="V7323" s="83" t="str">
        <f aca="false">IF(K7323="","",K7323*IF(Settings!$B$22=Settings!$C$6,1,IF(Settings!$B$22="USD",1/INDEX(Settings!$B$29:$B$40,MONTH(A7323)),INDEX(Settings!$B$29:$B$40,MONTH(A7323)))))</f>
        <v/>
      </c>
    </row>
    <row r="7324" customFormat="false" ht="15" hidden="false" customHeight="false" outlineLevel="0" collapsed="false">
      <c r="U7324" s="0" t="str">
        <f aca="false">IF(C7324="","",IF(COUNTIF(Campaigns!$A$7:$A$300,C7324)&gt;0,"✓",IF(N(K7324)=0,"– no spend","⚠ add to Campaigns tab")))</f>
        <v/>
      </c>
      <c r="V7324" s="83" t="str">
        <f aca="false">IF(K7324="","",K7324*IF(Settings!$B$22=Settings!$C$6,1,IF(Settings!$B$22="USD",1/INDEX(Settings!$B$29:$B$40,MONTH(A7324)),INDEX(Settings!$B$29:$B$40,MONTH(A7324)))))</f>
        <v/>
      </c>
    </row>
    <row r="7325" customFormat="false" ht="15" hidden="false" customHeight="false" outlineLevel="0" collapsed="false">
      <c r="U7325" s="0" t="str">
        <f aca="false">IF(C7325="","",IF(COUNTIF(Campaigns!$A$7:$A$300,C7325)&gt;0,"✓",IF(N(K7325)=0,"– no spend","⚠ add to Campaigns tab")))</f>
        <v/>
      </c>
      <c r="V7325" s="83" t="str">
        <f aca="false">IF(K7325="","",K7325*IF(Settings!$B$22=Settings!$C$6,1,IF(Settings!$B$22="USD",1/INDEX(Settings!$B$29:$B$40,MONTH(A7325)),INDEX(Settings!$B$29:$B$40,MONTH(A7325)))))</f>
        <v/>
      </c>
    </row>
    <row r="7326" customFormat="false" ht="15" hidden="false" customHeight="false" outlineLevel="0" collapsed="false">
      <c r="U7326" s="0" t="str">
        <f aca="false">IF(C7326="","",IF(COUNTIF(Campaigns!$A$7:$A$300,C7326)&gt;0,"✓",IF(N(K7326)=0,"– no spend","⚠ add to Campaigns tab")))</f>
        <v/>
      </c>
      <c r="V7326" s="83" t="str">
        <f aca="false">IF(K7326="","",K7326*IF(Settings!$B$22=Settings!$C$6,1,IF(Settings!$B$22="USD",1/INDEX(Settings!$B$29:$B$40,MONTH(A7326)),INDEX(Settings!$B$29:$B$40,MONTH(A7326)))))</f>
        <v/>
      </c>
    </row>
    <row r="7327" customFormat="false" ht="15" hidden="false" customHeight="false" outlineLevel="0" collapsed="false">
      <c r="U7327" s="0" t="str">
        <f aca="false">IF(C7327="","",IF(COUNTIF(Campaigns!$A$7:$A$300,C7327)&gt;0,"✓",IF(N(K7327)=0,"– no spend","⚠ add to Campaigns tab")))</f>
        <v/>
      </c>
      <c r="V7327" s="83" t="str">
        <f aca="false">IF(K7327="","",K7327*IF(Settings!$B$22=Settings!$C$6,1,IF(Settings!$B$22="USD",1/INDEX(Settings!$B$29:$B$40,MONTH(A7327)),INDEX(Settings!$B$29:$B$40,MONTH(A7327)))))</f>
        <v/>
      </c>
    </row>
    <row r="7328" customFormat="false" ht="15" hidden="false" customHeight="false" outlineLevel="0" collapsed="false">
      <c r="U7328" s="0" t="str">
        <f aca="false">IF(C7328="","",IF(COUNTIF(Campaigns!$A$7:$A$300,C7328)&gt;0,"✓",IF(N(K7328)=0,"– no spend","⚠ add to Campaigns tab")))</f>
        <v/>
      </c>
      <c r="V7328" s="83" t="str">
        <f aca="false">IF(K7328="","",K7328*IF(Settings!$B$22=Settings!$C$6,1,IF(Settings!$B$22="USD",1/INDEX(Settings!$B$29:$B$40,MONTH(A7328)),INDEX(Settings!$B$29:$B$40,MONTH(A7328)))))</f>
        <v/>
      </c>
    </row>
    <row r="7329" customFormat="false" ht="15" hidden="false" customHeight="false" outlineLevel="0" collapsed="false">
      <c r="U7329" s="0" t="str">
        <f aca="false">IF(C7329="","",IF(COUNTIF(Campaigns!$A$7:$A$300,C7329)&gt;0,"✓",IF(N(K7329)=0,"– no spend","⚠ add to Campaigns tab")))</f>
        <v/>
      </c>
      <c r="V7329" s="83" t="str">
        <f aca="false">IF(K7329="","",K7329*IF(Settings!$B$22=Settings!$C$6,1,IF(Settings!$B$22="USD",1/INDEX(Settings!$B$29:$B$40,MONTH(A7329)),INDEX(Settings!$B$29:$B$40,MONTH(A7329)))))</f>
        <v/>
      </c>
    </row>
    <row r="7330" customFormat="false" ht="15" hidden="false" customHeight="false" outlineLevel="0" collapsed="false">
      <c r="U7330" s="0" t="str">
        <f aca="false">IF(C7330="","",IF(COUNTIF(Campaigns!$A$7:$A$300,C7330)&gt;0,"✓",IF(N(K7330)=0,"– no spend","⚠ add to Campaigns tab")))</f>
        <v/>
      </c>
      <c r="V7330" s="83" t="str">
        <f aca="false">IF(K7330="","",K7330*IF(Settings!$B$22=Settings!$C$6,1,IF(Settings!$B$22="USD",1/INDEX(Settings!$B$29:$B$40,MONTH(A7330)),INDEX(Settings!$B$29:$B$40,MONTH(A7330)))))</f>
        <v/>
      </c>
    </row>
    <row r="7331" customFormat="false" ht="15" hidden="false" customHeight="false" outlineLevel="0" collapsed="false">
      <c r="U7331" s="0" t="str">
        <f aca="false">IF(C7331="","",IF(COUNTIF(Campaigns!$A$7:$A$300,C7331)&gt;0,"✓",IF(N(K7331)=0,"– no spend","⚠ add to Campaigns tab")))</f>
        <v/>
      </c>
      <c r="V7331" s="83" t="str">
        <f aca="false">IF(K7331="","",K7331*IF(Settings!$B$22=Settings!$C$6,1,IF(Settings!$B$22="USD",1/INDEX(Settings!$B$29:$B$40,MONTH(A7331)),INDEX(Settings!$B$29:$B$40,MONTH(A7331)))))</f>
        <v/>
      </c>
    </row>
    <row r="7332" customFormat="false" ht="15" hidden="false" customHeight="false" outlineLevel="0" collapsed="false">
      <c r="U7332" s="0" t="str">
        <f aca="false">IF(C7332="","",IF(COUNTIF(Campaigns!$A$7:$A$300,C7332)&gt;0,"✓",IF(N(K7332)=0,"– no spend","⚠ add to Campaigns tab")))</f>
        <v/>
      </c>
      <c r="V7332" s="83" t="str">
        <f aca="false">IF(K7332="","",K7332*IF(Settings!$B$22=Settings!$C$6,1,IF(Settings!$B$22="USD",1/INDEX(Settings!$B$29:$B$40,MONTH(A7332)),INDEX(Settings!$B$29:$B$40,MONTH(A7332)))))</f>
        <v/>
      </c>
    </row>
    <row r="7333" customFormat="false" ht="15" hidden="false" customHeight="false" outlineLevel="0" collapsed="false">
      <c r="U7333" s="0" t="str">
        <f aca="false">IF(C7333="","",IF(COUNTIF(Campaigns!$A$7:$A$300,C7333)&gt;0,"✓",IF(N(K7333)=0,"– no spend","⚠ add to Campaigns tab")))</f>
        <v/>
      </c>
      <c r="V7333" s="83" t="str">
        <f aca="false">IF(K7333="","",K7333*IF(Settings!$B$22=Settings!$C$6,1,IF(Settings!$B$22="USD",1/INDEX(Settings!$B$29:$B$40,MONTH(A7333)),INDEX(Settings!$B$29:$B$40,MONTH(A7333)))))</f>
        <v/>
      </c>
    </row>
    <row r="7334" customFormat="false" ht="15" hidden="false" customHeight="false" outlineLevel="0" collapsed="false">
      <c r="U7334" s="0" t="str">
        <f aca="false">IF(C7334="","",IF(COUNTIF(Campaigns!$A$7:$A$300,C7334)&gt;0,"✓",IF(N(K7334)=0,"– no spend","⚠ add to Campaigns tab")))</f>
        <v/>
      </c>
      <c r="V7334" s="83" t="str">
        <f aca="false">IF(K7334="","",K7334*IF(Settings!$B$22=Settings!$C$6,1,IF(Settings!$B$22="USD",1/INDEX(Settings!$B$29:$B$40,MONTH(A7334)),INDEX(Settings!$B$29:$B$40,MONTH(A7334)))))</f>
        <v/>
      </c>
    </row>
    <row r="7335" customFormat="false" ht="15" hidden="false" customHeight="false" outlineLevel="0" collapsed="false">
      <c r="U7335" s="0" t="str">
        <f aca="false">IF(C7335="","",IF(COUNTIF(Campaigns!$A$7:$A$300,C7335)&gt;0,"✓",IF(N(K7335)=0,"– no spend","⚠ add to Campaigns tab")))</f>
        <v/>
      </c>
      <c r="V7335" s="83" t="str">
        <f aca="false">IF(K7335="","",K7335*IF(Settings!$B$22=Settings!$C$6,1,IF(Settings!$B$22="USD",1/INDEX(Settings!$B$29:$B$40,MONTH(A7335)),INDEX(Settings!$B$29:$B$40,MONTH(A7335)))))</f>
        <v/>
      </c>
    </row>
    <row r="7336" customFormat="false" ht="15" hidden="false" customHeight="false" outlineLevel="0" collapsed="false">
      <c r="U7336" s="0" t="str">
        <f aca="false">IF(C7336="","",IF(COUNTIF(Campaigns!$A$7:$A$300,C7336)&gt;0,"✓",IF(N(K7336)=0,"– no spend","⚠ add to Campaigns tab")))</f>
        <v/>
      </c>
      <c r="V7336" s="83" t="str">
        <f aca="false">IF(K7336="","",K7336*IF(Settings!$B$22=Settings!$C$6,1,IF(Settings!$B$22="USD",1/INDEX(Settings!$B$29:$B$40,MONTH(A7336)),INDEX(Settings!$B$29:$B$40,MONTH(A7336)))))</f>
        <v/>
      </c>
    </row>
    <row r="7337" customFormat="false" ht="15" hidden="false" customHeight="false" outlineLevel="0" collapsed="false">
      <c r="U7337" s="0" t="str">
        <f aca="false">IF(C7337="","",IF(COUNTIF(Campaigns!$A$7:$A$300,C7337)&gt;0,"✓",IF(N(K7337)=0,"– no spend","⚠ add to Campaigns tab")))</f>
        <v/>
      </c>
      <c r="V7337" s="83" t="str">
        <f aca="false">IF(K7337="","",K7337*IF(Settings!$B$22=Settings!$C$6,1,IF(Settings!$B$22="USD",1/INDEX(Settings!$B$29:$B$40,MONTH(A7337)),INDEX(Settings!$B$29:$B$40,MONTH(A7337)))))</f>
        <v/>
      </c>
    </row>
    <row r="7338" customFormat="false" ht="15" hidden="false" customHeight="false" outlineLevel="0" collapsed="false">
      <c r="U7338" s="0" t="str">
        <f aca="false">IF(C7338="","",IF(COUNTIF(Campaigns!$A$7:$A$300,C7338)&gt;0,"✓",IF(N(K7338)=0,"– no spend","⚠ add to Campaigns tab")))</f>
        <v/>
      </c>
      <c r="V7338" s="83" t="str">
        <f aca="false">IF(K7338="","",K7338*IF(Settings!$B$22=Settings!$C$6,1,IF(Settings!$B$22="USD",1/INDEX(Settings!$B$29:$B$40,MONTH(A7338)),INDEX(Settings!$B$29:$B$40,MONTH(A7338)))))</f>
        <v/>
      </c>
    </row>
    <row r="7339" customFormat="false" ht="15" hidden="false" customHeight="false" outlineLevel="0" collapsed="false">
      <c r="U7339" s="0" t="str">
        <f aca="false">IF(C7339="","",IF(COUNTIF(Campaigns!$A$7:$A$300,C7339)&gt;0,"✓",IF(N(K7339)=0,"– no spend","⚠ add to Campaigns tab")))</f>
        <v/>
      </c>
      <c r="V7339" s="83" t="str">
        <f aca="false">IF(K7339="","",K7339*IF(Settings!$B$22=Settings!$C$6,1,IF(Settings!$B$22="USD",1/INDEX(Settings!$B$29:$B$40,MONTH(A7339)),INDEX(Settings!$B$29:$B$40,MONTH(A7339)))))</f>
        <v/>
      </c>
    </row>
    <row r="7340" customFormat="false" ht="15" hidden="false" customHeight="false" outlineLevel="0" collapsed="false">
      <c r="U7340" s="0" t="str">
        <f aca="false">IF(C7340="","",IF(COUNTIF(Campaigns!$A$7:$A$300,C7340)&gt;0,"✓",IF(N(K7340)=0,"– no spend","⚠ add to Campaigns tab")))</f>
        <v/>
      </c>
      <c r="V7340" s="83" t="str">
        <f aca="false">IF(K7340="","",K7340*IF(Settings!$B$22=Settings!$C$6,1,IF(Settings!$B$22="USD",1/INDEX(Settings!$B$29:$B$40,MONTH(A7340)),INDEX(Settings!$B$29:$B$40,MONTH(A7340)))))</f>
        <v/>
      </c>
    </row>
    <row r="7341" customFormat="false" ht="15" hidden="false" customHeight="false" outlineLevel="0" collapsed="false">
      <c r="U7341" s="0" t="str">
        <f aca="false">IF(C7341="","",IF(COUNTIF(Campaigns!$A$7:$A$300,C7341)&gt;0,"✓",IF(N(K7341)=0,"– no spend","⚠ add to Campaigns tab")))</f>
        <v/>
      </c>
      <c r="V7341" s="83" t="str">
        <f aca="false">IF(K7341="","",K7341*IF(Settings!$B$22=Settings!$C$6,1,IF(Settings!$B$22="USD",1/INDEX(Settings!$B$29:$B$40,MONTH(A7341)),INDEX(Settings!$B$29:$B$40,MONTH(A7341)))))</f>
        <v/>
      </c>
    </row>
    <row r="7342" customFormat="false" ht="15" hidden="false" customHeight="false" outlineLevel="0" collapsed="false">
      <c r="U7342" s="0" t="str">
        <f aca="false">IF(C7342="","",IF(COUNTIF(Campaigns!$A$7:$A$300,C7342)&gt;0,"✓",IF(N(K7342)=0,"– no spend","⚠ add to Campaigns tab")))</f>
        <v/>
      </c>
      <c r="V7342" s="83" t="str">
        <f aca="false">IF(K7342="","",K7342*IF(Settings!$B$22=Settings!$C$6,1,IF(Settings!$B$22="USD",1/INDEX(Settings!$B$29:$B$40,MONTH(A7342)),INDEX(Settings!$B$29:$B$40,MONTH(A7342)))))</f>
        <v/>
      </c>
    </row>
    <row r="7343" customFormat="false" ht="15" hidden="false" customHeight="false" outlineLevel="0" collapsed="false">
      <c r="U7343" s="0" t="str">
        <f aca="false">IF(C7343="","",IF(COUNTIF(Campaigns!$A$7:$A$300,C7343)&gt;0,"✓",IF(N(K7343)=0,"– no spend","⚠ add to Campaigns tab")))</f>
        <v/>
      </c>
      <c r="V7343" s="83" t="str">
        <f aca="false">IF(K7343="","",K7343*IF(Settings!$B$22=Settings!$C$6,1,IF(Settings!$B$22="USD",1/INDEX(Settings!$B$29:$B$40,MONTH(A7343)),INDEX(Settings!$B$29:$B$40,MONTH(A7343)))))</f>
        <v/>
      </c>
    </row>
    <row r="7344" customFormat="false" ht="15" hidden="false" customHeight="false" outlineLevel="0" collapsed="false">
      <c r="U7344" s="0" t="str">
        <f aca="false">IF(C7344="","",IF(COUNTIF(Campaigns!$A$7:$A$300,C7344)&gt;0,"✓",IF(N(K7344)=0,"– no spend","⚠ add to Campaigns tab")))</f>
        <v/>
      </c>
      <c r="V7344" s="83" t="str">
        <f aca="false">IF(K7344="","",K7344*IF(Settings!$B$22=Settings!$C$6,1,IF(Settings!$B$22="USD",1/INDEX(Settings!$B$29:$B$40,MONTH(A7344)),INDEX(Settings!$B$29:$B$40,MONTH(A7344)))))</f>
        <v/>
      </c>
    </row>
    <row r="7345" customFormat="false" ht="15" hidden="false" customHeight="false" outlineLevel="0" collapsed="false">
      <c r="U7345" s="0" t="str">
        <f aca="false">IF(C7345="","",IF(COUNTIF(Campaigns!$A$7:$A$300,C7345)&gt;0,"✓",IF(N(K7345)=0,"– no spend","⚠ add to Campaigns tab")))</f>
        <v/>
      </c>
      <c r="V7345" s="83" t="str">
        <f aca="false">IF(K7345="","",K7345*IF(Settings!$B$22=Settings!$C$6,1,IF(Settings!$B$22="USD",1/INDEX(Settings!$B$29:$B$40,MONTH(A7345)),INDEX(Settings!$B$29:$B$40,MONTH(A7345)))))</f>
        <v/>
      </c>
    </row>
    <row r="7346" customFormat="false" ht="15" hidden="false" customHeight="false" outlineLevel="0" collapsed="false">
      <c r="U7346" s="0" t="str">
        <f aca="false">IF(C7346="","",IF(COUNTIF(Campaigns!$A$7:$A$300,C7346)&gt;0,"✓",IF(N(K7346)=0,"– no spend","⚠ add to Campaigns tab")))</f>
        <v/>
      </c>
      <c r="V7346" s="83" t="str">
        <f aca="false">IF(K7346="","",K7346*IF(Settings!$B$22=Settings!$C$6,1,IF(Settings!$B$22="USD",1/INDEX(Settings!$B$29:$B$40,MONTH(A7346)),INDEX(Settings!$B$29:$B$40,MONTH(A7346)))))</f>
        <v/>
      </c>
    </row>
    <row r="7347" customFormat="false" ht="15" hidden="false" customHeight="false" outlineLevel="0" collapsed="false">
      <c r="U7347" s="0" t="str">
        <f aca="false">IF(C7347="","",IF(COUNTIF(Campaigns!$A$7:$A$300,C7347)&gt;0,"✓",IF(N(K7347)=0,"– no spend","⚠ add to Campaigns tab")))</f>
        <v/>
      </c>
      <c r="V7347" s="83" t="str">
        <f aca="false">IF(K7347="","",K7347*IF(Settings!$B$22=Settings!$C$6,1,IF(Settings!$B$22="USD",1/INDEX(Settings!$B$29:$B$40,MONTH(A7347)),INDEX(Settings!$B$29:$B$40,MONTH(A7347)))))</f>
        <v/>
      </c>
    </row>
    <row r="7348" customFormat="false" ht="15" hidden="false" customHeight="false" outlineLevel="0" collapsed="false">
      <c r="U7348" s="0" t="str">
        <f aca="false">IF(C7348="","",IF(COUNTIF(Campaigns!$A$7:$A$300,C7348)&gt;0,"✓",IF(N(K7348)=0,"– no spend","⚠ add to Campaigns tab")))</f>
        <v/>
      </c>
      <c r="V7348" s="83" t="str">
        <f aca="false">IF(K7348="","",K7348*IF(Settings!$B$22=Settings!$C$6,1,IF(Settings!$B$22="USD",1/INDEX(Settings!$B$29:$B$40,MONTH(A7348)),INDEX(Settings!$B$29:$B$40,MONTH(A7348)))))</f>
        <v/>
      </c>
    </row>
    <row r="7349" customFormat="false" ht="15" hidden="false" customHeight="false" outlineLevel="0" collapsed="false">
      <c r="U7349" s="0" t="str">
        <f aca="false">IF(C7349="","",IF(COUNTIF(Campaigns!$A$7:$A$300,C7349)&gt;0,"✓",IF(N(K7349)=0,"– no spend","⚠ add to Campaigns tab")))</f>
        <v/>
      </c>
      <c r="V7349" s="83" t="str">
        <f aca="false">IF(K7349="","",K7349*IF(Settings!$B$22=Settings!$C$6,1,IF(Settings!$B$22="USD",1/INDEX(Settings!$B$29:$B$40,MONTH(A7349)),INDEX(Settings!$B$29:$B$40,MONTH(A7349)))))</f>
        <v/>
      </c>
    </row>
    <row r="7350" customFormat="false" ht="15" hidden="false" customHeight="false" outlineLevel="0" collapsed="false">
      <c r="U7350" s="0" t="str">
        <f aca="false">IF(C7350="","",IF(COUNTIF(Campaigns!$A$7:$A$300,C7350)&gt;0,"✓",IF(N(K7350)=0,"– no spend","⚠ add to Campaigns tab")))</f>
        <v/>
      </c>
      <c r="V7350" s="83" t="str">
        <f aca="false">IF(K7350="","",K7350*IF(Settings!$B$22=Settings!$C$6,1,IF(Settings!$B$22="USD",1/INDEX(Settings!$B$29:$B$40,MONTH(A7350)),INDEX(Settings!$B$29:$B$40,MONTH(A7350)))))</f>
        <v/>
      </c>
    </row>
    <row r="7351" customFormat="false" ht="15" hidden="false" customHeight="false" outlineLevel="0" collapsed="false">
      <c r="U7351" s="0" t="str">
        <f aca="false">IF(C7351="","",IF(COUNTIF(Campaigns!$A$7:$A$300,C7351)&gt;0,"✓",IF(N(K7351)=0,"– no spend","⚠ add to Campaigns tab")))</f>
        <v/>
      </c>
      <c r="V7351" s="83" t="str">
        <f aca="false">IF(K7351="","",K7351*IF(Settings!$B$22=Settings!$C$6,1,IF(Settings!$B$22="USD",1/INDEX(Settings!$B$29:$B$40,MONTH(A7351)),INDEX(Settings!$B$29:$B$40,MONTH(A7351)))))</f>
        <v/>
      </c>
    </row>
    <row r="7352" customFormat="false" ht="15" hidden="false" customHeight="false" outlineLevel="0" collapsed="false">
      <c r="U7352" s="0" t="str">
        <f aca="false">IF(C7352="","",IF(COUNTIF(Campaigns!$A$7:$A$300,C7352)&gt;0,"✓",IF(N(K7352)=0,"– no spend","⚠ add to Campaigns tab")))</f>
        <v/>
      </c>
      <c r="V7352" s="83" t="str">
        <f aca="false">IF(K7352="","",K7352*IF(Settings!$B$22=Settings!$C$6,1,IF(Settings!$B$22="USD",1/INDEX(Settings!$B$29:$B$40,MONTH(A7352)),INDEX(Settings!$B$29:$B$40,MONTH(A7352)))))</f>
        <v/>
      </c>
    </row>
    <row r="7353" customFormat="false" ht="15" hidden="false" customHeight="false" outlineLevel="0" collapsed="false">
      <c r="U7353" s="0" t="str">
        <f aca="false">IF(C7353="","",IF(COUNTIF(Campaigns!$A$7:$A$300,C7353)&gt;0,"✓",IF(N(K7353)=0,"– no spend","⚠ add to Campaigns tab")))</f>
        <v/>
      </c>
      <c r="V7353" s="83" t="str">
        <f aca="false">IF(K7353="","",K7353*IF(Settings!$B$22=Settings!$C$6,1,IF(Settings!$B$22="USD",1/INDEX(Settings!$B$29:$B$40,MONTH(A7353)),INDEX(Settings!$B$29:$B$40,MONTH(A7353)))))</f>
        <v/>
      </c>
    </row>
    <row r="7354" customFormat="false" ht="15" hidden="false" customHeight="false" outlineLevel="0" collapsed="false">
      <c r="U7354" s="0" t="str">
        <f aca="false">IF(C7354="","",IF(COUNTIF(Campaigns!$A$7:$A$300,C7354)&gt;0,"✓",IF(N(K7354)=0,"– no spend","⚠ add to Campaigns tab")))</f>
        <v/>
      </c>
      <c r="V7354" s="83" t="str">
        <f aca="false">IF(K7354="","",K7354*IF(Settings!$B$22=Settings!$C$6,1,IF(Settings!$B$22="USD",1/INDEX(Settings!$B$29:$B$40,MONTH(A7354)),INDEX(Settings!$B$29:$B$40,MONTH(A7354)))))</f>
        <v/>
      </c>
    </row>
    <row r="7355" customFormat="false" ht="15" hidden="false" customHeight="false" outlineLevel="0" collapsed="false">
      <c r="U7355" s="0" t="str">
        <f aca="false">IF(C7355="","",IF(COUNTIF(Campaigns!$A$7:$A$300,C7355)&gt;0,"✓",IF(N(K7355)=0,"– no spend","⚠ add to Campaigns tab")))</f>
        <v/>
      </c>
      <c r="V7355" s="83" t="str">
        <f aca="false">IF(K7355="","",K7355*IF(Settings!$B$22=Settings!$C$6,1,IF(Settings!$B$22="USD",1/INDEX(Settings!$B$29:$B$40,MONTH(A7355)),INDEX(Settings!$B$29:$B$40,MONTH(A7355)))))</f>
        <v/>
      </c>
    </row>
    <row r="7356" customFormat="false" ht="15" hidden="false" customHeight="false" outlineLevel="0" collapsed="false">
      <c r="U7356" s="0" t="str">
        <f aca="false">IF(C7356="","",IF(COUNTIF(Campaigns!$A$7:$A$300,C7356)&gt;0,"✓",IF(N(K7356)=0,"– no spend","⚠ add to Campaigns tab")))</f>
        <v/>
      </c>
      <c r="V7356" s="83" t="str">
        <f aca="false">IF(K7356="","",K7356*IF(Settings!$B$22=Settings!$C$6,1,IF(Settings!$B$22="USD",1/INDEX(Settings!$B$29:$B$40,MONTH(A7356)),INDEX(Settings!$B$29:$B$40,MONTH(A7356)))))</f>
        <v/>
      </c>
    </row>
    <row r="7357" customFormat="false" ht="15" hidden="false" customHeight="false" outlineLevel="0" collapsed="false">
      <c r="U7357" s="0" t="str">
        <f aca="false">IF(C7357="","",IF(COUNTIF(Campaigns!$A$7:$A$300,C7357)&gt;0,"✓",IF(N(K7357)=0,"– no spend","⚠ add to Campaigns tab")))</f>
        <v/>
      </c>
      <c r="V7357" s="83" t="str">
        <f aca="false">IF(K7357="","",K7357*IF(Settings!$B$22=Settings!$C$6,1,IF(Settings!$B$22="USD",1/INDEX(Settings!$B$29:$B$40,MONTH(A7357)),INDEX(Settings!$B$29:$B$40,MONTH(A7357)))))</f>
        <v/>
      </c>
    </row>
    <row r="7358" customFormat="false" ht="15" hidden="false" customHeight="false" outlineLevel="0" collapsed="false">
      <c r="U7358" s="0" t="str">
        <f aca="false">IF(C7358="","",IF(COUNTIF(Campaigns!$A$7:$A$300,C7358)&gt;0,"✓",IF(N(K7358)=0,"– no spend","⚠ add to Campaigns tab")))</f>
        <v/>
      </c>
      <c r="V7358" s="83" t="str">
        <f aca="false">IF(K7358="","",K7358*IF(Settings!$B$22=Settings!$C$6,1,IF(Settings!$B$22="USD",1/INDEX(Settings!$B$29:$B$40,MONTH(A7358)),INDEX(Settings!$B$29:$B$40,MONTH(A7358)))))</f>
        <v/>
      </c>
    </row>
    <row r="7359" customFormat="false" ht="15" hidden="false" customHeight="false" outlineLevel="0" collapsed="false">
      <c r="U7359" s="0" t="str">
        <f aca="false">IF(C7359="","",IF(COUNTIF(Campaigns!$A$7:$A$300,C7359)&gt;0,"✓",IF(N(K7359)=0,"– no spend","⚠ add to Campaigns tab")))</f>
        <v/>
      </c>
      <c r="V7359" s="83" t="str">
        <f aca="false">IF(K7359="","",K7359*IF(Settings!$B$22=Settings!$C$6,1,IF(Settings!$B$22="USD",1/INDEX(Settings!$B$29:$B$40,MONTH(A7359)),INDEX(Settings!$B$29:$B$40,MONTH(A7359)))))</f>
        <v/>
      </c>
    </row>
    <row r="7360" customFormat="false" ht="15" hidden="false" customHeight="false" outlineLevel="0" collapsed="false">
      <c r="U7360" s="0" t="str">
        <f aca="false">IF(C7360="","",IF(COUNTIF(Campaigns!$A$7:$A$300,C7360)&gt;0,"✓",IF(N(K7360)=0,"– no spend","⚠ add to Campaigns tab")))</f>
        <v/>
      </c>
      <c r="V7360" s="83" t="str">
        <f aca="false">IF(K7360="","",K7360*IF(Settings!$B$22=Settings!$C$6,1,IF(Settings!$B$22="USD",1/INDEX(Settings!$B$29:$B$40,MONTH(A7360)),INDEX(Settings!$B$29:$B$40,MONTH(A7360)))))</f>
        <v/>
      </c>
    </row>
    <row r="7361" customFormat="false" ht="15" hidden="false" customHeight="false" outlineLevel="0" collapsed="false">
      <c r="U7361" s="0" t="str">
        <f aca="false">IF(C7361="","",IF(COUNTIF(Campaigns!$A$7:$A$300,C7361)&gt;0,"✓",IF(N(K7361)=0,"– no spend","⚠ add to Campaigns tab")))</f>
        <v/>
      </c>
      <c r="V7361" s="83" t="str">
        <f aca="false">IF(K7361="","",K7361*IF(Settings!$B$22=Settings!$C$6,1,IF(Settings!$B$22="USD",1/INDEX(Settings!$B$29:$B$40,MONTH(A7361)),INDEX(Settings!$B$29:$B$40,MONTH(A7361)))))</f>
        <v/>
      </c>
    </row>
    <row r="7362" customFormat="false" ht="15" hidden="false" customHeight="false" outlineLevel="0" collapsed="false">
      <c r="U7362" s="0" t="str">
        <f aca="false">IF(C7362="","",IF(COUNTIF(Campaigns!$A$7:$A$300,C7362)&gt;0,"✓",IF(N(K7362)=0,"– no spend","⚠ add to Campaigns tab")))</f>
        <v/>
      </c>
      <c r="V7362" s="83" t="str">
        <f aca="false">IF(K7362="","",K7362*IF(Settings!$B$22=Settings!$C$6,1,IF(Settings!$B$22="USD",1/INDEX(Settings!$B$29:$B$40,MONTH(A7362)),INDEX(Settings!$B$29:$B$40,MONTH(A7362)))))</f>
        <v/>
      </c>
    </row>
    <row r="7363" customFormat="false" ht="15" hidden="false" customHeight="false" outlineLevel="0" collapsed="false">
      <c r="U7363" s="0" t="str">
        <f aca="false">IF(C7363="","",IF(COUNTIF(Campaigns!$A$7:$A$300,C7363)&gt;0,"✓",IF(N(K7363)=0,"– no spend","⚠ add to Campaigns tab")))</f>
        <v/>
      </c>
      <c r="V7363" s="83" t="str">
        <f aca="false">IF(K7363="","",K7363*IF(Settings!$B$22=Settings!$C$6,1,IF(Settings!$B$22="USD",1/INDEX(Settings!$B$29:$B$40,MONTH(A7363)),INDEX(Settings!$B$29:$B$40,MONTH(A7363)))))</f>
        <v/>
      </c>
    </row>
    <row r="7364" customFormat="false" ht="15" hidden="false" customHeight="false" outlineLevel="0" collapsed="false">
      <c r="U7364" s="0" t="str">
        <f aca="false">IF(C7364="","",IF(COUNTIF(Campaigns!$A$7:$A$300,C7364)&gt;0,"✓",IF(N(K7364)=0,"– no spend","⚠ add to Campaigns tab")))</f>
        <v/>
      </c>
      <c r="V7364" s="83" t="str">
        <f aca="false">IF(K7364="","",K7364*IF(Settings!$B$22=Settings!$C$6,1,IF(Settings!$B$22="USD",1/INDEX(Settings!$B$29:$B$40,MONTH(A7364)),INDEX(Settings!$B$29:$B$40,MONTH(A7364)))))</f>
        <v/>
      </c>
    </row>
    <row r="7365" customFormat="false" ht="15" hidden="false" customHeight="false" outlineLevel="0" collapsed="false">
      <c r="U7365" s="0" t="str">
        <f aca="false">IF(C7365="","",IF(COUNTIF(Campaigns!$A$7:$A$300,C7365)&gt;0,"✓",IF(N(K7365)=0,"– no spend","⚠ add to Campaigns tab")))</f>
        <v/>
      </c>
      <c r="V7365" s="83" t="str">
        <f aca="false">IF(K7365="","",K7365*IF(Settings!$B$22=Settings!$C$6,1,IF(Settings!$B$22="USD",1/INDEX(Settings!$B$29:$B$40,MONTH(A7365)),INDEX(Settings!$B$29:$B$40,MONTH(A7365)))))</f>
        <v/>
      </c>
    </row>
    <row r="7366" customFormat="false" ht="15" hidden="false" customHeight="false" outlineLevel="0" collapsed="false">
      <c r="U7366" s="0" t="str">
        <f aca="false">IF(C7366="","",IF(COUNTIF(Campaigns!$A$7:$A$300,C7366)&gt;0,"✓",IF(N(K7366)=0,"– no spend","⚠ add to Campaigns tab")))</f>
        <v/>
      </c>
      <c r="V7366" s="83" t="str">
        <f aca="false">IF(K7366="","",K7366*IF(Settings!$B$22=Settings!$C$6,1,IF(Settings!$B$22="USD",1/INDEX(Settings!$B$29:$B$40,MONTH(A7366)),INDEX(Settings!$B$29:$B$40,MONTH(A7366)))))</f>
        <v/>
      </c>
    </row>
    <row r="7367" customFormat="false" ht="15" hidden="false" customHeight="false" outlineLevel="0" collapsed="false">
      <c r="U7367" s="0" t="str">
        <f aca="false">IF(C7367="","",IF(COUNTIF(Campaigns!$A$7:$A$300,C7367)&gt;0,"✓",IF(N(K7367)=0,"– no spend","⚠ add to Campaigns tab")))</f>
        <v/>
      </c>
      <c r="V7367" s="83" t="str">
        <f aca="false">IF(K7367="","",K7367*IF(Settings!$B$22=Settings!$C$6,1,IF(Settings!$B$22="USD",1/INDEX(Settings!$B$29:$B$40,MONTH(A7367)),INDEX(Settings!$B$29:$B$40,MONTH(A7367)))))</f>
        <v/>
      </c>
    </row>
    <row r="7368" customFormat="false" ht="15" hidden="false" customHeight="false" outlineLevel="0" collapsed="false">
      <c r="U7368" s="0" t="str">
        <f aca="false">IF(C7368="","",IF(COUNTIF(Campaigns!$A$7:$A$300,C7368)&gt;0,"✓",IF(N(K7368)=0,"– no spend","⚠ add to Campaigns tab")))</f>
        <v/>
      </c>
      <c r="V7368" s="83" t="str">
        <f aca="false">IF(K7368="","",K7368*IF(Settings!$B$22=Settings!$C$6,1,IF(Settings!$B$22="USD",1/INDEX(Settings!$B$29:$B$40,MONTH(A7368)),INDEX(Settings!$B$29:$B$40,MONTH(A7368)))))</f>
        <v/>
      </c>
    </row>
    <row r="7369" customFormat="false" ht="15" hidden="false" customHeight="false" outlineLevel="0" collapsed="false">
      <c r="U7369" s="0" t="str">
        <f aca="false">IF(C7369="","",IF(COUNTIF(Campaigns!$A$7:$A$300,C7369)&gt;0,"✓",IF(N(K7369)=0,"– no spend","⚠ add to Campaigns tab")))</f>
        <v/>
      </c>
      <c r="V7369" s="83" t="str">
        <f aca="false">IF(K7369="","",K7369*IF(Settings!$B$22=Settings!$C$6,1,IF(Settings!$B$22="USD",1/INDEX(Settings!$B$29:$B$40,MONTH(A7369)),INDEX(Settings!$B$29:$B$40,MONTH(A7369)))))</f>
        <v/>
      </c>
    </row>
    <row r="7370" customFormat="false" ht="15" hidden="false" customHeight="false" outlineLevel="0" collapsed="false">
      <c r="U7370" s="0" t="str">
        <f aca="false">IF(C7370="","",IF(COUNTIF(Campaigns!$A$7:$A$300,C7370)&gt;0,"✓",IF(N(K7370)=0,"– no spend","⚠ add to Campaigns tab")))</f>
        <v/>
      </c>
      <c r="V7370" s="83" t="str">
        <f aca="false">IF(K7370="","",K7370*IF(Settings!$B$22=Settings!$C$6,1,IF(Settings!$B$22="USD",1/INDEX(Settings!$B$29:$B$40,MONTH(A7370)),INDEX(Settings!$B$29:$B$40,MONTH(A7370)))))</f>
        <v/>
      </c>
    </row>
    <row r="7371" customFormat="false" ht="15" hidden="false" customHeight="false" outlineLevel="0" collapsed="false">
      <c r="U7371" s="0" t="str">
        <f aca="false">IF(C7371="","",IF(COUNTIF(Campaigns!$A$7:$A$300,C7371)&gt;0,"✓",IF(N(K7371)=0,"– no spend","⚠ add to Campaigns tab")))</f>
        <v/>
      </c>
      <c r="V7371" s="83" t="str">
        <f aca="false">IF(K7371="","",K7371*IF(Settings!$B$22=Settings!$C$6,1,IF(Settings!$B$22="USD",1/INDEX(Settings!$B$29:$B$40,MONTH(A7371)),INDEX(Settings!$B$29:$B$40,MONTH(A7371)))))</f>
        <v/>
      </c>
    </row>
    <row r="7372" customFormat="false" ht="15" hidden="false" customHeight="false" outlineLevel="0" collapsed="false">
      <c r="U7372" s="0" t="str">
        <f aca="false">IF(C7372="","",IF(COUNTIF(Campaigns!$A$7:$A$300,C7372)&gt;0,"✓",IF(N(K7372)=0,"– no spend","⚠ add to Campaigns tab")))</f>
        <v/>
      </c>
      <c r="V7372" s="83" t="str">
        <f aca="false">IF(K7372="","",K7372*IF(Settings!$B$22=Settings!$C$6,1,IF(Settings!$B$22="USD",1/INDEX(Settings!$B$29:$B$40,MONTH(A7372)),INDEX(Settings!$B$29:$B$40,MONTH(A7372)))))</f>
        <v/>
      </c>
    </row>
    <row r="7373" customFormat="false" ht="15" hidden="false" customHeight="false" outlineLevel="0" collapsed="false">
      <c r="U7373" s="0" t="str">
        <f aca="false">IF(C7373="","",IF(COUNTIF(Campaigns!$A$7:$A$300,C7373)&gt;0,"✓",IF(N(K7373)=0,"– no spend","⚠ add to Campaigns tab")))</f>
        <v/>
      </c>
      <c r="V7373" s="83" t="str">
        <f aca="false">IF(K7373="","",K7373*IF(Settings!$B$22=Settings!$C$6,1,IF(Settings!$B$22="USD",1/INDEX(Settings!$B$29:$B$40,MONTH(A7373)),INDEX(Settings!$B$29:$B$40,MONTH(A7373)))))</f>
        <v/>
      </c>
    </row>
    <row r="7374" customFormat="false" ht="15" hidden="false" customHeight="false" outlineLevel="0" collapsed="false">
      <c r="U7374" s="0" t="str">
        <f aca="false">IF(C7374="","",IF(COUNTIF(Campaigns!$A$7:$A$300,C7374)&gt;0,"✓",IF(N(K7374)=0,"– no spend","⚠ add to Campaigns tab")))</f>
        <v/>
      </c>
      <c r="V7374" s="83" t="str">
        <f aca="false">IF(K7374="","",K7374*IF(Settings!$B$22=Settings!$C$6,1,IF(Settings!$B$22="USD",1/INDEX(Settings!$B$29:$B$40,MONTH(A7374)),INDEX(Settings!$B$29:$B$40,MONTH(A7374)))))</f>
        <v/>
      </c>
    </row>
    <row r="7375" customFormat="false" ht="15" hidden="false" customHeight="false" outlineLevel="0" collapsed="false">
      <c r="U7375" s="0" t="str">
        <f aca="false">IF(C7375="","",IF(COUNTIF(Campaigns!$A$7:$A$300,C7375)&gt;0,"✓",IF(N(K7375)=0,"– no spend","⚠ add to Campaigns tab")))</f>
        <v/>
      </c>
      <c r="V7375" s="83" t="str">
        <f aca="false">IF(K7375="","",K7375*IF(Settings!$B$22=Settings!$C$6,1,IF(Settings!$B$22="USD",1/INDEX(Settings!$B$29:$B$40,MONTH(A7375)),INDEX(Settings!$B$29:$B$40,MONTH(A7375)))))</f>
        <v/>
      </c>
    </row>
    <row r="7376" customFormat="false" ht="15" hidden="false" customHeight="false" outlineLevel="0" collapsed="false">
      <c r="U7376" s="0" t="str">
        <f aca="false">IF(C7376="","",IF(COUNTIF(Campaigns!$A$7:$A$300,C7376)&gt;0,"✓",IF(N(K7376)=0,"– no spend","⚠ add to Campaigns tab")))</f>
        <v/>
      </c>
      <c r="V7376" s="83" t="str">
        <f aca="false">IF(K7376="","",K7376*IF(Settings!$B$22=Settings!$C$6,1,IF(Settings!$B$22="USD",1/INDEX(Settings!$B$29:$B$40,MONTH(A7376)),INDEX(Settings!$B$29:$B$40,MONTH(A7376)))))</f>
        <v/>
      </c>
    </row>
    <row r="7377" customFormat="false" ht="15" hidden="false" customHeight="false" outlineLevel="0" collapsed="false">
      <c r="U7377" s="0" t="str">
        <f aca="false">IF(C7377="","",IF(COUNTIF(Campaigns!$A$7:$A$300,C7377)&gt;0,"✓",IF(N(K7377)=0,"– no spend","⚠ add to Campaigns tab")))</f>
        <v/>
      </c>
      <c r="V7377" s="83" t="str">
        <f aca="false">IF(K7377="","",K7377*IF(Settings!$B$22=Settings!$C$6,1,IF(Settings!$B$22="USD",1/INDEX(Settings!$B$29:$B$40,MONTH(A7377)),INDEX(Settings!$B$29:$B$40,MONTH(A7377)))))</f>
        <v/>
      </c>
    </row>
    <row r="7378" customFormat="false" ht="15" hidden="false" customHeight="false" outlineLevel="0" collapsed="false">
      <c r="U7378" s="0" t="str">
        <f aca="false">IF(C7378="","",IF(COUNTIF(Campaigns!$A$7:$A$300,C7378)&gt;0,"✓",IF(N(K7378)=0,"– no spend","⚠ add to Campaigns tab")))</f>
        <v/>
      </c>
      <c r="V7378" s="83" t="str">
        <f aca="false">IF(K7378="","",K7378*IF(Settings!$B$22=Settings!$C$6,1,IF(Settings!$B$22="USD",1/INDEX(Settings!$B$29:$B$40,MONTH(A7378)),INDEX(Settings!$B$29:$B$40,MONTH(A7378)))))</f>
        <v/>
      </c>
    </row>
    <row r="7379" customFormat="false" ht="15" hidden="false" customHeight="false" outlineLevel="0" collapsed="false">
      <c r="U7379" s="0" t="str">
        <f aca="false">IF(C7379="","",IF(COUNTIF(Campaigns!$A$7:$A$300,C7379)&gt;0,"✓",IF(N(K7379)=0,"– no spend","⚠ add to Campaigns tab")))</f>
        <v/>
      </c>
      <c r="V7379" s="83" t="str">
        <f aca="false">IF(K7379="","",K7379*IF(Settings!$B$22=Settings!$C$6,1,IF(Settings!$B$22="USD",1/INDEX(Settings!$B$29:$B$40,MONTH(A7379)),INDEX(Settings!$B$29:$B$40,MONTH(A7379)))))</f>
        <v/>
      </c>
    </row>
    <row r="7380" customFormat="false" ht="15" hidden="false" customHeight="false" outlineLevel="0" collapsed="false">
      <c r="U7380" s="0" t="str">
        <f aca="false">IF(C7380="","",IF(COUNTIF(Campaigns!$A$7:$A$300,C7380)&gt;0,"✓",IF(N(K7380)=0,"– no spend","⚠ add to Campaigns tab")))</f>
        <v/>
      </c>
      <c r="V7380" s="83" t="str">
        <f aca="false">IF(K7380="","",K7380*IF(Settings!$B$22=Settings!$C$6,1,IF(Settings!$B$22="USD",1/INDEX(Settings!$B$29:$B$40,MONTH(A7380)),INDEX(Settings!$B$29:$B$40,MONTH(A7380)))))</f>
        <v/>
      </c>
    </row>
    <row r="7381" customFormat="false" ht="15" hidden="false" customHeight="false" outlineLevel="0" collapsed="false">
      <c r="U7381" s="0" t="str">
        <f aca="false">IF(C7381="","",IF(COUNTIF(Campaigns!$A$7:$A$300,C7381)&gt;0,"✓",IF(N(K7381)=0,"– no spend","⚠ add to Campaigns tab")))</f>
        <v/>
      </c>
      <c r="V7381" s="83" t="str">
        <f aca="false">IF(K7381="","",K7381*IF(Settings!$B$22=Settings!$C$6,1,IF(Settings!$B$22="USD",1/INDEX(Settings!$B$29:$B$40,MONTH(A7381)),INDEX(Settings!$B$29:$B$40,MONTH(A7381)))))</f>
        <v/>
      </c>
    </row>
    <row r="7382" customFormat="false" ht="15" hidden="false" customHeight="false" outlineLevel="0" collapsed="false">
      <c r="U7382" s="0" t="str">
        <f aca="false">IF(C7382="","",IF(COUNTIF(Campaigns!$A$7:$A$300,C7382)&gt;0,"✓",IF(N(K7382)=0,"– no spend","⚠ add to Campaigns tab")))</f>
        <v/>
      </c>
      <c r="V7382" s="83" t="str">
        <f aca="false">IF(K7382="","",K7382*IF(Settings!$B$22=Settings!$C$6,1,IF(Settings!$B$22="USD",1/INDEX(Settings!$B$29:$B$40,MONTH(A7382)),INDEX(Settings!$B$29:$B$40,MONTH(A7382)))))</f>
        <v/>
      </c>
    </row>
    <row r="7383" customFormat="false" ht="15" hidden="false" customHeight="false" outlineLevel="0" collapsed="false">
      <c r="U7383" s="0" t="str">
        <f aca="false">IF(C7383="","",IF(COUNTIF(Campaigns!$A$7:$A$300,C7383)&gt;0,"✓",IF(N(K7383)=0,"– no spend","⚠ add to Campaigns tab")))</f>
        <v/>
      </c>
      <c r="V7383" s="83" t="str">
        <f aca="false">IF(K7383="","",K7383*IF(Settings!$B$22=Settings!$C$6,1,IF(Settings!$B$22="USD",1/INDEX(Settings!$B$29:$B$40,MONTH(A7383)),INDEX(Settings!$B$29:$B$40,MONTH(A7383)))))</f>
        <v/>
      </c>
    </row>
    <row r="7384" customFormat="false" ht="15" hidden="false" customHeight="false" outlineLevel="0" collapsed="false">
      <c r="U7384" s="0" t="str">
        <f aca="false">IF(C7384="","",IF(COUNTIF(Campaigns!$A$7:$A$300,C7384)&gt;0,"✓",IF(N(K7384)=0,"– no spend","⚠ add to Campaigns tab")))</f>
        <v/>
      </c>
      <c r="V7384" s="83" t="str">
        <f aca="false">IF(K7384="","",K7384*IF(Settings!$B$22=Settings!$C$6,1,IF(Settings!$B$22="USD",1/INDEX(Settings!$B$29:$B$40,MONTH(A7384)),INDEX(Settings!$B$29:$B$40,MONTH(A7384)))))</f>
        <v/>
      </c>
    </row>
    <row r="7385" customFormat="false" ht="15" hidden="false" customHeight="false" outlineLevel="0" collapsed="false">
      <c r="U7385" s="0" t="str">
        <f aca="false">IF(C7385="","",IF(COUNTIF(Campaigns!$A$7:$A$300,C7385)&gt;0,"✓",IF(N(K7385)=0,"– no spend","⚠ add to Campaigns tab")))</f>
        <v/>
      </c>
      <c r="V7385" s="83" t="str">
        <f aca="false">IF(K7385="","",K7385*IF(Settings!$B$22=Settings!$C$6,1,IF(Settings!$B$22="USD",1/INDEX(Settings!$B$29:$B$40,MONTH(A7385)),INDEX(Settings!$B$29:$B$40,MONTH(A7385)))))</f>
        <v/>
      </c>
    </row>
    <row r="7386" customFormat="false" ht="15" hidden="false" customHeight="false" outlineLevel="0" collapsed="false">
      <c r="U7386" s="0" t="str">
        <f aca="false">IF(C7386="","",IF(COUNTIF(Campaigns!$A$7:$A$300,C7386)&gt;0,"✓",IF(N(K7386)=0,"– no spend","⚠ add to Campaigns tab")))</f>
        <v/>
      </c>
      <c r="V7386" s="83" t="str">
        <f aca="false">IF(K7386="","",K7386*IF(Settings!$B$22=Settings!$C$6,1,IF(Settings!$B$22="USD",1/INDEX(Settings!$B$29:$B$40,MONTH(A7386)),INDEX(Settings!$B$29:$B$40,MONTH(A7386)))))</f>
        <v/>
      </c>
    </row>
    <row r="7387" customFormat="false" ht="15" hidden="false" customHeight="false" outlineLevel="0" collapsed="false">
      <c r="U7387" s="0" t="str">
        <f aca="false">IF(C7387="","",IF(COUNTIF(Campaigns!$A$7:$A$300,C7387)&gt;0,"✓",IF(N(K7387)=0,"– no spend","⚠ add to Campaigns tab")))</f>
        <v/>
      </c>
      <c r="V7387" s="83" t="str">
        <f aca="false">IF(K7387="","",K7387*IF(Settings!$B$22=Settings!$C$6,1,IF(Settings!$B$22="USD",1/INDEX(Settings!$B$29:$B$40,MONTH(A7387)),INDEX(Settings!$B$29:$B$40,MONTH(A7387)))))</f>
        <v/>
      </c>
    </row>
    <row r="7388" customFormat="false" ht="15" hidden="false" customHeight="false" outlineLevel="0" collapsed="false">
      <c r="U7388" s="0" t="str">
        <f aca="false">IF(C7388="","",IF(COUNTIF(Campaigns!$A$7:$A$300,C7388)&gt;0,"✓",IF(N(K7388)=0,"– no spend","⚠ add to Campaigns tab")))</f>
        <v/>
      </c>
      <c r="V7388" s="83" t="str">
        <f aca="false">IF(K7388="","",K7388*IF(Settings!$B$22=Settings!$C$6,1,IF(Settings!$B$22="USD",1/INDEX(Settings!$B$29:$B$40,MONTH(A7388)),INDEX(Settings!$B$29:$B$40,MONTH(A7388)))))</f>
        <v/>
      </c>
    </row>
    <row r="7389" customFormat="false" ht="15" hidden="false" customHeight="false" outlineLevel="0" collapsed="false">
      <c r="U7389" s="0" t="str">
        <f aca="false">IF(C7389="","",IF(COUNTIF(Campaigns!$A$7:$A$300,C7389)&gt;0,"✓",IF(N(K7389)=0,"– no spend","⚠ add to Campaigns tab")))</f>
        <v/>
      </c>
      <c r="V7389" s="83" t="str">
        <f aca="false">IF(K7389="","",K7389*IF(Settings!$B$22=Settings!$C$6,1,IF(Settings!$B$22="USD",1/INDEX(Settings!$B$29:$B$40,MONTH(A7389)),INDEX(Settings!$B$29:$B$40,MONTH(A7389)))))</f>
        <v/>
      </c>
    </row>
    <row r="7390" customFormat="false" ht="15" hidden="false" customHeight="false" outlineLevel="0" collapsed="false">
      <c r="U7390" s="0" t="str">
        <f aca="false">IF(C7390="","",IF(COUNTIF(Campaigns!$A$7:$A$300,C7390)&gt;0,"✓",IF(N(K7390)=0,"– no spend","⚠ add to Campaigns tab")))</f>
        <v/>
      </c>
      <c r="V7390" s="83" t="str">
        <f aca="false">IF(K7390="","",K7390*IF(Settings!$B$22=Settings!$C$6,1,IF(Settings!$B$22="USD",1/INDEX(Settings!$B$29:$B$40,MONTH(A7390)),INDEX(Settings!$B$29:$B$40,MONTH(A7390)))))</f>
        <v/>
      </c>
    </row>
    <row r="7391" customFormat="false" ht="15" hidden="false" customHeight="false" outlineLevel="0" collapsed="false">
      <c r="U7391" s="0" t="str">
        <f aca="false">IF(C7391="","",IF(COUNTIF(Campaigns!$A$7:$A$300,C7391)&gt;0,"✓",IF(N(K7391)=0,"– no spend","⚠ add to Campaigns tab")))</f>
        <v/>
      </c>
      <c r="V7391" s="83" t="str">
        <f aca="false">IF(K7391="","",K7391*IF(Settings!$B$22=Settings!$C$6,1,IF(Settings!$B$22="USD",1/INDEX(Settings!$B$29:$B$40,MONTH(A7391)),INDEX(Settings!$B$29:$B$40,MONTH(A7391)))))</f>
        <v/>
      </c>
    </row>
    <row r="7392" customFormat="false" ht="15" hidden="false" customHeight="false" outlineLevel="0" collapsed="false">
      <c r="U7392" s="0" t="str">
        <f aca="false">IF(C7392="","",IF(COUNTIF(Campaigns!$A$7:$A$300,C7392)&gt;0,"✓",IF(N(K7392)=0,"– no spend","⚠ add to Campaigns tab")))</f>
        <v/>
      </c>
      <c r="V7392" s="83" t="str">
        <f aca="false">IF(K7392="","",K7392*IF(Settings!$B$22=Settings!$C$6,1,IF(Settings!$B$22="USD",1/INDEX(Settings!$B$29:$B$40,MONTH(A7392)),INDEX(Settings!$B$29:$B$40,MONTH(A7392)))))</f>
        <v/>
      </c>
    </row>
    <row r="7393" customFormat="false" ht="15" hidden="false" customHeight="false" outlineLevel="0" collapsed="false">
      <c r="U7393" s="0" t="str">
        <f aca="false">IF(C7393="","",IF(COUNTIF(Campaigns!$A$7:$A$300,C7393)&gt;0,"✓",IF(N(K7393)=0,"– no spend","⚠ add to Campaigns tab")))</f>
        <v/>
      </c>
      <c r="V7393" s="83" t="str">
        <f aca="false">IF(K7393="","",K7393*IF(Settings!$B$22=Settings!$C$6,1,IF(Settings!$B$22="USD",1/INDEX(Settings!$B$29:$B$40,MONTH(A7393)),INDEX(Settings!$B$29:$B$40,MONTH(A7393)))))</f>
        <v/>
      </c>
    </row>
    <row r="7394" customFormat="false" ht="15" hidden="false" customHeight="false" outlineLevel="0" collapsed="false">
      <c r="U7394" s="0" t="str">
        <f aca="false">IF(C7394="","",IF(COUNTIF(Campaigns!$A$7:$A$300,C7394)&gt;0,"✓",IF(N(K7394)=0,"– no spend","⚠ add to Campaigns tab")))</f>
        <v/>
      </c>
      <c r="V7394" s="83" t="str">
        <f aca="false">IF(K7394="","",K7394*IF(Settings!$B$22=Settings!$C$6,1,IF(Settings!$B$22="USD",1/INDEX(Settings!$B$29:$B$40,MONTH(A7394)),INDEX(Settings!$B$29:$B$40,MONTH(A7394)))))</f>
        <v/>
      </c>
    </row>
    <row r="7395" customFormat="false" ht="15" hidden="false" customHeight="false" outlineLevel="0" collapsed="false">
      <c r="U7395" s="0" t="str">
        <f aca="false">IF(C7395="","",IF(COUNTIF(Campaigns!$A$7:$A$300,C7395)&gt;0,"✓",IF(N(K7395)=0,"– no spend","⚠ add to Campaigns tab")))</f>
        <v/>
      </c>
      <c r="V7395" s="83" t="str">
        <f aca="false">IF(K7395="","",K7395*IF(Settings!$B$22=Settings!$C$6,1,IF(Settings!$B$22="USD",1/INDEX(Settings!$B$29:$B$40,MONTH(A7395)),INDEX(Settings!$B$29:$B$40,MONTH(A7395)))))</f>
        <v/>
      </c>
    </row>
    <row r="7396" customFormat="false" ht="15" hidden="false" customHeight="false" outlineLevel="0" collapsed="false">
      <c r="U7396" s="0" t="str">
        <f aca="false">IF(C7396="","",IF(COUNTIF(Campaigns!$A$7:$A$300,C7396)&gt;0,"✓",IF(N(K7396)=0,"– no spend","⚠ add to Campaigns tab")))</f>
        <v/>
      </c>
      <c r="V7396" s="83" t="str">
        <f aca="false">IF(K7396="","",K7396*IF(Settings!$B$22=Settings!$C$6,1,IF(Settings!$B$22="USD",1/INDEX(Settings!$B$29:$B$40,MONTH(A7396)),INDEX(Settings!$B$29:$B$40,MONTH(A7396)))))</f>
        <v/>
      </c>
    </row>
    <row r="7397" customFormat="false" ht="15" hidden="false" customHeight="false" outlineLevel="0" collapsed="false">
      <c r="U7397" s="0" t="str">
        <f aca="false">IF(C7397="","",IF(COUNTIF(Campaigns!$A$7:$A$300,C7397)&gt;0,"✓",IF(N(K7397)=0,"– no spend","⚠ add to Campaigns tab")))</f>
        <v/>
      </c>
      <c r="V7397" s="83" t="str">
        <f aca="false">IF(K7397="","",K7397*IF(Settings!$B$22=Settings!$C$6,1,IF(Settings!$B$22="USD",1/INDEX(Settings!$B$29:$B$40,MONTH(A7397)),INDEX(Settings!$B$29:$B$40,MONTH(A7397)))))</f>
        <v/>
      </c>
    </row>
    <row r="7398" customFormat="false" ht="15" hidden="false" customHeight="false" outlineLevel="0" collapsed="false">
      <c r="U7398" s="0" t="str">
        <f aca="false">IF(C7398="","",IF(COUNTIF(Campaigns!$A$7:$A$300,C7398)&gt;0,"✓",IF(N(K7398)=0,"– no spend","⚠ add to Campaigns tab")))</f>
        <v/>
      </c>
      <c r="V7398" s="83" t="str">
        <f aca="false">IF(K7398="","",K7398*IF(Settings!$B$22=Settings!$C$6,1,IF(Settings!$B$22="USD",1/INDEX(Settings!$B$29:$B$40,MONTH(A7398)),INDEX(Settings!$B$29:$B$40,MONTH(A7398)))))</f>
        <v/>
      </c>
    </row>
    <row r="7399" customFormat="false" ht="15" hidden="false" customHeight="false" outlineLevel="0" collapsed="false">
      <c r="U7399" s="0" t="str">
        <f aca="false">IF(C7399="","",IF(COUNTIF(Campaigns!$A$7:$A$300,C7399)&gt;0,"✓",IF(N(K7399)=0,"– no spend","⚠ add to Campaigns tab")))</f>
        <v/>
      </c>
      <c r="V7399" s="83" t="str">
        <f aca="false">IF(K7399="","",K7399*IF(Settings!$B$22=Settings!$C$6,1,IF(Settings!$B$22="USD",1/INDEX(Settings!$B$29:$B$40,MONTH(A7399)),INDEX(Settings!$B$29:$B$40,MONTH(A7399)))))</f>
        <v/>
      </c>
    </row>
    <row r="7400" customFormat="false" ht="15" hidden="false" customHeight="false" outlineLevel="0" collapsed="false">
      <c r="U7400" s="0" t="str">
        <f aca="false">IF(C7400="","",IF(COUNTIF(Campaigns!$A$7:$A$300,C7400)&gt;0,"✓",IF(N(K7400)=0,"– no spend","⚠ add to Campaigns tab")))</f>
        <v/>
      </c>
      <c r="V7400" s="83" t="str">
        <f aca="false">IF(K7400="","",K7400*IF(Settings!$B$22=Settings!$C$6,1,IF(Settings!$B$22="USD",1/INDEX(Settings!$B$29:$B$40,MONTH(A7400)),INDEX(Settings!$B$29:$B$40,MONTH(A7400)))))</f>
        <v/>
      </c>
    </row>
    <row r="7401" customFormat="false" ht="15" hidden="false" customHeight="false" outlineLevel="0" collapsed="false">
      <c r="U7401" s="0" t="str">
        <f aca="false">IF(C7401="","",IF(COUNTIF(Campaigns!$A$7:$A$300,C7401)&gt;0,"✓",IF(N(K7401)=0,"– no spend","⚠ add to Campaigns tab")))</f>
        <v/>
      </c>
      <c r="V7401" s="83" t="str">
        <f aca="false">IF(K7401="","",K7401*IF(Settings!$B$22=Settings!$C$6,1,IF(Settings!$B$22="USD",1/INDEX(Settings!$B$29:$B$40,MONTH(A7401)),INDEX(Settings!$B$29:$B$40,MONTH(A7401)))))</f>
        <v/>
      </c>
    </row>
    <row r="7402" customFormat="false" ht="15" hidden="false" customHeight="false" outlineLevel="0" collapsed="false">
      <c r="U7402" s="0" t="str">
        <f aca="false">IF(C7402="","",IF(COUNTIF(Campaigns!$A$7:$A$300,C7402)&gt;0,"✓",IF(N(K7402)=0,"– no spend","⚠ add to Campaigns tab")))</f>
        <v/>
      </c>
      <c r="V7402" s="83" t="str">
        <f aca="false">IF(K7402="","",K7402*IF(Settings!$B$22=Settings!$C$6,1,IF(Settings!$B$22="USD",1/INDEX(Settings!$B$29:$B$40,MONTH(A7402)),INDEX(Settings!$B$29:$B$40,MONTH(A7402)))))</f>
        <v/>
      </c>
    </row>
    <row r="7403" customFormat="false" ht="15" hidden="false" customHeight="false" outlineLevel="0" collapsed="false">
      <c r="U7403" s="0" t="str">
        <f aca="false">IF(C7403="","",IF(COUNTIF(Campaigns!$A$7:$A$300,C7403)&gt;0,"✓",IF(N(K7403)=0,"– no spend","⚠ add to Campaigns tab")))</f>
        <v/>
      </c>
      <c r="V7403" s="83" t="str">
        <f aca="false">IF(K7403="","",K7403*IF(Settings!$B$22=Settings!$C$6,1,IF(Settings!$B$22="USD",1/INDEX(Settings!$B$29:$B$40,MONTH(A7403)),INDEX(Settings!$B$29:$B$40,MONTH(A7403)))))</f>
        <v/>
      </c>
    </row>
    <row r="7404" customFormat="false" ht="15" hidden="false" customHeight="false" outlineLevel="0" collapsed="false">
      <c r="U7404" s="0" t="str">
        <f aca="false">IF(C7404="","",IF(COUNTIF(Campaigns!$A$7:$A$300,C7404)&gt;0,"✓",IF(N(K7404)=0,"– no spend","⚠ add to Campaigns tab")))</f>
        <v/>
      </c>
      <c r="V7404" s="83" t="str">
        <f aca="false">IF(K7404="","",K7404*IF(Settings!$B$22=Settings!$C$6,1,IF(Settings!$B$22="USD",1/INDEX(Settings!$B$29:$B$40,MONTH(A7404)),INDEX(Settings!$B$29:$B$40,MONTH(A7404)))))</f>
        <v/>
      </c>
    </row>
    <row r="7405" customFormat="false" ht="15" hidden="false" customHeight="false" outlineLevel="0" collapsed="false">
      <c r="U7405" s="0" t="str">
        <f aca="false">IF(C7405="","",IF(COUNTIF(Campaigns!$A$7:$A$300,C7405)&gt;0,"✓",IF(N(K7405)=0,"– no spend","⚠ add to Campaigns tab")))</f>
        <v/>
      </c>
      <c r="V7405" s="83" t="str">
        <f aca="false">IF(K7405="","",K7405*IF(Settings!$B$22=Settings!$C$6,1,IF(Settings!$B$22="USD",1/INDEX(Settings!$B$29:$B$40,MONTH(A7405)),INDEX(Settings!$B$29:$B$40,MONTH(A7405)))))</f>
        <v/>
      </c>
    </row>
    <row r="7406" customFormat="false" ht="15" hidden="false" customHeight="false" outlineLevel="0" collapsed="false">
      <c r="U7406" s="0" t="str">
        <f aca="false">IF(C7406="","",IF(COUNTIF(Campaigns!$A$7:$A$300,C7406)&gt;0,"✓",IF(N(K7406)=0,"– no spend","⚠ add to Campaigns tab")))</f>
        <v/>
      </c>
      <c r="V7406" s="83" t="str">
        <f aca="false">IF(K7406="","",K7406*IF(Settings!$B$22=Settings!$C$6,1,IF(Settings!$B$22="USD",1/INDEX(Settings!$B$29:$B$40,MONTH(A7406)),INDEX(Settings!$B$29:$B$40,MONTH(A7406)))))</f>
        <v/>
      </c>
    </row>
    <row r="7407" customFormat="false" ht="15" hidden="false" customHeight="false" outlineLevel="0" collapsed="false">
      <c r="U7407" s="0" t="str">
        <f aca="false">IF(C7407="","",IF(COUNTIF(Campaigns!$A$7:$A$300,C7407)&gt;0,"✓",IF(N(K7407)=0,"– no spend","⚠ add to Campaigns tab")))</f>
        <v/>
      </c>
      <c r="V7407" s="83" t="str">
        <f aca="false">IF(K7407="","",K7407*IF(Settings!$B$22=Settings!$C$6,1,IF(Settings!$B$22="USD",1/INDEX(Settings!$B$29:$B$40,MONTH(A7407)),INDEX(Settings!$B$29:$B$40,MONTH(A7407)))))</f>
        <v/>
      </c>
    </row>
    <row r="7408" customFormat="false" ht="15" hidden="false" customHeight="false" outlineLevel="0" collapsed="false">
      <c r="U7408" s="0" t="str">
        <f aca="false">IF(C7408="","",IF(COUNTIF(Campaigns!$A$7:$A$300,C7408)&gt;0,"✓",IF(N(K7408)=0,"– no spend","⚠ add to Campaigns tab")))</f>
        <v/>
      </c>
      <c r="V7408" s="83" t="str">
        <f aca="false">IF(K7408="","",K7408*IF(Settings!$B$22=Settings!$C$6,1,IF(Settings!$B$22="USD",1/INDEX(Settings!$B$29:$B$40,MONTH(A7408)),INDEX(Settings!$B$29:$B$40,MONTH(A7408)))))</f>
        <v/>
      </c>
    </row>
    <row r="7409" customFormat="false" ht="15" hidden="false" customHeight="false" outlineLevel="0" collapsed="false">
      <c r="U7409" s="0" t="str">
        <f aca="false">IF(C7409="","",IF(COUNTIF(Campaigns!$A$7:$A$300,C7409)&gt;0,"✓",IF(N(K7409)=0,"– no spend","⚠ add to Campaigns tab")))</f>
        <v/>
      </c>
      <c r="V7409" s="83" t="str">
        <f aca="false">IF(K7409="","",K7409*IF(Settings!$B$22=Settings!$C$6,1,IF(Settings!$B$22="USD",1/INDEX(Settings!$B$29:$B$40,MONTH(A7409)),INDEX(Settings!$B$29:$B$40,MONTH(A7409)))))</f>
        <v/>
      </c>
    </row>
    <row r="7410" customFormat="false" ht="15" hidden="false" customHeight="false" outlineLevel="0" collapsed="false">
      <c r="U7410" s="0" t="str">
        <f aca="false">IF(C7410="","",IF(COUNTIF(Campaigns!$A$7:$A$300,C7410)&gt;0,"✓",IF(N(K7410)=0,"– no spend","⚠ add to Campaigns tab")))</f>
        <v/>
      </c>
      <c r="V7410" s="83" t="str">
        <f aca="false">IF(K7410="","",K7410*IF(Settings!$B$22=Settings!$C$6,1,IF(Settings!$B$22="USD",1/INDEX(Settings!$B$29:$B$40,MONTH(A7410)),INDEX(Settings!$B$29:$B$40,MONTH(A7410)))))</f>
        <v/>
      </c>
    </row>
    <row r="7411" customFormat="false" ht="15" hidden="false" customHeight="false" outlineLevel="0" collapsed="false">
      <c r="U7411" s="0" t="str">
        <f aca="false">IF(C7411="","",IF(COUNTIF(Campaigns!$A$7:$A$300,C7411)&gt;0,"✓",IF(N(K7411)=0,"– no spend","⚠ add to Campaigns tab")))</f>
        <v/>
      </c>
      <c r="V7411" s="83" t="str">
        <f aca="false">IF(K7411="","",K7411*IF(Settings!$B$22=Settings!$C$6,1,IF(Settings!$B$22="USD",1/INDEX(Settings!$B$29:$B$40,MONTH(A7411)),INDEX(Settings!$B$29:$B$40,MONTH(A7411)))))</f>
        <v/>
      </c>
    </row>
    <row r="7412" customFormat="false" ht="15" hidden="false" customHeight="false" outlineLevel="0" collapsed="false">
      <c r="U7412" s="0" t="str">
        <f aca="false">IF(C7412="","",IF(COUNTIF(Campaigns!$A$7:$A$300,C7412)&gt;0,"✓",IF(N(K7412)=0,"– no spend","⚠ add to Campaigns tab")))</f>
        <v/>
      </c>
      <c r="V7412" s="83" t="str">
        <f aca="false">IF(K7412="","",K7412*IF(Settings!$B$22=Settings!$C$6,1,IF(Settings!$B$22="USD",1/INDEX(Settings!$B$29:$B$40,MONTH(A7412)),INDEX(Settings!$B$29:$B$40,MONTH(A7412)))))</f>
        <v/>
      </c>
    </row>
    <row r="7413" customFormat="false" ht="15" hidden="false" customHeight="false" outlineLevel="0" collapsed="false">
      <c r="U7413" s="0" t="str">
        <f aca="false">IF(C7413="","",IF(COUNTIF(Campaigns!$A$7:$A$300,C7413)&gt;0,"✓",IF(N(K7413)=0,"– no spend","⚠ add to Campaigns tab")))</f>
        <v/>
      </c>
      <c r="V7413" s="83" t="str">
        <f aca="false">IF(K7413="","",K7413*IF(Settings!$B$22=Settings!$C$6,1,IF(Settings!$B$22="USD",1/INDEX(Settings!$B$29:$B$40,MONTH(A7413)),INDEX(Settings!$B$29:$B$40,MONTH(A7413)))))</f>
        <v/>
      </c>
    </row>
    <row r="7414" customFormat="false" ht="15" hidden="false" customHeight="false" outlineLevel="0" collapsed="false">
      <c r="U7414" s="0" t="str">
        <f aca="false">IF(C7414="","",IF(COUNTIF(Campaigns!$A$7:$A$300,C7414)&gt;0,"✓",IF(N(K7414)=0,"– no spend","⚠ add to Campaigns tab")))</f>
        <v/>
      </c>
      <c r="V7414" s="83" t="str">
        <f aca="false">IF(K7414="","",K7414*IF(Settings!$B$22=Settings!$C$6,1,IF(Settings!$B$22="USD",1/INDEX(Settings!$B$29:$B$40,MONTH(A7414)),INDEX(Settings!$B$29:$B$40,MONTH(A7414)))))</f>
        <v/>
      </c>
    </row>
    <row r="7415" customFormat="false" ht="15" hidden="false" customHeight="false" outlineLevel="0" collapsed="false">
      <c r="U7415" s="0" t="str">
        <f aca="false">IF(C7415="","",IF(COUNTIF(Campaigns!$A$7:$A$300,C7415)&gt;0,"✓",IF(N(K7415)=0,"– no spend","⚠ add to Campaigns tab")))</f>
        <v/>
      </c>
      <c r="V7415" s="83" t="str">
        <f aca="false">IF(K7415="","",K7415*IF(Settings!$B$22=Settings!$C$6,1,IF(Settings!$B$22="USD",1/INDEX(Settings!$B$29:$B$40,MONTH(A7415)),INDEX(Settings!$B$29:$B$40,MONTH(A7415)))))</f>
        <v/>
      </c>
    </row>
    <row r="7416" customFormat="false" ht="15" hidden="false" customHeight="false" outlineLevel="0" collapsed="false">
      <c r="U7416" s="0" t="str">
        <f aca="false">IF(C7416="","",IF(COUNTIF(Campaigns!$A$7:$A$300,C7416)&gt;0,"✓",IF(N(K7416)=0,"– no spend","⚠ add to Campaigns tab")))</f>
        <v/>
      </c>
      <c r="V7416" s="83" t="str">
        <f aca="false">IF(K7416="","",K7416*IF(Settings!$B$22=Settings!$C$6,1,IF(Settings!$B$22="USD",1/INDEX(Settings!$B$29:$B$40,MONTH(A7416)),INDEX(Settings!$B$29:$B$40,MONTH(A7416)))))</f>
        <v/>
      </c>
    </row>
    <row r="7417" customFormat="false" ht="15" hidden="false" customHeight="false" outlineLevel="0" collapsed="false">
      <c r="U7417" s="0" t="str">
        <f aca="false">IF(C7417="","",IF(COUNTIF(Campaigns!$A$7:$A$300,C7417)&gt;0,"✓",IF(N(K7417)=0,"– no spend","⚠ add to Campaigns tab")))</f>
        <v/>
      </c>
      <c r="V7417" s="83" t="str">
        <f aca="false">IF(K7417="","",K7417*IF(Settings!$B$22=Settings!$C$6,1,IF(Settings!$B$22="USD",1/INDEX(Settings!$B$29:$B$40,MONTH(A7417)),INDEX(Settings!$B$29:$B$40,MONTH(A7417)))))</f>
        <v/>
      </c>
    </row>
    <row r="7418" customFormat="false" ht="15" hidden="false" customHeight="false" outlineLevel="0" collapsed="false">
      <c r="U7418" s="0" t="str">
        <f aca="false">IF(C7418="","",IF(COUNTIF(Campaigns!$A$7:$A$300,C7418)&gt;0,"✓",IF(N(K7418)=0,"– no spend","⚠ add to Campaigns tab")))</f>
        <v/>
      </c>
      <c r="V7418" s="83" t="str">
        <f aca="false">IF(K7418="","",K7418*IF(Settings!$B$22=Settings!$C$6,1,IF(Settings!$B$22="USD",1/INDEX(Settings!$B$29:$B$40,MONTH(A7418)),INDEX(Settings!$B$29:$B$40,MONTH(A7418)))))</f>
        <v/>
      </c>
    </row>
    <row r="7419" customFormat="false" ht="15" hidden="false" customHeight="false" outlineLevel="0" collapsed="false">
      <c r="U7419" s="0" t="str">
        <f aca="false">IF(C7419="","",IF(COUNTIF(Campaigns!$A$7:$A$300,C7419)&gt;0,"✓",IF(N(K7419)=0,"– no spend","⚠ add to Campaigns tab")))</f>
        <v/>
      </c>
      <c r="V7419" s="83" t="str">
        <f aca="false">IF(K7419="","",K7419*IF(Settings!$B$22=Settings!$C$6,1,IF(Settings!$B$22="USD",1/INDEX(Settings!$B$29:$B$40,MONTH(A7419)),INDEX(Settings!$B$29:$B$40,MONTH(A7419)))))</f>
        <v/>
      </c>
    </row>
    <row r="7420" customFormat="false" ht="15" hidden="false" customHeight="false" outlineLevel="0" collapsed="false">
      <c r="U7420" s="0" t="str">
        <f aca="false">IF(C7420="","",IF(COUNTIF(Campaigns!$A$7:$A$300,C7420)&gt;0,"✓",IF(N(K7420)=0,"– no spend","⚠ add to Campaigns tab")))</f>
        <v/>
      </c>
      <c r="V7420" s="83" t="str">
        <f aca="false">IF(K7420="","",K7420*IF(Settings!$B$22=Settings!$C$6,1,IF(Settings!$B$22="USD",1/INDEX(Settings!$B$29:$B$40,MONTH(A7420)),INDEX(Settings!$B$29:$B$40,MONTH(A7420)))))</f>
        <v/>
      </c>
    </row>
    <row r="7421" customFormat="false" ht="15" hidden="false" customHeight="false" outlineLevel="0" collapsed="false">
      <c r="U7421" s="0" t="str">
        <f aca="false">IF(C7421="","",IF(COUNTIF(Campaigns!$A$7:$A$300,C7421)&gt;0,"✓",IF(N(K7421)=0,"– no spend","⚠ add to Campaigns tab")))</f>
        <v/>
      </c>
      <c r="V7421" s="83" t="str">
        <f aca="false">IF(K7421="","",K7421*IF(Settings!$B$22=Settings!$C$6,1,IF(Settings!$B$22="USD",1/INDEX(Settings!$B$29:$B$40,MONTH(A7421)),INDEX(Settings!$B$29:$B$40,MONTH(A7421)))))</f>
        <v/>
      </c>
    </row>
    <row r="7422" customFormat="false" ht="15" hidden="false" customHeight="false" outlineLevel="0" collapsed="false">
      <c r="U7422" s="0" t="str">
        <f aca="false">IF(C7422="","",IF(COUNTIF(Campaigns!$A$7:$A$300,C7422)&gt;0,"✓",IF(N(K7422)=0,"– no spend","⚠ add to Campaigns tab")))</f>
        <v/>
      </c>
      <c r="V7422" s="83" t="str">
        <f aca="false">IF(K7422="","",K7422*IF(Settings!$B$22=Settings!$C$6,1,IF(Settings!$B$22="USD",1/INDEX(Settings!$B$29:$B$40,MONTH(A7422)),INDEX(Settings!$B$29:$B$40,MONTH(A7422)))))</f>
        <v/>
      </c>
    </row>
    <row r="7423" customFormat="false" ht="15" hidden="false" customHeight="false" outlineLevel="0" collapsed="false">
      <c r="U7423" s="0" t="str">
        <f aca="false">IF(C7423="","",IF(COUNTIF(Campaigns!$A$7:$A$300,C7423)&gt;0,"✓",IF(N(K7423)=0,"– no spend","⚠ add to Campaigns tab")))</f>
        <v/>
      </c>
      <c r="V7423" s="83" t="str">
        <f aca="false">IF(K7423="","",K7423*IF(Settings!$B$22=Settings!$C$6,1,IF(Settings!$B$22="USD",1/INDEX(Settings!$B$29:$B$40,MONTH(A7423)),INDEX(Settings!$B$29:$B$40,MONTH(A7423)))))</f>
        <v/>
      </c>
    </row>
    <row r="7424" customFormat="false" ht="15" hidden="false" customHeight="false" outlineLevel="0" collapsed="false">
      <c r="U7424" s="0" t="str">
        <f aca="false">IF(C7424="","",IF(COUNTIF(Campaigns!$A$7:$A$300,C7424)&gt;0,"✓",IF(N(K7424)=0,"– no spend","⚠ add to Campaigns tab")))</f>
        <v/>
      </c>
      <c r="V7424" s="83" t="str">
        <f aca="false">IF(K7424="","",K7424*IF(Settings!$B$22=Settings!$C$6,1,IF(Settings!$B$22="USD",1/INDEX(Settings!$B$29:$B$40,MONTH(A7424)),INDEX(Settings!$B$29:$B$40,MONTH(A7424)))))</f>
        <v/>
      </c>
    </row>
    <row r="7425" customFormat="false" ht="15" hidden="false" customHeight="false" outlineLevel="0" collapsed="false">
      <c r="U7425" s="0" t="str">
        <f aca="false">IF(C7425="","",IF(COUNTIF(Campaigns!$A$7:$A$300,C7425)&gt;0,"✓",IF(N(K7425)=0,"– no spend","⚠ add to Campaigns tab")))</f>
        <v/>
      </c>
      <c r="V7425" s="83" t="str">
        <f aca="false">IF(K7425="","",K7425*IF(Settings!$B$22=Settings!$C$6,1,IF(Settings!$B$22="USD",1/INDEX(Settings!$B$29:$B$40,MONTH(A7425)),INDEX(Settings!$B$29:$B$40,MONTH(A7425)))))</f>
        <v/>
      </c>
    </row>
    <row r="7426" customFormat="false" ht="15" hidden="false" customHeight="false" outlineLevel="0" collapsed="false">
      <c r="U7426" s="0" t="str">
        <f aca="false">IF(C7426="","",IF(COUNTIF(Campaigns!$A$7:$A$300,C7426)&gt;0,"✓",IF(N(K7426)=0,"– no spend","⚠ add to Campaigns tab")))</f>
        <v/>
      </c>
      <c r="V7426" s="83" t="str">
        <f aca="false">IF(K7426="","",K7426*IF(Settings!$B$22=Settings!$C$6,1,IF(Settings!$B$22="USD",1/INDEX(Settings!$B$29:$B$40,MONTH(A7426)),INDEX(Settings!$B$29:$B$40,MONTH(A7426)))))</f>
        <v/>
      </c>
    </row>
    <row r="7427" customFormat="false" ht="15" hidden="false" customHeight="false" outlineLevel="0" collapsed="false">
      <c r="U7427" s="0" t="str">
        <f aca="false">IF(C7427="","",IF(COUNTIF(Campaigns!$A$7:$A$300,C7427)&gt;0,"✓",IF(N(K7427)=0,"– no spend","⚠ add to Campaigns tab")))</f>
        <v/>
      </c>
      <c r="V7427" s="83" t="str">
        <f aca="false">IF(K7427="","",K7427*IF(Settings!$B$22=Settings!$C$6,1,IF(Settings!$B$22="USD",1/INDEX(Settings!$B$29:$B$40,MONTH(A7427)),INDEX(Settings!$B$29:$B$40,MONTH(A7427)))))</f>
        <v/>
      </c>
    </row>
    <row r="7428" customFormat="false" ht="15" hidden="false" customHeight="false" outlineLevel="0" collapsed="false">
      <c r="U7428" s="0" t="str">
        <f aca="false">IF(C7428="","",IF(COUNTIF(Campaigns!$A$7:$A$300,C7428)&gt;0,"✓",IF(N(K7428)=0,"– no spend","⚠ add to Campaigns tab")))</f>
        <v/>
      </c>
      <c r="V7428" s="83" t="str">
        <f aca="false">IF(K7428="","",K7428*IF(Settings!$B$22=Settings!$C$6,1,IF(Settings!$B$22="USD",1/INDEX(Settings!$B$29:$B$40,MONTH(A7428)),INDEX(Settings!$B$29:$B$40,MONTH(A7428)))))</f>
        <v/>
      </c>
    </row>
    <row r="7429" customFormat="false" ht="15" hidden="false" customHeight="false" outlineLevel="0" collapsed="false">
      <c r="U7429" s="0" t="str">
        <f aca="false">IF(C7429="","",IF(COUNTIF(Campaigns!$A$7:$A$300,C7429)&gt;0,"✓",IF(N(K7429)=0,"– no spend","⚠ add to Campaigns tab")))</f>
        <v/>
      </c>
      <c r="V7429" s="83" t="str">
        <f aca="false">IF(K7429="","",K7429*IF(Settings!$B$22=Settings!$C$6,1,IF(Settings!$B$22="USD",1/INDEX(Settings!$B$29:$B$40,MONTH(A7429)),INDEX(Settings!$B$29:$B$40,MONTH(A7429)))))</f>
        <v/>
      </c>
    </row>
    <row r="7430" customFormat="false" ht="15" hidden="false" customHeight="false" outlineLevel="0" collapsed="false">
      <c r="U7430" s="0" t="str">
        <f aca="false">IF(C7430="","",IF(COUNTIF(Campaigns!$A$7:$A$300,C7430)&gt;0,"✓",IF(N(K7430)=0,"– no spend","⚠ add to Campaigns tab")))</f>
        <v/>
      </c>
      <c r="V7430" s="83" t="str">
        <f aca="false">IF(K7430="","",K7430*IF(Settings!$B$22=Settings!$C$6,1,IF(Settings!$B$22="USD",1/INDEX(Settings!$B$29:$B$40,MONTH(A7430)),INDEX(Settings!$B$29:$B$40,MONTH(A7430)))))</f>
        <v/>
      </c>
    </row>
    <row r="7431" customFormat="false" ht="15" hidden="false" customHeight="false" outlineLevel="0" collapsed="false">
      <c r="U7431" s="0" t="str">
        <f aca="false">IF(C7431="","",IF(COUNTIF(Campaigns!$A$7:$A$300,C7431)&gt;0,"✓",IF(N(K7431)=0,"– no spend","⚠ add to Campaigns tab")))</f>
        <v/>
      </c>
      <c r="V7431" s="83" t="str">
        <f aca="false">IF(K7431="","",K7431*IF(Settings!$B$22=Settings!$C$6,1,IF(Settings!$B$22="USD",1/INDEX(Settings!$B$29:$B$40,MONTH(A7431)),INDEX(Settings!$B$29:$B$40,MONTH(A7431)))))</f>
        <v/>
      </c>
    </row>
    <row r="7432" customFormat="false" ht="15" hidden="false" customHeight="false" outlineLevel="0" collapsed="false">
      <c r="U7432" s="0" t="str">
        <f aca="false">IF(C7432="","",IF(COUNTIF(Campaigns!$A$7:$A$300,C7432)&gt;0,"✓",IF(N(K7432)=0,"– no spend","⚠ add to Campaigns tab")))</f>
        <v/>
      </c>
      <c r="V7432" s="83" t="str">
        <f aca="false">IF(K7432="","",K7432*IF(Settings!$B$22=Settings!$C$6,1,IF(Settings!$B$22="USD",1/INDEX(Settings!$B$29:$B$40,MONTH(A7432)),INDEX(Settings!$B$29:$B$40,MONTH(A7432)))))</f>
        <v/>
      </c>
    </row>
    <row r="7433" customFormat="false" ht="15" hidden="false" customHeight="false" outlineLevel="0" collapsed="false">
      <c r="U7433" s="0" t="str">
        <f aca="false">IF(C7433="","",IF(COUNTIF(Campaigns!$A$7:$A$300,C7433)&gt;0,"✓",IF(N(K7433)=0,"– no spend","⚠ add to Campaigns tab")))</f>
        <v/>
      </c>
      <c r="V7433" s="83" t="str">
        <f aca="false">IF(K7433="","",K7433*IF(Settings!$B$22=Settings!$C$6,1,IF(Settings!$B$22="USD",1/INDEX(Settings!$B$29:$B$40,MONTH(A7433)),INDEX(Settings!$B$29:$B$40,MONTH(A7433)))))</f>
        <v/>
      </c>
    </row>
    <row r="7434" customFormat="false" ht="15" hidden="false" customHeight="false" outlineLevel="0" collapsed="false">
      <c r="U7434" s="0" t="str">
        <f aca="false">IF(C7434="","",IF(COUNTIF(Campaigns!$A$7:$A$300,C7434)&gt;0,"✓",IF(N(K7434)=0,"– no spend","⚠ add to Campaigns tab")))</f>
        <v/>
      </c>
      <c r="V7434" s="83" t="str">
        <f aca="false">IF(K7434="","",K7434*IF(Settings!$B$22=Settings!$C$6,1,IF(Settings!$B$22="USD",1/INDEX(Settings!$B$29:$B$40,MONTH(A7434)),INDEX(Settings!$B$29:$B$40,MONTH(A7434)))))</f>
        <v/>
      </c>
    </row>
    <row r="7435" customFormat="false" ht="15" hidden="false" customHeight="false" outlineLevel="0" collapsed="false">
      <c r="U7435" s="0" t="str">
        <f aca="false">IF(C7435="","",IF(COUNTIF(Campaigns!$A$7:$A$300,C7435)&gt;0,"✓",IF(N(K7435)=0,"– no spend","⚠ add to Campaigns tab")))</f>
        <v/>
      </c>
      <c r="V7435" s="83" t="str">
        <f aca="false">IF(K7435="","",K7435*IF(Settings!$B$22=Settings!$C$6,1,IF(Settings!$B$22="USD",1/INDEX(Settings!$B$29:$B$40,MONTH(A7435)),INDEX(Settings!$B$29:$B$40,MONTH(A7435)))))</f>
        <v/>
      </c>
    </row>
    <row r="7436" customFormat="false" ht="15" hidden="false" customHeight="false" outlineLevel="0" collapsed="false">
      <c r="U7436" s="0" t="str">
        <f aca="false">IF(C7436="","",IF(COUNTIF(Campaigns!$A$7:$A$300,C7436)&gt;0,"✓",IF(N(K7436)=0,"– no spend","⚠ add to Campaigns tab")))</f>
        <v/>
      </c>
      <c r="V7436" s="83" t="str">
        <f aca="false">IF(K7436="","",K7436*IF(Settings!$B$22=Settings!$C$6,1,IF(Settings!$B$22="USD",1/INDEX(Settings!$B$29:$B$40,MONTH(A7436)),INDEX(Settings!$B$29:$B$40,MONTH(A7436)))))</f>
        <v/>
      </c>
    </row>
    <row r="7437" customFormat="false" ht="15" hidden="false" customHeight="false" outlineLevel="0" collapsed="false">
      <c r="U7437" s="0" t="str">
        <f aca="false">IF(C7437="","",IF(COUNTIF(Campaigns!$A$7:$A$300,C7437)&gt;0,"✓",IF(N(K7437)=0,"– no spend","⚠ add to Campaigns tab")))</f>
        <v/>
      </c>
      <c r="V7437" s="83" t="str">
        <f aca="false">IF(K7437="","",K7437*IF(Settings!$B$22=Settings!$C$6,1,IF(Settings!$B$22="USD",1/INDEX(Settings!$B$29:$B$40,MONTH(A7437)),INDEX(Settings!$B$29:$B$40,MONTH(A7437)))))</f>
        <v/>
      </c>
    </row>
    <row r="7438" customFormat="false" ht="15" hidden="false" customHeight="false" outlineLevel="0" collapsed="false">
      <c r="U7438" s="0" t="str">
        <f aca="false">IF(C7438="","",IF(COUNTIF(Campaigns!$A$7:$A$300,C7438)&gt;0,"✓",IF(N(K7438)=0,"– no spend","⚠ add to Campaigns tab")))</f>
        <v/>
      </c>
      <c r="V7438" s="83" t="str">
        <f aca="false">IF(K7438="","",K7438*IF(Settings!$B$22=Settings!$C$6,1,IF(Settings!$B$22="USD",1/INDEX(Settings!$B$29:$B$40,MONTH(A7438)),INDEX(Settings!$B$29:$B$40,MONTH(A7438)))))</f>
        <v/>
      </c>
    </row>
    <row r="7439" customFormat="false" ht="15" hidden="false" customHeight="false" outlineLevel="0" collapsed="false">
      <c r="U7439" s="0" t="str">
        <f aca="false">IF(C7439="","",IF(COUNTIF(Campaigns!$A$7:$A$300,C7439)&gt;0,"✓",IF(N(K7439)=0,"– no spend","⚠ add to Campaigns tab")))</f>
        <v/>
      </c>
      <c r="V7439" s="83" t="str">
        <f aca="false">IF(K7439="","",K7439*IF(Settings!$B$22=Settings!$C$6,1,IF(Settings!$B$22="USD",1/INDEX(Settings!$B$29:$B$40,MONTH(A7439)),INDEX(Settings!$B$29:$B$40,MONTH(A7439)))))</f>
        <v/>
      </c>
    </row>
    <row r="7440" customFormat="false" ht="15" hidden="false" customHeight="false" outlineLevel="0" collapsed="false">
      <c r="U7440" s="0" t="str">
        <f aca="false">IF(C7440="","",IF(COUNTIF(Campaigns!$A$7:$A$300,C7440)&gt;0,"✓",IF(N(K7440)=0,"– no spend","⚠ add to Campaigns tab")))</f>
        <v/>
      </c>
      <c r="V7440" s="83" t="str">
        <f aca="false">IF(K7440="","",K7440*IF(Settings!$B$22=Settings!$C$6,1,IF(Settings!$B$22="USD",1/INDEX(Settings!$B$29:$B$40,MONTH(A7440)),INDEX(Settings!$B$29:$B$40,MONTH(A7440)))))</f>
        <v/>
      </c>
    </row>
    <row r="7441" customFormat="false" ht="15" hidden="false" customHeight="false" outlineLevel="0" collapsed="false">
      <c r="U7441" s="0" t="str">
        <f aca="false">IF(C7441="","",IF(COUNTIF(Campaigns!$A$7:$A$300,C7441)&gt;0,"✓",IF(N(K7441)=0,"– no spend","⚠ add to Campaigns tab")))</f>
        <v/>
      </c>
      <c r="V7441" s="83" t="str">
        <f aca="false">IF(K7441="","",K7441*IF(Settings!$B$22=Settings!$C$6,1,IF(Settings!$B$22="USD",1/INDEX(Settings!$B$29:$B$40,MONTH(A7441)),INDEX(Settings!$B$29:$B$40,MONTH(A7441)))))</f>
        <v/>
      </c>
    </row>
    <row r="7442" customFormat="false" ht="15" hidden="false" customHeight="false" outlineLevel="0" collapsed="false">
      <c r="U7442" s="0" t="str">
        <f aca="false">IF(C7442="","",IF(COUNTIF(Campaigns!$A$7:$A$300,C7442)&gt;0,"✓",IF(N(K7442)=0,"– no spend","⚠ add to Campaigns tab")))</f>
        <v/>
      </c>
      <c r="V7442" s="83" t="str">
        <f aca="false">IF(K7442="","",K7442*IF(Settings!$B$22=Settings!$C$6,1,IF(Settings!$B$22="USD",1/INDEX(Settings!$B$29:$B$40,MONTH(A7442)),INDEX(Settings!$B$29:$B$40,MONTH(A7442)))))</f>
        <v/>
      </c>
    </row>
    <row r="7443" customFormat="false" ht="15" hidden="false" customHeight="false" outlineLevel="0" collapsed="false">
      <c r="U7443" s="0" t="str">
        <f aca="false">IF(C7443="","",IF(COUNTIF(Campaigns!$A$7:$A$300,C7443)&gt;0,"✓",IF(N(K7443)=0,"– no spend","⚠ add to Campaigns tab")))</f>
        <v/>
      </c>
      <c r="V7443" s="83" t="str">
        <f aca="false">IF(K7443="","",K7443*IF(Settings!$B$22=Settings!$C$6,1,IF(Settings!$B$22="USD",1/INDEX(Settings!$B$29:$B$40,MONTH(A7443)),INDEX(Settings!$B$29:$B$40,MONTH(A7443)))))</f>
        <v/>
      </c>
    </row>
    <row r="7444" customFormat="false" ht="15" hidden="false" customHeight="false" outlineLevel="0" collapsed="false">
      <c r="U7444" s="0" t="str">
        <f aca="false">IF(C7444="","",IF(COUNTIF(Campaigns!$A$7:$A$300,C7444)&gt;0,"✓",IF(N(K7444)=0,"– no spend","⚠ add to Campaigns tab")))</f>
        <v/>
      </c>
      <c r="V7444" s="83" t="str">
        <f aca="false">IF(K7444="","",K7444*IF(Settings!$B$22=Settings!$C$6,1,IF(Settings!$B$22="USD",1/INDEX(Settings!$B$29:$B$40,MONTH(A7444)),INDEX(Settings!$B$29:$B$40,MONTH(A7444)))))</f>
        <v/>
      </c>
    </row>
    <row r="7445" customFormat="false" ht="15" hidden="false" customHeight="false" outlineLevel="0" collapsed="false">
      <c r="U7445" s="0" t="str">
        <f aca="false">IF(C7445="","",IF(COUNTIF(Campaigns!$A$7:$A$300,C7445)&gt;0,"✓",IF(N(K7445)=0,"– no spend","⚠ add to Campaigns tab")))</f>
        <v/>
      </c>
      <c r="V7445" s="83" t="str">
        <f aca="false">IF(K7445="","",K7445*IF(Settings!$B$22=Settings!$C$6,1,IF(Settings!$B$22="USD",1/INDEX(Settings!$B$29:$B$40,MONTH(A7445)),INDEX(Settings!$B$29:$B$40,MONTH(A7445)))))</f>
        <v/>
      </c>
    </row>
    <row r="7446" customFormat="false" ht="15" hidden="false" customHeight="false" outlineLevel="0" collapsed="false">
      <c r="U7446" s="0" t="str">
        <f aca="false">IF(C7446="","",IF(COUNTIF(Campaigns!$A$7:$A$300,C7446)&gt;0,"✓",IF(N(K7446)=0,"– no spend","⚠ add to Campaigns tab")))</f>
        <v/>
      </c>
      <c r="V7446" s="83" t="str">
        <f aca="false">IF(K7446="","",K7446*IF(Settings!$B$22=Settings!$C$6,1,IF(Settings!$B$22="USD",1/INDEX(Settings!$B$29:$B$40,MONTH(A7446)),INDEX(Settings!$B$29:$B$40,MONTH(A7446)))))</f>
        <v/>
      </c>
    </row>
    <row r="7447" customFormat="false" ht="15" hidden="false" customHeight="false" outlineLevel="0" collapsed="false">
      <c r="U7447" s="0" t="str">
        <f aca="false">IF(C7447="","",IF(COUNTIF(Campaigns!$A$7:$A$300,C7447)&gt;0,"✓",IF(N(K7447)=0,"– no spend","⚠ add to Campaigns tab")))</f>
        <v/>
      </c>
      <c r="V7447" s="83" t="str">
        <f aca="false">IF(K7447="","",K7447*IF(Settings!$B$22=Settings!$C$6,1,IF(Settings!$B$22="USD",1/INDEX(Settings!$B$29:$B$40,MONTH(A7447)),INDEX(Settings!$B$29:$B$40,MONTH(A7447)))))</f>
        <v/>
      </c>
    </row>
    <row r="7448" customFormat="false" ht="15" hidden="false" customHeight="false" outlineLevel="0" collapsed="false">
      <c r="U7448" s="0" t="str">
        <f aca="false">IF(C7448="","",IF(COUNTIF(Campaigns!$A$7:$A$300,C7448)&gt;0,"✓",IF(N(K7448)=0,"– no spend","⚠ add to Campaigns tab")))</f>
        <v/>
      </c>
      <c r="V7448" s="83" t="str">
        <f aca="false">IF(K7448="","",K7448*IF(Settings!$B$22=Settings!$C$6,1,IF(Settings!$B$22="USD",1/INDEX(Settings!$B$29:$B$40,MONTH(A7448)),INDEX(Settings!$B$29:$B$40,MONTH(A7448)))))</f>
        <v/>
      </c>
    </row>
    <row r="7449" customFormat="false" ht="15" hidden="false" customHeight="false" outlineLevel="0" collapsed="false">
      <c r="U7449" s="0" t="str">
        <f aca="false">IF(C7449="","",IF(COUNTIF(Campaigns!$A$7:$A$300,C7449)&gt;0,"✓",IF(N(K7449)=0,"– no spend","⚠ add to Campaigns tab")))</f>
        <v/>
      </c>
      <c r="V7449" s="83" t="str">
        <f aca="false">IF(K7449="","",K7449*IF(Settings!$B$22=Settings!$C$6,1,IF(Settings!$B$22="USD",1/INDEX(Settings!$B$29:$B$40,MONTH(A7449)),INDEX(Settings!$B$29:$B$40,MONTH(A7449)))))</f>
        <v/>
      </c>
    </row>
    <row r="7450" customFormat="false" ht="15" hidden="false" customHeight="false" outlineLevel="0" collapsed="false">
      <c r="U7450" s="0" t="str">
        <f aca="false">IF(C7450="","",IF(COUNTIF(Campaigns!$A$7:$A$300,C7450)&gt;0,"✓",IF(N(K7450)=0,"– no spend","⚠ add to Campaigns tab")))</f>
        <v/>
      </c>
      <c r="V7450" s="83" t="str">
        <f aca="false">IF(K7450="","",K7450*IF(Settings!$B$22=Settings!$C$6,1,IF(Settings!$B$22="USD",1/INDEX(Settings!$B$29:$B$40,MONTH(A7450)),INDEX(Settings!$B$29:$B$40,MONTH(A7450)))))</f>
        <v/>
      </c>
    </row>
    <row r="7451" customFormat="false" ht="15" hidden="false" customHeight="false" outlineLevel="0" collapsed="false">
      <c r="U7451" s="0" t="str">
        <f aca="false">IF(C7451="","",IF(COUNTIF(Campaigns!$A$7:$A$300,C7451)&gt;0,"✓",IF(N(K7451)=0,"– no spend","⚠ add to Campaigns tab")))</f>
        <v/>
      </c>
      <c r="V7451" s="83" t="str">
        <f aca="false">IF(K7451="","",K7451*IF(Settings!$B$22=Settings!$C$6,1,IF(Settings!$B$22="USD",1/INDEX(Settings!$B$29:$B$40,MONTH(A7451)),INDEX(Settings!$B$29:$B$40,MONTH(A7451)))))</f>
        <v/>
      </c>
    </row>
    <row r="7452" customFormat="false" ht="15" hidden="false" customHeight="false" outlineLevel="0" collapsed="false">
      <c r="U7452" s="0" t="str">
        <f aca="false">IF(C7452="","",IF(COUNTIF(Campaigns!$A$7:$A$300,C7452)&gt;0,"✓",IF(N(K7452)=0,"– no spend","⚠ add to Campaigns tab")))</f>
        <v/>
      </c>
      <c r="V7452" s="83" t="str">
        <f aca="false">IF(K7452="","",K7452*IF(Settings!$B$22=Settings!$C$6,1,IF(Settings!$B$22="USD",1/INDEX(Settings!$B$29:$B$40,MONTH(A7452)),INDEX(Settings!$B$29:$B$40,MONTH(A7452)))))</f>
        <v/>
      </c>
    </row>
    <row r="7453" customFormat="false" ht="15" hidden="false" customHeight="false" outlineLevel="0" collapsed="false">
      <c r="U7453" s="0" t="str">
        <f aca="false">IF(C7453="","",IF(COUNTIF(Campaigns!$A$7:$A$300,C7453)&gt;0,"✓",IF(N(K7453)=0,"– no spend","⚠ add to Campaigns tab")))</f>
        <v/>
      </c>
      <c r="V7453" s="83" t="str">
        <f aca="false">IF(K7453="","",K7453*IF(Settings!$B$22=Settings!$C$6,1,IF(Settings!$B$22="USD",1/INDEX(Settings!$B$29:$B$40,MONTH(A7453)),INDEX(Settings!$B$29:$B$40,MONTH(A7453)))))</f>
        <v/>
      </c>
    </row>
    <row r="7454" customFormat="false" ht="15" hidden="false" customHeight="false" outlineLevel="0" collapsed="false">
      <c r="U7454" s="0" t="str">
        <f aca="false">IF(C7454="","",IF(COUNTIF(Campaigns!$A$7:$A$300,C7454)&gt;0,"✓",IF(N(K7454)=0,"– no spend","⚠ add to Campaigns tab")))</f>
        <v/>
      </c>
      <c r="V7454" s="83" t="str">
        <f aca="false">IF(K7454="","",K7454*IF(Settings!$B$22=Settings!$C$6,1,IF(Settings!$B$22="USD",1/INDEX(Settings!$B$29:$B$40,MONTH(A7454)),INDEX(Settings!$B$29:$B$40,MONTH(A7454)))))</f>
        <v/>
      </c>
    </row>
    <row r="7455" customFormat="false" ht="15" hidden="false" customHeight="false" outlineLevel="0" collapsed="false">
      <c r="U7455" s="0" t="str">
        <f aca="false">IF(C7455="","",IF(COUNTIF(Campaigns!$A$7:$A$300,C7455)&gt;0,"✓",IF(N(K7455)=0,"– no spend","⚠ add to Campaigns tab")))</f>
        <v/>
      </c>
      <c r="V7455" s="83" t="str">
        <f aca="false">IF(K7455="","",K7455*IF(Settings!$B$22=Settings!$C$6,1,IF(Settings!$B$22="USD",1/INDEX(Settings!$B$29:$B$40,MONTH(A7455)),INDEX(Settings!$B$29:$B$40,MONTH(A7455)))))</f>
        <v/>
      </c>
    </row>
    <row r="7456" customFormat="false" ht="15" hidden="false" customHeight="false" outlineLevel="0" collapsed="false">
      <c r="U7456" s="0" t="str">
        <f aca="false">IF(C7456="","",IF(COUNTIF(Campaigns!$A$7:$A$300,C7456)&gt;0,"✓",IF(N(K7456)=0,"– no spend","⚠ add to Campaigns tab")))</f>
        <v/>
      </c>
      <c r="V7456" s="83" t="str">
        <f aca="false">IF(K7456="","",K7456*IF(Settings!$B$22=Settings!$C$6,1,IF(Settings!$B$22="USD",1/INDEX(Settings!$B$29:$B$40,MONTH(A7456)),INDEX(Settings!$B$29:$B$40,MONTH(A7456)))))</f>
        <v/>
      </c>
    </row>
    <row r="7457" customFormat="false" ht="15" hidden="false" customHeight="false" outlineLevel="0" collapsed="false">
      <c r="U7457" s="0" t="str">
        <f aca="false">IF(C7457="","",IF(COUNTIF(Campaigns!$A$7:$A$300,C7457)&gt;0,"✓",IF(N(K7457)=0,"– no spend","⚠ add to Campaigns tab")))</f>
        <v/>
      </c>
      <c r="V7457" s="83" t="str">
        <f aca="false">IF(K7457="","",K7457*IF(Settings!$B$22=Settings!$C$6,1,IF(Settings!$B$22="USD",1/INDEX(Settings!$B$29:$B$40,MONTH(A7457)),INDEX(Settings!$B$29:$B$40,MONTH(A7457)))))</f>
        <v/>
      </c>
    </row>
    <row r="7458" customFormat="false" ht="15" hidden="false" customHeight="false" outlineLevel="0" collapsed="false">
      <c r="U7458" s="0" t="str">
        <f aca="false">IF(C7458="","",IF(COUNTIF(Campaigns!$A$7:$A$300,C7458)&gt;0,"✓",IF(N(K7458)=0,"– no spend","⚠ add to Campaigns tab")))</f>
        <v/>
      </c>
      <c r="V7458" s="83" t="str">
        <f aca="false">IF(K7458="","",K7458*IF(Settings!$B$22=Settings!$C$6,1,IF(Settings!$B$22="USD",1/INDEX(Settings!$B$29:$B$40,MONTH(A7458)),INDEX(Settings!$B$29:$B$40,MONTH(A7458)))))</f>
        <v/>
      </c>
    </row>
    <row r="7459" customFormat="false" ht="15" hidden="false" customHeight="false" outlineLevel="0" collapsed="false">
      <c r="U7459" s="0" t="str">
        <f aca="false">IF(C7459="","",IF(COUNTIF(Campaigns!$A$7:$A$300,C7459)&gt;0,"✓",IF(N(K7459)=0,"– no spend","⚠ add to Campaigns tab")))</f>
        <v/>
      </c>
      <c r="V7459" s="83" t="str">
        <f aca="false">IF(K7459="","",K7459*IF(Settings!$B$22=Settings!$C$6,1,IF(Settings!$B$22="USD",1/INDEX(Settings!$B$29:$B$40,MONTH(A7459)),INDEX(Settings!$B$29:$B$40,MONTH(A7459)))))</f>
        <v/>
      </c>
    </row>
    <row r="7460" customFormat="false" ht="15" hidden="false" customHeight="false" outlineLevel="0" collapsed="false">
      <c r="U7460" s="0" t="str">
        <f aca="false">IF(C7460="","",IF(COUNTIF(Campaigns!$A$7:$A$300,C7460)&gt;0,"✓",IF(N(K7460)=0,"– no spend","⚠ add to Campaigns tab")))</f>
        <v/>
      </c>
      <c r="V7460" s="83" t="str">
        <f aca="false">IF(K7460="","",K7460*IF(Settings!$B$22=Settings!$C$6,1,IF(Settings!$B$22="USD",1/INDEX(Settings!$B$29:$B$40,MONTH(A7460)),INDEX(Settings!$B$29:$B$40,MONTH(A7460)))))</f>
        <v/>
      </c>
    </row>
    <row r="7461" customFormat="false" ht="15" hidden="false" customHeight="false" outlineLevel="0" collapsed="false">
      <c r="U7461" s="0" t="str">
        <f aca="false">IF(C7461="","",IF(COUNTIF(Campaigns!$A$7:$A$300,C7461)&gt;0,"✓",IF(N(K7461)=0,"– no spend","⚠ add to Campaigns tab")))</f>
        <v/>
      </c>
      <c r="V7461" s="83" t="str">
        <f aca="false">IF(K7461="","",K7461*IF(Settings!$B$22=Settings!$C$6,1,IF(Settings!$B$22="USD",1/INDEX(Settings!$B$29:$B$40,MONTH(A7461)),INDEX(Settings!$B$29:$B$40,MONTH(A7461)))))</f>
        <v/>
      </c>
    </row>
    <row r="7462" customFormat="false" ht="15" hidden="false" customHeight="false" outlineLevel="0" collapsed="false">
      <c r="U7462" s="0" t="str">
        <f aca="false">IF(C7462="","",IF(COUNTIF(Campaigns!$A$7:$A$300,C7462)&gt;0,"✓",IF(N(K7462)=0,"– no spend","⚠ add to Campaigns tab")))</f>
        <v/>
      </c>
      <c r="V7462" s="83" t="str">
        <f aca="false">IF(K7462="","",K7462*IF(Settings!$B$22=Settings!$C$6,1,IF(Settings!$B$22="USD",1/INDEX(Settings!$B$29:$B$40,MONTH(A7462)),INDEX(Settings!$B$29:$B$40,MONTH(A7462)))))</f>
        <v/>
      </c>
    </row>
    <row r="7463" customFormat="false" ht="15" hidden="false" customHeight="false" outlineLevel="0" collapsed="false">
      <c r="U7463" s="0" t="str">
        <f aca="false">IF(C7463="","",IF(COUNTIF(Campaigns!$A$7:$A$300,C7463)&gt;0,"✓",IF(N(K7463)=0,"– no spend","⚠ add to Campaigns tab")))</f>
        <v/>
      </c>
      <c r="V7463" s="83" t="str">
        <f aca="false">IF(K7463="","",K7463*IF(Settings!$B$22=Settings!$C$6,1,IF(Settings!$B$22="USD",1/INDEX(Settings!$B$29:$B$40,MONTH(A7463)),INDEX(Settings!$B$29:$B$40,MONTH(A7463)))))</f>
        <v/>
      </c>
    </row>
    <row r="7464" customFormat="false" ht="15" hidden="false" customHeight="false" outlineLevel="0" collapsed="false">
      <c r="U7464" s="0" t="str">
        <f aca="false">IF(C7464="","",IF(COUNTIF(Campaigns!$A$7:$A$300,C7464)&gt;0,"✓",IF(N(K7464)=0,"– no spend","⚠ add to Campaigns tab")))</f>
        <v/>
      </c>
      <c r="V7464" s="83" t="str">
        <f aca="false">IF(K7464="","",K7464*IF(Settings!$B$22=Settings!$C$6,1,IF(Settings!$B$22="USD",1/INDEX(Settings!$B$29:$B$40,MONTH(A7464)),INDEX(Settings!$B$29:$B$40,MONTH(A7464)))))</f>
        <v/>
      </c>
    </row>
    <row r="7465" customFormat="false" ht="15" hidden="false" customHeight="false" outlineLevel="0" collapsed="false">
      <c r="U7465" s="0" t="str">
        <f aca="false">IF(C7465="","",IF(COUNTIF(Campaigns!$A$7:$A$300,C7465)&gt;0,"✓",IF(N(K7465)=0,"– no spend","⚠ add to Campaigns tab")))</f>
        <v/>
      </c>
      <c r="V7465" s="83" t="str">
        <f aca="false">IF(K7465="","",K7465*IF(Settings!$B$22=Settings!$C$6,1,IF(Settings!$B$22="USD",1/INDEX(Settings!$B$29:$B$40,MONTH(A7465)),INDEX(Settings!$B$29:$B$40,MONTH(A7465)))))</f>
        <v/>
      </c>
    </row>
    <row r="7466" customFormat="false" ht="15" hidden="false" customHeight="false" outlineLevel="0" collapsed="false">
      <c r="U7466" s="0" t="str">
        <f aca="false">IF(C7466="","",IF(COUNTIF(Campaigns!$A$7:$A$300,C7466)&gt;0,"✓",IF(N(K7466)=0,"– no spend","⚠ add to Campaigns tab")))</f>
        <v/>
      </c>
      <c r="V7466" s="83" t="str">
        <f aca="false">IF(K7466="","",K7466*IF(Settings!$B$22=Settings!$C$6,1,IF(Settings!$B$22="USD",1/INDEX(Settings!$B$29:$B$40,MONTH(A7466)),INDEX(Settings!$B$29:$B$40,MONTH(A7466)))))</f>
        <v/>
      </c>
    </row>
    <row r="7467" customFormat="false" ht="15" hidden="false" customHeight="false" outlineLevel="0" collapsed="false">
      <c r="U7467" s="0" t="str">
        <f aca="false">IF(C7467="","",IF(COUNTIF(Campaigns!$A$7:$A$300,C7467)&gt;0,"✓",IF(N(K7467)=0,"– no spend","⚠ add to Campaigns tab")))</f>
        <v/>
      </c>
      <c r="V7467" s="83" t="str">
        <f aca="false">IF(K7467="","",K7467*IF(Settings!$B$22=Settings!$C$6,1,IF(Settings!$B$22="USD",1/INDEX(Settings!$B$29:$B$40,MONTH(A7467)),INDEX(Settings!$B$29:$B$40,MONTH(A7467)))))</f>
        <v/>
      </c>
    </row>
    <row r="7468" customFormat="false" ht="15" hidden="false" customHeight="false" outlineLevel="0" collapsed="false">
      <c r="U7468" s="0" t="str">
        <f aca="false">IF(C7468="","",IF(COUNTIF(Campaigns!$A$7:$A$300,C7468)&gt;0,"✓",IF(N(K7468)=0,"– no spend","⚠ add to Campaigns tab")))</f>
        <v/>
      </c>
      <c r="V7468" s="83" t="str">
        <f aca="false">IF(K7468="","",K7468*IF(Settings!$B$22=Settings!$C$6,1,IF(Settings!$B$22="USD",1/INDEX(Settings!$B$29:$B$40,MONTH(A7468)),INDEX(Settings!$B$29:$B$40,MONTH(A7468)))))</f>
        <v/>
      </c>
    </row>
    <row r="7469" customFormat="false" ht="15" hidden="false" customHeight="false" outlineLevel="0" collapsed="false">
      <c r="U7469" s="0" t="str">
        <f aca="false">IF(C7469="","",IF(COUNTIF(Campaigns!$A$7:$A$300,C7469)&gt;0,"✓",IF(N(K7469)=0,"– no spend","⚠ add to Campaigns tab")))</f>
        <v/>
      </c>
      <c r="V7469" s="83" t="str">
        <f aca="false">IF(K7469="","",K7469*IF(Settings!$B$22=Settings!$C$6,1,IF(Settings!$B$22="USD",1/INDEX(Settings!$B$29:$B$40,MONTH(A7469)),INDEX(Settings!$B$29:$B$40,MONTH(A7469)))))</f>
        <v/>
      </c>
    </row>
    <row r="7470" customFormat="false" ht="15" hidden="false" customHeight="false" outlineLevel="0" collapsed="false">
      <c r="U7470" s="0" t="str">
        <f aca="false">IF(C7470="","",IF(COUNTIF(Campaigns!$A$7:$A$300,C7470)&gt;0,"✓",IF(N(K7470)=0,"– no spend","⚠ add to Campaigns tab")))</f>
        <v/>
      </c>
      <c r="V7470" s="83" t="str">
        <f aca="false">IF(K7470="","",K7470*IF(Settings!$B$22=Settings!$C$6,1,IF(Settings!$B$22="USD",1/INDEX(Settings!$B$29:$B$40,MONTH(A7470)),INDEX(Settings!$B$29:$B$40,MONTH(A7470)))))</f>
        <v/>
      </c>
    </row>
    <row r="7471" customFormat="false" ht="15" hidden="false" customHeight="false" outlineLevel="0" collapsed="false">
      <c r="U7471" s="0" t="str">
        <f aca="false">IF(C7471="","",IF(COUNTIF(Campaigns!$A$7:$A$300,C7471)&gt;0,"✓",IF(N(K7471)=0,"– no spend","⚠ add to Campaigns tab")))</f>
        <v/>
      </c>
      <c r="V7471" s="83" t="str">
        <f aca="false">IF(K7471="","",K7471*IF(Settings!$B$22=Settings!$C$6,1,IF(Settings!$B$22="USD",1/INDEX(Settings!$B$29:$B$40,MONTH(A7471)),INDEX(Settings!$B$29:$B$40,MONTH(A7471)))))</f>
        <v/>
      </c>
    </row>
    <row r="7472" customFormat="false" ht="15" hidden="false" customHeight="false" outlineLevel="0" collapsed="false">
      <c r="U7472" s="0" t="str">
        <f aca="false">IF(C7472="","",IF(COUNTIF(Campaigns!$A$7:$A$300,C7472)&gt;0,"✓",IF(N(K7472)=0,"– no spend","⚠ add to Campaigns tab")))</f>
        <v/>
      </c>
      <c r="V7472" s="83" t="str">
        <f aca="false">IF(K7472="","",K7472*IF(Settings!$B$22=Settings!$C$6,1,IF(Settings!$B$22="USD",1/INDEX(Settings!$B$29:$B$40,MONTH(A7472)),INDEX(Settings!$B$29:$B$40,MONTH(A7472)))))</f>
        <v/>
      </c>
    </row>
    <row r="7473" customFormat="false" ht="15" hidden="false" customHeight="false" outlineLevel="0" collapsed="false">
      <c r="U7473" s="0" t="str">
        <f aca="false">IF(C7473="","",IF(COUNTIF(Campaigns!$A$7:$A$300,C7473)&gt;0,"✓",IF(N(K7473)=0,"– no spend","⚠ add to Campaigns tab")))</f>
        <v/>
      </c>
      <c r="V7473" s="83" t="str">
        <f aca="false">IF(K7473="","",K7473*IF(Settings!$B$22=Settings!$C$6,1,IF(Settings!$B$22="USD",1/INDEX(Settings!$B$29:$B$40,MONTH(A7473)),INDEX(Settings!$B$29:$B$40,MONTH(A7473)))))</f>
        <v/>
      </c>
    </row>
    <row r="7474" customFormat="false" ht="15" hidden="false" customHeight="false" outlineLevel="0" collapsed="false">
      <c r="U7474" s="0" t="str">
        <f aca="false">IF(C7474="","",IF(COUNTIF(Campaigns!$A$7:$A$300,C7474)&gt;0,"✓",IF(N(K7474)=0,"– no spend","⚠ add to Campaigns tab")))</f>
        <v/>
      </c>
      <c r="V7474" s="83" t="str">
        <f aca="false">IF(K7474="","",K7474*IF(Settings!$B$22=Settings!$C$6,1,IF(Settings!$B$22="USD",1/INDEX(Settings!$B$29:$B$40,MONTH(A7474)),INDEX(Settings!$B$29:$B$40,MONTH(A7474)))))</f>
        <v/>
      </c>
    </row>
    <row r="7475" customFormat="false" ht="15" hidden="false" customHeight="false" outlineLevel="0" collapsed="false">
      <c r="U7475" s="0" t="str">
        <f aca="false">IF(C7475="","",IF(COUNTIF(Campaigns!$A$7:$A$300,C7475)&gt;0,"✓",IF(N(K7475)=0,"– no spend","⚠ add to Campaigns tab")))</f>
        <v/>
      </c>
      <c r="V7475" s="83" t="str">
        <f aca="false">IF(K7475="","",K7475*IF(Settings!$B$22=Settings!$C$6,1,IF(Settings!$B$22="USD",1/INDEX(Settings!$B$29:$B$40,MONTH(A7475)),INDEX(Settings!$B$29:$B$40,MONTH(A7475)))))</f>
        <v/>
      </c>
    </row>
    <row r="7476" customFormat="false" ht="15" hidden="false" customHeight="false" outlineLevel="0" collapsed="false">
      <c r="U7476" s="0" t="str">
        <f aca="false">IF(C7476="","",IF(COUNTIF(Campaigns!$A$7:$A$300,C7476)&gt;0,"✓",IF(N(K7476)=0,"– no spend","⚠ add to Campaigns tab")))</f>
        <v/>
      </c>
      <c r="V7476" s="83" t="str">
        <f aca="false">IF(K7476="","",K7476*IF(Settings!$B$22=Settings!$C$6,1,IF(Settings!$B$22="USD",1/INDEX(Settings!$B$29:$B$40,MONTH(A7476)),INDEX(Settings!$B$29:$B$40,MONTH(A7476)))))</f>
        <v/>
      </c>
    </row>
    <row r="7477" customFormat="false" ht="15" hidden="false" customHeight="false" outlineLevel="0" collapsed="false">
      <c r="U7477" s="0" t="str">
        <f aca="false">IF(C7477="","",IF(COUNTIF(Campaigns!$A$7:$A$300,C7477)&gt;0,"✓",IF(N(K7477)=0,"– no spend","⚠ add to Campaigns tab")))</f>
        <v/>
      </c>
      <c r="V7477" s="83" t="str">
        <f aca="false">IF(K7477="","",K7477*IF(Settings!$B$22=Settings!$C$6,1,IF(Settings!$B$22="USD",1/INDEX(Settings!$B$29:$B$40,MONTH(A7477)),INDEX(Settings!$B$29:$B$40,MONTH(A7477)))))</f>
        <v/>
      </c>
    </row>
    <row r="7478" customFormat="false" ht="15" hidden="false" customHeight="false" outlineLevel="0" collapsed="false">
      <c r="U7478" s="0" t="str">
        <f aca="false">IF(C7478="","",IF(COUNTIF(Campaigns!$A$7:$A$300,C7478)&gt;0,"✓",IF(N(K7478)=0,"– no spend","⚠ add to Campaigns tab")))</f>
        <v/>
      </c>
      <c r="V7478" s="83" t="str">
        <f aca="false">IF(K7478="","",K7478*IF(Settings!$B$22=Settings!$C$6,1,IF(Settings!$B$22="USD",1/INDEX(Settings!$B$29:$B$40,MONTH(A7478)),INDEX(Settings!$B$29:$B$40,MONTH(A7478)))))</f>
        <v/>
      </c>
    </row>
    <row r="7479" customFormat="false" ht="15" hidden="false" customHeight="false" outlineLevel="0" collapsed="false">
      <c r="U7479" s="0" t="str">
        <f aca="false">IF(C7479="","",IF(COUNTIF(Campaigns!$A$7:$A$300,C7479)&gt;0,"✓",IF(N(K7479)=0,"– no spend","⚠ add to Campaigns tab")))</f>
        <v/>
      </c>
      <c r="V7479" s="83" t="str">
        <f aca="false">IF(K7479="","",K7479*IF(Settings!$B$22=Settings!$C$6,1,IF(Settings!$B$22="USD",1/INDEX(Settings!$B$29:$B$40,MONTH(A7479)),INDEX(Settings!$B$29:$B$40,MONTH(A7479)))))</f>
        <v/>
      </c>
    </row>
    <row r="7480" customFormat="false" ht="15" hidden="false" customHeight="false" outlineLevel="0" collapsed="false">
      <c r="U7480" s="0" t="str">
        <f aca="false">IF(C7480="","",IF(COUNTIF(Campaigns!$A$7:$A$300,C7480)&gt;0,"✓",IF(N(K7480)=0,"– no spend","⚠ add to Campaigns tab")))</f>
        <v/>
      </c>
      <c r="V7480" s="83" t="str">
        <f aca="false">IF(K7480="","",K7480*IF(Settings!$B$22=Settings!$C$6,1,IF(Settings!$B$22="USD",1/INDEX(Settings!$B$29:$B$40,MONTH(A7480)),INDEX(Settings!$B$29:$B$40,MONTH(A7480)))))</f>
        <v/>
      </c>
    </row>
    <row r="7481" customFormat="false" ht="15" hidden="false" customHeight="false" outlineLevel="0" collapsed="false">
      <c r="U7481" s="0" t="str">
        <f aca="false">IF(C7481="","",IF(COUNTIF(Campaigns!$A$7:$A$300,C7481)&gt;0,"✓",IF(N(K7481)=0,"– no spend","⚠ add to Campaigns tab")))</f>
        <v/>
      </c>
      <c r="V7481" s="83" t="str">
        <f aca="false">IF(K7481="","",K7481*IF(Settings!$B$22=Settings!$C$6,1,IF(Settings!$B$22="USD",1/INDEX(Settings!$B$29:$B$40,MONTH(A7481)),INDEX(Settings!$B$29:$B$40,MONTH(A7481)))))</f>
        <v/>
      </c>
    </row>
    <row r="7482" customFormat="false" ht="15" hidden="false" customHeight="false" outlineLevel="0" collapsed="false">
      <c r="U7482" s="0" t="str">
        <f aca="false">IF(C7482="","",IF(COUNTIF(Campaigns!$A$7:$A$300,C7482)&gt;0,"✓",IF(N(K7482)=0,"– no spend","⚠ add to Campaigns tab")))</f>
        <v/>
      </c>
      <c r="V7482" s="83" t="str">
        <f aca="false">IF(K7482="","",K7482*IF(Settings!$B$22=Settings!$C$6,1,IF(Settings!$B$22="USD",1/INDEX(Settings!$B$29:$B$40,MONTH(A7482)),INDEX(Settings!$B$29:$B$40,MONTH(A7482)))))</f>
        <v/>
      </c>
    </row>
    <row r="7483" customFormat="false" ht="15" hidden="false" customHeight="false" outlineLevel="0" collapsed="false">
      <c r="U7483" s="0" t="str">
        <f aca="false">IF(C7483="","",IF(COUNTIF(Campaigns!$A$7:$A$300,C7483)&gt;0,"✓",IF(N(K7483)=0,"– no spend","⚠ add to Campaigns tab")))</f>
        <v/>
      </c>
      <c r="V7483" s="83" t="str">
        <f aca="false">IF(K7483="","",K7483*IF(Settings!$B$22=Settings!$C$6,1,IF(Settings!$B$22="USD",1/INDEX(Settings!$B$29:$B$40,MONTH(A7483)),INDEX(Settings!$B$29:$B$40,MONTH(A7483)))))</f>
        <v/>
      </c>
    </row>
    <row r="7484" customFormat="false" ht="15" hidden="false" customHeight="false" outlineLevel="0" collapsed="false">
      <c r="U7484" s="0" t="str">
        <f aca="false">IF(C7484="","",IF(COUNTIF(Campaigns!$A$7:$A$300,C7484)&gt;0,"✓",IF(N(K7484)=0,"– no spend","⚠ add to Campaigns tab")))</f>
        <v/>
      </c>
      <c r="V7484" s="83" t="str">
        <f aca="false">IF(K7484="","",K7484*IF(Settings!$B$22=Settings!$C$6,1,IF(Settings!$B$22="USD",1/INDEX(Settings!$B$29:$B$40,MONTH(A7484)),INDEX(Settings!$B$29:$B$40,MONTH(A7484)))))</f>
        <v/>
      </c>
    </row>
    <row r="7485" customFormat="false" ht="15" hidden="false" customHeight="false" outlineLevel="0" collapsed="false">
      <c r="U7485" s="0" t="str">
        <f aca="false">IF(C7485="","",IF(COUNTIF(Campaigns!$A$7:$A$300,C7485)&gt;0,"✓",IF(N(K7485)=0,"– no spend","⚠ add to Campaigns tab")))</f>
        <v/>
      </c>
      <c r="V7485" s="83" t="str">
        <f aca="false">IF(K7485="","",K7485*IF(Settings!$B$22=Settings!$C$6,1,IF(Settings!$B$22="USD",1/INDEX(Settings!$B$29:$B$40,MONTH(A7485)),INDEX(Settings!$B$29:$B$40,MONTH(A7485)))))</f>
        <v/>
      </c>
    </row>
    <row r="7486" customFormat="false" ht="15" hidden="false" customHeight="false" outlineLevel="0" collapsed="false">
      <c r="U7486" s="0" t="str">
        <f aca="false">IF(C7486="","",IF(COUNTIF(Campaigns!$A$7:$A$300,C7486)&gt;0,"✓",IF(N(K7486)=0,"– no spend","⚠ add to Campaigns tab")))</f>
        <v/>
      </c>
      <c r="V7486" s="83" t="str">
        <f aca="false">IF(K7486="","",K7486*IF(Settings!$B$22=Settings!$C$6,1,IF(Settings!$B$22="USD",1/INDEX(Settings!$B$29:$B$40,MONTH(A7486)),INDEX(Settings!$B$29:$B$40,MONTH(A7486)))))</f>
        <v/>
      </c>
    </row>
    <row r="7487" customFormat="false" ht="15" hidden="false" customHeight="false" outlineLevel="0" collapsed="false">
      <c r="U7487" s="0" t="str">
        <f aca="false">IF(C7487="","",IF(COUNTIF(Campaigns!$A$7:$A$300,C7487)&gt;0,"✓",IF(N(K7487)=0,"– no spend","⚠ add to Campaigns tab")))</f>
        <v/>
      </c>
      <c r="V7487" s="83" t="str">
        <f aca="false">IF(K7487="","",K7487*IF(Settings!$B$22=Settings!$C$6,1,IF(Settings!$B$22="USD",1/INDEX(Settings!$B$29:$B$40,MONTH(A7487)),INDEX(Settings!$B$29:$B$40,MONTH(A7487)))))</f>
        <v/>
      </c>
    </row>
    <row r="7488" customFormat="false" ht="15" hidden="false" customHeight="false" outlineLevel="0" collapsed="false">
      <c r="U7488" s="0" t="str">
        <f aca="false">IF(C7488="","",IF(COUNTIF(Campaigns!$A$7:$A$300,C7488)&gt;0,"✓",IF(N(K7488)=0,"– no spend","⚠ add to Campaigns tab")))</f>
        <v/>
      </c>
      <c r="V7488" s="83" t="str">
        <f aca="false">IF(K7488="","",K7488*IF(Settings!$B$22=Settings!$C$6,1,IF(Settings!$B$22="USD",1/INDEX(Settings!$B$29:$B$40,MONTH(A7488)),INDEX(Settings!$B$29:$B$40,MONTH(A7488)))))</f>
        <v/>
      </c>
    </row>
    <row r="7489" customFormat="false" ht="15" hidden="false" customHeight="false" outlineLevel="0" collapsed="false">
      <c r="U7489" s="0" t="str">
        <f aca="false">IF(C7489="","",IF(COUNTIF(Campaigns!$A$7:$A$300,C7489)&gt;0,"✓",IF(N(K7489)=0,"– no spend","⚠ add to Campaigns tab")))</f>
        <v/>
      </c>
      <c r="V7489" s="83" t="str">
        <f aca="false">IF(K7489="","",K7489*IF(Settings!$B$22=Settings!$C$6,1,IF(Settings!$B$22="USD",1/INDEX(Settings!$B$29:$B$40,MONTH(A7489)),INDEX(Settings!$B$29:$B$40,MONTH(A7489)))))</f>
        <v/>
      </c>
    </row>
    <row r="7490" customFormat="false" ht="15" hidden="false" customHeight="false" outlineLevel="0" collapsed="false">
      <c r="U7490" s="0" t="str">
        <f aca="false">IF(C7490="","",IF(COUNTIF(Campaigns!$A$7:$A$300,C7490)&gt;0,"✓",IF(N(K7490)=0,"– no spend","⚠ add to Campaigns tab")))</f>
        <v/>
      </c>
      <c r="V7490" s="83" t="str">
        <f aca="false">IF(K7490="","",K7490*IF(Settings!$B$22=Settings!$C$6,1,IF(Settings!$B$22="USD",1/INDEX(Settings!$B$29:$B$40,MONTH(A7490)),INDEX(Settings!$B$29:$B$40,MONTH(A7490)))))</f>
        <v/>
      </c>
    </row>
    <row r="7491" customFormat="false" ht="15" hidden="false" customHeight="false" outlineLevel="0" collapsed="false">
      <c r="U7491" s="0" t="str">
        <f aca="false">IF(C7491="","",IF(COUNTIF(Campaigns!$A$7:$A$300,C7491)&gt;0,"✓",IF(N(K7491)=0,"– no spend","⚠ add to Campaigns tab")))</f>
        <v/>
      </c>
      <c r="V7491" s="83" t="str">
        <f aca="false">IF(K7491="","",K7491*IF(Settings!$B$22=Settings!$C$6,1,IF(Settings!$B$22="USD",1/INDEX(Settings!$B$29:$B$40,MONTH(A7491)),INDEX(Settings!$B$29:$B$40,MONTH(A7491)))))</f>
        <v/>
      </c>
    </row>
    <row r="7492" customFormat="false" ht="15" hidden="false" customHeight="false" outlineLevel="0" collapsed="false">
      <c r="U7492" s="0" t="str">
        <f aca="false">IF(C7492="","",IF(COUNTIF(Campaigns!$A$7:$A$300,C7492)&gt;0,"✓",IF(N(K7492)=0,"– no spend","⚠ add to Campaigns tab")))</f>
        <v/>
      </c>
      <c r="V7492" s="83" t="str">
        <f aca="false">IF(K7492="","",K7492*IF(Settings!$B$22=Settings!$C$6,1,IF(Settings!$B$22="USD",1/INDEX(Settings!$B$29:$B$40,MONTH(A7492)),INDEX(Settings!$B$29:$B$40,MONTH(A7492)))))</f>
        <v/>
      </c>
    </row>
    <row r="7493" customFormat="false" ht="15" hidden="false" customHeight="false" outlineLevel="0" collapsed="false">
      <c r="U7493" s="0" t="str">
        <f aca="false">IF(C7493="","",IF(COUNTIF(Campaigns!$A$7:$A$300,C7493)&gt;0,"✓",IF(N(K7493)=0,"– no spend","⚠ add to Campaigns tab")))</f>
        <v/>
      </c>
      <c r="V7493" s="83" t="str">
        <f aca="false">IF(K7493="","",K7493*IF(Settings!$B$22=Settings!$C$6,1,IF(Settings!$B$22="USD",1/INDEX(Settings!$B$29:$B$40,MONTH(A7493)),INDEX(Settings!$B$29:$B$40,MONTH(A7493)))))</f>
        <v/>
      </c>
    </row>
    <row r="7494" customFormat="false" ht="15" hidden="false" customHeight="false" outlineLevel="0" collapsed="false">
      <c r="U7494" s="0" t="str">
        <f aca="false">IF(C7494="","",IF(COUNTIF(Campaigns!$A$7:$A$300,C7494)&gt;0,"✓",IF(N(K7494)=0,"– no spend","⚠ add to Campaigns tab")))</f>
        <v/>
      </c>
      <c r="V7494" s="83" t="str">
        <f aca="false">IF(K7494="","",K7494*IF(Settings!$B$22=Settings!$C$6,1,IF(Settings!$B$22="USD",1/INDEX(Settings!$B$29:$B$40,MONTH(A7494)),INDEX(Settings!$B$29:$B$40,MONTH(A7494)))))</f>
        <v/>
      </c>
    </row>
    <row r="7495" customFormat="false" ht="15" hidden="false" customHeight="false" outlineLevel="0" collapsed="false">
      <c r="U7495" s="0" t="str">
        <f aca="false">IF(C7495="","",IF(COUNTIF(Campaigns!$A$7:$A$300,C7495)&gt;0,"✓",IF(N(K7495)=0,"– no spend","⚠ add to Campaigns tab")))</f>
        <v/>
      </c>
      <c r="V7495" s="83" t="str">
        <f aca="false">IF(K7495="","",K7495*IF(Settings!$B$22=Settings!$C$6,1,IF(Settings!$B$22="USD",1/INDEX(Settings!$B$29:$B$40,MONTH(A7495)),INDEX(Settings!$B$29:$B$40,MONTH(A7495)))))</f>
        <v/>
      </c>
    </row>
    <row r="7496" customFormat="false" ht="15" hidden="false" customHeight="false" outlineLevel="0" collapsed="false">
      <c r="U7496" s="0" t="str">
        <f aca="false">IF(C7496="","",IF(COUNTIF(Campaigns!$A$7:$A$300,C7496)&gt;0,"✓",IF(N(K7496)=0,"– no spend","⚠ add to Campaigns tab")))</f>
        <v/>
      </c>
      <c r="V7496" s="83" t="str">
        <f aca="false">IF(K7496="","",K7496*IF(Settings!$B$22=Settings!$C$6,1,IF(Settings!$B$22="USD",1/INDEX(Settings!$B$29:$B$40,MONTH(A7496)),INDEX(Settings!$B$29:$B$40,MONTH(A7496)))))</f>
        <v/>
      </c>
    </row>
    <row r="7497" customFormat="false" ht="15" hidden="false" customHeight="false" outlineLevel="0" collapsed="false">
      <c r="U7497" s="0" t="str">
        <f aca="false">IF(C7497="","",IF(COUNTIF(Campaigns!$A$7:$A$300,C7497)&gt;0,"✓",IF(N(K7497)=0,"– no spend","⚠ add to Campaigns tab")))</f>
        <v/>
      </c>
      <c r="V7497" s="83" t="str">
        <f aca="false">IF(K7497="","",K7497*IF(Settings!$B$22=Settings!$C$6,1,IF(Settings!$B$22="USD",1/INDEX(Settings!$B$29:$B$40,MONTH(A7497)),INDEX(Settings!$B$29:$B$40,MONTH(A7497)))))</f>
        <v/>
      </c>
    </row>
    <row r="7498" customFormat="false" ht="15" hidden="false" customHeight="false" outlineLevel="0" collapsed="false">
      <c r="U7498" s="0" t="str">
        <f aca="false">IF(C7498="","",IF(COUNTIF(Campaigns!$A$7:$A$300,C7498)&gt;0,"✓",IF(N(K7498)=0,"– no spend","⚠ add to Campaigns tab")))</f>
        <v/>
      </c>
      <c r="V7498" s="83" t="str">
        <f aca="false">IF(K7498="","",K7498*IF(Settings!$B$22=Settings!$C$6,1,IF(Settings!$B$22="USD",1/INDEX(Settings!$B$29:$B$40,MONTH(A7498)),INDEX(Settings!$B$29:$B$40,MONTH(A7498)))))</f>
        <v/>
      </c>
    </row>
    <row r="7499" customFormat="false" ht="15" hidden="false" customHeight="false" outlineLevel="0" collapsed="false">
      <c r="U7499" s="0" t="str">
        <f aca="false">IF(C7499="","",IF(COUNTIF(Campaigns!$A$7:$A$300,C7499)&gt;0,"✓",IF(N(K7499)=0,"– no spend","⚠ add to Campaigns tab")))</f>
        <v/>
      </c>
      <c r="V7499" s="83" t="str">
        <f aca="false">IF(K7499="","",K7499*IF(Settings!$B$22=Settings!$C$6,1,IF(Settings!$B$22="USD",1/INDEX(Settings!$B$29:$B$40,MONTH(A7499)),INDEX(Settings!$B$29:$B$40,MONTH(A7499)))))</f>
        <v/>
      </c>
    </row>
    <row r="7500" customFormat="false" ht="15" hidden="false" customHeight="false" outlineLevel="0" collapsed="false">
      <c r="U7500" s="0" t="str">
        <f aca="false">IF(C7500="","",IF(COUNTIF(Campaigns!$A$7:$A$300,C7500)&gt;0,"✓",IF(N(K7500)=0,"– no spend","⚠ add to Campaigns tab")))</f>
        <v/>
      </c>
      <c r="V7500" s="83" t="str">
        <f aca="false">IF(K7500="","",K7500*IF(Settings!$B$22=Settings!$C$6,1,IF(Settings!$B$22="USD",1/INDEX(Settings!$B$29:$B$40,MONTH(A7500)),INDEX(Settings!$B$29:$B$40,MONTH(A7500)))))</f>
        <v/>
      </c>
    </row>
    <row r="7501" customFormat="false" ht="15" hidden="false" customHeight="false" outlineLevel="0" collapsed="false">
      <c r="U7501" s="0" t="str">
        <f aca="false">IF(C7501="","",IF(COUNTIF(Campaigns!$A$7:$A$300,C7501)&gt;0,"✓",IF(N(K7501)=0,"– no spend","⚠ add to Campaigns tab")))</f>
        <v/>
      </c>
      <c r="V7501" s="83" t="str">
        <f aca="false">IF(K7501="","",K7501*IF(Settings!$B$22=Settings!$C$6,1,IF(Settings!$B$22="USD",1/INDEX(Settings!$B$29:$B$40,MONTH(A7501)),INDEX(Settings!$B$29:$B$40,MONTH(A7501)))))</f>
        <v/>
      </c>
    </row>
    <row r="7502" customFormat="false" ht="15" hidden="false" customHeight="false" outlineLevel="0" collapsed="false">
      <c r="U7502" s="0" t="str">
        <f aca="false">IF(C7502="","",IF(COUNTIF(Campaigns!$A$7:$A$300,C7502)&gt;0,"✓",IF(N(K7502)=0,"– no spend","⚠ add to Campaigns tab")))</f>
        <v/>
      </c>
      <c r="V7502" s="83" t="str">
        <f aca="false">IF(K7502="","",K7502*IF(Settings!$B$22=Settings!$C$6,1,IF(Settings!$B$22="USD",1/INDEX(Settings!$B$29:$B$40,MONTH(A7502)),INDEX(Settings!$B$29:$B$40,MONTH(A7502)))))</f>
        <v/>
      </c>
    </row>
    <row r="7503" customFormat="false" ht="15" hidden="false" customHeight="false" outlineLevel="0" collapsed="false">
      <c r="U7503" s="0" t="str">
        <f aca="false">IF(C7503="","",IF(COUNTIF(Campaigns!$A$7:$A$300,C7503)&gt;0,"✓",IF(N(K7503)=0,"– no spend","⚠ add to Campaigns tab")))</f>
        <v/>
      </c>
      <c r="V7503" s="83" t="str">
        <f aca="false">IF(K7503="","",K7503*IF(Settings!$B$22=Settings!$C$6,1,IF(Settings!$B$22="USD",1/INDEX(Settings!$B$29:$B$40,MONTH(A7503)),INDEX(Settings!$B$29:$B$40,MONTH(A7503)))))</f>
        <v/>
      </c>
    </row>
    <row r="7504" customFormat="false" ht="15" hidden="false" customHeight="false" outlineLevel="0" collapsed="false">
      <c r="U7504" s="0" t="str">
        <f aca="false">IF(C7504="","",IF(COUNTIF(Campaigns!$A$7:$A$300,C7504)&gt;0,"✓",IF(N(K7504)=0,"– no spend","⚠ add to Campaigns tab")))</f>
        <v/>
      </c>
      <c r="V7504" s="83" t="str">
        <f aca="false">IF(K7504="","",K7504*IF(Settings!$B$22=Settings!$C$6,1,IF(Settings!$B$22="USD",1/INDEX(Settings!$B$29:$B$40,MONTH(A7504)),INDEX(Settings!$B$29:$B$40,MONTH(A7504)))))</f>
        <v/>
      </c>
    </row>
    <row r="7505" customFormat="false" ht="15" hidden="false" customHeight="false" outlineLevel="0" collapsed="false">
      <c r="U7505" s="0" t="str">
        <f aca="false">IF(C7505="","",IF(COUNTIF(Campaigns!$A$7:$A$300,C7505)&gt;0,"✓",IF(N(K7505)=0,"– no spend","⚠ add to Campaigns tab")))</f>
        <v/>
      </c>
      <c r="V7505" s="83" t="str">
        <f aca="false">IF(K7505="","",K7505*IF(Settings!$B$22=Settings!$C$6,1,IF(Settings!$B$22="USD",1/INDEX(Settings!$B$29:$B$40,MONTH(A7505)),INDEX(Settings!$B$29:$B$40,MONTH(A7505)))))</f>
        <v/>
      </c>
    </row>
    <row r="7506" customFormat="false" ht="15" hidden="false" customHeight="false" outlineLevel="0" collapsed="false">
      <c r="U7506" s="0" t="str">
        <f aca="false">IF(C7506="","",IF(COUNTIF(Campaigns!$A$7:$A$300,C7506)&gt;0,"✓",IF(N(K7506)=0,"– no spend","⚠ add to Campaigns tab")))</f>
        <v/>
      </c>
      <c r="V7506" s="83" t="str">
        <f aca="false">IF(K7506="","",K7506*IF(Settings!$B$22=Settings!$C$6,1,IF(Settings!$B$22="USD",1/INDEX(Settings!$B$29:$B$40,MONTH(A7506)),INDEX(Settings!$B$29:$B$40,MONTH(A7506)))))</f>
        <v/>
      </c>
    </row>
    <row r="7507" customFormat="false" ht="15" hidden="false" customHeight="false" outlineLevel="0" collapsed="false">
      <c r="U7507" s="0" t="str">
        <f aca="false">IF(C7507="","",IF(COUNTIF(Campaigns!$A$7:$A$300,C7507)&gt;0,"✓",IF(N(K7507)=0,"– no spend","⚠ add to Campaigns tab")))</f>
        <v/>
      </c>
      <c r="V7507" s="83" t="str">
        <f aca="false">IF(K7507="","",K7507*IF(Settings!$B$22=Settings!$C$6,1,IF(Settings!$B$22="USD",1/INDEX(Settings!$B$29:$B$40,MONTH(A7507)),INDEX(Settings!$B$29:$B$40,MONTH(A7507)))))</f>
        <v/>
      </c>
    </row>
    <row r="7508" customFormat="false" ht="15" hidden="false" customHeight="false" outlineLevel="0" collapsed="false">
      <c r="U7508" s="0" t="str">
        <f aca="false">IF(C7508="","",IF(COUNTIF(Campaigns!$A$7:$A$300,C7508)&gt;0,"✓",IF(N(K7508)=0,"– no spend","⚠ add to Campaigns tab")))</f>
        <v/>
      </c>
      <c r="V7508" s="83" t="str">
        <f aca="false">IF(K7508="","",K7508*IF(Settings!$B$22=Settings!$C$6,1,IF(Settings!$B$22="USD",1/INDEX(Settings!$B$29:$B$40,MONTH(A7508)),INDEX(Settings!$B$29:$B$40,MONTH(A7508)))))</f>
        <v/>
      </c>
    </row>
    <row r="7509" customFormat="false" ht="15" hidden="false" customHeight="false" outlineLevel="0" collapsed="false">
      <c r="U7509" s="0" t="str">
        <f aca="false">IF(C7509="","",IF(COUNTIF(Campaigns!$A$7:$A$300,C7509)&gt;0,"✓",IF(N(K7509)=0,"– no spend","⚠ add to Campaigns tab")))</f>
        <v/>
      </c>
      <c r="V7509" s="83" t="str">
        <f aca="false">IF(K7509="","",K7509*IF(Settings!$B$22=Settings!$C$6,1,IF(Settings!$B$22="USD",1/INDEX(Settings!$B$29:$B$40,MONTH(A7509)),INDEX(Settings!$B$29:$B$40,MONTH(A7509)))))</f>
        <v/>
      </c>
    </row>
    <row r="7510" customFormat="false" ht="15" hidden="false" customHeight="false" outlineLevel="0" collapsed="false">
      <c r="U7510" s="0" t="str">
        <f aca="false">IF(C7510="","",IF(COUNTIF(Campaigns!$A$7:$A$300,C7510)&gt;0,"✓",IF(N(K7510)=0,"– no spend","⚠ add to Campaigns tab")))</f>
        <v/>
      </c>
      <c r="V7510" s="83" t="str">
        <f aca="false">IF(K7510="","",K7510*IF(Settings!$B$22=Settings!$C$6,1,IF(Settings!$B$22="USD",1/INDEX(Settings!$B$29:$B$40,MONTH(A7510)),INDEX(Settings!$B$29:$B$40,MONTH(A7510)))))</f>
        <v/>
      </c>
    </row>
    <row r="7511" customFormat="false" ht="15" hidden="false" customHeight="false" outlineLevel="0" collapsed="false">
      <c r="U7511" s="0" t="str">
        <f aca="false">IF(C7511="","",IF(COUNTIF(Campaigns!$A$7:$A$300,C7511)&gt;0,"✓",IF(N(K7511)=0,"– no spend","⚠ add to Campaigns tab")))</f>
        <v/>
      </c>
      <c r="V7511" s="83" t="str">
        <f aca="false">IF(K7511="","",K7511*IF(Settings!$B$22=Settings!$C$6,1,IF(Settings!$B$22="USD",1/INDEX(Settings!$B$29:$B$40,MONTH(A7511)),INDEX(Settings!$B$29:$B$40,MONTH(A7511)))))</f>
        <v/>
      </c>
    </row>
    <row r="7512" customFormat="false" ht="15" hidden="false" customHeight="false" outlineLevel="0" collapsed="false">
      <c r="U7512" s="0" t="str">
        <f aca="false">IF(C7512="","",IF(COUNTIF(Campaigns!$A$7:$A$300,C7512)&gt;0,"✓",IF(N(K7512)=0,"– no spend","⚠ add to Campaigns tab")))</f>
        <v/>
      </c>
      <c r="V7512" s="83" t="str">
        <f aca="false">IF(K7512="","",K7512*IF(Settings!$B$22=Settings!$C$6,1,IF(Settings!$B$22="USD",1/INDEX(Settings!$B$29:$B$40,MONTH(A7512)),INDEX(Settings!$B$29:$B$40,MONTH(A7512)))))</f>
        <v/>
      </c>
    </row>
    <row r="7513" customFormat="false" ht="15" hidden="false" customHeight="false" outlineLevel="0" collapsed="false">
      <c r="U7513" s="0" t="str">
        <f aca="false">IF(C7513="","",IF(COUNTIF(Campaigns!$A$7:$A$300,C7513)&gt;0,"✓",IF(N(K7513)=0,"– no spend","⚠ add to Campaigns tab")))</f>
        <v/>
      </c>
      <c r="V7513" s="83" t="str">
        <f aca="false">IF(K7513="","",K7513*IF(Settings!$B$22=Settings!$C$6,1,IF(Settings!$B$22="USD",1/INDEX(Settings!$B$29:$B$40,MONTH(A7513)),INDEX(Settings!$B$29:$B$40,MONTH(A7513)))))</f>
        <v/>
      </c>
    </row>
    <row r="7514" customFormat="false" ht="15" hidden="false" customHeight="false" outlineLevel="0" collapsed="false">
      <c r="U7514" s="0" t="str">
        <f aca="false">IF(C7514="","",IF(COUNTIF(Campaigns!$A$7:$A$300,C7514)&gt;0,"✓",IF(N(K7514)=0,"– no spend","⚠ add to Campaigns tab")))</f>
        <v/>
      </c>
      <c r="V7514" s="83" t="str">
        <f aca="false">IF(K7514="","",K7514*IF(Settings!$B$22=Settings!$C$6,1,IF(Settings!$B$22="USD",1/INDEX(Settings!$B$29:$B$40,MONTH(A7514)),INDEX(Settings!$B$29:$B$40,MONTH(A7514)))))</f>
        <v/>
      </c>
    </row>
    <row r="7515" customFormat="false" ht="15" hidden="false" customHeight="false" outlineLevel="0" collapsed="false">
      <c r="U7515" s="0" t="str">
        <f aca="false">IF(C7515="","",IF(COUNTIF(Campaigns!$A$7:$A$300,C7515)&gt;0,"✓",IF(N(K7515)=0,"– no spend","⚠ add to Campaigns tab")))</f>
        <v/>
      </c>
      <c r="V7515" s="83" t="str">
        <f aca="false">IF(K7515="","",K7515*IF(Settings!$B$22=Settings!$C$6,1,IF(Settings!$B$22="USD",1/INDEX(Settings!$B$29:$B$40,MONTH(A7515)),INDEX(Settings!$B$29:$B$40,MONTH(A7515)))))</f>
        <v/>
      </c>
    </row>
    <row r="7516" customFormat="false" ht="15" hidden="false" customHeight="false" outlineLevel="0" collapsed="false">
      <c r="U7516" s="0" t="str">
        <f aca="false">IF(C7516="","",IF(COUNTIF(Campaigns!$A$7:$A$300,C7516)&gt;0,"✓",IF(N(K7516)=0,"– no spend","⚠ add to Campaigns tab")))</f>
        <v/>
      </c>
      <c r="V7516" s="83" t="str">
        <f aca="false">IF(K7516="","",K7516*IF(Settings!$B$22=Settings!$C$6,1,IF(Settings!$B$22="USD",1/INDEX(Settings!$B$29:$B$40,MONTH(A7516)),INDEX(Settings!$B$29:$B$40,MONTH(A7516)))))</f>
        <v/>
      </c>
    </row>
    <row r="7517" customFormat="false" ht="15" hidden="false" customHeight="false" outlineLevel="0" collapsed="false">
      <c r="U7517" s="0" t="str">
        <f aca="false">IF(C7517="","",IF(COUNTIF(Campaigns!$A$7:$A$300,C7517)&gt;0,"✓",IF(N(K7517)=0,"– no spend","⚠ add to Campaigns tab")))</f>
        <v/>
      </c>
      <c r="V7517" s="83" t="str">
        <f aca="false">IF(K7517="","",K7517*IF(Settings!$B$22=Settings!$C$6,1,IF(Settings!$B$22="USD",1/INDEX(Settings!$B$29:$B$40,MONTH(A7517)),INDEX(Settings!$B$29:$B$40,MONTH(A7517)))))</f>
        <v/>
      </c>
    </row>
    <row r="7518" customFormat="false" ht="15" hidden="false" customHeight="false" outlineLevel="0" collapsed="false">
      <c r="U7518" s="0" t="str">
        <f aca="false">IF(C7518="","",IF(COUNTIF(Campaigns!$A$7:$A$300,C7518)&gt;0,"✓",IF(N(K7518)=0,"– no spend","⚠ add to Campaigns tab")))</f>
        <v/>
      </c>
      <c r="V7518" s="83" t="str">
        <f aca="false">IF(K7518="","",K7518*IF(Settings!$B$22=Settings!$C$6,1,IF(Settings!$B$22="USD",1/INDEX(Settings!$B$29:$B$40,MONTH(A7518)),INDEX(Settings!$B$29:$B$40,MONTH(A7518)))))</f>
        <v/>
      </c>
    </row>
    <row r="7519" customFormat="false" ht="15" hidden="false" customHeight="false" outlineLevel="0" collapsed="false">
      <c r="U7519" s="0" t="str">
        <f aca="false">IF(C7519="","",IF(COUNTIF(Campaigns!$A$7:$A$300,C7519)&gt;0,"✓",IF(N(K7519)=0,"– no spend","⚠ add to Campaigns tab")))</f>
        <v/>
      </c>
      <c r="V7519" s="83" t="str">
        <f aca="false">IF(K7519="","",K7519*IF(Settings!$B$22=Settings!$C$6,1,IF(Settings!$B$22="USD",1/INDEX(Settings!$B$29:$B$40,MONTH(A7519)),INDEX(Settings!$B$29:$B$40,MONTH(A7519)))))</f>
        <v/>
      </c>
    </row>
    <row r="7520" customFormat="false" ht="15" hidden="false" customHeight="false" outlineLevel="0" collapsed="false">
      <c r="U7520" s="0" t="str">
        <f aca="false">IF(C7520="","",IF(COUNTIF(Campaigns!$A$7:$A$300,C7520)&gt;0,"✓",IF(N(K7520)=0,"– no spend","⚠ add to Campaigns tab")))</f>
        <v/>
      </c>
      <c r="V7520" s="83" t="str">
        <f aca="false">IF(K7520="","",K7520*IF(Settings!$B$22=Settings!$C$6,1,IF(Settings!$B$22="USD",1/INDEX(Settings!$B$29:$B$40,MONTH(A7520)),INDEX(Settings!$B$29:$B$40,MONTH(A7520)))))</f>
        <v/>
      </c>
    </row>
    <row r="7521" customFormat="false" ht="15" hidden="false" customHeight="false" outlineLevel="0" collapsed="false">
      <c r="U7521" s="0" t="str">
        <f aca="false">IF(C7521="","",IF(COUNTIF(Campaigns!$A$7:$A$300,C7521)&gt;0,"✓",IF(N(K7521)=0,"– no spend","⚠ add to Campaigns tab")))</f>
        <v/>
      </c>
      <c r="V7521" s="83" t="str">
        <f aca="false">IF(K7521="","",K7521*IF(Settings!$B$22=Settings!$C$6,1,IF(Settings!$B$22="USD",1/INDEX(Settings!$B$29:$B$40,MONTH(A7521)),INDEX(Settings!$B$29:$B$40,MONTH(A7521)))))</f>
        <v/>
      </c>
    </row>
    <row r="7522" customFormat="false" ht="15" hidden="false" customHeight="false" outlineLevel="0" collapsed="false">
      <c r="U7522" s="0" t="str">
        <f aca="false">IF(C7522="","",IF(COUNTIF(Campaigns!$A$7:$A$300,C7522)&gt;0,"✓",IF(N(K7522)=0,"– no spend","⚠ add to Campaigns tab")))</f>
        <v/>
      </c>
      <c r="V7522" s="83" t="str">
        <f aca="false">IF(K7522="","",K7522*IF(Settings!$B$22=Settings!$C$6,1,IF(Settings!$B$22="USD",1/INDEX(Settings!$B$29:$B$40,MONTH(A7522)),INDEX(Settings!$B$29:$B$40,MONTH(A7522)))))</f>
        <v/>
      </c>
    </row>
    <row r="7523" customFormat="false" ht="15" hidden="false" customHeight="false" outlineLevel="0" collapsed="false">
      <c r="U7523" s="0" t="str">
        <f aca="false">IF(C7523="","",IF(COUNTIF(Campaigns!$A$7:$A$300,C7523)&gt;0,"✓",IF(N(K7523)=0,"– no spend","⚠ add to Campaigns tab")))</f>
        <v/>
      </c>
      <c r="V7523" s="83" t="str">
        <f aca="false">IF(K7523="","",K7523*IF(Settings!$B$22=Settings!$C$6,1,IF(Settings!$B$22="USD",1/INDEX(Settings!$B$29:$B$40,MONTH(A7523)),INDEX(Settings!$B$29:$B$40,MONTH(A7523)))))</f>
        <v/>
      </c>
    </row>
    <row r="7524" customFormat="false" ht="15" hidden="false" customHeight="false" outlineLevel="0" collapsed="false">
      <c r="U7524" s="0" t="str">
        <f aca="false">IF(C7524="","",IF(COUNTIF(Campaigns!$A$7:$A$300,C7524)&gt;0,"✓",IF(N(K7524)=0,"– no spend","⚠ add to Campaigns tab")))</f>
        <v/>
      </c>
      <c r="V7524" s="83" t="str">
        <f aca="false">IF(K7524="","",K7524*IF(Settings!$B$22=Settings!$C$6,1,IF(Settings!$B$22="USD",1/INDEX(Settings!$B$29:$B$40,MONTH(A7524)),INDEX(Settings!$B$29:$B$40,MONTH(A7524)))))</f>
        <v/>
      </c>
    </row>
    <row r="7525" customFormat="false" ht="15" hidden="false" customHeight="false" outlineLevel="0" collapsed="false">
      <c r="U7525" s="0" t="str">
        <f aca="false">IF(C7525="","",IF(COUNTIF(Campaigns!$A$7:$A$300,C7525)&gt;0,"✓",IF(N(K7525)=0,"– no spend","⚠ add to Campaigns tab")))</f>
        <v/>
      </c>
      <c r="V7525" s="83" t="str">
        <f aca="false">IF(K7525="","",K7525*IF(Settings!$B$22=Settings!$C$6,1,IF(Settings!$B$22="USD",1/INDEX(Settings!$B$29:$B$40,MONTH(A7525)),INDEX(Settings!$B$29:$B$40,MONTH(A7525)))))</f>
        <v/>
      </c>
    </row>
    <row r="7526" customFormat="false" ht="15" hidden="false" customHeight="false" outlineLevel="0" collapsed="false">
      <c r="U7526" s="0" t="str">
        <f aca="false">IF(C7526="","",IF(COUNTIF(Campaigns!$A$7:$A$300,C7526)&gt;0,"✓",IF(N(K7526)=0,"– no spend","⚠ add to Campaigns tab")))</f>
        <v/>
      </c>
      <c r="V7526" s="83" t="str">
        <f aca="false">IF(K7526="","",K7526*IF(Settings!$B$22=Settings!$C$6,1,IF(Settings!$B$22="USD",1/INDEX(Settings!$B$29:$B$40,MONTH(A7526)),INDEX(Settings!$B$29:$B$40,MONTH(A7526)))))</f>
        <v/>
      </c>
    </row>
    <row r="7527" customFormat="false" ht="15" hidden="false" customHeight="false" outlineLevel="0" collapsed="false">
      <c r="U7527" s="0" t="str">
        <f aca="false">IF(C7527="","",IF(COUNTIF(Campaigns!$A$7:$A$300,C7527)&gt;0,"✓",IF(N(K7527)=0,"– no spend","⚠ add to Campaigns tab")))</f>
        <v/>
      </c>
      <c r="V7527" s="83" t="str">
        <f aca="false">IF(K7527="","",K7527*IF(Settings!$B$22=Settings!$C$6,1,IF(Settings!$B$22="USD",1/INDEX(Settings!$B$29:$B$40,MONTH(A7527)),INDEX(Settings!$B$29:$B$40,MONTH(A7527)))))</f>
        <v/>
      </c>
    </row>
    <row r="7528" customFormat="false" ht="15" hidden="false" customHeight="false" outlineLevel="0" collapsed="false">
      <c r="U7528" s="0" t="str">
        <f aca="false">IF(C7528="","",IF(COUNTIF(Campaigns!$A$7:$A$300,C7528)&gt;0,"✓",IF(N(K7528)=0,"– no spend","⚠ add to Campaigns tab")))</f>
        <v/>
      </c>
      <c r="V7528" s="83" t="str">
        <f aca="false">IF(K7528="","",K7528*IF(Settings!$B$22=Settings!$C$6,1,IF(Settings!$B$22="USD",1/INDEX(Settings!$B$29:$B$40,MONTH(A7528)),INDEX(Settings!$B$29:$B$40,MONTH(A7528)))))</f>
        <v/>
      </c>
    </row>
    <row r="7529" customFormat="false" ht="15" hidden="false" customHeight="false" outlineLevel="0" collapsed="false">
      <c r="U7529" s="0" t="str">
        <f aca="false">IF(C7529="","",IF(COUNTIF(Campaigns!$A$7:$A$300,C7529)&gt;0,"✓",IF(N(K7529)=0,"– no spend","⚠ add to Campaigns tab")))</f>
        <v/>
      </c>
      <c r="V7529" s="83" t="str">
        <f aca="false">IF(K7529="","",K7529*IF(Settings!$B$22=Settings!$C$6,1,IF(Settings!$B$22="USD",1/INDEX(Settings!$B$29:$B$40,MONTH(A7529)),INDEX(Settings!$B$29:$B$40,MONTH(A7529)))))</f>
        <v/>
      </c>
    </row>
    <row r="7530" customFormat="false" ht="15" hidden="false" customHeight="false" outlineLevel="0" collapsed="false">
      <c r="U7530" s="0" t="str">
        <f aca="false">IF(C7530="","",IF(COUNTIF(Campaigns!$A$7:$A$300,C7530)&gt;0,"✓",IF(N(K7530)=0,"– no spend","⚠ add to Campaigns tab")))</f>
        <v/>
      </c>
      <c r="V7530" s="83" t="str">
        <f aca="false">IF(K7530="","",K7530*IF(Settings!$B$22=Settings!$C$6,1,IF(Settings!$B$22="USD",1/INDEX(Settings!$B$29:$B$40,MONTH(A7530)),INDEX(Settings!$B$29:$B$40,MONTH(A7530)))))</f>
        <v/>
      </c>
    </row>
    <row r="7531" customFormat="false" ht="15" hidden="false" customHeight="false" outlineLevel="0" collapsed="false">
      <c r="U7531" s="0" t="str">
        <f aca="false">IF(C7531="","",IF(COUNTIF(Campaigns!$A$7:$A$300,C7531)&gt;0,"✓",IF(N(K7531)=0,"– no spend","⚠ add to Campaigns tab")))</f>
        <v/>
      </c>
      <c r="V7531" s="83" t="str">
        <f aca="false">IF(K7531="","",K7531*IF(Settings!$B$22=Settings!$C$6,1,IF(Settings!$B$22="USD",1/INDEX(Settings!$B$29:$B$40,MONTH(A7531)),INDEX(Settings!$B$29:$B$40,MONTH(A7531)))))</f>
        <v/>
      </c>
    </row>
    <row r="7532" customFormat="false" ht="15" hidden="false" customHeight="false" outlineLevel="0" collapsed="false">
      <c r="U7532" s="0" t="str">
        <f aca="false">IF(C7532="","",IF(COUNTIF(Campaigns!$A$7:$A$300,C7532)&gt;0,"✓",IF(N(K7532)=0,"– no spend","⚠ add to Campaigns tab")))</f>
        <v/>
      </c>
      <c r="V7532" s="83" t="str">
        <f aca="false">IF(K7532="","",K7532*IF(Settings!$B$22=Settings!$C$6,1,IF(Settings!$B$22="USD",1/INDEX(Settings!$B$29:$B$40,MONTH(A7532)),INDEX(Settings!$B$29:$B$40,MONTH(A7532)))))</f>
        <v/>
      </c>
    </row>
    <row r="7533" customFormat="false" ht="15" hidden="false" customHeight="false" outlineLevel="0" collapsed="false">
      <c r="U7533" s="0" t="str">
        <f aca="false">IF(C7533="","",IF(COUNTIF(Campaigns!$A$7:$A$300,C7533)&gt;0,"✓",IF(N(K7533)=0,"– no spend","⚠ add to Campaigns tab")))</f>
        <v/>
      </c>
      <c r="V7533" s="83" t="str">
        <f aca="false">IF(K7533="","",K7533*IF(Settings!$B$22=Settings!$C$6,1,IF(Settings!$B$22="USD",1/INDEX(Settings!$B$29:$B$40,MONTH(A7533)),INDEX(Settings!$B$29:$B$40,MONTH(A7533)))))</f>
        <v/>
      </c>
    </row>
    <row r="7534" customFormat="false" ht="15" hidden="false" customHeight="false" outlineLevel="0" collapsed="false">
      <c r="U7534" s="0" t="str">
        <f aca="false">IF(C7534="","",IF(COUNTIF(Campaigns!$A$7:$A$300,C7534)&gt;0,"✓",IF(N(K7534)=0,"– no spend","⚠ add to Campaigns tab")))</f>
        <v/>
      </c>
      <c r="V7534" s="83" t="str">
        <f aca="false">IF(K7534="","",K7534*IF(Settings!$B$22=Settings!$C$6,1,IF(Settings!$B$22="USD",1/INDEX(Settings!$B$29:$B$40,MONTH(A7534)),INDEX(Settings!$B$29:$B$40,MONTH(A7534)))))</f>
        <v/>
      </c>
    </row>
    <row r="7535" customFormat="false" ht="15" hidden="false" customHeight="false" outlineLevel="0" collapsed="false">
      <c r="U7535" s="0" t="str">
        <f aca="false">IF(C7535="","",IF(COUNTIF(Campaigns!$A$7:$A$300,C7535)&gt;0,"✓",IF(N(K7535)=0,"– no spend","⚠ add to Campaigns tab")))</f>
        <v/>
      </c>
      <c r="V7535" s="83" t="str">
        <f aca="false">IF(K7535="","",K7535*IF(Settings!$B$22=Settings!$C$6,1,IF(Settings!$B$22="USD",1/INDEX(Settings!$B$29:$B$40,MONTH(A7535)),INDEX(Settings!$B$29:$B$40,MONTH(A7535)))))</f>
        <v/>
      </c>
    </row>
    <row r="7536" customFormat="false" ht="15" hidden="false" customHeight="false" outlineLevel="0" collapsed="false">
      <c r="U7536" s="0" t="str">
        <f aca="false">IF(C7536="","",IF(COUNTIF(Campaigns!$A$7:$A$300,C7536)&gt;0,"✓",IF(N(K7536)=0,"– no spend","⚠ add to Campaigns tab")))</f>
        <v/>
      </c>
      <c r="V7536" s="83" t="str">
        <f aca="false">IF(K7536="","",K7536*IF(Settings!$B$22=Settings!$C$6,1,IF(Settings!$B$22="USD",1/INDEX(Settings!$B$29:$B$40,MONTH(A7536)),INDEX(Settings!$B$29:$B$40,MONTH(A7536)))))</f>
        <v/>
      </c>
    </row>
    <row r="7537" customFormat="false" ht="15" hidden="false" customHeight="false" outlineLevel="0" collapsed="false">
      <c r="U7537" s="0" t="str">
        <f aca="false">IF(C7537="","",IF(COUNTIF(Campaigns!$A$7:$A$300,C7537)&gt;0,"✓",IF(N(K7537)=0,"– no spend","⚠ add to Campaigns tab")))</f>
        <v/>
      </c>
      <c r="V7537" s="83" t="str">
        <f aca="false">IF(K7537="","",K7537*IF(Settings!$B$22=Settings!$C$6,1,IF(Settings!$B$22="USD",1/INDEX(Settings!$B$29:$B$40,MONTH(A7537)),INDEX(Settings!$B$29:$B$40,MONTH(A7537)))))</f>
        <v/>
      </c>
    </row>
    <row r="7538" customFormat="false" ht="15" hidden="false" customHeight="false" outlineLevel="0" collapsed="false">
      <c r="U7538" s="0" t="str">
        <f aca="false">IF(C7538="","",IF(COUNTIF(Campaigns!$A$7:$A$300,C7538)&gt;0,"✓",IF(N(K7538)=0,"– no spend","⚠ add to Campaigns tab")))</f>
        <v/>
      </c>
      <c r="V7538" s="83" t="str">
        <f aca="false">IF(K7538="","",K7538*IF(Settings!$B$22=Settings!$C$6,1,IF(Settings!$B$22="USD",1/INDEX(Settings!$B$29:$B$40,MONTH(A7538)),INDEX(Settings!$B$29:$B$40,MONTH(A7538)))))</f>
        <v/>
      </c>
    </row>
    <row r="7539" customFormat="false" ht="15" hidden="false" customHeight="false" outlineLevel="0" collapsed="false">
      <c r="U7539" s="0" t="str">
        <f aca="false">IF(C7539="","",IF(COUNTIF(Campaigns!$A$7:$A$300,C7539)&gt;0,"✓",IF(N(K7539)=0,"– no spend","⚠ add to Campaigns tab")))</f>
        <v/>
      </c>
      <c r="V7539" s="83" t="str">
        <f aca="false">IF(K7539="","",K7539*IF(Settings!$B$22=Settings!$C$6,1,IF(Settings!$B$22="USD",1/INDEX(Settings!$B$29:$B$40,MONTH(A7539)),INDEX(Settings!$B$29:$B$40,MONTH(A7539)))))</f>
        <v/>
      </c>
    </row>
    <row r="7540" customFormat="false" ht="15" hidden="false" customHeight="false" outlineLevel="0" collapsed="false">
      <c r="U7540" s="0" t="str">
        <f aca="false">IF(C7540="","",IF(COUNTIF(Campaigns!$A$7:$A$300,C7540)&gt;0,"✓",IF(N(K7540)=0,"– no spend","⚠ add to Campaigns tab")))</f>
        <v/>
      </c>
      <c r="V7540" s="83" t="str">
        <f aca="false">IF(K7540="","",K7540*IF(Settings!$B$22=Settings!$C$6,1,IF(Settings!$B$22="USD",1/INDEX(Settings!$B$29:$B$40,MONTH(A7540)),INDEX(Settings!$B$29:$B$40,MONTH(A7540)))))</f>
        <v/>
      </c>
    </row>
    <row r="7541" customFormat="false" ht="15" hidden="false" customHeight="false" outlineLevel="0" collapsed="false">
      <c r="U7541" s="0" t="str">
        <f aca="false">IF(C7541="","",IF(COUNTIF(Campaigns!$A$7:$A$300,C7541)&gt;0,"✓",IF(N(K7541)=0,"– no spend","⚠ add to Campaigns tab")))</f>
        <v/>
      </c>
      <c r="V7541" s="83" t="str">
        <f aca="false">IF(K7541="","",K7541*IF(Settings!$B$22=Settings!$C$6,1,IF(Settings!$B$22="USD",1/INDEX(Settings!$B$29:$B$40,MONTH(A7541)),INDEX(Settings!$B$29:$B$40,MONTH(A7541)))))</f>
        <v/>
      </c>
    </row>
    <row r="7542" customFormat="false" ht="15" hidden="false" customHeight="false" outlineLevel="0" collapsed="false">
      <c r="U7542" s="0" t="str">
        <f aca="false">IF(C7542="","",IF(COUNTIF(Campaigns!$A$7:$A$300,C7542)&gt;0,"✓",IF(N(K7542)=0,"– no spend","⚠ add to Campaigns tab")))</f>
        <v/>
      </c>
      <c r="V7542" s="83" t="str">
        <f aca="false">IF(K7542="","",K7542*IF(Settings!$B$22=Settings!$C$6,1,IF(Settings!$B$22="USD",1/INDEX(Settings!$B$29:$B$40,MONTH(A7542)),INDEX(Settings!$B$29:$B$40,MONTH(A7542)))))</f>
        <v/>
      </c>
    </row>
    <row r="7543" customFormat="false" ht="15" hidden="false" customHeight="false" outlineLevel="0" collapsed="false">
      <c r="U7543" s="0" t="str">
        <f aca="false">IF(C7543="","",IF(COUNTIF(Campaigns!$A$7:$A$300,C7543)&gt;0,"✓",IF(N(K7543)=0,"– no spend","⚠ add to Campaigns tab")))</f>
        <v/>
      </c>
      <c r="V7543" s="83" t="str">
        <f aca="false">IF(K7543="","",K7543*IF(Settings!$B$22=Settings!$C$6,1,IF(Settings!$B$22="USD",1/INDEX(Settings!$B$29:$B$40,MONTH(A7543)),INDEX(Settings!$B$29:$B$40,MONTH(A7543)))))</f>
        <v/>
      </c>
    </row>
    <row r="7544" customFormat="false" ht="15" hidden="false" customHeight="false" outlineLevel="0" collapsed="false">
      <c r="U7544" s="0" t="str">
        <f aca="false">IF(C7544="","",IF(COUNTIF(Campaigns!$A$7:$A$300,C7544)&gt;0,"✓",IF(N(K7544)=0,"– no spend","⚠ add to Campaigns tab")))</f>
        <v/>
      </c>
      <c r="V7544" s="83" t="str">
        <f aca="false">IF(K7544="","",K7544*IF(Settings!$B$22=Settings!$C$6,1,IF(Settings!$B$22="USD",1/INDEX(Settings!$B$29:$B$40,MONTH(A7544)),INDEX(Settings!$B$29:$B$40,MONTH(A7544)))))</f>
        <v/>
      </c>
    </row>
    <row r="7545" customFormat="false" ht="15" hidden="false" customHeight="false" outlineLevel="0" collapsed="false">
      <c r="U7545" s="0" t="str">
        <f aca="false">IF(C7545="","",IF(COUNTIF(Campaigns!$A$7:$A$300,C7545)&gt;0,"✓",IF(N(K7545)=0,"– no spend","⚠ add to Campaigns tab")))</f>
        <v/>
      </c>
      <c r="V7545" s="83" t="str">
        <f aca="false">IF(K7545="","",K7545*IF(Settings!$B$22=Settings!$C$6,1,IF(Settings!$B$22="USD",1/INDEX(Settings!$B$29:$B$40,MONTH(A7545)),INDEX(Settings!$B$29:$B$40,MONTH(A7545)))))</f>
        <v/>
      </c>
    </row>
    <row r="7546" customFormat="false" ht="15" hidden="false" customHeight="false" outlineLevel="0" collapsed="false">
      <c r="U7546" s="0" t="str">
        <f aca="false">IF(C7546="","",IF(COUNTIF(Campaigns!$A$7:$A$300,C7546)&gt;0,"✓",IF(N(K7546)=0,"– no spend","⚠ add to Campaigns tab")))</f>
        <v/>
      </c>
      <c r="V7546" s="83" t="str">
        <f aca="false">IF(K7546="","",K7546*IF(Settings!$B$22=Settings!$C$6,1,IF(Settings!$B$22="USD",1/INDEX(Settings!$B$29:$B$40,MONTH(A7546)),INDEX(Settings!$B$29:$B$40,MONTH(A7546)))))</f>
        <v/>
      </c>
    </row>
    <row r="7547" customFormat="false" ht="15" hidden="false" customHeight="false" outlineLevel="0" collapsed="false">
      <c r="U7547" s="0" t="str">
        <f aca="false">IF(C7547="","",IF(COUNTIF(Campaigns!$A$7:$A$300,C7547)&gt;0,"✓",IF(N(K7547)=0,"– no spend","⚠ add to Campaigns tab")))</f>
        <v/>
      </c>
      <c r="V7547" s="83" t="str">
        <f aca="false">IF(K7547="","",K7547*IF(Settings!$B$22=Settings!$C$6,1,IF(Settings!$B$22="USD",1/INDEX(Settings!$B$29:$B$40,MONTH(A7547)),INDEX(Settings!$B$29:$B$40,MONTH(A7547)))))</f>
        <v/>
      </c>
    </row>
    <row r="7548" customFormat="false" ht="15" hidden="false" customHeight="false" outlineLevel="0" collapsed="false">
      <c r="U7548" s="0" t="str">
        <f aca="false">IF(C7548="","",IF(COUNTIF(Campaigns!$A$7:$A$300,C7548)&gt;0,"✓",IF(N(K7548)=0,"– no spend","⚠ add to Campaigns tab")))</f>
        <v/>
      </c>
      <c r="V7548" s="83" t="str">
        <f aca="false">IF(K7548="","",K7548*IF(Settings!$B$22=Settings!$C$6,1,IF(Settings!$B$22="USD",1/INDEX(Settings!$B$29:$B$40,MONTH(A7548)),INDEX(Settings!$B$29:$B$40,MONTH(A7548)))))</f>
        <v/>
      </c>
    </row>
    <row r="7549" customFormat="false" ht="15" hidden="false" customHeight="false" outlineLevel="0" collapsed="false">
      <c r="U7549" s="0" t="str">
        <f aca="false">IF(C7549="","",IF(COUNTIF(Campaigns!$A$7:$A$300,C7549)&gt;0,"✓",IF(N(K7549)=0,"– no spend","⚠ add to Campaigns tab")))</f>
        <v/>
      </c>
      <c r="V7549" s="83" t="str">
        <f aca="false">IF(K7549="","",K7549*IF(Settings!$B$22=Settings!$C$6,1,IF(Settings!$B$22="USD",1/INDEX(Settings!$B$29:$B$40,MONTH(A7549)),INDEX(Settings!$B$29:$B$40,MONTH(A7549)))))</f>
        <v/>
      </c>
    </row>
    <row r="7550" customFormat="false" ht="15" hidden="false" customHeight="false" outlineLevel="0" collapsed="false">
      <c r="U7550" s="0" t="str">
        <f aca="false">IF(C7550="","",IF(COUNTIF(Campaigns!$A$7:$A$300,C7550)&gt;0,"✓",IF(N(K7550)=0,"– no spend","⚠ add to Campaigns tab")))</f>
        <v/>
      </c>
      <c r="V7550" s="83" t="str">
        <f aca="false">IF(K7550="","",K7550*IF(Settings!$B$22=Settings!$C$6,1,IF(Settings!$B$22="USD",1/INDEX(Settings!$B$29:$B$40,MONTH(A7550)),INDEX(Settings!$B$29:$B$40,MONTH(A7550)))))</f>
        <v/>
      </c>
    </row>
    <row r="7551" customFormat="false" ht="15" hidden="false" customHeight="false" outlineLevel="0" collapsed="false">
      <c r="U7551" s="0" t="str">
        <f aca="false">IF(C7551="","",IF(COUNTIF(Campaigns!$A$7:$A$300,C7551)&gt;0,"✓",IF(N(K7551)=0,"– no spend","⚠ add to Campaigns tab")))</f>
        <v/>
      </c>
      <c r="V7551" s="83" t="str">
        <f aca="false">IF(K7551="","",K7551*IF(Settings!$B$22=Settings!$C$6,1,IF(Settings!$B$22="USD",1/INDEX(Settings!$B$29:$B$40,MONTH(A7551)),INDEX(Settings!$B$29:$B$40,MONTH(A7551)))))</f>
        <v/>
      </c>
    </row>
    <row r="7552" customFormat="false" ht="15" hidden="false" customHeight="false" outlineLevel="0" collapsed="false">
      <c r="U7552" s="0" t="str">
        <f aca="false">IF(C7552="","",IF(COUNTIF(Campaigns!$A$7:$A$300,C7552)&gt;0,"✓",IF(N(K7552)=0,"– no spend","⚠ add to Campaigns tab")))</f>
        <v/>
      </c>
      <c r="V7552" s="83" t="str">
        <f aca="false">IF(K7552="","",K7552*IF(Settings!$B$22=Settings!$C$6,1,IF(Settings!$B$22="USD",1/INDEX(Settings!$B$29:$B$40,MONTH(A7552)),INDEX(Settings!$B$29:$B$40,MONTH(A7552)))))</f>
        <v/>
      </c>
    </row>
    <row r="7553" customFormat="false" ht="15" hidden="false" customHeight="false" outlineLevel="0" collapsed="false">
      <c r="U7553" s="0" t="str">
        <f aca="false">IF(C7553="","",IF(COUNTIF(Campaigns!$A$7:$A$300,C7553)&gt;0,"✓",IF(N(K7553)=0,"– no spend","⚠ add to Campaigns tab")))</f>
        <v/>
      </c>
      <c r="V7553" s="83" t="str">
        <f aca="false">IF(K7553="","",K7553*IF(Settings!$B$22=Settings!$C$6,1,IF(Settings!$B$22="USD",1/INDEX(Settings!$B$29:$B$40,MONTH(A7553)),INDEX(Settings!$B$29:$B$40,MONTH(A7553)))))</f>
        <v/>
      </c>
    </row>
    <row r="7554" customFormat="false" ht="15" hidden="false" customHeight="false" outlineLevel="0" collapsed="false">
      <c r="U7554" s="0" t="str">
        <f aca="false">IF(C7554="","",IF(COUNTIF(Campaigns!$A$7:$A$300,C7554)&gt;0,"✓",IF(N(K7554)=0,"– no spend","⚠ add to Campaigns tab")))</f>
        <v/>
      </c>
      <c r="V7554" s="83" t="str">
        <f aca="false">IF(K7554="","",K7554*IF(Settings!$B$22=Settings!$C$6,1,IF(Settings!$B$22="USD",1/INDEX(Settings!$B$29:$B$40,MONTH(A7554)),INDEX(Settings!$B$29:$B$40,MONTH(A7554)))))</f>
        <v/>
      </c>
    </row>
    <row r="7555" customFormat="false" ht="15" hidden="false" customHeight="false" outlineLevel="0" collapsed="false">
      <c r="U7555" s="0" t="str">
        <f aca="false">IF(C7555="","",IF(COUNTIF(Campaigns!$A$7:$A$300,C7555)&gt;0,"✓",IF(N(K7555)=0,"– no spend","⚠ add to Campaigns tab")))</f>
        <v/>
      </c>
      <c r="V7555" s="83" t="str">
        <f aca="false">IF(K7555="","",K7555*IF(Settings!$B$22=Settings!$C$6,1,IF(Settings!$B$22="USD",1/INDEX(Settings!$B$29:$B$40,MONTH(A7555)),INDEX(Settings!$B$29:$B$40,MONTH(A7555)))))</f>
        <v/>
      </c>
    </row>
    <row r="7556" customFormat="false" ht="15" hidden="false" customHeight="false" outlineLevel="0" collapsed="false">
      <c r="U7556" s="0" t="str">
        <f aca="false">IF(C7556="","",IF(COUNTIF(Campaigns!$A$7:$A$300,C7556)&gt;0,"✓",IF(N(K7556)=0,"– no spend","⚠ add to Campaigns tab")))</f>
        <v/>
      </c>
      <c r="V7556" s="83" t="str">
        <f aca="false">IF(K7556="","",K7556*IF(Settings!$B$22=Settings!$C$6,1,IF(Settings!$B$22="USD",1/INDEX(Settings!$B$29:$B$40,MONTH(A7556)),INDEX(Settings!$B$29:$B$40,MONTH(A7556)))))</f>
        <v/>
      </c>
    </row>
    <row r="7557" customFormat="false" ht="15" hidden="false" customHeight="false" outlineLevel="0" collapsed="false">
      <c r="U7557" s="0" t="str">
        <f aca="false">IF(C7557="","",IF(COUNTIF(Campaigns!$A$7:$A$300,C7557)&gt;0,"✓",IF(N(K7557)=0,"– no spend","⚠ add to Campaigns tab")))</f>
        <v/>
      </c>
      <c r="V7557" s="83" t="str">
        <f aca="false">IF(K7557="","",K7557*IF(Settings!$B$22=Settings!$C$6,1,IF(Settings!$B$22="USD",1/INDEX(Settings!$B$29:$B$40,MONTH(A7557)),INDEX(Settings!$B$29:$B$40,MONTH(A7557)))))</f>
        <v/>
      </c>
    </row>
    <row r="7558" customFormat="false" ht="15" hidden="false" customHeight="false" outlineLevel="0" collapsed="false">
      <c r="U7558" s="0" t="str">
        <f aca="false">IF(C7558="","",IF(COUNTIF(Campaigns!$A$7:$A$300,C7558)&gt;0,"✓",IF(N(K7558)=0,"– no spend","⚠ add to Campaigns tab")))</f>
        <v/>
      </c>
      <c r="V7558" s="83" t="str">
        <f aca="false">IF(K7558="","",K7558*IF(Settings!$B$22=Settings!$C$6,1,IF(Settings!$B$22="USD",1/INDEX(Settings!$B$29:$B$40,MONTH(A7558)),INDEX(Settings!$B$29:$B$40,MONTH(A7558)))))</f>
        <v/>
      </c>
    </row>
    <row r="7559" customFormat="false" ht="15" hidden="false" customHeight="false" outlineLevel="0" collapsed="false">
      <c r="U7559" s="0" t="str">
        <f aca="false">IF(C7559="","",IF(COUNTIF(Campaigns!$A$7:$A$300,C7559)&gt;0,"✓",IF(N(K7559)=0,"– no spend","⚠ add to Campaigns tab")))</f>
        <v/>
      </c>
      <c r="V7559" s="83" t="str">
        <f aca="false">IF(K7559="","",K7559*IF(Settings!$B$22=Settings!$C$6,1,IF(Settings!$B$22="USD",1/INDEX(Settings!$B$29:$B$40,MONTH(A7559)),INDEX(Settings!$B$29:$B$40,MONTH(A7559)))))</f>
        <v/>
      </c>
    </row>
    <row r="7560" customFormat="false" ht="15" hidden="false" customHeight="false" outlineLevel="0" collapsed="false">
      <c r="U7560" s="0" t="str">
        <f aca="false">IF(C7560="","",IF(COUNTIF(Campaigns!$A$7:$A$300,C7560)&gt;0,"✓",IF(N(K7560)=0,"– no spend","⚠ add to Campaigns tab")))</f>
        <v/>
      </c>
      <c r="V7560" s="83" t="str">
        <f aca="false">IF(K7560="","",K7560*IF(Settings!$B$22=Settings!$C$6,1,IF(Settings!$B$22="USD",1/INDEX(Settings!$B$29:$B$40,MONTH(A7560)),INDEX(Settings!$B$29:$B$40,MONTH(A7560)))))</f>
        <v/>
      </c>
    </row>
    <row r="7561" customFormat="false" ht="15" hidden="false" customHeight="false" outlineLevel="0" collapsed="false">
      <c r="U7561" s="0" t="str">
        <f aca="false">IF(C7561="","",IF(COUNTIF(Campaigns!$A$7:$A$300,C7561)&gt;0,"✓",IF(N(K7561)=0,"– no spend","⚠ add to Campaigns tab")))</f>
        <v/>
      </c>
      <c r="V7561" s="83" t="str">
        <f aca="false">IF(K7561="","",K7561*IF(Settings!$B$22=Settings!$C$6,1,IF(Settings!$B$22="USD",1/INDEX(Settings!$B$29:$B$40,MONTH(A7561)),INDEX(Settings!$B$29:$B$40,MONTH(A7561)))))</f>
        <v/>
      </c>
    </row>
    <row r="7562" customFormat="false" ht="15" hidden="false" customHeight="false" outlineLevel="0" collapsed="false">
      <c r="U7562" s="0" t="str">
        <f aca="false">IF(C7562="","",IF(COUNTIF(Campaigns!$A$7:$A$300,C7562)&gt;0,"✓",IF(N(K7562)=0,"– no spend","⚠ add to Campaigns tab")))</f>
        <v/>
      </c>
      <c r="V7562" s="83" t="str">
        <f aca="false">IF(K7562="","",K7562*IF(Settings!$B$22=Settings!$C$6,1,IF(Settings!$B$22="USD",1/INDEX(Settings!$B$29:$B$40,MONTH(A7562)),INDEX(Settings!$B$29:$B$40,MONTH(A7562)))))</f>
        <v/>
      </c>
    </row>
    <row r="7563" customFormat="false" ht="15" hidden="false" customHeight="false" outlineLevel="0" collapsed="false">
      <c r="U7563" s="0" t="str">
        <f aca="false">IF(C7563="","",IF(COUNTIF(Campaigns!$A$7:$A$300,C7563)&gt;0,"✓",IF(N(K7563)=0,"– no spend","⚠ add to Campaigns tab")))</f>
        <v/>
      </c>
      <c r="V7563" s="83" t="str">
        <f aca="false">IF(K7563="","",K7563*IF(Settings!$B$22=Settings!$C$6,1,IF(Settings!$B$22="USD",1/INDEX(Settings!$B$29:$B$40,MONTH(A7563)),INDEX(Settings!$B$29:$B$40,MONTH(A7563)))))</f>
        <v/>
      </c>
    </row>
    <row r="7564" customFormat="false" ht="15" hidden="false" customHeight="false" outlineLevel="0" collapsed="false">
      <c r="U7564" s="0" t="str">
        <f aca="false">IF(C7564="","",IF(COUNTIF(Campaigns!$A$7:$A$300,C7564)&gt;0,"✓",IF(N(K7564)=0,"– no spend","⚠ add to Campaigns tab")))</f>
        <v/>
      </c>
      <c r="V7564" s="83" t="str">
        <f aca="false">IF(K7564="","",K7564*IF(Settings!$B$22=Settings!$C$6,1,IF(Settings!$B$22="USD",1/INDEX(Settings!$B$29:$B$40,MONTH(A7564)),INDEX(Settings!$B$29:$B$40,MONTH(A7564)))))</f>
        <v/>
      </c>
    </row>
    <row r="7565" customFormat="false" ht="15" hidden="false" customHeight="false" outlineLevel="0" collapsed="false">
      <c r="U7565" s="0" t="str">
        <f aca="false">IF(C7565="","",IF(COUNTIF(Campaigns!$A$7:$A$300,C7565)&gt;0,"✓",IF(N(K7565)=0,"– no spend","⚠ add to Campaigns tab")))</f>
        <v/>
      </c>
      <c r="V7565" s="83" t="str">
        <f aca="false">IF(K7565="","",K7565*IF(Settings!$B$22=Settings!$C$6,1,IF(Settings!$B$22="USD",1/INDEX(Settings!$B$29:$B$40,MONTH(A7565)),INDEX(Settings!$B$29:$B$40,MONTH(A7565)))))</f>
        <v/>
      </c>
    </row>
    <row r="7566" customFormat="false" ht="15" hidden="false" customHeight="false" outlineLevel="0" collapsed="false">
      <c r="U7566" s="0" t="str">
        <f aca="false">IF(C7566="","",IF(COUNTIF(Campaigns!$A$7:$A$300,C7566)&gt;0,"✓",IF(N(K7566)=0,"– no spend","⚠ add to Campaigns tab")))</f>
        <v/>
      </c>
      <c r="V7566" s="83" t="str">
        <f aca="false">IF(K7566="","",K7566*IF(Settings!$B$22=Settings!$C$6,1,IF(Settings!$B$22="USD",1/INDEX(Settings!$B$29:$B$40,MONTH(A7566)),INDEX(Settings!$B$29:$B$40,MONTH(A7566)))))</f>
        <v/>
      </c>
    </row>
    <row r="7567" customFormat="false" ht="15" hidden="false" customHeight="false" outlineLevel="0" collapsed="false">
      <c r="U7567" s="0" t="str">
        <f aca="false">IF(C7567="","",IF(COUNTIF(Campaigns!$A$7:$A$300,C7567)&gt;0,"✓",IF(N(K7567)=0,"– no spend","⚠ add to Campaigns tab")))</f>
        <v/>
      </c>
      <c r="V7567" s="83" t="str">
        <f aca="false">IF(K7567="","",K7567*IF(Settings!$B$22=Settings!$C$6,1,IF(Settings!$B$22="USD",1/INDEX(Settings!$B$29:$B$40,MONTH(A7567)),INDEX(Settings!$B$29:$B$40,MONTH(A7567)))))</f>
        <v/>
      </c>
    </row>
    <row r="7568" customFormat="false" ht="15" hidden="false" customHeight="false" outlineLevel="0" collapsed="false">
      <c r="U7568" s="0" t="str">
        <f aca="false">IF(C7568="","",IF(COUNTIF(Campaigns!$A$7:$A$300,C7568)&gt;0,"✓",IF(N(K7568)=0,"– no spend","⚠ add to Campaigns tab")))</f>
        <v/>
      </c>
      <c r="V7568" s="83" t="str">
        <f aca="false">IF(K7568="","",K7568*IF(Settings!$B$22=Settings!$C$6,1,IF(Settings!$B$22="USD",1/INDEX(Settings!$B$29:$B$40,MONTH(A7568)),INDEX(Settings!$B$29:$B$40,MONTH(A7568)))))</f>
        <v/>
      </c>
    </row>
    <row r="7569" customFormat="false" ht="15" hidden="false" customHeight="false" outlineLevel="0" collapsed="false">
      <c r="U7569" s="0" t="str">
        <f aca="false">IF(C7569="","",IF(COUNTIF(Campaigns!$A$7:$A$300,C7569)&gt;0,"✓",IF(N(K7569)=0,"– no spend","⚠ add to Campaigns tab")))</f>
        <v/>
      </c>
      <c r="V7569" s="83" t="str">
        <f aca="false">IF(K7569="","",K7569*IF(Settings!$B$22=Settings!$C$6,1,IF(Settings!$B$22="USD",1/INDEX(Settings!$B$29:$B$40,MONTH(A7569)),INDEX(Settings!$B$29:$B$40,MONTH(A7569)))))</f>
        <v/>
      </c>
    </row>
    <row r="7570" customFormat="false" ht="15" hidden="false" customHeight="false" outlineLevel="0" collapsed="false">
      <c r="U7570" s="0" t="str">
        <f aca="false">IF(C7570="","",IF(COUNTIF(Campaigns!$A$7:$A$300,C7570)&gt;0,"✓",IF(N(K7570)=0,"– no spend","⚠ add to Campaigns tab")))</f>
        <v/>
      </c>
      <c r="V7570" s="83" t="str">
        <f aca="false">IF(K7570="","",K7570*IF(Settings!$B$22=Settings!$C$6,1,IF(Settings!$B$22="USD",1/INDEX(Settings!$B$29:$B$40,MONTH(A7570)),INDEX(Settings!$B$29:$B$40,MONTH(A7570)))))</f>
        <v/>
      </c>
    </row>
    <row r="7571" customFormat="false" ht="15" hidden="false" customHeight="false" outlineLevel="0" collapsed="false">
      <c r="U7571" s="0" t="str">
        <f aca="false">IF(C7571="","",IF(COUNTIF(Campaigns!$A$7:$A$300,C7571)&gt;0,"✓",IF(N(K7571)=0,"– no spend","⚠ add to Campaigns tab")))</f>
        <v/>
      </c>
      <c r="V7571" s="83" t="str">
        <f aca="false">IF(K7571="","",K7571*IF(Settings!$B$22=Settings!$C$6,1,IF(Settings!$B$22="USD",1/INDEX(Settings!$B$29:$B$40,MONTH(A7571)),INDEX(Settings!$B$29:$B$40,MONTH(A7571)))))</f>
        <v/>
      </c>
    </row>
    <row r="7572" customFormat="false" ht="15" hidden="false" customHeight="false" outlineLevel="0" collapsed="false">
      <c r="U7572" s="0" t="str">
        <f aca="false">IF(C7572="","",IF(COUNTIF(Campaigns!$A$7:$A$300,C7572)&gt;0,"✓",IF(N(K7572)=0,"– no spend","⚠ add to Campaigns tab")))</f>
        <v/>
      </c>
      <c r="V7572" s="83" t="str">
        <f aca="false">IF(K7572="","",K7572*IF(Settings!$B$22=Settings!$C$6,1,IF(Settings!$B$22="USD",1/INDEX(Settings!$B$29:$B$40,MONTH(A7572)),INDEX(Settings!$B$29:$B$40,MONTH(A7572)))))</f>
        <v/>
      </c>
    </row>
    <row r="7573" customFormat="false" ht="15" hidden="false" customHeight="false" outlineLevel="0" collapsed="false">
      <c r="U7573" s="0" t="str">
        <f aca="false">IF(C7573="","",IF(COUNTIF(Campaigns!$A$7:$A$300,C7573)&gt;0,"✓",IF(N(K7573)=0,"– no spend","⚠ add to Campaigns tab")))</f>
        <v/>
      </c>
      <c r="V7573" s="83" t="str">
        <f aca="false">IF(K7573="","",K7573*IF(Settings!$B$22=Settings!$C$6,1,IF(Settings!$B$22="USD",1/INDEX(Settings!$B$29:$B$40,MONTH(A7573)),INDEX(Settings!$B$29:$B$40,MONTH(A7573)))))</f>
        <v/>
      </c>
    </row>
    <row r="7574" customFormat="false" ht="15" hidden="false" customHeight="false" outlineLevel="0" collapsed="false">
      <c r="U7574" s="0" t="str">
        <f aca="false">IF(C7574="","",IF(COUNTIF(Campaigns!$A$7:$A$300,C7574)&gt;0,"✓",IF(N(K7574)=0,"– no spend","⚠ add to Campaigns tab")))</f>
        <v/>
      </c>
      <c r="V7574" s="83" t="str">
        <f aca="false">IF(K7574="","",K7574*IF(Settings!$B$22=Settings!$C$6,1,IF(Settings!$B$22="USD",1/INDEX(Settings!$B$29:$B$40,MONTH(A7574)),INDEX(Settings!$B$29:$B$40,MONTH(A7574)))))</f>
        <v/>
      </c>
    </row>
    <row r="7575" customFormat="false" ht="15" hidden="false" customHeight="false" outlineLevel="0" collapsed="false">
      <c r="U7575" s="0" t="str">
        <f aca="false">IF(C7575="","",IF(COUNTIF(Campaigns!$A$7:$A$300,C7575)&gt;0,"✓",IF(N(K7575)=0,"– no spend","⚠ add to Campaigns tab")))</f>
        <v/>
      </c>
      <c r="V7575" s="83" t="str">
        <f aca="false">IF(K7575="","",K7575*IF(Settings!$B$22=Settings!$C$6,1,IF(Settings!$B$22="USD",1/INDEX(Settings!$B$29:$B$40,MONTH(A7575)),INDEX(Settings!$B$29:$B$40,MONTH(A7575)))))</f>
        <v/>
      </c>
    </row>
    <row r="7576" customFormat="false" ht="15" hidden="false" customHeight="false" outlineLevel="0" collapsed="false">
      <c r="U7576" s="0" t="str">
        <f aca="false">IF(C7576="","",IF(COUNTIF(Campaigns!$A$7:$A$300,C7576)&gt;0,"✓",IF(N(K7576)=0,"– no spend","⚠ add to Campaigns tab")))</f>
        <v/>
      </c>
      <c r="V7576" s="83" t="str">
        <f aca="false">IF(K7576="","",K7576*IF(Settings!$B$22=Settings!$C$6,1,IF(Settings!$B$22="USD",1/INDEX(Settings!$B$29:$B$40,MONTH(A7576)),INDEX(Settings!$B$29:$B$40,MONTH(A7576)))))</f>
        <v/>
      </c>
    </row>
    <row r="7577" customFormat="false" ht="15" hidden="false" customHeight="false" outlineLevel="0" collapsed="false">
      <c r="U7577" s="0" t="str">
        <f aca="false">IF(C7577="","",IF(COUNTIF(Campaigns!$A$7:$A$300,C7577)&gt;0,"✓",IF(N(K7577)=0,"– no spend","⚠ add to Campaigns tab")))</f>
        <v/>
      </c>
      <c r="V7577" s="83" t="str">
        <f aca="false">IF(K7577="","",K7577*IF(Settings!$B$22=Settings!$C$6,1,IF(Settings!$B$22="USD",1/INDEX(Settings!$B$29:$B$40,MONTH(A7577)),INDEX(Settings!$B$29:$B$40,MONTH(A7577)))))</f>
        <v/>
      </c>
    </row>
    <row r="7578" customFormat="false" ht="15" hidden="false" customHeight="false" outlineLevel="0" collapsed="false">
      <c r="U7578" s="0" t="str">
        <f aca="false">IF(C7578="","",IF(COUNTIF(Campaigns!$A$7:$A$300,C7578)&gt;0,"✓",IF(N(K7578)=0,"– no spend","⚠ add to Campaigns tab")))</f>
        <v/>
      </c>
      <c r="V7578" s="83" t="str">
        <f aca="false">IF(K7578="","",K7578*IF(Settings!$B$22=Settings!$C$6,1,IF(Settings!$B$22="USD",1/INDEX(Settings!$B$29:$B$40,MONTH(A7578)),INDEX(Settings!$B$29:$B$40,MONTH(A7578)))))</f>
        <v/>
      </c>
    </row>
    <row r="7579" customFormat="false" ht="15" hidden="false" customHeight="false" outlineLevel="0" collapsed="false">
      <c r="U7579" s="0" t="str">
        <f aca="false">IF(C7579="","",IF(COUNTIF(Campaigns!$A$7:$A$300,C7579)&gt;0,"✓",IF(N(K7579)=0,"– no spend","⚠ add to Campaigns tab")))</f>
        <v/>
      </c>
      <c r="V7579" s="83" t="str">
        <f aca="false">IF(K7579="","",K7579*IF(Settings!$B$22=Settings!$C$6,1,IF(Settings!$B$22="USD",1/INDEX(Settings!$B$29:$B$40,MONTH(A7579)),INDEX(Settings!$B$29:$B$40,MONTH(A7579)))))</f>
        <v/>
      </c>
    </row>
    <row r="7580" customFormat="false" ht="15" hidden="false" customHeight="false" outlineLevel="0" collapsed="false">
      <c r="U7580" s="0" t="str">
        <f aca="false">IF(C7580="","",IF(COUNTIF(Campaigns!$A$7:$A$300,C7580)&gt;0,"✓",IF(N(K7580)=0,"– no spend","⚠ add to Campaigns tab")))</f>
        <v/>
      </c>
      <c r="V7580" s="83" t="str">
        <f aca="false">IF(K7580="","",K7580*IF(Settings!$B$22=Settings!$C$6,1,IF(Settings!$B$22="USD",1/INDEX(Settings!$B$29:$B$40,MONTH(A7580)),INDEX(Settings!$B$29:$B$40,MONTH(A7580)))))</f>
        <v/>
      </c>
    </row>
    <row r="7581" customFormat="false" ht="15" hidden="false" customHeight="false" outlineLevel="0" collapsed="false">
      <c r="U7581" s="0" t="str">
        <f aca="false">IF(C7581="","",IF(COUNTIF(Campaigns!$A$7:$A$300,C7581)&gt;0,"✓",IF(N(K7581)=0,"– no spend","⚠ add to Campaigns tab")))</f>
        <v/>
      </c>
      <c r="V7581" s="83" t="str">
        <f aca="false">IF(K7581="","",K7581*IF(Settings!$B$22=Settings!$C$6,1,IF(Settings!$B$22="USD",1/INDEX(Settings!$B$29:$B$40,MONTH(A7581)),INDEX(Settings!$B$29:$B$40,MONTH(A7581)))))</f>
        <v/>
      </c>
    </row>
    <row r="7582" customFormat="false" ht="15" hidden="false" customHeight="false" outlineLevel="0" collapsed="false">
      <c r="U7582" s="0" t="str">
        <f aca="false">IF(C7582="","",IF(COUNTIF(Campaigns!$A$7:$A$300,C7582)&gt;0,"✓",IF(N(K7582)=0,"– no spend","⚠ add to Campaigns tab")))</f>
        <v/>
      </c>
      <c r="V7582" s="83" t="str">
        <f aca="false">IF(K7582="","",K7582*IF(Settings!$B$22=Settings!$C$6,1,IF(Settings!$B$22="USD",1/INDEX(Settings!$B$29:$B$40,MONTH(A7582)),INDEX(Settings!$B$29:$B$40,MONTH(A7582)))))</f>
        <v/>
      </c>
    </row>
    <row r="7583" customFormat="false" ht="15" hidden="false" customHeight="false" outlineLevel="0" collapsed="false">
      <c r="U7583" s="0" t="str">
        <f aca="false">IF(C7583="","",IF(COUNTIF(Campaigns!$A$7:$A$300,C7583)&gt;0,"✓",IF(N(K7583)=0,"– no spend","⚠ add to Campaigns tab")))</f>
        <v/>
      </c>
      <c r="V7583" s="83" t="str">
        <f aca="false">IF(K7583="","",K7583*IF(Settings!$B$22=Settings!$C$6,1,IF(Settings!$B$22="USD",1/INDEX(Settings!$B$29:$B$40,MONTH(A7583)),INDEX(Settings!$B$29:$B$40,MONTH(A7583)))))</f>
        <v/>
      </c>
    </row>
    <row r="7584" customFormat="false" ht="15" hidden="false" customHeight="false" outlineLevel="0" collapsed="false">
      <c r="U7584" s="0" t="str">
        <f aca="false">IF(C7584="","",IF(COUNTIF(Campaigns!$A$7:$A$300,C7584)&gt;0,"✓",IF(N(K7584)=0,"– no spend","⚠ add to Campaigns tab")))</f>
        <v/>
      </c>
      <c r="V7584" s="83" t="str">
        <f aca="false">IF(K7584="","",K7584*IF(Settings!$B$22=Settings!$C$6,1,IF(Settings!$B$22="USD",1/INDEX(Settings!$B$29:$B$40,MONTH(A7584)),INDEX(Settings!$B$29:$B$40,MONTH(A7584)))))</f>
        <v/>
      </c>
    </row>
    <row r="7585" customFormat="false" ht="15" hidden="false" customHeight="false" outlineLevel="0" collapsed="false">
      <c r="U7585" s="0" t="str">
        <f aca="false">IF(C7585="","",IF(COUNTIF(Campaigns!$A$7:$A$300,C7585)&gt;0,"✓",IF(N(K7585)=0,"– no spend","⚠ add to Campaigns tab")))</f>
        <v/>
      </c>
      <c r="V7585" s="83" t="str">
        <f aca="false">IF(K7585="","",K7585*IF(Settings!$B$22=Settings!$C$6,1,IF(Settings!$B$22="USD",1/INDEX(Settings!$B$29:$B$40,MONTH(A7585)),INDEX(Settings!$B$29:$B$40,MONTH(A7585)))))</f>
        <v/>
      </c>
    </row>
    <row r="7586" customFormat="false" ht="15" hidden="false" customHeight="false" outlineLevel="0" collapsed="false">
      <c r="U7586" s="0" t="str">
        <f aca="false">IF(C7586="","",IF(COUNTIF(Campaigns!$A$7:$A$300,C7586)&gt;0,"✓",IF(N(K7586)=0,"– no spend","⚠ add to Campaigns tab")))</f>
        <v/>
      </c>
      <c r="V7586" s="83" t="str">
        <f aca="false">IF(K7586="","",K7586*IF(Settings!$B$22=Settings!$C$6,1,IF(Settings!$B$22="USD",1/INDEX(Settings!$B$29:$B$40,MONTH(A7586)),INDEX(Settings!$B$29:$B$40,MONTH(A7586)))))</f>
        <v/>
      </c>
    </row>
    <row r="7587" customFormat="false" ht="15" hidden="false" customHeight="false" outlineLevel="0" collapsed="false">
      <c r="U7587" s="0" t="str">
        <f aca="false">IF(C7587="","",IF(COUNTIF(Campaigns!$A$7:$A$300,C7587)&gt;0,"✓",IF(N(K7587)=0,"– no spend","⚠ add to Campaigns tab")))</f>
        <v/>
      </c>
      <c r="V7587" s="83" t="str">
        <f aca="false">IF(K7587="","",K7587*IF(Settings!$B$22=Settings!$C$6,1,IF(Settings!$B$22="USD",1/INDEX(Settings!$B$29:$B$40,MONTH(A7587)),INDEX(Settings!$B$29:$B$40,MONTH(A7587)))))</f>
        <v/>
      </c>
    </row>
    <row r="7588" customFormat="false" ht="15" hidden="false" customHeight="false" outlineLevel="0" collapsed="false">
      <c r="U7588" s="0" t="str">
        <f aca="false">IF(C7588="","",IF(COUNTIF(Campaigns!$A$7:$A$300,C7588)&gt;0,"✓",IF(N(K7588)=0,"– no spend","⚠ add to Campaigns tab")))</f>
        <v/>
      </c>
      <c r="V7588" s="83" t="str">
        <f aca="false">IF(K7588="","",K7588*IF(Settings!$B$22=Settings!$C$6,1,IF(Settings!$B$22="USD",1/INDEX(Settings!$B$29:$B$40,MONTH(A7588)),INDEX(Settings!$B$29:$B$40,MONTH(A7588)))))</f>
        <v/>
      </c>
    </row>
    <row r="7589" customFormat="false" ht="15" hidden="false" customHeight="false" outlineLevel="0" collapsed="false">
      <c r="U7589" s="0" t="str">
        <f aca="false">IF(C7589="","",IF(COUNTIF(Campaigns!$A$7:$A$300,C7589)&gt;0,"✓",IF(N(K7589)=0,"– no spend","⚠ add to Campaigns tab")))</f>
        <v/>
      </c>
      <c r="V7589" s="83" t="str">
        <f aca="false">IF(K7589="","",K7589*IF(Settings!$B$22=Settings!$C$6,1,IF(Settings!$B$22="USD",1/INDEX(Settings!$B$29:$B$40,MONTH(A7589)),INDEX(Settings!$B$29:$B$40,MONTH(A7589)))))</f>
        <v/>
      </c>
    </row>
    <row r="7590" customFormat="false" ht="15" hidden="false" customHeight="false" outlineLevel="0" collapsed="false">
      <c r="U7590" s="0" t="str">
        <f aca="false">IF(C7590="","",IF(COUNTIF(Campaigns!$A$7:$A$300,C7590)&gt;0,"✓",IF(N(K7590)=0,"– no spend","⚠ add to Campaigns tab")))</f>
        <v/>
      </c>
      <c r="V7590" s="83" t="str">
        <f aca="false">IF(K7590="","",K7590*IF(Settings!$B$22=Settings!$C$6,1,IF(Settings!$B$22="USD",1/INDEX(Settings!$B$29:$B$40,MONTH(A7590)),INDEX(Settings!$B$29:$B$40,MONTH(A7590)))))</f>
        <v/>
      </c>
    </row>
    <row r="7591" customFormat="false" ht="15" hidden="false" customHeight="false" outlineLevel="0" collapsed="false">
      <c r="U7591" s="0" t="str">
        <f aca="false">IF(C7591="","",IF(COUNTIF(Campaigns!$A$7:$A$300,C7591)&gt;0,"✓",IF(N(K7591)=0,"– no spend","⚠ add to Campaigns tab")))</f>
        <v/>
      </c>
      <c r="V7591" s="83" t="str">
        <f aca="false">IF(K7591="","",K7591*IF(Settings!$B$22=Settings!$C$6,1,IF(Settings!$B$22="USD",1/INDEX(Settings!$B$29:$B$40,MONTH(A7591)),INDEX(Settings!$B$29:$B$40,MONTH(A7591)))))</f>
        <v/>
      </c>
    </row>
    <row r="7592" customFormat="false" ht="15" hidden="false" customHeight="false" outlineLevel="0" collapsed="false">
      <c r="U7592" s="0" t="str">
        <f aca="false">IF(C7592="","",IF(COUNTIF(Campaigns!$A$7:$A$300,C7592)&gt;0,"✓",IF(N(K7592)=0,"– no spend","⚠ add to Campaigns tab")))</f>
        <v/>
      </c>
      <c r="V7592" s="83" t="str">
        <f aca="false">IF(K7592="","",K7592*IF(Settings!$B$22=Settings!$C$6,1,IF(Settings!$B$22="USD",1/INDEX(Settings!$B$29:$B$40,MONTH(A7592)),INDEX(Settings!$B$29:$B$40,MONTH(A7592)))))</f>
        <v/>
      </c>
    </row>
    <row r="7593" customFormat="false" ht="15" hidden="false" customHeight="false" outlineLevel="0" collapsed="false">
      <c r="U7593" s="0" t="str">
        <f aca="false">IF(C7593="","",IF(COUNTIF(Campaigns!$A$7:$A$300,C7593)&gt;0,"✓",IF(N(K7593)=0,"– no spend","⚠ add to Campaigns tab")))</f>
        <v/>
      </c>
      <c r="V7593" s="83" t="str">
        <f aca="false">IF(K7593="","",K7593*IF(Settings!$B$22=Settings!$C$6,1,IF(Settings!$B$22="USD",1/INDEX(Settings!$B$29:$B$40,MONTH(A7593)),INDEX(Settings!$B$29:$B$40,MONTH(A7593)))))</f>
        <v/>
      </c>
    </row>
    <row r="7594" customFormat="false" ht="15" hidden="false" customHeight="false" outlineLevel="0" collapsed="false">
      <c r="U7594" s="0" t="str">
        <f aca="false">IF(C7594="","",IF(COUNTIF(Campaigns!$A$7:$A$300,C7594)&gt;0,"✓",IF(N(K7594)=0,"– no spend","⚠ add to Campaigns tab")))</f>
        <v/>
      </c>
      <c r="V7594" s="83" t="str">
        <f aca="false">IF(K7594="","",K7594*IF(Settings!$B$22=Settings!$C$6,1,IF(Settings!$B$22="USD",1/INDEX(Settings!$B$29:$B$40,MONTH(A7594)),INDEX(Settings!$B$29:$B$40,MONTH(A7594)))))</f>
        <v/>
      </c>
    </row>
    <row r="7595" customFormat="false" ht="15" hidden="false" customHeight="false" outlineLevel="0" collapsed="false">
      <c r="U7595" s="0" t="str">
        <f aca="false">IF(C7595="","",IF(COUNTIF(Campaigns!$A$7:$A$300,C7595)&gt;0,"✓",IF(N(K7595)=0,"– no spend","⚠ add to Campaigns tab")))</f>
        <v/>
      </c>
      <c r="V7595" s="83" t="str">
        <f aca="false">IF(K7595="","",K7595*IF(Settings!$B$22=Settings!$C$6,1,IF(Settings!$B$22="USD",1/INDEX(Settings!$B$29:$B$40,MONTH(A7595)),INDEX(Settings!$B$29:$B$40,MONTH(A7595)))))</f>
        <v/>
      </c>
    </row>
    <row r="7596" customFormat="false" ht="15" hidden="false" customHeight="false" outlineLevel="0" collapsed="false">
      <c r="U7596" s="0" t="str">
        <f aca="false">IF(C7596="","",IF(COUNTIF(Campaigns!$A$7:$A$300,C7596)&gt;0,"✓",IF(N(K7596)=0,"– no spend","⚠ add to Campaigns tab")))</f>
        <v/>
      </c>
      <c r="V7596" s="83" t="str">
        <f aca="false">IF(K7596="","",K7596*IF(Settings!$B$22=Settings!$C$6,1,IF(Settings!$B$22="USD",1/INDEX(Settings!$B$29:$B$40,MONTH(A7596)),INDEX(Settings!$B$29:$B$40,MONTH(A7596)))))</f>
        <v/>
      </c>
    </row>
    <row r="7597" customFormat="false" ht="15" hidden="false" customHeight="false" outlineLevel="0" collapsed="false">
      <c r="U7597" s="0" t="str">
        <f aca="false">IF(C7597="","",IF(COUNTIF(Campaigns!$A$7:$A$300,C7597)&gt;0,"✓",IF(N(K7597)=0,"– no spend","⚠ add to Campaigns tab")))</f>
        <v/>
      </c>
      <c r="V7597" s="83" t="str">
        <f aca="false">IF(K7597="","",K7597*IF(Settings!$B$22=Settings!$C$6,1,IF(Settings!$B$22="USD",1/INDEX(Settings!$B$29:$B$40,MONTH(A7597)),INDEX(Settings!$B$29:$B$40,MONTH(A7597)))))</f>
        <v/>
      </c>
    </row>
    <row r="7598" customFormat="false" ht="15" hidden="false" customHeight="false" outlineLevel="0" collapsed="false">
      <c r="U7598" s="0" t="str">
        <f aca="false">IF(C7598="","",IF(COUNTIF(Campaigns!$A$7:$A$300,C7598)&gt;0,"✓",IF(N(K7598)=0,"– no spend","⚠ add to Campaigns tab")))</f>
        <v/>
      </c>
      <c r="V7598" s="83" t="str">
        <f aca="false">IF(K7598="","",K7598*IF(Settings!$B$22=Settings!$C$6,1,IF(Settings!$B$22="USD",1/INDEX(Settings!$B$29:$B$40,MONTH(A7598)),INDEX(Settings!$B$29:$B$40,MONTH(A7598)))))</f>
        <v/>
      </c>
    </row>
    <row r="7599" customFormat="false" ht="15" hidden="false" customHeight="false" outlineLevel="0" collapsed="false">
      <c r="U7599" s="0" t="str">
        <f aca="false">IF(C7599="","",IF(COUNTIF(Campaigns!$A$7:$A$300,C7599)&gt;0,"✓",IF(N(K7599)=0,"– no spend","⚠ add to Campaigns tab")))</f>
        <v/>
      </c>
      <c r="V7599" s="83" t="str">
        <f aca="false">IF(K7599="","",K7599*IF(Settings!$B$22=Settings!$C$6,1,IF(Settings!$B$22="USD",1/INDEX(Settings!$B$29:$B$40,MONTH(A7599)),INDEX(Settings!$B$29:$B$40,MONTH(A7599)))))</f>
        <v/>
      </c>
    </row>
    <row r="7600" customFormat="false" ht="15" hidden="false" customHeight="false" outlineLevel="0" collapsed="false">
      <c r="U7600" s="0" t="str">
        <f aca="false">IF(C7600="","",IF(COUNTIF(Campaigns!$A$7:$A$300,C7600)&gt;0,"✓",IF(N(K7600)=0,"– no spend","⚠ add to Campaigns tab")))</f>
        <v/>
      </c>
      <c r="V7600" s="83" t="str">
        <f aca="false">IF(K7600="","",K7600*IF(Settings!$B$22=Settings!$C$6,1,IF(Settings!$B$22="USD",1/INDEX(Settings!$B$29:$B$40,MONTH(A7600)),INDEX(Settings!$B$29:$B$40,MONTH(A7600)))))</f>
        <v/>
      </c>
    </row>
    <row r="7601" customFormat="false" ht="15" hidden="false" customHeight="false" outlineLevel="0" collapsed="false">
      <c r="U7601" s="0" t="str">
        <f aca="false">IF(C7601="","",IF(COUNTIF(Campaigns!$A$7:$A$300,C7601)&gt;0,"✓",IF(N(K7601)=0,"– no spend","⚠ add to Campaigns tab")))</f>
        <v/>
      </c>
      <c r="V7601" s="83" t="str">
        <f aca="false">IF(K7601="","",K7601*IF(Settings!$B$22=Settings!$C$6,1,IF(Settings!$B$22="USD",1/INDEX(Settings!$B$29:$B$40,MONTH(A7601)),INDEX(Settings!$B$29:$B$40,MONTH(A7601)))))</f>
        <v/>
      </c>
    </row>
    <row r="7602" customFormat="false" ht="15" hidden="false" customHeight="false" outlineLevel="0" collapsed="false">
      <c r="U7602" s="0" t="str">
        <f aca="false">IF(C7602="","",IF(COUNTIF(Campaigns!$A$7:$A$300,C7602)&gt;0,"✓",IF(N(K7602)=0,"– no spend","⚠ add to Campaigns tab")))</f>
        <v/>
      </c>
      <c r="V7602" s="83" t="str">
        <f aca="false">IF(K7602="","",K7602*IF(Settings!$B$22=Settings!$C$6,1,IF(Settings!$B$22="USD",1/INDEX(Settings!$B$29:$B$40,MONTH(A7602)),INDEX(Settings!$B$29:$B$40,MONTH(A7602)))))</f>
        <v/>
      </c>
    </row>
    <row r="7603" customFormat="false" ht="15" hidden="false" customHeight="false" outlineLevel="0" collapsed="false">
      <c r="U7603" s="0" t="str">
        <f aca="false">IF(C7603="","",IF(COUNTIF(Campaigns!$A$7:$A$300,C7603)&gt;0,"✓",IF(N(K7603)=0,"– no spend","⚠ add to Campaigns tab")))</f>
        <v/>
      </c>
      <c r="V7603" s="83" t="str">
        <f aca="false">IF(K7603="","",K7603*IF(Settings!$B$22=Settings!$C$6,1,IF(Settings!$B$22="USD",1/INDEX(Settings!$B$29:$B$40,MONTH(A7603)),INDEX(Settings!$B$29:$B$40,MONTH(A7603)))))</f>
        <v/>
      </c>
    </row>
    <row r="7604" customFormat="false" ht="15" hidden="false" customHeight="false" outlineLevel="0" collapsed="false">
      <c r="U7604" s="0" t="str">
        <f aca="false">IF(C7604="","",IF(COUNTIF(Campaigns!$A$7:$A$300,C7604)&gt;0,"✓",IF(N(K7604)=0,"– no spend","⚠ add to Campaigns tab")))</f>
        <v/>
      </c>
      <c r="V7604" s="83" t="str">
        <f aca="false">IF(K7604="","",K7604*IF(Settings!$B$22=Settings!$C$6,1,IF(Settings!$B$22="USD",1/INDEX(Settings!$B$29:$B$40,MONTH(A7604)),INDEX(Settings!$B$29:$B$40,MONTH(A7604)))))</f>
        <v/>
      </c>
    </row>
    <row r="7605" customFormat="false" ht="15" hidden="false" customHeight="false" outlineLevel="0" collapsed="false">
      <c r="U7605" s="0" t="str">
        <f aca="false">IF(C7605="","",IF(COUNTIF(Campaigns!$A$7:$A$300,C7605)&gt;0,"✓",IF(N(K7605)=0,"– no spend","⚠ add to Campaigns tab")))</f>
        <v/>
      </c>
      <c r="V7605" s="83" t="str">
        <f aca="false">IF(K7605="","",K7605*IF(Settings!$B$22=Settings!$C$6,1,IF(Settings!$B$22="USD",1/INDEX(Settings!$B$29:$B$40,MONTH(A7605)),INDEX(Settings!$B$29:$B$40,MONTH(A7605)))))</f>
        <v/>
      </c>
    </row>
    <row r="7606" customFormat="false" ht="15" hidden="false" customHeight="false" outlineLevel="0" collapsed="false">
      <c r="U7606" s="0" t="str">
        <f aca="false">IF(C7606="","",IF(COUNTIF(Campaigns!$A$7:$A$300,C7606)&gt;0,"✓",IF(N(K7606)=0,"– no spend","⚠ add to Campaigns tab")))</f>
        <v/>
      </c>
      <c r="V7606" s="83" t="str">
        <f aca="false">IF(K7606="","",K7606*IF(Settings!$B$22=Settings!$C$6,1,IF(Settings!$B$22="USD",1/INDEX(Settings!$B$29:$B$40,MONTH(A7606)),INDEX(Settings!$B$29:$B$40,MONTH(A7606)))))</f>
        <v/>
      </c>
    </row>
    <row r="7607" customFormat="false" ht="15" hidden="false" customHeight="false" outlineLevel="0" collapsed="false">
      <c r="U7607" s="0" t="str">
        <f aca="false">IF(C7607="","",IF(COUNTIF(Campaigns!$A$7:$A$300,C7607)&gt;0,"✓",IF(N(K7607)=0,"– no spend","⚠ add to Campaigns tab")))</f>
        <v/>
      </c>
      <c r="V7607" s="83" t="str">
        <f aca="false">IF(K7607="","",K7607*IF(Settings!$B$22=Settings!$C$6,1,IF(Settings!$B$22="USD",1/INDEX(Settings!$B$29:$B$40,MONTH(A7607)),INDEX(Settings!$B$29:$B$40,MONTH(A7607)))))</f>
        <v/>
      </c>
    </row>
    <row r="7608" customFormat="false" ht="15" hidden="false" customHeight="false" outlineLevel="0" collapsed="false">
      <c r="U7608" s="0" t="str">
        <f aca="false">IF(C7608="","",IF(COUNTIF(Campaigns!$A$7:$A$300,C7608)&gt;0,"✓",IF(N(K7608)=0,"– no spend","⚠ add to Campaigns tab")))</f>
        <v/>
      </c>
      <c r="V7608" s="83" t="str">
        <f aca="false">IF(K7608="","",K7608*IF(Settings!$B$22=Settings!$C$6,1,IF(Settings!$B$22="USD",1/INDEX(Settings!$B$29:$B$40,MONTH(A7608)),INDEX(Settings!$B$29:$B$40,MONTH(A7608)))))</f>
        <v/>
      </c>
    </row>
    <row r="7609" customFormat="false" ht="15" hidden="false" customHeight="false" outlineLevel="0" collapsed="false">
      <c r="U7609" s="0" t="str">
        <f aca="false">IF(C7609="","",IF(COUNTIF(Campaigns!$A$7:$A$300,C7609)&gt;0,"✓",IF(N(K7609)=0,"– no spend","⚠ add to Campaigns tab")))</f>
        <v/>
      </c>
      <c r="V7609" s="83" t="str">
        <f aca="false">IF(K7609="","",K7609*IF(Settings!$B$22=Settings!$C$6,1,IF(Settings!$B$22="USD",1/INDEX(Settings!$B$29:$B$40,MONTH(A7609)),INDEX(Settings!$B$29:$B$40,MONTH(A7609)))))</f>
        <v/>
      </c>
    </row>
    <row r="7610" customFormat="false" ht="15" hidden="false" customHeight="false" outlineLevel="0" collapsed="false">
      <c r="U7610" s="0" t="str">
        <f aca="false">IF(C7610="","",IF(COUNTIF(Campaigns!$A$7:$A$300,C7610)&gt;0,"✓",IF(N(K7610)=0,"– no spend","⚠ add to Campaigns tab")))</f>
        <v/>
      </c>
      <c r="V7610" s="83" t="str">
        <f aca="false">IF(K7610="","",K7610*IF(Settings!$B$22=Settings!$C$6,1,IF(Settings!$B$22="USD",1/INDEX(Settings!$B$29:$B$40,MONTH(A7610)),INDEX(Settings!$B$29:$B$40,MONTH(A7610)))))</f>
        <v/>
      </c>
    </row>
    <row r="7611" customFormat="false" ht="15" hidden="false" customHeight="false" outlineLevel="0" collapsed="false">
      <c r="U7611" s="0" t="str">
        <f aca="false">IF(C7611="","",IF(COUNTIF(Campaigns!$A$7:$A$300,C7611)&gt;0,"✓",IF(N(K7611)=0,"– no spend","⚠ add to Campaigns tab")))</f>
        <v/>
      </c>
      <c r="V7611" s="83" t="str">
        <f aca="false">IF(K7611="","",K7611*IF(Settings!$B$22=Settings!$C$6,1,IF(Settings!$B$22="USD",1/INDEX(Settings!$B$29:$B$40,MONTH(A7611)),INDEX(Settings!$B$29:$B$40,MONTH(A7611)))))</f>
        <v/>
      </c>
    </row>
    <row r="7612" customFormat="false" ht="15" hidden="false" customHeight="false" outlineLevel="0" collapsed="false">
      <c r="U7612" s="0" t="str">
        <f aca="false">IF(C7612="","",IF(COUNTIF(Campaigns!$A$7:$A$300,C7612)&gt;0,"✓",IF(N(K7612)=0,"– no spend","⚠ add to Campaigns tab")))</f>
        <v/>
      </c>
      <c r="V7612" s="83" t="str">
        <f aca="false">IF(K7612="","",K7612*IF(Settings!$B$22=Settings!$C$6,1,IF(Settings!$B$22="USD",1/INDEX(Settings!$B$29:$B$40,MONTH(A7612)),INDEX(Settings!$B$29:$B$40,MONTH(A7612)))))</f>
        <v/>
      </c>
    </row>
    <row r="7613" customFormat="false" ht="15" hidden="false" customHeight="false" outlineLevel="0" collapsed="false">
      <c r="U7613" s="0" t="str">
        <f aca="false">IF(C7613="","",IF(COUNTIF(Campaigns!$A$7:$A$300,C7613)&gt;0,"✓",IF(N(K7613)=0,"– no spend","⚠ add to Campaigns tab")))</f>
        <v/>
      </c>
      <c r="V7613" s="83" t="str">
        <f aca="false">IF(K7613="","",K7613*IF(Settings!$B$22=Settings!$C$6,1,IF(Settings!$B$22="USD",1/INDEX(Settings!$B$29:$B$40,MONTH(A7613)),INDEX(Settings!$B$29:$B$40,MONTH(A7613)))))</f>
        <v/>
      </c>
    </row>
    <row r="7614" customFormat="false" ht="15" hidden="false" customHeight="false" outlineLevel="0" collapsed="false">
      <c r="U7614" s="0" t="str">
        <f aca="false">IF(C7614="","",IF(COUNTIF(Campaigns!$A$7:$A$300,C7614)&gt;0,"✓",IF(N(K7614)=0,"– no spend","⚠ add to Campaigns tab")))</f>
        <v/>
      </c>
      <c r="V7614" s="83" t="str">
        <f aca="false">IF(K7614="","",K7614*IF(Settings!$B$22=Settings!$C$6,1,IF(Settings!$B$22="USD",1/INDEX(Settings!$B$29:$B$40,MONTH(A7614)),INDEX(Settings!$B$29:$B$40,MONTH(A7614)))))</f>
        <v/>
      </c>
    </row>
    <row r="7615" customFormat="false" ht="15" hidden="false" customHeight="false" outlineLevel="0" collapsed="false">
      <c r="U7615" s="0" t="str">
        <f aca="false">IF(C7615="","",IF(COUNTIF(Campaigns!$A$7:$A$300,C7615)&gt;0,"✓",IF(N(K7615)=0,"– no spend","⚠ add to Campaigns tab")))</f>
        <v/>
      </c>
      <c r="V7615" s="83" t="str">
        <f aca="false">IF(K7615="","",K7615*IF(Settings!$B$22=Settings!$C$6,1,IF(Settings!$B$22="USD",1/INDEX(Settings!$B$29:$B$40,MONTH(A7615)),INDEX(Settings!$B$29:$B$40,MONTH(A7615)))))</f>
        <v/>
      </c>
    </row>
    <row r="7616" customFormat="false" ht="15" hidden="false" customHeight="false" outlineLevel="0" collapsed="false">
      <c r="U7616" s="0" t="str">
        <f aca="false">IF(C7616="","",IF(COUNTIF(Campaigns!$A$7:$A$300,C7616)&gt;0,"✓",IF(N(K7616)=0,"– no spend","⚠ add to Campaigns tab")))</f>
        <v/>
      </c>
      <c r="V7616" s="83" t="str">
        <f aca="false">IF(K7616="","",K7616*IF(Settings!$B$22=Settings!$C$6,1,IF(Settings!$B$22="USD",1/INDEX(Settings!$B$29:$B$40,MONTH(A7616)),INDEX(Settings!$B$29:$B$40,MONTH(A7616)))))</f>
        <v/>
      </c>
    </row>
    <row r="7617" customFormat="false" ht="15" hidden="false" customHeight="false" outlineLevel="0" collapsed="false">
      <c r="U7617" s="0" t="str">
        <f aca="false">IF(C7617="","",IF(COUNTIF(Campaigns!$A$7:$A$300,C7617)&gt;0,"✓",IF(N(K7617)=0,"– no spend","⚠ add to Campaigns tab")))</f>
        <v/>
      </c>
      <c r="V7617" s="83" t="str">
        <f aca="false">IF(K7617="","",K7617*IF(Settings!$B$22=Settings!$C$6,1,IF(Settings!$B$22="USD",1/INDEX(Settings!$B$29:$B$40,MONTH(A7617)),INDEX(Settings!$B$29:$B$40,MONTH(A7617)))))</f>
        <v/>
      </c>
    </row>
    <row r="7618" customFormat="false" ht="15" hidden="false" customHeight="false" outlineLevel="0" collapsed="false">
      <c r="U7618" s="0" t="str">
        <f aca="false">IF(C7618="","",IF(COUNTIF(Campaigns!$A$7:$A$300,C7618)&gt;0,"✓",IF(N(K7618)=0,"– no spend","⚠ add to Campaigns tab")))</f>
        <v/>
      </c>
      <c r="V7618" s="83" t="str">
        <f aca="false">IF(K7618="","",K7618*IF(Settings!$B$22=Settings!$C$6,1,IF(Settings!$B$22="USD",1/INDEX(Settings!$B$29:$B$40,MONTH(A7618)),INDEX(Settings!$B$29:$B$40,MONTH(A7618)))))</f>
        <v/>
      </c>
    </row>
    <row r="7619" customFormat="false" ht="15" hidden="false" customHeight="false" outlineLevel="0" collapsed="false">
      <c r="U7619" s="0" t="str">
        <f aca="false">IF(C7619="","",IF(COUNTIF(Campaigns!$A$7:$A$300,C7619)&gt;0,"✓",IF(N(K7619)=0,"– no spend","⚠ add to Campaigns tab")))</f>
        <v/>
      </c>
      <c r="V7619" s="83" t="str">
        <f aca="false">IF(K7619="","",K7619*IF(Settings!$B$22=Settings!$C$6,1,IF(Settings!$B$22="USD",1/INDEX(Settings!$B$29:$B$40,MONTH(A7619)),INDEX(Settings!$B$29:$B$40,MONTH(A7619)))))</f>
        <v/>
      </c>
    </row>
    <row r="7620" customFormat="false" ht="15" hidden="false" customHeight="false" outlineLevel="0" collapsed="false">
      <c r="U7620" s="0" t="str">
        <f aca="false">IF(C7620="","",IF(COUNTIF(Campaigns!$A$7:$A$300,C7620)&gt;0,"✓",IF(N(K7620)=0,"– no spend","⚠ add to Campaigns tab")))</f>
        <v/>
      </c>
      <c r="V7620" s="83" t="str">
        <f aca="false">IF(K7620="","",K7620*IF(Settings!$B$22=Settings!$C$6,1,IF(Settings!$B$22="USD",1/INDEX(Settings!$B$29:$B$40,MONTH(A7620)),INDEX(Settings!$B$29:$B$40,MONTH(A7620)))))</f>
        <v/>
      </c>
    </row>
    <row r="7621" customFormat="false" ht="15" hidden="false" customHeight="false" outlineLevel="0" collapsed="false">
      <c r="U7621" s="0" t="str">
        <f aca="false">IF(C7621="","",IF(COUNTIF(Campaigns!$A$7:$A$300,C7621)&gt;0,"✓",IF(N(K7621)=0,"– no spend","⚠ add to Campaigns tab")))</f>
        <v/>
      </c>
      <c r="V7621" s="83" t="str">
        <f aca="false">IF(K7621="","",K7621*IF(Settings!$B$22=Settings!$C$6,1,IF(Settings!$B$22="USD",1/INDEX(Settings!$B$29:$B$40,MONTH(A7621)),INDEX(Settings!$B$29:$B$40,MONTH(A7621)))))</f>
        <v/>
      </c>
    </row>
    <row r="7622" customFormat="false" ht="15" hidden="false" customHeight="false" outlineLevel="0" collapsed="false">
      <c r="U7622" s="0" t="str">
        <f aca="false">IF(C7622="","",IF(COUNTIF(Campaigns!$A$7:$A$300,C7622)&gt;0,"✓",IF(N(K7622)=0,"– no spend","⚠ add to Campaigns tab")))</f>
        <v/>
      </c>
      <c r="V7622" s="83" t="str">
        <f aca="false">IF(K7622="","",K7622*IF(Settings!$B$22=Settings!$C$6,1,IF(Settings!$B$22="USD",1/INDEX(Settings!$B$29:$B$40,MONTH(A7622)),INDEX(Settings!$B$29:$B$40,MONTH(A7622)))))</f>
        <v/>
      </c>
    </row>
    <row r="7623" customFormat="false" ht="15" hidden="false" customHeight="false" outlineLevel="0" collapsed="false">
      <c r="U7623" s="0" t="str">
        <f aca="false">IF(C7623="","",IF(COUNTIF(Campaigns!$A$7:$A$300,C7623)&gt;0,"✓",IF(N(K7623)=0,"– no spend","⚠ add to Campaigns tab")))</f>
        <v/>
      </c>
      <c r="V7623" s="83" t="str">
        <f aca="false">IF(K7623="","",K7623*IF(Settings!$B$22=Settings!$C$6,1,IF(Settings!$B$22="USD",1/INDEX(Settings!$B$29:$B$40,MONTH(A7623)),INDEX(Settings!$B$29:$B$40,MONTH(A7623)))))</f>
        <v/>
      </c>
    </row>
    <row r="7624" customFormat="false" ht="15" hidden="false" customHeight="false" outlineLevel="0" collapsed="false">
      <c r="U7624" s="0" t="str">
        <f aca="false">IF(C7624="","",IF(COUNTIF(Campaigns!$A$7:$A$300,C7624)&gt;0,"✓",IF(N(K7624)=0,"– no spend","⚠ add to Campaigns tab")))</f>
        <v/>
      </c>
      <c r="V7624" s="83" t="str">
        <f aca="false">IF(K7624="","",K7624*IF(Settings!$B$22=Settings!$C$6,1,IF(Settings!$B$22="USD",1/INDEX(Settings!$B$29:$B$40,MONTH(A7624)),INDEX(Settings!$B$29:$B$40,MONTH(A7624)))))</f>
        <v/>
      </c>
    </row>
    <row r="7625" customFormat="false" ht="15" hidden="false" customHeight="false" outlineLevel="0" collapsed="false">
      <c r="U7625" s="0" t="str">
        <f aca="false">IF(C7625="","",IF(COUNTIF(Campaigns!$A$7:$A$300,C7625)&gt;0,"✓",IF(N(K7625)=0,"– no spend","⚠ add to Campaigns tab")))</f>
        <v/>
      </c>
      <c r="V7625" s="83" t="str">
        <f aca="false">IF(K7625="","",K7625*IF(Settings!$B$22=Settings!$C$6,1,IF(Settings!$B$22="USD",1/INDEX(Settings!$B$29:$B$40,MONTH(A7625)),INDEX(Settings!$B$29:$B$40,MONTH(A7625)))))</f>
        <v/>
      </c>
    </row>
    <row r="7626" customFormat="false" ht="15" hidden="false" customHeight="false" outlineLevel="0" collapsed="false">
      <c r="U7626" s="0" t="str">
        <f aca="false">IF(C7626="","",IF(COUNTIF(Campaigns!$A$7:$A$300,C7626)&gt;0,"✓",IF(N(K7626)=0,"– no spend","⚠ add to Campaigns tab")))</f>
        <v/>
      </c>
      <c r="V7626" s="83" t="str">
        <f aca="false">IF(K7626="","",K7626*IF(Settings!$B$22=Settings!$C$6,1,IF(Settings!$B$22="USD",1/INDEX(Settings!$B$29:$B$40,MONTH(A7626)),INDEX(Settings!$B$29:$B$40,MONTH(A7626)))))</f>
        <v/>
      </c>
    </row>
    <row r="7627" customFormat="false" ht="15" hidden="false" customHeight="false" outlineLevel="0" collapsed="false">
      <c r="U7627" s="0" t="str">
        <f aca="false">IF(C7627="","",IF(COUNTIF(Campaigns!$A$7:$A$300,C7627)&gt;0,"✓",IF(N(K7627)=0,"– no spend","⚠ add to Campaigns tab")))</f>
        <v/>
      </c>
      <c r="V7627" s="83" t="str">
        <f aca="false">IF(K7627="","",K7627*IF(Settings!$B$22=Settings!$C$6,1,IF(Settings!$B$22="USD",1/INDEX(Settings!$B$29:$B$40,MONTH(A7627)),INDEX(Settings!$B$29:$B$40,MONTH(A7627)))))</f>
        <v/>
      </c>
    </row>
    <row r="7628" customFormat="false" ht="15" hidden="false" customHeight="false" outlineLevel="0" collapsed="false">
      <c r="U7628" s="0" t="str">
        <f aca="false">IF(C7628="","",IF(COUNTIF(Campaigns!$A$7:$A$300,C7628)&gt;0,"✓",IF(N(K7628)=0,"– no spend","⚠ add to Campaigns tab")))</f>
        <v/>
      </c>
      <c r="V7628" s="83" t="str">
        <f aca="false">IF(K7628="","",K7628*IF(Settings!$B$22=Settings!$C$6,1,IF(Settings!$B$22="USD",1/INDEX(Settings!$B$29:$B$40,MONTH(A7628)),INDEX(Settings!$B$29:$B$40,MONTH(A7628)))))</f>
        <v/>
      </c>
    </row>
    <row r="7629" customFormat="false" ht="15" hidden="false" customHeight="false" outlineLevel="0" collapsed="false">
      <c r="U7629" s="0" t="str">
        <f aca="false">IF(C7629="","",IF(COUNTIF(Campaigns!$A$7:$A$300,C7629)&gt;0,"✓",IF(N(K7629)=0,"– no spend","⚠ add to Campaigns tab")))</f>
        <v/>
      </c>
      <c r="V7629" s="83" t="str">
        <f aca="false">IF(K7629="","",K7629*IF(Settings!$B$22=Settings!$C$6,1,IF(Settings!$B$22="USD",1/INDEX(Settings!$B$29:$B$40,MONTH(A7629)),INDEX(Settings!$B$29:$B$40,MONTH(A7629)))))</f>
        <v/>
      </c>
    </row>
    <row r="7630" customFormat="false" ht="15" hidden="false" customHeight="false" outlineLevel="0" collapsed="false">
      <c r="U7630" s="0" t="str">
        <f aca="false">IF(C7630="","",IF(COUNTIF(Campaigns!$A$7:$A$300,C7630)&gt;0,"✓",IF(N(K7630)=0,"– no spend","⚠ add to Campaigns tab")))</f>
        <v/>
      </c>
      <c r="V7630" s="83" t="str">
        <f aca="false">IF(K7630="","",K7630*IF(Settings!$B$22=Settings!$C$6,1,IF(Settings!$B$22="USD",1/INDEX(Settings!$B$29:$B$40,MONTH(A7630)),INDEX(Settings!$B$29:$B$40,MONTH(A7630)))))</f>
        <v/>
      </c>
    </row>
    <row r="7631" customFormat="false" ht="15" hidden="false" customHeight="false" outlineLevel="0" collapsed="false">
      <c r="U7631" s="0" t="str">
        <f aca="false">IF(C7631="","",IF(COUNTIF(Campaigns!$A$7:$A$300,C7631)&gt;0,"✓",IF(N(K7631)=0,"– no spend","⚠ add to Campaigns tab")))</f>
        <v/>
      </c>
      <c r="V7631" s="83" t="str">
        <f aca="false">IF(K7631="","",K7631*IF(Settings!$B$22=Settings!$C$6,1,IF(Settings!$B$22="USD",1/INDEX(Settings!$B$29:$B$40,MONTH(A7631)),INDEX(Settings!$B$29:$B$40,MONTH(A7631)))))</f>
        <v/>
      </c>
    </row>
    <row r="7632" customFormat="false" ht="15" hidden="false" customHeight="false" outlineLevel="0" collapsed="false">
      <c r="U7632" s="0" t="str">
        <f aca="false">IF(C7632="","",IF(COUNTIF(Campaigns!$A$7:$A$300,C7632)&gt;0,"✓",IF(N(K7632)=0,"– no spend","⚠ add to Campaigns tab")))</f>
        <v/>
      </c>
      <c r="V7632" s="83" t="str">
        <f aca="false">IF(K7632="","",K7632*IF(Settings!$B$22=Settings!$C$6,1,IF(Settings!$B$22="USD",1/INDEX(Settings!$B$29:$B$40,MONTH(A7632)),INDEX(Settings!$B$29:$B$40,MONTH(A7632)))))</f>
        <v/>
      </c>
    </row>
    <row r="7633" customFormat="false" ht="15" hidden="false" customHeight="false" outlineLevel="0" collapsed="false">
      <c r="U7633" s="0" t="str">
        <f aca="false">IF(C7633="","",IF(COUNTIF(Campaigns!$A$7:$A$300,C7633)&gt;0,"✓",IF(N(K7633)=0,"– no spend","⚠ add to Campaigns tab")))</f>
        <v/>
      </c>
      <c r="V7633" s="83" t="str">
        <f aca="false">IF(K7633="","",K7633*IF(Settings!$B$22=Settings!$C$6,1,IF(Settings!$B$22="USD",1/INDEX(Settings!$B$29:$B$40,MONTH(A7633)),INDEX(Settings!$B$29:$B$40,MONTH(A7633)))))</f>
        <v/>
      </c>
    </row>
    <row r="7634" customFormat="false" ht="15" hidden="false" customHeight="false" outlineLevel="0" collapsed="false">
      <c r="U7634" s="0" t="str">
        <f aca="false">IF(C7634="","",IF(COUNTIF(Campaigns!$A$7:$A$300,C7634)&gt;0,"✓",IF(N(K7634)=0,"– no spend","⚠ add to Campaigns tab")))</f>
        <v/>
      </c>
      <c r="V7634" s="83" t="str">
        <f aca="false">IF(K7634="","",K7634*IF(Settings!$B$22=Settings!$C$6,1,IF(Settings!$B$22="USD",1/INDEX(Settings!$B$29:$B$40,MONTH(A7634)),INDEX(Settings!$B$29:$B$40,MONTH(A7634)))))</f>
        <v/>
      </c>
    </row>
    <row r="7635" customFormat="false" ht="15" hidden="false" customHeight="false" outlineLevel="0" collapsed="false">
      <c r="U7635" s="0" t="str">
        <f aca="false">IF(C7635="","",IF(COUNTIF(Campaigns!$A$7:$A$300,C7635)&gt;0,"✓",IF(N(K7635)=0,"– no spend","⚠ add to Campaigns tab")))</f>
        <v/>
      </c>
      <c r="V7635" s="83" t="str">
        <f aca="false">IF(K7635="","",K7635*IF(Settings!$B$22=Settings!$C$6,1,IF(Settings!$B$22="USD",1/INDEX(Settings!$B$29:$B$40,MONTH(A7635)),INDEX(Settings!$B$29:$B$40,MONTH(A7635)))))</f>
        <v/>
      </c>
    </row>
    <row r="7636" customFormat="false" ht="15" hidden="false" customHeight="false" outlineLevel="0" collapsed="false">
      <c r="U7636" s="0" t="str">
        <f aca="false">IF(C7636="","",IF(COUNTIF(Campaigns!$A$7:$A$300,C7636)&gt;0,"✓",IF(N(K7636)=0,"– no spend","⚠ add to Campaigns tab")))</f>
        <v/>
      </c>
      <c r="V7636" s="83" t="str">
        <f aca="false">IF(K7636="","",K7636*IF(Settings!$B$22=Settings!$C$6,1,IF(Settings!$B$22="USD",1/INDEX(Settings!$B$29:$B$40,MONTH(A7636)),INDEX(Settings!$B$29:$B$40,MONTH(A7636)))))</f>
        <v/>
      </c>
    </row>
    <row r="7637" customFormat="false" ht="15" hidden="false" customHeight="false" outlineLevel="0" collapsed="false">
      <c r="U7637" s="0" t="str">
        <f aca="false">IF(C7637="","",IF(COUNTIF(Campaigns!$A$7:$A$300,C7637)&gt;0,"✓",IF(N(K7637)=0,"– no spend","⚠ add to Campaigns tab")))</f>
        <v/>
      </c>
      <c r="V7637" s="83" t="str">
        <f aca="false">IF(K7637="","",K7637*IF(Settings!$B$22=Settings!$C$6,1,IF(Settings!$B$22="USD",1/INDEX(Settings!$B$29:$B$40,MONTH(A7637)),INDEX(Settings!$B$29:$B$40,MONTH(A7637)))))</f>
        <v/>
      </c>
    </row>
    <row r="7638" customFormat="false" ht="15" hidden="false" customHeight="false" outlineLevel="0" collapsed="false">
      <c r="U7638" s="0" t="str">
        <f aca="false">IF(C7638="","",IF(COUNTIF(Campaigns!$A$7:$A$300,C7638)&gt;0,"✓",IF(N(K7638)=0,"– no spend","⚠ add to Campaigns tab")))</f>
        <v/>
      </c>
      <c r="V7638" s="83" t="str">
        <f aca="false">IF(K7638="","",K7638*IF(Settings!$B$22=Settings!$C$6,1,IF(Settings!$B$22="USD",1/INDEX(Settings!$B$29:$B$40,MONTH(A7638)),INDEX(Settings!$B$29:$B$40,MONTH(A7638)))))</f>
        <v/>
      </c>
    </row>
    <row r="7639" customFormat="false" ht="15" hidden="false" customHeight="false" outlineLevel="0" collapsed="false">
      <c r="U7639" s="0" t="str">
        <f aca="false">IF(C7639="","",IF(COUNTIF(Campaigns!$A$7:$A$300,C7639)&gt;0,"✓",IF(N(K7639)=0,"– no spend","⚠ add to Campaigns tab")))</f>
        <v/>
      </c>
      <c r="V7639" s="83" t="str">
        <f aca="false">IF(K7639="","",K7639*IF(Settings!$B$22=Settings!$C$6,1,IF(Settings!$B$22="USD",1/INDEX(Settings!$B$29:$B$40,MONTH(A7639)),INDEX(Settings!$B$29:$B$40,MONTH(A7639)))))</f>
        <v/>
      </c>
    </row>
    <row r="7640" customFormat="false" ht="15" hidden="false" customHeight="false" outlineLevel="0" collapsed="false">
      <c r="U7640" s="0" t="str">
        <f aca="false">IF(C7640="","",IF(COUNTIF(Campaigns!$A$7:$A$300,C7640)&gt;0,"✓",IF(N(K7640)=0,"– no spend","⚠ add to Campaigns tab")))</f>
        <v/>
      </c>
      <c r="V7640" s="83" t="str">
        <f aca="false">IF(K7640="","",K7640*IF(Settings!$B$22=Settings!$C$6,1,IF(Settings!$B$22="USD",1/INDEX(Settings!$B$29:$B$40,MONTH(A7640)),INDEX(Settings!$B$29:$B$40,MONTH(A7640)))))</f>
        <v/>
      </c>
    </row>
    <row r="7641" customFormat="false" ht="15" hidden="false" customHeight="false" outlineLevel="0" collapsed="false">
      <c r="U7641" s="0" t="str">
        <f aca="false">IF(C7641="","",IF(COUNTIF(Campaigns!$A$7:$A$300,C7641)&gt;0,"✓",IF(N(K7641)=0,"– no spend","⚠ add to Campaigns tab")))</f>
        <v/>
      </c>
      <c r="V7641" s="83" t="str">
        <f aca="false">IF(K7641="","",K7641*IF(Settings!$B$22=Settings!$C$6,1,IF(Settings!$B$22="USD",1/INDEX(Settings!$B$29:$B$40,MONTH(A7641)),INDEX(Settings!$B$29:$B$40,MONTH(A7641)))))</f>
        <v/>
      </c>
    </row>
    <row r="7642" customFormat="false" ht="15" hidden="false" customHeight="false" outlineLevel="0" collapsed="false">
      <c r="U7642" s="0" t="str">
        <f aca="false">IF(C7642="","",IF(COUNTIF(Campaigns!$A$7:$A$300,C7642)&gt;0,"✓",IF(N(K7642)=0,"– no spend","⚠ add to Campaigns tab")))</f>
        <v/>
      </c>
      <c r="V7642" s="83" t="str">
        <f aca="false">IF(K7642="","",K7642*IF(Settings!$B$22=Settings!$C$6,1,IF(Settings!$B$22="USD",1/INDEX(Settings!$B$29:$B$40,MONTH(A7642)),INDEX(Settings!$B$29:$B$40,MONTH(A7642)))))</f>
        <v/>
      </c>
    </row>
    <row r="7643" customFormat="false" ht="15" hidden="false" customHeight="false" outlineLevel="0" collapsed="false">
      <c r="U7643" s="0" t="str">
        <f aca="false">IF(C7643="","",IF(COUNTIF(Campaigns!$A$7:$A$300,C7643)&gt;0,"✓",IF(N(K7643)=0,"– no spend","⚠ add to Campaigns tab")))</f>
        <v/>
      </c>
      <c r="V7643" s="83" t="str">
        <f aca="false">IF(K7643="","",K7643*IF(Settings!$B$22=Settings!$C$6,1,IF(Settings!$B$22="USD",1/INDEX(Settings!$B$29:$B$40,MONTH(A7643)),INDEX(Settings!$B$29:$B$40,MONTH(A7643)))))</f>
        <v/>
      </c>
    </row>
    <row r="7644" customFormat="false" ht="15" hidden="false" customHeight="false" outlineLevel="0" collapsed="false">
      <c r="U7644" s="0" t="str">
        <f aca="false">IF(C7644="","",IF(COUNTIF(Campaigns!$A$7:$A$300,C7644)&gt;0,"✓",IF(N(K7644)=0,"– no spend","⚠ add to Campaigns tab")))</f>
        <v/>
      </c>
      <c r="V7644" s="83" t="str">
        <f aca="false">IF(K7644="","",K7644*IF(Settings!$B$22=Settings!$C$6,1,IF(Settings!$B$22="USD",1/INDEX(Settings!$B$29:$B$40,MONTH(A7644)),INDEX(Settings!$B$29:$B$40,MONTH(A7644)))))</f>
        <v/>
      </c>
    </row>
    <row r="7645" customFormat="false" ht="15" hidden="false" customHeight="false" outlineLevel="0" collapsed="false">
      <c r="U7645" s="0" t="str">
        <f aca="false">IF(C7645="","",IF(COUNTIF(Campaigns!$A$7:$A$300,C7645)&gt;0,"✓",IF(N(K7645)=0,"– no spend","⚠ add to Campaigns tab")))</f>
        <v/>
      </c>
      <c r="V7645" s="83" t="str">
        <f aca="false">IF(K7645="","",K7645*IF(Settings!$B$22=Settings!$C$6,1,IF(Settings!$B$22="USD",1/INDEX(Settings!$B$29:$B$40,MONTH(A7645)),INDEX(Settings!$B$29:$B$40,MONTH(A7645)))))</f>
        <v/>
      </c>
    </row>
    <row r="7646" customFormat="false" ht="15" hidden="false" customHeight="false" outlineLevel="0" collapsed="false">
      <c r="U7646" s="0" t="str">
        <f aca="false">IF(C7646="","",IF(COUNTIF(Campaigns!$A$7:$A$300,C7646)&gt;0,"✓",IF(N(K7646)=0,"– no spend","⚠ add to Campaigns tab")))</f>
        <v/>
      </c>
      <c r="V7646" s="83" t="str">
        <f aca="false">IF(K7646="","",K7646*IF(Settings!$B$22=Settings!$C$6,1,IF(Settings!$B$22="USD",1/INDEX(Settings!$B$29:$B$40,MONTH(A7646)),INDEX(Settings!$B$29:$B$40,MONTH(A7646)))))</f>
        <v/>
      </c>
    </row>
    <row r="7647" customFormat="false" ht="15" hidden="false" customHeight="false" outlineLevel="0" collapsed="false">
      <c r="U7647" s="0" t="str">
        <f aca="false">IF(C7647="","",IF(COUNTIF(Campaigns!$A$7:$A$300,C7647)&gt;0,"✓",IF(N(K7647)=0,"– no spend","⚠ add to Campaigns tab")))</f>
        <v/>
      </c>
      <c r="V7647" s="83" t="str">
        <f aca="false">IF(K7647="","",K7647*IF(Settings!$B$22=Settings!$C$6,1,IF(Settings!$B$22="USD",1/INDEX(Settings!$B$29:$B$40,MONTH(A7647)),INDEX(Settings!$B$29:$B$40,MONTH(A7647)))))</f>
        <v/>
      </c>
    </row>
    <row r="7648" customFormat="false" ht="15" hidden="false" customHeight="false" outlineLevel="0" collapsed="false">
      <c r="U7648" s="0" t="str">
        <f aca="false">IF(C7648="","",IF(COUNTIF(Campaigns!$A$7:$A$300,C7648)&gt;0,"✓",IF(N(K7648)=0,"– no spend","⚠ add to Campaigns tab")))</f>
        <v/>
      </c>
      <c r="V7648" s="83" t="str">
        <f aca="false">IF(K7648="","",K7648*IF(Settings!$B$22=Settings!$C$6,1,IF(Settings!$B$22="USD",1/INDEX(Settings!$B$29:$B$40,MONTH(A7648)),INDEX(Settings!$B$29:$B$40,MONTH(A7648)))))</f>
        <v/>
      </c>
    </row>
    <row r="7649" customFormat="false" ht="15" hidden="false" customHeight="false" outlineLevel="0" collapsed="false">
      <c r="U7649" s="0" t="str">
        <f aca="false">IF(C7649="","",IF(COUNTIF(Campaigns!$A$7:$A$300,C7649)&gt;0,"✓",IF(N(K7649)=0,"– no spend","⚠ add to Campaigns tab")))</f>
        <v/>
      </c>
      <c r="V7649" s="83" t="str">
        <f aca="false">IF(K7649="","",K7649*IF(Settings!$B$22=Settings!$C$6,1,IF(Settings!$B$22="USD",1/INDEX(Settings!$B$29:$B$40,MONTH(A7649)),INDEX(Settings!$B$29:$B$40,MONTH(A7649)))))</f>
        <v/>
      </c>
    </row>
    <row r="7650" customFormat="false" ht="15" hidden="false" customHeight="false" outlineLevel="0" collapsed="false">
      <c r="U7650" s="0" t="str">
        <f aca="false">IF(C7650="","",IF(COUNTIF(Campaigns!$A$7:$A$300,C7650)&gt;0,"✓",IF(N(K7650)=0,"– no spend","⚠ add to Campaigns tab")))</f>
        <v/>
      </c>
      <c r="V7650" s="83" t="str">
        <f aca="false">IF(K7650="","",K7650*IF(Settings!$B$22=Settings!$C$6,1,IF(Settings!$B$22="USD",1/INDEX(Settings!$B$29:$B$40,MONTH(A7650)),INDEX(Settings!$B$29:$B$40,MONTH(A7650)))))</f>
        <v/>
      </c>
    </row>
    <row r="7651" customFormat="false" ht="15" hidden="false" customHeight="false" outlineLevel="0" collapsed="false">
      <c r="U7651" s="0" t="str">
        <f aca="false">IF(C7651="","",IF(COUNTIF(Campaigns!$A$7:$A$300,C7651)&gt;0,"✓",IF(N(K7651)=0,"– no spend","⚠ add to Campaigns tab")))</f>
        <v/>
      </c>
      <c r="V7651" s="83" t="str">
        <f aca="false">IF(K7651="","",K7651*IF(Settings!$B$22=Settings!$C$6,1,IF(Settings!$B$22="USD",1/INDEX(Settings!$B$29:$B$40,MONTH(A7651)),INDEX(Settings!$B$29:$B$40,MONTH(A7651)))))</f>
        <v/>
      </c>
    </row>
    <row r="7652" customFormat="false" ht="15" hidden="false" customHeight="false" outlineLevel="0" collapsed="false">
      <c r="U7652" s="0" t="str">
        <f aca="false">IF(C7652="","",IF(COUNTIF(Campaigns!$A$7:$A$300,C7652)&gt;0,"✓",IF(N(K7652)=0,"– no spend","⚠ add to Campaigns tab")))</f>
        <v/>
      </c>
      <c r="V7652" s="83" t="str">
        <f aca="false">IF(K7652="","",K7652*IF(Settings!$B$22=Settings!$C$6,1,IF(Settings!$B$22="USD",1/INDEX(Settings!$B$29:$B$40,MONTH(A7652)),INDEX(Settings!$B$29:$B$40,MONTH(A7652)))))</f>
        <v/>
      </c>
    </row>
    <row r="7653" customFormat="false" ht="15" hidden="false" customHeight="false" outlineLevel="0" collapsed="false">
      <c r="U7653" s="0" t="str">
        <f aca="false">IF(C7653="","",IF(COUNTIF(Campaigns!$A$7:$A$300,C7653)&gt;0,"✓",IF(N(K7653)=0,"– no spend","⚠ add to Campaigns tab")))</f>
        <v/>
      </c>
      <c r="V7653" s="83" t="str">
        <f aca="false">IF(K7653="","",K7653*IF(Settings!$B$22=Settings!$C$6,1,IF(Settings!$B$22="USD",1/INDEX(Settings!$B$29:$B$40,MONTH(A7653)),INDEX(Settings!$B$29:$B$40,MONTH(A7653)))))</f>
        <v/>
      </c>
    </row>
    <row r="7654" customFormat="false" ht="15" hidden="false" customHeight="false" outlineLevel="0" collapsed="false">
      <c r="U7654" s="0" t="str">
        <f aca="false">IF(C7654="","",IF(COUNTIF(Campaigns!$A$7:$A$300,C7654)&gt;0,"✓",IF(N(K7654)=0,"– no spend","⚠ add to Campaigns tab")))</f>
        <v/>
      </c>
      <c r="V7654" s="83" t="str">
        <f aca="false">IF(K7654="","",K7654*IF(Settings!$B$22=Settings!$C$6,1,IF(Settings!$B$22="USD",1/INDEX(Settings!$B$29:$B$40,MONTH(A7654)),INDEX(Settings!$B$29:$B$40,MONTH(A7654)))))</f>
        <v/>
      </c>
    </row>
    <row r="7655" customFormat="false" ht="15" hidden="false" customHeight="false" outlineLevel="0" collapsed="false">
      <c r="U7655" s="0" t="str">
        <f aca="false">IF(C7655="","",IF(COUNTIF(Campaigns!$A$7:$A$300,C7655)&gt;0,"✓",IF(N(K7655)=0,"– no spend","⚠ add to Campaigns tab")))</f>
        <v/>
      </c>
      <c r="V7655" s="83" t="str">
        <f aca="false">IF(K7655="","",K7655*IF(Settings!$B$22=Settings!$C$6,1,IF(Settings!$B$22="USD",1/INDEX(Settings!$B$29:$B$40,MONTH(A7655)),INDEX(Settings!$B$29:$B$40,MONTH(A7655)))))</f>
        <v/>
      </c>
    </row>
    <row r="7656" customFormat="false" ht="15" hidden="false" customHeight="false" outlineLevel="0" collapsed="false">
      <c r="U7656" s="0" t="str">
        <f aca="false">IF(C7656="","",IF(COUNTIF(Campaigns!$A$7:$A$300,C7656)&gt;0,"✓",IF(N(K7656)=0,"– no spend","⚠ add to Campaigns tab")))</f>
        <v/>
      </c>
      <c r="V7656" s="83" t="str">
        <f aca="false">IF(K7656="","",K7656*IF(Settings!$B$22=Settings!$C$6,1,IF(Settings!$B$22="USD",1/INDEX(Settings!$B$29:$B$40,MONTH(A7656)),INDEX(Settings!$B$29:$B$40,MONTH(A7656)))))</f>
        <v/>
      </c>
    </row>
    <row r="7657" customFormat="false" ht="15" hidden="false" customHeight="false" outlineLevel="0" collapsed="false">
      <c r="U7657" s="0" t="str">
        <f aca="false">IF(C7657="","",IF(COUNTIF(Campaigns!$A$7:$A$300,C7657)&gt;0,"✓",IF(N(K7657)=0,"– no spend","⚠ add to Campaigns tab")))</f>
        <v/>
      </c>
      <c r="V7657" s="83" t="str">
        <f aca="false">IF(K7657="","",K7657*IF(Settings!$B$22=Settings!$C$6,1,IF(Settings!$B$22="USD",1/INDEX(Settings!$B$29:$B$40,MONTH(A7657)),INDEX(Settings!$B$29:$B$40,MONTH(A7657)))))</f>
        <v/>
      </c>
    </row>
    <row r="7658" customFormat="false" ht="15" hidden="false" customHeight="false" outlineLevel="0" collapsed="false">
      <c r="U7658" s="0" t="str">
        <f aca="false">IF(C7658="","",IF(COUNTIF(Campaigns!$A$7:$A$300,C7658)&gt;0,"✓",IF(N(K7658)=0,"– no spend","⚠ add to Campaigns tab")))</f>
        <v/>
      </c>
      <c r="V7658" s="83" t="str">
        <f aca="false">IF(K7658="","",K7658*IF(Settings!$B$22=Settings!$C$6,1,IF(Settings!$B$22="USD",1/INDEX(Settings!$B$29:$B$40,MONTH(A7658)),INDEX(Settings!$B$29:$B$40,MONTH(A7658)))))</f>
        <v/>
      </c>
    </row>
    <row r="7659" customFormat="false" ht="15" hidden="false" customHeight="false" outlineLevel="0" collapsed="false">
      <c r="U7659" s="0" t="str">
        <f aca="false">IF(C7659="","",IF(COUNTIF(Campaigns!$A$7:$A$300,C7659)&gt;0,"✓",IF(N(K7659)=0,"– no spend","⚠ add to Campaigns tab")))</f>
        <v/>
      </c>
      <c r="V7659" s="83" t="str">
        <f aca="false">IF(K7659="","",K7659*IF(Settings!$B$22=Settings!$C$6,1,IF(Settings!$B$22="USD",1/INDEX(Settings!$B$29:$B$40,MONTH(A7659)),INDEX(Settings!$B$29:$B$40,MONTH(A7659)))))</f>
        <v/>
      </c>
    </row>
    <row r="7660" customFormat="false" ht="15" hidden="false" customHeight="false" outlineLevel="0" collapsed="false">
      <c r="U7660" s="0" t="str">
        <f aca="false">IF(C7660="","",IF(COUNTIF(Campaigns!$A$7:$A$300,C7660)&gt;0,"✓",IF(N(K7660)=0,"– no spend","⚠ add to Campaigns tab")))</f>
        <v/>
      </c>
      <c r="V7660" s="83" t="str">
        <f aca="false">IF(K7660="","",K7660*IF(Settings!$B$22=Settings!$C$6,1,IF(Settings!$B$22="USD",1/INDEX(Settings!$B$29:$B$40,MONTH(A7660)),INDEX(Settings!$B$29:$B$40,MONTH(A7660)))))</f>
        <v/>
      </c>
    </row>
    <row r="7661" customFormat="false" ht="15" hidden="false" customHeight="false" outlineLevel="0" collapsed="false">
      <c r="U7661" s="0" t="str">
        <f aca="false">IF(C7661="","",IF(COUNTIF(Campaigns!$A$7:$A$300,C7661)&gt;0,"✓",IF(N(K7661)=0,"– no spend","⚠ add to Campaigns tab")))</f>
        <v/>
      </c>
      <c r="V7661" s="83" t="str">
        <f aca="false">IF(K7661="","",K7661*IF(Settings!$B$22=Settings!$C$6,1,IF(Settings!$B$22="USD",1/INDEX(Settings!$B$29:$B$40,MONTH(A7661)),INDEX(Settings!$B$29:$B$40,MONTH(A7661)))))</f>
        <v/>
      </c>
    </row>
    <row r="7662" customFormat="false" ht="15" hidden="false" customHeight="false" outlineLevel="0" collapsed="false">
      <c r="U7662" s="0" t="str">
        <f aca="false">IF(C7662="","",IF(COUNTIF(Campaigns!$A$7:$A$300,C7662)&gt;0,"✓",IF(N(K7662)=0,"– no spend","⚠ add to Campaigns tab")))</f>
        <v/>
      </c>
      <c r="V7662" s="83" t="str">
        <f aca="false">IF(K7662="","",K7662*IF(Settings!$B$22=Settings!$C$6,1,IF(Settings!$B$22="USD",1/INDEX(Settings!$B$29:$B$40,MONTH(A7662)),INDEX(Settings!$B$29:$B$40,MONTH(A7662)))))</f>
        <v/>
      </c>
    </row>
    <row r="7663" customFormat="false" ht="15" hidden="false" customHeight="false" outlineLevel="0" collapsed="false">
      <c r="U7663" s="0" t="str">
        <f aca="false">IF(C7663="","",IF(COUNTIF(Campaigns!$A$7:$A$300,C7663)&gt;0,"✓",IF(N(K7663)=0,"– no spend","⚠ add to Campaigns tab")))</f>
        <v/>
      </c>
      <c r="V7663" s="83" t="str">
        <f aca="false">IF(K7663="","",K7663*IF(Settings!$B$22=Settings!$C$6,1,IF(Settings!$B$22="USD",1/INDEX(Settings!$B$29:$B$40,MONTH(A7663)),INDEX(Settings!$B$29:$B$40,MONTH(A7663)))))</f>
        <v/>
      </c>
    </row>
    <row r="7664" customFormat="false" ht="15" hidden="false" customHeight="false" outlineLevel="0" collapsed="false">
      <c r="U7664" s="0" t="str">
        <f aca="false">IF(C7664="","",IF(COUNTIF(Campaigns!$A$7:$A$300,C7664)&gt;0,"✓",IF(N(K7664)=0,"– no spend","⚠ add to Campaigns tab")))</f>
        <v/>
      </c>
      <c r="V7664" s="83" t="str">
        <f aca="false">IF(K7664="","",K7664*IF(Settings!$B$22=Settings!$C$6,1,IF(Settings!$B$22="USD",1/INDEX(Settings!$B$29:$B$40,MONTH(A7664)),INDEX(Settings!$B$29:$B$40,MONTH(A7664)))))</f>
        <v/>
      </c>
    </row>
    <row r="7665" customFormat="false" ht="15" hidden="false" customHeight="false" outlineLevel="0" collapsed="false">
      <c r="U7665" s="0" t="str">
        <f aca="false">IF(C7665="","",IF(COUNTIF(Campaigns!$A$7:$A$300,C7665)&gt;0,"✓",IF(N(K7665)=0,"– no spend","⚠ add to Campaigns tab")))</f>
        <v/>
      </c>
      <c r="V7665" s="83" t="str">
        <f aca="false">IF(K7665="","",K7665*IF(Settings!$B$22=Settings!$C$6,1,IF(Settings!$B$22="USD",1/INDEX(Settings!$B$29:$B$40,MONTH(A7665)),INDEX(Settings!$B$29:$B$40,MONTH(A7665)))))</f>
        <v/>
      </c>
    </row>
    <row r="7666" customFormat="false" ht="15" hidden="false" customHeight="false" outlineLevel="0" collapsed="false">
      <c r="U7666" s="0" t="str">
        <f aca="false">IF(C7666="","",IF(COUNTIF(Campaigns!$A$7:$A$300,C7666)&gt;0,"✓",IF(N(K7666)=0,"– no spend","⚠ add to Campaigns tab")))</f>
        <v/>
      </c>
      <c r="V7666" s="83" t="str">
        <f aca="false">IF(K7666="","",K7666*IF(Settings!$B$22=Settings!$C$6,1,IF(Settings!$B$22="USD",1/INDEX(Settings!$B$29:$B$40,MONTH(A7666)),INDEX(Settings!$B$29:$B$40,MONTH(A7666)))))</f>
        <v/>
      </c>
    </row>
    <row r="7667" customFormat="false" ht="15" hidden="false" customHeight="false" outlineLevel="0" collapsed="false">
      <c r="U7667" s="0" t="str">
        <f aca="false">IF(C7667="","",IF(COUNTIF(Campaigns!$A$7:$A$300,C7667)&gt;0,"✓",IF(N(K7667)=0,"– no spend","⚠ add to Campaigns tab")))</f>
        <v/>
      </c>
      <c r="V7667" s="83" t="str">
        <f aca="false">IF(K7667="","",K7667*IF(Settings!$B$22=Settings!$C$6,1,IF(Settings!$B$22="USD",1/INDEX(Settings!$B$29:$B$40,MONTH(A7667)),INDEX(Settings!$B$29:$B$40,MONTH(A7667)))))</f>
        <v/>
      </c>
    </row>
    <row r="7668" customFormat="false" ht="15" hidden="false" customHeight="false" outlineLevel="0" collapsed="false">
      <c r="U7668" s="0" t="str">
        <f aca="false">IF(C7668="","",IF(COUNTIF(Campaigns!$A$7:$A$300,C7668)&gt;0,"✓",IF(N(K7668)=0,"– no spend","⚠ add to Campaigns tab")))</f>
        <v/>
      </c>
      <c r="V7668" s="83" t="str">
        <f aca="false">IF(K7668="","",K7668*IF(Settings!$B$22=Settings!$C$6,1,IF(Settings!$B$22="USD",1/INDEX(Settings!$B$29:$B$40,MONTH(A7668)),INDEX(Settings!$B$29:$B$40,MONTH(A7668)))))</f>
        <v/>
      </c>
    </row>
    <row r="7669" customFormat="false" ht="15" hidden="false" customHeight="false" outlineLevel="0" collapsed="false">
      <c r="U7669" s="0" t="str">
        <f aca="false">IF(C7669="","",IF(COUNTIF(Campaigns!$A$7:$A$300,C7669)&gt;0,"✓",IF(N(K7669)=0,"– no spend","⚠ add to Campaigns tab")))</f>
        <v/>
      </c>
      <c r="V7669" s="83" t="str">
        <f aca="false">IF(K7669="","",K7669*IF(Settings!$B$22=Settings!$C$6,1,IF(Settings!$B$22="USD",1/INDEX(Settings!$B$29:$B$40,MONTH(A7669)),INDEX(Settings!$B$29:$B$40,MONTH(A7669)))))</f>
        <v/>
      </c>
    </row>
    <row r="7670" customFormat="false" ht="15" hidden="false" customHeight="false" outlineLevel="0" collapsed="false">
      <c r="U7670" s="0" t="str">
        <f aca="false">IF(C7670="","",IF(COUNTIF(Campaigns!$A$7:$A$300,C7670)&gt;0,"✓",IF(N(K7670)=0,"– no spend","⚠ add to Campaigns tab")))</f>
        <v/>
      </c>
      <c r="V7670" s="83" t="str">
        <f aca="false">IF(K7670="","",K7670*IF(Settings!$B$22=Settings!$C$6,1,IF(Settings!$B$22="USD",1/INDEX(Settings!$B$29:$B$40,MONTH(A7670)),INDEX(Settings!$B$29:$B$40,MONTH(A7670)))))</f>
        <v/>
      </c>
    </row>
    <row r="7671" customFormat="false" ht="15" hidden="false" customHeight="false" outlineLevel="0" collapsed="false">
      <c r="U7671" s="0" t="str">
        <f aca="false">IF(C7671="","",IF(COUNTIF(Campaigns!$A$7:$A$300,C7671)&gt;0,"✓",IF(N(K7671)=0,"– no spend","⚠ add to Campaigns tab")))</f>
        <v/>
      </c>
      <c r="V7671" s="83" t="str">
        <f aca="false">IF(K7671="","",K7671*IF(Settings!$B$22=Settings!$C$6,1,IF(Settings!$B$22="USD",1/INDEX(Settings!$B$29:$B$40,MONTH(A7671)),INDEX(Settings!$B$29:$B$40,MONTH(A7671)))))</f>
        <v/>
      </c>
    </row>
    <row r="7672" customFormat="false" ht="15" hidden="false" customHeight="false" outlineLevel="0" collapsed="false">
      <c r="U7672" s="0" t="str">
        <f aca="false">IF(C7672="","",IF(COUNTIF(Campaigns!$A$7:$A$300,C7672)&gt;0,"✓",IF(N(K7672)=0,"– no spend","⚠ add to Campaigns tab")))</f>
        <v/>
      </c>
      <c r="V7672" s="83" t="str">
        <f aca="false">IF(K7672="","",K7672*IF(Settings!$B$22=Settings!$C$6,1,IF(Settings!$B$22="USD",1/INDEX(Settings!$B$29:$B$40,MONTH(A7672)),INDEX(Settings!$B$29:$B$40,MONTH(A7672)))))</f>
        <v/>
      </c>
    </row>
    <row r="7673" customFormat="false" ht="15" hidden="false" customHeight="false" outlineLevel="0" collapsed="false">
      <c r="U7673" s="0" t="str">
        <f aca="false">IF(C7673="","",IF(COUNTIF(Campaigns!$A$7:$A$300,C7673)&gt;0,"✓",IF(N(K7673)=0,"– no spend","⚠ add to Campaigns tab")))</f>
        <v/>
      </c>
      <c r="V7673" s="83" t="str">
        <f aca="false">IF(K7673="","",K7673*IF(Settings!$B$22=Settings!$C$6,1,IF(Settings!$B$22="USD",1/INDEX(Settings!$B$29:$B$40,MONTH(A7673)),INDEX(Settings!$B$29:$B$40,MONTH(A7673)))))</f>
        <v/>
      </c>
    </row>
    <row r="7674" customFormat="false" ht="15" hidden="false" customHeight="false" outlineLevel="0" collapsed="false">
      <c r="U7674" s="0" t="str">
        <f aca="false">IF(C7674="","",IF(COUNTIF(Campaigns!$A$7:$A$300,C7674)&gt;0,"✓",IF(N(K7674)=0,"– no spend","⚠ add to Campaigns tab")))</f>
        <v/>
      </c>
      <c r="V7674" s="83" t="str">
        <f aca="false">IF(K7674="","",K7674*IF(Settings!$B$22=Settings!$C$6,1,IF(Settings!$B$22="USD",1/INDEX(Settings!$B$29:$B$40,MONTH(A7674)),INDEX(Settings!$B$29:$B$40,MONTH(A7674)))))</f>
        <v/>
      </c>
    </row>
    <row r="7675" customFormat="false" ht="15" hidden="false" customHeight="false" outlineLevel="0" collapsed="false">
      <c r="U7675" s="0" t="str">
        <f aca="false">IF(C7675="","",IF(COUNTIF(Campaigns!$A$7:$A$300,C7675)&gt;0,"✓",IF(N(K7675)=0,"– no spend","⚠ add to Campaigns tab")))</f>
        <v/>
      </c>
      <c r="V7675" s="83" t="str">
        <f aca="false">IF(K7675="","",K7675*IF(Settings!$B$22=Settings!$C$6,1,IF(Settings!$B$22="USD",1/INDEX(Settings!$B$29:$B$40,MONTH(A7675)),INDEX(Settings!$B$29:$B$40,MONTH(A7675)))))</f>
        <v/>
      </c>
    </row>
    <row r="7676" customFormat="false" ht="15" hidden="false" customHeight="false" outlineLevel="0" collapsed="false">
      <c r="U7676" s="0" t="str">
        <f aca="false">IF(C7676="","",IF(COUNTIF(Campaigns!$A$7:$A$300,C7676)&gt;0,"✓",IF(N(K7676)=0,"– no spend","⚠ add to Campaigns tab")))</f>
        <v/>
      </c>
      <c r="V7676" s="83" t="str">
        <f aca="false">IF(K7676="","",K7676*IF(Settings!$B$22=Settings!$C$6,1,IF(Settings!$B$22="USD",1/INDEX(Settings!$B$29:$B$40,MONTH(A7676)),INDEX(Settings!$B$29:$B$40,MONTH(A7676)))))</f>
        <v/>
      </c>
    </row>
    <row r="7677" customFormat="false" ht="15" hidden="false" customHeight="false" outlineLevel="0" collapsed="false">
      <c r="U7677" s="0" t="str">
        <f aca="false">IF(C7677="","",IF(COUNTIF(Campaigns!$A$7:$A$300,C7677)&gt;0,"✓",IF(N(K7677)=0,"– no spend","⚠ add to Campaigns tab")))</f>
        <v/>
      </c>
      <c r="V7677" s="83" t="str">
        <f aca="false">IF(K7677="","",K7677*IF(Settings!$B$22=Settings!$C$6,1,IF(Settings!$B$22="USD",1/INDEX(Settings!$B$29:$B$40,MONTH(A7677)),INDEX(Settings!$B$29:$B$40,MONTH(A7677)))))</f>
        <v/>
      </c>
    </row>
    <row r="7678" customFormat="false" ht="15" hidden="false" customHeight="false" outlineLevel="0" collapsed="false">
      <c r="U7678" s="0" t="str">
        <f aca="false">IF(C7678="","",IF(COUNTIF(Campaigns!$A$7:$A$300,C7678)&gt;0,"✓",IF(N(K7678)=0,"– no spend","⚠ add to Campaigns tab")))</f>
        <v/>
      </c>
      <c r="V7678" s="83" t="str">
        <f aca="false">IF(K7678="","",K7678*IF(Settings!$B$22=Settings!$C$6,1,IF(Settings!$B$22="USD",1/INDEX(Settings!$B$29:$B$40,MONTH(A7678)),INDEX(Settings!$B$29:$B$40,MONTH(A7678)))))</f>
        <v/>
      </c>
    </row>
    <row r="7679" customFormat="false" ht="15" hidden="false" customHeight="false" outlineLevel="0" collapsed="false">
      <c r="U7679" s="0" t="str">
        <f aca="false">IF(C7679="","",IF(COUNTIF(Campaigns!$A$7:$A$300,C7679)&gt;0,"✓",IF(N(K7679)=0,"– no spend","⚠ add to Campaigns tab")))</f>
        <v/>
      </c>
      <c r="V7679" s="83" t="str">
        <f aca="false">IF(K7679="","",K7679*IF(Settings!$B$22=Settings!$C$6,1,IF(Settings!$B$22="USD",1/INDEX(Settings!$B$29:$B$40,MONTH(A7679)),INDEX(Settings!$B$29:$B$40,MONTH(A7679)))))</f>
        <v/>
      </c>
    </row>
    <row r="7680" customFormat="false" ht="15" hidden="false" customHeight="false" outlineLevel="0" collapsed="false">
      <c r="U7680" s="0" t="str">
        <f aca="false">IF(C7680="","",IF(COUNTIF(Campaigns!$A$7:$A$300,C7680)&gt;0,"✓",IF(N(K7680)=0,"– no spend","⚠ add to Campaigns tab")))</f>
        <v/>
      </c>
      <c r="V7680" s="83" t="str">
        <f aca="false">IF(K7680="","",K7680*IF(Settings!$B$22=Settings!$C$6,1,IF(Settings!$B$22="USD",1/INDEX(Settings!$B$29:$B$40,MONTH(A7680)),INDEX(Settings!$B$29:$B$40,MONTH(A7680)))))</f>
        <v/>
      </c>
    </row>
    <row r="7681" customFormat="false" ht="15" hidden="false" customHeight="false" outlineLevel="0" collapsed="false">
      <c r="U7681" s="0" t="str">
        <f aca="false">IF(C7681="","",IF(COUNTIF(Campaigns!$A$7:$A$300,C7681)&gt;0,"✓",IF(N(K7681)=0,"– no spend","⚠ add to Campaigns tab")))</f>
        <v/>
      </c>
      <c r="V7681" s="83" t="str">
        <f aca="false">IF(K7681="","",K7681*IF(Settings!$B$22=Settings!$C$6,1,IF(Settings!$B$22="USD",1/INDEX(Settings!$B$29:$B$40,MONTH(A7681)),INDEX(Settings!$B$29:$B$40,MONTH(A7681)))))</f>
        <v/>
      </c>
    </row>
    <row r="7682" customFormat="false" ht="15" hidden="false" customHeight="false" outlineLevel="0" collapsed="false">
      <c r="U7682" s="0" t="str">
        <f aca="false">IF(C7682="","",IF(COUNTIF(Campaigns!$A$7:$A$300,C7682)&gt;0,"✓",IF(N(K7682)=0,"– no spend","⚠ add to Campaigns tab")))</f>
        <v/>
      </c>
      <c r="V7682" s="83" t="str">
        <f aca="false">IF(K7682="","",K7682*IF(Settings!$B$22=Settings!$C$6,1,IF(Settings!$B$22="USD",1/INDEX(Settings!$B$29:$B$40,MONTH(A7682)),INDEX(Settings!$B$29:$B$40,MONTH(A7682)))))</f>
        <v/>
      </c>
    </row>
    <row r="7683" customFormat="false" ht="15" hidden="false" customHeight="false" outlineLevel="0" collapsed="false">
      <c r="U7683" s="0" t="str">
        <f aca="false">IF(C7683="","",IF(COUNTIF(Campaigns!$A$7:$A$300,C7683)&gt;0,"✓",IF(N(K7683)=0,"– no spend","⚠ add to Campaigns tab")))</f>
        <v/>
      </c>
      <c r="V7683" s="83" t="str">
        <f aca="false">IF(K7683="","",K7683*IF(Settings!$B$22=Settings!$C$6,1,IF(Settings!$B$22="USD",1/INDEX(Settings!$B$29:$B$40,MONTH(A7683)),INDEX(Settings!$B$29:$B$40,MONTH(A7683)))))</f>
        <v/>
      </c>
    </row>
    <row r="7684" customFormat="false" ht="15" hidden="false" customHeight="false" outlineLevel="0" collapsed="false">
      <c r="U7684" s="0" t="str">
        <f aca="false">IF(C7684="","",IF(COUNTIF(Campaigns!$A$7:$A$300,C7684)&gt;0,"✓",IF(N(K7684)=0,"– no spend","⚠ add to Campaigns tab")))</f>
        <v/>
      </c>
      <c r="V7684" s="83" t="str">
        <f aca="false">IF(K7684="","",K7684*IF(Settings!$B$22=Settings!$C$6,1,IF(Settings!$B$22="USD",1/INDEX(Settings!$B$29:$B$40,MONTH(A7684)),INDEX(Settings!$B$29:$B$40,MONTH(A7684)))))</f>
        <v/>
      </c>
    </row>
    <row r="7685" customFormat="false" ht="15" hidden="false" customHeight="false" outlineLevel="0" collapsed="false">
      <c r="U7685" s="0" t="str">
        <f aca="false">IF(C7685="","",IF(COUNTIF(Campaigns!$A$7:$A$300,C7685)&gt;0,"✓",IF(N(K7685)=0,"– no spend","⚠ add to Campaigns tab")))</f>
        <v/>
      </c>
      <c r="V7685" s="83" t="str">
        <f aca="false">IF(K7685="","",K7685*IF(Settings!$B$22=Settings!$C$6,1,IF(Settings!$B$22="USD",1/INDEX(Settings!$B$29:$B$40,MONTH(A7685)),INDEX(Settings!$B$29:$B$40,MONTH(A7685)))))</f>
        <v/>
      </c>
    </row>
    <row r="7686" customFormat="false" ht="15" hidden="false" customHeight="false" outlineLevel="0" collapsed="false">
      <c r="U7686" s="0" t="str">
        <f aca="false">IF(C7686="","",IF(COUNTIF(Campaigns!$A$7:$A$300,C7686)&gt;0,"✓",IF(N(K7686)=0,"– no spend","⚠ add to Campaigns tab")))</f>
        <v/>
      </c>
      <c r="V7686" s="83" t="str">
        <f aca="false">IF(K7686="","",K7686*IF(Settings!$B$22=Settings!$C$6,1,IF(Settings!$B$22="USD",1/INDEX(Settings!$B$29:$B$40,MONTH(A7686)),INDEX(Settings!$B$29:$B$40,MONTH(A7686)))))</f>
        <v/>
      </c>
    </row>
    <row r="7687" customFormat="false" ht="15" hidden="false" customHeight="false" outlineLevel="0" collapsed="false">
      <c r="U7687" s="0" t="str">
        <f aca="false">IF(C7687="","",IF(COUNTIF(Campaigns!$A$7:$A$300,C7687)&gt;0,"✓",IF(N(K7687)=0,"– no spend","⚠ add to Campaigns tab")))</f>
        <v/>
      </c>
      <c r="V7687" s="83" t="str">
        <f aca="false">IF(K7687="","",K7687*IF(Settings!$B$22=Settings!$C$6,1,IF(Settings!$B$22="USD",1/INDEX(Settings!$B$29:$B$40,MONTH(A7687)),INDEX(Settings!$B$29:$B$40,MONTH(A7687)))))</f>
        <v/>
      </c>
    </row>
    <row r="7688" customFormat="false" ht="15" hidden="false" customHeight="false" outlineLevel="0" collapsed="false">
      <c r="U7688" s="0" t="str">
        <f aca="false">IF(C7688="","",IF(COUNTIF(Campaigns!$A$7:$A$300,C7688)&gt;0,"✓",IF(N(K7688)=0,"– no spend","⚠ add to Campaigns tab")))</f>
        <v/>
      </c>
      <c r="V7688" s="83" t="str">
        <f aca="false">IF(K7688="","",K7688*IF(Settings!$B$22=Settings!$C$6,1,IF(Settings!$B$22="USD",1/INDEX(Settings!$B$29:$B$40,MONTH(A7688)),INDEX(Settings!$B$29:$B$40,MONTH(A7688)))))</f>
        <v/>
      </c>
    </row>
    <row r="7689" customFormat="false" ht="15" hidden="false" customHeight="false" outlineLevel="0" collapsed="false">
      <c r="U7689" s="0" t="str">
        <f aca="false">IF(C7689="","",IF(COUNTIF(Campaigns!$A$7:$A$300,C7689)&gt;0,"✓",IF(N(K7689)=0,"– no spend","⚠ add to Campaigns tab")))</f>
        <v/>
      </c>
      <c r="V7689" s="83" t="str">
        <f aca="false">IF(K7689="","",K7689*IF(Settings!$B$22=Settings!$C$6,1,IF(Settings!$B$22="USD",1/INDEX(Settings!$B$29:$B$40,MONTH(A7689)),INDEX(Settings!$B$29:$B$40,MONTH(A7689)))))</f>
        <v/>
      </c>
    </row>
    <row r="7690" customFormat="false" ht="15" hidden="false" customHeight="false" outlineLevel="0" collapsed="false">
      <c r="U7690" s="0" t="str">
        <f aca="false">IF(C7690="","",IF(COUNTIF(Campaigns!$A$7:$A$300,C7690)&gt;0,"✓",IF(N(K7690)=0,"– no spend","⚠ add to Campaigns tab")))</f>
        <v/>
      </c>
      <c r="V7690" s="83" t="str">
        <f aca="false">IF(K7690="","",K7690*IF(Settings!$B$22=Settings!$C$6,1,IF(Settings!$B$22="USD",1/INDEX(Settings!$B$29:$B$40,MONTH(A7690)),INDEX(Settings!$B$29:$B$40,MONTH(A7690)))))</f>
        <v/>
      </c>
    </row>
    <row r="7691" customFormat="false" ht="15" hidden="false" customHeight="false" outlineLevel="0" collapsed="false">
      <c r="U7691" s="0" t="str">
        <f aca="false">IF(C7691="","",IF(COUNTIF(Campaigns!$A$7:$A$300,C7691)&gt;0,"✓",IF(N(K7691)=0,"– no spend","⚠ add to Campaigns tab")))</f>
        <v/>
      </c>
      <c r="V7691" s="83" t="str">
        <f aca="false">IF(K7691="","",K7691*IF(Settings!$B$22=Settings!$C$6,1,IF(Settings!$B$22="USD",1/INDEX(Settings!$B$29:$B$40,MONTH(A7691)),INDEX(Settings!$B$29:$B$40,MONTH(A7691)))))</f>
        <v/>
      </c>
    </row>
    <row r="7692" customFormat="false" ht="15" hidden="false" customHeight="false" outlineLevel="0" collapsed="false">
      <c r="U7692" s="0" t="str">
        <f aca="false">IF(C7692="","",IF(COUNTIF(Campaigns!$A$7:$A$300,C7692)&gt;0,"✓",IF(N(K7692)=0,"– no spend","⚠ add to Campaigns tab")))</f>
        <v/>
      </c>
      <c r="V7692" s="83" t="str">
        <f aca="false">IF(K7692="","",K7692*IF(Settings!$B$22=Settings!$C$6,1,IF(Settings!$B$22="USD",1/INDEX(Settings!$B$29:$B$40,MONTH(A7692)),INDEX(Settings!$B$29:$B$40,MONTH(A7692)))))</f>
        <v/>
      </c>
    </row>
    <row r="7693" customFormat="false" ht="15" hidden="false" customHeight="false" outlineLevel="0" collapsed="false">
      <c r="U7693" s="0" t="str">
        <f aca="false">IF(C7693="","",IF(COUNTIF(Campaigns!$A$7:$A$300,C7693)&gt;0,"✓",IF(N(K7693)=0,"– no spend","⚠ add to Campaigns tab")))</f>
        <v/>
      </c>
      <c r="V7693" s="83" t="str">
        <f aca="false">IF(K7693="","",K7693*IF(Settings!$B$22=Settings!$C$6,1,IF(Settings!$B$22="USD",1/INDEX(Settings!$B$29:$B$40,MONTH(A7693)),INDEX(Settings!$B$29:$B$40,MONTH(A7693)))))</f>
        <v/>
      </c>
    </row>
    <row r="7694" customFormat="false" ht="15" hidden="false" customHeight="false" outlineLevel="0" collapsed="false">
      <c r="U7694" s="0" t="str">
        <f aca="false">IF(C7694="","",IF(COUNTIF(Campaigns!$A$7:$A$300,C7694)&gt;0,"✓",IF(N(K7694)=0,"– no spend","⚠ add to Campaigns tab")))</f>
        <v/>
      </c>
      <c r="V7694" s="83" t="str">
        <f aca="false">IF(K7694="","",K7694*IF(Settings!$B$22=Settings!$C$6,1,IF(Settings!$B$22="USD",1/INDEX(Settings!$B$29:$B$40,MONTH(A7694)),INDEX(Settings!$B$29:$B$40,MONTH(A7694)))))</f>
        <v/>
      </c>
    </row>
    <row r="7695" customFormat="false" ht="15" hidden="false" customHeight="false" outlineLevel="0" collapsed="false">
      <c r="U7695" s="0" t="str">
        <f aca="false">IF(C7695="","",IF(COUNTIF(Campaigns!$A$7:$A$300,C7695)&gt;0,"✓",IF(N(K7695)=0,"– no spend","⚠ add to Campaigns tab")))</f>
        <v/>
      </c>
      <c r="V7695" s="83" t="str">
        <f aca="false">IF(K7695="","",K7695*IF(Settings!$B$22=Settings!$C$6,1,IF(Settings!$B$22="USD",1/INDEX(Settings!$B$29:$B$40,MONTH(A7695)),INDEX(Settings!$B$29:$B$40,MONTH(A7695)))))</f>
        <v/>
      </c>
    </row>
    <row r="7696" customFormat="false" ht="15" hidden="false" customHeight="false" outlineLevel="0" collapsed="false">
      <c r="U7696" s="0" t="str">
        <f aca="false">IF(C7696="","",IF(COUNTIF(Campaigns!$A$7:$A$300,C7696)&gt;0,"✓",IF(N(K7696)=0,"– no spend","⚠ add to Campaigns tab")))</f>
        <v/>
      </c>
      <c r="V7696" s="83" t="str">
        <f aca="false">IF(K7696="","",K7696*IF(Settings!$B$22=Settings!$C$6,1,IF(Settings!$B$22="USD",1/INDEX(Settings!$B$29:$B$40,MONTH(A7696)),INDEX(Settings!$B$29:$B$40,MONTH(A7696)))))</f>
        <v/>
      </c>
    </row>
    <row r="7697" customFormat="false" ht="15" hidden="false" customHeight="false" outlineLevel="0" collapsed="false">
      <c r="U7697" s="0" t="str">
        <f aca="false">IF(C7697="","",IF(COUNTIF(Campaigns!$A$7:$A$300,C7697)&gt;0,"✓",IF(N(K7697)=0,"– no spend","⚠ add to Campaigns tab")))</f>
        <v/>
      </c>
      <c r="V7697" s="83" t="str">
        <f aca="false">IF(K7697="","",K7697*IF(Settings!$B$22=Settings!$C$6,1,IF(Settings!$B$22="USD",1/INDEX(Settings!$B$29:$B$40,MONTH(A7697)),INDEX(Settings!$B$29:$B$40,MONTH(A7697)))))</f>
        <v/>
      </c>
    </row>
    <row r="7698" customFormat="false" ht="15" hidden="false" customHeight="false" outlineLevel="0" collapsed="false">
      <c r="U7698" s="0" t="str">
        <f aca="false">IF(C7698="","",IF(COUNTIF(Campaigns!$A$7:$A$300,C7698)&gt;0,"✓",IF(N(K7698)=0,"– no spend","⚠ add to Campaigns tab")))</f>
        <v/>
      </c>
      <c r="V7698" s="83" t="str">
        <f aca="false">IF(K7698="","",K7698*IF(Settings!$B$22=Settings!$C$6,1,IF(Settings!$B$22="USD",1/INDEX(Settings!$B$29:$B$40,MONTH(A7698)),INDEX(Settings!$B$29:$B$40,MONTH(A7698)))))</f>
        <v/>
      </c>
    </row>
    <row r="7699" customFormat="false" ht="15" hidden="false" customHeight="false" outlineLevel="0" collapsed="false">
      <c r="U7699" s="0" t="str">
        <f aca="false">IF(C7699="","",IF(COUNTIF(Campaigns!$A$7:$A$300,C7699)&gt;0,"✓",IF(N(K7699)=0,"– no spend","⚠ add to Campaigns tab")))</f>
        <v/>
      </c>
      <c r="V7699" s="83" t="str">
        <f aca="false">IF(K7699="","",K7699*IF(Settings!$B$22=Settings!$C$6,1,IF(Settings!$B$22="USD",1/INDEX(Settings!$B$29:$B$40,MONTH(A7699)),INDEX(Settings!$B$29:$B$40,MONTH(A7699)))))</f>
        <v/>
      </c>
    </row>
    <row r="7700" customFormat="false" ht="15" hidden="false" customHeight="false" outlineLevel="0" collapsed="false">
      <c r="U7700" s="0" t="str">
        <f aca="false">IF(C7700="","",IF(COUNTIF(Campaigns!$A$7:$A$300,C7700)&gt;0,"✓",IF(N(K7700)=0,"– no spend","⚠ add to Campaigns tab")))</f>
        <v/>
      </c>
      <c r="V7700" s="83" t="str">
        <f aca="false">IF(K7700="","",K7700*IF(Settings!$B$22=Settings!$C$6,1,IF(Settings!$B$22="USD",1/INDEX(Settings!$B$29:$B$40,MONTH(A7700)),INDEX(Settings!$B$29:$B$40,MONTH(A7700)))))</f>
        <v/>
      </c>
    </row>
    <row r="7701" customFormat="false" ht="15" hidden="false" customHeight="false" outlineLevel="0" collapsed="false">
      <c r="U7701" s="0" t="str">
        <f aca="false">IF(C7701="","",IF(COUNTIF(Campaigns!$A$7:$A$300,C7701)&gt;0,"✓",IF(N(K7701)=0,"– no spend","⚠ add to Campaigns tab")))</f>
        <v/>
      </c>
      <c r="V7701" s="83" t="str">
        <f aca="false">IF(K7701="","",K7701*IF(Settings!$B$22=Settings!$C$6,1,IF(Settings!$B$22="USD",1/INDEX(Settings!$B$29:$B$40,MONTH(A7701)),INDEX(Settings!$B$29:$B$40,MONTH(A7701)))))</f>
        <v/>
      </c>
    </row>
    <row r="7702" customFormat="false" ht="15" hidden="false" customHeight="false" outlineLevel="0" collapsed="false">
      <c r="U7702" s="0" t="str">
        <f aca="false">IF(C7702="","",IF(COUNTIF(Campaigns!$A$7:$A$300,C7702)&gt;0,"✓",IF(N(K7702)=0,"– no spend","⚠ add to Campaigns tab")))</f>
        <v/>
      </c>
      <c r="V7702" s="83" t="str">
        <f aca="false">IF(K7702="","",K7702*IF(Settings!$B$22=Settings!$C$6,1,IF(Settings!$B$22="USD",1/INDEX(Settings!$B$29:$B$40,MONTH(A7702)),INDEX(Settings!$B$29:$B$40,MONTH(A7702)))))</f>
        <v/>
      </c>
    </row>
    <row r="7703" customFormat="false" ht="15" hidden="false" customHeight="false" outlineLevel="0" collapsed="false">
      <c r="U7703" s="0" t="str">
        <f aca="false">IF(C7703="","",IF(COUNTIF(Campaigns!$A$7:$A$300,C7703)&gt;0,"✓",IF(N(K7703)=0,"– no spend","⚠ add to Campaigns tab")))</f>
        <v/>
      </c>
      <c r="V7703" s="83" t="str">
        <f aca="false">IF(K7703="","",K7703*IF(Settings!$B$22=Settings!$C$6,1,IF(Settings!$B$22="USD",1/INDEX(Settings!$B$29:$B$40,MONTH(A7703)),INDEX(Settings!$B$29:$B$40,MONTH(A7703)))))</f>
        <v/>
      </c>
    </row>
    <row r="7704" customFormat="false" ht="15" hidden="false" customHeight="false" outlineLevel="0" collapsed="false">
      <c r="U7704" s="0" t="str">
        <f aca="false">IF(C7704="","",IF(COUNTIF(Campaigns!$A$7:$A$300,C7704)&gt;0,"✓",IF(N(K7704)=0,"– no spend","⚠ add to Campaigns tab")))</f>
        <v/>
      </c>
      <c r="V7704" s="83" t="str">
        <f aca="false">IF(K7704="","",K7704*IF(Settings!$B$22=Settings!$C$6,1,IF(Settings!$B$22="USD",1/INDEX(Settings!$B$29:$B$40,MONTH(A7704)),INDEX(Settings!$B$29:$B$40,MONTH(A7704)))))</f>
        <v/>
      </c>
    </row>
    <row r="7705" customFormat="false" ht="15" hidden="false" customHeight="false" outlineLevel="0" collapsed="false">
      <c r="U7705" s="0" t="str">
        <f aca="false">IF(C7705="","",IF(COUNTIF(Campaigns!$A$7:$A$300,C7705)&gt;0,"✓",IF(N(K7705)=0,"– no spend","⚠ add to Campaigns tab")))</f>
        <v/>
      </c>
      <c r="V7705" s="83" t="str">
        <f aca="false">IF(K7705="","",K7705*IF(Settings!$B$22=Settings!$C$6,1,IF(Settings!$B$22="USD",1/INDEX(Settings!$B$29:$B$40,MONTH(A7705)),INDEX(Settings!$B$29:$B$40,MONTH(A7705)))))</f>
        <v/>
      </c>
    </row>
    <row r="7706" customFormat="false" ht="15" hidden="false" customHeight="false" outlineLevel="0" collapsed="false">
      <c r="U7706" s="0" t="str">
        <f aca="false">IF(C7706="","",IF(COUNTIF(Campaigns!$A$7:$A$300,C7706)&gt;0,"✓",IF(N(K7706)=0,"– no spend","⚠ add to Campaigns tab")))</f>
        <v/>
      </c>
      <c r="V7706" s="83" t="str">
        <f aca="false">IF(K7706="","",K7706*IF(Settings!$B$22=Settings!$C$6,1,IF(Settings!$B$22="USD",1/INDEX(Settings!$B$29:$B$40,MONTH(A7706)),INDEX(Settings!$B$29:$B$40,MONTH(A7706)))))</f>
        <v/>
      </c>
    </row>
    <row r="7707" customFormat="false" ht="15" hidden="false" customHeight="false" outlineLevel="0" collapsed="false">
      <c r="U7707" s="0" t="str">
        <f aca="false">IF(C7707="","",IF(COUNTIF(Campaigns!$A$7:$A$300,C7707)&gt;0,"✓",IF(N(K7707)=0,"– no spend","⚠ add to Campaigns tab")))</f>
        <v/>
      </c>
      <c r="V7707" s="83" t="str">
        <f aca="false">IF(K7707="","",K7707*IF(Settings!$B$22=Settings!$C$6,1,IF(Settings!$B$22="USD",1/INDEX(Settings!$B$29:$B$40,MONTH(A7707)),INDEX(Settings!$B$29:$B$40,MONTH(A7707)))))</f>
        <v/>
      </c>
    </row>
    <row r="7708" customFormat="false" ht="15" hidden="false" customHeight="false" outlineLevel="0" collapsed="false">
      <c r="U7708" s="0" t="str">
        <f aca="false">IF(C7708="","",IF(COUNTIF(Campaigns!$A$7:$A$300,C7708)&gt;0,"✓",IF(N(K7708)=0,"– no spend","⚠ add to Campaigns tab")))</f>
        <v/>
      </c>
      <c r="V7708" s="83" t="str">
        <f aca="false">IF(K7708="","",K7708*IF(Settings!$B$22=Settings!$C$6,1,IF(Settings!$B$22="USD",1/INDEX(Settings!$B$29:$B$40,MONTH(A7708)),INDEX(Settings!$B$29:$B$40,MONTH(A7708)))))</f>
        <v/>
      </c>
    </row>
    <row r="7709" customFormat="false" ht="15" hidden="false" customHeight="false" outlineLevel="0" collapsed="false">
      <c r="U7709" s="0" t="str">
        <f aca="false">IF(C7709="","",IF(COUNTIF(Campaigns!$A$7:$A$300,C7709)&gt;0,"✓",IF(N(K7709)=0,"– no spend","⚠ add to Campaigns tab")))</f>
        <v/>
      </c>
      <c r="V7709" s="83" t="str">
        <f aca="false">IF(K7709="","",K7709*IF(Settings!$B$22=Settings!$C$6,1,IF(Settings!$B$22="USD",1/INDEX(Settings!$B$29:$B$40,MONTH(A7709)),INDEX(Settings!$B$29:$B$40,MONTH(A7709)))))</f>
        <v/>
      </c>
    </row>
    <row r="7710" customFormat="false" ht="15" hidden="false" customHeight="false" outlineLevel="0" collapsed="false">
      <c r="U7710" s="0" t="str">
        <f aca="false">IF(C7710="","",IF(COUNTIF(Campaigns!$A$7:$A$300,C7710)&gt;0,"✓",IF(N(K7710)=0,"– no spend","⚠ add to Campaigns tab")))</f>
        <v/>
      </c>
      <c r="V7710" s="83" t="str">
        <f aca="false">IF(K7710="","",K7710*IF(Settings!$B$22=Settings!$C$6,1,IF(Settings!$B$22="USD",1/INDEX(Settings!$B$29:$B$40,MONTH(A7710)),INDEX(Settings!$B$29:$B$40,MONTH(A7710)))))</f>
        <v/>
      </c>
    </row>
    <row r="7711" customFormat="false" ht="15" hidden="false" customHeight="false" outlineLevel="0" collapsed="false">
      <c r="U7711" s="0" t="str">
        <f aca="false">IF(C7711="","",IF(COUNTIF(Campaigns!$A$7:$A$300,C7711)&gt;0,"✓",IF(N(K7711)=0,"– no spend","⚠ add to Campaigns tab")))</f>
        <v/>
      </c>
      <c r="V7711" s="83" t="str">
        <f aca="false">IF(K7711="","",K7711*IF(Settings!$B$22=Settings!$C$6,1,IF(Settings!$B$22="USD",1/INDEX(Settings!$B$29:$B$40,MONTH(A7711)),INDEX(Settings!$B$29:$B$40,MONTH(A7711)))))</f>
        <v/>
      </c>
    </row>
    <row r="7712" customFormat="false" ht="15" hidden="false" customHeight="false" outlineLevel="0" collapsed="false">
      <c r="U7712" s="0" t="str">
        <f aca="false">IF(C7712="","",IF(COUNTIF(Campaigns!$A$7:$A$300,C7712)&gt;0,"✓",IF(N(K7712)=0,"– no spend","⚠ add to Campaigns tab")))</f>
        <v/>
      </c>
      <c r="V7712" s="83" t="str">
        <f aca="false">IF(K7712="","",K7712*IF(Settings!$B$22=Settings!$C$6,1,IF(Settings!$B$22="USD",1/INDEX(Settings!$B$29:$B$40,MONTH(A7712)),INDEX(Settings!$B$29:$B$40,MONTH(A7712)))))</f>
        <v/>
      </c>
    </row>
    <row r="7713" customFormat="false" ht="15" hidden="false" customHeight="false" outlineLevel="0" collapsed="false">
      <c r="U7713" s="0" t="str">
        <f aca="false">IF(C7713="","",IF(COUNTIF(Campaigns!$A$7:$A$300,C7713)&gt;0,"✓",IF(N(K7713)=0,"– no spend","⚠ add to Campaigns tab")))</f>
        <v/>
      </c>
      <c r="V7713" s="83" t="str">
        <f aca="false">IF(K7713="","",K7713*IF(Settings!$B$22=Settings!$C$6,1,IF(Settings!$B$22="USD",1/INDEX(Settings!$B$29:$B$40,MONTH(A7713)),INDEX(Settings!$B$29:$B$40,MONTH(A7713)))))</f>
        <v/>
      </c>
    </row>
    <row r="7714" customFormat="false" ht="15" hidden="false" customHeight="false" outlineLevel="0" collapsed="false">
      <c r="U7714" s="0" t="str">
        <f aca="false">IF(C7714="","",IF(COUNTIF(Campaigns!$A$7:$A$300,C7714)&gt;0,"✓",IF(N(K7714)=0,"– no spend","⚠ add to Campaigns tab")))</f>
        <v/>
      </c>
      <c r="V7714" s="83" t="str">
        <f aca="false">IF(K7714="","",K7714*IF(Settings!$B$22=Settings!$C$6,1,IF(Settings!$B$22="USD",1/INDEX(Settings!$B$29:$B$40,MONTH(A7714)),INDEX(Settings!$B$29:$B$40,MONTH(A7714)))))</f>
        <v/>
      </c>
    </row>
    <row r="7715" customFormat="false" ht="15" hidden="false" customHeight="false" outlineLevel="0" collapsed="false">
      <c r="U7715" s="0" t="str">
        <f aca="false">IF(C7715="","",IF(COUNTIF(Campaigns!$A$7:$A$300,C7715)&gt;0,"✓",IF(N(K7715)=0,"– no spend","⚠ add to Campaigns tab")))</f>
        <v/>
      </c>
      <c r="V7715" s="83" t="str">
        <f aca="false">IF(K7715="","",K7715*IF(Settings!$B$22=Settings!$C$6,1,IF(Settings!$B$22="USD",1/INDEX(Settings!$B$29:$B$40,MONTH(A7715)),INDEX(Settings!$B$29:$B$40,MONTH(A7715)))))</f>
        <v/>
      </c>
    </row>
    <row r="7716" customFormat="false" ht="15" hidden="false" customHeight="false" outlineLevel="0" collapsed="false">
      <c r="U7716" s="0" t="str">
        <f aca="false">IF(C7716="","",IF(COUNTIF(Campaigns!$A$7:$A$300,C7716)&gt;0,"✓",IF(N(K7716)=0,"– no spend","⚠ add to Campaigns tab")))</f>
        <v/>
      </c>
      <c r="V7716" s="83" t="str">
        <f aca="false">IF(K7716="","",K7716*IF(Settings!$B$22=Settings!$C$6,1,IF(Settings!$B$22="USD",1/INDEX(Settings!$B$29:$B$40,MONTH(A7716)),INDEX(Settings!$B$29:$B$40,MONTH(A7716)))))</f>
        <v/>
      </c>
    </row>
    <row r="7717" customFormat="false" ht="15" hidden="false" customHeight="false" outlineLevel="0" collapsed="false">
      <c r="U7717" s="0" t="str">
        <f aca="false">IF(C7717="","",IF(COUNTIF(Campaigns!$A$7:$A$300,C7717)&gt;0,"✓",IF(N(K7717)=0,"– no spend","⚠ add to Campaigns tab")))</f>
        <v/>
      </c>
      <c r="V7717" s="83" t="str">
        <f aca="false">IF(K7717="","",K7717*IF(Settings!$B$22=Settings!$C$6,1,IF(Settings!$B$22="USD",1/INDEX(Settings!$B$29:$B$40,MONTH(A7717)),INDEX(Settings!$B$29:$B$40,MONTH(A7717)))))</f>
        <v/>
      </c>
    </row>
    <row r="7718" customFormat="false" ht="15" hidden="false" customHeight="false" outlineLevel="0" collapsed="false">
      <c r="U7718" s="0" t="str">
        <f aca="false">IF(C7718="","",IF(COUNTIF(Campaigns!$A$7:$A$300,C7718)&gt;0,"✓",IF(N(K7718)=0,"– no spend","⚠ add to Campaigns tab")))</f>
        <v/>
      </c>
      <c r="V7718" s="83" t="str">
        <f aca="false">IF(K7718="","",K7718*IF(Settings!$B$22=Settings!$C$6,1,IF(Settings!$B$22="USD",1/INDEX(Settings!$B$29:$B$40,MONTH(A7718)),INDEX(Settings!$B$29:$B$40,MONTH(A7718)))))</f>
        <v/>
      </c>
    </row>
    <row r="7719" customFormat="false" ht="15" hidden="false" customHeight="false" outlineLevel="0" collapsed="false">
      <c r="U7719" s="0" t="str">
        <f aca="false">IF(C7719="","",IF(COUNTIF(Campaigns!$A$7:$A$300,C7719)&gt;0,"✓",IF(N(K7719)=0,"– no spend","⚠ add to Campaigns tab")))</f>
        <v/>
      </c>
      <c r="V7719" s="83" t="str">
        <f aca="false">IF(K7719="","",K7719*IF(Settings!$B$22=Settings!$C$6,1,IF(Settings!$B$22="USD",1/INDEX(Settings!$B$29:$B$40,MONTH(A7719)),INDEX(Settings!$B$29:$B$40,MONTH(A7719)))))</f>
        <v/>
      </c>
    </row>
    <row r="7720" customFormat="false" ht="15" hidden="false" customHeight="false" outlineLevel="0" collapsed="false">
      <c r="U7720" s="0" t="str">
        <f aca="false">IF(C7720="","",IF(COUNTIF(Campaigns!$A$7:$A$300,C7720)&gt;0,"✓",IF(N(K7720)=0,"– no spend","⚠ add to Campaigns tab")))</f>
        <v/>
      </c>
      <c r="V7720" s="83" t="str">
        <f aca="false">IF(K7720="","",K7720*IF(Settings!$B$22=Settings!$C$6,1,IF(Settings!$B$22="USD",1/INDEX(Settings!$B$29:$B$40,MONTH(A7720)),INDEX(Settings!$B$29:$B$40,MONTH(A7720)))))</f>
        <v/>
      </c>
    </row>
    <row r="7721" customFormat="false" ht="15" hidden="false" customHeight="false" outlineLevel="0" collapsed="false">
      <c r="U7721" s="0" t="str">
        <f aca="false">IF(C7721="","",IF(COUNTIF(Campaigns!$A$7:$A$300,C7721)&gt;0,"✓",IF(N(K7721)=0,"– no spend","⚠ add to Campaigns tab")))</f>
        <v/>
      </c>
      <c r="V7721" s="83" t="str">
        <f aca="false">IF(K7721="","",K7721*IF(Settings!$B$22=Settings!$C$6,1,IF(Settings!$B$22="USD",1/INDEX(Settings!$B$29:$B$40,MONTH(A7721)),INDEX(Settings!$B$29:$B$40,MONTH(A7721)))))</f>
        <v/>
      </c>
    </row>
    <row r="7722" customFormat="false" ht="15" hidden="false" customHeight="false" outlineLevel="0" collapsed="false">
      <c r="U7722" s="0" t="str">
        <f aca="false">IF(C7722="","",IF(COUNTIF(Campaigns!$A$7:$A$300,C7722)&gt;0,"✓",IF(N(K7722)=0,"– no spend","⚠ add to Campaigns tab")))</f>
        <v/>
      </c>
      <c r="V7722" s="83" t="str">
        <f aca="false">IF(K7722="","",K7722*IF(Settings!$B$22=Settings!$C$6,1,IF(Settings!$B$22="USD",1/INDEX(Settings!$B$29:$B$40,MONTH(A7722)),INDEX(Settings!$B$29:$B$40,MONTH(A7722)))))</f>
        <v/>
      </c>
    </row>
    <row r="7723" customFormat="false" ht="15" hidden="false" customHeight="false" outlineLevel="0" collapsed="false">
      <c r="U7723" s="0" t="str">
        <f aca="false">IF(C7723="","",IF(COUNTIF(Campaigns!$A$7:$A$300,C7723)&gt;0,"✓",IF(N(K7723)=0,"– no spend","⚠ add to Campaigns tab")))</f>
        <v/>
      </c>
      <c r="V7723" s="83" t="str">
        <f aca="false">IF(K7723="","",K7723*IF(Settings!$B$22=Settings!$C$6,1,IF(Settings!$B$22="USD",1/INDEX(Settings!$B$29:$B$40,MONTH(A7723)),INDEX(Settings!$B$29:$B$40,MONTH(A7723)))))</f>
        <v/>
      </c>
    </row>
    <row r="7724" customFormat="false" ht="15" hidden="false" customHeight="false" outlineLevel="0" collapsed="false">
      <c r="U7724" s="0" t="str">
        <f aca="false">IF(C7724="","",IF(COUNTIF(Campaigns!$A$7:$A$300,C7724)&gt;0,"✓",IF(N(K7724)=0,"– no spend","⚠ add to Campaigns tab")))</f>
        <v/>
      </c>
      <c r="V7724" s="83" t="str">
        <f aca="false">IF(K7724="","",K7724*IF(Settings!$B$22=Settings!$C$6,1,IF(Settings!$B$22="USD",1/INDEX(Settings!$B$29:$B$40,MONTH(A7724)),INDEX(Settings!$B$29:$B$40,MONTH(A7724)))))</f>
        <v/>
      </c>
    </row>
    <row r="7725" customFormat="false" ht="15" hidden="false" customHeight="false" outlineLevel="0" collapsed="false">
      <c r="U7725" s="0" t="str">
        <f aca="false">IF(C7725="","",IF(COUNTIF(Campaigns!$A$7:$A$300,C7725)&gt;0,"✓",IF(N(K7725)=0,"– no spend","⚠ add to Campaigns tab")))</f>
        <v/>
      </c>
      <c r="V7725" s="83" t="str">
        <f aca="false">IF(K7725="","",K7725*IF(Settings!$B$22=Settings!$C$6,1,IF(Settings!$B$22="USD",1/INDEX(Settings!$B$29:$B$40,MONTH(A7725)),INDEX(Settings!$B$29:$B$40,MONTH(A7725)))))</f>
        <v/>
      </c>
    </row>
    <row r="7726" customFormat="false" ht="15" hidden="false" customHeight="false" outlineLevel="0" collapsed="false">
      <c r="U7726" s="0" t="str">
        <f aca="false">IF(C7726="","",IF(COUNTIF(Campaigns!$A$7:$A$300,C7726)&gt;0,"✓",IF(N(K7726)=0,"– no spend","⚠ add to Campaigns tab")))</f>
        <v/>
      </c>
      <c r="V7726" s="83" t="str">
        <f aca="false">IF(K7726="","",K7726*IF(Settings!$B$22=Settings!$C$6,1,IF(Settings!$B$22="USD",1/INDEX(Settings!$B$29:$B$40,MONTH(A7726)),INDEX(Settings!$B$29:$B$40,MONTH(A7726)))))</f>
        <v/>
      </c>
    </row>
    <row r="7727" customFormat="false" ht="15" hidden="false" customHeight="false" outlineLevel="0" collapsed="false">
      <c r="U7727" s="0" t="str">
        <f aca="false">IF(C7727="","",IF(COUNTIF(Campaigns!$A$7:$A$300,C7727)&gt;0,"✓",IF(N(K7727)=0,"– no spend","⚠ add to Campaigns tab")))</f>
        <v/>
      </c>
      <c r="V7727" s="83" t="str">
        <f aca="false">IF(K7727="","",K7727*IF(Settings!$B$22=Settings!$C$6,1,IF(Settings!$B$22="USD",1/INDEX(Settings!$B$29:$B$40,MONTH(A7727)),INDEX(Settings!$B$29:$B$40,MONTH(A7727)))))</f>
        <v/>
      </c>
    </row>
    <row r="7728" customFormat="false" ht="15" hidden="false" customHeight="false" outlineLevel="0" collapsed="false">
      <c r="U7728" s="0" t="str">
        <f aca="false">IF(C7728="","",IF(COUNTIF(Campaigns!$A$7:$A$300,C7728)&gt;0,"✓",IF(N(K7728)=0,"– no spend","⚠ add to Campaigns tab")))</f>
        <v/>
      </c>
      <c r="V7728" s="83" t="str">
        <f aca="false">IF(K7728="","",K7728*IF(Settings!$B$22=Settings!$C$6,1,IF(Settings!$B$22="USD",1/INDEX(Settings!$B$29:$B$40,MONTH(A7728)),INDEX(Settings!$B$29:$B$40,MONTH(A7728)))))</f>
        <v/>
      </c>
    </row>
    <row r="7729" customFormat="false" ht="15" hidden="false" customHeight="false" outlineLevel="0" collapsed="false">
      <c r="U7729" s="0" t="str">
        <f aca="false">IF(C7729="","",IF(COUNTIF(Campaigns!$A$7:$A$300,C7729)&gt;0,"✓",IF(N(K7729)=0,"– no spend","⚠ add to Campaigns tab")))</f>
        <v/>
      </c>
      <c r="V7729" s="83" t="str">
        <f aca="false">IF(K7729="","",K7729*IF(Settings!$B$22=Settings!$C$6,1,IF(Settings!$B$22="USD",1/INDEX(Settings!$B$29:$B$40,MONTH(A7729)),INDEX(Settings!$B$29:$B$40,MONTH(A7729)))))</f>
        <v/>
      </c>
    </row>
    <row r="7730" customFormat="false" ht="15" hidden="false" customHeight="false" outlineLevel="0" collapsed="false">
      <c r="U7730" s="0" t="str">
        <f aca="false">IF(C7730="","",IF(COUNTIF(Campaigns!$A$7:$A$300,C7730)&gt;0,"✓",IF(N(K7730)=0,"– no spend","⚠ add to Campaigns tab")))</f>
        <v/>
      </c>
      <c r="V7730" s="83" t="str">
        <f aca="false">IF(K7730="","",K7730*IF(Settings!$B$22=Settings!$C$6,1,IF(Settings!$B$22="USD",1/INDEX(Settings!$B$29:$B$40,MONTH(A7730)),INDEX(Settings!$B$29:$B$40,MONTH(A7730)))))</f>
        <v/>
      </c>
    </row>
    <row r="7731" customFormat="false" ht="15" hidden="false" customHeight="false" outlineLevel="0" collapsed="false">
      <c r="U7731" s="0" t="str">
        <f aca="false">IF(C7731="","",IF(COUNTIF(Campaigns!$A$7:$A$300,C7731)&gt;0,"✓",IF(N(K7731)=0,"– no spend","⚠ add to Campaigns tab")))</f>
        <v/>
      </c>
      <c r="V7731" s="83" t="str">
        <f aca="false">IF(K7731="","",K7731*IF(Settings!$B$22=Settings!$C$6,1,IF(Settings!$B$22="USD",1/INDEX(Settings!$B$29:$B$40,MONTH(A7731)),INDEX(Settings!$B$29:$B$40,MONTH(A7731)))))</f>
        <v/>
      </c>
    </row>
    <row r="7732" customFormat="false" ht="15" hidden="false" customHeight="false" outlineLevel="0" collapsed="false">
      <c r="U7732" s="0" t="str">
        <f aca="false">IF(C7732="","",IF(COUNTIF(Campaigns!$A$7:$A$300,C7732)&gt;0,"✓",IF(N(K7732)=0,"– no spend","⚠ add to Campaigns tab")))</f>
        <v/>
      </c>
      <c r="V7732" s="83" t="str">
        <f aca="false">IF(K7732="","",K7732*IF(Settings!$B$22=Settings!$C$6,1,IF(Settings!$B$22="USD",1/INDEX(Settings!$B$29:$B$40,MONTH(A7732)),INDEX(Settings!$B$29:$B$40,MONTH(A7732)))))</f>
        <v/>
      </c>
    </row>
    <row r="7733" customFormat="false" ht="15" hidden="false" customHeight="false" outlineLevel="0" collapsed="false">
      <c r="U7733" s="0" t="str">
        <f aca="false">IF(C7733="","",IF(COUNTIF(Campaigns!$A$7:$A$300,C7733)&gt;0,"✓",IF(N(K7733)=0,"– no spend","⚠ add to Campaigns tab")))</f>
        <v/>
      </c>
      <c r="V7733" s="83" t="str">
        <f aca="false">IF(K7733="","",K7733*IF(Settings!$B$22=Settings!$C$6,1,IF(Settings!$B$22="USD",1/INDEX(Settings!$B$29:$B$40,MONTH(A7733)),INDEX(Settings!$B$29:$B$40,MONTH(A7733)))))</f>
        <v/>
      </c>
    </row>
    <row r="7734" customFormat="false" ht="15" hidden="false" customHeight="false" outlineLevel="0" collapsed="false">
      <c r="U7734" s="0" t="str">
        <f aca="false">IF(C7734="","",IF(COUNTIF(Campaigns!$A$7:$A$300,C7734)&gt;0,"✓",IF(N(K7734)=0,"– no spend","⚠ add to Campaigns tab")))</f>
        <v/>
      </c>
      <c r="V7734" s="83" t="str">
        <f aca="false">IF(K7734="","",K7734*IF(Settings!$B$22=Settings!$C$6,1,IF(Settings!$B$22="USD",1/INDEX(Settings!$B$29:$B$40,MONTH(A7734)),INDEX(Settings!$B$29:$B$40,MONTH(A7734)))))</f>
        <v/>
      </c>
    </row>
    <row r="7735" customFormat="false" ht="15" hidden="false" customHeight="false" outlineLevel="0" collapsed="false">
      <c r="U7735" s="0" t="str">
        <f aca="false">IF(C7735="","",IF(COUNTIF(Campaigns!$A$7:$A$300,C7735)&gt;0,"✓",IF(N(K7735)=0,"– no spend","⚠ add to Campaigns tab")))</f>
        <v/>
      </c>
      <c r="V7735" s="83" t="str">
        <f aca="false">IF(K7735="","",K7735*IF(Settings!$B$22=Settings!$C$6,1,IF(Settings!$B$22="USD",1/INDEX(Settings!$B$29:$B$40,MONTH(A7735)),INDEX(Settings!$B$29:$B$40,MONTH(A7735)))))</f>
        <v/>
      </c>
    </row>
    <row r="7736" customFormat="false" ht="15" hidden="false" customHeight="false" outlineLevel="0" collapsed="false">
      <c r="U7736" s="0" t="str">
        <f aca="false">IF(C7736="","",IF(COUNTIF(Campaigns!$A$7:$A$300,C7736)&gt;0,"✓",IF(N(K7736)=0,"– no spend","⚠ add to Campaigns tab")))</f>
        <v/>
      </c>
      <c r="V7736" s="83" t="str">
        <f aca="false">IF(K7736="","",K7736*IF(Settings!$B$22=Settings!$C$6,1,IF(Settings!$B$22="USD",1/INDEX(Settings!$B$29:$B$40,MONTH(A7736)),INDEX(Settings!$B$29:$B$40,MONTH(A7736)))))</f>
        <v/>
      </c>
    </row>
    <row r="7737" customFormat="false" ht="15" hidden="false" customHeight="false" outlineLevel="0" collapsed="false">
      <c r="U7737" s="0" t="str">
        <f aca="false">IF(C7737="","",IF(COUNTIF(Campaigns!$A$7:$A$300,C7737)&gt;0,"✓",IF(N(K7737)=0,"– no spend","⚠ add to Campaigns tab")))</f>
        <v/>
      </c>
      <c r="V7737" s="83" t="str">
        <f aca="false">IF(K7737="","",K7737*IF(Settings!$B$22=Settings!$C$6,1,IF(Settings!$B$22="USD",1/INDEX(Settings!$B$29:$B$40,MONTH(A7737)),INDEX(Settings!$B$29:$B$40,MONTH(A7737)))))</f>
        <v/>
      </c>
    </row>
    <row r="7738" customFormat="false" ht="15" hidden="false" customHeight="false" outlineLevel="0" collapsed="false">
      <c r="U7738" s="0" t="str">
        <f aca="false">IF(C7738="","",IF(COUNTIF(Campaigns!$A$7:$A$300,C7738)&gt;0,"✓",IF(N(K7738)=0,"– no spend","⚠ add to Campaigns tab")))</f>
        <v/>
      </c>
      <c r="V7738" s="83" t="str">
        <f aca="false">IF(K7738="","",K7738*IF(Settings!$B$22=Settings!$C$6,1,IF(Settings!$B$22="USD",1/INDEX(Settings!$B$29:$B$40,MONTH(A7738)),INDEX(Settings!$B$29:$B$40,MONTH(A7738)))))</f>
        <v/>
      </c>
    </row>
    <row r="7739" customFormat="false" ht="15" hidden="false" customHeight="false" outlineLevel="0" collapsed="false">
      <c r="U7739" s="0" t="str">
        <f aca="false">IF(C7739="","",IF(COUNTIF(Campaigns!$A$7:$A$300,C7739)&gt;0,"✓",IF(N(K7739)=0,"– no spend","⚠ add to Campaigns tab")))</f>
        <v/>
      </c>
      <c r="V7739" s="83" t="str">
        <f aca="false">IF(K7739="","",K7739*IF(Settings!$B$22=Settings!$C$6,1,IF(Settings!$B$22="USD",1/INDEX(Settings!$B$29:$B$40,MONTH(A7739)),INDEX(Settings!$B$29:$B$40,MONTH(A7739)))))</f>
        <v/>
      </c>
    </row>
    <row r="7740" customFormat="false" ht="15" hidden="false" customHeight="false" outlineLevel="0" collapsed="false">
      <c r="U7740" s="0" t="str">
        <f aca="false">IF(C7740="","",IF(COUNTIF(Campaigns!$A$7:$A$300,C7740)&gt;0,"✓",IF(N(K7740)=0,"– no spend","⚠ add to Campaigns tab")))</f>
        <v/>
      </c>
      <c r="V7740" s="83" t="str">
        <f aca="false">IF(K7740="","",K7740*IF(Settings!$B$22=Settings!$C$6,1,IF(Settings!$B$22="USD",1/INDEX(Settings!$B$29:$B$40,MONTH(A7740)),INDEX(Settings!$B$29:$B$40,MONTH(A7740)))))</f>
        <v/>
      </c>
    </row>
    <row r="7741" customFormat="false" ht="15" hidden="false" customHeight="false" outlineLevel="0" collapsed="false">
      <c r="U7741" s="0" t="str">
        <f aca="false">IF(C7741="","",IF(COUNTIF(Campaigns!$A$7:$A$300,C7741)&gt;0,"✓",IF(N(K7741)=0,"– no spend","⚠ add to Campaigns tab")))</f>
        <v/>
      </c>
      <c r="V7741" s="83" t="str">
        <f aca="false">IF(K7741="","",K7741*IF(Settings!$B$22=Settings!$C$6,1,IF(Settings!$B$22="USD",1/INDEX(Settings!$B$29:$B$40,MONTH(A7741)),INDEX(Settings!$B$29:$B$40,MONTH(A7741)))))</f>
        <v/>
      </c>
    </row>
    <row r="7742" customFormat="false" ht="15" hidden="false" customHeight="false" outlineLevel="0" collapsed="false">
      <c r="U7742" s="0" t="str">
        <f aca="false">IF(C7742="","",IF(COUNTIF(Campaigns!$A$7:$A$300,C7742)&gt;0,"✓",IF(N(K7742)=0,"– no spend","⚠ add to Campaigns tab")))</f>
        <v/>
      </c>
      <c r="V7742" s="83" t="str">
        <f aca="false">IF(K7742="","",K7742*IF(Settings!$B$22=Settings!$C$6,1,IF(Settings!$B$22="USD",1/INDEX(Settings!$B$29:$B$40,MONTH(A7742)),INDEX(Settings!$B$29:$B$40,MONTH(A7742)))))</f>
        <v/>
      </c>
    </row>
    <row r="7743" customFormat="false" ht="15" hidden="false" customHeight="false" outlineLevel="0" collapsed="false">
      <c r="U7743" s="0" t="str">
        <f aca="false">IF(C7743="","",IF(COUNTIF(Campaigns!$A$7:$A$300,C7743)&gt;0,"✓",IF(N(K7743)=0,"– no spend","⚠ add to Campaigns tab")))</f>
        <v/>
      </c>
      <c r="V7743" s="83" t="str">
        <f aca="false">IF(K7743="","",K7743*IF(Settings!$B$22=Settings!$C$6,1,IF(Settings!$B$22="USD",1/INDEX(Settings!$B$29:$B$40,MONTH(A7743)),INDEX(Settings!$B$29:$B$40,MONTH(A7743)))))</f>
        <v/>
      </c>
    </row>
    <row r="7744" customFormat="false" ht="15" hidden="false" customHeight="false" outlineLevel="0" collapsed="false">
      <c r="U7744" s="0" t="str">
        <f aca="false">IF(C7744="","",IF(COUNTIF(Campaigns!$A$7:$A$300,C7744)&gt;0,"✓",IF(N(K7744)=0,"– no spend","⚠ add to Campaigns tab")))</f>
        <v/>
      </c>
      <c r="V7744" s="83" t="str">
        <f aca="false">IF(K7744="","",K7744*IF(Settings!$B$22=Settings!$C$6,1,IF(Settings!$B$22="USD",1/INDEX(Settings!$B$29:$B$40,MONTH(A7744)),INDEX(Settings!$B$29:$B$40,MONTH(A7744)))))</f>
        <v/>
      </c>
    </row>
    <row r="7745" customFormat="false" ht="15" hidden="false" customHeight="false" outlineLevel="0" collapsed="false">
      <c r="U7745" s="0" t="str">
        <f aca="false">IF(C7745="","",IF(COUNTIF(Campaigns!$A$7:$A$300,C7745)&gt;0,"✓",IF(N(K7745)=0,"– no spend","⚠ add to Campaigns tab")))</f>
        <v/>
      </c>
      <c r="V7745" s="83" t="str">
        <f aca="false">IF(K7745="","",K7745*IF(Settings!$B$22=Settings!$C$6,1,IF(Settings!$B$22="USD",1/INDEX(Settings!$B$29:$B$40,MONTH(A7745)),INDEX(Settings!$B$29:$B$40,MONTH(A7745)))))</f>
        <v/>
      </c>
    </row>
    <row r="7746" customFormat="false" ht="15" hidden="false" customHeight="false" outlineLevel="0" collapsed="false">
      <c r="U7746" s="0" t="str">
        <f aca="false">IF(C7746="","",IF(COUNTIF(Campaigns!$A$7:$A$300,C7746)&gt;0,"✓",IF(N(K7746)=0,"– no spend","⚠ add to Campaigns tab")))</f>
        <v/>
      </c>
      <c r="V7746" s="83" t="str">
        <f aca="false">IF(K7746="","",K7746*IF(Settings!$B$22=Settings!$C$6,1,IF(Settings!$B$22="USD",1/INDEX(Settings!$B$29:$B$40,MONTH(A7746)),INDEX(Settings!$B$29:$B$40,MONTH(A7746)))))</f>
        <v/>
      </c>
    </row>
    <row r="7747" customFormat="false" ht="15" hidden="false" customHeight="false" outlineLevel="0" collapsed="false">
      <c r="U7747" s="0" t="str">
        <f aca="false">IF(C7747="","",IF(COUNTIF(Campaigns!$A$7:$A$300,C7747)&gt;0,"✓",IF(N(K7747)=0,"– no spend","⚠ add to Campaigns tab")))</f>
        <v/>
      </c>
      <c r="V7747" s="83" t="str">
        <f aca="false">IF(K7747="","",K7747*IF(Settings!$B$22=Settings!$C$6,1,IF(Settings!$B$22="USD",1/INDEX(Settings!$B$29:$B$40,MONTH(A7747)),INDEX(Settings!$B$29:$B$40,MONTH(A7747)))))</f>
        <v/>
      </c>
    </row>
    <row r="7748" customFormat="false" ht="15" hidden="false" customHeight="false" outlineLevel="0" collapsed="false">
      <c r="U7748" s="0" t="str">
        <f aca="false">IF(C7748="","",IF(COUNTIF(Campaigns!$A$7:$A$300,C7748)&gt;0,"✓",IF(N(K7748)=0,"– no spend","⚠ add to Campaigns tab")))</f>
        <v/>
      </c>
      <c r="V7748" s="83" t="str">
        <f aca="false">IF(K7748="","",K7748*IF(Settings!$B$22=Settings!$C$6,1,IF(Settings!$B$22="USD",1/INDEX(Settings!$B$29:$B$40,MONTH(A7748)),INDEX(Settings!$B$29:$B$40,MONTH(A7748)))))</f>
        <v/>
      </c>
    </row>
    <row r="7749" customFormat="false" ht="15" hidden="false" customHeight="false" outlineLevel="0" collapsed="false">
      <c r="U7749" s="0" t="str">
        <f aca="false">IF(C7749="","",IF(COUNTIF(Campaigns!$A$7:$A$300,C7749)&gt;0,"✓",IF(N(K7749)=0,"– no spend","⚠ add to Campaigns tab")))</f>
        <v/>
      </c>
      <c r="V7749" s="83" t="str">
        <f aca="false">IF(K7749="","",K7749*IF(Settings!$B$22=Settings!$C$6,1,IF(Settings!$B$22="USD",1/INDEX(Settings!$B$29:$B$40,MONTH(A7749)),INDEX(Settings!$B$29:$B$40,MONTH(A7749)))))</f>
        <v/>
      </c>
    </row>
    <row r="7750" customFormat="false" ht="15" hidden="false" customHeight="false" outlineLevel="0" collapsed="false">
      <c r="U7750" s="0" t="str">
        <f aca="false">IF(C7750="","",IF(COUNTIF(Campaigns!$A$7:$A$300,C7750)&gt;0,"✓",IF(N(K7750)=0,"– no spend","⚠ add to Campaigns tab")))</f>
        <v/>
      </c>
      <c r="V7750" s="83" t="str">
        <f aca="false">IF(K7750="","",K7750*IF(Settings!$B$22=Settings!$C$6,1,IF(Settings!$B$22="USD",1/INDEX(Settings!$B$29:$B$40,MONTH(A7750)),INDEX(Settings!$B$29:$B$40,MONTH(A7750)))))</f>
        <v/>
      </c>
    </row>
    <row r="7751" customFormat="false" ht="15" hidden="false" customHeight="false" outlineLevel="0" collapsed="false">
      <c r="U7751" s="0" t="str">
        <f aca="false">IF(C7751="","",IF(COUNTIF(Campaigns!$A$7:$A$300,C7751)&gt;0,"✓",IF(N(K7751)=0,"– no spend","⚠ add to Campaigns tab")))</f>
        <v/>
      </c>
      <c r="V7751" s="83" t="str">
        <f aca="false">IF(K7751="","",K7751*IF(Settings!$B$22=Settings!$C$6,1,IF(Settings!$B$22="USD",1/INDEX(Settings!$B$29:$B$40,MONTH(A7751)),INDEX(Settings!$B$29:$B$40,MONTH(A7751)))))</f>
        <v/>
      </c>
    </row>
    <row r="7752" customFormat="false" ht="15" hidden="false" customHeight="false" outlineLevel="0" collapsed="false">
      <c r="U7752" s="0" t="str">
        <f aca="false">IF(C7752="","",IF(COUNTIF(Campaigns!$A$7:$A$300,C7752)&gt;0,"✓",IF(N(K7752)=0,"– no spend","⚠ add to Campaigns tab")))</f>
        <v/>
      </c>
      <c r="V7752" s="83" t="str">
        <f aca="false">IF(K7752="","",K7752*IF(Settings!$B$22=Settings!$C$6,1,IF(Settings!$B$22="USD",1/INDEX(Settings!$B$29:$B$40,MONTH(A7752)),INDEX(Settings!$B$29:$B$40,MONTH(A7752)))))</f>
        <v/>
      </c>
    </row>
    <row r="7753" customFormat="false" ht="15" hidden="false" customHeight="false" outlineLevel="0" collapsed="false">
      <c r="U7753" s="0" t="str">
        <f aca="false">IF(C7753="","",IF(COUNTIF(Campaigns!$A$7:$A$300,C7753)&gt;0,"✓",IF(N(K7753)=0,"– no spend","⚠ add to Campaigns tab")))</f>
        <v/>
      </c>
      <c r="V7753" s="83" t="str">
        <f aca="false">IF(K7753="","",K7753*IF(Settings!$B$22=Settings!$C$6,1,IF(Settings!$B$22="USD",1/INDEX(Settings!$B$29:$B$40,MONTH(A7753)),INDEX(Settings!$B$29:$B$40,MONTH(A7753)))))</f>
        <v/>
      </c>
    </row>
    <row r="7754" customFormat="false" ht="15" hidden="false" customHeight="false" outlineLevel="0" collapsed="false">
      <c r="U7754" s="0" t="str">
        <f aca="false">IF(C7754="","",IF(COUNTIF(Campaigns!$A$7:$A$300,C7754)&gt;0,"✓",IF(N(K7754)=0,"– no spend","⚠ add to Campaigns tab")))</f>
        <v/>
      </c>
      <c r="V7754" s="83" t="str">
        <f aca="false">IF(K7754="","",K7754*IF(Settings!$B$22=Settings!$C$6,1,IF(Settings!$B$22="USD",1/INDEX(Settings!$B$29:$B$40,MONTH(A7754)),INDEX(Settings!$B$29:$B$40,MONTH(A7754)))))</f>
        <v/>
      </c>
    </row>
    <row r="7755" customFormat="false" ht="15" hidden="false" customHeight="false" outlineLevel="0" collapsed="false">
      <c r="U7755" s="0" t="str">
        <f aca="false">IF(C7755="","",IF(COUNTIF(Campaigns!$A$7:$A$300,C7755)&gt;0,"✓",IF(N(K7755)=0,"– no spend","⚠ add to Campaigns tab")))</f>
        <v/>
      </c>
      <c r="V7755" s="83" t="str">
        <f aca="false">IF(K7755="","",K7755*IF(Settings!$B$22=Settings!$C$6,1,IF(Settings!$B$22="USD",1/INDEX(Settings!$B$29:$B$40,MONTH(A7755)),INDEX(Settings!$B$29:$B$40,MONTH(A7755)))))</f>
        <v/>
      </c>
    </row>
    <row r="7756" customFormat="false" ht="15" hidden="false" customHeight="false" outlineLevel="0" collapsed="false">
      <c r="U7756" s="0" t="str">
        <f aca="false">IF(C7756="","",IF(COUNTIF(Campaigns!$A$7:$A$300,C7756)&gt;0,"✓",IF(N(K7756)=0,"– no spend","⚠ add to Campaigns tab")))</f>
        <v/>
      </c>
      <c r="V7756" s="83" t="str">
        <f aca="false">IF(K7756="","",K7756*IF(Settings!$B$22=Settings!$C$6,1,IF(Settings!$B$22="USD",1/INDEX(Settings!$B$29:$B$40,MONTH(A7756)),INDEX(Settings!$B$29:$B$40,MONTH(A7756)))))</f>
        <v/>
      </c>
    </row>
    <row r="7757" customFormat="false" ht="15" hidden="false" customHeight="false" outlineLevel="0" collapsed="false">
      <c r="U7757" s="0" t="str">
        <f aca="false">IF(C7757="","",IF(COUNTIF(Campaigns!$A$7:$A$300,C7757)&gt;0,"✓",IF(N(K7757)=0,"– no spend","⚠ add to Campaigns tab")))</f>
        <v/>
      </c>
      <c r="V7757" s="83" t="str">
        <f aca="false">IF(K7757="","",K7757*IF(Settings!$B$22=Settings!$C$6,1,IF(Settings!$B$22="USD",1/INDEX(Settings!$B$29:$B$40,MONTH(A7757)),INDEX(Settings!$B$29:$B$40,MONTH(A7757)))))</f>
        <v/>
      </c>
    </row>
    <row r="7758" customFormat="false" ht="15" hidden="false" customHeight="false" outlineLevel="0" collapsed="false">
      <c r="U7758" s="0" t="str">
        <f aca="false">IF(C7758="","",IF(COUNTIF(Campaigns!$A$7:$A$300,C7758)&gt;0,"✓",IF(N(K7758)=0,"– no spend","⚠ add to Campaigns tab")))</f>
        <v/>
      </c>
      <c r="V7758" s="83" t="str">
        <f aca="false">IF(K7758="","",K7758*IF(Settings!$B$22=Settings!$C$6,1,IF(Settings!$B$22="USD",1/INDEX(Settings!$B$29:$B$40,MONTH(A7758)),INDEX(Settings!$B$29:$B$40,MONTH(A7758)))))</f>
        <v/>
      </c>
    </row>
    <row r="7759" customFormat="false" ht="15" hidden="false" customHeight="false" outlineLevel="0" collapsed="false">
      <c r="U7759" s="0" t="str">
        <f aca="false">IF(C7759="","",IF(COUNTIF(Campaigns!$A$7:$A$300,C7759)&gt;0,"✓",IF(N(K7759)=0,"– no spend","⚠ add to Campaigns tab")))</f>
        <v/>
      </c>
      <c r="V7759" s="83" t="str">
        <f aca="false">IF(K7759="","",K7759*IF(Settings!$B$22=Settings!$C$6,1,IF(Settings!$B$22="USD",1/INDEX(Settings!$B$29:$B$40,MONTH(A7759)),INDEX(Settings!$B$29:$B$40,MONTH(A7759)))))</f>
        <v/>
      </c>
    </row>
    <row r="7760" customFormat="false" ht="15" hidden="false" customHeight="false" outlineLevel="0" collapsed="false">
      <c r="U7760" s="0" t="str">
        <f aca="false">IF(C7760="","",IF(COUNTIF(Campaigns!$A$7:$A$300,C7760)&gt;0,"✓",IF(N(K7760)=0,"– no spend","⚠ add to Campaigns tab")))</f>
        <v/>
      </c>
      <c r="V7760" s="83" t="str">
        <f aca="false">IF(K7760="","",K7760*IF(Settings!$B$22=Settings!$C$6,1,IF(Settings!$B$22="USD",1/INDEX(Settings!$B$29:$B$40,MONTH(A7760)),INDEX(Settings!$B$29:$B$40,MONTH(A7760)))))</f>
        <v/>
      </c>
    </row>
    <row r="7761" customFormat="false" ht="15" hidden="false" customHeight="false" outlineLevel="0" collapsed="false">
      <c r="U7761" s="0" t="str">
        <f aca="false">IF(C7761="","",IF(COUNTIF(Campaigns!$A$7:$A$300,C7761)&gt;0,"✓",IF(N(K7761)=0,"– no spend","⚠ add to Campaigns tab")))</f>
        <v/>
      </c>
      <c r="V7761" s="83" t="str">
        <f aca="false">IF(K7761="","",K7761*IF(Settings!$B$22=Settings!$C$6,1,IF(Settings!$B$22="USD",1/INDEX(Settings!$B$29:$B$40,MONTH(A7761)),INDEX(Settings!$B$29:$B$40,MONTH(A7761)))))</f>
        <v/>
      </c>
    </row>
    <row r="7762" customFormat="false" ht="15" hidden="false" customHeight="false" outlineLevel="0" collapsed="false">
      <c r="U7762" s="0" t="str">
        <f aca="false">IF(C7762="","",IF(COUNTIF(Campaigns!$A$7:$A$300,C7762)&gt;0,"✓",IF(N(K7762)=0,"– no spend","⚠ add to Campaigns tab")))</f>
        <v/>
      </c>
      <c r="V7762" s="83" t="str">
        <f aca="false">IF(K7762="","",K7762*IF(Settings!$B$22=Settings!$C$6,1,IF(Settings!$B$22="USD",1/INDEX(Settings!$B$29:$B$40,MONTH(A7762)),INDEX(Settings!$B$29:$B$40,MONTH(A7762)))))</f>
        <v/>
      </c>
    </row>
    <row r="7763" customFormat="false" ht="15" hidden="false" customHeight="false" outlineLevel="0" collapsed="false">
      <c r="U7763" s="0" t="str">
        <f aca="false">IF(C7763="","",IF(COUNTIF(Campaigns!$A$7:$A$300,C7763)&gt;0,"✓",IF(N(K7763)=0,"– no spend","⚠ add to Campaigns tab")))</f>
        <v/>
      </c>
      <c r="V7763" s="83" t="str">
        <f aca="false">IF(K7763="","",K7763*IF(Settings!$B$22=Settings!$C$6,1,IF(Settings!$B$22="USD",1/INDEX(Settings!$B$29:$B$40,MONTH(A7763)),INDEX(Settings!$B$29:$B$40,MONTH(A7763)))))</f>
        <v/>
      </c>
    </row>
    <row r="7764" customFormat="false" ht="15" hidden="false" customHeight="false" outlineLevel="0" collapsed="false">
      <c r="U7764" s="0" t="str">
        <f aca="false">IF(C7764="","",IF(COUNTIF(Campaigns!$A$7:$A$300,C7764)&gt;0,"✓",IF(N(K7764)=0,"– no spend","⚠ add to Campaigns tab")))</f>
        <v/>
      </c>
      <c r="V7764" s="83" t="str">
        <f aca="false">IF(K7764="","",K7764*IF(Settings!$B$22=Settings!$C$6,1,IF(Settings!$B$22="USD",1/INDEX(Settings!$B$29:$B$40,MONTH(A7764)),INDEX(Settings!$B$29:$B$40,MONTH(A7764)))))</f>
        <v/>
      </c>
    </row>
    <row r="7765" customFormat="false" ht="15" hidden="false" customHeight="false" outlineLevel="0" collapsed="false">
      <c r="U7765" s="0" t="str">
        <f aca="false">IF(C7765="","",IF(COUNTIF(Campaigns!$A$7:$A$300,C7765)&gt;0,"✓",IF(N(K7765)=0,"– no spend","⚠ add to Campaigns tab")))</f>
        <v/>
      </c>
      <c r="V7765" s="83" t="str">
        <f aca="false">IF(K7765="","",K7765*IF(Settings!$B$22=Settings!$C$6,1,IF(Settings!$B$22="USD",1/INDEX(Settings!$B$29:$B$40,MONTH(A7765)),INDEX(Settings!$B$29:$B$40,MONTH(A7765)))))</f>
        <v/>
      </c>
    </row>
    <row r="7766" customFormat="false" ht="15" hidden="false" customHeight="false" outlineLevel="0" collapsed="false">
      <c r="U7766" s="0" t="str">
        <f aca="false">IF(C7766="","",IF(COUNTIF(Campaigns!$A$7:$A$300,C7766)&gt;0,"✓",IF(N(K7766)=0,"– no spend","⚠ add to Campaigns tab")))</f>
        <v/>
      </c>
      <c r="V7766" s="83" t="str">
        <f aca="false">IF(K7766="","",K7766*IF(Settings!$B$22=Settings!$C$6,1,IF(Settings!$B$22="USD",1/INDEX(Settings!$B$29:$B$40,MONTH(A7766)),INDEX(Settings!$B$29:$B$40,MONTH(A7766)))))</f>
        <v/>
      </c>
    </row>
    <row r="7767" customFormat="false" ht="15" hidden="false" customHeight="false" outlineLevel="0" collapsed="false">
      <c r="U7767" s="0" t="str">
        <f aca="false">IF(C7767="","",IF(COUNTIF(Campaigns!$A$7:$A$300,C7767)&gt;0,"✓",IF(N(K7767)=0,"– no spend","⚠ add to Campaigns tab")))</f>
        <v/>
      </c>
      <c r="V7767" s="83" t="str">
        <f aca="false">IF(K7767="","",K7767*IF(Settings!$B$22=Settings!$C$6,1,IF(Settings!$B$22="USD",1/INDEX(Settings!$B$29:$B$40,MONTH(A7767)),INDEX(Settings!$B$29:$B$40,MONTH(A7767)))))</f>
        <v/>
      </c>
    </row>
    <row r="7768" customFormat="false" ht="15" hidden="false" customHeight="false" outlineLevel="0" collapsed="false">
      <c r="U7768" s="0" t="str">
        <f aca="false">IF(C7768="","",IF(COUNTIF(Campaigns!$A$7:$A$300,C7768)&gt;0,"✓",IF(N(K7768)=0,"– no spend","⚠ add to Campaigns tab")))</f>
        <v/>
      </c>
      <c r="V7768" s="83" t="str">
        <f aca="false">IF(K7768="","",K7768*IF(Settings!$B$22=Settings!$C$6,1,IF(Settings!$B$22="USD",1/INDEX(Settings!$B$29:$B$40,MONTH(A7768)),INDEX(Settings!$B$29:$B$40,MONTH(A7768)))))</f>
        <v/>
      </c>
    </row>
    <row r="7769" customFormat="false" ht="15" hidden="false" customHeight="false" outlineLevel="0" collapsed="false">
      <c r="U7769" s="0" t="str">
        <f aca="false">IF(C7769="","",IF(COUNTIF(Campaigns!$A$7:$A$300,C7769)&gt;0,"✓",IF(N(K7769)=0,"– no spend","⚠ add to Campaigns tab")))</f>
        <v/>
      </c>
      <c r="V7769" s="83" t="str">
        <f aca="false">IF(K7769="","",K7769*IF(Settings!$B$22=Settings!$C$6,1,IF(Settings!$B$22="USD",1/INDEX(Settings!$B$29:$B$40,MONTH(A7769)),INDEX(Settings!$B$29:$B$40,MONTH(A7769)))))</f>
        <v/>
      </c>
    </row>
    <row r="7770" customFormat="false" ht="15" hidden="false" customHeight="false" outlineLevel="0" collapsed="false">
      <c r="U7770" s="0" t="str">
        <f aca="false">IF(C7770="","",IF(COUNTIF(Campaigns!$A$7:$A$300,C7770)&gt;0,"✓",IF(N(K7770)=0,"– no spend","⚠ add to Campaigns tab")))</f>
        <v/>
      </c>
      <c r="V7770" s="83" t="str">
        <f aca="false">IF(K7770="","",K7770*IF(Settings!$B$22=Settings!$C$6,1,IF(Settings!$B$22="USD",1/INDEX(Settings!$B$29:$B$40,MONTH(A7770)),INDEX(Settings!$B$29:$B$40,MONTH(A7770)))))</f>
        <v/>
      </c>
    </row>
    <row r="7771" customFormat="false" ht="15" hidden="false" customHeight="false" outlineLevel="0" collapsed="false">
      <c r="U7771" s="0" t="str">
        <f aca="false">IF(C7771="","",IF(COUNTIF(Campaigns!$A$7:$A$300,C7771)&gt;0,"✓",IF(N(K7771)=0,"– no spend","⚠ add to Campaigns tab")))</f>
        <v/>
      </c>
      <c r="V7771" s="83" t="str">
        <f aca="false">IF(K7771="","",K7771*IF(Settings!$B$22=Settings!$C$6,1,IF(Settings!$B$22="USD",1/INDEX(Settings!$B$29:$B$40,MONTH(A7771)),INDEX(Settings!$B$29:$B$40,MONTH(A7771)))))</f>
        <v/>
      </c>
    </row>
    <row r="7772" customFormat="false" ht="15" hidden="false" customHeight="false" outlineLevel="0" collapsed="false">
      <c r="U7772" s="0" t="str">
        <f aca="false">IF(C7772="","",IF(COUNTIF(Campaigns!$A$7:$A$300,C7772)&gt;0,"✓",IF(N(K7772)=0,"– no spend","⚠ add to Campaigns tab")))</f>
        <v/>
      </c>
      <c r="V7772" s="83" t="str">
        <f aca="false">IF(K7772="","",K7772*IF(Settings!$B$22=Settings!$C$6,1,IF(Settings!$B$22="USD",1/INDEX(Settings!$B$29:$B$40,MONTH(A7772)),INDEX(Settings!$B$29:$B$40,MONTH(A7772)))))</f>
        <v/>
      </c>
    </row>
    <row r="7773" customFormat="false" ht="15" hidden="false" customHeight="false" outlineLevel="0" collapsed="false">
      <c r="U7773" s="0" t="str">
        <f aca="false">IF(C7773="","",IF(COUNTIF(Campaigns!$A$7:$A$300,C7773)&gt;0,"✓",IF(N(K7773)=0,"– no spend","⚠ add to Campaigns tab")))</f>
        <v/>
      </c>
      <c r="V7773" s="83" t="str">
        <f aca="false">IF(K7773="","",K7773*IF(Settings!$B$22=Settings!$C$6,1,IF(Settings!$B$22="USD",1/INDEX(Settings!$B$29:$B$40,MONTH(A7773)),INDEX(Settings!$B$29:$B$40,MONTH(A7773)))))</f>
        <v/>
      </c>
    </row>
    <row r="7774" customFormat="false" ht="15" hidden="false" customHeight="false" outlineLevel="0" collapsed="false">
      <c r="U7774" s="0" t="str">
        <f aca="false">IF(C7774="","",IF(COUNTIF(Campaigns!$A$7:$A$300,C7774)&gt;0,"✓",IF(N(K7774)=0,"– no spend","⚠ add to Campaigns tab")))</f>
        <v/>
      </c>
      <c r="V7774" s="83" t="str">
        <f aca="false">IF(K7774="","",K7774*IF(Settings!$B$22=Settings!$C$6,1,IF(Settings!$B$22="USD",1/INDEX(Settings!$B$29:$B$40,MONTH(A7774)),INDEX(Settings!$B$29:$B$40,MONTH(A7774)))))</f>
        <v/>
      </c>
    </row>
    <row r="7775" customFormat="false" ht="15" hidden="false" customHeight="false" outlineLevel="0" collapsed="false">
      <c r="U7775" s="0" t="str">
        <f aca="false">IF(C7775="","",IF(COUNTIF(Campaigns!$A$7:$A$300,C7775)&gt;0,"✓",IF(N(K7775)=0,"– no spend","⚠ add to Campaigns tab")))</f>
        <v/>
      </c>
      <c r="V7775" s="83" t="str">
        <f aca="false">IF(K7775="","",K7775*IF(Settings!$B$22=Settings!$C$6,1,IF(Settings!$B$22="USD",1/INDEX(Settings!$B$29:$B$40,MONTH(A7775)),INDEX(Settings!$B$29:$B$40,MONTH(A7775)))))</f>
        <v/>
      </c>
    </row>
    <row r="7776" customFormat="false" ht="15" hidden="false" customHeight="false" outlineLevel="0" collapsed="false">
      <c r="U7776" s="0" t="str">
        <f aca="false">IF(C7776="","",IF(COUNTIF(Campaigns!$A$7:$A$300,C7776)&gt;0,"✓",IF(N(K7776)=0,"– no spend","⚠ add to Campaigns tab")))</f>
        <v/>
      </c>
      <c r="V7776" s="83" t="str">
        <f aca="false">IF(K7776="","",K7776*IF(Settings!$B$22=Settings!$C$6,1,IF(Settings!$B$22="USD",1/INDEX(Settings!$B$29:$B$40,MONTH(A7776)),INDEX(Settings!$B$29:$B$40,MONTH(A7776)))))</f>
        <v/>
      </c>
    </row>
    <row r="7777" customFormat="false" ht="15" hidden="false" customHeight="false" outlineLevel="0" collapsed="false">
      <c r="U7777" s="0" t="str">
        <f aca="false">IF(C7777="","",IF(COUNTIF(Campaigns!$A$7:$A$300,C7777)&gt;0,"✓",IF(N(K7777)=0,"– no spend","⚠ add to Campaigns tab")))</f>
        <v/>
      </c>
      <c r="V7777" s="83" t="str">
        <f aca="false">IF(K7777="","",K7777*IF(Settings!$B$22=Settings!$C$6,1,IF(Settings!$B$22="USD",1/INDEX(Settings!$B$29:$B$40,MONTH(A7777)),INDEX(Settings!$B$29:$B$40,MONTH(A7777)))))</f>
        <v/>
      </c>
    </row>
    <row r="7778" customFormat="false" ht="15" hidden="false" customHeight="false" outlineLevel="0" collapsed="false">
      <c r="U7778" s="0" t="str">
        <f aca="false">IF(C7778="","",IF(COUNTIF(Campaigns!$A$7:$A$300,C7778)&gt;0,"✓",IF(N(K7778)=0,"– no spend","⚠ add to Campaigns tab")))</f>
        <v/>
      </c>
      <c r="V7778" s="83" t="str">
        <f aca="false">IF(K7778="","",K7778*IF(Settings!$B$22=Settings!$C$6,1,IF(Settings!$B$22="USD",1/INDEX(Settings!$B$29:$B$40,MONTH(A7778)),INDEX(Settings!$B$29:$B$40,MONTH(A7778)))))</f>
        <v/>
      </c>
    </row>
    <row r="7779" customFormat="false" ht="15" hidden="false" customHeight="false" outlineLevel="0" collapsed="false">
      <c r="U7779" s="0" t="str">
        <f aca="false">IF(C7779="","",IF(COUNTIF(Campaigns!$A$7:$A$300,C7779)&gt;0,"✓",IF(N(K7779)=0,"– no spend","⚠ add to Campaigns tab")))</f>
        <v/>
      </c>
      <c r="V7779" s="83" t="str">
        <f aca="false">IF(K7779="","",K7779*IF(Settings!$B$22=Settings!$C$6,1,IF(Settings!$B$22="USD",1/INDEX(Settings!$B$29:$B$40,MONTH(A7779)),INDEX(Settings!$B$29:$B$40,MONTH(A7779)))))</f>
        <v/>
      </c>
    </row>
    <row r="7780" customFormat="false" ht="15" hidden="false" customHeight="false" outlineLevel="0" collapsed="false">
      <c r="U7780" s="0" t="str">
        <f aca="false">IF(C7780="","",IF(COUNTIF(Campaigns!$A$7:$A$300,C7780)&gt;0,"✓",IF(N(K7780)=0,"– no spend","⚠ add to Campaigns tab")))</f>
        <v/>
      </c>
      <c r="V7780" s="83" t="str">
        <f aca="false">IF(K7780="","",K7780*IF(Settings!$B$22=Settings!$C$6,1,IF(Settings!$B$22="USD",1/INDEX(Settings!$B$29:$B$40,MONTH(A7780)),INDEX(Settings!$B$29:$B$40,MONTH(A7780)))))</f>
        <v/>
      </c>
    </row>
    <row r="7781" customFormat="false" ht="15" hidden="false" customHeight="false" outlineLevel="0" collapsed="false">
      <c r="U7781" s="0" t="str">
        <f aca="false">IF(C7781="","",IF(COUNTIF(Campaigns!$A$7:$A$300,C7781)&gt;0,"✓",IF(N(K7781)=0,"– no spend","⚠ add to Campaigns tab")))</f>
        <v/>
      </c>
      <c r="V7781" s="83" t="str">
        <f aca="false">IF(K7781="","",K7781*IF(Settings!$B$22=Settings!$C$6,1,IF(Settings!$B$22="USD",1/INDEX(Settings!$B$29:$B$40,MONTH(A7781)),INDEX(Settings!$B$29:$B$40,MONTH(A7781)))))</f>
        <v/>
      </c>
    </row>
    <row r="7782" customFormat="false" ht="15" hidden="false" customHeight="false" outlineLevel="0" collapsed="false">
      <c r="U7782" s="0" t="str">
        <f aca="false">IF(C7782="","",IF(COUNTIF(Campaigns!$A$7:$A$300,C7782)&gt;0,"✓",IF(N(K7782)=0,"– no spend","⚠ add to Campaigns tab")))</f>
        <v/>
      </c>
      <c r="V7782" s="83" t="str">
        <f aca="false">IF(K7782="","",K7782*IF(Settings!$B$22=Settings!$C$6,1,IF(Settings!$B$22="USD",1/INDEX(Settings!$B$29:$B$40,MONTH(A7782)),INDEX(Settings!$B$29:$B$40,MONTH(A7782)))))</f>
        <v/>
      </c>
    </row>
    <row r="7783" customFormat="false" ht="15" hidden="false" customHeight="false" outlineLevel="0" collapsed="false">
      <c r="U7783" s="0" t="str">
        <f aca="false">IF(C7783="","",IF(COUNTIF(Campaigns!$A$7:$A$300,C7783)&gt;0,"✓",IF(N(K7783)=0,"– no spend","⚠ add to Campaigns tab")))</f>
        <v/>
      </c>
      <c r="V7783" s="83" t="str">
        <f aca="false">IF(K7783="","",K7783*IF(Settings!$B$22=Settings!$C$6,1,IF(Settings!$B$22="USD",1/INDEX(Settings!$B$29:$B$40,MONTH(A7783)),INDEX(Settings!$B$29:$B$40,MONTH(A7783)))))</f>
        <v/>
      </c>
    </row>
    <row r="7784" customFormat="false" ht="15" hidden="false" customHeight="false" outlineLevel="0" collapsed="false">
      <c r="U7784" s="0" t="str">
        <f aca="false">IF(C7784="","",IF(COUNTIF(Campaigns!$A$7:$A$300,C7784)&gt;0,"✓",IF(N(K7784)=0,"– no spend","⚠ add to Campaigns tab")))</f>
        <v/>
      </c>
      <c r="V7784" s="83" t="str">
        <f aca="false">IF(K7784="","",K7784*IF(Settings!$B$22=Settings!$C$6,1,IF(Settings!$B$22="USD",1/INDEX(Settings!$B$29:$B$40,MONTH(A7784)),INDEX(Settings!$B$29:$B$40,MONTH(A7784)))))</f>
        <v/>
      </c>
    </row>
    <row r="7785" customFormat="false" ht="15" hidden="false" customHeight="false" outlineLevel="0" collapsed="false">
      <c r="U7785" s="0" t="str">
        <f aca="false">IF(C7785="","",IF(COUNTIF(Campaigns!$A$7:$A$300,C7785)&gt;0,"✓",IF(N(K7785)=0,"– no spend","⚠ add to Campaigns tab")))</f>
        <v/>
      </c>
      <c r="V7785" s="83" t="str">
        <f aca="false">IF(K7785="","",K7785*IF(Settings!$B$22=Settings!$C$6,1,IF(Settings!$B$22="USD",1/INDEX(Settings!$B$29:$B$40,MONTH(A7785)),INDEX(Settings!$B$29:$B$40,MONTH(A7785)))))</f>
        <v/>
      </c>
    </row>
    <row r="7786" customFormat="false" ht="15" hidden="false" customHeight="false" outlineLevel="0" collapsed="false">
      <c r="U7786" s="0" t="str">
        <f aca="false">IF(C7786="","",IF(COUNTIF(Campaigns!$A$7:$A$300,C7786)&gt;0,"✓",IF(N(K7786)=0,"– no spend","⚠ add to Campaigns tab")))</f>
        <v/>
      </c>
      <c r="V7786" s="83" t="str">
        <f aca="false">IF(K7786="","",K7786*IF(Settings!$B$22=Settings!$C$6,1,IF(Settings!$B$22="USD",1/INDEX(Settings!$B$29:$B$40,MONTH(A7786)),INDEX(Settings!$B$29:$B$40,MONTH(A7786)))))</f>
        <v/>
      </c>
    </row>
    <row r="7787" customFormat="false" ht="15" hidden="false" customHeight="false" outlineLevel="0" collapsed="false">
      <c r="U7787" s="0" t="str">
        <f aca="false">IF(C7787="","",IF(COUNTIF(Campaigns!$A$7:$A$300,C7787)&gt;0,"✓",IF(N(K7787)=0,"– no spend","⚠ add to Campaigns tab")))</f>
        <v/>
      </c>
      <c r="V7787" s="83" t="str">
        <f aca="false">IF(K7787="","",K7787*IF(Settings!$B$22=Settings!$C$6,1,IF(Settings!$B$22="USD",1/INDEX(Settings!$B$29:$B$40,MONTH(A7787)),INDEX(Settings!$B$29:$B$40,MONTH(A7787)))))</f>
        <v/>
      </c>
    </row>
    <row r="7788" customFormat="false" ht="15" hidden="false" customHeight="false" outlineLevel="0" collapsed="false">
      <c r="U7788" s="0" t="str">
        <f aca="false">IF(C7788="","",IF(COUNTIF(Campaigns!$A$7:$A$300,C7788)&gt;0,"✓",IF(N(K7788)=0,"– no spend","⚠ add to Campaigns tab")))</f>
        <v/>
      </c>
      <c r="V7788" s="83" t="str">
        <f aca="false">IF(K7788="","",K7788*IF(Settings!$B$22=Settings!$C$6,1,IF(Settings!$B$22="USD",1/INDEX(Settings!$B$29:$B$40,MONTH(A7788)),INDEX(Settings!$B$29:$B$40,MONTH(A7788)))))</f>
        <v/>
      </c>
    </row>
    <row r="7789" customFormat="false" ht="15" hidden="false" customHeight="false" outlineLevel="0" collapsed="false">
      <c r="U7789" s="0" t="str">
        <f aca="false">IF(C7789="","",IF(COUNTIF(Campaigns!$A$7:$A$300,C7789)&gt;0,"✓",IF(N(K7789)=0,"– no spend","⚠ add to Campaigns tab")))</f>
        <v/>
      </c>
      <c r="V7789" s="83" t="str">
        <f aca="false">IF(K7789="","",K7789*IF(Settings!$B$22=Settings!$C$6,1,IF(Settings!$B$22="USD",1/INDEX(Settings!$B$29:$B$40,MONTH(A7789)),INDEX(Settings!$B$29:$B$40,MONTH(A7789)))))</f>
        <v/>
      </c>
    </row>
    <row r="7790" customFormat="false" ht="15" hidden="false" customHeight="false" outlineLevel="0" collapsed="false">
      <c r="U7790" s="0" t="str">
        <f aca="false">IF(C7790="","",IF(COUNTIF(Campaigns!$A$7:$A$300,C7790)&gt;0,"✓",IF(N(K7790)=0,"– no spend","⚠ add to Campaigns tab")))</f>
        <v/>
      </c>
      <c r="V7790" s="83" t="str">
        <f aca="false">IF(K7790="","",K7790*IF(Settings!$B$22=Settings!$C$6,1,IF(Settings!$B$22="USD",1/INDEX(Settings!$B$29:$B$40,MONTH(A7790)),INDEX(Settings!$B$29:$B$40,MONTH(A7790)))))</f>
        <v/>
      </c>
    </row>
    <row r="7791" customFormat="false" ht="15" hidden="false" customHeight="false" outlineLevel="0" collapsed="false">
      <c r="U7791" s="0" t="str">
        <f aca="false">IF(C7791="","",IF(COUNTIF(Campaigns!$A$7:$A$300,C7791)&gt;0,"✓",IF(N(K7791)=0,"– no spend","⚠ add to Campaigns tab")))</f>
        <v/>
      </c>
      <c r="V7791" s="83" t="str">
        <f aca="false">IF(K7791="","",K7791*IF(Settings!$B$22=Settings!$C$6,1,IF(Settings!$B$22="USD",1/INDEX(Settings!$B$29:$B$40,MONTH(A7791)),INDEX(Settings!$B$29:$B$40,MONTH(A7791)))))</f>
        <v/>
      </c>
    </row>
    <row r="7792" customFormat="false" ht="15" hidden="false" customHeight="false" outlineLevel="0" collapsed="false">
      <c r="U7792" s="0" t="str">
        <f aca="false">IF(C7792="","",IF(COUNTIF(Campaigns!$A$7:$A$300,C7792)&gt;0,"✓",IF(N(K7792)=0,"– no spend","⚠ add to Campaigns tab")))</f>
        <v/>
      </c>
      <c r="V7792" s="83" t="str">
        <f aca="false">IF(K7792="","",K7792*IF(Settings!$B$22=Settings!$C$6,1,IF(Settings!$B$22="USD",1/INDEX(Settings!$B$29:$B$40,MONTH(A7792)),INDEX(Settings!$B$29:$B$40,MONTH(A7792)))))</f>
        <v/>
      </c>
    </row>
    <row r="7793" customFormat="false" ht="15" hidden="false" customHeight="false" outlineLevel="0" collapsed="false">
      <c r="U7793" s="0" t="str">
        <f aca="false">IF(C7793="","",IF(COUNTIF(Campaigns!$A$7:$A$300,C7793)&gt;0,"✓",IF(N(K7793)=0,"– no spend","⚠ add to Campaigns tab")))</f>
        <v/>
      </c>
      <c r="V7793" s="83" t="str">
        <f aca="false">IF(K7793="","",K7793*IF(Settings!$B$22=Settings!$C$6,1,IF(Settings!$B$22="USD",1/INDEX(Settings!$B$29:$B$40,MONTH(A7793)),INDEX(Settings!$B$29:$B$40,MONTH(A7793)))))</f>
        <v/>
      </c>
    </row>
    <row r="7794" customFormat="false" ht="15" hidden="false" customHeight="false" outlineLevel="0" collapsed="false">
      <c r="U7794" s="0" t="str">
        <f aca="false">IF(C7794="","",IF(COUNTIF(Campaigns!$A$7:$A$300,C7794)&gt;0,"✓",IF(N(K7794)=0,"– no spend","⚠ add to Campaigns tab")))</f>
        <v/>
      </c>
      <c r="V7794" s="83" t="str">
        <f aca="false">IF(K7794="","",K7794*IF(Settings!$B$22=Settings!$C$6,1,IF(Settings!$B$22="USD",1/INDEX(Settings!$B$29:$B$40,MONTH(A7794)),INDEX(Settings!$B$29:$B$40,MONTH(A7794)))))</f>
        <v/>
      </c>
    </row>
    <row r="7795" customFormat="false" ht="15" hidden="false" customHeight="false" outlineLevel="0" collapsed="false">
      <c r="U7795" s="0" t="str">
        <f aca="false">IF(C7795="","",IF(COUNTIF(Campaigns!$A$7:$A$300,C7795)&gt;0,"✓",IF(N(K7795)=0,"– no spend","⚠ add to Campaigns tab")))</f>
        <v/>
      </c>
      <c r="V7795" s="83" t="str">
        <f aca="false">IF(K7795="","",K7795*IF(Settings!$B$22=Settings!$C$6,1,IF(Settings!$B$22="USD",1/INDEX(Settings!$B$29:$B$40,MONTH(A7795)),INDEX(Settings!$B$29:$B$40,MONTH(A7795)))))</f>
        <v/>
      </c>
    </row>
    <row r="7796" customFormat="false" ht="15" hidden="false" customHeight="false" outlineLevel="0" collapsed="false">
      <c r="U7796" s="0" t="str">
        <f aca="false">IF(C7796="","",IF(COUNTIF(Campaigns!$A$7:$A$300,C7796)&gt;0,"✓",IF(N(K7796)=0,"– no spend","⚠ add to Campaigns tab")))</f>
        <v/>
      </c>
      <c r="V7796" s="83" t="str">
        <f aca="false">IF(K7796="","",K7796*IF(Settings!$B$22=Settings!$C$6,1,IF(Settings!$B$22="USD",1/INDEX(Settings!$B$29:$B$40,MONTH(A7796)),INDEX(Settings!$B$29:$B$40,MONTH(A7796)))))</f>
        <v/>
      </c>
    </row>
    <row r="7797" customFormat="false" ht="15" hidden="false" customHeight="false" outlineLevel="0" collapsed="false">
      <c r="U7797" s="0" t="str">
        <f aca="false">IF(C7797="","",IF(COUNTIF(Campaigns!$A$7:$A$300,C7797)&gt;0,"✓",IF(N(K7797)=0,"– no spend","⚠ add to Campaigns tab")))</f>
        <v/>
      </c>
      <c r="V7797" s="83" t="str">
        <f aca="false">IF(K7797="","",K7797*IF(Settings!$B$22=Settings!$C$6,1,IF(Settings!$B$22="USD",1/INDEX(Settings!$B$29:$B$40,MONTH(A7797)),INDEX(Settings!$B$29:$B$40,MONTH(A7797)))))</f>
        <v/>
      </c>
    </row>
    <row r="7798" customFormat="false" ht="15" hidden="false" customHeight="false" outlineLevel="0" collapsed="false">
      <c r="U7798" s="0" t="str">
        <f aca="false">IF(C7798="","",IF(COUNTIF(Campaigns!$A$7:$A$300,C7798)&gt;0,"✓",IF(N(K7798)=0,"– no spend","⚠ add to Campaigns tab")))</f>
        <v/>
      </c>
      <c r="V7798" s="83" t="str">
        <f aca="false">IF(K7798="","",K7798*IF(Settings!$B$22=Settings!$C$6,1,IF(Settings!$B$22="USD",1/INDEX(Settings!$B$29:$B$40,MONTH(A7798)),INDEX(Settings!$B$29:$B$40,MONTH(A7798)))))</f>
        <v/>
      </c>
    </row>
    <row r="7799" customFormat="false" ht="15" hidden="false" customHeight="false" outlineLevel="0" collapsed="false">
      <c r="U7799" s="0" t="str">
        <f aca="false">IF(C7799="","",IF(COUNTIF(Campaigns!$A$7:$A$300,C7799)&gt;0,"✓",IF(N(K7799)=0,"– no spend","⚠ add to Campaigns tab")))</f>
        <v/>
      </c>
      <c r="V7799" s="83" t="str">
        <f aca="false">IF(K7799="","",K7799*IF(Settings!$B$22=Settings!$C$6,1,IF(Settings!$B$22="USD",1/INDEX(Settings!$B$29:$B$40,MONTH(A7799)),INDEX(Settings!$B$29:$B$40,MONTH(A7799)))))</f>
        <v/>
      </c>
    </row>
    <row r="7800" customFormat="false" ht="15" hidden="false" customHeight="false" outlineLevel="0" collapsed="false">
      <c r="U7800" s="0" t="str">
        <f aca="false">IF(C7800="","",IF(COUNTIF(Campaigns!$A$7:$A$300,C7800)&gt;0,"✓",IF(N(K7800)=0,"– no spend","⚠ add to Campaigns tab")))</f>
        <v/>
      </c>
      <c r="V7800" s="83" t="str">
        <f aca="false">IF(K7800="","",K7800*IF(Settings!$B$22=Settings!$C$6,1,IF(Settings!$B$22="USD",1/INDEX(Settings!$B$29:$B$40,MONTH(A7800)),INDEX(Settings!$B$29:$B$40,MONTH(A7800)))))</f>
        <v/>
      </c>
    </row>
    <row r="7801" customFormat="false" ht="15" hidden="false" customHeight="false" outlineLevel="0" collapsed="false">
      <c r="U7801" s="0" t="str">
        <f aca="false">IF(C7801="","",IF(COUNTIF(Campaigns!$A$7:$A$300,C7801)&gt;0,"✓",IF(N(K7801)=0,"– no spend","⚠ add to Campaigns tab")))</f>
        <v/>
      </c>
      <c r="V7801" s="83" t="str">
        <f aca="false">IF(K7801="","",K7801*IF(Settings!$B$22=Settings!$C$6,1,IF(Settings!$B$22="USD",1/INDEX(Settings!$B$29:$B$40,MONTH(A7801)),INDEX(Settings!$B$29:$B$40,MONTH(A7801)))))</f>
        <v/>
      </c>
    </row>
    <row r="7802" customFormat="false" ht="15" hidden="false" customHeight="false" outlineLevel="0" collapsed="false">
      <c r="U7802" s="0" t="str">
        <f aca="false">IF(C7802="","",IF(COUNTIF(Campaigns!$A$7:$A$300,C7802)&gt;0,"✓",IF(N(K7802)=0,"– no spend","⚠ add to Campaigns tab")))</f>
        <v/>
      </c>
      <c r="V7802" s="83" t="str">
        <f aca="false">IF(K7802="","",K7802*IF(Settings!$B$22=Settings!$C$6,1,IF(Settings!$B$22="USD",1/INDEX(Settings!$B$29:$B$40,MONTH(A7802)),INDEX(Settings!$B$29:$B$40,MONTH(A7802)))))</f>
        <v/>
      </c>
    </row>
    <row r="7803" customFormat="false" ht="15" hidden="false" customHeight="false" outlineLevel="0" collapsed="false">
      <c r="U7803" s="0" t="str">
        <f aca="false">IF(C7803="","",IF(COUNTIF(Campaigns!$A$7:$A$300,C7803)&gt;0,"✓",IF(N(K7803)=0,"– no spend","⚠ add to Campaigns tab")))</f>
        <v/>
      </c>
      <c r="V7803" s="83" t="str">
        <f aca="false">IF(K7803="","",K7803*IF(Settings!$B$22=Settings!$C$6,1,IF(Settings!$B$22="USD",1/INDEX(Settings!$B$29:$B$40,MONTH(A7803)),INDEX(Settings!$B$29:$B$40,MONTH(A7803)))))</f>
        <v/>
      </c>
    </row>
    <row r="7804" customFormat="false" ht="15" hidden="false" customHeight="false" outlineLevel="0" collapsed="false">
      <c r="U7804" s="0" t="str">
        <f aca="false">IF(C7804="","",IF(COUNTIF(Campaigns!$A$7:$A$300,C7804)&gt;0,"✓",IF(N(K7804)=0,"– no spend","⚠ add to Campaigns tab")))</f>
        <v/>
      </c>
      <c r="V7804" s="83" t="str">
        <f aca="false">IF(K7804="","",K7804*IF(Settings!$B$22=Settings!$C$6,1,IF(Settings!$B$22="USD",1/INDEX(Settings!$B$29:$B$40,MONTH(A7804)),INDEX(Settings!$B$29:$B$40,MONTH(A7804)))))</f>
        <v/>
      </c>
    </row>
    <row r="7805" customFormat="false" ht="15" hidden="false" customHeight="false" outlineLevel="0" collapsed="false">
      <c r="U7805" s="0" t="str">
        <f aca="false">IF(C7805="","",IF(COUNTIF(Campaigns!$A$7:$A$300,C7805)&gt;0,"✓",IF(N(K7805)=0,"– no spend","⚠ add to Campaigns tab")))</f>
        <v/>
      </c>
      <c r="V7805" s="83" t="str">
        <f aca="false">IF(K7805="","",K7805*IF(Settings!$B$22=Settings!$C$6,1,IF(Settings!$B$22="USD",1/INDEX(Settings!$B$29:$B$40,MONTH(A7805)),INDEX(Settings!$B$29:$B$40,MONTH(A7805)))))</f>
        <v/>
      </c>
    </row>
    <row r="7806" customFormat="false" ht="15" hidden="false" customHeight="false" outlineLevel="0" collapsed="false">
      <c r="U7806" s="0" t="str">
        <f aca="false">IF(C7806="","",IF(COUNTIF(Campaigns!$A$7:$A$300,C7806)&gt;0,"✓",IF(N(K7806)=0,"– no spend","⚠ add to Campaigns tab")))</f>
        <v/>
      </c>
      <c r="V7806" s="83" t="str">
        <f aca="false">IF(K7806="","",K7806*IF(Settings!$B$22=Settings!$C$6,1,IF(Settings!$B$22="USD",1/INDEX(Settings!$B$29:$B$40,MONTH(A7806)),INDEX(Settings!$B$29:$B$40,MONTH(A7806)))))</f>
        <v/>
      </c>
    </row>
    <row r="7807" customFormat="false" ht="15" hidden="false" customHeight="false" outlineLevel="0" collapsed="false">
      <c r="U7807" s="0" t="str">
        <f aca="false">IF(C7807="","",IF(COUNTIF(Campaigns!$A$7:$A$300,C7807)&gt;0,"✓",IF(N(K7807)=0,"– no spend","⚠ add to Campaigns tab")))</f>
        <v/>
      </c>
      <c r="V7807" s="83" t="str">
        <f aca="false">IF(K7807="","",K7807*IF(Settings!$B$22=Settings!$C$6,1,IF(Settings!$B$22="USD",1/INDEX(Settings!$B$29:$B$40,MONTH(A7807)),INDEX(Settings!$B$29:$B$40,MONTH(A7807)))))</f>
        <v/>
      </c>
    </row>
    <row r="7808" customFormat="false" ht="15" hidden="false" customHeight="false" outlineLevel="0" collapsed="false">
      <c r="U7808" s="0" t="str">
        <f aca="false">IF(C7808="","",IF(COUNTIF(Campaigns!$A$7:$A$300,C7808)&gt;0,"✓",IF(N(K7808)=0,"– no spend","⚠ add to Campaigns tab")))</f>
        <v/>
      </c>
      <c r="V7808" s="83" t="str">
        <f aca="false">IF(K7808="","",K7808*IF(Settings!$B$22=Settings!$C$6,1,IF(Settings!$B$22="USD",1/INDEX(Settings!$B$29:$B$40,MONTH(A7808)),INDEX(Settings!$B$29:$B$40,MONTH(A7808)))))</f>
        <v/>
      </c>
    </row>
    <row r="7809" customFormat="false" ht="15" hidden="false" customHeight="false" outlineLevel="0" collapsed="false">
      <c r="U7809" s="0" t="str">
        <f aca="false">IF(C7809="","",IF(COUNTIF(Campaigns!$A$7:$A$300,C7809)&gt;0,"✓",IF(N(K7809)=0,"– no spend","⚠ add to Campaigns tab")))</f>
        <v/>
      </c>
      <c r="V7809" s="83" t="str">
        <f aca="false">IF(K7809="","",K7809*IF(Settings!$B$22=Settings!$C$6,1,IF(Settings!$B$22="USD",1/INDEX(Settings!$B$29:$B$40,MONTH(A7809)),INDEX(Settings!$B$29:$B$40,MONTH(A7809)))))</f>
        <v/>
      </c>
    </row>
    <row r="7810" customFormat="false" ht="15" hidden="false" customHeight="false" outlineLevel="0" collapsed="false">
      <c r="U7810" s="0" t="str">
        <f aca="false">IF(C7810="","",IF(COUNTIF(Campaigns!$A$7:$A$300,C7810)&gt;0,"✓",IF(N(K7810)=0,"– no spend","⚠ add to Campaigns tab")))</f>
        <v/>
      </c>
      <c r="V7810" s="83" t="str">
        <f aca="false">IF(K7810="","",K7810*IF(Settings!$B$22=Settings!$C$6,1,IF(Settings!$B$22="USD",1/INDEX(Settings!$B$29:$B$40,MONTH(A7810)),INDEX(Settings!$B$29:$B$40,MONTH(A7810)))))</f>
        <v/>
      </c>
    </row>
    <row r="7811" customFormat="false" ht="15" hidden="false" customHeight="false" outlineLevel="0" collapsed="false">
      <c r="U7811" s="0" t="str">
        <f aca="false">IF(C7811="","",IF(COUNTIF(Campaigns!$A$7:$A$300,C7811)&gt;0,"✓",IF(N(K7811)=0,"– no spend","⚠ add to Campaigns tab")))</f>
        <v/>
      </c>
      <c r="V7811" s="83" t="str">
        <f aca="false">IF(K7811="","",K7811*IF(Settings!$B$22=Settings!$C$6,1,IF(Settings!$B$22="USD",1/INDEX(Settings!$B$29:$B$40,MONTH(A7811)),INDEX(Settings!$B$29:$B$40,MONTH(A7811)))))</f>
        <v/>
      </c>
    </row>
    <row r="7812" customFormat="false" ht="15" hidden="false" customHeight="false" outlineLevel="0" collapsed="false">
      <c r="U7812" s="0" t="str">
        <f aca="false">IF(C7812="","",IF(COUNTIF(Campaigns!$A$7:$A$300,C7812)&gt;0,"✓",IF(N(K7812)=0,"– no spend","⚠ add to Campaigns tab")))</f>
        <v/>
      </c>
      <c r="V7812" s="83" t="str">
        <f aca="false">IF(K7812="","",K7812*IF(Settings!$B$22=Settings!$C$6,1,IF(Settings!$B$22="USD",1/INDEX(Settings!$B$29:$B$40,MONTH(A7812)),INDEX(Settings!$B$29:$B$40,MONTH(A7812)))))</f>
        <v/>
      </c>
    </row>
    <row r="7813" customFormat="false" ht="15" hidden="false" customHeight="false" outlineLevel="0" collapsed="false">
      <c r="U7813" s="0" t="str">
        <f aca="false">IF(C7813="","",IF(COUNTIF(Campaigns!$A$7:$A$300,C7813)&gt;0,"✓",IF(N(K7813)=0,"– no spend","⚠ add to Campaigns tab")))</f>
        <v/>
      </c>
      <c r="V7813" s="83" t="str">
        <f aca="false">IF(K7813="","",K7813*IF(Settings!$B$22=Settings!$C$6,1,IF(Settings!$B$22="USD",1/INDEX(Settings!$B$29:$B$40,MONTH(A7813)),INDEX(Settings!$B$29:$B$40,MONTH(A7813)))))</f>
        <v/>
      </c>
    </row>
    <row r="7814" customFormat="false" ht="15" hidden="false" customHeight="false" outlineLevel="0" collapsed="false">
      <c r="U7814" s="0" t="str">
        <f aca="false">IF(C7814="","",IF(COUNTIF(Campaigns!$A$7:$A$300,C7814)&gt;0,"✓",IF(N(K7814)=0,"– no spend","⚠ add to Campaigns tab")))</f>
        <v/>
      </c>
      <c r="V7814" s="83" t="str">
        <f aca="false">IF(K7814="","",K7814*IF(Settings!$B$22=Settings!$C$6,1,IF(Settings!$B$22="USD",1/INDEX(Settings!$B$29:$B$40,MONTH(A7814)),INDEX(Settings!$B$29:$B$40,MONTH(A7814)))))</f>
        <v/>
      </c>
    </row>
    <row r="7815" customFormat="false" ht="15" hidden="false" customHeight="false" outlineLevel="0" collapsed="false">
      <c r="U7815" s="0" t="str">
        <f aca="false">IF(C7815="","",IF(COUNTIF(Campaigns!$A$7:$A$300,C7815)&gt;0,"✓",IF(N(K7815)=0,"– no spend","⚠ add to Campaigns tab")))</f>
        <v/>
      </c>
      <c r="V7815" s="83" t="str">
        <f aca="false">IF(K7815="","",K7815*IF(Settings!$B$22=Settings!$C$6,1,IF(Settings!$B$22="USD",1/INDEX(Settings!$B$29:$B$40,MONTH(A7815)),INDEX(Settings!$B$29:$B$40,MONTH(A7815)))))</f>
        <v/>
      </c>
    </row>
    <row r="7816" customFormat="false" ht="15" hidden="false" customHeight="false" outlineLevel="0" collapsed="false">
      <c r="U7816" s="0" t="str">
        <f aca="false">IF(C7816="","",IF(COUNTIF(Campaigns!$A$7:$A$300,C7816)&gt;0,"✓",IF(N(K7816)=0,"– no spend","⚠ add to Campaigns tab")))</f>
        <v/>
      </c>
      <c r="V7816" s="83" t="str">
        <f aca="false">IF(K7816="","",K7816*IF(Settings!$B$22=Settings!$C$6,1,IF(Settings!$B$22="USD",1/INDEX(Settings!$B$29:$B$40,MONTH(A7816)),INDEX(Settings!$B$29:$B$40,MONTH(A7816)))))</f>
        <v/>
      </c>
    </row>
    <row r="7817" customFormat="false" ht="15" hidden="false" customHeight="false" outlineLevel="0" collapsed="false">
      <c r="U7817" s="0" t="str">
        <f aca="false">IF(C7817="","",IF(COUNTIF(Campaigns!$A$7:$A$300,C7817)&gt;0,"✓",IF(N(K7817)=0,"– no spend","⚠ add to Campaigns tab")))</f>
        <v/>
      </c>
      <c r="V7817" s="83" t="str">
        <f aca="false">IF(K7817="","",K7817*IF(Settings!$B$22=Settings!$C$6,1,IF(Settings!$B$22="USD",1/INDEX(Settings!$B$29:$B$40,MONTH(A7817)),INDEX(Settings!$B$29:$B$40,MONTH(A7817)))))</f>
        <v/>
      </c>
    </row>
    <row r="7818" customFormat="false" ht="15" hidden="false" customHeight="false" outlineLevel="0" collapsed="false">
      <c r="U7818" s="0" t="str">
        <f aca="false">IF(C7818="","",IF(COUNTIF(Campaigns!$A$7:$A$300,C7818)&gt;0,"✓",IF(N(K7818)=0,"– no spend","⚠ add to Campaigns tab")))</f>
        <v/>
      </c>
      <c r="V7818" s="83" t="str">
        <f aca="false">IF(K7818="","",K7818*IF(Settings!$B$22=Settings!$C$6,1,IF(Settings!$B$22="USD",1/INDEX(Settings!$B$29:$B$40,MONTH(A7818)),INDEX(Settings!$B$29:$B$40,MONTH(A7818)))))</f>
        <v/>
      </c>
    </row>
    <row r="7819" customFormat="false" ht="15" hidden="false" customHeight="false" outlineLevel="0" collapsed="false">
      <c r="U7819" s="0" t="str">
        <f aca="false">IF(C7819="","",IF(COUNTIF(Campaigns!$A$7:$A$300,C7819)&gt;0,"✓",IF(N(K7819)=0,"– no spend","⚠ add to Campaigns tab")))</f>
        <v/>
      </c>
      <c r="V7819" s="83" t="str">
        <f aca="false">IF(K7819="","",K7819*IF(Settings!$B$22=Settings!$C$6,1,IF(Settings!$B$22="USD",1/INDEX(Settings!$B$29:$B$40,MONTH(A7819)),INDEX(Settings!$B$29:$B$40,MONTH(A7819)))))</f>
        <v/>
      </c>
    </row>
    <row r="7820" customFormat="false" ht="15" hidden="false" customHeight="false" outlineLevel="0" collapsed="false">
      <c r="U7820" s="0" t="str">
        <f aca="false">IF(C7820="","",IF(COUNTIF(Campaigns!$A$7:$A$300,C7820)&gt;0,"✓",IF(N(K7820)=0,"– no spend","⚠ add to Campaigns tab")))</f>
        <v/>
      </c>
      <c r="V7820" s="83" t="str">
        <f aca="false">IF(K7820="","",K7820*IF(Settings!$B$22=Settings!$C$6,1,IF(Settings!$B$22="USD",1/INDEX(Settings!$B$29:$B$40,MONTH(A7820)),INDEX(Settings!$B$29:$B$40,MONTH(A7820)))))</f>
        <v/>
      </c>
    </row>
    <row r="7821" customFormat="false" ht="15" hidden="false" customHeight="false" outlineLevel="0" collapsed="false">
      <c r="U7821" s="0" t="str">
        <f aca="false">IF(C7821="","",IF(COUNTIF(Campaigns!$A$7:$A$300,C7821)&gt;0,"✓",IF(N(K7821)=0,"– no spend","⚠ add to Campaigns tab")))</f>
        <v/>
      </c>
      <c r="V7821" s="83" t="str">
        <f aca="false">IF(K7821="","",K7821*IF(Settings!$B$22=Settings!$C$6,1,IF(Settings!$B$22="USD",1/INDEX(Settings!$B$29:$B$40,MONTH(A7821)),INDEX(Settings!$B$29:$B$40,MONTH(A7821)))))</f>
        <v/>
      </c>
    </row>
    <row r="7822" customFormat="false" ht="15" hidden="false" customHeight="false" outlineLevel="0" collapsed="false">
      <c r="U7822" s="0" t="str">
        <f aca="false">IF(C7822="","",IF(COUNTIF(Campaigns!$A$7:$A$300,C7822)&gt;0,"✓",IF(N(K7822)=0,"– no spend","⚠ add to Campaigns tab")))</f>
        <v/>
      </c>
      <c r="V7822" s="83" t="str">
        <f aca="false">IF(K7822="","",K7822*IF(Settings!$B$22=Settings!$C$6,1,IF(Settings!$B$22="USD",1/INDEX(Settings!$B$29:$B$40,MONTH(A7822)),INDEX(Settings!$B$29:$B$40,MONTH(A7822)))))</f>
        <v/>
      </c>
    </row>
    <row r="7823" customFormat="false" ht="15" hidden="false" customHeight="false" outlineLevel="0" collapsed="false">
      <c r="U7823" s="0" t="str">
        <f aca="false">IF(C7823="","",IF(COUNTIF(Campaigns!$A$7:$A$300,C7823)&gt;0,"✓",IF(N(K7823)=0,"– no spend","⚠ add to Campaigns tab")))</f>
        <v/>
      </c>
      <c r="V7823" s="83" t="str">
        <f aca="false">IF(K7823="","",K7823*IF(Settings!$B$22=Settings!$C$6,1,IF(Settings!$B$22="USD",1/INDEX(Settings!$B$29:$B$40,MONTH(A7823)),INDEX(Settings!$B$29:$B$40,MONTH(A7823)))))</f>
        <v/>
      </c>
    </row>
    <row r="7824" customFormat="false" ht="15" hidden="false" customHeight="false" outlineLevel="0" collapsed="false">
      <c r="U7824" s="0" t="str">
        <f aca="false">IF(C7824="","",IF(COUNTIF(Campaigns!$A$7:$A$300,C7824)&gt;0,"✓",IF(N(K7824)=0,"– no spend","⚠ add to Campaigns tab")))</f>
        <v/>
      </c>
      <c r="V7824" s="83" t="str">
        <f aca="false">IF(K7824="","",K7824*IF(Settings!$B$22=Settings!$C$6,1,IF(Settings!$B$22="USD",1/INDEX(Settings!$B$29:$B$40,MONTH(A7824)),INDEX(Settings!$B$29:$B$40,MONTH(A7824)))))</f>
        <v/>
      </c>
    </row>
    <row r="7825" customFormat="false" ht="15" hidden="false" customHeight="false" outlineLevel="0" collapsed="false">
      <c r="U7825" s="0" t="str">
        <f aca="false">IF(C7825="","",IF(COUNTIF(Campaigns!$A$7:$A$300,C7825)&gt;0,"✓",IF(N(K7825)=0,"– no spend","⚠ add to Campaigns tab")))</f>
        <v/>
      </c>
      <c r="V7825" s="83" t="str">
        <f aca="false">IF(K7825="","",K7825*IF(Settings!$B$22=Settings!$C$6,1,IF(Settings!$B$22="USD",1/INDEX(Settings!$B$29:$B$40,MONTH(A7825)),INDEX(Settings!$B$29:$B$40,MONTH(A7825)))))</f>
        <v/>
      </c>
    </row>
    <row r="7826" customFormat="false" ht="15" hidden="false" customHeight="false" outlineLevel="0" collapsed="false">
      <c r="U7826" s="0" t="str">
        <f aca="false">IF(C7826="","",IF(COUNTIF(Campaigns!$A$7:$A$300,C7826)&gt;0,"✓",IF(N(K7826)=0,"– no spend","⚠ add to Campaigns tab")))</f>
        <v/>
      </c>
      <c r="V7826" s="83" t="str">
        <f aca="false">IF(K7826="","",K7826*IF(Settings!$B$22=Settings!$C$6,1,IF(Settings!$B$22="USD",1/INDEX(Settings!$B$29:$B$40,MONTH(A7826)),INDEX(Settings!$B$29:$B$40,MONTH(A7826)))))</f>
        <v/>
      </c>
    </row>
    <row r="7827" customFormat="false" ht="15" hidden="false" customHeight="false" outlineLevel="0" collapsed="false">
      <c r="U7827" s="0" t="str">
        <f aca="false">IF(C7827="","",IF(COUNTIF(Campaigns!$A$7:$A$300,C7827)&gt;0,"✓",IF(N(K7827)=0,"– no spend","⚠ add to Campaigns tab")))</f>
        <v/>
      </c>
      <c r="V7827" s="83" t="str">
        <f aca="false">IF(K7827="","",K7827*IF(Settings!$B$22=Settings!$C$6,1,IF(Settings!$B$22="USD",1/INDEX(Settings!$B$29:$B$40,MONTH(A7827)),INDEX(Settings!$B$29:$B$40,MONTH(A7827)))))</f>
        <v/>
      </c>
    </row>
    <row r="7828" customFormat="false" ht="15" hidden="false" customHeight="false" outlineLevel="0" collapsed="false">
      <c r="U7828" s="0" t="str">
        <f aca="false">IF(C7828="","",IF(COUNTIF(Campaigns!$A$7:$A$300,C7828)&gt;0,"✓",IF(N(K7828)=0,"– no spend","⚠ add to Campaigns tab")))</f>
        <v/>
      </c>
      <c r="V7828" s="83" t="str">
        <f aca="false">IF(K7828="","",K7828*IF(Settings!$B$22=Settings!$C$6,1,IF(Settings!$B$22="USD",1/INDEX(Settings!$B$29:$B$40,MONTH(A7828)),INDEX(Settings!$B$29:$B$40,MONTH(A7828)))))</f>
        <v/>
      </c>
    </row>
    <row r="7829" customFormat="false" ht="15" hidden="false" customHeight="false" outlineLevel="0" collapsed="false">
      <c r="U7829" s="0" t="str">
        <f aca="false">IF(C7829="","",IF(COUNTIF(Campaigns!$A$7:$A$300,C7829)&gt;0,"✓",IF(N(K7829)=0,"– no spend","⚠ add to Campaigns tab")))</f>
        <v/>
      </c>
      <c r="V7829" s="83" t="str">
        <f aca="false">IF(K7829="","",K7829*IF(Settings!$B$22=Settings!$C$6,1,IF(Settings!$B$22="USD",1/INDEX(Settings!$B$29:$B$40,MONTH(A7829)),INDEX(Settings!$B$29:$B$40,MONTH(A7829)))))</f>
        <v/>
      </c>
    </row>
    <row r="7830" customFormat="false" ht="15" hidden="false" customHeight="false" outlineLevel="0" collapsed="false">
      <c r="U7830" s="0" t="str">
        <f aca="false">IF(C7830="","",IF(COUNTIF(Campaigns!$A$7:$A$300,C7830)&gt;0,"✓",IF(N(K7830)=0,"– no spend","⚠ add to Campaigns tab")))</f>
        <v/>
      </c>
      <c r="V7830" s="83" t="str">
        <f aca="false">IF(K7830="","",K7830*IF(Settings!$B$22=Settings!$C$6,1,IF(Settings!$B$22="USD",1/INDEX(Settings!$B$29:$B$40,MONTH(A7830)),INDEX(Settings!$B$29:$B$40,MONTH(A7830)))))</f>
        <v/>
      </c>
    </row>
    <row r="7831" customFormat="false" ht="15" hidden="false" customHeight="false" outlineLevel="0" collapsed="false">
      <c r="U7831" s="0" t="str">
        <f aca="false">IF(C7831="","",IF(COUNTIF(Campaigns!$A$7:$A$300,C7831)&gt;0,"✓",IF(N(K7831)=0,"– no spend","⚠ add to Campaigns tab")))</f>
        <v/>
      </c>
      <c r="V7831" s="83" t="str">
        <f aca="false">IF(K7831="","",K7831*IF(Settings!$B$22=Settings!$C$6,1,IF(Settings!$B$22="USD",1/INDEX(Settings!$B$29:$B$40,MONTH(A7831)),INDEX(Settings!$B$29:$B$40,MONTH(A7831)))))</f>
        <v/>
      </c>
    </row>
    <row r="7832" customFormat="false" ht="15" hidden="false" customHeight="false" outlineLevel="0" collapsed="false">
      <c r="U7832" s="0" t="str">
        <f aca="false">IF(C7832="","",IF(COUNTIF(Campaigns!$A$7:$A$300,C7832)&gt;0,"✓",IF(N(K7832)=0,"– no spend","⚠ add to Campaigns tab")))</f>
        <v/>
      </c>
      <c r="V7832" s="83" t="str">
        <f aca="false">IF(K7832="","",K7832*IF(Settings!$B$22=Settings!$C$6,1,IF(Settings!$B$22="USD",1/INDEX(Settings!$B$29:$B$40,MONTH(A7832)),INDEX(Settings!$B$29:$B$40,MONTH(A7832)))))</f>
        <v/>
      </c>
    </row>
    <row r="7833" customFormat="false" ht="15" hidden="false" customHeight="false" outlineLevel="0" collapsed="false">
      <c r="U7833" s="0" t="str">
        <f aca="false">IF(C7833="","",IF(COUNTIF(Campaigns!$A$7:$A$300,C7833)&gt;0,"✓",IF(N(K7833)=0,"– no spend","⚠ add to Campaigns tab")))</f>
        <v/>
      </c>
      <c r="V7833" s="83" t="str">
        <f aca="false">IF(K7833="","",K7833*IF(Settings!$B$22=Settings!$C$6,1,IF(Settings!$B$22="USD",1/INDEX(Settings!$B$29:$B$40,MONTH(A7833)),INDEX(Settings!$B$29:$B$40,MONTH(A7833)))))</f>
        <v/>
      </c>
    </row>
    <row r="7834" customFormat="false" ht="15" hidden="false" customHeight="false" outlineLevel="0" collapsed="false">
      <c r="U7834" s="0" t="str">
        <f aca="false">IF(C7834="","",IF(COUNTIF(Campaigns!$A$7:$A$300,C7834)&gt;0,"✓",IF(N(K7834)=0,"– no spend","⚠ add to Campaigns tab")))</f>
        <v/>
      </c>
      <c r="V7834" s="83" t="str">
        <f aca="false">IF(K7834="","",K7834*IF(Settings!$B$22=Settings!$C$6,1,IF(Settings!$B$22="USD",1/INDEX(Settings!$B$29:$B$40,MONTH(A7834)),INDEX(Settings!$B$29:$B$40,MONTH(A7834)))))</f>
        <v/>
      </c>
    </row>
    <row r="7835" customFormat="false" ht="15" hidden="false" customHeight="false" outlineLevel="0" collapsed="false">
      <c r="U7835" s="0" t="str">
        <f aca="false">IF(C7835="","",IF(COUNTIF(Campaigns!$A$7:$A$300,C7835)&gt;0,"✓",IF(N(K7835)=0,"– no spend","⚠ add to Campaigns tab")))</f>
        <v/>
      </c>
      <c r="V7835" s="83" t="str">
        <f aca="false">IF(K7835="","",K7835*IF(Settings!$B$22=Settings!$C$6,1,IF(Settings!$B$22="USD",1/INDEX(Settings!$B$29:$B$40,MONTH(A7835)),INDEX(Settings!$B$29:$B$40,MONTH(A7835)))))</f>
        <v/>
      </c>
    </row>
    <row r="7836" customFormat="false" ht="15" hidden="false" customHeight="false" outlineLevel="0" collapsed="false">
      <c r="U7836" s="0" t="str">
        <f aca="false">IF(C7836="","",IF(COUNTIF(Campaigns!$A$7:$A$300,C7836)&gt;0,"✓",IF(N(K7836)=0,"– no spend","⚠ add to Campaigns tab")))</f>
        <v/>
      </c>
      <c r="V7836" s="83" t="str">
        <f aca="false">IF(K7836="","",K7836*IF(Settings!$B$22=Settings!$C$6,1,IF(Settings!$B$22="USD",1/INDEX(Settings!$B$29:$B$40,MONTH(A7836)),INDEX(Settings!$B$29:$B$40,MONTH(A7836)))))</f>
        <v/>
      </c>
    </row>
    <row r="7837" customFormat="false" ht="15" hidden="false" customHeight="false" outlineLevel="0" collapsed="false">
      <c r="U7837" s="0" t="str">
        <f aca="false">IF(C7837="","",IF(COUNTIF(Campaigns!$A$7:$A$300,C7837)&gt;0,"✓",IF(N(K7837)=0,"– no spend","⚠ add to Campaigns tab")))</f>
        <v/>
      </c>
      <c r="V7837" s="83" t="str">
        <f aca="false">IF(K7837="","",K7837*IF(Settings!$B$22=Settings!$C$6,1,IF(Settings!$B$22="USD",1/INDEX(Settings!$B$29:$B$40,MONTH(A7837)),INDEX(Settings!$B$29:$B$40,MONTH(A7837)))))</f>
        <v/>
      </c>
    </row>
    <row r="7838" customFormat="false" ht="15" hidden="false" customHeight="false" outlineLevel="0" collapsed="false">
      <c r="U7838" s="0" t="str">
        <f aca="false">IF(C7838="","",IF(COUNTIF(Campaigns!$A$7:$A$300,C7838)&gt;0,"✓",IF(N(K7838)=0,"– no spend","⚠ add to Campaigns tab")))</f>
        <v/>
      </c>
      <c r="V7838" s="83" t="str">
        <f aca="false">IF(K7838="","",K7838*IF(Settings!$B$22=Settings!$C$6,1,IF(Settings!$B$22="USD",1/INDEX(Settings!$B$29:$B$40,MONTH(A7838)),INDEX(Settings!$B$29:$B$40,MONTH(A7838)))))</f>
        <v/>
      </c>
    </row>
    <row r="7839" customFormat="false" ht="15" hidden="false" customHeight="false" outlineLevel="0" collapsed="false">
      <c r="U7839" s="0" t="str">
        <f aca="false">IF(C7839="","",IF(COUNTIF(Campaigns!$A$7:$A$300,C7839)&gt;0,"✓",IF(N(K7839)=0,"– no spend","⚠ add to Campaigns tab")))</f>
        <v/>
      </c>
      <c r="V7839" s="83" t="str">
        <f aca="false">IF(K7839="","",K7839*IF(Settings!$B$22=Settings!$C$6,1,IF(Settings!$B$22="USD",1/INDEX(Settings!$B$29:$B$40,MONTH(A7839)),INDEX(Settings!$B$29:$B$40,MONTH(A7839)))))</f>
        <v/>
      </c>
    </row>
    <row r="7840" customFormat="false" ht="15" hidden="false" customHeight="false" outlineLevel="0" collapsed="false">
      <c r="U7840" s="0" t="str">
        <f aca="false">IF(C7840="","",IF(COUNTIF(Campaigns!$A$7:$A$300,C7840)&gt;0,"✓",IF(N(K7840)=0,"– no spend","⚠ add to Campaigns tab")))</f>
        <v/>
      </c>
      <c r="V7840" s="83" t="str">
        <f aca="false">IF(K7840="","",K7840*IF(Settings!$B$22=Settings!$C$6,1,IF(Settings!$B$22="USD",1/INDEX(Settings!$B$29:$B$40,MONTH(A7840)),INDEX(Settings!$B$29:$B$40,MONTH(A7840)))))</f>
        <v/>
      </c>
    </row>
    <row r="7841" customFormat="false" ht="15" hidden="false" customHeight="false" outlineLevel="0" collapsed="false">
      <c r="U7841" s="0" t="str">
        <f aca="false">IF(C7841="","",IF(COUNTIF(Campaigns!$A$7:$A$300,C7841)&gt;0,"✓",IF(N(K7841)=0,"– no spend","⚠ add to Campaigns tab")))</f>
        <v/>
      </c>
      <c r="V7841" s="83" t="str">
        <f aca="false">IF(K7841="","",K7841*IF(Settings!$B$22=Settings!$C$6,1,IF(Settings!$B$22="USD",1/INDEX(Settings!$B$29:$B$40,MONTH(A7841)),INDEX(Settings!$B$29:$B$40,MONTH(A7841)))))</f>
        <v/>
      </c>
    </row>
    <row r="7842" customFormat="false" ht="15" hidden="false" customHeight="false" outlineLevel="0" collapsed="false">
      <c r="U7842" s="0" t="str">
        <f aca="false">IF(C7842="","",IF(COUNTIF(Campaigns!$A$7:$A$300,C7842)&gt;0,"✓",IF(N(K7842)=0,"– no spend","⚠ add to Campaigns tab")))</f>
        <v/>
      </c>
      <c r="V7842" s="83" t="str">
        <f aca="false">IF(K7842="","",K7842*IF(Settings!$B$22=Settings!$C$6,1,IF(Settings!$B$22="USD",1/INDEX(Settings!$B$29:$B$40,MONTH(A7842)),INDEX(Settings!$B$29:$B$40,MONTH(A7842)))))</f>
        <v/>
      </c>
    </row>
    <row r="7843" customFormat="false" ht="15" hidden="false" customHeight="false" outlineLevel="0" collapsed="false">
      <c r="U7843" s="0" t="str">
        <f aca="false">IF(C7843="","",IF(COUNTIF(Campaigns!$A$7:$A$300,C7843)&gt;0,"✓",IF(N(K7843)=0,"– no spend","⚠ add to Campaigns tab")))</f>
        <v/>
      </c>
      <c r="V7843" s="83" t="str">
        <f aca="false">IF(K7843="","",K7843*IF(Settings!$B$22=Settings!$C$6,1,IF(Settings!$B$22="USD",1/INDEX(Settings!$B$29:$B$40,MONTH(A7843)),INDEX(Settings!$B$29:$B$40,MONTH(A7843)))))</f>
        <v/>
      </c>
    </row>
    <row r="7844" customFormat="false" ht="15" hidden="false" customHeight="false" outlineLevel="0" collapsed="false">
      <c r="U7844" s="0" t="str">
        <f aca="false">IF(C7844="","",IF(COUNTIF(Campaigns!$A$7:$A$300,C7844)&gt;0,"✓",IF(N(K7844)=0,"– no spend","⚠ add to Campaigns tab")))</f>
        <v/>
      </c>
      <c r="V7844" s="83" t="str">
        <f aca="false">IF(K7844="","",K7844*IF(Settings!$B$22=Settings!$C$6,1,IF(Settings!$B$22="USD",1/INDEX(Settings!$B$29:$B$40,MONTH(A7844)),INDEX(Settings!$B$29:$B$40,MONTH(A7844)))))</f>
        <v/>
      </c>
    </row>
    <row r="7845" customFormat="false" ht="15" hidden="false" customHeight="false" outlineLevel="0" collapsed="false">
      <c r="U7845" s="0" t="str">
        <f aca="false">IF(C7845="","",IF(COUNTIF(Campaigns!$A$7:$A$300,C7845)&gt;0,"✓",IF(N(K7845)=0,"– no spend","⚠ add to Campaigns tab")))</f>
        <v/>
      </c>
      <c r="V7845" s="83" t="str">
        <f aca="false">IF(K7845="","",K7845*IF(Settings!$B$22=Settings!$C$6,1,IF(Settings!$B$22="USD",1/INDEX(Settings!$B$29:$B$40,MONTH(A7845)),INDEX(Settings!$B$29:$B$40,MONTH(A7845)))))</f>
        <v/>
      </c>
    </row>
    <row r="7846" customFormat="false" ht="15" hidden="false" customHeight="false" outlineLevel="0" collapsed="false">
      <c r="U7846" s="0" t="str">
        <f aca="false">IF(C7846="","",IF(COUNTIF(Campaigns!$A$7:$A$300,C7846)&gt;0,"✓",IF(N(K7846)=0,"– no spend","⚠ add to Campaigns tab")))</f>
        <v/>
      </c>
      <c r="V7846" s="83" t="str">
        <f aca="false">IF(K7846="","",K7846*IF(Settings!$B$22=Settings!$C$6,1,IF(Settings!$B$22="USD",1/INDEX(Settings!$B$29:$B$40,MONTH(A7846)),INDEX(Settings!$B$29:$B$40,MONTH(A7846)))))</f>
        <v/>
      </c>
    </row>
    <row r="7847" customFormat="false" ht="15" hidden="false" customHeight="false" outlineLevel="0" collapsed="false">
      <c r="U7847" s="0" t="str">
        <f aca="false">IF(C7847="","",IF(COUNTIF(Campaigns!$A$7:$A$300,C7847)&gt;0,"✓",IF(N(K7847)=0,"– no spend","⚠ add to Campaigns tab")))</f>
        <v/>
      </c>
      <c r="V7847" s="83" t="str">
        <f aca="false">IF(K7847="","",K7847*IF(Settings!$B$22=Settings!$C$6,1,IF(Settings!$B$22="USD",1/INDEX(Settings!$B$29:$B$40,MONTH(A7847)),INDEX(Settings!$B$29:$B$40,MONTH(A7847)))))</f>
        <v/>
      </c>
    </row>
    <row r="7848" customFormat="false" ht="15" hidden="false" customHeight="false" outlineLevel="0" collapsed="false">
      <c r="U7848" s="0" t="str">
        <f aca="false">IF(C7848="","",IF(COUNTIF(Campaigns!$A$7:$A$300,C7848)&gt;0,"✓",IF(N(K7848)=0,"– no spend","⚠ add to Campaigns tab")))</f>
        <v/>
      </c>
      <c r="V7848" s="83" t="str">
        <f aca="false">IF(K7848="","",K7848*IF(Settings!$B$22=Settings!$C$6,1,IF(Settings!$B$22="USD",1/INDEX(Settings!$B$29:$B$40,MONTH(A7848)),INDEX(Settings!$B$29:$B$40,MONTH(A7848)))))</f>
        <v/>
      </c>
    </row>
    <row r="7849" customFormat="false" ht="15" hidden="false" customHeight="false" outlineLevel="0" collapsed="false">
      <c r="U7849" s="0" t="str">
        <f aca="false">IF(C7849="","",IF(COUNTIF(Campaigns!$A$7:$A$300,C7849)&gt;0,"✓",IF(N(K7849)=0,"– no spend","⚠ add to Campaigns tab")))</f>
        <v/>
      </c>
      <c r="V7849" s="83" t="str">
        <f aca="false">IF(K7849="","",K7849*IF(Settings!$B$22=Settings!$C$6,1,IF(Settings!$B$22="USD",1/INDEX(Settings!$B$29:$B$40,MONTH(A7849)),INDEX(Settings!$B$29:$B$40,MONTH(A7849)))))</f>
        <v/>
      </c>
    </row>
    <row r="7850" customFormat="false" ht="15" hidden="false" customHeight="false" outlineLevel="0" collapsed="false">
      <c r="U7850" s="0" t="str">
        <f aca="false">IF(C7850="","",IF(COUNTIF(Campaigns!$A$7:$A$300,C7850)&gt;0,"✓",IF(N(K7850)=0,"– no spend","⚠ add to Campaigns tab")))</f>
        <v/>
      </c>
      <c r="V7850" s="83" t="str">
        <f aca="false">IF(K7850="","",K7850*IF(Settings!$B$22=Settings!$C$6,1,IF(Settings!$B$22="USD",1/INDEX(Settings!$B$29:$B$40,MONTH(A7850)),INDEX(Settings!$B$29:$B$40,MONTH(A7850)))))</f>
        <v/>
      </c>
    </row>
    <row r="7851" customFormat="false" ht="15" hidden="false" customHeight="false" outlineLevel="0" collapsed="false">
      <c r="U7851" s="0" t="str">
        <f aca="false">IF(C7851="","",IF(COUNTIF(Campaigns!$A$7:$A$300,C7851)&gt;0,"✓",IF(N(K7851)=0,"– no spend","⚠ add to Campaigns tab")))</f>
        <v/>
      </c>
      <c r="V7851" s="83" t="str">
        <f aca="false">IF(K7851="","",K7851*IF(Settings!$B$22=Settings!$C$6,1,IF(Settings!$B$22="USD",1/INDEX(Settings!$B$29:$B$40,MONTH(A7851)),INDEX(Settings!$B$29:$B$40,MONTH(A7851)))))</f>
        <v/>
      </c>
    </row>
    <row r="7852" customFormat="false" ht="15" hidden="false" customHeight="false" outlineLevel="0" collapsed="false">
      <c r="U7852" s="0" t="str">
        <f aca="false">IF(C7852="","",IF(COUNTIF(Campaigns!$A$7:$A$300,C7852)&gt;0,"✓",IF(N(K7852)=0,"– no spend","⚠ add to Campaigns tab")))</f>
        <v/>
      </c>
      <c r="V7852" s="83" t="str">
        <f aca="false">IF(K7852="","",K7852*IF(Settings!$B$22=Settings!$C$6,1,IF(Settings!$B$22="USD",1/INDEX(Settings!$B$29:$B$40,MONTH(A7852)),INDEX(Settings!$B$29:$B$40,MONTH(A7852)))))</f>
        <v/>
      </c>
    </row>
    <row r="7853" customFormat="false" ht="15" hidden="false" customHeight="false" outlineLevel="0" collapsed="false">
      <c r="U7853" s="0" t="str">
        <f aca="false">IF(C7853="","",IF(COUNTIF(Campaigns!$A$7:$A$300,C7853)&gt;0,"✓",IF(N(K7853)=0,"– no spend","⚠ add to Campaigns tab")))</f>
        <v/>
      </c>
      <c r="V7853" s="83" t="str">
        <f aca="false">IF(K7853="","",K7853*IF(Settings!$B$22=Settings!$C$6,1,IF(Settings!$B$22="USD",1/INDEX(Settings!$B$29:$B$40,MONTH(A7853)),INDEX(Settings!$B$29:$B$40,MONTH(A7853)))))</f>
        <v/>
      </c>
    </row>
    <row r="7854" customFormat="false" ht="15" hidden="false" customHeight="false" outlineLevel="0" collapsed="false">
      <c r="U7854" s="0" t="str">
        <f aca="false">IF(C7854="","",IF(COUNTIF(Campaigns!$A$7:$A$300,C7854)&gt;0,"✓",IF(N(K7854)=0,"– no spend","⚠ add to Campaigns tab")))</f>
        <v/>
      </c>
      <c r="V7854" s="83" t="str">
        <f aca="false">IF(K7854="","",K7854*IF(Settings!$B$22=Settings!$C$6,1,IF(Settings!$B$22="USD",1/INDEX(Settings!$B$29:$B$40,MONTH(A7854)),INDEX(Settings!$B$29:$B$40,MONTH(A7854)))))</f>
        <v/>
      </c>
    </row>
    <row r="7855" customFormat="false" ht="15" hidden="false" customHeight="false" outlineLevel="0" collapsed="false">
      <c r="U7855" s="0" t="str">
        <f aca="false">IF(C7855="","",IF(COUNTIF(Campaigns!$A$7:$A$300,C7855)&gt;0,"✓",IF(N(K7855)=0,"– no spend","⚠ add to Campaigns tab")))</f>
        <v/>
      </c>
      <c r="V7855" s="83" t="str">
        <f aca="false">IF(K7855="","",K7855*IF(Settings!$B$22=Settings!$C$6,1,IF(Settings!$B$22="USD",1/INDEX(Settings!$B$29:$B$40,MONTH(A7855)),INDEX(Settings!$B$29:$B$40,MONTH(A7855)))))</f>
        <v/>
      </c>
    </row>
    <row r="7856" customFormat="false" ht="15" hidden="false" customHeight="false" outlineLevel="0" collapsed="false">
      <c r="U7856" s="0" t="str">
        <f aca="false">IF(C7856="","",IF(COUNTIF(Campaigns!$A$7:$A$300,C7856)&gt;0,"✓",IF(N(K7856)=0,"– no spend","⚠ add to Campaigns tab")))</f>
        <v/>
      </c>
      <c r="V7856" s="83" t="str">
        <f aca="false">IF(K7856="","",K7856*IF(Settings!$B$22=Settings!$C$6,1,IF(Settings!$B$22="USD",1/INDEX(Settings!$B$29:$B$40,MONTH(A7856)),INDEX(Settings!$B$29:$B$40,MONTH(A7856)))))</f>
        <v/>
      </c>
    </row>
    <row r="7857" customFormat="false" ht="15" hidden="false" customHeight="false" outlineLevel="0" collapsed="false">
      <c r="U7857" s="0" t="str">
        <f aca="false">IF(C7857="","",IF(COUNTIF(Campaigns!$A$7:$A$300,C7857)&gt;0,"✓",IF(N(K7857)=0,"– no spend","⚠ add to Campaigns tab")))</f>
        <v/>
      </c>
      <c r="V7857" s="83" t="str">
        <f aca="false">IF(K7857="","",K7857*IF(Settings!$B$22=Settings!$C$6,1,IF(Settings!$B$22="USD",1/INDEX(Settings!$B$29:$B$40,MONTH(A7857)),INDEX(Settings!$B$29:$B$40,MONTH(A7857)))))</f>
        <v/>
      </c>
    </row>
    <row r="7858" customFormat="false" ht="15" hidden="false" customHeight="false" outlineLevel="0" collapsed="false">
      <c r="U7858" s="0" t="str">
        <f aca="false">IF(C7858="","",IF(COUNTIF(Campaigns!$A$7:$A$300,C7858)&gt;0,"✓",IF(N(K7858)=0,"– no spend","⚠ add to Campaigns tab")))</f>
        <v/>
      </c>
      <c r="V7858" s="83" t="str">
        <f aca="false">IF(K7858="","",K7858*IF(Settings!$B$22=Settings!$C$6,1,IF(Settings!$B$22="USD",1/INDEX(Settings!$B$29:$B$40,MONTH(A7858)),INDEX(Settings!$B$29:$B$40,MONTH(A7858)))))</f>
        <v/>
      </c>
    </row>
    <row r="7859" customFormat="false" ht="15" hidden="false" customHeight="false" outlineLevel="0" collapsed="false">
      <c r="U7859" s="0" t="str">
        <f aca="false">IF(C7859="","",IF(COUNTIF(Campaigns!$A$7:$A$300,C7859)&gt;0,"✓",IF(N(K7859)=0,"– no spend","⚠ add to Campaigns tab")))</f>
        <v/>
      </c>
      <c r="V7859" s="83" t="str">
        <f aca="false">IF(K7859="","",K7859*IF(Settings!$B$22=Settings!$C$6,1,IF(Settings!$B$22="USD",1/INDEX(Settings!$B$29:$B$40,MONTH(A7859)),INDEX(Settings!$B$29:$B$40,MONTH(A7859)))))</f>
        <v/>
      </c>
    </row>
    <row r="7860" customFormat="false" ht="15" hidden="false" customHeight="false" outlineLevel="0" collapsed="false">
      <c r="U7860" s="0" t="str">
        <f aca="false">IF(C7860="","",IF(COUNTIF(Campaigns!$A$7:$A$300,C7860)&gt;0,"✓",IF(N(K7860)=0,"– no spend","⚠ add to Campaigns tab")))</f>
        <v/>
      </c>
      <c r="V7860" s="83" t="str">
        <f aca="false">IF(K7860="","",K7860*IF(Settings!$B$22=Settings!$C$6,1,IF(Settings!$B$22="USD",1/INDEX(Settings!$B$29:$B$40,MONTH(A7860)),INDEX(Settings!$B$29:$B$40,MONTH(A7860)))))</f>
        <v/>
      </c>
    </row>
    <row r="7861" customFormat="false" ht="15" hidden="false" customHeight="false" outlineLevel="0" collapsed="false">
      <c r="U7861" s="0" t="str">
        <f aca="false">IF(C7861="","",IF(COUNTIF(Campaigns!$A$7:$A$300,C7861)&gt;0,"✓",IF(N(K7861)=0,"– no spend","⚠ add to Campaigns tab")))</f>
        <v/>
      </c>
      <c r="V7861" s="83" t="str">
        <f aca="false">IF(K7861="","",K7861*IF(Settings!$B$22=Settings!$C$6,1,IF(Settings!$B$22="USD",1/INDEX(Settings!$B$29:$B$40,MONTH(A7861)),INDEX(Settings!$B$29:$B$40,MONTH(A7861)))))</f>
        <v/>
      </c>
    </row>
    <row r="7862" customFormat="false" ht="15" hidden="false" customHeight="false" outlineLevel="0" collapsed="false">
      <c r="U7862" s="0" t="str">
        <f aca="false">IF(C7862="","",IF(COUNTIF(Campaigns!$A$7:$A$300,C7862)&gt;0,"✓",IF(N(K7862)=0,"– no spend","⚠ add to Campaigns tab")))</f>
        <v/>
      </c>
      <c r="V7862" s="83" t="str">
        <f aca="false">IF(K7862="","",K7862*IF(Settings!$B$22=Settings!$C$6,1,IF(Settings!$B$22="USD",1/INDEX(Settings!$B$29:$B$40,MONTH(A7862)),INDEX(Settings!$B$29:$B$40,MONTH(A7862)))))</f>
        <v/>
      </c>
    </row>
    <row r="7863" customFormat="false" ht="15" hidden="false" customHeight="false" outlineLevel="0" collapsed="false">
      <c r="U7863" s="0" t="str">
        <f aca="false">IF(C7863="","",IF(COUNTIF(Campaigns!$A$7:$A$300,C7863)&gt;0,"✓",IF(N(K7863)=0,"– no spend","⚠ add to Campaigns tab")))</f>
        <v/>
      </c>
      <c r="V7863" s="83" t="str">
        <f aca="false">IF(K7863="","",K7863*IF(Settings!$B$22=Settings!$C$6,1,IF(Settings!$B$22="USD",1/INDEX(Settings!$B$29:$B$40,MONTH(A7863)),INDEX(Settings!$B$29:$B$40,MONTH(A7863)))))</f>
        <v/>
      </c>
    </row>
    <row r="7864" customFormat="false" ht="15" hidden="false" customHeight="false" outlineLevel="0" collapsed="false">
      <c r="U7864" s="0" t="str">
        <f aca="false">IF(C7864="","",IF(COUNTIF(Campaigns!$A$7:$A$300,C7864)&gt;0,"✓",IF(N(K7864)=0,"– no spend","⚠ add to Campaigns tab")))</f>
        <v/>
      </c>
      <c r="V7864" s="83" t="str">
        <f aca="false">IF(K7864="","",K7864*IF(Settings!$B$22=Settings!$C$6,1,IF(Settings!$B$22="USD",1/INDEX(Settings!$B$29:$B$40,MONTH(A7864)),INDEX(Settings!$B$29:$B$40,MONTH(A7864)))))</f>
        <v/>
      </c>
    </row>
    <row r="7865" customFormat="false" ht="15" hidden="false" customHeight="false" outlineLevel="0" collapsed="false">
      <c r="U7865" s="0" t="str">
        <f aca="false">IF(C7865="","",IF(COUNTIF(Campaigns!$A$7:$A$300,C7865)&gt;0,"✓",IF(N(K7865)=0,"– no spend","⚠ add to Campaigns tab")))</f>
        <v/>
      </c>
      <c r="V7865" s="83" t="str">
        <f aca="false">IF(K7865="","",K7865*IF(Settings!$B$22=Settings!$C$6,1,IF(Settings!$B$22="USD",1/INDEX(Settings!$B$29:$B$40,MONTH(A7865)),INDEX(Settings!$B$29:$B$40,MONTH(A7865)))))</f>
        <v/>
      </c>
    </row>
    <row r="7866" customFormat="false" ht="15" hidden="false" customHeight="false" outlineLevel="0" collapsed="false">
      <c r="U7866" s="0" t="str">
        <f aca="false">IF(C7866="","",IF(COUNTIF(Campaigns!$A$7:$A$300,C7866)&gt;0,"✓",IF(N(K7866)=0,"– no spend","⚠ add to Campaigns tab")))</f>
        <v/>
      </c>
      <c r="V7866" s="83" t="str">
        <f aca="false">IF(K7866="","",K7866*IF(Settings!$B$22=Settings!$C$6,1,IF(Settings!$B$22="USD",1/INDEX(Settings!$B$29:$B$40,MONTH(A7866)),INDEX(Settings!$B$29:$B$40,MONTH(A7866)))))</f>
        <v/>
      </c>
    </row>
    <row r="7867" customFormat="false" ht="15" hidden="false" customHeight="false" outlineLevel="0" collapsed="false">
      <c r="U7867" s="0" t="str">
        <f aca="false">IF(C7867="","",IF(COUNTIF(Campaigns!$A$7:$A$300,C7867)&gt;0,"✓",IF(N(K7867)=0,"– no spend","⚠ add to Campaigns tab")))</f>
        <v/>
      </c>
      <c r="V7867" s="83" t="str">
        <f aca="false">IF(K7867="","",K7867*IF(Settings!$B$22=Settings!$C$6,1,IF(Settings!$B$22="USD",1/INDEX(Settings!$B$29:$B$40,MONTH(A7867)),INDEX(Settings!$B$29:$B$40,MONTH(A7867)))))</f>
        <v/>
      </c>
    </row>
    <row r="7868" customFormat="false" ht="15" hidden="false" customHeight="false" outlineLevel="0" collapsed="false">
      <c r="U7868" s="0" t="str">
        <f aca="false">IF(C7868="","",IF(COUNTIF(Campaigns!$A$7:$A$300,C7868)&gt;0,"✓",IF(N(K7868)=0,"– no spend","⚠ add to Campaigns tab")))</f>
        <v/>
      </c>
      <c r="V7868" s="83" t="str">
        <f aca="false">IF(K7868="","",K7868*IF(Settings!$B$22=Settings!$C$6,1,IF(Settings!$B$22="USD",1/INDEX(Settings!$B$29:$B$40,MONTH(A7868)),INDEX(Settings!$B$29:$B$40,MONTH(A7868)))))</f>
        <v/>
      </c>
    </row>
    <row r="7869" customFormat="false" ht="15" hidden="false" customHeight="false" outlineLevel="0" collapsed="false">
      <c r="U7869" s="0" t="str">
        <f aca="false">IF(C7869="","",IF(COUNTIF(Campaigns!$A$7:$A$300,C7869)&gt;0,"✓",IF(N(K7869)=0,"– no spend","⚠ add to Campaigns tab")))</f>
        <v/>
      </c>
      <c r="V7869" s="83" t="str">
        <f aca="false">IF(K7869="","",K7869*IF(Settings!$B$22=Settings!$C$6,1,IF(Settings!$B$22="USD",1/INDEX(Settings!$B$29:$B$40,MONTH(A7869)),INDEX(Settings!$B$29:$B$40,MONTH(A7869)))))</f>
        <v/>
      </c>
    </row>
    <row r="7870" customFormat="false" ht="15" hidden="false" customHeight="false" outlineLevel="0" collapsed="false">
      <c r="U7870" s="0" t="str">
        <f aca="false">IF(C7870="","",IF(COUNTIF(Campaigns!$A$7:$A$300,C7870)&gt;0,"✓",IF(N(K7870)=0,"– no spend","⚠ add to Campaigns tab")))</f>
        <v/>
      </c>
      <c r="V7870" s="83" t="str">
        <f aca="false">IF(K7870="","",K7870*IF(Settings!$B$22=Settings!$C$6,1,IF(Settings!$B$22="USD",1/INDEX(Settings!$B$29:$B$40,MONTH(A7870)),INDEX(Settings!$B$29:$B$40,MONTH(A7870)))))</f>
        <v/>
      </c>
    </row>
    <row r="7871" customFormat="false" ht="15" hidden="false" customHeight="false" outlineLevel="0" collapsed="false">
      <c r="U7871" s="0" t="str">
        <f aca="false">IF(C7871="","",IF(COUNTIF(Campaigns!$A$7:$A$300,C7871)&gt;0,"✓",IF(N(K7871)=0,"– no spend","⚠ add to Campaigns tab")))</f>
        <v/>
      </c>
      <c r="V7871" s="83" t="str">
        <f aca="false">IF(K7871="","",K7871*IF(Settings!$B$22=Settings!$C$6,1,IF(Settings!$B$22="USD",1/INDEX(Settings!$B$29:$B$40,MONTH(A7871)),INDEX(Settings!$B$29:$B$40,MONTH(A7871)))))</f>
        <v/>
      </c>
    </row>
    <row r="7872" customFormat="false" ht="15" hidden="false" customHeight="false" outlineLevel="0" collapsed="false">
      <c r="U7872" s="0" t="str">
        <f aca="false">IF(C7872="","",IF(COUNTIF(Campaigns!$A$7:$A$300,C7872)&gt;0,"✓",IF(N(K7872)=0,"– no spend","⚠ add to Campaigns tab")))</f>
        <v/>
      </c>
      <c r="V7872" s="83" t="str">
        <f aca="false">IF(K7872="","",K7872*IF(Settings!$B$22=Settings!$C$6,1,IF(Settings!$B$22="USD",1/INDEX(Settings!$B$29:$B$40,MONTH(A7872)),INDEX(Settings!$B$29:$B$40,MONTH(A7872)))))</f>
        <v/>
      </c>
    </row>
    <row r="7873" customFormat="false" ht="15" hidden="false" customHeight="false" outlineLevel="0" collapsed="false">
      <c r="U7873" s="0" t="str">
        <f aca="false">IF(C7873="","",IF(COUNTIF(Campaigns!$A$7:$A$300,C7873)&gt;0,"✓",IF(N(K7873)=0,"– no spend","⚠ add to Campaigns tab")))</f>
        <v/>
      </c>
      <c r="V7873" s="83" t="str">
        <f aca="false">IF(K7873="","",K7873*IF(Settings!$B$22=Settings!$C$6,1,IF(Settings!$B$22="USD",1/INDEX(Settings!$B$29:$B$40,MONTH(A7873)),INDEX(Settings!$B$29:$B$40,MONTH(A7873)))))</f>
        <v/>
      </c>
    </row>
    <row r="7874" customFormat="false" ht="15" hidden="false" customHeight="false" outlineLevel="0" collapsed="false">
      <c r="U7874" s="0" t="str">
        <f aca="false">IF(C7874="","",IF(COUNTIF(Campaigns!$A$7:$A$300,C7874)&gt;0,"✓",IF(N(K7874)=0,"– no spend","⚠ add to Campaigns tab")))</f>
        <v/>
      </c>
      <c r="V7874" s="83" t="str">
        <f aca="false">IF(K7874="","",K7874*IF(Settings!$B$22=Settings!$C$6,1,IF(Settings!$B$22="USD",1/INDEX(Settings!$B$29:$B$40,MONTH(A7874)),INDEX(Settings!$B$29:$B$40,MONTH(A7874)))))</f>
        <v/>
      </c>
    </row>
    <row r="7875" customFormat="false" ht="15" hidden="false" customHeight="false" outlineLevel="0" collapsed="false">
      <c r="U7875" s="0" t="str">
        <f aca="false">IF(C7875="","",IF(COUNTIF(Campaigns!$A$7:$A$300,C7875)&gt;0,"✓",IF(N(K7875)=0,"– no spend","⚠ add to Campaigns tab")))</f>
        <v/>
      </c>
      <c r="V7875" s="83" t="str">
        <f aca="false">IF(K7875="","",K7875*IF(Settings!$B$22=Settings!$C$6,1,IF(Settings!$B$22="USD",1/INDEX(Settings!$B$29:$B$40,MONTH(A7875)),INDEX(Settings!$B$29:$B$40,MONTH(A7875)))))</f>
        <v/>
      </c>
    </row>
    <row r="7876" customFormat="false" ht="15" hidden="false" customHeight="false" outlineLevel="0" collapsed="false">
      <c r="U7876" s="0" t="str">
        <f aca="false">IF(C7876="","",IF(COUNTIF(Campaigns!$A$7:$A$300,C7876)&gt;0,"✓",IF(N(K7876)=0,"– no spend","⚠ add to Campaigns tab")))</f>
        <v/>
      </c>
      <c r="V7876" s="83" t="str">
        <f aca="false">IF(K7876="","",K7876*IF(Settings!$B$22=Settings!$C$6,1,IF(Settings!$B$22="USD",1/INDEX(Settings!$B$29:$B$40,MONTH(A7876)),INDEX(Settings!$B$29:$B$40,MONTH(A7876)))))</f>
        <v/>
      </c>
    </row>
    <row r="7877" customFormat="false" ht="15" hidden="false" customHeight="false" outlineLevel="0" collapsed="false">
      <c r="U7877" s="0" t="str">
        <f aca="false">IF(C7877="","",IF(COUNTIF(Campaigns!$A$7:$A$300,C7877)&gt;0,"✓",IF(N(K7877)=0,"– no spend","⚠ add to Campaigns tab")))</f>
        <v/>
      </c>
      <c r="V7877" s="83" t="str">
        <f aca="false">IF(K7877="","",K7877*IF(Settings!$B$22=Settings!$C$6,1,IF(Settings!$B$22="USD",1/INDEX(Settings!$B$29:$B$40,MONTH(A7877)),INDEX(Settings!$B$29:$B$40,MONTH(A7877)))))</f>
        <v/>
      </c>
    </row>
    <row r="7878" customFormat="false" ht="15" hidden="false" customHeight="false" outlineLevel="0" collapsed="false">
      <c r="U7878" s="0" t="str">
        <f aca="false">IF(C7878="","",IF(COUNTIF(Campaigns!$A$7:$A$300,C7878)&gt;0,"✓",IF(N(K7878)=0,"– no spend","⚠ add to Campaigns tab")))</f>
        <v/>
      </c>
      <c r="V7878" s="83" t="str">
        <f aca="false">IF(K7878="","",K7878*IF(Settings!$B$22=Settings!$C$6,1,IF(Settings!$B$22="USD",1/INDEX(Settings!$B$29:$B$40,MONTH(A7878)),INDEX(Settings!$B$29:$B$40,MONTH(A7878)))))</f>
        <v/>
      </c>
    </row>
    <row r="7879" customFormat="false" ht="15" hidden="false" customHeight="false" outlineLevel="0" collapsed="false">
      <c r="U7879" s="0" t="str">
        <f aca="false">IF(C7879="","",IF(COUNTIF(Campaigns!$A$7:$A$300,C7879)&gt;0,"✓",IF(N(K7879)=0,"– no spend","⚠ add to Campaigns tab")))</f>
        <v/>
      </c>
      <c r="V7879" s="83" t="str">
        <f aca="false">IF(K7879="","",K7879*IF(Settings!$B$22=Settings!$C$6,1,IF(Settings!$B$22="USD",1/INDEX(Settings!$B$29:$B$40,MONTH(A7879)),INDEX(Settings!$B$29:$B$40,MONTH(A7879)))))</f>
        <v/>
      </c>
    </row>
    <row r="7880" customFormat="false" ht="15" hidden="false" customHeight="false" outlineLevel="0" collapsed="false">
      <c r="U7880" s="0" t="str">
        <f aca="false">IF(C7880="","",IF(COUNTIF(Campaigns!$A$7:$A$300,C7880)&gt;0,"✓",IF(N(K7880)=0,"– no spend","⚠ add to Campaigns tab")))</f>
        <v/>
      </c>
      <c r="V7880" s="83" t="str">
        <f aca="false">IF(K7880="","",K7880*IF(Settings!$B$22=Settings!$C$6,1,IF(Settings!$B$22="USD",1/INDEX(Settings!$B$29:$B$40,MONTH(A7880)),INDEX(Settings!$B$29:$B$40,MONTH(A7880)))))</f>
        <v/>
      </c>
    </row>
    <row r="7881" customFormat="false" ht="15" hidden="false" customHeight="false" outlineLevel="0" collapsed="false">
      <c r="U7881" s="0" t="str">
        <f aca="false">IF(C7881="","",IF(COUNTIF(Campaigns!$A$7:$A$300,C7881)&gt;0,"✓",IF(N(K7881)=0,"– no spend","⚠ add to Campaigns tab")))</f>
        <v/>
      </c>
      <c r="V7881" s="83" t="str">
        <f aca="false">IF(K7881="","",K7881*IF(Settings!$B$22=Settings!$C$6,1,IF(Settings!$B$22="USD",1/INDEX(Settings!$B$29:$B$40,MONTH(A7881)),INDEX(Settings!$B$29:$B$40,MONTH(A7881)))))</f>
        <v/>
      </c>
    </row>
    <row r="7882" customFormat="false" ht="15" hidden="false" customHeight="false" outlineLevel="0" collapsed="false">
      <c r="U7882" s="0" t="str">
        <f aca="false">IF(C7882="","",IF(COUNTIF(Campaigns!$A$7:$A$300,C7882)&gt;0,"✓",IF(N(K7882)=0,"– no spend","⚠ add to Campaigns tab")))</f>
        <v/>
      </c>
      <c r="V7882" s="83" t="str">
        <f aca="false">IF(K7882="","",K7882*IF(Settings!$B$22=Settings!$C$6,1,IF(Settings!$B$22="USD",1/INDEX(Settings!$B$29:$B$40,MONTH(A7882)),INDEX(Settings!$B$29:$B$40,MONTH(A7882)))))</f>
        <v/>
      </c>
    </row>
    <row r="7883" customFormat="false" ht="15" hidden="false" customHeight="false" outlineLevel="0" collapsed="false">
      <c r="U7883" s="0" t="str">
        <f aca="false">IF(C7883="","",IF(COUNTIF(Campaigns!$A$7:$A$300,C7883)&gt;0,"✓",IF(N(K7883)=0,"– no spend","⚠ add to Campaigns tab")))</f>
        <v/>
      </c>
      <c r="V7883" s="83" t="str">
        <f aca="false">IF(K7883="","",K7883*IF(Settings!$B$22=Settings!$C$6,1,IF(Settings!$B$22="USD",1/INDEX(Settings!$B$29:$B$40,MONTH(A7883)),INDEX(Settings!$B$29:$B$40,MONTH(A7883)))))</f>
        <v/>
      </c>
    </row>
    <row r="7884" customFormat="false" ht="15" hidden="false" customHeight="false" outlineLevel="0" collapsed="false">
      <c r="U7884" s="0" t="str">
        <f aca="false">IF(C7884="","",IF(COUNTIF(Campaigns!$A$7:$A$300,C7884)&gt;0,"✓",IF(N(K7884)=0,"– no spend","⚠ add to Campaigns tab")))</f>
        <v/>
      </c>
      <c r="V7884" s="83" t="str">
        <f aca="false">IF(K7884="","",K7884*IF(Settings!$B$22=Settings!$C$6,1,IF(Settings!$B$22="USD",1/INDEX(Settings!$B$29:$B$40,MONTH(A7884)),INDEX(Settings!$B$29:$B$40,MONTH(A7884)))))</f>
        <v/>
      </c>
    </row>
    <row r="7885" customFormat="false" ht="15" hidden="false" customHeight="false" outlineLevel="0" collapsed="false">
      <c r="U7885" s="0" t="str">
        <f aca="false">IF(C7885="","",IF(COUNTIF(Campaigns!$A$7:$A$300,C7885)&gt;0,"✓",IF(N(K7885)=0,"– no spend","⚠ add to Campaigns tab")))</f>
        <v/>
      </c>
      <c r="V7885" s="83" t="str">
        <f aca="false">IF(K7885="","",K7885*IF(Settings!$B$22=Settings!$C$6,1,IF(Settings!$B$22="USD",1/INDEX(Settings!$B$29:$B$40,MONTH(A7885)),INDEX(Settings!$B$29:$B$40,MONTH(A7885)))))</f>
        <v/>
      </c>
    </row>
    <row r="7886" customFormat="false" ht="15" hidden="false" customHeight="false" outlineLevel="0" collapsed="false">
      <c r="U7886" s="0" t="str">
        <f aca="false">IF(C7886="","",IF(COUNTIF(Campaigns!$A$7:$A$300,C7886)&gt;0,"✓",IF(N(K7886)=0,"– no spend","⚠ add to Campaigns tab")))</f>
        <v/>
      </c>
      <c r="V7886" s="83" t="str">
        <f aca="false">IF(K7886="","",K7886*IF(Settings!$B$22=Settings!$C$6,1,IF(Settings!$B$22="USD",1/INDEX(Settings!$B$29:$B$40,MONTH(A7886)),INDEX(Settings!$B$29:$B$40,MONTH(A7886)))))</f>
        <v/>
      </c>
    </row>
    <row r="7887" customFormat="false" ht="15" hidden="false" customHeight="false" outlineLevel="0" collapsed="false">
      <c r="U7887" s="0" t="str">
        <f aca="false">IF(C7887="","",IF(COUNTIF(Campaigns!$A$7:$A$300,C7887)&gt;0,"✓",IF(N(K7887)=0,"– no spend","⚠ add to Campaigns tab")))</f>
        <v/>
      </c>
      <c r="V7887" s="83" t="str">
        <f aca="false">IF(K7887="","",K7887*IF(Settings!$B$22=Settings!$C$6,1,IF(Settings!$B$22="USD",1/INDEX(Settings!$B$29:$B$40,MONTH(A7887)),INDEX(Settings!$B$29:$B$40,MONTH(A7887)))))</f>
        <v/>
      </c>
    </row>
    <row r="7888" customFormat="false" ht="15" hidden="false" customHeight="false" outlineLevel="0" collapsed="false">
      <c r="U7888" s="0" t="str">
        <f aca="false">IF(C7888="","",IF(COUNTIF(Campaigns!$A$7:$A$300,C7888)&gt;0,"✓",IF(N(K7888)=0,"– no spend","⚠ add to Campaigns tab")))</f>
        <v/>
      </c>
      <c r="V7888" s="83" t="str">
        <f aca="false">IF(K7888="","",K7888*IF(Settings!$B$22=Settings!$C$6,1,IF(Settings!$B$22="USD",1/INDEX(Settings!$B$29:$B$40,MONTH(A7888)),INDEX(Settings!$B$29:$B$40,MONTH(A7888)))))</f>
        <v/>
      </c>
    </row>
    <row r="7889" customFormat="false" ht="15" hidden="false" customHeight="false" outlineLevel="0" collapsed="false">
      <c r="U7889" s="0" t="str">
        <f aca="false">IF(C7889="","",IF(COUNTIF(Campaigns!$A$7:$A$300,C7889)&gt;0,"✓",IF(N(K7889)=0,"– no spend","⚠ add to Campaigns tab")))</f>
        <v/>
      </c>
      <c r="V7889" s="83" t="str">
        <f aca="false">IF(K7889="","",K7889*IF(Settings!$B$22=Settings!$C$6,1,IF(Settings!$B$22="USD",1/INDEX(Settings!$B$29:$B$40,MONTH(A7889)),INDEX(Settings!$B$29:$B$40,MONTH(A7889)))))</f>
        <v/>
      </c>
    </row>
    <row r="7890" customFormat="false" ht="15" hidden="false" customHeight="false" outlineLevel="0" collapsed="false">
      <c r="U7890" s="0" t="str">
        <f aca="false">IF(C7890="","",IF(COUNTIF(Campaigns!$A$7:$A$300,C7890)&gt;0,"✓",IF(N(K7890)=0,"– no spend","⚠ add to Campaigns tab")))</f>
        <v/>
      </c>
      <c r="V7890" s="83" t="str">
        <f aca="false">IF(K7890="","",K7890*IF(Settings!$B$22=Settings!$C$6,1,IF(Settings!$B$22="USD",1/INDEX(Settings!$B$29:$B$40,MONTH(A7890)),INDEX(Settings!$B$29:$B$40,MONTH(A7890)))))</f>
        <v/>
      </c>
    </row>
    <row r="7891" customFormat="false" ht="15" hidden="false" customHeight="false" outlineLevel="0" collapsed="false">
      <c r="U7891" s="0" t="str">
        <f aca="false">IF(C7891="","",IF(COUNTIF(Campaigns!$A$7:$A$300,C7891)&gt;0,"✓",IF(N(K7891)=0,"– no spend","⚠ add to Campaigns tab")))</f>
        <v/>
      </c>
      <c r="V7891" s="83" t="str">
        <f aca="false">IF(K7891="","",K7891*IF(Settings!$B$22=Settings!$C$6,1,IF(Settings!$B$22="USD",1/INDEX(Settings!$B$29:$B$40,MONTH(A7891)),INDEX(Settings!$B$29:$B$40,MONTH(A7891)))))</f>
        <v/>
      </c>
    </row>
    <row r="7892" customFormat="false" ht="15" hidden="false" customHeight="false" outlineLevel="0" collapsed="false">
      <c r="U7892" s="0" t="str">
        <f aca="false">IF(C7892="","",IF(COUNTIF(Campaigns!$A$7:$A$300,C7892)&gt;0,"✓",IF(N(K7892)=0,"– no spend","⚠ add to Campaigns tab")))</f>
        <v/>
      </c>
      <c r="V7892" s="83" t="str">
        <f aca="false">IF(K7892="","",K7892*IF(Settings!$B$22=Settings!$C$6,1,IF(Settings!$B$22="USD",1/INDEX(Settings!$B$29:$B$40,MONTH(A7892)),INDEX(Settings!$B$29:$B$40,MONTH(A7892)))))</f>
        <v/>
      </c>
    </row>
    <row r="7893" customFormat="false" ht="15" hidden="false" customHeight="false" outlineLevel="0" collapsed="false">
      <c r="U7893" s="0" t="str">
        <f aca="false">IF(C7893="","",IF(COUNTIF(Campaigns!$A$7:$A$300,C7893)&gt;0,"✓",IF(N(K7893)=0,"– no spend","⚠ add to Campaigns tab")))</f>
        <v/>
      </c>
      <c r="V7893" s="83" t="str">
        <f aca="false">IF(K7893="","",K7893*IF(Settings!$B$22=Settings!$C$6,1,IF(Settings!$B$22="USD",1/INDEX(Settings!$B$29:$B$40,MONTH(A7893)),INDEX(Settings!$B$29:$B$40,MONTH(A7893)))))</f>
        <v/>
      </c>
    </row>
    <row r="7894" customFormat="false" ht="15" hidden="false" customHeight="false" outlineLevel="0" collapsed="false">
      <c r="U7894" s="0" t="str">
        <f aca="false">IF(C7894="","",IF(COUNTIF(Campaigns!$A$7:$A$300,C7894)&gt;0,"✓",IF(N(K7894)=0,"– no spend","⚠ add to Campaigns tab")))</f>
        <v/>
      </c>
      <c r="V7894" s="83" t="str">
        <f aca="false">IF(K7894="","",K7894*IF(Settings!$B$22=Settings!$C$6,1,IF(Settings!$B$22="USD",1/INDEX(Settings!$B$29:$B$40,MONTH(A7894)),INDEX(Settings!$B$29:$B$40,MONTH(A7894)))))</f>
        <v/>
      </c>
    </row>
    <row r="7895" customFormat="false" ht="15" hidden="false" customHeight="false" outlineLevel="0" collapsed="false">
      <c r="U7895" s="0" t="str">
        <f aca="false">IF(C7895="","",IF(COUNTIF(Campaigns!$A$7:$A$300,C7895)&gt;0,"✓",IF(N(K7895)=0,"– no spend","⚠ add to Campaigns tab")))</f>
        <v/>
      </c>
      <c r="V7895" s="83" t="str">
        <f aca="false">IF(K7895="","",K7895*IF(Settings!$B$22=Settings!$C$6,1,IF(Settings!$B$22="USD",1/INDEX(Settings!$B$29:$B$40,MONTH(A7895)),INDEX(Settings!$B$29:$B$40,MONTH(A7895)))))</f>
        <v/>
      </c>
    </row>
    <row r="7896" customFormat="false" ht="15" hidden="false" customHeight="false" outlineLevel="0" collapsed="false">
      <c r="U7896" s="0" t="str">
        <f aca="false">IF(C7896="","",IF(COUNTIF(Campaigns!$A$7:$A$300,C7896)&gt;0,"✓",IF(N(K7896)=0,"– no spend","⚠ add to Campaigns tab")))</f>
        <v/>
      </c>
      <c r="V7896" s="83" t="str">
        <f aca="false">IF(K7896="","",K7896*IF(Settings!$B$22=Settings!$C$6,1,IF(Settings!$B$22="USD",1/INDEX(Settings!$B$29:$B$40,MONTH(A7896)),INDEX(Settings!$B$29:$B$40,MONTH(A7896)))))</f>
        <v/>
      </c>
    </row>
    <row r="7897" customFormat="false" ht="15" hidden="false" customHeight="false" outlineLevel="0" collapsed="false">
      <c r="U7897" s="0" t="str">
        <f aca="false">IF(C7897="","",IF(COUNTIF(Campaigns!$A$7:$A$300,C7897)&gt;0,"✓",IF(N(K7897)=0,"– no spend","⚠ add to Campaigns tab")))</f>
        <v/>
      </c>
      <c r="V7897" s="83" t="str">
        <f aca="false">IF(K7897="","",K7897*IF(Settings!$B$22=Settings!$C$6,1,IF(Settings!$B$22="USD",1/INDEX(Settings!$B$29:$B$40,MONTH(A7897)),INDEX(Settings!$B$29:$B$40,MONTH(A7897)))))</f>
        <v/>
      </c>
    </row>
    <row r="7898" customFormat="false" ht="15" hidden="false" customHeight="false" outlineLevel="0" collapsed="false">
      <c r="U7898" s="0" t="str">
        <f aca="false">IF(C7898="","",IF(COUNTIF(Campaigns!$A$7:$A$300,C7898)&gt;0,"✓",IF(N(K7898)=0,"– no spend","⚠ add to Campaigns tab")))</f>
        <v/>
      </c>
      <c r="V7898" s="83" t="str">
        <f aca="false">IF(K7898="","",K7898*IF(Settings!$B$22=Settings!$C$6,1,IF(Settings!$B$22="USD",1/INDEX(Settings!$B$29:$B$40,MONTH(A7898)),INDEX(Settings!$B$29:$B$40,MONTH(A7898)))))</f>
        <v/>
      </c>
    </row>
    <row r="7899" customFormat="false" ht="15" hidden="false" customHeight="false" outlineLevel="0" collapsed="false">
      <c r="U7899" s="0" t="str">
        <f aca="false">IF(C7899="","",IF(COUNTIF(Campaigns!$A$7:$A$300,C7899)&gt;0,"✓",IF(N(K7899)=0,"– no spend","⚠ add to Campaigns tab")))</f>
        <v/>
      </c>
      <c r="V7899" s="83" t="str">
        <f aca="false">IF(K7899="","",K7899*IF(Settings!$B$22=Settings!$C$6,1,IF(Settings!$B$22="USD",1/INDEX(Settings!$B$29:$B$40,MONTH(A7899)),INDEX(Settings!$B$29:$B$40,MONTH(A7899)))))</f>
        <v/>
      </c>
    </row>
    <row r="7900" customFormat="false" ht="15" hidden="false" customHeight="false" outlineLevel="0" collapsed="false">
      <c r="U7900" s="0" t="str">
        <f aca="false">IF(C7900="","",IF(COUNTIF(Campaigns!$A$7:$A$300,C7900)&gt;0,"✓",IF(N(K7900)=0,"– no spend","⚠ add to Campaigns tab")))</f>
        <v/>
      </c>
      <c r="V7900" s="83" t="str">
        <f aca="false">IF(K7900="","",K7900*IF(Settings!$B$22=Settings!$C$6,1,IF(Settings!$B$22="USD",1/INDEX(Settings!$B$29:$B$40,MONTH(A7900)),INDEX(Settings!$B$29:$B$40,MONTH(A7900)))))</f>
        <v/>
      </c>
    </row>
    <row r="7901" customFormat="false" ht="15" hidden="false" customHeight="false" outlineLevel="0" collapsed="false">
      <c r="U7901" s="0" t="str">
        <f aca="false">IF(C7901="","",IF(COUNTIF(Campaigns!$A$7:$A$300,C7901)&gt;0,"✓",IF(N(K7901)=0,"– no spend","⚠ add to Campaigns tab")))</f>
        <v/>
      </c>
      <c r="V7901" s="83" t="str">
        <f aca="false">IF(K7901="","",K7901*IF(Settings!$B$22=Settings!$C$6,1,IF(Settings!$B$22="USD",1/INDEX(Settings!$B$29:$B$40,MONTH(A7901)),INDEX(Settings!$B$29:$B$40,MONTH(A7901)))))</f>
        <v/>
      </c>
    </row>
    <row r="7902" customFormat="false" ht="15" hidden="false" customHeight="false" outlineLevel="0" collapsed="false">
      <c r="U7902" s="0" t="str">
        <f aca="false">IF(C7902="","",IF(COUNTIF(Campaigns!$A$7:$A$300,C7902)&gt;0,"✓",IF(N(K7902)=0,"– no spend","⚠ add to Campaigns tab")))</f>
        <v/>
      </c>
      <c r="V7902" s="83" t="str">
        <f aca="false">IF(K7902="","",K7902*IF(Settings!$B$22=Settings!$C$6,1,IF(Settings!$B$22="USD",1/INDEX(Settings!$B$29:$B$40,MONTH(A7902)),INDEX(Settings!$B$29:$B$40,MONTH(A7902)))))</f>
        <v/>
      </c>
    </row>
    <row r="7903" customFormat="false" ht="15" hidden="false" customHeight="false" outlineLevel="0" collapsed="false">
      <c r="U7903" s="0" t="str">
        <f aca="false">IF(C7903="","",IF(COUNTIF(Campaigns!$A$7:$A$300,C7903)&gt;0,"✓",IF(N(K7903)=0,"– no spend","⚠ add to Campaigns tab")))</f>
        <v/>
      </c>
      <c r="V7903" s="83" t="str">
        <f aca="false">IF(K7903="","",K7903*IF(Settings!$B$22=Settings!$C$6,1,IF(Settings!$B$22="USD",1/INDEX(Settings!$B$29:$B$40,MONTH(A7903)),INDEX(Settings!$B$29:$B$40,MONTH(A7903)))))</f>
        <v/>
      </c>
    </row>
    <row r="7904" customFormat="false" ht="15" hidden="false" customHeight="false" outlineLevel="0" collapsed="false">
      <c r="U7904" s="0" t="str">
        <f aca="false">IF(C7904="","",IF(COUNTIF(Campaigns!$A$7:$A$300,C7904)&gt;0,"✓",IF(N(K7904)=0,"– no spend","⚠ add to Campaigns tab")))</f>
        <v/>
      </c>
      <c r="V7904" s="83" t="str">
        <f aca="false">IF(K7904="","",K7904*IF(Settings!$B$22=Settings!$C$6,1,IF(Settings!$B$22="USD",1/INDEX(Settings!$B$29:$B$40,MONTH(A7904)),INDEX(Settings!$B$29:$B$40,MONTH(A7904)))))</f>
        <v/>
      </c>
    </row>
    <row r="7905" customFormat="false" ht="15" hidden="false" customHeight="false" outlineLevel="0" collapsed="false">
      <c r="U7905" s="0" t="str">
        <f aca="false">IF(C7905="","",IF(COUNTIF(Campaigns!$A$7:$A$300,C7905)&gt;0,"✓",IF(N(K7905)=0,"– no spend","⚠ add to Campaigns tab")))</f>
        <v/>
      </c>
      <c r="V7905" s="83" t="str">
        <f aca="false">IF(K7905="","",K7905*IF(Settings!$B$22=Settings!$C$6,1,IF(Settings!$B$22="USD",1/INDEX(Settings!$B$29:$B$40,MONTH(A7905)),INDEX(Settings!$B$29:$B$40,MONTH(A7905)))))</f>
        <v/>
      </c>
    </row>
    <row r="7906" customFormat="false" ht="15" hidden="false" customHeight="false" outlineLevel="0" collapsed="false">
      <c r="U7906" s="0" t="str">
        <f aca="false">IF(C7906="","",IF(COUNTIF(Campaigns!$A$7:$A$300,C7906)&gt;0,"✓",IF(N(K7906)=0,"– no spend","⚠ add to Campaigns tab")))</f>
        <v/>
      </c>
      <c r="V7906" s="83" t="str">
        <f aca="false">IF(K7906="","",K7906*IF(Settings!$B$22=Settings!$C$6,1,IF(Settings!$B$22="USD",1/INDEX(Settings!$B$29:$B$40,MONTH(A7906)),INDEX(Settings!$B$29:$B$40,MONTH(A7906)))))</f>
        <v/>
      </c>
    </row>
    <row r="7907" customFormat="false" ht="15" hidden="false" customHeight="false" outlineLevel="0" collapsed="false">
      <c r="U7907" s="0" t="str">
        <f aca="false">IF(C7907="","",IF(COUNTIF(Campaigns!$A$7:$A$300,C7907)&gt;0,"✓",IF(N(K7907)=0,"– no spend","⚠ add to Campaigns tab")))</f>
        <v/>
      </c>
      <c r="V7907" s="83" t="str">
        <f aca="false">IF(K7907="","",K7907*IF(Settings!$B$22=Settings!$C$6,1,IF(Settings!$B$22="USD",1/INDEX(Settings!$B$29:$B$40,MONTH(A7907)),INDEX(Settings!$B$29:$B$40,MONTH(A7907)))))</f>
        <v/>
      </c>
    </row>
    <row r="7908" customFormat="false" ht="15" hidden="false" customHeight="false" outlineLevel="0" collapsed="false">
      <c r="U7908" s="0" t="str">
        <f aca="false">IF(C7908="","",IF(COUNTIF(Campaigns!$A$7:$A$300,C7908)&gt;0,"✓",IF(N(K7908)=0,"– no spend","⚠ add to Campaigns tab")))</f>
        <v/>
      </c>
      <c r="V7908" s="83" t="str">
        <f aca="false">IF(K7908="","",K7908*IF(Settings!$B$22=Settings!$C$6,1,IF(Settings!$B$22="USD",1/INDEX(Settings!$B$29:$B$40,MONTH(A7908)),INDEX(Settings!$B$29:$B$40,MONTH(A7908)))))</f>
        <v/>
      </c>
    </row>
    <row r="7909" customFormat="false" ht="15" hidden="false" customHeight="false" outlineLevel="0" collapsed="false">
      <c r="U7909" s="0" t="str">
        <f aca="false">IF(C7909="","",IF(COUNTIF(Campaigns!$A$7:$A$300,C7909)&gt;0,"✓",IF(N(K7909)=0,"– no spend","⚠ add to Campaigns tab")))</f>
        <v/>
      </c>
      <c r="V7909" s="83" t="str">
        <f aca="false">IF(K7909="","",K7909*IF(Settings!$B$22=Settings!$C$6,1,IF(Settings!$B$22="USD",1/INDEX(Settings!$B$29:$B$40,MONTH(A7909)),INDEX(Settings!$B$29:$B$40,MONTH(A7909)))))</f>
        <v/>
      </c>
    </row>
    <row r="7910" customFormat="false" ht="15" hidden="false" customHeight="false" outlineLevel="0" collapsed="false">
      <c r="U7910" s="0" t="str">
        <f aca="false">IF(C7910="","",IF(COUNTIF(Campaigns!$A$7:$A$300,C7910)&gt;0,"✓",IF(N(K7910)=0,"– no spend","⚠ add to Campaigns tab")))</f>
        <v/>
      </c>
      <c r="V7910" s="83" t="str">
        <f aca="false">IF(K7910="","",K7910*IF(Settings!$B$22=Settings!$C$6,1,IF(Settings!$B$22="USD",1/INDEX(Settings!$B$29:$B$40,MONTH(A7910)),INDEX(Settings!$B$29:$B$40,MONTH(A7910)))))</f>
        <v/>
      </c>
    </row>
    <row r="7911" customFormat="false" ht="15" hidden="false" customHeight="false" outlineLevel="0" collapsed="false">
      <c r="U7911" s="0" t="str">
        <f aca="false">IF(C7911="","",IF(COUNTIF(Campaigns!$A$7:$A$300,C7911)&gt;0,"✓",IF(N(K7911)=0,"– no spend","⚠ add to Campaigns tab")))</f>
        <v/>
      </c>
      <c r="V7911" s="83" t="str">
        <f aca="false">IF(K7911="","",K7911*IF(Settings!$B$22=Settings!$C$6,1,IF(Settings!$B$22="USD",1/INDEX(Settings!$B$29:$B$40,MONTH(A7911)),INDEX(Settings!$B$29:$B$40,MONTH(A7911)))))</f>
        <v/>
      </c>
    </row>
    <row r="7912" customFormat="false" ht="15" hidden="false" customHeight="false" outlineLevel="0" collapsed="false">
      <c r="U7912" s="0" t="str">
        <f aca="false">IF(C7912="","",IF(COUNTIF(Campaigns!$A$7:$A$300,C7912)&gt;0,"✓",IF(N(K7912)=0,"– no spend","⚠ add to Campaigns tab")))</f>
        <v/>
      </c>
      <c r="V7912" s="83" t="str">
        <f aca="false">IF(K7912="","",K7912*IF(Settings!$B$22=Settings!$C$6,1,IF(Settings!$B$22="USD",1/INDEX(Settings!$B$29:$B$40,MONTH(A7912)),INDEX(Settings!$B$29:$B$40,MONTH(A7912)))))</f>
        <v/>
      </c>
    </row>
    <row r="7913" customFormat="false" ht="15" hidden="false" customHeight="false" outlineLevel="0" collapsed="false">
      <c r="U7913" s="0" t="str">
        <f aca="false">IF(C7913="","",IF(COUNTIF(Campaigns!$A$7:$A$300,C7913)&gt;0,"✓",IF(N(K7913)=0,"– no spend","⚠ add to Campaigns tab")))</f>
        <v/>
      </c>
      <c r="V7913" s="83" t="str">
        <f aca="false">IF(K7913="","",K7913*IF(Settings!$B$22=Settings!$C$6,1,IF(Settings!$B$22="USD",1/INDEX(Settings!$B$29:$B$40,MONTH(A7913)),INDEX(Settings!$B$29:$B$40,MONTH(A7913)))))</f>
        <v/>
      </c>
    </row>
    <row r="7914" customFormat="false" ht="15" hidden="false" customHeight="false" outlineLevel="0" collapsed="false">
      <c r="U7914" s="0" t="str">
        <f aca="false">IF(C7914="","",IF(COUNTIF(Campaigns!$A$7:$A$300,C7914)&gt;0,"✓",IF(N(K7914)=0,"– no spend","⚠ add to Campaigns tab")))</f>
        <v/>
      </c>
      <c r="V7914" s="83" t="str">
        <f aca="false">IF(K7914="","",K7914*IF(Settings!$B$22=Settings!$C$6,1,IF(Settings!$B$22="USD",1/INDEX(Settings!$B$29:$B$40,MONTH(A7914)),INDEX(Settings!$B$29:$B$40,MONTH(A7914)))))</f>
        <v/>
      </c>
    </row>
    <row r="7915" customFormat="false" ht="15" hidden="false" customHeight="false" outlineLevel="0" collapsed="false">
      <c r="U7915" s="0" t="str">
        <f aca="false">IF(C7915="","",IF(COUNTIF(Campaigns!$A$7:$A$300,C7915)&gt;0,"✓",IF(N(K7915)=0,"– no spend","⚠ add to Campaigns tab")))</f>
        <v/>
      </c>
      <c r="V7915" s="83" t="str">
        <f aca="false">IF(K7915="","",K7915*IF(Settings!$B$22=Settings!$C$6,1,IF(Settings!$B$22="USD",1/INDEX(Settings!$B$29:$B$40,MONTH(A7915)),INDEX(Settings!$B$29:$B$40,MONTH(A7915)))))</f>
        <v/>
      </c>
    </row>
    <row r="7916" customFormat="false" ht="15" hidden="false" customHeight="false" outlineLevel="0" collapsed="false">
      <c r="U7916" s="0" t="str">
        <f aca="false">IF(C7916="","",IF(COUNTIF(Campaigns!$A$7:$A$300,C7916)&gt;0,"✓",IF(N(K7916)=0,"– no spend","⚠ add to Campaigns tab")))</f>
        <v/>
      </c>
      <c r="V7916" s="83" t="str">
        <f aca="false">IF(K7916="","",K7916*IF(Settings!$B$22=Settings!$C$6,1,IF(Settings!$B$22="USD",1/INDEX(Settings!$B$29:$B$40,MONTH(A7916)),INDEX(Settings!$B$29:$B$40,MONTH(A7916)))))</f>
        <v/>
      </c>
    </row>
    <row r="7917" customFormat="false" ht="15" hidden="false" customHeight="false" outlineLevel="0" collapsed="false">
      <c r="U7917" s="0" t="str">
        <f aca="false">IF(C7917="","",IF(COUNTIF(Campaigns!$A$7:$A$300,C7917)&gt;0,"✓",IF(N(K7917)=0,"– no spend","⚠ add to Campaigns tab")))</f>
        <v/>
      </c>
      <c r="V7917" s="83" t="str">
        <f aca="false">IF(K7917="","",K7917*IF(Settings!$B$22=Settings!$C$6,1,IF(Settings!$B$22="USD",1/INDEX(Settings!$B$29:$B$40,MONTH(A7917)),INDEX(Settings!$B$29:$B$40,MONTH(A7917)))))</f>
        <v/>
      </c>
    </row>
    <row r="7918" customFormat="false" ht="15" hidden="false" customHeight="false" outlineLevel="0" collapsed="false">
      <c r="U7918" s="0" t="str">
        <f aca="false">IF(C7918="","",IF(COUNTIF(Campaigns!$A$7:$A$300,C7918)&gt;0,"✓",IF(N(K7918)=0,"– no spend","⚠ add to Campaigns tab")))</f>
        <v/>
      </c>
      <c r="V7918" s="83" t="str">
        <f aca="false">IF(K7918="","",K7918*IF(Settings!$B$22=Settings!$C$6,1,IF(Settings!$B$22="USD",1/INDEX(Settings!$B$29:$B$40,MONTH(A7918)),INDEX(Settings!$B$29:$B$40,MONTH(A7918)))))</f>
        <v/>
      </c>
    </row>
    <row r="7919" customFormat="false" ht="15" hidden="false" customHeight="false" outlineLevel="0" collapsed="false">
      <c r="U7919" s="0" t="str">
        <f aca="false">IF(C7919="","",IF(COUNTIF(Campaigns!$A$7:$A$300,C7919)&gt;0,"✓",IF(N(K7919)=0,"– no spend","⚠ add to Campaigns tab")))</f>
        <v/>
      </c>
      <c r="V7919" s="83" t="str">
        <f aca="false">IF(K7919="","",K7919*IF(Settings!$B$22=Settings!$C$6,1,IF(Settings!$B$22="USD",1/INDEX(Settings!$B$29:$B$40,MONTH(A7919)),INDEX(Settings!$B$29:$B$40,MONTH(A7919)))))</f>
        <v/>
      </c>
    </row>
    <row r="7920" customFormat="false" ht="15" hidden="false" customHeight="false" outlineLevel="0" collapsed="false">
      <c r="U7920" s="0" t="str">
        <f aca="false">IF(C7920="","",IF(COUNTIF(Campaigns!$A$7:$A$300,C7920)&gt;0,"✓",IF(N(K7920)=0,"– no spend","⚠ add to Campaigns tab")))</f>
        <v/>
      </c>
      <c r="V7920" s="83" t="str">
        <f aca="false">IF(K7920="","",K7920*IF(Settings!$B$22=Settings!$C$6,1,IF(Settings!$B$22="USD",1/INDEX(Settings!$B$29:$B$40,MONTH(A7920)),INDEX(Settings!$B$29:$B$40,MONTH(A7920)))))</f>
        <v/>
      </c>
    </row>
    <row r="7921" customFormat="false" ht="15" hidden="false" customHeight="false" outlineLevel="0" collapsed="false">
      <c r="U7921" s="0" t="str">
        <f aca="false">IF(C7921="","",IF(COUNTIF(Campaigns!$A$7:$A$300,C7921)&gt;0,"✓",IF(N(K7921)=0,"– no spend","⚠ add to Campaigns tab")))</f>
        <v/>
      </c>
      <c r="V7921" s="83" t="str">
        <f aca="false">IF(K7921="","",K7921*IF(Settings!$B$22=Settings!$C$6,1,IF(Settings!$B$22="USD",1/INDEX(Settings!$B$29:$B$40,MONTH(A7921)),INDEX(Settings!$B$29:$B$40,MONTH(A7921)))))</f>
        <v/>
      </c>
    </row>
    <row r="7922" customFormat="false" ht="15" hidden="false" customHeight="false" outlineLevel="0" collapsed="false">
      <c r="U7922" s="0" t="str">
        <f aca="false">IF(C7922="","",IF(COUNTIF(Campaigns!$A$7:$A$300,C7922)&gt;0,"✓",IF(N(K7922)=0,"– no spend","⚠ add to Campaigns tab")))</f>
        <v/>
      </c>
      <c r="V7922" s="83" t="str">
        <f aca="false">IF(K7922="","",K7922*IF(Settings!$B$22=Settings!$C$6,1,IF(Settings!$B$22="USD",1/INDEX(Settings!$B$29:$B$40,MONTH(A7922)),INDEX(Settings!$B$29:$B$40,MONTH(A7922)))))</f>
        <v/>
      </c>
    </row>
    <row r="7923" customFormat="false" ht="15" hidden="false" customHeight="false" outlineLevel="0" collapsed="false">
      <c r="U7923" s="0" t="str">
        <f aca="false">IF(C7923="","",IF(COUNTIF(Campaigns!$A$7:$A$300,C7923)&gt;0,"✓",IF(N(K7923)=0,"– no spend","⚠ add to Campaigns tab")))</f>
        <v/>
      </c>
      <c r="V7923" s="83" t="str">
        <f aca="false">IF(K7923="","",K7923*IF(Settings!$B$22=Settings!$C$6,1,IF(Settings!$B$22="USD",1/INDEX(Settings!$B$29:$B$40,MONTH(A7923)),INDEX(Settings!$B$29:$B$40,MONTH(A7923)))))</f>
        <v/>
      </c>
    </row>
    <row r="7924" customFormat="false" ht="15" hidden="false" customHeight="false" outlineLevel="0" collapsed="false">
      <c r="U7924" s="0" t="str">
        <f aca="false">IF(C7924="","",IF(COUNTIF(Campaigns!$A$7:$A$300,C7924)&gt;0,"✓",IF(N(K7924)=0,"– no spend","⚠ add to Campaigns tab")))</f>
        <v/>
      </c>
      <c r="V7924" s="83" t="str">
        <f aca="false">IF(K7924="","",K7924*IF(Settings!$B$22=Settings!$C$6,1,IF(Settings!$B$22="USD",1/INDEX(Settings!$B$29:$B$40,MONTH(A7924)),INDEX(Settings!$B$29:$B$40,MONTH(A7924)))))</f>
        <v/>
      </c>
    </row>
    <row r="7925" customFormat="false" ht="15" hidden="false" customHeight="false" outlineLevel="0" collapsed="false">
      <c r="U7925" s="0" t="str">
        <f aca="false">IF(C7925="","",IF(COUNTIF(Campaigns!$A$7:$A$300,C7925)&gt;0,"✓",IF(N(K7925)=0,"– no spend","⚠ add to Campaigns tab")))</f>
        <v/>
      </c>
      <c r="V7925" s="83" t="str">
        <f aca="false">IF(K7925="","",K7925*IF(Settings!$B$22=Settings!$C$6,1,IF(Settings!$B$22="USD",1/INDEX(Settings!$B$29:$B$40,MONTH(A7925)),INDEX(Settings!$B$29:$B$40,MONTH(A7925)))))</f>
        <v/>
      </c>
    </row>
    <row r="7926" customFormat="false" ht="15" hidden="false" customHeight="false" outlineLevel="0" collapsed="false">
      <c r="U7926" s="0" t="str">
        <f aca="false">IF(C7926="","",IF(COUNTIF(Campaigns!$A$7:$A$300,C7926)&gt;0,"✓",IF(N(K7926)=0,"– no spend","⚠ add to Campaigns tab")))</f>
        <v/>
      </c>
      <c r="V7926" s="83" t="str">
        <f aca="false">IF(K7926="","",K7926*IF(Settings!$B$22=Settings!$C$6,1,IF(Settings!$B$22="USD",1/INDEX(Settings!$B$29:$B$40,MONTH(A7926)),INDEX(Settings!$B$29:$B$40,MONTH(A7926)))))</f>
        <v/>
      </c>
    </row>
    <row r="7927" customFormat="false" ht="15" hidden="false" customHeight="false" outlineLevel="0" collapsed="false">
      <c r="U7927" s="0" t="str">
        <f aca="false">IF(C7927="","",IF(COUNTIF(Campaigns!$A$7:$A$300,C7927)&gt;0,"✓",IF(N(K7927)=0,"– no spend","⚠ add to Campaigns tab")))</f>
        <v/>
      </c>
      <c r="V7927" s="83" t="str">
        <f aca="false">IF(K7927="","",K7927*IF(Settings!$B$22=Settings!$C$6,1,IF(Settings!$B$22="USD",1/INDEX(Settings!$B$29:$B$40,MONTH(A7927)),INDEX(Settings!$B$29:$B$40,MONTH(A7927)))))</f>
        <v/>
      </c>
    </row>
    <row r="7928" customFormat="false" ht="15" hidden="false" customHeight="false" outlineLevel="0" collapsed="false">
      <c r="U7928" s="0" t="str">
        <f aca="false">IF(C7928="","",IF(COUNTIF(Campaigns!$A$7:$A$300,C7928)&gt;0,"✓",IF(N(K7928)=0,"– no spend","⚠ add to Campaigns tab")))</f>
        <v/>
      </c>
      <c r="V7928" s="83" t="str">
        <f aca="false">IF(K7928="","",K7928*IF(Settings!$B$22=Settings!$C$6,1,IF(Settings!$B$22="USD",1/INDEX(Settings!$B$29:$B$40,MONTH(A7928)),INDEX(Settings!$B$29:$B$40,MONTH(A7928)))))</f>
        <v/>
      </c>
    </row>
    <row r="7929" customFormat="false" ht="15" hidden="false" customHeight="false" outlineLevel="0" collapsed="false">
      <c r="U7929" s="0" t="str">
        <f aca="false">IF(C7929="","",IF(COUNTIF(Campaigns!$A$7:$A$300,C7929)&gt;0,"✓",IF(N(K7929)=0,"– no spend","⚠ add to Campaigns tab")))</f>
        <v/>
      </c>
      <c r="V7929" s="83" t="str">
        <f aca="false">IF(K7929="","",K7929*IF(Settings!$B$22=Settings!$C$6,1,IF(Settings!$B$22="USD",1/INDEX(Settings!$B$29:$B$40,MONTH(A7929)),INDEX(Settings!$B$29:$B$40,MONTH(A7929)))))</f>
        <v/>
      </c>
    </row>
    <row r="7930" customFormat="false" ht="15" hidden="false" customHeight="false" outlineLevel="0" collapsed="false">
      <c r="U7930" s="0" t="str">
        <f aca="false">IF(C7930="","",IF(COUNTIF(Campaigns!$A$7:$A$300,C7930)&gt;0,"✓",IF(N(K7930)=0,"– no spend","⚠ add to Campaigns tab")))</f>
        <v/>
      </c>
      <c r="V7930" s="83" t="str">
        <f aca="false">IF(K7930="","",K7930*IF(Settings!$B$22=Settings!$C$6,1,IF(Settings!$B$22="USD",1/INDEX(Settings!$B$29:$B$40,MONTH(A7930)),INDEX(Settings!$B$29:$B$40,MONTH(A7930)))))</f>
        <v/>
      </c>
    </row>
    <row r="7931" customFormat="false" ht="15" hidden="false" customHeight="false" outlineLevel="0" collapsed="false">
      <c r="U7931" s="0" t="str">
        <f aca="false">IF(C7931="","",IF(COUNTIF(Campaigns!$A$7:$A$300,C7931)&gt;0,"✓",IF(N(K7931)=0,"– no spend","⚠ add to Campaigns tab")))</f>
        <v/>
      </c>
      <c r="V7931" s="83" t="str">
        <f aca="false">IF(K7931="","",K7931*IF(Settings!$B$22=Settings!$C$6,1,IF(Settings!$B$22="USD",1/INDEX(Settings!$B$29:$B$40,MONTH(A7931)),INDEX(Settings!$B$29:$B$40,MONTH(A7931)))))</f>
        <v/>
      </c>
    </row>
    <row r="7932" customFormat="false" ht="15" hidden="false" customHeight="false" outlineLevel="0" collapsed="false">
      <c r="U7932" s="0" t="str">
        <f aca="false">IF(C7932="","",IF(COUNTIF(Campaigns!$A$7:$A$300,C7932)&gt;0,"✓",IF(N(K7932)=0,"– no spend","⚠ add to Campaigns tab")))</f>
        <v/>
      </c>
      <c r="V7932" s="83" t="str">
        <f aca="false">IF(K7932="","",K7932*IF(Settings!$B$22=Settings!$C$6,1,IF(Settings!$B$22="USD",1/INDEX(Settings!$B$29:$B$40,MONTH(A7932)),INDEX(Settings!$B$29:$B$40,MONTH(A7932)))))</f>
        <v/>
      </c>
    </row>
    <row r="7933" customFormat="false" ht="15" hidden="false" customHeight="false" outlineLevel="0" collapsed="false">
      <c r="U7933" s="0" t="str">
        <f aca="false">IF(C7933="","",IF(COUNTIF(Campaigns!$A$7:$A$300,C7933)&gt;0,"✓",IF(N(K7933)=0,"– no spend","⚠ add to Campaigns tab")))</f>
        <v/>
      </c>
      <c r="V7933" s="83" t="str">
        <f aca="false">IF(K7933="","",K7933*IF(Settings!$B$22=Settings!$C$6,1,IF(Settings!$B$22="USD",1/INDEX(Settings!$B$29:$B$40,MONTH(A7933)),INDEX(Settings!$B$29:$B$40,MONTH(A7933)))))</f>
        <v/>
      </c>
    </row>
    <row r="7934" customFormat="false" ht="15" hidden="false" customHeight="false" outlineLevel="0" collapsed="false">
      <c r="U7934" s="0" t="str">
        <f aca="false">IF(C7934="","",IF(COUNTIF(Campaigns!$A$7:$A$300,C7934)&gt;0,"✓",IF(N(K7934)=0,"– no spend","⚠ add to Campaigns tab")))</f>
        <v/>
      </c>
      <c r="V7934" s="83" t="str">
        <f aca="false">IF(K7934="","",K7934*IF(Settings!$B$22=Settings!$C$6,1,IF(Settings!$B$22="USD",1/INDEX(Settings!$B$29:$B$40,MONTH(A7934)),INDEX(Settings!$B$29:$B$40,MONTH(A7934)))))</f>
        <v/>
      </c>
    </row>
    <row r="7935" customFormat="false" ht="15" hidden="false" customHeight="false" outlineLevel="0" collapsed="false">
      <c r="U7935" s="0" t="str">
        <f aca="false">IF(C7935="","",IF(COUNTIF(Campaigns!$A$7:$A$300,C7935)&gt;0,"✓",IF(N(K7935)=0,"– no spend","⚠ add to Campaigns tab")))</f>
        <v/>
      </c>
      <c r="V7935" s="83" t="str">
        <f aca="false">IF(K7935="","",K7935*IF(Settings!$B$22=Settings!$C$6,1,IF(Settings!$B$22="USD",1/INDEX(Settings!$B$29:$B$40,MONTH(A7935)),INDEX(Settings!$B$29:$B$40,MONTH(A7935)))))</f>
        <v/>
      </c>
    </row>
    <row r="7936" customFormat="false" ht="15" hidden="false" customHeight="false" outlineLevel="0" collapsed="false">
      <c r="U7936" s="0" t="str">
        <f aca="false">IF(C7936="","",IF(COUNTIF(Campaigns!$A$7:$A$300,C7936)&gt;0,"✓",IF(N(K7936)=0,"– no spend","⚠ add to Campaigns tab")))</f>
        <v/>
      </c>
      <c r="V7936" s="83" t="str">
        <f aca="false">IF(K7936="","",K7936*IF(Settings!$B$22=Settings!$C$6,1,IF(Settings!$B$22="USD",1/INDEX(Settings!$B$29:$B$40,MONTH(A7936)),INDEX(Settings!$B$29:$B$40,MONTH(A7936)))))</f>
        <v/>
      </c>
    </row>
    <row r="7937" customFormat="false" ht="15" hidden="false" customHeight="false" outlineLevel="0" collapsed="false">
      <c r="U7937" s="0" t="str">
        <f aca="false">IF(C7937="","",IF(COUNTIF(Campaigns!$A$7:$A$300,C7937)&gt;0,"✓",IF(N(K7937)=0,"– no spend","⚠ add to Campaigns tab")))</f>
        <v/>
      </c>
      <c r="V7937" s="83" t="str">
        <f aca="false">IF(K7937="","",K7937*IF(Settings!$B$22=Settings!$C$6,1,IF(Settings!$B$22="USD",1/INDEX(Settings!$B$29:$B$40,MONTH(A7937)),INDEX(Settings!$B$29:$B$40,MONTH(A7937)))))</f>
        <v/>
      </c>
    </row>
    <row r="7938" customFormat="false" ht="15" hidden="false" customHeight="false" outlineLevel="0" collapsed="false">
      <c r="U7938" s="0" t="str">
        <f aca="false">IF(C7938="","",IF(COUNTIF(Campaigns!$A$7:$A$300,C7938)&gt;0,"✓",IF(N(K7938)=0,"– no spend","⚠ add to Campaigns tab")))</f>
        <v/>
      </c>
      <c r="V7938" s="83" t="str">
        <f aca="false">IF(K7938="","",K7938*IF(Settings!$B$22=Settings!$C$6,1,IF(Settings!$B$22="USD",1/INDEX(Settings!$B$29:$B$40,MONTH(A7938)),INDEX(Settings!$B$29:$B$40,MONTH(A7938)))))</f>
        <v/>
      </c>
    </row>
    <row r="7939" customFormat="false" ht="15" hidden="false" customHeight="false" outlineLevel="0" collapsed="false">
      <c r="U7939" s="0" t="str">
        <f aca="false">IF(C7939="","",IF(COUNTIF(Campaigns!$A$7:$A$300,C7939)&gt;0,"✓",IF(N(K7939)=0,"– no spend","⚠ add to Campaigns tab")))</f>
        <v/>
      </c>
      <c r="V7939" s="83" t="str">
        <f aca="false">IF(K7939="","",K7939*IF(Settings!$B$22=Settings!$C$6,1,IF(Settings!$B$22="USD",1/INDEX(Settings!$B$29:$B$40,MONTH(A7939)),INDEX(Settings!$B$29:$B$40,MONTH(A7939)))))</f>
        <v/>
      </c>
    </row>
    <row r="7940" customFormat="false" ht="15" hidden="false" customHeight="false" outlineLevel="0" collapsed="false">
      <c r="U7940" s="0" t="str">
        <f aca="false">IF(C7940="","",IF(COUNTIF(Campaigns!$A$7:$A$300,C7940)&gt;0,"✓",IF(N(K7940)=0,"– no spend","⚠ add to Campaigns tab")))</f>
        <v/>
      </c>
      <c r="V7940" s="83" t="str">
        <f aca="false">IF(K7940="","",K7940*IF(Settings!$B$22=Settings!$C$6,1,IF(Settings!$B$22="USD",1/INDEX(Settings!$B$29:$B$40,MONTH(A7940)),INDEX(Settings!$B$29:$B$40,MONTH(A7940)))))</f>
        <v/>
      </c>
    </row>
    <row r="7941" customFormat="false" ht="15" hidden="false" customHeight="false" outlineLevel="0" collapsed="false">
      <c r="U7941" s="0" t="str">
        <f aca="false">IF(C7941="","",IF(COUNTIF(Campaigns!$A$7:$A$300,C7941)&gt;0,"✓",IF(N(K7941)=0,"– no spend","⚠ add to Campaigns tab")))</f>
        <v/>
      </c>
      <c r="V7941" s="83" t="str">
        <f aca="false">IF(K7941="","",K7941*IF(Settings!$B$22=Settings!$C$6,1,IF(Settings!$B$22="USD",1/INDEX(Settings!$B$29:$B$40,MONTH(A7941)),INDEX(Settings!$B$29:$B$40,MONTH(A7941)))))</f>
        <v/>
      </c>
    </row>
    <row r="7942" customFormat="false" ht="15" hidden="false" customHeight="false" outlineLevel="0" collapsed="false">
      <c r="U7942" s="0" t="str">
        <f aca="false">IF(C7942="","",IF(COUNTIF(Campaigns!$A$7:$A$300,C7942)&gt;0,"✓",IF(N(K7942)=0,"– no spend","⚠ add to Campaigns tab")))</f>
        <v/>
      </c>
      <c r="V7942" s="83" t="str">
        <f aca="false">IF(K7942="","",K7942*IF(Settings!$B$22=Settings!$C$6,1,IF(Settings!$B$22="USD",1/INDEX(Settings!$B$29:$B$40,MONTH(A7942)),INDEX(Settings!$B$29:$B$40,MONTH(A7942)))))</f>
        <v/>
      </c>
    </row>
    <row r="7943" customFormat="false" ht="15" hidden="false" customHeight="false" outlineLevel="0" collapsed="false">
      <c r="U7943" s="0" t="str">
        <f aca="false">IF(C7943="","",IF(COUNTIF(Campaigns!$A$7:$A$300,C7943)&gt;0,"✓",IF(N(K7943)=0,"– no spend","⚠ add to Campaigns tab")))</f>
        <v/>
      </c>
      <c r="V7943" s="83" t="str">
        <f aca="false">IF(K7943="","",K7943*IF(Settings!$B$22=Settings!$C$6,1,IF(Settings!$B$22="USD",1/INDEX(Settings!$B$29:$B$40,MONTH(A7943)),INDEX(Settings!$B$29:$B$40,MONTH(A7943)))))</f>
        <v/>
      </c>
    </row>
    <row r="7944" customFormat="false" ht="15" hidden="false" customHeight="false" outlineLevel="0" collapsed="false">
      <c r="U7944" s="0" t="str">
        <f aca="false">IF(C7944="","",IF(COUNTIF(Campaigns!$A$7:$A$300,C7944)&gt;0,"✓",IF(N(K7944)=0,"– no spend","⚠ add to Campaigns tab")))</f>
        <v/>
      </c>
      <c r="V7944" s="83" t="str">
        <f aca="false">IF(K7944="","",K7944*IF(Settings!$B$22=Settings!$C$6,1,IF(Settings!$B$22="USD",1/INDEX(Settings!$B$29:$B$40,MONTH(A7944)),INDEX(Settings!$B$29:$B$40,MONTH(A7944)))))</f>
        <v/>
      </c>
    </row>
    <row r="7945" customFormat="false" ht="15" hidden="false" customHeight="false" outlineLevel="0" collapsed="false">
      <c r="U7945" s="0" t="str">
        <f aca="false">IF(C7945="","",IF(COUNTIF(Campaigns!$A$7:$A$300,C7945)&gt;0,"✓",IF(N(K7945)=0,"– no spend","⚠ add to Campaigns tab")))</f>
        <v/>
      </c>
      <c r="V7945" s="83" t="str">
        <f aca="false">IF(K7945="","",K7945*IF(Settings!$B$22=Settings!$C$6,1,IF(Settings!$B$22="USD",1/INDEX(Settings!$B$29:$B$40,MONTH(A7945)),INDEX(Settings!$B$29:$B$40,MONTH(A7945)))))</f>
        <v/>
      </c>
    </row>
    <row r="7946" customFormat="false" ht="15" hidden="false" customHeight="false" outlineLevel="0" collapsed="false">
      <c r="U7946" s="0" t="str">
        <f aca="false">IF(C7946="","",IF(COUNTIF(Campaigns!$A$7:$A$300,C7946)&gt;0,"✓",IF(N(K7946)=0,"– no spend","⚠ add to Campaigns tab")))</f>
        <v/>
      </c>
      <c r="V7946" s="83" t="str">
        <f aca="false">IF(K7946="","",K7946*IF(Settings!$B$22=Settings!$C$6,1,IF(Settings!$B$22="USD",1/INDEX(Settings!$B$29:$B$40,MONTH(A7946)),INDEX(Settings!$B$29:$B$40,MONTH(A7946)))))</f>
        <v/>
      </c>
    </row>
    <row r="7947" customFormat="false" ht="15" hidden="false" customHeight="false" outlineLevel="0" collapsed="false">
      <c r="U7947" s="0" t="str">
        <f aca="false">IF(C7947="","",IF(COUNTIF(Campaigns!$A$7:$A$300,C7947)&gt;0,"✓",IF(N(K7947)=0,"– no spend","⚠ add to Campaigns tab")))</f>
        <v/>
      </c>
      <c r="V7947" s="83" t="str">
        <f aca="false">IF(K7947="","",K7947*IF(Settings!$B$22=Settings!$C$6,1,IF(Settings!$B$22="USD",1/INDEX(Settings!$B$29:$B$40,MONTH(A7947)),INDEX(Settings!$B$29:$B$40,MONTH(A7947)))))</f>
        <v/>
      </c>
    </row>
    <row r="7948" customFormat="false" ht="15" hidden="false" customHeight="false" outlineLevel="0" collapsed="false">
      <c r="U7948" s="0" t="str">
        <f aca="false">IF(C7948="","",IF(COUNTIF(Campaigns!$A$7:$A$300,C7948)&gt;0,"✓",IF(N(K7948)=0,"– no spend","⚠ add to Campaigns tab")))</f>
        <v/>
      </c>
      <c r="V7948" s="83" t="str">
        <f aca="false">IF(K7948="","",K7948*IF(Settings!$B$22=Settings!$C$6,1,IF(Settings!$B$22="USD",1/INDEX(Settings!$B$29:$B$40,MONTH(A7948)),INDEX(Settings!$B$29:$B$40,MONTH(A7948)))))</f>
        <v/>
      </c>
    </row>
    <row r="7949" customFormat="false" ht="15" hidden="false" customHeight="false" outlineLevel="0" collapsed="false">
      <c r="U7949" s="0" t="str">
        <f aca="false">IF(C7949="","",IF(COUNTIF(Campaigns!$A$7:$A$300,C7949)&gt;0,"✓",IF(N(K7949)=0,"– no spend","⚠ add to Campaigns tab")))</f>
        <v/>
      </c>
      <c r="V7949" s="83" t="str">
        <f aca="false">IF(K7949="","",K7949*IF(Settings!$B$22=Settings!$C$6,1,IF(Settings!$B$22="USD",1/INDEX(Settings!$B$29:$B$40,MONTH(A7949)),INDEX(Settings!$B$29:$B$40,MONTH(A7949)))))</f>
        <v/>
      </c>
    </row>
    <row r="7950" customFormat="false" ht="15" hidden="false" customHeight="false" outlineLevel="0" collapsed="false">
      <c r="U7950" s="0" t="str">
        <f aca="false">IF(C7950="","",IF(COUNTIF(Campaigns!$A$7:$A$300,C7950)&gt;0,"✓",IF(N(K7950)=0,"– no spend","⚠ add to Campaigns tab")))</f>
        <v/>
      </c>
      <c r="V7950" s="83" t="str">
        <f aca="false">IF(K7950="","",K7950*IF(Settings!$B$22=Settings!$C$6,1,IF(Settings!$B$22="USD",1/INDEX(Settings!$B$29:$B$40,MONTH(A7950)),INDEX(Settings!$B$29:$B$40,MONTH(A7950)))))</f>
        <v/>
      </c>
    </row>
    <row r="7951" customFormat="false" ht="15" hidden="false" customHeight="false" outlineLevel="0" collapsed="false">
      <c r="U7951" s="0" t="str">
        <f aca="false">IF(C7951="","",IF(COUNTIF(Campaigns!$A$7:$A$300,C7951)&gt;0,"✓",IF(N(K7951)=0,"– no spend","⚠ add to Campaigns tab")))</f>
        <v/>
      </c>
      <c r="V7951" s="83" t="str">
        <f aca="false">IF(K7951="","",K7951*IF(Settings!$B$22=Settings!$C$6,1,IF(Settings!$B$22="USD",1/INDEX(Settings!$B$29:$B$40,MONTH(A7951)),INDEX(Settings!$B$29:$B$40,MONTH(A7951)))))</f>
        <v/>
      </c>
    </row>
    <row r="7952" customFormat="false" ht="15" hidden="false" customHeight="false" outlineLevel="0" collapsed="false">
      <c r="U7952" s="0" t="str">
        <f aca="false">IF(C7952="","",IF(COUNTIF(Campaigns!$A$7:$A$300,C7952)&gt;0,"✓",IF(N(K7952)=0,"– no spend","⚠ add to Campaigns tab")))</f>
        <v/>
      </c>
      <c r="V7952" s="83" t="str">
        <f aca="false">IF(K7952="","",K7952*IF(Settings!$B$22=Settings!$C$6,1,IF(Settings!$B$22="USD",1/INDEX(Settings!$B$29:$B$40,MONTH(A7952)),INDEX(Settings!$B$29:$B$40,MONTH(A7952)))))</f>
        <v/>
      </c>
    </row>
    <row r="7953" customFormat="false" ht="15" hidden="false" customHeight="false" outlineLevel="0" collapsed="false">
      <c r="U7953" s="0" t="str">
        <f aca="false">IF(C7953="","",IF(COUNTIF(Campaigns!$A$7:$A$300,C7953)&gt;0,"✓",IF(N(K7953)=0,"– no spend","⚠ add to Campaigns tab")))</f>
        <v/>
      </c>
      <c r="V7953" s="83" t="str">
        <f aca="false">IF(K7953="","",K7953*IF(Settings!$B$22=Settings!$C$6,1,IF(Settings!$B$22="USD",1/INDEX(Settings!$B$29:$B$40,MONTH(A7953)),INDEX(Settings!$B$29:$B$40,MONTH(A7953)))))</f>
        <v/>
      </c>
    </row>
    <row r="7954" customFormat="false" ht="15" hidden="false" customHeight="false" outlineLevel="0" collapsed="false">
      <c r="U7954" s="0" t="str">
        <f aca="false">IF(C7954="","",IF(COUNTIF(Campaigns!$A$7:$A$300,C7954)&gt;0,"✓",IF(N(K7954)=0,"– no spend","⚠ add to Campaigns tab")))</f>
        <v/>
      </c>
      <c r="V7954" s="83" t="str">
        <f aca="false">IF(K7954="","",K7954*IF(Settings!$B$22=Settings!$C$6,1,IF(Settings!$B$22="USD",1/INDEX(Settings!$B$29:$B$40,MONTH(A7954)),INDEX(Settings!$B$29:$B$40,MONTH(A7954)))))</f>
        <v/>
      </c>
    </row>
    <row r="7955" customFormat="false" ht="15" hidden="false" customHeight="false" outlineLevel="0" collapsed="false">
      <c r="U7955" s="0" t="str">
        <f aca="false">IF(C7955="","",IF(COUNTIF(Campaigns!$A$7:$A$300,C7955)&gt;0,"✓",IF(N(K7955)=0,"– no spend","⚠ add to Campaigns tab")))</f>
        <v/>
      </c>
      <c r="V7955" s="83" t="str">
        <f aca="false">IF(K7955="","",K7955*IF(Settings!$B$22=Settings!$C$6,1,IF(Settings!$B$22="USD",1/INDEX(Settings!$B$29:$B$40,MONTH(A7955)),INDEX(Settings!$B$29:$B$40,MONTH(A7955)))))</f>
        <v/>
      </c>
    </row>
    <row r="7956" customFormat="false" ht="15" hidden="false" customHeight="false" outlineLevel="0" collapsed="false">
      <c r="U7956" s="0" t="str">
        <f aca="false">IF(C7956="","",IF(COUNTIF(Campaigns!$A$7:$A$300,C7956)&gt;0,"✓",IF(N(K7956)=0,"– no spend","⚠ add to Campaigns tab")))</f>
        <v/>
      </c>
      <c r="V7956" s="83" t="str">
        <f aca="false">IF(K7956="","",K7956*IF(Settings!$B$22=Settings!$C$6,1,IF(Settings!$B$22="USD",1/INDEX(Settings!$B$29:$B$40,MONTH(A7956)),INDEX(Settings!$B$29:$B$40,MONTH(A7956)))))</f>
        <v/>
      </c>
    </row>
    <row r="7957" customFormat="false" ht="15" hidden="false" customHeight="false" outlineLevel="0" collapsed="false">
      <c r="U7957" s="0" t="str">
        <f aca="false">IF(C7957="","",IF(COUNTIF(Campaigns!$A$7:$A$300,C7957)&gt;0,"✓",IF(N(K7957)=0,"– no spend","⚠ add to Campaigns tab")))</f>
        <v/>
      </c>
      <c r="V7957" s="83" t="str">
        <f aca="false">IF(K7957="","",K7957*IF(Settings!$B$22=Settings!$C$6,1,IF(Settings!$B$22="USD",1/INDEX(Settings!$B$29:$B$40,MONTH(A7957)),INDEX(Settings!$B$29:$B$40,MONTH(A7957)))))</f>
        <v/>
      </c>
    </row>
    <row r="7958" customFormat="false" ht="15" hidden="false" customHeight="false" outlineLevel="0" collapsed="false">
      <c r="U7958" s="0" t="str">
        <f aca="false">IF(C7958="","",IF(COUNTIF(Campaigns!$A$7:$A$300,C7958)&gt;0,"✓",IF(N(K7958)=0,"– no spend","⚠ add to Campaigns tab")))</f>
        <v/>
      </c>
      <c r="V7958" s="83" t="str">
        <f aca="false">IF(K7958="","",K7958*IF(Settings!$B$22=Settings!$C$6,1,IF(Settings!$B$22="USD",1/INDEX(Settings!$B$29:$B$40,MONTH(A7958)),INDEX(Settings!$B$29:$B$40,MONTH(A7958)))))</f>
        <v/>
      </c>
    </row>
    <row r="7959" customFormat="false" ht="15" hidden="false" customHeight="false" outlineLevel="0" collapsed="false">
      <c r="U7959" s="0" t="str">
        <f aca="false">IF(C7959="","",IF(COUNTIF(Campaigns!$A$7:$A$300,C7959)&gt;0,"✓",IF(N(K7959)=0,"– no spend","⚠ add to Campaigns tab")))</f>
        <v/>
      </c>
      <c r="V7959" s="83" t="str">
        <f aca="false">IF(K7959="","",K7959*IF(Settings!$B$22=Settings!$C$6,1,IF(Settings!$B$22="USD",1/INDEX(Settings!$B$29:$B$40,MONTH(A7959)),INDEX(Settings!$B$29:$B$40,MONTH(A7959)))))</f>
        <v/>
      </c>
    </row>
    <row r="7960" customFormat="false" ht="15" hidden="false" customHeight="false" outlineLevel="0" collapsed="false">
      <c r="U7960" s="0" t="str">
        <f aca="false">IF(C7960="","",IF(COUNTIF(Campaigns!$A$7:$A$300,C7960)&gt;0,"✓",IF(N(K7960)=0,"– no spend","⚠ add to Campaigns tab")))</f>
        <v/>
      </c>
      <c r="V7960" s="83" t="str">
        <f aca="false">IF(K7960="","",K7960*IF(Settings!$B$22=Settings!$C$6,1,IF(Settings!$B$22="USD",1/INDEX(Settings!$B$29:$B$40,MONTH(A7960)),INDEX(Settings!$B$29:$B$40,MONTH(A7960)))))</f>
        <v/>
      </c>
    </row>
    <row r="7961" customFormat="false" ht="15" hidden="false" customHeight="false" outlineLevel="0" collapsed="false">
      <c r="U7961" s="0" t="str">
        <f aca="false">IF(C7961="","",IF(COUNTIF(Campaigns!$A$7:$A$300,C7961)&gt;0,"✓",IF(N(K7961)=0,"– no spend","⚠ add to Campaigns tab")))</f>
        <v/>
      </c>
      <c r="V7961" s="83" t="str">
        <f aca="false">IF(K7961="","",K7961*IF(Settings!$B$22=Settings!$C$6,1,IF(Settings!$B$22="USD",1/INDEX(Settings!$B$29:$B$40,MONTH(A7961)),INDEX(Settings!$B$29:$B$40,MONTH(A7961)))))</f>
        <v/>
      </c>
    </row>
    <row r="7962" customFormat="false" ht="15" hidden="false" customHeight="false" outlineLevel="0" collapsed="false">
      <c r="U7962" s="0" t="str">
        <f aca="false">IF(C7962="","",IF(COUNTIF(Campaigns!$A$7:$A$300,C7962)&gt;0,"✓",IF(N(K7962)=0,"– no spend","⚠ add to Campaigns tab")))</f>
        <v/>
      </c>
      <c r="V7962" s="83" t="str">
        <f aca="false">IF(K7962="","",K7962*IF(Settings!$B$22=Settings!$C$6,1,IF(Settings!$B$22="USD",1/INDEX(Settings!$B$29:$B$40,MONTH(A7962)),INDEX(Settings!$B$29:$B$40,MONTH(A7962)))))</f>
        <v/>
      </c>
    </row>
    <row r="7963" customFormat="false" ht="15" hidden="false" customHeight="false" outlineLevel="0" collapsed="false">
      <c r="U7963" s="0" t="str">
        <f aca="false">IF(C7963="","",IF(COUNTIF(Campaigns!$A$7:$A$300,C7963)&gt;0,"✓",IF(N(K7963)=0,"– no spend","⚠ add to Campaigns tab")))</f>
        <v/>
      </c>
      <c r="V7963" s="83" t="str">
        <f aca="false">IF(K7963="","",K7963*IF(Settings!$B$22=Settings!$C$6,1,IF(Settings!$B$22="USD",1/INDEX(Settings!$B$29:$B$40,MONTH(A7963)),INDEX(Settings!$B$29:$B$40,MONTH(A7963)))))</f>
        <v/>
      </c>
    </row>
    <row r="7964" customFormat="false" ht="15" hidden="false" customHeight="false" outlineLevel="0" collapsed="false">
      <c r="U7964" s="0" t="str">
        <f aca="false">IF(C7964="","",IF(COUNTIF(Campaigns!$A$7:$A$300,C7964)&gt;0,"✓",IF(N(K7964)=0,"– no spend","⚠ add to Campaigns tab")))</f>
        <v/>
      </c>
      <c r="V7964" s="83" t="str">
        <f aca="false">IF(K7964="","",K7964*IF(Settings!$B$22=Settings!$C$6,1,IF(Settings!$B$22="USD",1/INDEX(Settings!$B$29:$B$40,MONTH(A7964)),INDEX(Settings!$B$29:$B$40,MONTH(A7964)))))</f>
        <v/>
      </c>
    </row>
    <row r="7965" customFormat="false" ht="15" hidden="false" customHeight="false" outlineLevel="0" collapsed="false">
      <c r="U7965" s="0" t="str">
        <f aca="false">IF(C7965="","",IF(COUNTIF(Campaigns!$A$7:$A$300,C7965)&gt;0,"✓",IF(N(K7965)=0,"– no spend","⚠ add to Campaigns tab")))</f>
        <v/>
      </c>
      <c r="V7965" s="83" t="str">
        <f aca="false">IF(K7965="","",K7965*IF(Settings!$B$22=Settings!$C$6,1,IF(Settings!$B$22="USD",1/INDEX(Settings!$B$29:$B$40,MONTH(A7965)),INDEX(Settings!$B$29:$B$40,MONTH(A7965)))))</f>
        <v/>
      </c>
    </row>
    <row r="7966" customFormat="false" ht="15" hidden="false" customHeight="false" outlineLevel="0" collapsed="false">
      <c r="U7966" s="0" t="str">
        <f aca="false">IF(C7966="","",IF(COUNTIF(Campaigns!$A$7:$A$300,C7966)&gt;0,"✓",IF(N(K7966)=0,"– no spend","⚠ add to Campaigns tab")))</f>
        <v/>
      </c>
      <c r="V7966" s="83" t="str">
        <f aca="false">IF(K7966="","",K7966*IF(Settings!$B$22=Settings!$C$6,1,IF(Settings!$B$22="USD",1/INDEX(Settings!$B$29:$B$40,MONTH(A7966)),INDEX(Settings!$B$29:$B$40,MONTH(A7966)))))</f>
        <v/>
      </c>
    </row>
    <row r="7967" customFormat="false" ht="15" hidden="false" customHeight="false" outlineLevel="0" collapsed="false">
      <c r="U7967" s="0" t="str">
        <f aca="false">IF(C7967="","",IF(COUNTIF(Campaigns!$A$7:$A$300,C7967)&gt;0,"✓",IF(N(K7967)=0,"– no spend","⚠ add to Campaigns tab")))</f>
        <v/>
      </c>
      <c r="V7967" s="83" t="str">
        <f aca="false">IF(K7967="","",K7967*IF(Settings!$B$22=Settings!$C$6,1,IF(Settings!$B$22="USD",1/INDEX(Settings!$B$29:$B$40,MONTH(A7967)),INDEX(Settings!$B$29:$B$40,MONTH(A7967)))))</f>
        <v/>
      </c>
    </row>
    <row r="7968" customFormat="false" ht="15" hidden="false" customHeight="false" outlineLevel="0" collapsed="false">
      <c r="U7968" s="0" t="str">
        <f aca="false">IF(C7968="","",IF(COUNTIF(Campaigns!$A$7:$A$300,C7968)&gt;0,"✓",IF(N(K7968)=0,"– no spend","⚠ add to Campaigns tab")))</f>
        <v/>
      </c>
      <c r="V7968" s="83" t="str">
        <f aca="false">IF(K7968="","",K7968*IF(Settings!$B$22=Settings!$C$6,1,IF(Settings!$B$22="USD",1/INDEX(Settings!$B$29:$B$40,MONTH(A7968)),INDEX(Settings!$B$29:$B$40,MONTH(A7968)))))</f>
        <v/>
      </c>
    </row>
    <row r="7969" customFormat="false" ht="15" hidden="false" customHeight="false" outlineLevel="0" collapsed="false">
      <c r="U7969" s="0" t="str">
        <f aca="false">IF(C7969="","",IF(COUNTIF(Campaigns!$A$7:$A$300,C7969)&gt;0,"✓",IF(N(K7969)=0,"– no spend","⚠ add to Campaigns tab")))</f>
        <v/>
      </c>
      <c r="V7969" s="83" t="str">
        <f aca="false">IF(K7969="","",K7969*IF(Settings!$B$22=Settings!$C$6,1,IF(Settings!$B$22="USD",1/INDEX(Settings!$B$29:$B$40,MONTH(A7969)),INDEX(Settings!$B$29:$B$40,MONTH(A7969)))))</f>
        <v/>
      </c>
    </row>
    <row r="7970" customFormat="false" ht="15" hidden="false" customHeight="false" outlineLevel="0" collapsed="false">
      <c r="U7970" s="0" t="str">
        <f aca="false">IF(C7970="","",IF(COUNTIF(Campaigns!$A$7:$A$300,C7970)&gt;0,"✓",IF(N(K7970)=0,"– no spend","⚠ add to Campaigns tab")))</f>
        <v/>
      </c>
      <c r="V7970" s="83" t="str">
        <f aca="false">IF(K7970="","",K7970*IF(Settings!$B$22=Settings!$C$6,1,IF(Settings!$B$22="USD",1/INDEX(Settings!$B$29:$B$40,MONTH(A7970)),INDEX(Settings!$B$29:$B$40,MONTH(A7970)))))</f>
        <v/>
      </c>
    </row>
    <row r="7971" customFormat="false" ht="15" hidden="false" customHeight="false" outlineLevel="0" collapsed="false">
      <c r="U7971" s="0" t="str">
        <f aca="false">IF(C7971="","",IF(COUNTIF(Campaigns!$A$7:$A$300,C7971)&gt;0,"✓",IF(N(K7971)=0,"– no spend","⚠ add to Campaigns tab")))</f>
        <v/>
      </c>
      <c r="V7971" s="83" t="str">
        <f aca="false">IF(K7971="","",K7971*IF(Settings!$B$22=Settings!$C$6,1,IF(Settings!$B$22="USD",1/INDEX(Settings!$B$29:$B$40,MONTH(A7971)),INDEX(Settings!$B$29:$B$40,MONTH(A7971)))))</f>
        <v/>
      </c>
    </row>
    <row r="7972" customFormat="false" ht="15" hidden="false" customHeight="false" outlineLevel="0" collapsed="false">
      <c r="U7972" s="0" t="str">
        <f aca="false">IF(C7972="","",IF(COUNTIF(Campaigns!$A$7:$A$300,C7972)&gt;0,"✓",IF(N(K7972)=0,"– no spend","⚠ add to Campaigns tab")))</f>
        <v/>
      </c>
      <c r="V7972" s="83" t="str">
        <f aca="false">IF(K7972="","",K7972*IF(Settings!$B$22=Settings!$C$6,1,IF(Settings!$B$22="USD",1/INDEX(Settings!$B$29:$B$40,MONTH(A7972)),INDEX(Settings!$B$29:$B$40,MONTH(A7972)))))</f>
        <v/>
      </c>
    </row>
    <row r="7973" customFormat="false" ht="15" hidden="false" customHeight="false" outlineLevel="0" collapsed="false">
      <c r="U7973" s="0" t="str">
        <f aca="false">IF(C7973="","",IF(COUNTIF(Campaigns!$A$7:$A$300,C7973)&gt;0,"✓",IF(N(K7973)=0,"– no spend","⚠ add to Campaigns tab")))</f>
        <v/>
      </c>
      <c r="V7973" s="83" t="str">
        <f aca="false">IF(K7973="","",K7973*IF(Settings!$B$22=Settings!$C$6,1,IF(Settings!$B$22="USD",1/INDEX(Settings!$B$29:$B$40,MONTH(A7973)),INDEX(Settings!$B$29:$B$40,MONTH(A7973)))))</f>
        <v/>
      </c>
    </row>
    <row r="7974" customFormat="false" ht="15" hidden="false" customHeight="false" outlineLevel="0" collapsed="false">
      <c r="U7974" s="0" t="str">
        <f aca="false">IF(C7974="","",IF(COUNTIF(Campaigns!$A$7:$A$300,C7974)&gt;0,"✓",IF(N(K7974)=0,"– no spend","⚠ add to Campaigns tab")))</f>
        <v/>
      </c>
      <c r="V7974" s="83" t="str">
        <f aca="false">IF(K7974="","",K7974*IF(Settings!$B$22=Settings!$C$6,1,IF(Settings!$B$22="USD",1/INDEX(Settings!$B$29:$B$40,MONTH(A7974)),INDEX(Settings!$B$29:$B$40,MONTH(A7974)))))</f>
        <v/>
      </c>
    </row>
    <row r="7975" customFormat="false" ht="15" hidden="false" customHeight="false" outlineLevel="0" collapsed="false">
      <c r="U7975" s="0" t="str">
        <f aca="false">IF(C7975="","",IF(COUNTIF(Campaigns!$A$7:$A$300,C7975)&gt;0,"✓",IF(N(K7975)=0,"– no spend","⚠ add to Campaigns tab")))</f>
        <v/>
      </c>
      <c r="V7975" s="83" t="str">
        <f aca="false">IF(K7975="","",K7975*IF(Settings!$B$22=Settings!$C$6,1,IF(Settings!$B$22="USD",1/INDEX(Settings!$B$29:$B$40,MONTH(A7975)),INDEX(Settings!$B$29:$B$40,MONTH(A7975)))))</f>
        <v/>
      </c>
    </row>
    <row r="7976" customFormat="false" ht="15" hidden="false" customHeight="false" outlineLevel="0" collapsed="false">
      <c r="U7976" s="0" t="str">
        <f aca="false">IF(C7976="","",IF(COUNTIF(Campaigns!$A$7:$A$300,C7976)&gt;0,"✓",IF(N(K7976)=0,"– no spend","⚠ add to Campaigns tab")))</f>
        <v/>
      </c>
      <c r="V7976" s="83" t="str">
        <f aca="false">IF(K7976="","",K7976*IF(Settings!$B$22=Settings!$C$6,1,IF(Settings!$B$22="USD",1/INDEX(Settings!$B$29:$B$40,MONTH(A7976)),INDEX(Settings!$B$29:$B$40,MONTH(A7976)))))</f>
        <v/>
      </c>
    </row>
    <row r="7977" customFormat="false" ht="15" hidden="false" customHeight="false" outlineLevel="0" collapsed="false">
      <c r="U7977" s="0" t="str">
        <f aca="false">IF(C7977="","",IF(COUNTIF(Campaigns!$A$7:$A$300,C7977)&gt;0,"✓",IF(N(K7977)=0,"– no spend","⚠ add to Campaigns tab")))</f>
        <v/>
      </c>
      <c r="V7977" s="83" t="str">
        <f aca="false">IF(K7977="","",K7977*IF(Settings!$B$22=Settings!$C$6,1,IF(Settings!$B$22="USD",1/INDEX(Settings!$B$29:$B$40,MONTH(A7977)),INDEX(Settings!$B$29:$B$40,MONTH(A7977)))))</f>
        <v/>
      </c>
    </row>
    <row r="7978" customFormat="false" ht="15" hidden="false" customHeight="false" outlineLevel="0" collapsed="false">
      <c r="U7978" s="0" t="str">
        <f aca="false">IF(C7978="","",IF(COUNTIF(Campaigns!$A$7:$A$300,C7978)&gt;0,"✓",IF(N(K7978)=0,"– no spend","⚠ add to Campaigns tab")))</f>
        <v/>
      </c>
      <c r="V7978" s="83" t="str">
        <f aca="false">IF(K7978="","",K7978*IF(Settings!$B$22=Settings!$C$6,1,IF(Settings!$B$22="USD",1/INDEX(Settings!$B$29:$B$40,MONTH(A7978)),INDEX(Settings!$B$29:$B$40,MONTH(A7978)))))</f>
        <v/>
      </c>
    </row>
    <row r="7979" customFormat="false" ht="15" hidden="false" customHeight="false" outlineLevel="0" collapsed="false">
      <c r="U7979" s="0" t="str">
        <f aca="false">IF(C7979="","",IF(COUNTIF(Campaigns!$A$7:$A$300,C7979)&gt;0,"✓",IF(N(K7979)=0,"– no spend","⚠ add to Campaigns tab")))</f>
        <v/>
      </c>
      <c r="V7979" s="83" t="str">
        <f aca="false">IF(K7979="","",K7979*IF(Settings!$B$22=Settings!$C$6,1,IF(Settings!$B$22="USD",1/INDEX(Settings!$B$29:$B$40,MONTH(A7979)),INDEX(Settings!$B$29:$B$40,MONTH(A7979)))))</f>
        <v/>
      </c>
    </row>
    <row r="7980" customFormat="false" ht="15" hidden="false" customHeight="false" outlineLevel="0" collapsed="false">
      <c r="U7980" s="0" t="str">
        <f aca="false">IF(C7980="","",IF(COUNTIF(Campaigns!$A$7:$A$300,C7980)&gt;0,"✓",IF(N(K7980)=0,"– no spend","⚠ add to Campaigns tab")))</f>
        <v/>
      </c>
      <c r="V7980" s="83" t="str">
        <f aca="false">IF(K7980="","",K7980*IF(Settings!$B$22=Settings!$C$6,1,IF(Settings!$B$22="USD",1/INDEX(Settings!$B$29:$B$40,MONTH(A7980)),INDEX(Settings!$B$29:$B$40,MONTH(A7980)))))</f>
        <v/>
      </c>
    </row>
    <row r="7981" customFormat="false" ht="15" hidden="false" customHeight="false" outlineLevel="0" collapsed="false">
      <c r="U7981" s="0" t="str">
        <f aca="false">IF(C7981="","",IF(COUNTIF(Campaigns!$A$7:$A$300,C7981)&gt;0,"✓",IF(N(K7981)=0,"– no spend","⚠ add to Campaigns tab")))</f>
        <v/>
      </c>
      <c r="V7981" s="83" t="str">
        <f aca="false">IF(K7981="","",K7981*IF(Settings!$B$22=Settings!$C$6,1,IF(Settings!$B$22="USD",1/INDEX(Settings!$B$29:$B$40,MONTH(A7981)),INDEX(Settings!$B$29:$B$40,MONTH(A7981)))))</f>
        <v/>
      </c>
    </row>
    <row r="7982" customFormat="false" ht="15" hidden="false" customHeight="false" outlineLevel="0" collapsed="false">
      <c r="U7982" s="0" t="str">
        <f aca="false">IF(C7982="","",IF(COUNTIF(Campaigns!$A$7:$A$300,C7982)&gt;0,"✓",IF(N(K7982)=0,"– no spend","⚠ add to Campaigns tab")))</f>
        <v/>
      </c>
      <c r="V7982" s="83" t="str">
        <f aca="false">IF(K7982="","",K7982*IF(Settings!$B$22=Settings!$C$6,1,IF(Settings!$B$22="USD",1/INDEX(Settings!$B$29:$B$40,MONTH(A7982)),INDEX(Settings!$B$29:$B$40,MONTH(A7982)))))</f>
        <v/>
      </c>
    </row>
    <row r="7983" customFormat="false" ht="15" hidden="false" customHeight="false" outlineLevel="0" collapsed="false">
      <c r="U7983" s="0" t="str">
        <f aca="false">IF(C7983="","",IF(COUNTIF(Campaigns!$A$7:$A$300,C7983)&gt;0,"✓",IF(N(K7983)=0,"– no spend","⚠ add to Campaigns tab")))</f>
        <v/>
      </c>
      <c r="V7983" s="83" t="str">
        <f aca="false">IF(K7983="","",K7983*IF(Settings!$B$22=Settings!$C$6,1,IF(Settings!$B$22="USD",1/INDEX(Settings!$B$29:$B$40,MONTH(A7983)),INDEX(Settings!$B$29:$B$40,MONTH(A7983)))))</f>
        <v/>
      </c>
    </row>
    <row r="7984" customFormat="false" ht="15" hidden="false" customHeight="false" outlineLevel="0" collapsed="false">
      <c r="U7984" s="0" t="str">
        <f aca="false">IF(C7984="","",IF(COUNTIF(Campaigns!$A$7:$A$300,C7984)&gt;0,"✓",IF(N(K7984)=0,"– no spend","⚠ add to Campaigns tab")))</f>
        <v/>
      </c>
      <c r="V7984" s="83" t="str">
        <f aca="false">IF(K7984="","",K7984*IF(Settings!$B$22=Settings!$C$6,1,IF(Settings!$B$22="USD",1/INDEX(Settings!$B$29:$B$40,MONTH(A7984)),INDEX(Settings!$B$29:$B$40,MONTH(A7984)))))</f>
        <v/>
      </c>
    </row>
    <row r="7985" customFormat="false" ht="15" hidden="false" customHeight="false" outlineLevel="0" collapsed="false">
      <c r="U7985" s="0" t="str">
        <f aca="false">IF(C7985="","",IF(COUNTIF(Campaigns!$A$7:$A$300,C7985)&gt;0,"✓",IF(N(K7985)=0,"– no spend","⚠ add to Campaigns tab")))</f>
        <v/>
      </c>
      <c r="V7985" s="83" t="str">
        <f aca="false">IF(K7985="","",K7985*IF(Settings!$B$22=Settings!$C$6,1,IF(Settings!$B$22="USD",1/INDEX(Settings!$B$29:$B$40,MONTH(A7985)),INDEX(Settings!$B$29:$B$40,MONTH(A7985)))))</f>
        <v/>
      </c>
    </row>
    <row r="7986" customFormat="false" ht="15" hidden="false" customHeight="false" outlineLevel="0" collapsed="false">
      <c r="U7986" s="0" t="str">
        <f aca="false">IF(C7986="","",IF(COUNTIF(Campaigns!$A$7:$A$300,C7986)&gt;0,"✓",IF(N(K7986)=0,"– no spend","⚠ add to Campaigns tab")))</f>
        <v/>
      </c>
      <c r="V7986" s="83" t="str">
        <f aca="false">IF(K7986="","",K7986*IF(Settings!$B$22=Settings!$C$6,1,IF(Settings!$B$22="USD",1/INDEX(Settings!$B$29:$B$40,MONTH(A7986)),INDEX(Settings!$B$29:$B$40,MONTH(A7986)))))</f>
        <v/>
      </c>
    </row>
    <row r="7987" customFormat="false" ht="15" hidden="false" customHeight="false" outlineLevel="0" collapsed="false">
      <c r="U7987" s="0" t="str">
        <f aca="false">IF(C7987="","",IF(COUNTIF(Campaigns!$A$7:$A$300,C7987)&gt;0,"✓",IF(N(K7987)=0,"– no spend","⚠ add to Campaigns tab")))</f>
        <v/>
      </c>
      <c r="V7987" s="83" t="str">
        <f aca="false">IF(K7987="","",K7987*IF(Settings!$B$22=Settings!$C$6,1,IF(Settings!$B$22="USD",1/INDEX(Settings!$B$29:$B$40,MONTH(A7987)),INDEX(Settings!$B$29:$B$40,MONTH(A7987)))))</f>
        <v/>
      </c>
    </row>
    <row r="7988" customFormat="false" ht="15" hidden="false" customHeight="false" outlineLevel="0" collapsed="false">
      <c r="U7988" s="0" t="str">
        <f aca="false">IF(C7988="","",IF(COUNTIF(Campaigns!$A$7:$A$300,C7988)&gt;0,"✓",IF(N(K7988)=0,"– no spend","⚠ add to Campaigns tab")))</f>
        <v/>
      </c>
      <c r="V7988" s="83" t="str">
        <f aca="false">IF(K7988="","",K7988*IF(Settings!$B$22=Settings!$C$6,1,IF(Settings!$B$22="USD",1/INDEX(Settings!$B$29:$B$40,MONTH(A7988)),INDEX(Settings!$B$29:$B$40,MONTH(A7988)))))</f>
        <v/>
      </c>
    </row>
    <row r="7989" customFormat="false" ht="15" hidden="false" customHeight="false" outlineLevel="0" collapsed="false">
      <c r="U7989" s="0" t="str">
        <f aca="false">IF(C7989="","",IF(COUNTIF(Campaigns!$A$7:$A$300,C7989)&gt;0,"✓",IF(N(K7989)=0,"– no spend","⚠ add to Campaigns tab")))</f>
        <v/>
      </c>
      <c r="V7989" s="83" t="str">
        <f aca="false">IF(K7989="","",K7989*IF(Settings!$B$22=Settings!$C$6,1,IF(Settings!$B$22="USD",1/INDEX(Settings!$B$29:$B$40,MONTH(A7989)),INDEX(Settings!$B$29:$B$40,MONTH(A7989)))))</f>
        <v/>
      </c>
    </row>
    <row r="7990" customFormat="false" ht="15" hidden="false" customHeight="false" outlineLevel="0" collapsed="false">
      <c r="U7990" s="0" t="str">
        <f aca="false">IF(C7990="","",IF(COUNTIF(Campaigns!$A$7:$A$300,C7990)&gt;0,"✓",IF(N(K7990)=0,"– no spend","⚠ add to Campaigns tab")))</f>
        <v/>
      </c>
      <c r="V7990" s="83" t="str">
        <f aca="false">IF(K7990="","",K7990*IF(Settings!$B$22=Settings!$C$6,1,IF(Settings!$B$22="USD",1/INDEX(Settings!$B$29:$B$40,MONTH(A7990)),INDEX(Settings!$B$29:$B$40,MONTH(A7990)))))</f>
        <v/>
      </c>
    </row>
    <row r="7991" customFormat="false" ht="15" hidden="false" customHeight="false" outlineLevel="0" collapsed="false">
      <c r="U7991" s="0" t="str">
        <f aca="false">IF(C7991="","",IF(COUNTIF(Campaigns!$A$7:$A$300,C7991)&gt;0,"✓",IF(N(K7991)=0,"– no spend","⚠ add to Campaigns tab")))</f>
        <v/>
      </c>
      <c r="V7991" s="83" t="str">
        <f aca="false">IF(K7991="","",K7991*IF(Settings!$B$22=Settings!$C$6,1,IF(Settings!$B$22="USD",1/INDEX(Settings!$B$29:$B$40,MONTH(A7991)),INDEX(Settings!$B$29:$B$40,MONTH(A7991)))))</f>
        <v/>
      </c>
    </row>
    <row r="7992" customFormat="false" ht="15" hidden="false" customHeight="false" outlineLevel="0" collapsed="false">
      <c r="U7992" s="0" t="str">
        <f aca="false">IF(C7992="","",IF(COUNTIF(Campaigns!$A$7:$A$300,C7992)&gt;0,"✓",IF(N(K7992)=0,"– no spend","⚠ add to Campaigns tab")))</f>
        <v/>
      </c>
      <c r="V7992" s="83" t="str">
        <f aca="false">IF(K7992="","",K7992*IF(Settings!$B$22=Settings!$C$6,1,IF(Settings!$B$22="USD",1/INDEX(Settings!$B$29:$B$40,MONTH(A7992)),INDEX(Settings!$B$29:$B$40,MONTH(A7992)))))</f>
        <v/>
      </c>
    </row>
    <row r="7993" customFormat="false" ht="15" hidden="false" customHeight="false" outlineLevel="0" collapsed="false">
      <c r="U7993" s="0" t="str">
        <f aca="false">IF(C7993="","",IF(COUNTIF(Campaigns!$A$7:$A$300,C7993)&gt;0,"✓",IF(N(K7993)=0,"– no spend","⚠ add to Campaigns tab")))</f>
        <v/>
      </c>
      <c r="V7993" s="83" t="str">
        <f aca="false">IF(K7993="","",K7993*IF(Settings!$B$22=Settings!$C$6,1,IF(Settings!$B$22="USD",1/INDEX(Settings!$B$29:$B$40,MONTH(A7993)),INDEX(Settings!$B$29:$B$40,MONTH(A7993)))))</f>
        <v/>
      </c>
    </row>
    <row r="7994" customFormat="false" ht="15" hidden="false" customHeight="false" outlineLevel="0" collapsed="false">
      <c r="U7994" s="0" t="str">
        <f aca="false">IF(C7994="","",IF(COUNTIF(Campaigns!$A$7:$A$300,C7994)&gt;0,"✓",IF(N(K7994)=0,"– no spend","⚠ add to Campaigns tab")))</f>
        <v/>
      </c>
      <c r="V7994" s="83" t="str">
        <f aca="false">IF(K7994="","",K7994*IF(Settings!$B$22=Settings!$C$6,1,IF(Settings!$B$22="USD",1/INDEX(Settings!$B$29:$B$40,MONTH(A7994)),INDEX(Settings!$B$29:$B$40,MONTH(A7994)))))</f>
        <v/>
      </c>
    </row>
    <row r="7995" customFormat="false" ht="15" hidden="false" customHeight="false" outlineLevel="0" collapsed="false">
      <c r="U7995" s="0" t="str">
        <f aca="false">IF(C7995="","",IF(COUNTIF(Campaigns!$A$7:$A$300,C7995)&gt;0,"✓",IF(N(K7995)=0,"– no spend","⚠ add to Campaigns tab")))</f>
        <v/>
      </c>
      <c r="V7995" s="83" t="str">
        <f aca="false">IF(K7995="","",K7995*IF(Settings!$B$22=Settings!$C$6,1,IF(Settings!$B$22="USD",1/INDEX(Settings!$B$29:$B$40,MONTH(A7995)),INDEX(Settings!$B$29:$B$40,MONTH(A7995)))))</f>
        <v/>
      </c>
    </row>
    <row r="7996" customFormat="false" ht="15" hidden="false" customHeight="false" outlineLevel="0" collapsed="false">
      <c r="U7996" s="0" t="str">
        <f aca="false">IF(C7996="","",IF(COUNTIF(Campaigns!$A$7:$A$300,C7996)&gt;0,"✓",IF(N(K7996)=0,"– no spend","⚠ add to Campaigns tab")))</f>
        <v/>
      </c>
      <c r="V7996" s="83" t="str">
        <f aca="false">IF(K7996="","",K7996*IF(Settings!$B$22=Settings!$C$6,1,IF(Settings!$B$22="USD",1/INDEX(Settings!$B$29:$B$40,MONTH(A7996)),INDEX(Settings!$B$29:$B$40,MONTH(A7996)))))</f>
        <v/>
      </c>
    </row>
    <row r="7997" customFormat="false" ht="15" hidden="false" customHeight="false" outlineLevel="0" collapsed="false">
      <c r="U7997" s="0" t="str">
        <f aca="false">IF(C7997="","",IF(COUNTIF(Campaigns!$A$7:$A$300,C7997)&gt;0,"✓",IF(N(K7997)=0,"– no spend","⚠ add to Campaigns tab")))</f>
        <v/>
      </c>
      <c r="V7997" s="83" t="str">
        <f aca="false">IF(K7997="","",K7997*IF(Settings!$B$22=Settings!$C$6,1,IF(Settings!$B$22="USD",1/INDEX(Settings!$B$29:$B$40,MONTH(A7997)),INDEX(Settings!$B$29:$B$40,MONTH(A7997)))))</f>
        <v/>
      </c>
    </row>
    <row r="7998" customFormat="false" ht="15" hidden="false" customHeight="false" outlineLevel="0" collapsed="false">
      <c r="U7998" s="0" t="str">
        <f aca="false">IF(C7998="","",IF(COUNTIF(Campaigns!$A$7:$A$300,C7998)&gt;0,"✓",IF(N(K7998)=0,"– no spend","⚠ add to Campaigns tab")))</f>
        <v/>
      </c>
      <c r="V7998" s="83" t="str">
        <f aca="false">IF(K7998="","",K7998*IF(Settings!$B$22=Settings!$C$6,1,IF(Settings!$B$22="USD",1/INDEX(Settings!$B$29:$B$40,MONTH(A7998)),INDEX(Settings!$B$29:$B$40,MONTH(A7998)))))</f>
        <v/>
      </c>
    </row>
    <row r="7999" customFormat="false" ht="15" hidden="false" customHeight="false" outlineLevel="0" collapsed="false">
      <c r="U7999" s="0" t="str">
        <f aca="false">IF(C7999="","",IF(COUNTIF(Campaigns!$A$7:$A$300,C7999)&gt;0,"✓",IF(N(K7999)=0,"– no spend","⚠ add to Campaigns tab")))</f>
        <v/>
      </c>
      <c r="V7999" s="83" t="str">
        <f aca="false">IF(K7999="","",K7999*IF(Settings!$B$22=Settings!$C$6,1,IF(Settings!$B$22="USD",1/INDEX(Settings!$B$29:$B$40,MONTH(A7999)),INDEX(Settings!$B$29:$B$40,MONTH(A7999)))))</f>
        <v/>
      </c>
    </row>
    <row r="8000" customFormat="false" ht="15" hidden="false" customHeight="false" outlineLevel="0" collapsed="false">
      <c r="U8000" s="0" t="str">
        <f aca="false">IF(C8000="","",IF(COUNTIF(Campaigns!$A$7:$A$300,C8000)&gt;0,"✓",IF(N(K8000)=0,"– no spend","⚠ add to Campaigns tab")))</f>
        <v/>
      </c>
      <c r="V8000" s="83" t="str">
        <f aca="false">IF(K8000="","",K8000*IF(Settings!$B$22=Settings!$C$6,1,IF(Settings!$B$22="USD",1/INDEX(Settings!$B$29:$B$40,MONTH(A8000)),INDEX(Settings!$B$29:$B$40,MONTH(A8000)))))</f>
        <v/>
      </c>
    </row>
  </sheetData>
  <mergeCells count="1">
    <mergeCell ref="A1:V1"/>
  </mergeCells>
  <conditionalFormatting sqref="U3:U8000">
    <cfRule type="expression" priority="2" aboveAverage="0" equalAverage="0" bottom="0" percent="0" rank="0" text="" dxfId="7">
      <formula>LEFT(U3,1)="⚠"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9000"/>
    <pageSetUpPr fitToPage="false"/>
  </sheetPr>
  <dimension ref="A1:L8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8" min="2" style="0" width="12"/>
    <col collapsed="false" customWidth="true" hidden="false" outlineLevel="0" max="9" min="9" style="0" width="22"/>
    <col collapsed="false" customWidth="true" hidden="false" outlineLevel="0" max="10" min="10" style="0" width="12"/>
  </cols>
  <sheetData>
    <row r="1" customFormat="false" ht="15" hidden="false" customHeight="false" outlineLevel="0" collapsed="false">
      <c r="A1" s="80" t="s">
        <v>538</v>
      </c>
      <c r="B1" s="80"/>
      <c r="C1" s="80"/>
      <c r="D1" s="80"/>
      <c r="E1" s="80"/>
      <c r="F1" s="80"/>
      <c r="G1" s="80"/>
      <c r="H1" s="80"/>
      <c r="I1" s="80"/>
      <c r="J1" s="80"/>
    </row>
    <row r="2" customFormat="false" ht="39.75" hidden="false" customHeight="true" outlineLevel="0" collapsed="false">
      <c r="A2" s="33" t="s">
        <v>162</v>
      </c>
      <c r="B2" s="33" t="s">
        <v>539</v>
      </c>
      <c r="C2" s="33" t="s">
        <v>540</v>
      </c>
      <c r="D2" s="33" t="s">
        <v>541</v>
      </c>
      <c r="E2" s="33" t="s">
        <v>542</v>
      </c>
      <c r="F2" s="33" t="s">
        <v>113</v>
      </c>
      <c r="G2" s="33" t="s">
        <v>114</v>
      </c>
      <c r="H2" s="12" t="s">
        <v>519</v>
      </c>
      <c r="I2" s="12" t="s">
        <v>520</v>
      </c>
      <c r="J2" s="12" t="str">
        <f aca="false">"Spend ("&amp;Settings!$C$6&amp;")"</f>
        <v>Spend (USD)</v>
      </c>
      <c r="L2" s="30" t="s">
        <v>521</v>
      </c>
    </row>
    <row r="3" customFormat="false" ht="15" hidden="false" customHeight="false" outlineLevel="0" collapsed="false">
      <c r="A3" s="0" t="s">
        <v>205</v>
      </c>
      <c r="B3" s="81" t="n">
        <v>46023</v>
      </c>
      <c r="C3" s="82" t="s">
        <v>452</v>
      </c>
      <c r="D3" s="83" t="n">
        <v>4.78</v>
      </c>
      <c r="E3" s="0" t="n">
        <v>192</v>
      </c>
      <c r="F3" s="0" t="n">
        <v>3</v>
      </c>
      <c r="G3" s="0" t="n">
        <v>0</v>
      </c>
      <c r="I3" s="0" t="str">
        <f aca="false">IF(A3="","",IF(COUNTIF(Campaigns!$A$7:$A$300,A3)&gt;0,"✓",IF(N(D3)=0,"– no spend","⚠ add to Campaigns tab")))</f>
        <v>✓</v>
      </c>
      <c r="J3" s="83" t="n">
        <f aca="false">IF(D3="","",D3*IF(Settings!$B$23=Settings!$C$6,1,IF(Settings!$B$23="USD",1/INDEX(Settings!$B$29:$B$40,MONTH(B3)),INDEX(Settings!$B$29:$B$40,MONTH(B3)))))</f>
        <v>5.342606</v>
      </c>
    </row>
    <row r="4" customFormat="false" ht="15" hidden="false" customHeight="false" outlineLevel="0" collapsed="false">
      <c r="A4" s="0" t="s">
        <v>214</v>
      </c>
      <c r="B4" s="81" t="n">
        <v>46023</v>
      </c>
      <c r="C4" s="82" t="s">
        <v>452</v>
      </c>
      <c r="D4" s="83" t="n">
        <v>4.06</v>
      </c>
      <c r="E4" s="0" t="n">
        <v>67</v>
      </c>
      <c r="F4" s="0" t="n">
        <v>4</v>
      </c>
      <c r="G4" s="0" t="n">
        <v>0</v>
      </c>
      <c r="I4" s="0" t="str">
        <f aca="false">IF(A4="","",IF(COUNTIF(Campaigns!$A$7:$A$300,A4)&gt;0,"✓",IF(N(D4)=0,"– no spend","⚠ add to Campaigns tab")))</f>
        <v>✓</v>
      </c>
      <c r="J4" s="83" t="n">
        <f aca="false">IF(D4="","",D4*IF(Settings!$B$23=Settings!$C$6,1,IF(Settings!$B$23="USD",1/INDEX(Settings!$B$29:$B$40,MONTH(B4)),INDEX(Settings!$B$29:$B$40,MONTH(B4)))))</f>
        <v>4.537862</v>
      </c>
    </row>
    <row r="5" customFormat="false" ht="15" hidden="false" customHeight="false" outlineLevel="0" collapsed="false">
      <c r="A5" s="0" t="s">
        <v>219</v>
      </c>
      <c r="B5" s="81" t="n">
        <v>46023</v>
      </c>
      <c r="C5" s="82" t="s">
        <v>452</v>
      </c>
      <c r="D5" s="83" t="n">
        <v>22.55</v>
      </c>
      <c r="E5" s="0" t="n">
        <v>13599</v>
      </c>
      <c r="F5" s="0" t="n">
        <v>1087</v>
      </c>
      <c r="G5" s="0" t="n">
        <v>0</v>
      </c>
      <c r="I5" s="0" t="str">
        <f aca="false">IF(A5="","",IF(COUNTIF(Campaigns!$A$7:$A$300,A5)&gt;0,"✓",IF(N(D5)=0,"– no spend","⚠ add to Campaigns tab")))</f>
        <v>✓</v>
      </c>
      <c r="J5" s="83" t="n">
        <f aca="false">IF(D5="","",D5*IF(Settings!$B$23=Settings!$C$6,1,IF(Settings!$B$23="USD",1/INDEX(Settings!$B$29:$B$40,MONTH(B5)),INDEX(Settings!$B$29:$B$40,MONTH(B5)))))</f>
        <v>25.204135</v>
      </c>
    </row>
    <row r="6" customFormat="false" ht="15" hidden="false" customHeight="false" outlineLevel="0" collapsed="false">
      <c r="A6" s="0" t="s">
        <v>185</v>
      </c>
      <c r="B6" s="81" t="n">
        <v>46023</v>
      </c>
      <c r="C6" s="82" t="s">
        <v>452</v>
      </c>
      <c r="D6" s="83" t="n">
        <v>40.23</v>
      </c>
      <c r="E6" s="0" t="n">
        <v>336</v>
      </c>
      <c r="F6" s="0" t="n">
        <v>20</v>
      </c>
      <c r="G6" s="0" t="n">
        <v>0</v>
      </c>
      <c r="I6" s="0" t="str">
        <f aca="false">IF(A6="","",IF(COUNTIF(Campaigns!$A$7:$A$300,A6)&gt;0,"✓",IF(N(D6)=0,"– no spend","⚠ add to Campaigns tab")))</f>
        <v>✓</v>
      </c>
      <c r="J6" s="83" t="n">
        <f aca="false">IF(D6="","",D6*IF(Settings!$B$23=Settings!$C$6,1,IF(Settings!$B$23="USD",1/INDEX(Settings!$B$29:$B$40,MONTH(B6)),INDEX(Settings!$B$29:$B$40,MONTH(B6)))))</f>
        <v>44.965071</v>
      </c>
    </row>
    <row r="7" customFormat="false" ht="15" hidden="false" customHeight="false" outlineLevel="0" collapsed="false">
      <c r="A7" s="0" t="s">
        <v>204</v>
      </c>
      <c r="B7" s="81" t="n">
        <v>46023</v>
      </c>
      <c r="C7" s="82" t="s">
        <v>452</v>
      </c>
      <c r="D7" s="83" t="n">
        <v>2.55</v>
      </c>
      <c r="E7" s="0" t="n">
        <v>8</v>
      </c>
      <c r="F7" s="0" t="n">
        <v>3</v>
      </c>
      <c r="G7" s="0" t="n">
        <v>0</v>
      </c>
      <c r="I7" s="0" t="str">
        <f aca="false">IF(A7="","",IF(COUNTIF(Campaigns!$A$7:$A$300,A7)&gt;0,"✓",IF(N(D7)=0,"– no spend","⚠ add to Campaigns tab")))</f>
        <v>✓</v>
      </c>
      <c r="J7" s="83" t="n">
        <f aca="false">IF(D7="","",D7*IF(Settings!$B$23=Settings!$C$6,1,IF(Settings!$B$23="USD",1/INDEX(Settings!$B$29:$B$40,MONTH(B7)),INDEX(Settings!$B$29:$B$40,MONTH(B7)))))</f>
        <v>2.850135</v>
      </c>
    </row>
    <row r="8" customFormat="false" ht="15" hidden="false" customHeight="false" outlineLevel="0" collapsed="false">
      <c r="A8" s="0" t="s">
        <v>186</v>
      </c>
      <c r="B8" s="81" t="n">
        <v>46023</v>
      </c>
      <c r="C8" s="82" t="s">
        <v>452</v>
      </c>
      <c r="D8" s="83" t="n">
        <v>19.24</v>
      </c>
      <c r="E8" s="0" t="n">
        <v>113</v>
      </c>
      <c r="F8" s="0" t="n">
        <v>6</v>
      </c>
      <c r="G8" s="0" t="n">
        <v>0</v>
      </c>
      <c r="I8" s="0" t="str">
        <f aca="false">IF(A8="","",IF(COUNTIF(Campaigns!$A$7:$A$300,A8)&gt;0,"✓",IF(N(D8)=0,"– no spend","⚠ add to Campaigns tab")))</f>
        <v>✓</v>
      </c>
      <c r="J8" s="83" t="n">
        <f aca="false">IF(D8="","",D8*IF(Settings!$B$23=Settings!$C$6,1,IF(Settings!$B$23="USD",1/INDEX(Settings!$B$29:$B$40,MONTH(B8)),INDEX(Settings!$B$29:$B$40,MONTH(B8)))))</f>
        <v>21.504548</v>
      </c>
    </row>
    <row r="9" customFormat="false" ht="15" hidden="false" customHeight="false" outlineLevel="0" collapsed="false">
      <c r="A9" s="0" t="s">
        <v>218</v>
      </c>
      <c r="B9" s="81" t="n">
        <v>46023</v>
      </c>
      <c r="C9" s="82" t="s">
        <v>452</v>
      </c>
      <c r="D9" s="83" t="n">
        <v>22.55</v>
      </c>
      <c r="E9" s="0" t="n">
        <v>16268</v>
      </c>
      <c r="F9" s="0" t="n">
        <v>1115</v>
      </c>
      <c r="G9" s="0" t="n">
        <v>0</v>
      </c>
      <c r="I9" s="0" t="str">
        <f aca="false">IF(A9="","",IF(COUNTIF(Campaigns!$A$7:$A$300,A9)&gt;0,"✓",IF(N(D9)=0,"– no spend","⚠ add to Campaigns tab")))</f>
        <v>✓</v>
      </c>
      <c r="J9" s="83" t="n">
        <f aca="false">IF(D9="","",D9*IF(Settings!$B$23=Settings!$C$6,1,IF(Settings!$B$23="USD",1/INDEX(Settings!$B$29:$B$40,MONTH(B9)),INDEX(Settings!$B$29:$B$40,MONTH(B9)))))</f>
        <v>25.204135</v>
      </c>
    </row>
    <row r="10" customFormat="false" ht="15" hidden="false" customHeight="false" outlineLevel="0" collapsed="false">
      <c r="A10" s="0" t="s">
        <v>215</v>
      </c>
      <c r="B10" s="81" t="n">
        <v>46023</v>
      </c>
      <c r="C10" s="82" t="s">
        <v>452</v>
      </c>
      <c r="D10" s="83" t="n">
        <v>22.6</v>
      </c>
      <c r="E10" s="0" t="n">
        <v>6305</v>
      </c>
      <c r="F10" s="0" t="n">
        <v>488</v>
      </c>
      <c r="G10" s="0" t="n">
        <v>0</v>
      </c>
      <c r="I10" s="0" t="str">
        <f aca="false">IF(A10="","",IF(COUNTIF(Campaigns!$A$7:$A$300,A10)&gt;0,"✓",IF(N(D10)=0,"– no spend","⚠ add to Campaigns tab")))</f>
        <v>✓</v>
      </c>
      <c r="J10" s="83" t="n">
        <f aca="false">IF(D10="","",D10*IF(Settings!$B$23=Settings!$C$6,1,IF(Settings!$B$23="USD",1/INDEX(Settings!$B$29:$B$40,MONTH(B10)),INDEX(Settings!$B$29:$B$40,MONTH(B10)))))</f>
        <v>25.26002</v>
      </c>
    </row>
    <row r="11" customFormat="false" ht="15" hidden="false" customHeight="false" outlineLevel="0" collapsed="false">
      <c r="A11" s="0" t="s">
        <v>210</v>
      </c>
      <c r="B11" s="81" t="n">
        <v>46023</v>
      </c>
      <c r="C11" s="82" t="s">
        <v>452</v>
      </c>
      <c r="D11" s="83" t="n">
        <v>30.23</v>
      </c>
      <c r="E11" s="0" t="n">
        <v>175</v>
      </c>
      <c r="F11" s="0" t="n">
        <v>22</v>
      </c>
      <c r="G11" s="0" t="n">
        <v>2</v>
      </c>
      <c r="I11" s="0" t="str">
        <f aca="false">IF(A11="","",IF(COUNTIF(Campaigns!$A$7:$A$300,A11)&gt;0,"✓",IF(N(D11)=0,"– no spend","⚠ add to Campaigns tab")))</f>
        <v>✓</v>
      </c>
      <c r="J11" s="83" t="n">
        <f aca="false">IF(D11="","",D11*IF(Settings!$B$23=Settings!$C$6,1,IF(Settings!$B$23="USD",1/INDEX(Settings!$B$29:$B$40,MONTH(B11)),INDEX(Settings!$B$29:$B$40,MONTH(B11)))))</f>
        <v>33.788071</v>
      </c>
    </row>
    <row r="12" customFormat="false" ht="15" hidden="false" customHeight="false" outlineLevel="0" collapsed="false">
      <c r="A12" s="0" t="s">
        <v>206</v>
      </c>
      <c r="B12" s="81" t="n">
        <v>46023</v>
      </c>
      <c r="C12" s="82" t="s">
        <v>452</v>
      </c>
      <c r="D12" s="83" t="n">
        <v>1.53</v>
      </c>
      <c r="E12" s="0" t="n">
        <v>308</v>
      </c>
      <c r="F12" s="0" t="n">
        <v>3</v>
      </c>
      <c r="G12" s="0" t="n">
        <v>0</v>
      </c>
      <c r="I12" s="0" t="str">
        <f aca="false">IF(A12="","",IF(COUNTIF(Campaigns!$A$7:$A$300,A12)&gt;0,"✓",IF(N(D12)=0,"– no spend","⚠ add to Campaigns tab")))</f>
        <v>✓</v>
      </c>
      <c r="J12" s="83" t="n">
        <f aca="false">IF(D12="","",D12*IF(Settings!$B$23=Settings!$C$6,1,IF(Settings!$B$23="USD",1/INDEX(Settings!$B$29:$B$40,MONTH(B12)),INDEX(Settings!$B$29:$B$40,MONTH(B12)))))</f>
        <v>1.710081</v>
      </c>
    </row>
    <row r="13" customFormat="false" ht="15" hidden="false" customHeight="false" outlineLevel="0" collapsed="false">
      <c r="A13" s="0" t="s">
        <v>217</v>
      </c>
      <c r="B13" s="81" t="n">
        <v>46023</v>
      </c>
      <c r="C13" s="82" t="s">
        <v>452</v>
      </c>
      <c r="D13" s="83" t="n">
        <v>22.68</v>
      </c>
      <c r="E13" s="0" t="n">
        <v>6276</v>
      </c>
      <c r="F13" s="0" t="n">
        <v>459</v>
      </c>
      <c r="G13" s="0" t="n">
        <v>0</v>
      </c>
      <c r="I13" s="0" t="str">
        <f aca="false">IF(A13="","",IF(COUNTIF(Campaigns!$A$7:$A$300,A13)&gt;0,"✓",IF(N(D13)=0,"– no spend","⚠ add to Campaigns tab")))</f>
        <v>✓</v>
      </c>
      <c r="J13" s="83" t="n">
        <f aca="false">IF(D13="","",D13*IF(Settings!$B$23=Settings!$C$6,1,IF(Settings!$B$23="USD",1/INDEX(Settings!$B$29:$B$40,MONTH(B13)),INDEX(Settings!$B$29:$B$40,MONTH(B13)))))</f>
        <v>25.349436</v>
      </c>
    </row>
    <row r="14" customFormat="false" ht="15" hidden="false" customHeight="false" outlineLevel="0" collapsed="false">
      <c r="A14" s="0" t="s">
        <v>209</v>
      </c>
      <c r="B14" s="81" t="n">
        <v>46023</v>
      </c>
      <c r="C14" s="82" t="s">
        <v>452</v>
      </c>
      <c r="D14" s="83" t="n">
        <v>41.59</v>
      </c>
      <c r="E14" s="0" t="n">
        <v>13540</v>
      </c>
      <c r="F14" s="0" t="n">
        <v>674</v>
      </c>
      <c r="G14" s="0" t="n">
        <v>0</v>
      </c>
      <c r="I14" s="0" t="str">
        <f aca="false">IF(A14="","",IF(COUNTIF(Campaigns!$A$7:$A$300,A14)&gt;0,"✓",IF(N(D14)=0,"– no spend","⚠ add to Campaigns tab")))</f>
        <v>✓</v>
      </c>
      <c r="J14" s="83" t="n">
        <f aca="false">IF(D14="","",D14*IF(Settings!$B$23=Settings!$C$6,1,IF(Settings!$B$23="USD",1/INDEX(Settings!$B$29:$B$40,MONTH(B14)),INDEX(Settings!$B$29:$B$40,MONTH(B14)))))</f>
        <v>46.485143</v>
      </c>
    </row>
    <row r="15" customFormat="false" ht="15" hidden="false" customHeight="false" outlineLevel="0" collapsed="false">
      <c r="A15" s="0" t="s">
        <v>205</v>
      </c>
      <c r="B15" s="81" t="n">
        <v>46024</v>
      </c>
      <c r="C15" s="82" t="s">
        <v>452</v>
      </c>
      <c r="D15" s="83" t="n">
        <v>4</v>
      </c>
      <c r="E15" s="0" t="n">
        <v>275</v>
      </c>
      <c r="F15" s="0" t="n">
        <v>5</v>
      </c>
      <c r="G15" s="0" t="n">
        <v>0</v>
      </c>
      <c r="I15" s="0" t="str">
        <f aca="false">IF(A15="","",IF(COUNTIF(Campaigns!$A$7:$A$300,A15)&gt;0,"✓",IF(N(D15)=0,"– no spend","⚠ add to Campaigns tab")))</f>
        <v>✓</v>
      </c>
      <c r="J15" s="83" t="n">
        <f aca="false">IF(D15="","",D15*IF(Settings!$B$23=Settings!$C$6,1,IF(Settings!$B$23="USD",1/INDEX(Settings!$B$29:$B$40,MONTH(B15)),INDEX(Settings!$B$29:$B$40,MONTH(B15)))))</f>
        <v>4.4708</v>
      </c>
    </row>
    <row r="16" customFormat="false" ht="15" hidden="false" customHeight="false" outlineLevel="0" collapsed="false">
      <c r="A16" s="0" t="s">
        <v>214</v>
      </c>
      <c r="B16" s="81" t="n">
        <v>46024</v>
      </c>
      <c r="C16" s="82" t="s">
        <v>452</v>
      </c>
      <c r="D16" s="83" t="n">
        <v>26.7</v>
      </c>
      <c r="E16" s="0" t="n">
        <v>125</v>
      </c>
      <c r="F16" s="0" t="n">
        <v>23</v>
      </c>
      <c r="G16" s="0" t="n">
        <v>0</v>
      </c>
      <c r="I16" s="0" t="str">
        <f aca="false">IF(A16="","",IF(COUNTIF(Campaigns!$A$7:$A$300,A16)&gt;0,"✓",IF(N(D16)=0,"– no spend","⚠ add to Campaigns tab")))</f>
        <v>✓</v>
      </c>
      <c r="J16" s="83" t="n">
        <f aca="false">IF(D16="","",D16*IF(Settings!$B$23=Settings!$C$6,1,IF(Settings!$B$23="USD",1/INDEX(Settings!$B$29:$B$40,MONTH(B16)),INDEX(Settings!$B$29:$B$40,MONTH(B16)))))</f>
        <v>29.84259</v>
      </c>
    </row>
    <row r="17" customFormat="false" ht="15" hidden="false" customHeight="false" outlineLevel="0" collapsed="false">
      <c r="A17" s="0" t="s">
        <v>219</v>
      </c>
      <c r="B17" s="81" t="n">
        <v>46024</v>
      </c>
      <c r="C17" s="82" t="s">
        <v>452</v>
      </c>
      <c r="D17" s="83" t="n">
        <v>19.89</v>
      </c>
      <c r="E17" s="0" t="n">
        <v>11845</v>
      </c>
      <c r="F17" s="0" t="n">
        <v>955</v>
      </c>
      <c r="G17" s="0" t="n">
        <v>0</v>
      </c>
      <c r="I17" s="0" t="str">
        <f aca="false">IF(A17="","",IF(COUNTIF(Campaigns!$A$7:$A$300,A17)&gt;0,"✓",IF(N(D17)=0,"– no spend","⚠ add to Campaigns tab")))</f>
        <v>✓</v>
      </c>
      <c r="J17" s="83" t="n">
        <f aca="false">IF(D17="","",D17*IF(Settings!$B$23=Settings!$C$6,1,IF(Settings!$B$23="USD",1/INDEX(Settings!$B$29:$B$40,MONTH(B17)),INDEX(Settings!$B$29:$B$40,MONTH(B17)))))</f>
        <v>22.231053</v>
      </c>
    </row>
    <row r="18" customFormat="false" ht="15" hidden="false" customHeight="false" outlineLevel="0" collapsed="false">
      <c r="A18" s="0" t="s">
        <v>185</v>
      </c>
      <c r="B18" s="81" t="n">
        <v>46024</v>
      </c>
      <c r="C18" s="82" t="s">
        <v>452</v>
      </c>
      <c r="D18" s="83" t="n">
        <v>41.21</v>
      </c>
      <c r="E18" s="0" t="n">
        <v>421</v>
      </c>
      <c r="F18" s="0" t="n">
        <v>23</v>
      </c>
      <c r="G18" s="0" t="n">
        <v>5.58</v>
      </c>
      <c r="I18" s="0" t="str">
        <f aca="false">IF(A18="","",IF(COUNTIF(Campaigns!$A$7:$A$300,A18)&gt;0,"✓",IF(N(D18)=0,"– no spend","⚠ add to Campaigns tab")))</f>
        <v>✓</v>
      </c>
      <c r="J18" s="83" t="n">
        <f aca="false">IF(D18="","",D18*IF(Settings!$B$23=Settings!$C$6,1,IF(Settings!$B$23="USD",1/INDEX(Settings!$B$29:$B$40,MONTH(B18)),INDEX(Settings!$B$29:$B$40,MONTH(B18)))))</f>
        <v>46.060417</v>
      </c>
    </row>
    <row r="19" customFormat="false" ht="15" hidden="false" customHeight="false" outlineLevel="0" collapsed="false">
      <c r="A19" s="0" t="s">
        <v>204</v>
      </c>
      <c r="B19" s="81" t="n">
        <v>46024</v>
      </c>
      <c r="C19" s="82" t="s">
        <v>452</v>
      </c>
      <c r="D19" s="83" t="n">
        <v>2.1</v>
      </c>
      <c r="E19" s="0" t="n">
        <v>10</v>
      </c>
      <c r="F19" s="0" t="n">
        <v>1</v>
      </c>
      <c r="G19" s="0" t="n">
        <v>0</v>
      </c>
      <c r="I19" s="0" t="str">
        <f aca="false">IF(A19="","",IF(COUNTIF(Campaigns!$A$7:$A$300,A19)&gt;0,"✓",IF(N(D19)=0,"– no spend","⚠ add to Campaigns tab")))</f>
        <v>✓</v>
      </c>
      <c r="J19" s="83" t="n">
        <f aca="false">IF(D19="","",D19*IF(Settings!$B$23=Settings!$C$6,1,IF(Settings!$B$23="USD",1/INDEX(Settings!$B$29:$B$40,MONTH(B19)),INDEX(Settings!$B$29:$B$40,MONTH(B19)))))</f>
        <v>2.34717</v>
      </c>
    </row>
    <row r="20" customFormat="false" ht="15" hidden="false" customHeight="false" outlineLevel="0" collapsed="false">
      <c r="A20" s="0" t="s">
        <v>186</v>
      </c>
      <c r="B20" s="81" t="n">
        <v>46024</v>
      </c>
      <c r="C20" s="82" t="s">
        <v>452</v>
      </c>
      <c r="D20" s="83" t="n">
        <v>53.06</v>
      </c>
      <c r="E20" s="0" t="n">
        <v>271</v>
      </c>
      <c r="F20" s="0" t="n">
        <v>11</v>
      </c>
      <c r="G20" s="0" t="n">
        <v>3.14</v>
      </c>
      <c r="I20" s="0" t="str">
        <f aca="false">IF(A20="","",IF(COUNTIF(Campaigns!$A$7:$A$300,A20)&gt;0,"✓",IF(N(D20)=0,"– no spend","⚠ add to Campaigns tab")))</f>
        <v>✓</v>
      </c>
      <c r="J20" s="83" t="n">
        <f aca="false">IF(D20="","",D20*IF(Settings!$B$23=Settings!$C$6,1,IF(Settings!$B$23="USD",1/INDEX(Settings!$B$29:$B$40,MONTH(B20)),INDEX(Settings!$B$29:$B$40,MONTH(B20)))))</f>
        <v>59.305162</v>
      </c>
    </row>
    <row r="21" customFormat="false" ht="15" hidden="false" customHeight="false" outlineLevel="0" collapsed="false">
      <c r="A21" s="0" t="s">
        <v>218</v>
      </c>
      <c r="B21" s="81" t="n">
        <v>46024</v>
      </c>
      <c r="C21" s="82" t="s">
        <v>452</v>
      </c>
      <c r="D21" s="83" t="n">
        <v>19.9</v>
      </c>
      <c r="E21" s="0" t="n">
        <v>13753</v>
      </c>
      <c r="F21" s="0" t="n">
        <v>1064</v>
      </c>
      <c r="G21" s="0" t="n">
        <v>0</v>
      </c>
      <c r="I21" s="0" t="str">
        <f aca="false">IF(A21="","",IF(COUNTIF(Campaigns!$A$7:$A$300,A21)&gt;0,"✓",IF(N(D21)=0,"– no spend","⚠ add to Campaigns tab")))</f>
        <v>✓</v>
      </c>
      <c r="J21" s="83" t="n">
        <f aca="false">IF(D21="","",D21*IF(Settings!$B$23=Settings!$C$6,1,IF(Settings!$B$23="USD",1/INDEX(Settings!$B$29:$B$40,MONTH(B21)),INDEX(Settings!$B$29:$B$40,MONTH(B21)))))</f>
        <v>22.24223</v>
      </c>
    </row>
    <row r="22" customFormat="false" ht="15" hidden="false" customHeight="false" outlineLevel="0" collapsed="false">
      <c r="A22" s="0" t="s">
        <v>215</v>
      </c>
      <c r="B22" s="81" t="n">
        <v>46024</v>
      </c>
      <c r="C22" s="82" t="s">
        <v>452</v>
      </c>
      <c r="D22" s="83" t="n">
        <v>20.06</v>
      </c>
      <c r="E22" s="0" t="n">
        <v>6655</v>
      </c>
      <c r="F22" s="0" t="n">
        <v>491</v>
      </c>
      <c r="G22" s="0" t="n">
        <v>0</v>
      </c>
      <c r="I22" s="0" t="str">
        <f aca="false">IF(A22="","",IF(COUNTIF(Campaigns!$A$7:$A$300,A22)&gt;0,"✓",IF(N(D22)=0,"– no spend","⚠ add to Campaigns tab")))</f>
        <v>✓</v>
      </c>
      <c r="J22" s="83" t="n">
        <f aca="false">IF(D22="","",D22*IF(Settings!$B$23=Settings!$C$6,1,IF(Settings!$B$23="USD",1/INDEX(Settings!$B$29:$B$40,MONTH(B22)),INDEX(Settings!$B$29:$B$40,MONTH(B22)))))</f>
        <v>22.421062</v>
      </c>
    </row>
    <row r="23" customFormat="false" ht="15" hidden="false" customHeight="false" outlineLevel="0" collapsed="false">
      <c r="A23" s="0" t="s">
        <v>210</v>
      </c>
      <c r="B23" s="81" t="n">
        <v>46024</v>
      </c>
      <c r="C23" s="82" t="s">
        <v>452</v>
      </c>
      <c r="D23" s="83" t="n">
        <v>27.44</v>
      </c>
      <c r="E23" s="0" t="n">
        <v>281</v>
      </c>
      <c r="F23" s="0" t="n">
        <v>25</v>
      </c>
      <c r="G23" s="0" t="n">
        <v>1</v>
      </c>
      <c r="I23" s="0" t="str">
        <f aca="false">IF(A23="","",IF(COUNTIF(Campaigns!$A$7:$A$300,A23)&gt;0,"✓",IF(N(D23)=0,"– no spend","⚠ add to Campaigns tab")))</f>
        <v>✓</v>
      </c>
      <c r="J23" s="83" t="n">
        <f aca="false">IF(D23="","",D23*IF(Settings!$B$23=Settings!$C$6,1,IF(Settings!$B$23="USD",1/INDEX(Settings!$B$29:$B$40,MONTH(B23)),INDEX(Settings!$B$29:$B$40,MONTH(B23)))))</f>
        <v>30.669688</v>
      </c>
    </row>
    <row r="24" customFormat="false" ht="15" hidden="false" customHeight="false" outlineLevel="0" collapsed="false">
      <c r="A24" s="0" t="s">
        <v>206</v>
      </c>
      <c r="B24" s="81" t="n">
        <v>46024</v>
      </c>
      <c r="C24" s="82" t="s">
        <v>452</v>
      </c>
      <c r="D24" s="83" t="n">
        <v>4.91</v>
      </c>
      <c r="E24" s="0" t="n">
        <v>458</v>
      </c>
      <c r="F24" s="0" t="n">
        <v>6</v>
      </c>
      <c r="G24" s="0" t="n">
        <v>1</v>
      </c>
      <c r="I24" s="0" t="str">
        <f aca="false">IF(A24="","",IF(COUNTIF(Campaigns!$A$7:$A$300,A24)&gt;0,"✓",IF(N(D24)=0,"– no spend","⚠ add to Campaigns tab")))</f>
        <v>✓</v>
      </c>
      <c r="J24" s="83" t="n">
        <f aca="false">IF(D24="","",D24*IF(Settings!$B$23=Settings!$C$6,1,IF(Settings!$B$23="USD",1/INDEX(Settings!$B$29:$B$40,MONTH(B24)),INDEX(Settings!$B$29:$B$40,MONTH(B24)))))</f>
        <v>5.487907</v>
      </c>
    </row>
    <row r="25" customFormat="false" ht="15" hidden="false" customHeight="false" outlineLevel="0" collapsed="false">
      <c r="A25" s="0" t="s">
        <v>217</v>
      </c>
      <c r="B25" s="81" t="n">
        <v>46024</v>
      </c>
      <c r="C25" s="82" t="s">
        <v>452</v>
      </c>
      <c r="D25" s="83" t="n">
        <v>19.88</v>
      </c>
      <c r="E25" s="0" t="n">
        <v>6693</v>
      </c>
      <c r="F25" s="0" t="n">
        <v>471</v>
      </c>
      <c r="G25" s="0" t="n">
        <v>0</v>
      </c>
      <c r="I25" s="0" t="str">
        <f aca="false">IF(A25="","",IF(COUNTIF(Campaigns!$A$7:$A$300,A25)&gt;0,"✓",IF(N(D25)=0,"– no spend","⚠ add to Campaigns tab")))</f>
        <v>✓</v>
      </c>
      <c r="J25" s="83" t="n">
        <f aca="false">IF(D25="","",D25*IF(Settings!$B$23=Settings!$C$6,1,IF(Settings!$B$23="USD",1/INDEX(Settings!$B$29:$B$40,MONTH(B25)),INDEX(Settings!$B$29:$B$40,MONTH(B25)))))</f>
        <v>22.219876</v>
      </c>
    </row>
    <row r="26" customFormat="false" ht="15" hidden="false" customHeight="false" outlineLevel="0" collapsed="false">
      <c r="A26" s="0" t="s">
        <v>209</v>
      </c>
      <c r="B26" s="81" t="n">
        <v>46024</v>
      </c>
      <c r="C26" s="82" t="s">
        <v>452</v>
      </c>
      <c r="D26" s="83" t="n">
        <v>41.89</v>
      </c>
      <c r="E26" s="0" t="n">
        <v>16546</v>
      </c>
      <c r="F26" s="0" t="n">
        <v>821</v>
      </c>
      <c r="G26" s="0" t="n">
        <v>0</v>
      </c>
      <c r="I26" s="0" t="str">
        <f aca="false">IF(A26="","",IF(COUNTIF(Campaigns!$A$7:$A$300,A26)&gt;0,"✓",IF(N(D26)=0,"– no spend","⚠ add to Campaigns tab")))</f>
        <v>✓</v>
      </c>
      <c r="J26" s="83" t="n">
        <f aca="false">IF(D26="","",D26*IF(Settings!$B$23=Settings!$C$6,1,IF(Settings!$B$23="USD",1/INDEX(Settings!$B$29:$B$40,MONTH(B26)),INDEX(Settings!$B$29:$B$40,MONTH(B26)))))</f>
        <v>46.820453</v>
      </c>
    </row>
    <row r="27" customFormat="false" ht="15" hidden="false" customHeight="false" outlineLevel="0" collapsed="false">
      <c r="A27" s="0" t="s">
        <v>205</v>
      </c>
      <c r="B27" s="81" t="n">
        <v>46025</v>
      </c>
      <c r="C27" s="82" t="s">
        <v>452</v>
      </c>
      <c r="D27" s="83" t="n">
        <v>5.02</v>
      </c>
      <c r="E27" s="0" t="n">
        <v>176</v>
      </c>
      <c r="F27" s="0" t="n">
        <v>6</v>
      </c>
      <c r="G27" s="0" t="n">
        <v>0</v>
      </c>
      <c r="I27" s="0" t="str">
        <f aca="false">IF(A27="","",IF(COUNTIF(Campaigns!$A$7:$A$300,A27)&gt;0,"✓",IF(N(D27)=0,"– no spend","⚠ add to Campaigns tab")))</f>
        <v>✓</v>
      </c>
      <c r="J27" s="83" t="n">
        <f aca="false">IF(D27="","",D27*IF(Settings!$B$23=Settings!$C$6,1,IF(Settings!$B$23="USD",1/INDEX(Settings!$B$29:$B$40,MONTH(B27)),INDEX(Settings!$B$29:$B$40,MONTH(B27)))))</f>
        <v>5.610854</v>
      </c>
    </row>
    <row r="28" customFormat="false" ht="15" hidden="false" customHeight="false" outlineLevel="0" collapsed="false">
      <c r="A28" s="0" t="s">
        <v>214</v>
      </c>
      <c r="B28" s="81" t="n">
        <v>46025</v>
      </c>
      <c r="C28" s="82" t="s">
        <v>452</v>
      </c>
      <c r="D28" s="83" t="n">
        <v>12.37</v>
      </c>
      <c r="E28" s="0" t="n">
        <v>81</v>
      </c>
      <c r="F28" s="0" t="n">
        <v>14</v>
      </c>
      <c r="G28" s="0" t="n">
        <v>1</v>
      </c>
      <c r="I28" s="0" t="str">
        <f aca="false">IF(A28="","",IF(COUNTIF(Campaigns!$A$7:$A$300,A28)&gt;0,"✓",IF(N(D28)=0,"– no spend","⚠ add to Campaigns tab")))</f>
        <v>✓</v>
      </c>
      <c r="J28" s="83" t="n">
        <f aca="false">IF(D28="","",D28*IF(Settings!$B$23=Settings!$C$6,1,IF(Settings!$B$23="USD",1/INDEX(Settings!$B$29:$B$40,MONTH(B28)),INDEX(Settings!$B$29:$B$40,MONTH(B28)))))</f>
        <v>13.825949</v>
      </c>
    </row>
    <row r="29" customFormat="false" ht="15" hidden="false" customHeight="false" outlineLevel="0" collapsed="false">
      <c r="A29" s="0" t="s">
        <v>219</v>
      </c>
      <c r="B29" s="81" t="n">
        <v>46025</v>
      </c>
      <c r="C29" s="82" t="s">
        <v>452</v>
      </c>
      <c r="D29" s="83" t="n">
        <v>19.85</v>
      </c>
      <c r="E29" s="0" t="n">
        <v>12155</v>
      </c>
      <c r="F29" s="0" t="n">
        <v>974</v>
      </c>
      <c r="G29" s="0" t="n">
        <v>0</v>
      </c>
      <c r="I29" s="0" t="str">
        <f aca="false">IF(A29="","",IF(COUNTIF(Campaigns!$A$7:$A$300,A29)&gt;0,"✓",IF(N(D29)=0,"– no spend","⚠ add to Campaigns tab")))</f>
        <v>✓</v>
      </c>
      <c r="J29" s="83" t="n">
        <f aca="false">IF(D29="","",D29*IF(Settings!$B$23=Settings!$C$6,1,IF(Settings!$B$23="USD",1/INDEX(Settings!$B$29:$B$40,MONTH(B29)),INDEX(Settings!$B$29:$B$40,MONTH(B29)))))</f>
        <v>22.186345</v>
      </c>
    </row>
    <row r="30" customFormat="false" ht="15" hidden="false" customHeight="false" outlineLevel="0" collapsed="false">
      <c r="A30" s="0" t="s">
        <v>185</v>
      </c>
      <c r="B30" s="81" t="n">
        <v>46025</v>
      </c>
      <c r="C30" s="82" t="s">
        <v>452</v>
      </c>
      <c r="D30" s="83" t="n">
        <v>22</v>
      </c>
      <c r="E30" s="0" t="n">
        <v>365</v>
      </c>
      <c r="F30" s="0" t="n">
        <v>21</v>
      </c>
      <c r="G30" s="0" t="n">
        <v>3.01</v>
      </c>
      <c r="I30" s="0" t="str">
        <f aca="false">IF(A30="","",IF(COUNTIF(Campaigns!$A$7:$A$300,A30)&gt;0,"✓",IF(N(D30)=0,"– no spend","⚠ add to Campaigns tab")))</f>
        <v>✓</v>
      </c>
      <c r="J30" s="83" t="n">
        <f aca="false">IF(D30="","",D30*IF(Settings!$B$23=Settings!$C$6,1,IF(Settings!$B$23="USD",1/INDEX(Settings!$B$29:$B$40,MONTH(B30)),INDEX(Settings!$B$29:$B$40,MONTH(B30)))))</f>
        <v>24.5894</v>
      </c>
    </row>
    <row r="31" customFormat="false" ht="15" hidden="false" customHeight="false" outlineLevel="0" collapsed="false">
      <c r="A31" s="0" t="s">
        <v>204</v>
      </c>
      <c r="B31" s="81" t="n">
        <v>46025</v>
      </c>
      <c r="C31" s="82" t="s">
        <v>452</v>
      </c>
      <c r="D31" s="83" t="n">
        <v>0.4</v>
      </c>
      <c r="E31" s="0" t="n">
        <v>12</v>
      </c>
      <c r="F31" s="0" t="n">
        <v>1</v>
      </c>
      <c r="G31" s="0" t="n">
        <v>0.05</v>
      </c>
      <c r="I31" s="0" t="str">
        <f aca="false">IF(A31="","",IF(COUNTIF(Campaigns!$A$7:$A$300,A31)&gt;0,"✓",IF(N(D31)=0,"– no spend","⚠ add to Campaigns tab")))</f>
        <v>✓</v>
      </c>
      <c r="J31" s="83" t="n">
        <f aca="false">IF(D31="","",D31*IF(Settings!$B$23=Settings!$C$6,1,IF(Settings!$B$23="USD",1/INDEX(Settings!$B$29:$B$40,MONTH(B31)),INDEX(Settings!$B$29:$B$40,MONTH(B31)))))</f>
        <v>0.44708</v>
      </c>
    </row>
    <row r="32" customFormat="false" ht="15" hidden="false" customHeight="false" outlineLevel="0" collapsed="false">
      <c r="A32" s="0" t="s">
        <v>186</v>
      </c>
      <c r="B32" s="81" t="n">
        <v>46025</v>
      </c>
      <c r="C32" s="82" t="s">
        <v>452</v>
      </c>
      <c r="D32" s="83" t="n">
        <v>52.45</v>
      </c>
      <c r="E32" s="0" t="n">
        <v>150</v>
      </c>
      <c r="F32" s="0" t="n">
        <v>11</v>
      </c>
      <c r="G32" s="0" t="n">
        <v>0.01</v>
      </c>
      <c r="I32" s="0" t="str">
        <f aca="false">IF(A32="","",IF(COUNTIF(Campaigns!$A$7:$A$300,A32)&gt;0,"✓",IF(N(D32)=0,"– no spend","⚠ add to Campaigns tab")))</f>
        <v>✓</v>
      </c>
      <c r="J32" s="83" t="n">
        <f aca="false">IF(D32="","",D32*IF(Settings!$B$23=Settings!$C$6,1,IF(Settings!$B$23="USD",1/INDEX(Settings!$B$29:$B$40,MONTH(B32)),INDEX(Settings!$B$29:$B$40,MONTH(B32)))))</f>
        <v>58.623365</v>
      </c>
    </row>
    <row r="33" customFormat="false" ht="15" hidden="false" customHeight="false" outlineLevel="0" collapsed="false">
      <c r="A33" s="0" t="s">
        <v>218</v>
      </c>
      <c r="B33" s="81" t="n">
        <v>46025</v>
      </c>
      <c r="C33" s="82" t="s">
        <v>452</v>
      </c>
      <c r="D33" s="83" t="n">
        <v>19.89</v>
      </c>
      <c r="E33" s="0" t="n">
        <v>14020</v>
      </c>
      <c r="F33" s="0" t="n">
        <v>1031</v>
      </c>
      <c r="G33" s="0" t="n">
        <v>0</v>
      </c>
      <c r="I33" s="0" t="str">
        <f aca="false">IF(A33="","",IF(COUNTIF(Campaigns!$A$7:$A$300,A33)&gt;0,"✓",IF(N(D33)=0,"– no spend","⚠ add to Campaigns tab")))</f>
        <v>✓</v>
      </c>
      <c r="J33" s="83" t="n">
        <f aca="false">IF(D33="","",D33*IF(Settings!$B$23=Settings!$C$6,1,IF(Settings!$B$23="USD",1/INDEX(Settings!$B$29:$B$40,MONTH(B33)),INDEX(Settings!$B$29:$B$40,MONTH(B33)))))</f>
        <v>22.231053</v>
      </c>
    </row>
    <row r="34" customFormat="false" ht="15" hidden="false" customHeight="false" outlineLevel="0" collapsed="false">
      <c r="A34" s="0" t="s">
        <v>215</v>
      </c>
      <c r="B34" s="81" t="n">
        <v>46025</v>
      </c>
      <c r="C34" s="82" t="s">
        <v>452</v>
      </c>
      <c r="D34" s="83" t="n">
        <v>19.89</v>
      </c>
      <c r="E34" s="0" t="n">
        <v>6234</v>
      </c>
      <c r="F34" s="0" t="n">
        <v>476</v>
      </c>
      <c r="G34" s="0" t="n">
        <v>0</v>
      </c>
      <c r="I34" s="0" t="str">
        <f aca="false">IF(A34="","",IF(COUNTIF(Campaigns!$A$7:$A$300,A34)&gt;0,"✓",IF(N(D34)=0,"– no spend","⚠ add to Campaigns tab")))</f>
        <v>✓</v>
      </c>
      <c r="J34" s="83" t="n">
        <f aca="false">IF(D34="","",D34*IF(Settings!$B$23=Settings!$C$6,1,IF(Settings!$B$23="USD",1/INDEX(Settings!$B$29:$B$40,MONTH(B34)),INDEX(Settings!$B$29:$B$40,MONTH(B34)))))</f>
        <v>22.231053</v>
      </c>
    </row>
    <row r="35" customFormat="false" ht="15" hidden="false" customHeight="false" outlineLevel="0" collapsed="false">
      <c r="A35" s="0" t="s">
        <v>210</v>
      </c>
      <c r="B35" s="81" t="n">
        <v>46025</v>
      </c>
      <c r="C35" s="82" t="s">
        <v>452</v>
      </c>
      <c r="D35" s="83" t="n">
        <v>65.75</v>
      </c>
      <c r="E35" s="0" t="n">
        <v>318</v>
      </c>
      <c r="F35" s="0" t="n">
        <v>35</v>
      </c>
      <c r="G35" s="0" t="n">
        <v>0.05</v>
      </c>
      <c r="I35" s="0" t="str">
        <f aca="false">IF(A35="","",IF(COUNTIF(Campaigns!$A$7:$A$300,A35)&gt;0,"✓",IF(N(D35)=0,"– no spend","⚠ add to Campaigns tab")))</f>
        <v>✓</v>
      </c>
      <c r="J35" s="83" t="n">
        <f aca="false">IF(D35="","",D35*IF(Settings!$B$23=Settings!$C$6,1,IF(Settings!$B$23="USD",1/INDEX(Settings!$B$29:$B$40,MONTH(B35)),INDEX(Settings!$B$29:$B$40,MONTH(B35)))))</f>
        <v>73.488775</v>
      </c>
    </row>
    <row r="36" customFormat="false" ht="15" hidden="false" customHeight="false" outlineLevel="0" collapsed="false">
      <c r="A36" s="0" t="s">
        <v>206</v>
      </c>
      <c r="B36" s="81" t="n">
        <v>46025</v>
      </c>
      <c r="C36" s="82" t="s">
        <v>452</v>
      </c>
      <c r="D36" s="83" t="n">
        <v>1.16</v>
      </c>
      <c r="E36" s="0" t="n">
        <v>394</v>
      </c>
      <c r="F36" s="0" t="n">
        <v>4</v>
      </c>
      <c r="G36" s="0" t="n">
        <v>0</v>
      </c>
      <c r="I36" s="0" t="str">
        <f aca="false">IF(A36="","",IF(COUNTIF(Campaigns!$A$7:$A$300,A36)&gt;0,"✓",IF(N(D36)=0,"– no spend","⚠ add to Campaigns tab")))</f>
        <v>✓</v>
      </c>
      <c r="J36" s="83" t="n">
        <f aca="false">IF(D36="","",D36*IF(Settings!$B$23=Settings!$C$6,1,IF(Settings!$B$23="USD",1/INDEX(Settings!$B$29:$B$40,MONTH(B36)),INDEX(Settings!$B$29:$B$40,MONTH(B36)))))</f>
        <v>1.296532</v>
      </c>
    </row>
    <row r="37" customFormat="false" ht="15" hidden="false" customHeight="false" outlineLevel="0" collapsed="false">
      <c r="A37" s="0" t="s">
        <v>217</v>
      </c>
      <c r="B37" s="81" t="n">
        <v>46025</v>
      </c>
      <c r="C37" s="82" t="s">
        <v>452</v>
      </c>
      <c r="D37" s="83" t="n">
        <v>19.9</v>
      </c>
      <c r="E37" s="0" t="n">
        <v>6138</v>
      </c>
      <c r="F37" s="0" t="n">
        <v>531</v>
      </c>
      <c r="G37" s="0" t="n">
        <v>0</v>
      </c>
      <c r="I37" s="0" t="str">
        <f aca="false">IF(A37="","",IF(COUNTIF(Campaigns!$A$7:$A$300,A37)&gt;0,"✓",IF(N(D37)=0,"– no spend","⚠ add to Campaigns tab")))</f>
        <v>✓</v>
      </c>
      <c r="J37" s="83" t="n">
        <f aca="false">IF(D37="","",D37*IF(Settings!$B$23=Settings!$C$6,1,IF(Settings!$B$23="USD",1/INDEX(Settings!$B$29:$B$40,MONTH(B37)),INDEX(Settings!$B$29:$B$40,MONTH(B37)))))</f>
        <v>22.24223</v>
      </c>
    </row>
    <row r="38" customFormat="false" ht="15" hidden="false" customHeight="false" outlineLevel="0" collapsed="false">
      <c r="A38" s="0" t="s">
        <v>209</v>
      </c>
      <c r="B38" s="81" t="n">
        <v>46025</v>
      </c>
      <c r="C38" s="82" t="s">
        <v>452</v>
      </c>
      <c r="D38" s="83" t="n">
        <v>41.04</v>
      </c>
      <c r="E38" s="0" t="n">
        <v>15224</v>
      </c>
      <c r="F38" s="0" t="n">
        <v>701</v>
      </c>
      <c r="G38" s="0" t="n">
        <v>0</v>
      </c>
      <c r="I38" s="0" t="str">
        <f aca="false">IF(A38="","",IF(COUNTIF(Campaigns!$A$7:$A$300,A38)&gt;0,"✓",IF(N(D38)=0,"– no spend","⚠ add to Campaigns tab")))</f>
        <v>✓</v>
      </c>
      <c r="J38" s="83" t="n">
        <f aca="false">IF(D38="","",D38*IF(Settings!$B$23=Settings!$C$6,1,IF(Settings!$B$23="USD",1/INDEX(Settings!$B$29:$B$40,MONTH(B38)),INDEX(Settings!$B$29:$B$40,MONTH(B38)))))</f>
        <v>45.870408</v>
      </c>
    </row>
    <row r="39" customFormat="false" ht="15" hidden="false" customHeight="false" outlineLevel="0" collapsed="false">
      <c r="A39" s="0" t="s">
        <v>205</v>
      </c>
      <c r="B39" s="81" t="n">
        <v>46026</v>
      </c>
      <c r="C39" s="82" t="s">
        <v>452</v>
      </c>
      <c r="D39" s="83" t="n">
        <v>7.61</v>
      </c>
      <c r="E39" s="0" t="n">
        <v>252</v>
      </c>
      <c r="F39" s="0" t="n">
        <v>12</v>
      </c>
      <c r="G39" s="0" t="n">
        <v>1</v>
      </c>
      <c r="I39" s="0" t="str">
        <f aca="false">IF(A39="","",IF(COUNTIF(Campaigns!$A$7:$A$300,A39)&gt;0,"✓",IF(N(D39)=0,"– no spend","⚠ add to Campaigns tab")))</f>
        <v>✓</v>
      </c>
      <c r="J39" s="83" t="n">
        <f aca="false">IF(D39="","",D39*IF(Settings!$B$23=Settings!$C$6,1,IF(Settings!$B$23="USD",1/INDEX(Settings!$B$29:$B$40,MONTH(B39)),INDEX(Settings!$B$29:$B$40,MONTH(B39)))))</f>
        <v>8.505697</v>
      </c>
    </row>
    <row r="40" customFormat="false" ht="15" hidden="false" customHeight="false" outlineLevel="0" collapsed="false">
      <c r="A40" s="0" t="s">
        <v>214</v>
      </c>
      <c r="B40" s="81" t="n">
        <v>46026</v>
      </c>
      <c r="C40" s="82" t="s">
        <v>452</v>
      </c>
      <c r="D40" s="83" t="n">
        <v>13.49</v>
      </c>
      <c r="E40" s="0" t="n">
        <v>68</v>
      </c>
      <c r="F40" s="0" t="n">
        <v>12</v>
      </c>
      <c r="G40" s="0" t="n">
        <v>0</v>
      </c>
      <c r="I40" s="0" t="str">
        <f aca="false">IF(A40="","",IF(COUNTIF(Campaigns!$A$7:$A$300,A40)&gt;0,"✓",IF(N(D40)=0,"– no spend","⚠ add to Campaigns tab")))</f>
        <v>✓</v>
      </c>
      <c r="J40" s="83" t="n">
        <f aca="false">IF(D40="","",D40*IF(Settings!$B$23=Settings!$C$6,1,IF(Settings!$B$23="USD",1/INDEX(Settings!$B$29:$B$40,MONTH(B40)),INDEX(Settings!$B$29:$B$40,MONTH(B40)))))</f>
        <v>15.077773</v>
      </c>
    </row>
    <row r="41" customFormat="false" ht="15" hidden="false" customHeight="false" outlineLevel="0" collapsed="false">
      <c r="A41" s="0" t="s">
        <v>219</v>
      </c>
      <c r="B41" s="81" t="n">
        <v>46026</v>
      </c>
      <c r="C41" s="82" t="s">
        <v>452</v>
      </c>
      <c r="D41" s="83" t="n">
        <v>20.04</v>
      </c>
      <c r="E41" s="0" t="n">
        <v>12070</v>
      </c>
      <c r="F41" s="0" t="n">
        <v>952</v>
      </c>
      <c r="G41" s="0" t="n">
        <v>0</v>
      </c>
      <c r="I41" s="0" t="str">
        <f aca="false">IF(A41="","",IF(COUNTIF(Campaigns!$A$7:$A$300,A41)&gt;0,"✓",IF(N(D41)=0,"– no spend","⚠ add to Campaigns tab")))</f>
        <v>✓</v>
      </c>
      <c r="J41" s="83" t="n">
        <f aca="false">IF(D41="","",D41*IF(Settings!$B$23=Settings!$C$6,1,IF(Settings!$B$23="USD",1/INDEX(Settings!$B$29:$B$40,MONTH(B41)),INDEX(Settings!$B$29:$B$40,MONTH(B41)))))</f>
        <v>22.398708</v>
      </c>
    </row>
    <row r="42" customFormat="false" ht="15" hidden="false" customHeight="false" outlineLevel="0" collapsed="false">
      <c r="A42" s="0" t="s">
        <v>185</v>
      </c>
      <c r="B42" s="81" t="n">
        <v>46026</v>
      </c>
      <c r="C42" s="82" t="s">
        <v>452</v>
      </c>
      <c r="D42" s="83" t="n">
        <v>44.13</v>
      </c>
      <c r="E42" s="0" t="n">
        <v>481</v>
      </c>
      <c r="F42" s="0" t="n">
        <v>34</v>
      </c>
      <c r="G42" s="0" t="n">
        <v>2.02</v>
      </c>
      <c r="I42" s="0" t="str">
        <f aca="false">IF(A42="","",IF(COUNTIF(Campaigns!$A$7:$A$300,A42)&gt;0,"✓",IF(N(D42)=0,"– no spend","⚠ add to Campaigns tab")))</f>
        <v>✓</v>
      </c>
      <c r="J42" s="83" t="n">
        <f aca="false">IF(D42="","",D42*IF(Settings!$B$23=Settings!$C$6,1,IF(Settings!$B$23="USD",1/INDEX(Settings!$B$29:$B$40,MONTH(B42)),INDEX(Settings!$B$29:$B$40,MONTH(B42)))))</f>
        <v>49.324101</v>
      </c>
    </row>
    <row r="43" customFormat="false" ht="15" hidden="false" customHeight="false" outlineLevel="0" collapsed="false">
      <c r="A43" s="0" t="s">
        <v>204</v>
      </c>
      <c r="B43" s="81" t="n">
        <v>46026</v>
      </c>
      <c r="C43" s="82" t="s">
        <v>452</v>
      </c>
      <c r="D43" s="83" t="n">
        <v>1.18</v>
      </c>
      <c r="E43" s="0" t="n">
        <v>12</v>
      </c>
      <c r="F43" s="0" t="n">
        <v>1</v>
      </c>
      <c r="G43" s="0" t="n">
        <v>1</v>
      </c>
      <c r="I43" s="0" t="str">
        <f aca="false">IF(A43="","",IF(COUNTIF(Campaigns!$A$7:$A$300,A43)&gt;0,"✓",IF(N(D43)=0,"– no spend","⚠ add to Campaigns tab")))</f>
        <v>✓</v>
      </c>
      <c r="J43" s="83" t="n">
        <f aca="false">IF(D43="","",D43*IF(Settings!$B$23=Settings!$C$6,1,IF(Settings!$B$23="USD",1/INDEX(Settings!$B$29:$B$40,MONTH(B43)),INDEX(Settings!$B$29:$B$40,MONTH(B43)))))</f>
        <v>1.318886</v>
      </c>
    </row>
    <row r="44" customFormat="false" ht="15" hidden="false" customHeight="false" outlineLevel="0" collapsed="false">
      <c r="A44" s="0" t="s">
        <v>186</v>
      </c>
      <c r="B44" s="81" t="n">
        <v>46026</v>
      </c>
      <c r="C44" s="82" t="s">
        <v>452</v>
      </c>
      <c r="D44" s="83" t="n">
        <v>33.97</v>
      </c>
      <c r="E44" s="0" t="n">
        <v>179</v>
      </c>
      <c r="F44" s="0" t="n">
        <v>7</v>
      </c>
      <c r="G44" s="0" t="n">
        <v>0</v>
      </c>
      <c r="I44" s="0" t="str">
        <f aca="false">IF(A44="","",IF(COUNTIF(Campaigns!$A$7:$A$300,A44)&gt;0,"✓",IF(N(D44)=0,"– no spend","⚠ add to Campaigns tab")))</f>
        <v>✓</v>
      </c>
      <c r="J44" s="83" t="n">
        <f aca="false">IF(D44="","",D44*IF(Settings!$B$23=Settings!$C$6,1,IF(Settings!$B$23="USD",1/INDEX(Settings!$B$29:$B$40,MONTH(B44)),INDEX(Settings!$B$29:$B$40,MONTH(B44)))))</f>
        <v>37.968269</v>
      </c>
    </row>
    <row r="45" customFormat="false" ht="15" hidden="false" customHeight="false" outlineLevel="0" collapsed="false">
      <c r="A45" s="0" t="s">
        <v>218</v>
      </c>
      <c r="B45" s="81" t="n">
        <v>46026</v>
      </c>
      <c r="C45" s="82" t="s">
        <v>452</v>
      </c>
      <c r="D45" s="83" t="n">
        <v>20.04</v>
      </c>
      <c r="E45" s="0" t="n">
        <v>14196</v>
      </c>
      <c r="F45" s="0" t="n">
        <v>972</v>
      </c>
      <c r="G45" s="0" t="n">
        <v>0</v>
      </c>
      <c r="I45" s="0" t="str">
        <f aca="false">IF(A45="","",IF(COUNTIF(Campaigns!$A$7:$A$300,A45)&gt;0,"✓",IF(N(D45)=0,"– no spend","⚠ add to Campaigns tab")))</f>
        <v>✓</v>
      </c>
      <c r="J45" s="83" t="n">
        <f aca="false">IF(D45="","",D45*IF(Settings!$B$23=Settings!$C$6,1,IF(Settings!$B$23="USD",1/INDEX(Settings!$B$29:$B$40,MONTH(B45)),INDEX(Settings!$B$29:$B$40,MONTH(B45)))))</f>
        <v>22.398708</v>
      </c>
    </row>
    <row r="46" customFormat="false" ht="15" hidden="false" customHeight="false" outlineLevel="0" collapsed="false">
      <c r="A46" s="0" t="s">
        <v>215</v>
      </c>
      <c r="B46" s="81" t="n">
        <v>46026</v>
      </c>
      <c r="C46" s="82" t="s">
        <v>452</v>
      </c>
      <c r="D46" s="83" t="n">
        <v>20.09</v>
      </c>
      <c r="E46" s="0" t="n">
        <v>6292</v>
      </c>
      <c r="F46" s="0" t="n">
        <v>478</v>
      </c>
      <c r="G46" s="0" t="n">
        <v>0</v>
      </c>
      <c r="I46" s="0" t="str">
        <f aca="false">IF(A46="","",IF(COUNTIF(Campaigns!$A$7:$A$300,A46)&gt;0,"✓",IF(N(D46)=0,"– no spend","⚠ add to Campaigns tab")))</f>
        <v>✓</v>
      </c>
      <c r="J46" s="83" t="n">
        <f aca="false">IF(D46="","",D46*IF(Settings!$B$23=Settings!$C$6,1,IF(Settings!$B$23="USD",1/INDEX(Settings!$B$29:$B$40,MONTH(B46)),INDEX(Settings!$B$29:$B$40,MONTH(B46)))))</f>
        <v>22.454593</v>
      </c>
    </row>
    <row r="47" customFormat="false" ht="15" hidden="false" customHeight="false" outlineLevel="0" collapsed="false">
      <c r="A47" s="0" t="s">
        <v>210</v>
      </c>
      <c r="B47" s="81" t="n">
        <v>46026</v>
      </c>
      <c r="C47" s="82" t="s">
        <v>452</v>
      </c>
      <c r="D47" s="83" t="n">
        <v>38.83</v>
      </c>
      <c r="E47" s="0" t="n">
        <v>79</v>
      </c>
      <c r="F47" s="0" t="n">
        <v>15</v>
      </c>
      <c r="G47" s="0" t="n">
        <v>0</v>
      </c>
      <c r="I47" s="0" t="str">
        <f aca="false">IF(A47="","",IF(COUNTIF(Campaigns!$A$7:$A$300,A47)&gt;0,"✓",IF(N(D47)=0,"– no spend","⚠ add to Campaigns tab")))</f>
        <v>✓</v>
      </c>
      <c r="J47" s="83" t="n">
        <f aca="false">IF(D47="","",D47*IF(Settings!$B$23=Settings!$C$6,1,IF(Settings!$B$23="USD",1/INDEX(Settings!$B$29:$B$40,MONTH(B47)),INDEX(Settings!$B$29:$B$40,MONTH(B47)))))</f>
        <v>43.400291</v>
      </c>
    </row>
    <row r="48" customFormat="false" ht="15" hidden="false" customHeight="false" outlineLevel="0" collapsed="false">
      <c r="A48" s="0" t="s">
        <v>206</v>
      </c>
      <c r="B48" s="81" t="n">
        <v>46026</v>
      </c>
      <c r="C48" s="82" t="s">
        <v>452</v>
      </c>
      <c r="D48" s="83" t="n">
        <v>37.36</v>
      </c>
      <c r="E48" s="0" t="n">
        <v>2028</v>
      </c>
      <c r="F48" s="0" t="n">
        <v>281</v>
      </c>
      <c r="G48" s="0" t="n">
        <v>1</v>
      </c>
      <c r="I48" s="0" t="str">
        <f aca="false">IF(A48="","",IF(COUNTIF(Campaigns!$A$7:$A$300,A48)&gt;0,"✓",IF(N(D48)=0,"– no spend","⚠ add to Campaigns tab")))</f>
        <v>✓</v>
      </c>
      <c r="J48" s="83" t="n">
        <f aca="false">IF(D48="","",D48*IF(Settings!$B$23=Settings!$C$6,1,IF(Settings!$B$23="USD",1/INDEX(Settings!$B$29:$B$40,MONTH(B48)),INDEX(Settings!$B$29:$B$40,MONTH(B48)))))</f>
        <v>41.757272</v>
      </c>
    </row>
    <row r="49" customFormat="false" ht="15" hidden="false" customHeight="false" outlineLevel="0" collapsed="false">
      <c r="A49" s="0" t="s">
        <v>217</v>
      </c>
      <c r="B49" s="81" t="n">
        <v>46026</v>
      </c>
      <c r="C49" s="82" t="s">
        <v>452</v>
      </c>
      <c r="D49" s="83" t="n">
        <v>20.07</v>
      </c>
      <c r="E49" s="0" t="n">
        <v>6363</v>
      </c>
      <c r="F49" s="0" t="n">
        <v>531</v>
      </c>
      <c r="G49" s="0" t="n">
        <v>0</v>
      </c>
      <c r="I49" s="0" t="str">
        <f aca="false">IF(A49="","",IF(COUNTIF(Campaigns!$A$7:$A$300,A49)&gt;0,"✓",IF(N(D49)=0,"– no spend","⚠ add to Campaigns tab")))</f>
        <v>✓</v>
      </c>
      <c r="J49" s="83" t="n">
        <f aca="false">IF(D49="","",D49*IF(Settings!$B$23=Settings!$C$6,1,IF(Settings!$B$23="USD",1/INDEX(Settings!$B$29:$B$40,MONTH(B49)),INDEX(Settings!$B$29:$B$40,MONTH(B49)))))</f>
        <v>22.432239</v>
      </c>
    </row>
    <row r="50" customFormat="false" ht="15" hidden="false" customHeight="false" outlineLevel="0" collapsed="false">
      <c r="A50" s="0" t="s">
        <v>209</v>
      </c>
      <c r="B50" s="81" t="n">
        <v>46026</v>
      </c>
      <c r="C50" s="82" t="s">
        <v>452</v>
      </c>
      <c r="D50" s="83" t="n">
        <v>41.31</v>
      </c>
      <c r="E50" s="0" t="n">
        <v>14819</v>
      </c>
      <c r="F50" s="0" t="n">
        <v>701</v>
      </c>
      <c r="G50" s="0" t="n">
        <v>0</v>
      </c>
      <c r="I50" s="0" t="str">
        <f aca="false">IF(A50="","",IF(COUNTIF(Campaigns!$A$7:$A$300,A50)&gt;0,"✓",IF(N(D50)=0,"– no spend","⚠ add to Campaigns tab")))</f>
        <v>✓</v>
      </c>
      <c r="J50" s="83" t="n">
        <f aca="false">IF(D50="","",D50*IF(Settings!$B$23=Settings!$C$6,1,IF(Settings!$B$23="USD",1/INDEX(Settings!$B$29:$B$40,MONTH(B50)),INDEX(Settings!$B$29:$B$40,MONTH(B50)))))</f>
        <v>46.172187</v>
      </c>
    </row>
    <row r="51" customFormat="false" ht="15" hidden="false" customHeight="false" outlineLevel="0" collapsed="false">
      <c r="A51" s="0" t="s">
        <v>205</v>
      </c>
      <c r="B51" s="81" t="n">
        <v>46027</v>
      </c>
      <c r="C51" s="82" t="s">
        <v>452</v>
      </c>
      <c r="D51" s="83" t="n">
        <v>9.72</v>
      </c>
      <c r="E51" s="0" t="n">
        <v>585</v>
      </c>
      <c r="F51" s="0" t="n">
        <v>15</v>
      </c>
      <c r="G51" s="0" t="n">
        <v>1</v>
      </c>
      <c r="I51" s="0" t="str">
        <f aca="false">IF(A51="","",IF(COUNTIF(Campaigns!$A$7:$A$300,A51)&gt;0,"✓",IF(N(D51)=0,"– no spend","⚠ add to Campaigns tab")))</f>
        <v>✓</v>
      </c>
      <c r="J51" s="83" t="n">
        <f aca="false">IF(D51="","",D51*IF(Settings!$B$23=Settings!$C$6,1,IF(Settings!$B$23="USD",1/INDEX(Settings!$B$29:$B$40,MONTH(B51)),INDEX(Settings!$B$29:$B$40,MONTH(B51)))))</f>
        <v>10.864044</v>
      </c>
    </row>
    <row r="52" customFormat="false" ht="15" hidden="false" customHeight="false" outlineLevel="0" collapsed="false">
      <c r="A52" s="0" t="s">
        <v>214</v>
      </c>
      <c r="B52" s="81" t="n">
        <v>46027</v>
      </c>
      <c r="C52" s="82" t="s">
        <v>452</v>
      </c>
      <c r="D52" s="83" t="n">
        <v>30.91</v>
      </c>
      <c r="E52" s="0" t="n">
        <v>207</v>
      </c>
      <c r="F52" s="0" t="n">
        <v>19</v>
      </c>
      <c r="G52" s="0" t="n">
        <v>1</v>
      </c>
      <c r="I52" s="0" t="str">
        <f aca="false">IF(A52="","",IF(COUNTIF(Campaigns!$A$7:$A$300,A52)&gt;0,"✓",IF(N(D52)=0,"– no spend","⚠ add to Campaigns tab")))</f>
        <v>✓</v>
      </c>
      <c r="J52" s="83" t="n">
        <f aca="false">IF(D52="","",D52*IF(Settings!$B$23=Settings!$C$6,1,IF(Settings!$B$23="USD",1/INDEX(Settings!$B$29:$B$40,MONTH(B52)),INDEX(Settings!$B$29:$B$40,MONTH(B52)))))</f>
        <v>34.548107</v>
      </c>
    </row>
    <row r="53" customFormat="false" ht="15" hidden="false" customHeight="false" outlineLevel="0" collapsed="false">
      <c r="A53" s="0" t="s">
        <v>219</v>
      </c>
      <c r="B53" s="81" t="n">
        <v>46027</v>
      </c>
      <c r="C53" s="82" t="s">
        <v>452</v>
      </c>
      <c r="D53" s="83" t="n">
        <v>19.83</v>
      </c>
      <c r="E53" s="0" t="n">
        <v>10941</v>
      </c>
      <c r="F53" s="0" t="n">
        <v>846</v>
      </c>
      <c r="G53" s="0" t="n">
        <v>0</v>
      </c>
      <c r="I53" s="0" t="str">
        <f aca="false">IF(A53="","",IF(COUNTIF(Campaigns!$A$7:$A$300,A53)&gt;0,"✓",IF(N(D53)=0,"– no spend","⚠ add to Campaigns tab")))</f>
        <v>✓</v>
      </c>
      <c r="J53" s="83" t="n">
        <f aca="false">IF(D53="","",D53*IF(Settings!$B$23=Settings!$C$6,1,IF(Settings!$B$23="USD",1/INDEX(Settings!$B$29:$B$40,MONTH(B53)),INDEX(Settings!$B$29:$B$40,MONTH(B53)))))</f>
        <v>22.163991</v>
      </c>
    </row>
    <row r="54" customFormat="false" ht="15" hidden="false" customHeight="false" outlineLevel="0" collapsed="false">
      <c r="A54" s="0" t="s">
        <v>185</v>
      </c>
      <c r="B54" s="81" t="n">
        <v>46027</v>
      </c>
      <c r="C54" s="82" t="s">
        <v>452</v>
      </c>
      <c r="D54" s="83" t="n">
        <v>60.76</v>
      </c>
      <c r="E54" s="0" t="n">
        <v>655</v>
      </c>
      <c r="F54" s="0" t="n">
        <v>32</v>
      </c>
      <c r="G54" s="0" t="n">
        <v>0</v>
      </c>
      <c r="I54" s="0" t="str">
        <f aca="false">IF(A54="","",IF(COUNTIF(Campaigns!$A$7:$A$300,A54)&gt;0,"✓",IF(N(D54)=0,"– no spend","⚠ add to Campaigns tab")))</f>
        <v>✓</v>
      </c>
      <c r="J54" s="83" t="n">
        <f aca="false">IF(D54="","",D54*IF(Settings!$B$23=Settings!$C$6,1,IF(Settings!$B$23="USD",1/INDEX(Settings!$B$29:$B$40,MONTH(B54)),INDEX(Settings!$B$29:$B$40,MONTH(B54)))))</f>
        <v>67.911452</v>
      </c>
    </row>
    <row r="55" customFormat="false" ht="15" hidden="false" customHeight="false" outlineLevel="0" collapsed="false">
      <c r="A55" s="0" t="s">
        <v>204</v>
      </c>
      <c r="B55" s="81" t="n">
        <v>46027</v>
      </c>
      <c r="C55" s="82" t="s">
        <v>452</v>
      </c>
      <c r="D55" s="83" t="n">
        <v>1.81</v>
      </c>
      <c r="E55" s="0" t="n">
        <v>16</v>
      </c>
      <c r="F55" s="0" t="n">
        <v>3</v>
      </c>
      <c r="G55" s="0" t="n">
        <v>0</v>
      </c>
      <c r="I55" s="0" t="str">
        <f aca="false">IF(A55="","",IF(COUNTIF(Campaigns!$A$7:$A$300,A55)&gt;0,"✓",IF(N(D55)=0,"– no spend","⚠ add to Campaigns tab")))</f>
        <v>✓</v>
      </c>
      <c r="J55" s="83" t="n">
        <f aca="false">IF(D55="","",D55*IF(Settings!$B$23=Settings!$C$6,1,IF(Settings!$B$23="USD",1/INDEX(Settings!$B$29:$B$40,MONTH(B55)),INDEX(Settings!$B$29:$B$40,MONTH(B55)))))</f>
        <v>2.023037</v>
      </c>
    </row>
    <row r="56" customFormat="false" ht="15" hidden="false" customHeight="false" outlineLevel="0" collapsed="false">
      <c r="A56" s="0" t="s">
        <v>186</v>
      </c>
      <c r="B56" s="81" t="n">
        <v>46027</v>
      </c>
      <c r="C56" s="82" t="s">
        <v>452</v>
      </c>
      <c r="D56" s="83" t="n">
        <v>37.13</v>
      </c>
      <c r="E56" s="0" t="n">
        <v>217</v>
      </c>
      <c r="F56" s="0" t="n">
        <v>10</v>
      </c>
      <c r="G56" s="0" t="n">
        <v>2</v>
      </c>
      <c r="I56" s="0" t="str">
        <f aca="false">IF(A56="","",IF(COUNTIF(Campaigns!$A$7:$A$300,A56)&gt;0,"✓",IF(N(D56)=0,"– no spend","⚠ add to Campaigns tab")))</f>
        <v>✓</v>
      </c>
      <c r="J56" s="83" t="n">
        <f aca="false">IF(D56="","",D56*IF(Settings!$B$23=Settings!$C$6,1,IF(Settings!$B$23="USD",1/INDEX(Settings!$B$29:$B$40,MONTH(B56)),INDEX(Settings!$B$29:$B$40,MONTH(B56)))))</f>
        <v>41.500201</v>
      </c>
    </row>
    <row r="57" customFormat="false" ht="15" hidden="false" customHeight="false" outlineLevel="0" collapsed="false">
      <c r="A57" s="0" t="s">
        <v>218</v>
      </c>
      <c r="B57" s="81" t="n">
        <v>46027</v>
      </c>
      <c r="C57" s="82" t="s">
        <v>452</v>
      </c>
      <c r="D57" s="83" t="n">
        <v>19.81</v>
      </c>
      <c r="E57" s="0" t="n">
        <v>12441</v>
      </c>
      <c r="F57" s="0" t="n">
        <v>949</v>
      </c>
      <c r="G57" s="0" t="n">
        <v>0</v>
      </c>
      <c r="I57" s="0" t="str">
        <f aca="false">IF(A57="","",IF(COUNTIF(Campaigns!$A$7:$A$300,A57)&gt;0,"✓",IF(N(D57)=0,"– no spend","⚠ add to Campaigns tab")))</f>
        <v>✓</v>
      </c>
      <c r="J57" s="83" t="n">
        <f aca="false">IF(D57="","",D57*IF(Settings!$B$23=Settings!$C$6,1,IF(Settings!$B$23="USD",1/INDEX(Settings!$B$29:$B$40,MONTH(B57)),INDEX(Settings!$B$29:$B$40,MONTH(B57)))))</f>
        <v>22.141637</v>
      </c>
    </row>
    <row r="58" customFormat="false" ht="15" hidden="false" customHeight="false" outlineLevel="0" collapsed="false">
      <c r="A58" s="0" t="s">
        <v>215</v>
      </c>
      <c r="B58" s="81" t="n">
        <v>46027</v>
      </c>
      <c r="C58" s="82" t="s">
        <v>452</v>
      </c>
      <c r="D58" s="83" t="n">
        <v>19.87</v>
      </c>
      <c r="E58" s="0" t="n">
        <v>6152</v>
      </c>
      <c r="F58" s="0" t="n">
        <v>374</v>
      </c>
      <c r="G58" s="0" t="n">
        <v>0</v>
      </c>
      <c r="I58" s="0" t="str">
        <f aca="false">IF(A58="","",IF(COUNTIF(Campaigns!$A$7:$A$300,A58)&gt;0,"✓",IF(N(D58)=0,"– no spend","⚠ add to Campaigns tab")))</f>
        <v>✓</v>
      </c>
      <c r="J58" s="83" t="n">
        <f aca="false">IF(D58="","",D58*IF(Settings!$B$23=Settings!$C$6,1,IF(Settings!$B$23="USD",1/INDEX(Settings!$B$29:$B$40,MONTH(B58)),INDEX(Settings!$B$29:$B$40,MONTH(B58)))))</f>
        <v>22.208699</v>
      </c>
    </row>
    <row r="59" customFormat="false" ht="15" hidden="false" customHeight="false" outlineLevel="0" collapsed="false">
      <c r="A59" s="0" t="s">
        <v>210</v>
      </c>
      <c r="B59" s="81" t="n">
        <v>46027</v>
      </c>
      <c r="C59" s="82" t="s">
        <v>452</v>
      </c>
      <c r="D59" s="83" t="n">
        <v>50.26</v>
      </c>
      <c r="E59" s="0" t="n">
        <v>386</v>
      </c>
      <c r="F59" s="0" t="n">
        <v>40</v>
      </c>
      <c r="G59" s="0" t="n">
        <v>2</v>
      </c>
      <c r="I59" s="0" t="str">
        <f aca="false">IF(A59="","",IF(COUNTIF(Campaigns!$A$7:$A$300,A59)&gt;0,"✓",IF(N(D59)=0,"– no spend","⚠ add to Campaigns tab")))</f>
        <v>✓</v>
      </c>
      <c r="J59" s="83" t="n">
        <f aca="false">IF(D59="","",D59*IF(Settings!$B$23=Settings!$C$6,1,IF(Settings!$B$23="USD",1/INDEX(Settings!$B$29:$B$40,MONTH(B59)),INDEX(Settings!$B$29:$B$40,MONTH(B59)))))</f>
        <v>56.175602</v>
      </c>
    </row>
    <row r="60" customFormat="false" ht="15" hidden="false" customHeight="false" outlineLevel="0" collapsed="false">
      <c r="A60" s="0" t="s">
        <v>206</v>
      </c>
      <c r="B60" s="81" t="n">
        <v>46027</v>
      </c>
      <c r="C60" s="82" t="s">
        <v>452</v>
      </c>
      <c r="D60" s="83" t="n">
        <v>62.85</v>
      </c>
      <c r="E60" s="0" t="n">
        <v>3308</v>
      </c>
      <c r="F60" s="0" t="n">
        <v>455</v>
      </c>
      <c r="G60" s="0" t="n">
        <v>3</v>
      </c>
      <c r="I60" s="0" t="str">
        <f aca="false">IF(A60="","",IF(COUNTIF(Campaigns!$A$7:$A$300,A60)&gt;0,"✓",IF(N(D60)=0,"– no spend","⚠ add to Campaigns tab")))</f>
        <v>✓</v>
      </c>
      <c r="J60" s="83" t="n">
        <f aca="false">IF(D60="","",D60*IF(Settings!$B$23=Settings!$C$6,1,IF(Settings!$B$23="USD",1/INDEX(Settings!$B$29:$B$40,MONTH(B60)),INDEX(Settings!$B$29:$B$40,MONTH(B60)))))</f>
        <v>70.247445</v>
      </c>
    </row>
    <row r="61" customFormat="false" ht="15" hidden="false" customHeight="false" outlineLevel="0" collapsed="false">
      <c r="A61" s="0" t="s">
        <v>217</v>
      </c>
      <c r="B61" s="81" t="n">
        <v>46027</v>
      </c>
      <c r="C61" s="82" t="s">
        <v>452</v>
      </c>
      <c r="D61" s="83" t="n">
        <v>20.01</v>
      </c>
      <c r="E61" s="0" t="n">
        <v>6230</v>
      </c>
      <c r="F61" s="0" t="n">
        <v>463</v>
      </c>
      <c r="G61" s="0" t="n">
        <v>0</v>
      </c>
      <c r="I61" s="0" t="str">
        <f aca="false">IF(A61="","",IF(COUNTIF(Campaigns!$A$7:$A$300,A61)&gt;0,"✓",IF(N(D61)=0,"– no spend","⚠ add to Campaigns tab")))</f>
        <v>✓</v>
      </c>
      <c r="J61" s="83" t="n">
        <f aca="false">IF(D61="","",D61*IF(Settings!$B$23=Settings!$C$6,1,IF(Settings!$B$23="USD",1/INDEX(Settings!$B$29:$B$40,MONTH(B61)),INDEX(Settings!$B$29:$B$40,MONTH(B61)))))</f>
        <v>22.365177</v>
      </c>
    </row>
    <row r="62" customFormat="false" ht="15" hidden="false" customHeight="false" outlineLevel="0" collapsed="false">
      <c r="A62" s="0" t="s">
        <v>209</v>
      </c>
      <c r="B62" s="81" t="n">
        <v>46027</v>
      </c>
      <c r="C62" s="82" t="s">
        <v>452</v>
      </c>
      <c r="D62" s="83" t="n">
        <v>41.22</v>
      </c>
      <c r="E62" s="0" t="n">
        <v>14778</v>
      </c>
      <c r="F62" s="0" t="n">
        <v>677</v>
      </c>
      <c r="G62" s="0" t="n">
        <v>0</v>
      </c>
      <c r="I62" s="0" t="str">
        <f aca="false">IF(A62="","",IF(COUNTIF(Campaigns!$A$7:$A$300,A62)&gt;0,"✓",IF(N(D62)=0,"– no spend","⚠ add to Campaigns tab")))</f>
        <v>✓</v>
      </c>
      <c r="J62" s="83" t="n">
        <f aca="false">IF(D62="","",D62*IF(Settings!$B$23=Settings!$C$6,1,IF(Settings!$B$23="USD",1/INDEX(Settings!$B$29:$B$40,MONTH(B62)),INDEX(Settings!$B$29:$B$40,MONTH(B62)))))</f>
        <v>46.071594</v>
      </c>
    </row>
    <row r="63" customFormat="false" ht="15" hidden="false" customHeight="false" outlineLevel="0" collapsed="false">
      <c r="A63" s="0" t="s">
        <v>205</v>
      </c>
      <c r="B63" s="81" t="n">
        <v>46028</v>
      </c>
      <c r="C63" s="82" t="s">
        <v>452</v>
      </c>
      <c r="D63" s="83" t="n">
        <v>11.94</v>
      </c>
      <c r="E63" s="0" t="n">
        <v>423</v>
      </c>
      <c r="F63" s="0" t="n">
        <v>16</v>
      </c>
      <c r="G63" s="0" t="n">
        <v>3</v>
      </c>
      <c r="I63" s="0" t="str">
        <f aca="false">IF(A63="","",IF(COUNTIF(Campaigns!$A$7:$A$300,A63)&gt;0,"✓",IF(N(D63)=0,"– no spend","⚠ add to Campaigns tab")))</f>
        <v>✓</v>
      </c>
      <c r="J63" s="83" t="n">
        <f aca="false">IF(D63="","",D63*IF(Settings!$B$23=Settings!$C$6,1,IF(Settings!$B$23="USD",1/INDEX(Settings!$B$29:$B$40,MONTH(B63)),INDEX(Settings!$B$29:$B$40,MONTH(B63)))))</f>
        <v>13.345338</v>
      </c>
    </row>
    <row r="64" customFormat="false" ht="15" hidden="false" customHeight="false" outlineLevel="0" collapsed="false">
      <c r="A64" s="0" t="s">
        <v>214</v>
      </c>
      <c r="B64" s="81" t="n">
        <v>46028</v>
      </c>
      <c r="C64" s="82" t="s">
        <v>452</v>
      </c>
      <c r="D64" s="83" t="n">
        <v>37.87</v>
      </c>
      <c r="E64" s="0" t="n">
        <v>230</v>
      </c>
      <c r="F64" s="0" t="n">
        <v>29</v>
      </c>
      <c r="G64" s="0" t="n">
        <v>0</v>
      </c>
      <c r="I64" s="0" t="str">
        <f aca="false">IF(A64="","",IF(COUNTIF(Campaigns!$A$7:$A$300,A64)&gt;0,"✓",IF(N(D64)=0,"– no spend","⚠ add to Campaigns tab")))</f>
        <v>✓</v>
      </c>
      <c r="J64" s="83" t="n">
        <f aca="false">IF(D64="","",D64*IF(Settings!$B$23=Settings!$C$6,1,IF(Settings!$B$23="USD",1/INDEX(Settings!$B$29:$B$40,MONTH(B64)),INDEX(Settings!$B$29:$B$40,MONTH(B64)))))</f>
        <v>42.327299</v>
      </c>
    </row>
    <row r="65" customFormat="false" ht="15" hidden="false" customHeight="false" outlineLevel="0" collapsed="false">
      <c r="A65" s="0" t="s">
        <v>219</v>
      </c>
      <c r="B65" s="81" t="n">
        <v>46028</v>
      </c>
      <c r="C65" s="82" t="s">
        <v>452</v>
      </c>
      <c r="D65" s="83" t="n">
        <v>20.29</v>
      </c>
      <c r="E65" s="0" t="n">
        <v>11394</v>
      </c>
      <c r="F65" s="0" t="n">
        <v>893</v>
      </c>
      <c r="G65" s="0" t="n">
        <v>0</v>
      </c>
      <c r="I65" s="0" t="str">
        <f aca="false">IF(A65="","",IF(COUNTIF(Campaigns!$A$7:$A$300,A65)&gt;0,"✓",IF(N(D65)=0,"– no spend","⚠ add to Campaigns tab")))</f>
        <v>✓</v>
      </c>
      <c r="J65" s="83" t="n">
        <f aca="false">IF(D65="","",D65*IF(Settings!$B$23=Settings!$C$6,1,IF(Settings!$B$23="USD",1/INDEX(Settings!$B$29:$B$40,MONTH(B65)),INDEX(Settings!$B$29:$B$40,MONTH(B65)))))</f>
        <v>22.678133</v>
      </c>
    </row>
    <row r="66" customFormat="false" ht="15" hidden="false" customHeight="false" outlineLevel="0" collapsed="false">
      <c r="A66" s="0" t="s">
        <v>185</v>
      </c>
      <c r="B66" s="81" t="n">
        <v>46028</v>
      </c>
      <c r="C66" s="82" t="s">
        <v>452</v>
      </c>
      <c r="D66" s="83" t="n">
        <v>41.53</v>
      </c>
      <c r="E66" s="0" t="n">
        <v>437</v>
      </c>
      <c r="F66" s="0" t="n">
        <v>21</v>
      </c>
      <c r="G66" s="0" t="n">
        <v>2</v>
      </c>
      <c r="I66" s="0" t="str">
        <f aca="false">IF(A66="","",IF(COUNTIF(Campaigns!$A$7:$A$300,A66)&gt;0,"✓",IF(N(D66)=0,"– no spend","⚠ add to Campaigns tab")))</f>
        <v>✓</v>
      </c>
      <c r="J66" s="83" t="n">
        <f aca="false">IF(D66="","",D66*IF(Settings!$B$23=Settings!$C$6,1,IF(Settings!$B$23="USD",1/INDEX(Settings!$B$29:$B$40,MONTH(B66)),INDEX(Settings!$B$29:$B$40,MONTH(B66)))))</f>
        <v>46.418081</v>
      </c>
    </row>
    <row r="67" customFormat="false" ht="15" hidden="false" customHeight="false" outlineLevel="0" collapsed="false">
      <c r="A67" s="0" t="s">
        <v>204</v>
      </c>
      <c r="B67" s="81" t="n">
        <v>46028</v>
      </c>
      <c r="C67" s="82" t="s">
        <v>452</v>
      </c>
      <c r="D67" s="83" t="n">
        <v>2.36</v>
      </c>
      <c r="E67" s="0" t="n">
        <v>27</v>
      </c>
      <c r="F67" s="0" t="n">
        <v>1</v>
      </c>
      <c r="G67" s="0" t="n">
        <v>0</v>
      </c>
      <c r="I67" s="0" t="str">
        <f aca="false">IF(A67="","",IF(COUNTIF(Campaigns!$A$7:$A$300,A67)&gt;0,"✓",IF(N(D67)=0,"– no spend","⚠ add to Campaigns tab")))</f>
        <v>✓</v>
      </c>
      <c r="J67" s="83" t="n">
        <f aca="false">IF(D67="","",D67*IF(Settings!$B$23=Settings!$C$6,1,IF(Settings!$B$23="USD",1/INDEX(Settings!$B$29:$B$40,MONTH(B67)),INDEX(Settings!$B$29:$B$40,MONTH(B67)))))</f>
        <v>2.637772</v>
      </c>
    </row>
    <row r="68" customFormat="false" ht="15" hidden="false" customHeight="false" outlineLevel="0" collapsed="false">
      <c r="A68" s="0" t="s">
        <v>186</v>
      </c>
      <c r="B68" s="81" t="n">
        <v>46028</v>
      </c>
      <c r="C68" s="82" t="s">
        <v>452</v>
      </c>
      <c r="D68" s="83" t="n">
        <v>46.85</v>
      </c>
      <c r="E68" s="0" t="n">
        <v>169</v>
      </c>
      <c r="F68" s="0" t="n">
        <v>13</v>
      </c>
      <c r="G68" s="0" t="n">
        <v>0</v>
      </c>
      <c r="I68" s="0" t="str">
        <f aca="false">IF(A68="","",IF(COUNTIF(Campaigns!$A$7:$A$300,A68)&gt;0,"✓",IF(N(D68)=0,"– no spend","⚠ add to Campaigns tab")))</f>
        <v>✓</v>
      </c>
      <c r="J68" s="83" t="n">
        <f aca="false">IF(D68="","",D68*IF(Settings!$B$23=Settings!$C$6,1,IF(Settings!$B$23="USD",1/INDEX(Settings!$B$29:$B$40,MONTH(B68)),INDEX(Settings!$B$29:$B$40,MONTH(B68)))))</f>
        <v>52.364245</v>
      </c>
    </row>
    <row r="69" customFormat="false" ht="15" hidden="false" customHeight="false" outlineLevel="0" collapsed="false">
      <c r="A69" s="0" t="s">
        <v>218</v>
      </c>
      <c r="B69" s="81" t="n">
        <v>46028</v>
      </c>
      <c r="C69" s="82" t="s">
        <v>452</v>
      </c>
      <c r="D69" s="83" t="n">
        <v>20.31</v>
      </c>
      <c r="E69" s="0" t="n">
        <v>12798</v>
      </c>
      <c r="F69" s="0" t="n">
        <v>924</v>
      </c>
      <c r="G69" s="0" t="n">
        <v>0</v>
      </c>
      <c r="I69" s="0" t="str">
        <f aca="false">IF(A69="","",IF(COUNTIF(Campaigns!$A$7:$A$300,A69)&gt;0,"✓",IF(N(D69)=0,"– no spend","⚠ add to Campaigns tab")))</f>
        <v>✓</v>
      </c>
      <c r="J69" s="83" t="n">
        <f aca="false">IF(D69="","",D69*IF(Settings!$B$23=Settings!$C$6,1,IF(Settings!$B$23="USD",1/INDEX(Settings!$B$29:$B$40,MONTH(B69)),INDEX(Settings!$B$29:$B$40,MONTH(B69)))))</f>
        <v>22.700487</v>
      </c>
    </row>
    <row r="70" customFormat="false" ht="15" hidden="false" customHeight="false" outlineLevel="0" collapsed="false">
      <c r="A70" s="0" t="s">
        <v>215</v>
      </c>
      <c r="B70" s="81" t="n">
        <v>46028</v>
      </c>
      <c r="C70" s="82" t="s">
        <v>452</v>
      </c>
      <c r="D70" s="83" t="n">
        <v>19.96</v>
      </c>
      <c r="E70" s="0" t="n">
        <v>5385</v>
      </c>
      <c r="F70" s="0" t="n">
        <v>380</v>
      </c>
      <c r="G70" s="0" t="n">
        <v>0</v>
      </c>
      <c r="I70" s="0" t="str">
        <f aca="false">IF(A70="","",IF(COUNTIF(Campaigns!$A$7:$A$300,A70)&gt;0,"✓",IF(N(D70)=0,"– no spend","⚠ add to Campaigns tab")))</f>
        <v>✓</v>
      </c>
      <c r="J70" s="83" t="n">
        <f aca="false">IF(D70="","",D70*IF(Settings!$B$23=Settings!$C$6,1,IF(Settings!$B$23="USD",1/INDEX(Settings!$B$29:$B$40,MONTH(B70)),INDEX(Settings!$B$29:$B$40,MONTH(B70)))))</f>
        <v>22.309292</v>
      </c>
    </row>
    <row r="71" customFormat="false" ht="15" hidden="false" customHeight="false" outlineLevel="0" collapsed="false">
      <c r="A71" s="0" t="s">
        <v>210</v>
      </c>
      <c r="B71" s="81" t="n">
        <v>46028</v>
      </c>
      <c r="C71" s="82" t="s">
        <v>452</v>
      </c>
      <c r="D71" s="83" t="n">
        <v>47.37</v>
      </c>
      <c r="E71" s="0" t="n">
        <v>258</v>
      </c>
      <c r="F71" s="0" t="n">
        <v>40</v>
      </c>
      <c r="G71" s="0" t="n">
        <v>0</v>
      </c>
      <c r="I71" s="0" t="str">
        <f aca="false">IF(A71="","",IF(COUNTIF(Campaigns!$A$7:$A$300,A71)&gt;0,"✓",IF(N(D71)=0,"– no spend","⚠ add to Campaigns tab")))</f>
        <v>✓</v>
      </c>
      <c r="J71" s="83" t="n">
        <f aca="false">IF(D71="","",D71*IF(Settings!$B$23=Settings!$C$6,1,IF(Settings!$B$23="USD",1/INDEX(Settings!$B$29:$B$40,MONTH(B71)),INDEX(Settings!$B$29:$B$40,MONTH(B71)))))</f>
        <v>52.945449</v>
      </c>
    </row>
    <row r="72" customFormat="false" ht="15" hidden="false" customHeight="false" outlineLevel="0" collapsed="false">
      <c r="A72" s="0" t="s">
        <v>206</v>
      </c>
      <c r="B72" s="81" t="n">
        <v>46028</v>
      </c>
      <c r="C72" s="82" t="s">
        <v>452</v>
      </c>
      <c r="D72" s="83" t="n">
        <v>30.84</v>
      </c>
      <c r="E72" s="0" t="n">
        <v>999</v>
      </c>
      <c r="F72" s="0" t="n">
        <v>83</v>
      </c>
      <c r="G72" s="0" t="n">
        <v>2</v>
      </c>
      <c r="I72" s="0" t="str">
        <f aca="false">IF(A72="","",IF(COUNTIF(Campaigns!$A$7:$A$300,A72)&gt;0,"✓",IF(N(D72)=0,"– no spend","⚠ add to Campaigns tab")))</f>
        <v>✓</v>
      </c>
      <c r="J72" s="83" t="n">
        <f aca="false">IF(D72="","",D72*IF(Settings!$B$23=Settings!$C$6,1,IF(Settings!$B$23="USD",1/INDEX(Settings!$B$29:$B$40,MONTH(B72)),INDEX(Settings!$B$29:$B$40,MONTH(B72)))))</f>
        <v>34.469868</v>
      </c>
    </row>
    <row r="73" customFormat="false" ht="15" hidden="false" customHeight="false" outlineLevel="0" collapsed="false">
      <c r="A73" s="0" t="s">
        <v>217</v>
      </c>
      <c r="B73" s="81" t="n">
        <v>46028</v>
      </c>
      <c r="C73" s="82" t="s">
        <v>452</v>
      </c>
      <c r="D73" s="83" t="n">
        <v>20.11</v>
      </c>
      <c r="E73" s="0" t="n">
        <v>5764</v>
      </c>
      <c r="F73" s="0" t="n">
        <v>473</v>
      </c>
      <c r="G73" s="0" t="n">
        <v>0</v>
      </c>
      <c r="I73" s="0" t="str">
        <f aca="false">IF(A73="","",IF(COUNTIF(Campaigns!$A$7:$A$300,A73)&gt;0,"✓",IF(N(D73)=0,"– no spend","⚠ add to Campaigns tab")))</f>
        <v>✓</v>
      </c>
      <c r="J73" s="83" t="n">
        <f aca="false">IF(D73="","",D73*IF(Settings!$B$23=Settings!$C$6,1,IF(Settings!$B$23="USD",1/INDEX(Settings!$B$29:$B$40,MONTH(B73)),INDEX(Settings!$B$29:$B$40,MONTH(B73)))))</f>
        <v>22.476947</v>
      </c>
    </row>
    <row r="74" customFormat="false" ht="15" hidden="false" customHeight="false" outlineLevel="0" collapsed="false">
      <c r="A74" s="0" t="s">
        <v>209</v>
      </c>
      <c r="B74" s="81" t="n">
        <v>46028</v>
      </c>
      <c r="C74" s="82" t="s">
        <v>452</v>
      </c>
      <c r="D74" s="83" t="n">
        <v>41.43</v>
      </c>
      <c r="E74" s="0" t="n">
        <v>13622</v>
      </c>
      <c r="F74" s="0" t="n">
        <v>638</v>
      </c>
      <c r="G74" s="0" t="n">
        <v>0</v>
      </c>
      <c r="I74" s="0" t="str">
        <f aca="false">IF(A74="","",IF(COUNTIF(Campaigns!$A$7:$A$300,A74)&gt;0,"✓",IF(N(D74)=0,"– no spend","⚠ add to Campaigns tab")))</f>
        <v>✓</v>
      </c>
      <c r="J74" s="83" t="n">
        <f aca="false">IF(D74="","",D74*IF(Settings!$B$23=Settings!$C$6,1,IF(Settings!$B$23="USD",1/INDEX(Settings!$B$29:$B$40,MONTH(B74)),INDEX(Settings!$B$29:$B$40,MONTH(B74)))))</f>
        <v>46.306311</v>
      </c>
    </row>
    <row r="75" customFormat="false" ht="15" hidden="false" customHeight="false" outlineLevel="0" collapsed="false">
      <c r="A75" s="0" t="s">
        <v>205</v>
      </c>
      <c r="B75" s="81" t="n">
        <v>46029</v>
      </c>
      <c r="C75" s="82" t="s">
        <v>452</v>
      </c>
      <c r="D75" s="83" t="n">
        <v>29.53</v>
      </c>
      <c r="E75" s="0" t="n">
        <v>614</v>
      </c>
      <c r="F75" s="0" t="n">
        <v>35</v>
      </c>
      <c r="G75" s="0" t="n">
        <v>6</v>
      </c>
      <c r="I75" s="0" t="str">
        <f aca="false">IF(A75="","",IF(COUNTIF(Campaigns!$A$7:$A$300,A75)&gt;0,"✓",IF(N(D75)=0,"– no spend","⚠ add to Campaigns tab")))</f>
        <v>✓</v>
      </c>
      <c r="J75" s="83" t="n">
        <f aca="false">IF(D75="","",D75*IF(Settings!$B$23=Settings!$C$6,1,IF(Settings!$B$23="USD",1/INDEX(Settings!$B$29:$B$40,MONTH(B75)),INDEX(Settings!$B$29:$B$40,MONTH(B75)))))</f>
        <v>33.005681</v>
      </c>
    </row>
    <row r="76" customFormat="false" ht="15" hidden="false" customHeight="false" outlineLevel="0" collapsed="false">
      <c r="A76" s="0" t="s">
        <v>214</v>
      </c>
      <c r="B76" s="81" t="n">
        <v>46029</v>
      </c>
      <c r="C76" s="82" t="s">
        <v>452</v>
      </c>
      <c r="D76" s="83" t="n">
        <v>20.77</v>
      </c>
      <c r="E76" s="0" t="n">
        <v>120</v>
      </c>
      <c r="F76" s="0" t="n">
        <v>20</v>
      </c>
      <c r="G76" s="0" t="n">
        <v>1</v>
      </c>
      <c r="I76" s="0" t="str">
        <f aca="false">IF(A76="","",IF(COUNTIF(Campaigns!$A$7:$A$300,A76)&gt;0,"✓",IF(N(D76)=0,"– no spend","⚠ add to Campaigns tab")))</f>
        <v>✓</v>
      </c>
      <c r="J76" s="83" t="n">
        <f aca="false">IF(D76="","",D76*IF(Settings!$B$23=Settings!$C$6,1,IF(Settings!$B$23="USD",1/INDEX(Settings!$B$29:$B$40,MONTH(B76)),INDEX(Settings!$B$29:$B$40,MONTH(B76)))))</f>
        <v>23.214629</v>
      </c>
    </row>
    <row r="77" customFormat="false" ht="15" hidden="false" customHeight="false" outlineLevel="0" collapsed="false">
      <c r="A77" s="0" t="s">
        <v>219</v>
      </c>
      <c r="B77" s="81" t="n">
        <v>46029</v>
      </c>
      <c r="C77" s="82" t="s">
        <v>452</v>
      </c>
      <c r="D77" s="83" t="n">
        <v>19.93</v>
      </c>
      <c r="E77" s="0" t="n">
        <v>11062</v>
      </c>
      <c r="F77" s="0" t="n">
        <v>867</v>
      </c>
      <c r="G77" s="0" t="n">
        <v>0</v>
      </c>
      <c r="I77" s="0" t="str">
        <f aca="false">IF(A77="","",IF(COUNTIF(Campaigns!$A$7:$A$300,A77)&gt;0,"✓",IF(N(D77)=0,"– no spend","⚠ add to Campaigns tab")))</f>
        <v>✓</v>
      </c>
      <c r="J77" s="83" t="n">
        <f aca="false">IF(D77="","",D77*IF(Settings!$B$23=Settings!$C$6,1,IF(Settings!$B$23="USD",1/INDEX(Settings!$B$29:$B$40,MONTH(B77)),INDEX(Settings!$B$29:$B$40,MONTH(B77)))))</f>
        <v>22.275761</v>
      </c>
    </row>
    <row r="78" customFormat="false" ht="15" hidden="false" customHeight="false" outlineLevel="0" collapsed="false">
      <c r="A78" s="0" t="s">
        <v>185</v>
      </c>
      <c r="B78" s="81" t="n">
        <v>46029</v>
      </c>
      <c r="C78" s="82" t="s">
        <v>452</v>
      </c>
      <c r="D78" s="83" t="n">
        <v>39.41</v>
      </c>
      <c r="E78" s="0" t="n">
        <v>471</v>
      </c>
      <c r="F78" s="0" t="n">
        <v>28</v>
      </c>
      <c r="G78" s="0" t="n">
        <v>0</v>
      </c>
      <c r="I78" s="0" t="str">
        <f aca="false">IF(A78="","",IF(COUNTIF(Campaigns!$A$7:$A$300,A78)&gt;0,"✓",IF(N(D78)=0,"– no spend","⚠ add to Campaigns tab")))</f>
        <v>✓</v>
      </c>
      <c r="J78" s="83" t="n">
        <f aca="false">IF(D78="","",D78*IF(Settings!$B$23=Settings!$C$6,1,IF(Settings!$B$23="USD",1/INDEX(Settings!$B$29:$B$40,MONTH(B78)),INDEX(Settings!$B$29:$B$40,MONTH(B78)))))</f>
        <v>44.048557</v>
      </c>
    </row>
    <row r="79" customFormat="false" ht="15" hidden="false" customHeight="false" outlineLevel="0" collapsed="false">
      <c r="A79" s="0" t="s">
        <v>204</v>
      </c>
      <c r="B79" s="81" t="n">
        <v>46029</v>
      </c>
      <c r="C79" s="82" t="s">
        <v>452</v>
      </c>
      <c r="D79" s="83" t="n">
        <v>0</v>
      </c>
      <c r="E79" s="0" t="n">
        <v>17</v>
      </c>
      <c r="F79" s="0" t="n">
        <v>0</v>
      </c>
      <c r="G79" s="0" t="n">
        <v>0</v>
      </c>
      <c r="I79" s="0" t="str">
        <f aca="false">IF(A79="","",IF(COUNTIF(Campaigns!$A$7:$A$300,A79)&gt;0,"✓",IF(N(D79)=0,"– no spend","⚠ add to Campaigns tab")))</f>
        <v>✓</v>
      </c>
      <c r="J79" s="83" t="n">
        <f aca="false">IF(D79="","",D79*IF(Settings!$B$23=Settings!$C$6,1,IF(Settings!$B$23="USD",1/INDEX(Settings!$B$29:$B$40,MONTH(B79)),INDEX(Settings!$B$29:$B$40,MONTH(B79)))))</f>
        <v>0</v>
      </c>
    </row>
    <row r="80" customFormat="false" ht="15" hidden="false" customHeight="false" outlineLevel="0" collapsed="false">
      <c r="A80" s="0" t="s">
        <v>186</v>
      </c>
      <c r="B80" s="81" t="n">
        <v>46029</v>
      </c>
      <c r="C80" s="82" t="s">
        <v>452</v>
      </c>
      <c r="D80" s="83" t="n">
        <v>22.28</v>
      </c>
      <c r="E80" s="0" t="n">
        <v>181</v>
      </c>
      <c r="F80" s="0" t="n">
        <v>8</v>
      </c>
      <c r="G80" s="0" t="n">
        <v>0.28</v>
      </c>
      <c r="I80" s="0" t="str">
        <f aca="false">IF(A80="","",IF(COUNTIF(Campaigns!$A$7:$A$300,A80)&gt;0,"✓",IF(N(D80)=0,"– no spend","⚠ add to Campaigns tab")))</f>
        <v>✓</v>
      </c>
      <c r="J80" s="83" t="n">
        <f aca="false">IF(D80="","",D80*IF(Settings!$B$23=Settings!$C$6,1,IF(Settings!$B$23="USD",1/INDEX(Settings!$B$29:$B$40,MONTH(B80)),INDEX(Settings!$B$29:$B$40,MONTH(B80)))))</f>
        <v>24.902356</v>
      </c>
    </row>
    <row r="81" customFormat="false" ht="15" hidden="false" customHeight="false" outlineLevel="0" collapsed="false">
      <c r="A81" s="0" t="s">
        <v>218</v>
      </c>
      <c r="B81" s="81" t="n">
        <v>46029</v>
      </c>
      <c r="C81" s="82" t="s">
        <v>452</v>
      </c>
      <c r="D81" s="83" t="n">
        <v>19.93</v>
      </c>
      <c r="E81" s="0" t="n">
        <v>12291</v>
      </c>
      <c r="F81" s="0" t="n">
        <v>984</v>
      </c>
      <c r="G81" s="0" t="n">
        <v>0</v>
      </c>
      <c r="I81" s="0" t="str">
        <f aca="false">IF(A81="","",IF(COUNTIF(Campaigns!$A$7:$A$300,A81)&gt;0,"✓",IF(N(D81)=0,"– no spend","⚠ add to Campaigns tab")))</f>
        <v>✓</v>
      </c>
      <c r="J81" s="83" t="n">
        <f aca="false">IF(D81="","",D81*IF(Settings!$B$23=Settings!$C$6,1,IF(Settings!$B$23="USD",1/INDEX(Settings!$B$29:$B$40,MONTH(B81)),INDEX(Settings!$B$29:$B$40,MONTH(B81)))))</f>
        <v>22.275761</v>
      </c>
    </row>
    <row r="82" customFormat="false" ht="15" hidden="false" customHeight="false" outlineLevel="0" collapsed="false">
      <c r="A82" s="0" t="s">
        <v>215</v>
      </c>
      <c r="B82" s="81" t="n">
        <v>46029</v>
      </c>
      <c r="C82" s="82" t="s">
        <v>452</v>
      </c>
      <c r="D82" s="83" t="n">
        <v>20.07</v>
      </c>
      <c r="E82" s="0" t="n">
        <v>5320</v>
      </c>
      <c r="F82" s="0" t="n">
        <v>367</v>
      </c>
      <c r="G82" s="0" t="n">
        <v>0</v>
      </c>
      <c r="I82" s="0" t="str">
        <f aca="false">IF(A82="","",IF(COUNTIF(Campaigns!$A$7:$A$300,A82)&gt;0,"✓",IF(N(D82)=0,"– no spend","⚠ add to Campaigns tab")))</f>
        <v>✓</v>
      </c>
      <c r="J82" s="83" t="n">
        <f aca="false">IF(D82="","",D82*IF(Settings!$B$23=Settings!$C$6,1,IF(Settings!$B$23="USD",1/INDEX(Settings!$B$29:$B$40,MONTH(B82)),INDEX(Settings!$B$29:$B$40,MONTH(B82)))))</f>
        <v>22.432239</v>
      </c>
    </row>
    <row r="83" customFormat="false" ht="15" hidden="false" customHeight="false" outlineLevel="0" collapsed="false">
      <c r="A83" s="0" t="s">
        <v>210</v>
      </c>
      <c r="B83" s="81" t="n">
        <v>46029</v>
      </c>
      <c r="C83" s="82" t="s">
        <v>452</v>
      </c>
      <c r="D83" s="83" t="n">
        <v>43.41</v>
      </c>
      <c r="E83" s="0" t="n">
        <v>265</v>
      </c>
      <c r="F83" s="0" t="n">
        <v>40</v>
      </c>
      <c r="G83" s="0" t="n">
        <v>3</v>
      </c>
      <c r="I83" s="0" t="str">
        <f aca="false">IF(A83="","",IF(COUNTIF(Campaigns!$A$7:$A$300,A83)&gt;0,"✓",IF(N(D83)=0,"– no spend","⚠ add to Campaigns tab")))</f>
        <v>✓</v>
      </c>
      <c r="J83" s="83" t="n">
        <f aca="false">IF(D83="","",D83*IF(Settings!$B$23=Settings!$C$6,1,IF(Settings!$B$23="USD",1/INDEX(Settings!$B$29:$B$40,MONTH(B83)),INDEX(Settings!$B$29:$B$40,MONTH(B83)))))</f>
        <v>48.519357</v>
      </c>
    </row>
    <row r="84" customFormat="false" ht="15" hidden="false" customHeight="false" outlineLevel="0" collapsed="false">
      <c r="A84" s="0" t="s">
        <v>206</v>
      </c>
      <c r="B84" s="81" t="n">
        <v>46029</v>
      </c>
      <c r="C84" s="82" t="s">
        <v>452</v>
      </c>
      <c r="D84" s="83" t="n">
        <v>17.34</v>
      </c>
      <c r="E84" s="0" t="n">
        <v>725</v>
      </c>
      <c r="F84" s="0" t="n">
        <v>9</v>
      </c>
      <c r="G84" s="0" t="n">
        <v>0.48</v>
      </c>
      <c r="I84" s="0" t="str">
        <f aca="false">IF(A84="","",IF(COUNTIF(Campaigns!$A$7:$A$300,A84)&gt;0,"✓",IF(N(D84)=0,"– no spend","⚠ add to Campaigns tab")))</f>
        <v>✓</v>
      </c>
      <c r="J84" s="83" t="n">
        <f aca="false">IF(D84="","",D84*IF(Settings!$B$23=Settings!$C$6,1,IF(Settings!$B$23="USD",1/INDEX(Settings!$B$29:$B$40,MONTH(B84)),INDEX(Settings!$B$29:$B$40,MONTH(B84)))))</f>
        <v>19.380918</v>
      </c>
    </row>
    <row r="85" customFormat="false" ht="15" hidden="false" customHeight="false" outlineLevel="0" collapsed="false">
      <c r="A85" s="0" t="s">
        <v>217</v>
      </c>
      <c r="B85" s="81" t="n">
        <v>46029</v>
      </c>
      <c r="C85" s="82" t="s">
        <v>452</v>
      </c>
      <c r="D85" s="83" t="n">
        <v>19.82</v>
      </c>
      <c r="E85" s="0" t="n">
        <v>5610</v>
      </c>
      <c r="F85" s="0" t="n">
        <v>469</v>
      </c>
      <c r="G85" s="0" t="n">
        <v>0</v>
      </c>
      <c r="I85" s="0" t="str">
        <f aca="false">IF(A85="","",IF(COUNTIF(Campaigns!$A$7:$A$300,A85)&gt;0,"✓",IF(N(D85)=0,"– no spend","⚠ add to Campaigns tab")))</f>
        <v>✓</v>
      </c>
      <c r="J85" s="83" t="n">
        <f aca="false">IF(D85="","",D85*IF(Settings!$B$23=Settings!$C$6,1,IF(Settings!$B$23="USD",1/INDEX(Settings!$B$29:$B$40,MONTH(B85)),INDEX(Settings!$B$29:$B$40,MONTH(B85)))))</f>
        <v>22.152814</v>
      </c>
    </row>
    <row r="86" customFormat="false" ht="15" hidden="false" customHeight="false" outlineLevel="0" collapsed="false">
      <c r="A86" s="0" t="s">
        <v>209</v>
      </c>
      <c r="B86" s="81" t="n">
        <v>46029</v>
      </c>
      <c r="C86" s="82" t="s">
        <v>452</v>
      </c>
      <c r="D86" s="83" t="n">
        <v>40.25</v>
      </c>
      <c r="E86" s="0" t="n">
        <v>12399</v>
      </c>
      <c r="F86" s="0" t="n">
        <v>596</v>
      </c>
      <c r="G86" s="0" t="n">
        <v>0</v>
      </c>
      <c r="I86" s="0" t="str">
        <f aca="false">IF(A86="","",IF(COUNTIF(Campaigns!$A$7:$A$300,A86)&gt;0,"✓",IF(N(D86)=0,"– no spend","⚠ add to Campaigns tab")))</f>
        <v>✓</v>
      </c>
      <c r="J86" s="83" t="n">
        <f aca="false">IF(D86="","",D86*IF(Settings!$B$23=Settings!$C$6,1,IF(Settings!$B$23="USD",1/INDEX(Settings!$B$29:$B$40,MONTH(B86)),INDEX(Settings!$B$29:$B$40,MONTH(B86)))))</f>
        <v>44.987425</v>
      </c>
    </row>
    <row r="87" customFormat="false" ht="15" hidden="false" customHeight="false" outlineLevel="0" collapsed="false">
      <c r="A87" s="0" t="s">
        <v>205</v>
      </c>
      <c r="B87" s="81" t="n">
        <v>46030</v>
      </c>
      <c r="C87" s="82" t="s">
        <v>452</v>
      </c>
      <c r="D87" s="83" t="n">
        <v>18.33</v>
      </c>
      <c r="E87" s="0" t="n">
        <v>555</v>
      </c>
      <c r="F87" s="0" t="n">
        <v>26</v>
      </c>
      <c r="G87" s="0" t="n">
        <v>1</v>
      </c>
      <c r="I87" s="0" t="str">
        <f aca="false">IF(A87="","",IF(COUNTIF(Campaigns!$A$7:$A$300,A87)&gt;0,"✓",IF(N(D87)=0,"– no spend","⚠ add to Campaigns tab")))</f>
        <v>✓</v>
      </c>
      <c r="J87" s="83" t="n">
        <f aca="false">IF(D87="","",D87*IF(Settings!$B$23=Settings!$C$6,1,IF(Settings!$B$23="USD",1/INDEX(Settings!$B$29:$B$40,MONTH(B87)),INDEX(Settings!$B$29:$B$40,MONTH(B87)))))</f>
        <v>20.487441</v>
      </c>
    </row>
    <row r="88" customFormat="false" ht="15" hidden="false" customHeight="false" outlineLevel="0" collapsed="false">
      <c r="A88" s="0" t="s">
        <v>214</v>
      </c>
      <c r="B88" s="81" t="n">
        <v>46030</v>
      </c>
      <c r="C88" s="82" t="s">
        <v>452</v>
      </c>
      <c r="D88" s="83" t="n">
        <v>19.97</v>
      </c>
      <c r="E88" s="0" t="n">
        <v>187</v>
      </c>
      <c r="F88" s="0" t="n">
        <v>20</v>
      </c>
      <c r="G88" s="0" t="n">
        <v>0</v>
      </c>
      <c r="I88" s="0" t="str">
        <f aca="false">IF(A88="","",IF(COUNTIF(Campaigns!$A$7:$A$300,A88)&gt;0,"✓",IF(N(D88)=0,"– no spend","⚠ add to Campaigns tab")))</f>
        <v>✓</v>
      </c>
      <c r="J88" s="83" t="n">
        <f aca="false">IF(D88="","",D88*IF(Settings!$B$23=Settings!$C$6,1,IF(Settings!$B$23="USD",1/INDEX(Settings!$B$29:$B$40,MONTH(B88)),INDEX(Settings!$B$29:$B$40,MONTH(B88)))))</f>
        <v>22.320469</v>
      </c>
    </row>
    <row r="89" customFormat="false" ht="15" hidden="false" customHeight="false" outlineLevel="0" collapsed="false">
      <c r="A89" s="0" t="s">
        <v>219</v>
      </c>
      <c r="B89" s="81" t="n">
        <v>46030</v>
      </c>
      <c r="C89" s="82" t="s">
        <v>452</v>
      </c>
      <c r="D89" s="83" t="n">
        <v>20.35</v>
      </c>
      <c r="E89" s="0" t="n">
        <v>11253</v>
      </c>
      <c r="F89" s="0" t="n">
        <v>808</v>
      </c>
      <c r="G89" s="0" t="n">
        <v>0</v>
      </c>
      <c r="I89" s="0" t="str">
        <f aca="false">IF(A89="","",IF(COUNTIF(Campaigns!$A$7:$A$300,A89)&gt;0,"✓",IF(N(D89)=0,"– no spend","⚠ add to Campaigns tab")))</f>
        <v>✓</v>
      </c>
      <c r="J89" s="83" t="n">
        <f aca="false">IF(D89="","",D89*IF(Settings!$B$23=Settings!$C$6,1,IF(Settings!$B$23="USD",1/INDEX(Settings!$B$29:$B$40,MONTH(B89)),INDEX(Settings!$B$29:$B$40,MONTH(B89)))))</f>
        <v>22.745195</v>
      </c>
    </row>
    <row r="90" customFormat="false" ht="15" hidden="false" customHeight="false" outlineLevel="0" collapsed="false">
      <c r="A90" s="0" t="s">
        <v>185</v>
      </c>
      <c r="B90" s="81" t="n">
        <v>46030</v>
      </c>
      <c r="C90" s="82" t="s">
        <v>452</v>
      </c>
      <c r="D90" s="83" t="n">
        <v>39.66</v>
      </c>
      <c r="E90" s="0" t="n">
        <v>236</v>
      </c>
      <c r="F90" s="0" t="n">
        <v>9</v>
      </c>
      <c r="G90" s="0" t="n">
        <v>0</v>
      </c>
      <c r="I90" s="0" t="str">
        <f aca="false">IF(A90="","",IF(COUNTIF(Campaigns!$A$7:$A$300,A90)&gt;0,"✓",IF(N(D90)=0,"– no spend","⚠ add to Campaigns tab")))</f>
        <v>✓</v>
      </c>
      <c r="J90" s="83" t="n">
        <f aca="false">IF(D90="","",D90*IF(Settings!$B$23=Settings!$C$6,1,IF(Settings!$B$23="USD",1/INDEX(Settings!$B$29:$B$40,MONTH(B90)),INDEX(Settings!$B$29:$B$40,MONTH(B90)))))</f>
        <v>44.327982</v>
      </c>
    </row>
    <row r="91" customFormat="false" ht="15" hidden="false" customHeight="false" outlineLevel="0" collapsed="false">
      <c r="A91" s="0" t="s">
        <v>204</v>
      </c>
      <c r="B91" s="81" t="n">
        <v>46030</v>
      </c>
      <c r="C91" s="82" t="s">
        <v>452</v>
      </c>
      <c r="D91" s="83" t="n">
        <v>0.6</v>
      </c>
      <c r="E91" s="0" t="n">
        <v>22</v>
      </c>
      <c r="F91" s="0" t="n">
        <v>1</v>
      </c>
      <c r="G91" s="0" t="n">
        <v>0</v>
      </c>
      <c r="I91" s="0" t="str">
        <f aca="false">IF(A91="","",IF(COUNTIF(Campaigns!$A$7:$A$300,A91)&gt;0,"✓",IF(N(D91)=0,"– no spend","⚠ add to Campaigns tab")))</f>
        <v>✓</v>
      </c>
      <c r="J91" s="83" t="n">
        <f aca="false">IF(D91="","",D91*IF(Settings!$B$23=Settings!$C$6,1,IF(Settings!$B$23="USD",1/INDEX(Settings!$B$29:$B$40,MONTH(B91)),INDEX(Settings!$B$29:$B$40,MONTH(B91)))))</f>
        <v>0.67062</v>
      </c>
    </row>
    <row r="92" customFormat="false" ht="15" hidden="false" customHeight="false" outlineLevel="0" collapsed="false">
      <c r="A92" s="0" t="s">
        <v>186</v>
      </c>
      <c r="B92" s="81" t="n">
        <v>46030</v>
      </c>
      <c r="C92" s="82" t="s">
        <v>452</v>
      </c>
      <c r="D92" s="83" t="n">
        <v>62.93</v>
      </c>
      <c r="E92" s="0" t="n">
        <v>214</v>
      </c>
      <c r="F92" s="0" t="n">
        <v>15</v>
      </c>
      <c r="G92" s="0" t="n">
        <v>2</v>
      </c>
      <c r="I92" s="0" t="str">
        <f aca="false">IF(A92="","",IF(COUNTIF(Campaigns!$A$7:$A$300,A92)&gt;0,"✓",IF(N(D92)=0,"– no spend","⚠ add to Campaigns tab")))</f>
        <v>✓</v>
      </c>
      <c r="J92" s="83" t="n">
        <f aca="false">IF(D92="","",D92*IF(Settings!$B$23=Settings!$C$6,1,IF(Settings!$B$23="USD",1/INDEX(Settings!$B$29:$B$40,MONTH(B92)),INDEX(Settings!$B$29:$B$40,MONTH(B92)))))</f>
        <v>70.336861</v>
      </c>
    </row>
    <row r="93" customFormat="false" ht="15" hidden="false" customHeight="false" outlineLevel="0" collapsed="false">
      <c r="A93" s="0" t="s">
        <v>218</v>
      </c>
      <c r="B93" s="81" t="n">
        <v>46030</v>
      </c>
      <c r="C93" s="82" t="s">
        <v>452</v>
      </c>
      <c r="D93" s="83" t="n">
        <v>20.38</v>
      </c>
      <c r="E93" s="0" t="n">
        <v>12051</v>
      </c>
      <c r="F93" s="0" t="n">
        <v>868</v>
      </c>
      <c r="G93" s="0" t="n">
        <v>0</v>
      </c>
      <c r="I93" s="0" t="str">
        <f aca="false">IF(A93="","",IF(COUNTIF(Campaigns!$A$7:$A$300,A93)&gt;0,"✓",IF(N(D93)=0,"– no spend","⚠ add to Campaigns tab")))</f>
        <v>✓</v>
      </c>
      <c r="J93" s="83" t="n">
        <f aca="false">IF(D93="","",D93*IF(Settings!$B$23=Settings!$C$6,1,IF(Settings!$B$23="USD",1/INDEX(Settings!$B$29:$B$40,MONTH(B93)),INDEX(Settings!$B$29:$B$40,MONTH(B93)))))</f>
        <v>22.778726</v>
      </c>
    </row>
    <row r="94" customFormat="false" ht="15" hidden="false" customHeight="false" outlineLevel="0" collapsed="false">
      <c r="A94" s="0" t="s">
        <v>215</v>
      </c>
      <c r="B94" s="81" t="n">
        <v>46030</v>
      </c>
      <c r="C94" s="82" t="s">
        <v>452</v>
      </c>
      <c r="D94" s="83" t="n">
        <v>20.26</v>
      </c>
      <c r="E94" s="0" t="n">
        <v>5196</v>
      </c>
      <c r="F94" s="0" t="n">
        <v>380</v>
      </c>
      <c r="G94" s="0" t="n">
        <v>0</v>
      </c>
      <c r="I94" s="0" t="str">
        <f aca="false">IF(A94="","",IF(COUNTIF(Campaigns!$A$7:$A$300,A94)&gt;0,"✓",IF(N(D94)=0,"– no spend","⚠ add to Campaigns tab")))</f>
        <v>✓</v>
      </c>
      <c r="J94" s="83" t="n">
        <f aca="false">IF(D94="","",D94*IF(Settings!$B$23=Settings!$C$6,1,IF(Settings!$B$23="USD",1/INDEX(Settings!$B$29:$B$40,MONTH(B94)),INDEX(Settings!$B$29:$B$40,MONTH(B94)))))</f>
        <v>22.644602</v>
      </c>
    </row>
    <row r="95" customFormat="false" ht="15" hidden="false" customHeight="false" outlineLevel="0" collapsed="false">
      <c r="A95" s="0" t="s">
        <v>210</v>
      </c>
      <c r="B95" s="81" t="n">
        <v>46030</v>
      </c>
      <c r="C95" s="82" t="s">
        <v>452</v>
      </c>
      <c r="D95" s="83" t="n">
        <v>32.63</v>
      </c>
      <c r="E95" s="0" t="n">
        <v>346</v>
      </c>
      <c r="F95" s="0" t="n">
        <v>51</v>
      </c>
      <c r="G95" s="0" t="n">
        <v>2</v>
      </c>
      <c r="I95" s="0" t="str">
        <f aca="false">IF(A95="","",IF(COUNTIF(Campaigns!$A$7:$A$300,A95)&gt;0,"✓",IF(N(D95)=0,"– no spend","⚠ add to Campaigns tab")))</f>
        <v>✓</v>
      </c>
      <c r="J95" s="83" t="n">
        <f aca="false">IF(D95="","",D95*IF(Settings!$B$23=Settings!$C$6,1,IF(Settings!$B$23="USD",1/INDEX(Settings!$B$29:$B$40,MONTH(B95)),INDEX(Settings!$B$29:$B$40,MONTH(B95)))))</f>
        <v>36.470551</v>
      </c>
    </row>
    <row r="96" customFormat="false" ht="15" hidden="false" customHeight="false" outlineLevel="0" collapsed="false">
      <c r="A96" s="0" t="s">
        <v>206</v>
      </c>
      <c r="B96" s="81" t="n">
        <v>46030</v>
      </c>
      <c r="C96" s="82" t="s">
        <v>452</v>
      </c>
      <c r="D96" s="83" t="n">
        <v>13.85</v>
      </c>
      <c r="E96" s="0" t="n">
        <v>885</v>
      </c>
      <c r="F96" s="0" t="n">
        <v>11</v>
      </c>
      <c r="G96" s="0" t="n">
        <v>0</v>
      </c>
      <c r="I96" s="0" t="str">
        <f aca="false">IF(A96="","",IF(COUNTIF(Campaigns!$A$7:$A$300,A96)&gt;0,"✓",IF(N(D96)=0,"– no spend","⚠ add to Campaigns tab")))</f>
        <v>✓</v>
      </c>
      <c r="J96" s="83" t="n">
        <f aca="false">IF(D96="","",D96*IF(Settings!$B$23=Settings!$C$6,1,IF(Settings!$B$23="USD",1/INDEX(Settings!$B$29:$B$40,MONTH(B96)),INDEX(Settings!$B$29:$B$40,MONTH(B96)))))</f>
        <v>15.480145</v>
      </c>
    </row>
    <row r="97" customFormat="false" ht="15" hidden="false" customHeight="false" outlineLevel="0" collapsed="false">
      <c r="A97" s="0" t="s">
        <v>217</v>
      </c>
      <c r="B97" s="81" t="n">
        <v>46030</v>
      </c>
      <c r="C97" s="82" t="s">
        <v>452</v>
      </c>
      <c r="D97" s="83" t="n">
        <v>20.32</v>
      </c>
      <c r="E97" s="0" t="n">
        <v>5707</v>
      </c>
      <c r="F97" s="0" t="n">
        <v>494</v>
      </c>
      <c r="G97" s="0" t="n">
        <v>0</v>
      </c>
      <c r="I97" s="0" t="str">
        <f aca="false">IF(A97="","",IF(COUNTIF(Campaigns!$A$7:$A$300,A97)&gt;0,"✓",IF(N(D97)=0,"– no spend","⚠ add to Campaigns tab")))</f>
        <v>✓</v>
      </c>
      <c r="J97" s="83" t="n">
        <f aca="false">IF(D97="","",D97*IF(Settings!$B$23=Settings!$C$6,1,IF(Settings!$B$23="USD",1/INDEX(Settings!$B$29:$B$40,MONTH(B97)),INDEX(Settings!$B$29:$B$40,MONTH(B97)))))</f>
        <v>22.711664</v>
      </c>
    </row>
    <row r="98" customFormat="false" ht="15" hidden="false" customHeight="false" outlineLevel="0" collapsed="false">
      <c r="A98" s="0" t="s">
        <v>209</v>
      </c>
      <c r="B98" s="81" t="n">
        <v>46030</v>
      </c>
      <c r="C98" s="82" t="s">
        <v>452</v>
      </c>
      <c r="D98" s="83" t="n">
        <v>40.99</v>
      </c>
      <c r="E98" s="0" t="n">
        <v>12527</v>
      </c>
      <c r="F98" s="0" t="n">
        <v>577</v>
      </c>
      <c r="G98" s="0" t="n">
        <v>0</v>
      </c>
      <c r="I98" s="0" t="str">
        <f aca="false">IF(A98="","",IF(COUNTIF(Campaigns!$A$7:$A$300,A98)&gt;0,"✓",IF(N(D98)=0,"– no spend","⚠ add to Campaigns tab")))</f>
        <v>✓</v>
      </c>
      <c r="J98" s="83" t="n">
        <f aca="false">IF(D98="","",D98*IF(Settings!$B$23=Settings!$C$6,1,IF(Settings!$B$23="USD",1/INDEX(Settings!$B$29:$B$40,MONTH(B98)),INDEX(Settings!$B$29:$B$40,MONTH(B98)))))</f>
        <v>45.814523</v>
      </c>
    </row>
    <row r="99" customFormat="false" ht="15" hidden="false" customHeight="false" outlineLevel="0" collapsed="false">
      <c r="A99" s="0" t="s">
        <v>205</v>
      </c>
      <c r="B99" s="81" t="n">
        <v>46031</v>
      </c>
      <c r="C99" s="82" t="s">
        <v>452</v>
      </c>
      <c r="D99" s="83" t="n">
        <v>11.51</v>
      </c>
      <c r="E99" s="0" t="n">
        <v>825</v>
      </c>
      <c r="F99" s="0" t="n">
        <v>21</v>
      </c>
      <c r="G99" s="0" t="n">
        <v>2</v>
      </c>
      <c r="I99" s="0" t="str">
        <f aca="false">IF(A99="","",IF(COUNTIF(Campaigns!$A$7:$A$300,A99)&gt;0,"✓",IF(N(D99)=0,"– no spend","⚠ add to Campaigns tab")))</f>
        <v>✓</v>
      </c>
      <c r="J99" s="83" t="n">
        <f aca="false">IF(D99="","",D99*IF(Settings!$B$23=Settings!$C$6,1,IF(Settings!$B$23="USD",1/INDEX(Settings!$B$29:$B$40,MONTH(B99)),INDEX(Settings!$B$29:$B$40,MONTH(B99)))))</f>
        <v>12.864727</v>
      </c>
    </row>
    <row r="100" customFormat="false" ht="15" hidden="false" customHeight="false" outlineLevel="0" collapsed="false">
      <c r="A100" s="0" t="s">
        <v>214</v>
      </c>
      <c r="B100" s="81" t="n">
        <v>46031</v>
      </c>
      <c r="C100" s="82" t="s">
        <v>452</v>
      </c>
      <c r="D100" s="83" t="n">
        <v>18.18</v>
      </c>
      <c r="E100" s="0" t="n">
        <v>141</v>
      </c>
      <c r="F100" s="0" t="n">
        <v>17</v>
      </c>
      <c r="G100" s="0" t="n">
        <v>0</v>
      </c>
      <c r="I100" s="0" t="str">
        <f aca="false">IF(A100="","",IF(COUNTIF(Campaigns!$A$7:$A$300,A100)&gt;0,"✓",IF(N(D100)=0,"– no spend","⚠ add to Campaigns tab")))</f>
        <v>✓</v>
      </c>
      <c r="J100" s="83" t="n">
        <f aca="false">IF(D100="","",D100*IF(Settings!$B$23=Settings!$C$6,1,IF(Settings!$B$23="USD",1/INDEX(Settings!$B$29:$B$40,MONTH(B100)),INDEX(Settings!$B$29:$B$40,MONTH(B100)))))</f>
        <v>20.319786</v>
      </c>
    </row>
    <row r="101" customFormat="false" ht="15" hidden="false" customHeight="false" outlineLevel="0" collapsed="false">
      <c r="A101" s="0" t="s">
        <v>219</v>
      </c>
      <c r="B101" s="81" t="n">
        <v>46031</v>
      </c>
      <c r="C101" s="82" t="s">
        <v>452</v>
      </c>
      <c r="D101" s="83" t="n">
        <v>20.37</v>
      </c>
      <c r="E101" s="0" t="n">
        <v>11393</v>
      </c>
      <c r="F101" s="0" t="n">
        <v>828</v>
      </c>
      <c r="G101" s="0" t="n">
        <v>0</v>
      </c>
      <c r="I101" s="0" t="str">
        <f aca="false">IF(A101="","",IF(COUNTIF(Campaigns!$A$7:$A$300,A101)&gt;0,"✓",IF(N(D101)=0,"– no spend","⚠ add to Campaigns tab")))</f>
        <v>✓</v>
      </c>
      <c r="J101" s="83" t="n">
        <f aca="false">IF(D101="","",D101*IF(Settings!$B$23=Settings!$C$6,1,IF(Settings!$B$23="USD",1/INDEX(Settings!$B$29:$B$40,MONTH(B101)),INDEX(Settings!$B$29:$B$40,MONTH(B101)))))</f>
        <v>22.767549</v>
      </c>
    </row>
    <row r="102" customFormat="false" ht="15" hidden="false" customHeight="false" outlineLevel="0" collapsed="false">
      <c r="A102" s="0" t="s">
        <v>185</v>
      </c>
      <c r="B102" s="81" t="n">
        <v>46031</v>
      </c>
      <c r="C102" s="82" t="s">
        <v>452</v>
      </c>
      <c r="D102" s="83" t="n">
        <v>22.94</v>
      </c>
      <c r="E102" s="0" t="n">
        <v>431</v>
      </c>
      <c r="F102" s="0" t="n">
        <v>26</v>
      </c>
      <c r="G102" s="0" t="n">
        <v>2</v>
      </c>
      <c r="I102" s="0" t="str">
        <f aca="false">IF(A102="","",IF(COUNTIF(Campaigns!$A$7:$A$300,A102)&gt;0,"✓",IF(N(D102)=0,"– no spend","⚠ add to Campaigns tab")))</f>
        <v>✓</v>
      </c>
      <c r="J102" s="83" t="n">
        <f aca="false">IF(D102="","",D102*IF(Settings!$B$23=Settings!$C$6,1,IF(Settings!$B$23="USD",1/INDEX(Settings!$B$29:$B$40,MONTH(B102)),INDEX(Settings!$B$29:$B$40,MONTH(B102)))))</f>
        <v>25.640038</v>
      </c>
    </row>
    <row r="103" customFormat="false" ht="15" hidden="false" customHeight="false" outlineLevel="0" collapsed="false">
      <c r="A103" s="0" t="s">
        <v>204</v>
      </c>
      <c r="B103" s="81" t="n">
        <v>46031</v>
      </c>
      <c r="C103" s="82" t="s">
        <v>452</v>
      </c>
      <c r="D103" s="83" t="n">
        <v>0</v>
      </c>
      <c r="E103" s="0" t="n">
        <v>22</v>
      </c>
      <c r="F103" s="0" t="n">
        <v>0</v>
      </c>
      <c r="G103" s="0" t="n">
        <v>0</v>
      </c>
      <c r="I103" s="0" t="str">
        <f aca="false">IF(A103="","",IF(COUNTIF(Campaigns!$A$7:$A$300,A103)&gt;0,"✓",IF(N(D103)=0,"– no spend","⚠ add to Campaigns tab")))</f>
        <v>✓</v>
      </c>
      <c r="J103" s="83" t="n">
        <f aca="false">IF(D103="","",D103*IF(Settings!$B$23=Settings!$C$6,1,IF(Settings!$B$23="USD",1/INDEX(Settings!$B$29:$B$40,MONTH(B103)),INDEX(Settings!$B$29:$B$40,MONTH(B103)))))</f>
        <v>0</v>
      </c>
    </row>
    <row r="104" customFormat="false" ht="15" hidden="false" customHeight="false" outlineLevel="0" collapsed="false">
      <c r="A104" s="0" t="s">
        <v>186</v>
      </c>
      <c r="B104" s="81" t="n">
        <v>46031</v>
      </c>
      <c r="C104" s="82" t="s">
        <v>452</v>
      </c>
      <c r="D104" s="83" t="n">
        <v>37.21</v>
      </c>
      <c r="E104" s="0" t="n">
        <v>221</v>
      </c>
      <c r="F104" s="0" t="n">
        <v>13</v>
      </c>
      <c r="G104" s="0" t="n">
        <v>2</v>
      </c>
      <c r="I104" s="0" t="str">
        <f aca="false">IF(A104="","",IF(COUNTIF(Campaigns!$A$7:$A$300,A104)&gt;0,"✓",IF(N(D104)=0,"– no spend","⚠ add to Campaigns tab")))</f>
        <v>✓</v>
      </c>
      <c r="J104" s="83" t="n">
        <f aca="false">IF(D104="","",D104*IF(Settings!$B$23=Settings!$C$6,1,IF(Settings!$B$23="USD",1/INDEX(Settings!$B$29:$B$40,MONTH(B104)),INDEX(Settings!$B$29:$B$40,MONTH(B104)))))</f>
        <v>41.589617</v>
      </c>
    </row>
    <row r="105" customFormat="false" ht="15" hidden="false" customHeight="false" outlineLevel="0" collapsed="false">
      <c r="A105" s="0" t="s">
        <v>218</v>
      </c>
      <c r="B105" s="81" t="n">
        <v>46031</v>
      </c>
      <c r="C105" s="82" t="s">
        <v>452</v>
      </c>
      <c r="D105" s="83" t="n">
        <v>20.53</v>
      </c>
      <c r="E105" s="0" t="n">
        <v>12740</v>
      </c>
      <c r="F105" s="0" t="n">
        <v>983</v>
      </c>
      <c r="G105" s="0" t="n">
        <v>0</v>
      </c>
      <c r="I105" s="0" t="str">
        <f aca="false">IF(A105="","",IF(COUNTIF(Campaigns!$A$7:$A$300,A105)&gt;0,"✓",IF(N(D105)=0,"– no spend","⚠ add to Campaigns tab")))</f>
        <v>✓</v>
      </c>
      <c r="J105" s="83" t="n">
        <f aca="false">IF(D105="","",D105*IF(Settings!$B$23=Settings!$C$6,1,IF(Settings!$B$23="USD",1/INDEX(Settings!$B$29:$B$40,MONTH(B105)),INDEX(Settings!$B$29:$B$40,MONTH(B105)))))</f>
        <v>22.946381</v>
      </c>
    </row>
    <row r="106" customFormat="false" ht="15" hidden="false" customHeight="false" outlineLevel="0" collapsed="false">
      <c r="A106" s="0" t="s">
        <v>215</v>
      </c>
      <c r="B106" s="81" t="n">
        <v>46031</v>
      </c>
      <c r="C106" s="82" t="s">
        <v>452</v>
      </c>
      <c r="D106" s="83" t="n">
        <v>20.6</v>
      </c>
      <c r="E106" s="0" t="n">
        <v>4811</v>
      </c>
      <c r="F106" s="0" t="n">
        <v>356</v>
      </c>
      <c r="G106" s="0" t="n">
        <v>0</v>
      </c>
      <c r="I106" s="0" t="str">
        <f aca="false">IF(A106="","",IF(COUNTIF(Campaigns!$A$7:$A$300,A106)&gt;0,"✓",IF(N(D106)=0,"– no spend","⚠ add to Campaigns tab")))</f>
        <v>✓</v>
      </c>
      <c r="J106" s="83" t="n">
        <f aca="false">IF(D106="","",D106*IF(Settings!$B$23=Settings!$C$6,1,IF(Settings!$B$23="USD",1/INDEX(Settings!$B$29:$B$40,MONTH(B106)),INDEX(Settings!$B$29:$B$40,MONTH(B106)))))</f>
        <v>23.02462</v>
      </c>
    </row>
    <row r="107" customFormat="false" ht="15" hidden="false" customHeight="false" outlineLevel="0" collapsed="false">
      <c r="A107" s="0" t="s">
        <v>210</v>
      </c>
      <c r="B107" s="81" t="n">
        <v>46031</v>
      </c>
      <c r="C107" s="82" t="s">
        <v>452</v>
      </c>
      <c r="D107" s="83" t="n">
        <v>42.97</v>
      </c>
      <c r="E107" s="0" t="n">
        <v>302</v>
      </c>
      <c r="F107" s="0" t="n">
        <v>68</v>
      </c>
      <c r="G107" s="0" t="n">
        <v>4</v>
      </c>
      <c r="I107" s="0" t="str">
        <f aca="false">IF(A107="","",IF(COUNTIF(Campaigns!$A$7:$A$300,A107)&gt;0,"✓",IF(N(D107)=0,"– no spend","⚠ add to Campaigns tab")))</f>
        <v>✓</v>
      </c>
      <c r="J107" s="83" t="n">
        <f aca="false">IF(D107="","",D107*IF(Settings!$B$23=Settings!$C$6,1,IF(Settings!$B$23="USD",1/INDEX(Settings!$B$29:$B$40,MONTH(B107)),INDEX(Settings!$B$29:$B$40,MONTH(B107)))))</f>
        <v>48.027569</v>
      </c>
    </row>
    <row r="108" customFormat="false" ht="15" hidden="false" customHeight="false" outlineLevel="0" collapsed="false">
      <c r="A108" s="0" t="s">
        <v>206</v>
      </c>
      <c r="B108" s="81" t="n">
        <v>46031</v>
      </c>
      <c r="C108" s="82" t="s">
        <v>452</v>
      </c>
      <c r="D108" s="83" t="n">
        <v>18.45</v>
      </c>
      <c r="E108" s="0" t="n">
        <v>1690</v>
      </c>
      <c r="F108" s="0" t="n">
        <v>8</v>
      </c>
      <c r="G108" s="0" t="n">
        <v>1</v>
      </c>
      <c r="I108" s="0" t="str">
        <f aca="false">IF(A108="","",IF(COUNTIF(Campaigns!$A$7:$A$300,A108)&gt;0,"✓",IF(N(D108)=0,"– no spend","⚠ add to Campaigns tab")))</f>
        <v>✓</v>
      </c>
      <c r="J108" s="83" t="n">
        <f aca="false">IF(D108="","",D108*IF(Settings!$B$23=Settings!$C$6,1,IF(Settings!$B$23="USD",1/INDEX(Settings!$B$29:$B$40,MONTH(B108)),INDEX(Settings!$B$29:$B$40,MONTH(B108)))))</f>
        <v>20.621565</v>
      </c>
    </row>
    <row r="109" customFormat="false" ht="15" hidden="false" customHeight="false" outlineLevel="0" collapsed="false">
      <c r="A109" s="0" t="s">
        <v>217</v>
      </c>
      <c r="B109" s="81" t="n">
        <v>46031</v>
      </c>
      <c r="C109" s="82" t="s">
        <v>452</v>
      </c>
      <c r="D109" s="83" t="n">
        <v>20.87</v>
      </c>
      <c r="E109" s="0" t="n">
        <v>5770</v>
      </c>
      <c r="F109" s="0" t="n">
        <v>451</v>
      </c>
      <c r="G109" s="0" t="n">
        <v>0</v>
      </c>
      <c r="I109" s="0" t="str">
        <f aca="false">IF(A109="","",IF(COUNTIF(Campaigns!$A$7:$A$300,A109)&gt;0,"✓",IF(N(D109)=0,"– no spend","⚠ add to Campaigns tab")))</f>
        <v>✓</v>
      </c>
      <c r="J109" s="83" t="n">
        <f aca="false">IF(D109="","",D109*IF(Settings!$B$23=Settings!$C$6,1,IF(Settings!$B$23="USD",1/INDEX(Settings!$B$29:$B$40,MONTH(B109)),INDEX(Settings!$B$29:$B$40,MONTH(B109)))))</f>
        <v>23.326399</v>
      </c>
    </row>
    <row r="110" customFormat="false" ht="15" hidden="false" customHeight="false" outlineLevel="0" collapsed="false">
      <c r="A110" s="0" t="s">
        <v>209</v>
      </c>
      <c r="B110" s="81" t="n">
        <v>46031</v>
      </c>
      <c r="C110" s="82" t="s">
        <v>452</v>
      </c>
      <c r="D110" s="83" t="n">
        <v>40.82</v>
      </c>
      <c r="E110" s="0" t="n">
        <v>12230</v>
      </c>
      <c r="F110" s="0" t="n">
        <v>565</v>
      </c>
      <c r="G110" s="0" t="n">
        <v>0</v>
      </c>
      <c r="I110" s="0" t="str">
        <f aca="false">IF(A110="","",IF(COUNTIF(Campaigns!$A$7:$A$300,A110)&gt;0,"✓",IF(N(D110)=0,"– no spend","⚠ add to Campaigns tab")))</f>
        <v>✓</v>
      </c>
      <c r="J110" s="83" t="n">
        <f aca="false">IF(D110="","",D110*IF(Settings!$B$23=Settings!$C$6,1,IF(Settings!$B$23="USD",1/INDEX(Settings!$B$29:$B$40,MONTH(B110)),INDEX(Settings!$B$29:$B$40,MONTH(B110)))))</f>
        <v>45.624514</v>
      </c>
    </row>
    <row r="111" customFormat="false" ht="15" hidden="false" customHeight="false" outlineLevel="0" collapsed="false">
      <c r="A111" s="0" t="s">
        <v>205</v>
      </c>
      <c r="B111" s="81" t="n">
        <v>46032</v>
      </c>
      <c r="C111" s="82" t="s">
        <v>452</v>
      </c>
      <c r="D111" s="83" t="n">
        <v>12.59</v>
      </c>
      <c r="E111" s="0" t="n">
        <v>470</v>
      </c>
      <c r="F111" s="0" t="n">
        <v>23</v>
      </c>
      <c r="G111" s="0" t="n">
        <v>1</v>
      </c>
      <c r="I111" s="0" t="str">
        <f aca="false">IF(A111="","",IF(COUNTIF(Campaigns!$A$7:$A$300,A111)&gt;0,"✓",IF(N(D111)=0,"– no spend","⚠ add to Campaigns tab")))</f>
        <v>✓</v>
      </c>
      <c r="J111" s="83" t="n">
        <f aca="false">IF(D111="","",D111*IF(Settings!$B$23=Settings!$C$6,1,IF(Settings!$B$23="USD",1/INDEX(Settings!$B$29:$B$40,MONTH(B111)),INDEX(Settings!$B$29:$B$40,MONTH(B111)))))</f>
        <v>14.071843</v>
      </c>
    </row>
    <row r="112" customFormat="false" ht="15" hidden="false" customHeight="false" outlineLevel="0" collapsed="false">
      <c r="A112" s="0" t="s">
        <v>214</v>
      </c>
      <c r="B112" s="81" t="n">
        <v>46032</v>
      </c>
      <c r="C112" s="82" t="s">
        <v>452</v>
      </c>
      <c r="D112" s="83" t="n">
        <v>19.32</v>
      </c>
      <c r="E112" s="0" t="n">
        <v>115</v>
      </c>
      <c r="F112" s="0" t="n">
        <v>20</v>
      </c>
      <c r="G112" s="0" t="n">
        <v>1</v>
      </c>
      <c r="I112" s="0" t="str">
        <f aca="false">IF(A112="","",IF(COUNTIF(Campaigns!$A$7:$A$300,A112)&gt;0,"✓",IF(N(D112)=0,"– no spend","⚠ add to Campaigns tab")))</f>
        <v>✓</v>
      </c>
      <c r="J112" s="83" t="n">
        <f aca="false">IF(D112="","",D112*IF(Settings!$B$23=Settings!$C$6,1,IF(Settings!$B$23="USD",1/INDEX(Settings!$B$29:$B$40,MONTH(B112)),INDEX(Settings!$B$29:$B$40,MONTH(B112)))))</f>
        <v>21.593964</v>
      </c>
    </row>
    <row r="113" customFormat="false" ht="15" hidden="false" customHeight="false" outlineLevel="0" collapsed="false">
      <c r="A113" s="0" t="s">
        <v>219</v>
      </c>
      <c r="B113" s="81" t="n">
        <v>46032</v>
      </c>
      <c r="C113" s="82" t="s">
        <v>452</v>
      </c>
      <c r="D113" s="83" t="n">
        <v>20.84</v>
      </c>
      <c r="E113" s="0" t="n">
        <v>12429</v>
      </c>
      <c r="F113" s="0" t="n">
        <v>903</v>
      </c>
      <c r="G113" s="0" t="n">
        <v>0</v>
      </c>
      <c r="I113" s="0" t="str">
        <f aca="false">IF(A113="","",IF(COUNTIF(Campaigns!$A$7:$A$300,A113)&gt;0,"✓",IF(N(D113)=0,"– no spend","⚠ add to Campaigns tab")))</f>
        <v>✓</v>
      </c>
      <c r="J113" s="83" t="n">
        <f aca="false">IF(D113="","",D113*IF(Settings!$B$23=Settings!$C$6,1,IF(Settings!$B$23="USD",1/INDEX(Settings!$B$29:$B$40,MONTH(B113)),INDEX(Settings!$B$29:$B$40,MONTH(B113)))))</f>
        <v>23.292868</v>
      </c>
    </row>
    <row r="114" customFormat="false" ht="15" hidden="false" customHeight="false" outlineLevel="0" collapsed="false">
      <c r="A114" s="0" t="s">
        <v>185</v>
      </c>
      <c r="B114" s="81" t="n">
        <v>46032</v>
      </c>
      <c r="C114" s="82" t="s">
        <v>452</v>
      </c>
      <c r="D114" s="83" t="n">
        <v>30.59</v>
      </c>
      <c r="E114" s="0" t="n">
        <v>331</v>
      </c>
      <c r="F114" s="0" t="n">
        <v>24</v>
      </c>
      <c r="G114" s="0" t="n">
        <v>0</v>
      </c>
      <c r="I114" s="0" t="str">
        <f aca="false">IF(A114="","",IF(COUNTIF(Campaigns!$A$7:$A$300,A114)&gt;0,"✓",IF(N(D114)=0,"– no spend","⚠ add to Campaigns tab")))</f>
        <v>✓</v>
      </c>
      <c r="J114" s="83" t="n">
        <f aca="false">IF(D114="","",D114*IF(Settings!$B$23=Settings!$C$6,1,IF(Settings!$B$23="USD",1/INDEX(Settings!$B$29:$B$40,MONTH(B114)),INDEX(Settings!$B$29:$B$40,MONTH(B114)))))</f>
        <v>34.190443</v>
      </c>
    </row>
    <row r="115" customFormat="false" ht="15" hidden="false" customHeight="false" outlineLevel="0" collapsed="false">
      <c r="A115" s="0" t="s">
        <v>204</v>
      </c>
      <c r="B115" s="81" t="n">
        <v>46032</v>
      </c>
      <c r="C115" s="82" t="s">
        <v>452</v>
      </c>
      <c r="D115" s="83" t="n">
        <v>0.96</v>
      </c>
      <c r="E115" s="0" t="n">
        <v>13</v>
      </c>
      <c r="F115" s="0" t="n">
        <v>1</v>
      </c>
      <c r="G115" s="0" t="n">
        <v>0</v>
      </c>
      <c r="I115" s="0" t="str">
        <f aca="false">IF(A115="","",IF(COUNTIF(Campaigns!$A$7:$A$300,A115)&gt;0,"✓",IF(N(D115)=0,"– no spend","⚠ add to Campaigns tab")))</f>
        <v>✓</v>
      </c>
      <c r="J115" s="83" t="n">
        <f aca="false">IF(D115="","",D115*IF(Settings!$B$23=Settings!$C$6,1,IF(Settings!$B$23="USD",1/INDEX(Settings!$B$29:$B$40,MONTH(B115)),INDEX(Settings!$B$29:$B$40,MONTH(B115)))))</f>
        <v>1.072992</v>
      </c>
    </row>
    <row r="116" customFormat="false" ht="15" hidden="false" customHeight="false" outlineLevel="0" collapsed="false">
      <c r="A116" s="0" t="s">
        <v>186</v>
      </c>
      <c r="B116" s="81" t="n">
        <v>46032</v>
      </c>
      <c r="C116" s="82" t="s">
        <v>452</v>
      </c>
      <c r="D116" s="83" t="n">
        <v>39.01</v>
      </c>
      <c r="E116" s="0" t="n">
        <v>155</v>
      </c>
      <c r="F116" s="0" t="n">
        <v>9</v>
      </c>
      <c r="G116" s="0" t="n">
        <v>0</v>
      </c>
      <c r="I116" s="0" t="str">
        <f aca="false">IF(A116="","",IF(COUNTIF(Campaigns!$A$7:$A$300,A116)&gt;0,"✓",IF(N(D116)=0,"– no spend","⚠ add to Campaigns tab")))</f>
        <v>✓</v>
      </c>
      <c r="J116" s="83" t="n">
        <f aca="false">IF(D116="","",D116*IF(Settings!$B$23=Settings!$C$6,1,IF(Settings!$B$23="USD",1/INDEX(Settings!$B$29:$B$40,MONTH(B116)),INDEX(Settings!$B$29:$B$40,MONTH(B116)))))</f>
        <v>43.601477</v>
      </c>
    </row>
    <row r="117" customFormat="false" ht="15" hidden="false" customHeight="false" outlineLevel="0" collapsed="false">
      <c r="A117" s="0" t="s">
        <v>218</v>
      </c>
      <c r="B117" s="81" t="n">
        <v>46032</v>
      </c>
      <c r="C117" s="82" t="s">
        <v>452</v>
      </c>
      <c r="D117" s="83" t="n">
        <v>20.64</v>
      </c>
      <c r="E117" s="0" t="n">
        <v>13651</v>
      </c>
      <c r="F117" s="0" t="n">
        <v>973</v>
      </c>
      <c r="G117" s="0" t="n">
        <v>0</v>
      </c>
      <c r="I117" s="0" t="str">
        <f aca="false">IF(A117="","",IF(COUNTIF(Campaigns!$A$7:$A$300,A117)&gt;0,"✓",IF(N(D117)=0,"– no spend","⚠ add to Campaigns tab")))</f>
        <v>✓</v>
      </c>
      <c r="J117" s="83" t="n">
        <f aca="false">IF(D117="","",D117*IF(Settings!$B$23=Settings!$C$6,1,IF(Settings!$B$23="USD",1/INDEX(Settings!$B$29:$B$40,MONTH(B117)),INDEX(Settings!$B$29:$B$40,MONTH(B117)))))</f>
        <v>23.069328</v>
      </c>
    </row>
    <row r="118" customFormat="false" ht="15" hidden="false" customHeight="false" outlineLevel="0" collapsed="false">
      <c r="A118" s="0" t="s">
        <v>215</v>
      </c>
      <c r="B118" s="81" t="n">
        <v>46032</v>
      </c>
      <c r="C118" s="82" t="s">
        <v>452</v>
      </c>
      <c r="D118" s="83" t="n">
        <v>21.15</v>
      </c>
      <c r="E118" s="0" t="n">
        <v>5066</v>
      </c>
      <c r="F118" s="0" t="n">
        <v>407</v>
      </c>
      <c r="G118" s="0" t="n">
        <v>0</v>
      </c>
      <c r="I118" s="0" t="str">
        <f aca="false">IF(A118="","",IF(COUNTIF(Campaigns!$A$7:$A$300,A118)&gt;0,"✓",IF(N(D118)=0,"– no spend","⚠ add to Campaigns tab")))</f>
        <v>✓</v>
      </c>
      <c r="J118" s="83" t="n">
        <f aca="false">IF(D118="","",D118*IF(Settings!$B$23=Settings!$C$6,1,IF(Settings!$B$23="USD",1/INDEX(Settings!$B$29:$B$40,MONTH(B118)),INDEX(Settings!$B$29:$B$40,MONTH(B118)))))</f>
        <v>23.639355</v>
      </c>
    </row>
    <row r="119" customFormat="false" ht="15" hidden="false" customHeight="false" outlineLevel="0" collapsed="false">
      <c r="A119" s="0" t="s">
        <v>210</v>
      </c>
      <c r="B119" s="81" t="n">
        <v>46032</v>
      </c>
      <c r="C119" s="82" t="s">
        <v>452</v>
      </c>
      <c r="D119" s="83" t="n">
        <v>17.05</v>
      </c>
      <c r="E119" s="0" t="n">
        <v>194</v>
      </c>
      <c r="F119" s="0" t="n">
        <v>23</v>
      </c>
      <c r="G119" s="0" t="n">
        <v>0</v>
      </c>
      <c r="I119" s="0" t="str">
        <f aca="false">IF(A119="","",IF(COUNTIF(Campaigns!$A$7:$A$300,A119)&gt;0,"✓",IF(N(D119)=0,"– no spend","⚠ add to Campaigns tab")))</f>
        <v>✓</v>
      </c>
      <c r="J119" s="83" t="n">
        <f aca="false">IF(D119="","",D119*IF(Settings!$B$23=Settings!$C$6,1,IF(Settings!$B$23="USD",1/INDEX(Settings!$B$29:$B$40,MONTH(B119)),INDEX(Settings!$B$29:$B$40,MONTH(B119)))))</f>
        <v>19.056785</v>
      </c>
    </row>
    <row r="120" customFormat="false" ht="15" hidden="false" customHeight="false" outlineLevel="0" collapsed="false">
      <c r="A120" s="0" t="s">
        <v>206</v>
      </c>
      <c r="B120" s="81" t="n">
        <v>46032</v>
      </c>
      <c r="C120" s="82" t="s">
        <v>452</v>
      </c>
      <c r="D120" s="83" t="n">
        <v>68.15</v>
      </c>
      <c r="E120" s="0" t="n">
        <v>20454</v>
      </c>
      <c r="F120" s="0" t="n">
        <v>26</v>
      </c>
      <c r="G120" s="0" t="n">
        <v>5</v>
      </c>
      <c r="I120" s="0" t="str">
        <f aca="false">IF(A120="","",IF(COUNTIF(Campaigns!$A$7:$A$300,A120)&gt;0,"✓",IF(N(D120)=0,"– no spend","⚠ add to Campaigns tab")))</f>
        <v>✓</v>
      </c>
      <c r="J120" s="83" t="n">
        <f aca="false">IF(D120="","",D120*IF(Settings!$B$23=Settings!$C$6,1,IF(Settings!$B$23="USD",1/INDEX(Settings!$B$29:$B$40,MONTH(B120)),INDEX(Settings!$B$29:$B$40,MONTH(B120)))))</f>
        <v>76.171255</v>
      </c>
    </row>
    <row r="121" customFormat="false" ht="15" hidden="false" customHeight="false" outlineLevel="0" collapsed="false">
      <c r="A121" s="0" t="s">
        <v>217</v>
      </c>
      <c r="B121" s="81" t="n">
        <v>46032</v>
      </c>
      <c r="C121" s="82" t="s">
        <v>452</v>
      </c>
      <c r="D121" s="83" t="n">
        <v>21.06</v>
      </c>
      <c r="E121" s="0" t="n">
        <v>6143</v>
      </c>
      <c r="F121" s="0" t="n">
        <v>472</v>
      </c>
      <c r="G121" s="0" t="n">
        <v>0</v>
      </c>
      <c r="I121" s="0" t="str">
        <f aca="false">IF(A121="","",IF(COUNTIF(Campaigns!$A$7:$A$300,A121)&gt;0,"✓",IF(N(D121)=0,"– no spend","⚠ add to Campaigns tab")))</f>
        <v>✓</v>
      </c>
      <c r="J121" s="83" t="n">
        <f aca="false">IF(D121="","",D121*IF(Settings!$B$23=Settings!$C$6,1,IF(Settings!$B$23="USD",1/INDEX(Settings!$B$29:$B$40,MONTH(B121)),INDEX(Settings!$B$29:$B$40,MONTH(B121)))))</f>
        <v>23.538762</v>
      </c>
    </row>
    <row r="122" customFormat="false" ht="15" hidden="false" customHeight="false" outlineLevel="0" collapsed="false">
      <c r="A122" s="0" t="s">
        <v>209</v>
      </c>
      <c r="B122" s="81" t="n">
        <v>46032</v>
      </c>
      <c r="C122" s="82" t="s">
        <v>452</v>
      </c>
      <c r="D122" s="83" t="n">
        <v>40.32</v>
      </c>
      <c r="E122" s="0" t="n">
        <v>11809</v>
      </c>
      <c r="F122" s="0" t="n">
        <v>611</v>
      </c>
      <c r="G122" s="0" t="n">
        <v>0</v>
      </c>
      <c r="I122" s="0" t="str">
        <f aca="false">IF(A122="","",IF(COUNTIF(Campaigns!$A$7:$A$300,A122)&gt;0,"✓",IF(N(D122)=0,"– no spend","⚠ add to Campaigns tab")))</f>
        <v>✓</v>
      </c>
      <c r="J122" s="83" t="n">
        <f aca="false">IF(D122="","",D122*IF(Settings!$B$23=Settings!$C$6,1,IF(Settings!$B$23="USD",1/INDEX(Settings!$B$29:$B$40,MONTH(B122)),INDEX(Settings!$B$29:$B$40,MONTH(B122)))))</f>
        <v>45.065664</v>
      </c>
    </row>
    <row r="123" customFormat="false" ht="15" hidden="false" customHeight="false" outlineLevel="0" collapsed="false">
      <c r="A123" s="0" t="s">
        <v>205</v>
      </c>
      <c r="B123" s="81" t="n">
        <v>46033</v>
      </c>
      <c r="C123" s="82" t="s">
        <v>452</v>
      </c>
      <c r="D123" s="83" t="n">
        <v>12.86</v>
      </c>
      <c r="E123" s="0" t="n">
        <v>365</v>
      </c>
      <c r="F123" s="0" t="n">
        <v>24</v>
      </c>
      <c r="G123" s="0" t="n">
        <v>0</v>
      </c>
      <c r="I123" s="0" t="str">
        <f aca="false">IF(A123="","",IF(COUNTIF(Campaigns!$A$7:$A$300,A123)&gt;0,"✓",IF(N(D123)=0,"– no spend","⚠ add to Campaigns tab")))</f>
        <v>✓</v>
      </c>
      <c r="J123" s="83" t="n">
        <f aca="false">IF(D123="","",D123*IF(Settings!$B$23=Settings!$C$6,1,IF(Settings!$B$23="USD",1/INDEX(Settings!$B$29:$B$40,MONTH(B123)),INDEX(Settings!$B$29:$B$40,MONTH(B123)))))</f>
        <v>14.373622</v>
      </c>
    </row>
    <row r="124" customFormat="false" ht="15" hidden="false" customHeight="false" outlineLevel="0" collapsed="false">
      <c r="A124" s="0" t="s">
        <v>214</v>
      </c>
      <c r="B124" s="81" t="n">
        <v>46033</v>
      </c>
      <c r="C124" s="82" t="s">
        <v>452</v>
      </c>
      <c r="D124" s="83" t="n">
        <v>16.6</v>
      </c>
      <c r="E124" s="0" t="n">
        <v>77</v>
      </c>
      <c r="F124" s="0" t="n">
        <v>11</v>
      </c>
      <c r="G124" s="0" t="n">
        <v>0</v>
      </c>
      <c r="I124" s="0" t="str">
        <f aca="false">IF(A124="","",IF(COUNTIF(Campaigns!$A$7:$A$300,A124)&gt;0,"✓",IF(N(D124)=0,"– no spend","⚠ add to Campaigns tab")))</f>
        <v>✓</v>
      </c>
      <c r="J124" s="83" t="n">
        <f aca="false">IF(D124="","",D124*IF(Settings!$B$23=Settings!$C$6,1,IF(Settings!$B$23="USD",1/INDEX(Settings!$B$29:$B$40,MONTH(B124)),INDEX(Settings!$B$29:$B$40,MONTH(B124)))))</f>
        <v>18.55382</v>
      </c>
    </row>
    <row r="125" customFormat="false" ht="15" hidden="false" customHeight="false" outlineLevel="0" collapsed="false">
      <c r="A125" s="0" t="s">
        <v>219</v>
      </c>
      <c r="B125" s="81" t="n">
        <v>46033</v>
      </c>
      <c r="C125" s="82" t="s">
        <v>452</v>
      </c>
      <c r="D125" s="83" t="n">
        <v>20.89</v>
      </c>
      <c r="E125" s="0" t="n">
        <v>12596</v>
      </c>
      <c r="F125" s="0" t="n">
        <v>857</v>
      </c>
      <c r="G125" s="0" t="n">
        <v>0</v>
      </c>
      <c r="I125" s="0" t="str">
        <f aca="false">IF(A125="","",IF(COUNTIF(Campaigns!$A$7:$A$300,A125)&gt;0,"✓",IF(N(D125)=0,"– no spend","⚠ add to Campaigns tab")))</f>
        <v>✓</v>
      </c>
      <c r="J125" s="83" t="n">
        <f aca="false">IF(D125="","",D125*IF(Settings!$B$23=Settings!$C$6,1,IF(Settings!$B$23="USD",1/INDEX(Settings!$B$29:$B$40,MONTH(B125)),INDEX(Settings!$B$29:$B$40,MONTH(B125)))))</f>
        <v>23.348753</v>
      </c>
    </row>
    <row r="126" customFormat="false" ht="15" hidden="false" customHeight="false" outlineLevel="0" collapsed="false">
      <c r="A126" s="0" t="s">
        <v>185</v>
      </c>
      <c r="B126" s="81" t="n">
        <v>46033</v>
      </c>
      <c r="C126" s="82" t="s">
        <v>452</v>
      </c>
      <c r="D126" s="83" t="n">
        <v>48.03</v>
      </c>
      <c r="E126" s="0" t="n">
        <v>522</v>
      </c>
      <c r="F126" s="0" t="n">
        <v>41</v>
      </c>
      <c r="G126" s="0" t="n">
        <v>2</v>
      </c>
      <c r="I126" s="0" t="str">
        <f aca="false">IF(A126="","",IF(COUNTIF(Campaigns!$A$7:$A$300,A126)&gt;0,"✓",IF(N(D126)=0,"– no spend","⚠ add to Campaigns tab")))</f>
        <v>✓</v>
      </c>
      <c r="J126" s="83" t="n">
        <f aca="false">IF(D126="","",D126*IF(Settings!$B$23=Settings!$C$6,1,IF(Settings!$B$23="USD",1/INDEX(Settings!$B$29:$B$40,MONTH(B126)),INDEX(Settings!$B$29:$B$40,MONTH(B126)))))</f>
        <v>53.683131</v>
      </c>
    </row>
    <row r="127" customFormat="false" ht="15" hidden="false" customHeight="false" outlineLevel="0" collapsed="false">
      <c r="A127" s="0" t="s">
        <v>204</v>
      </c>
      <c r="B127" s="81" t="n">
        <v>46033</v>
      </c>
      <c r="C127" s="82" t="s">
        <v>452</v>
      </c>
      <c r="D127" s="83" t="n">
        <v>1.98</v>
      </c>
      <c r="E127" s="0" t="n">
        <v>10</v>
      </c>
      <c r="F127" s="0" t="n">
        <v>1</v>
      </c>
      <c r="G127" s="0" t="n">
        <v>0</v>
      </c>
      <c r="I127" s="0" t="str">
        <f aca="false">IF(A127="","",IF(COUNTIF(Campaigns!$A$7:$A$300,A127)&gt;0,"✓",IF(N(D127)=0,"– no spend","⚠ add to Campaigns tab")))</f>
        <v>✓</v>
      </c>
      <c r="J127" s="83" t="n">
        <f aca="false">IF(D127="","",D127*IF(Settings!$B$23=Settings!$C$6,1,IF(Settings!$B$23="USD",1/INDEX(Settings!$B$29:$B$40,MONTH(B127)),INDEX(Settings!$B$29:$B$40,MONTH(B127)))))</f>
        <v>2.213046</v>
      </c>
    </row>
    <row r="128" customFormat="false" ht="15" hidden="false" customHeight="false" outlineLevel="0" collapsed="false">
      <c r="A128" s="0" t="s">
        <v>186</v>
      </c>
      <c r="B128" s="81" t="n">
        <v>46033</v>
      </c>
      <c r="C128" s="82" t="s">
        <v>452</v>
      </c>
      <c r="D128" s="83" t="n">
        <v>27.74</v>
      </c>
      <c r="E128" s="0" t="n">
        <v>153</v>
      </c>
      <c r="F128" s="0" t="n">
        <v>7</v>
      </c>
      <c r="G128" s="0" t="n">
        <v>0</v>
      </c>
      <c r="I128" s="0" t="str">
        <f aca="false">IF(A128="","",IF(COUNTIF(Campaigns!$A$7:$A$300,A128)&gt;0,"✓",IF(N(D128)=0,"– no spend","⚠ add to Campaigns tab")))</f>
        <v>✓</v>
      </c>
      <c r="J128" s="83" t="n">
        <f aca="false">IF(D128="","",D128*IF(Settings!$B$23=Settings!$C$6,1,IF(Settings!$B$23="USD",1/INDEX(Settings!$B$29:$B$40,MONTH(B128)),INDEX(Settings!$B$29:$B$40,MONTH(B128)))))</f>
        <v>31.004998</v>
      </c>
    </row>
    <row r="129" customFormat="false" ht="15" hidden="false" customHeight="false" outlineLevel="0" collapsed="false">
      <c r="A129" s="0" t="s">
        <v>218</v>
      </c>
      <c r="B129" s="81" t="n">
        <v>46033</v>
      </c>
      <c r="C129" s="82" t="s">
        <v>452</v>
      </c>
      <c r="D129" s="83" t="n">
        <v>21.1</v>
      </c>
      <c r="E129" s="0" t="n">
        <v>14386</v>
      </c>
      <c r="F129" s="0" t="n">
        <v>878</v>
      </c>
      <c r="G129" s="0" t="n">
        <v>0</v>
      </c>
      <c r="I129" s="0" t="str">
        <f aca="false">IF(A129="","",IF(COUNTIF(Campaigns!$A$7:$A$300,A129)&gt;0,"✓",IF(N(D129)=0,"– no spend","⚠ add to Campaigns tab")))</f>
        <v>✓</v>
      </c>
      <c r="J129" s="83" t="n">
        <f aca="false">IF(D129="","",D129*IF(Settings!$B$23=Settings!$C$6,1,IF(Settings!$B$23="USD",1/INDEX(Settings!$B$29:$B$40,MONTH(B129)),INDEX(Settings!$B$29:$B$40,MONTH(B129)))))</f>
        <v>23.58347</v>
      </c>
    </row>
    <row r="130" customFormat="false" ht="15" hidden="false" customHeight="false" outlineLevel="0" collapsed="false">
      <c r="A130" s="0" t="s">
        <v>215</v>
      </c>
      <c r="B130" s="81" t="n">
        <v>46033</v>
      </c>
      <c r="C130" s="82" t="s">
        <v>452</v>
      </c>
      <c r="D130" s="83" t="n">
        <v>21.53</v>
      </c>
      <c r="E130" s="0" t="n">
        <v>4833</v>
      </c>
      <c r="F130" s="0" t="n">
        <v>392</v>
      </c>
      <c r="G130" s="0" t="n">
        <v>0</v>
      </c>
      <c r="I130" s="0" t="str">
        <f aca="false">IF(A130="","",IF(COUNTIF(Campaigns!$A$7:$A$300,A130)&gt;0,"✓",IF(N(D130)=0,"– no spend","⚠ add to Campaigns tab")))</f>
        <v>✓</v>
      </c>
      <c r="J130" s="83" t="n">
        <f aca="false">IF(D130="","",D130*IF(Settings!$B$23=Settings!$C$6,1,IF(Settings!$B$23="USD",1/INDEX(Settings!$B$29:$B$40,MONTH(B130)),INDEX(Settings!$B$29:$B$40,MONTH(B130)))))</f>
        <v>24.064081</v>
      </c>
    </row>
    <row r="131" customFormat="false" ht="15" hidden="false" customHeight="false" outlineLevel="0" collapsed="false">
      <c r="A131" s="0" t="s">
        <v>210</v>
      </c>
      <c r="B131" s="81" t="n">
        <v>46033</v>
      </c>
      <c r="C131" s="82" t="s">
        <v>452</v>
      </c>
      <c r="D131" s="83" t="n">
        <v>18.94</v>
      </c>
      <c r="E131" s="0" t="n">
        <v>138</v>
      </c>
      <c r="F131" s="0" t="n">
        <v>18</v>
      </c>
      <c r="G131" s="0" t="n">
        <v>0</v>
      </c>
      <c r="I131" s="0" t="str">
        <f aca="false">IF(A131="","",IF(COUNTIF(Campaigns!$A$7:$A$300,A131)&gt;0,"✓",IF(N(D131)=0,"– no spend","⚠ add to Campaigns tab")))</f>
        <v>✓</v>
      </c>
      <c r="J131" s="83" t="n">
        <f aca="false">IF(D131="","",D131*IF(Settings!$B$23=Settings!$C$6,1,IF(Settings!$B$23="USD",1/INDEX(Settings!$B$29:$B$40,MONTH(B131)),INDEX(Settings!$B$29:$B$40,MONTH(B131)))))</f>
        <v>21.169238</v>
      </c>
    </row>
    <row r="132" customFormat="false" ht="15" hidden="false" customHeight="false" outlineLevel="0" collapsed="false">
      <c r="A132" s="0" t="s">
        <v>206</v>
      </c>
      <c r="B132" s="81" t="n">
        <v>46033</v>
      </c>
      <c r="C132" s="82" t="s">
        <v>452</v>
      </c>
      <c r="D132" s="83" t="n">
        <v>43.29</v>
      </c>
      <c r="E132" s="0" t="n">
        <v>11259</v>
      </c>
      <c r="F132" s="0" t="n">
        <v>12</v>
      </c>
      <c r="G132" s="0" t="n">
        <v>3</v>
      </c>
      <c r="I132" s="0" t="str">
        <f aca="false">IF(A132="","",IF(COUNTIF(Campaigns!$A$7:$A$300,A132)&gt;0,"✓",IF(N(D132)=0,"– no spend","⚠ add to Campaigns tab")))</f>
        <v>✓</v>
      </c>
      <c r="J132" s="83" t="n">
        <f aca="false">IF(D132="","",D132*IF(Settings!$B$23=Settings!$C$6,1,IF(Settings!$B$23="USD",1/INDEX(Settings!$B$29:$B$40,MONTH(B132)),INDEX(Settings!$B$29:$B$40,MONTH(B132)))))</f>
        <v>48.385233</v>
      </c>
    </row>
    <row r="133" customFormat="false" ht="15" hidden="false" customHeight="false" outlineLevel="0" collapsed="false">
      <c r="A133" s="0" t="s">
        <v>217</v>
      </c>
      <c r="B133" s="81" t="n">
        <v>46033</v>
      </c>
      <c r="C133" s="82" t="s">
        <v>452</v>
      </c>
      <c r="D133" s="83" t="n">
        <v>21.08</v>
      </c>
      <c r="E133" s="0" t="n">
        <v>6230</v>
      </c>
      <c r="F133" s="0" t="n">
        <v>438</v>
      </c>
      <c r="G133" s="0" t="n">
        <v>0</v>
      </c>
      <c r="I133" s="0" t="str">
        <f aca="false">IF(A133="","",IF(COUNTIF(Campaigns!$A$7:$A$300,A133)&gt;0,"✓",IF(N(D133)=0,"– no spend","⚠ add to Campaigns tab")))</f>
        <v>✓</v>
      </c>
      <c r="J133" s="83" t="n">
        <f aca="false">IF(D133="","",D133*IF(Settings!$B$23=Settings!$C$6,1,IF(Settings!$B$23="USD",1/INDEX(Settings!$B$29:$B$40,MONTH(B133)),INDEX(Settings!$B$29:$B$40,MONTH(B133)))))</f>
        <v>23.561116</v>
      </c>
    </row>
    <row r="134" customFormat="false" ht="15" hidden="false" customHeight="false" outlineLevel="0" collapsed="false">
      <c r="A134" s="0" t="s">
        <v>209</v>
      </c>
      <c r="B134" s="81" t="n">
        <v>46033</v>
      </c>
      <c r="C134" s="82" t="s">
        <v>452</v>
      </c>
      <c r="D134" s="83" t="n">
        <v>42.2</v>
      </c>
      <c r="E134" s="0" t="n">
        <v>13097</v>
      </c>
      <c r="F134" s="0" t="n">
        <v>598</v>
      </c>
      <c r="G134" s="0" t="n">
        <v>0</v>
      </c>
      <c r="I134" s="0" t="str">
        <f aca="false">IF(A134="","",IF(COUNTIF(Campaigns!$A$7:$A$300,A134)&gt;0,"✓",IF(N(D134)=0,"– no spend","⚠ add to Campaigns tab")))</f>
        <v>✓</v>
      </c>
      <c r="J134" s="83" t="n">
        <f aca="false">IF(D134="","",D134*IF(Settings!$B$23=Settings!$C$6,1,IF(Settings!$B$23="USD",1/INDEX(Settings!$B$29:$B$40,MONTH(B134)),INDEX(Settings!$B$29:$B$40,MONTH(B134)))))</f>
        <v>47.16694</v>
      </c>
    </row>
    <row r="135" customFormat="false" ht="15" hidden="false" customHeight="false" outlineLevel="0" collapsed="false">
      <c r="A135" s="0" t="s">
        <v>205</v>
      </c>
      <c r="B135" s="81" t="n">
        <v>46034</v>
      </c>
      <c r="C135" s="82" t="s">
        <v>452</v>
      </c>
      <c r="D135" s="83" t="n">
        <v>21.2</v>
      </c>
      <c r="E135" s="0" t="n">
        <v>2166</v>
      </c>
      <c r="F135" s="0" t="n">
        <v>28</v>
      </c>
      <c r="G135" s="0" t="n">
        <v>1</v>
      </c>
      <c r="I135" s="0" t="str">
        <f aca="false">IF(A135="","",IF(COUNTIF(Campaigns!$A$7:$A$300,A135)&gt;0,"✓",IF(N(D135)=0,"– no spend","⚠ add to Campaigns tab")))</f>
        <v>✓</v>
      </c>
      <c r="J135" s="83" t="n">
        <f aca="false">IF(D135="","",D135*IF(Settings!$B$23=Settings!$C$6,1,IF(Settings!$B$23="USD",1/INDEX(Settings!$B$29:$B$40,MONTH(B135)),INDEX(Settings!$B$29:$B$40,MONTH(B135)))))</f>
        <v>23.69524</v>
      </c>
    </row>
    <row r="136" customFormat="false" ht="15" hidden="false" customHeight="false" outlineLevel="0" collapsed="false">
      <c r="A136" s="0" t="s">
        <v>214</v>
      </c>
      <c r="B136" s="81" t="n">
        <v>46034</v>
      </c>
      <c r="C136" s="82" t="s">
        <v>452</v>
      </c>
      <c r="D136" s="83" t="n">
        <v>27.52</v>
      </c>
      <c r="E136" s="0" t="n">
        <v>245</v>
      </c>
      <c r="F136" s="0" t="n">
        <v>27</v>
      </c>
      <c r="G136" s="0" t="n">
        <v>0</v>
      </c>
      <c r="I136" s="0" t="str">
        <f aca="false">IF(A136="","",IF(COUNTIF(Campaigns!$A$7:$A$300,A136)&gt;0,"✓",IF(N(D136)=0,"– no spend","⚠ add to Campaigns tab")))</f>
        <v>✓</v>
      </c>
      <c r="J136" s="83" t="n">
        <f aca="false">IF(D136="","",D136*IF(Settings!$B$23=Settings!$C$6,1,IF(Settings!$B$23="USD",1/INDEX(Settings!$B$29:$B$40,MONTH(B136)),INDEX(Settings!$B$29:$B$40,MONTH(B136)))))</f>
        <v>30.759104</v>
      </c>
    </row>
    <row r="137" customFormat="false" ht="15" hidden="false" customHeight="false" outlineLevel="0" collapsed="false">
      <c r="A137" s="0" t="s">
        <v>219</v>
      </c>
      <c r="B137" s="81" t="n">
        <v>46034</v>
      </c>
      <c r="C137" s="82" t="s">
        <v>452</v>
      </c>
      <c r="D137" s="83" t="n">
        <v>10.48</v>
      </c>
      <c r="E137" s="0" t="n">
        <v>5817</v>
      </c>
      <c r="F137" s="0" t="n">
        <v>409</v>
      </c>
      <c r="G137" s="0" t="n">
        <v>0</v>
      </c>
      <c r="I137" s="0" t="str">
        <f aca="false">IF(A137="","",IF(COUNTIF(Campaigns!$A$7:$A$300,A137)&gt;0,"✓",IF(N(D137)=0,"– no spend","⚠ add to Campaigns tab")))</f>
        <v>✓</v>
      </c>
      <c r="J137" s="83" t="n">
        <f aca="false">IF(D137="","",D137*IF(Settings!$B$23=Settings!$C$6,1,IF(Settings!$B$23="USD",1/INDEX(Settings!$B$29:$B$40,MONTH(B137)),INDEX(Settings!$B$29:$B$40,MONTH(B137)))))</f>
        <v>11.713496</v>
      </c>
    </row>
    <row r="138" customFormat="false" ht="15" hidden="false" customHeight="false" outlineLevel="0" collapsed="false">
      <c r="A138" s="0" t="s">
        <v>185</v>
      </c>
      <c r="B138" s="81" t="n">
        <v>46034</v>
      </c>
      <c r="C138" s="82" t="s">
        <v>452</v>
      </c>
      <c r="D138" s="83" t="n">
        <v>57.7</v>
      </c>
      <c r="E138" s="0" t="n">
        <v>549</v>
      </c>
      <c r="F138" s="0" t="n">
        <v>43</v>
      </c>
      <c r="G138" s="0" t="n">
        <v>0</v>
      </c>
      <c r="I138" s="0" t="str">
        <f aca="false">IF(A138="","",IF(COUNTIF(Campaigns!$A$7:$A$300,A138)&gt;0,"✓",IF(N(D138)=0,"– no spend","⚠ add to Campaigns tab")))</f>
        <v>✓</v>
      </c>
      <c r="J138" s="83" t="n">
        <f aca="false">IF(D138="","",D138*IF(Settings!$B$23=Settings!$C$6,1,IF(Settings!$B$23="USD",1/INDEX(Settings!$B$29:$B$40,MONTH(B138)),INDEX(Settings!$B$29:$B$40,MONTH(B138)))))</f>
        <v>64.49129</v>
      </c>
    </row>
    <row r="139" customFormat="false" ht="15" hidden="false" customHeight="false" outlineLevel="0" collapsed="false">
      <c r="A139" s="0" t="s">
        <v>204</v>
      </c>
      <c r="B139" s="81" t="n">
        <v>46034</v>
      </c>
      <c r="C139" s="82" t="s">
        <v>452</v>
      </c>
      <c r="D139" s="83" t="n">
        <v>1.44</v>
      </c>
      <c r="E139" s="0" t="n">
        <v>25</v>
      </c>
      <c r="F139" s="0" t="n">
        <v>1</v>
      </c>
      <c r="G139" s="0" t="n">
        <v>0</v>
      </c>
      <c r="I139" s="0" t="str">
        <f aca="false">IF(A139="","",IF(COUNTIF(Campaigns!$A$7:$A$300,A139)&gt;0,"✓",IF(N(D139)=0,"– no spend","⚠ add to Campaigns tab")))</f>
        <v>✓</v>
      </c>
      <c r="J139" s="83" t="n">
        <f aca="false">IF(D139="","",D139*IF(Settings!$B$23=Settings!$C$6,1,IF(Settings!$B$23="USD",1/INDEX(Settings!$B$29:$B$40,MONTH(B139)),INDEX(Settings!$B$29:$B$40,MONTH(B139)))))</f>
        <v>1.609488</v>
      </c>
    </row>
    <row r="140" customFormat="false" ht="15" hidden="false" customHeight="false" outlineLevel="0" collapsed="false">
      <c r="A140" s="0" t="s">
        <v>186</v>
      </c>
      <c r="B140" s="81" t="n">
        <v>46034</v>
      </c>
      <c r="C140" s="82" t="s">
        <v>452</v>
      </c>
      <c r="D140" s="83" t="n">
        <v>43.02</v>
      </c>
      <c r="E140" s="0" t="n">
        <v>255</v>
      </c>
      <c r="F140" s="0" t="n">
        <v>12</v>
      </c>
      <c r="G140" s="0" t="n">
        <v>0</v>
      </c>
      <c r="I140" s="0" t="str">
        <f aca="false">IF(A140="","",IF(COUNTIF(Campaigns!$A$7:$A$300,A140)&gt;0,"✓",IF(N(D140)=0,"– no spend","⚠ add to Campaigns tab")))</f>
        <v>✓</v>
      </c>
      <c r="J140" s="83" t="n">
        <f aca="false">IF(D140="","",D140*IF(Settings!$B$23=Settings!$C$6,1,IF(Settings!$B$23="USD",1/INDEX(Settings!$B$29:$B$40,MONTH(B140)),INDEX(Settings!$B$29:$B$40,MONTH(B140)))))</f>
        <v>48.083454</v>
      </c>
    </row>
    <row r="141" customFormat="false" ht="15" hidden="false" customHeight="false" outlineLevel="0" collapsed="false">
      <c r="A141" s="0" t="s">
        <v>218</v>
      </c>
      <c r="B141" s="81" t="n">
        <v>46034</v>
      </c>
      <c r="C141" s="82" t="s">
        <v>452</v>
      </c>
      <c r="D141" s="83" t="n">
        <v>10.5</v>
      </c>
      <c r="E141" s="0" t="n">
        <v>6356</v>
      </c>
      <c r="F141" s="0" t="n">
        <v>394</v>
      </c>
      <c r="G141" s="0" t="n">
        <v>0</v>
      </c>
      <c r="I141" s="0" t="str">
        <f aca="false">IF(A141="","",IF(COUNTIF(Campaigns!$A$7:$A$300,A141)&gt;0,"✓",IF(N(D141)=0,"– no spend","⚠ add to Campaigns tab")))</f>
        <v>✓</v>
      </c>
      <c r="J141" s="83" t="n">
        <f aca="false">IF(D141="","",D141*IF(Settings!$B$23=Settings!$C$6,1,IF(Settings!$B$23="USD",1/INDEX(Settings!$B$29:$B$40,MONTH(B141)),INDEX(Settings!$B$29:$B$40,MONTH(B141)))))</f>
        <v>11.73585</v>
      </c>
    </row>
    <row r="142" customFormat="false" ht="15" hidden="false" customHeight="false" outlineLevel="0" collapsed="false">
      <c r="A142" s="0" t="s">
        <v>215</v>
      </c>
      <c r="B142" s="81" t="n">
        <v>46034</v>
      </c>
      <c r="C142" s="82" t="s">
        <v>452</v>
      </c>
      <c r="D142" s="83" t="n">
        <v>21.18</v>
      </c>
      <c r="E142" s="0" t="n">
        <v>4757</v>
      </c>
      <c r="F142" s="0" t="n">
        <v>354</v>
      </c>
      <c r="G142" s="0" t="n">
        <v>0</v>
      </c>
      <c r="I142" s="0" t="str">
        <f aca="false">IF(A142="","",IF(COUNTIF(Campaigns!$A$7:$A$300,A142)&gt;0,"✓",IF(N(D142)=0,"– no spend","⚠ add to Campaigns tab")))</f>
        <v>✓</v>
      </c>
      <c r="J142" s="83" t="n">
        <f aca="false">IF(D142="","",D142*IF(Settings!$B$23=Settings!$C$6,1,IF(Settings!$B$23="USD",1/INDEX(Settings!$B$29:$B$40,MONTH(B142)),INDEX(Settings!$B$29:$B$40,MONTH(B142)))))</f>
        <v>23.672886</v>
      </c>
    </row>
    <row r="143" customFormat="false" ht="15" hidden="false" customHeight="false" outlineLevel="0" collapsed="false">
      <c r="A143" s="0" t="s">
        <v>210</v>
      </c>
      <c r="B143" s="81" t="n">
        <v>46034</v>
      </c>
      <c r="C143" s="82" t="s">
        <v>452</v>
      </c>
      <c r="D143" s="83" t="n">
        <v>67.17</v>
      </c>
      <c r="E143" s="0" t="n">
        <v>411</v>
      </c>
      <c r="F143" s="0" t="n">
        <v>61</v>
      </c>
      <c r="G143" s="0" t="n">
        <v>4</v>
      </c>
      <c r="I143" s="0" t="str">
        <f aca="false">IF(A143="","",IF(COUNTIF(Campaigns!$A$7:$A$300,A143)&gt;0,"✓",IF(N(D143)=0,"– no spend","⚠ add to Campaigns tab")))</f>
        <v>✓</v>
      </c>
      <c r="J143" s="83" t="n">
        <f aca="false">IF(D143="","",D143*IF(Settings!$B$23=Settings!$C$6,1,IF(Settings!$B$23="USD",1/INDEX(Settings!$B$29:$B$40,MONTH(B143)),INDEX(Settings!$B$29:$B$40,MONTH(B143)))))</f>
        <v>75.075909</v>
      </c>
    </row>
    <row r="144" customFormat="false" ht="15" hidden="false" customHeight="false" outlineLevel="0" collapsed="false">
      <c r="A144" s="0" t="s">
        <v>206</v>
      </c>
      <c r="B144" s="81" t="n">
        <v>46034</v>
      </c>
      <c r="C144" s="82" t="s">
        <v>452</v>
      </c>
      <c r="D144" s="83" t="n">
        <v>41.9</v>
      </c>
      <c r="E144" s="0" t="n">
        <v>908</v>
      </c>
      <c r="F144" s="0" t="n">
        <v>18</v>
      </c>
      <c r="G144" s="0" t="n">
        <v>3</v>
      </c>
      <c r="I144" s="0" t="str">
        <f aca="false">IF(A144="","",IF(COUNTIF(Campaigns!$A$7:$A$300,A144)&gt;0,"✓",IF(N(D144)=0,"– no spend","⚠ add to Campaigns tab")))</f>
        <v>✓</v>
      </c>
      <c r="J144" s="83" t="n">
        <f aca="false">IF(D144="","",D144*IF(Settings!$B$23=Settings!$C$6,1,IF(Settings!$B$23="USD",1/INDEX(Settings!$B$29:$B$40,MONTH(B144)),INDEX(Settings!$B$29:$B$40,MONTH(B144)))))</f>
        <v>46.83163</v>
      </c>
    </row>
    <row r="145" customFormat="false" ht="15" hidden="false" customHeight="false" outlineLevel="0" collapsed="false">
      <c r="A145" s="0" t="s">
        <v>217</v>
      </c>
      <c r="B145" s="81" t="n">
        <v>46034</v>
      </c>
      <c r="C145" s="82" t="s">
        <v>452</v>
      </c>
      <c r="D145" s="83" t="n">
        <v>20.29</v>
      </c>
      <c r="E145" s="0" t="n">
        <v>5710</v>
      </c>
      <c r="F145" s="0" t="n">
        <v>435</v>
      </c>
      <c r="G145" s="0" t="n">
        <v>0</v>
      </c>
      <c r="I145" s="0" t="str">
        <f aca="false">IF(A145="","",IF(COUNTIF(Campaigns!$A$7:$A$300,A145)&gt;0,"✓",IF(N(D145)=0,"– no spend","⚠ add to Campaigns tab")))</f>
        <v>✓</v>
      </c>
      <c r="J145" s="83" t="n">
        <f aca="false">IF(D145="","",D145*IF(Settings!$B$23=Settings!$C$6,1,IF(Settings!$B$23="USD",1/INDEX(Settings!$B$29:$B$40,MONTH(B145)),INDEX(Settings!$B$29:$B$40,MONTH(B145)))))</f>
        <v>22.678133</v>
      </c>
    </row>
    <row r="146" customFormat="false" ht="15" hidden="false" customHeight="false" outlineLevel="0" collapsed="false">
      <c r="A146" s="0" t="s">
        <v>209</v>
      </c>
      <c r="B146" s="81" t="n">
        <v>46034</v>
      </c>
      <c r="C146" s="82" t="s">
        <v>452</v>
      </c>
      <c r="D146" s="83" t="n">
        <v>40.83</v>
      </c>
      <c r="E146" s="0" t="n">
        <v>11893</v>
      </c>
      <c r="F146" s="0" t="n">
        <v>597</v>
      </c>
      <c r="G146" s="0" t="n">
        <v>0</v>
      </c>
      <c r="I146" s="0" t="str">
        <f aca="false">IF(A146="","",IF(COUNTIF(Campaigns!$A$7:$A$300,A146)&gt;0,"✓",IF(N(D146)=0,"– no spend","⚠ add to Campaigns tab")))</f>
        <v>✓</v>
      </c>
      <c r="J146" s="83" t="n">
        <f aca="false">IF(D146="","",D146*IF(Settings!$B$23=Settings!$C$6,1,IF(Settings!$B$23="USD",1/INDEX(Settings!$B$29:$B$40,MONTH(B146)),INDEX(Settings!$B$29:$B$40,MONTH(B146)))))</f>
        <v>45.635691</v>
      </c>
    </row>
    <row r="147" customFormat="false" ht="15" hidden="false" customHeight="false" outlineLevel="0" collapsed="false">
      <c r="A147" s="0" t="s">
        <v>205</v>
      </c>
      <c r="B147" s="81" t="n">
        <v>46035</v>
      </c>
      <c r="C147" s="82" t="s">
        <v>452</v>
      </c>
      <c r="D147" s="83" t="n">
        <v>19.76</v>
      </c>
      <c r="E147" s="0" t="n">
        <v>799</v>
      </c>
      <c r="F147" s="0" t="n">
        <v>19</v>
      </c>
      <c r="G147" s="0" t="n">
        <v>1</v>
      </c>
      <c r="I147" s="0" t="str">
        <f aca="false">IF(A147="","",IF(COUNTIF(Campaigns!$A$7:$A$300,A147)&gt;0,"✓",IF(N(D147)=0,"– no spend","⚠ add to Campaigns tab")))</f>
        <v>✓</v>
      </c>
      <c r="J147" s="83" t="n">
        <f aca="false">IF(D147="","",D147*IF(Settings!$B$23=Settings!$C$6,1,IF(Settings!$B$23="USD",1/INDEX(Settings!$B$29:$B$40,MONTH(B147)),INDEX(Settings!$B$29:$B$40,MONTH(B147)))))</f>
        <v>22.085752</v>
      </c>
    </row>
    <row r="148" customFormat="false" ht="15" hidden="false" customHeight="false" outlineLevel="0" collapsed="false">
      <c r="A148" s="0" t="s">
        <v>214</v>
      </c>
      <c r="B148" s="81" t="n">
        <v>46035</v>
      </c>
      <c r="C148" s="82" t="s">
        <v>452</v>
      </c>
      <c r="D148" s="83" t="n">
        <v>23.17</v>
      </c>
      <c r="E148" s="0" t="n">
        <v>104</v>
      </c>
      <c r="F148" s="0" t="n">
        <v>20</v>
      </c>
      <c r="G148" s="0" t="n">
        <v>1</v>
      </c>
      <c r="I148" s="0" t="str">
        <f aca="false">IF(A148="","",IF(COUNTIF(Campaigns!$A$7:$A$300,A148)&gt;0,"✓",IF(N(D148)=0,"– no spend","⚠ add to Campaigns tab")))</f>
        <v>✓</v>
      </c>
      <c r="J148" s="83" t="n">
        <f aca="false">IF(D148="","",D148*IF(Settings!$B$23=Settings!$C$6,1,IF(Settings!$B$23="USD",1/INDEX(Settings!$B$29:$B$40,MONTH(B148)),INDEX(Settings!$B$29:$B$40,MONTH(B148)))))</f>
        <v>25.897109</v>
      </c>
    </row>
    <row r="149" customFormat="false" ht="15" hidden="false" customHeight="false" outlineLevel="0" collapsed="false">
      <c r="A149" s="0" t="s">
        <v>219</v>
      </c>
      <c r="B149" s="81" t="n">
        <v>46035</v>
      </c>
      <c r="C149" s="82" t="s">
        <v>452</v>
      </c>
      <c r="D149" s="83" t="n">
        <v>10.16</v>
      </c>
      <c r="E149" s="0" t="n">
        <v>5514</v>
      </c>
      <c r="F149" s="0" t="n">
        <v>474</v>
      </c>
      <c r="G149" s="0" t="n">
        <v>0</v>
      </c>
      <c r="I149" s="0" t="str">
        <f aca="false">IF(A149="","",IF(COUNTIF(Campaigns!$A$7:$A$300,A149)&gt;0,"✓",IF(N(D149)=0,"– no spend","⚠ add to Campaigns tab")))</f>
        <v>✓</v>
      </c>
      <c r="J149" s="83" t="n">
        <f aca="false">IF(D149="","",D149*IF(Settings!$B$23=Settings!$C$6,1,IF(Settings!$B$23="USD",1/INDEX(Settings!$B$29:$B$40,MONTH(B149)),INDEX(Settings!$B$29:$B$40,MONTH(B149)))))</f>
        <v>11.355832</v>
      </c>
    </row>
    <row r="150" customFormat="false" ht="15" hidden="false" customHeight="false" outlineLevel="0" collapsed="false">
      <c r="A150" s="0" t="s">
        <v>185</v>
      </c>
      <c r="B150" s="81" t="n">
        <v>46035</v>
      </c>
      <c r="C150" s="82" t="s">
        <v>452</v>
      </c>
      <c r="D150" s="83" t="n">
        <v>39.28</v>
      </c>
      <c r="E150" s="0" t="n">
        <v>530</v>
      </c>
      <c r="F150" s="0" t="n">
        <v>49</v>
      </c>
      <c r="G150" s="0" t="n">
        <v>0.11</v>
      </c>
      <c r="I150" s="0" t="str">
        <f aca="false">IF(A150="","",IF(COUNTIF(Campaigns!$A$7:$A$300,A150)&gt;0,"✓",IF(N(D150)=0,"– no spend","⚠ add to Campaigns tab")))</f>
        <v>✓</v>
      </c>
      <c r="J150" s="83" t="n">
        <f aca="false">IF(D150="","",D150*IF(Settings!$B$23=Settings!$C$6,1,IF(Settings!$B$23="USD",1/INDEX(Settings!$B$29:$B$40,MONTH(B150)),INDEX(Settings!$B$29:$B$40,MONTH(B150)))))</f>
        <v>43.903256</v>
      </c>
    </row>
    <row r="151" customFormat="false" ht="15" hidden="false" customHeight="false" outlineLevel="0" collapsed="false">
      <c r="A151" s="0" t="s">
        <v>204</v>
      </c>
      <c r="B151" s="81" t="n">
        <v>46035</v>
      </c>
      <c r="C151" s="82" t="s">
        <v>452</v>
      </c>
      <c r="D151" s="83" t="n">
        <v>1.8</v>
      </c>
      <c r="E151" s="0" t="n">
        <v>18</v>
      </c>
      <c r="F151" s="0" t="n">
        <v>1</v>
      </c>
      <c r="G151" s="0" t="n">
        <v>0</v>
      </c>
      <c r="I151" s="0" t="str">
        <f aca="false">IF(A151="","",IF(COUNTIF(Campaigns!$A$7:$A$300,A151)&gt;0,"✓",IF(N(D151)=0,"– no spend","⚠ add to Campaigns tab")))</f>
        <v>✓</v>
      </c>
      <c r="J151" s="83" t="n">
        <f aca="false">IF(D151="","",D151*IF(Settings!$B$23=Settings!$C$6,1,IF(Settings!$B$23="USD",1/INDEX(Settings!$B$29:$B$40,MONTH(B151)),INDEX(Settings!$B$29:$B$40,MONTH(B151)))))</f>
        <v>2.01186</v>
      </c>
    </row>
    <row r="152" customFormat="false" ht="15" hidden="false" customHeight="false" outlineLevel="0" collapsed="false">
      <c r="A152" s="0" t="s">
        <v>186</v>
      </c>
      <c r="B152" s="81" t="n">
        <v>46035</v>
      </c>
      <c r="C152" s="82" t="s">
        <v>452</v>
      </c>
      <c r="D152" s="83" t="n">
        <v>63.53</v>
      </c>
      <c r="E152" s="0" t="n">
        <v>234</v>
      </c>
      <c r="F152" s="0" t="n">
        <v>22</v>
      </c>
      <c r="G152" s="0" t="n">
        <v>0.43</v>
      </c>
      <c r="I152" s="0" t="str">
        <f aca="false">IF(A152="","",IF(COUNTIF(Campaigns!$A$7:$A$300,A152)&gt;0,"✓",IF(N(D152)=0,"– no spend","⚠ add to Campaigns tab")))</f>
        <v>✓</v>
      </c>
      <c r="J152" s="83" t="n">
        <f aca="false">IF(D152="","",D152*IF(Settings!$B$23=Settings!$C$6,1,IF(Settings!$B$23="USD",1/INDEX(Settings!$B$29:$B$40,MONTH(B152)),INDEX(Settings!$B$29:$B$40,MONTH(B152)))))</f>
        <v>71.007481</v>
      </c>
    </row>
    <row r="153" customFormat="false" ht="15" hidden="false" customHeight="false" outlineLevel="0" collapsed="false">
      <c r="A153" s="0" t="s">
        <v>218</v>
      </c>
      <c r="B153" s="81" t="n">
        <v>46035</v>
      </c>
      <c r="C153" s="82" t="s">
        <v>452</v>
      </c>
      <c r="D153" s="83" t="n">
        <v>10.26</v>
      </c>
      <c r="E153" s="0" t="n">
        <v>6343</v>
      </c>
      <c r="F153" s="0" t="n">
        <v>477</v>
      </c>
      <c r="G153" s="0" t="n">
        <v>0</v>
      </c>
      <c r="I153" s="0" t="str">
        <f aca="false">IF(A153="","",IF(COUNTIF(Campaigns!$A$7:$A$300,A153)&gt;0,"✓",IF(N(D153)=0,"– no spend","⚠ add to Campaigns tab")))</f>
        <v>✓</v>
      </c>
      <c r="J153" s="83" t="n">
        <f aca="false">IF(D153="","",D153*IF(Settings!$B$23=Settings!$C$6,1,IF(Settings!$B$23="USD",1/INDEX(Settings!$B$29:$B$40,MONTH(B153)),INDEX(Settings!$B$29:$B$40,MONTH(B153)))))</f>
        <v>11.467602</v>
      </c>
    </row>
    <row r="154" customFormat="false" ht="15" hidden="false" customHeight="false" outlineLevel="0" collapsed="false">
      <c r="A154" s="0" t="s">
        <v>215</v>
      </c>
      <c r="B154" s="81" t="n">
        <v>46035</v>
      </c>
      <c r="C154" s="82" t="s">
        <v>452</v>
      </c>
      <c r="D154" s="83" t="n">
        <v>20.56</v>
      </c>
      <c r="E154" s="0" t="n">
        <v>4073</v>
      </c>
      <c r="F154" s="0" t="n">
        <v>343</v>
      </c>
      <c r="G154" s="0" t="n">
        <v>0</v>
      </c>
      <c r="I154" s="0" t="str">
        <f aca="false">IF(A154="","",IF(COUNTIF(Campaigns!$A$7:$A$300,A154)&gt;0,"✓",IF(N(D154)=0,"– no spend","⚠ add to Campaigns tab")))</f>
        <v>✓</v>
      </c>
      <c r="J154" s="83" t="n">
        <f aca="false">IF(D154="","",D154*IF(Settings!$B$23=Settings!$C$6,1,IF(Settings!$B$23="USD",1/INDEX(Settings!$B$29:$B$40,MONTH(B154)),INDEX(Settings!$B$29:$B$40,MONTH(B154)))))</f>
        <v>22.979912</v>
      </c>
    </row>
    <row r="155" customFormat="false" ht="15" hidden="false" customHeight="false" outlineLevel="0" collapsed="false">
      <c r="A155" s="0" t="s">
        <v>210</v>
      </c>
      <c r="B155" s="81" t="n">
        <v>46035</v>
      </c>
      <c r="C155" s="82" t="s">
        <v>452</v>
      </c>
      <c r="D155" s="83" t="n">
        <v>54.1</v>
      </c>
      <c r="E155" s="0" t="n">
        <v>250</v>
      </c>
      <c r="F155" s="0" t="n">
        <v>73</v>
      </c>
      <c r="G155" s="0" t="n">
        <v>4.11</v>
      </c>
      <c r="I155" s="0" t="str">
        <f aca="false">IF(A155="","",IF(COUNTIF(Campaigns!$A$7:$A$300,A155)&gt;0,"✓",IF(N(D155)=0,"– no spend","⚠ add to Campaigns tab")))</f>
        <v>✓</v>
      </c>
      <c r="J155" s="83" t="n">
        <f aca="false">IF(D155="","",D155*IF(Settings!$B$23=Settings!$C$6,1,IF(Settings!$B$23="USD",1/INDEX(Settings!$B$29:$B$40,MONTH(B155)),INDEX(Settings!$B$29:$B$40,MONTH(B155)))))</f>
        <v>60.46757</v>
      </c>
    </row>
    <row r="156" customFormat="false" ht="15" hidden="false" customHeight="false" outlineLevel="0" collapsed="false">
      <c r="A156" s="0" t="s">
        <v>206</v>
      </c>
      <c r="B156" s="81" t="n">
        <v>46035</v>
      </c>
      <c r="C156" s="82" t="s">
        <v>452</v>
      </c>
      <c r="D156" s="83" t="n">
        <v>48.48</v>
      </c>
      <c r="E156" s="0" t="n">
        <v>746</v>
      </c>
      <c r="F156" s="0" t="n">
        <v>19</v>
      </c>
      <c r="G156" s="0" t="n">
        <v>10.26</v>
      </c>
      <c r="I156" s="0" t="str">
        <f aca="false">IF(A156="","",IF(COUNTIF(Campaigns!$A$7:$A$300,A156)&gt;0,"✓",IF(N(D156)=0,"– no spend","⚠ add to Campaigns tab")))</f>
        <v>✓</v>
      </c>
      <c r="J156" s="83" t="n">
        <f aca="false">IF(D156="","",D156*IF(Settings!$B$23=Settings!$C$6,1,IF(Settings!$B$23="USD",1/INDEX(Settings!$B$29:$B$40,MONTH(B156)),INDEX(Settings!$B$29:$B$40,MONTH(B156)))))</f>
        <v>54.186096</v>
      </c>
    </row>
    <row r="157" customFormat="false" ht="15" hidden="false" customHeight="false" outlineLevel="0" collapsed="false">
      <c r="A157" s="0" t="s">
        <v>217</v>
      </c>
      <c r="B157" s="81" t="n">
        <v>46035</v>
      </c>
      <c r="C157" s="82" t="s">
        <v>452</v>
      </c>
      <c r="D157" s="83" t="n">
        <v>20.29</v>
      </c>
      <c r="E157" s="0" t="n">
        <v>5434</v>
      </c>
      <c r="F157" s="0" t="n">
        <v>438</v>
      </c>
      <c r="G157" s="0" t="n">
        <v>0</v>
      </c>
      <c r="I157" s="0" t="str">
        <f aca="false">IF(A157="","",IF(COUNTIF(Campaigns!$A$7:$A$300,A157)&gt;0,"✓",IF(N(D157)=0,"– no spend","⚠ add to Campaigns tab")))</f>
        <v>✓</v>
      </c>
      <c r="J157" s="83" t="n">
        <f aca="false">IF(D157="","",D157*IF(Settings!$B$23=Settings!$C$6,1,IF(Settings!$B$23="USD",1/INDEX(Settings!$B$29:$B$40,MONTH(B157)),INDEX(Settings!$B$29:$B$40,MONTH(B157)))))</f>
        <v>22.678133</v>
      </c>
    </row>
    <row r="158" customFormat="false" ht="15" hidden="false" customHeight="false" outlineLevel="0" collapsed="false">
      <c r="A158" s="0" t="s">
        <v>209</v>
      </c>
      <c r="B158" s="81" t="n">
        <v>46035</v>
      </c>
      <c r="C158" s="82" t="s">
        <v>452</v>
      </c>
      <c r="D158" s="83" t="n">
        <v>40.29</v>
      </c>
      <c r="E158" s="0" t="n">
        <v>11575</v>
      </c>
      <c r="F158" s="0" t="n">
        <v>551</v>
      </c>
      <c r="G158" s="0" t="n">
        <v>0</v>
      </c>
      <c r="I158" s="0" t="str">
        <f aca="false">IF(A158="","",IF(COUNTIF(Campaigns!$A$7:$A$300,A158)&gt;0,"✓",IF(N(D158)=0,"– no spend","⚠ add to Campaigns tab")))</f>
        <v>✓</v>
      </c>
      <c r="J158" s="83" t="n">
        <f aca="false">IF(D158="","",D158*IF(Settings!$B$23=Settings!$C$6,1,IF(Settings!$B$23="USD",1/INDEX(Settings!$B$29:$B$40,MONTH(B158)),INDEX(Settings!$B$29:$B$40,MONTH(B158)))))</f>
        <v>45.032133</v>
      </c>
    </row>
    <row r="159" customFormat="false" ht="15" hidden="false" customHeight="false" outlineLevel="0" collapsed="false">
      <c r="A159" s="0" t="s">
        <v>205</v>
      </c>
      <c r="B159" s="81" t="n">
        <v>46036</v>
      </c>
      <c r="C159" s="82" t="s">
        <v>452</v>
      </c>
      <c r="D159" s="83" t="n">
        <v>14.71</v>
      </c>
      <c r="E159" s="0" t="n">
        <v>651</v>
      </c>
      <c r="F159" s="0" t="n">
        <v>21</v>
      </c>
      <c r="G159" s="0" t="n">
        <v>2</v>
      </c>
      <c r="I159" s="0" t="str">
        <f aca="false">IF(A159="","",IF(COUNTIF(Campaigns!$A$7:$A$300,A159)&gt;0,"✓",IF(N(D159)=0,"– no spend","⚠ add to Campaigns tab")))</f>
        <v>✓</v>
      </c>
      <c r="J159" s="83" t="n">
        <f aca="false">IF(D159="","",D159*IF(Settings!$B$23=Settings!$C$6,1,IF(Settings!$B$23="USD",1/INDEX(Settings!$B$29:$B$40,MONTH(B159)),INDEX(Settings!$B$29:$B$40,MONTH(B159)))))</f>
        <v>16.441367</v>
      </c>
    </row>
    <row r="160" customFormat="false" ht="15" hidden="false" customHeight="false" outlineLevel="0" collapsed="false">
      <c r="A160" s="0" t="s">
        <v>214</v>
      </c>
      <c r="B160" s="81" t="n">
        <v>46036</v>
      </c>
      <c r="C160" s="82" t="s">
        <v>452</v>
      </c>
      <c r="D160" s="83" t="n">
        <v>22.43</v>
      </c>
      <c r="E160" s="0" t="n">
        <v>101</v>
      </c>
      <c r="F160" s="0" t="n">
        <v>21</v>
      </c>
      <c r="G160" s="0" t="n">
        <v>0</v>
      </c>
      <c r="I160" s="0" t="str">
        <f aca="false">IF(A160="","",IF(COUNTIF(Campaigns!$A$7:$A$300,A160)&gt;0,"✓",IF(N(D160)=0,"– no spend","⚠ add to Campaigns tab")))</f>
        <v>✓</v>
      </c>
      <c r="J160" s="83" t="n">
        <f aca="false">IF(D160="","",D160*IF(Settings!$B$23=Settings!$C$6,1,IF(Settings!$B$23="USD",1/INDEX(Settings!$B$29:$B$40,MONTH(B160)),INDEX(Settings!$B$29:$B$40,MONTH(B160)))))</f>
        <v>25.070011</v>
      </c>
    </row>
    <row r="161" customFormat="false" ht="15" hidden="false" customHeight="false" outlineLevel="0" collapsed="false">
      <c r="A161" s="0" t="s">
        <v>219</v>
      </c>
      <c r="B161" s="81" t="n">
        <v>46036</v>
      </c>
      <c r="C161" s="82" t="s">
        <v>452</v>
      </c>
      <c r="D161" s="83" t="n">
        <v>0.15</v>
      </c>
      <c r="E161" s="0" t="n">
        <v>43</v>
      </c>
      <c r="F161" s="0" t="n">
        <v>4</v>
      </c>
      <c r="G161" s="0" t="n">
        <v>0</v>
      </c>
      <c r="I161" s="0" t="str">
        <f aca="false">IF(A161="","",IF(COUNTIF(Campaigns!$A$7:$A$300,A161)&gt;0,"✓",IF(N(D161)=0,"– no spend","⚠ add to Campaigns tab")))</f>
        <v>✓</v>
      </c>
      <c r="J161" s="83" t="n">
        <f aca="false">IF(D161="","",D161*IF(Settings!$B$23=Settings!$C$6,1,IF(Settings!$B$23="USD",1/INDEX(Settings!$B$29:$B$40,MONTH(B161)),INDEX(Settings!$B$29:$B$40,MONTH(B161)))))</f>
        <v>0.167655</v>
      </c>
    </row>
    <row r="162" customFormat="false" ht="15" hidden="false" customHeight="false" outlineLevel="0" collapsed="false">
      <c r="A162" s="0" t="s">
        <v>195</v>
      </c>
      <c r="B162" s="81" t="n">
        <v>46036</v>
      </c>
      <c r="C162" s="82" t="s">
        <v>452</v>
      </c>
      <c r="D162" s="83" t="n">
        <v>0</v>
      </c>
      <c r="E162" s="0" t="n">
        <v>2</v>
      </c>
      <c r="F162" s="0" t="n">
        <v>0</v>
      </c>
      <c r="G162" s="0" t="n">
        <v>0</v>
      </c>
      <c r="I162" s="0" t="str">
        <f aca="false">IF(A162="","",IF(COUNTIF(Campaigns!$A$7:$A$300,A162)&gt;0,"✓",IF(N(D162)=0,"– no spend","⚠ add to Campaigns tab")))</f>
        <v>✓</v>
      </c>
      <c r="J162" s="83" t="n">
        <f aca="false">IF(D162="","",D162*IF(Settings!$B$23=Settings!$C$6,1,IF(Settings!$B$23="USD",1/INDEX(Settings!$B$29:$B$40,MONTH(B162)),INDEX(Settings!$B$29:$B$40,MONTH(B162)))))</f>
        <v>0</v>
      </c>
    </row>
    <row r="163" customFormat="false" ht="15" hidden="false" customHeight="false" outlineLevel="0" collapsed="false">
      <c r="A163" s="0" t="s">
        <v>185</v>
      </c>
      <c r="B163" s="81" t="n">
        <v>46036</v>
      </c>
      <c r="C163" s="82" t="s">
        <v>452</v>
      </c>
      <c r="D163" s="83" t="n">
        <v>23.35</v>
      </c>
      <c r="E163" s="0" t="n">
        <v>187</v>
      </c>
      <c r="F163" s="0" t="n">
        <v>17</v>
      </c>
      <c r="G163" s="0" t="n">
        <v>0</v>
      </c>
      <c r="I163" s="0" t="str">
        <f aca="false">IF(A163="","",IF(COUNTIF(Campaigns!$A$7:$A$300,A163)&gt;0,"✓",IF(N(D163)=0,"– no spend","⚠ add to Campaigns tab")))</f>
        <v>✓</v>
      </c>
      <c r="J163" s="83" t="n">
        <f aca="false">IF(D163="","",D163*IF(Settings!$B$23=Settings!$C$6,1,IF(Settings!$B$23="USD",1/INDEX(Settings!$B$29:$B$40,MONTH(B163)),INDEX(Settings!$B$29:$B$40,MONTH(B163)))))</f>
        <v>26.098295</v>
      </c>
    </row>
    <row r="164" customFormat="false" ht="15" hidden="false" customHeight="false" outlineLevel="0" collapsed="false">
      <c r="A164" s="0" t="s">
        <v>191</v>
      </c>
      <c r="B164" s="81" t="n">
        <v>46036</v>
      </c>
      <c r="C164" s="82" t="s">
        <v>452</v>
      </c>
      <c r="D164" s="83" t="n">
        <v>21.02</v>
      </c>
      <c r="E164" s="0" t="n">
        <v>30</v>
      </c>
      <c r="F164" s="0" t="n">
        <v>8</v>
      </c>
      <c r="G164" s="0" t="n">
        <v>0</v>
      </c>
      <c r="I164" s="0" t="str">
        <f aca="false">IF(A164="","",IF(COUNTIF(Campaigns!$A$7:$A$300,A164)&gt;0,"✓",IF(N(D164)=0,"– no spend","⚠ add to Campaigns tab")))</f>
        <v>✓</v>
      </c>
      <c r="J164" s="83" t="n">
        <f aca="false">IF(D164="","",D164*IF(Settings!$B$23=Settings!$C$6,1,IF(Settings!$B$23="USD",1/INDEX(Settings!$B$29:$B$40,MONTH(B164)),INDEX(Settings!$B$29:$B$40,MONTH(B164)))))</f>
        <v>23.494054</v>
      </c>
    </row>
    <row r="165" customFormat="false" ht="15" hidden="false" customHeight="false" outlineLevel="0" collapsed="false">
      <c r="A165" s="0" t="s">
        <v>200</v>
      </c>
      <c r="B165" s="81" t="n">
        <v>46036</v>
      </c>
      <c r="C165" s="82" t="s">
        <v>452</v>
      </c>
      <c r="D165" s="83" t="n">
        <v>14.82</v>
      </c>
      <c r="E165" s="0" t="n">
        <v>90</v>
      </c>
      <c r="F165" s="0" t="n">
        <v>7</v>
      </c>
      <c r="G165" s="0" t="n">
        <v>0</v>
      </c>
      <c r="I165" s="0" t="str">
        <f aca="false">IF(A165="","",IF(COUNTIF(Campaigns!$A$7:$A$300,A165)&gt;0,"✓",IF(N(D165)=0,"– no spend","⚠ add to Campaigns tab")))</f>
        <v>✓</v>
      </c>
      <c r="J165" s="83" t="n">
        <f aca="false">IF(D165="","",D165*IF(Settings!$B$23=Settings!$C$6,1,IF(Settings!$B$23="USD",1/INDEX(Settings!$B$29:$B$40,MONTH(B165)),INDEX(Settings!$B$29:$B$40,MONTH(B165)))))</f>
        <v>16.564314</v>
      </c>
    </row>
    <row r="166" customFormat="false" ht="15" hidden="false" customHeight="false" outlineLevel="0" collapsed="false">
      <c r="A166" s="0" t="s">
        <v>202</v>
      </c>
      <c r="B166" s="81" t="n">
        <v>46036</v>
      </c>
      <c r="C166" s="82" t="s">
        <v>452</v>
      </c>
      <c r="D166" s="83" t="n">
        <v>4.78</v>
      </c>
      <c r="E166" s="0" t="n">
        <v>12</v>
      </c>
      <c r="F166" s="0" t="n">
        <v>2</v>
      </c>
      <c r="G166" s="0" t="n">
        <v>0</v>
      </c>
      <c r="I166" s="0" t="str">
        <f aca="false">IF(A166="","",IF(COUNTIF(Campaigns!$A$7:$A$300,A166)&gt;0,"✓",IF(N(D166)=0,"– no spend","⚠ add to Campaigns tab")))</f>
        <v>✓</v>
      </c>
      <c r="J166" s="83" t="n">
        <f aca="false">IF(D166="","",D166*IF(Settings!$B$23=Settings!$C$6,1,IF(Settings!$B$23="USD",1/INDEX(Settings!$B$29:$B$40,MONTH(B166)),INDEX(Settings!$B$29:$B$40,MONTH(B166)))))</f>
        <v>5.342606</v>
      </c>
    </row>
    <row r="167" customFormat="false" ht="15" hidden="false" customHeight="false" outlineLevel="0" collapsed="false">
      <c r="A167" s="0" t="s">
        <v>192</v>
      </c>
      <c r="B167" s="81" t="n">
        <v>46036</v>
      </c>
      <c r="C167" s="82" t="s">
        <v>452</v>
      </c>
      <c r="D167" s="83" t="n">
        <v>21.62</v>
      </c>
      <c r="E167" s="0" t="n">
        <v>38</v>
      </c>
      <c r="F167" s="0" t="n">
        <v>9</v>
      </c>
      <c r="G167" s="0" t="n">
        <v>0</v>
      </c>
      <c r="I167" s="0" t="str">
        <f aca="false">IF(A167="","",IF(COUNTIF(Campaigns!$A$7:$A$300,A167)&gt;0,"✓",IF(N(D167)=0,"– no spend","⚠ add to Campaigns tab")))</f>
        <v>✓</v>
      </c>
      <c r="J167" s="83" t="n">
        <f aca="false">IF(D167="","",D167*IF(Settings!$B$23=Settings!$C$6,1,IF(Settings!$B$23="USD",1/INDEX(Settings!$B$29:$B$40,MONTH(B167)),INDEX(Settings!$B$29:$B$40,MONTH(B167)))))</f>
        <v>24.164674</v>
      </c>
    </row>
    <row r="168" customFormat="false" ht="15" hidden="false" customHeight="false" outlineLevel="0" collapsed="false">
      <c r="A168" s="0" t="s">
        <v>187</v>
      </c>
      <c r="B168" s="81" t="n">
        <v>46036</v>
      </c>
      <c r="C168" s="82" t="s">
        <v>452</v>
      </c>
      <c r="D168" s="83" t="n">
        <v>18.56</v>
      </c>
      <c r="E168" s="0" t="n">
        <v>14</v>
      </c>
      <c r="F168" s="0" t="n">
        <v>4</v>
      </c>
      <c r="G168" s="0" t="n">
        <v>0</v>
      </c>
      <c r="I168" s="0" t="str">
        <f aca="false">IF(A168="","",IF(COUNTIF(Campaigns!$A$7:$A$300,A168)&gt;0,"✓",IF(N(D168)=0,"– no spend","⚠ add to Campaigns tab")))</f>
        <v>✓</v>
      </c>
      <c r="J168" s="83" t="n">
        <f aca="false">IF(D168="","",D168*IF(Settings!$B$23=Settings!$C$6,1,IF(Settings!$B$23="USD",1/INDEX(Settings!$B$29:$B$40,MONTH(B168)),INDEX(Settings!$B$29:$B$40,MONTH(B168)))))</f>
        <v>20.744512</v>
      </c>
    </row>
    <row r="169" customFormat="false" ht="15" hidden="false" customHeight="false" outlineLevel="0" collapsed="false">
      <c r="A169" s="0" t="s">
        <v>190</v>
      </c>
      <c r="B169" s="81" t="n">
        <v>46036</v>
      </c>
      <c r="C169" s="82" t="s">
        <v>452</v>
      </c>
      <c r="D169" s="83" t="n">
        <v>0</v>
      </c>
      <c r="E169" s="0" t="n">
        <v>1</v>
      </c>
      <c r="F169" s="0" t="n">
        <v>0</v>
      </c>
      <c r="G169" s="0" t="n">
        <v>0</v>
      </c>
      <c r="I169" s="0" t="str">
        <f aca="false">IF(A169="","",IF(COUNTIF(Campaigns!$A$7:$A$300,A169)&gt;0,"✓",IF(N(D169)=0,"– no spend","⚠ add to Campaigns tab")))</f>
        <v>✓</v>
      </c>
      <c r="J169" s="83" t="n">
        <f aca="false">IF(D169="","",D169*IF(Settings!$B$23=Settings!$C$6,1,IF(Settings!$B$23="USD",1/INDEX(Settings!$B$29:$B$40,MONTH(B169)),INDEX(Settings!$B$29:$B$40,MONTH(B169)))))</f>
        <v>0</v>
      </c>
    </row>
    <row r="170" customFormat="false" ht="15" hidden="false" customHeight="false" outlineLevel="0" collapsed="false">
      <c r="A170" s="0" t="s">
        <v>204</v>
      </c>
      <c r="B170" s="81" t="n">
        <v>46036</v>
      </c>
      <c r="C170" s="82" t="s">
        <v>452</v>
      </c>
      <c r="D170" s="83" t="n">
        <v>3.26</v>
      </c>
      <c r="E170" s="0" t="n">
        <v>19</v>
      </c>
      <c r="F170" s="0" t="n">
        <v>2</v>
      </c>
      <c r="G170" s="0" t="n">
        <v>0</v>
      </c>
      <c r="I170" s="0" t="str">
        <f aca="false">IF(A170="","",IF(COUNTIF(Campaigns!$A$7:$A$300,A170)&gt;0,"✓",IF(N(D170)=0,"– no spend","⚠ add to Campaigns tab")))</f>
        <v>✓</v>
      </c>
      <c r="J170" s="83" t="n">
        <f aca="false">IF(D170="","",D170*IF(Settings!$B$23=Settings!$C$6,1,IF(Settings!$B$23="USD",1/INDEX(Settings!$B$29:$B$40,MONTH(B170)),INDEX(Settings!$B$29:$B$40,MONTH(B170)))))</f>
        <v>3.643702</v>
      </c>
    </row>
    <row r="171" customFormat="false" ht="15" hidden="false" customHeight="false" outlineLevel="0" collapsed="false">
      <c r="A171" s="0" t="s">
        <v>186</v>
      </c>
      <c r="B171" s="81" t="n">
        <v>46036</v>
      </c>
      <c r="C171" s="82" t="s">
        <v>452</v>
      </c>
      <c r="D171" s="83" t="n">
        <v>59.05</v>
      </c>
      <c r="E171" s="0" t="n">
        <v>148</v>
      </c>
      <c r="F171" s="0" t="n">
        <v>14</v>
      </c>
      <c r="G171" s="0" t="n">
        <v>2</v>
      </c>
      <c r="I171" s="0" t="str">
        <f aca="false">IF(A171="","",IF(COUNTIF(Campaigns!$A$7:$A$300,A171)&gt;0,"✓",IF(N(D171)=0,"– no spend","⚠ add to Campaigns tab")))</f>
        <v>✓</v>
      </c>
      <c r="J171" s="83" t="n">
        <f aca="false">IF(D171="","",D171*IF(Settings!$B$23=Settings!$C$6,1,IF(Settings!$B$23="USD",1/INDEX(Settings!$B$29:$B$40,MONTH(B171)),INDEX(Settings!$B$29:$B$40,MONTH(B171)))))</f>
        <v>66.000185</v>
      </c>
    </row>
    <row r="172" customFormat="false" ht="15" hidden="false" customHeight="false" outlineLevel="0" collapsed="false">
      <c r="A172" s="0" t="s">
        <v>218</v>
      </c>
      <c r="B172" s="81" t="n">
        <v>46036</v>
      </c>
      <c r="C172" s="82" t="s">
        <v>452</v>
      </c>
      <c r="D172" s="83" t="n">
        <v>3.61</v>
      </c>
      <c r="E172" s="0" t="n">
        <v>1777</v>
      </c>
      <c r="F172" s="0" t="n">
        <v>139</v>
      </c>
      <c r="G172" s="0" t="n">
        <v>0</v>
      </c>
      <c r="I172" s="0" t="str">
        <f aca="false">IF(A172="","",IF(COUNTIF(Campaigns!$A$7:$A$300,A172)&gt;0,"✓",IF(N(D172)=0,"– no spend","⚠ add to Campaigns tab")))</f>
        <v>✓</v>
      </c>
      <c r="J172" s="83" t="n">
        <f aca="false">IF(D172="","",D172*IF(Settings!$B$23=Settings!$C$6,1,IF(Settings!$B$23="USD",1/INDEX(Settings!$B$29:$B$40,MONTH(B172)),INDEX(Settings!$B$29:$B$40,MONTH(B172)))))</f>
        <v>4.034897</v>
      </c>
    </row>
    <row r="173" customFormat="false" ht="15" hidden="false" customHeight="false" outlineLevel="0" collapsed="false">
      <c r="A173" s="0" t="s">
        <v>215</v>
      </c>
      <c r="B173" s="81" t="n">
        <v>46036</v>
      </c>
      <c r="C173" s="82" t="s">
        <v>452</v>
      </c>
      <c r="D173" s="83" t="n">
        <v>10.47</v>
      </c>
      <c r="E173" s="0" t="n">
        <v>1210</v>
      </c>
      <c r="F173" s="0" t="n">
        <v>137</v>
      </c>
      <c r="G173" s="0" t="n">
        <v>0</v>
      </c>
      <c r="I173" s="0" t="str">
        <f aca="false">IF(A173="","",IF(COUNTIF(Campaigns!$A$7:$A$300,A173)&gt;0,"✓",IF(N(D173)=0,"– no spend","⚠ add to Campaigns tab")))</f>
        <v>✓</v>
      </c>
      <c r="J173" s="83" t="n">
        <f aca="false">IF(D173="","",D173*IF(Settings!$B$23=Settings!$C$6,1,IF(Settings!$B$23="USD",1/INDEX(Settings!$B$29:$B$40,MONTH(B173)),INDEX(Settings!$B$29:$B$40,MONTH(B173)))))</f>
        <v>11.702319</v>
      </c>
    </row>
    <row r="174" customFormat="false" ht="15" hidden="false" customHeight="false" outlineLevel="0" collapsed="false">
      <c r="A174" s="0" t="s">
        <v>194</v>
      </c>
      <c r="B174" s="81" t="n">
        <v>46036</v>
      </c>
      <c r="C174" s="82" t="s">
        <v>452</v>
      </c>
      <c r="D174" s="83" t="n">
        <v>1.03</v>
      </c>
      <c r="E174" s="0" t="n">
        <v>2</v>
      </c>
      <c r="F174" s="0" t="n">
        <v>1</v>
      </c>
      <c r="G174" s="0" t="n">
        <v>0</v>
      </c>
      <c r="I174" s="0" t="str">
        <f aca="false">IF(A174="","",IF(COUNTIF(Campaigns!$A$7:$A$300,A174)&gt;0,"✓",IF(N(D174)=0,"– no spend","⚠ add to Campaigns tab")))</f>
        <v>✓</v>
      </c>
      <c r="J174" s="83" t="n">
        <f aca="false">IF(D174="","",D174*IF(Settings!$B$23=Settings!$C$6,1,IF(Settings!$B$23="USD",1/INDEX(Settings!$B$29:$B$40,MONTH(B174)),INDEX(Settings!$B$29:$B$40,MONTH(B174)))))</f>
        <v>1.151231</v>
      </c>
    </row>
    <row r="175" customFormat="false" ht="15" hidden="false" customHeight="false" outlineLevel="0" collapsed="false">
      <c r="A175" s="0" t="s">
        <v>199</v>
      </c>
      <c r="B175" s="81" t="n">
        <v>46036</v>
      </c>
      <c r="C175" s="82" t="s">
        <v>452</v>
      </c>
      <c r="D175" s="83" t="n">
        <v>6.01</v>
      </c>
      <c r="E175" s="0" t="n">
        <v>3</v>
      </c>
      <c r="F175" s="0" t="n">
        <v>1</v>
      </c>
      <c r="G175" s="0" t="n">
        <v>0</v>
      </c>
      <c r="I175" s="0" t="str">
        <f aca="false">IF(A175="","",IF(COUNTIF(Campaigns!$A$7:$A$300,A175)&gt;0,"✓",IF(N(D175)=0,"– no spend","⚠ add to Campaigns tab")))</f>
        <v>✓</v>
      </c>
      <c r="J175" s="83" t="n">
        <f aca="false">IF(D175="","",D175*IF(Settings!$B$23=Settings!$C$6,1,IF(Settings!$B$23="USD",1/INDEX(Settings!$B$29:$B$40,MONTH(B175)),INDEX(Settings!$B$29:$B$40,MONTH(B175)))))</f>
        <v>6.717377</v>
      </c>
    </row>
    <row r="176" customFormat="false" ht="15" hidden="false" customHeight="false" outlineLevel="0" collapsed="false">
      <c r="A176" s="0" t="s">
        <v>210</v>
      </c>
      <c r="B176" s="81" t="n">
        <v>46036</v>
      </c>
      <c r="C176" s="82" t="s">
        <v>452</v>
      </c>
      <c r="D176" s="83" t="n">
        <v>22.66</v>
      </c>
      <c r="E176" s="0" t="n">
        <v>93</v>
      </c>
      <c r="F176" s="0" t="n">
        <v>23</v>
      </c>
      <c r="G176" s="0" t="n">
        <v>1</v>
      </c>
      <c r="I176" s="0" t="str">
        <f aca="false">IF(A176="","",IF(COUNTIF(Campaigns!$A$7:$A$300,A176)&gt;0,"✓",IF(N(D176)=0,"– no spend","⚠ add to Campaigns tab")))</f>
        <v>✓</v>
      </c>
      <c r="J176" s="83" t="n">
        <f aca="false">IF(D176="","",D176*IF(Settings!$B$23=Settings!$C$6,1,IF(Settings!$B$23="USD",1/INDEX(Settings!$B$29:$B$40,MONTH(B176)),INDEX(Settings!$B$29:$B$40,MONTH(B176)))))</f>
        <v>25.327082</v>
      </c>
    </row>
    <row r="177" customFormat="false" ht="15" hidden="false" customHeight="false" outlineLevel="0" collapsed="false">
      <c r="A177" s="0" t="s">
        <v>206</v>
      </c>
      <c r="B177" s="81" t="n">
        <v>46036</v>
      </c>
      <c r="C177" s="82" t="s">
        <v>452</v>
      </c>
      <c r="D177" s="83" t="n">
        <v>29.59</v>
      </c>
      <c r="E177" s="0" t="n">
        <v>496</v>
      </c>
      <c r="F177" s="0" t="n">
        <v>15</v>
      </c>
      <c r="G177" s="0" t="n">
        <v>4</v>
      </c>
      <c r="I177" s="0" t="str">
        <f aca="false">IF(A177="","",IF(COUNTIF(Campaigns!$A$7:$A$300,A177)&gt;0,"✓",IF(N(D177)=0,"– no spend","⚠ add to Campaigns tab")))</f>
        <v>✓</v>
      </c>
      <c r="J177" s="83" t="n">
        <f aca="false">IF(D177="","",D177*IF(Settings!$B$23=Settings!$C$6,1,IF(Settings!$B$23="USD",1/INDEX(Settings!$B$29:$B$40,MONTH(B177)),INDEX(Settings!$B$29:$B$40,MONTH(B177)))))</f>
        <v>33.072743</v>
      </c>
    </row>
    <row r="178" customFormat="false" ht="15" hidden="false" customHeight="false" outlineLevel="0" collapsed="false">
      <c r="A178" s="0" t="s">
        <v>217</v>
      </c>
      <c r="B178" s="81" t="n">
        <v>46036</v>
      </c>
      <c r="C178" s="82" t="s">
        <v>452</v>
      </c>
      <c r="D178" s="83" t="n">
        <v>7.51</v>
      </c>
      <c r="E178" s="0" t="n">
        <v>617</v>
      </c>
      <c r="F178" s="0" t="n">
        <v>89</v>
      </c>
      <c r="G178" s="0" t="n">
        <v>0</v>
      </c>
      <c r="I178" s="0" t="str">
        <f aca="false">IF(A178="","",IF(COUNTIF(Campaigns!$A$7:$A$300,A178)&gt;0,"✓",IF(N(D178)=0,"– no spend","⚠ add to Campaigns tab")))</f>
        <v>✓</v>
      </c>
      <c r="J178" s="83" t="n">
        <f aca="false">IF(D178="","",D178*IF(Settings!$B$23=Settings!$C$6,1,IF(Settings!$B$23="USD",1/INDEX(Settings!$B$29:$B$40,MONTH(B178)),INDEX(Settings!$B$29:$B$40,MONTH(B178)))))</f>
        <v>8.393927</v>
      </c>
    </row>
    <row r="179" customFormat="false" ht="15" hidden="false" customHeight="false" outlineLevel="0" collapsed="false">
      <c r="A179" s="0" t="s">
        <v>209</v>
      </c>
      <c r="B179" s="81" t="n">
        <v>46036</v>
      </c>
      <c r="C179" s="82" t="s">
        <v>452</v>
      </c>
      <c r="D179" s="83" t="n">
        <v>36.19</v>
      </c>
      <c r="E179" s="0" t="n">
        <v>6380</v>
      </c>
      <c r="F179" s="0" t="n">
        <v>343</v>
      </c>
      <c r="G179" s="0" t="n">
        <v>0</v>
      </c>
      <c r="I179" s="0" t="str">
        <f aca="false">IF(A179="","",IF(COUNTIF(Campaigns!$A$7:$A$300,A179)&gt;0,"✓",IF(N(D179)=0,"– no spend","⚠ add to Campaigns tab")))</f>
        <v>✓</v>
      </c>
      <c r="J179" s="83" t="n">
        <f aca="false">IF(D179="","",D179*IF(Settings!$B$23=Settings!$C$6,1,IF(Settings!$B$23="USD",1/INDEX(Settings!$B$29:$B$40,MONTH(B179)),INDEX(Settings!$B$29:$B$40,MONTH(B179)))))</f>
        <v>40.449563</v>
      </c>
    </row>
    <row r="180" customFormat="false" ht="15" hidden="false" customHeight="false" outlineLevel="0" collapsed="false">
      <c r="A180" s="0" t="s">
        <v>205</v>
      </c>
      <c r="B180" s="81" t="n">
        <v>46037</v>
      </c>
      <c r="C180" s="82" t="s">
        <v>452</v>
      </c>
      <c r="D180" s="83" t="n">
        <v>20.79</v>
      </c>
      <c r="E180" s="0" t="n">
        <v>1741</v>
      </c>
      <c r="F180" s="0" t="n">
        <v>179</v>
      </c>
      <c r="G180" s="0" t="n">
        <v>1</v>
      </c>
      <c r="I180" s="0" t="str">
        <f aca="false">IF(A180="","",IF(COUNTIF(Campaigns!$A$7:$A$300,A180)&gt;0,"✓",IF(N(D180)=0,"– no spend","⚠ add to Campaigns tab")))</f>
        <v>✓</v>
      </c>
      <c r="J180" s="83" t="n">
        <f aca="false">IF(D180="","",D180*IF(Settings!$B$23=Settings!$C$6,1,IF(Settings!$B$23="USD",1/INDEX(Settings!$B$29:$B$40,MONTH(B180)),INDEX(Settings!$B$29:$B$40,MONTH(B180)))))</f>
        <v>23.236983</v>
      </c>
    </row>
    <row r="181" customFormat="false" ht="15" hidden="false" customHeight="false" outlineLevel="0" collapsed="false">
      <c r="A181" s="0" t="s">
        <v>195</v>
      </c>
      <c r="B181" s="81" t="n">
        <v>46037</v>
      </c>
      <c r="C181" s="82" t="s">
        <v>452</v>
      </c>
      <c r="D181" s="83" t="n">
        <v>19.85</v>
      </c>
      <c r="E181" s="0" t="n">
        <v>14</v>
      </c>
      <c r="F181" s="0" t="n">
        <v>2</v>
      </c>
      <c r="G181" s="0" t="n">
        <v>0</v>
      </c>
      <c r="I181" s="0" t="str">
        <f aca="false">IF(A181="","",IF(COUNTIF(Campaigns!$A$7:$A$300,A181)&gt;0,"✓",IF(N(D181)=0,"– no spend","⚠ add to Campaigns tab")))</f>
        <v>✓</v>
      </c>
      <c r="J181" s="83" t="n">
        <f aca="false">IF(D181="","",D181*IF(Settings!$B$23=Settings!$C$6,1,IF(Settings!$B$23="USD",1/INDEX(Settings!$B$29:$B$40,MONTH(B181)),INDEX(Settings!$B$29:$B$40,MONTH(B181)))))</f>
        <v>22.186345</v>
      </c>
    </row>
    <row r="182" customFormat="false" ht="15" hidden="false" customHeight="false" outlineLevel="0" collapsed="false">
      <c r="A182" s="0" t="s">
        <v>185</v>
      </c>
      <c r="B182" s="81" t="n">
        <v>46037</v>
      </c>
      <c r="C182" s="82" t="s">
        <v>452</v>
      </c>
      <c r="D182" s="83" t="n">
        <v>25.71</v>
      </c>
      <c r="E182" s="0" t="n">
        <v>167</v>
      </c>
      <c r="F182" s="0" t="n">
        <v>15</v>
      </c>
      <c r="G182" s="0" t="n">
        <v>0</v>
      </c>
      <c r="I182" s="0" t="str">
        <f aca="false">IF(A182="","",IF(COUNTIF(Campaigns!$A$7:$A$300,A182)&gt;0,"✓",IF(N(D182)=0,"– no spend","⚠ add to Campaigns tab")))</f>
        <v>✓</v>
      </c>
      <c r="J182" s="83" t="n">
        <f aca="false">IF(D182="","",D182*IF(Settings!$B$23=Settings!$C$6,1,IF(Settings!$B$23="USD",1/INDEX(Settings!$B$29:$B$40,MONTH(B182)),INDEX(Settings!$B$29:$B$40,MONTH(B182)))))</f>
        <v>28.736067</v>
      </c>
    </row>
    <row r="183" customFormat="false" ht="15" hidden="false" customHeight="false" outlineLevel="0" collapsed="false">
      <c r="A183" s="0" t="s">
        <v>191</v>
      </c>
      <c r="B183" s="81" t="n">
        <v>46037</v>
      </c>
      <c r="C183" s="82" t="s">
        <v>452</v>
      </c>
      <c r="D183" s="83" t="n">
        <v>25.52</v>
      </c>
      <c r="E183" s="0" t="n">
        <v>105</v>
      </c>
      <c r="F183" s="0" t="n">
        <v>8</v>
      </c>
      <c r="G183" s="0" t="n">
        <v>0</v>
      </c>
      <c r="I183" s="0" t="str">
        <f aca="false">IF(A183="","",IF(COUNTIF(Campaigns!$A$7:$A$300,A183)&gt;0,"✓",IF(N(D183)=0,"– no spend","⚠ add to Campaigns tab")))</f>
        <v>✓</v>
      </c>
      <c r="J183" s="83" t="n">
        <f aca="false">IF(D183="","",D183*IF(Settings!$B$23=Settings!$C$6,1,IF(Settings!$B$23="USD",1/INDEX(Settings!$B$29:$B$40,MONTH(B183)),INDEX(Settings!$B$29:$B$40,MONTH(B183)))))</f>
        <v>28.523704</v>
      </c>
    </row>
    <row r="184" customFormat="false" ht="15" hidden="false" customHeight="false" outlineLevel="0" collapsed="false">
      <c r="A184" s="0" t="s">
        <v>200</v>
      </c>
      <c r="B184" s="81" t="n">
        <v>46037</v>
      </c>
      <c r="C184" s="82" t="s">
        <v>452</v>
      </c>
      <c r="D184" s="83" t="n">
        <v>13.84</v>
      </c>
      <c r="E184" s="0" t="n">
        <v>76</v>
      </c>
      <c r="F184" s="0" t="n">
        <v>6</v>
      </c>
      <c r="G184" s="0" t="n">
        <v>0</v>
      </c>
      <c r="I184" s="0" t="str">
        <f aca="false">IF(A184="","",IF(COUNTIF(Campaigns!$A$7:$A$300,A184)&gt;0,"✓",IF(N(D184)=0,"– no spend","⚠ add to Campaigns tab")))</f>
        <v>✓</v>
      </c>
      <c r="J184" s="83" t="n">
        <f aca="false">IF(D184="","",D184*IF(Settings!$B$23=Settings!$C$6,1,IF(Settings!$B$23="USD",1/INDEX(Settings!$B$29:$B$40,MONTH(B184)),INDEX(Settings!$B$29:$B$40,MONTH(B184)))))</f>
        <v>15.468968</v>
      </c>
    </row>
    <row r="185" customFormat="false" ht="15" hidden="false" customHeight="false" outlineLevel="0" collapsed="false">
      <c r="A185" s="0" t="s">
        <v>202</v>
      </c>
      <c r="B185" s="81" t="n">
        <v>46037</v>
      </c>
      <c r="C185" s="82" t="s">
        <v>452</v>
      </c>
      <c r="D185" s="83" t="n">
        <v>4.53</v>
      </c>
      <c r="E185" s="0" t="n">
        <v>11</v>
      </c>
      <c r="F185" s="0" t="n">
        <v>3</v>
      </c>
      <c r="G185" s="0" t="n">
        <v>0.07</v>
      </c>
      <c r="I185" s="0" t="str">
        <f aca="false">IF(A185="","",IF(COUNTIF(Campaigns!$A$7:$A$300,A185)&gt;0,"✓",IF(N(D185)=0,"– no spend","⚠ add to Campaigns tab")))</f>
        <v>✓</v>
      </c>
      <c r="J185" s="83" t="n">
        <f aca="false">IF(D185="","",D185*IF(Settings!$B$23=Settings!$C$6,1,IF(Settings!$B$23="USD",1/INDEX(Settings!$B$29:$B$40,MONTH(B185)),INDEX(Settings!$B$29:$B$40,MONTH(B185)))))</f>
        <v>5.063181</v>
      </c>
    </row>
    <row r="186" customFormat="false" ht="15" hidden="false" customHeight="false" outlineLevel="0" collapsed="false">
      <c r="A186" s="0" t="s">
        <v>192</v>
      </c>
      <c r="B186" s="81" t="n">
        <v>46037</v>
      </c>
      <c r="C186" s="82" t="s">
        <v>452</v>
      </c>
      <c r="D186" s="83" t="n">
        <v>21.56</v>
      </c>
      <c r="E186" s="0" t="n">
        <v>61</v>
      </c>
      <c r="F186" s="0" t="n">
        <v>10</v>
      </c>
      <c r="G186" s="0" t="n">
        <v>0</v>
      </c>
      <c r="I186" s="0" t="str">
        <f aca="false">IF(A186="","",IF(COUNTIF(Campaigns!$A$7:$A$300,A186)&gt;0,"✓",IF(N(D186)=0,"– no spend","⚠ add to Campaigns tab")))</f>
        <v>✓</v>
      </c>
      <c r="J186" s="83" t="n">
        <f aca="false">IF(D186="","",D186*IF(Settings!$B$23=Settings!$C$6,1,IF(Settings!$B$23="USD",1/INDEX(Settings!$B$29:$B$40,MONTH(B186)),INDEX(Settings!$B$29:$B$40,MONTH(B186)))))</f>
        <v>24.097612</v>
      </c>
    </row>
    <row r="187" customFormat="false" ht="15" hidden="false" customHeight="false" outlineLevel="0" collapsed="false">
      <c r="A187" s="0" t="s">
        <v>187</v>
      </c>
      <c r="B187" s="81" t="n">
        <v>46037</v>
      </c>
      <c r="C187" s="82" t="s">
        <v>452</v>
      </c>
      <c r="D187" s="83" t="n">
        <v>51.5</v>
      </c>
      <c r="E187" s="0" t="n">
        <v>72</v>
      </c>
      <c r="F187" s="0" t="n">
        <v>9</v>
      </c>
      <c r="G187" s="0" t="n">
        <v>0</v>
      </c>
      <c r="I187" s="0" t="str">
        <f aca="false">IF(A187="","",IF(COUNTIF(Campaigns!$A$7:$A$300,A187)&gt;0,"✓",IF(N(D187)=0,"– no spend","⚠ add to Campaigns tab")))</f>
        <v>✓</v>
      </c>
      <c r="J187" s="83" t="n">
        <f aca="false">IF(D187="","",D187*IF(Settings!$B$23=Settings!$C$6,1,IF(Settings!$B$23="USD",1/INDEX(Settings!$B$29:$B$40,MONTH(B187)),INDEX(Settings!$B$29:$B$40,MONTH(B187)))))</f>
        <v>57.56155</v>
      </c>
    </row>
    <row r="188" customFormat="false" ht="15" hidden="false" customHeight="false" outlineLevel="0" collapsed="false">
      <c r="A188" s="0" t="s">
        <v>190</v>
      </c>
      <c r="B188" s="81" t="n">
        <v>46037</v>
      </c>
      <c r="C188" s="82" t="s">
        <v>452</v>
      </c>
      <c r="D188" s="83" t="n">
        <v>0</v>
      </c>
      <c r="E188" s="0" t="n">
        <v>10</v>
      </c>
      <c r="F188" s="0" t="n">
        <v>0</v>
      </c>
      <c r="G188" s="0" t="n">
        <v>0</v>
      </c>
      <c r="I188" s="0" t="str">
        <f aca="false">IF(A188="","",IF(COUNTIF(Campaigns!$A$7:$A$300,A188)&gt;0,"✓",IF(N(D188)=0,"– no spend","⚠ add to Campaigns tab")))</f>
        <v>✓</v>
      </c>
      <c r="J188" s="83" t="n">
        <f aca="false">IF(D188="","",D188*IF(Settings!$B$23=Settings!$C$6,1,IF(Settings!$B$23="USD",1/INDEX(Settings!$B$29:$B$40,MONTH(B188)),INDEX(Settings!$B$29:$B$40,MONTH(B188)))))</f>
        <v>0</v>
      </c>
    </row>
    <row r="189" customFormat="false" ht="15" hidden="false" customHeight="false" outlineLevel="0" collapsed="false">
      <c r="A189" s="0" t="s">
        <v>204</v>
      </c>
      <c r="B189" s="81" t="n">
        <v>46037</v>
      </c>
      <c r="C189" s="82" t="s">
        <v>452</v>
      </c>
      <c r="D189" s="83" t="n">
        <v>1.54</v>
      </c>
      <c r="E189" s="0" t="n">
        <v>20</v>
      </c>
      <c r="F189" s="0" t="n">
        <v>2</v>
      </c>
      <c r="G189" s="0" t="n">
        <v>0.05</v>
      </c>
      <c r="I189" s="0" t="str">
        <f aca="false">IF(A189="","",IF(COUNTIF(Campaigns!$A$7:$A$300,A189)&gt;0,"✓",IF(N(D189)=0,"– no spend","⚠ add to Campaigns tab")))</f>
        <v>✓</v>
      </c>
      <c r="J189" s="83" t="n">
        <f aca="false">IF(D189="","",D189*IF(Settings!$B$23=Settings!$C$6,1,IF(Settings!$B$23="USD",1/INDEX(Settings!$B$29:$B$40,MONTH(B189)),INDEX(Settings!$B$29:$B$40,MONTH(B189)))))</f>
        <v>1.721258</v>
      </c>
    </row>
    <row r="190" customFormat="false" ht="15" hidden="false" customHeight="false" outlineLevel="0" collapsed="false">
      <c r="A190" s="0" t="s">
        <v>188</v>
      </c>
      <c r="B190" s="81" t="n">
        <v>46037</v>
      </c>
      <c r="C190" s="82" t="s">
        <v>452</v>
      </c>
      <c r="D190" s="83" t="n">
        <v>0</v>
      </c>
      <c r="E190" s="0" t="n">
        <v>3</v>
      </c>
      <c r="F190" s="0" t="n">
        <v>0</v>
      </c>
      <c r="G190" s="0" t="n">
        <v>0</v>
      </c>
      <c r="I190" s="0" t="str">
        <f aca="false">IF(A190="","",IF(COUNTIF(Campaigns!$A$7:$A$300,A190)&gt;0,"✓",IF(N(D190)=0,"– no spend","⚠ add to Campaigns tab")))</f>
        <v>✓</v>
      </c>
      <c r="J190" s="83" t="n">
        <f aca="false">IF(D190="","",D190*IF(Settings!$B$23=Settings!$C$6,1,IF(Settings!$B$23="USD",1/INDEX(Settings!$B$29:$B$40,MONTH(B190)),INDEX(Settings!$B$29:$B$40,MONTH(B190)))))</f>
        <v>0</v>
      </c>
    </row>
    <row r="191" customFormat="false" ht="15" hidden="false" customHeight="false" outlineLevel="0" collapsed="false">
      <c r="A191" s="0" t="s">
        <v>186</v>
      </c>
      <c r="B191" s="81" t="n">
        <v>46037</v>
      </c>
      <c r="C191" s="82" t="s">
        <v>452</v>
      </c>
      <c r="D191" s="83" t="n">
        <v>57.79</v>
      </c>
      <c r="E191" s="0" t="n">
        <v>175</v>
      </c>
      <c r="F191" s="0" t="n">
        <v>24</v>
      </c>
      <c r="G191" s="0" t="n">
        <v>0</v>
      </c>
      <c r="I191" s="0" t="str">
        <f aca="false">IF(A191="","",IF(COUNTIF(Campaigns!$A$7:$A$300,A191)&gt;0,"✓",IF(N(D191)=0,"– no spend","⚠ add to Campaigns tab")))</f>
        <v>✓</v>
      </c>
      <c r="J191" s="83" t="n">
        <f aca="false">IF(D191="","",D191*IF(Settings!$B$23=Settings!$C$6,1,IF(Settings!$B$23="USD",1/INDEX(Settings!$B$29:$B$40,MONTH(B191)),INDEX(Settings!$B$29:$B$40,MONTH(B191)))))</f>
        <v>64.591883</v>
      </c>
    </row>
    <row r="192" customFormat="false" ht="15" hidden="false" customHeight="false" outlineLevel="0" collapsed="false">
      <c r="A192" s="0" t="s">
        <v>201</v>
      </c>
      <c r="B192" s="81" t="n">
        <v>46037</v>
      </c>
      <c r="C192" s="82" t="s">
        <v>452</v>
      </c>
      <c r="D192" s="83" t="n">
        <v>0</v>
      </c>
      <c r="E192" s="0" t="n">
        <v>7</v>
      </c>
      <c r="F192" s="0" t="n">
        <v>0</v>
      </c>
      <c r="G192" s="0" t="n">
        <v>0</v>
      </c>
      <c r="I192" s="0" t="str">
        <f aca="false">IF(A192="","",IF(COUNTIF(Campaigns!$A$7:$A$300,A192)&gt;0,"✓",IF(N(D192)=0,"– no spend","⚠ add to Campaigns tab")))</f>
        <v>✓</v>
      </c>
      <c r="J192" s="83" t="n">
        <f aca="false">IF(D192="","",D192*IF(Settings!$B$23=Settings!$C$6,1,IF(Settings!$B$23="USD",1/INDEX(Settings!$B$29:$B$40,MONTH(B192)),INDEX(Settings!$B$29:$B$40,MONTH(B192)))))</f>
        <v>0</v>
      </c>
    </row>
    <row r="193" customFormat="false" ht="15" hidden="false" customHeight="false" outlineLevel="0" collapsed="false">
      <c r="A193" s="0" t="s">
        <v>194</v>
      </c>
      <c r="B193" s="81" t="n">
        <v>46037</v>
      </c>
      <c r="C193" s="82" t="s">
        <v>452</v>
      </c>
      <c r="D193" s="83" t="n">
        <v>26.68</v>
      </c>
      <c r="E193" s="0" t="n">
        <v>17</v>
      </c>
      <c r="F193" s="0" t="n">
        <v>4</v>
      </c>
      <c r="G193" s="0" t="n">
        <v>0</v>
      </c>
      <c r="I193" s="0" t="str">
        <f aca="false">IF(A193="","",IF(COUNTIF(Campaigns!$A$7:$A$300,A193)&gt;0,"✓",IF(N(D193)=0,"– no spend","⚠ add to Campaigns tab")))</f>
        <v>✓</v>
      </c>
      <c r="J193" s="83" t="n">
        <f aca="false">IF(D193="","",D193*IF(Settings!$B$23=Settings!$C$6,1,IF(Settings!$B$23="USD",1/INDEX(Settings!$B$29:$B$40,MONTH(B193)),INDEX(Settings!$B$29:$B$40,MONTH(B193)))))</f>
        <v>29.820236</v>
      </c>
    </row>
    <row r="194" customFormat="false" ht="15" hidden="false" customHeight="false" outlineLevel="0" collapsed="false">
      <c r="A194" s="0" t="s">
        <v>199</v>
      </c>
      <c r="B194" s="81" t="n">
        <v>46037</v>
      </c>
      <c r="C194" s="82" t="s">
        <v>452</v>
      </c>
      <c r="D194" s="83" t="n">
        <v>16.65</v>
      </c>
      <c r="E194" s="0" t="n">
        <v>13</v>
      </c>
      <c r="F194" s="0" t="n">
        <v>1</v>
      </c>
      <c r="G194" s="0" t="n">
        <v>0</v>
      </c>
      <c r="I194" s="0" t="str">
        <f aca="false">IF(A194="","",IF(COUNTIF(Campaigns!$A$7:$A$300,A194)&gt;0,"✓",IF(N(D194)=0,"– no spend","⚠ add to Campaigns tab")))</f>
        <v>✓</v>
      </c>
      <c r="J194" s="83" t="n">
        <f aca="false">IF(D194="","",D194*IF(Settings!$B$23=Settings!$C$6,1,IF(Settings!$B$23="USD",1/INDEX(Settings!$B$29:$B$40,MONTH(B194)),INDEX(Settings!$B$29:$B$40,MONTH(B194)))))</f>
        <v>18.609705</v>
      </c>
    </row>
    <row r="195" customFormat="false" ht="15" hidden="false" customHeight="false" outlineLevel="0" collapsed="false">
      <c r="A195" s="0" t="s">
        <v>206</v>
      </c>
      <c r="B195" s="81" t="n">
        <v>46037</v>
      </c>
      <c r="C195" s="82" t="s">
        <v>452</v>
      </c>
      <c r="D195" s="83" t="n">
        <v>13.12</v>
      </c>
      <c r="E195" s="0" t="n">
        <v>473</v>
      </c>
      <c r="F195" s="0" t="n">
        <v>16</v>
      </c>
      <c r="G195" s="0" t="n">
        <v>0.11</v>
      </c>
      <c r="I195" s="0" t="str">
        <f aca="false">IF(A195="","",IF(COUNTIF(Campaigns!$A$7:$A$300,A195)&gt;0,"✓",IF(N(D195)=0,"– no spend","⚠ add to Campaigns tab")))</f>
        <v>✓</v>
      </c>
      <c r="J195" s="83" t="n">
        <f aca="false">IF(D195="","",D195*IF(Settings!$B$23=Settings!$C$6,1,IF(Settings!$B$23="USD",1/INDEX(Settings!$B$29:$B$40,MONTH(B195)),INDEX(Settings!$B$29:$B$40,MONTH(B195)))))</f>
        <v>14.664224</v>
      </c>
    </row>
    <row r="196" customFormat="false" ht="15" hidden="false" customHeight="false" outlineLevel="0" collapsed="false">
      <c r="A196" s="0" t="s">
        <v>209</v>
      </c>
      <c r="B196" s="81" t="n">
        <v>46037</v>
      </c>
      <c r="C196" s="82" t="s">
        <v>452</v>
      </c>
      <c r="D196" s="83" t="n">
        <v>37.97</v>
      </c>
      <c r="E196" s="0" t="n">
        <v>11684</v>
      </c>
      <c r="F196" s="0" t="n">
        <v>517</v>
      </c>
      <c r="G196" s="0" t="n">
        <v>0</v>
      </c>
      <c r="I196" s="0" t="str">
        <f aca="false">IF(A196="","",IF(COUNTIF(Campaigns!$A$7:$A$300,A196)&gt;0,"✓",IF(N(D196)=0,"– no spend","⚠ add to Campaigns tab")))</f>
        <v>✓</v>
      </c>
      <c r="J196" s="83" t="n">
        <f aca="false">IF(D196="","",D196*IF(Settings!$B$23=Settings!$C$6,1,IF(Settings!$B$23="USD",1/INDEX(Settings!$B$29:$B$40,MONTH(B196)),INDEX(Settings!$B$29:$B$40,MONTH(B196)))))</f>
        <v>42.439069</v>
      </c>
    </row>
    <row r="197" customFormat="false" ht="15" hidden="false" customHeight="false" outlineLevel="0" collapsed="false">
      <c r="A197" s="0" t="s">
        <v>205</v>
      </c>
      <c r="B197" s="81" t="n">
        <v>46038</v>
      </c>
      <c r="C197" s="82" t="s">
        <v>452</v>
      </c>
      <c r="D197" s="83" t="n">
        <v>10.87</v>
      </c>
      <c r="E197" s="0" t="n">
        <v>354</v>
      </c>
      <c r="F197" s="0" t="n">
        <v>8</v>
      </c>
      <c r="G197" s="0" t="n">
        <v>0</v>
      </c>
      <c r="I197" s="0" t="str">
        <f aca="false">IF(A197="","",IF(COUNTIF(Campaigns!$A$7:$A$300,A197)&gt;0,"✓",IF(N(D197)=0,"– no spend","⚠ add to Campaigns tab")))</f>
        <v>✓</v>
      </c>
      <c r="J197" s="83" t="n">
        <f aca="false">IF(D197="","",D197*IF(Settings!$B$23=Settings!$C$6,1,IF(Settings!$B$23="USD",1/INDEX(Settings!$B$29:$B$40,MONTH(B197)),INDEX(Settings!$B$29:$B$40,MONTH(B197)))))</f>
        <v>12.149399</v>
      </c>
    </row>
    <row r="198" customFormat="false" ht="15" hidden="false" customHeight="false" outlineLevel="0" collapsed="false">
      <c r="A198" s="0" t="s">
        <v>195</v>
      </c>
      <c r="B198" s="81" t="n">
        <v>46038</v>
      </c>
      <c r="C198" s="82" t="s">
        <v>452</v>
      </c>
      <c r="D198" s="83" t="n">
        <v>3.73</v>
      </c>
      <c r="E198" s="0" t="n">
        <v>19</v>
      </c>
      <c r="F198" s="0" t="n">
        <v>1</v>
      </c>
      <c r="G198" s="0" t="n">
        <v>0</v>
      </c>
      <c r="I198" s="0" t="str">
        <f aca="false">IF(A198="","",IF(COUNTIF(Campaigns!$A$7:$A$300,A198)&gt;0,"✓",IF(N(D198)=0,"– no spend","⚠ add to Campaigns tab")))</f>
        <v>✓</v>
      </c>
      <c r="J198" s="83" t="n">
        <f aca="false">IF(D198="","",D198*IF(Settings!$B$23=Settings!$C$6,1,IF(Settings!$B$23="USD",1/INDEX(Settings!$B$29:$B$40,MONTH(B198)),INDEX(Settings!$B$29:$B$40,MONTH(B198)))))</f>
        <v>4.169021</v>
      </c>
    </row>
    <row r="199" customFormat="false" ht="15" hidden="false" customHeight="false" outlineLevel="0" collapsed="false">
      <c r="A199" s="0" t="s">
        <v>185</v>
      </c>
      <c r="B199" s="81" t="n">
        <v>46038</v>
      </c>
      <c r="C199" s="82" t="s">
        <v>452</v>
      </c>
      <c r="D199" s="83" t="n">
        <v>57.32</v>
      </c>
      <c r="E199" s="0" t="n">
        <v>239</v>
      </c>
      <c r="F199" s="0" t="n">
        <v>31</v>
      </c>
      <c r="G199" s="0" t="n">
        <v>5</v>
      </c>
      <c r="I199" s="0" t="str">
        <f aca="false">IF(A199="","",IF(COUNTIF(Campaigns!$A$7:$A$300,A199)&gt;0,"✓",IF(N(D199)=0,"– no spend","⚠ add to Campaigns tab")))</f>
        <v>✓</v>
      </c>
      <c r="J199" s="83" t="n">
        <f aca="false">IF(D199="","",D199*IF(Settings!$B$23=Settings!$C$6,1,IF(Settings!$B$23="USD",1/INDEX(Settings!$B$29:$B$40,MONTH(B199)),INDEX(Settings!$B$29:$B$40,MONTH(B199)))))</f>
        <v>64.066564</v>
      </c>
    </row>
    <row r="200" customFormat="false" ht="15" hidden="false" customHeight="false" outlineLevel="0" collapsed="false">
      <c r="A200" s="0" t="s">
        <v>191</v>
      </c>
      <c r="B200" s="81" t="n">
        <v>46038</v>
      </c>
      <c r="C200" s="82" t="s">
        <v>452</v>
      </c>
      <c r="D200" s="83" t="n">
        <v>17.67</v>
      </c>
      <c r="E200" s="0" t="n">
        <v>96</v>
      </c>
      <c r="F200" s="0" t="n">
        <v>13</v>
      </c>
      <c r="G200" s="0" t="n">
        <v>1</v>
      </c>
      <c r="I200" s="0" t="str">
        <f aca="false">IF(A200="","",IF(COUNTIF(Campaigns!$A$7:$A$300,A200)&gt;0,"✓",IF(N(D200)=0,"– no spend","⚠ add to Campaigns tab")))</f>
        <v>✓</v>
      </c>
      <c r="J200" s="83" t="n">
        <f aca="false">IF(D200="","",D200*IF(Settings!$B$23=Settings!$C$6,1,IF(Settings!$B$23="USD",1/INDEX(Settings!$B$29:$B$40,MONTH(B200)),INDEX(Settings!$B$29:$B$40,MONTH(B200)))))</f>
        <v>19.749759</v>
      </c>
    </row>
    <row r="201" customFormat="false" ht="15" hidden="false" customHeight="false" outlineLevel="0" collapsed="false">
      <c r="A201" s="0" t="s">
        <v>200</v>
      </c>
      <c r="B201" s="81" t="n">
        <v>46038</v>
      </c>
      <c r="C201" s="82" t="s">
        <v>452</v>
      </c>
      <c r="D201" s="83" t="n">
        <v>10.64</v>
      </c>
      <c r="E201" s="0" t="n">
        <v>111</v>
      </c>
      <c r="F201" s="0" t="n">
        <v>8</v>
      </c>
      <c r="G201" s="0" t="n">
        <v>1</v>
      </c>
      <c r="I201" s="0" t="str">
        <f aca="false">IF(A201="","",IF(COUNTIF(Campaigns!$A$7:$A$300,A201)&gt;0,"✓",IF(N(D201)=0,"– no spend","⚠ add to Campaigns tab")))</f>
        <v>✓</v>
      </c>
      <c r="J201" s="83" t="n">
        <f aca="false">IF(D201="","",D201*IF(Settings!$B$23=Settings!$C$6,1,IF(Settings!$B$23="USD",1/INDEX(Settings!$B$29:$B$40,MONTH(B201)),INDEX(Settings!$B$29:$B$40,MONTH(B201)))))</f>
        <v>11.892328</v>
      </c>
    </row>
    <row r="202" customFormat="false" ht="15" hidden="false" customHeight="false" outlineLevel="0" collapsed="false">
      <c r="A202" s="0" t="s">
        <v>202</v>
      </c>
      <c r="B202" s="81" t="n">
        <v>46038</v>
      </c>
      <c r="C202" s="82" t="s">
        <v>452</v>
      </c>
      <c r="D202" s="83" t="n">
        <v>4.52</v>
      </c>
      <c r="E202" s="0" t="n">
        <v>21</v>
      </c>
      <c r="F202" s="0" t="n">
        <v>1</v>
      </c>
      <c r="G202" s="0" t="n">
        <v>1</v>
      </c>
      <c r="I202" s="0" t="str">
        <f aca="false">IF(A202="","",IF(COUNTIF(Campaigns!$A$7:$A$300,A202)&gt;0,"✓",IF(N(D202)=0,"– no spend","⚠ add to Campaigns tab")))</f>
        <v>✓</v>
      </c>
      <c r="J202" s="83" t="n">
        <f aca="false">IF(D202="","",D202*IF(Settings!$B$23=Settings!$C$6,1,IF(Settings!$B$23="USD",1/INDEX(Settings!$B$29:$B$40,MONTH(B202)),INDEX(Settings!$B$29:$B$40,MONTH(B202)))))</f>
        <v>5.052004</v>
      </c>
    </row>
    <row r="203" customFormat="false" ht="15" hidden="false" customHeight="false" outlineLevel="0" collapsed="false">
      <c r="A203" s="0" t="s">
        <v>192</v>
      </c>
      <c r="B203" s="81" t="n">
        <v>46038</v>
      </c>
      <c r="C203" s="82" t="s">
        <v>452</v>
      </c>
      <c r="D203" s="83" t="n">
        <v>21.53</v>
      </c>
      <c r="E203" s="0" t="n">
        <v>58</v>
      </c>
      <c r="F203" s="0" t="n">
        <v>8</v>
      </c>
      <c r="G203" s="0" t="n">
        <v>0</v>
      </c>
      <c r="I203" s="0" t="str">
        <f aca="false">IF(A203="","",IF(COUNTIF(Campaigns!$A$7:$A$300,A203)&gt;0,"✓",IF(N(D203)=0,"– no spend","⚠ add to Campaigns tab")))</f>
        <v>✓</v>
      </c>
      <c r="J203" s="83" t="n">
        <f aca="false">IF(D203="","",D203*IF(Settings!$B$23=Settings!$C$6,1,IF(Settings!$B$23="USD",1/INDEX(Settings!$B$29:$B$40,MONTH(B203)),INDEX(Settings!$B$29:$B$40,MONTH(B203)))))</f>
        <v>24.064081</v>
      </c>
    </row>
    <row r="204" customFormat="false" ht="15" hidden="false" customHeight="false" outlineLevel="0" collapsed="false">
      <c r="A204" s="0" t="s">
        <v>187</v>
      </c>
      <c r="B204" s="81" t="n">
        <v>46038</v>
      </c>
      <c r="C204" s="82" t="s">
        <v>452</v>
      </c>
      <c r="D204" s="83" t="n">
        <v>111.82</v>
      </c>
      <c r="E204" s="0" t="n">
        <v>78</v>
      </c>
      <c r="F204" s="0" t="n">
        <v>11</v>
      </c>
      <c r="G204" s="0" t="n">
        <v>6</v>
      </c>
      <c r="I204" s="0" t="str">
        <f aca="false">IF(A204="","",IF(COUNTIF(Campaigns!$A$7:$A$300,A204)&gt;0,"✓",IF(N(D204)=0,"– no spend","⚠ add to Campaigns tab")))</f>
        <v>✓</v>
      </c>
      <c r="J204" s="83" t="n">
        <f aca="false">IF(D204="","",D204*IF(Settings!$B$23=Settings!$C$6,1,IF(Settings!$B$23="USD",1/INDEX(Settings!$B$29:$B$40,MONTH(B204)),INDEX(Settings!$B$29:$B$40,MONTH(B204)))))</f>
        <v>124.981214</v>
      </c>
    </row>
    <row r="205" customFormat="false" ht="15" hidden="false" customHeight="false" outlineLevel="0" collapsed="false">
      <c r="A205" s="0" t="s">
        <v>190</v>
      </c>
      <c r="B205" s="81" t="n">
        <v>46038</v>
      </c>
      <c r="C205" s="82" t="s">
        <v>452</v>
      </c>
      <c r="D205" s="83" t="n">
        <v>0</v>
      </c>
      <c r="E205" s="0" t="n">
        <v>14</v>
      </c>
      <c r="F205" s="0" t="n">
        <v>0</v>
      </c>
      <c r="G205" s="0" t="n">
        <v>0</v>
      </c>
      <c r="I205" s="0" t="str">
        <f aca="false">IF(A205="","",IF(COUNTIF(Campaigns!$A$7:$A$300,A205)&gt;0,"✓",IF(N(D205)=0,"– no spend","⚠ add to Campaigns tab")))</f>
        <v>✓</v>
      </c>
      <c r="J205" s="83" t="n">
        <f aca="false">IF(D205="","",D205*IF(Settings!$B$23=Settings!$C$6,1,IF(Settings!$B$23="USD",1/INDEX(Settings!$B$29:$B$40,MONTH(B205)),INDEX(Settings!$B$29:$B$40,MONTH(B205)))))</f>
        <v>0</v>
      </c>
    </row>
    <row r="206" customFormat="false" ht="15" hidden="false" customHeight="false" outlineLevel="0" collapsed="false">
      <c r="A206" s="0" t="s">
        <v>204</v>
      </c>
      <c r="B206" s="81" t="n">
        <v>46038</v>
      </c>
      <c r="C206" s="82" t="s">
        <v>452</v>
      </c>
      <c r="D206" s="83" t="n">
        <v>3.52</v>
      </c>
      <c r="E206" s="0" t="n">
        <v>13</v>
      </c>
      <c r="F206" s="0" t="n">
        <v>3</v>
      </c>
      <c r="G206" s="0" t="n">
        <v>0</v>
      </c>
      <c r="I206" s="0" t="str">
        <f aca="false">IF(A206="","",IF(COUNTIF(Campaigns!$A$7:$A$300,A206)&gt;0,"✓",IF(N(D206)=0,"– no spend","⚠ add to Campaigns tab")))</f>
        <v>✓</v>
      </c>
      <c r="J206" s="83" t="n">
        <f aca="false">IF(D206="","",D206*IF(Settings!$B$23=Settings!$C$6,1,IF(Settings!$B$23="USD",1/INDEX(Settings!$B$29:$B$40,MONTH(B206)),INDEX(Settings!$B$29:$B$40,MONTH(B206)))))</f>
        <v>3.934304</v>
      </c>
    </row>
    <row r="207" customFormat="false" ht="15" hidden="false" customHeight="false" outlineLevel="0" collapsed="false">
      <c r="A207" s="0" t="s">
        <v>188</v>
      </c>
      <c r="B207" s="81" t="n">
        <v>46038</v>
      </c>
      <c r="C207" s="82" t="s">
        <v>452</v>
      </c>
      <c r="D207" s="83" t="n">
        <v>0</v>
      </c>
      <c r="E207" s="0" t="n">
        <v>6</v>
      </c>
      <c r="F207" s="0" t="n">
        <v>0</v>
      </c>
      <c r="G207" s="0" t="n">
        <v>0</v>
      </c>
      <c r="I207" s="0" t="str">
        <f aca="false">IF(A207="","",IF(COUNTIF(Campaigns!$A$7:$A$300,A207)&gt;0,"✓",IF(N(D207)=0,"– no spend","⚠ add to Campaigns tab")))</f>
        <v>✓</v>
      </c>
      <c r="J207" s="83" t="n">
        <f aca="false">IF(D207="","",D207*IF(Settings!$B$23=Settings!$C$6,1,IF(Settings!$B$23="USD",1/INDEX(Settings!$B$29:$B$40,MONTH(B207)),INDEX(Settings!$B$29:$B$40,MONTH(B207)))))</f>
        <v>0</v>
      </c>
    </row>
    <row r="208" customFormat="false" ht="15" hidden="false" customHeight="false" outlineLevel="0" collapsed="false">
      <c r="A208" s="0" t="s">
        <v>186</v>
      </c>
      <c r="B208" s="81" t="n">
        <v>46038</v>
      </c>
      <c r="C208" s="82" t="s">
        <v>452</v>
      </c>
      <c r="D208" s="83" t="n">
        <v>43.27</v>
      </c>
      <c r="E208" s="0" t="n">
        <v>83</v>
      </c>
      <c r="F208" s="0" t="n">
        <v>11</v>
      </c>
      <c r="G208" s="0" t="n">
        <v>4</v>
      </c>
      <c r="I208" s="0" t="str">
        <f aca="false">IF(A208="","",IF(COUNTIF(Campaigns!$A$7:$A$300,A208)&gt;0,"✓",IF(N(D208)=0,"– no spend","⚠ add to Campaigns tab")))</f>
        <v>✓</v>
      </c>
      <c r="J208" s="83" t="n">
        <f aca="false">IF(D208="","",D208*IF(Settings!$B$23=Settings!$C$6,1,IF(Settings!$B$23="USD",1/INDEX(Settings!$B$29:$B$40,MONTH(B208)),INDEX(Settings!$B$29:$B$40,MONTH(B208)))))</f>
        <v>48.362879</v>
      </c>
    </row>
    <row r="209" customFormat="false" ht="15" hidden="false" customHeight="false" outlineLevel="0" collapsed="false">
      <c r="A209" s="0" t="s">
        <v>201</v>
      </c>
      <c r="B209" s="81" t="n">
        <v>46038</v>
      </c>
      <c r="C209" s="82" t="s">
        <v>452</v>
      </c>
      <c r="D209" s="83" t="n">
        <v>31.81</v>
      </c>
      <c r="E209" s="0" t="n">
        <v>34</v>
      </c>
      <c r="F209" s="0" t="n">
        <v>3</v>
      </c>
      <c r="G209" s="0" t="n">
        <v>2</v>
      </c>
      <c r="I209" s="0" t="str">
        <f aca="false">IF(A209="","",IF(COUNTIF(Campaigns!$A$7:$A$300,A209)&gt;0,"✓",IF(N(D209)=0,"– no spend","⚠ add to Campaigns tab")))</f>
        <v>✓</v>
      </c>
      <c r="J209" s="83" t="n">
        <f aca="false">IF(D209="","",D209*IF(Settings!$B$23=Settings!$C$6,1,IF(Settings!$B$23="USD",1/INDEX(Settings!$B$29:$B$40,MONTH(B209)),INDEX(Settings!$B$29:$B$40,MONTH(B209)))))</f>
        <v>35.554037</v>
      </c>
    </row>
    <row r="210" customFormat="false" ht="15" hidden="false" customHeight="false" outlineLevel="0" collapsed="false">
      <c r="A210" s="0" t="s">
        <v>194</v>
      </c>
      <c r="B210" s="81" t="n">
        <v>46038</v>
      </c>
      <c r="C210" s="82" t="s">
        <v>452</v>
      </c>
      <c r="D210" s="83" t="n">
        <v>1.7</v>
      </c>
      <c r="E210" s="0" t="n">
        <v>7</v>
      </c>
      <c r="F210" s="0" t="n">
        <v>1</v>
      </c>
      <c r="G210" s="0" t="n">
        <v>0</v>
      </c>
      <c r="I210" s="0" t="str">
        <f aca="false">IF(A210="","",IF(COUNTIF(Campaigns!$A$7:$A$300,A210)&gt;0,"✓",IF(N(D210)=0,"– no spend","⚠ add to Campaigns tab")))</f>
        <v>✓</v>
      </c>
      <c r="J210" s="83" t="n">
        <f aca="false">IF(D210="","",D210*IF(Settings!$B$23=Settings!$C$6,1,IF(Settings!$B$23="USD",1/INDEX(Settings!$B$29:$B$40,MONTH(B210)),INDEX(Settings!$B$29:$B$40,MONTH(B210)))))</f>
        <v>1.90009</v>
      </c>
    </row>
    <row r="211" customFormat="false" ht="15" hidden="false" customHeight="false" outlineLevel="0" collapsed="false">
      <c r="A211" s="0" t="s">
        <v>199</v>
      </c>
      <c r="B211" s="81" t="n">
        <v>46038</v>
      </c>
      <c r="C211" s="82" t="s">
        <v>452</v>
      </c>
      <c r="D211" s="83" t="n">
        <v>22.03</v>
      </c>
      <c r="E211" s="0" t="n">
        <v>40</v>
      </c>
      <c r="F211" s="0" t="n">
        <v>3</v>
      </c>
      <c r="G211" s="0" t="n">
        <v>0</v>
      </c>
      <c r="I211" s="0" t="str">
        <f aca="false">IF(A211="","",IF(COUNTIF(Campaigns!$A$7:$A$300,A211)&gt;0,"✓",IF(N(D211)=0,"– no spend","⚠ add to Campaigns tab")))</f>
        <v>✓</v>
      </c>
      <c r="J211" s="83" t="n">
        <f aca="false">IF(D211="","",D211*IF(Settings!$B$23=Settings!$C$6,1,IF(Settings!$B$23="USD",1/INDEX(Settings!$B$29:$B$40,MONTH(B211)),INDEX(Settings!$B$29:$B$40,MONTH(B211)))))</f>
        <v>24.622931</v>
      </c>
    </row>
    <row r="212" customFormat="false" ht="15" hidden="false" customHeight="false" outlineLevel="0" collapsed="false">
      <c r="A212" s="0" t="s">
        <v>206</v>
      </c>
      <c r="B212" s="81" t="n">
        <v>46038</v>
      </c>
      <c r="C212" s="82" t="s">
        <v>452</v>
      </c>
      <c r="D212" s="83" t="n">
        <v>18.74</v>
      </c>
      <c r="E212" s="0" t="n">
        <v>660</v>
      </c>
      <c r="F212" s="0" t="n">
        <v>18</v>
      </c>
      <c r="G212" s="0" t="n">
        <v>1</v>
      </c>
      <c r="I212" s="0" t="str">
        <f aca="false">IF(A212="","",IF(COUNTIF(Campaigns!$A$7:$A$300,A212)&gt;0,"✓",IF(N(D212)=0,"– no spend","⚠ add to Campaigns tab")))</f>
        <v>✓</v>
      </c>
      <c r="J212" s="83" t="n">
        <f aca="false">IF(D212="","",D212*IF(Settings!$B$23=Settings!$C$6,1,IF(Settings!$B$23="USD",1/INDEX(Settings!$B$29:$B$40,MONTH(B212)),INDEX(Settings!$B$29:$B$40,MONTH(B212)))))</f>
        <v>20.945698</v>
      </c>
    </row>
    <row r="213" customFormat="false" ht="15" hidden="false" customHeight="false" outlineLevel="0" collapsed="false">
      <c r="A213" s="0" t="s">
        <v>209</v>
      </c>
      <c r="B213" s="81" t="n">
        <v>46038</v>
      </c>
      <c r="C213" s="82" t="s">
        <v>452</v>
      </c>
      <c r="D213" s="83" t="n">
        <v>27.06</v>
      </c>
      <c r="E213" s="0" t="n">
        <v>7910</v>
      </c>
      <c r="F213" s="0" t="n">
        <v>439</v>
      </c>
      <c r="G213" s="0" t="n">
        <v>0</v>
      </c>
      <c r="I213" s="0" t="str">
        <f aca="false">IF(A213="","",IF(COUNTIF(Campaigns!$A$7:$A$300,A213)&gt;0,"✓",IF(N(D213)=0,"– no spend","⚠ add to Campaigns tab")))</f>
        <v>✓</v>
      </c>
      <c r="J213" s="83" t="n">
        <f aca="false">IF(D213="","",D213*IF(Settings!$B$23=Settings!$C$6,1,IF(Settings!$B$23="USD",1/INDEX(Settings!$B$29:$B$40,MONTH(B213)),INDEX(Settings!$B$29:$B$40,MONTH(B213)))))</f>
        <v>30.244962</v>
      </c>
    </row>
    <row r="214" customFormat="false" ht="15" hidden="false" customHeight="false" outlineLevel="0" collapsed="false">
      <c r="A214" s="0" t="s">
        <v>205</v>
      </c>
      <c r="B214" s="81" t="n">
        <v>46039</v>
      </c>
      <c r="C214" s="82" t="s">
        <v>452</v>
      </c>
      <c r="D214" s="83" t="n">
        <v>8.38</v>
      </c>
      <c r="E214" s="0" t="n">
        <v>186</v>
      </c>
      <c r="F214" s="0" t="n">
        <v>5</v>
      </c>
      <c r="G214" s="0" t="n">
        <v>0</v>
      </c>
      <c r="I214" s="0" t="str">
        <f aca="false">IF(A214="","",IF(COUNTIF(Campaigns!$A$7:$A$300,A214)&gt;0,"✓",IF(N(D214)=0,"– no spend","⚠ add to Campaigns tab")))</f>
        <v>✓</v>
      </c>
      <c r="J214" s="83" t="n">
        <f aca="false">IF(D214="","",D214*IF(Settings!$B$23=Settings!$C$6,1,IF(Settings!$B$23="USD",1/INDEX(Settings!$B$29:$B$40,MONTH(B214)),INDEX(Settings!$B$29:$B$40,MONTH(B214)))))</f>
        <v>9.366326</v>
      </c>
    </row>
    <row r="215" customFormat="false" ht="15" hidden="false" customHeight="false" outlineLevel="0" collapsed="false">
      <c r="A215" s="0" t="s">
        <v>195</v>
      </c>
      <c r="B215" s="81" t="n">
        <v>46039</v>
      </c>
      <c r="C215" s="82" t="s">
        <v>452</v>
      </c>
      <c r="D215" s="83" t="n">
        <v>46.67</v>
      </c>
      <c r="E215" s="0" t="n">
        <v>15</v>
      </c>
      <c r="F215" s="0" t="n">
        <v>1</v>
      </c>
      <c r="G215" s="0" t="n">
        <v>0</v>
      </c>
      <c r="I215" s="0" t="str">
        <f aca="false">IF(A215="","",IF(COUNTIF(Campaigns!$A$7:$A$300,A215)&gt;0,"✓",IF(N(D215)=0,"– no spend","⚠ add to Campaigns tab")))</f>
        <v>✓</v>
      </c>
      <c r="J215" s="83" t="n">
        <f aca="false">IF(D215="","",D215*IF(Settings!$B$23=Settings!$C$6,1,IF(Settings!$B$23="USD",1/INDEX(Settings!$B$29:$B$40,MONTH(B215)),INDEX(Settings!$B$29:$B$40,MONTH(B215)))))</f>
        <v>52.163059</v>
      </c>
    </row>
    <row r="216" customFormat="false" ht="15" hidden="false" customHeight="false" outlineLevel="0" collapsed="false">
      <c r="A216" s="0" t="s">
        <v>185</v>
      </c>
      <c r="B216" s="81" t="n">
        <v>46039</v>
      </c>
      <c r="C216" s="82" t="s">
        <v>452</v>
      </c>
      <c r="D216" s="83" t="n">
        <v>57.76</v>
      </c>
      <c r="E216" s="0" t="n">
        <v>343</v>
      </c>
      <c r="F216" s="0" t="n">
        <v>31</v>
      </c>
      <c r="G216" s="0" t="n">
        <v>0</v>
      </c>
      <c r="I216" s="0" t="str">
        <f aca="false">IF(A216="","",IF(COUNTIF(Campaigns!$A$7:$A$300,A216)&gt;0,"✓",IF(N(D216)=0,"– no spend","⚠ add to Campaigns tab")))</f>
        <v>✓</v>
      </c>
      <c r="J216" s="83" t="n">
        <f aca="false">IF(D216="","",D216*IF(Settings!$B$23=Settings!$C$6,1,IF(Settings!$B$23="USD",1/INDEX(Settings!$B$29:$B$40,MONTH(B216)),INDEX(Settings!$B$29:$B$40,MONTH(B216)))))</f>
        <v>64.558352</v>
      </c>
    </row>
    <row r="217" customFormat="false" ht="15" hidden="false" customHeight="false" outlineLevel="0" collapsed="false">
      <c r="A217" s="0" t="s">
        <v>191</v>
      </c>
      <c r="B217" s="81" t="n">
        <v>46039</v>
      </c>
      <c r="C217" s="82" t="s">
        <v>452</v>
      </c>
      <c r="D217" s="83" t="n">
        <v>22.38</v>
      </c>
      <c r="E217" s="0" t="n">
        <v>90</v>
      </c>
      <c r="F217" s="0" t="n">
        <v>10</v>
      </c>
      <c r="G217" s="0" t="n">
        <v>0</v>
      </c>
      <c r="I217" s="0" t="str">
        <f aca="false">IF(A217="","",IF(COUNTIF(Campaigns!$A$7:$A$300,A217)&gt;0,"✓",IF(N(D217)=0,"– no spend","⚠ add to Campaigns tab")))</f>
        <v>✓</v>
      </c>
      <c r="J217" s="83" t="n">
        <f aca="false">IF(D217="","",D217*IF(Settings!$B$23=Settings!$C$6,1,IF(Settings!$B$23="USD",1/INDEX(Settings!$B$29:$B$40,MONTH(B217)),INDEX(Settings!$B$29:$B$40,MONTH(B217)))))</f>
        <v>25.014126</v>
      </c>
    </row>
    <row r="218" customFormat="false" ht="15" hidden="false" customHeight="false" outlineLevel="0" collapsed="false">
      <c r="A218" s="0" t="s">
        <v>200</v>
      </c>
      <c r="B218" s="81" t="n">
        <v>46039</v>
      </c>
      <c r="C218" s="82" t="s">
        <v>452</v>
      </c>
      <c r="D218" s="83" t="n">
        <v>14.82</v>
      </c>
      <c r="E218" s="0" t="n">
        <v>89</v>
      </c>
      <c r="F218" s="0" t="n">
        <v>7</v>
      </c>
      <c r="G218" s="0" t="n">
        <v>0</v>
      </c>
      <c r="I218" s="0" t="str">
        <f aca="false">IF(A218="","",IF(COUNTIF(Campaigns!$A$7:$A$300,A218)&gt;0,"✓",IF(N(D218)=0,"– no spend","⚠ add to Campaigns tab")))</f>
        <v>✓</v>
      </c>
      <c r="J218" s="83" t="n">
        <f aca="false">IF(D218="","",D218*IF(Settings!$B$23=Settings!$C$6,1,IF(Settings!$B$23="USD",1/INDEX(Settings!$B$29:$B$40,MONTH(B218)),INDEX(Settings!$B$29:$B$40,MONTH(B218)))))</f>
        <v>16.564314</v>
      </c>
    </row>
    <row r="219" customFormat="false" ht="15" hidden="false" customHeight="false" outlineLevel="0" collapsed="false">
      <c r="A219" s="0" t="s">
        <v>202</v>
      </c>
      <c r="B219" s="81" t="n">
        <v>46039</v>
      </c>
      <c r="C219" s="82" t="s">
        <v>452</v>
      </c>
      <c r="D219" s="83" t="n">
        <v>4.68</v>
      </c>
      <c r="E219" s="0" t="n">
        <v>10</v>
      </c>
      <c r="F219" s="0" t="n">
        <v>1</v>
      </c>
      <c r="G219" s="0" t="n">
        <v>0</v>
      </c>
      <c r="I219" s="0" t="str">
        <f aca="false">IF(A219="","",IF(COUNTIF(Campaigns!$A$7:$A$300,A219)&gt;0,"✓",IF(N(D219)=0,"– no spend","⚠ add to Campaigns tab")))</f>
        <v>✓</v>
      </c>
      <c r="J219" s="83" t="n">
        <f aca="false">IF(D219="","",D219*IF(Settings!$B$23=Settings!$C$6,1,IF(Settings!$B$23="USD",1/INDEX(Settings!$B$29:$B$40,MONTH(B219)),INDEX(Settings!$B$29:$B$40,MONTH(B219)))))</f>
        <v>5.230836</v>
      </c>
    </row>
    <row r="220" customFormat="false" ht="15" hidden="false" customHeight="false" outlineLevel="0" collapsed="false">
      <c r="A220" s="0" t="s">
        <v>192</v>
      </c>
      <c r="B220" s="81" t="n">
        <v>46039</v>
      </c>
      <c r="C220" s="82" t="s">
        <v>452</v>
      </c>
      <c r="D220" s="83" t="n">
        <v>22.37</v>
      </c>
      <c r="E220" s="0" t="n">
        <v>42</v>
      </c>
      <c r="F220" s="0" t="n">
        <v>7</v>
      </c>
      <c r="G220" s="0" t="n">
        <v>0</v>
      </c>
      <c r="I220" s="0" t="str">
        <f aca="false">IF(A220="","",IF(COUNTIF(Campaigns!$A$7:$A$300,A220)&gt;0,"✓",IF(N(D220)=0,"– no spend","⚠ add to Campaigns tab")))</f>
        <v>✓</v>
      </c>
      <c r="J220" s="83" t="n">
        <f aca="false">IF(D220="","",D220*IF(Settings!$B$23=Settings!$C$6,1,IF(Settings!$B$23="USD",1/INDEX(Settings!$B$29:$B$40,MONTH(B220)),INDEX(Settings!$B$29:$B$40,MONTH(B220)))))</f>
        <v>25.002949</v>
      </c>
    </row>
    <row r="221" customFormat="false" ht="15" hidden="false" customHeight="false" outlineLevel="0" collapsed="false">
      <c r="A221" s="0" t="s">
        <v>187</v>
      </c>
      <c r="B221" s="81" t="n">
        <v>46039</v>
      </c>
      <c r="C221" s="82" t="s">
        <v>452</v>
      </c>
      <c r="D221" s="83" t="n">
        <v>65.01</v>
      </c>
      <c r="E221" s="0" t="n">
        <v>75</v>
      </c>
      <c r="F221" s="0" t="n">
        <v>7</v>
      </c>
      <c r="G221" s="0" t="n">
        <v>1</v>
      </c>
      <c r="I221" s="0" t="str">
        <f aca="false">IF(A221="","",IF(COUNTIF(Campaigns!$A$7:$A$300,A221)&gt;0,"✓",IF(N(D221)=0,"– no spend","⚠ add to Campaigns tab")))</f>
        <v>✓</v>
      </c>
      <c r="J221" s="83" t="n">
        <f aca="false">IF(D221="","",D221*IF(Settings!$B$23=Settings!$C$6,1,IF(Settings!$B$23="USD",1/INDEX(Settings!$B$29:$B$40,MONTH(B221)),INDEX(Settings!$B$29:$B$40,MONTH(B221)))))</f>
        <v>72.661677</v>
      </c>
    </row>
    <row r="222" customFormat="false" ht="15" hidden="false" customHeight="false" outlineLevel="0" collapsed="false">
      <c r="A222" s="0" t="s">
        <v>190</v>
      </c>
      <c r="B222" s="81" t="n">
        <v>46039</v>
      </c>
      <c r="C222" s="82" t="s">
        <v>452</v>
      </c>
      <c r="D222" s="83" t="n">
        <v>1.32</v>
      </c>
      <c r="E222" s="0" t="n">
        <v>4</v>
      </c>
      <c r="F222" s="0" t="n">
        <v>1</v>
      </c>
      <c r="G222" s="0" t="n">
        <v>0</v>
      </c>
      <c r="I222" s="0" t="str">
        <f aca="false">IF(A222="","",IF(COUNTIF(Campaigns!$A$7:$A$300,A222)&gt;0,"✓",IF(N(D222)=0,"– no spend","⚠ add to Campaigns tab")))</f>
        <v>✓</v>
      </c>
      <c r="J222" s="83" t="n">
        <f aca="false">IF(D222="","",D222*IF(Settings!$B$23=Settings!$C$6,1,IF(Settings!$B$23="USD",1/INDEX(Settings!$B$29:$B$40,MONTH(B222)),INDEX(Settings!$B$29:$B$40,MONTH(B222)))))</f>
        <v>1.475364</v>
      </c>
    </row>
    <row r="223" customFormat="false" ht="15" hidden="false" customHeight="false" outlineLevel="0" collapsed="false">
      <c r="A223" s="0" t="s">
        <v>204</v>
      </c>
      <c r="B223" s="81" t="n">
        <v>46039</v>
      </c>
      <c r="C223" s="82" t="s">
        <v>452</v>
      </c>
      <c r="D223" s="83" t="n">
        <v>4.55</v>
      </c>
      <c r="E223" s="0" t="n">
        <v>16</v>
      </c>
      <c r="F223" s="0" t="n">
        <v>2</v>
      </c>
      <c r="G223" s="0" t="n">
        <v>0</v>
      </c>
      <c r="I223" s="0" t="str">
        <f aca="false">IF(A223="","",IF(COUNTIF(Campaigns!$A$7:$A$300,A223)&gt;0,"✓",IF(N(D223)=0,"– no spend","⚠ add to Campaigns tab")))</f>
        <v>✓</v>
      </c>
      <c r="J223" s="83" t="n">
        <f aca="false">IF(D223="","",D223*IF(Settings!$B$23=Settings!$C$6,1,IF(Settings!$B$23="USD",1/INDEX(Settings!$B$29:$B$40,MONTH(B223)),INDEX(Settings!$B$29:$B$40,MONTH(B223)))))</f>
        <v>5.085535</v>
      </c>
    </row>
    <row r="224" customFormat="false" ht="15" hidden="false" customHeight="false" outlineLevel="0" collapsed="false">
      <c r="A224" s="0" t="s">
        <v>188</v>
      </c>
      <c r="B224" s="81" t="n">
        <v>46039</v>
      </c>
      <c r="C224" s="82" t="s">
        <v>452</v>
      </c>
      <c r="D224" s="83" t="n">
        <v>0</v>
      </c>
      <c r="E224" s="0" t="n">
        <v>2</v>
      </c>
      <c r="F224" s="0" t="n">
        <v>0</v>
      </c>
      <c r="G224" s="0" t="n">
        <v>0</v>
      </c>
      <c r="I224" s="0" t="str">
        <f aca="false">IF(A224="","",IF(COUNTIF(Campaigns!$A$7:$A$300,A224)&gt;0,"✓",IF(N(D224)=0,"– no spend","⚠ add to Campaigns tab")))</f>
        <v>✓</v>
      </c>
      <c r="J224" s="83" t="n">
        <f aca="false">IF(D224="","",D224*IF(Settings!$B$23=Settings!$C$6,1,IF(Settings!$B$23="USD",1/INDEX(Settings!$B$29:$B$40,MONTH(B224)),INDEX(Settings!$B$29:$B$40,MONTH(B224)))))</f>
        <v>0</v>
      </c>
    </row>
    <row r="225" customFormat="false" ht="15" hidden="false" customHeight="false" outlineLevel="0" collapsed="false">
      <c r="A225" s="0" t="s">
        <v>186</v>
      </c>
      <c r="B225" s="81" t="n">
        <v>46039</v>
      </c>
      <c r="C225" s="82" t="s">
        <v>452</v>
      </c>
      <c r="D225" s="83" t="n">
        <v>11.99</v>
      </c>
      <c r="E225" s="0" t="n">
        <v>90</v>
      </c>
      <c r="F225" s="0" t="n">
        <v>7</v>
      </c>
      <c r="G225" s="0" t="n">
        <v>0</v>
      </c>
      <c r="I225" s="0" t="str">
        <f aca="false">IF(A225="","",IF(COUNTIF(Campaigns!$A$7:$A$300,A225)&gt;0,"✓",IF(N(D225)=0,"– no spend","⚠ add to Campaigns tab")))</f>
        <v>✓</v>
      </c>
      <c r="J225" s="83" t="n">
        <f aca="false">IF(D225="","",D225*IF(Settings!$B$23=Settings!$C$6,1,IF(Settings!$B$23="USD",1/INDEX(Settings!$B$29:$B$40,MONTH(B225)),INDEX(Settings!$B$29:$B$40,MONTH(B225)))))</f>
        <v>13.401223</v>
      </c>
    </row>
    <row r="226" customFormat="false" ht="15" hidden="false" customHeight="false" outlineLevel="0" collapsed="false">
      <c r="A226" s="0" t="s">
        <v>201</v>
      </c>
      <c r="B226" s="81" t="n">
        <v>46039</v>
      </c>
      <c r="C226" s="82" t="s">
        <v>452</v>
      </c>
      <c r="D226" s="83" t="n">
        <v>0</v>
      </c>
      <c r="E226" s="0" t="n">
        <v>42</v>
      </c>
      <c r="F226" s="0" t="n">
        <v>0</v>
      </c>
      <c r="G226" s="0" t="n">
        <v>0</v>
      </c>
      <c r="I226" s="0" t="str">
        <f aca="false">IF(A226="","",IF(COUNTIF(Campaigns!$A$7:$A$300,A226)&gt;0,"✓",IF(N(D226)=0,"– no spend","⚠ add to Campaigns tab")))</f>
        <v>✓</v>
      </c>
      <c r="J226" s="83" t="n">
        <f aca="false">IF(D226="","",D226*IF(Settings!$B$23=Settings!$C$6,1,IF(Settings!$B$23="USD",1/INDEX(Settings!$B$29:$B$40,MONTH(B226)),INDEX(Settings!$B$29:$B$40,MONTH(B226)))))</f>
        <v>0</v>
      </c>
    </row>
    <row r="227" customFormat="false" ht="15" hidden="false" customHeight="false" outlineLevel="0" collapsed="false">
      <c r="A227" s="0" t="s">
        <v>199</v>
      </c>
      <c r="B227" s="81" t="n">
        <v>46039</v>
      </c>
      <c r="C227" s="82" t="s">
        <v>452</v>
      </c>
      <c r="D227" s="83" t="n">
        <v>23.8</v>
      </c>
      <c r="E227" s="0" t="n">
        <v>23</v>
      </c>
      <c r="F227" s="0" t="n">
        <v>4</v>
      </c>
      <c r="G227" s="0" t="n">
        <v>0</v>
      </c>
      <c r="I227" s="0" t="str">
        <f aca="false">IF(A227="","",IF(COUNTIF(Campaigns!$A$7:$A$300,A227)&gt;0,"✓",IF(N(D227)=0,"– no spend","⚠ add to Campaigns tab")))</f>
        <v>✓</v>
      </c>
      <c r="J227" s="83" t="n">
        <f aca="false">IF(D227="","",D227*IF(Settings!$B$23=Settings!$C$6,1,IF(Settings!$B$23="USD",1/INDEX(Settings!$B$29:$B$40,MONTH(B227)),INDEX(Settings!$B$29:$B$40,MONTH(B227)))))</f>
        <v>26.60126</v>
      </c>
    </row>
    <row r="228" customFormat="false" ht="15" hidden="false" customHeight="false" outlineLevel="0" collapsed="false">
      <c r="A228" s="0" t="s">
        <v>206</v>
      </c>
      <c r="B228" s="81" t="n">
        <v>46039</v>
      </c>
      <c r="C228" s="82" t="s">
        <v>452</v>
      </c>
      <c r="D228" s="83" t="n">
        <v>5.33</v>
      </c>
      <c r="E228" s="0" t="n">
        <v>235</v>
      </c>
      <c r="F228" s="0" t="n">
        <v>5</v>
      </c>
      <c r="G228" s="0" t="n">
        <v>0</v>
      </c>
      <c r="I228" s="0" t="str">
        <f aca="false">IF(A228="","",IF(COUNTIF(Campaigns!$A$7:$A$300,A228)&gt;0,"✓",IF(N(D228)=0,"– no spend","⚠ add to Campaigns tab")))</f>
        <v>✓</v>
      </c>
      <c r="J228" s="83" t="n">
        <f aca="false">IF(D228="","",D228*IF(Settings!$B$23=Settings!$C$6,1,IF(Settings!$B$23="USD",1/INDEX(Settings!$B$29:$B$40,MONTH(B228)),INDEX(Settings!$B$29:$B$40,MONTH(B228)))))</f>
        <v>5.957341</v>
      </c>
    </row>
    <row r="229" customFormat="false" ht="15" hidden="false" customHeight="false" outlineLevel="0" collapsed="false">
      <c r="A229" s="0" t="s">
        <v>209</v>
      </c>
      <c r="B229" s="81" t="n">
        <v>46039</v>
      </c>
      <c r="C229" s="82" t="s">
        <v>452</v>
      </c>
      <c r="D229" s="83" t="n">
        <v>21.33</v>
      </c>
      <c r="E229" s="0" t="n">
        <v>6526</v>
      </c>
      <c r="F229" s="0" t="n">
        <v>357</v>
      </c>
      <c r="G229" s="0" t="n">
        <v>0</v>
      </c>
      <c r="I229" s="0" t="str">
        <f aca="false">IF(A229="","",IF(COUNTIF(Campaigns!$A$7:$A$300,A229)&gt;0,"✓",IF(N(D229)=0,"– no spend","⚠ add to Campaigns tab")))</f>
        <v>✓</v>
      </c>
      <c r="J229" s="83" t="n">
        <f aca="false">IF(D229="","",D229*IF(Settings!$B$23=Settings!$C$6,1,IF(Settings!$B$23="USD",1/INDEX(Settings!$B$29:$B$40,MONTH(B229)),INDEX(Settings!$B$29:$B$40,MONTH(B229)))))</f>
        <v>23.840541</v>
      </c>
    </row>
    <row r="230" customFormat="false" ht="15" hidden="false" customHeight="false" outlineLevel="0" collapsed="false">
      <c r="A230" s="0" t="s">
        <v>205</v>
      </c>
      <c r="B230" s="81" t="n">
        <v>46040</v>
      </c>
      <c r="C230" s="82" t="s">
        <v>452</v>
      </c>
      <c r="D230" s="83" t="n">
        <v>9.49</v>
      </c>
      <c r="E230" s="0" t="n">
        <v>171</v>
      </c>
      <c r="F230" s="0" t="n">
        <v>7</v>
      </c>
      <c r="G230" s="0" t="n">
        <v>1</v>
      </c>
      <c r="I230" s="0" t="str">
        <f aca="false">IF(A230="","",IF(COUNTIF(Campaigns!$A$7:$A$300,A230)&gt;0,"✓",IF(N(D230)=0,"– no spend","⚠ add to Campaigns tab")))</f>
        <v>✓</v>
      </c>
      <c r="J230" s="83" t="n">
        <f aca="false">IF(D230="","",D230*IF(Settings!$B$23=Settings!$C$6,1,IF(Settings!$B$23="USD",1/INDEX(Settings!$B$29:$B$40,MONTH(B230)),INDEX(Settings!$B$29:$B$40,MONTH(B230)))))</f>
        <v>10.606973</v>
      </c>
    </row>
    <row r="231" customFormat="false" ht="15" hidden="false" customHeight="false" outlineLevel="0" collapsed="false">
      <c r="A231" s="0" t="s">
        <v>195</v>
      </c>
      <c r="B231" s="81" t="n">
        <v>46040</v>
      </c>
      <c r="C231" s="82" t="s">
        <v>452</v>
      </c>
      <c r="D231" s="83" t="n">
        <v>3.26</v>
      </c>
      <c r="E231" s="0" t="n">
        <v>54</v>
      </c>
      <c r="F231" s="0" t="n">
        <v>2</v>
      </c>
      <c r="G231" s="0" t="n">
        <v>0</v>
      </c>
      <c r="I231" s="0" t="str">
        <f aca="false">IF(A231="","",IF(COUNTIF(Campaigns!$A$7:$A$300,A231)&gt;0,"✓",IF(N(D231)=0,"– no spend","⚠ add to Campaigns tab")))</f>
        <v>✓</v>
      </c>
      <c r="J231" s="83" t="n">
        <f aca="false">IF(D231="","",D231*IF(Settings!$B$23=Settings!$C$6,1,IF(Settings!$B$23="USD",1/INDEX(Settings!$B$29:$B$40,MONTH(B231)),INDEX(Settings!$B$29:$B$40,MONTH(B231)))))</f>
        <v>3.643702</v>
      </c>
    </row>
    <row r="232" customFormat="false" ht="15" hidden="false" customHeight="false" outlineLevel="0" collapsed="false">
      <c r="A232" s="0" t="s">
        <v>185</v>
      </c>
      <c r="B232" s="81" t="n">
        <v>46040</v>
      </c>
      <c r="C232" s="82" t="s">
        <v>452</v>
      </c>
      <c r="D232" s="83" t="n">
        <v>96.08</v>
      </c>
      <c r="E232" s="0" t="n">
        <v>358</v>
      </c>
      <c r="F232" s="0" t="n">
        <v>45</v>
      </c>
      <c r="G232" s="0" t="n">
        <v>0.45</v>
      </c>
      <c r="I232" s="0" t="str">
        <f aca="false">IF(A232="","",IF(COUNTIF(Campaigns!$A$7:$A$300,A232)&gt;0,"✓",IF(N(D232)=0,"– no spend","⚠ add to Campaigns tab")))</f>
        <v>✓</v>
      </c>
      <c r="J232" s="83" t="n">
        <f aca="false">IF(D232="","",D232*IF(Settings!$B$23=Settings!$C$6,1,IF(Settings!$B$23="USD",1/INDEX(Settings!$B$29:$B$40,MONTH(B232)),INDEX(Settings!$B$29:$B$40,MONTH(B232)))))</f>
        <v>107.388616</v>
      </c>
    </row>
    <row r="233" customFormat="false" ht="15" hidden="false" customHeight="false" outlineLevel="0" collapsed="false">
      <c r="A233" s="0" t="s">
        <v>191</v>
      </c>
      <c r="B233" s="81" t="n">
        <v>46040</v>
      </c>
      <c r="C233" s="82" t="s">
        <v>452</v>
      </c>
      <c r="D233" s="83" t="n">
        <v>10.87</v>
      </c>
      <c r="E233" s="0" t="n">
        <v>127</v>
      </c>
      <c r="F233" s="0" t="n">
        <v>5</v>
      </c>
      <c r="G233" s="0" t="n">
        <v>0</v>
      </c>
      <c r="I233" s="0" t="str">
        <f aca="false">IF(A233="","",IF(COUNTIF(Campaigns!$A$7:$A$300,A233)&gt;0,"✓",IF(N(D233)=0,"– no spend","⚠ add to Campaigns tab")))</f>
        <v>✓</v>
      </c>
      <c r="J233" s="83" t="n">
        <f aca="false">IF(D233="","",D233*IF(Settings!$B$23=Settings!$C$6,1,IF(Settings!$B$23="USD",1/INDEX(Settings!$B$29:$B$40,MONTH(B233)),INDEX(Settings!$B$29:$B$40,MONTH(B233)))))</f>
        <v>12.149399</v>
      </c>
    </row>
    <row r="234" customFormat="false" ht="15" hidden="false" customHeight="false" outlineLevel="0" collapsed="false">
      <c r="A234" s="0" t="s">
        <v>200</v>
      </c>
      <c r="B234" s="81" t="n">
        <v>46040</v>
      </c>
      <c r="C234" s="82" t="s">
        <v>452</v>
      </c>
      <c r="D234" s="83" t="n">
        <v>16.16</v>
      </c>
      <c r="E234" s="0" t="n">
        <v>84</v>
      </c>
      <c r="F234" s="0" t="n">
        <v>11</v>
      </c>
      <c r="G234" s="0" t="n">
        <v>0</v>
      </c>
      <c r="I234" s="0" t="str">
        <f aca="false">IF(A234="","",IF(COUNTIF(Campaigns!$A$7:$A$300,A234)&gt;0,"✓",IF(N(D234)=0,"– no spend","⚠ add to Campaigns tab")))</f>
        <v>✓</v>
      </c>
      <c r="J234" s="83" t="n">
        <f aca="false">IF(D234="","",D234*IF(Settings!$B$23=Settings!$C$6,1,IF(Settings!$B$23="USD",1/INDEX(Settings!$B$29:$B$40,MONTH(B234)),INDEX(Settings!$B$29:$B$40,MONTH(B234)))))</f>
        <v>18.062032</v>
      </c>
    </row>
    <row r="235" customFormat="false" ht="15" hidden="false" customHeight="false" outlineLevel="0" collapsed="false">
      <c r="A235" s="0" t="s">
        <v>202</v>
      </c>
      <c r="B235" s="81" t="n">
        <v>46040</v>
      </c>
      <c r="C235" s="82" t="s">
        <v>452</v>
      </c>
      <c r="D235" s="83" t="n">
        <v>4.66</v>
      </c>
      <c r="E235" s="0" t="n">
        <v>13</v>
      </c>
      <c r="F235" s="0" t="n">
        <v>2</v>
      </c>
      <c r="G235" s="0" t="n">
        <v>0</v>
      </c>
      <c r="I235" s="0" t="str">
        <f aca="false">IF(A235="","",IF(COUNTIF(Campaigns!$A$7:$A$300,A235)&gt;0,"✓",IF(N(D235)=0,"– no spend","⚠ add to Campaigns tab")))</f>
        <v>✓</v>
      </c>
      <c r="J235" s="83" t="n">
        <f aca="false">IF(D235="","",D235*IF(Settings!$B$23=Settings!$C$6,1,IF(Settings!$B$23="USD",1/INDEX(Settings!$B$29:$B$40,MONTH(B235)),INDEX(Settings!$B$29:$B$40,MONTH(B235)))))</f>
        <v>5.208482</v>
      </c>
    </row>
    <row r="236" customFormat="false" ht="15" hidden="false" customHeight="false" outlineLevel="0" collapsed="false">
      <c r="A236" s="0" t="s">
        <v>192</v>
      </c>
      <c r="B236" s="81" t="n">
        <v>46040</v>
      </c>
      <c r="C236" s="82" t="s">
        <v>452</v>
      </c>
      <c r="D236" s="83" t="n">
        <v>21.48</v>
      </c>
      <c r="E236" s="0" t="n">
        <v>88</v>
      </c>
      <c r="F236" s="0" t="n">
        <v>4</v>
      </c>
      <c r="G236" s="0" t="n">
        <v>1</v>
      </c>
      <c r="I236" s="0" t="str">
        <f aca="false">IF(A236="","",IF(COUNTIF(Campaigns!$A$7:$A$300,A236)&gt;0,"✓",IF(N(D236)=0,"– no spend","⚠ add to Campaigns tab")))</f>
        <v>✓</v>
      </c>
      <c r="J236" s="83" t="n">
        <f aca="false">IF(D236="","",D236*IF(Settings!$B$23=Settings!$C$6,1,IF(Settings!$B$23="USD",1/INDEX(Settings!$B$29:$B$40,MONTH(B236)),INDEX(Settings!$B$29:$B$40,MONTH(B236)))))</f>
        <v>24.008196</v>
      </c>
    </row>
    <row r="237" customFormat="false" ht="15" hidden="false" customHeight="false" outlineLevel="0" collapsed="false">
      <c r="A237" s="0" t="s">
        <v>187</v>
      </c>
      <c r="B237" s="81" t="n">
        <v>46040</v>
      </c>
      <c r="C237" s="82" t="s">
        <v>452</v>
      </c>
      <c r="D237" s="83" t="n">
        <v>20.23</v>
      </c>
      <c r="E237" s="0" t="n">
        <v>77</v>
      </c>
      <c r="F237" s="0" t="n">
        <v>4</v>
      </c>
      <c r="G237" s="0" t="n">
        <v>0</v>
      </c>
      <c r="I237" s="0" t="str">
        <f aca="false">IF(A237="","",IF(COUNTIF(Campaigns!$A$7:$A$300,A237)&gt;0,"✓",IF(N(D237)=0,"– no spend","⚠ add to Campaigns tab")))</f>
        <v>✓</v>
      </c>
      <c r="J237" s="83" t="n">
        <f aca="false">IF(D237="","",D237*IF(Settings!$B$23=Settings!$C$6,1,IF(Settings!$B$23="USD",1/INDEX(Settings!$B$29:$B$40,MONTH(B237)),INDEX(Settings!$B$29:$B$40,MONTH(B237)))))</f>
        <v>22.611071</v>
      </c>
    </row>
    <row r="238" customFormat="false" ht="15" hidden="false" customHeight="false" outlineLevel="0" collapsed="false">
      <c r="A238" s="0" t="s">
        <v>190</v>
      </c>
      <c r="B238" s="81" t="n">
        <v>46040</v>
      </c>
      <c r="C238" s="82" t="s">
        <v>452</v>
      </c>
      <c r="D238" s="83" t="n">
        <v>0</v>
      </c>
      <c r="E238" s="0" t="n">
        <v>9</v>
      </c>
      <c r="F238" s="0" t="n">
        <v>0</v>
      </c>
      <c r="G238" s="0" t="n">
        <v>0</v>
      </c>
      <c r="I238" s="0" t="str">
        <f aca="false">IF(A238="","",IF(COUNTIF(Campaigns!$A$7:$A$300,A238)&gt;0,"✓",IF(N(D238)=0,"– no spend","⚠ add to Campaigns tab")))</f>
        <v>✓</v>
      </c>
      <c r="J238" s="83" t="n">
        <f aca="false">IF(D238="","",D238*IF(Settings!$B$23=Settings!$C$6,1,IF(Settings!$B$23="USD",1/INDEX(Settings!$B$29:$B$40,MONTH(B238)),INDEX(Settings!$B$29:$B$40,MONTH(B238)))))</f>
        <v>0</v>
      </c>
    </row>
    <row r="239" customFormat="false" ht="15" hidden="false" customHeight="false" outlineLevel="0" collapsed="false">
      <c r="A239" s="0" t="s">
        <v>204</v>
      </c>
      <c r="B239" s="81" t="n">
        <v>46040</v>
      </c>
      <c r="C239" s="82" t="s">
        <v>452</v>
      </c>
      <c r="D239" s="83" t="n">
        <v>0</v>
      </c>
      <c r="E239" s="0" t="n">
        <v>6</v>
      </c>
      <c r="F239" s="0" t="n">
        <v>0</v>
      </c>
      <c r="G239" s="0" t="n">
        <v>0</v>
      </c>
      <c r="I239" s="0" t="str">
        <f aca="false">IF(A239="","",IF(COUNTIF(Campaigns!$A$7:$A$300,A239)&gt;0,"✓",IF(N(D239)=0,"– no spend","⚠ add to Campaigns tab")))</f>
        <v>✓</v>
      </c>
      <c r="J239" s="83" t="n">
        <f aca="false">IF(D239="","",D239*IF(Settings!$B$23=Settings!$C$6,1,IF(Settings!$B$23="USD",1/INDEX(Settings!$B$29:$B$40,MONTH(B239)),INDEX(Settings!$B$29:$B$40,MONTH(B239)))))</f>
        <v>0</v>
      </c>
    </row>
    <row r="240" customFormat="false" ht="15" hidden="false" customHeight="false" outlineLevel="0" collapsed="false">
      <c r="A240" s="0" t="s">
        <v>188</v>
      </c>
      <c r="B240" s="81" t="n">
        <v>46040</v>
      </c>
      <c r="C240" s="82" t="s">
        <v>452</v>
      </c>
      <c r="D240" s="83" t="n">
        <v>0</v>
      </c>
      <c r="E240" s="0" t="n">
        <v>5</v>
      </c>
      <c r="F240" s="0" t="n">
        <v>0</v>
      </c>
      <c r="G240" s="0" t="n">
        <v>0</v>
      </c>
      <c r="I240" s="0" t="str">
        <f aca="false">IF(A240="","",IF(COUNTIF(Campaigns!$A$7:$A$300,A240)&gt;0,"✓",IF(N(D240)=0,"– no spend","⚠ add to Campaigns tab")))</f>
        <v>✓</v>
      </c>
      <c r="J240" s="83" t="n">
        <f aca="false">IF(D240="","",D240*IF(Settings!$B$23=Settings!$C$6,1,IF(Settings!$B$23="USD",1/INDEX(Settings!$B$29:$B$40,MONTH(B240)),INDEX(Settings!$B$29:$B$40,MONTH(B240)))))</f>
        <v>0</v>
      </c>
    </row>
    <row r="241" customFormat="false" ht="15" hidden="false" customHeight="false" outlineLevel="0" collapsed="false">
      <c r="A241" s="0" t="s">
        <v>186</v>
      </c>
      <c r="B241" s="81" t="n">
        <v>46040</v>
      </c>
      <c r="C241" s="82" t="s">
        <v>452</v>
      </c>
      <c r="D241" s="83" t="n">
        <v>24.42</v>
      </c>
      <c r="E241" s="0" t="n">
        <v>116</v>
      </c>
      <c r="F241" s="0" t="n">
        <v>11</v>
      </c>
      <c r="G241" s="0" t="n">
        <v>0.45</v>
      </c>
      <c r="I241" s="0" t="str">
        <f aca="false">IF(A241="","",IF(COUNTIF(Campaigns!$A$7:$A$300,A241)&gt;0,"✓",IF(N(D241)=0,"– no spend","⚠ add to Campaigns tab")))</f>
        <v>✓</v>
      </c>
      <c r="J241" s="83" t="n">
        <f aca="false">IF(D241="","",D241*IF(Settings!$B$23=Settings!$C$6,1,IF(Settings!$B$23="USD",1/INDEX(Settings!$B$29:$B$40,MONTH(B241)),INDEX(Settings!$B$29:$B$40,MONTH(B241)))))</f>
        <v>27.294234</v>
      </c>
    </row>
    <row r="242" customFormat="false" ht="15" hidden="false" customHeight="false" outlineLevel="0" collapsed="false">
      <c r="A242" s="0" t="s">
        <v>201</v>
      </c>
      <c r="B242" s="81" t="n">
        <v>46040</v>
      </c>
      <c r="C242" s="82" t="s">
        <v>452</v>
      </c>
      <c r="D242" s="83" t="n">
        <v>27.84</v>
      </c>
      <c r="E242" s="0" t="n">
        <v>5</v>
      </c>
      <c r="F242" s="0" t="n">
        <v>1</v>
      </c>
      <c r="G242" s="0" t="n">
        <v>0</v>
      </c>
      <c r="I242" s="0" t="str">
        <f aca="false">IF(A242="","",IF(COUNTIF(Campaigns!$A$7:$A$300,A242)&gt;0,"✓",IF(N(D242)=0,"– no spend","⚠ add to Campaigns tab")))</f>
        <v>✓</v>
      </c>
      <c r="J242" s="83" t="n">
        <f aca="false">IF(D242="","",D242*IF(Settings!$B$23=Settings!$C$6,1,IF(Settings!$B$23="USD",1/INDEX(Settings!$B$29:$B$40,MONTH(B242)),INDEX(Settings!$B$29:$B$40,MONTH(B242)))))</f>
        <v>31.116768</v>
      </c>
    </row>
    <row r="243" customFormat="false" ht="15" hidden="false" customHeight="false" outlineLevel="0" collapsed="false">
      <c r="A243" s="0" t="s">
        <v>194</v>
      </c>
      <c r="B243" s="81" t="n">
        <v>46040</v>
      </c>
      <c r="C243" s="82" t="s">
        <v>452</v>
      </c>
      <c r="D243" s="83" t="n">
        <v>3.25</v>
      </c>
      <c r="E243" s="0" t="n">
        <v>18</v>
      </c>
      <c r="F243" s="0" t="n">
        <v>2</v>
      </c>
      <c r="G243" s="0" t="n">
        <v>0</v>
      </c>
      <c r="I243" s="0" t="str">
        <f aca="false">IF(A243="","",IF(COUNTIF(Campaigns!$A$7:$A$300,A243)&gt;0,"✓",IF(N(D243)=0,"– no spend","⚠ add to Campaigns tab")))</f>
        <v>✓</v>
      </c>
      <c r="J243" s="83" t="n">
        <f aca="false">IF(D243="","",D243*IF(Settings!$B$23=Settings!$C$6,1,IF(Settings!$B$23="USD",1/INDEX(Settings!$B$29:$B$40,MONTH(B243)),INDEX(Settings!$B$29:$B$40,MONTH(B243)))))</f>
        <v>3.632525</v>
      </c>
    </row>
    <row r="244" customFormat="false" ht="15" hidden="false" customHeight="false" outlineLevel="0" collapsed="false">
      <c r="A244" s="0" t="s">
        <v>199</v>
      </c>
      <c r="B244" s="81" t="n">
        <v>46040</v>
      </c>
      <c r="C244" s="82" t="s">
        <v>452</v>
      </c>
      <c r="D244" s="83" t="n">
        <v>0</v>
      </c>
      <c r="E244" s="0" t="n">
        <v>12</v>
      </c>
      <c r="F244" s="0" t="n">
        <v>0</v>
      </c>
      <c r="G244" s="0" t="n">
        <v>0</v>
      </c>
      <c r="I244" s="0" t="str">
        <f aca="false">IF(A244="","",IF(COUNTIF(Campaigns!$A$7:$A$300,A244)&gt;0,"✓",IF(N(D244)=0,"– no spend","⚠ add to Campaigns tab")))</f>
        <v>✓</v>
      </c>
      <c r="J244" s="83" t="n">
        <f aca="false">IF(D244="","",D244*IF(Settings!$B$23=Settings!$C$6,1,IF(Settings!$B$23="USD",1/INDEX(Settings!$B$29:$B$40,MONTH(B244)),INDEX(Settings!$B$29:$B$40,MONTH(B244)))))</f>
        <v>0</v>
      </c>
    </row>
    <row r="245" customFormat="false" ht="15" hidden="false" customHeight="false" outlineLevel="0" collapsed="false">
      <c r="A245" s="0" t="s">
        <v>206</v>
      </c>
      <c r="B245" s="81" t="n">
        <v>46040</v>
      </c>
      <c r="C245" s="82" t="s">
        <v>452</v>
      </c>
      <c r="D245" s="83" t="n">
        <v>7.91</v>
      </c>
      <c r="E245" s="0" t="n">
        <v>624</v>
      </c>
      <c r="F245" s="0" t="n">
        <v>8</v>
      </c>
      <c r="G245" s="0" t="n">
        <v>0</v>
      </c>
      <c r="I245" s="0" t="str">
        <f aca="false">IF(A245="","",IF(COUNTIF(Campaigns!$A$7:$A$300,A245)&gt;0,"✓",IF(N(D245)=0,"– no spend","⚠ add to Campaigns tab")))</f>
        <v>✓</v>
      </c>
      <c r="J245" s="83" t="n">
        <f aca="false">IF(D245="","",D245*IF(Settings!$B$23=Settings!$C$6,1,IF(Settings!$B$23="USD",1/INDEX(Settings!$B$29:$B$40,MONTH(B245)),INDEX(Settings!$B$29:$B$40,MONTH(B245)))))</f>
        <v>8.841007</v>
      </c>
    </row>
    <row r="246" customFormat="false" ht="15" hidden="false" customHeight="false" outlineLevel="0" collapsed="false">
      <c r="A246" s="0" t="s">
        <v>209</v>
      </c>
      <c r="B246" s="81" t="n">
        <v>46040</v>
      </c>
      <c r="C246" s="82" t="s">
        <v>452</v>
      </c>
      <c r="D246" s="83" t="n">
        <v>20.87</v>
      </c>
      <c r="E246" s="0" t="n">
        <v>6262</v>
      </c>
      <c r="F246" s="0" t="n">
        <v>308</v>
      </c>
      <c r="G246" s="0" t="n">
        <v>0</v>
      </c>
      <c r="I246" s="0" t="str">
        <f aca="false">IF(A246="","",IF(COUNTIF(Campaigns!$A$7:$A$300,A246)&gt;0,"✓",IF(N(D246)=0,"– no spend","⚠ add to Campaigns tab")))</f>
        <v>✓</v>
      </c>
      <c r="J246" s="83" t="n">
        <f aca="false">IF(D246="","",D246*IF(Settings!$B$23=Settings!$C$6,1,IF(Settings!$B$23="USD",1/INDEX(Settings!$B$29:$B$40,MONTH(B246)),INDEX(Settings!$B$29:$B$40,MONTH(B246)))))</f>
        <v>23.326399</v>
      </c>
    </row>
    <row r="247" customFormat="false" ht="15" hidden="false" customHeight="false" outlineLevel="0" collapsed="false">
      <c r="A247" s="0" t="s">
        <v>205</v>
      </c>
      <c r="B247" s="81" t="n">
        <v>46041</v>
      </c>
      <c r="C247" s="82" t="s">
        <v>452</v>
      </c>
      <c r="D247" s="83" t="n">
        <v>9.15</v>
      </c>
      <c r="E247" s="0" t="n">
        <v>332</v>
      </c>
      <c r="F247" s="0" t="n">
        <v>8</v>
      </c>
      <c r="G247" s="0" t="n">
        <v>2</v>
      </c>
      <c r="I247" s="0" t="str">
        <f aca="false">IF(A247="","",IF(COUNTIF(Campaigns!$A$7:$A$300,A247)&gt;0,"✓",IF(N(D247)=0,"– no spend","⚠ add to Campaigns tab")))</f>
        <v>✓</v>
      </c>
      <c r="J247" s="83" t="n">
        <f aca="false">IF(D247="","",D247*IF(Settings!$B$23=Settings!$C$6,1,IF(Settings!$B$23="USD",1/INDEX(Settings!$B$29:$B$40,MONTH(B247)),INDEX(Settings!$B$29:$B$40,MONTH(B247)))))</f>
        <v>10.226955</v>
      </c>
    </row>
    <row r="248" customFormat="false" ht="15" hidden="false" customHeight="false" outlineLevel="0" collapsed="false">
      <c r="A248" s="0" t="s">
        <v>195</v>
      </c>
      <c r="B248" s="81" t="n">
        <v>46041</v>
      </c>
      <c r="C248" s="82" t="s">
        <v>452</v>
      </c>
      <c r="D248" s="83" t="n">
        <v>32.32</v>
      </c>
      <c r="E248" s="0" t="n">
        <v>62</v>
      </c>
      <c r="F248" s="0" t="n">
        <v>1</v>
      </c>
      <c r="G248" s="0" t="n">
        <v>0</v>
      </c>
      <c r="I248" s="0" t="str">
        <f aca="false">IF(A248="","",IF(COUNTIF(Campaigns!$A$7:$A$300,A248)&gt;0,"✓",IF(N(D248)=0,"– no spend","⚠ add to Campaigns tab")))</f>
        <v>✓</v>
      </c>
      <c r="J248" s="83" t="n">
        <f aca="false">IF(D248="","",D248*IF(Settings!$B$23=Settings!$C$6,1,IF(Settings!$B$23="USD",1/INDEX(Settings!$B$29:$B$40,MONTH(B248)),INDEX(Settings!$B$29:$B$40,MONTH(B248)))))</f>
        <v>36.124064</v>
      </c>
    </row>
    <row r="249" customFormat="false" ht="15" hidden="false" customHeight="false" outlineLevel="0" collapsed="false">
      <c r="A249" s="0" t="s">
        <v>185</v>
      </c>
      <c r="B249" s="81" t="n">
        <v>46041</v>
      </c>
      <c r="C249" s="82" t="s">
        <v>452</v>
      </c>
      <c r="D249" s="83" t="n">
        <v>60.1</v>
      </c>
      <c r="E249" s="0" t="n">
        <v>322</v>
      </c>
      <c r="F249" s="0" t="n">
        <v>44</v>
      </c>
      <c r="G249" s="0" t="n">
        <v>4</v>
      </c>
      <c r="I249" s="0" t="str">
        <f aca="false">IF(A249="","",IF(COUNTIF(Campaigns!$A$7:$A$300,A249)&gt;0,"✓",IF(N(D249)=0,"– no spend","⚠ add to Campaigns tab")))</f>
        <v>✓</v>
      </c>
      <c r="J249" s="83" t="n">
        <f aca="false">IF(D249="","",D249*IF(Settings!$B$23=Settings!$C$6,1,IF(Settings!$B$23="USD",1/INDEX(Settings!$B$29:$B$40,MONTH(B249)),INDEX(Settings!$B$29:$B$40,MONTH(B249)))))</f>
        <v>67.17377</v>
      </c>
    </row>
    <row r="250" customFormat="false" ht="15" hidden="false" customHeight="false" outlineLevel="0" collapsed="false">
      <c r="A250" s="0" t="s">
        <v>191</v>
      </c>
      <c r="B250" s="81" t="n">
        <v>46041</v>
      </c>
      <c r="C250" s="82" t="s">
        <v>452</v>
      </c>
      <c r="D250" s="83" t="n">
        <v>32.26</v>
      </c>
      <c r="E250" s="0" t="n">
        <v>113</v>
      </c>
      <c r="F250" s="0" t="n">
        <v>13</v>
      </c>
      <c r="G250" s="0" t="n">
        <v>0</v>
      </c>
      <c r="I250" s="0" t="str">
        <f aca="false">IF(A250="","",IF(COUNTIF(Campaigns!$A$7:$A$300,A250)&gt;0,"✓",IF(N(D250)=0,"– no spend","⚠ add to Campaigns tab")))</f>
        <v>✓</v>
      </c>
      <c r="J250" s="83" t="n">
        <f aca="false">IF(D250="","",D250*IF(Settings!$B$23=Settings!$C$6,1,IF(Settings!$B$23="USD",1/INDEX(Settings!$B$29:$B$40,MONTH(B250)),INDEX(Settings!$B$29:$B$40,MONTH(B250)))))</f>
        <v>36.057002</v>
      </c>
    </row>
    <row r="251" customFormat="false" ht="15" hidden="false" customHeight="false" outlineLevel="0" collapsed="false">
      <c r="A251" s="0" t="s">
        <v>200</v>
      </c>
      <c r="B251" s="81" t="n">
        <v>46041</v>
      </c>
      <c r="C251" s="82" t="s">
        <v>452</v>
      </c>
      <c r="D251" s="83" t="n">
        <v>13.32</v>
      </c>
      <c r="E251" s="0" t="n">
        <v>46</v>
      </c>
      <c r="F251" s="0" t="n">
        <v>9</v>
      </c>
      <c r="G251" s="0" t="n">
        <v>0</v>
      </c>
      <c r="I251" s="0" t="str">
        <f aca="false">IF(A251="","",IF(COUNTIF(Campaigns!$A$7:$A$300,A251)&gt;0,"✓",IF(N(D251)=0,"– no spend","⚠ add to Campaigns tab")))</f>
        <v>✓</v>
      </c>
      <c r="J251" s="83" t="n">
        <f aca="false">IF(D251="","",D251*IF(Settings!$B$23=Settings!$C$6,1,IF(Settings!$B$23="USD",1/INDEX(Settings!$B$29:$B$40,MONTH(B251)),INDEX(Settings!$B$29:$B$40,MONTH(B251)))))</f>
        <v>14.887764</v>
      </c>
    </row>
    <row r="252" customFormat="false" ht="15" hidden="false" customHeight="false" outlineLevel="0" collapsed="false">
      <c r="A252" s="0" t="s">
        <v>202</v>
      </c>
      <c r="B252" s="81" t="n">
        <v>46041</v>
      </c>
      <c r="C252" s="82" t="s">
        <v>452</v>
      </c>
      <c r="D252" s="83" t="n">
        <v>3.96</v>
      </c>
      <c r="E252" s="0" t="n">
        <v>4</v>
      </c>
      <c r="F252" s="0" t="n">
        <v>1</v>
      </c>
      <c r="G252" s="0" t="n">
        <v>0</v>
      </c>
      <c r="I252" s="0" t="str">
        <f aca="false">IF(A252="","",IF(COUNTIF(Campaigns!$A$7:$A$300,A252)&gt;0,"✓",IF(N(D252)=0,"– no spend","⚠ add to Campaigns tab")))</f>
        <v>✓</v>
      </c>
      <c r="J252" s="83" t="n">
        <f aca="false">IF(D252="","",D252*IF(Settings!$B$23=Settings!$C$6,1,IF(Settings!$B$23="USD",1/INDEX(Settings!$B$29:$B$40,MONTH(B252)),INDEX(Settings!$B$29:$B$40,MONTH(B252)))))</f>
        <v>4.426092</v>
      </c>
    </row>
    <row r="253" customFormat="false" ht="15" hidden="false" customHeight="false" outlineLevel="0" collapsed="false">
      <c r="A253" s="0" t="s">
        <v>192</v>
      </c>
      <c r="B253" s="81" t="n">
        <v>46041</v>
      </c>
      <c r="C253" s="82" t="s">
        <v>452</v>
      </c>
      <c r="D253" s="83" t="n">
        <v>19.9</v>
      </c>
      <c r="E253" s="0" t="n">
        <v>108</v>
      </c>
      <c r="F253" s="0" t="n">
        <v>12</v>
      </c>
      <c r="G253" s="0" t="n">
        <v>0</v>
      </c>
      <c r="I253" s="0" t="str">
        <f aca="false">IF(A253="","",IF(COUNTIF(Campaigns!$A$7:$A$300,A253)&gt;0,"✓",IF(N(D253)=0,"– no spend","⚠ add to Campaigns tab")))</f>
        <v>✓</v>
      </c>
      <c r="J253" s="83" t="n">
        <f aca="false">IF(D253="","",D253*IF(Settings!$B$23=Settings!$C$6,1,IF(Settings!$B$23="USD",1/INDEX(Settings!$B$29:$B$40,MONTH(B253)),INDEX(Settings!$B$29:$B$40,MONTH(B253)))))</f>
        <v>22.24223</v>
      </c>
    </row>
    <row r="254" customFormat="false" ht="15" hidden="false" customHeight="false" outlineLevel="0" collapsed="false">
      <c r="A254" s="0" t="s">
        <v>187</v>
      </c>
      <c r="B254" s="81" t="n">
        <v>46041</v>
      </c>
      <c r="C254" s="82" t="s">
        <v>452</v>
      </c>
      <c r="D254" s="83" t="n">
        <v>54.2</v>
      </c>
      <c r="E254" s="0" t="n">
        <v>145</v>
      </c>
      <c r="F254" s="0" t="n">
        <v>11</v>
      </c>
      <c r="G254" s="0" t="n">
        <v>0</v>
      </c>
      <c r="I254" s="0" t="str">
        <f aca="false">IF(A254="","",IF(COUNTIF(Campaigns!$A$7:$A$300,A254)&gt;0,"✓",IF(N(D254)=0,"– no spend","⚠ add to Campaigns tab")))</f>
        <v>✓</v>
      </c>
      <c r="J254" s="83" t="n">
        <f aca="false">IF(D254="","",D254*IF(Settings!$B$23=Settings!$C$6,1,IF(Settings!$B$23="USD",1/INDEX(Settings!$B$29:$B$40,MONTH(B254)),INDEX(Settings!$B$29:$B$40,MONTH(B254)))))</f>
        <v>60.57934</v>
      </c>
    </row>
    <row r="255" customFormat="false" ht="15" hidden="false" customHeight="false" outlineLevel="0" collapsed="false">
      <c r="A255" s="0" t="s">
        <v>190</v>
      </c>
      <c r="B255" s="81" t="n">
        <v>46041</v>
      </c>
      <c r="C255" s="82" t="s">
        <v>452</v>
      </c>
      <c r="D255" s="83" t="n">
        <v>19.31</v>
      </c>
      <c r="E255" s="0" t="n">
        <v>14</v>
      </c>
      <c r="F255" s="0" t="n">
        <v>1</v>
      </c>
      <c r="G255" s="0" t="n">
        <v>0</v>
      </c>
      <c r="I255" s="0" t="str">
        <f aca="false">IF(A255="","",IF(COUNTIF(Campaigns!$A$7:$A$300,A255)&gt;0,"✓",IF(N(D255)=0,"– no spend","⚠ add to Campaigns tab")))</f>
        <v>✓</v>
      </c>
      <c r="J255" s="83" t="n">
        <f aca="false">IF(D255="","",D255*IF(Settings!$B$23=Settings!$C$6,1,IF(Settings!$B$23="USD",1/INDEX(Settings!$B$29:$B$40,MONTH(B255)),INDEX(Settings!$B$29:$B$40,MONTH(B255)))))</f>
        <v>21.582787</v>
      </c>
    </row>
    <row r="256" customFormat="false" ht="15" hidden="false" customHeight="false" outlineLevel="0" collapsed="false">
      <c r="A256" s="0" t="s">
        <v>204</v>
      </c>
      <c r="B256" s="81" t="n">
        <v>46041</v>
      </c>
      <c r="C256" s="82" t="s">
        <v>452</v>
      </c>
      <c r="D256" s="83" t="n">
        <v>8.26</v>
      </c>
      <c r="E256" s="0" t="n">
        <v>23</v>
      </c>
      <c r="F256" s="0" t="n">
        <v>5</v>
      </c>
      <c r="G256" s="0" t="n">
        <v>0</v>
      </c>
      <c r="I256" s="0" t="str">
        <f aca="false">IF(A256="","",IF(COUNTIF(Campaigns!$A$7:$A$300,A256)&gt;0,"✓",IF(N(D256)=0,"– no spend","⚠ add to Campaigns tab")))</f>
        <v>✓</v>
      </c>
      <c r="J256" s="83" t="n">
        <f aca="false">IF(D256="","",D256*IF(Settings!$B$23=Settings!$C$6,1,IF(Settings!$B$23="USD",1/INDEX(Settings!$B$29:$B$40,MONTH(B256)),INDEX(Settings!$B$29:$B$40,MONTH(B256)))))</f>
        <v>9.232202</v>
      </c>
    </row>
    <row r="257" customFormat="false" ht="15" hidden="false" customHeight="false" outlineLevel="0" collapsed="false">
      <c r="A257" s="0" t="s">
        <v>188</v>
      </c>
      <c r="B257" s="81" t="n">
        <v>46041</v>
      </c>
      <c r="C257" s="82" t="s">
        <v>452</v>
      </c>
      <c r="D257" s="83" t="n">
        <v>0</v>
      </c>
      <c r="E257" s="0" t="n">
        <v>3</v>
      </c>
      <c r="F257" s="0" t="n">
        <v>0</v>
      </c>
      <c r="G257" s="0" t="n">
        <v>0</v>
      </c>
      <c r="I257" s="0" t="str">
        <f aca="false">IF(A257="","",IF(COUNTIF(Campaigns!$A$7:$A$300,A257)&gt;0,"✓",IF(N(D257)=0,"– no spend","⚠ add to Campaigns tab")))</f>
        <v>✓</v>
      </c>
      <c r="J257" s="83" t="n">
        <f aca="false">IF(D257="","",D257*IF(Settings!$B$23=Settings!$C$6,1,IF(Settings!$B$23="USD",1/INDEX(Settings!$B$29:$B$40,MONTH(B257)),INDEX(Settings!$B$29:$B$40,MONTH(B257)))))</f>
        <v>0</v>
      </c>
    </row>
    <row r="258" customFormat="false" ht="15" hidden="false" customHeight="false" outlineLevel="0" collapsed="false">
      <c r="A258" s="0" t="s">
        <v>186</v>
      </c>
      <c r="B258" s="81" t="n">
        <v>46041</v>
      </c>
      <c r="C258" s="82" t="s">
        <v>452</v>
      </c>
      <c r="D258" s="83" t="n">
        <v>105.84</v>
      </c>
      <c r="E258" s="0" t="n">
        <v>333</v>
      </c>
      <c r="F258" s="0" t="n">
        <v>35</v>
      </c>
      <c r="G258" s="0" t="n">
        <v>0</v>
      </c>
      <c r="I258" s="0" t="str">
        <f aca="false">IF(A258="","",IF(COUNTIF(Campaigns!$A$7:$A$300,A258)&gt;0,"✓",IF(N(D258)=0,"– no spend","⚠ add to Campaigns tab")))</f>
        <v>✓</v>
      </c>
      <c r="J258" s="83" t="n">
        <f aca="false">IF(D258="","",D258*IF(Settings!$B$23=Settings!$C$6,1,IF(Settings!$B$23="USD",1/INDEX(Settings!$B$29:$B$40,MONTH(B258)),INDEX(Settings!$B$29:$B$40,MONTH(B258)))))</f>
        <v>118.297368</v>
      </c>
    </row>
    <row r="259" customFormat="false" ht="15" hidden="false" customHeight="false" outlineLevel="0" collapsed="false">
      <c r="A259" s="0" t="s">
        <v>201</v>
      </c>
      <c r="B259" s="81" t="n">
        <v>46041</v>
      </c>
      <c r="C259" s="82" t="s">
        <v>452</v>
      </c>
      <c r="D259" s="83" t="n">
        <v>8.65</v>
      </c>
      <c r="E259" s="0" t="n">
        <v>43</v>
      </c>
      <c r="F259" s="0" t="n">
        <v>1</v>
      </c>
      <c r="G259" s="0" t="n">
        <v>0</v>
      </c>
      <c r="I259" s="0" t="str">
        <f aca="false">IF(A259="","",IF(COUNTIF(Campaigns!$A$7:$A$300,A259)&gt;0,"✓",IF(N(D259)=0,"– no spend","⚠ add to Campaigns tab")))</f>
        <v>✓</v>
      </c>
      <c r="J259" s="83" t="n">
        <f aca="false">IF(D259="","",D259*IF(Settings!$B$23=Settings!$C$6,1,IF(Settings!$B$23="USD",1/INDEX(Settings!$B$29:$B$40,MONTH(B259)),INDEX(Settings!$B$29:$B$40,MONTH(B259)))))</f>
        <v>9.668105</v>
      </c>
    </row>
    <row r="260" customFormat="false" ht="15" hidden="false" customHeight="false" outlineLevel="0" collapsed="false">
      <c r="A260" s="0" t="s">
        <v>194</v>
      </c>
      <c r="B260" s="81" t="n">
        <v>46041</v>
      </c>
      <c r="C260" s="82" t="s">
        <v>452</v>
      </c>
      <c r="D260" s="83" t="n">
        <v>18.35</v>
      </c>
      <c r="E260" s="0" t="n">
        <v>13</v>
      </c>
      <c r="F260" s="0" t="n">
        <v>2</v>
      </c>
      <c r="G260" s="0" t="n">
        <v>0</v>
      </c>
      <c r="I260" s="0" t="str">
        <f aca="false">IF(A260="","",IF(COUNTIF(Campaigns!$A$7:$A$300,A260)&gt;0,"✓",IF(N(D260)=0,"– no spend","⚠ add to Campaigns tab")))</f>
        <v>✓</v>
      </c>
      <c r="J260" s="83" t="n">
        <f aca="false">IF(D260="","",D260*IF(Settings!$B$23=Settings!$C$6,1,IF(Settings!$B$23="USD",1/INDEX(Settings!$B$29:$B$40,MONTH(B260)),INDEX(Settings!$B$29:$B$40,MONTH(B260)))))</f>
        <v>20.509795</v>
      </c>
    </row>
    <row r="261" customFormat="false" ht="15" hidden="false" customHeight="false" outlineLevel="0" collapsed="false">
      <c r="A261" s="0" t="s">
        <v>199</v>
      </c>
      <c r="B261" s="81" t="n">
        <v>46041</v>
      </c>
      <c r="C261" s="82" t="s">
        <v>452</v>
      </c>
      <c r="D261" s="83" t="n">
        <v>40.24</v>
      </c>
      <c r="E261" s="0" t="n">
        <v>31</v>
      </c>
      <c r="F261" s="0" t="n">
        <v>3</v>
      </c>
      <c r="G261" s="0" t="n">
        <v>0</v>
      </c>
      <c r="I261" s="0" t="str">
        <f aca="false">IF(A261="","",IF(COUNTIF(Campaigns!$A$7:$A$300,A261)&gt;0,"✓",IF(N(D261)=0,"– no spend","⚠ add to Campaigns tab")))</f>
        <v>✓</v>
      </c>
      <c r="J261" s="83" t="n">
        <f aca="false">IF(D261="","",D261*IF(Settings!$B$23=Settings!$C$6,1,IF(Settings!$B$23="USD",1/INDEX(Settings!$B$29:$B$40,MONTH(B261)),INDEX(Settings!$B$29:$B$40,MONTH(B261)))))</f>
        <v>44.976248</v>
      </c>
    </row>
    <row r="262" customFormat="false" ht="15" hidden="false" customHeight="false" outlineLevel="0" collapsed="false">
      <c r="A262" s="0" t="s">
        <v>206</v>
      </c>
      <c r="B262" s="81" t="n">
        <v>46041</v>
      </c>
      <c r="C262" s="82" t="s">
        <v>452</v>
      </c>
      <c r="D262" s="83" t="n">
        <v>10.94</v>
      </c>
      <c r="E262" s="0" t="n">
        <v>907</v>
      </c>
      <c r="F262" s="0" t="n">
        <v>13</v>
      </c>
      <c r="G262" s="0" t="n">
        <v>1</v>
      </c>
      <c r="I262" s="0" t="str">
        <f aca="false">IF(A262="","",IF(COUNTIF(Campaigns!$A$7:$A$300,A262)&gt;0,"✓",IF(N(D262)=0,"– no spend","⚠ add to Campaigns tab")))</f>
        <v>✓</v>
      </c>
      <c r="J262" s="83" t="n">
        <f aca="false">IF(D262="","",D262*IF(Settings!$B$23=Settings!$C$6,1,IF(Settings!$B$23="USD",1/INDEX(Settings!$B$29:$B$40,MONTH(B262)),INDEX(Settings!$B$29:$B$40,MONTH(B262)))))</f>
        <v>12.227638</v>
      </c>
    </row>
    <row r="263" customFormat="false" ht="15" hidden="false" customHeight="false" outlineLevel="0" collapsed="false">
      <c r="A263" s="0" t="s">
        <v>209</v>
      </c>
      <c r="B263" s="81" t="n">
        <v>46041</v>
      </c>
      <c r="C263" s="82" t="s">
        <v>452</v>
      </c>
      <c r="D263" s="83" t="n">
        <v>20.99</v>
      </c>
      <c r="E263" s="0" t="n">
        <v>6517</v>
      </c>
      <c r="F263" s="0" t="n">
        <v>324</v>
      </c>
      <c r="G263" s="0" t="n">
        <v>0</v>
      </c>
      <c r="I263" s="0" t="str">
        <f aca="false">IF(A263="","",IF(COUNTIF(Campaigns!$A$7:$A$300,A263)&gt;0,"✓",IF(N(D263)=0,"– no spend","⚠ add to Campaigns tab")))</f>
        <v>✓</v>
      </c>
      <c r="J263" s="83" t="n">
        <f aca="false">IF(D263="","",D263*IF(Settings!$B$23=Settings!$C$6,1,IF(Settings!$B$23="USD",1/INDEX(Settings!$B$29:$B$40,MONTH(B263)),INDEX(Settings!$B$29:$B$40,MONTH(B263)))))</f>
        <v>23.460523</v>
      </c>
    </row>
    <row r="264" customFormat="false" ht="15" hidden="false" customHeight="false" outlineLevel="0" collapsed="false">
      <c r="A264" s="0" t="s">
        <v>203</v>
      </c>
      <c r="B264" s="81" t="n">
        <v>46042</v>
      </c>
      <c r="C264" s="82" t="s">
        <v>452</v>
      </c>
      <c r="D264" s="83" t="n">
        <v>0</v>
      </c>
      <c r="E264" s="0" t="n">
        <v>2</v>
      </c>
      <c r="F264" s="0" t="n">
        <v>0</v>
      </c>
      <c r="G264" s="0" t="n">
        <v>0</v>
      </c>
      <c r="I264" s="0" t="str">
        <f aca="false">IF(A264="","",IF(COUNTIF(Campaigns!$A$7:$A$300,A264)&gt;0,"✓",IF(N(D264)=0,"– no spend","⚠ add to Campaigns tab")))</f>
        <v>✓</v>
      </c>
      <c r="J264" s="83" t="n">
        <f aca="false">IF(D264="","",D264*IF(Settings!$B$23=Settings!$C$6,1,IF(Settings!$B$23="USD",1/INDEX(Settings!$B$29:$B$40,MONTH(B264)),INDEX(Settings!$B$29:$B$40,MONTH(B264)))))</f>
        <v>0</v>
      </c>
    </row>
    <row r="265" customFormat="false" ht="15" hidden="false" customHeight="false" outlineLevel="0" collapsed="false">
      <c r="A265" s="0" t="s">
        <v>205</v>
      </c>
      <c r="B265" s="81" t="n">
        <v>46042</v>
      </c>
      <c r="C265" s="82" t="s">
        <v>452</v>
      </c>
      <c r="D265" s="83" t="n">
        <v>22.88</v>
      </c>
      <c r="E265" s="0" t="n">
        <v>337</v>
      </c>
      <c r="F265" s="0" t="n">
        <v>17</v>
      </c>
      <c r="G265" s="0" t="n">
        <v>2</v>
      </c>
      <c r="I265" s="0" t="str">
        <f aca="false">IF(A265="","",IF(COUNTIF(Campaigns!$A$7:$A$300,A265)&gt;0,"✓",IF(N(D265)=0,"– no spend","⚠ add to Campaigns tab")))</f>
        <v>✓</v>
      </c>
      <c r="J265" s="83" t="n">
        <f aca="false">IF(D265="","",D265*IF(Settings!$B$23=Settings!$C$6,1,IF(Settings!$B$23="USD",1/INDEX(Settings!$B$29:$B$40,MONTH(B265)),INDEX(Settings!$B$29:$B$40,MONTH(B265)))))</f>
        <v>25.572976</v>
      </c>
    </row>
    <row r="266" customFormat="false" ht="15" hidden="false" customHeight="false" outlineLevel="0" collapsed="false">
      <c r="A266" s="0" t="s">
        <v>195</v>
      </c>
      <c r="B266" s="81" t="n">
        <v>46042</v>
      </c>
      <c r="C266" s="82" t="s">
        <v>452</v>
      </c>
      <c r="D266" s="83" t="n">
        <v>21.65</v>
      </c>
      <c r="E266" s="0" t="n">
        <v>87</v>
      </c>
      <c r="F266" s="0" t="n">
        <v>2</v>
      </c>
      <c r="G266" s="0" t="n">
        <v>0.08</v>
      </c>
      <c r="I266" s="0" t="str">
        <f aca="false">IF(A266="","",IF(COUNTIF(Campaigns!$A$7:$A$300,A266)&gt;0,"✓",IF(N(D266)=0,"– no spend","⚠ add to Campaigns tab")))</f>
        <v>✓</v>
      </c>
      <c r="J266" s="83" t="n">
        <f aca="false">IF(D266="","",D266*IF(Settings!$B$23=Settings!$C$6,1,IF(Settings!$B$23="USD",1/INDEX(Settings!$B$29:$B$40,MONTH(B266)),INDEX(Settings!$B$29:$B$40,MONTH(B266)))))</f>
        <v>24.198205</v>
      </c>
    </row>
    <row r="267" customFormat="false" ht="15" hidden="false" customHeight="false" outlineLevel="0" collapsed="false">
      <c r="A267" s="0" t="s">
        <v>185</v>
      </c>
      <c r="B267" s="81" t="n">
        <v>46042</v>
      </c>
      <c r="C267" s="82" t="s">
        <v>452</v>
      </c>
      <c r="D267" s="83" t="n">
        <v>52.69</v>
      </c>
      <c r="E267" s="0" t="n">
        <v>81</v>
      </c>
      <c r="F267" s="0" t="n">
        <v>23</v>
      </c>
      <c r="G267" s="0" t="n">
        <v>2.89</v>
      </c>
      <c r="I267" s="0" t="str">
        <f aca="false">IF(A267="","",IF(COUNTIF(Campaigns!$A$7:$A$300,A267)&gt;0,"✓",IF(N(D267)=0,"– no spend","⚠ add to Campaigns tab")))</f>
        <v>✓</v>
      </c>
      <c r="J267" s="83" t="n">
        <f aca="false">IF(D267="","",D267*IF(Settings!$B$23=Settings!$C$6,1,IF(Settings!$B$23="USD",1/INDEX(Settings!$B$29:$B$40,MONTH(B267)),INDEX(Settings!$B$29:$B$40,MONTH(B267)))))</f>
        <v>58.891613</v>
      </c>
    </row>
    <row r="268" customFormat="false" ht="15" hidden="false" customHeight="false" outlineLevel="0" collapsed="false">
      <c r="A268" s="0" t="s">
        <v>191</v>
      </c>
      <c r="B268" s="81" t="n">
        <v>46042</v>
      </c>
      <c r="C268" s="82" t="s">
        <v>452</v>
      </c>
      <c r="D268" s="83" t="n">
        <v>21.23</v>
      </c>
      <c r="E268" s="0" t="n">
        <v>38</v>
      </c>
      <c r="F268" s="0" t="n">
        <v>14</v>
      </c>
      <c r="G268" s="0" t="n">
        <v>0</v>
      </c>
      <c r="I268" s="0" t="str">
        <f aca="false">IF(A268="","",IF(COUNTIF(Campaigns!$A$7:$A$300,A268)&gt;0,"✓",IF(N(D268)=0,"– no spend","⚠ add to Campaigns tab")))</f>
        <v>✓</v>
      </c>
      <c r="J268" s="83" t="n">
        <f aca="false">IF(D268="","",D268*IF(Settings!$B$23=Settings!$C$6,1,IF(Settings!$B$23="USD",1/INDEX(Settings!$B$29:$B$40,MONTH(B268)),INDEX(Settings!$B$29:$B$40,MONTH(B268)))))</f>
        <v>23.728771</v>
      </c>
    </row>
    <row r="269" customFormat="false" ht="15" hidden="false" customHeight="false" outlineLevel="0" collapsed="false">
      <c r="A269" s="0" t="s">
        <v>200</v>
      </c>
      <c r="B269" s="81" t="n">
        <v>46042</v>
      </c>
      <c r="C269" s="82" t="s">
        <v>452</v>
      </c>
      <c r="D269" s="83" t="n">
        <v>11.65</v>
      </c>
      <c r="E269" s="0" t="n">
        <v>89</v>
      </c>
      <c r="F269" s="0" t="n">
        <v>10</v>
      </c>
      <c r="G269" s="0" t="n">
        <v>0</v>
      </c>
      <c r="I269" s="0" t="str">
        <f aca="false">IF(A269="","",IF(COUNTIF(Campaigns!$A$7:$A$300,A269)&gt;0,"✓",IF(N(D269)=0,"– no spend","⚠ add to Campaigns tab")))</f>
        <v>✓</v>
      </c>
      <c r="J269" s="83" t="n">
        <f aca="false">IF(D269="","",D269*IF(Settings!$B$23=Settings!$C$6,1,IF(Settings!$B$23="USD",1/INDEX(Settings!$B$29:$B$40,MONTH(B269)),INDEX(Settings!$B$29:$B$40,MONTH(B269)))))</f>
        <v>13.021205</v>
      </c>
    </row>
    <row r="270" customFormat="false" ht="15" hidden="false" customHeight="false" outlineLevel="0" collapsed="false">
      <c r="A270" s="0" t="s">
        <v>202</v>
      </c>
      <c r="B270" s="81" t="n">
        <v>46042</v>
      </c>
      <c r="C270" s="82" t="s">
        <v>452</v>
      </c>
      <c r="D270" s="83" t="n">
        <v>4.15</v>
      </c>
      <c r="E270" s="0" t="n">
        <v>6</v>
      </c>
      <c r="F270" s="0" t="n">
        <v>1</v>
      </c>
      <c r="G270" s="0" t="n">
        <v>0</v>
      </c>
      <c r="I270" s="0" t="str">
        <f aca="false">IF(A270="","",IF(COUNTIF(Campaigns!$A$7:$A$300,A270)&gt;0,"✓",IF(N(D270)=0,"– no spend","⚠ add to Campaigns tab")))</f>
        <v>✓</v>
      </c>
      <c r="J270" s="83" t="n">
        <f aca="false">IF(D270="","",D270*IF(Settings!$B$23=Settings!$C$6,1,IF(Settings!$B$23="USD",1/INDEX(Settings!$B$29:$B$40,MONTH(B270)),INDEX(Settings!$B$29:$B$40,MONTH(B270)))))</f>
        <v>4.638455</v>
      </c>
    </row>
    <row r="271" customFormat="false" ht="15" hidden="false" customHeight="false" outlineLevel="0" collapsed="false">
      <c r="A271" s="0" t="s">
        <v>192</v>
      </c>
      <c r="B271" s="81" t="n">
        <v>46042</v>
      </c>
      <c r="C271" s="82" t="s">
        <v>452</v>
      </c>
      <c r="D271" s="83" t="n">
        <v>22.96</v>
      </c>
      <c r="E271" s="0" t="n">
        <v>154</v>
      </c>
      <c r="F271" s="0" t="n">
        <v>12</v>
      </c>
      <c r="G271" s="0" t="n">
        <v>0</v>
      </c>
      <c r="I271" s="0" t="str">
        <f aca="false">IF(A271="","",IF(COUNTIF(Campaigns!$A$7:$A$300,A271)&gt;0,"✓",IF(N(D271)=0,"– no spend","⚠ add to Campaigns tab")))</f>
        <v>✓</v>
      </c>
      <c r="J271" s="83" t="n">
        <f aca="false">IF(D271="","",D271*IF(Settings!$B$23=Settings!$C$6,1,IF(Settings!$B$23="USD",1/INDEX(Settings!$B$29:$B$40,MONTH(B271)),INDEX(Settings!$B$29:$B$40,MONTH(B271)))))</f>
        <v>25.662392</v>
      </c>
    </row>
    <row r="272" customFormat="false" ht="15" hidden="false" customHeight="false" outlineLevel="0" collapsed="false">
      <c r="A272" s="0" t="s">
        <v>187</v>
      </c>
      <c r="B272" s="81" t="n">
        <v>46042</v>
      </c>
      <c r="C272" s="82" t="s">
        <v>452</v>
      </c>
      <c r="D272" s="83" t="n">
        <v>60.81</v>
      </c>
      <c r="E272" s="0" t="n">
        <v>87</v>
      </c>
      <c r="F272" s="0" t="n">
        <v>10</v>
      </c>
      <c r="G272" s="0" t="n">
        <v>0.42</v>
      </c>
      <c r="I272" s="0" t="str">
        <f aca="false">IF(A272="","",IF(COUNTIF(Campaigns!$A$7:$A$300,A272)&gt;0,"✓",IF(N(D272)=0,"– no spend","⚠ add to Campaigns tab")))</f>
        <v>✓</v>
      </c>
      <c r="J272" s="83" t="n">
        <f aca="false">IF(D272="","",D272*IF(Settings!$B$23=Settings!$C$6,1,IF(Settings!$B$23="USD",1/INDEX(Settings!$B$29:$B$40,MONTH(B272)),INDEX(Settings!$B$29:$B$40,MONTH(B272)))))</f>
        <v>67.967337</v>
      </c>
    </row>
    <row r="273" customFormat="false" ht="15" hidden="false" customHeight="false" outlineLevel="0" collapsed="false">
      <c r="A273" s="0" t="s">
        <v>190</v>
      </c>
      <c r="B273" s="81" t="n">
        <v>46042</v>
      </c>
      <c r="C273" s="82" t="s">
        <v>452</v>
      </c>
      <c r="D273" s="83" t="n">
        <v>4</v>
      </c>
      <c r="E273" s="0" t="n">
        <v>9</v>
      </c>
      <c r="F273" s="0" t="n">
        <v>1</v>
      </c>
      <c r="G273" s="0" t="n">
        <v>0</v>
      </c>
      <c r="I273" s="0" t="str">
        <f aca="false">IF(A273="","",IF(COUNTIF(Campaigns!$A$7:$A$300,A273)&gt;0,"✓",IF(N(D273)=0,"– no spend","⚠ add to Campaigns tab")))</f>
        <v>✓</v>
      </c>
      <c r="J273" s="83" t="n">
        <f aca="false">IF(D273="","",D273*IF(Settings!$B$23=Settings!$C$6,1,IF(Settings!$B$23="USD",1/INDEX(Settings!$B$29:$B$40,MONTH(B273)),INDEX(Settings!$B$29:$B$40,MONTH(B273)))))</f>
        <v>4.4708</v>
      </c>
    </row>
    <row r="274" customFormat="false" ht="15" hidden="false" customHeight="false" outlineLevel="0" collapsed="false">
      <c r="A274" s="0" t="s">
        <v>204</v>
      </c>
      <c r="B274" s="81" t="n">
        <v>46042</v>
      </c>
      <c r="C274" s="82" t="s">
        <v>452</v>
      </c>
      <c r="D274" s="83" t="n">
        <v>0</v>
      </c>
      <c r="E274" s="0" t="n">
        <v>20</v>
      </c>
      <c r="F274" s="0" t="n">
        <v>0</v>
      </c>
      <c r="G274" s="0" t="n">
        <v>0</v>
      </c>
      <c r="I274" s="0" t="str">
        <f aca="false">IF(A274="","",IF(COUNTIF(Campaigns!$A$7:$A$300,A274)&gt;0,"✓",IF(N(D274)=0,"– no spend","⚠ add to Campaigns tab")))</f>
        <v>✓</v>
      </c>
      <c r="J274" s="83" t="n">
        <f aca="false">IF(D274="","",D274*IF(Settings!$B$23=Settings!$C$6,1,IF(Settings!$B$23="USD",1/INDEX(Settings!$B$29:$B$40,MONTH(B274)),INDEX(Settings!$B$29:$B$40,MONTH(B274)))))</f>
        <v>0</v>
      </c>
    </row>
    <row r="275" customFormat="false" ht="15" hidden="false" customHeight="false" outlineLevel="0" collapsed="false">
      <c r="A275" s="0" t="s">
        <v>188</v>
      </c>
      <c r="B275" s="81" t="n">
        <v>46042</v>
      </c>
      <c r="C275" s="82" t="s">
        <v>452</v>
      </c>
      <c r="D275" s="83" t="n">
        <v>0</v>
      </c>
      <c r="E275" s="0" t="n">
        <v>9</v>
      </c>
      <c r="F275" s="0" t="n">
        <v>0</v>
      </c>
      <c r="G275" s="0" t="n">
        <v>0</v>
      </c>
      <c r="I275" s="0" t="str">
        <f aca="false">IF(A275="","",IF(COUNTIF(Campaigns!$A$7:$A$300,A275)&gt;0,"✓",IF(N(D275)=0,"– no spend","⚠ add to Campaigns tab")))</f>
        <v>✓</v>
      </c>
      <c r="J275" s="83" t="n">
        <f aca="false">IF(D275="","",D275*IF(Settings!$B$23=Settings!$C$6,1,IF(Settings!$B$23="USD",1/INDEX(Settings!$B$29:$B$40,MONTH(B275)),INDEX(Settings!$B$29:$B$40,MONTH(B275)))))</f>
        <v>0</v>
      </c>
    </row>
    <row r="276" customFormat="false" ht="15" hidden="false" customHeight="false" outlineLevel="0" collapsed="false">
      <c r="A276" s="0" t="s">
        <v>186</v>
      </c>
      <c r="B276" s="81" t="n">
        <v>46042</v>
      </c>
      <c r="C276" s="82" t="s">
        <v>452</v>
      </c>
      <c r="D276" s="83" t="n">
        <v>54.66</v>
      </c>
      <c r="E276" s="0" t="n">
        <v>117</v>
      </c>
      <c r="F276" s="0" t="n">
        <v>21</v>
      </c>
      <c r="G276" s="0" t="n">
        <v>3.55</v>
      </c>
      <c r="I276" s="0" t="str">
        <f aca="false">IF(A276="","",IF(COUNTIF(Campaigns!$A$7:$A$300,A276)&gt;0,"✓",IF(N(D276)=0,"– no spend","⚠ add to Campaigns tab")))</f>
        <v>✓</v>
      </c>
      <c r="J276" s="83" t="n">
        <f aca="false">IF(D276="","",D276*IF(Settings!$B$23=Settings!$C$6,1,IF(Settings!$B$23="USD",1/INDEX(Settings!$B$29:$B$40,MONTH(B276)),INDEX(Settings!$B$29:$B$40,MONTH(B276)))))</f>
        <v>61.093482</v>
      </c>
    </row>
    <row r="277" customFormat="false" ht="15" hidden="false" customHeight="false" outlineLevel="0" collapsed="false">
      <c r="A277" s="0" t="s">
        <v>201</v>
      </c>
      <c r="B277" s="81" t="n">
        <v>46042</v>
      </c>
      <c r="C277" s="82" t="s">
        <v>452</v>
      </c>
      <c r="D277" s="83" t="n">
        <v>31.75</v>
      </c>
      <c r="E277" s="0" t="n">
        <v>100</v>
      </c>
      <c r="F277" s="0" t="n">
        <v>2</v>
      </c>
      <c r="G277" s="0" t="n">
        <v>0</v>
      </c>
      <c r="I277" s="0" t="str">
        <f aca="false">IF(A277="","",IF(COUNTIF(Campaigns!$A$7:$A$300,A277)&gt;0,"✓",IF(N(D277)=0,"– no spend","⚠ add to Campaigns tab")))</f>
        <v>✓</v>
      </c>
      <c r="J277" s="83" t="n">
        <f aca="false">IF(D277="","",D277*IF(Settings!$B$23=Settings!$C$6,1,IF(Settings!$B$23="USD",1/INDEX(Settings!$B$29:$B$40,MONTH(B277)),INDEX(Settings!$B$29:$B$40,MONTH(B277)))))</f>
        <v>35.486975</v>
      </c>
    </row>
    <row r="278" customFormat="false" ht="15" hidden="false" customHeight="false" outlineLevel="0" collapsed="false">
      <c r="A278" s="0" t="s">
        <v>194</v>
      </c>
      <c r="B278" s="81" t="n">
        <v>46042</v>
      </c>
      <c r="C278" s="82" t="s">
        <v>452</v>
      </c>
      <c r="D278" s="83" t="n">
        <v>17.68</v>
      </c>
      <c r="E278" s="0" t="n">
        <v>20</v>
      </c>
      <c r="F278" s="0" t="n">
        <v>2</v>
      </c>
      <c r="G278" s="0" t="n">
        <v>0</v>
      </c>
      <c r="I278" s="0" t="str">
        <f aca="false">IF(A278="","",IF(COUNTIF(Campaigns!$A$7:$A$300,A278)&gt;0,"✓",IF(N(D278)=0,"– no spend","⚠ add to Campaigns tab")))</f>
        <v>✓</v>
      </c>
      <c r="J278" s="83" t="n">
        <f aca="false">IF(D278="","",D278*IF(Settings!$B$23=Settings!$C$6,1,IF(Settings!$B$23="USD",1/INDEX(Settings!$B$29:$B$40,MONTH(B278)),INDEX(Settings!$B$29:$B$40,MONTH(B278)))))</f>
        <v>19.760936</v>
      </c>
    </row>
    <row r="279" customFormat="false" ht="15" hidden="false" customHeight="false" outlineLevel="0" collapsed="false">
      <c r="A279" s="0" t="s">
        <v>199</v>
      </c>
      <c r="B279" s="81" t="n">
        <v>46042</v>
      </c>
      <c r="C279" s="82" t="s">
        <v>452</v>
      </c>
      <c r="D279" s="83" t="n">
        <v>40.69</v>
      </c>
      <c r="E279" s="0" t="n">
        <v>9</v>
      </c>
      <c r="F279" s="0" t="n">
        <v>2</v>
      </c>
      <c r="G279" s="0" t="n">
        <v>0</v>
      </c>
      <c r="I279" s="0" t="str">
        <f aca="false">IF(A279="","",IF(COUNTIF(Campaigns!$A$7:$A$300,A279)&gt;0,"✓",IF(N(D279)=0,"– no spend","⚠ add to Campaigns tab")))</f>
        <v>✓</v>
      </c>
      <c r="J279" s="83" t="n">
        <f aca="false">IF(D279="","",D279*IF(Settings!$B$23=Settings!$C$6,1,IF(Settings!$B$23="USD",1/INDEX(Settings!$B$29:$B$40,MONTH(B279)),INDEX(Settings!$B$29:$B$40,MONTH(B279)))))</f>
        <v>45.479213</v>
      </c>
    </row>
    <row r="280" customFormat="false" ht="15" hidden="false" customHeight="false" outlineLevel="0" collapsed="false">
      <c r="A280" s="0" t="s">
        <v>206</v>
      </c>
      <c r="B280" s="81" t="n">
        <v>46042</v>
      </c>
      <c r="C280" s="82" t="s">
        <v>452</v>
      </c>
      <c r="D280" s="83" t="n">
        <v>12.18</v>
      </c>
      <c r="E280" s="0" t="n">
        <v>363</v>
      </c>
      <c r="F280" s="0" t="n">
        <v>6</v>
      </c>
      <c r="G280" s="0" t="n">
        <v>0</v>
      </c>
      <c r="I280" s="0" t="str">
        <f aca="false">IF(A280="","",IF(COUNTIF(Campaigns!$A$7:$A$300,A280)&gt;0,"✓",IF(N(D280)=0,"– no spend","⚠ add to Campaigns tab")))</f>
        <v>✓</v>
      </c>
      <c r="J280" s="83" t="n">
        <f aca="false">IF(D280="","",D280*IF(Settings!$B$23=Settings!$C$6,1,IF(Settings!$B$23="USD",1/INDEX(Settings!$B$29:$B$40,MONTH(B280)),INDEX(Settings!$B$29:$B$40,MONTH(B280)))))</f>
        <v>13.613586</v>
      </c>
    </row>
    <row r="281" customFormat="false" ht="15" hidden="false" customHeight="false" outlineLevel="0" collapsed="false">
      <c r="A281" s="0" t="s">
        <v>209</v>
      </c>
      <c r="B281" s="81" t="n">
        <v>46042</v>
      </c>
      <c r="C281" s="82" t="s">
        <v>452</v>
      </c>
      <c r="D281" s="83" t="n">
        <v>10.49</v>
      </c>
      <c r="E281" s="0" t="n">
        <v>3373</v>
      </c>
      <c r="F281" s="0" t="n">
        <v>170</v>
      </c>
      <c r="G281" s="0" t="n">
        <v>0</v>
      </c>
      <c r="I281" s="0" t="str">
        <f aca="false">IF(A281="","",IF(COUNTIF(Campaigns!$A$7:$A$300,A281)&gt;0,"✓",IF(N(D281)=0,"– no spend","⚠ add to Campaigns tab")))</f>
        <v>✓</v>
      </c>
      <c r="J281" s="83" t="n">
        <f aca="false">IF(D281="","",D281*IF(Settings!$B$23=Settings!$C$6,1,IF(Settings!$B$23="USD",1/INDEX(Settings!$B$29:$B$40,MONTH(B281)),INDEX(Settings!$B$29:$B$40,MONTH(B281)))))</f>
        <v>11.724673</v>
      </c>
    </row>
    <row r="282" customFormat="false" ht="15" hidden="false" customHeight="false" outlineLevel="0" collapsed="false">
      <c r="A282" s="0" t="s">
        <v>203</v>
      </c>
      <c r="B282" s="81" t="n">
        <v>46043</v>
      </c>
      <c r="C282" s="82" t="s">
        <v>452</v>
      </c>
      <c r="D282" s="83" t="n">
        <v>0</v>
      </c>
      <c r="E282" s="0" t="n">
        <v>4</v>
      </c>
      <c r="F282" s="0" t="n">
        <v>0</v>
      </c>
      <c r="G282" s="0" t="n">
        <v>0</v>
      </c>
      <c r="I282" s="0" t="str">
        <f aca="false">IF(A282="","",IF(COUNTIF(Campaigns!$A$7:$A$300,A282)&gt;0,"✓",IF(N(D282)=0,"– no spend","⚠ add to Campaigns tab")))</f>
        <v>✓</v>
      </c>
      <c r="J282" s="83" t="n">
        <f aca="false">IF(D282="","",D282*IF(Settings!$B$23=Settings!$C$6,1,IF(Settings!$B$23="USD",1/INDEX(Settings!$B$29:$B$40,MONTH(B282)),INDEX(Settings!$B$29:$B$40,MONTH(B282)))))</f>
        <v>0</v>
      </c>
    </row>
    <row r="283" customFormat="false" ht="15" hidden="false" customHeight="false" outlineLevel="0" collapsed="false">
      <c r="A283" s="0" t="s">
        <v>205</v>
      </c>
      <c r="B283" s="81" t="n">
        <v>46043</v>
      </c>
      <c r="C283" s="82" t="s">
        <v>452</v>
      </c>
      <c r="D283" s="83" t="n">
        <v>10.49</v>
      </c>
      <c r="E283" s="0" t="n">
        <v>297</v>
      </c>
      <c r="F283" s="0" t="n">
        <v>11</v>
      </c>
      <c r="G283" s="0" t="n">
        <v>2</v>
      </c>
      <c r="I283" s="0" t="str">
        <f aca="false">IF(A283="","",IF(COUNTIF(Campaigns!$A$7:$A$300,A283)&gt;0,"✓",IF(N(D283)=0,"– no spend","⚠ add to Campaigns tab")))</f>
        <v>✓</v>
      </c>
      <c r="J283" s="83" t="n">
        <f aca="false">IF(D283="","",D283*IF(Settings!$B$23=Settings!$C$6,1,IF(Settings!$B$23="USD",1/INDEX(Settings!$B$29:$B$40,MONTH(B283)),INDEX(Settings!$B$29:$B$40,MONTH(B283)))))</f>
        <v>11.724673</v>
      </c>
    </row>
    <row r="284" customFormat="false" ht="15" hidden="false" customHeight="false" outlineLevel="0" collapsed="false">
      <c r="A284" s="0" t="s">
        <v>195</v>
      </c>
      <c r="B284" s="81" t="n">
        <v>46043</v>
      </c>
      <c r="C284" s="82" t="s">
        <v>452</v>
      </c>
      <c r="D284" s="83" t="n">
        <v>43.9</v>
      </c>
      <c r="E284" s="0" t="n">
        <v>57</v>
      </c>
      <c r="F284" s="0" t="n">
        <v>1</v>
      </c>
      <c r="G284" s="0" t="n">
        <v>0</v>
      </c>
      <c r="I284" s="0" t="str">
        <f aca="false">IF(A284="","",IF(COUNTIF(Campaigns!$A$7:$A$300,A284)&gt;0,"✓",IF(N(D284)=0,"– no spend","⚠ add to Campaigns tab")))</f>
        <v>✓</v>
      </c>
      <c r="J284" s="83" t="n">
        <f aca="false">IF(D284="","",D284*IF(Settings!$B$23=Settings!$C$6,1,IF(Settings!$B$23="USD",1/INDEX(Settings!$B$29:$B$40,MONTH(B284)),INDEX(Settings!$B$29:$B$40,MONTH(B284)))))</f>
        <v>49.06703</v>
      </c>
    </row>
    <row r="285" customFormat="false" ht="15" hidden="false" customHeight="false" outlineLevel="0" collapsed="false">
      <c r="A285" s="0" t="s">
        <v>185</v>
      </c>
      <c r="B285" s="81" t="n">
        <v>46043</v>
      </c>
      <c r="C285" s="82" t="s">
        <v>452</v>
      </c>
      <c r="D285" s="83" t="n">
        <v>35.85</v>
      </c>
      <c r="E285" s="0" t="n">
        <v>185</v>
      </c>
      <c r="F285" s="0" t="n">
        <v>23</v>
      </c>
      <c r="G285" s="0" t="n">
        <v>0.01</v>
      </c>
      <c r="I285" s="0" t="str">
        <f aca="false">IF(A285="","",IF(COUNTIF(Campaigns!$A$7:$A$300,A285)&gt;0,"✓",IF(N(D285)=0,"– no spend","⚠ add to Campaigns tab")))</f>
        <v>✓</v>
      </c>
      <c r="J285" s="83" t="n">
        <f aca="false">IF(D285="","",D285*IF(Settings!$B$23=Settings!$C$6,1,IF(Settings!$B$23="USD",1/INDEX(Settings!$B$29:$B$40,MONTH(B285)),INDEX(Settings!$B$29:$B$40,MONTH(B285)))))</f>
        <v>40.069545</v>
      </c>
    </row>
    <row r="286" customFormat="false" ht="15" hidden="false" customHeight="false" outlineLevel="0" collapsed="false">
      <c r="A286" s="0" t="s">
        <v>191</v>
      </c>
      <c r="B286" s="81" t="n">
        <v>46043</v>
      </c>
      <c r="C286" s="82" t="s">
        <v>452</v>
      </c>
      <c r="D286" s="83" t="n">
        <v>25.18</v>
      </c>
      <c r="E286" s="0" t="n">
        <v>135</v>
      </c>
      <c r="F286" s="0" t="n">
        <v>15</v>
      </c>
      <c r="G286" s="0" t="n">
        <v>0</v>
      </c>
      <c r="I286" s="0" t="str">
        <f aca="false">IF(A286="","",IF(COUNTIF(Campaigns!$A$7:$A$300,A286)&gt;0,"✓",IF(N(D286)=0,"– no spend","⚠ add to Campaigns tab")))</f>
        <v>✓</v>
      </c>
      <c r="J286" s="83" t="n">
        <f aca="false">IF(D286="","",D286*IF(Settings!$B$23=Settings!$C$6,1,IF(Settings!$B$23="USD",1/INDEX(Settings!$B$29:$B$40,MONTH(B286)),INDEX(Settings!$B$29:$B$40,MONTH(B286)))))</f>
        <v>28.143686</v>
      </c>
    </row>
    <row r="287" customFormat="false" ht="15" hidden="false" customHeight="false" outlineLevel="0" collapsed="false">
      <c r="A287" s="0" t="s">
        <v>200</v>
      </c>
      <c r="B287" s="81" t="n">
        <v>46043</v>
      </c>
      <c r="C287" s="82" t="s">
        <v>452</v>
      </c>
      <c r="D287" s="83" t="n">
        <v>14.18</v>
      </c>
      <c r="E287" s="0" t="n">
        <v>68</v>
      </c>
      <c r="F287" s="0" t="n">
        <v>7</v>
      </c>
      <c r="G287" s="0" t="n">
        <v>0</v>
      </c>
      <c r="I287" s="0" t="str">
        <f aca="false">IF(A287="","",IF(COUNTIF(Campaigns!$A$7:$A$300,A287)&gt;0,"✓",IF(N(D287)=0,"– no spend","⚠ add to Campaigns tab")))</f>
        <v>✓</v>
      </c>
      <c r="J287" s="83" t="n">
        <f aca="false">IF(D287="","",D287*IF(Settings!$B$23=Settings!$C$6,1,IF(Settings!$B$23="USD",1/INDEX(Settings!$B$29:$B$40,MONTH(B287)),INDEX(Settings!$B$29:$B$40,MONTH(B287)))))</f>
        <v>15.848986</v>
      </c>
    </row>
    <row r="288" customFormat="false" ht="15" hidden="false" customHeight="false" outlineLevel="0" collapsed="false">
      <c r="A288" s="0" t="s">
        <v>202</v>
      </c>
      <c r="B288" s="81" t="n">
        <v>46043</v>
      </c>
      <c r="C288" s="82" t="s">
        <v>452</v>
      </c>
      <c r="D288" s="83" t="n">
        <v>5.22</v>
      </c>
      <c r="E288" s="0" t="n">
        <v>23</v>
      </c>
      <c r="F288" s="0" t="n">
        <v>3</v>
      </c>
      <c r="G288" s="0" t="n">
        <v>2</v>
      </c>
      <c r="I288" s="0" t="str">
        <f aca="false">IF(A288="","",IF(COUNTIF(Campaigns!$A$7:$A$300,A288)&gt;0,"✓",IF(N(D288)=0,"– no spend","⚠ add to Campaigns tab")))</f>
        <v>✓</v>
      </c>
      <c r="J288" s="83" t="n">
        <f aca="false">IF(D288="","",D288*IF(Settings!$B$23=Settings!$C$6,1,IF(Settings!$B$23="USD",1/INDEX(Settings!$B$29:$B$40,MONTH(B288)),INDEX(Settings!$B$29:$B$40,MONTH(B288)))))</f>
        <v>5.834394</v>
      </c>
    </row>
    <row r="289" customFormat="false" ht="15" hidden="false" customHeight="false" outlineLevel="0" collapsed="false">
      <c r="A289" s="0" t="s">
        <v>192</v>
      </c>
      <c r="B289" s="81" t="n">
        <v>46043</v>
      </c>
      <c r="C289" s="82" t="s">
        <v>452</v>
      </c>
      <c r="D289" s="83" t="n">
        <v>23.93</v>
      </c>
      <c r="E289" s="0" t="n">
        <v>118</v>
      </c>
      <c r="F289" s="0" t="n">
        <v>13</v>
      </c>
      <c r="G289" s="0" t="n">
        <v>0</v>
      </c>
      <c r="I289" s="0" t="str">
        <f aca="false">IF(A289="","",IF(COUNTIF(Campaigns!$A$7:$A$300,A289)&gt;0,"✓",IF(N(D289)=0,"– no spend","⚠ add to Campaigns tab")))</f>
        <v>✓</v>
      </c>
      <c r="J289" s="83" t="n">
        <f aca="false">IF(D289="","",D289*IF(Settings!$B$23=Settings!$C$6,1,IF(Settings!$B$23="USD",1/INDEX(Settings!$B$29:$B$40,MONTH(B289)),INDEX(Settings!$B$29:$B$40,MONTH(B289)))))</f>
        <v>26.746561</v>
      </c>
    </row>
    <row r="290" customFormat="false" ht="15" hidden="false" customHeight="false" outlineLevel="0" collapsed="false">
      <c r="A290" s="0" t="s">
        <v>187</v>
      </c>
      <c r="B290" s="81" t="n">
        <v>46043</v>
      </c>
      <c r="C290" s="82" t="s">
        <v>452</v>
      </c>
      <c r="D290" s="83" t="n">
        <v>79.3</v>
      </c>
      <c r="E290" s="0" t="n">
        <v>135</v>
      </c>
      <c r="F290" s="0" t="n">
        <v>16</v>
      </c>
      <c r="G290" s="0" t="n">
        <v>0</v>
      </c>
      <c r="I290" s="0" t="str">
        <f aca="false">IF(A290="","",IF(COUNTIF(Campaigns!$A$7:$A$300,A290)&gt;0,"✓",IF(N(D290)=0,"– no spend","⚠ add to Campaigns tab")))</f>
        <v>✓</v>
      </c>
      <c r="J290" s="83" t="n">
        <f aca="false">IF(D290="","",D290*IF(Settings!$B$23=Settings!$C$6,1,IF(Settings!$B$23="USD",1/INDEX(Settings!$B$29:$B$40,MONTH(B290)),INDEX(Settings!$B$29:$B$40,MONTH(B290)))))</f>
        <v>88.63361</v>
      </c>
    </row>
    <row r="291" customFormat="false" ht="15" hidden="false" customHeight="false" outlineLevel="0" collapsed="false">
      <c r="A291" s="0" t="s">
        <v>190</v>
      </c>
      <c r="B291" s="81" t="n">
        <v>46043</v>
      </c>
      <c r="C291" s="82" t="s">
        <v>452</v>
      </c>
      <c r="D291" s="83" t="n">
        <v>2.15</v>
      </c>
      <c r="E291" s="0" t="n">
        <v>4</v>
      </c>
      <c r="F291" s="0" t="n">
        <v>1</v>
      </c>
      <c r="G291" s="0" t="n">
        <v>0</v>
      </c>
      <c r="I291" s="0" t="str">
        <f aca="false">IF(A291="","",IF(COUNTIF(Campaigns!$A$7:$A$300,A291)&gt;0,"✓",IF(N(D291)=0,"– no spend","⚠ add to Campaigns tab")))</f>
        <v>✓</v>
      </c>
      <c r="J291" s="83" t="n">
        <f aca="false">IF(D291="","",D291*IF(Settings!$B$23=Settings!$C$6,1,IF(Settings!$B$23="USD",1/INDEX(Settings!$B$29:$B$40,MONTH(B291)),INDEX(Settings!$B$29:$B$40,MONTH(B291)))))</f>
        <v>2.403055</v>
      </c>
    </row>
    <row r="292" customFormat="false" ht="15" hidden="false" customHeight="false" outlineLevel="0" collapsed="false">
      <c r="A292" s="0" t="s">
        <v>204</v>
      </c>
      <c r="B292" s="81" t="n">
        <v>46043</v>
      </c>
      <c r="C292" s="82" t="s">
        <v>452</v>
      </c>
      <c r="D292" s="83" t="n">
        <v>6.56</v>
      </c>
      <c r="E292" s="0" t="n">
        <v>25</v>
      </c>
      <c r="F292" s="0" t="n">
        <v>2</v>
      </c>
      <c r="G292" s="0" t="n">
        <v>0</v>
      </c>
      <c r="I292" s="0" t="str">
        <f aca="false">IF(A292="","",IF(COUNTIF(Campaigns!$A$7:$A$300,A292)&gt;0,"✓",IF(N(D292)=0,"– no spend","⚠ add to Campaigns tab")))</f>
        <v>✓</v>
      </c>
      <c r="J292" s="83" t="n">
        <f aca="false">IF(D292="","",D292*IF(Settings!$B$23=Settings!$C$6,1,IF(Settings!$B$23="USD",1/INDEX(Settings!$B$29:$B$40,MONTH(B292)),INDEX(Settings!$B$29:$B$40,MONTH(B292)))))</f>
        <v>7.332112</v>
      </c>
    </row>
    <row r="293" customFormat="false" ht="15" hidden="false" customHeight="false" outlineLevel="0" collapsed="false">
      <c r="A293" s="0" t="s">
        <v>188</v>
      </c>
      <c r="B293" s="81" t="n">
        <v>46043</v>
      </c>
      <c r="C293" s="82" t="s">
        <v>452</v>
      </c>
      <c r="D293" s="83" t="n">
        <v>3.75</v>
      </c>
      <c r="E293" s="0" t="n">
        <v>12</v>
      </c>
      <c r="F293" s="0" t="n">
        <v>1</v>
      </c>
      <c r="G293" s="0" t="n">
        <v>2</v>
      </c>
      <c r="I293" s="0" t="str">
        <f aca="false">IF(A293="","",IF(COUNTIF(Campaigns!$A$7:$A$300,A293)&gt;0,"✓",IF(N(D293)=0,"– no spend","⚠ add to Campaigns tab")))</f>
        <v>✓</v>
      </c>
      <c r="J293" s="83" t="n">
        <f aca="false">IF(D293="","",D293*IF(Settings!$B$23=Settings!$C$6,1,IF(Settings!$B$23="USD",1/INDEX(Settings!$B$29:$B$40,MONTH(B293)),INDEX(Settings!$B$29:$B$40,MONTH(B293)))))</f>
        <v>4.191375</v>
      </c>
    </row>
    <row r="294" customFormat="false" ht="15" hidden="false" customHeight="false" outlineLevel="0" collapsed="false">
      <c r="A294" s="0" t="s">
        <v>186</v>
      </c>
      <c r="B294" s="81" t="n">
        <v>46043</v>
      </c>
      <c r="C294" s="82" t="s">
        <v>452</v>
      </c>
      <c r="D294" s="83" t="n">
        <v>34.5</v>
      </c>
      <c r="E294" s="0" t="n">
        <v>126</v>
      </c>
      <c r="F294" s="0" t="n">
        <v>11</v>
      </c>
      <c r="G294" s="0" t="n">
        <v>2</v>
      </c>
      <c r="I294" s="0" t="str">
        <f aca="false">IF(A294="","",IF(COUNTIF(Campaigns!$A$7:$A$300,A294)&gt;0,"✓",IF(N(D294)=0,"– no spend","⚠ add to Campaigns tab")))</f>
        <v>✓</v>
      </c>
      <c r="J294" s="83" t="n">
        <f aca="false">IF(D294="","",D294*IF(Settings!$B$23=Settings!$C$6,1,IF(Settings!$B$23="USD",1/INDEX(Settings!$B$29:$B$40,MONTH(B294)),INDEX(Settings!$B$29:$B$40,MONTH(B294)))))</f>
        <v>38.56065</v>
      </c>
    </row>
    <row r="295" customFormat="false" ht="15" hidden="false" customHeight="false" outlineLevel="0" collapsed="false">
      <c r="A295" s="0" t="s">
        <v>201</v>
      </c>
      <c r="B295" s="81" t="n">
        <v>46043</v>
      </c>
      <c r="C295" s="82" t="s">
        <v>452</v>
      </c>
      <c r="D295" s="83" t="n">
        <v>49.34</v>
      </c>
      <c r="E295" s="0" t="n">
        <v>65</v>
      </c>
      <c r="F295" s="0" t="n">
        <v>4</v>
      </c>
      <c r="G295" s="0" t="n">
        <v>0</v>
      </c>
      <c r="I295" s="0" t="str">
        <f aca="false">IF(A295="","",IF(COUNTIF(Campaigns!$A$7:$A$300,A295)&gt;0,"✓",IF(N(D295)=0,"– no spend","⚠ add to Campaigns tab")))</f>
        <v>✓</v>
      </c>
      <c r="J295" s="83" t="n">
        <f aca="false">IF(D295="","",D295*IF(Settings!$B$23=Settings!$C$6,1,IF(Settings!$B$23="USD",1/INDEX(Settings!$B$29:$B$40,MONTH(B295)),INDEX(Settings!$B$29:$B$40,MONTH(B295)))))</f>
        <v>55.147318</v>
      </c>
    </row>
    <row r="296" customFormat="false" ht="15" hidden="false" customHeight="false" outlineLevel="0" collapsed="false">
      <c r="A296" s="0" t="s">
        <v>194</v>
      </c>
      <c r="B296" s="81" t="n">
        <v>46043</v>
      </c>
      <c r="C296" s="82" t="s">
        <v>452</v>
      </c>
      <c r="D296" s="83" t="n">
        <v>40.93</v>
      </c>
      <c r="E296" s="0" t="n">
        <v>61</v>
      </c>
      <c r="F296" s="0" t="n">
        <v>6</v>
      </c>
      <c r="G296" s="0" t="n">
        <v>0</v>
      </c>
      <c r="I296" s="0" t="str">
        <f aca="false">IF(A296="","",IF(COUNTIF(Campaigns!$A$7:$A$300,A296)&gt;0,"✓",IF(N(D296)=0,"– no spend","⚠ add to Campaigns tab")))</f>
        <v>✓</v>
      </c>
      <c r="J296" s="83" t="n">
        <f aca="false">IF(D296="","",D296*IF(Settings!$B$23=Settings!$C$6,1,IF(Settings!$B$23="USD",1/INDEX(Settings!$B$29:$B$40,MONTH(B296)),INDEX(Settings!$B$29:$B$40,MONTH(B296)))))</f>
        <v>45.747461</v>
      </c>
    </row>
    <row r="297" customFormat="false" ht="15" hidden="false" customHeight="false" outlineLevel="0" collapsed="false">
      <c r="A297" s="0" t="s">
        <v>199</v>
      </c>
      <c r="B297" s="81" t="n">
        <v>46043</v>
      </c>
      <c r="C297" s="82" t="s">
        <v>452</v>
      </c>
      <c r="D297" s="83" t="n">
        <v>38.26</v>
      </c>
      <c r="E297" s="0" t="n">
        <v>42</v>
      </c>
      <c r="F297" s="0" t="n">
        <v>3</v>
      </c>
      <c r="G297" s="0" t="n">
        <v>0</v>
      </c>
      <c r="I297" s="0" t="str">
        <f aca="false">IF(A297="","",IF(COUNTIF(Campaigns!$A$7:$A$300,A297)&gt;0,"✓",IF(N(D297)=0,"– no spend","⚠ add to Campaigns tab")))</f>
        <v>✓</v>
      </c>
      <c r="J297" s="83" t="n">
        <f aca="false">IF(D297="","",D297*IF(Settings!$B$23=Settings!$C$6,1,IF(Settings!$B$23="USD",1/INDEX(Settings!$B$29:$B$40,MONTH(B297)),INDEX(Settings!$B$29:$B$40,MONTH(B297)))))</f>
        <v>42.763202</v>
      </c>
    </row>
    <row r="298" customFormat="false" ht="15" hidden="false" customHeight="false" outlineLevel="0" collapsed="false">
      <c r="A298" s="0" t="s">
        <v>206</v>
      </c>
      <c r="B298" s="81" t="n">
        <v>46043</v>
      </c>
      <c r="C298" s="82" t="s">
        <v>452</v>
      </c>
      <c r="D298" s="83" t="n">
        <v>11.91</v>
      </c>
      <c r="E298" s="0" t="n">
        <v>292</v>
      </c>
      <c r="F298" s="0" t="n">
        <v>10</v>
      </c>
      <c r="G298" s="0" t="n">
        <v>3</v>
      </c>
      <c r="I298" s="0" t="str">
        <f aca="false">IF(A298="","",IF(COUNTIF(Campaigns!$A$7:$A$300,A298)&gt;0,"✓",IF(N(D298)=0,"– no spend","⚠ add to Campaigns tab")))</f>
        <v>✓</v>
      </c>
      <c r="J298" s="83" t="n">
        <f aca="false">IF(D298="","",D298*IF(Settings!$B$23=Settings!$C$6,1,IF(Settings!$B$23="USD",1/INDEX(Settings!$B$29:$B$40,MONTH(B298)),INDEX(Settings!$B$29:$B$40,MONTH(B298)))))</f>
        <v>13.311807</v>
      </c>
    </row>
    <row r="299" customFormat="false" ht="15" hidden="false" customHeight="false" outlineLevel="0" collapsed="false">
      <c r="A299" s="0" t="s">
        <v>203</v>
      </c>
      <c r="B299" s="81" t="n">
        <v>46044</v>
      </c>
      <c r="C299" s="82" t="s">
        <v>452</v>
      </c>
      <c r="D299" s="83" t="n">
        <v>10.07</v>
      </c>
      <c r="E299" s="0" t="n">
        <v>30</v>
      </c>
      <c r="F299" s="0" t="n">
        <v>3</v>
      </c>
      <c r="G299" s="0" t="n">
        <v>0</v>
      </c>
      <c r="I299" s="0" t="str">
        <f aca="false">IF(A299="","",IF(COUNTIF(Campaigns!$A$7:$A$300,A299)&gt;0,"✓",IF(N(D299)=0,"– no spend","⚠ add to Campaigns tab")))</f>
        <v>✓</v>
      </c>
      <c r="J299" s="83" t="n">
        <f aca="false">IF(D299="","",D299*IF(Settings!$B$23=Settings!$C$6,1,IF(Settings!$B$23="USD",1/INDEX(Settings!$B$29:$B$40,MONTH(B299)),INDEX(Settings!$B$29:$B$40,MONTH(B299)))))</f>
        <v>11.255239</v>
      </c>
    </row>
    <row r="300" customFormat="false" ht="15" hidden="false" customHeight="false" outlineLevel="0" collapsed="false">
      <c r="A300" s="0" t="s">
        <v>205</v>
      </c>
      <c r="B300" s="81" t="n">
        <v>46044</v>
      </c>
      <c r="C300" s="82" t="s">
        <v>452</v>
      </c>
      <c r="D300" s="83" t="n">
        <v>9.67</v>
      </c>
      <c r="E300" s="0" t="n">
        <v>262</v>
      </c>
      <c r="F300" s="0" t="n">
        <v>6</v>
      </c>
      <c r="G300" s="0" t="n">
        <v>1</v>
      </c>
      <c r="I300" s="0" t="str">
        <f aca="false">IF(A300="","",IF(COUNTIF(Campaigns!$A$7:$A$300,A300)&gt;0,"✓",IF(N(D300)=0,"– no spend","⚠ add to Campaigns tab")))</f>
        <v>✓</v>
      </c>
      <c r="J300" s="83" t="n">
        <f aca="false">IF(D300="","",D300*IF(Settings!$B$23=Settings!$C$6,1,IF(Settings!$B$23="USD",1/INDEX(Settings!$B$29:$B$40,MONTH(B300)),INDEX(Settings!$B$29:$B$40,MONTH(B300)))))</f>
        <v>10.808159</v>
      </c>
    </row>
    <row r="301" customFormat="false" ht="15" hidden="false" customHeight="false" outlineLevel="0" collapsed="false">
      <c r="A301" s="0" t="s">
        <v>195</v>
      </c>
      <c r="B301" s="81" t="n">
        <v>46044</v>
      </c>
      <c r="C301" s="82" t="s">
        <v>452</v>
      </c>
      <c r="D301" s="83" t="n">
        <v>47.98</v>
      </c>
      <c r="E301" s="0" t="n">
        <v>35</v>
      </c>
      <c r="F301" s="0" t="n">
        <v>2</v>
      </c>
      <c r="G301" s="0" t="n">
        <v>0</v>
      </c>
      <c r="I301" s="0" t="str">
        <f aca="false">IF(A301="","",IF(COUNTIF(Campaigns!$A$7:$A$300,A301)&gt;0,"✓",IF(N(D301)=0,"– no spend","⚠ add to Campaigns tab")))</f>
        <v>✓</v>
      </c>
      <c r="J301" s="83" t="n">
        <f aca="false">IF(D301="","",D301*IF(Settings!$B$23=Settings!$C$6,1,IF(Settings!$B$23="USD",1/INDEX(Settings!$B$29:$B$40,MONTH(B301)),INDEX(Settings!$B$29:$B$40,MONTH(B301)))))</f>
        <v>53.627246</v>
      </c>
    </row>
    <row r="302" customFormat="false" ht="15" hidden="false" customHeight="false" outlineLevel="0" collapsed="false">
      <c r="A302" s="0" t="s">
        <v>185</v>
      </c>
      <c r="B302" s="81" t="n">
        <v>46044</v>
      </c>
      <c r="C302" s="82" t="s">
        <v>452</v>
      </c>
      <c r="D302" s="83" t="n">
        <v>33.23</v>
      </c>
      <c r="E302" s="0" t="n">
        <v>268</v>
      </c>
      <c r="F302" s="0" t="n">
        <v>31</v>
      </c>
      <c r="G302" s="0" t="n">
        <v>0</v>
      </c>
      <c r="I302" s="0" t="str">
        <f aca="false">IF(A302="","",IF(COUNTIF(Campaigns!$A$7:$A$300,A302)&gt;0,"✓",IF(N(D302)=0,"– no spend","⚠ add to Campaigns tab")))</f>
        <v>✓</v>
      </c>
      <c r="J302" s="83" t="n">
        <f aca="false">IF(D302="","",D302*IF(Settings!$B$23=Settings!$C$6,1,IF(Settings!$B$23="USD",1/INDEX(Settings!$B$29:$B$40,MONTH(B302)),INDEX(Settings!$B$29:$B$40,MONTH(B302)))))</f>
        <v>37.141171</v>
      </c>
    </row>
    <row r="303" customFormat="false" ht="15" hidden="false" customHeight="false" outlineLevel="0" collapsed="false">
      <c r="A303" s="0" t="s">
        <v>191</v>
      </c>
      <c r="B303" s="81" t="n">
        <v>46044</v>
      </c>
      <c r="C303" s="82" t="s">
        <v>452</v>
      </c>
      <c r="D303" s="83" t="n">
        <v>22.38</v>
      </c>
      <c r="E303" s="0" t="n">
        <v>58</v>
      </c>
      <c r="F303" s="0" t="n">
        <v>9</v>
      </c>
      <c r="G303" s="0" t="n">
        <v>0</v>
      </c>
      <c r="I303" s="0" t="str">
        <f aca="false">IF(A303="","",IF(COUNTIF(Campaigns!$A$7:$A$300,A303)&gt;0,"✓",IF(N(D303)=0,"– no spend","⚠ add to Campaigns tab")))</f>
        <v>✓</v>
      </c>
      <c r="J303" s="83" t="n">
        <f aca="false">IF(D303="","",D303*IF(Settings!$B$23=Settings!$C$6,1,IF(Settings!$B$23="USD",1/INDEX(Settings!$B$29:$B$40,MONTH(B303)),INDEX(Settings!$B$29:$B$40,MONTH(B303)))))</f>
        <v>25.014126</v>
      </c>
    </row>
    <row r="304" customFormat="false" ht="15" hidden="false" customHeight="false" outlineLevel="0" collapsed="false">
      <c r="A304" s="0" t="s">
        <v>200</v>
      </c>
      <c r="B304" s="81" t="n">
        <v>46044</v>
      </c>
      <c r="C304" s="82" t="s">
        <v>452</v>
      </c>
      <c r="D304" s="83" t="n">
        <v>10.58</v>
      </c>
      <c r="E304" s="0" t="n">
        <v>72</v>
      </c>
      <c r="F304" s="0" t="n">
        <v>6</v>
      </c>
      <c r="G304" s="0" t="n">
        <v>0</v>
      </c>
      <c r="I304" s="0" t="str">
        <f aca="false">IF(A304="","",IF(COUNTIF(Campaigns!$A$7:$A$300,A304)&gt;0,"✓",IF(N(D304)=0,"– no spend","⚠ add to Campaigns tab")))</f>
        <v>✓</v>
      </c>
      <c r="J304" s="83" t="n">
        <f aca="false">IF(D304="","",D304*IF(Settings!$B$23=Settings!$C$6,1,IF(Settings!$B$23="USD",1/INDEX(Settings!$B$29:$B$40,MONTH(B304)),INDEX(Settings!$B$29:$B$40,MONTH(B304)))))</f>
        <v>11.825266</v>
      </c>
    </row>
    <row r="305" customFormat="false" ht="15" hidden="false" customHeight="false" outlineLevel="0" collapsed="false">
      <c r="A305" s="0" t="s">
        <v>202</v>
      </c>
      <c r="B305" s="81" t="n">
        <v>46044</v>
      </c>
      <c r="C305" s="82" t="s">
        <v>452</v>
      </c>
      <c r="D305" s="83" t="n">
        <v>3.52</v>
      </c>
      <c r="E305" s="0" t="n">
        <v>16</v>
      </c>
      <c r="F305" s="0" t="n">
        <v>3</v>
      </c>
      <c r="G305" s="0" t="n">
        <v>0</v>
      </c>
      <c r="I305" s="0" t="str">
        <f aca="false">IF(A305="","",IF(COUNTIF(Campaigns!$A$7:$A$300,A305)&gt;0,"✓",IF(N(D305)=0,"– no spend","⚠ add to Campaigns tab")))</f>
        <v>✓</v>
      </c>
      <c r="J305" s="83" t="n">
        <f aca="false">IF(D305="","",D305*IF(Settings!$B$23=Settings!$C$6,1,IF(Settings!$B$23="USD",1/INDEX(Settings!$B$29:$B$40,MONTH(B305)),INDEX(Settings!$B$29:$B$40,MONTH(B305)))))</f>
        <v>3.934304</v>
      </c>
    </row>
    <row r="306" customFormat="false" ht="15" hidden="false" customHeight="false" outlineLevel="0" collapsed="false">
      <c r="A306" s="0" t="s">
        <v>192</v>
      </c>
      <c r="B306" s="81" t="n">
        <v>46044</v>
      </c>
      <c r="C306" s="82" t="s">
        <v>452</v>
      </c>
      <c r="D306" s="83" t="n">
        <v>14.03</v>
      </c>
      <c r="E306" s="0" t="n">
        <v>56</v>
      </c>
      <c r="F306" s="0" t="n">
        <v>7</v>
      </c>
      <c r="G306" s="0" t="n">
        <v>2</v>
      </c>
      <c r="I306" s="0" t="str">
        <f aca="false">IF(A306="","",IF(COUNTIF(Campaigns!$A$7:$A$300,A306)&gt;0,"✓",IF(N(D306)=0,"– no spend","⚠ add to Campaigns tab")))</f>
        <v>✓</v>
      </c>
      <c r="J306" s="83" t="n">
        <f aca="false">IF(D306="","",D306*IF(Settings!$B$23=Settings!$C$6,1,IF(Settings!$B$23="USD",1/INDEX(Settings!$B$29:$B$40,MONTH(B306)),INDEX(Settings!$B$29:$B$40,MONTH(B306)))))</f>
        <v>15.681331</v>
      </c>
    </row>
    <row r="307" customFormat="false" ht="15" hidden="false" customHeight="false" outlineLevel="0" collapsed="false">
      <c r="A307" s="0" t="s">
        <v>187</v>
      </c>
      <c r="B307" s="81" t="n">
        <v>46044</v>
      </c>
      <c r="C307" s="82" t="s">
        <v>452</v>
      </c>
      <c r="D307" s="83" t="n">
        <v>34.57</v>
      </c>
      <c r="E307" s="0" t="n">
        <v>135</v>
      </c>
      <c r="F307" s="0" t="n">
        <v>12</v>
      </c>
      <c r="G307" s="0" t="n">
        <v>0</v>
      </c>
      <c r="I307" s="0" t="str">
        <f aca="false">IF(A307="","",IF(COUNTIF(Campaigns!$A$7:$A$300,A307)&gt;0,"✓",IF(N(D307)=0,"– no spend","⚠ add to Campaigns tab")))</f>
        <v>✓</v>
      </c>
      <c r="J307" s="83" t="n">
        <f aca="false">IF(D307="","",D307*IF(Settings!$B$23=Settings!$C$6,1,IF(Settings!$B$23="USD",1/INDEX(Settings!$B$29:$B$40,MONTH(B307)),INDEX(Settings!$B$29:$B$40,MONTH(B307)))))</f>
        <v>38.638889</v>
      </c>
    </row>
    <row r="308" customFormat="false" ht="15" hidden="false" customHeight="false" outlineLevel="0" collapsed="false">
      <c r="A308" s="0" t="s">
        <v>190</v>
      </c>
      <c r="B308" s="81" t="n">
        <v>46044</v>
      </c>
      <c r="C308" s="82" t="s">
        <v>452</v>
      </c>
      <c r="D308" s="83" t="n">
        <v>0</v>
      </c>
      <c r="E308" s="0" t="n">
        <v>3</v>
      </c>
      <c r="F308" s="0" t="n">
        <v>0</v>
      </c>
      <c r="G308" s="0" t="n">
        <v>0</v>
      </c>
      <c r="I308" s="0" t="str">
        <f aca="false">IF(A308="","",IF(COUNTIF(Campaigns!$A$7:$A$300,A308)&gt;0,"✓",IF(N(D308)=0,"– no spend","⚠ add to Campaigns tab")))</f>
        <v>✓</v>
      </c>
      <c r="J308" s="83" t="n">
        <f aca="false">IF(D308="","",D308*IF(Settings!$B$23=Settings!$C$6,1,IF(Settings!$B$23="USD",1/INDEX(Settings!$B$29:$B$40,MONTH(B308)),INDEX(Settings!$B$29:$B$40,MONTH(B308)))))</f>
        <v>0</v>
      </c>
    </row>
    <row r="309" customFormat="false" ht="15" hidden="false" customHeight="false" outlineLevel="0" collapsed="false">
      <c r="A309" s="0" t="s">
        <v>204</v>
      </c>
      <c r="B309" s="81" t="n">
        <v>46044</v>
      </c>
      <c r="C309" s="82" t="s">
        <v>452</v>
      </c>
      <c r="D309" s="83" t="n">
        <v>7.26</v>
      </c>
      <c r="E309" s="0" t="n">
        <v>35</v>
      </c>
      <c r="F309" s="0" t="n">
        <v>5</v>
      </c>
      <c r="G309" s="0" t="n">
        <v>0</v>
      </c>
      <c r="I309" s="0" t="str">
        <f aca="false">IF(A309="","",IF(COUNTIF(Campaigns!$A$7:$A$300,A309)&gt;0,"✓",IF(N(D309)=0,"– no spend","⚠ add to Campaigns tab")))</f>
        <v>✓</v>
      </c>
      <c r="J309" s="83" t="n">
        <f aca="false">IF(D309="","",D309*IF(Settings!$B$23=Settings!$C$6,1,IF(Settings!$B$23="USD",1/INDEX(Settings!$B$29:$B$40,MONTH(B309)),INDEX(Settings!$B$29:$B$40,MONTH(B309)))))</f>
        <v>8.114502</v>
      </c>
    </row>
    <row r="310" customFormat="false" ht="15" hidden="false" customHeight="false" outlineLevel="0" collapsed="false">
      <c r="A310" s="0" t="s">
        <v>188</v>
      </c>
      <c r="B310" s="81" t="n">
        <v>46044</v>
      </c>
      <c r="C310" s="82" t="s">
        <v>452</v>
      </c>
      <c r="D310" s="83" t="n">
        <v>4.05</v>
      </c>
      <c r="E310" s="0" t="n">
        <v>18</v>
      </c>
      <c r="F310" s="0" t="n">
        <v>1</v>
      </c>
      <c r="G310" s="0" t="n">
        <v>0</v>
      </c>
      <c r="I310" s="0" t="str">
        <f aca="false">IF(A310="","",IF(COUNTIF(Campaigns!$A$7:$A$300,A310)&gt;0,"✓",IF(N(D310)=0,"– no spend","⚠ add to Campaigns tab")))</f>
        <v>✓</v>
      </c>
      <c r="J310" s="83" t="n">
        <f aca="false">IF(D310="","",D310*IF(Settings!$B$23=Settings!$C$6,1,IF(Settings!$B$23="USD",1/INDEX(Settings!$B$29:$B$40,MONTH(B310)),INDEX(Settings!$B$29:$B$40,MONTH(B310)))))</f>
        <v>4.526685</v>
      </c>
    </row>
    <row r="311" customFormat="false" ht="15" hidden="false" customHeight="false" outlineLevel="0" collapsed="false">
      <c r="A311" s="0" t="s">
        <v>186</v>
      </c>
      <c r="B311" s="81" t="n">
        <v>46044</v>
      </c>
      <c r="C311" s="82" t="s">
        <v>452</v>
      </c>
      <c r="D311" s="83" t="n">
        <v>37.9</v>
      </c>
      <c r="E311" s="0" t="n">
        <v>191</v>
      </c>
      <c r="F311" s="0" t="n">
        <v>11</v>
      </c>
      <c r="G311" s="0" t="n">
        <v>2</v>
      </c>
      <c r="I311" s="0" t="str">
        <f aca="false">IF(A311="","",IF(COUNTIF(Campaigns!$A$7:$A$300,A311)&gt;0,"✓",IF(N(D311)=0,"– no spend","⚠ add to Campaigns tab")))</f>
        <v>✓</v>
      </c>
      <c r="J311" s="83" t="n">
        <f aca="false">IF(D311="","",D311*IF(Settings!$B$23=Settings!$C$6,1,IF(Settings!$B$23="USD",1/INDEX(Settings!$B$29:$B$40,MONTH(B311)),INDEX(Settings!$B$29:$B$40,MONTH(B311)))))</f>
        <v>42.36083</v>
      </c>
    </row>
    <row r="312" customFormat="false" ht="15" hidden="false" customHeight="false" outlineLevel="0" collapsed="false">
      <c r="A312" s="0" t="s">
        <v>201</v>
      </c>
      <c r="B312" s="81" t="n">
        <v>46044</v>
      </c>
      <c r="C312" s="82" t="s">
        <v>452</v>
      </c>
      <c r="D312" s="83" t="n">
        <v>17</v>
      </c>
      <c r="E312" s="0" t="n">
        <v>3</v>
      </c>
      <c r="F312" s="0" t="n">
        <v>1</v>
      </c>
      <c r="G312" s="0" t="n">
        <v>0</v>
      </c>
      <c r="I312" s="0" t="str">
        <f aca="false">IF(A312="","",IF(COUNTIF(Campaigns!$A$7:$A$300,A312)&gt;0,"✓",IF(N(D312)=0,"– no spend","⚠ add to Campaigns tab")))</f>
        <v>✓</v>
      </c>
      <c r="J312" s="83" t="n">
        <f aca="false">IF(D312="","",D312*IF(Settings!$B$23=Settings!$C$6,1,IF(Settings!$B$23="USD",1/INDEX(Settings!$B$29:$B$40,MONTH(B312)),INDEX(Settings!$B$29:$B$40,MONTH(B312)))))</f>
        <v>19.0009</v>
      </c>
    </row>
    <row r="313" customFormat="false" ht="15" hidden="false" customHeight="false" outlineLevel="0" collapsed="false">
      <c r="A313" s="0" t="s">
        <v>194</v>
      </c>
      <c r="B313" s="81" t="n">
        <v>46044</v>
      </c>
      <c r="C313" s="82" t="s">
        <v>452</v>
      </c>
      <c r="D313" s="83" t="n">
        <v>11.43</v>
      </c>
      <c r="E313" s="0" t="n">
        <v>174</v>
      </c>
      <c r="F313" s="0" t="n">
        <v>1</v>
      </c>
      <c r="G313" s="0" t="n">
        <v>0</v>
      </c>
      <c r="I313" s="0" t="str">
        <f aca="false">IF(A313="","",IF(COUNTIF(Campaigns!$A$7:$A$300,A313)&gt;0,"✓",IF(N(D313)=0,"– no spend","⚠ add to Campaigns tab")))</f>
        <v>✓</v>
      </c>
      <c r="J313" s="83" t="n">
        <f aca="false">IF(D313="","",D313*IF(Settings!$B$23=Settings!$C$6,1,IF(Settings!$B$23="USD",1/INDEX(Settings!$B$29:$B$40,MONTH(B313)),INDEX(Settings!$B$29:$B$40,MONTH(B313)))))</f>
        <v>12.775311</v>
      </c>
    </row>
    <row r="314" customFormat="false" ht="15" hidden="false" customHeight="false" outlineLevel="0" collapsed="false">
      <c r="A314" s="0" t="s">
        <v>199</v>
      </c>
      <c r="B314" s="81" t="n">
        <v>46044</v>
      </c>
      <c r="C314" s="82" t="s">
        <v>452</v>
      </c>
      <c r="D314" s="83" t="n">
        <v>39.62</v>
      </c>
      <c r="E314" s="0" t="n">
        <v>23</v>
      </c>
      <c r="F314" s="0" t="n">
        <v>2</v>
      </c>
      <c r="G314" s="0" t="n">
        <v>0</v>
      </c>
      <c r="I314" s="0" t="str">
        <f aca="false">IF(A314="","",IF(COUNTIF(Campaigns!$A$7:$A$300,A314)&gt;0,"✓",IF(N(D314)=0,"– no spend","⚠ add to Campaigns tab")))</f>
        <v>✓</v>
      </c>
      <c r="J314" s="83" t="n">
        <f aca="false">IF(D314="","",D314*IF(Settings!$B$23=Settings!$C$6,1,IF(Settings!$B$23="USD",1/INDEX(Settings!$B$29:$B$40,MONTH(B314)),INDEX(Settings!$B$29:$B$40,MONTH(B314)))))</f>
        <v>44.283274</v>
      </c>
    </row>
    <row r="315" customFormat="false" ht="15" hidden="false" customHeight="false" outlineLevel="0" collapsed="false">
      <c r="A315" s="0" t="s">
        <v>206</v>
      </c>
      <c r="B315" s="81" t="n">
        <v>46044</v>
      </c>
      <c r="C315" s="82" t="s">
        <v>452</v>
      </c>
      <c r="D315" s="83" t="n">
        <v>10.23</v>
      </c>
      <c r="E315" s="0" t="n">
        <v>361</v>
      </c>
      <c r="F315" s="0" t="n">
        <v>9</v>
      </c>
      <c r="G315" s="0" t="n">
        <v>2</v>
      </c>
      <c r="I315" s="0" t="str">
        <f aca="false">IF(A315="","",IF(COUNTIF(Campaigns!$A$7:$A$300,A315)&gt;0,"✓",IF(N(D315)=0,"– no spend","⚠ add to Campaigns tab")))</f>
        <v>✓</v>
      </c>
      <c r="J315" s="83" t="n">
        <f aca="false">IF(D315="","",D315*IF(Settings!$B$23=Settings!$C$6,1,IF(Settings!$B$23="USD",1/INDEX(Settings!$B$29:$B$40,MONTH(B315)),INDEX(Settings!$B$29:$B$40,MONTH(B315)))))</f>
        <v>11.434071</v>
      </c>
    </row>
    <row r="316" customFormat="false" ht="15" hidden="false" customHeight="false" outlineLevel="0" collapsed="false">
      <c r="A316" s="0" t="s">
        <v>203</v>
      </c>
      <c r="B316" s="81" t="n">
        <v>46045</v>
      </c>
      <c r="C316" s="82" t="s">
        <v>452</v>
      </c>
      <c r="D316" s="83" t="n">
        <v>9.89</v>
      </c>
      <c r="E316" s="0" t="n">
        <v>19</v>
      </c>
      <c r="F316" s="0" t="n">
        <v>3</v>
      </c>
      <c r="G316" s="0" t="n">
        <v>0</v>
      </c>
      <c r="I316" s="0" t="str">
        <f aca="false">IF(A316="","",IF(COUNTIF(Campaigns!$A$7:$A$300,A316)&gt;0,"✓",IF(N(D316)=0,"– no spend","⚠ add to Campaigns tab")))</f>
        <v>✓</v>
      </c>
      <c r="J316" s="83" t="n">
        <f aca="false">IF(D316="","",D316*IF(Settings!$B$23=Settings!$C$6,1,IF(Settings!$B$23="USD",1/INDEX(Settings!$B$29:$B$40,MONTH(B316)),INDEX(Settings!$B$29:$B$40,MONTH(B316)))))</f>
        <v>11.054053</v>
      </c>
    </row>
    <row r="317" customFormat="false" ht="15" hidden="false" customHeight="false" outlineLevel="0" collapsed="false">
      <c r="A317" s="0" t="s">
        <v>205</v>
      </c>
      <c r="B317" s="81" t="n">
        <v>46045</v>
      </c>
      <c r="C317" s="82" t="s">
        <v>452</v>
      </c>
      <c r="D317" s="83" t="n">
        <v>5.35</v>
      </c>
      <c r="E317" s="0" t="n">
        <v>236</v>
      </c>
      <c r="F317" s="0" t="n">
        <v>7</v>
      </c>
      <c r="G317" s="0" t="n">
        <v>1</v>
      </c>
      <c r="I317" s="0" t="str">
        <f aca="false">IF(A317="","",IF(COUNTIF(Campaigns!$A$7:$A$300,A317)&gt;0,"✓",IF(N(D317)=0,"– no spend","⚠ add to Campaigns tab")))</f>
        <v>✓</v>
      </c>
      <c r="J317" s="83" t="n">
        <f aca="false">IF(D317="","",D317*IF(Settings!$B$23=Settings!$C$6,1,IF(Settings!$B$23="USD",1/INDEX(Settings!$B$29:$B$40,MONTH(B317)),INDEX(Settings!$B$29:$B$40,MONTH(B317)))))</f>
        <v>5.979695</v>
      </c>
    </row>
    <row r="318" customFormat="false" ht="15" hidden="false" customHeight="false" outlineLevel="0" collapsed="false">
      <c r="A318" s="0" t="s">
        <v>195</v>
      </c>
      <c r="B318" s="81" t="n">
        <v>46045</v>
      </c>
      <c r="C318" s="82" t="s">
        <v>452</v>
      </c>
      <c r="D318" s="83" t="n">
        <v>31.59</v>
      </c>
      <c r="E318" s="0" t="n">
        <v>11</v>
      </c>
      <c r="F318" s="0" t="n">
        <v>1</v>
      </c>
      <c r="G318" s="0" t="n">
        <v>0</v>
      </c>
      <c r="I318" s="0" t="str">
        <f aca="false">IF(A318="","",IF(COUNTIF(Campaigns!$A$7:$A$300,A318)&gt;0,"✓",IF(N(D318)=0,"– no spend","⚠ add to Campaigns tab")))</f>
        <v>✓</v>
      </c>
      <c r="J318" s="83" t="n">
        <f aca="false">IF(D318="","",D318*IF(Settings!$B$23=Settings!$C$6,1,IF(Settings!$B$23="USD",1/INDEX(Settings!$B$29:$B$40,MONTH(B318)),INDEX(Settings!$B$29:$B$40,MONTH(B318)))))</f>
        <v>35.308143</v>
      </c>
    </row>
    <row r="319" customFormat="false" ht="15" hidden="false" customHeight="false" outlineLevel="0" collapsed="false">
      <c r="A319" s="0" t="s">
        <v>185</v>
      </c>
      <c r="B319" s="81" t="n">
        <v>46045</v>
      </c>
      <c r="C319" s="82" t="s">
        <v>452</v>
      </c>
      <c r="D319" s="83" t="n">
        <v>19.48</v>
      </c>
      <c r="E319" s="0" t="n">
        <v>200</v>
      </c>
      <c r="F319" s="0" t="n">
        <v>18</v>
      </c>
      <c r="G319" s="0" t="n">
        <v>0</v>
      </c>
      <c r="I319" s="0" t="str">
        <f aca="false">IF(A319="","",IF(COUNTIF(Campaigns!$A$7:$A$300,A319)&gt;0,"✓",IF(N(D319)=0,"– no spend","⚠ add to Campaigns tab")))</f>
        <v>✓</v>
      </c>
      <c r="J319" s="83" t="n">
        <f aca="false">IF(D319="","",D319*IF(Settings!$B$23=Settings!$C$6,1,IF(Settings!$B$23="USD",1/INDEX(Settings!$B$29:$B$40,MONTH(B319)),INDEX(Settings!$B$29:$B$40,MONTH(B319)))))</f>
        <v>21.772796</v>
      </c>
    </row>
    <row r="320" customFormat="false" ht="15" hidden="false" customHeight="false" outlineLevel="0" collapsed="false">
      <c r="A320" s="0" t="s">
        <v>191</v>
      </c>
      <c r="B320" s="81" t="n">
        <v>46045</v>
      </c>
      <c r="C320" s="82" t="s">
        <v>452</v>
      </c>
      <c r="D320" s="83" t="n">
        <v>17.77</v>
      </c>
      <c r="E320" s="0" t="n">
        <v>110</v>
      </c>
      <c r="F320" s="0" t="n">
        <v>13</v>
      </c>
      <c r="G320" s="0" t="n">
        <v>2</v>
      </c>
      <c r="I320" s="0" t="str">
        <f aca="false">IF(A320="","",IF(COUNTIF(Campaigns!$A$7:$A$300,A320)&gt;0,"✓",IF(N(D320)=0,"– no spend","⚠ add to Campaigns tab")))</f>
        <v>✓</v>
      </c>
      <c r="J320" s="83" t="n">
        <f aca="false">IF(D320="","",D320*IF(Settings!$B$23=Settings!$C$6,1,IF(Settings!$B$23="USD",1/INDEX(Settings!$B$29:$B$40,MONTH(B320)),INDEX(Settings!$B$29:$B$40,MONTH(B320)))))</f>
        <v>19.861529</v>
      </c>
    </row>
    <row r="321" customFormat="false" ht="15" hidden="false" customHeight="false" outlineLevel="0" collapsed="false">
      <c r="A321" s="0" t="s">
        <v>200</v>
      </c>
      <c r="B321" s="81" t="n">
        <v>46045</v>
      </c>
      <c r="C321" s="82" t="s">
        <v>452</v>
      </c>
      <c r="D321" s="83" t="n">
        <v>13.49</v>
      </c>
      <c r="E321" s="0" t="n">
        <v>58</v>
      </c>
      <c r="F321" s="0" t="n">
        <v>12</v>
      </c>
      <c r="G321" s="0" t="n">
        <v>0</v>
      </c>
      <c r="I321" s="0" t="str">
        <f aca="false">IF(A321="","",IF(COUNTIF(Campaigns!$A$7:$A$300,A321)&gt;0,"✓",IF(N(D321)=0,"– no spend","⚠ add to Campaigns tab")))</f>
        <v>✓</v>
      </c>
      <c r="J321" s="83" t="n">
        <f aca="false">IF(D321="","",D321*IF(Settings!$B$23=Settings!$C$6,1,IF(Settings!$B$23="USD",1/INDEX(Settings!$B$29:$B$40,MONTH(B321)),INDEX(Settings!$B$29:$B$40,MONTH(B321)))))</f>
        <v>15.077773</v>
      </c>
    </row>
    <row r="322" customFormat="false" ht="15" hidden="false" customHeight="false" outlineLevel="0" collapsed="false">
      <c r="A322" s="0" t="s">
        <v>202</v>
      </c>
      <c r="B322" s="81" t="n">
        <v>46045</v>
      </c>
      <c r="C322" s="82" t="s">
        <v>452</v>
      </c>
      <c r="D322" s="83" t="n">
        <v>4.25</v>
      </c>
      <c r="E322" s="0" t="n">
        <v>70</v>
      </c>
      <c r="F322" s="0" t="n">
        <v>4</v>
      </c>
      <c r="G322" s="0" t="n">
        <v>0</v>
      </c>
      <c r="I322" s="0" t="str">
        <f aca="false">IF(A322="","",IF(COUNTIF(Campaigns!$A$7:$A$300,A322)&gt;0,"✓",IF(N(D322)=0,"– no spend","⚠ add to Campaigns tab")))</f>
        <v>✓</v>
      </c>
      <c r="J322" s="83" t="n">
        <f aca="false">IF(D322="","",D322*IF(Settings!$B$23=Settings!$C$6,1,IF(Settings!$B$23="USD",1/INDEX(Settings!$B$29:$B$40,MONTH(B322)),INDEX(Settings!$B$29:$B$40,MONTH(B322)))))</f>
        <v>4.750225</v>
      </c>
    </row>
    <row r="323" customFormat="false" ht="15" hidden="false" customHeight="false" outlineLevel="0" collapsed="false">
      <c r="A323" s="0" t="s">
        <v>192</v>
      </c>
      <c r="B323" s="81" t="n">
        <v>46045</v>
      </c>
      <c r="C323" s="82" t="s">
        <v>452</v>
      </c>
      <c r="D323" s="83" t="n">
        <v>19.34</v>
      </c>
      <c r="E323" s="0" t="n">
        <v>86</v>
      </c>
      <c r="F323" s="0" t="n">
        <v>8</v>
      </c>
      <c r="G323" s="0" t="n">
        <v>0</v>
      </c>
      <c r="I323" s="0" t="str">
        <f aca="false">IF(A323="","",IF(COUNTIF(Campaigns!$A$7:$A$300,A323)&gt;0,"✓",IF(N(D323)=0,"– no spend","⚠ add to Campaigns tab")))</f>
        <v>✓</v>
      </c>
      <c r="J323" s="83" t="n">
        <f aca="false">IF(D323="","",D323*IF(Settings!$B$23=Settings!$C$6,1,IF(Settings!$B$23="USD",1/INDEX(Settings!$B$29:$B$40,MONTH(B323)),INDEX(Settings!$B$29:$B$40,MONTH(B323)))))</f>
        <v>21.616318</v>
      </c>
    </row>
    <row r="324" customFormat="false" ht="15" hidden="false" customHeight="false" outlineLevel="0" collapsed="false">
      <c r="A324" s="0" t="s">
        <v>187</v>
      </c>
      <c r="B324" s="81" t="n">
        <v>46045</v>
      </c>
      <c r="C324" s="82" t="s">
        <v>452</v>
      </c>
      <c r="D324" s="83" t="n">
        <v>19.2</v>
      </c>
      <c r="E324" s="0" t="n">
        <v>90</v>
      </c>
      <c r="F324" s="0" t="n">
        <v>10</v>
      </c>
      <c r="G324" s="0" t="n">
        <v>4</v>
      </c>
      <c r="I324" s="0" t="str">
        <f aca="false">IF(A324="","",IF(COUNTIF(Campaigns!$A$7:$A$300,A324)&gt;0,"✓",IF(N(D324)=0,"– no spend","⚠ add to Campaigns tab")))</f>
        <v>✓</v>
      </c>
      <c r="J324" s="83" t="n">
        <f aca="false">IF(D324="","",D324*IF(Settings!$B$23=Settings!$C$6,1,IF(Settings!$B$23="USD",1/INDEX(Settings!$B$29:$B$40,MONTH(B324)),INDEX(Settings!$B$29:$B$40,MONTH(B324)))))</f>
        <v>21.45984</v>
      </c>
    </row>
    <row r="325" customFormat="false" ht="15" hidden="false" customHeight="false" outlineLevel="0" collapsed="false">
      <c r="A325" s="0" t="s">
        <v>190</v>
      </c>
      <c r="B325" s="81" t="n">
        <v>46045</v>
      </c>
      <c r="C325" s="82" t="s">
        <v>452</v>
      </c>
      <c r="D325" s="83" t="n">
        <v>1.52</v>
      </c>
      <c r="E325" s="0" t="n">
        <v>10</v>
      </c>
      <c r="F325" s="0" t="n">
        <v>1</v>
      </c>
      <c r="G325" s="0" t="n">
        <v>0</v>
      </c>
      <c r="I325" s="0" t="str">
        <f aca="false">IF(A325="","",IF(COUNTIF(Campaigns!$A$7:$A$300,A325)&gt;0,"✓",IF(N(D325)=0,"– no spend","⚠ add to Campaigns tab")))</f>
        <v>✓</v>
      </c>
      <c r="J325" s="83" t="n">
        <f aca="false">IF(D325="","",D325*IF(Settings!$B$23=Settings!$C$6,1,IF(Settings!$B$23="USD",1/INDEX(Settings!$B$29:$B$40,MONTH(B325)),INDEX(Settings!$B$29:$B$40,MONTH(B325)))))</f>
        <v>1.698904</v>
      </c>
    </row>
    <row r="326" customFormat="false" ht="15" hidden="false" customHeight="false" outlineLevel="0" collapsed="false">
      <c r="A326" s="0" t="s">
        <v>204</v>
      </c>
      <c r="B326" s="81" t="n">
        <v>46045</v>
      </c>
      <c r="C326" s="82" t="s">
        <v>452</v>
      </c>
      <c r="D326" s="83" t="n">
        <v>0.8</v>
      </c>
      <c r="E326" s="0" t="n">
        <v>37</v>
      </c>
      <c r="F326" s="0" t="n">
        <v>1</v>
      </c>
      <c r="G326" s="0" t="n">
        <v>0</v>
      </c>
      <c r="I326" s="0" t="str">
        <f aca="false">IF(A326="","",IF(COUNTIF(Campaigns!$A$7:$A$300,A326)&gt;0,"✓",IF(N(D326)=0,"– no spend","⚠ add to Campaigns tab")))</f>
        <v>✓</v>
      </c>
      <c r="J326" s="83" t="n">
        <f aca="false">IF(D326="","",D326*IF(Settings!$B$23=Settings!$C$6,1,IF(Settings!$B$23="USD",1/INDEX(Settings!$B$29:$B$40,MONTH(B326)),INDEX(Settings!$B$29:$B$40,MONTH(B326)))))</f>
        <v>0.89416</v>
      </c>
    </row>
    <row r="327" customFormat="false" ht="15" hidden="false" customHeight="false" outlineLevel="0" collapsed="false">
      <c r="A327" s="0" t="s">
        <v>188</v>
      </c>
      <c r="B327" s="81" t="n">
        <v>46045</v>
      </c>
      <c r="C327" s="82" t="s">
        <v>452</v>
      </c>
      <c r="D327" s="83" t="n">
        <v>4.34</v>
      </c>
      <c r="E327" s="0" t="n">
        <v>25</v>
      </c>
      <c r="F327" s="0" t="n">
        <v>1</v>
      </c>
      <c r="G327" s="0" t="n">
        <v>0</v>
      </c>
      <c r="I327" s="0" t="str">
        <f aca="false">IF(A327="","",IF(COUNTIF(Campaigns!$A$7:$A$300,A327)&gt;0,"✓",IF(N(D327)=0,"– no spend","⚠ add to Campaigns tab")))</f>
        <v>✓</v>
      </c>
      <c r="J327" s="83" t="n">
        <f aca="false">IF(D327="","",D327*IF(Settings!$B$23=Settings!$C$6,1,IF(Settings!$B$23="USD",1/INDEX(Settings!$B$29:$B$40,MONTH(B327)),INDEX(Settings!$B$29:$B$40,MONTH(B327)))))</f>
        <v>4.850818</v>
      </c>
    </row>
    <row r="328" customFormat="false" ht="15" hidden="false" customHeight="false" outlineLevel="0" collapsed="false">
      <c r="A328" s="0" t="s">
        <v>186</v>
      </c>
      <c r="B328" s="81" t="n">
        <v>46045</v>
      </c>
      <c r="C328" s="82" t="s">
        <v>452</v>
      </c>
      <c r="D328" s="83" t="n">
        <v>31.82</v>
      </c>
      <c r="E328" s="0" t="n">
        <v>106</v>
      </c>
      <c r="F328" s="0" t="n">
        <v>17</v>
      </c>
      <c r="G328" s="0" t="n">
        <v>1</v>
      </c>
      <c r="I328" s="0" t="str">
        <f aca="false">IF(A328="","",IF(COUNTIF(Campaigns!$A$7:$A$300,A328)&gt;0,"✓",IF(N(D328)=0,"– no spend","⚠ add to Campaigns tab")))</f>
        <v>✓</v>
      </c>
      <c r="J328" s="83" t="n">
        <f aca="false">IF(D328="","",D328*IF(Settings!$B$23=Settings!$C$6,1,IF(Settings!$B$23="USD",1/INDEX(Settings!$B$29:$B$40,MONTH(B328)),INDEX(Settings!$B$29:$B$40,MONTH(B328)))))</f>
        <v>35.565214</v>
      </c>
    </row>
    <row r="329" customFormat="false" ht="15" hidden="false" customHeight="false" outlineLevel="0" collapsed="false">
      <c r="A329" s="0" t="s">
        <v>201</v>
      </c>
      <c r="B329" s="81" t="n">
        <v>46045</v>
      </c>
      <c r="C329" s="82" t="s">
        <v>452</v>
      </c>
      <c r="D329" s="83" t="n">
        <v>17.52</v>
      </c>
      <c r="E329" s="0" t="n">
        <v>22</v>
      </c>
      <c r="F329" s="0" t="n">
        <v>1</v>
      </c>
      <c r="G329" s="0" t="n">
        <v>0</v>
      </c>
      <c r="I329" s="0" t="str">
        <f aca="false">IF(A329="","",IF(COUNTIF(Campaigns!$A$7:$A$300,A329)&gt;0,"✓",IF(N(D329)=0,"– no spend","⚠ add to Campaigns tab")))</f>
        <v>✓</v>
      </c>
      <c r="J329" s="83" t="n">
        <f aca="false">IF(D329="","",D329*IF(Settings!$B$23=Settings!$C$6,1,IF(Settings!$B$23="USD",1/INDEX(Settings!$B$29:$B$40,MONTH(B329)),INDEX(Settings!$B$29:$B$40,MONTH(B329)))))</f>
        <v>19.582104</v>
      </c>
    </row>
    <row r="330" customFormat="false" ht="15" hidden="false" customHeight="false" outlineLevel="0" collapsed="false">
      <c r="A330" s="0" t="s">
        <v>194</v>
      </c>
      <c r="B330" s="81" t="n">
        <v>46045</v>
      </c>
      <c r="C330" s="82" t="s">
        <v>452</v>
      </c>
      <c r="D330" s="83" t="n">
        <v>12.35</v>
      </c>
      <c r="E330" s="0" t="n">
        <v>149</v>
      </c>
      <c r="F330" s="0" t="n">
        <v>1</v>
      </c>
      <c r="G330" s="0" t="n">
        <v>0</v>
      </c>
      <c r="I330" s="0" t="str">
        <f aca="false">IF(A330="","",IF(COUNTIF(Campaigns!$A$7:$A$300,A330)&gt;0,"✓",IF(N(D330)=0,"– no spend","⚠ add to Campaigns tab")))</f>
        <v>✓</v>
      </c>
      <c r="J330" s="83" t="n">
        <f aca="false">IF(D330="","",D330*IF(Settings!$B$23=Settings!$C$6,1,IF(Settings!$B$23="USD",1/INDEX(Settings!$B$29:$B$40,MONTH(B330)),INDEX(Settings!$B$29:$B$40,MONTH(B330)))))</f>
        <v>13.803595</v>
      </c>
    </row>
    <row r="331" customFormat="false" ht="15" hidden="false" customHeight="false" outlineLevel="0" collapsed="false">
      <c r="A331" s="0" t="s">
        <v>199</v>
      </c>
      <c r="B331" s="81" t="n">
        <v>46045</v>
      </c>
      <c r="C331" s="82" t="s">
        <v>452</v>
      </c>
      <c r="D331" s="83" t="n">
        <v>4.26</v>
      </c>
      <c r="E331" s="0" t="n">
        <v>19</v>
      </c>
      <c r="F331" s="0" t="n">
        <v>1</v>
      </c>
      <c r="G331" s="0" t="n">
        <v>0</v>
      </c>
      <c r="I331" s="0" t="str">
        <f aca="false">IF(A331="","",IF(COUNTIF(Campaigns!$A$7:$A$300,A331)&gt;0,"✓",IF(N(D331)=0,"– no spend","⚠ add to Campaigns tab")))</f>
        <v>✓</v>
      </c>
      <c r="J331" s="83" t="n">
        <f aca="false">IF(D331="","",D331*IF(Settings!$B$23=Settings!$C$6,1,IF(Settings!$B$23="USD",1/INDEX(Settings!$B$29:$B$40,MONTH(B331)),INDEX(Settings!$B$29:$B$40,MONTH(B331)))))</f>
        <v>4.761402</v>
      </c>
    </row>
    <row r="332" customFormat="false" ht="15" hidden="false" customHeight="false" outlineLevel="0" collapsed="false">
      <c r="A332" s="0" t="s">
        <v>206</v>
      </c>
      <c r="B332" s="81" t="n">
        <v>46045</v>
      </c>
      <c r="C332" s="82" t="s">
        <v>452</v>
      </c>
      <c r="D332" s="83" t="n">
        <v>26.6</v>
      </c>
      <c r="E332" s="0" t="n">
        <v>192</v>
      </c>
      <c r="F332" s="0" t="n">
        <v>12</v>
      </c>
      <c r="G332" s="0" t="n">
        <v>4</v>
      </c>
      <c r="I332" s="0" t="str">
        <f aca="false">IF(A332="","",IF(COUNTIF(Campaigns!$A$7:$A$300,A332)&gt;0,"✓",IF(N(D332)=0,"– no spend","⚠ add to Campaigns tab")))</f>
        <v>✓</v>
      </c>
      <c r="J332" s="83" t="n">
        <f aca="false">IF(D332="","",D332*IF(Settings!$B$23=Settings!$C$6,1,IF(Settings!$B$23="USD",1/INDEX(Settings!$B$29:$B$40,MONTH(B332)),INDEX(Settings!$B$29:$B$40,MONTH(B332)))))</f>
        <v>29.73082</v>
      </c>
    </row>
    <row r="333" customFormat="false" ht="15" hidden="false" customHeight="false" outlineLevel="0" collapsed="false">
      <c r="A333" s="0" t="s">
        <v>203</v>
      </c>
      <c r="B333" s="81" t="n">
        <v>46046</v>
      </c>
      <c r="C333" s="82" t="s">
        <v>452</v>
      </c>
      <c r="D333" s="83" t="n">
        <v>0</v>
      </c>
      <c r="E333" s="0" t="n">
        <v>31</v>
      </c>
      <c r="F333" s="0" t="n">
        <v>0</v>
      </c>
      <c r="G333" s="0" t="n">
        <v>0</v>
      </c>
      <c r="I333" s="0" t="str">
        <f aca="false">IF(A333="","",IF(COUNTIF(Campaigns!$A$7:$A$300,A333)&gt;0,"✓",IF(N(D333)=0,"– no spend","⚠ add to Campaigns tab")))</f>
        <v>✓</v>
      </c>
      <c r="J333" s="83" t="n">
        <f aca="false">IF(D333="","",D333*IF(Settings!$B$23=Settings!$C$6,1,IF(Settings!$B$23="USD",1/INDEX(Settings!$B$29:$B$40,MONTH(B333)),INDEX(Settings!$B$29:$B$40,MONTH(B333)))))</f>
        <v>0</v>
      </c>
    </row>
    <row r="334" customFormat="false" ht="15" hidden="false" customHeight="false" outlineLevel="0" collapsed="false">
      <c r="A334" s="0" t="s">
        <v>205</v>
      </c>
      <c r="B334" s="81" t="n">
        <v>46046</v>
      </c>
      <c r="C334" s="82" t="s">
        <v>452</v>
      </c>
      <c r="D334" s="83" t="n">
        <v>0</v>
      </c>
      <c r="E334" s="0" t="n">
        <v>95</v>
      </c>
      <c r="F334" s="0" t="n">
        <v>0</v>
      </c>
      <c r="G334" s="0" t="n">
        <v>0</v>
      </c>
      <c r="I334" s="0" t="str">
        <f aca="false">IF(A334="","",IF(COUNTIF(Campaigns!$A$7:$A$300,A334)&gt;0,"✓",IF(N(D334)=0,"– no spend","⚠ add to Campaigns tab")))</f>
        <v>✓</v>
      </c>
      <c r="J334" s="83" t="n">
        <f aca="false">IF(D334="","",D334*IF(Settings!$B$23=Settings!$C$6,1,IF(Settings!$B$23="USD",1/INDEX(Settings!$B$29:$B$40,MONTH(B334)),INDEX(Settings!$B$29:$B$40,MONTH(B334)))))</f>
        <v>0</v>
      </c>
    </row>
    <row r="335" customFormat="false" ht="15" hidden="false" customHeight="false" outlineLevel="0" collapsed="false">
      <c r="A335" s="0" t="s">
        <v>195</v>
      </c>
      <c r="B335" s="81" t="n">
        <v>46046</v>
      </c>
      <c r="C335" s="82" t="s">
        <v>452</v>
      </c>
      <c r="D335" s="83" t="n">
        <v>15.62</v>
      </c>
      <c r="E335" s="0" t="n">
        <v>28</v>
      </c>
      <c r="F335" s="0" t="n">
        <v>3</v>
      </c>
      <c r="G335" s="0" t="n">
        <v>0</v>
      </c>
      <c r="I335" s="0" t="str">
        <f aca="false">IF(A335="","",IF(COUNTIF(Campaigns!$A$7:$A$300,A335)&gt;0,"✓",IF(N(D335)=0,"– no spend","⚠ add to Campaigns tab")))</f>
        <v>✓</v>
      </c>
      <c r="J335" s="83" t="n">
        <f aca="false">IF(D335="","",D335*IF(Settings!$B$23=Settings!$C$6,1,IF(Settings!$B$23="USD",1/INDEX(Settings!$B$29:$B$40,MONTH(B335)),INDEX(Settings!$B$29:$B$40,MONTH(B335)))))</f>
        <v>17.458474</v>
      </c>
    </row>
    <row r="336" customFormat="false" ht="15" hidden="false" customHeight="false" outlineLevel="0" collapsed="false">
      <c r="A336" s="0" t="s">
        <v>185</v>
      </c>
      <c r="B336" s="81" t="n">
        <v>46046</v>
      </c>
      <c r="C336" s="82" t="s">
        <v>452</v>
      </c>
      <c r="D336" s="83" t="n">
        <v>16.82</v>
      </c>
      <c r="E336" s="0" t="n">
        <v>192</v>
      </c>
      <c r="F336" s="0" t="n">
        <v>13</v>
      </c>
      <c r="G336" s="0" t="n">
        <v>2</v>
      </c>
      <c r="I336" s="0" t="str">
        <f aca="false">IF(A336="","",IF(COUNTIF(Campaigns!$A$7:$A$300,A336)&gt;0,"✓",IF(N(D336)=0,"– no spend","⚠ add to Campaigns tab")))</f>
        <v>✓</v>
      </c>
      <c r="J336" s="83" t="n">
        <f aca="false">IF(D336="","",D336*IF(Settings!$B$23=Settings!$C$6,1,IF(Settings!$B$23="USD",1/INDEX(Settings!$B$29:$B$40,MONTH(B336)),INDEX(Settings!$B$29:$B$40,MONTH(B336)))))</f>
        <v>18.799714</v>
      </c>
    </row>
    <row r="337" customFormat="false" ht="15" hidden="false" customHeight="false" outlineLevel="0" collapsed="false">
      <c r="A337" s="0" t="s">
        <v>191</v>
      </c>
      <c r="B337" s="81" t="n">
        <v>46046</v>
      </c>
      <c r="C337" s="82" t="s">
        <v>452</v>
      </c>
      <c r="D337" s="83" t="n">
        <v>13.05</v>
      </c>
      <c r="E337" s="0" t="n">
        <v>54</v>
      </c>
      <c r="F337" s="0" t="n">
        <v>10</v>
      </c>
      <c r="G337" s="0" t="n">
        <v>0</v>
      </c>
      <c r="I337" s="0" t="str">
        <f aca="false">IF(A337="","",IF(COUNTIF(Campaigns!$A$7:$A$300,A337)&gt;0,"✓",IF(N(D337)=0,"– no spend","⚠ add to Campaigns tab")))</f>
        <v>✓</v>
      </c>
      <c r="J337" s="83" t="n">
        <f aca="false">IF(D337="","",D337*IF(Settings!$B$23=Settings!$C$6,1,IF(Settings!$B$23="USD",1/INDEX(Settings!$B$29:$B$40,MONTH(B337)),INDEX(Settings!$B$29:$B$40,MONTH(B337)))))</f>
        <v>14.585985</v>
      </c>
    </row>
    <row r="338" customFormat="false" ht="15" hidden="false" customHeight="false" outlineLevel="0" collapsed="false">
      <c r="A338" s="0" t="s">
        <v>200</v>
      </c>
      <c r="B338" s="81" t="n">
        <v>46046</v>
      </c>
      <c r="C338" s="82" t="s">
        <v>452</v>
      </c>
      <c r="D338" s="83" t="n">
        <v>13.67</v>
      </c>
      <c r="E338" s="0" t="n">
        <v>35</v>
      </c>
      <c r="F338" s="0" t="n">
        <v>6</v>
      </c>
      <c r="G338" s="0" t="n">
        <v>0</v>
      </c>
      <c r="I338" s="0" t="str">
        <f aca="false">IF(A338="","",IF(COUNTIF(Campaigns!$A$7:$A$300,A338)&gt;0,"✓",IF(N(D338)=0,"– no spend","⚠ add to Campaigns tab")))</f>
        <v>✓</v>
      </c>
      <c r="J338" s="83" t="n">
        <f aca="false">IF(D338="","",D338*IF(Settings!$B$23=Settings!$C$6,1,IF(Settings!$B$23="USD",1/INDEX(Settings!$B$29:$B$40,MONTH(B338)),INDEX(Settings!$B$29:$B$40,MONTH(B338)))))</f>
        <v>15.278959</v>
      </c>
    </row>
    <row r="339" customFormat="false" ht="15" hidden="false" customHeight="false" outlineLevel="0" collapsed="false">
      <c r="A339" s="0" t="s">
        <v>202</v>
      </c>
      <c r="B339" s="81" t="n">
        <v>46046</v>
      </c>
      <c r="C339" s="82" t="s">
        <v>452</v>
      </c>
      <c r="D339" s="83" t="n">
        <v>3.83</v>
      </c>
      <c r="E339" s="0" t="n">
        <v>70</v>
      </c>
      <c r="F339" s="0" t="n">
        <v>5</v>
      </c>
      <c r="G339" s="0" t="n">
        <v>2</v>
      </c>
      <c r="I339" s="0" t="str">
        <f aca="false">IF(A339="","",IF(COUNTIF(Campaigns!$A$7:$A$300,A339)&gt;0,"✓",IF(N(D339)=0,"– no spend","⚠ add to Campaigns tab")))</f>
        <v>✓</v>
      </c>
      <c r="J339" s="83" t="n">
        <f aca="false">IF(D339="","",D339*IF(Settings!$B$23=Settings!$C$6,1,IF(Settings!$B$23="USD",1/INDEX(Settings!$B$29:$B$40,MONTH(B339)),INDEX(Settings!$B$29:$B$40,MONTH(B339)))))</f>
        <v>4.280791</v>
      </c>
    </row>
    <row r="340" customFormat="false" ht="15" hidden="false" customHeight="false" outlineLevel="0" collapsed="false">
      <c r="A340" s="0" t="s">
        <v>192</v>
      </c>
      <c r="B340" s="81" t="n">
        <v>46046</v>
      </c>
      <c r="C340" s="82" t="s">
        <v>452</v>
      </c>
      <c r="D340" s="83" t="n">
        <v>13.34</v>
      </c>
      <c r="E340" s="0" t="n">
        <v>77</v>
      </c>
      <c r="F340" s="0" t="n">
        <v>6</v>
      </c>
      <c r="G340" s="0" t="n">
        <v>0</v>
      </c>
      <c r="I340" s="0" t="str">
        <f aca="false">IF(A340="","",IF(COUNTIF(Campaigns!$A$7:$A$300,A340)&gt;0,"✓",IF(N(D340)=0,"– no spend","⚠ add to Campaigns tab")))</f>
        <v>✓</v>
      </c>
      <c r="J340" s="83" t="n">
        <f aca="false">IF(D340="","",D340*IF(Settings!$B$23=Settings!$C$6,1,IF(Settings!$B$23="USD",1/INDEX(Settings!$B$29:$B$40,MONTH(B340)),INDEX(Settings!$B$29:$B$40,MONTH(B340)))))</f>
        <v>14.910118</v>
      </c>
    </row>
    <row r="341" customFormat="false" ht="15" hidden="false" customHeight="false" outlineLevel="0" collapsed="false">
      <c r="A341" s="0" t="s">
        <v>187</v>
      </c>
      <c r="B341" s="81" t="n">
        <v>46046</v>
      </c>
      <c r="C341" s="82" t="s">
        <v>452</v>
      </c>
      <c r="D341" s="83" t="n">
        <v>17.47</v>
      </c>
      <c r="E341" s="0" t="n">
        <v>70</v>
      </c>
      <c r="F341" s="0" t="n">
        <v>4</v>
      </c>
      <c r="G341" s="0" t="n">
        <v>0</v>
      </c>
      <c r="I341" s="0" t="str">
        <f aca="false">IF(A341="","",IF(COUNTIF(Campaigns!$A$7:$A$300,A341)&gt;0,"✓",IF(N(D341)=0,"– no spend","⚠ add to Campaigns tab")))</f>
        <v>✓</v>
      </c>
      <c r="J341" s="83" t="n">
        <f aca="false">IF(D341="","",D341*IF(Settings!$B$23=Settings!$C$6,1,IF(Settings!$B$23="USD",1/INDEX(Settings!$B$29:$B$40,MONTH(B341)),INDEX(Settings!$B$29:$B$40,MONTH(B341)))))</f>
        <v>19.526219</v>
      </c>
    </row>
    <row r="342" customFormat="false" ht="15" hidden="false" customHeight="false" outlineLevel="0" collapsed="false">
      <c r="A342" s="0" t="s">
        <v>190</v>
      </c>
      <c r="B342" s="81" t="n">
        <v>46046</v>
      </c>
      <c r="C342" s="82" t="s">
        <v>452</v>
      </c>
      <c r="D342" s="83" t="n">
        <v>0</v>
      </c>
      <c r="E342" s="0" t="n">
        <v>5</v>
      </c>
      <c r="F342" s="0" t="n">
        <v>0</v>
      </c>
      <c r="G342" s="0" t="n">
        <v>0</v>
      </c>
      <c r="I342" s="0" t="str">
        <f aca="false">IF(A342="","",IF(COUNTIF(Campaigns!$A$7:$A$300,A342)&gt;0,"✓",IF(N(D342)=0,"– no spend","⚠ add to Campaigns tab")))</f>
        <v>✓</v>
      </c>
      <c r="J342" s="83" t="n">
        <f aca="false">IF(D342="","",D342*IF(Settings!$B$23=Settings!$C$6,1,IF(Settings!$B$23="USD",1/INDEX(Settings!$B$29:$B$40,MONTH(B342)),INDEX(Settings!$B$29:$B$40,MONTH(B342)))))</f>
        <v>0</v>
      </c>
    </row>
    <row r="343" customFormat="false" ht="15" hidden="false" customHeight="false" outlineLevel="0" collapsed="false">
      <c r="A343" s="0" t="s">
        <v>204</v>
      </c>
      <c r="B343" s="81" t="n">
        <v>46046</v>
      </c>
      <c r="C343" s="82" t="s">
        <v>452</v>
      </c>
      <c r="D343" s="83" t="n">
        <v>2.2</v>
      </c>
      <c r="E343" s="0" t="n">
        <v>9</v>
      </c>
      <c r="F343" s="0" t="n">
        <v>2</v>
      </c>
      <c r="G343" s="0" t="n">
        <v>0</v>
      </c>
      <c r="I343" s="0" t="str">
        <f aca="false">IF(A343="","",IF(COUNTIF(Campaigns!$A$7:$A$300,A343)&gt;0,"✓",IF(N(D343)=0,"– no spend","⚠ add to Campaigns tab")))</f>
        <v>✓</v>
      </c>
      <c r="J343" s="83" t="n">
        <f aca="false">IF(D343="","",D343*IF(Settings!$B$23=Settings!$C$6,1,IF(Settings!$B$23="USD",1/INDEX(Settings!$B$29:$B$40,MONTH(B343)),INDEX(Settings!$B$29:$B$40,MONTH(B343)))))</f>
        <v>2.45894</v>
      </c>
    </row>
    <row r="344" customFormat="false" ht="15" hidden="false" customHeight="false" outlineLevel="0" collapsed="false">
      <c r="A344" s="0" t="s">
        <v>188</v>
      </c>
      <c r="B344" s="81" t="n">
        <v>46046</v>
      </c>
      <c r="C344" s="82" t="s">
        <v>452</v>
      </c>
      <c r="D344" s="83" t="n">
        <v>3.6</v>
      </c>
      <c r="E344" s="0" t="n">
        <v>23</v>
      </c>
      <c r="F344" s="0" t="n">
        <v>1</v>
      </c>
      <c r="G344" s="0" t="n">
        <v>0</v>
      </c>
      <c r="I344" s="0" t="str">
        <f aca="false">IF(A344="","",IF(COUNTIF(Campaigns!$A$7:$A$300,A344)&gt;0,"✓",IF(N(D344)=0,"– no spend","⚠ add to Campaigns tab")))</f>
        <v>✓</v>
      </c>
      <c r="J344" s="83" t="n">
        <f aca="false">IF(D344="","",D344*IF(Settings!$B$23=Settings!$C$6,1,IF(Settings!$B$23="USD",1/INDEX(Settings!$B$29:$B$40,MONTH(B344)),INDEX(Settings!$B$29:$B$40,MONTH(B344)))))</f>
        <v>4.02372</v>
      </c>
    </row>
    <row r="345" customFormat="false" ht="15" hidden="false" customHeight="false" outlineLevel="0" collapsed="false">
      <c r="A345" s="0" t="s">
        <v>186</v>
      </c>
      <c r="B345" s="81" t="n">
        <v>46046</v>
      </c>
      <c r="C345" s="82" t="s">
        <v>452</v>
      </c>
      <c r="D345" s="83" t="n">
        <v>29.09</v>
      </c>
      <c r="E345" s="0" t="n">
        <v>83</v>
      </c>
      <c r="F345" s="0" t="n">
        <v>9</v>
      </c>
      <c r="G345" s="0" t="n">
        <v>1</v>
      </c>
      <c r="I345" s="0" t="str">
        <f aca="false">IF(A345="","",IF(COUNTIF(Campaigns!$A$7:$A$300,A345)&gt;0,"✓",IF(N(D345)=0,"– no spend","⚠ add to Campaigns tab")))</f>
        <v>✓</v>
      </c>
      <c r="J345" s="83" t="n">
        <f aca="false">IF(D345="","",D345*IF(Settings!$B$23=Settings!$C$6,1,IF(Settings!$B$23="USD",1/INDEX(Settings!$B$29:$B$40,MONTH(B345)),INDEX(Settings!$B$29:$B$40,MONTH(B345)))))</f>
        <v>32.513893</v>
      </c>
    </row>
    <row r="346" customFormat="false" ht="15" hidden="false" customHeight="false" outlineLevel="0" collapsed="false">
      <c r="A346" s="0" t="s">
        <v>201</v>
      </c>
      <c r="B346" s="81" t="n">
        <v>46046</v>
      </c>
      <c r="C346" s="82" t="s">
        <v>452</v>
      </c>
      <c r="D346" s="83" t="n">
        <v>0</v>
      </c>
      <c r="E346" s="0" t="n">
        <v>35</v>
      </c>
      <c r="F346" s="0" t="n">
        <v>0</v>
      </c>
      <c r="G346" s="0" t="n">
        <v>0</v>
      </c>
      <c r="I346" s="0" t="str">
        <f aca="false">IF(A346="","",IF(COUNTIF(Campaigns!$A$7:$A$300,A346)&gt;0,"✓",IF(N(D346)=0,"– no spend","⚠ add to Campaigns tab")))</f>
        <v>✓</v>
      </c>
      <c r="J346" s="83" t="n">
        <f aca="false">IF(D346="","",D346*IF(Settings!$B$23=Settings!$C$6,1,IF(Settings!$B$23="USD",1/INDEX(Settings!$B$29:$B$40,MONTH(B346)),INDEX(Settings!$B$29:$B$40,MONTH(B346)))))</f>
        <v>0</v>
      </c>
    </row>
    <row r="347" customFormat="false" ht="15" hidden="false" customHeight="false" outlineLevel="0" collapsed="false">
      <c r="A347" s="0" t="s">
        <v>194</v>
      </c>
      <c r="B347" s="81" t="n">
        <v>46046</v>
      </c>
      <c r="C347" s="82" t="s">
        <v>452</v>
      </c>
      <c r="D347" s="83" t="n">
        <v>35.96</v>
      </c>
      <c r="E347" s="0" t="n">
        <v>51</v>
      </c>
      <c r="F347" s="0" t="n">
        <v>3</v>
      </c>
      <c r="G347" s="0" t="n">
        <v>0</v>
      </c>
      <c r="I347" s="0" t="str">
        <f aca="false">IF(A347="","",IF(COUNTIF(Campaigns!$A$7:$A$300,A347)&gt;0,"✓",IF(N(D347)=0,"– no spend","⚠ add to Campaigns tab")))</f>
        <v>✓</v>
      </c>
      <c r="J347" s="83" t="n">
        <f aca="false">IF(D347="","",D347*IF(Settings!$B$23=Settings!$C$6,1,IF(Settings!$B$23="USD",1/INDEX(Settings!$B$29:$B$40,MONTH(B347)),INDEX(Settings!$B$29:$B$40,MONTH(B347)))))</f>
        <v>40.192492</v>
      </c>
    </row>
    <row r="348" customFormat="false" ht="15" hidden="false" customHeight="false" outlineLevel="0" collapsed="false">
      <c r="A348" s="0" t="s">
        <v>199</v>
      </c>
      <c r="B348" s="81" t="n">
        <v>46046</v>
      </c>
      <c r="C348" s="82" t="s">
        <v>452</v>
      </c>
      <c r="D348" s="83" t="n">
        <v>3.78</v>
      </c>
      <c r="E348" s="0" t="n">
        <v>45</v>
      </c>
      <c r="F348" s="0" t="n">
        <v>1</v>
      </c>
      <c r="G348" s="0" t="n">
        <v>0</v>
      </c>
      <c r="I348" s="0" t="str">
        <f aca="false">IF(A348="","",IF(COUNTIF(Campaigns!$A$7:$A$300,A348)&gt;0,"✓",IF(N(D348)=0,"– no spend","⚠ add to Campaigns tab")))</f>
        <v>✓</v>
      </c>
      <c r="J348" s="83" t="n">
        <f aca="false">IF(D348="","",D348*IF(Settings!$B$23=Settings!$C$6,1,IF(Settings!$B$23="USD",1/INDEX(Settings!$B$29:$B$40,MONTH(B348)),INDEX(Settings!$B$29:$B$40,MONTH(B348)))))</f>
        <v>4.224906</v>
      </c>
    </row>
    <row r="349" customFormat="false" ht="15" hidden="false" customHeight="false" outlineLevel="0" collapsed="false">
      <c r="A349" s="0" t="s">
        <v>206</v>
      </c>
      <c r="B349" s="81" t="n">
        <v>46046</v>
      </c>
      <c r="C349" s="82" t="s">
        <v>452</v>
      </c>
      <c r="D349" s="83" t="n">
        <v>5.05</v>
      </c>
      <c r="E349" s="0" t="n">
        <v>100</v>
      </c>
      <c r="F349" s="0" t="n">
        <v>2</v>
      </c>
      <c r="G349" s="0" t="n">
        <v>0</v>
      </c>
      <c r="I349" s="0" t="str">
        <f aca="false">IF(A349="","",IF(COUNTIF(Campaigns!$A$7:$A$300,A349)&gt;0,"✓",IF(N(D349)=0,"– no spend","⚠ add to Campaigns tab")))</f>
        <v>✓</v>
      </c>
      <c r="J349" s="83" t="n">
        <f aca="false">IF(D349="","",D349*IF(Settings!$B$23=Settings!$C$6,1,IF(Settings!$B$23="USD",1/INDEX(Settings!$B$29:$B$40,MONTH(B349)),INDEX(Settings!$B$29:$B$40,MONTH(B349)))))</f>
        <v>5.644385</v>
      </c>
    </row>
    <row r="350" customFormat="false" ht="15" hidden="false" customHeight="false" outlineLevel="0" collapsed="false">
      <c r="A350" s="0" t="s">
        <v>203</v>
      </c>
      <c r="B350" s="81" t="n">
        <v>46047</v>
      </c>
      <c r="C350" s="82" t="s">
        <v>452</v>
      </c>
      <c r="D350" s="83" t="n">
        <v>0</v>
      </c>
      <c r="E350" s="0" t="n">
        <v>100</v>
      </c>
      <c r="F350" s="0" t="n">
        <v>0</v>
      </c>
      <c r="G350" s="0" t="n">
        <v>0</v>
      </c>
      <c r="I350" s="0" t="str">
        <f aca="false">IF(A350="","",IF(COUNTIF(Campaigns!$A$7:$A$300,A350)&gt;0,"✓",IF(N(D350)=0,"– no spend","⚠ add to Campaigns tab")))</f>
        <v>✓</v>
      </c>
      <c r="J350" s="83" t="n">
        <f aca="false">IF(D350="","",D350*IF(Settings!$B$23=Settings!$C$6,1,IF(Settings!$B$23="USD",1/INDEX(Settings!$B$29:$B$40,MONTH(B350)),INDEX(Settings!$B$29:$B$40,MONTH(B350)))))</f>
        <v>0</v>
      </c>
    </row>
    <row r="351" customFormat="false" ht="15" hidden="false" customHeight="false" outlineLevel="0" collapsed="false">
      <c r="A351" s="0" t="s">
        <v>205</v>
      </c>
      <c r="B351" s="81" t="n">
        <v>46047</v>
      </c>
      <c r="C351" s="82" t="s">
        <v>452</v>
      </c>
      <c r="D351" s="83" t="n">
        <v>1.4</v>
      </c>
      <c r="E351" s="0" t="n">
        <v>151</v>
      </c>
      <c r="F351" s="0" t="n">
        <v>3</v>
      </c>
      <c r="G351" s="0" t="n">
        <v>0</v>
      </c>
      <c r="I351" s="0" t="str">
        <f aca="false">IF(A351="","",IF(COUNTIF(Campaigns!$A$7:$A$300,A351)&gt;0,"✓",IF(N(D351)=0,"– no spend","⚠ add to Campaigns tab")))</f>
        <v>✓</v>
      </c>
      <c r="J351" s="83" t="n">
        <f aca="false">IF(D351="","",D351*IF(Settings!$B$23=Settings!$C$6,1,IF(Settings!$B$23="USD",1/INDEX(Settings!$B$29:$B$40,MONTH(B351)),INDEX(Settings!$B$29:$B$40,MONTH(B351)))))</f>
        <v>1.56478</v>
      </c>
    </row>
    <row r="352" customFormat="false" ht="15" hidden="false" customHeight="false" outlineLevel="0" collapsed="false">
      <c r="A352" s="0" t="s">
        <v>195</v>
      </c>
      <c r="B352" s="81" t="n">
        <v>46047</v>
      </c>
      <c r="C352" s="82" t="s">
        <v>452</v>
      </c>
      <c r="D352" s="83" t="n">
        <v>35.97</v>
      </c>
      <c r="E352" s="0" t="n">
        <v>2</v>
      </c>
      <c r="F352" s="0" t="n">
        <v>1</v>
      </c>
      <c r="G352" s="0" t="n">
        <v>0</v>
      </c>
      <c r="I352" s="0" t="str">
        <f aca="false">IF(A352="","",IF(COUNTIF(Campaigns!$A$7:$A$300,A352)&gt;0,"✓",IF(N(D352)=0,"– no spend","⚠ add to Campaigns tab")))</f>
        <v>✓</v>
      </c>
      <c r="J352" s="83" t="n">
        <f aca="false">IF(D352="","",D352*IF(Settings!$B$23=Settings!$C$6,1,IF(Settings!$B$23="USD",1/INDEX(Settings!$B$29:$B$40,MONTH(B352)),INDEX(Settings!$B$29:$B$40,MONTH(B352)))))</f>
        <v>40.203669</v>
      </c>
    </row>
    <row r="353" customFormat="false" ht="15" hidden="false" customHeight="false" outlineLevel="0" collapsed="false">
      <c r="A353" s="0" t="s">
        <v>185</v>
      </c>
      <c r="B353" s="81" t="n">
        <v>46047</v>
      </c>
      <c r="C353" s="82" t="s">
        <v>452</v>
      </c>
      <c r="D353" s="83" t="n">
        <v>42.19</v>
      </c>
      <c r="E353" s="0" t="n">
        <v>98</v>
      </c>
      <c r="F353" s="0" t="n">
        <v>13</v>
      </c>
      <c r="G353" s="0" t="n">
        <v>3</v>
      </c>
      <c r="I353" s="0" t="str">
        <f aca="false">IF(A353="","",IF(COUNTIF(Campaigns!$A$7:$A$300,A353)&gt;0,"✓",IF(N(D353)=0,"– no spend","⚠ add to Campaigns tab")))</f>
        <v>✓</v>
      </c>
      <c r="J353" s="83" t="n">
        <f aca="false">IF(D353="","",D353*IF(Settings!$B$23=Settings!$C$6,1,IF(Settings!$B$23="USD",1/INDEX(Settings!$B$29:$B$40,MONTH(B353)),INDEX(Settings!$B$29:$B$40,MONTH(B353)))))</f>
        <v>47.155763</v>
      </c>
    </row>
    <row r="354" customFormat="false" ht="15" hidden="false" customHeight="false" outlineLevel="0" collapsed="false">
      <c r="A354" s="0" t="s">
        <v>191</v>
      </c>
      <c r="B354" s="81" t="n">
        <v>46047</v>
      </c>
      <c r="C354" s="82" t="s">
        <v>452</v>
      </c>
      <c r="D354" s="83" t="n">
        <v>7.56</v>
      </c>
      <c r="E354" s="0" t="n">
        <v>72</v>
      </c>
      <c r="F354" s="0" t="n">
        <v>4</v>
      </c>
      <c r="G354" s="0" t="n">
        <v>1</v>
      </c>
      <c r="I354" s="0" t="str">
        <f aca="false">IF(A354="","",IF(COUNTIF(Campaigns!$A$7:$A$300,A354)&gt;0,"✓",IF(N(D354)=0,"– no spend","⚠ add to Campaigns tab")))</f>
        <v>✓</v>
      </c>
      <c r="J354" s="83" t="n">
        <f aca="false">IF(D354="","",D354*IF(Settings!$B$23=Settings!$C$6,1,IF(Settings!$B$23="USD",1/INDEX(Settings!$B$29:$B$40,MONTH(B354)),INDEX(Settings!$B$29:$B$40,MONTH(B354)))))</f>
        <v>8.449812</v>
      </c>
    </row>
    <row r="355" customFormat="false" ht="15" hidden="false" customHeight="false" outlineLevel="0" collapsed="false">
      <c r="A355" s="0" t="s">
        <v>200</v>
      </c>
      <c r="B355" s="81" t="n">
        <v>46047</v>
      </c>
      <c r="C355" s="82" t="s">
        <v>452</v>
      </c>
      <c r="D355" s="83" t="n">
        <v>2.95</v>
      </c>
      <c r="E355" s="0" t="n">
        <v>44</v>
      </c>
      <c r="F355" s="0" t="n">
        <v>3</v>
      </c>
      <c r="G355" s="0" t="n">
        <v>0</v>
      </c>
      <c r="I355" s="0" t="str">
        <f aca="false">IF(A355="","",IF(COUNTIF(Campaigns!$A$7:$A$300,A355)&gt;0,"✓",IF(N(D355)=0,"– no spend","⚠ add to Campaigns tab")))</f>
        <v>✓</v>
      </c>
      <c r="J355" s="83" t="n">
        <f aca="false">IF(D355="","",D355*IF(Settings!$B$23=Settings!$C$6,1,IF(Settings!$B$23="USD",1/INDEX(Settings!$B$29:$B$40,MONTH(B355)),INDEX(Settings!$B$29:$B$40,MONTH(B355)))))</f>
        <v>3.297215</v>
      </c>
    </row>
    <row r="356" customFormat="false" ht="15" hidden="false" customHeight="false" outlineLevel="0" collapsed="false">
      <c r="A356" s="0" t="s">
        <v>202</v>
      </c>
      <c r="B356" s="81" t="n">
        <v>46047</v>
      </c>
      <c r="C356" s="82" t="s">
        <v>452</v>
      </c>
      <c r="D356" s="83" t="n">
        <v>3.96</v>
      </c>
      <c r="E356" s="0" t="n">
        <v>73</v>
      </c>
      <c r="F356" s="0" t="n">
        <v>5</v>
      </c>
      <c r="G356" s="0" t="n">
        <v>0</v>
      </c>
      <c r="I356" s="0" t="str">
        <f aca="false">IF(A356="","",IF(COUNTIF(Campaigns!$A$7:$A$300,A356)&gt;0,"✓",IF(N(D356)=0,"– no spend","⚠ add to Campaigns tab")))</f>
        <v>✓</v>
      </c>
      <c r="J356" s="83" t="n">
        <f aca="false">IF(D356="","",D356*IF(Settings!$B$23=Settings!$C$6,1,IF(Settings!$B$23="USD",1/INDEX(Settings!$B$29:$B$40,MONTH(B356)),INDEX(Settings!$B$29:$B$40,MONTH(B356)))))</f>
        <v>4.426092</v>
      </c>
    </row>
    <row r="357" customFormat="false" ht="15" hidden="false" customHeight="false" outlineLevel="0" collapsed="false">
      <c r="A357" s="0" t="s">
        <v>192</v>
      </c>
      <c r="B357" s="81" t="n">
        <v>46047</v>
      </c>
      <c r="C357" s="82" t="s">
        <v>452</v>
      </c>
      <c r="D357" s="83" t="n">
        <v>13.14</v>
      </c>
      <c r="E357" s="0" t="n">
        <v>70</v>
      </c>
      <c r="F357" s="0" t="n">
        <v>6</v>
      </c>
      <c r="G357" s="0" t="n">
        <v>0</v>
      </c>
      <c r="I357" s="0" t="str">
        <f aca="false">IF(A357="","",IF(COUNTIF(Campaigns!$A$7:$A$300,A357)&gt;0,"✓",IF(N(D357)=0,"– no spend","⚠ add to Campaigns tab")))</f>
        <v>✓</v>
      </c>
      <c r="J357" s="83" t="n">
        <f aca="false">IF(D357="","",D357*IF(Settings!$B$23=Settings!$C$6,1,IF(Settings!$B$23="USD",1/INDEX(Settings!$B$29:$B$40,MONTH(B357)),INDEX(Settings!$B$29:$B$40,MONTH(B357)))))</f>
        <v>14.686578</v>
      </c>
    </row>
    <row r="358" customFormat="false" ht="15" hidden="false" customHeight="false" outlineLevel="0" collapsed="false">
      <c r="A358" s="0" t="s">
        <v>187</v>
      </c>
      <c r="B358" s="81" t="n">
        <v>46047</v>
      </c>
      <c r="C358" s="82" t="s">
        <v>452</v>
      </c>
      <c r="D358" s="83" t="n">
        <v>21.44</v>
      </c>
      <c r="E358" s="0" t="n">
        <v>48</v>
      </c>
      <c r="F358" s="0" t="n">
        <v>4</v>
      </c>
      <c r="G358" s="0" t="n">
        <v>0</v>
      </c>
      <c r="I358" s="0" t="str">
        <f aca="false">IF(A358="","",IF(COUNTIF(Campaigns!$A$7:$A$300,A358)&gt;0,"✓",IF(N(D358)=0,"– no spend","⚠ add to Campaigns tab")))</f>
        <v>✓</v>
      </c>
      <c r="J358" s="83" t="n">
        <f aca="false">IF(D358="","",D358*IF(Settings!$B$23=Settings!$C$6,1,IF(Settings!$B$23="USD",1/INDEX(Settings!$B$29:$B$40,MONTH(B358)),INDEX(Settings!$B$29:$B$40,MONTH(B358)))))</f>
        <v>23.963488</v>
      </c>
    </row>
    <row r="359" customFormat="false" ht="15" hidden="false" customHeight="false" outlineLevel="0" collapsed="false">
      <c r="A359" s="0" t="s">
        <v>190</v>
      </c>
      <c r="B359" s="81" t="n">
        <v>46047</v>
      </c>
      <c r="C359" s="82" t="s">
        <v>452</v>
      </c>
      <c r="D359" s="83" t="n">
        <v>0</v>
      </c>
      <c r="E359" s="0" t="n">
        <v>7</v>
      </c>
      <c r="F359" s="0" t="n">
        <v>0</v>
      </c>
      <c r="G359" s="0" t="n">
        <v>0</v>
      </c>
      <c r="I359" s="0" t="str">
        <f aca="false">IF(A359="","",IF(COUNTIF(Campaigns!$A$7:$A$300,A359)&gt;0,"✓",IF(N(D359)=0,"– no spend","⚠ add to Campaigns tab")))</f>
        <v>✓</v>
      </c>
      <c r="J359" s="83" t="n">
        <f aca="false">IF(D359="","",D359*IF(Settings!$B$23=Settings!$C$6,1,IF(Settings!$B$23="USD",1/INDEX(Settings!$B$29:$B$40,MONTH(B359)),INDEX(Settings!$B$29:$B$40,MONTH(B359)))))</f>
        <v>0</v>
      </c>
    </row>
    <row r="360" customFormat="false" ht="15" hidden="false" customHeight="false" outlineLevel="0" collapsed="false">
      <c r="A360" s="0" t="s">
        <v>204</v>
      </c>
      <c r="B360" s="81" t="n">
        <v>46047</v>
      </c>
      <c r="C360" s="82" t="s">
        <v>452</v>
      </c>
      <c r="D360" s="83" t="n">
        <v>5.78</v>
      </c>
      <c r="E360" s="0" t="n">
        <v>16</v>
      </c>
      <c r="F360" s="0" t="n">
        <v>1</v>
      </c>
      <c r="G360" s="0" t="n">
        <v>0</v>
      </c>
      <c r="I360" s="0" t="str">
        <f aca="false">IF(A360="","",IF(COUNTIF(Campaigns!$A$7:$A$300,A360)&gt;0,"✓",IF(N(D360)=0,"– no spend","⚠ add to Campaigns tab")))</f>
        <v>✓</v>
      </c>
      <c r="J360" s="83" t="n">
        <f aca="false">IF(D360="","",D360*IF(Settings!$B$23=Settings!$C$6,1,IF(Settings!$B$23="USD",1/INDEX(Settings!$B$29:$B$40,MONTH(B360)),INDEX(Settings!$B$29:$B$40,MONTH(B360)))))</f>
        <v>6.460306</v>
      </c>
    </row>
    <row r="361" customFormat="false" ht="15" hidden="false" customHeight="false" outlineLevel="0" collapsed="false">
      <c r="A361" s="0" t="s">
        <v>188</v>
      </c>
      <c r="B361" s="81" t="n">
        <v>46047</v>
      </c>
      <c r="C361" s="82" t="s">
        <v>452</v>
      </c>
      <c r="D361" s="83" t="n">
        <v>11.35</v>
      </c>
      <c r="E361" s="0" t="n">
        <v>44</v>
      </c>
      <c r="F361" s="0" t="n">
        <v>2</v>
      </c>
      <c r="G361" s="0" t="n">
        <v>0</v>
      </c>
      <c r="I361" s="0" t="str">
        <f aca="false">IF(A361="","",IF(COUNTIF(Campaigns!$A$7:$A$300,A361)&gt;0,"✓",IF(N(D361)=0,"– no spend","⚠ add to Campaigns tab")))</f>
        <v>✓</v>
      </c>
      <c r="J361" s="83" t="n">
        <f aca="false">IF(D361="","",D361*IF(Settings!$B$23=Settings!$C$6,1,IF(Settings!$B$23="USD",1/INDEX(Settings!$B$29:$B$40,MONTH(B361)),INDEX(Settings!$B$29:$B$40,MONTH(B361)))))</f>
        <v>12.685895</v>
      </c>
    </row>
    <row r="362" customFormat="false" ht="15" hidden="false" customHeight="false" outlineLevel="0" collapsed="false">
      <c r="A362" s="0" t="s">
        <v>186</v>
      </c>
      <c r="B362" s="81" t="n">
        <v>46047</v>
      </c>
      <c r="C362" s="82" t="s">
        <v>452</v>
      </c>
      <c r="D362" s="83" t="n">
        <v>26.76</v>
      </c>
      <c r="E362" s="0" t="n">
        <v>71</v>
      </c>
      <c r="F362" s="0" t="n">
        <v>12</v>
      </c>
      <c r="G362" s="0" t="n">
        <v>0</v>
      </c>
      <c r="I362" s="0" t="str">
        <f aca="false">IF(A362="","",IF(COUNTIF(Campaigns!$A$7:$A$300,A362)&gt;0,"✓",IF(N(D362)=0,"– no spend","⚠ add to Campaigns tab")))</f>
        <v>✓</v>
      </c>
      <c r="J362" s="83" t="n">
        <f aca="false">IF(D362="","",D362*IF(Settings!$B$23=Settings!$C$6,1,IF(Settings!$B$23="USD",1/INDEX(Settings!$B$29:$B$40,MONTH(B362)),INDEX(Settings!$B$29:$B$40,MONTH(B362)))))</f>
        <v>29.909652</v>
      </c>
    </row>
    <row r="363" customFormat="false" ht="15" hidden="false" customHeight="false" outlineLevel="0" collapsed="false">
      <c r="A363" s="0" t="s">
        <v>201</v>
      </c>
      <c r="B363" s="81" t="n">
        <v>46047</v>
      </c>
      <c r="C363" s="82" t="s">
        <v>452</v>
      </c>
      <c r="D363" s="83" t="n">
        <v>29.54</v>
      </c>
      <c r="E363" s="0" t="n">
        <v>80</v>
      </c>
      <c r="F363" s="0" t="n">
        <v>2</v>
      </c>
      <c r="G363" s="0" t="n">
        <v>0</v>
      </c>
      <c r="I363" s="0" t="str">
        <f aca="false">IF(A363="","",IF(COUNTIF(Campaigns!$A$7:$A$300,A363)&gt;0,"✓",IF(N(D363)=0,"– no spend","⚠ add to Campaigns tab")))</f>
        <v>✓</v>
      </c>
      <c r="J363" s="83" t="n">
        <f aca="false">IF(D363="","",D363*IF(Settings!$B$23=Settings!$C$6,1,IF(Settings!$B$23="USD",1/INDEX(Settings!$B$29:$B$40,MONTH(B363)),INDEX(Settings!$B$29:$B$40,MONTH(B363)))))</f>
        <v>33.016858</v>
      </c>
    </row>
    <row r="364" customFormat="false" ht="15" hidden="false" customHeight="false" outlineLevel="0" collapsed="false">
      <c r="A364" s="0" t="s">
        <v>194</v>
      </c>
      <c r="B364" s="81" t="n">
        <v>46047</v>
      </c>
      <c r="C364" s="82" t="s">
        <v>452</v>
      </c>
      <c r="D364" s="83" t="n">
        <v>17.81</v>
      </c>
      <c r="E364" s="0" t="n">
        <v>86</v>
      </c>
      <c r="F364" s="0" t="n">
        <v>2</v>
      </c>
      <c r="G364" s="0" t="n">
        <v>0</v>
      </c>
      <c r="I364" s="0" t="str">
        <f aca="false">IF(A364="","",IF(COUNTIF(Campaigns!$A$7:$A$300,A364)&gt;0,"✓",IF(N(D364)=0,"– no spend","⚠ add to Campaigns tab")))</f>
        <v>✓</v>
      </c>
      <c r="J364" s="83" t="n">
        <f aca="false">IF(D364="","",D364*IF(Settings!$B$23=Settings!$C$6,1,IF(Settings!$B$23="USD",1/INDEX(Settings!$B$29:$B$40,MONTH(B364)),INDEX(Settings!$B$29:$B$40,MONTH(B364)))))</f>
        <v>19.906237</v>
      </c>
    </row>
    <row r="365" customFormat="false" ht="15" hidden="false" customHeight="false" outlineLevel="0" collapsed="false">
      <c r="A365" s="0" t="s">
        <v>199</v>
      </c>
      <c r="B365" s="81" t="n">
        <v>46047</v>
      </c>
      <c r="C365" s="82" t="s">
        <v>452</v>
      </c>
      <c r="D365" s="83" t="n">
        <v>25.4</v>
      </c>
      <c r="E365" s="0" t="n">
        <v>15</v>
      </c>
      <c r="F365" s="0" t="n">
        <v>2</v>
      </c>
      <c r="G365" s="0" t="n">
        <v>0</v>
      </c>
      <c r="I365" s="0" t="str">
        <f aca="false">IF(A365="","",IF(COUNTIF(Campaigns!$A$7:$A$300,A365)&gt;0,"✓",IF(N(D365)=0,"– no spend","⚠ add to Campaigns tab")))</f>
        <v>✓</v>
      </c>
      <c r="J365" s="83" t="n">
        <f aca="false">IF(D365="","",D365*IF(Settings!$B$23=Settings!$C$6,1,IF(Settings!$B$23="USD",1/INDEX(Settings!$B$29:$B$40,MONTH(B365)),INDEX(Settings!$B$29:$B$40,MONTH(B365)))))</f>
        <v>28.38958</v>
      </c>
    </row>
    <row r="366" customFormat="false" ht="15" hidden="false" customHeight="false" outlineLevel="0" collapsed="false">
      <c r="A366" s="0" t="s">
        <v>206</v>
      </c>
      <c r="B366" s="81" t="n">
        <v>46047</v>
      </c>
      <c r="C366" s="82" t="s">
        <v>452</v>
      </c>
      <c r="D366" s="83" t="n">
        <v>2.06</v>
      </c>
      <c r="E366" s="0" t="n">
        <v>157</v>
      </c>
      <c r="F366" s="0" t="n">
        <v>5</v>
      </c>
      <c r="G366" s="0" t="n">
        <v>0</v>
      </c>
      <c r="I366" s="0" t="str">
        <f aca="false">IF(A366="","",IF(COUNTIF(Campaigns!$A$7:$A$300,A366)&gt;0,"✓",IF(N(D366)=0,"– no spend","⚠ add to Campaigns tab")))</f>
        <v>✓</v>
      </c>
      <c r="J366" s="83" t="n">
        <f aca="false">IF(D366="","",D366*IF(Settings!$B$23=Settings!$C$6,1,IF(Settings!$B$23="USD",1/INDEX(Settings!$B$29:$B$40,MONTH(B366)),INDEX(Settings!$B$29:$B$40,MONTH(B366)))))</f>
        <v>2.302462</v>
      </c>
    </row>
    <row r="367" customFormat="false" ht="15" hidden="false" customHeight="false" outlineLevel="0" collapsed="false">
      <c r="A367" s="0" t="s">
        <v>203</v>
      </c>
      <c r="B367" s="81" t="n">
        <v>46048</v>
      </c>
      <c r="C367" s="82" t="s">
        <v>452</v>
      </c>
      <c r="D367" s="83" t="n">
        <v>21.53</v>
      </c>
      <c r="E367" s="0" t="n">
        <v>60</v>
      </c>
      <c r="F367" s="0" t="n">
        <v>2</v>
      </c>
      <c r="G367" s="0" t="n">
        <v>0</v>
      </c>
      <c r="I367" s="0" t="str">
        <f aca="false">IF(A367="","",IF(COUNTIF(Campaigns!$A$7:$A$300,A367)&gt;0,"✓",IF(N(D367)=0,"– no spend","⚠ add to Campaigns tab")))</f>
        <v>✓</v>
      </c>
      <c r="J367" s="83" t="n">
        <f aca="false">IF(D367="","",D367*IF(Settings!$B$23=Settings!$C$6,1,IF(Settings!$B$23="USD",1/INDEX(Settings!$B$29:$B$40,MONTH(B367)),INDEX(Settings!$B$29:$B$40,MONTH(B367)))))</f>
        <v>24.064081</v>
      </c>
    </row>
    <row r="368" customFormat="false" ht="15" hidden="false" customHeight="false" outlineLevel="0" collapsed="false">
      <c r="A368" s="0" t="s">
        <v>205</v>
      </c>
      <c r="B368" s="81" t="n">
        <v>46048</v>
      </c>
      <c r="C368" s="82" t="s">
        <v>452</v>
      </c>
      <c r="D368" s="83" t="n">
        <v>16.79</v>
      </c>
      <c r="E368" s="0" t="n">
        <v>311</v>
      </c>
      <c r="F368" s="0" t="n">
        <v>16</v>
      </c>
      <c r="G368" s="0" t="n">
        <v>0</v>
      </c>
      <c r="I368" s="0" t="str">
        <f aca="false">IF(A368="","",IF(COUNTIF(Campaigns!$A$7:$A$300,A368)&gt;0,"✓",IF(N(D368)=0,"– no spend","⚠ add to Campaigns tab")))</f>
        <v>✓</v>
      </c>
      <c r="J368" s="83" t="n">
        <f aca="false">IF(D368="","",D368*IF(Settings!$B$23=Settings!$C$6,1,IF(Settings!$B$23="USD",1/INDEX(Settings!$B$29:$B$40,MONTH(B368)),INDEX(Settings!$B$29:$B$40,MONTH(B368)))))</f>
        <v>18.766183</v>
      </c>
    </row>
    <row r="369" customFormat="false" ht="15" hidden="false" customHeight="false" outlineLevel="0" collapsed="false">
      <c r="A369" s="0" t="s">
        <v>195</v>
      </c>
      <c r="B369" s="81" t="n">
        <v>46048</v>
      </c>
      <c r="C369" s="82" t="s">
        <v>452</v>
      </c>
      <c r="D369" s="83" t="n">
        <v>23.78</v>
      </c>
      <c r="E369" s="0" t="n">
        <v>24</v>
      </c>
      <c r="F369" s="0" t="n">
        <v>3</v>
      </c>
      <c r="G369" s="0" t="n">
        <v>0.05</v>
      </c>
      <c r="I369" s="0" t="str">
        <f aca="false">IF(A369="","",IF(COUNTIF(Campaigns!$A$7:$A$300,A369)&gt;0,"✓",IF(N(D369)=0,"– no spend","⚠ add to Campaigns tab")))</f>
        <v>✓</v>
      </c>
      <c r="J369" s="83" t="n">
        <f aca="false">IF(D369="","",D369*IF(Settings!$B$23=Settings!$C$6,1,IF(Settings!$B$23="USD",1/INDEX(Settings!$B$29:$B$40,MONTH(B369)),INDEX(Settings!$B$29:$B$40,MONTH(B369)))))</f>
        <v>26.578906</v>
      </c>
    </row>
    <row r="370" customFormat="false" ht="15" hidden="false" customHeight="false" outlineLevel="0" collapsed="false">
      <c r="A370" s="0" t="s">
        <v>185</v>
      </c>
      <c r="B370" s="81" t="n">
        <v>46048</v>
      </c>
      <c r="C370" s="82" t="s">
        <v>452</v>
      </c>
      <c r="D370" s="83" t="n">
        <v>36.61</v>
      </c>
      <c r="E370" s="0" t="n">
        <v>210</v>
      </c>
      <c r="F370" s="0" t="n">
        <v>25</v>
      </c>
      <c r="G370" s="0" t="n">
        <v>2.05</v>
      </c>
      <c r="I370" s="0" t="str">
        <f aca="false">IF(A370="","",IF(COUNTIF(Campaigns!$A$7:$A$300,A370)&gt;0,"✓",IF(N(D370)=0,"– no spend","⚠ add to Campaigns tab")))</f>
        <v>✓</v>
      </c>
      <c r="J370" s="83" t="n">
        <f aca="false">IF(D370="","",D370*IF(Settings!$B$23=Settings!$C$6,1,IF(Settings!$B$23="USD",1/INDEX(Settings!$B$29:$B$40,MONTH(B370)),INDEX(Settings!$B$29:$B$40,MONTH(B370)))))</f>
        <v>40.918997</v>
      </c>
    </row>
    <row r="371" customFormat="false" ht="15" hidden="false" customHeight="false" outlineLevel="0" collapsed="false">
      <c r="A371" s="0" t="s">
        <v>191</v>
      </c>
      <c r="B371" s="81" t="n">
        <v>46048</v>
      </c>
      <c r="C371" s="82" t="s">
        <v>452</v>
      </c>
      <c r="D371" s="83" t="n">
        <v>41.97</v>
      </c>
      <c r="E371" s="0" t="n">
        <v>159</v>
      </c>
      <c r="F371" s="0" t="n">
        <v>17</v>
      </c>
      <c r="G371" s="0" t="n">
        <v>1</v>
      </c>
      <c r="I371" s="0" t="str">
        <f aca="false">IF(A371="","",IF(COUNTIF(Campaigns!$A$7:$A$300,A371)&gt;0,"✓",IF(N(D371)=0,"– no spend","⚠ add to Campaigns tab")))</f>
        <v>✓</v>
      </c>
      <c r="J371" s="83" t="n">
        <f aca="false">IF(D371="","",D371*IF(Settings!$B$23=Settings!$C$6,1,IF(Settings!$B$23="USD",1/INDEX(Settings!$B$29:$B$40,MONTH(B371)),INDEX(Settings!$B$29:$B$40,MONTH(B371)))))</f>
        <v>46.909869</v>
      </c>
    </row>
    <row r="372" customFormat="false" ht="15" hidden="false" customHeight="false" outlineLevel="0" collapsed="false">
      <c r="A372" s="0" t="s">
        <v>200</v>
      </c>
      <c r="B372" s="81" t="n">
        <v>46048</v>
      </c>
      <c r="C372" s="82" t="s">
        <v>452</v>
      </c>
      <c r="D372" s="83" t="n">
        <v>32.09</v>
      </c>
      <c r="E372" s="0" t="n">
        <v>122</v>
      </c>
      <c r="F372" s="0" t="n">
        <v>12</v>
      </c>
      <c r="G372" s="0" t="n">
        <v>1</v>
      </c>
      <c r="I372" s="0" t="str">
        <f aca="false">IF(A372="","",IF(COUNTIF(Campaigns!$A$7:$A$300,A372)&gt;0,"✓",IF(N(D372)=0,"– no spend","⚠ add to Campaigns tab")))</f>
        <v>✓</v>
      </c>
      <c r="J372" s="83" t="n">
        <f aca="false">IF(D372="","",D372*IF(Settings!$B$23=Settings!$C$6,1,IF(Settings!$B$23="USD",1/INDEX(Settings!$B$29:$B$40,MONTH(B372)),INDEX(Settings!$B$29:$B$40,MONTH(B372)))))</f>
        <v>35.866993</v>
      </c>
    </row>
    <row r="373" customFormat="false" ht="15" hidden="false" customHeight="false" outlineLevel="0" collapsed="false">
      <c r="A373" s="0" t="s">
        <v>202</v>
      </c>
      <c r="B373" s="81" t="n">
        <v>46048</v>
      </c>
      <c r="C373" s="82" t="s">
        <v>452</v>
      </c>
      <c r="D373" s="83" t="n">
        <v>3.67</v>
      </c>
      <c r="E373" s="0" t="n">
        <v>71</v>
      </c>
      <c r="F373" s="0" t="n">
        <v>5</v>
      </c>
      <c r="G373" s="0" t="n">
        <v>0</v>
      </c>
      <c r="I373" s="0" t="str">
        <f aca="false">IF(A373="","",IF(COUNTIF(Campaigns!$A$7:$A$300,A373)&gt;0,"✓",IF(N(D373)=0,"– no spend","⚠ add to Campaigns tab")))</f>
        <v>✓</v>
      </c>
      <c r="J373" s="83" t="n">
        <f aca="false">IF(D373="","",D373*IF(Settings!$B$23=Settings!$C$6,1,IF(Settings!$B$23="USD",1/INDEX(Settings!$B$29:$B$40,MONTH(B373)),INDEX(Settings!$B$29:$B$40,MONTH(B373)))))</f>
        <v>4.101959</v>
      </c>
    </row>
    <row r="374" customFormat="false" ht="15" hidden="false" customHeight="false" outlineLevel="0" collapsed="false">
      <c r="A374" s="0" t="s">
        <v>192</v>
      </c>
      <c r="B374" s="81" t="n">
        <v>46048</v>
      </c>
      <c r="C374" s="82" t="s">
        <v>452</v>
      </c>
      <c r="D374" s="83" t="n">
        <v>42</v>
      </c>
      <c r="E374" s="0" t="n">
        <v>118</v>
      </c>
      <c r="F374" s="0" t="n">
        <v>15</v>
      </c>
      <c r="G374" s="0" t="n">
        <v>0</v>
      </c>
      <c r="I374" s="0" t="str">
        <f aca="false">IF(A374="","",IF(COUNTIF(Campaigns!$A$7:$A$300,A374)&gt;0,"✓",IF(N(D374)=0,"– no spend","⚠ add to Campaigns tab")))</f>
        <v>✓</v>
      </c>
      <c r="J374" s="83" t="n">
        <f aca="false">IF(D374="","",D374*IF(Settings!$B$23=Settings!$C$6,1,IF(Settings!$B$23="USD",1/INDEX(Settings!$B$29:$B$40,MONTH(B374)),INDEX(Settings!$B$29:$B$40,MONTH(B374)))))</f>
        <v>46.9434</v>
      </c>
    </row>
    <row r="375" customFormat="false" ht="15" hidden="false" customHeight="false" outlineLevel="0" collapsed="false">
      <c r="A375" s="0" t="s">
        <v>187</v>
      </c>
      <c r="B375" s="81" t="n">
        <v>46048</v>
      </c>
      <c r="C375" s="82" t="s">
        <v>452</v>
      </c>
      <c r="D375" s="83" t="n">
        <v>22.28</v>
      </c>
      <c r="E375" s="0" t="n">
        <v>88</v>
      </c>
      <c r="F375" s="0" t="n">
        <v>7</v>
      </c>
      <c r="G375" s="0" t="n">
        <v>0</v>
      </c>
      <c r="I375" s="0" t="str">
        <f aca="false">IF(A375="","",IF(COUNTIF(Campaigns!$A$7:$A$300,A375)&gt;0,"✓",IF(N(D375)=0,"– no spend","⚠ add to Campaigns tab")))</f>
        <v>✓</v>
      </c>
      <c r="J375" s="83" t="n">
        <f aca="false">IF(D375="","",D375*IF(Settings!$B$23=Settings!$C$6,1,IF(Settings!$B$23="USD",1/INDEX(Settings!$B$29:$B$40,MONTH(B375)),INDEX(Settings!$B$29:$B$40,MONTH(B375)))))</f>
        <v>24.902356</v>
      </c>
    </row>
    <row r="376" customFormat="false" ht="15" hidden="false" customHeight="false" outlineLevel="0" collapsed="false">
      <c r="A376" s="0" t="s">
        <v>190</v>
      </c>
      <c r="B376" s="81" t="n">
        <v>46048</v>
      </c>
      <c r="C376" s="82" t="s">
        <v>452</v>
      </c>
      <c r="D376" s="83" t="n">
        <v>0</v>
      </c>
      <c r="E376" s="0" t="n">
        <v>12</v>
      </c>
      <c r="F376" s="0" t="n">
        <v>0</v>
      </c>
      <c r="G376" s="0" t="n">
        <v>0</v>
      </c>
      <c r="I376" s="0" t="str">
        <f aca="false">IF(A376="","",IF(COUNTIF(Campaigns!$A$7:$A$300,A376)&gt;0,"✓",IF(N(D376)=0,"– no spend","⚠ add to Campaigns tab")))</f>
        <v>✓</v>
      </c>
      <c r="J376" s="83" t="n">
        <f aca="false">IF(D376="","",D376*IF(Settings!$B$23=Settings!$C$6,1,IF(Settings!$B$23="USD",1/INDEX(Settings!$B$29:$B$40,MONTH(B376)),INDEX(Settings!$B$29:$B$40,MONTH(B376)))))</f>
        <v>0</v>
      </c>
    </row>
    <row r="377" customFormat="false" ht="15" hidden="false" customHeight="false" outlineLevel="0" collapsed="false">
      <c r="A377" s="0" t="s">
        <v>204</v>
      </c>
      <c r="B377" s="81" t="n">
        <v>46048</v>
      </c>
      <c r="C377" s="82" t="s">
        <v>452</v>
      </c>
      <c r="D377" s="83" t="n">
        <v>0</v>
      </c>
      <c r="E377" s="0" t="n">
        <v>17</v>
      </c>
      <c r="F377" s="0" t="n">
        <v>0</v>
      </c>
      <c r="G377" s="0" t="n">
        <v>0</v>
      </c>
      <c r="I377" s="0" t="str">
        <f aca="false">IF(A377="","",IF(COUNTIF(Campaigns!$A$7:$A$300,A377)&gt;0,"✓",IF(N(D377)=0,"– no spend","⚠ add to Campaigns tab")))</f>
        <v>✓</v>
      </c>
      <c r="J377" s="83" t="n">
        <f aca="false">IF(D377="","",D377*IF(Settings!$B$23=Settings!$C$6,1,IF(Settings!$B$23="USD",1/INDEX(Settings!$B$29:$B$40,MONTH(B377)),INDEX(Settings!$B$29:$B$40,MONTH(B377)))))</f>
        <v>0</v>
      </c>
    </row>
    <row r="378" customFormat="false" ht="15" hidden="false" customHeight="false" outlineLevel="0" collapsed="false">
      <c r="A378" s="0" t="s">
        <v>188</v>
      </c>
      <c r="B378" s="81" t="n">
        <v>46048</v>
      </c>
      <c r="C378" s="82" t="s">
        <v>452</v>
      </c>
      <c r="D378" s="83" t="n">
        <v>16.63</v>
      </c>
      <c r="E378" s="0" t="n">
        <v>102</v>
      </c>
      <c r="F378" s="0" t="n">
        <v>1</v>
      </c>
      <c r="G378" s="0" t="n">
        <v>0</v>
      </c>
      <c r="I378" s="0" t="str">
        <f aca="false">IF(A378="","",IF(COUNTIF(Campaigns!$A$7:$A$300,A378)&gt;0,"✓",IF(N(D378)=0,"– no spend","⚠ add to Campaigns tab")))</f>
        <v>✓</v>
      </c>
      <c r="J378" s="83" t="n">
        <f aca="false">IF(D378="","",D378*IF(Settings!$B$23=Settings!$C$6,1,IF(Settings!$B$23="USD",1/INDEX(Settings!$B$29:$B$40,MONTH(B378)),INDEX(Settings!$B$29:$B$40,MONTH(B378)))))</f>
        <v>18.587351</v>
      </c>
    </row>
    <row r="379" customFormat="false" ht="15" hidden="false" customHeight="false" outlineLevel="0" collapsed="false">
      <c r="A379" s="0" t="s">
        <v>186</v>
      </c>
      <c r="B379" s="81" t="n">
        <v>46048</v>
      </c>
      <c r="C379" s="82" t="s">
        <v>452</v>
      </c>
      <c r="D379" s="83" t="n">
        <v>34.41</v>
      </c>
      <c r="E379" s="0" t="n">
        <v>191</v>
      </c>
      <c r="F379" s="0" t="n">
        <v>16</v>
      </c>
      <c r="G379" s="0" t="n">
        <v>0</v>
      </c>
      <c r="I379" s="0" t="str">
        <f aca="false">IF(A379="","",IF(COUNTIF(Campaigns!$A$7:$A$300,A379)&gt;0,"✓",IF(N(D379)=0,"– no spend","⚠ add to Campaigns tab")))</f>
        <v>✓</v>
      </c>
      <c r="J379" s="83" t="n">
        <f aca="false">IF(D379="","",D379*IF(Settings!$B$23=Settings!$C$6,1,IF(Settings!$B$23="USD",1/INDEX(Settings!$B$29:$B$40,MONTH(B379)),INDEX(Settings!$B$29:$B$40,MONTH(B379)))))</f>
        <v>38.460057</v>
      </c>
    </row>
    <row r="380" customFormat="false" ht="15" hidden="false" customHeight="false" outlineLevel="0" collapsed="false">
      <c r="A380" s="0" t="s">
        <v>201</v>
      </c>
      <c r="B380" s="81" t="n">
        <v>46048</v>
      </c>
      <c r="C380" s="82" t="s">
        <v>452</v>
      </c>
      <c r="D380" s="83" t="n">
        <v>12.38</v>
      </c>
      <c r="E380" s="0" t="n">
        <v>4</v>
      </c>
      <c r="F380" s="0" t="n">
        <v>2</v>
      </c>
      <c r="G380" s="0" t="n">
        <v>0</v>
      </c>
      <c r="I380" s="0" t="str">
        <f aca="false">IF(A380="","",IF(COUNTIF(Campaigns!$A$7:$A$300,A380)&gt;0,"✓",IF(N(D380)=0,"– no spend","⚠ add to Campaigns tab")))</f>
        <v>✓</v>
      </c>
      <c r="J380" s="83" t="n">
        <f aca="false">IF(D380="","",D380*IF(Settings!$B$23=Settings!$C$6,1,IF(Settings!$B$23="USD",1/INDEX(Settings!$B$29:$B$40,MONTH(B380)),INDEX(Settings!$B$29:$B$40,MONTH(B380)))))</f>
        <v>13.837126</v>
      </c>
    </row>
    <row r="381" customFormat="false" ht="15" hidden="false" customHeight="false" outlineLevel="0" collapsed="false">
      <c r="A381" s="0" t="s">
        <v>194</v>
      </c>
      <c r="B381" s="81" t="n">
        <v>46048</v>
      </c>
      <c r="C381" s="82" t="s">
        <v>452</v>
      </c>
      <c r="D381" s="83" t="n">
        <v>12.48</v>
      </c>
      <c r="E381" s="0" t="n">
        <v>121</v>
      </c>
      <c r="F381" s="0" t="n">
        <v>2</v>
      </c>
      <c r="G381" s="0" t="n">
        <v>0</v>
      </c>
      <c r="I381" s="0" t="str">
        <f aca="false">IF(A381="","",IF(COUNTIF(Campaigns!$A$7:$A$300,A381)&gt;0,"✓",IF(N(D381)=0,"– no spend","⚠ add to Campaigns tab")))</f>
        <v>✓</v>
      </c>
      <c r="J381" s="83" t="n">
        <f aca="false">IF(D381="","",D381*IF(Settings!$B$23=Settings!$C$6,1,IF(Settings!$B$23="USD",1/INDEX(Settings!$B$29:$B$40,MONTH(B381)),INDEX(Settings!$B$29:$B$40,MONTH(B381)))))</f>
        <v>13.948896</v>
      </c>
    </row>
    <row r="382" customFormat="false" ht="15" hidden="false" customHeight="false" outlineLevel="0" collapsed="false">
      <c r="A382" s="0" t="s">
        <v>199</v>
      </c>
      <c r="B382" s="81" t="n">
        <v>46048</v>
      </c>
      <c r="C382" s="82" t="s">
        <v>452</v>
      </c>
      <c r="D382" s="83" t="n">
        <v>18.16</v>
      </c>
      <c r="E382" s="0" t="n">
        <v>57</v>
      </c>
      <c r="F382" s="0" t="n">
        <v>2</v>
      </c>
      <c r="G382" s="0" t="n">
        <v>0</v>
      </c>
      <c r="I382" s="0" t="str">
        <f aca="false">IF(A382="","",IF(COUNTIF(Campaigns!$A$7:$A$300,A382)&gt;0,"✓",IF(N(D382)=0,"– no spend","⚠ add to Campaigns tab")))</f>
        <v>✓</v>
      </c>
      <c r="J382" s="83" t="n">
        <f aca="false">IF(D382="","",D382*IF(Settings!$B$23=Settings!$C$6,1,IF(Settings!$B$23="USD",1/INDEX(Settings!$B$29:$B$40,MONTH(B382)),INDEX(Settings!$B$29:$B$40,MONTH(B382)))))</f>
        <v>20.297432</v>
      </c>
    </row>
    <row r="383" customFormat="false" ht="15" hidden="false" customHeight="false" outlineLevel="0" collapsed="false">
      <c r="A383" s="0" t="s">
        <v>206</v>
      </c>
      <c r="B383" s="81" t="n">
        <v>46048</v>
      </c>
      <c r="C383" s="82" t="s">
        <v>452</v>
      </c>
      <c r="D383" s="83" t="n">
        <v>9.35</v>
      </c>
      <c r="E383" s="0" t="n">
        <v>320</v>
      </c>
      <c r="F383" s="0" t="n">
        <v>6</v>
      </c>
      <c r="G383" s="0" t="n">
        <v>0</v>
      </c>
      <c r="I383" s="0" t="str">
        <f aca="false">IF(A383="","",IF(COUNTIF(Campaigns!$A$7:$A$300,A383)&gt;0,"✓",IF(N(D383)=0,"– no spend","⚠ add to Campaigns tab")))</f>
        <v>✓</v>
      </c>
      <c r="J383" s="83" t="n">
        <f aca="false">IF(D383="","",D383*IF(Settings!$B$23=Settings!$C$6,1,IF(Settings!$B$23="USD",1/INDEX(Settings!$B$29:$B$40,MONTH(B383)),INDEX(Settings!$B$29:$B$40,MONTH(B383)))))</f>
        <v>10.450495</v>
      </c>
    </row>
    <row r="384" customFormat="false" ht="15" hidden="false" customHeight="false" outlineLevel="0" collapsed="false">
      <c r="A384" s="0" t="s">
        <v>203</v>
      </c>
      <c r="B384" s="81" t="n">
        <v>46049</v>
      </c>
      <c r="C384" s="82" t="s">
        <v>452</v>
      </c>
      <c r="D384" s="83" t="n">
        <v>23.94</v>
      </c>
      <c r="E384" s="0" t="n">
        <v>34</v>
      </c>
      <c r="F384" s="0" t="n">
        <v>2</v>
      </c>
      <c r="G384" s="0" t="n">
        <v>0</v>
      </c>
      <c r="I384" s="0" t="str">
        <f aca="false">IF(A384="","",IF(COUNTIF(Campaigns!$A$7:$A$300,A384)&gt;0,"✓",IF(N(D384)=0,"– no spend","⚠ add to Campaigns tab")))</f>
        <v>✓</v>
      </c>
      <c r="J384" s="83" t="n">
        <f aca="false">IF(D384="","",D384*IF(Settings!$B$23=Settings!$C$6,1,IF(Settings!$B$23="USD",1/INDEX(Settings!$B$29:$B$40,MONTH(B384)),INDEX(Settings!$B$29:$B$40,MONTH(B384)))))</f>
        <v>26.757738</v>
      </c>
    </row>
    <row r="385" customFormat="false" ht="15" hidden="false" customHeight="false" outlineLevel="0" collapsed="false">
      <c r="A385" s="0" t="s">
        <v>205</v>
      </c>
      <c r="B385" s="81" t="n">
        <v>46049</v>
      </c>
      <c r="C385" s="82" t="s">
        <v>452</v>
      </c>
      <c r="D385" s="83" t="n">
        <v>17.62</v>
      </c>
      <c r="E385" s="0" t="n">
        <v>379</v>
      </c>
      <c r="F385" s="0" t="n">
        <v>15</v>
      </c>
      <c r="G385" s="0" t="n">
        <v>1</v>
      </c>
      <c r="I385" s="0" t="str">
        <f aca="false">IF(A385="","",IF(COUNTIF(Campaigns!$A$7:$A$300,A385)&gt;0,"✓",IF(N(D385)=0,"– no spend","⚠ add to Campaigns tab")))</f>
        <v>✓</v>
      </c>
      <c r="J385" s="83" t="n">
        <f aca="false">IF(D385="","",D385*IF(Settings!$B$23=Settings!$C$6,1,IF(Settings!$B$23="USD",1/INDEX(Settings!$B$29:$B$40,MONTH(B385)),INDEX(Settings!$B$29:$B$40,MONTH(B385)))))</f>
        <v>19.693874</v>
      </c>
    </row>
    <row r="386" customFormat="false" ht="15" hidden="false" customHeight="false" outlineLevel="0" collapsed="false">
      <c r="A386" s="0" t="s">
        <v>195</v>
      </c>
      <c r="B386" s="81" t="n">
        <v>46049</v>
      </c>
      <c r="C386" s="82" t="s">
        <v>452</v>
      </c>
      <c r="D386" s="83" t="n">
        <v>52.65</v>
      </c>
      <c r="E386" s="0" t="n">
        <v>58</v>
      </c>
      <c r="F386" s="0" t="n">
        <v>3</v>
      </c>
      <c r="G386" s="0" t="n">
        <v>0</v>
      </c>
      <c r="I386" s="0" t="str">
        <f aca="false">IF(A386="","",IF(COUNTIF(Campaigns!$A$7:$A$300,A386)&gt;0,"✓",IF(N(D386)=0,"– no spend","⚠ add to Campaigns tab")))</f>
        <v>✓</v>
      </c>
      <c r="J386" s="83" t="n">
        <f aca="false">IF(D386="","",D386*IF(Settings!$B$23=Settings!$C$6,1,IF(Settings!$B$23="USD",1/INDEX(Settings!$B$29:$B$40,MONTH(B386)),INDEX(Settings!$B$29:$B$40,MONTH(B386)))))</f>
        <v>58.846905</v>
      </c>
    </row>
    <row r="387" customFormat="false" ht="15" hidden="false" customHeight="false" outlineLevel="0" collapsed="false">
      <c r="A387" s="0" t="s">
        <v>185</v>
      </c>
      <c r="B387" s="81" t="n">
        <v>46049</v>
      </c>
      <c r="C387" s="82" t="s">
        <v>452</v>
      </c>
      <c r="D387" s="83" t="n">
        <v>33.71</v>
      </c>
      <c r="E387" s="0" t="n">
        <v>110</v>
      </c>
      <c r="F387" s="0" t="n">
        <v>19</v>
      </c>
      <c r="G387" s="0" t="n">
        <v>0</v>
      </c>
      <c r="I387" s="0" t="str">
        <f aca="false">IF(A387="","",IF(COUNTIF(Campaigns!$A$7:$A$300,A387)&gt;0,"✓",IF(N(D387)=0,"– no spend","⚠ add to Campaigns tab")))</f>
        <v>✓</v>
      </c>
      <c r="J387" s="83" t="n">
        <f aca="false">IF(D387="","",D387*IF(Settings!$B$23=Settings!$C$6,1,IF(Settings!$B$23="USD",1/INDEX(Settings!$B$29:$B$40,MONTH(B387)),INDEX(Settings!$B$29:$B$40,MONTH(B387)))))</f>
        <v>37.677667</v>
      </c>
    </row>
    <row r="388" customFormat="false" ht="15" hidden="false" customHeight="false" outlineLevel="0" collapsed="false">
      <c r="A388" s="0" t="s">
        <v>191</v>
      </c>
      <c r="B388" s="81" t="n">
        <v>46049</v>
      </c>
      <c r="C388" s="82" t="s">
        <v>452</v>
      </c>
      <c r="D388" s="83" t="n">
        <v>24.07</v>
      </c>
      <c r="E388" s="0" t="n">
        <v>98</v>
      </c>
      <c r="F388" s="0" t="n">
        <v>9</v>
      </c>
      <c r="G388" s="0" t="n">
        <v>0</v>
      </c>
      <c r="I388" s="0" t="str">
        <f aca="false">IF(A388="","",IF(COUNTIF(Campaigns!$A$7:$A$300,A388)&gt;0,"✓",IF(N(D388)=0,"– no spend","⚠ add to Campaigns tab")))</f>
        <v>✓</v>
      </c>
      <c r="J388" s="83" t="n">
        <f aca="false">IF(D388="","",D388*IF(Settings!$B$23=Settings!$C$6,1,IF(Settings!$B$23="USD",1/INDEX(Settings!$B$29:$B$40,MONTH(B388)),INDEX(Settings!$B$29:$B$40,MONTH(B388)))))</f>
        <v>26.903039</v>
      </c>
    </row>
    <row r="389" customFormat="false" ht="15" hidden="false" customHeight="false" outlineLevel="0" collapsed="false">
      <c r="A389" s="0" t="s">
        <v>200</v>
      </c>
      <c r="B389" s="81" t="n">
        <v>46049</v>
      </c>
      <c r="C389" s="82" t="s">
        <v>452</v>
      </c>
      <c r="D389" s="83" t="n">
        <v>12.67</v>
      </c>
      <c r="E389" s="0" t="n">
        <v>115</v>
      </c>
      <c r="F389" s="0" t="n">
        <v>10</v>
      </c>
      <c r="G389" s="0" t="n">
        <v>1</v>
      </c>
      <c r="I389" s="0" t="str">
        <f aca="false">IF(A389="","",IF(COUNTIF(Campaigns!$A$7:$A$300,A389)&gt;0,"✓",IF(N(D389)=0,"– no spend","⚠ add to Campaigns tab")))</f>
        <v>✓</v>
      </c>
      <c r="J389" s="83" t="n">
        <f aca="false">IF(D389="","",D389*IF(Settings!$B$23=Settings!$C$6,1,IF(Settings!$B$23="USD",1/INDEX(Settings!$B$29:$B$40,MONTH(B389)),INDEX(Settings!$B$29:$B$40,MONTH(B389)))))</f>
        <v>14.161259</v>
      </c>
    </row>
    <row r="390" customFormat="false" ht="15" hidden="false" customHeight="false" outlineLevel="0" collapsed="false">
      <c r="A390" s="0" t="s">
        <v>202</v>
      </c>
      <c r="B390" s="81" t="n">
        <v>46049</v>
      </c>
      <c r="C390" s="82" t="s">
        <v>452</v>
      </c>
      <c r="D390" s="83" t="n">
        <v>3.28</v>
      </c>
      <c r="E390" s="0" t="n">
        <v>62</v>
      </c>
      <c r="F390" s="0" t="n">
        <v>4</v>
      </c>
      <c r="G390" s="0" t="n">
        <v>0</v>
      </c>
      <c r="I390" s="0" t="str">
        <f aca="false">IF(A390="","",IF(COUNTIF(Campaigns!$A$7:$A$300,A390)&gt;0,"✓",IF(N(D390)=0,"– no spend","⚠ add to Campaigns tab")))</f>
        <v>✓</v>
      </c>
      <c r="J390" s="83" t="n">
        <f aca="false">IF(D390="","",D390*IF(Settings!$B$23=Settings!$C$6,1,IF(Settings!$B$23="USD",1/INDEX(Settings!$B$29:$B$40,MONTH(B390)),INDEX(Settings!$B$29:$B$40,MONTH(B390)))))</f>
        <v>3.666056</v>
      </c>
    </row>
    <row r="391" customFormat="false" ht="15" hidden="false" customHeight="false" outlineLevel="0" collapsed="false">
      <c r="A391" s="0" t="s">
        <v>192</v>
      </c>
      <c r="B391" s="81" t="n">
        <v>46049</v>
      </c>
      <c r="C391" s="82" t="s">
        <v>452</v>
      </c>
      <c r="D391" s="83" t="n">
        <v>29.12</v>
      </c>
      <c r="E391" s="0" t="n">
        <v>140</v>
      </c>
      <c r="F391" s="0" t="n">
        <v>14</v>
      </c>
      <c r="G391" s="0" t="n">
        <v>0</v>
      </c>
      <c r="I391" s="0" t="str">
        <f aca="false">IF(A391="","",IF(COUNTIF(Campaigns!$A$7:$A$300,A391)&gt;0,"✓",IF(N(D391)=0,"– no spend","⚠ add to Campaigns tab")))</f>
        <v>✓</v>
      </c>
      <c r="J391" s="83" t="n">
        <f aca="false">IF(D391="","",D391*IF(Settings!$B$23=Settings!$C$6,1,IF(Settings!$B$23="USD",1/INDEX(Settings!$B$29:$B$40,MONTH(B391)),INDEX(Settings!$B$29:$B$40,MONTH(B391)))))</f>
        <v>32.547424</v>
      </c>
    </row>
    <row r="392" customFormat="false" ht="15" hidden="false" customHeight="false" outlineLevel="0" collapsed="false">
      <c r="A392" s="0" t="s">
        <v>187</v>
      </c>
      <c r="B392" s="81" t="n">
        <v>46049</v>
      </c>
      <c r="C392" s="82" t="s">
        <v>452</v>
      </c>
      <c r="D392" s="83" t="n">
        <v>43.29</v>
      </c>
      <c r="E392" s="0" t="n">
        <v>112</v>
      </c>
      <c r="F392" s="0" t="n">
        <v>9</v>
      </c>
      <c r="G392" s="0" t="n">
        <v>0</v>
      </c>
      <c r="I392" s="0" t="str">
        <f aca="false">IF(A392="","",IF(COUNTIF(Campaigns!$A$7:$A$300,A392)&gt;0,"✓",IF(N(D392)=0,"– no spend","⚠ add to Campaigns tab")))</f>
        <v>✓</v>
      </c>
      <c r="J392" s="83" t="n">
        <f aca="false">IF(D392="","",D392*IF(Settings!$B$23=Settings!$C$6,1,IF(Settings!$B$23="USD",1/INDEX(Settings!$B$29:$B$40,MONTH(B392)),INDEX(Settings!$B$29:$B$40,MONTH(B392)))))</f>
        <v>48.385233</v>
      </c>
    </row>
    <row r="393" customFormat="false" ht="15" hidden="false" customHeight="false" outlineLevel="0" collapsed="false">
      <c r="A393" s="0" t="s">
        <v>190</v>
      </c>
      <c r="B393" s="81" t="n">
        <v>46049</v>
      </c>
      <c r="C393" s="82" t="s">
        <v>452</v>
      </c>
      <c r="D393" s="83" t="n">
        <v>19.59</v>
      </c>
      <c r="E393" s="0" t="n">
        <v>6</v>
      </c>
      <c r="F393" s="0" t="n">
        <v>1</v>
      </c>
      <c r="G393" s="0" t="n">
        <v>0</v>
      </c>
      <c r="I393" s="0" t="str">
        <f aca="false">IF(A393="","",IF(COUNTIF(Campaigns!$A$7:$A$300,A393)&gt;0,"✓",IF(N(D393)=0,"– no spend","⚠ add to Campaigns tab")))</f>
        <v>✓</v>
      </c>
      <c r="J393" s="83" t="n">
        <f aca="false">IF(D393="","",D393*IF(Settings!$B$23=Settings!$C$6,1,IF(Settings!$B$23="USD",1/INDEX(Settings!$B$29:$B$40,MONTH(B393)),INDEX(Settings!$B$29:$B$40,MONTH(B393)))))</f>
        <v>21.895743</v>
      </c>
    </row>
    <row r="394" customFormat="false" ht="15" hidden="false" customHeight="false" outlineLevel="0" collapsed="false">
      <c r="A394" s="0" t="s">
        <v>204</v>
      </c>
      <c r="B394" s="81" t="n">
        <v>46049</v>
      </c>
      <c r="C394" s="82" t="s">
        <v>452</v>
      </c>
      <c r="D394" s="83" t="n">
        <v>0.34</v>
      </c>
      <c r="E394" s="0" t="n">
        <v>19</v>
      </c>
      <c r="F394" s="0" t="n">
        <v>1</v>
      </c>
      <c r="G394" s="0" t="n">
        <v>0</v>
      </c>
      <c r="I394" s="0" t="str">
        <f aca="false">IF(A394="","",IF(COUNTIF(Campaigns!$A$7:$A$300,A394)&gt;0,"✓",IF(N(D394)=0,"– no spend","⚠ add to Campaigns tab")))</f>
        <v>✓</v>
      </c>
      <c r="J394" s="83" t="n">
        <f aca="false">IF(D394="","",D394*IF(Settings!$B$23=Settings!$C$6,1,IF(Settings!$B$23="USD",1/INDEX(Settings!$B$29:$B$40,MONTH(B394)),INDEX(Settings!$B$29:$B$40,MONTH(B394)))))</f>
        <v>0.380018</v>
      </c>
    </row>
    <row r="395" customFormat="false" ht="15" hidden="false" customHeight="false" outlineLevel="0" collapsed="false">
      <c r="A395" s="0" t="s">
        <v>188</v>
      </c>
      <c r="B395" s="81" t="n">
        <v>46049</v>
      </c>
      <c r="C395" s="82" t="s">
        <v>452</v>
      </c>
      <c r="D395" s="83" t="n">
        <v>20</v>
      </c>
      <c r="E395" s="0" t="n">
        <v>21</v>
      </c>
      <c r="F395" s="0" t="n">
        <v>2</v>
      </c>
      <c r="G395" s="0" t="n">
        <v>0</v>
      </c>
      <c r="I395" s="0" t="str">
        <f aca="false">IF(A395="","",IF(COUNTIF(Campaigns!$A$7:$A$300,A395)&gt;0,"✓",IF(N(D395)=0,"– no spend","⚠ add to Campaigns tab")))</f>
        <v>✓</v>
      </c>
      <c r="J395" s="83" t="n">
        <f aca="false">IF(D395="","",D395*IF(Settings!$B$23=Settings!$C$6,1,IF(Settings!$B$23="USD",1/INDEX(Settings!$B$29:$B$40,MONTH(B395)),INDEX(Settings!$B$29:$B$40,MONTH(B395)))))</f>
        <v>22.354</v>
      </c>
    </row>
    <row r="396" customFormat="false" ht="15" hidden="false" customHeight="false" outlineLevel="0" collapsed="false">
      <c r="A396" s="0" t="s">
        <v>186</v>
      </c>
      <c r="B396" s="81" t="n">
        <v>46049</v>
      </c>
      <c r="C396" s="82" t="s">
        <v>452</v>
      </c>
      <c r="D396" s="83" t="n">
        <v>44.06</v>
      </c>
      <c r="E396" s="0" t="n">
        <v>260</v>
      </c>
      <c r="F396" s="0" t="n">
        <v>18</v>
      </c>
      <c r="G396" s="0" t="n">
        <v>2.04</v>
      </c>
      <c r="I396" s="0" t="str">
        <f aca="false">IF(A396="","",IF(COUNTIF(Campaigns!$A$7:$A$300,A396)&gt;0,"✓",IF(N(D396)=0,"– no spend","⚠ add to Campaigns tab")))</f>
        <v>✓</v>
      </c>
      <c r="J396" s="83" t="n">
        <f aca="false">IF(D396="","",D396*IF(Settings!$B$23=Settings!$C$6,1,IF(Settings!$B$23="USD",1/INDEX(Settings!$B$29:$B$40,MONTH(B396)),INDEX(Settings!$B$29:$B$40,MONTH(B396)))))</f>
        <v>49.245862</v>
      </c>
    </row>
    <row r="397" customFormat="false" ht="15" hidden="false" customHeight="false" outlineLevel="0" collapsed="false">
      <c r="A397" s="0" t="s">
        <v>201</v>
      </c>
      <c r="B397" s="81" t="n">
        <v>46049</v>
      </c>
      <c r="C397" s="82" t="s">
        <v>452</v>
      </c>
      <c r="D397" s="83" t="n">
        <v>20.94</v>
      </c>
      <c r="E397" s="0" t="n">
        <v>35</v>
      </c>
      <c r="F397" s="0" t="n">
        <v>1</v>
      </c>
      <c r="G397" s="0" t="n">
        <v>0</v>
      </c>
      <c r="I397" s="0" t="str">
        <f aca="false">IF(A397="","",IF(COUNTIF(Campaigns!$A$7:$A$300,A397)&gt;0,"✓",IF(N(D397)=0,"– no spend","⚠ add to Campaigns tab")))</f>
        <v>✓</v>
      </c>
      <c r="J397" s="83" t="n">
        <f aca="false">IF(D397="","",D397*IF(Settings!$B$23=Settings!$C$6,1,IF(Settings!$B$23="USD",1/INDEX(Settings!$B$29:$B$40,MONTH(B397)),INDEX(Settings!$B$29:$B$40,MONTH(B397)))))</f>
        <v>23.404638</v>
      </c>
    </row>
    <row r="398" customFormat="false" ht="15" hidden="false" customHeight="false" outlineLevel="0" collapsed="false">
      <c r="A398" s="0" t="s">
        <v>194</v>
      </c>
      <c r="B398" s="81" t="n">
        <v>46049</v>
      </c>
      <c r="C398" s="82" t="s">
        <v>452</v>
      </c>
      <c r="D398" s="83" t="n">
        <v>39.71</v>
      </c>
      <c r="E398" s="0" t="n">
        <v>147</v>
      </c>
      <c r="F398" s="0" t="n">
        <v>4</v>
      </c>
      <c r="G398" s="0" t="n">
        <v>0</v>
      </c>
      <c r="I398" s="0" t="str">
        <f aca="false">IF(A398="","",IF(COUNTIF(Campaigns!$A$7:$A$300,A398)&gt;0,"✓",IF(N(D398)=0,"– no spend","⚠ add to Campaigns tab")))</f>
        <v>✓</v>
      </c>
      <c r="J398" s="83" t="n">
        <f aca="false">IF(D398="","",D398*IF(Settings!$B$23=Settings!$C$6,1,IF(Settings!$B$23="USD",1/INDEX(Settings!$B$29:$B$40,MONTH(B398)),INDEX(Settings!$B$29:$B$40,MONTH(B398)))))</f>
        <v>44.383867</v>
      </c>
    </row>
    <row r="399" customFormat="false" ht="15" hidden="false" customHeight="false" outlineLevel="0" collapsed="false">
      <c r="A399" s="0" t="s">
        <v>199</v>
      </c>
      <c r="B399" s="81" t="n">
        <v>46049</v>
      </c>
      <c r="C399" s="82" t="s">
        <v>452</v>
      </c>
      <c r="D399" s="83" t="n">
        <v>23.42</v>
      </c>
      <c r="E399" s="0" t="n">
        <v>15</v>
      </c>
      <c r="F399" s="0" t="n">
        <v>2</v>
      </c>
      <c r="G399" s="0" t="n">
        <v>0</v>
      </c>
      <c r="I399" s="0" t="str">
        <f aca="false">IF(A399="","",IF(COUNTIF(Campaigns!$A$7:$A$300,A399)&gt;0,"✓",IF(N(D399)=0,"– no spend","⚠ add to Campaigns tab")))</f>
        <v>✓</v>
      </c>
      <c r="J399" s="83" t="n">
        <f aca="false">IF(D399="","",D399*IF(Settings!$B$23=Settings!$C$6,1,IF(Settings!$B$23="USD",1/INDEX(Settings!$B$29:$B$40,MONTH(B399)),INDEX(Settings!$B$29:$B$40,MONTH(B399)))))</f>
        <v>26.176534</v>
      </c>
    </row>
    <row r="400" customFormat="false" ht="15" hidden="false" customHeight="false" outlineLevel="0" collapsed="false">
      <c r="A400" s="0" t="s">
        <v>206</v>
      </c>
      <c r="B400" s="81" t="n">
        <v>46049</v>
      </c>
      <c r="C400" s="82" t="s">
        <v>452</v>
      </c>
      <c r="D400" s="83" t="n">
        <v>13.25</v>
      </c>
      <c r="E400" s="0" t="n">
        <v>308</v>
      </c>
      <c r="F400" s="0" t="n">
        <v>5</v>
      </c>
      <c r="G400" s="0" t="n">
        <v>2</v>
      </c>
      <c r="I400" s="0" t="str">
        <f aca="false">IF(A400="","",IF(COUNTIF(Campaigns!$A$7:$A$300,A400)&gt;0,"✓",IF(N(D400)=0,"– no spend","⚠ add to Campaigns tab")))</f>
        <v>✓</v>
      </c>
      <c r="J400" s="83" t="n">
        <f aca="false">IF(D400="","",D400*IF(Settings!$B$23=Settings!$C$6,1,IF(Settings!$B$23="USD",1/INDEX(Settings!$B$29:$B$40,MONTH(B400)),INDEX(Settings!$B$29:$B$40,MONTH(B400)))))</f>
        <v>14.809525</v>
      </c>
    </row>
    <row r="401" customFormat="false" ht="15" hidden="false" customHeight="false" outlineLevel="0" collapsed="false">
      <c r="A401" s="0" t="s">
        <v>203</v>
      </c>
      <c r="B401" s="81" t="n">
        <v>46050</v>
      </c>
      <c r="C401" s="82" t="s">
        <v>452</v>
      </c>
      <c r="D401" s="83" t="n">
        <v>9.17</v>
      </c>
      <c r="E401" s="0" t="n">
        <v>182</v>
      </c>
      <c r="F401" s="0" t="n">
        <v>2</v>
      </c>
      <c r="G401" s="0" t="n">
        <v>0</v>
      </c>
      <c r="I401" s="0" t="str">
        <f aca="false">IF(A401="","",IF(COUNTIF(Campaigns!$A$7:$A$300,A401)&gt;0,"✓",IF(N(D401)=0,"– no spend","⚠ add to Campaigns tab")))</f>
        <v>✓</v>
      </c>
      <c r="J401" s="83" t="n">
        <f aca="false">IF(D401="","",D401*IF(Settings!$B$23=Settings!$C$6,1,IF(Settings!$B$23="USD",1/INDEX(Settings!$B$29:$B$40,MONTH(B401)),INDEX(Settings!$B$29:$B$40,MONTH(B401)))))</f>
        <v>10.249309</v>
      </c>
    </row>
    <row r="402" customFormat="false" ht="15" hidden="false" customHeight="false" outlineLevel="0" collapsed="false">
      <c r="A402" s="0" t="s">
        <v>205</v>
      </c>
      <c r="B402" s="81" t="n">
        <v>46050</v>
      </c>
      <c r="C402" s="82" t="s">
        <v>452</v>
      </c>
      <c r="D402" s="83" t="n">
        <v>22.63</v>
      </c>
      <c r="E402" s="0" t="n">
        <v>319</v>
      </c>
      <c r="F402" s="0" t="n">
        <v>17</v>
      </c>
      <c r="G402" s="0" t="n">
        <v>1</v>
      </c>
      <c r="I402" s="0" t="str">
        <f aca="false">IF(A402="","",IF(COUNTIF(Campaigns!$A$7:$A$300,A402)&gt;0,"✓",IF(N(D402)=0,"– no spend","⚠ add to Campaigns tab")))</f>
        <v>✓</v>
      </c>
      <c r="J402" s="83" t="n">
        <f aca="false">IF(D402="","",D402*IF(Settings!$B$23=Settings!$C$6,1,IF(Settings!$B$23="USD",1/INDEX(Settings!$B$29:$B$40,MONTH(B402)),INDEX(Settings!$B$29:$B$40,MONTH(B402)))))</f>
        <v>25.293551</v>
      </c>
    </row>
    <row r="403" customFormat="false" ht="15" hidden="false" customHeight="false" outlineLevel="0" collapsed="false">
      <c r="A403" s="0" t="s">
        <v>195</v>
      </c>
      <c r="B403" s="81" t="n">
        <v>46050</v>
      </c>
      <c r="C403" s="82" t="s">
        <v>452</v>
      </c>
      <c r="D403" s="83" t="n">
        <v>9.31</v>
      </c>
      <c r="E403" s="0" t="n">
        <v>2</v>
      </c>
      <c r="F403" s="0" t="n">
        <v>1</v>
      </c>
      <c r="G403" s="0" t="n">
        <v>0</v>
      </c>
      <c r="I403" s="0" t="str">
        <f aca="false">IF(A403="","",IF(COUNTIF(Campaigns!$A$7:$A$300,A403)&gt;0,"✓",IF(N(D403)=0,"– no spend","⚠ add to Campaigns tab")))</f>
        <v>✓</v>
      </c>
      <c r="J403" s="83" t="n">
        <f aca="false">IF(D403="","",D403*IF(Settings!$B$23=Settings!$C$6,1,IF(Settings!$B$23="USD",1/INDEX(Settings!$B$29:$B$40,MONTH(B403)),INDEX(Settings!$B$29:$B$40,MONTH(B403)))))</f>
        <v>10.405787</v>
      </c>
    </row>
    <row r="404" customFormat="false" ht="15" hidden="false" customHeight="false" outlineLevel="0" collapsed="false">
      <c r="A404" s="0" t="s">
        <v>185</v>
      </c>
      <c r="B404" s="81" t="n">
        <v>46050</v>
      </c>
      <c r="C404" s="82" t="s">
        <v>452</v>
      </c>
      <c r="D404" s="83" t="n">
        <v>50.08</v>
      </c>
      <c r="E404" s="0" t="n">
        <v>287</v>
      </c>
      <c r="F404" s="0" t="n">
        <v>34</v>
      </c>
      <c r="G404" s="0" t="n">
        <v>0.11</v>
      </c>
      <c r="I404" s="0" t="str">
        <f aca="false">IF(A404="","",IF(COUNTIF(Campaigns!$A$7:$A$300,A404)&gt;0,"✓",IF(N(D404)=0,"– no spend","⚠ add to Campaigns tab")))</f>
        <v>✓</v>
      </c>
      <c r="J404" s="83" t="n">
        <f aca="false">IF(D404="","",D404*IF(Settings!$B$23=Settings!$C$6,1,IF(Settings!$B$23="USD",1/INDEX(Settings!$B$29:$B$40,MONTH(B404)),INDEX(Settings!$B$29:$B$40,MONTH(B404)))))</f>
        <v>55.974416</v>
      </c>
    </row>
    <row r="405" customFormat="false" ht="15" hidden="false" customHeight="false" outlineLevel="0" collapsed="false">
      <c r="A405" s="0" t="s">
        <v>191</v>
      </c>
      <c r="B405" s="81" t="n">
        <v>46050</v>
      </c>
      <c r="C405" s="82" t="s">
        <v>452</v>
      </c>
      <c r="D405" s="83" t="n">
        <v>22.81</v>
      </c>
      <c r="E405" s="0" t="n">
        <v>101</v>
      </c>
      <c r="F405" s="0" t="n">
        <v>12</v>
      </c>
      <c r="G405" s="0" t="n">
        <v>0</v>
      </c>
      <c r="I405" s="0" t="str">
        <f aca="false">IF(A405="","",IF(COUNTIF(Campaigns!$A$7:$A$300,A405)&gt;0,"✓",IF(N(D405)=0,"– no spend","⚠ add to Campaigns tab")))</f>
        <v>✓</v>
      </c>
      <c r="J405" s="83" t="n">
        <f aca="false">IF(D405="","",D405*IF(Settings!$B$23=Settings!$C$6,1,IF(Settings!$B$23="USD",1/INDEX(Settings!$B$29:$B$40,MONTH(B405)),INDEX(Settings!$B$29:$B$40,MONTH(B405)))))</f>
        <v>25.494737</v>
      </c>
    </row>
    <row r="406" customFormat="false" ht="15" hidden="false" customHeight="false" outlineLevel="0" collapsed="false">
      <c r="A406" s="0" t="s">
        <v>200</v>
      </c>
      <c r="B406" s="81" t="n">
        <v>46050</v>
      </c>
      <c r="C406" s="82" t="s">
        <v>452</v>
      </c>
      <c r="D406" s="83" t="n">
        <v>12.97</v>
      </c>
      <c r="E406" s="0" t="n">
        <v>58</v>
      </c>
      <c r="F406" s="0" t="n">
        <v>7</v>
      </c>
      <c r="G406" s="0" t="n">
        <v>1</v>
      </c>
      <c r="I406" s="0" t="str">
        <f aca="false">IF(A406="","",IF(COUNTIF(Campaigns!$A$7:$A$300,A406)&gt;0,"✓",IF(N(D406)=0,"– no spend","⚠ add to Campaigns tab")))</f>
        <v>✓</v>
      </c>
      <c r="J406" s="83" t="n">
        <f aca="false">IF(D406="","",D406*IF(Settings!$B$23=Settings!$C$6,1,IF(Settings!$B$23="USD",1/INDEX(Settings!$B$29:$B$40,MONTH(B406)),INDEX(Settings!$B$29:$B$40,MONTH(B406)))))</f>
        <v>14.496569</v>
      </c>
    </row>
    <row r="407" customFormat="false" ht="15" hidden="false" customHeight="false" outlineLevel="0" collapsed="false">
      <c r="A407" s="0" t="s">
        <v>202</v>
      </c>
      <c r="B407" s="81" t="n">
        <v>46050</v>
      </c>
      <c r="C407" s="82" t="s">
        <v>452</v>
      </c>
      <c r="D407" s="83" t="n">
        <v>4.19</v>
      </c>
      <c r="E407" s="0" t="n">
        <v>68</v>
      </c>
      <c r="F407" s="0" t="n">
        <v>6</v>
      </c>
      <c r="G407" s="0" t="n">
        <v>2</v>
      </c>
      <c r="I407" s="0" t="str">
        <f aca="false">IF(A407="","",IF(COUNTIF(Campaigns!$A$7:$A$300,A407)&gt;0,"✓",IF(N(D407)=0,"– no spend","⚠ add to Campaigns tab")))</f>
        <v>✓</v>
      </c>
      <c r="J407" s="83" t="n">
        <f aca="false">IF(D407="","",D407*IF(Settings!$B$23=Settings!$C$6,1,IF(Settings!$B$23="USD",1/INDEX(Settings!$B$29:$B$40,MONTH(B407)),INDEX(Settings!$B$29:$B$40,MONTH(B407)))))</f>
        <v>4.683163</v>
      </c>
    </row>
    <row r="408" customFormat="false" ht="15" hidden="false" customHeight="false" outlineLevel="0" collapsed="false">
      <c r="A408" s="0" t="s">
        <v>192</v>
      </c>
      <c r="B408" s="81" t="n">
        <v>46050</v>
      </c>
      <c r="C408" s="82" t="s">
        <v>452</v>
      </c>
      <c r="D408" s="83" t="n">
        <v>25.03</v>
      </c>
      <c r="E408" s="0" t="n">
        <v>99</v>
      </c>
      <c r="F408" s="0" t="n">
        <v>14</v>
      </c>
      <c r="G408" s="0" t="n">
        <v>0</v>
      </c>
      <c r="I408" s="0" t="str">
        <f aca="false">IF(A408="","",IF(COUNTIF(Campaigns!$A$7:$A$300,A408)&gt;0,"✓",IF(N(D408)=0,"– no spend","⚠ add to Campaigns tab")))</f>
        <v>✓</v>
      </c>
      <c r="J408" s="83" t="n">
        <f aca="false">IF(D408="","",D408*IF(Settings!$B$23=Settings!$C$6,1,IF(Settings!$B$23="USD",1/INDEX(Settings!$B$29:$B$40,MONTH(B408)),INDEX(Settings!$B$29:$B$40,MONTH(B408)))))</f>
        <v>27.976031</v>
      </c>
    </row>
    <row r="409" customFormat="false" ht="15" hidden="false" customHeight="false" outlineLevel="0" collapsed="false">
      <c r="A409" s="0" t="s">
        <v>187</v>
      </c>
      <c r="B409" s="81" t="n">
        <v>46050</v>
      </c>
      <c r="C409" s="82" t="s">
        <v>452</v>
      </c>
      <c r="D409" s="83" t="n">
        <v>25.09</v>
      </c>
      <c r="E409" s="0" t="n">
        <v>123</v>
      </c>
      <c r="F409" s="0" t="n">
        <v>8</v>
      </c>
      <c r="G409" s="0" t="n">
        <v>0</v>
      </c>
      <c r="I409" s="0" t="str">
        <f aca="false">IF(A409="","",IF(COUNTIF(Campaigns!$A$7:$A$300,A409)&gt;0,"✓",IF(N(D409)=0,"– no spend","⚠ add to Campaigns tab")))</f>
        <v>✓</v>
      </c>
      <c r="J409" s="83" t="n">
        <f aca="false">IF(D409="","",D409*IF(Settings!$B$23=Settings!$C$6,1,IF(Settings!$B$23="USD",1/INDEX(Settings!$B$29:$B$40,MONTH(B409)),INDEX(Settings!$B$29:$B$40,MONTH(B409)))))</f>
        <v>28.043093</v>
      </c>
    </row>
    <row r="410" customFormat="false" ht="15" hidden="false" customHeight="false" outlineLevel="0" collapsed="false">
      <c r="A410" s="0" t="s">
        <v>190</v>
      </c>
      <c r="B410" s="81" t="n">
        <v>46050</v>
      </c>
      <c r="C410" s="82" t="s">
        <v>452</v>
      </c>
      <c r="D410" s="83" t="n">
        <v>0</v>
      </c>
      <c r="E410" s="0" t="n">
        <v>53</v>
      </c>
      <c r="F410" s="0" t="n">
        <v>0</v>
      </c>
      <c r="G410" s="0" t="n">
        <v>0</v>
      </c>
      <c r="I410" s="0" t="str">
        <f aca="false">IF(A410="","",IF(COUNTIF(Campaigns!$A$7:$A$300,A410)&gt;0,"✓",IF(N(D410)=0,"– no spend","⚠ add to Campaigns tab")))</f>
        <v>✓</v>
      </c>
      <c r="J410" s="83" t="n">
        <f aca="false">IF(D410="","",D410*IF(Settings!$B$23=Settings!$C$6,1,IF(Settings!$B$23="USD",1/INDEX(Settings!$B$29:$B$40,MONTH(B410)),INDEX(Settings!$B$29:$B$40,MONTH(B410)))))</f>
        <v>0</v>
      </c>
    </row>
    <row r="411" customFormat="false" ht="15" hidden="false" customHeight="false" outlineLevel="0" collapsed="false">
      <c r="A411" s="0" t="s">
        <v>204</v>
      </c>
      <c r="B411" s="81" t="n">
        <v>46050</v>
      </c>
      <c r="C411" s="82" t="s">
        <v>452</v>
      </c>
      <c r="D411" s="83" t="n">
        <v>3.9</v>
      </c>
      <c r="E411" s="0" t="n">
        <v>24</v>
      </c>
      <c r="F411" s="0" t="n">
        <v>1</v>
      </c>
      <c r="G411" s="0" t="n">
        <v>0</v>
      </c>
      <c r="I411" s="0" t="str">
        <f aca="false">IF(A411="","",IF(COUNTIF(Campaigns!$A$7:$A$300,A411)&gt;0,"✓",IF(N(D411)=0,"– no spend","⚠ add to Campaigns tab")))</f>
        <v>✓</v>
      </c>
      <c r="J411" s="83" t="n">
        <f aca="false">IF(D411="","",D411*IF(Settings!$B$23=Settings!$C$6,1,IF(Settings!$B$23="USD",1/INDEX(Settings!$B$29:$B$40,MONTH(B411)),INDEX(Settings!$B$29:$B$40,MONTH(B411)))))</f>
        <v>4.35903</v>
      </c>
    </row>
    <row r="412" customFormat="false" ht="15" hidden="false" customHeight="false" outlineLevel="0" collapsed="false">
      <c r="A412" s="0" t="s">
        <v>188</v>
      </c>
      <c r="B412" s="81" t="n">
        <v>46050</v>
      </c>
      <c r="C412" s="82" t="s">
        <v>452</v>
      </c>
      <c r="D412" s="83" t="n">
        <v>19.99</v>
      </c>
      <c r="E412" s="0" t="n">
        <v>68</v>
      </c>
      <c r="F412" s="0" t="n">
        <v>2</v>
      </c>
      <c r="G412" s="0" t="n">
        <v>0</v>
      </c>
      <c r="I412" s="0" t="str">
        <f aca="false">IF(A412="","",IF(COUNTIF(Campaigns!$A$7:$A$300,A412)&gt;0,"✓",IF(N(D412)=0,"– no spend","⚠ add to Campaigns tab")))</f>
        <v>✓</v>
      </c>
      <c r="J412" s="83" t="n">
        <f aca="false">IF(D412="","",D412*IF(Settings!$B$23=Settings!$C$6,1,IF(Settings!$B$23="USD",1/INDEX(Settings!$B$29:$B$40,MONTH(B412)),INDEX(Settings!$B$29:$B$40,MONTH(B412)))))</f>
        <v>22.342823</v>
      </c>
    </row>
    <row r="413" customFormat="false" ht="15" hidden="false" customHeight="false" outlineLevel="0" collapsed="false">
      <c r="A413" s="0" t="s">
        <v>186</v>
      </c>
      <c r="B413" s="81" t="n">
        <v>46050</v>
      </c>
      <c r="C413" s="82" t="s">
        <v>452</v>
      </c>
      <c r="D413" s="83" t="n">
        <v>34.6</v>
      </c>
      <c r="E413" s="0" t="n">
        <v>200</v>
      </c>
      <c r="F413" s="0" t="n">
        <v>18</v>
      </c>
      <c r="G413" s="0" t="n">
        <v>0</v>
      </c>
      <c r="I413" s="0" t="str">
        <f aca="false">IF(A413="","",IF(COUNTIF(Campaigns!$A$7:$A$300,A413)&gt;0,"✓",IF(N(D413)=0,"– no spend","⚠ add to Campaigns tab")))</f>
        <v>✓</v>
      </c>
      <c r="J413" s="83" t="n">
        <f aca="false">IF(D413="","",D413*IF(Settings!$B$23=Settings!$C$6,1,IF(Settings!$B$23="USD",1/INDEX(Settings!$B$29:$B$40,MONTH(B413)),INDEX(Settings!$B$29:$B$40,MONTH(B413)))))</f>
        <v>38.67242</v>
      </c>
    </row>
    <row r="414" customFormat="false" ht="15" hidden="false" customHeight="false" outlineLevel="0" collapsed="false">
      <c r="A414" s="0" t="s">
        <v>201</v>
      </c>
      <c r="B414" s="81" t="n">
        <v>46050</v>
      </c>
      <c r="C414" s="82" t="s">
        <v>452</v>
      </c>
      <c r="D414" s="83" t="n">
        <v>19.53</v>
      </c>
      <c r="E414" s="0" t="n">
        <v>24</v>
      </c>
      <c r="F414" s="0" t="n">
        <v>1</v>
      </c>
      <c r="G414" s="0" t="n">
        <v>0</v>
      </c>
      <c r="I414" s="0" t="str">
        <f aca="false">IF(A414="","",IF(COUNTIF(Campaigns!$A$7:$A$300,A414)&gt;0,"✓",IF(N(D414)=0,"– no spend","⚠ add to Campaigns tab")))</f>
        <v>✓</v>
      </c>
      <c r="J414" s="83" t="n">
        <f aca="false">IF(D414="","",D414*IF(Settings!$B$23=Settings!$C$6,1,IF(Settings!$B$23="USD",1/INDEX(Settings!$B$29:$B$40,MONTH(B414)),INDEX(Settings!$B$29:$B$40,MONTH(B414)))))</f>
        <v>21.828681</v>
      </c>
    </row>
    <row r="415" customFormat="false" ht="15" hidden="false" customHeight="false" outlineLevel="0" collapsed="false">
      <c r="A415" s="0" t="s">
        <v>194</v>
      </c>
      <c r="B415" s="81" t="n">
        <v>46050</v>
      </c>
      <c r="C415" s="82" t="s">
        <v>452</v>
      </c>
      <c r="D415" s="83" t="n">
        <v>51.94</v>
      </c>
      <c r="E415" s="0" t="n">
        <v>159</v>
      </c>
      <c r="F415" s="0" t="n">
        <v>5</v>
      </c>
      <c r="G415" s="0" t="n">
        <v>0</v>
      </c>
      <c r="I415" s="0" t="str">
        <f aca="false">IF(A415="","",IF(COUNTIF(Campaigns!$A$7:$A$300,A415)&gt;0,"✓",IF(N(D415)=0,"– no spend","⚠ add to Campaigns tab")))</f>
        <v>✓</v>
      </c>
      <c r="J415" s="83" t="n">
        <f aca="false">IF(D415="","",D415*IF(Settings!$B$23=Settings!$C$6,1,IF(Settings!$B$23="USD",1/INDEX(Settings!$B$29:$B$40,MONTH(B415)),INDEX(Settings!$B$29:$B$40,MONTH(B415)))))</f>
        <v>58.053338</v>
      </c>
    </row>
    <row r="416" customFormat="false" ht="15" hidden="false" customHeight="false" outlineLevel="0" collapsed="false">
      <c r="A416" s="0" t="s">
        <v>199</v>
      </c>
      <c r="B416" s="81" t="n">
        <v>46050</v>
      </c>
      <c r="C416" s="82" t="s">
        <v>452</v>
      </c>
      <c r="D416" s="83" t="n">
        <v>8.69</v>
      </c>
      <c r="E416" s="0" t="n">
        <v>64</v>
      </c>
      <c r="F416" s="0" t="n">
        <v>1</v>
      </c>
      <c r="G416" s="0" t="n">
        <v>0</v>
      </c>
      <c r="I416" s="0" t="str">
        <f aca="false">IF(A416="","",IF(COUNTIF(Campaigns!$A$7:$A$300,A416)&gt;0,"✓",IF(N(D416)=0,"– no spend","⚠ add to Campaigns tab")))</f>
        <v>✓</v>
      </c>
      <c r="J416" s="83" t="n">
        <f aca="false">IF(D416="","",D416*IF(Settings!$B$23=Settings!$C$6,1,IF(Settings!$B$23="USD",1/INDEX(Settings!$B$29:$B$40,MONTH(B416)),INDEX(Settings!$B$29:$B$40,MONTH(B416)))))</f>
        <v>9.712813</v>
      </c>
    </row>
    <row r="417" customFormat="false" ht="15" hidden="false" customHeight="false" outlineLevel="0" collapsed="false">
      <c r="A417" s="0" t="s">
        <v>206</v>
      </c>
      <c r="B417" s="81" t="n">
        <v>46050</v>
      </c>
      <c r="C417" s="82" t="s">
        <v>452</v>
      </c>
      <c r="D417" s="83" t="n">
        <v>4.46</v>
      </c>
      <c r="E417" s="0" t="n">
        <v>395</v>
      </c>
      <c r="F417" s="0" t="n">
        <v>6</v>
      </c>
      <c r="G417" s="0" t="n">
        <v>2.02</v>
      </c>
      <c r="I417" s="0" t="str">
        <f aca="false">IF(A417="","",IF(COUNTIF(Campaigns!$A$7:$A$300,A417)&gt;0,"✓",IF(N(D417)=0,"– no spend","⚠ add to Campaigns tab")))</f>
        <v>✓</v>
      </c>
      <c r="J417" s="83" t="n">
        <f aca="false">IF(D417="","",D417*IF(Settings!$B$23=Settings!$C$6,1,IF(Settings!$B$23="USD",1/INDEX(Settings!$B$29:$B$40,MONTH(B417)),INDEX(Settings!$B$29:$B$40,MONTH(B417)))))</f>
        <v>4.984942</v>
      </c>
    </row>
    <row r="418" customFormat="false" ht="15" hidden="false" customHeight="false" outlineLevel="0" collapsed="false">
      <c r="A418" s="0" t="s">
        <v>203</v>
      </c>
      <c r="B418" s="81" t="n">
        <v>46051</v>
      </c>
      <c r="C418" s="82" t="s">
        <v>452</v>
      </c>
      <c r="D418" s="83" t="n">
        <v>23.79</v>
      </c>
      <c r="E418" s="0" t="n">
        <v>41</v>
      </c>
      <c r="F418" s="0" t="n">
        <v>3</v>
      </c>
      <c r="G418" s="0" t="n">
        <v>0</v>
      </c>
      <c r="I418" s="0" t="str">
        <f aca="false">IF(A418="","",IF(COUNTIF(Campaigns!$A$7:$A$300,A418)&gt;0,"✓",IF(N(D418)=0,"– no spend","⚠ add to Campaigns tab")))</f>
        <v>✓</v>
      </c>
      <c r="J418" s="83" t="n">
        <f aca="false">IF(D418="","",D418*IF(Settings!$B$23=Settings!$C$6,1,IF(Settings!$B$23="USD",1/INDEX(Settings!$B$29:$B$40,MONTH(B418)),INDEX(Settings!$B$29:$B$40,MONTH(B418)))))</f>
        <v>26.590083</v>
      </c>
    </row>
    <row r="419" customFormat="false" ht="15" hidden="false" customHeight="false" outlineLevel="0" collapsed="false">
      <c r="A419" s="0" t="s">
        <v>205</v>
      </c>
      <c r="B419" s="81" t="n">
        <v>46051</v>
      </c>
      <c r="C419" s="82" t="s">
        <v>452</v>
      </c>
      <c r="D419" s="83" t="n">
        <v>9.34</v>
      </c>
      <c r="E419" s="0" t="n">
        <v>268</v>
      </c>
      <c r="F419" s="0" t="n">
        <v>13</v>
      </c>
      <c r="G419" s="0" t="n">
        <v>2</v>
      </c>
      <c r="I419" s="0" t="str">
        <f aca="false">IF(A419="","",IF(COUNTIF(Campaigns!$A$7:$A$300,A419)&gt;0,"✓",IF(N(D419)=0,"– no spend","⚠ add to Campaigns tab")))</f>
        <v>✓</v>
      </c>
      <c r="J419" s="83" t="n">
        <f aca="false">IF(D419="","",D419*IF(Settings!$B$23=Settings!$C$6,1,IF(Settings!$B$23="USD",1/INDEX(Settings!$B$29:$B$40,MONTH(B419)),INDEX(Settings!$B$29:$B$40,MONTH(B419)))))</f>
        <v>10.439318</v>
      </c>
    </row>
    <row r="420" customFormat="false" ht="15" hidden="false" customHeight="false" outlineLevel="0" collapsed="false">
      <c r="A420" s="0" t="s">
        <v>195</v>
      </c>
      <c r="B420" s="81" t="n">
        <v>46051</v>
      </c>
      <c r="C420" s="82" t="s">
        <v>452</v>
      </c>
      <c r="D420" s="83" t="n">
        <v>23.29</v>
      </c>
      <c r="E420" s="0" t="n">
        <v>26</v>
      </c>
      <c r="F420" s="0" t="n">
        <v>1</v>
      </c>
      <c r="G420" s="0" t="n">
        <v>0</v>
      </c>
      <c r="I420" s="0" t="str">
        <f aca="false">IF(A420="","",IF(COUNTIF(Campaigns!$A$7:$A$300,A420)&gt;0,"✓",IF(N(D420)=0,"– no spend","⚠ add to Campaigns tab")))</f>
        <v>✓</v>
      </c>
      <c r="J420" s="83" t="n">
        <f aca="false">IF(D420="","",D420*IF(Settings!$B$23=Settings!$C$6,1,IF(Settings!$B$23="USD",1/INDEX(Settings!$B$29:$B$40,MONTH(B420)),INDEX(Settings!$B$29:$B$40,MONTH(B420)))))</f>
        <v>26.031233</v>
      </c>
    </row>
    <row r="421" customFormat="false" ht="15" hidden="false" customHeight="false" outlineLevel="0" collapsed="false">
      <c r="A421" s="0" t="s">
        <v>185</v>
      </c>
      <c r="B421" s="81" t="n">
        <v>46051</v>
      </c>
      <c r="C421" s="82" t="s">
        <v>452</v>
      </c>
      <c r="D421" s="83" t="n">
        <v>25.18</v>
      </c>
      <c r="E421" s="0" t="n">
        <v>245</v>
      </c>
      <c r="F421" s="0" t="n">
        <v>22</v>
      </c>
      <c r="G421" s="0" t="n">
        <v>2</v>
      </c>
      <c r="I421" s="0" t="str">
        <f aca="false">IF(A421="","",IF(COUNTIF(Campaigns!$A$7:$A$300,A421)&gt;0,"✓",IF(N(D421)=0,"– no spend","⚠ add to Campaigns tab")))</f>
        <v>✓</v>
      </c>
      <c r="J421" s="83" t="n">
        <f aca="false">IF(D421="","",D421*IF(Settings!$B$23=Settings!$C$6,1,IF(Settings!$B$23="USD",1/INDEX(Settings!$B$29:$B$40,MONTH(B421)),INDEX(Settings!$B$29:$B$40,MONTH(B421)))))</f>
        <v>28.143686</v>
      </c>
    </row>
    <row r="422" customFormat="false" ht="15" hidden="false" customHeight="false" outlineLevel="0" collapsed="false">
      <c r="A422" s="0" t="s">
        <v>191</v>
      </c>
      <c r="B422" s="81" t="n">
        <v>46051</v>
      </c>
      <c r="C422" s="82" t="s">
        <v>452</v>
      </c>
      <c r="D422" s="83" t="n">
        <v>22.35</v>
      </c>
      <c r="E422" s="0" t="n">
        <v>159</v>
      </c>
      <c r="F422" s="0" t="n">
        <v>15</v>
      </c>
      <c r="G422" s="0" t="n">
        <v>0</v>
      </c>
      <c r="I422" s="0" t="str">
        <f aca="false">IF(A422="","",IF(COUNTIF(Campaigns!$A$7:$A$300,A422)&gt;0,"✓",IF(N(D422)=0,"– no spend","⚠ add to Campaigns tab")))</f>
        <v>✓</v>
      </c>
      <c r="J422" s="83" t="n">
        <f aca="false">IF(D422="","",D422*IF(Settings!$B$23=Settings!$C$6,1,IF(Settings!$B$23="USD",1/INDEX(Settings!$B$29:$B$40,MONTH(B422)),INDEX(Settings!$B$29:$B$40,MONTH(B422)))))</f>
        <v>24.980595</v>
      </c>
    </row>
    <row r="423" customFormat="false" ht="15" hidden="false" customHeight="false" outlineLevel="0" collapsed="false">
      <c r="A423" s="0" t="s">
        <v>200</v>
      </c>
      <c r="B423" s="81" t="n">
        <v>46051</v>
      </c>
      <c r="C423" s="82" t="s">
        <v>452</v>
      </c>
      <c r="D423" s="83" t="n">
        <v>12.63</v>
      </c>
      <c r="E423" s="0" t="n">
        <v>69</v>
      </c>
      <c r="F423" s="0" t="n">
        <v>7</v>
      </c>
      <c r="G423" s="0" t="n">
        <v>2</v>
      </c>
      <c r="I423" s="0" t="str">
        <f aca="false">IF(A423="","",IF(COUNTIF(Campaigns!$A$7:$A$300,A423)&gt;0,"✓",IF(N(D423)=0,"– no spend","⚠ add to Campaigns tab")))</f>
        <v>✓</v>
      </c>
      <c r="J423" s="83" t="n">
        <f aca="false">IF(D423="","",D423*IF(Settings!$B$23=Settings!$C$6,1,IF(Settings!$B$23="USD",1/INDEX(Settings!$B$29:$B$40,MONTH(B423)),INDEX(Settings!$B$29:$B$40,MONTH(B423)))))</f>
        <v>14.116551</v>
      </c>
    </row>
    <row r="424" customFormat="false" ht="15" hidden="false" customHeight="false" outlineLevel="0" collapsed="false">
      <c r="A424" s="0" t="s">
        <v>202</v>
      </c>
      <c r="B424" s="81" t="n">
        <v>46051</v>
      </c>
      <c r="C424" s="82" t="s">
        <v>452</v>
      </c>
      <c r="D424" s="83" t="n">
        <v>3.4</v>
      </c>
      <c r="E424" s="0" t="n">
        <v>53</v>
      </c>
      <c r="F424" s="0" t="n">
        <v>6</v>
      </c>
      <c r="G424" s="0" t="n">
        <v>0</v>
      </c>
      <c r="I424" s="0" t="str">
        <f aca="false">IF(A424="","",IF(COUNTIF(Campaigns!$A$7:$A$300,A424)&gt;0,"✓",IF(N(D424)=0,"– no spend","⚠ add to Campaigns tab")))</f>
        <v>✓</v>
      </c>
      <c r="J424" s="83" t="n">
        <f aca="false">IF(D424="","",D424*IF(Settings!$B$23=Settings!$C$6,1,IF(Settings!$B$23="USD",1/INDEX(Settings!$B$29:$B$40,MONTH(B424)),INDEX(Settings!$B$29:$B$40,MONTH(B424)))))</f>
        <v>3.80018</v>
      </c>
    </row>
    <row r="425" customFormat="false" ht="15" hidden="false" customHeight="false" outlineLevel="0" collapsed="false">
      <c r="A425" s="0" t="s">
        <v>192</v>
      </c>
      <c r="B425" s="81" t="n">
        <v>46051</v>
      </c>
      <c r="C425" s="82" t="s">
        <v>452</v>
      </c>
      <c r="D425" s="83" t="n">
        <v>20.89</v>
      </c>
      <c r="E425" s="0" t="n">
        <v>130</v>
      </c>
      <c r="F425" s="0" t="n">
        <v>12</v>
      </c>
      <c r="G425" s="0" t="n">
        <v>2</v>
      </c>
      <c r="I425" s="0" t="str">
        <f aca="false">IF(A425="","",IF(COUNTIF(Campaigns!$A$7:$A$300,A425)&gt;0,"✓",IF(N(D425)=0,"– no spend","⚠ add to Campaigns tab")))</f>
        <v>✓</v>
      </c>
      <c r="J425" s="83" t="n">
        <f aca="false">IF(D425="","",D425*IF(Settings!$B$23=Settings!$C$6,1,IF(Settings!$B$23="USD",1/INDEX(Settings!$B$29:$B$40,MONTH(B425)),INDEX(Settings!$B$29:$B$40,MONTH(B425)))))</f>
        <v>23.348753</v>
      </c>
    </row>
    <row r="426" customFormat="false" ht="15" hidden="false" customHeight="false" outlineLevel="0" collapsed="false">
      <c r="A426" s="0" t="s">
        <v>187</v>
      </c>
      <c r="B426" s="81" t="n">
        <v>46051</v>
      </c>
      <c r="C426" s="82" t="s">
        <v>452</v>
      </c>
      <c r="D426" s="83" t="n">
        <v>60.4</v>
      </c>
      <c r="E426" s="0" t="n">
        <v>149</v>
      </c>
      <c r="F426" s="0" t="n">
        <v>16</v>
      </c>
      <c r="G426" s="0" t="n">
        <v>0.31</v>
      </c>
      <c r="I426" s="0" t="str">
        <f aca="false">IF(A426="","",IF(COUNTIF(Campaigns!$A$7:$A$300,A426)&gt;0,"✓",IF(N(D426)=0,"– no spend","⚠ add to Campaigns tab")))</f>
        <v>✓</v>
      </c>
      <c r="J426" s="83" t="n">
        <f aca="false">IF(D426="","",D426*IF(Settings!$B$23=Settings!$C$6,1,IF(Settings!$B$23="USD",1/INDEX(Settings!$B$29:$B$40,MONTH(B426)),INDEX(Settings!$B$29:$B$40,MONTH(B426)))))</f>
        <v>67.50908</v>
      </c>
    </row>
    <row r="427" customFormat="false" ht="15" hidden="false" customHeight="false" outlineLevel="0" collapsed="false">
      <c r="A427" s="0" t="s">
        <v>190</v>
      </c>
      <c r="B427" s="81" t="n">
        <v>46051</v>
      </c>
      <c r="C427" s="82" t="s">
        <v>452</v>
      </c>
      <c r="D427" s="83" t="n">
        <v>15.86</v>
      </c>
      <c r="E427" s="0" t="n">
        <v>23</v>
      </c>
      <c r="F427" s="0" t="n">
        <v>2</v>
      </c>
      <c r="G427" s="0" t="n">
        <v>0</v>
      </c>
      <c r="I427" s="0" t="str">
        <f aca="false">IF(A427="","",IF(COUNTIF(Campaigns!$A$7:$A$300,A427)&gt;0,"✓",IF(N(D427)=0,"– no spend","⚠ add to Campaigns tab")))</f>
        <v>✓</v>
      </c>
      <c r="J427" s="83" t="n">
        <f aca="false">IF(D427="","",D427*IF(Settings!$B$23=Settings!$C$6,1,IF(Settings!$B$23="USD",1/INDEX(Settings!$B$29:$B$40,MONTH(B427)),INDEX(Settings!$B$29:$B$40,MONTH(B427)))))</f>
        <v>17.726722</v>
      </c>
    </row>
    <row r="428" customFormat="false" ht="15" hidden="false" customHeight="false" outlineLevel="0" collapsed="false">
      <c r="A428" s="0" t="s">
        <v>204</v>
      </c>
      <c r="B428" s="81" t="n">
        <v>46051</v>
      </c>
      <c r="C428" s="82" t="s">
        <v>452</v>
      </c>
      <c r="D428" s="83" t="n">
        <v>6.3</v>
      </c>
      <c r="E428" s="0" t="n">
        <v>15</v>
      </c>
      <c r="F428" s="0" t="n">
        <v>3</v>
      </c>
      <c r="G428" s="0" t="n">
        <v>0.61</v>
      </c>
      <c r="I428" s="0" t="str">
        <f aca="false">IF(A428="","",IF(COUNTIF(Campaigns!$A$7:$A$300,A428)&gt;0,"✓",IF(N(D428)=0,"– no spend","⚠ add to Campaigns tab")))</f>
        <v>✓</v>
      </c>
      <c r="J428" s="83" t="n">
        <f aca="false">IF(D428="","",D428*IF(Settings!$B$23=Settings!$C$6,1,IF(Settings!$B$23="USD",1/INDEX(Settings!$B$29:$B$40,MONTH(B428)),INDEX(Settings!$B$29:$B$40,MONTH(B428)))))</f>
        <v>7.04151</v>
      </c>
    </row>
    <row r="429" customFormat="false" ht="15" hidden="false" customHeight="false" outlineLevel="0" collapsed="false">
      <c r="A429" s="0" t="s">
        <v>188</v>
      </c>
      <c r="B429" s="81" t="n">
        <v>46051</v>
      </c>
      <c r="C429" s="82" t="s">
        <v>452</v>
      </c>
      <c r="D429" s="83" t="n">
        <v>16.66</v>
      </c>
      <c r="E429" s="0" t="n">
        <v>59</v>
      </c>
      <c r="F429" s="0" t="n">
        <v>2</v>
      </c>
      <c r="G429" s="0" t="n">
        <v>0</v>
      </c>
      <c r="I429" s="0" t="str">
        <f aca="false">IF(A429="","",IF(COUNTIF(Campaigns!$A$7:$A$300,A429)&gt;0,"✓",IF(N(D429)=0,"– no spend","⚠ add to Campaigns tab")))</f>
        <v>✓</v>
      </c>
      <c r="J429" s="83" t="n">
        <f aca="false">IF(D429="","",D429*IF(Settings!$B$23=Settings!$C$6,1,IF(Settings!$B$23="USD",1/INDEX(Settings!$B$29:$B$40,MONTH(B429)),INDEX(Settings!$B$29:$B$40,MONTH(B429)))))</f>
        <v>18.620882</v>
      </c>
    </row>
    <row r="430" customFormat="false" ht="15" hidden="false" customHeight="false" outlineLevel="0" collapsed="false">
      <c r="A430" s="0" t="s">
        <v>186</v>
      </c>
      <c r="B430" s="81" t="n">
        <v>46051</v>
      </c>
      <c r="C430" s="82" t="s">
        <v>452</v>
      </c>
      <c r="D430" s="83" t="n">
        <v>34.65</v>
      </c>
      <c r="E430" s="0" t="n">
        <v>173</v>
      </c>
      <c r="F430" s="0" t="n">
        <v>17</v>
      </c>
      <c r="G430" s="0" t="n">
        <v>0</v>
      </c>
      <c r="I430" s="0" t="str">
        <f aca="false">IF(A430="","",IF(COUNTIF(Campaigns!$A$7:$A$300,A430)&gt;0,"✓",IF(N(D430)=0,"– no spend","⚠ add to Campaigns tab")))</f>
        <v>✓</v>
      </c>
      <c r="J430" s="83" t="n">
        <f aca="false">IF(D430="","",D430*IF(Settings!$B$23=Settings!$C$6,1,IF(Settings!$B$23="USD",1/INDEX(Settings!$B$29:$B$40,MONTH(B430)),INDEX(Settings!$B$29:$B$40,MONTH(B430)))))</f>
        <v>38.728305</v>
      </c>
    </row>
    <row r="431" customFormat="false" ht="15" hidden="false" customHeight="false" outlineLevel="0" collapsed="false">
      <c r="A431" s="0" t="s">
        <v>201</v>
      </c>
      <c r="B431" s="81" t="n">
        <v>46051</v>
      </c>
      <c r="C431" s="82" t="s">
        <v>452</v>
      </c>
      <c r="D431" s="83" t="n">
        <v>18.19</v>
      </c>
      <c r="E431" s="0" t="n">
        <v>1</v>
      </c>
      <c r="F431" s="0" t="n">
        <v>1</v>
      </c>
      <c r="G431" s="0" t="n">
        <v>0</v>
      </c>
      <c r="I431" s="0" t="str">
        <f aca="false">IF(A431="","",IF(COUNTIF(Campaigns!$A$7:$A$300,A431)&gt;0,"✓",IF(N(D431)=0,"– no spend","⚠ add to Campaigns tab")))</f>
        <v>✓</v>
      </c>
      <c r="J431" s="83" t="n">
        <f aca="false">IF(D431="","",D431*IF(Settings!$B$23=Settings!$C$6,1,IF(Settings!$B$23="USD",1/INDEX(Settings!$B$29:$B$40,MONTH(B431)),INDEX(Settings!$B$29:$B$40,MONTH(B431)))))</f>
        <v>20.330963</v>
      </c>
    </row>
    <row r="432" customFormat="false" ht="15" hidden="false" customHeight="false" outlineLevel="0" collapsed="false">
      <c r="A432" s="0" t="s">
        <v>194</v>
      </c>
      <c r="B432" s="81" t="n">
        <v>46051</v>
      </c>
      <c r="C432" s="82" t="s">
        <v>452</v>
      </c>
      <c r="D432" s="83" t="n">
        <v>51.99</v>
      </c>
      <c r="E432" s="0" t="n">
        <v>97</v>
      </c>
      <c r="F432" s="0" t="n">
        <v>5</v>
      </c>
      <c r="G432" s="0" t="n">
        <v>0</v>
      </c>
      <c r="I432" s="0" t="str">
        <f aca="false">IF(A432="","",IF(COUNTIF(Campaigns!$A$7:$A$300,A432)&gt;0,"✓",IF(N(D432)=0,"– no spend","⚠ add to Campaigns tab")))</f>
        <v>✓</v>
      </c>
      <c r="J432" s="83" t="n">
        <f aca="false">IF(D432="","",D432*IF(Settings!$B$23=Settings!$C$6,1,IF(Settings!$B$23="USD",1/INDEX(Settings!$B$29:$B$40,MONTH(B432)),INDEX(Settings!$B$29:$B$40,MONTH(B432)))))</f>
        <v>58.109223</v>
      </c>
    </row>
    <row r="433" customFormat="false" ht="15" hidden="false" customHeight="false" outlineLevel="0" collapsed="false">
      <c r="A433" s="0" t="s">
        <v>199</v>
      </c>
      <c r="B433" s="81" t="n">
        <v>46051</v>
      </c>
      <c r="C433" s="82" t="s">
        <v>452</v>
      </c>
      <c r="D433" s="83" t="n">
        <v>32.84</v>
      </c>
      <c r="E433" s="0" t="n">
        <v>18</v>
      </c>
      <c r="F433" s="0" t="n">
        <v>2</v>
      </c>
      <c r="G433" s="0" t="n">
        <v>0</v>
      </c>
      <c r="I433" s="0" t="str">
        <f aca="false">IF(A433="","",IF(COUNTIF(Campaigns!$A$7:$A$300,A433)&gt;0,"✓",IF(N(D433)=0,"– no spend","⚠ add to Campaigns tab")))</f>
        <v>✓</v>
      </c>
      <c r="J433" s="83" t="n">
        <f aca="false">IF(D433="","",D433*IF(Settings!$B$23=Settings!$C$6,1,IF(Settings!$B$23="USD",1/INDEX(Settings!$B$29:$B$40,MONTH(B433)),INDEX(Settings!$B$29:$B$40,MONTH(B433)))))</f>
        <v>36.705268</v>
      </c>
    </row>
    <row r="434" customFormat="false" ht="15" hidden="false" customHeight="false" outlineLevel="0" collapsed="false">
      <c r="A434" s="0" t="s">
        <v>206</v>
      </c>
      <c r="B434" s="81" t="n">
        <v>46051</v>
      </c>
      <c r="C434" s="82" t="s">
        <v>452</v>
      </c>
      <c r="D434" s="83" t="n">
        <v>6</v>
      </c>
      <c r="E434" s="0" t="n">
        <v>416</v>
      </c>
      <c r="F434" s="0" t="n">
        <v>5</v>
      </c>
      <c r="G434" s="0" t="n">
        <v>0</v>
      </c>
      <c r="I434" s="0" t="str">
        <f aca="false">IF(A434="","",IF(COUNTIF(Campaigns!$A$7:$A$300,A434)&gt;0,"✓",IF(N(D434)=0,"– no spend","⚠ add to Campaigns tab")))</f>
        <v>✓</v>
      </c>
      <c r="J434" s="83" t="n">
        <f aca="false">IF(D434="","",D434*IF(Settings!$B$23=Settings!$C$6,1,IF(Settings!$B$23="USD",1/INDEX(Settings!$B$29:$B$40,MONTH(B434)),INDEX(Settings!$B$29:$B$40,MONTH(B434)))))</f>
        <v>6.7062</v>
      </c>
    </row>
    <row r="435" customFormat="false" ht="15" hidden="false" customHeight="false" outlineLevel="0" collapsed="false">
      <c r="A435" s="0" t="s">
        <v>203</v>
      </c>
      <c r="B435" s="81" t="n">
        <v>46052</v>
      </c>
      <c r="C435" s="82" t="s">
        <v>452</v>
      </c>
      <c r="D435" s="83" t="n">
        <v>23.98</v>
      </c>
      <c r="E435" s="0" t="n">
        <v>22</v>
      </c>
      <c r="F435" s="0" t="n">
        <v>3</v>
      </c>
      <c r="G435" s="0" t="n">
        <v>0</v>
      </c>
      <c r="I435" s="0" t="str">
        <f aca="false">IF(A435="","",IF(COUNTIF(Campaigns!$A$7:$A$300,A435)&gt;0,"✓",IF(N(D435)=0,"– no spend","⚠ add to Campaigns tab")))</f>
        <v>✓</v>
      </c>
      <c r="J435" s="83" t="n">
        <f aca="false">IF(D435="","",D435*IF(Settings!$B$23=Settings!$C$6,1,IF(Settings!$B$23="USD",1/INDEX(Settings!$B$29:$B$40,MONTH(B435)),INDEX(Settings!$B$29:$B$40,MONTH(B435)))))</f>
        <v>26.802446</v>
      </c>
    </row>
    <row r="436" customFormat="false" ht="15" hidden="false" customHeight="false" outlineLevel="0" collapsed="false">
      <c r="A436" s="0" t="s">
        <v>205</v>
      </c>
      <c r="B436" s="81" t="n">
        <v>46052</v>
      </c>
      <c r="C436" s="82" t="s">
        <v>452</v>
      </c>
      <c r="D436" s="83" t="n">
        <v>14.77</v>
      </c>
      <c r="E436" s="0" t="n">
        <v>183</v>
      </c>
      <c r="F436" s="0" t="n">
        <v>12</v>
      </c>
      <c r="G436" s="0" t="n">
        <v>1</v>
      </c>
      <c r="I436" s="0" t="str">
        <f aca="false">IF(A436="","",IF(COUNTIF(Campaigns!$A$7:$A$300,A436)&gt;0,"✓",IF(N(D436)=0,"– no spend","⚠ add to Campaigns tab")))</f>
        <v>✓</v>
      </c>
      <c r="J436" s="83" t="n">
        <f aca="false">IF(D436="","",D436*IF(Settings!$B$23=Settings!$C$6,1,IF(Settings!$B$23="USD",1/INDEX(Settings!$B$29:$B$40,MONTH(B436)),INDEX(Settings!$B$29:$B$40,MONTH(B436)))))</f>
        <v>16.508429</v>
      </c>
    </row>
    <row r="437" customFormat="false" ht="15" hidden="false" customHeight="false" outlineLevel="0" collapsed="false">
      <c r="A437" s="0" t="s">
        <v>195</v>
      </c>
      <c r="B437" s="81" t="n">
        <v>46052</v>
      </c>
      <c r="C437" s="82" t="s">
        <v>452</v>
      </c>
      <c r="D437" s="83" t="n">
        <v>11.27</v>
      </c>
      <c r="E437" s="0" t="n">
        <v>49</v>
      </c>
      <c r="F437" s="0" t="n">
        <v>1</v>
      </c>
      <c r="G437" s="0" t="n">
        <v>0</v>
      </c>
      <c r="I437" s="0" t="str">
        <f aca="false">IF(A437="","",IF(COUNTIF(Campaigns!$A$7:$A$300,A437)&gt;0,"✓",IF(N(D437)=0,"– no spend","⚠ add to Campaigns tab")))</f>
        <v>✓</v>
      </c>
      <c r="J437" s="83" t="n">
        <f aca="false">IF(D437="","",D437*IF(Settings!$B$23=Settings!$C$6,1,IF(Settings!$B$23="USD",1/INDEX(Settings!$B$29:$B$40,MONTH(B437)),INDEX(Settings!$B$29:$B$40,MONTH(B437)))))</f>
        <v>12.596479</v>
      </c>
    </row>
    <row r="438" customFormat="false" ht="15" hidden="false" customHeight="false" outlineLevel="0" collapsed="false">
      <c r="A438" s="0" t="s">
        <v>185</v>
      </c>
      <c r="B438" s="81" t="n">
        <v>46052</v>
      </c>
      <c r="C438" s="82" t="s">
        <v>452</v>
      </c>
      <c r="D438" s="83" t="n">
        <v>31.76</v>
      </c>
      <c r="E438" s="0" t="n">
        <v>191</v>
      </c>
      <c r="F438" s="0" t="n">
        <v>24</v>
      </c>
      <c r="G438" s="0" t="n">
        <v>0</v>
      </c>
      <c r="I438" s="0" t="str">
        <f aca="false">IF(A438="","",IF(COUNTIF(Campaigns!$A$7:$A$300,A438)&gt;0,"✓",IF(N(D438)=0,"– no spend","⚠ add to Campaigns tab")))</f>
        <v>✓</v>
      </c>
      <c r="J438" s="83" t="n">
        <f aca="false">IF(D438="","",D438*IF(Settings!$B$23=Settings!$C$6,1,IF(Settings!$B$23="USD",1/INDEX(Settings!$B$29:$B$40,MONTH(B438)),INDEX(Settings!$B$29:$B$40,MONTH(B438)))))</f>
        <v>35.498152</v>
      </c>
    </row>
    <row r="439" customFormat="false" ht="15" hidden="false" customHeight="false" outlineLevel="0" collapsed="false">
      <c r="A439" s="0" t="s">
        <v>191</v>
      </c>
      <c r="B439" s="81" t="n">
        <v>46052</v>
      </c>
      <c r="C439" s="82" t="s">
        <v>452</v>
      </c>
      <c r="D439" s="83" t="n">
        <v>21.36</v>
      </c>
      <c r="E439" s="0" t="n">
        <v>64</v>
      </c>
      <c r="F439" s="0" t="n">
        <v>10</v>
      </c>
      <c r="G439" s="0" t="n">
        <v>0</v>
      </c>
      <c r="I439" s="0" t="str">
        <f aca="false">IF(A439="","",IF(COUNTIF(Campaigns!$A$7:$A$300,A439)&gt;0,"✓",IF(N(D439)=0,"– no spend","⚠ add to Campaigns tab")))</f>
        <v>✓</v>
      </c>
      <c r="J439" s="83" t="n">
        <f aca="false">IF(D439="","",D439*IF(Settings!$B$23=Settings!$C$6,1,IF(Settings!$B$23="USD",1/INDEX(Settings!$B$29:$B$40,MONTH(B439)),INDEX(Settings!$B$29:$B$40,MONTH(B439)))))</f>
        <v>23.874072</v>
      </c>
    </row>
    <row r="440" customFormat="false" ht="15" hidden="false" customHeight="false" outlineLevel="0" collapsed="false">
      <c r="A440" s="0" t="s">
        <v>200</v>
      </c>
      <c r="B440" s="81" t="n">
        <v>46052</v>
      </c>
      <c r="C440" s="82" t="s">
        <v>452</v>
      </c>
      <c r="D440" s="83" t="n">
        <v>4.7</v>
      </c>
      <c r="E440" s="0" t="n">
        <v>91</v>
      </c>
      <c r="F440" s="0" t="n">
        <v>5</v>
      </c>
      <c r="G440" s="0" t="n">
        <v>0</v>
      </c>
      <c r="I440" s="0" t="str">
        <f aca="false">IF(A440="","",IF(COUNTIF(Campaigns!$A$7:$A$300,A440)&gt;0,"✓",IF(N(D440)=0,"– no spend","⚠ add to Campaigns tab")))</f>
        <v>✓</v>
      </c>
      <c r="J440" s="83" t="n">
        <f aca="false">IF(D440="","",D440*IF(Settings!$B$23=Settings!$C$6,1,IF(Settings!$B$23="USD",1/INDEX(Settings!$B$29:$B$40,MONTH(B440)),INDEX(Settings!$B$29:$B$40,MONTH(B440)))))</f>
        <v>5.25319</v>
      </c>
    </row>
    <row r="441" customFormat="false" ht="15" hidden="false" customHeight="false" outlineLevel="0" collapsed="false">
      <c r="A441" s="0" t="s">
        <v>202</v>
      </c>
      <c r="B441" s="81" t="n">
        <v>46052</v>
      </c>
      <c r="C441" s="82" t="s">
        <v>452</v>
      </c>
      <c r="D441" s="83" t="n">
        <v>1.54</v>
      </c>
      <c r="E441" s="0" t="n">
        <v>102</v>
      </c>
      <c r="F441" s="0" t="n">
        <v>3</v>
      </c>
      <c r="G441" s="0" t="n">
        <v>0</v>
      </c>
      <c r="I441" s="0" t="str">
        <f aca="false">IF(A441="","",IF(COUNTIF(Campaigns!$A$7:$A$300,A441)&gt;0,"✓",IF(N(D441)=0,"– no spend","⚠ add to Campaigns tab")))</f>
        <v>✓</v>
      </c>
      <c r="J441" s="83" t="n">
        <f aca="false">IF(D441="","",D441*IF(Settings!$B$23=Settings!$C$6,1,IF(Settings!$B$23="USD",1/INDEX(Settings!$B$29:$B$40,MONTH(B441)),INDEX(Settings!$B$29:$B$40,MONTH(B441)))))</f>
        <v>1.721258</v>
      </c>
    </row>
    <row r="442" customFormat="false" ht="15" hidden="false" customHeight="false" outlineLevel="0" collapsed="false">
      <c r="A442" s="0" t="s">
        <v>192</v>
      </c>
      <c r="B442" s="81" t="n">
        <v>46052</v>
      </c>
      <c r="C442" s="82" t="s">
        <v>452</v>
      </c>
      <c r="D442" s="83" t="n">
        <v>11.32</v>
      </c>
      <c r="E442" s="0" t="n">
        <v>70</v>
      </c>
      <c r="F442" s="0" t="n">
        <v>10</v>
      </c>
      <c r="G442" s="0" t="n">
        <v>2</v>
      </c>
      <c r="I442" s="0" t="str">
        <f aca="false">IF(A442="","",IF(COUNTIF(Campaigns!$A$7:$A$300,A442)&gt;0,"✓",IF(N(D442)=0,"– no spend","⚠ add to Campaigns tab")))</f>
        <v>✓</v>
      </c>
      <c r="J442" s="83" t="n">
        <f aca="false">IF(D442="","",D442*IF(Settings!$B$23=Settings!$C$6,1,IF(Settings!$B$23="USD",1/INDEX(Settings!$B$29:$B$40,MONTH(B442)),INDEX(Settings!$B$29:$B$40,MONTH(B442)))))</f>
        <v>12.652364</v>
      </c>
    </row>
    <row r="443" customFormat="false" ht="15" hidden="false" customHeight="false" outlineLevel="0" collapsed="false">
      <c r="A443" s="0" t="s">
        <v>187</v>
      </c>
      <c r="B443" s="81" t="n">
        <v>46052</v>
      </c>
      <c r="C443" s="82" t="s">
        <v>452</v>
      </c>
      <c r="D443" s="83" t="n">
        <v>25.31</v>
      </c>
      <c r="E443" s="0" t="n">
        <v>114</v>
      </c>
      <c r="F443" s="0" t="n">
        <v>7</v>
      </c>
      <c r="G443" s="0" t="n">
        <v>0</v>
      </c>
      <c r="I443" s="0" t="str">
        <f aca="false">IF(A443="","",IF(COUNTIF(Campaigns!$A$7:$A$300,A443)&gt;0,"✓",IF(N(D443)=0,"– no spend","⚠ add to Campaigns tab")))</f>
        <v>✓</v>
      </c>
      <c r="J443" s="83" t="n">
        <f aca="false">IF(D443="","",D443*IF(Settings!$B$23=Settings!$C$6,1,IF(Settings!$B$23="USD",1/INDEX(Settings!$B$29:$B$40,MONTH(B443)),INDEX(Settings!$B$29:$B$40,MONTH(B443)))))</f>
        <v>28.288987</v>
      </c>
    </row>
    <row r="444" customFormat="false" ht="15" hidden="false" customHeight="false" outlineLevel="0" collapsed="false">
      <c r="A444" s="0" t="s">
        <v>190</v>
      </c>
      <c r="B444" s="81" t="n">
        <v>46052</v>
      </c>
      <c r="C444" s="82" t="s">
        <v>452</v>
      </c>
      <c r="D444" s="83" t="n">
        <v>0</v>
      </c>
      <c r="E444" s="0" t="n">
        <v>34</v>
      </c>
      <c r="F444" s="0" t="n">
        <v>0</v>
      </c>
      <c r="G444" s="0" t="n">
        <v>0</v>
      </c>
      <c r="I444" s="0" t="str">
        <f aca="false">IF(A444="","",IF(COUNTIF(Campaigns!$A$7:$A$300,A444)&gt;0,"✓",IF(N(D444)=0,"– no spend","⚠ add to Campaigns tab")))</f>
        <v>✓</v>
      </c>
      <c r="J444" s="83" t="n">
        <f aca="false">IF(D444="","",D444*IF(Settings!$B$23=Settings!$C$6,1,IF(Settings!$B$23="USD",1/INDEX(Settings!$B$29:$B$40,MONTH(B444)),INDEX(Settings!$B$29:$B$40,MONTH(B444)))))</f>
        <v>0</v>
      </c>
    </row>
    <row r="445" customFormat="false" ht="15" hidden="false" customHeight="false" outlineLevel="0" collapsed="false">
      <c r="A445" s="0" t="s">
        <v>204</v>
      </c>
      <c r="B445" s="81" t="n">
        <v>46052</v>
      </c>
      <c r="C445" s="82" t="s">
        <v>452</v>
      </c>
      <c r="D445" s="83" t="n">
        <v>7.23</v>
      </c>
      <c r="E445" s="0" t="n">
        <v>31</v>
      </c>
      <c r="F445" s="0" t="n">
        <v>7</v>
      </c>
      <c r="G445" s="0" t="n">
        <v>0</v>
      </c>
      <c r="I445" s="0" t="str">
        <f aca="false">IF(A445="","",IF(COUNTIF(Campaigns!$A$7:$A$300,A445)&gt;0,"✓",IF(N(D445)=0,"– no spend","⚠ add to Campaigns tab")))</f>
        <v>✓</v>
      </c>
      <c r="J445" s="83" t="n">
        <f aca="false">IF(D445="","",D445*IF(Settings!$B$23=Settings!$C$6,1,IF(Settings!$B$23="USD",1/INDEX(Settings!$B$29:$B$40,MONTH(B445)),INDEX(Settings!$B$29:$B$40,MONTH(B445)))))</f>
        <v>8.080971</v>
      </c>
    </row>
    <row r="446" customFormat="false" ht="15" hidden="false" customHeight="false" outlineLevel="0" collapsed="false">
      <c r="A446" s="0" t="s">
        <v>188</v>
      </c>
      <c r="B446" s="81" t="n">
        <v>46052</v>
      </c>
      <c r="C446" s="82" t="s">
        <v>452</v>
      </c>
      <c r="D446" s="83" t="n">
        <v>19.96</v>
      </c>
      <c r="E446" s="0" t="n">
        <v>65</v>
      </c>
      <c r="F446" s="0" t="n">
        <v>2</v>
      </c>
      <c r="G446" s="0" t="n">
        <v>0</v>
      </c>
      <c r="I446" s="0" t="str">
        <f aca="false">IF(A446="","",IF(COUNTIF(Campaigns!$A$7:$A$300,A446)&gt;0,"✓",IF(N(D446)=0,"– no spend","⚠ add to Campaigns tab")))</f>
        <v>✓</v>
      </c>
      <c r="J446" s="83" t="n">
        <f aca="false">IF(D446="","",D446*IF(Settings!$B$23=Settings!$C$6,1,IF(Settings!$B$23="USD",1/INDEX(Settings!$B$29:$B$40,MONTH(B446)),INDEX(Settings!$B$29:$B$40,MONTH(B446)))))</f>
        <v>22.309292</v>
      </c>
    </row>
    <row r="447" customFormat="false" ht="15" hidden="false" customHeight="false" outlineLevel="0" collapsed="false">
      <c r="A447" s="0" t="s">
        <v>186</v>
      </c>
      <c r="B447" s="81" t="n">
        <v>46052</v>
      </c>
      <c r="C447" s="82" t="s">
        <v>452</v>
      </c>
      <c r="D447" s="83" t="n">
        <v>23.39</v>
      </c>
      <c r="E447" s="0" t="n">
        <v>95</v>
      </c>
      <c r="F447" s="0" t="n">
        <v>15</v>
      </c>
      <c r="G447" s="0" t="n">
        <v>0</v>
      </c>
      <c r="I447" s="0" t="str">
        <f aca="false">IF(A447="","",IF(COUNTIF(Campaigns!$A$7:$A$300,A447)&gt;0,"✓",IF(N(D447)=0,"– no spend","⚠ add to Campaigns tab")))</f>
        <v>✓</v>
      </c>
      <c r="J447" s="83" t="n">
        <f aca="false">IF(D447="","",D447*IF(Settings!$B$23=Settings!$C$6,1,IF(Settings!$B$23="USD",1/INDEX(Settings!$B$29:$B$40,MONTH(B447)),INDEX(Settings!$B$29:$B$40,MONTH(B447)))))</f>
        <v>26.143003</v>
      </c>
    </row>
    <row r="448" customFormat="false" ht="15" hidden="false" customHeight="false" outlineLevel="0" collapsed="false">
      <c r="A448" s="0" t="s">
        <v>201</v>
      </c>
      <c r="B448" s="81" t="n">
        <v>46052</v>
      </c>
      <c r="C448" s="82" t="s">
        <v>452</v>
      </c>
      <c r="D448" s="83" t="n">
        <v>0</v>
      </c>
      <c r="E448" s="0" t="n">
        <v>22</v>
      </c>
      <c r="F448" s="0" t="n">
        <v>0</v>
      </c>
      <c r="G448" s="0" t="n">
        <v>0</v>
      </c>
      <c r="I448" s="0" t="str">
        <f aca="false">IF(A448="","",IF(COUNTIF(Campaigns!$A$7:$A$300,A448)&gt;0,"✓",IF(N(D448)=0,"– no spend","⚠ add to Campaigns tab")))</f>
        <v>✓</v>
      </c>
      <c r="J448" s="83" t="n">
        <f aca="false">IF(D448="","",D448*IF(Settings!$B$23=Settings!$C$6,1,IF(Settings!$B$23="USD",1/INDEX(Settings!$B$29:$B$40,MONTH(B448)),INDEX(Settings!$B$29:$B$40,MONTH(B448)))))</f>
        <v>0</v>
      </c>
    </row>
    <row r="449" customFormat="false" ht="15" hidden="false" customHeight="false" outlineLevel="0" collapsed="false">
      <c r="A449" s="0" t="s">
        <v>194</v>
      </c>
      <c r="B449" s="81" t="n">
        <v>46052</v>
      </c>
      <c r="C449" s="82" t="s">
        <v>452</v>
      </c>
      <c r="D449" s="83" t="n">
        <v>26.82</v>
      </c>
      <c r="E449" s="0" t="n">
        <v>174</v>
      </c>
      <c r="F449" s="0" t="n">
        <v>2</v>
      </c>
      <c r="G449" s="0" t="n">
        <v>0</v>
      </c>
      <c r="I449" s="0" t="str">
        <f aca="false">IF(A449="","",IF(COUNTIF(Campaigns!$A$7:$A$300,A449)&gt;0,"✓",IF(N(D449)=0,"– no spend","⚠ add to Campaigns tab")))</f>
        <v>✓</v>
      </c>
      <c r="J449" s="83" t="n">
        <f aca="false">IF(D449="","",D449*IF(Settings!$B$23=Settings!$C$6,1,IF(Settings!$B$23="USD",1/INDEX(Settings!$B$29:$B$40,MONTH(B449)),INDEX(Settings!$B$29:$B$40,MONTH(B449)))))</f>
        <v>29.976714</v>
      </c>
    </row>
    <row r="450" customFormat="false" ht="15" hidden="false" customHeight="false" outlineLevel="0" collapsed="false">
      <c r="A450" s="0" t="s">
        <v>199</v>
      </c>
      <c r="B450" s="81" t="n">
        <v>46052</v>
      </c>
      <c r="C450" s="82" t="s">
        <v>452</v>
      </c>
      <c r="D450" s="83" t="n">
        <v>0</v>
      </c>
      <c r="E450" s="0" t="n">
        <v>37</v>
      </c>
      <c r="F450" s="0" t="n">
        <v>0</v>
      </c>
      <c r="G450" s="0" t="n">
        <v>0</v>
      </c>
      <c r="I450" s="0" t="str">
        <f aca="false">IF(A450="","",IF(COUNTIF(Campaigns!$A$7:$A$300,A450)&gt;0,"✓",IF(N(D450)=0,"– no spend","⚠ add to Campaigns tab")))</f>
        <v>✓</v>
      </c>
      <c r="J450" s="83" t="n">
        <f aca="false">IF(D450="","",D450*IF(Settings!$B$23=Settings!$C$6,1,IF(Settings!$B$23="USD",1/INDEX(Settings!$B$29:$B$40,MONTH(B450)),INDEX(Settings!$B$29:$B$40,MONTH(B450)))))</f>
        <v>0</v>
      </c>
    </row>
    <row r="451" customFormat="false" ht="15" hidden="false" customHeight="false" outlineLevel="0" collapsed="false">
      <c r="A451" s="0" t="s">
        <v>206</v>
      </c>
      <c r="B451" s="81" t="n">
        <v>46052</v>
      </c>
      <c r="C451" s="82" t="s">
        <v>452</v>
      </c>
      <c r="D451" s="83" t="n">
        <v>2.37</v>
      </c>
      <c r="E451" s="0" t="n">
        <v>481</v>
      </c>
      <c r="F451" s="0" t="n">
        <v>5</v>
      </c>
      <c r="G451" s="0" t="n">
        <v>0</v>
      </c>
      <c r="I451" s="0" t="str">
        <f aca="false">IF(A451="","",IF(COUNTIF(Campaigns!$A$7:$A$300,A451)&gt;0,"✓",IF(N(D451)=0,"– no spend","⚠ add to Campaigns tab")))</f>
        <v>✓</v>
      </c>
      <c r="J451" s="83" t="n">
        <f aca="false">IF(D451="","",D451*IF(Settings!$B$23=Settings!$C$6,1,IF(Settings!$B$23="USD",1/INDEX(Settings!$B$29:$B$40,MONTH(B451)),INDEX(Settings!$B$29:$B$40,MONTH(B451)))))</f>
        <v>2.648949</v>
      </c>
    </row>
    <row r="452" customFormat="false" ht="15" hidden="false" customHeight="false" outlineLevel="0" collapsed="false">
      <c r="A452" s="0" t="s">
        <v>203</v>
      </c>
      <c r="B452" s="81" t="n">
        <v>46053</v>
      </c>
      <c r="C452" s="82" t="s">
        <v>452</v>
      </c>
      <c r="D452" s="83" t="n">
        <v>10.83</v>
      </c>
      <c r="E452" s="0" t="n">
        <v>87</v>
      </c>
      <c r="F452" s="0" t="n">
        <v>2</v>
      </c>
      <c r="G452" s="0" t="n">
        <v>0</v>
      </c>
      <c r="I452" s="0" t="str">
        <f aca="false">IF(A452="","",IF(COUNTIF(Campaigns!$A$7:$A$300,A452)&gt;0,"✓",IF(N(D452)=0,"– no spend","⚠ add to Campaigns tab")))</f>
        <v>✓</v>
      </c>
      <c r="J452" s="83" t="n">
        <f aca="false">IF(D452="","",D452*IF(Settings!$B$23=Settings!$C$6,1,IF(Settings!$B$23="USD",1/INDEX(Settings!$B$29:$B$40,MONTH(B452)),INDEX(Settings!$B$29:$B$40,MONTH(B452)))))</f>
        <v>12.104691</v>
      </c>
    </row>
    <row r="453" customFormat="false" ht="15" hidden="false" customHeight="false" outlineLevel="0" collapsed="false">
      <c r="A453" s="0" t="s">
        <v>205</v>
      </c>
      <c r="B453" s="81" t="n">
        <v>46053</v>
      </c>
      <c r="C453" s="82" t="s">
        <v>452</v>
      </c>
      <c r="D453" s="83" t="n">
        <v>1.38</v>
      </c>
      <c r="E453" s="0" t="n">
        <v>138</v>
      </c>
      <c r="F453" s="0" t="n">
        <v>2</v>
      </c>
      <c r="G453" s="0" t="n">
        <v>0</v>
      </c>
      <c r="I453" s="0" t="str">
        <f aca="false">IF(A453="","",IF(COUNTIF(Campaigns!$A$7:$A$300,A453)&gt;0,"✓",IF(N(D453)=0,"– no spend","⚠ add to Campaigns tab")))</f>
        <v>✓</v>
      </c>
      <c r="J453" s="83" t="n">
        <f aca="false">IF(D453="","",D453*IF(Settings!$B$23=Settings!$C$6,1,IF(Settings!$B$23="USD",1/INDEX(Settings!$B$29:$B$40,MONTH(B453)),INDEX(Settings!$B$29:$B$40,MONTH(B453)))))</f>
        <v>1.542426</v>
      </c>
    </row>
    <row r="454" customFormat="false" ht="15" hidden="false" customHeight="false" outlineLevel="0" collapsed="false">
      <c r="A454" s="0" t="s">
        <v>195</v>
      </c>
      <c r="B454" s="81" t="n">
        <v>46053</v>
      </c>
      <c r="C454" s="82" t="s">
        <v>452</v>
      </c>
      <c r="D454" s="83" t="n">
        <v>9.41</v>
      </c>
      <c r="E454" s="0" t="n">
        <v>14</v>
      </c>
      <c r="F454" s="0" t="n">
        <v>1</v>
      </c>
      <c r="G454" s="0" t="n">
        <v>0</v>
      </c>
      <c r="I454" s="0" t="str">
        <f aca="false">IF(A454="","",IF(COUNTIF(Campaigns!$A$7:$A$300,A454)&gt;0,"✓",IF(N(D454)=0,"– no spend","⚠ add to Campaigns tab")))</f>
        <v>✓</v>
      </c>
      <c r="J454" s="83" t="n">
        <f aca="false">IF(D454="","",D454*IF(Settings!$B$23=Settings!$C$6,1,IF(Settings!$B$23="USD",1/INDEX(Settings!$B$29:$B$40,MONTH(B454)),INDEX(Settings!$B$29:$B$40,MONTH(B454)))))</f>
        <v>10.517557</v>
      </c>
    </row>
    <row r="455" customFormat="false" ht="15" hidden="false" customHeight="false" outlineLevel="0" collapsed="false">
      <c r="A455" s="0" t="s">
        <v>185</v>
      </c>
      <c r="B455" s="81" t="n">
        <v>46053</v>
      </c>
      <c r="C455" s="82" t="s">
        <v>452</v>
      </c>
      <c r="D455" s="83" t="n">
        <v>13.56</v>
      </c>
      <c r="E455" s="0" t="n">
        <v>135</v>
      </c>
      <c r="F455" s="0" t="n">
        <v>11</v>
      </c>
      <c r="G455" s="0" t="n">
        <v>0</v>
      </c>
      <c r="I455" s="0" t="str">
        <f aca="false">IF(A455="","",IF(COUNTIF(Campaigns!$A$7:$A$300,A455)&gt;0,"✓",IF(N(D455)=0,"– no spend","⚠ add to Campaigns tab")))</f>
        <v>✓</v>
      </c>
      <c r="J455" s="83" t="n">
        <f aca="false">IF(D455="","",D455*IF(Settings!$B$23=Settings!$C$6,1,IF(Settings!$B$23="USD",1/INDEX(Settings!$B$29:$B$40,MONTH(B455)),INDEX(Settings!$B$29:$B$40,MONTH(B455)))))</f>
        <v>15.156012</v>
      </c>
    </row>
    <row r="456" customFormat="false" ht="15" hidden="false" customHeight="false" outlineLevel="0" collapsed="false">
      <c r="A456" s="0" t="s">
        <v>191</v>
      </c>
      <c r="B456" s="81" t="n">
        <v>46053</v>
      </c>
      <c r="C456" s="82" t="s">
        <v>452</v>
      </c>
      <c r="D456" s="83" t="n">
        <v>8.53</v>
      </c>
      <c r="E456" s="0" t="n">
        <v>19</v>
      </c>
      <c r="F456" s="0" t="n">
        <v>5</v>
      </c>
      <c r="G456" s="0" t="n">
        <v>1.29</v>
      </c>
      <c r="I456" s="0" t="str">
        <f aca="false">IF(A456="","",IF(COUNTIF(Campaigns!$A$7:$A$300,A456)&gt;0,"✓",IF(N(D456)=0,"– no spend","⚠ add to Campaigns tab")))</f>
        <v>✓</v>
      </c>
      <c r="J456" s="83" t="n">
        <f aca="false">IF(D456="","",D456*IF(Settings!$B$23=Settings!$C$6,1,IF(Settings!$B$23="USD",1/INDEX(Settings!$B$29:$B$40,MONTH(B456)),INDEX(Settings!$B$29:$B$40,MONTH(B456)))))</f>
        <v>9.533981</v>
      </c>
    </row>
    <row r="457" customFormat="false" ht="15" hidden="false" customHeight="false" outlineLevel="0" collapsed="false">
      <c r="A457" s="0" t="s">
        <v>200</v>
      </c>
      <c r="B457" s="81" t="n">
        <v>46053</v>
      </c>
      <c r="C457" s="82" t="s">
        <v>452</v>
      </c>
      <c r="D457" s="83" t="n">
        <v>1.24</v>
      </c>
      <c r="E457" s="0" t="n">
        <v>47</v>
      </c>
      <c r="F457" s="0" t="n">
        <v>1</v>
      </c>
      <c r="G457" s="0" t="n">
        <v>0</v>
      </c>
      <c r="I457" s="0" t="str">
        <f aca="false">IF(A457="","",IF(COUNTIF(Campaigns!$A$7:$A$300,A457)&gt;0,"✓",IF(N(D457)=0,"– no spend","⚠ add to Campaigns tab")))</f>
        <v>✓</v>
      </c>
      <c r="J457" s="83" t="n">
        <f aca="false">IF(D457="","",D457*IF(Settings!$B$23=Settings!$C$6,1,IF(Settings!$B$23="USD",1/INDEX(Settings!$B$29:$B$40,MONTH(B457)),INDEX(Settings!$B$29:$B$40,MONTH(B457)))))</f>
        <v>1.385948</v>
      </c>
    </row>
    <row r="458" customFormat="false" ht="15" hidden="false" customHeight="false" outlineLevel="0" collapsed="false">
      <c r="A458" s="0" t="s">
        <v>202</v>
      </c>
      <c r="B458" s="81" t="n">
        <v>46053</v>
      </c>
      <c r="C458" s="82" t="s">
        <v>452</v>
      </c>
      <c r="D458" s="83" t="n">
        <v>3.09</v>
      </c>
      <c r="E458" s="0" t="n">
        <v>105</v>
      </c>
      <c r="F458" s="0" t="n">
        <v>6</v>
      </c>
      <c r="G458" s="0" t="n">
        <v>2</v>
      </c>
      <c r="I458" s="0" t="str">
        <f aca="false">IF(A458="","",IF(COUNTIF(Campaigns!$A$7:$A$300,A458)&gt;0,"✓",IF(N(D458)=0,"– no spend","⚠ add to Campaigns tab")))</f>
        <v>✓</v>
      </c>
      <c r="J458" s="83" t="n">
        <f aca="false">IF(D458="","",D458*IF(Settings!$B$23=Settings!$C$6,1,IF(Settings!$B$23="USD",1/INDEX(Settings!$B$29:$B$40,MONTH(B458)),INDEX(Settings!$B$29:$B$40,MONTH(B458)))))</f>
        <v>3.453693</v>
      </c>
    </row>
    <row r="459" customFormat="false" ht="15" hidden="false" customHeight="false" outlineLevel="0" collapsed="false">
      <c r="A459" s="0" t="s">
        <v>192</v>
      </c>
      <c r="B459" s="81" t="n">
        <v>46053</v>
      </c>
      <c r="C459" s="82" t="s">
        <v>452</v>
      </c>
      <c r="D459" s="83" t="n">
        <v>9.11</v>
      </c>
      <c r="E459" s="0" t="n">
        <v>36</v>
      </c>
      <c r="F459" s="0" t="n">
        <v>5</v>
      </c>
      <c r="G459" s="0" t="n">
        <v>0</v>
      </c>
      <c r="I459" s="0" t="str">
        <f aca="false">IF(A459="","",IF(COUNTIF(Campaigns!$A$7:$A$300,A459)&gt;0,"✓",IF(N(D459)=0,"– no spend","⚠ add to Campaigns tab")))</f>
        <v>✓</v>
      </c>
      <c r="J459" s="83" t="n">
        <f aca="false">IF(D459="","",D459*IF(Settings!$B$23=Settings!$C$6,1,IF(Settings!$B$23="USD",1/INDEX(Settings!$B$29:$B$40,MONTH(B459)),INDEX(Settings!$B$29:$B$40,MONTH(B459)))))</f>
        <v>10.182247</v>
      </c>
    </row>
    <row r="460" customFormat="false" ht="15" hidden="false" customHeight="false" outlineLevel="0" collapsed="false">
      <c r="A460" s="0" t="s">
        <v>187</v>
      </c>
      <c r="B460" s="81" t="n">
        <v>46053</v>
      </c>
      <c r="C460" s="82" t="s">
        <v>452</v>
      </c>
      <c r="D460" s="83" t="n">
        <v>3.08</v>
      </c>
      <c r="E460" s="0" t="n">
        <v>40</v>
      </c>
      <c r="F460" s="0" t="n">
        <v>2</v>
      </c>
      <c r="G460" s="0" t="n">
        <v>0</v>
      </c>
      <c r="I460" s="0" t="str">
        <f aca="false">IF(A460="","",IF(COUNTIF(Campaigns!$A$7:$A$300,A460)&gt;0,"✓",IF(N(D460)=0,"– no spend","⚠ add to Campaigns tab")))</f>
        <v>✓</v>
      </c>
      <c r="J460" s="83" t="n">
        <f aca="false">IF(D460="","",D460*IF(Settings!$B$23=Settings!$C$6,1,IF(Settings!$B$23="USD",1/INDEX(Settings!$B$29:$B$40,MONTH(B460)),INDEX(Settings!$B$29:$B$40,MONTH(B460)))))</f>
        <v>3.442516</v>
      </c>
    </row>
    <row r="461" customFormat="false" ht="15" hidden="false" customHeight="false" outlineLevel="0" collapsed="false">
      <c r="A461" s="0" t="s">
        <v>190</v>
      </c>
      <c r="B461" s="81" t="n">
        <v>46053</v>
      </c>
      <c r="C461" s="82" t="s">
        <v>452</v>
      </c>
      <c r="D461" s="83" t="n">
        <v>0</v>
      </c>
      <c r="E461" s="0" t="n">
        <v>18</v>
      </c>
      <c r="F461" s="0" t="n">
        <v>0</v>
      </c>
      <c r="G461" s="0" t="n">
        <v>0</v>
      </c>
      <c r="I461" s="0" t="str">
        <f aca="false">IF(A461="","",IF(COUNTIF(Campaigns!$A$7:$A$300,A461)&gt;0,"✓",IF(N(D461)=0,"– no spend","⚠ add to Campaigns tab")))</f>
        <v>✓</v>
      </c>
      <c r="J461" s="83" t="n">
        <f aca="false">IF(D461="","",D461*IF(Settings!$B$23=Settings!$C$6,1,IF(Settings!$B$23="USD",1/INDEX(Settings!$B$29:$B$40,MONTH(B461)),INDEX(Settings!$B$29:$B$40,MONTH(B461)))))</f>
        <v>0</v>
      </c>
    </row>
    <row r="462" customFormat="false" ht="15" hidden="false" customHeight="false" outlineLevel="0" collapsed="false">
      <c r="A462" s="0" t="s">
        <v>204</v>
      </c>
      <c r="B462" s="81" t="n">
        <v>46053</v>
      </c>
      <c r="C462" s="82" t="s">
        <v>452</v>
      </c>
      <c r="D462" s="83" t="n">
        <v>7.91</v>
      </c>
      <c r="E462" s="0" t="n">
        <v>17</v>
      </c>
      <c r="F462" s="0" t="n">
        <v>3</v>
      </c>
      <c r="G462" s="0" t="n">
        <v>1</v>
      </c>
      <c r="I462" s="0" t="str">
        <f aca="false">IF(A462="","",IF(COUNTIF(Campaigns!$A$7:$A$300,A462)&gt;0,"✓",IF(N(D462)=0,"– no spend","⚠ add to Campaigns tab")))</f>
        <v>✓</v>
      </c>
      <c r="J462" s="83" t="n">
        <f aca="false">IF(D462="","",D462*IF(Settings!$B$23=Settings!$C$6,1,IF(Settings!$B$23="USD",1/INDEX(Settings!$B$29:$B$40,MONTH(B462)),INDEX(Settings!$B$29:$B$40,MONTH(B462)))))</f>
        <v>8.841007</v>
      </c>
    </row>
    <row r="463" customFormat="false" ht="15" hidden="false" customHeight="false" outlineLevel="0" collapsed="false">
      <c r="A463" s="0" t="s">
        <v>188</v>
      </c>
      <c r="B463" s="81" t="n">
        <v>46053</v>
      </c>
      <c r="C463" s="82" t="s">
        <v>452</v>
      </c>
      <c r="D463" s="83" t="n">
        <v>0</v>
      </c>
      <c r="E463" s="0" t="n">
        <v>69</v>
      </c>
      <c r="F463" s="0" t="n">
        <v>0</v>
      </c>
      <c r="G463" s="0" t="n">
        <v>0</v>
      </c>
      <c r="I463" s="0" t="str">
        <f aca="false">IF(A463="","",IF(COUNTIF(Campaigns!$A$7:$A$300,A463)&gt;0,"✓",IF(N(D463)=0,"– no spend","⚠ add to Campaigns tab")))</f>
        <v>✓</v>
      </c>
      <c r="J463" s="83" t="n">
        <f aca="false">IF(D463="","",D463*IF(Settings!$B$23=Settings!$C$6,1,IF(Settings!$B$23="USD",1/INDEX(Settings!$B$29:$B$40,MONTH(B463)),INDEX(Settings!$B$29:$B$40,MONTH(B463)))))</f>
        <v>0</v>
      </c>
    </row>
    <row r="464" customFormat="false" ht="15" hidden="false" customHeight="false" outlineLevel="0" collapsed="false">
      <c r="A464" s="0" t="s">
        <v>186</v>
      </c>
      <c r="B464" s="81" t="n">
        <v>46053</v>
      </c>
      <c r="C464" s="82" t="s">
        <v>452</v>
      </c>
      <c r="D464" s="83" t="n">
        <v>20.99</v>
      </c>
      <c r="E464" s="0" t="n">
        <v>41</v>
      </c>
      <c r="F464" s="0" t="n">
        <v>10</v>
      </c>
      <c r="G464" s="0" t="n">
        <v>0</v>
      </c>
      <c r="I464" s="0" t="str">
        <f aca="false">IF(A464="","",IF(COUNTIF(Campaigns!$A$7:$A$300,A464)&gt;0,"✓",IF(N(D464)=0,"– no spend","⚠ add to Campaigns tab")))</f>
        <v>✓</v>
      </c>
      <c r="J464" s="83" t="n">
        <f aca="false">IF(D464="","",D464*IF(Settings!$B$23=Settings!$C$6,1,IF(Settings!$B$23="USD",1/INDEX(Settings!$B$29:$B$40,MONTH(B464)),INDEX(Settings!$B$29:$B$40,MONTH(B464)))))</f>
        <v>23.460523</v>
      </c>
    </row>
    <row r="465" customFormat="false" ht="15" hidden="false" customHeight="false" outlineLevel="0" collapsed="false">
      <c r="A465" s="0" t="s">
        <v>201</v>
      </c>
      <c r="B465" s="81" t="n">
        <v>46053</v>
      </c>
      <c r="C465" s="82" t="s">
        <v>452</v>
      </c>
      <c r="D465" s="83" t="n">
        <v>7.2</v>
      </c>
      <c r="E465" s="0" t="n">
        <v>48</v>
      </c>
      <c r="F465" s="0" t="n">
        <v>1</v>
      </c>
      <c r="G465" s="0" t="n">
        <v>0</v>
      </c>
      <c r="I465" s="0" t="str">
        <f aca="false">IF(A465="","",IF(COUNTIF(Campaigns!$A$7:$A$300,A465)&gt;0,"✓",IF(N(D465)=0,"– no spend","⚠ add to Campaigns tab")))</f>
        <v>✓</v>
      </c>
      <c r="J465" s="83" t="n">
        <f aca="false">IF(D465="","",D465*IF(Settings!$B$23=Settings!$C$6,1,IF(Settings!$B$23="USD",1/INDEX(Settings!$B$29:$B$40,MONTH(B465)),INDEX(Settings!$B$29:$B$40,MONTH(B465)))))</f>
        <v>8.04744</v>
      </c>
    </row>
    <row r="466" customFormat="false" ht="15" hidden="false" customHeight="false" outlineLevel="0" collapsed="false">
      <c r="A466" s="0" t="s">
        <v>194</v>
      </c>
      <c r="B466" s="81" t="n">
        <v>46053</v>
      </c>
      <c r="C466" s="82" t="s">
        <v>452</v>
      </c>
      <c r="D466" s="83" t="n">
        <v>21.1</v>
      </c>
      <c r="E466" s="0" t="n">
        <v>87</v>
      </c>
      <c r="F466" s="0" t="n">
        <v>3</v>
      </c>
      <c r="G466" s="0" t="n">
        <v>0</v>
      </c>
      <c r="I466" s="0" t="str">
        <f aca="false">IF(A466="","",IF(COUNTIF(Campaigns!$A$7:$A$300,A466)&gt;0,"✓",IF(N(D466)=0,"– no spend","⚠ add to Campaigns tab")))</f>
        <v>✓</v>
      </c>
      <c r="J466" s="83" t="n">
        <f aca="false">IF(D466="","",D466*IF(Settings!$B$23=Settings!$C$6,1,IF(Settings!$B$23="USD",1/INDEX(Settings!$B$29:$B$40,MONTH(B466)),INDEX(Settings!$B$29:$B$40,MONTH(B466)))))</f>
        <v>23.58347</v>
      </c>
    </row>
    <row r="467" customFormat="false" ht="15" hidden="false" customHeight="false" outlineLevel="0" collapsed="false">
      <c r="A467" s="0" t="s">
        <v>199</v>
      </c>
      <c r="B467" s="81" t="n">
        <v>46053</v>
      </c>
      <c r="C467" s="82" t="s">
        <v>452</v>
      </c>
      <c r="D467" s="83" t="n">
        <v>0</v>
      </c>
      <c r="E467" s="0" t="n">
        <v>41</v>
      </c>
      <c r="F467" s="0" t="n">
        <v>0</v>
      </c>
      <c r="G467" s="0" t="n">
        <v>0</v>
      </c>
      <c r="I467" s="0" t="str">
        <f aca="false">IF(A467="","",IF(COUNTIF(Campaigns!$A$7:$A$300,A467)&gt;0,"✓",IF(N(D467)=0,"– no spend","⚠ add to Campaigns tab")))</f>
        <v>✓</v>
      </c>
      <c r="J467" s="83" t="n">
        <f aca="false">IF(D467="","",D467*IF(Settings!$B$23=Settings!$C$6,1,IF(Settings!$B$23="USD",1/INDEX(Settings!$B$29:$B$40,MONTH(B467)),INDEX(Settings!$B$29:$B$40,MONTH(B467)))))</f>
        <v>0</v>
      </c>
    </row>
    <row r="468" customFormat="false" ht="15" hidden="false" customHeight="false" outlineLevel="0" collapsed="false">
      <c r="A468" s="0" t="s">
        <v>206</v>
      </c>
      <c r="B468" s="81" t="n">
        <v>46053</v>
      </c>
      <c r="C468" s="82" t="s">
        <v>452</v>
      </c>
      <c r="D468" s="83" t="n">
        <v>3.79</v>
      </c>
      <c r="E468" s="0" t="n">
        <v>179</v>
      </c>
      <c r="F468" s="0" t="n">
        <v>8</v>
      </c>
      <c r="G468" s="0" t="n">
        <v>0</v>
      </c>
      <c r="I468" s="0" t="str">
        <f aca="false">IF(A468="","",IF(COUNTIF(Campaigns!$A$7:$A$300,A468)&gt;0,"✓",IF(N(D468)=0,"– no spend","⚠ add to Campaigns tab")))</f>
        <v>✓</v>
      </c>
      <c r="J468" s="83" t="n">
        <f aca="false">IF(D468="","",D468*IF(Settings!$B$23=Settings!$C$6,1,IF(Settings!$B$23="USD",1/INDEX(Settings!$B$29:$B$40,MONTH(B468)),INDEX(Settings!$B$29:$B$40,MONTH(B468)))))</f>
        <v>4.236083</v>
      </c>
    </row>
    <row r="469" customFormat="false" ht="15" hidden="false" customHeight="false" outlineLevel="0" collapsed="false">
      <c r="A469" s="0" t="s">
        <v>203</v>
      </c>
      <c r="B469" s="81" t="n">
        <v>46054</v>
      </c>
      <c r="C469" s="82" t="s">
        <v>452</v>
      </c>
      <c r="D469" s="83" t="n">
        <v>12.47</v>
      </c>
      <c r="E469" s="0" t="n">
        <v>45</v>
      </c>
      <c r="F469" s="0" t="n">
        <v>1</v>
      </c>
      <c r="G469" s="0" t="n">
        <v>0</v>
      </c>
      <c r="I469" s="0" t="str">
        <f aca="false">IF(A469="","",IF(COUNTIF(Campaigns!$A$7:$A$300,A469)&gt;0,"✓",IF(N(D469)=0,"– no spend","⚠ add to Campaigns tab")))</f>
        <v>✓</v>
      </c>
      <c r="J469" s="83" t="n">
        <f aca="false">IF(D469="","",D469*IF(Settings!$B$23=Settings!$C$6,1,IF(Settings!$B$23="USD",1/INDEX(Settings!$B$29:$B$40,MONTH(B469)),INDEX(Settings!$B$29:$B$40,MONTH(B469)))))</f>
        <v>13.937719</v>
      </c>
    </row>
    <row r="470" customFormat="false" ht="15" hidden="false" customHeight="false" outlineLevel="0" collapsed="false">
      <c r="A470" s="0" t="s">
        <v>205</v>
      </c>
      <c r="B470" s="81" t="n">
        <v>46054</v>
      </c>
      <c r="C470" s="82" t="s">
        <v>452</v>
      </c>
      <c r="D470" s="83" t="n">
        <v>12.08</v>
      </c>
      <c r="E470" s="0" t="n">
        <v>181</v>
      </c>
      <c r="F470" s="0" t="n">
        <v>10</v>
      </c>
      <c r="G470" s="0" t="n">
        <v>2</v>
      </c>
      <c r="I470" s="0" t="str">
        <f aca="false">IF(A470="","",IF(COUNTIF(Campaigns!$A$7:$A$300,A470)&gt;0,"✓",IF(N(D470)=0,"– no spend","⚠ add to Campaigns tab")))</f>
        <v>✓</v>
      </c>
      <c r="J470" s="83" t="n">
        <f aca="false">IF(D470="","",D470*IF(Settings!$B$23=Settings!$C$6,1,IF(Settings!$B$23="USD",1/INDEX(Settings!$B$29:$B$40,MONTH(B470)),INDEX(Settings!$B$29:$B$40,MONTH(B470)))))</f>
        <v>13.501816</v>
      </c>
    </row>
    <row r="471" customFormat="false" ht="15" hidden="false" customHeight="false" outlineLevel="0" collapsed="false">
      <c r="A471" s="0" t="s">
        <v>195</v>
      </c>
      <c r="B471" s="81" t="n">
        <v>46054</v>
      </c>
      <c r="C471" s="82" t="s">
        <v>452</v>
      </c>
      <c r="D471" s="83" t="n">
        <v>0</v>
      </c>
      <c r="E471" s="0" t="n">
        <v>21</v>
      </c>
      <c r="F471" s="0" t="n">
        <v>0</v>
      </c>
      <c r="G471" s="0" t="n">
        <v>0</v>
      </c>
      <c r="I471" s="0" t="str">
        <f aca="false">IF(A471="","",IF(COUNTIF(Campaigns!$A$7:$A$300,A471)&gt;0,"✓",IF(N(D471)=0,"– no spend","⚠ add to Campaigns tab")))</f>
        <v>✓</v>
      </c>
      <c r="J471" s="83" t="n">
        <f aca="false">IF(D471="","",D471*IF(Settings!$B$23=Settings!$C$6,1,IF(Settings!$B$23="USD",1/INDEX(Settings!$B$29:$B$40,MONTH(B471)),INDEX(Settings!$B$29:$B$40,MONTH(B471)))))</f>
        <v>0</v>
      </c>
    </row>
    <row r="472" customFormat="false" ht="15" hidden="false" customHeight="false" outlineLevel="0" collapsed="false">
      <c r="A472" s="0" t="s">
        <v>185</v>
      </c>
      <c r="B472" s="81" t="n">
        <v>46054</v>
      </c>
      <c r="C472" s="82" t="s">
        <v>452</v>
      </c>
      <c r="D472" s="83" t="n">
        <v>36.34</v>
      </c>
      <c r="E472" s="0" t="n">
        <v>147</v>
      </c>
      <c r="F472" s="0" t="n">
        <v>21</v>
      </c>
      <c r="G472" s="0" t="n">
        <v>3</v>
      </c>
      <c r="I472" s="0" t="str">
        <f aca="false">IF(A472="","",IF(COUNTIF(Campaigns!$A$7:$A$300,A472)&gt;0,"✓",IF(N(D472)=0,"– no spend","⚠ add to Campaigns tab")))</f>
        <v>✓</v>
      </c>
      <c r="J472" s="83" t="n">
        <f aca="false">IF(D472="","",D472*IF(Settings!$B$23=Settings!$C$6,1,IF(Settings!$B$23="USD",1/INDEX(Settings!$B$29:$B$40,MONTH(B472)),INDEX(Settings!$B$29:$B$40,MONTH(B472)))))</f>
        <v>40.617218</v>
      </c>
    </row>
    <row r="473" customFormat="false" ht="15" hidden="false" customHeight="false" outlineLevel="0" collapsed="false">
      <c r="A473" s="0" t="s">
        <v>191</v>
      </c>
      <c r="B473" s="81" t="n">
        <v>46054</v>
      </c>
      <c r="C473" s="82" t="s">
        <v>452</v>
      </c>
      <c r="D473" s="83" t="n">
        <v>14.14</v>
      </c>
      <c r="E473" s="0" t="n">
        <v>51</v>
      </c>
      <c r="F473" s="0" t="n">
        <v>8</v>
      </c>
      <c r="G473" s="0" t="n">
        <v>2</v>
      </c>
      <c r="I473" s="0" t="str">
        <f aca="false">IF(A473="","",IF(COUNTIF(Campaigns!$A$7:$A$300,A473)&gt;0,"✓",IF(N(D473)=0,"– no spend","⚠ add to Campaigns tab")))</f>
        <v>✓</v>
      </c>
      <c r="J473" s="83" t="n">
        <f aca="false">IF(D473="","",D473*IF(Settings!$B$23=Settings!$C$6,1,IF(Settings!$B$23="USD",1/INDEX(Settings!$B$29:$B$40,MONTH(B473)),INDEX(Settings!$B$29:$B$40,MONTH(B473)))))</f>
        <v>15.804278</v>
      </c>
    </row>
    <row r="474" customFormat="false" ht="15" hidden="false" customHeight="false" outlineLevel="0" collapsed="false">
      <c r="A474" s="0" t="s">
        <v>200</v>
      </c>
      <c r="B474" s="81" t="n">
        <v>46054</v>
      </c>
      <c r="C474" s="82" t="s">
        <v>452</v>
      </c>
      <c r="D474" s="83" t="n">
        <v>15.87</v>
      </c>
      <c r="E474" s="0" t="n">
        <v>78</v>
      </c>
      <c r="F474" s="0" t="n">
        <v>4</v>
      </c>
      <c r="G474" s="0" t="n">
        <v>0</v>
      </c>
      <c r="I474" s="0" t="str">
        <f aca="false">IF(A474="","",IF(COUNTIF(Campaigns!$A$7:$A$300,A474)&gt;0,"✓",IF(N(D474)=0,"– no spend","⚠ add to Campaigns tab")))</f>
        <v>✓</v>
      </c>
      <c r="J474" s="83" t="n">
        <f aca="false">IF(D474="","",D474*IF(Settings!$B$23=Settings!$C$6,1,IF(Settings!$B$23="USD",1/INDEX(Settings!$B$29:$B$40,MONTH(B474)),INDEX(Settings!$B$29:$B$40,MONTH(B474)))))</f>
        <v>17.737899</v>
      </c>
    </row>
    <row r="475" customFormat="false" ht="15" hidden="false" customHeight="false" outlineLevel="0" collapsed="false">
      <c r="A475" s="0" t="s">
        <v>202</v>
      </c>
      <c r="B475" s="81" t="n">
        <v>46054</v>
      </c>
      <c r="C475" s="82" t="s">
        <v>452</v>
      </c>
      <c r="D475" s="83" t="n">
        <v>5.03</v>
      </c>
      <c r="E475" s="0" t="n">
        <v>144</v>
      </c>
      <c r="F475" s="0" t="n">
        <v>10</v>
      </c>
      <c r="G475" s="0" t="n">
        <v>0</v>
      </c>
      <c r="I475" s="0" t="str">
        <f aca="false">IF(A475="","",IF(COUNTIF(Campaigns!$A$7:$A$300,A475)&gt;0,"✓",IF(N(D475)=0,"– no spend","⚠ add to Campaigns tab")))</f>
        <v>✓</v>
      </c>
      <c r="J475" s="83" t="n">
        <f aca="false">IF(D475="","",D475*IF(Settings!$B$23=Settings!$C$6,1,IF(Settings!$B$23="USD",1/INDEX(Settings!$B$29:$B$40,MONTH(B475)),INDEX(Settings!$B$29:$B$40,MONTH(B475)))))</f>
        <v>5.622031</v>
      </c>
    </row>
    <row r="476" customFormat="false" ht="15" hidden="false" customHeight="false" outlineLevel="0" collapsed="false">
      <c r="A476" s="0" t="s">
        <v>192</v>
      </c>
      <c r="B476" s="81" t="n">
        <v>46054</v>
      </c>
      <c r="C476" s="82" t="s">
        <v>452</v>
      </c>
      <c r="D476" s="83" t="n">
        <v>5.74</v>
      </c>
      <c r="E476" s="0" t="n">
        <v>48</v>
      </c>
      <c r="F476" s="0" t="n">
        <v>3</v>
      </c>
      <c r="G476" s="0" t="n">
        <v>0</v>
      </c>
      <c r="I476" s="0" t="str">
        <f aca="false">IF(A476="","",IF(COUNTIF(Campaigns!$A$7:$A$300,A476)&gt;0,"✓",IF(N(D476)=0,"– no spend","⚠ add to Campaigns tab")))</f>
        <v>✓</v>
      </c>
      <c r="J476" s="83" t="n">
        <f aca="false">IF(D476="","",D476*IF(Settings!$B$23=Settings!$C$6,1,IF(Settings!$B$23="USD",1/INDEX(Settings!$B$29:$B$40,MONTH(B476)),INDEX(Settings!$B$29:$B$40,MONTH(B476)))))</f>
        <v>6.415598</v>
      </c>
    </row>
    <row r="477" customFormat="false" ht="15" hidden="false" customHeight="false" outlineLevel="0" collapsed="false">
      <c r="A477" s="0" t="s">
        <v>187</v>
      </c>
      <c r="B477" s="81" t="n">
        <v>46054</v>
      </c>
      <c r="C477" s="82" t="s">
        <v>452</v>
      </c>
      <c r="D477" s="83" t="n">
        <v>62.41</v>
      </c>
      <c r="E477" s="0" t="n">
        <v>37</v>
      </c>
      <c r="F477" s="0" t="n">
        <v>8</v>
      </c>
      <c r="G477" s="0" t="n">
        <v>2</v>
      </c>
      <c r="I477" s="0" t="str">
        <f aca="false">IF(A477="","",IF(COUNTIF(Campaigns!$A$7:$A$300,A477)&gt;0,"✓",IF(N(D477)=0,"– no spend","⚠ add to Campaigns tab")))</f>
        <v>✓</v>
      </c>
      <c r="J477" s="83" t="n">
        <f aca="false">IF(D477="","",D477*IF(Settings!$B$23=Settings!$C$6,1,IF(Settings!$B$23="USD",1/INDEX(Settings!$B$29:$B$40,MONTH(B477)),INDEX(Settings!$B$29:$B$40,MONTH(B477)))))</f>
        <v>69.755657</v>
      </c>
    </row>
    <row r="478" customFormat="false" ht="15" hidden="false" customHeight="false" outlineLevel="0" collapsed="false">
      <c r="A478" s="0" t="s">
        <v>190</v>
      </c>
      <c r="B478" s="81" t="n">
        <v>46054</v>
      </c>
      <c r="C478" s="82" t="s">
        <v>452</v>
      </c>
      <c r="D478" s="83" t="n">
        <v>8.88</v>
      </c>
      <c r="E478" s="0" t="n">
        <v>21</v>
      </c>
      <c r="F478" s="0" t="n">
        <v>1</v>
      </c>
      <c r="G478" s="0" t="n">
        <v>0</v>
      </c>
      <c r="I478" s="0" t="str">
        <f aca="false">IF(A478="","",IF(COUNTIF(Campaigns!$A$7:$A$300,A478)&gt;0,"✓",IF(N(D478)=0,"– no spend","⚠ add to Campaigns tab")))</f>
        <v>✓</v>
      </c>
      <c r="J478" s="83" t="n">
        <f aca="false">IF(D478="","",D478*IF(Settings!$B$23=Settings!$C$6,1,IF(Settings!$B$23="USD",1/INDEX(Settings!$B$29:$B$40,MONTH(B478)),INDEX(Settings!$B$29:$B$40,MONTH(B478)))))</f>
        <v>9.925176</v>
      </c>
    </row>
    <row r="479" customFormat="false" ht="15" hidden="false" customHeight="false" outlineLevel="0" collapsed="false">
      <c r="A479" s="0" t="s">
        <v>204</v>
      </c>
      <c r="B479" s="81" t="n">
        <v>46054</v>
      </c>
      <c r="C479" s="82" t="s">
        <v>452</v>
      </c>
      <c r="D479" s="83" t="n">
        <v>0</v>
      </c>
      <c r="E479" s="0" t="n">
        <v>14</v>
      </c>
      <c r="F479" s="0" t="n">
        <v>0</v>
      </c>
      <c r="G479" s="0" t="n">
        <v>0</v>
      </c>
      <c r="I479" s="0" t="str">
        <f aca="false">IF(A479="","",IF(COUNTIF(Campaigns!$A$7:$A$300,A479)&gt;0,"✓",IF(N(D479)=0,"– no spend","⚠ add to Campaigns tab")))</f>
        <v>✓</v>
      </c>
      <c r="J479" s="83" t="n">
        <f aca="false">IF(D479="","",D479*IF(Settings!$B$23=Settings!$C$6,1,IF(Settings!$B$23="USD",1/INDEX(Settings!$B$29:$B$40,MONTH(B479)),INDEX(Settings!$B$29:$B$40,MONTH(B479)))))</f>
        <v>0</v>
      </c>
    </row>
    <row r="480" customFormat="false" ht="15" hidden="false" customHeight="false" outlineLevel="0" collapsed="false">
      <c r="A480" s="0" t="s">
        <v>188</v>
      </c>
      <c r="B480" s="81" t="n">
        <v>46054</v>
      </c>
      <c r="C480" s="82" t="s">
        <v>452</v>
      </c>
      <c r="D480" s="83" t="n">
        <v>15.65</v>
      </c>
      <c r="E480" s="0" t="n">
        <v>18</v>
      </c>
      <c r="F480" s="0" t="n">
        <v>3</v>
      </c>
      <c r="G480" s="0" t="n">
        <v>0</v>
      </c>
      <c r="I480" s="0" t="str">
        <f aca="false">IF(A480="","",IF(COUNTIF(Campaigns!$A$7:$A$300,A480)&gt;0,"✓",IF(N(D480)=0,"– no spend","⚠ add to Campaigns tab")))</f>
        <v>✓</v>
      </c>
      <c r="J480" s="83" t="n">
        <f aca="false">IF(D480="","",D480*IF(Settings!$B$23=Settings!$C$6,1,IF(Settings!$B$23="USD",1/INDEX(Settings!$B$29:$B$40,MONTH(B480)),INDEX(Settings!$B$29:$B$40,MONTH(B480)))))</f>
        <v>17.492005</v>
      </c>
    </row>
    <row r="481" customFormat="false" ht="15" hidden="false" customHeight="false" outlineLevel="0" collapsed="false">
      <c r="A481" s="0" t="s">
        <v>186</v>
      </c>
      <c r="B481" s="81" t="n">
        <v>46054</v>
      </c>
      <c r="C481" s="82" t="s">
        <v>452</v>
      </c>
      <c r="D481" s="83" t="n">
        <v>20.15</v>
      </c>
      <c r="E481" s="0" t="n">
        <v>74</v>
      </c>
      <c r="F481" s="0" t="n">
        <v>10</v>
      </c>
      <c r="G481" s="0" t="n">
        <v>0</v>
      </c>
      <c r="I481" s="0" t="str">
        <f aca="false">IF(A481="","",IF(COUNTIF(Campaigns!$A$7:$A$300,A481)&gt;0,"✓",IF(N(D481)=0,"– no spend","⚠ add to Campaigns tab")))</f>
        <v>✓</v>
      </c>
      <c r="J481" s="83" t="n">
        <f aca="false">IF(D481="","",D481*IF(Settings!$B$23=Settings!$C$6,1,IF(Settings!$B$23="USD",1/INDEX(Settings!$B$29:$B$40,MONTH(B481)),INDEX(Settings!$B$29:$B$40,MONTH(B481)))))</f>
        <v>22.521655</v>
      </c>
    </row>
    <row r="482" customFormat="false" ht="15" hidden="false" customHeight="false" outlineLevel="0" collapsed="false">
      <c r="A482" s="0" t="s">
        <v>201</v>
      </c>
      <c r="B482" s="81" t="n">
        <v>46054</v>
      </c>
      <c r="C482" s="82" t="s">
        <v>452</v>
      </c>
      <c r="D482" s="83" t="n">
        <v>12.05</v>
      </c>
      <c r="E482" s="0" t="n">
        <v>39</v>
      </c>
      <c r="F482" s="0" t="n">
        <v>1</v>
      </c>
      <c r="G482" s="0" t="n">
        <v>0</v>
      </c>
      <c r="I482" s="0" t="str">
        <f aca="false">IF(A482="","",IF(COUNTIF(Campaigns!$A$7:$A$300,A482)&gt;0,"✓",IF(N(D482)=0,"– no spend","⚠ add to Campaigns tab")))</f>
        <v>✓</v>
      </c>
      <c r="J482" s="83" t="n">
        <f aca="false">IF(D482="","",D482*IF(Settings!$B$23=Settings!$C$6,1,IF(Settings!$B$23="USD",1/INDEX(Settings!$B$29:$B$40,MONTH(B482)),INDEX(Settings!$B$29:$B$40,MONTH(B482)))))</f>
        <v>13.468285</v>
      </c>
    </row>
    <row r="483" customFormat="false" ht="15" hidden="false" customHeight="false" outlineLevel="0" collapsed="false">
      <c r="A483" s="0" t="s">
        <v>194</v>
      </c>
      <c r="B483" s="81" t="n">
        <v>46054</v>
      </c>
      <c r="C483" s="82" t="s">
        <v>452</v>
      </c>
      <c r="D483" s="83" t="n">
        <v>33.8</v>
      </c>
      <c r="E483" s="0" t="n">
        <v>68</v>
      </c>
      <c r="F483" s="0" t="n">
        <v>4</v>
      </c>
      <c r="G483" s="0" t="n">
        <v>0</v>
      </c>
      <c r="I483" s="0" t="str">
        <f aca="false">IF(A483="","",IF(COUNTIF(Campaigns!$A$7:$A$300,A483)&gt;0,"✓",IF(N(D483)=0,"– no spend","⚠ add to Campaigns tab")))</f>
        <v>✓</v>
      </c>
      <c r="J483" s="83" t="n">
        <f aca="false">IF(D483="","",D483*IF(Settings!$B$23=Settings!$C$6,1,IF(Settings!$B$23="USD",1/INDEX(Settings!$B$29:$B$40,MONTH(B483)),INDEX(Settings!$B$29:$B$40,MONTH(B483)))))</f>
        <v>37.77826</v>
      </c>
    </row>
    <row r="484" customFormat="false" ht="15" hidden="false" customHeight="false" outlineLevel="0" collapsed="false">
      <c r="A484" s="0" t="s">
        <v>199</v>
      </c>
      <c r="B484" s="81" t="n">
        <v>46054</v>
      </c>
      <c r="C484" s="82" t="s">
        <v>452</v>
      </c>
      <c r="D484" s="83" t="n">
        <v>23.1</v>
      </c>
      <c r="E484" s="0" t="n">
        <v>12</v>
      </c>
      <c r="F484" s="0" t="n">
        <v>1</v>
      </c>
      <c r="G484" s="0" t="n">
        <v>2.01</v>
      </c>
      <c r="I484" s="0" t="str">
        <f aca="false">IF(A484="","",IF(COUNTIF(Campaigns!$A$7:$A$300,A484)&gt;0,"✓",IF(N(D484)=0,"– no spend","⚠ add to Campaigns tab")))</f>
        <v>✓</v>
      </c>
      <c r="J484" s="83" t="n">
        <f aca="false">IF(D484="","",D484*IF(Settings!$B$23=Settings!$C$6,1,IF(Settings!$B$23="USD",1/INDEX(Settings!$B$29:$B$40,MONTH(B484)),INDEX(Settings!$B$29:$B$40,MONTH(B484)))))</f>
        <v>25.81887</v>
      </c>
    </row>
    <row r="485" customFormat="false" ht="15" hidden="false" customHeight="false" outlineLevel="0" collapsed="false">
      <c r="A485" s="0" t="s">
        <v>206</v>
      </c>
      <c r="B485" s="81" t="n">
        <v>46054</v>
      </c>
      <c r="C485" s="82" t="s">
        <v>452</v>
      </c>
      <c r="D485" s="83" t="n">
        <v>0</v>
      </c>
      <c r="E485" s="0" t="n">
        <v>108</v>
      </c>
      <c r="F485" s="0" t="n">
        <v>0</v>
      </c>
      <c r="G485" s="0" t="n">
        <v>0</v>
      </c>
      <c r="I485" s="0" t="str">
        <f aca="false">IF(A485="","",IF(COUNTIF(Campaigns!$A$7:$A$300,A485)&gt;0,"✓",IF(N(D485)=0,"– no spend","⚠ add to Campaigns tab")))</f>
        <v>✓</v>
      </c>
      <c r="J485" s="83" t="n">
        <f aca="false">IF(D485="","",D485*IF(Settings!$B$23=Settings!$C$6,1,IF(Settings!$B$23="USD",1/INDEX(Settings!$B$29:$B$40,MONTH(B485)),INDEX(Settings!$B$29:$B$40,MONTH(B485)))))</f>
        <v>0</v>
      </c>
    </row>
    <row r="486" customFormat="false" ht="15" hidden="false" customHeight="false" outlineLevel="0" collapsed="false">
      <c r="A486" s="0" t="s">
        <v>203</v>
      </c>
      <c r="B486" s="81" t="n">
        <v>46055</v>
      </c>
      <c r="C486" s="82" t="s">
        <v>452</v>
      </c>
      <c r="D486" s="83" t="n">
        <v>16.76</v>
      </c>
      <c r="E486" s="0" t="n">
        <v>30</v>
      </c>
      <c r="F486" s="0" t="n">
        <v>1</v>
      </c>
      <c r="G486" s="0" t="n">
        <v>0</v>
      </c>
      <c r="I486" s="0" t="str">
        <f aca="false">IF(A486="","",IF(COUNTIF(Campaigns!$A$7:$A$300,A486)&gt;0,"✓",IF(N(D486)=0,"– no spend","⚠ add to Campaigns tab")))</f>
        <v>✓</v>
      </c>
      <c r="J486" s="83" t="n">
        <f aca="false">IF(D486="","",D486*IF(Settings!$B$23=Settings!$C$6,1,IF(Settings!$B$23="USD",1/INDEX(Settings!$B$29:$B$40,MONTH(B486)),INDEX(Settings!$B$29:$B$40,MONTH(B486)))))</f>
        <v>18.732652</v>
      </c>
    </row>
    <row r="487" customFormat="false" ht="15" hidden="false" customHeight="false" outlineLevel="0" collapsed="false">
      <c r="A487" s="0" t="s">
        <v>205</v>
      </c>
      <c r="B487" s="81" t="n">
        <v>46055</v>
      </c>
      <c r="C487" s="82" t="s">
        <v>452</v>
      </c>
      <c r="D487" s="83" t="n">
        <v>20.53</v>
      </c>
      <c r="E487" s="0" t="n">
        <v>256</v>
      </c>
      <c r="F487" s="0" t="n">
        <v>20</v>
      </c>
      <c r="G487" s="0" t="n">
        <v>4</v>
      </c>
      <c r="I487" s="0" t="str">
        <f aca="false">IF(A487="","",IF(COUNTIF(Campaigns!$A$7:$A$300,A487)&gt;0,"✓",IF(N(D487)=0,"– no spend","⚠ add to Campaigns tab")))</f>
        <v>✓</v>
      </c>
      <c r="J487" s="83" t="n">
        <f aca="false">IF(D487="","",D487*IF(Settings!$B$23=Settings!$C$6,1,IF(Settings!$B$23="USD",1/INDEX(Settings!$B$29:$B$40,MONTH(B487)),INDEX(Settings!$B$29:$B$40,MONTH(B487)))))</f>
        <v>22.946381</v>
      </c>
    </row>
    <row r="488" customFormat="false" ht="15" hidden="false" customHeight="false" outlineLevel="0" collapsed="false">
      <c r="A488" s="0" t="s">
        <v>195</v>
      </c>
      <c r="B488" s="81" t="n">
        <v>46055</v>
      </c>
      <c r="C488" s="82" t="s">
        <v>452</v>
      </c>
      <c r="D488" s="83" t="n">
        <v>42.63</v>
      </c>
      <c r="E488" s="0" t="n">
        <v>30</v>
      </c>
      <c r="F488" s="0" t="n">
        <v>3</v>
      </c>
      <c r="G488" s="0" t="n">
        <v>0</v>
      </c>
      <c r="I488" s="0" t="str">
        <f aca="false">IF(A488="","",IF(COUNTIF(Campaigns!$A$7:$A$300,A488)&gt;0,"✓",IF(N(D488)=0,"– no spend","⚠ add to Campaigns tab")))</f>
        <v>✓</v>
      </c>
      <c r="J488" s="83" t="n">
        <f aca="false">IF(D488="","",D488*IF(Settings!$B$23=Settings!$C$6,1,IF(Settings!$B$23="USD",1/INDEX(Settings!$B$29:$B$40,MONTH(B488)),INDEX(Settings!$B$29:$B$40,MONTH(B488)))))</f>
        <v>47.647551</v>
      </c>
    </row>
    <row r="489" customFormat="false" ht="15" hidden="false" customHeight="false" outlineLevel="0" collapsed="false">
      <c r="A489" s="0" t="s">
        <v>185</v>
      </c>
      <c r="B489" s="81" t="n">
        <v>46055</v>
      </c>
      <c r="C489" s="82" t="s">
        <v>452</v>
      </c>
      <c r="D489" s="83" t="n">
        <v>31.18</v>
      </c>
      <c r="E489" s="0" t="n">
        <v>238</v>
      </c>
      <c r="F489" s="0" t="n">
        <v>23</v>
      </c>
      <c r="G489" s="0" t="n">
        <v>1</v>
      </c>
      <c r="I489" s="0" t="str">
        <f aca="false">IF(A489="","",IF(COUNTIF(Campaigns!$A$7:$A$300,A489)&gt;0,"✓",IF(N(D489)=0,"– no spend","⚠ add to Campaigns tab")))</f>
        <v>✓</v>
      </c>
      <c r="J489" s="83" t="n">
        <f aca="false">IF(D489="","",D489*IF(Settings!$B$23=Settings!$C$6,1,IF(Settings!$B$23="USD",1/INDEX(Settings!$B$29:$B$40,MONTH(B489)),INDEX(Settings!$B$29:$B$40,MONTH(B489)))))</f>
        <v>34.849886</v>
      </c>
    </row>
    <row r="490" customFormat="false" ht="15" hidden="false" customHeight="false" outlineLevel="0" collapsed="false">
      <c r="A490" s="0" t="s">
        <v>191</v>
      </c>
      <c r="B490" s="81" t="n">
        <v>46055</v>
      </c>
      <c r="C490" s="82" t="s">
        <v>452</v>
      </c>
      <c r="D490" s="83" t="n">
        <v>38.58</v>
      </c>
      <c r="E490" s="0" t="n">
        <v>184</v>
      </c>
      <c r="F490" s="0" t="n">
        <v>23</v>
      </c>
      <c r="G490" s="0" t="n">
        <v>0</v>
      </c>
      <c r="I490" s="0" t="str">
        <f aca="false">IF(A490="","",IF(COUNTIF(Campaigns!$A$7:$A$300,A490)&gt;0,"✓",IF(N(D490)=0,"– no spend","⚠ add to Campaigns tab")))</f>
        <v>✓</v>
      </c>
      <c r="J490" s="83" t="n">
        <f aca="false">IF(D490="","",D490*IF(Settings!$B$23=Settings!$C$6,1,IF(Settings!$B$23="USD",1/INDEX(Settings!$B$29:$B$40,MONTH(B490)),INDEX(Settings!$B$29:$B$40,MONTH(B490)))))</f>
        <v>43.120866</v>
      </c>
    </row>
    <row r="491" customFormat="false" ht="15" hidden="false" customHeight="false" outlineLevel="0" collapsed="false">
      <c r="A491" s="0" t="s">
        <v>200</v>
      </c>
      <c r="B491" s="81" t="n">
        <v>46055</v>
      </c>
      <c r="C491" s="82" t="s">
        <v>452</v>
      </c>
      <c r="D491" s="83" t="n">
        <v>16.34</v>
      </c>
      <c r="E491" s="0" t="n">
        <v>148</v>
      </c>
      <c r="F491" s="0" t="n">
        <v>11</v>
      </c>
      <c r="G491" s="0" t="n">
        <v>0</v>
      </c>
      <c r="I491" s="0" t="str">
        <f aca="false">IF(A491="","",IF(COUNTIF(Campaigns!$A$7:$A$300,A491)&gt;0,"✓",IF(N(D491)=0,"– no spend","⚠ add to Campaigns tab")))</f>
        <v>✓</v>
      </c>
      <c r="J491" s="83" t="n">
        <f aca="false">IF(D491="","",D491*IF(Settings!$B$23=Settings!$C$6,1,IF(Settings!$B$23="USD",1/INDEX(Settings!$B$29:$B$40,MONTH(B491)),INDEX(Settings!$B$29:$B$40,MONTH(B491)))))</f>
        <v>18.263218</v>
      </c>
    </row>
    <row r="492" customFormat="false" ht="15" hidden="false" customHeight="false" outlineLevel="0" collapsed="false">
      <c r="A492" s="0" t="s">
        <v>202</v>
      </c>
      <c r="B492" s="81" t="n">
        <v>46055</v>
      </c>
      <c r="C492" s="82" t="s">
        <v>452</v>
      </c>
      <c r="D492" s="83" t="n">
        <v>4.48</v>
      </c>
      <c r="E492" s="0" t="n">
        <v>100</v>
      </c>
      <c r="F492" s="0" t="n">
        <v>9</v>
      </c>
      <c r="G492" s="0" t="n">
        <v>0</v>
      </c>
      <c r="I492" s="0" t="str">
        <f aca="false">IF(A492="","",IF(COUNTIF(Campaigns!$A$7:$A$300,A492)&gt;0,"✓",IF(N(D492)=0,"– no spend","⚠ add to Campaigns tab")))</f>
        <v>✓</v>
      </c>
      <c r="J492" s="83" t="n">
        <f aca="false">IF(D492="","",D492*IF(Settings!$B$23=Settings!$C$6,1,IF(Settings!$B$23="USD",1/INDEX(Settings!$B$29:$B$40,MONTH(B492)),INDEX(Settings!$B$29:$B$40,MONTH(B492)))))</f>
        <v>5.007296</v>
      </c>
    </row>
    <row r="493" customFormat="false" ht="15" hidden="false" customHeight="false" outlineLevel="0" collapsed="false">
      <c r="A493" s="0" t="s">
        <v>192</v>
      </c>
      <c r="B493" s="81" t="n">
        <v>46055</v>
      </c>
      <c r="C493" s="82" t="s">
        <v>452</v>
      </c>
      <c r="D493" s="83" t="n">
        <v>25.84</v>
      </c>
      <c r="E493" s="0" t="n">
        <v>118</v>
      </c>
      <c r="F493" s="0" t="n">
        <v>11</v>
      </c>
      <c r="G493" s="0" t="n">
        <v>0</v>
      </c>
      <c r="I493" s="0" t="str">
        <f aca="false">IF(A493="","",IF(COUNTIF(Campaigns!$A$7:$A$300,A493)&gt;0,"✓",IF(N(D493)=0,"– no spend","⚠ add to Campaigns tab")))</f>
        <v>✓</v>
      </c>
      <c r="J493" s="83" t="n">
        <f aca="false">IF(D493="","",D493*IF(Settings!$B$23=Settings!$C$6,1,IF(Settings!$B$23="USD",1/INDEX(Settings!$B$29:$B$40,MONTH(B493)),INDEX(Settings!$B$29:$B$40,MONTH(B493)))))</f>
        <v>28.881368</v>
      </c>
    </row>
    <row r="494" customFormat="false" ht="15" hidden="false" customHeight="false" outlineLevel="0" collapsed="false">
      <c r="A494" s="0" t="s">
        <v>187</v>
      </c>
      <c r="B494" s="81" t="n">
        <v>46055</v>
      </c>
      <c r="C494" s="82" t="s">
        <v>452</v>
      </c>
      <c r="D494" s="83" t="n">
        <v>18.7</v>
      </c>
      <c r="E494" s="0" t="n">
        <v>85</v>
      </c>
      <c r="F494" s="0" t="n">
        <v>7</v>
      </c>
      <c r="G494" s="0" t="n">
        <v>0</v>
      </c>
      <c r="I494" s="0" t="str">
        <f aca="false">IF(A494="","",IF(COUNTIF(Campaigns!$A$7:$A$300,A494)&gt;0,"✓",IF(N(D494)=0,"– no spend","⚠ add to Campaigns tab")))</f>
        <v>✓</v>
      </c>
      <c r="J494" s="83" t="n">
        <f aca="false">IF(D494="","",D494*IF(Settings!$B$23=Settings!$C$6,1,IF(Settings!$B$23="USD",1/INDEX(Settings!$B$29:$B$40,MONTH(B494)),INDEX(Settings!$B$29:$B$40,MONTH(B494)))))</f>
        <v>20.90099</v>
      </c>
    </row>
    <row r="495" customFormat="false" ht="15" hidden="false" customHeight="false" outlineLevel="0" collapsed="false">
      <c r="A495" s="0" t="s">
        <v>190</v>
      </c>
      <c r="B495" s="81" t="n">
        <v>46055</v>
      </c>
      <c r="C495" s="82" t="s">
        <v>452</v>
      </c>
      <c r="D495" s="83" t="n">
        <v>14.36</v>
      </c>
      <c r="E495" s="0" t="n">
        <v>17</v>
      </c>
      <c r="F495" s="0" t="n">
        <v>1</v>
      </c>
      <c r="G495" s="0" t="n">
        <v>0</v>
      </c>
      <c r="I495" s="0" t="str">
        <f aca="false">IF(A495="","",IF(COUNTIF(Campaigns!$A$7:$A$300,A495)&gt;0,"✓",IF(N(D495)=0,"– no spend","⚠ add to Campaigns tab")))</f>
        <v>✓</v>
      </c>
      <c r="J495" s="83" t="n">
        <f aca="false">IF(D495="","",D495*IF(Settings!$B$23=Settings!$C$6,1,IF(Settings!$B$23="USD",1/INDEX(Settings!$B$29:$B$40,MONTH(B495)),INDEX(Settings!$B$29:$B$40,MONTH(B495)))))</f>
        <v>16.050172</v>
      </c>
    </row>
    <row r="496" customFormat="false" ht="15" hidden="false" customHeight="false" outlineLevel="0" collapsed="false">
      <c r="A496" s="0" t="s">
        <v>204</v>
      </c>
      <c r="B496" s="81" t="n">
        <v>46055</v>
      </c>
      <c r="C496" s="82" t="s">
        <v>452</v>
      </c>
      <c r="D496" s="83" t="n">
        <v>5.22</v>
      </c>
      <c r="E496" s="0" t="n">
        <v>21</v>
      </c>
      <c r="F496" s="0" t="n">
        <v>3</v>
      </c>
      <c r="G496" s="0" t="n">
        <v>0</v>
      </c>
      <c r="I496" s="0" t="str">
        <f aca="false">IF(A496="","",IF(COUNTIF(Campaigns!$A$7:$A$300,A496)&gt;0,"✓",IF(N(D496)=0,"– no spend","⚠ add to Campaigns tab")))</f>
        <v>✓</v>
      </c>
      <c r="J496" s="83" t="n">
        <f aca="false">IF(D496="","",D496*IF(Settings!$B$23=Settings!$C$6,1,IF(Settings!$B$23="USD",1/INDEX(Settings!$B$29:$B$40,MONTH(B496)),INDEX(Settings!$B$29:$B$40,MONTH(B496)))))</f>
        <v>5.834394</v>
      </c>
    </row>
    <row r="497" customFormat="false" ht="15" hidden="false" customHeight="false" outlineLevel="0" collapsed="false">
      <c r="A497" s="0" t="s">
        <v>188</v>
      </c>
      <c r="B497" s="81" t="n">
        <v>46055</v>
      </c>
      <c r="C497" s="82" t="s">
        <v>452</v>
      </c>
      <c r="D497" s="83" t="n">
        <v>14.61</v>
      </c>
      <c r="E497" s="0" t="n">
        <v>13</v>
      </c>
      <c r="F497" s="0" t="n">
        <v>1</v>
      </c>
      <c r="G497" s="0" t="n">
        <v>0</v>
      </c>
      <c r="I497" s="0" t="str">
        <f aca="false">IF(A497="","",IF(COUNTIF(Campaigns!$A$7:$A$300,A497)&gt;0,"✓",IF(N(D497)=0,"– no spend","⚠ add to Campaigns tab")))</f>
        <v>✓</v>
      </c>
      <c r="J497" s="83" t="n">
        <f aca="false">IF(D497="","",D497*IF(Settings!$B$23=Settings!$C$6,1,IF(Settings!$B$23="USD",1/INDEX(Settings!$B$29:$B$40,MONTH(B497)),INDEX(Settings!$B$29:$B$40,MONTH(B497)))))</f>
        <v>16.329597</v>
      </c>
    </row>
    <row r="498" customFormat="false" ht="15" hidden="false" customHeight="false" outlineLevel="0" collapsed="false">
      <c r="A498" s="0" t="s">
        <v>186</v>
      </c>
      <c r="B498" s="81" t="n">
        <v>46055</v>
      </c>
      <c r="C498" s="82" t="s">
        <v>452</v>
      </c>
      <c r="D498" s="83" t="n">
        <v>10.62</v>
      </c>
      <c r="E498" s="0" t="n">
        <v>91</v>
      </c>
      <c r="F498" s="0" t="n">
        <v>8</v>
      </c>
      <c r="G498" s="0" t="n">
        <v>0</v>
      </c>
      <c r="I498" s="0" t="str">
        <f aca="false">IF(A498="","",IF(COUNTIF(Campaigns!$A$7:$A$300,A498)&gt;0,"✓",IF(N(D498)=0,"– no spend","⚠ add to Campaigns tab")))</f>
        <v>✓</v>
      </c>
      <c r="J498" s="83" t="n">
        <f aca="false">IF(D498="","",D498*IF(Settings!$B$23=Settings!$C$6,1,IF(Settings!$B$23="USD",1/INDEX(Settings!$B$29:$B$40,MONTH(B498)),INDEX(Settings!$B$29:$B$40,MONTH(B498)))))</f>
        <v>11.869974</v>
      </c>
    </row>
    <row r="499" customFormat="false" ht="15" hidden="false" customHeight="false" outlineLevel="0" collapsed="false">
      <c r="A499" s="0" t="s">
        <v>201</v>
      </c>
      <c r="B499" s="81" t="n">
        <v>46055</v>
      </c>
      <c r="C499" s="82" t="s">
        <v>452</v>
      </c>
      <c r="D499" s="83" t="n">
        <v>15.91</v>
      </c>
      <c r="E499" s="0" t="n">
        <v>89</v>
      </c>
      <c r="F499" s="0" t="n">
        <v>2</v>
      </c>
      <c r="G499" s="0" t="n">
        <v>0</v>
      </c>
      <c r="I499" s="0" t="str">
        <f aca="false">IF(A499="","",IF(COUNTIF(Campaigns!$A$7:$A$300,A499)&gt;0,"✓",IF(N(D499)=0,"– no spend","⚠ add to Campaigns tab")))</f>
        <v>✓</v>
      </c>
      <c r="J499" s="83" t="n">
        <f aca="false">IF(D499="","",D499*IF(Settings!$B$23=Settings!$C$6,1,IF(Settings!$B$23="USD",1/INDEX(Settings!$B$29:$B$40,MONTH(B499)),INDEX(Settings!$B$29:$B$40,MONTH(B499)))))</f>
        <v>17.782607</v>
      </c>
    </row>
    <row r="500" customFormat="false" ht="15" hidden="false" customHeight="false" outlineLevel="0" collapsed="false">
      <c r="A500" s="0" t="s">
        <v>194</v>
      </c>
      <c r="B500" s="81" t="n">
        <v>46055</v>
      </c>
      <c r="C500" s="82" t="s">
        <v>452</v>
      </c>
      <c r="D500" s="83" t="n">
        <v>32.57</v>
      </c>
      <c r="E500" s="0" t="n">
        <v>35</v>
      </c>
      <c r="F500" s="0" t="n">
        <v>2</v>
      </c>
      <c r="G500" s="0" t="n">
        <v>0</v>
      </c>
      <c r="I500" s="0" t="str">
        <f aca="false">IF(A500="","",IF(COUNTIF(Campaigns!$A$7:$A$300,A500)&gt;0,"✓",IF(N(D500)=0,"– no spend","⚠ add to Campaigns tab")))</f>
        <v>✓</v>
      </c>
      <c r="J500" s="83" t="n">
        <f aca="false">IF(D500="","",D500*IF(Settings!$B$23=Settings!$C$6,1,IF(Settings!$B$23="USD",1/INDEX(Settings!$B$29:$B$40,MONTH(B500)),INDEX(Settings!$B$29:$B$40,MONTH(B500)))))</f>
        <v>36.403489</v>
      </c>
    </row>
    <row r="501" customFormat="false" ht="15" hidden="false" customHeight="false" outlineLevel="0" collapsed="false">
      <c r="A501" s="0" t="s">
        <v>199</v>
      </c>
      <c r="B501" s="81" t="n">
        <v>46055</v>
      </c>
      <c r="C501" s="82" t="s">
        <v>452</v>
      </c>
      <c r="D501" s="83" t="n">
        <v>24.95</v>
      </c>
      <c r="E501" s="0" t="n">
        <v>51</v>
      </c>
      <c r="F501" s="0" t="n">
        <v>5</v>
      </c>
      <c r="G501" s="0" t="n">
        <v>0</v>
      </c>
      <c r="I501" s="0" t="str">
        <f aca="false">IF(A501="","",IF(COUNTIF(Campaigns!$A$7:$A$300,A501)&gt;0,"✓",IF(N(D501)=0,"– no spend","⚠ add to Campaigns tab")))</f>
        <v>✓</v>
      </c>
      <c r="J501" s="83" t="n">
        <f aca="false">IF(D501="","",D501*IF(Settings!$B$23=Settings!$C$6,1,IF(Settings!$B$23="USD",1/INDEX(Settings!$B$29:$B$40,MONTH(B501)),INDEX(Settings!$B$29:$B$40,MONTH(B501)))))</f>
        <v>27.886615</v>
      </c>
    </row>
    <row r="502" customFormat="false" ht="15" hidden="false" customHeight="false" outlineLevel="0" collapsed="false">
      <c r="A502" s="0" t="s">
        <v>206</v>
      </c>
      <c r="B502" s="81" t="n">
        <v>46055</v>
      </c>
      <c r="C502" s="82" t="s">
        <v>452</v>
      </c>
      <c r="D502" s="83" t="n">
        <v>10.33</v>
      </c>
      <c r="E502" s="0" t="n">
        <v>293</v>
      </c>
      <c r="F502" s="0" t="n">
        <v>5</v>
      </c>
      <c r="G502" s="0" t="n">
        <v>0</v>
      </c>
      <c r="I502" s="0" t="str">
        <f aca="false">IF(A502="","",IF(COUNTIF(Campaigns!$A$7:$A$300,A502)&gt;0,"✓",IF(N(D502)=0,"– no spend","⚠ add to Campaigns tab")))</f>
        <v>✓</v>
      </c>
      <c r="J502" s="83" t="n">
        <f aca="false">IF(D502="","",D502*IF(Settings!$B$23=Settings!$C$6,1,IF(Settings!$B$23="USD",1/INDEX(Settings!$B$29:$B$40,MONTH(B502)),INDEX(Settings!$B$29:$B$40,MONTH(B502)))))</f>
        <v>11.545841</v>
      </c>
    </row>
    <row r="503" customFormat="false" ht="15" hidden="false" customHeight="false" outlineLevel="0" collapsed="false">
      <c r="A503" s="0" t="s">
        <v>203</v>
      </c>
      <c r="B503" s="81" t="n">
        <v>46056</v>
      </c>
      <c r="C503" s="82" t="s">
        <v>452</v>
      </c>
      <c r="D503" s="83" t="n">
        <v>9.85</v>
      </c>
      <c r="E503" s="0" t="n">
        <v>121</v>
      </c>
      <c r="F503" s="0" t="n">
        <v>1</v>
      </c>
      <c r="G503" s="0" t="n">
        <v>0</v>
      </c>
      <c r="I503" s="0" t="str">
        <f aca="false">IF(A503="","",IF(COUNTIF(Campaigns!$A$7:$A$300,A503)&gt;0,"✓",IF(N(D503)=0,"– no spend","⚠ add to Campaigns tab")))</f>
        <v>✓</v>
      </c>
      <c r="J503" s="83" t="n">
        <f aca="false">IF(D503="","",D503*IF(Settings!$B$23=Settings!$C$6,1,IF(Settings!$B$23="USD",1/INDEX(Settings!$B$29:$B$40,MONTH(B503)),INDEX(Settings!$B$29:$B$40,MONTH(B503)))))</f>
        <v>11.009345</v>
      </c>
    </row>
    <row r="504" customFormat="false" ht="15" hidden="false" customHeight="false" outlineLevel="0" collapsed="false">
      <c r="A504" s="0" t="s">
        <v>205</v>
      </c>
      <c r="B504" s="81" t="n">
        <v>46056</v>
      </c>
      <c r="C504" s="82" t="s">
        <v>452</v>
      </c>
      <c r="D504" s="83" t="n">
        <v>16.2</v>
      </c>
      <c r="E504" s="0" t="n">
        <v>289</v>
      </c>
      <c r="F504" s="0" t="n">
        <v>13</v>
      </c>
      <c r="G504" s="0" t="n">
        <v>1</v>
      </c>
      <c r="I504" s="0" t="str">
        <f aca="false">IF(A504="","",IF(COUNTIF(Campaigns!$A$7:$A$300,A504)&gt;0,"✓",IF(N(D504)=0,"– no spend","⚠ add to Campaigns tab")))</f>
        <v>✓</v>
      </c>
      <c r="J504" s="83" t="n">
        <f aca="false">IF(D504="","",D504*IF(Settings!$B$23=Settings!$C$6,1,IF(Settings!$B$23="USD",1/INDEX(Settings!$B$29:$B$40,MONTH(B504)),INDEX(Settings!$B$29:$B$40,MONTH(B504)))))</f>
        <v>18.10674</v>
      </c>
    </row>
    <row r="505" customFormat="false" ht="15" hidden="false" customHeight="false" outlineLevel="0" collapsed="false">
      <c r="A505" s="0" t="s">
        <v>207</v>
      </c>
      <c r="B505" s="81" t="n">
        <v>46056</v>
      </c>
      <c r="C505" s="82" t="s">
        <v>452</v>
      </c>
      <c r="D505" s="83" t="n">
        <v>47.25</v>
      </c>
      <c r="E505" s="0" t="n">
        <v>5820</v>
      </c>
      <c r="F505" s="0" t="n">
        <v>32</v>
      </c>
      <c r="G505" s="0" t="n">
        <v>0</v>
      </c>
      <c r="I505" s="0" t="str">
        <f aca="false">IF(A505="","",IF(COUNTIF(Campaigns!$A$7:$A$300,A505)&gt;0,"✓",IF(N(D505)=0,"– no spend","⚠ add to Campaigns tab")))</f>
        <v>✓</v>
      </c>
      <c r="J505" s="83" t="n">
        <f aca="false">IF(D505="","",D505*IF(Settings!$B$23=Settings!$C$6,1,IF(Settings!$B$23="USD",1/INDEX(Settings!$B$29:$B$40,MONTH(B505)),INDEX(Settings!$B$29:$B$40,MONTH(B505)))))</f>
        <v>52.811325</v>
      </c>
    </row>
    <row r="506" customFormat="false" ht="15" hidden="false" customHeight="false" outlineLevel="0" collapsed="false">
      <c r="A506" s="0" t="s">
        <v>195</v>
      </c>
      <c r="B506" s="81" t="n">
        <v>46056</v>
      </c>
      <c r="C506" s="82" t="s">
        <v>452</v>
      </c>
      <c r="D506" s="83" t="n">
        <v>0</v>
      </c>
      <c r="E506" s="0" t="n">
        <v>86</v>
      </c>
      <c r="F506" s="0" t="n">
        <v>0</v>
      </c>
      <c r="G506" s="0" t="n">
        <v>0</v>
      </c>
      <c r="I506" s="0" t="str">
        <f aca="false">IF(A506="","",IF(COUNTIF(Campaigns!$A$7:$A$300,A506)&gt;0,"✓",IF(N(D506)=0,"– no spend","⚠ add to Campaigns tab")))</f>
        <v>✓</v>
      </c>
      <c r="J506" s="83" t="n">
        <f aca="false">IF(D506="","",D506*IF(Settings!$B$23=Settings!$C$6,1,IF(Settings!$B$23="USD",1/INDEX(Settings!$B$29:$B$40,MONTH(B506)),INDEX(Settings!$B$29:$B$40,MONTH(B506)))))</f>
        <v>0</v>
      </c>
    </row>
    <row r="507" customFormat="false" ht="15" hidden="false" customHeight="false" outlineLevel="0" collapsed="false">
      <c r="A507" s="0" t="s">
        <v>185</v>
      </c>
      <c r="B507" s="81" t="n">
        <v>46056</v>
      </c>
      <c r="C507" s="82" t="s">
        <v>452</v>
      </c>
      <c r="D507" s="83" t="n">
        <v>21.99</v>
      </c>
      <c r="E507" s="0" t="n">
        <v>234</v>
      </c>
      <c r="F507" s="0" t="n">
        <v>17</v>
      </c>
      <c r="G507" s="0" t="n">
        <v>2</v>
      </c>
      <c r="I507" s="0" t="str">
        <f aca="false">IF(A507="","",IF(COUNTIF(Campaigns!$A$7:$A$300,A507)&gt;0,"✓",IF(N(D507)=0,"– no spend","⚠ add to Campaigns tab")))</f>
        <v>✓</v>
      </c>
      <c r="J507" s="83" t="n">
        <f aca="false">IF(D507="","",D507*IF(Settings!$B$23=Settings!$C$6,1,IF(Settings!$B$23="USD",1/INDEX(Settings!$B$29:$B$40,MONTH(B507)),INDEX(Settings!$B$29:$B$40,MONTH(B507)))))</f>
        <v>24.578223</v>
      </c>
    </row>
    <row r="508" customFormat="false" ht="15" hidden="false" customHeight="false" outlineLevel="0" collapsed="false">
      <c r="A508" s="0" t="s">
        <v>191</v>
      </c>
      <c r="B508" s="81" t="n">
        <v>46056</v>
      </c>
      <c r="C508" s="82" t="s">
        <v>452</v>
      </c>
      <c r="D508" s="83" t="n">
        <v>28</v>
      </c>
      <c r="E508" s="0" t="n">
        <v>75</v>
      </c>
      <c r="F508" s="0" t="n">
        <v>13</v>
      </c>
      <c r="G508" s="0" t="n">
        <v>0</v>
      </c>
      <c r="I508" s="0" t="str">
        <f aca="false">IF(A508="","",IF(COUNTIF(Campaigns!$A$7:$A$300,A508)&gt;0,"✓",IF(N(D508)=0,"– no spend","⚠ add to Campaigns tab")))</f>
        <v>✓</v>
      </c>
      <c r="J508" s="83" t="n">
        <f aca="false">IF(D508="","",D508*IF(Settings!$B$23=Settings!$C$6,1,IF(Settings!$B$23="USD",1/INDEX(Settings!$B$29:$B$40,MONTH(B508)),INDEX(Settings!$B$29:$B$40,MONTH(B508)))))</f>
        <v>31.2956</v>
      </c>
    </row>
    <row r="509" customFormat="false" ht="15" hidden="false" customHeight="false" outlineLevel="0" collapsed="false">
      <c r="A509" s="0" t="s">
        <v>200</v>
      </c>
      <c r="B509" s="81" t="n">
        <v>46056</v>
      </c>
      <c r="C509" s="82" t="s">
        <v>452</v>
      </c>
      <c r="D509" s="83" t="n">
        <v>16.6</v>
      </c>
      <c r="E509" s="0" t="n">
        <v>78</v>
      </c>
      <c r="F509" s="0" t="n">
        <v>7</v>
      </c>
      <c r="G509" s="0" t="n">
        <v>0</v>
      </c>
      <c r="I509" s="0" t="str">
        <f aca="false">IF(A509="","",IF(COUNTIF(Campaigns!$A$7:$A$300,A509)&gt;0,"✓",IF(N(D509)=0,"– no spend","⚠ add to Campaigns tab")))</f>
        <v>✓</v>
      </c>
      <c r="J509" s="83" t="n">
        <f aca="false">IF(D509="","",D509*IF(Settings!$B$23=Settings!$C$6,1,IF(Settings!$B$23="USD",1/INDEX(Settings!$B$29:$B$40,MONTH(B509)),INDEX(Settings!$B$29:$B$40,MONTH(B509)))))</f>
        <v>18.55382</v>
      </c>
    </row>
    <row r="510" customFormat="false" ht="15" hidden="false" customHeight="false" outlineLevel="0" collapsed="false">
      <c r="A510" s="0" t="s">
        <v>202</v>
      </c>
      <c r="B510" s="81" t="n">
        <v>46056</v>
      </c>
      <c r="C510" s="82" t="s">
        <v>452</v>
      </c>
      <c r="D510" s="83" t="n">
        <v>3.16</v>
      </c>
      <c r="E510" s="0" t="n">
        <v>68</v>
      </c>
      <c r="F510" s="0" t="n">
        <v>7</v>
      </c>
      <c r="G510" s="0" t="n">
        <v>0</v>
      </c>
      <c r="I510" s="0" t="str">
        <f aca="false">IF(A510="","",IF(COUNTIF(Campaigns!$A$7:$A$300,A510)&gt;0,"✓",IF(N(D510)=0,"– no spend","⚠ add to Campaigns tab")))</f>
        <v>✓</v>
      </c>
      <c r="J510" s="83" t="n">
        <f aca="false">IF(D510="","",D510*IF(Settings!$B$23=Settings!$C$6,1,IF(Settings!$B$23="USD",1/INDEX(Settings!$B$29:$B$40,MONTH(B510)),INDEX(Settings!$B$29:$B$40,MONTH(B510)))))</f>
        <v>3.531932</v>
      </c>
    </row>
    <row r="511" customFormat="false" ht="15" hidden="false" customHeight="false" outlineLevel="0" collapsed="false">
      <c r="A511" s="0" t="s">
        <v>192</v>
      </c>
      <c r="B511" s="81" t="n">
        <v>46056</v>
      </c>
      <c r="C511" s="82" t="s">
        <v>452</v>
      </c>
      <c r="D511" s="83" t="n">
        <v>40.72</v>
      </c>
      <c r="E511" s="0" t="n">
        <v>147</v>
      </c>
      <c r="F511" s="0" t="n">
        <v>13</v>
      </c>
      <c r="G511" s="0" t="n">
        <v>1</v>
      </c>
      <c r="I511" s="0" t="str">
        <f aca="false">IF(A511="","",IF(COUNTIF(Campaigns!$A$7:$A$300,A511)&gt;0,"✓",IF(N(D511)=0,"– no spend","⚠ add to Campaigns tab")))</f>
        <v>✓</v>
      </c>
      <c r="J511" s="83" t="n">
        <f aca="false">IF(D511="","",D511*IF(Settings!$B$23=Settings!$C$6,1,IF(Settings!$B$23="USD",1/INDEX(Settings!$B$29:$B$40,MONTH(B511)),INDEX(Settings!$B$29:$B$40,MONTH(B511)))))</f>
        <v>45.512744</v>
      </c>
    </row>
    <row r="512" customFormat="false" ht="15" hidden="false" customHeight="false" outlineLevel="0" collapsed="false">
      <c r="A512" s="0" t="s">
        <v>187</v>
      </c>
      <c r="B512" s="81" t="n">
        <v>46056</v>
      </c>
      <c r="C512" s="82" t="s">
        <v>452</v>
      </c>
      <c r="D512" s="83" t="n">
        <v>19.78</v>
      </c>
      <c r="E512" s="0" t="n">
        <v>100</v>
      </c>
      <c r="F512" s="0" t="n">
        <v>8</v>
      </c>
      <c r="G512" s="0" t="n">
        <v>0.33</v>
      </c>
      <c r="I512" s="0" t="str">
        <f aca="false">IF(A512="","",IF(COUNTIF(Campaigns!$A$7:$A$300,A512)&gt;0,"✓",IF(N(D512)=0,"– no spend","⚠ add to Campaigns tab")))</f>
        <v>✓</v>
      </c>
      <c r="J512" s="83" t="n">
        <f aca="false">IF(D512="","",D512*IF(Settings!$B$23=Settings!$C$6,1,IF(Settings!$B$23="USD",1/INDEX(Settings!$B$29:$B$40,MONTH(B512)),INDEX(Settings!$B$29:$B$40,MONTH(B512)))))</f>
        <v>22.108106</v>
      </c>
    </row>
    <row r="513" customFormat="false" ht="15" hidden="false" customHeight="false" outlineLevel="0" collapsed="false">
      <c r="A513" s="0" t="s">
        <v>190</v>
      </c>
      <c r="B513" s="81" t="n">
        <v>46056</v>
      </c>
      <c r="C513" s="82" t="s">
        <v>452</v>
      </c>
      <c r="D513" s="83" t="n">
        <v>0</v>
      </c>
      <c r="E513" s="0" t="n">
        <v>24</v>
      </c>
      <c r="F513" s="0" t="n">
        <v>0</v>
      </c>
      <c r="G513" s="0" t="n">
        <v>0</v>
      </c>
      <c r="I513" s="0" t="str">
        <f aca="false">IF(A513="","",IF(COUNTIF(Campaigns!$A$7:$A$300,A513)&gt;0,"✓",IF(N(D513)=0,"– no spend","⚠ add to Campaigns tab")))</f>
        <v>✓</v>
      </c>
      <c r="J513" s="83" t="n">
        <f aca="false">IF(D513="","",D513*IF(Settings!$B$23=Settings!$C$6,1,IF(Settings!$B$23="USD",1/INDEX(Settings!$B$29:$B$40,MONTH(B513)),INDEX(Settings!$B$29:$B$40,MONTH(B513)))))</f>
        <v>0</v>
      </c>
    </row>
    <row r="514" customFormat="false" ht="15" hidden="false" customHeight="false" outlineLevel="0" collapsed="false">
      <c r="A514" s="0" t="s">
        <v>204</v>
      </c>
      <c r="B514" s="81" t="n">
        <v>46056</v>
      </c>
      <c r="C514" s="82" t="s">
        <v>452</v>
      </c>
      <c r="D514" s="83" t="n">
        <v>0</v>
      </c>
      <c r="E514" s="0" t="n">
        <v>21</v>
      </c>
      <c r="F514" s="0" t="n">
        <v>0</v>
      </c>
      <c r="G514" s="0" t="n">
        <v>0</v>
      </c>
      <c r="I514" s="0" t="str">
        <f aca="false">IF(A514="","",IF(COUNTIF(Campaigns!$A$7:$A$300,A514)&gt;0,"✓",IF(N(D514)=0,"– no spend","⚠ add to Campaigns tab")))</f>
        <v>✓</v>
      </c>
      <c r="J514" s="83" t="n">
        <f aca="false">IF(D514="","",D514*IF(Settings!$B$23=Settings!$C$6,1,IF(Settings!$B$23="USD",1/INDEX(Settings!$B$29:$B$40,MONTH(B514)),INDEX(Settings!$B$29:$B$40,MONTH(B514)))))</f>
        <v>0</v>
      </c>
    </row>
    <row r="515" customFormat="false" ht="15" hidden="false" customHeight="false" outlineLevel="0" collapsed="false">
      <c r="A515" s="0" t="s">
        <v>188</v>
      </c>
      <c r="B515" s="81" t="n">
        <v>46056</v>
      </c>
      <c r="C515" s="82" t="s">
        <v>452</v>
      </c>
      <c r="D515" s="83" t="n">
        <v>13.81</v>
      </c>
      <c r="E515" s="0" t="n">
        <v>10</v>
      </c>
      <c r="F515" s="0" t="n">
        <v>1</v>
      </c>
      <c r="G515" s="0" t="n">
        <v>0</v>
      </c>
      <c r="I515" s="0" t="str">
        <f aca="false">IF(A515="","",IF(COUNTIF(Campaigns!$A$7:$A$300,A515)&gt;0,"✓",IF(N(D515)=0,"– no spend","⚠ add to Campaigns tab")))</f>
        <v>✓</v>
      </c>
      <c r="J515" s="83" t="n">
        <f aca="false">IF(D515="","",D515*IF(Settings!$B$23=Settings!$C$6,1,IF(Settings!$B$23="USD",1/INDEX(Settings!$B$29:$B$40,MONTH(B515)),INDEX(Settings!$B$29:$B$40,MONTH(B515)))))</f>
        <v>15.435437</v>
      </c>
    </row>
    <row r="516" customFormat="false" ht="15" hidden="false" customHeight="false" outlineLevel="0" collapsed="false">
      <c r="A516" s="0" t="s">
        <v>186</v>
      </c>
      <c r="B516" s="81" t="n">
        <v>46056</v>
      </c>
      <c r="C516" s="82" t="s">
        <v>452</v>
      </c>
      <c r="D516" s="83" t="n">
        <v>67.27</v>
      </c>
      <c r="E516" s="0" t="n">
        <v>219</v>
      </c>
      <c r="F516" s="0" t="n">
        <v>22</v>
      </c>
      <c r="G516" s="0" t="n">
        <v>2</v>
      </c>
      <c r="I516" s="0" t="str">
        <f aca="false">IF(A516="","",IF(COUNTIF(Campaigns!$A$7:$A$300,A516)&gt;0,"✓",IF(N(D516)=0,"– no spend","⚠ add to Campaigns tab")))</f>
        <v>✓</v>
      </c>
      <c r="J516" s="83" t="n">
        <f aca="false">IF(D516="","",D516*IF(Settings!$B$23=Settings!$C$6,1,IF(Settings!$B$23="USD",1/INDEX(Settings!$B$29:$B$40,MONTH(B516)),INDEX(Settings!$B$29:$B$40,MONTH(B516)))))</f>
        <v>75.187679</v>
      </c>
    </row>
    <row r="517" customFormat="false" ht="15" hidden="false" customHeight="false" outlineLevel="0" collapsed="false">
      <c r="A517" s="0" t="s">
        <v>201</v>
      </c>
      <c r="B517" s="81" t="n">
        <v>46056</v>
      </c>
      <c r="C517" s="82" t="s">
        <v>452</v>
      </c>
      <c r="D517" s="83" t="n">
        <v>27.6</v>
      </c>
      <c r="E517" s="0" t="n">
        <v>33</v>
      </c>
      <c r="F517" s="0" t="n">
        <v>2</v>
      </c>
      <c r="G517" s="0" t="n">
        <v>0</v>
      </c>
      <c r="I517" s="0" t="str">
        <f aca="false">IF(A517="","",IF(COUNTIF(Campaigns!$A$7:$A$300,A517)&gt;0,"✓",IF(N(D517)=0,"– no spend","⚠ add to Campaigns tab")))</f>
        <v>✓</v>
      </c>
      <c r="J517" s="83" t="n">
        <f aca="false">IF(D517="","",D517*IF(Settings!$B$23=Settings!$C$6,1,IF(Settings!$B$23="USD",1/INDEX(Settings!$B$29:$B$40,MONTH(B517)),INDEX(Settings!$B$29:$B$40,MONTH(B517)))))</f>
        <v>30.84852</v>
      </c>
    </row>
    <row r="518" customFormat="false" ht="15" hidden="false" customHeight="false" outlineLevel="0" collapsed="false">
      <c r="A518" s="0" t="s">
        <v>194</v>
      </c>
      <c r="B518" s="81" t="n">
        <v>46056</v>
      </c>
      <c r="C518" s="82" t="s">
        <v>452</v>
      </c>
      <c r="D518" s="83" t="n">
        <v>36.45</v>
      </c>
      <c r="E518" s="0" t="n">
        <v>66</v>
      </c>
      <c r="F518" s="0" t="n">
        <v>6</v>
      </c>
      <c r="G518" s="0" t="n">
        <v>0</v>
      </c>
      <c r="I518" s="0" t="str">
        <f aca="false">IF(A518="","",IF(COUNTIF(Campaigns!$A$7:$A$300,A518)&gt;0,"✓",IF(N(D518)=0,"– no spend","⚠ add to Campaigns tab")))</f>
        <v>✓</v>
      </c>
      <c r="J518" s="83" t="n">
        <f aca="false">IF(D518="","",D518*IF(Settings!$B$23=Settings!$C$6,1,IF(Settings!$B$23="USD",1/INDEX(Settings!$B$29:$B$40,MONTH(B518)),INDEX(Settings!$B$29:$B$40,MONTH(B518)))))</f>
        <v>40.740165</v>
      </c>
    </row>
    <row r="519" customFormat="false" ht="15" hidden="false" customHeight="false" outlineLevel="0" collapsed="false">
      <c r="A519" s="0" t="s">
        <v>199</v>
      </c>
      <c r="B519" s="81" t="n">
        <v>46056</v>
      </c>
      <c r="C519" s="82" t="s">
        <v>452</v>
      </c>
      <c r="D519" s="83" t="n">
        <v>26.5</v>
      </c>
      <c r="E519" s="0" t="n">
        <v>61</v>
      </c>
      <c r="F519" s="0" t="n">
        <v>2</v>
      </c>
      <c r="G519" s="0" t="n">
        <v>0</v>
      </c>
      <c r="I519" s="0" t="str">
        <f aca="false">IF(A519="","",IF(COUNTIF(Campaigns!$A$7:$A$300,A519)&gt;0,"✓",IF(N(D519)=0,"– no spend","⚠ add to Campaigns tab")))</f>
        <v>✓</v>
      </c>
      <c r="J519" s="83" t="n">
        <f aca="false">IF(D519="","",D519*IF(Settings!$B$23=Settings!$C$6,1,IF(Settings!$B$23="USD",1/INDEX(Settings!$B$29:$B$40,MONTH(B519)),INDEX(Settings!$B$29:$B$40,MONTH(B519)))))</f>
        <v>29.61905</v>
      </c>
    </row>
    <row r="520" customFormat="false" ht="15" hidden="false" customHeight="false" outlineLevel="0" collapsed="false">
      <c r="A520" s="0" t="s">
        <v>208</v>
      </c>
      <c r="B520" s="81" t="n">
        <v>46056</v>
      </c>
      <c r="C520" s="82" t="s">
        <v>452</v>
      </c>
      <c r="D520" s="83" t="n">
        <v>37.35</v>
      </c>
      <c r="E520" s="0" t="n">
        <v>3124</v>
      </c>
      <c r="F520" s="0" t="n">
        <v>15</v>
      </c>
      <c r="G520" s="0" t="n">
        <v>0</v>
      </c>
      <c r="I520" s="0" t="str">
        <f aca="false">IF(A520="","",IF(COUNTIF(Campaigns!$A$7:$A$300,A520)&gt;0,"✓",IF(N(D520)=0,"– no spend","⚠ add to Campaigns tab")))</f>
        <v>✓</v>
      </c>
      <c r="J520" s="83" t="n">
        <f aca="false">IF(D520="","",D520*IF(Settings!$B$23=Settings!$C$6,1,IF(Settings!$B$23="USD",1/INDEX(Settings!$B$29:$B$40,MONTH(B520)),INDEX(Settings!$B$29:$B$40,MONTH(B520)))))</f>
        <v>41.746095</v>
      </c>
    </row>
    <row r="521" customFormat="false" ht="15" hidden="false" customHeight="false" outlineLevel="0" collapsed="false">
      <c r="A521" s="0" t="s">
        <v>206</v>
      </c>
      <c r="B521" s="81" t="n">
        <v>46056</v>
      </c>
      <c r="C521" s="82" t="s">
        <v>452</v>
      </c>
      <c r="D521" s="83" t="n">
        <v>6.98</v>
      </c>
      <c r="E521" s="0" t="n">
        <v>673</v>
      </c>
      <c r="F521" s="0" t="n">
        <v>9</v>
      </c>
      <c r="G521" s="0" t="n">
        <v>2</v>
      </c>
      <c r="I521" s="0" t="str">
        <f aca="false">IF(A521="","",IF(COUNTIF(Campaigns!$A$7:$A$300,A521)&gt;0,"✓",IF(N(D521)=0,"– no spend","⚠ add to Campaigns tab")))</f>
        <v>✓</v>
      </c>
      <c r="J521" s="83" t="n">
        <f aca="false">IF(D521="","",D521*IF(Settings!$B$23=Settings!$C$6,1,IF(Settings!$B$23="USD",1/INDEX(Settings!$B$29:$B$40,MONTH(B521)),INDEX(Settings!$B$29:$B$40,MONTH(B521)))))</f>
        <v>7.801546</v>
      </c>
    </row>
    <row r="522" customFormat="false" ht="15" hidden="false" customHeight="false" outlineLevel="0" collapsed="false">
      <c r="A522" s="0" t="s">
        <v>203</v>
      </c>
      <c r="B522" s="81" t="n">
        <v>46057</v>
      </c>
      <c r="C522" s="82" t="s">
        <v>452</v>
      </c>
      <c r="D522" s="83" t="n">
        <v>20.21</v>
      </c>
      <c r="E522" s="0" t="n">
        <v>30</v>
      </c>
      <c r="F522" s="0" t="n">
        <v>2</v>
      </c>
      <c r="G522" s="0" t="n">
        <v>0</v>
      </c>
      <c r="I522" s="0" t="str">
        <f aca="false">IF(A522="","",IF(COUNTIF(Campaigns!$A$7:$A$300,A522)&gt;0,"✓",IF(N(D522)=0,"– no spend","⚠ add to Campaigns tab")))</f>
        <v>✓</v>
      </c>
      <c r="J522" s="83" t="n">
        <f aca="false">IF(D522="","",D522*IF(Settings!$B$23=Settings!$C$6,1,IF(Settings!$B$23="USD",1/INDEX(Settings!$B$29:$B$40,MONTH(B522)),INDEX(Settings!$B$29:$B$40,MONTH(B522)))))</f>
        <v>22.588717</v>
      </c>
    </row>
    <row r="523" customFormat="false" ht="15" hidden="false" customHeight="false" outlineLevel="0" collapsed="false">
      <c r="A523" s="0" t="s">
        <v>205</v>
      </c>
      <c r="B523" s="81" t="n">
        <v>46057</v>
      </c>
      <c r="C523" s="82" t="s">
        <v>452</v>
      </c>
      <c r="D523" s="83" t="n">
        <v>20.09</v>
      </c>
      <c r="E523" s="0" t="n">
        <v>270</v>
      </c>
      <c r="F523" s="0" t="n">
        <v>19</v>
      </c>
      <c r="G523" s="0" t="n">
        <v>3</v>
      </c>
      <c r="I523" s="0" t="str">
        <f aca="false">IF(A523="","",IF(COUNTIF(Campaigns!$A$7:$A$300,A523)&gt;0,"✓",IF(N(D523)=0,"– no spend","⚠ add to Campaigns tab")))</f>
        <v>✓</v>
      </c>
      <c r="J523" s="83" t="n">
        <f aca="false">IF(D523="","",D523*IF(Settings!$B$23=Settings!$C$6,1,IF(Settings!$B$23="USD",1/INDEX(Settings!$B$29:$B$40,MONTH(B523)),INDEX(Settings!$B$29:$B$40,MONTH(B523)))))</f>
        <v>22.454593</v>
      </c>
    </row>
    <row r="524" customFormat="false" ht="15" hidden="false" customHeight="false" outlineLevel="0" collapsed="false">
      <c r="A524" s="0" t="s">
        <v>207</v>
      </c>
      <c r="B524" s="81" t="n">
        <v>46057</v>
      </c>
      <c r="C524" s="82" t="s">
        <v>452</v>
      </c>
      <c r="D524" s="83" t="n">
        <v>32.96</v>
      </c>
      <c r="E524" s="0" t="n">
        <v>8779</v>
      </c>
      <c r="F524" s="0" t="n">
        <v>66</v>
      </c>
      <c r="G524" s="0" t="n">
        <v>0</v>
      </c>
      <c r="I524" s="0" t="str">
        <f aca="false">IF(A524="","",IF(COUNTIF(Campaigns!$A$7:$A$300,A524)&gt;0,"✓",IF(N(D524)=0,"– no spend","⚠ add to Campaigns tab")))</f>
        <v>✓</v>
      </c>
      <c r="J524" s="83" t="n">
        <f aca="false">IF(D524="","",D524*IF(Settings!$B$23=Settings!$C$6,1,IF(Settings!$B$23="USD",1/INDEX(Settings!$B$29:$B$40,MONTH(B524)),INDEX(Settings!$B$29:$B$40,MONTH(B524)))))</f>
        <v>36.839392</v>
      </c>
    </row>
    <row r="525" customFormat="false" ht="15" hidden="false" customHeight="false" outlineLevel="0" collapsed="false">
      <c r="A525" s="0" t="s">
        <v>195</v>
      </c>
      <c r="B525" s="81" t="n">
        <v>46057</v>
      </c>
      <c r="C525" s="82" t="s">
        <v>452</v>
      </c>
      <c r="D525" s="83" t="n">
        <v>47.7</v>
      </c>
      <c r="E525" s="0" t="n">
        <v>97</v>
      </c>
      <c r="F525" s="0" t="n">
        <v>8</v>
      </c>
      <c r="G525" s="0" t="n">
        <v>0</v>
      </c>
      <c r="I525" s="0" t="str">
        <f aca="false">IF(A525="","",IF(COUNTIF(Campaigns!$A$7:$A$300,A525)&gt;0,"✓",IF(N(D525)=0,"– no spend","⚠ add to Campaigns tab")))</f>
        <v>✓</v>
      </c>
      <c r="J525" s="83" t="n">
        <f aca="false">IF(D525="","",D525*IF(Settings!$B$23=Settings!$C$6,1,IF(Settings!$B$23="USD",1/INDEX(Settings!$B$29:$B$40,MONTH(B525)),INDEX(Settings!$B$29:$B$40,MONTH(B525)))))</f>
        <v>53.31429</v>
      </c>
    </row>
    <row r="526" customFormat="false" ht="15" hidden="false" customHeight="false" outlineLevel="0" collapsed="false">
      <c r="A526" s="0" t="s">
        <v>185</v>
      </c>
      <c r="B526" s="81" t="n">
        <v>46057</v>
      </c>
      <c r="C526" s="82" t="s">
        <v>452</v>
      </c>
      <c r="D526" s="83" t="n">
        <v>60.92</v>
      </c>
      <c r="E526" s="0" t="n">
        <v>355</v>
      </c>
      <c r="F526" s="0" t="n">
        <v>26</v>
      </c>
      <c r="G526" s="0" t="n">
        <v>1</v>
      </c>
      <c r="I526" s="0" t="str">
        <f aca="false">IF(A526="","",IF(COUNTIF(Campaigns!$A$7:$A$300,A526)&gt;0,"✓",IF(N(D526)=0,"– no spend","⚠ add to Campaigns tab")))</f>
        <v>✓</v>
      </c>
      <c r="J526" s="83" t="n">
        <f aca="false">IF(D526="","",D526*IF(Settings!$B$23=Settings!$C$6,1,IF(Settings!$B$23="USD",1/INDEX(Settings!$B$29:$B$40,MONTH(B526)),INDEX(Settings!$B$29:$B$40,MONTH(B526)))))</f>
        <v>68.090284</v>
      </c>
    </row>
    <row r="527" customFormat="false" ht="15" hidden="false" customHeight="false" outlineLevel="0" collapsed="false">
      <c r="A527" s="0" t="s">
        <v>191</v>
      </c>
      <c r="B527" s="81" t="n">
        <v>46057</v>
      </c>
      <c r="C527" s="82" t="s">
        <v>452</v>
      </c>
      <c r="D527" s="83" t="n">
        <v>28.62</v>
      </c>
      <c r="E527" s="0" t="n">
        <v>45</v>
      </c>
      <c r="F527" s="0" t="n">
        <v>14</v>
      </c>
      <c r="G527" s="0" t="n">
        <v>0</v>
      </c>
      <c r="I527" s="0" t="str">
        <f aca="false">IF(A527="","",IF(COUNTIF(Campaigns!$A$7:$A$300,A527)&gt;0,"✓",IF(N(D527)=0,"– no spend","⚠ add to Campaigns tab")))</f>
        <v>✓</v>
      </c>
      <c r="J527" s="83" t="n">
        <f aca="false">IF(D527="","",D527*IF(Settings!$B$23=Settings!$C$6,1,IF(Settings!$B$23="USD",1/INDEX(Settings!$B$29:$B$40,MONTH(B527)),INDEX(Settings!$B$29:$B$40,MONTH(B527)))))</f>
        <v>31.988574</v>
      </c>
    </row>
    <row r="528" customFormat="false" ht="15" hidden="false" customHeight="false" outlineLevel="0" collapsed="false">
      <c r="A528" s="0" t="s">
        <v>200</v>
      </c>
      <c r="B528" s="81" t="n">
        <v>46057</v>
      </c>
      <c r="C528" s="82" t="s">
        <v>452</v>
      </c>
      <c r="D528" s="83" t="n">
        <v>13.92</v>
      </c>
      <c r="E528" s="0" t="n">
        <v>105</v>
      </c>
      <c r="F528" s="0" t="n">
        <v>9</v>
      </c>
      <c r="G528" s="0" t="n">
        <v>0</v>
      </c>
      <c r="I528" s="0" t="str">
        <f aca="false">IF(A528="","",IF(COUNTIF(Campaigns!$A$7:$A$300,A528)&gt;0,"✓",IF(N(D528)=0,"– no spend","⚠ add to Campaigns tab")))</f>
        <v>✓</v>
      </c>
      <c r="J528" s="83" t="n">
        <f aca="false">IF(D528="","",D528*IF(Settings!$B$23=Settings!$C$6,1,IF(Settings!$B$23="USD",1/INDEX(Settings!$B$29:$B$40,MONTH(B528)),INDEX(Settings!$B$29:$B$40,MONTH(B528)))))</f>
        <v>15.558384</v>
      </c>
    </row>
    <row r="529" customFormat="false" ht="15" hidden="false" customHeight="false" outlineLevel="0" collapsed="false">
      <c r="A529" s="0" t="s">
        <v>202</v>
      </c>
      <c r="B529" s="81" t="n">
        <v>46057</v>
      </c>
      <c r="C529" s="82" t="s">
        <v>452</v>
      </c>
      <c r="D529" s="83" t="n">
        <v>2.68</v>
      </c>
      <c r="E529" s="0" t="n">
        <v>89</v>
      </c>
      <c r="F529" s="0" t="n">
        <v>7</v>
      </c>
      <c r="G529" s="0" t="n">
        <v>0</v>
      </c>
      <c r="I529" s="0" t="str">
        <f aca="false">IF(A529="","",IF(COUNTIF(Campaigns!$A$7:$A$300,A529)&gt;0,"✓",IF(N(D529)=0,"– no spend","⚠ add to Campaigns tab")))</f>
        <v>✓</v>
      </c>
      <c r="J529" s="83" t="n">
        <f aca="false">IF(D529="","",D529*IF(Settings!$B$23=Settings!$C$6,1,IF(Settings!$B$23="USD",1/INDEX(Settings!$B$29:$B$40,MONTH(B529)),INDEX(Settings!$B$29:$B$40,MONTH(B529)))))</f>
        <v>2.995436</v>
      </c>
    </row>
    <row r="530" customFormat="false" ht="15" hidden="false" customHeight="false" outlineLevel="0" collapsed="false">
      <c r="A530" s="0" t="s">
        <v>192</v>
      </c>
      <c r="B530" s="81" t="n">
        <v>46057</v>
      </c>
      <c r="C530" s="82" t="s">
        <v>452</v>
      </c>
      <c r="D530" s="83" t="n">
        <v>25.44</v>
      </c>
      <c r="E530" s="0" t="n">
        <v>136</v>
      </c>
      <c r="F530" s="0" t="n">
        <v>10</v>
      </c>
      <c r="G530" s="0" t="n">
        <v>2</v>
      </c>
      <c r="I530" s="0" t="str">
        <f aca="false">IF(A530="","",IF(COUNTIF(Campaigns!$A$7:$A$300,A530)&gt;0,"✓",IF(N(D530)=0,"– no spend","⚠ add to Campaigns tab")))</f>
        <v>✓</v>
      </c>
      <c r="J530" s="83" t="n">
        <f aca="false">IF(D530="","",D530*IF(Settings!$B$23=Settings!$C$6,1,IF(Settings!$B$23="USD",1/INDEX(Settings!$B$29:$B$40,MONTH(B530)),INDEX(Settings!$B$29:$B$40,MONTH(B530)))))</f>
        <v>28.434288</v>
      </c>
    </row>
    <row r="531" customFormat="false" ht="15" hidden="false" customHeight="false" outlineLevel="0" collapsed="false">
      <c r="A531" s="0" t="s">
        <v>187</v>
      </c>
      <c r="B531" s="81" t="n">
        <v>46057</v>
      </c>
      <c r="C531" s="82" t="s">
        <v>452</v>
      </c>
      <c r="D531" s="83" t="n">
        <v>20.25</v>
      </c>
      <c r="E531" s="0" t="n">
        <v>93</v>
      </c>
      <c r="F531" s="0" t="n">
        <v>8</v>
      </c>
      <c r="G531" s="0" t="n">
        <v>0</v>
      </c>
      <c r="I531" s="0" t="str">
        <f aca="false">IF(A531="","",IF(COUNTIF(Campaigns!$A$7:$A$300,A531)&gt;0,"✓",IF(N(D531)=0,"– no spend","⚠ add to Campaigns tab")))</f>
        <v>✓</v>
      </c>
      <c r="J531" s="83" t="n">
        <f aca="false">IF(D531="","",D531*IF(Settings!$B$23=Settings!$C$6,1,IF(Settings!$B$23="USD",1/INDEX(Settings!$B$29:$B$40,MONTH(B531)),INDEX(Settings!$B$29:$B$40,MONTH(B531)))))</f>
        <v>22.633425</v>
      </c>
    </row>
    <row r="532" customFormat="false" ht="15" hidden="false" customHeight="false" outlineLevel="0" collapsed="false">
      <c r="A532" s="0" t="s">
        <v>190</v>
      </c>
      <c r="B532" s="81" t="n">
        <v>46057</v>
      </c>
      <c r="C532" s="82" t="s">
        <v>452</v>
      </c>
      <c r="D532" s="83" t="n">
        <v>19.88</v>
      </c>
      <c r="E532" s="0" t="n">
        <v>32</v>
      </c>
      <c r="F532" s="0" t="n">
        <v>1</v>
      </c>
      <c r="G532" s="0" t="n">
        <v>0</v>
      </c>
      <c r="I532" s="0" t="str">
        <f aca="false">IF(A532="","",IF(COUNTIF(Campaigns!$A$7:$A$300,A532)&gt;0,"✓",IF(N(D532)=0,"– no spend","⚠ add to Campaigns tab")))</f>
        <v>✓</v>
      </c>
      <c r="J532" s="83" t="n">
        <f aca="false">IF(D532="","",D532*IF(Settings!$B$23=Settings!$C$6,1,IF(Settings!$B$23="USD",1/INDEX(Settings!$B$29:$B$40,MONTH(B532)),INDEX(Settings!$B$29:$B$40,MONTH(B532)))))</f>
        <v>22.219876</v>
      </c>
    </row>
    <row r="533" customFormat="false" ht="15" hidden="false" customHeight="false" outlineLevel="0" collapsed="false">
      <c r="A533" s="0" t="s">
        <v>204</v>
      </c>
      <c r="B533" s="81" t="n">
        <v>46057</v>
      </c>
      <c r="C533" s="82" t="s">
        <v>452</v>
      </c>
      <c r="D533" s="83" t="n">
        <v>3.87</v>
      </c>
      <c r="E533" s="0" t="n">
        <v>27</v>
      </c>
      <c r="F533" s="0" t="n">
        <v>2</v>
      </c>
      <c r="G533" s="0" t="n">
        <v>0</v>
      </c>
      <c r="I533" s="0" t="str">
        <f aca="false">IF(A533="","",IF(COUNTIF(Campaigns!$A$7:$A$300,A533)&gt;0,"✓",IF(N(D533)=0,"– no spend","⚠ add to Campaigns tab")))</f>
        <v>✓</v>
      </c>
      <c r="J533" s="83" t="n">
        <f aca="false">IF(D533="","",D533*IF(Settings!$B$23=Settings!$C$6,1,IF(Settings!$B$23="USD",1/INDEX(Settings!$B$29:$B$40,MONTH(B533)),INDEX(Settings!$B$29:$B$40,MONTH(B533)))))</f>
        <v>4.325499</v>
      </c>
    </row>
    <row r="534" customFormat="false" ht="15" hidden="false" customHeight="false" outlineLevel="0" collapsed="false">
      <c r="A534" s="0" t="s">
        <v>188</v>
      </c>
      <c r="B534" s="81" t="n">
        <v>46057</v>
      </c>
      <c r="C534" s="82" t="s">
        <v>452</v>
      </c>
      <c r="D534" s="83" t="n">
        <v>10.25</v>
      </c>
      <c r="E534" s="0" t="n">
        <v>67</v>
      </c>
      <c r="F534" s="0" t="n">
        <v>1</v>
      </c>
      <c r="G534" s="0" t="n">
        <v>0</v>
      </c>
      <c r="I534" s="0" t="str">
        <f aca="false">IF(A534="","",IF(COUNTIF(Campaigns!$A$7:$A$300,A534)&gt;0,"✓",IF(N(D534)=0,"– no spend","⚠ add to Campaigns tab")))</f>
        <v>✓</v>
      </c>
      <c r="J534" s="83" t="n">
        <f aca="false">IF(D534="","",D534*IF(Settings!$B$23=Settings!$C$6,1,IF(Settings!$B$23="USD",1/INDEX(Settings!$B$29:$B$40,MONTH(B534)),INDEX(Settings!$B$29:$B$40,MONTH(B534)))))</f>
        <v>11.456425</v>
      </c>
    </row>
    <row r="535" customFormat="false" ht="15" hidden="false" customHeight="false" outlineLevel="0" collapsed="false">
      <c r="A535" s="0" t="s">
        <v>186</v>
      </c>
      <c r="B535" s="81" t="n">
        <v>46057</v>
      </c>
      <c r="C535" s="82" t="s">
        <v>452</v>
      </c>
      <c r="D535" s="83" t="n">
        <v>58.71</v>
      </c>
      <c r="E535" s="0" t="n">
        <v>123</v>
      </c>
      <c r="F535" s="0" t="n">
        <v>24</v>
      </c>
      <c r="G535" s="0" t="n">
        <v>0</v>
      </c>
      <c r="I535" s="0" t="str">
        <f aca="false">IF(A535="","",IF(COUNTIF(Campaigns!$A$7:$A$300,A535)&gt;0,"✓",IF(N(D535)=0,"– no spend","⚠ add to Campaigns tab")))</f>
        <v>✓</v>
      </c>
      <c r="J535" s="83" t="n">
        <f aca="false">IF(D535="","",D535*IF(Settings!$B$23=Settings!$C$6,1,IF(Settings!$B$23="USD",1/INDEX(Settings!$B$29:$B$40,MONTH(B535)),INDEX(Settings!$B$29:$B$40,MONTH(B535)))))</f>
        <v>65.620167</v>
      </c>
    </row>
    <row r="536" customFormat="false" ht="15" hidden="false" customHeight="false" outlineLevel="0" collapsed="false">
      <c r="A536" s="0" t="s">
        <v>201</v>
      </c>
      <c r="B536" s="81" t="n">
        <v>46057</v>
      </c>
      <c r="C536" s="82" t="s">
        <v>452</v>
      </c>
      <c r="D536" s="83" t="n">
        <v>30.4</v>
      </c>
      <c r="E536" s="0" t="n">
        <v>93</v>
      </c>
      <c r="F536" s="0" t="n">
        <v>4</v>
      </c>
      <c r="G536" s="0" t="n">
        <v>0</v>
      </c>
      <c r="I536" s="0" t="str">
        <f aca="false">IF(A536="","",IF(COUNTIF(Campaigns!$A$7:$A$300,A536)&gt;0,"✓",IF(N(D536)=0,"– no spend","⚠ add to Campaigns tab")))</f>
        <v>✓</v>
      </c>
      <c r="J536" s="83" t="n">
        <f aca="false">IF(D536="","",D536*IF(Settings!$B$23=Settings!$C$6,1,IF(Settings!$B$23="USD",1/INDEX(Settings!$B$29:$B$40,MONTH(B536)),INDEX(Settings!$B$29:$B$40,MONTH(B536)))))</f>
        <v>33.97808</v>
      </c>
    </row>
    <row r="537" customFormat="false" ht="15" hidden="false" customHeight="false" outlineLevel="0" collapsed="false">
      <c r="A537" s="0" t="s">
        <v>194</v>
      </c>
      <c r="B537" s="81" t="n">
        <v>46057</v>
      </c>
      <c r="C537" s="82" t="s">
        <v>452</v>
      </c>
      <c r="D537" s="83" t="n">
        <v>0</v>
      </c>
      <c r="E537" s="0" t="n">
        <v>112</v>
      </c>
      <c r="F537" s="0" t="n">
        <v>0</v>
      </c>
      <c r="G537" s="0" t="n">
        <v>0</v>
      </c>
      <c r="I537" s="0" t="str">
        <f aca="false">IF(A537="","",IF(COUNTIF(Campaigns!$A$7:$A$300,A537)&gt;0,"✓",IF(N(D537)=0,"– no spend","⚠ add to Campaigns tab")))</f>
        <v>✓</v>
      </c>
      <c r="J537" s="83" t="n">
        <f aca="false">IF(D537="","",D537*IF(Settings!$B$23=Settings!$C$6,1,IF(Settings!$B$23="USD",1/INDEX(Settings!$B$29:$B$40,MONTH(B537)),INDEX(Settings!$B$29:$B$40,MONTH(B537)))))</f>
        <v>0</v>
      </c>
    </row>
    <row r="538" customFormat="false" ht="15" hidden="false" customHeight="false" outlineLevel="0" collapsed="false">
      <c r="A538" s="0" t="s">
        <v>199</v>
      </c>
      <c r="B538" s="81" t="n">
        <v>46057</v>
      </c>
      <c r="C538" s="82" t="s">
        <v>452</v>
      </c>
      <c r="D538" s="83" t="n">
        <v>21.71</v>
      </c>
      <c r="E538" s="0" t="n">
        <v>5</v>
      </c>
      <c r="F538" s="0" t="n">
        <v>1</v>
      </c>
      <c r="G538" s="0" t="n">
        <v>0</v>
      </c>
      <c r="I538" s="0" t="str">
        <f aca="false">IF(A538="","",IF(COUNTIF(Campaigns!$A$7:$A$300,A538)&gt;0,"✓",IF(N(D538)=0,"– no spend","⚠ add to Campaigns tab")))</f>
        <v>✓</v>
      </c>
      <c r="J538" s="83" t="n">
        <f aca="false">IF(D538="","",D538*IF(Settings!$B$23=Settings!$C$6,1,IF(Settings!$B$23="USD",1/INDEX(Settings!$B$29:$B$40,MONTH(B538)),INDEX(Settings!$B$29:$B$40,MONTH(B538)))))</f>
        <v>24.265267</v>
      </c>
    </row>
    <row r="539" customFormat="false" ht="15" hidden="false" customHeight="false" outlineLevel="0" collapsed="false">
      <c r="A539" s="0" t="s">
        <v>208</v>
      </c>
      <c r="B539" s="81" t="n">
        <v>46057</v>
      </c>
      <c r="C539" s="82" t="s">
        <v>452</v>
      </c>
      <c r="D539" s="83" t="n">
        <v>68.53</v>
      </c>
      <c r="E539" s="0" t="n">
        <v>7679</v>
      </c>
      <c r="F539" s="0" t="n">
        <v>39</v>
      </c>
      <c r="G539" s="0" t="n">
        <v>0</v>
      </c>
      <c r="I539" s="0" t="str">
        <f aca="false">IF(A539="","",IF(COUNTIF(Campaigns!$A$7:$A$300,A539)&gt;0,"✓",IF(N(D539)=0,"– no spend","⚠ add to Campaigns tab")))</f>
        <v>✓</v>
      </c>
      <c r="J539" s="83" t="n">
        <f aca="false">IF(D539="","",D539*IF(Settings!$B$23=Settings!$C$6,1,IF(Settings!$B$23="USD",1/INDEX(Settings!$B$29:$B$40,MONTH(B539)),INDEX(Settings!$B$29:$B$40,MONTH(B539)))))</f>
        <v>76.595981</v>
      </c>
    </row>
    <row r="540" customFormat="false" ht="15" hidden="false" customHeight="false" outlineLevel="0" collapsed="false">
      <c r="A540" s="0" t="s">
        <v>206</v>
      </c>
      <c r="B540" s="81" t="n">
        <v>46057</v>
      </c>
      <c r="C540" s="82" t="s">
        <v>452</v>
      </c>
      <c r="D540" s="83" t="n">
        <v>6.62</v>
      </c>
      <c r="E540" s="0" t="n">
        <v>306</v>
      </c>
      <c r="F540" s="0" t="n">
        <v>6</v>
      </c>
      <c r="G540" s="0" t="n">
        <v>0</v>
      </c>
      <c r="I540" s="0" t="str">
        <f aca="false">IF(A540="","",IF(COUNTIF(Campaigns!$A$7:$A$300,A540)&gt;0,"✓",IF(N(D540)=0,"– no spend","⚠ add to Campaigns tab")))</f>
        <v>✓</v>
      </c>
      <c r="J540" s="83" t="n">
        <f aca="false">IF(D540="","",D540*IF(Settings!$B$23=Settings!$C$6,1,IF(Settings!$B$23="USD",1/INDEX(Settings!$B$29:$B$40,MONTH(B540)),INDEX(Settings!$B$29:$B$40,MONTH(B540)))))</f>
        <v>7.399174</v>
      </c>
    </row>
    <row r="541" customFormat="false" ht="15" hidden="false" customHeight="false" outlineLevel="0" collapsed="false">
      <c r="A541" s="0" t="s">
        <v>203</v>
      </c>
      <c r="B541" s="81" t="n">
        <v>46058</v>
      </c>
      <c r="C541" s="82" t="s">
        <v>452</v>
      </c>
      <c r="D541" s="83" t="n">
        <v>16.39</v>
      </c>
      <c r="E541" s="0" t="n">
        <v>55</v>
      </c>
      <c r="F541" s="0" t="n">
        <v>2</v>
      </c>
      <c r="G541" s="0" t="n">
        <v>0</v>
      </c>
      <c r="I541" s="0" t="str">
        <f aca="false">IF(A541="","",IF(COUNTIF(Campaigns!$A$7:$A$300,A541)&gt;0,"✓",IF(N(D541)=0,"– no spend","⚠ add to Campaigns tab")))</f>
        <v>✓</v>
      </c>
      <c r="J541" s="83" t="n">
        <f aca="false">IF(D541="","",D541*IF(Settings!$B$23=Settings!$C$6,1,IF(Settings!$B$23="USD",1/INDEX(Settings!$B$29:$B$40,MONTH(B541)),INDEX(Settings!$B$29:$B$40,MONTH(B541)))))</f>
        <v>18.319103</v>
      </c>
    </row>
    <row r="542" customFormat="false" ht="15" hidden="false" customHeight="false" outlineLevel="0" collapsed="false">
      <c r="A542" s="0" t="s">
        <v>205</v>
      </c>
      <c r="B542" s="81" t="n">
        <v>46058</v>
      </c>
      <c r="C542" s="82" t="s">
        <v>452</v>
      </c>
      <c r="D542" s="83" t="n">
        <v>19.38</v>
      </c>
      <c r="E542" s="0" t="n">
        <v>354</v>
      </c>
      <c r="F542" s="0" t="n">
        <v>18</v>
      </c>
      <c r="G542" s="0" t="n">
        <v>1</v>
      </c>
      <c r="I542" s="0" t="str">
        <f aca="false">IF(A542="","",IF(COUNTIF(Campaigns!$A$7:$A$300,A542)&gt;0,"✓",IF(N(D542)=0,"– no spend","⚠ add to Campaigns tab")))</f>
        <v>✓</v>
      </c>
      <c r="J542" s="83" t="n">
        <f aca="false">IF(D542="","",D542*IF(Settings!$B$23=Settings!$C$6,1,IF(Settings!$B$23="USD",1/INDEX(Settings!$B$29:$B$40,MONTH(B542)),INDEX(Settings!$B$29:$B$40,MONTH(B542)))))</f>
        <v>21.661026</v>
      </c>
    </row>
    <row r="543" customFormat="false" ht="15" hidden="false" customHeight="false" outlineLevel="0" collapsed="false">
      <c r="A543" s="0" t="s">
        <v>207</v>
      </c>
      <c r="B543" s="81" t="n">
        <v>46058</v>
      </c>
      <c r="C543" s="82" t="s">
        <v>452</v>
      </c>
      <c r="D543" s="83" t="n">
        <v>29.12</v>
      </c>
      <c r="E543" s="0" t="n">
        <v>42897</v>
      </c>
      <c r="F543" s="0" t="n">
        <v>256</v>
      </c>
      <c r="G543" s="0" t="n">
        <v>0</v>
      </c>
      <c r="I543" s="0" t="str">
        <f aca="false">IF(A543="","",IF(COUNTIF(Campaigns!$A$7:$A$300,A543)&gt;0,"✓",IF(N(D543)=0,"– no spend","⚠ add to Campaigns tab")))</f>
        <v>✓</v>
      </c>
      <c r="J543" s="83" t="n">
        <f aca="false">IF(D543="","",D543*IF(Settings!$B$23=Settings!$C$6,1,IF(Settings!$B$23="USD",1/INDEX(Settings!$B$29:$B$40,MONTH(B543)),INDEX(Settings!$B$29:$B$40,MONTH(B543)))))</f>
        <v>32.547424</v>
      </c>
    </row>
    <row r="544" customFormat="false" ht="15" hidden="false" customHeight="false" outlineLevel="0" collapsed="false">
      <c r="A544" s="0" t="s">
        <v>195</v>
      </c>
      <c r="B544" s="81" t="n">
        <v>46058</v>
      </c>
      <c r="C544" s="82" t="s">
        <v>452</v>
      </c>
      <c r="D544" s="83" t="n">
        <v>47.67</v>
      </c>
      <c r="E544" s="0" t="n">
        <v>22</v>
      </c>
      <c r="F544" s="0" t="n">
        <v>1</v>
      </c>
      <c r="G544" s="0" t="n">
        <v>0</v>
      </c>
      <c r="I544" s="0" t="str">
        <f aca="false">IF(A544="","",IF(COUNTIF(Campaigns!$A$7:$A$300,A544)&gt;0,"✓",IF(N(D544)=0,"– no spend","⚠ add to Campaigns tab")))</f>
        <v>✓</v>
      </c>
      <c r="J544" s="83" t="n">
        <f aca="false">IF(D544="","",D544*IF(Settings!$B$23=Settings!$C$6,1,IF(Settings!$B$23="USD",1/INDEX(Settings!$B$29:$B$40,MONTH(B544)),INDEX(Settings!$B$29:$B$40,MONTH(B544)))))</f>
        <v>53.280759</v>
      </c>
    </row>
    <row r="545" customFormat="false" ht="15" hidden="false" customHeight="false" outlineLevel="0" collapsed="false">
      <c r="A545" s="0" t="s">
        <v>185</v>
      </c>
      <c r="B545" s="81" t="n">
        <v>46058</v>
      </c>
      <c r="C545" s="82" t="s">
        <v>452</v>
      </c>
      <c r="D545" s="83" t="n">
        <v>40.54</v>
      </c>
      <c r="E545" s="0" t="n">
        <v>253</v>
      </c>
      <c r="F545" s="0" t="n">
        <v>34</v>
      </c>
      <c r="G545" s="0" t="n">
        <v>0.09</v>
      </c>
      <c r="I545" s="0" t="str">
        <f aca="false">IF(A545="","",IF(COUNTIF(Campaigns!$A$7:$A$300,A545)&gt;0,"✓",IF(N(D545)=0,"– no spend","⚠ add to Campaigns tab")))</f>
        <v>✓</v>
      </c>
      <c r="J545" s="83" t="n">
        <f aca="false">IF(D545="","",D545*IF(Settings!$B$23=Settings!$C$6,1,IF(Settings!$B$23="USD",1/INDEX(Settings!$B$29:$B$40,MONTH(B545)),INDEX(Settings!$B$29:$B$40,MONTH(B545)))))</f>
        <v>45.311558</v>
      </c>
    </row>
    <row r="546" customFormat="false" ht="15" hidden="false" customHeight="false" outlineLevel="0" collapsed="false">
      <c r="A546" s="0" t="s">
        <v>191</v>
      </c>
      <c r="B546" s="81" t="n">
        <v>46058</v>
      </c>
      <c r="C546" s="82" t="s">
        <v>452</v>
      </c>
      <c r="D546" s="83" t="n">
        <v>26.34</v>
      </c>
      <c r="E546" s="0" t="n">
        <v>145</v>
      </c>
      <c r="F546" s="0" t="n">
        <v>15</v>
      </c>
      <c r="G546" s="0" t="n">
        <v>0</v>
      </c>
      <c r="I546" s="0" t="str">
        <f aca="false">IF(A546="","",IF(COUNTIF(Campaigns!$A$7:$A$300,A546)&gt;0,"✓",IF(N(D546)=0,"– no spend","⚠ add to Campaigns tab")))</f>
        <v>✓</v>
      </c>
      <c r="J546" s="83" t="n">
        <f aca="false">IF(D546="","",D546*IF(Settings!$B$23=Settings!$C$6,1,IF(Settings!$B$23="USD",1/INDEX(Settings!$B$29:$B$40,MONTH(B546)),INDEX(Settings!$B$29:$B$40,MONTH(B546)))))</f>
        <v>29.440218</v>
      </c>
    </row>
    <row r="547" customFormat="false" ht="15" hidden="false" customHeight="false" outlineLevel="0" collapsed="false">
      <c r="A547" s="0" t="s">
        <v>200</v>
      </c>
      <c r="B547" s="81" t="n">
        <v>46058</v>
      </c>
      <c r="C547" s="82" t="s">
        <v>452</v>
      </c>
      <c r="D547" s="83" t="n">
        <v>18.49</v>
      </c>
      <c r="E547" s="0" t="n">
        <v>92</v>
      </c>
      <c r="F547" s="0" t="n">
        <v>10</v>
      </c>
      <c r="G547" s="0" t="n">
        <v>0</v>
      </c>
      <c r="I547" s="0" t="str">
        <f aca="false">IF(A547="","",IF(COUNTIF(Campaigns!$A$7:$A$300,A547)&gt;0,"✓",IF(N(D547)=0,"– no spend","⚠ add to Campaigns tab")))</f>
        <v>✓</v>
      </c>
      <c r="J547" s="83" t="n">
        <f aca="false">IF(D547="","",D547*IF(Settings!$B$23=Settings!$C$6,1,IF(Settings!$B$23="USD",1/INDEX(Settings!$B$29:$B$40,MONTH(B547)),INDEX(Settings!$B$29:$B$40,MONTH(B547)))))</f>
        <v>20.666273</v>
      </c>
    </row>
    <row r="548" customFormat="false" ht="15" hidden="false" customHeight="false" outlineLevel="0" collapsed="false">
      <c r="A548" s="0" t="s">
        <v>202</v>
      </c>
      <c r="B548" s="81" t="n">
        <v>46058</v>
      </c>
      <c r="C548" s="82" t="s">
        <v>452</v>
      </c>
      <c r="D548" s="83" t="n">
        <v>6.46</v>
      </c>
      <c r="E548" s="0" t="n">
        <v>109</v>
      </c>
      <c r="F548" s="0" t="n">
        <v>11</v>
      </c>
      <c r="G548" s="0" t="n">
        <v>0</v>
      </c>
      <c r="I548" s="0" t="str">
        <f aca="false">IF(A548="","",IF(COUNTIF(Campaigns!$A$7:$A$300,A548)&gt;0,"✓",IF(N(D548)=0,"– no spend","⚠ add to Campaigns tab")))</f>
        <v>✓</v>
      </c>
      <c r="J548" s="83" t="n">
        <f aca="false">IF(D548="","",D548*IF(Settings!$B$23=Settings!$C$6,1,IF(Settings!$B$23="USD",1/INDEX(Settings!$B$29:$B$40,MONTH(B548)),INDEX(Settings!$B$29:$B$40,MONTH(B548)))))</f>
        <v>7.220342</v>
      </c>
    </row>
    <row r="549" customFormat="false" ht="15" hidden="false" customHeight="false" outlineLevel="0" collapsed="false">
      <c r="A549" s="0" t="s">
        <v>192</v>
      </c>
      <c r="B549" s="81" t="n">
        <v>46058</v>
      </c>
      <c r="C549" s="82" t="s">
        <v>452</v>
      </c>
      <c r="D549" s="83" t="n">
        <v>29.47</v>
      </c>
      <c r="E549" s="0" t="n">
        <v>101</v>
      </c>
      <c r="F549" s="0" t="n">
        <v>9</v>
      </c>
      <c r="G549" s="0" t="n">
        <v>0</v>
      </c>
      <c r="I549" s="0" t="str">
        <f aca="false">IF(A549="","",IF(COUNTIF(Campaigns!$A$7:$A$300,A549)&gt;0,"✓",IF(N(D549)=0,"– no spend","⚠ add to Campaigns tab")))</f>
        <v>✓</v>
      </c>
      <c r="J549" s="83" t="n">
        <f aca="false">IF(D549="","",D549*IF(Settings!$B$23=Settings!$C$6,1,IF(Settings!$B$23="USD",1/INDEX(Settings!$B$29:$B$40,MONTH(B549)),INDEX(Settings!$B$29:$B$40,MONTH(B549)))))</f>
        <v>32.938619</v>
      </c>
    </row>
    <row r="550" customFormat="false" ht="15" hidden="false" customHeight="false" outlineLevel="0" collapsed="false">
      <c r="A550" s="0" t="s">
        <v>187</v>
      </c>
      <c r="B550" s="81" t="n">
        <v>46058</v>
      </c>
      <c r="C550" s="82" t="s">
        <v>452</v>
      </c>
      <c r="D550" s="83" t="n">
        <v>10.82</v>
      </c>
      <c r="E550" s="0" t="n">
        <v>98</v>
      </c>
      <c r="F550" s="0" t="n">
        <v>5</v>
      </c>
      <c r="G550" s="0" t="n">
        <v>1</v>
      </c>
      <c r="I550" s="0" t="str">
        <f aca="false">IF(A550="","",IF(COUNTIF(Campaigns!$A$7:$A$300,A550)&gt;0,"✓",IF(N(D550)=0,"– no spend","⚠ add to Campaigns tab")))</f>
        <v>✓</v>
      </c>
      <c r="J550" s="83" t="n">
        <f aca="false">IF(D550="","",D550*IF(Settings!$B$23=Settings!$C$6,1,IF(Settings!$B$23="USD",1/INDEX(Settings!$B$29:$B$40,MONTH(B550)),INDEX(Settings!$B$29:$B$40,MONTH(B550)))))</f>
        <v>12.093514</v>
      </c>
    </row>
    <row r="551" customFormat="false" ht="15" hidden="false" customHeight="false" outlineLevel="0" collapsed="false">
      <c r="A551" s="0" t="s">
        <v>190</v>
      </c>
      <c r="B551" s="81" t="n">
        <v>46058</v>
      </c>
      <c r="C551" s="82" t="s">
        <v>452</v>
      </c>
      <c r="D551" s="83" t="n">
        <v>16.4</v>
      </c>
      <c r="E551" s="0" t="n">
        <v>8</v>
      </c>
      <c r="F551" s="0" t="n">
        <v>1</v>
      </c>
      <c r="G551" s="0" t="n">
        <v>0</v>
      </c>
      <c r="I551" s="0" t="str">
        <f aca="false">IF(A551="","",IF(COUNTIF(Campaigns!$A$7:$A$300,A551)&gt;0,"✓",IF(N(D551)=0,"– no spend","⚠ add to Campaigns tab")))</f>
        <v>✓</v>
      </c>
      <c r="J551" s="83" t="n">
        <f aca="false">IF(D551="","",D551*IF(Settings!$B$23=Settings!$C$6,1,IF(Settings!$B$23="USD",1/INDEX(Settings!$B$29:$B$40,MONTH(B551)),INDEX(Settings!$B$29:$B$40,MONTH(B551)))))</f>
        <v>18.33028</v>
      </c>
    </row>
    <row r="552" customFormat="false" ht="15" hidden="false" customHeight="false" outlineLevel="0" collapsed="false">
      <c r="A552" s="0" t="s">
        <v>204</v>
      </c>
      <c r="B552" s="81" t="n">
        <v>46058</v>
      </c>
      <c r="C552" s="82" t="s">
        <v>452</v>
      </c>
      <c r="D552" s="83" t="n">
        <v>0.95</v>
      </c>
      <c r="E552" s="0" t="n">
        <v>19</v>
      </c>
      <c r="F552" s="0" t="n">
        <v>2</v>
      </c>
      <c r="G552" s="0" t="n">
        <v>0</v>
      </c>
      <c r="I552" s="0" t="str">
        <f aca="false">IF(A552="","",IF(COUNTIF(Campaigns!$A$7:$A$300,A552)&gt;0,"✓",IF(N(D552)=0,"– no spend","⚠ add to Campaigns tab")))</f>
        <v>✓</v>
      </c>
      <c r="J552" s="83" t="n">
        <f aca="false">IF(D552="","",D552*IF(Settings!$B$23=Settings!$C$6,1,IF(Settings!$B$23="USD",1/INDEX(Settings!$B$29:$B$40,MONTH(B552)),INDEX(Settings!$B$29:$B$40,MONTH(B552)))))</f>
        <v>1.061815</v>
      </c>
    </row>
    <row r="553" customFormat="false" ht="15" hidden="false" customHeight="false" outlineLevel="0" collapsed="false">
      <c r="A553" s="0" t="s">
        <v>188</v>
      </c>
      <c r="B553" s="81" t="n">
        <v>46058</v>
      </c>
      <c r="C553" s="82" t="s">
        <v>452</v>
      </c>
      <c r="D553" s="83" t="n">
        <v>12.75</v>
      </c>
      <c r="E553" s="0" t="n">
        <v>30</v>
      </c>
      <c r="F553" s="0" t="n">
        <v>3</v>
      </c>
      <c r="G553" s="0" t="n">
        <v>0</v>
      </c>
      <c r="I553" s="0" t="str">
        <f aca="false">IF(A553="","",IF(COUNTIF(Campaigns!$A$7:$A$300,A553)&gt;0,"✓",IF(N(D553)=0,"– no spend","⚠ add to Campaigns tab")))</f>
        <v>✓</v>
      </c>
      <c r="J553" s="83" t="n">
        <f aca="false">IF(D553="","",D553*IF(Settings!$B$23=Settings!$C$6,1,IF(Settings!$B$23="USD",1/INDEX(Settings!$B$29:$B$40,MONTH(B553)),INDEX(Settings!$B$29:$B$40,MONTH(B553)))))</f>
        <v>14.250675</v>
      </c>
    </row>
    <row r="554" customFormat="false" ht="15" hidden="false" customHeight="false" outlineLevel="0" collapsed="false">
      <c r="A554" s="0" t="s">
        <v>186</v>
      </c>
      <c r="B554" s="81" t="n">
        <v>46058</v>
      </c>
      <c r="C554" s="82" t="s">
        <v>452</v>
      </c>
      <c r="D554" s="83" t="n">
        <v>45.06</v>
      </c>
      <c r="E554" s="0" t="n">
        <v>166</v>
      </c>
      <c r="F554" s="0" t="n">
        <v>22</v>
      </c>
      <c r="G554" s="0" t="n">
        <v>0.11</v>
      </c>
      <c r="I554" s="0" t="str">
        <f aca="false">IF(A554="","",IF(COUNTIF(Campaigns!$A$7:$A$300,A554)&gt;0,"✓",IF(N(D554)=0,"– no spend","⚠ add to Campaigns tab")))</f>
        <v>✓</v>
      </c>
      <c r="J554" s="83" t="n">
        <f aca="false">IF(D554="","",D554*IF(Settings!$B$23=Settings!$C$6,1,IF(Settings!$B$23="USD",1/INDEX(Settings!$B$29:$B$40,MONTH(B554)),INDEX(Settings!$B$29:$B$40,MONTH(B554)))))</f>
        <v>50.363562</v>
      </c>
    </row>
    <row r="555" customFormat="false" ht="15" hidden="false" customHeight="false" outlineLevel="0" collapsed="false">
      <c r="A555" s="0" t="s">
        <v>201</v>
      </c>
      <c r="B555" s="81" t="n">
        <v>46058</v>
      </c>
      <c r="C555" s="82" t="s">
        <v>452</v>
      </c>
      <c r="D555" s="83" t="n">
        <v>15.57</v>
      </c>
      <c r="E555" s="0" t="n">
        <v>63</v>
      </c>
      <c r="F555" s="0" t="n">
        <v>1</v>
      </c>
      <c r="G555" s="0" t="n">
        <v>0</v>
      </c>
      <c r="I555" s="0" t="str">
        <f aca="false">IF(A555="","",IF(COUNTIF(Campaigns!$A$7:$A$300,A555)&gt;0,"✓",IF(N(D555)=0,"– no spend","⚠ add to Campaigns tab")))</f>
        <v>✓</v>
      </c>
      <c r="J555" s="83" t="n">
        <f aca="false">IF(D555="","",D555*IF(Settings!$B$23=Settings!$C$6,1,IF(Settings!$B$23="USD",1/INDEX(Settings!$B$29:$B$40,MONTH(B555)),INDEX(Settings!$B$29:$B$40,MONTH(B555)))))</f>
        <v>17.402589</v>
      </c>
    </row>
    <row r="556" customFormat="false" ht="15" hidden="false" customHeight="false" outlineLevel="0" collapsed="false">
      <c r="A556" s="0" t="s">
        <v>194</v>
      </c>
      <c r="B556" s="81" t="n">
        <v>46058</v>
      </c>
      <c r="C556" s="82" t="s">
        <v>452</v>
      </c>
      <c r="D556" s="83" t="n">
        <v>48.09</v>
      </c>
      <c r="E556" s="0" t="n">
        <v>132</v>
      </c>
      <c r="F556" s="0" t="n">
        <v>4</v>
      </c>
      <c r="G556" s="0" t="n">
        <v>0</v>
      </c>
      <c r="I556" s="0" t="str">
        <f aca="false">IF(A556="","",IF(COUNTIF(Campaigns!$A$7:$A$300,A556)&gt;0,"✓",IF(N(D556)=0,"– no spend","⚠ add to Campaigns tab")))</f>
        <v>✓</v>
      </c>
      <c r="J556" s="83" t="n">
        <f aca="false">IF(D556="","",D556*IF(Settings!$B$23=Settings!$C$6,1,IF(Settings!$B$23="USD",1/INDEX(Settings!$B$29:$B$40,MONTH(B556)),INDEX(Settings!$B$29:$B$40,MONTH(B556)))))</f>
        <v>53.750193</v>
      </c>
    </row>
    <row r="557" customFormat="false" ht="15" hidden="false" customHeight="false" outlineLevel="0" collapsed="false">
      <c r="A557" s="0" t="s">
        <v>199</v>
      </c>
      <c r="B557" s="81" t="n">
        <v>46058</v>
      </c>
      <c r="C557" s="82" t="s">
        <v>452</v>
      </c>
      <c r="D557" s="83" t="n">
        <v>20.8</v>
      </c>
      <c r="E557" s="0" t="n">
        <v>43</v>
      </c>
      <c r="F557" s="0" t="n">
        <v>4</v>
      </c>
      <c r="G557" s="0" t="n">
        <v>0</v>
      </c>
      <c r="I557" s="0" t="str">
        <f aca="false">IF(A557="","",IF(COUNTIF(Campaigns!$A$7:$A$300,A557)&gt;0,"✓",IF(N(D557)=0,"– no spend","⚠ add to Campaigns tab")))</f>
        <v>✓</v>
      </c>
      <c r="J557" s="83" t="n">
        <f aca="false">IF(D557="","",D557*IF(Settings!$B$23=Settings!$C$6,1,IF(Settings!$B$23="USD",1/INDEX(Settings!$B$29:$B$40,MONTH(B557)),INDEX(Settings!$B$29:$B$40,MONTH(B557)))))</f>
        <v>23.24816</v>
      </c>
    </row>
    <row r="558" customFormat="false" ht="15" hidden="false" customHeight="false" outlineLevel="0" collapsed="false">
      <c r="A558" s="0" t="s">
        <v>208</v>
      </c>
      <c r="B558" s="81" t="n">
        <v>46058</v>
      </c>
      <c r="C558" s="82" t="s">
        <v>452</v>
      </c>
      <c r="D558" s="83" t="n">
        <v>27.98</v>
      </c>
      <c r="E558" s="0" t="n">
        <v>21513</v>
      </c>
      <c r="F558" s="0" t="n">
        <v>32</v>
      </c>
      <c r="G558" s="0" t="n">
        <v>0</v>
      </c>
      <c r="I558" s="0" t="str">
        <f aca="false">IF(A558="","",IF(COUNTIF(Campaigns!$A$7:$A$300,A558)&gt;0,"✓",IF(N(D558)=0,"– no spend","⚠ add to Campaigns tab")))</f>
        <v>✓</v>
      </c>
      <c r="J558" s="83" t="n">
        <f aca="false">IF(D558="","",D558*IF(Settings!$B$23=Settings!$C$6,1,IF(Settings!$B$23="USD",1/INDEX(Settings!$B$29:$B$40,MONTH(B558)),INDEX(Settings!$B$29:$B$40,MONTH(B558)))))</f>
        <v>31.273246</v>
      </c>
    </row>
    <row r="559" customFormat="false" ht="15" hidden="false" customHeight="false" outlineLevel="0" collapsed="false">
      <c r="A559" s="0" t="s">
        <v>206</v>
      </c>
      <c r="B559" s="81" t="n">
        <v>46058</v>
      </c>
      <c r="C559" s="82" t="s">
        <v>452</v>
      </c>
      <c r="D559" s="83" t="n">
        <v>0.2</v>
      </c>
      <c r="E559" s="0" t="n">
        <v>341</v>
      </c>
      <c r="F559" s="0" t="n">
        <v>1</v>
      </c>
      <c r="G559" s="0" t="n">
        <v>0</v>
      </c>
      <c r="I559" s="0" t="str">
        <f aca="false">IF(A559="","",IF(COUNTIF(Campaigns!$A$7:$A$300,A559)&gt;0,"✓",IF(N(D559)=0,"– no spend","⚠ add to Campaigns tab")))</f>
        <v>✓</v>
      </c>
      <c r="J559" s="83" t="n">
        <f aca="false">IF(D559="","",D559*IF(Settings!$B$23=Settings!$C$6,1,IF(Settings!$B$23="USD",1/INDEX(Settings!$B$29:$B$40,MONTH(B559)),INDEX(Settings!$B$29:$B$40,MONTH(B559)))))</f>
        <v>0.22354</v>
      </c>
    </row>
    <row r="560" customFormat="false" ht="15" hidden="false" customHeight="false" outlineLevel="0" collapsed="false">
      <c r="A560" s="0" t="s">
        <v>203</v>
      </c>
      <c r="B560" s="81" t="n">
        <v>46059</v>
      </c>
      <c r="C560" s="82" t="s">
        <v>452</v>
      </c>
      <c r="D560" s="83" t="n">
        <v>10.05</v>
      </c>
      <c r="E560" s="0" t="n">
        <v>9</v>
      </c>
      <c r="F560" s="0" t="n">
        <v>2</v>
      </c>
      <c r="G560" s="0" t="n">
        <v>0</v>
      </c>
      <c r="I560" s="0" t="str">
        <f aca="false">IF(A560="","",IF(COUNTIF(Campaigns!$A$7:$A$300,A560)&gt;0,"✓",IF(N(D560)=0,"– no spend","⚠ add to Campaigns tab")))</f>
        <v>✓</v>
      </c>
      <c r="J560" s="83" t="n">
        <f aca="false">IF(D560="","",D560*IF(Settings!$B$23=Settings!$C$6,1,IF(Settings!$B$23="USD",1/INDEX(Settings!$B$29:$B$40,MONTH(B560)),INDEX(Settings!$B$29:$B$40,MONTH(B560)))))</f>
        <v>11.232885</v>
      </c>
    </row>
    <row r="561" customFormat="false" ht="15" hidden="false" customHeight="false" outlineLevel="0" collapsed="false">
      <c r="A561" s="0" t="s">
        <v>205</v>
      </c>
      <c r="B561" s="81" t="n">
        <v>46059</v>
      </c>
      <c r="C561" s="82" t="s">
        <v>452</v>
      </c>
      <c r="D561" s="83" t="n">
        <v>15.17</v>
      </c>
      <c r="E561" s="0" t="n">
        <v>250</v>
      </c>
      <c r="F561" s="0" t="n">
        <v>12</v>
      </c>
      <c r="G561" s="0" t="n">
        <v>0</v>
      </c>
      <c r="I561" s="0" t="str">
        <f aca="false">IF(A561="","",IF(COUNTIF(Campaigns!$A$7:$A$300,A561)&gt;0,"✓",IF(N(D561)=0,"– no spend","⚠ add to Campaigns tab")))</f>
        <v>✓</v>
      </c>
      <c r="J561" s="83" t="n">
        <f aca="false">IF(D561="","",D561*IF(Settings!$B$23=Settings!$C$6,1,IF(Settings!$B$23="USD",1/INDEX(Settings!$B$29:$B$40,MONTH(B561)),INDEX(Settings!$B$29:$B$40,MONTH(B561)))))</f>
        <v>16.955509</v>
      </c>
    </row>
    <row r="562" customFormat="false" ht="15" hidden="false" customHeight="false" outlineLevel="0" collapsed="false">
      <c r="A562" s="0" t="s">
        <v>207</v>
      </c>
      <c r="B562" s="81" t="n">
        <v>46059</v>
      </c>
      <c r="C562" s="82" t="s">
        <v>452</v>
      </c>
      <c r="D562" s="83" t="n">
        <v>29.01</v>
      </c>
      <c r="E562" s="0" t="n">
        <v>50802</v>
      </c>
      <c r="F562" s="0" t="n">
        <v>180</v>
      </c>
      <c r="G562" s="0" t="n">
        <v>0</v>
      </c>
      <c r="I562" s="0" t="str">
        <f aca="false">IF(A562="","",IF(COUNTIF(Campaigns!$A$7:$A$300,A562)&gt;0,"✓",IF(N(D562)=0,"– no spend","⚠ add to Campaigns tab")))</f>
        <v>✓</v>
      </c>
      <c r="J562" s="83" t="n">
        <f aca="false">IF(D562="","",D562*IF(Settings!$B$23=Settings!$C$6,1,IF(Settings!$B$23="USD",1/INDEX(Settings!$B$29:$B$40,MONTH(B562)),INDEX(Settings!$B$29:$B$40,MONTH(B562)))))</f>
        <v>32.424477</v>
      </c>
    </row>
    <row r="563" customFormat="false" ht="15" hidden="false" customHeight="false" outlineLevel="0" collapsed="false">
      <c r="A563" s="0" t="s">
        <v>195</v>
      </c>
      <c r="B563" s="81" t="n">
        <v>46059</v>
      </c>
      <c r="C563" s="82" t="s">
        <v>452</v>
      </c>
      <c r="D563" s="83" t="n">
        <v>20.7</v>
      </c>
      <c r="E563" s="0" t="n">
        <v>44</v>
      </c>
      <c r="F563" s="0" t="n">
        <v>3</v>
      </c>
      <c r="G563" s="0" t="n">
        <v>0</v>
      </c>
      <c r="I563" s="0" t="str">
        <f aca="false">IF(A563="","",IF(COUNTIF(Campaigns!$A$7:$A$300,A563)&gt;0,"✓",IF(N(D563)=0,"– no spend","⚠ add to Campaigns tab")))</f>
        <v>✓</v>
      </c>
      <c r="J563" s="83" t="n">
        <f aca="false">IF(D563="","",D563*IF(Settings!$B$23=Settings!$C$6,1,IF(Settings!$B$23="USD",1/INDEX(Settings!$B$29:$B$40,MONTH(B563)),INDEX(Settings!$B$29:$B$40,MONTH(B563)))))</f>
        <v>23.13639</v>
      </c>
    </row>
    <row r="564" customFormat="false" ht="15" hidden="false" customHeight="false" outlineLevel="0" collapsed="false">
      <c r="A564" s="0" t="s">
        <v>185</v>
      </c>
      <c r="B564" s="81" t="n">
        <v>46059</v>
      </c>
      <c r="C564" s="82" t="s">
        <v>452</v>
      </c>
      <c r="D564" s="83" t="n">
        <v>33.04</v>
      </c>
      <c r="E564" s="0" t="n">
        <v>182</v>
      </c>
      <c r="F564" s="0" t="n">
        <v>25</v>
      </c>
      <c r="G564" s="0" t="n">
        <v>1</v>
      </c>
      <c r="I564" s="0" t="str">
        <f aca="false">IF(A564="","",IF(COUNTIF(Campaigns!$A$7:$A$300,A564)&gt;0,"✓",IF(N(D564)=0,"– no spend","⚠ add to Campaigns tab")))</f>
        <v>✓</v>
      </c>
      <c r="J564" s="83" t="n">
        <f aca="false">IF(D564="","",D564*IF(Settings!$B$23=Settings!$C$6,1,IF(Settings!$B$23="USD",1/INDEX(Settings!$B$29:$B$40,MONTH(B564)),INDEX(Settings!$B$29:$B$40,MONTH(B564)))))</f>
        <v>36.928808</v>
      </c>
    </row>
    <row r="565" customFormat="false" ht="15" hidden="false" customHeight="false" outlineLevel="0" collapsed="false">
      <c r="A565" s="0" t="s">
        <v>191</v>
      </c>
      <c r="B565" s="81" t="n">
        <v>46059</v>
      </c>
      <c r="C565" s="82" t="s">
        <v>452</v>
      </c>
      <c r="D565" s="83" t="n">
        <v>18.91</v>
      </c>
      <c r="E565" s="0" t="n">
        <v>71</v>
      </c>
      <c r="F565" s="0" t="n">
        <v>11</v>
      </c>
      <c r="G565" s="0" t="n">
        <v>0</v>
      </c>
      <c r="I565" s="0" t="str">
        <f aca="false">IF(A565="","",IF(COUNTIF(Campaigns!$A$7:$A$300,A565)&gt;0,"✓",IF(N(D565)=0,"– no spend","⚠ add to Campaigns tab")))</f>
        <v>✓</v>
      </c>
      <c r="J565" s="83" t="n">
        <f aca="false">IF(D565="","",D565*IF(Settings!$B$23=Settings!$C$6,1,IF(Settings!$B$23="USD",1/INDEX(Settings!$B$29:$B$40,MONTH(B565)),INDEX(Settings!$B$29:$B$40,MONTH(B565)))))</f>
        <v>21.135707</v>
      </c>
    </row>
    <row r="566" customFormat="false" ht="15" hidden="false" customHeight="false" outlineLevel="0" collapsed="false">
      <c r="A566" s="0" t="s">
        <v>200</v>
      </c>
      <c r="B566" s="81" t="n">
        <v>46059</v>
      </c>
      <c r="C566" s="82" t="s">
        <v>452</v>
      </c>
      <c r="D566" s="83" t="n">
        <v>11.09</v>
      </c>
      <c r="E566" s="0" t="n">
        <v>52</v>
      </c>
      <c r="F566" s="0" t="n">
        <v>7</v>
      </c>
      <c r="G566" s="0" t="n">
        <v>0</v>
      </c>
      <c r="I566" s="0" t="str">
        <f aca="false">IF(A566="","",IF(COUNTIF(Campaigns!$A$7:$A$300,A566)&gt;0,"✓",IF(N(D566)=0,"– no spend","⚠ add to Campaigns tab")))</f>
        <v>✓</v>
      </c>
      <c r="J566" s="83" t="n">
        <f aca="false">IF(D566="","",D566*IF(Settings!$B$23=Settings!$C$6,1,IF(Settings!$B$23="USD",1/INDEX(Settings!$B$29:$B$40,MONTH(B566)),INDEX(Settings!$B$29:$B$40,MONTH(B566)))))</f>
        <v>12.395293</v>
      </c>
    </row>
    <row r="567" customFormat="false" ht="15" hidden="false" customHeight="false" outlineLevel="0" collapsed="false">
      <c r="A567" s="0" t="s">
        <v>202</v>
      </c>
      <c r="B567" s="81" t="n">
        <v>46059</v>
      </c>
      <c r="C567" s="82" t="s">
        <v>452</v>
      </c>
      <c r="D567" s="83" t="n">
        <v>5.62</v>
      </c>
      <c r="E567" s="0" t="n">
        <v>99</v>
      </c>
      <c r="F567" s="0" t="n">
        <v>9</v>
      </c>
      <c r="G567" s="0" t="n">
        <v>0</v>
      </c>
      <c r="I567" s="0" t="str">
        <f aca="false">IF(A567="","",IF(COUNTIF(Campaigns!$A$7:$A$300,A567)&gt;0,"✓",IF(N(D567)=0,"– no spend","⚠ add to Campaigns tab")))</f>
        <v>✓</v>
      </c>
      <c r="J567" s="83" t="n">
        <f aca="false">IF(D567="","",D567*IF(Settings!$B$23=Settings!$C$6,1,IF(Settings!$B$23="USD",1/INDEX(Settings!$B$29:$B$40,MONTH(B567)),INDEX(Settings!$B$29:$B$40,MONTH(B567)))))</f>
        <v>6.281474</v>
      </c>
    </row>
    <row r="568" customFormat="false" ht="15" hidden="false" customHeight="false" outlineLevel="0" collapsed="false">
      <c r="A568" s="0" t="s">
        <v>192</v>
      </c>
      <c r="B568" s="81" t="n">
        <v>46059</v>
      </c>
      <c r="C568" s="82" t="s">
        <v>452</v>
      </c>
      <c r="D568" s="83" t="n">
        <v>18.49</v>
      </c>
      <c r="E568" s="0" t="n">
        <v>65</v>
      </c>
      <c r="F568" s="0" t="n">
        <v>10</v>
      </c>
      <c r="G568" s="0" t="n">
        <v>0</v>
      </c>
      <c r="I568" s="0" t="str">
        <f aca="false">IF(A568="","",IF(COUNTIF(Campaigns!$A$7:$A$300,A568)&gt;0,"✓",IF(N(D568)=0,"– no spend","⚠ add to Campaigns tab")))</f>
        <v>✓</v>
      </c>
      <c r="J568" s="83" t="n">
        <f aca="false">IF(D568="","",D568*IF(Settings!$B$23=Settings!$C$6,1,IF(Settings!$B$23="USD",1/INDEX(Settings!$B$29:$B$40,MONTH(B568)),INDEX(Settings!$B$29:$B$40,MONTH(B568)))))</f>
        <v>20.666273</v>
      </c>
    </row>
    <row r="569" customFormat="false" ht="15" hidden="false" customHeight="false" outlineLevel="0" collapsed="false">
      <c r="A569" s="0" t="s">
        <v>187</v>
      </c>
      <c r="B569" s="81" t="n">
        <v>46059</v>
      </c>
      <c r="C569" s="82" t="s">
        <v>452</v>
      </c>
      <c r="D569" s="83" t="n">
        <v>28.47</v>
      </c>
      <c r="E569" s="0" t="n">
        <v>92</v>
      </c>
      <c r="F569" s="0" t="n">
        <v>8</v>
      </c>
      <c r="G569" s="0" t="n">
        <v>0</v>
      </c>
      <c r="I569" s="0" t="str">
        <f aca="false">IF(A569="","",IF(COUNTIF(Campaigns!$A$7:$A$300,A569)&gt;0,"✓",IF(N(D569)=0,"– no spend","⚠ add to Campaigns tab")))</f>
        <v>✓</v>
      </c>
      <c r="J569" s="83" t="n">
        <f aca="false">IF(D569="","",D569*IF(Settings!$B$23=Settings!$C$6,1,IF(Settings!$B$23="USD",1/INDEX(Settings!$B$29:$B$40,MONTH(B569)),INDEX(Settings!$B$29:$B$40,MONTH(B569)))))</f>
        <v>31.820919</v>
      </c>
    </row>
    <row r="570" customFormat="false" ht="15" hidden="false" customHeight="false" outlineLevel="0" collapsed="false">
      <c r="A570" s="0" t="s">
        <v>190</v>
      </c>
      <c r="B570" s="81" t="n">
        <v>46059</v>
      </c>
      <c r="C570" s="82" t="s">
        <v>452</v>
      </c>
      <c r="D570" s="83" t="n">
        <v>12.63</v>
      </c>
      <c r="E570" s="0" t="n">
        <v>33</v>
      </c>
      <c r="F570" s="0" t="n">
        <v>1</v>
      </c>
      <c r="G570" s="0" t="n">
        <v>0</v>
      </c>
      <c r="I570" s="0" t="str">
        <f aca="false">IF(A570="","",IF(COUNTIF(Campaigns!$A$7:$A$300,A570)&gt;0,"✓",IF(N(D570)=0,"– no spend","⚠ add to Campaigns tab")))</f>
        <v>✓</v>
      </c>
      <c r="J570" s="83" t="n">
        <f aca="false">IF(D570="","",D570*IF(Settings!$B$23=Settings!$C$6,1,IF(Settings!$B$23="USD",1/INDEX(Settings!$B$29:$B$40,MONTH(B570)),INDEX(Settings!$B$29:$B$40,MONTH(B570)))))</f>
        <v>14.116551</v>
      </c>
    </row>
    <row r="571" customFormat="false" ht="15" hidden="false" customHeight="false" outlineLevel="0" collapsed="false">
      <c r="A571" s="0" t="s">
        <v>204</v>
      </c>
      <c r="B571" s="81" t="n">
        <v>46059</v>
      </c>
      <c r="C571" s="82" t="s">
        <v>452</v>
      </c>
      <c r="D571" s="83" t="n">
        <v>1.01</v>
      </c>
      <c r="E571" s="0" t="n">
        <v>29</v>
      </c>
      <c r="F571" s="0" t="n">
        <v>2</v>
      </c>
      <c r="G571" s="0" t="n">
        <v>0</v>
      </c>
      <c r="I571" s="0" t="str">
        <f aca="false">IF(A571="","",IF(COUNTIF(Campaigns!$A$7:$A$300,A571)&gt;0,"✓",IF(N(D571)=0,"– no spend","⚠ add to Campaigns tab")))</f>
        <v>✓</v>
      </c>
      <c r="J571" s="83" t="n">
        <f aca="false">IF(D571="","",D571*IF(Settings!$B$23=Settings!$C$6,1,IF(Settings!$B$23="USD",1/INDEX(Settings!$B$29:$B$40,MONTH(B571)),INDEX(Settings!$B$29:$B$40,MONTH(B571)))))</f>
        <v>1.128877</v>
      </c>
    </row>
    <row r="572" customFormat="false" ht="15" hidden="false" customHeight="false" outlineLevel="0" collapsed="false">
      <c r="A572" s="0" t="s">
        <v>188</v>
      </c>
      <c r="B572" s="81" t="n">
        <v>46059</v>
      </c>
      <c r="C572" s="82" t="s">
        <v>452</v>
      </c>
      <c r="D572" s="83" t="n">
        <v>10.58</v>
      </c>
      <c r="E572" s="0" t="n">
        <v>52</v>
      </c>
      <c r="F572" s="0" t="n">
        <v>2</v>
      </c>
      <c r="G572" s="0" t="n">
        <v>0</v>
      </c>
      <c r="I572" s="0" t="str">
        <f aca="false">IF(A572="","",IF(COUNTIF(Campaigns!$A$7:$A$300,A572)&gt;0,"✓",IF(N(D572)=0,"– no spend","⚠ add to Campaigns tab")))</f>
        <v>✓</v>
      </c>
      <c r="J572" s="83" t="n">
        <f aca="false">IF(D572="","",D572*IF(Settings!$B$23=Settings!$C$6,1,IF(Settings!$B$23="USD",1/INDEX(Settings!$B$29:$B$40,MONTH(B572)),INDEX(Settings!$B$29:$B$40,MONTH(B572)))))</f>
        <v>11.825266</v>
      </c>
    </row>
    <row r="573" customFormat="false" ht="15" hidden="false" customHeight="false" outlineLevel="0" collapsed="false">
      <c r="A573" s="0" t="s">
        <v>186</v>
      </c>
      <c r="B573" s="81" t="n">
        <v>46059</v>
      </c>
      <c r="C573" s="82" t="s">
        <v>452</v>
      </c>
      <c r="D573" s="83" t="n">
        <v>16.38</v>
      </c>
      <c r="E573" s="0" t="n">
        <v>143</v>
      </c>
      <c r="F573" s="0" t="n">
        <v>12</v>
      </c>
      <c r="G573" s="0" t="n">
        <v>0</v>
      </c>
      <c r="I573" s="0" t="str">
        <f aca="false">IF(A573="","",IF(COUNTIF(Campaigns!$A$7:$A$300,A573)&gt;0,"✓",IF(N(D573)=0,"– no spend","⚠ add to Campaigns tab")))</f>
        <v>✓</v>
      </c>
      <c r="J573" s="83" t="n">
        <f aca="false">IF(D573="","",D573*IF(Settings!$B$23=Settings!$C$6,1,IF(Settings!$B$23="USD",1/INDEX(Settings!$B$29:$B$40,MONTH(B573)),INDEX(Settings!$B$29:$B$40,MONTH(B573)))))</f>
        <v>18.307926</v>
      </c>
    </row>
    <row r="574" customFormat="false" ht="15" hidden="false" customHeight="false" outlineLevel="0" collapsed="false">
      <c r="A574" s="0" t="s">
        <v>201</v>
      </c>
      <c r="B574" s="81" t="n">
        <v>46059</v>
      </c>
      <c r="C574" s="82" t="s">
        <v>452</v>
      </c>
      <c r="D574" s="83" t="n">
        <v>16.81</v>
      </c>
      <c r="E574" s="0" t="n">
        <v>48</v>
      </c>
      <c r="F574" s="0" t="n">
        <v>6</v>
      </c>
      <c r="G574" s="0" t="n">
        <v>0</v>
      </c>
      <c r="I574" s="0" t="str">
        <f aca="false">IF(A574="","",IF(COUNTIF(Campaigns!$A$7:$A$300,A574)&gt;0,"✓",IF(N(D574)=0,"– no spend","⚠ add to Campaigns tab")))</f>
        <v>✓</v>
      </c>
      <c r="J574" s="83" t="n">
        <f aca="false">IF(D574="","",D574*IF(Settings!$B$23=Settings!$C$6,1,IF(Settings!$B$23="USD",1/INDEX(Settings!$B$29:$B$40,MONTH(B574)),INDEX(Settings!$B$29:$B$40,MONTH(B574)))))</f>
        <v>18.788537</v>
      </c>
    </row>
    <row r="575" customFormat="false" ht="15" hidden="false" customHeight="false" outlineLevel="0" collapsed="false">
      <c r="A575" s="0" t="s">
        <v>194</v>
      </c>
      <c r="B575" s="81" t="n">
        <v>46059</v>
      </c>
      <c r="C575" s="82" t="s">
        <v>452</v>
      </c>
      <c r="D575" s="83" t="n">
        <v>35.57</v>
      </c>
      <c r="E575" s="0" t="n">
        <v>115</v>
      </c>
      <c r="F575" s="0" t="n">
        <v>3</v>
      </c>
      <c r="G575" s="0" t="n">
        <v>0</v>
      </c>
      <c r="I575" s="0" t="str">
        <f aca="false">IF(A575="","",IF(COUNTIF(Campaigns!$A$7:$A$300,A575)&gt;0,"✓",IF(N(D575)=0,"– no spend","⚠ add to Campaigns tab")))</f>
        <v>✓</v>
      </c>
      <c r="J575" s="83" t="n">
        <f aca="false">IF(D575="","",D575*IF(Settings!$B$23=Settings!$C$6,1,IF(Settings!$B$23="USD",1/INDEX(Settings!$B$29:$B$40,MONTH(B575)),INDEX(Settings!$B$29:$B$40,MONTH(B575)))))</f>
        <v>39.756589</v>
      </c>
    </row>
    <row r="576" customFormat="false" ht="15" hidden="false" customHeight="false" outlineLevel="0" collapsed="false">
      <c r="A576" s="0" t="s">
        <v>199</v>
      </c>
      <c r="B576" s="81" t="n">
        <v>46059</v>
      </c>
      <c r="C576" s="82" t="s">
        <v>452</v>
      </c>
      <c r="D576" s="83" t="n">
        <v>26.89</v>
      </c>
      <c r="E576" s="0" t="n">
        <v>24</v>
      </c>
      <c r="F576" s="0" t="n">
        <v>2</v>
      </c>
      <c r="G576" s="0" t="n">
        <v>0</v>
      </c>
      <c r="I576" s="0" t="str">
        <f aca="false">IF(A576="","",IF(COUNTIF(Campaigns!$A$7:$A$300,A576)&gt;0,"✓",IF(N(D576)=0,"– no spend","⚠ add to Campaigns tab")))</f>
        <v>✓</v>
      </c>
      <c r="J576" s="83" t="n">
        <f aca="false">IF(D576="","",D576*IF(Settings!$B$23=Settings!$C$6,1,IF(Settings!$B$23="USD",1/INDEX(Settings!$B$29:$B$40,MONTH(B576)),INDEX(Settings!$B$29:$B$40,MONTH(B576)))))</f>
        <v>30.054953</v>
      </c>
    </row>
    <row r="577" customFormat="false" ht="15" hidden="false" customHeight="false" outlineLevel="0" collapsed="false">
      <c r="A577" s="0" t="s">
        <v>208</v>
      </c>
      <c r="B577" s="81" t="n">
        <v>46059</v>
      </c>
      <c r="C577" s="82" t="s">
        <v>452</v>
      </c>
      <c r="D577" s="83" t="n">
        <v>27.88</v>
      </c>
      <c r="E577" s="0" t="n">
        <v>41621</v>
      </c>
      <c r="F577" s="0" t="n">
        <v>97</v>
      </c>
      <c r="G577" s="0" t="n">
        <v>0</v>
      </c>
      <c r="I577" s="0" t="str">
        <f aca="false">IF(A577="","",IF(COUNTIF(Campaigns!$A$7:$A$300,A577)&gt;0,"✓",IF(N(D577)=0,"– no spend","⚠ add to Campaigns tab")))</f>
        <v>✓</v>
      </c>
      <c r="J577" s="83" t="n">
        <f aca="false">IF(D577="","",D577*IF(Settings!$B$23=Settings!$C$6,1,IF(Settings!$B$23="USD",1/INDEX(Settings!$B$29:$B$40,MONTH(B577)),INDEX(Settings!$B$29:$B$40,MONTH(B577)))))</f>
        <v>31.161476</v>
      </c>
    </row>
    <row r="578" customFormat="false" ht="15" hidden="false" customHeight="false" outlineLevel="0" collapsed="false">
      <c r="A578" s="0" t="s">
        <v>206</v>
      </c>
      <c r="B578" s="81" t="n">
        <v>46059</v>
      </c>
      <c r="C578" s="82" t="s">
        <v>452</v>
      </c>
      <c r="D578" s="83" t="n">
        <v>1.94</v>
      </c>
      <c r="E578" s="0" t="n">
        <v>308</v>
      </c>
      <c r="F578" s="0" t="n">
        <v>4</v>
      </c>
      <c r="G578" s="0" t="n">
        <v>0</v>
      </c>
      <c r="I578" s="0" t="str">
        <f aca="false">IF(A578="","",IF(COUNTIF(Campaigns!$A$7:$A$300,A578)&gt;0,"✓",IF(N(D578)=0,"– no spend","⚠ add to Campaigns tab")))</f>
        <v>✓</v>
      </c>
      <c r="J578" s="83" t="n">
        <f aca="false">IF(D578="","",D578*IF(Settings!$B$23=Settings!$C$6,1,IF(Settings!$B$23="USD",1/INDEX(Settings!$B$29:$B$40,MONTH(B578)),INDEX(Settings!$B$29:$B$40,MONTH(B578)))))</f>
        <v>2.168338</v>
      </c>
    </row>
    <row r="579" customFormat="false" ht="15" hidden="false" customHeight="false" outlineLevel="0" collapsed="false">
      <c r="A579" s="0" t="s">
        <v>203</v>
      </c>
      <c r="B579" s="81" t="n">
        <v>46060</v>
      </c>
      <c r="C579" s="82" t="s">
        <v>452</v>
      </c>
      <c r="D579" s="83" t="n">
        <v>14.23</v>
      </c>
      <c r="E579" s="0" t="n">
        <v>24</v>
      </c>
      <c r="F579" s="0" t="n">
        <v>4</v>
      </c>
      <c r="G579" s="0" t="n">
        <v>0</v>
      </c>
      <c r="I579" s="0" t="str">
        <f aca="false">IF(A579="","",IF(COUNTIF(Campaigns!$A$7:$A$300,A579)&gt;0,"✓",IF(N(D579)=0,"– no spend","⚠ add to Campaigns tab")))</f>
        <v>✓</v>
      </c>
      <c r="J579" s="83" t="n">
        <f aca="false">IF(D579="","",D579*IF(Settings!$B$23=Settings!$C$6,1,IF(Settings!$B$23="USD",1/INDEX(Settings!$B$29:$B$40,MONTH(B579)),INDEX(Settings!$B$29:$B$40,MONTH(B579)))))</f>
        <v>15.904871</v>
      </c>
    </row>
    <row r="580" customFormat="false" ht="15" hidden="false" customHeight="false" outlineLevel="0" collapsed="false">
      <c r="A580" s="0" t="s">
        <v>205</v>
      </c>
      <c r="B580" s="81" t="n">
        <v>46060</v>
      </c>
      <c r="C580" s="82" t="s">
        <v>452</v>
      </c>
      <c r="D580" s="83" t="n">
        <v>4.3</v>
      </c>
      <c r="E580" s="0" t="n">
        <v>130</v>
      </c>
      <c r="F580" s="0" t="n">
        <v>4</v>
      </c>
      <c r="G580" s="0" t="n">
        <v>2</v>
      </c>
      <c r="I580" s="0" t="str">
        <f aca="false">IF(A580="","",IF(COUNTIF(Campaigns!$A$7:$A$300,A580)&gt;0,"✓",IF(N(D580)=0,"– no spend","⚠ add to Campaigns tab")))</f>
        <v>✓</v>
      </c>
      <c r="J580" s="83" t="n">
        <f aca="false">IF(D580="","",D580*IF(Settings!$B$23=Settings!$C$6,1,IF(Settings!$B$23="USD",1/INDEX(Settings!$B$29:$B$40,MONTH(B580)),INDEX(Settings!$B$29:$B$40,MONTH(B580)))))</f>
        <v>4.80611</v>
      </c>
    </row>
    <row r="581" customFormat="false" ht="15" hidden="false" customHeight="false" outlineLevel="0" collapsed="false">
      <c r="A581" s="0" t="s">
        <v>207</v>
      </c>
      <c r="B581" s="81" t="n">
        <v>46060</v>
      </c>
      <c r="C581" s="82" t="s">
        <v>452</v>
      </c>
      <c r="D581" s="83" t="n">
        <v>29.08</v>
      </c>
      <c r="E581" s="0" t="n">
        <v>50730</v>
      </c>
      <c r="F581" s="0" t="n">
        <v>212</v>
      </c>
      <c r="G581" s="0" t="n">
        <v>0</v>
      </c>
      <c r="I581" s="0" t="str">
        <f aca="false">IF(A581="","",IF(COUNTIF(Campaigns!$A$7:$A$300,A581)&gt;0,"✓",IF(N(D581)=0,"– no spend","⚠ add to Campaigns tab")))</f>
        <v>✓</v>
      </c>
      <c r="J581" s="83" t="n">
        <f aca="false">IF(D581="","",D581*IF(Settings!$B$23=Settings!$C$6,1,IF(Settings!$B$23="USD",1/INDEX(Settings!$B$29:$B$40,MONTH(B581)),INDEX(Settings!$B$29:$B$40,MONTH(B581)))))</f>
        <v>32.502716</v>
      </c>
    </row>
    <row r="582" customFormat="false" ht="15" hidden="false" customHeight="false" outlineLevel="0" collapsed="false">
      <c r="A582" s="0" t="s">
        <v>195</v>
      </c>
      <c r="B582" s="81" t="n">
        <v>46060</v>
      </c>
      <c r="C582" s="82" t="s">
        <v>452</v>
      </c>
      <c r="D582" s="83" t="n">
        <v>10.58</v>
      </c>
      <c r="E582" s="0" t="n">
        <v>41</v>
      </c>
      <c r="F582" s="0" t="n">
        <v>2</v>
      </c>
      <c r="G582" s="0" t="n">
        <v>0</v>
      </c>
      <c r="I582" s="0" t="str">
        <f aca="false">IF(A582="","",IF(COUNTIF(Campaigns!$A$7:$A$300,A582)&gt;0,"✓",IF(N(D582)=0,"– no spend","⚠ add to Campaigns tab")))</f>
        <v>✓</v>
      </c>
      <c r="J582" s="83" t="n">
        <f aca="false">IF(D582="","",D582*IF(Settings!$B$23=Settings!$C$6,1,IF(Settings!$B$23="USD",1/INDEX(Settings!$B$29:$B$40,MONTH(B582)),INDEX(Settings!$B$29:$B$40,MONTH(B582)))))</f>
        <v>11.825266</v>
      </c>
    </row>
    <row r="583" customFormat="false" ht="15" hidden="false" customHeight="false" outlineLevel="0" collapsed="false">
      <c r="A583" s="0" t="s">
        <v>185</v>
      </c>
      <c r="B583" s="81" t="n">
        <v>46060</v>
      </c>
      <c r="C583" s="82" t="s">
        <v>452</v>
      </c>
      <c r="D583" s="83" t="n">
        <v>26.27</v>
      </c>
      <c r="E583" s="0" t="n">
        <v>132</v>
      </c>
      <c r="F583" s="0" t="n">
        <v>11</v>
      </c>
      <c r="G583" s="0" t="n">
        <v>2</v>
      </c>
      <c r="I583" s="0" t="str">
        <f aca="false">IF(A583="","",IF(COUNTIF(Campaigns!$A$7:$A$300,A583)&gt;0,"✓",IF(N(D583)=0,"– no spend","⚠ add to Campaigns tab")))</f>
        <v>✓</v>
      </c>
      <c r="J583" s="83" t="n">
        <f aca="false">IF(D583="","",D583*IF(Settings!$B$23=Settings!$C$6,1,IF(Settings!$B$23="USD",1/INDEX(Settings!$B$29:$B$40,MONTH(B583)),INDEX(Settings!$B$29:$B$40,MONTH(B583)))))</f>
        <v>29.361979</v>
      </c>
    </row>
    <row r="584" customFormat="false" ht="15" hidden="false" customHeight="false" outlineLevel="0" collapsed="false">
      <c r="A584" s="0" t="s">
        <v>191</v>
      </c>
      <c r="B584" s="81" t="n">
        <v>46060</v>
      </c>
      <c r="C584" s="82" t="s">
        <v>452</v>
      </c>
      <c r="D584" s="83" t="n">
        <v>14.22</v>
      </c>
      <c r="E584" s="0" t="n">
        <v>11</v>
      </c>
      <c r="F584" s="0" t="n">
        <v>4</v>
      </c>
      <c r="G584" s="0" t="n">
        <v>0</v>
      </c>
      <c r="I584" s="0" t="str">
        <f aca="false">IF(A584="","",IF(COUNTIF(Campaigns!$A$7:$A$300,A584)&gt;0,"✓",IF(N(D584)=0,"– no spend","⚠ add to Campaigns tab")))</f>
        <v>✓</v>
      </c>
      <c r="J584" s="83" t="n">
        <f aca="false">IF(D584="","",D584*IF(Settings!$B$23=Settings!$C$6,1,IF(Settings!$B$23="USD",1/INDEX(Settings!$B$29:$B$40,MONTH(B584)),INDEX(Settings!$B$29:$B$40,MONTH(B584)))))</f>
        <v>15.893694</v>
      </c>
    </row>
    <row r="585" customFormat="false" ht="15" hidden="false" customHeight="false" outlineLevel="0" collapsed="false">
      <c r="A585" s="0" t="s">
        <v>200</v>
      </c>
      <c r="B585" s="81" t="n">
        <v>46060</v>
      </c>
      <c r="C585" s="82" t="s">
        <v>452</v>
      </c>
      <c r="D585" s="83" t="n">
        <v>9.53</v>
      </c>
      <c r="E585" s="0" t="n">
        <v>49</v>
      </c>
      <c r="F585" s="0" t="n">
        <v>8</v>
      </c>
      <c r="G585" s="0" t="n">
        <v>0</v>
      </c>
      <c r="I585" s="0" t="str">
        <f aca="false">IF(A585="","",IF(COUNTIF(Campaigns!$A$7:$A$300,A585)&gt;0,"✓",IF(N(D585)=0,"– no spend","⚠ add to Campaigns tab")))</f>
        <v>✓</v>
      </c>
      <c r="J585" s="83" t="n">
        <f aca="false">IF(D585="","",D585*IF(Settings!$B$23=Settings!$C$6,1,IF(Settings!$B$23="USD",1/INDEX(Settings!$B$29:$B$40,MONTH(B585)),INDEX(Settings!$B$29:$B$40,MONTH(B585)))))</f>
        <v>10.651681</v>
      </c>
    </row>
    <row r="586" customFormat="false" ht="15" hidden="false" customHeight="false" outlineLevel="0" collapsed="false">
      <c r="A586" s="0" t="s">
        <v>202</v>
      </c>
      <c r="B586" s="81" t="n">
        <v>46060</v>
      </c>
      <c r="C586" s="82" t="s">
        <v>452</v>
      </c>
      <c r="D586" s="83" t="n">
        <v>3.16</v>
      </c>
      <c r="E586" s="0" t="n">
        <v>96</v>
      </c>
      <c r="F586" s="0" t="n">
        <v>6</v>
      </c>
      <c r="G586" s="0" t="n">
        <v>0</v>
      </c>
      <c r="I586" s="0" t="str">
        <f aca="false">IF(A586="","",IF(COUNTIF(Campaigns!$A$7:$A$300,A586)&gt;0,"✓",IF(N(D586)=0,"– no spend","⚠ add to Campaigns tab")))</f>
        <v>✓</v>
      </c>
      <c r="J586" s="83" t="n">
        <f aca="false">IF(D586="","",D586*IF(Settings!$B$23=Settings!$C$6,1,IF(Settings!$B$23="USD",1/INDEX(Settings!$B$29:$B$40,MONTH(B586)),INDEX(Settings!$B$29:$B$40,MONTH(B586)))))</f>
        <v>3.531932</v>
      </c>
    </row>
    <row r="587" customFormat="false" ht="15" hidden="false" customHeight="false" outlineLevel="0" collapsed="false">
      <c r="A587" s="0" t="s">
        <v>192</v>
      </c>
      <c r="B587" s="81" t="n">
        <v>46060</v>
      </c>
      <c r="C587" s="82" t="s">
        <v>452</v>
      </c>
      <c r="D587" s="83" t="n">
        <v>11.66</v>
      </c>
      <c r="E587" s="0" t="n">
        <v>47</v>
      </c>
      <c r="F587" s="0" t="n">
        <v>4</v>
      </c>
      <c r="G587" s="0" t="n">
        <v>0</v>
      </c>
      <c r="I587" s="0" t="str">
        <f aca="false">IF(A587="","",IF(COUNTIF(Campaigns!$A$7:$A$300,A587)&gt;0,"✓",IF(N(D587)=0,"– no spend","⚠ add to Campaigns tab")))</f>
        <v>✓</v>
      </c>
      <c r="J587" s="83" t="n">
        <f aca="false">IF(D587="","",D587*IF(Settings!$B$23=Settings!$C$6,1,IF(Settings!$B$23="USD",1/INDEX(Settings!$B$29:$B$40,MONTH(B587)),INDEX(Settings!$B$29:$B$40,MONTH(B587)))))</f>
        <v>13.032382</v>
      </c>
    </row>
    <row r="588" customFormat="false" ht="15" hidden="false" customHeight="false" outlineLevel="0" collapsed="false">
      <c r="A588" s="0" t="s">
        <v>187</v>
      </c>
      <c r="B588" s="81" t="n">
        <v>46060</v>
      </c>
      <c r="C588" s="82" t="s">
        <v>452</v>
      </c>
      <c r="D588" s="83" t="n">
        <v>28.56</v>
      </c>
      <c r="E588" s="0" t="n">
        <v>99</v>
      </c>
      <c r="F588" s="0" t="n">
        <v>8</v>
      </c>
      <c r="G588" s="0" t="n">
        <v>2</v>
      </c>
      <c r="I588" s="0" t="str">
        <f aca="false">IF(A588="","",IF(COUNTIF(Campaigns!$A$7:$A$300,A588)&gt;0,"✓",IF(N(D588)=0,"– no spend","⚠ add to Campaigns tab")))</f>
        <v>✓</v>
      </c>
      <c r="J588" s="83" t="n">
        <f aca="false">IF(D588="","",D588*IF(Settings!$B$23=Settings!$C$6,1,IF(Settings!$B$23="USD",1/INDEX(Settings!$B$29:$B$40,MONTH(B588)),INDEX(Settings!$B$29:$B$40,MONTH(B588)))))</f>
        <v>31.921512</v>
      </c>
    </row>
    <row r="589" customFormat="false" ht="15" hidden="false" customHeight="false" outlineLevel="0" collapsed="false">
      <c r="A589" s="0" t="s">
        <v>190</v>
      </c>
      <c r="B589" s="81" t="n">
        <v>46060</v>
      </c>
      <c r="C589" s="82" t="s">
        <v>452</v>
      </c>
      <c r="D589" s="83" t="n">
        <v>4.14</v>
      </c>
      <c r="E589" s="0" t="n">
        <v>8</v>
      </c>
      <c r="F589" s="0" t="n">
        <v>1</v>
      </c>
      <c r="G589" s="0" t="n">
        <v>0</v>
      </c>
      <c r="I589" s="0" t="str">
        <f aca="false">IF(A589="","",IF(COUNTIF(Campaigns!$A$7:$A$300,A589)&gt;0,"✓",IF(N(D589)=0,"– no spend","⚠ add to Campaigns tab")))</f>
        <v>✓</v>
      </c>
      <c r="J589" s="83" t="n">
        <f aca="false">IF(D589="","",D589*IF(Settings!$B$23=Settings!$C$6,1,IF(Settings!$B$23="USD",1/INDEX(Settings!$B$29:$B$40,MONTH(B589)),INDEX(Settings!$B$29:$B$40,MONTH(B589)))))</f>
        <v>4.627278</v>
      </c>
    </row>
    <row r="590" customFormat="false" ht="15" hidden="false" customHeight="false" outlineLevel="0" collapsed="false">
      <c r="A590" s="0" t="s">
        <v>204</v>
      </c>
      <c r="B590" s="81" t="n">
        <v>46060</v>
      </c>
      <c r="C590" s="82" t="s">
        <v>452</v>
      </c>
      <c r="D590" s="83" t="n">
        <v>0</v>
      </c>
      <c r="E590" s="0" t="n">
        <v>4</v>
      </c>
      <c r="F590" s="0" t="n">
        <v>0</v>
      </c>
      <c r="G590" s="0" t="n">
        <v>0</v>
      </c>
      <c r="I590" s="0" t="str">
        <f aca="false">IF(A590="","",IF(COUNTIF(Campaigns!$A$7:$A$300,A590)&gt;0,"✓",IF(N(D590)=0,"– no spend","⚠ add to Campaigns tab")))</f>
        <v>✓</v>
      </c>
      <c r="J590" s="83" t="n">
        <f aca="false">IF(D590="","",D590*IF(Settings!$B$23=Settings!$C$6,1,IF(Settings!$B$23="USD",1/INDEX(Settings!$B$29:$B$40,MONTH(B590)),INDEX(Settings!$B$29:$B$40,MONTH(B590)))))</f>
        <v>0</v>
      </c>
    </row>
    <row r="591" customFormat="false" ht="15" hidden="false" customHeight="false" outlineLevel="0" collapsed="false">
      <c r="A591" s="0" t="s">
        <v>188</v>
      </c>
      <c r="B591" s="81" t="n">
        <v>46060</v>
      </c>
      <c r="C591" s="82" t="s">
        <v>452</v>
      </c>
      <c r="D591" s="83" t="n">
        <v>8.47</v>
      </c>
      <c r="E591" s="0" t="n">
        <v>48</v>
      </c>
      <c r="F591" s="0" t="n">
        <v>2</v>
      </c>
      <c r="G591" s="0" t="n">
        <v>0</v>
      </c>
      <c r="I591" s="0" t="str">
        <f aca="false">IF(A591="","",IF(COUNTIF(Campaigns!$A$7:$A$300,A591)&gt;0,"✓",IF(N(D591)=0,"– no spend","⚠ add to Campaigns tab")))</f>
        <v>✓</v>
      </c>
      <c r="J591" s="83" t="n">
        <f aca="false">IF(D591="","",D591*IF(Settings!$B$23=Settings!$C$6,1,IF(Settings!$B$23="USD",1/INDEX(Settings!$B$29:$B$40,MONTH(B591)),INDEX(Settings!$B$29:$B$40,MONTH(B591)))))</f>
        <v>9.466919</v>
      </c>
    </row>
    <row r="592" customFormat="false" ht="15" hidden="false" customHeight="false" outlineLevel="0" collapsed="false">
      <c r="A592" s="0" t="s">
        <v>186</v>
      </c>
      <c r="B592" s="81" t="n">
        <v>46060</v>
      </c>
      <c r="C592" s="82" t="s">
        <v>452</v>
      </c>
      <c r="D592" s="83" t="n">
        <v>30.56</v>
      </c>
      <c r="E592" s="0" t="n">
        <v>123</v>
      </c>
      <c r="F592" s="0" t="n">
        <v>11</v>
      </c>
      <c r="G592" s="0" t="n">
        <v>0</v>
      </c>
      <c r="I592" s="0" t="str">
        <f aca="false">IF(A592="","",IF(COUNTIF(Campaigns!$A$7:$A$300,A592)&gt;0,"✓",IF(N(D592)=0,"– no spend","⚠ add to Campaigns tab")))</f>
        <v>✓</v>
      </c>
      <c r="J592" s="83" t="n">
        <f aca="false">IF(D592="","",D592*IF(Settings!$B$23=Settings!$C$6,1,IF(Settings!$B$23="USD",1/INDEX(Settings!$B$29:$B$40,MONTH(B592)),INDEX(Settings!$B$29:$B$40,MONTH(B592)))))</f>
        <v>34.156912</v>
      </c>
    </row>
    <row r="593" customFormat="false" ht="15" hidden="false" customHeight="false" outlineLevel="0" collapsed="false">
      <c r="A593" s="0" t="s">
        <v>201</v>
      </c>
      <c r="B593" s="81" t="n">
        <v>46060</v>
      </c>
      <c r="C593" s="82" t="s">
        <v>452</v>
      </c>
      <c r="D593" s="83" t="n">
        <v>21.66</v>
      </c>
      <c r="E593" s="0" t="n">
        <v>2</v>
      </c>
      <c r="F593" s="0" t="n">
        <v>1</v>
      </c>
      <c r="G593" s="0" t="n">
        <v>0</v>
      </c>
      <c r="I593" s="0" t="str">
        <f aca="false">IF(A593="","",IF(COUNTIF(Campaigns!$A$7:$A$300,A593)&gt;0,"✓",IF(N(D593)=0,"– no spend","⚠ add to Campaigns tab")))</f>
        <v>✓</v>
      </c>
      <c r="J593" s="83" t="n">
        <f aca="false">IF(D593="","",D593*IF(Settings!$B$23=Settings!$C$6,1,IF(Settings!$B$23="USD",1/INDEX(Settings!$B$29:$B$40,MONTH(B593)),INDEX(Settings!$B$29:$B$40,MONTH(B593)))))</f>
        <v>24.209382</v>
      </c>
    </row>
    <row r="594" customFormat="false" ht="15" hidden="false" customHeight="false" outlineLevel="0" collapsed="false">
      <c r="A594" s="0" t="s">
        <v>194</v>
      </c>
      <c r="B594" s="81" t="n">
        <v>46060</v>
      </c>
      <c r="C594" s="82" t="s">
        <v>452</v>
      </c>
      <c r="D594" s="83" t="n">
        <v>26.7</v>
      </c>
      <c r="E594" s="0" t="n">
        <v>45</v>
      </c>
      <c r="F594" s="0" t="n">
        <v>2</v>
      </c>
      <c r="G594" s="0" t="n">
        <v>0</v>
      </c>
      <c r="I594" s="0" t="str">
        <f aca="false">IF(A594="","",IF(COUNTIF(Campaigns!$A$7:$A$300,A594)&gt;0,"✓",IF(N(D594)=0,"– no spend","⚠ add to Campaigns tab")))</f>
        <v>✓</v>
      </c>
      <c r="J594" s="83" t="n">
        <f aca="false">IF(D594="","",D594*IF(Settings!$B$23=Settings!$C$6,1,IF(Settings!$B$23="USD",1/INDEX(Settings!$B$29:$B$40,MONTH(B594)),INDEX(Settings!$B$29:$B$40,MONTH(B594)))))</f>
        <v>29.84259</v>
      </c>
    </row>
    <row r="595" customFormat="false" ht="15" hidden="false" customHeight="false" outlineLevel="0" collapsed="false">
      <c r="A595" s="0" t="s">
        <v>199</v>
      </c>
      <c r="B595" s="81" t="n">
        <v>46060</v>
      </c>
      <c r="C595" s="82" t="s">
        <v>452</v>
      </c>
      <c r="D595" s="83" t="n">
        <v>19.42</v>
      </c>
      <c r="E595" s="0" t="n">
        <v>18</v>
      </c>
      <c r="F595" s="0" t="n">
        <v>2</v>
      </c>
      <c r="G595" s="0" t="n">
        <v>0</v>
      </c>
      <c r="I595" s="0" t="str">
        <f aca="false">IF(A595="","",IF(COUNTIF(Campaigns!$A$7:$A$300,A595)&gt;0,"✓",IF(N(D595)=0,"– no spend","⚠ add to Campaigns tab")))</f>
        <v>✓</v>
      </c>
      <c r="J595" s="83" t="n">
        <f aca="false">IF(D595="","",D595*IF(Settings!$B$23=Settings!$C$6,1,IF(Settings!$B$23="USD",1/INDEX(Settings!$B$29:$B$40,MONTH(B595)),INDEX(Settings!$B$29:$B$40,MONTH(B595)))))</f>
        <v>21.705734</v>
      </c>
    </row>
    <row r="596" customFormat="false" ht="15" hidden="false" customHeight="false" outlineLevel="0" collapsed="false">
      <c r="A596" s="0" t="s">
        <v>208</v>
      </c>
      <c r="B596" s="81" t="n">
        <v>46060</v>
      </c>
      <c r="C596" s="82" t="s">
        <v>452</v>
      </c>
      <c r="D596" s="83" t="n">
        <v>27.58</v>
      </c>
      <c r="E596" s="0" t="n">
        <v>48852</v>
      </c>
      <c r="F596" s="0" t="n">
        <v>160</v>
      </c>
      <c r="G596" s="0" t="n">
        <v>0</v>
      </c>
      <c r="I596" s="0" t="str">
        <f aca="false">IF(A596="","",IF(COUNTIF(Campaigns!$A$7:$A$300,A596)&gt;0,"✓",IF(N(D596)=0,"– no spend","⚠ add to Campaigns tab")))</f>
        <v>✓</v>
      </c>
      <c r="J596" s="83" t="n">
        <f aca="false">IF(D596="","",D596*IF(Settings!$B$23=Settings!$C$6,1,IF(Settings!$B$23="USD",1/INDEX(Settings!$B$29:$B$40,MONTH(B596)),INDEX(Settings!$B$29:$B$40,MONTH(B596)))))</f>
        <v>30.826166</v>
      </c>
    </row>
    <row r="597" customFormat="false" ht="15" hidden="false" customHeight="false" outlineLevel="0" collapsed="false">
      <c r="A597" s="0" t="s">
        <v>206</v>
      </c>
      <c r="B597" s="81" t="n">
        <v>46060</v>
      </c>
      <c r="C597" s="82" t="s">
        <v>452</v>
      </c>
      <c r="D597" s="83" t="n">
        <v>4.86</v>
      </c>
      <c r="E597" s="0" t="n">
        <v>124</v>
      </c>
      <c r="F597" s="0" t="n">
        <v>3</v>
      </c>
      <c r="G597" s="0" t="n">
        <v>0</v>
      </c>
      <c r="I597" s="0" t="str">
        <f aca="false">IF(A597="","",IF(COUNTIF(Campaigns!$A$7:$A$300,A597)&gt;0,"✓",IF(N(D597)=0,"– no spend","⚠ add to Campaigns tab")))</f>
        <v>✓</v>
      </c>
      <c r="J597" s="83" t="n">
        <f aca="false">IF(D597="","",D597*IF(Settings!$B$23=Settings!$C$6,1,IF(Settings!$B$23="USD",1/INDEX(Settings!$B$29:$B$40,MONTH(B597)),INDEX(Settings!$B$29:$B$40,MONTH(B597)))))</f>
        <v>5.432022</v>
      </c>
    </row>
    <row r="598" customFormat="false" ht="15" hidden="false" customHeight="false" outlineLevel="0" collapsed="false">
      <c r="A598" s="0" t="s">
        <v>203</v>
      </c>
      <c r="B598" s="81" t="n">
        <v>46061</v>
      </c>
      <c r="C598" s="82" t="s">
        <v>452</v>
      </c>
      <c r="D598" s="83" t="n">
        <v>11.02</v>
      </c>
      <c r="E598" s="0" t="n">
        <v>60</v>
      </c>
      <c r="F598" s="0" t="n">
        <v>2</v>
      </c>
      <c r="G598" s="0" t="n">
        <v>0</v>
      </c>
      <c r="I598" s="0" t="str">
        <f aca="false">IF(A598="","",IF(COUNTIF(Campaigns!$A$7:$A$300,A598)&gt;0,"✓",IF(N(D598)=0,"– no spend","⚠ add to Campaigns tab")))</f>
        <v>✓</v>
      </c>
      <c r="J598" s="83" t="n">
        <f aca="false">IF(D598="","",D598*IF(Settings!$B$23=Settings!$C$6,1,IF(Settings!$B$23="USD",1/INDEX(Settings!$B$29:$B$40,MONTH(B598)),INDEX(Settings!$B$29:$B$40,MONTH(B598)))))</f>
        <v>12.317054</v>
      </c>
    </row>
    <row r="599" customFormat="false" ht="15" hidden="false" customHeight="false" outlineLevel="0" collapsed="false">
      <c r="A599" s="0" t="s">
        <v>205</v>
      </c>
      <c r="B599" s="81" t="n">
        <v>46061</v>
      </c>
      <c r="C599" s="82" t="s">
        <v>452</v>
      </c>
      <c r="D599" s="83" t="n">
        <v>1.75</v>
      </c>
      <c r="E599" s="0" t="n">
        <v>91</v>
      </c>
      <c r="F599" s="0" t="n">
        <v>2</v>
      </c>
      <c r="G599" s="0" t="n">
        <v>0</v>
      </c>
      <c r="I599" s="0" t="str">
        <f aca="false">IF(A599="","",IF(COUNTIF(Campaigns!$A$7:$A$300,A599)&gt;0,"✓",IF(N(D599)=0,"– no spend","⚠ add to Campaigns tab")))</f>
        <v>✓</v>
      </c>
      <c r="J599" s="83" t="n">
        <f aca="false">IF(D599="","",D599*IF(Settings!$B$23=Settings!$C$6,1,IF(Settings!$B$23="USD",1/INDEX(Settings!$B$29:$B$40,MONTH(B599)),INDEX(Settings!$B$29:$B$40,MONTH(B599)))))</f>
        <v>1.955975</v>
      </c>
    </row>
    <row r="600" customFormat="false" ht="15" hidden="false" customHeight="false" outlineLevel="0" collapsed="false">
      <c r="A600" s="0" t="s">
        <v>207</v>
      </c>
      <c r="B600" s="81" t="n">
        <v>46061</v>
      </c>
      <c r="C600" s="82" t="s">
        <v>452</v>
      </c>
      <c r="D600" s="83" t="n">
        <v>29.05</v>
      </c>
      <c r="E600" s="0" t="n">
        <v>49294</v>
      </c>
      <c r="F600" s="0" t="n">
        <v>190</v>
      </c>
      <c r="G600" s="0" t="n">
        <v>0</v>
      </c>
      <c r="I600" s="0" t="str">
        <f aca="false">IF(A600="","",IF(COUNTIF(Campaigns!$A$7:$A$300,A600)&gt;0,"✓",IF(N(D600)=0,"– no spend","⚠ add to Campaigns tab")))</f>
        <v>✓</v>
      </c>
      <c r="J600" s="83" t="n">
        <f aca="false">IF(D600="","",D600*IF(Settings!$B$23=Settings!$C$6,1,IF(Settings!$B$23="USD",1/INDEX(Settings!$B$29:$B$40,MONTH(B600)),INDEX(Settings!$B$29:$B$40,MONTH(B600)))))</f>
        <v>32.469185</v>
      </c>
    </row>
    <row r="601" customFormat="false" ht="15" hidden="false" customHeight="false" outlineLevel="0" collapsed="false">
      <c r="A601" s="0" t="s">
        <v>195</v>
      </c>
      <c r="B601" s="81" t="n">
        <v>46061</v>
      </c>
      <c r="C601" s="82" t="s">
        <v>452</v>
      </c>
      <c r="D601" s="83" t="n">
        <v>42.11</v>
      </c>
      <c r="E601" s="0" t="n">
        <v>54</v>
      </c>
      <c r="F601" s="0" t="n">
        <v>4</v>
      </c>
      <c r="G601" s="0" t="n">
        <v>2</v>
      </c>
      <c r="I601" s="0" t="str">
        <f aca="false">IF(A601="","",IF(COUNTIF(Campaigns!$A$7:$A$300,A601)&gt;0,"✓",IF(N(D601)=0,"– no spend","⚠ add to Campaigns tab")))</f>
        <v>✓</v>
      </c>
      <c r="J601" s="83" t="n">
        <f aca="false">IF(D601="","",D601*IF(Settings!$B$23=Settings!$C$6,1,IF(Settings!$B$23="USD",1/INDEX(Settings!$B$29:$B$40,MONTH(B601)),INDEX(Settings!$B$29:$B$40,MONTH(B601)))))</f>
        <v>47.066347</v>
      </c>
    </row>
    <row r="602" customFormat="false" ht="15" hidden="false" customHeight="false" outlineLevel="0" collapsed="false">
      <c r="A602" s="0" t="s">
        <v>185</v>
      </c>
      <c r="B602" s="81" t="n">
        <v>46061</v>
      </c>
      <c r="C602" s="82" t="s">
        <v>452</v>
      </c>
      <c r="D602" s="83" t="n">
        <v>13.78</v>
      </c>
      <c r="E602" s="0" t="n">
        <v>121</v>
      </c>
      <c r="F602" s="0" t="n">
        <v>11</v>
      </c>
      <c r="G602" s="0" t="n">
        <v>0</v>
      </c>
      <c r="I602" s="0" t="str">
        <f aca="false">IF(A602="","",IF(COUNTIF(Campaigns!$A$7:$A$300,A602)&gt;0,"✓",IF(N(D602)=0,"– no spend","⚠ add to Campaigns tab")))</f>
        <v>✓</v>
      </c>
      <c r="J602" s="83" t="n">
        <f aca="false">IF(D602="","",D602*IF(Settings!$B$23=Settings!$C$6,1,IF(Settings!$B$23="USD",1/INDEX(Settings!$B$29:$B$40,MONTH(B602)),INDEX(Settings!$B$29:$B$40,MONTH(B602)))))</f>
        <v>15.401906</v>
      </c>
    </row>
    <row r="603" customFormat="false" ht="15" hidden="false" customHeight="false" outlineLevel="0" collapsed="false">
      <c r="A603" s="0" t="s">
        <v>191</v>
      </c>
      <c r="B603" s="81" t="n">
        <v>46061</v>
      </c>
      <c r="C603" s="82" t="s">
        <v>452</v>
      </c>
      <c r="D603" s="83" t="n">
        <v>6.41</v>
      </c>
      <c r="E603" s="0" t="n">
        <v>56</v>
      </c>
      <c r="F603" s="0" t="n">
        <v>5</v>
      </c>
      <c r="G603" s="0" t="n">
        <v>0</v>
      </c>
      <c r="I603" s="0" t="str">
        <f aca="false">IF(A603="","",IF(COUNTIF(Campaigns!$A$7:$A$300,A603)&gt;0,"✓",IF(N(D603)=0,"– no spend","⚠ add to Campaigns tab")))</f>
        <v>✓</v>
      </c>
      <c r="J603" s="83" t="n">
        <f aca="false">IF(D603="","",D603*IF(Settings!$B$23=Settings!$C$6,1,IF(Settings!$B$23="USD",1/INDEX(Settings!$B$29:$B$40,MONTH(B603)),INDEX(Settings!$B$29:$B$40,MONTH(B603)))))</f>
        <v>7.164457</v>
      </c>
    </row>
    <row r="604" customFormat="false" ht="15" hidden="false" customHeight="false" outlineLevel="0" collapsed="false">
      <c r="A604" s="0" t="s">
        <v>200</v>
      </c>
      <c r="B604" s="81" t="n">
        <v>46061</v>
      </c>
      <c r="C604" s="82" t="s">
        <v>452</v>
      </c>
      <c r="D604" s="83" t="n">
        <v>1.31</v>
      </c>
      <c r="E604" s="0" t="n">
        <v>26</v>
      </c>
      <c r="F604" s="0" t="n">
        <v>2</v>
      </c>
      <c r="G604" s="0" t="n">
        <v>0</v>
      </c>
      <c r="I604" s="0" t="str">
        <f aca="false">IF(A604="","",IF(COUNTIF(Campaigns!$A$7:$A$300,A604)&gt;0,"✓",IF(N(D604)=0,"– no spend","⚠ add to Campaigns tab")))</f>
        <v>✓</v>
      </c>
      <c r="J604" s="83" t="n">
        <f aca="false">IF(D604="","",D604*IF(Settings!$B$23=Settings!$C$6,1,IF(Settings!$B$23="USD",1/INDEX(Settings!$B$29:$B$40,MONTH(B604)),INDEX(Settings!$B$29:$B$40,MONTH(B604)))))</f>
        <v>1.464187</v>
      </c>
    </row>
    <row r="605" customFormat="false" ht="15" hidden="false" customHeight="false" outlineLevel="0" collapsed="false">
      <c r="A605" s="0" t="s">
        <v>202</v>
      </c>
      <c r="B605" s="81" t="n">
        <v>46061</v>
      </c>
      <c r="C605" s="82" t="s">
        <v>452</v>
      </c>
      <c r="D605" s="83" t="n">
        <v>5.86</v>
      </c>
      <c r="E605" s="0" t="n">
        <v>146</v>
      </c>
      <c r="F605" s="0" t="n">
        <v>11</v>
      </c>
      <c r="G605" s="0" t="n">
        <v>0</v>
      </c>
      <c r="I605" s="0" t="str">
        <f aca="false">IF(A605="","",IF(COUNTIF(Campaigns!$A$7:$A$300,A605)&gt;0,"✓",IF(N(D605)=0,"– no spend","⚠ add to Campaigns tab")))</f>
        <v>✓</v>
      </c>
      <c r="J605" s="83" t="n">
        <f aca="false">IF(D605="","",D605*IF(Settings!$B$23=Settings!$C$6,1,IF(Settings!$B$23="USD",1/INDEX(Settings!$B$29:$B$40,MONTH(B605)),INDEX(Settings!$B$29:$B$40,MONTH(B605)))))</f>
        <v>6.549722</v>
      </c>
    </row>
    <row r="606" customFormat="false" ht="15" hidden="false" customHeight="false" outlineLevel="0" collapsed="false">
      <c r="A606" s="0" t="s">
        <v>192</v>
      </c>
      <c r="B606" s="81" t="n">
        <v>46061</v>
      </c>
      <c r="C606" s="82" t="s">
        <v>452</v>
      </c>
      <c r="D606" s="83" t="n">
        <v>0.95</v>
      </c>
      <c r="E606" s="0" t="n">
        <v>28</v>
      </c>
      <c r="F606" s="0" t="n">
        <v>2</v>
      </c>
      <c r="G606" s="0" t="n">
        <v>0</v>
      </c>
      <c r="I606" s="0" t="str">
        <f aca="false">IF(A606="","",IF(COUNTIF(Campaigns!$A$7:$A$300,A606)&gt;0,"✓",IF(N(D606)=0,"– no spend","⚠ add to Campaigns tab")))</f>
        <v>✓</v>
      </c>
      <c r="J606" s="83" t="n">
        <f aca="false">IF(D606="","",D606*IF(Settings!$B$23=Settings!$C$6,1,IF(Settings!$B$23="USD",1/INDEX(Settings!$B$29:$B$40,MONTH(B606)),INDEX(Settings!$B$29:$B$40,MONTH(B606)))))</f>
        <v>1.061815</v>
      </c>
    </row>
    <row r="607" customFormat="false" ht="15" hidden="false" customHeight="false" outlineLevel="0" collapsed="false">
      <c r="A607" s="0" t="s">
        <v>187</v>
      </c>
      <c r="B607" s="81" t="n">
        <v>46061</v>
      </c>
      <c r="C607" s="82" t="s">
        <v>452</v>
      </c>
      <c r="D607" s="83" t="n">
        <v>23.99</v>
      </c>
      <c r="E607" s="0" t="n">
        <v>67</v>
      </c>
      <c r="F607" s="0" t="n">
        <v>5</v>
      </c>
      <c r="G607" s="0" t="n">
        <v>0</v>
      </c>
      <c r="I607" s="0" t="str">
        <f aca="false">IF(A607="","",IF(COUNTIF(Campaigns!$A$7:$A$300,A607)&gt;0,"✓",IF(N(D607)=0,"– no spend","⚠ add to Campaigns tab")))</f>
        <v>✓</v>
      </c>
      <c r="J607" s="83" t="n">
        <f aca="false">IF(D607="","",D607*IF(Settings!$B$23=Settings!$C$6,1,IF(Settings!$B$23="USD",1/INDEX(Settings!$B$29:$B$40,MONTH(B607)),INDEX(Settings!$B$29:$B$40,MONTH(B607)))))</f>
        <v>26.813623</v>
      </c>
    </row>
    <row r="608" customFormat="false" ht="15" hidden="false" customHeight="false" outlineLevel="0" collapsed="false">
      <c r="A608" s="0" t="s">
        <v>190</v>
      </c>
      <c r="B608" s="81" t="n">
        <v>46061</v>
      </c>
      <c r="C608" s="82" t="s">
        <v>452</v>
      </c>
      <c r="D608" s="83" t="n">
        <v>0</v>
      </c>
      <c r="E608" s="0" t="n">
        <v>17</v>
      </c>
      <c r="F608" s="0" t="n">
        <v>0</v>
      </c>
      <c r="G608" s="0" t="n">
        <v>0</v>
      </c>
      <c r="I608" s="0" t="str">
        <f aca="false">IF(A608="","",IF(COUNTIF(Campaigns!$A$7:$A$300,A608)&gt;0,"✓",IF(N(D608)=0,"– no spend","⚠ add to Campaigns tab")))</f>
        <v>✓</v>
      </c>
      <c r="J608" s="83" t="n">
        <f aca="false">IF(D608="","",D608*IF(Settings!$B$23=Settings!$C$6,1,IF(Settings!$B$23="USD",1/INDEX(Settings!$B$29:$B$40,MONTH(B608)),INDEX(Settings!$B$29:$B$40,MONTH(B608)))))</f>
        <v>0</v>
      </c>
    </row>
    <row r="609" customFormat="false" ht="15" hidden="false" customHeight="false" outlineLevel="0" collapsed="false">
      <c r="A609" s="0" t="s">
        <v>204</v>
      </c>
      <c r="B609" s="81" t="n">
        <v>46061</v>
      </c>
      <c r="C609" s="82" t="s">
        <v>452</v>
      </c>
      <c r="D609" s="83" t="n">
        <v>0</v>
      </c>
      <c r="E609" s="0" t="n">
        <v>4</v>
      </c>
      <c r="F609" s="0" t="n">
        <v>0</v>
      </c>
      <c r="G609" s="0" t="n">
        <v>0</v>
      </c>
      <c r="I609" s="0" t="str">
        <f aca="false">IF(A609="","",IF(COUNTIF(Campaigns!$A$7:$A$300,A609)&gt;0,"✓",IF(N(D609)=0,"– no spend","⚠ add to Campaigns tab")))</f>
        <v>✓</v>
      </c>
      <c r="J609" s="83" t="n">
        <f aca="false">IF(D609="","",D609*IF(Settings!$B$23=Settings!$C$6,1,IF(Settings!$B$23="USD",1/INDEX(Settings!$B$29:$B$40,MONTH(B609)),INDEX(Settings!$B$29:$B$40,MONTH(B609)))))</f>
        <v>0</v>
      </c>
    </row>
    <row r="610" customFormat="false" ht="15" hidden="false" customHeight="false" outlineLevel="0" collapsed="false">
      <c r="A610" s="0" t="s">
        <v>188</v>
      </c>
      <c r="B610" s="81" t="n">
        <v>46061</v>
      </c>
      <c r="C610" s="82" t="s">
        <v>452</v>
      </c>
      <c r="D610" s="83" t="n">
        <v>11.62</v>
      </c>
      <c r="E610" s="0" t="n">
        <v>5</v>
      </c>
      <c r="F610" s="0" t="n">
        <v>2</v>
      </c>
      <c r="G610" s="0" t="n">
        <v>0</v>
      </c>
      <c r="I610" s="0" t="str">
        <f aca="false">IF(A610="","",IF(COUNTIF(Campaigns!$A$7:$A$300,A610)&gt;0,"✓",IF(N(D610)=0,"– no spend","⚠ add to Campaigns tab")))</f>
        <v>✓</v>
      </c>
      <c r="J610" s="83" t="n">
        <f aca="false">IF(D610="","",D610*IF(Settings!$B$23=Settings!$C$6,1,IF(Settings!$B$23="USD",1/INDEX(Settings!$B$29:$B$40,MONTH(B610)),INDEX(Settings!$B$29:$B$40,MONTH(B610)))))</f>
        <v>12.987674</v>
      </c>
    </row>
    <row r="611" customFormat="false" ht="15" hidden="false" customHeight="false" outlineLevel="0" collapsed="false">
      <c r="A611" s="0" t="s">
        <v>186</v>
      </c>
      <c r="B611" s="81" t="n">
        <v>46061</v>
      </c>
      <c r="C611" s="82" t="s">
        <v>452</v>
      </c>
      <c r="D611" s="83" t="n">
        <v>37.88</v>
      </c>
      <c r="E611" s="0" t="n">
        <v>80</v>
      </c>
      <c r="F611" s="0" t="n">
        <v>13</v>
      </c>
      <c r="G611" s="0" t="n">
        <v>0</v>
      </c>
      <c r="I611" s="0" t="str">
        <f aca="false">IF(A611="","",IF(COUNTIF(Campaigns!$A$7:$A$300,A611)&gt;0,"✓",IF(N(D611)=0,"– no spend","⚠ add to Campaigns tab")))</f>
        <v>✓</v>
      </c>
      <c r="J611" s="83" t="n">
        <f aca="false">IF(D611="","",D611*IF(Settings!$B$23=Settings!$C$6,1,IF(Settings!$B$23="USD",1/INDEX(Settings!$B$29:$B$40,MONTH(B611)),INDEX(Settings!$B$29:$B$40,MONTH(B611)))))</f>
        <v>42.338476</v>
      </c>
    </row>
    <row r="612" customFormat="false" ht="15" hidden="false" customHeight="false" outlineLevel="0" collapsed="false">
      <c r="A612" s="0" t="s">
        <v>201</v>
      </c>
      <c r="B612" s="81" t="n">
        <v>46061</v>
      </c>
      <c r="C612" s="82" t="s">
        <v>452</v>
      </c>
      <c r="D612" s="83" t="n">
        <v>18.04</v>
      </c>
      <c r="E612" s="0" t="n">
        <v>38</v>
      </c>
      <c r="F612" s="0" t="n">
        <v>1</v>
      </c>
      <c r="G612" s="0" t="n">
        <v>0</v>
      </c>
      <c r="I612" s="0" t="str">
        <f aca="false">IF(A612="","",IF(COUNTIF(Campaigns!$A$7:$A$300,A612)&gt;0,"✓",IF(N(D612)=0,"– no spend","⚠ add to Campaigns tab")))</f>
        <v>✓</v>
      </c>
      <c r="J612" s="83" t="n">
        <f aca="false">IF(D612="","",D612*IF(Settings!$B$23=Settings!$C$6,1,IF(Settings!$B$23="USD",1/INDEX(Settings!$B$29:$B$40,MONTH(B612)),INDEX(Settings!$B$29:$B$40,MONTH(B612)))))</f>
        <v>20.163308</v>
      </c>
    </row>
    <row r="613" customFormat="false" ht="15" hidden="false" customHeight="false" outlineLevel="0" collapsed="false">
      <c r="A613" s="0" t="s">
        <v>194</v>
      </c>
      <c r="B613" s="81" t="n">
        <v>46061</v>
      </c>
      <c r="C613" s="82" t="s">
        <v>452</v>
      </c>
      <c r="D613" s="83" t="n">
        <v>18.11</v>
      </c>
      <c r="E613" s="0" t="n">
        <v>61</v>
      </c>
      <c r="F613" s="0" t="n">
        <v>2</v>
      </c>
      <c r="G613" s="0" t="n">
        <v>0</v>
      </c>
      <c r="I613" s="0" t="str">
        <f aca="false">IF(A613="","",IF(COUNTIF(Campaigns!$A$7:$A$300,A613)&gt;0,"✓",IF(N(D613)=0,"– no spend","⚠ add to Campaigns tab")))</f>
        <v>✓</v>
      </c>
      <c r="J613" s="83" t="n">
        <f aca="false">IF(D613="","",D613*IF(Settings!$B$23=Settings!$C$6,1,IF(Settings!$B$23="USD",1/INDEX(Settings!$B$29:$B$40,MONTH(B613)),INDEX(Settings!$B$29:$B$40,MONTH(B613)))))</f>
        <v>20.241547</v>
      </c>
    </row>
    <row r="614" customFormat="false" ht="15" hidden="false" customHeight="false" outlineLevel="0" collapsed="false">
      <c r="A614" s="0" t="s">
        <v>199</v>
      </c>
      <c r="B614" s="81" t="n">
        <v>46061</v>
      </c>
      <c r="C614" s="82" t="s">
        <v>452</v>
      </c>
      <c r="D614" s="83" t="n">
        <v>21.94</v>
      </c>
      <c r="E614" s="0" t="n">
        <v>35</v>
      </c>
      <c r="F614" s="0" t="n">
        <v>3</v>
      </c>
      <c r="G614" s="0" t="n">
        <v>1</v>
      </c>
      <c r="I614" s="0" t="str">
        <f aca="false">IF(A614="","",IF(COUNTIF(Campaigns!$A$7:$A$300,A614)&gt;0,"✓",IF(N(D614)=0,"– no spend","⚠ add to Campaigns tab")))</f>
        <v>✓</v>
      </c>
      <c r="J614" s="83" t="n">
        <f aca="false">IF(D614="","",D614*IF(Settings!$B$23=Settings!$C$6,1,IF(Settings!$B$23="USD",1/INDEX(Settings!$B$29:$B$40,MONTH(B614)),INDEX(Settings!$B$29:$B$40,MONTH(B614)))))</f>
        <v>24.522338</v>
      </c>
    </row>
    <row r="615" customFormat="false" ht="15" hidden="false" customHeight="false" outlineLevel="0" collapsed="false">
      <c r="A615" s="0" t="s">
        <v>208</v>
      </c>
      <c r="B615" s="81" t="n">
        <v>46061</v>
      </c>
      <c r="C615" s="82" t="s">
        <v>452</v>
      </c>
      <c r="D615" s="83" t="n">
        <v>27.74</v>
      </c>
      <c r="E615" s="0" t="n">
        <v>56728</v>
      </c>
      <c r="F615" s="0" t="n">
        <v>133</v>
      </c>
      <c r="G615" s="0" t="n">
        <v>0</v>
      </c>
      <c r="I615" s="0" t="str">
        <f aca="false">IF(A615="","",IF(COUNTIF(Campaigns!$A$7:$A$300,A615)&gt;0,"✓",IF(N(D615)=0,"– no spend","⚠ add to Campaigns tab")))</f>
        <v>✓</v>
      </c>
      <c r="J615" s="83" t="n">
        <f aca="false">IF(D615="","",D615*IF(Settings!$B$23=Settings!$C$6,1,IF(Settings!$B$23="USD",1/INDEX(Settings!$B$29:$B$40,MONTH(B615)),INDEX(Settings!$B$29:$B$40,MONTH(B615)))))</f>
        <v>31.004998</v>
      </c>
    </row>
    <row r="616" customFormat="false" ht="15" hidden="false" customHeight="false" outlineLevel="0" collapsed="false">
      <c r="A616" s="0" t="s">
        <v>206</v>
      </c>
      <c r="B616" s="81" t="n">
        <v>46061</v>
      </c>
      <c r="C616" s="82" t="s">
        <v>452</v>
      </c>
      <c r="D616" s="83" t="n">
        <v>0.03</v>
      </c>
      <c r="E616" s="0" t="n">
        <v>62</v>
      </c>
      <c r="F616" s="0" t="n">
        <v>0</v>
      </c>
      <c r="G616" s="0" t="n">
        <v>0</v>
      </c>
      <c r="I616" s="0" t="str">
        <f aca="false">IF(A616="","",IF(COUNTIF(Campaigns!$A$7:$A$300,A616)&gt;0,"✓",IF(N(D616)=0,"– no spend","⚠ add to Campaigns tab")))</f>
        <v>✓</v>
      </c>
      <c r="J616" s="83" t="n">
        <f aca="false">IF(D616="","",D616*IF(Settings!$B$23=Settings!$C$6,1,IF(Settings!$B$23="USD",1/INDEX(Settings!$B$29:$B$40,MONTH(B616)),INDEX(Settings!$B$29:$B$40,MONTH(B616)))))</f>
        <v>0.033531</v>
      </c>
    </row>
    <row r="617" customFormat="false" ht="15" hidden="false" customHeight="false" outlineLevel="0" collapsed="false">
      <c r="A617" s="0" t="s">
        <v>203</v>
      </c>
      <c r="B617" s="81" t="n">
        <v>46062</v>
      </c>
      <c r="C617" s="82" t="s">
        <v>452</v>
      </c>
      <c r="D617" s="83" t="n">
        <v>10.83</v>
      </c>
      <c r="E617" s="0" t="n">
        <v>77</v>
      </c>
      <c r="F617" s="0" t="n">
        <v>2</v>
      </c>
      <c r="G617" s="0" t="n">
        <v>0</v>
      </c>
      <c r="I617" s="0" t="str">
        <f aca="false">IF(A617="","",IF(COUNTIF(Campaigns!$A$7:$A$300,A617)&gt;0,"✓",IF(N(D617)=0,"– no spend","⚠ add to Campaigns tab")))</f>
        <v>✓</v>
      </c>
      <c r="J617" s="83" t="n">
        <f aca="false">IF(D617="","",D617*IF(Settings!$B$23=Settings!$C$6,1,IF(Settings!$B$23="USD",1/INDEX(Settings!$B$29:$B$40,MONTH(B617)),INDEX(Settings!$B$29:$B$40,MONTH(B617)))))</f>
        <v>12.104691</v>
      </c>
    </row>
    <row r="618" customFormat="false" ht="15" hidden="false" customHeight="false" outlineLevel="0" collapsed="false">
      <c r="A618" s="0" t="s">
        <v>205</v>
      </c>
      <c r="B618" s="81" t="n">
        <v>46062</v>
      </c>
      <c r="C618" s="82" t="s">
        <v>452</v>
      </c>
      <c r="D618" s="83" t="n">
        <v>10.2</v>
      </c>
      <c r="E618" s="0" t="n">
        <v>177</v>
      </c>
      <c r="F618" s="0" t="n">
        <v>9</v>
      </c>
      <c r="G618" s="0" t="n">
        <v>2</v>
      </c>
      <c r="I618" s="0" t="str">
        <f aca="false">IF(A618="","",IF(COUNTIF(Campaigns!$A$7:$A$300,A618)&gt;0,"✓",IF(N(D618)=0,"– no spend","⚠ add to Campaigns tab")))</f>
        <v>✓</v>
      </c>
      <c r="J618" s="83" t="n">
        <f aca="false">IF(D618="","",D618*IF(Settings!$B$23=Settings!$C$6,1,IF(Settings!$B$23="USD",1/INDEX(Settings!$B$29:$B$40,MONTH(B618)),INDEX(Settings!$B$29:$B$40,MONTH(B618)))))</f>
        <v>11.40054</v>
      </c>
    </row>
    <row r="619" customFormat="false" ht="15" hidden="false" customHeight="false" outlineLevel="0" collapsed="false">
      <c r="A619" s="0" t="s">
        <v>207</v>
      </c>
      <c r="B619" s="81" t="n">
        <v>46062</v>
      </c>
      <c r="C619" s="82" t="s">
        <v>452</v>
      </c>
      <c r="D619" s="83" t="n">
        <v>29.09</v>
      </c>
      <c r="E619" s="0" t="n">
        <v>51801</v>
      </c>
      <c r="F619" s="0" t="n">
        <v>187</v>
      </c>
      <c r="G619" s="0" t="n">
        <v>0</v>
      </c>
      <c r="I619" s="0" t="str">
        <f aca="false">IF(A619="","",IF(COUNTIF(Campaigns!$A$7:$A$300,A619)&gt;0,"✓",IF(N(D619)=0,"– no spend","⚠ add to Campaigns tab")))</f>
        <v>✓</v>
      </c>
      <c r="J619" s="83" t="n">
        <f aca="false">IF(D619="","",D619*IF(Settings!$B$23=Settings!$C$6,1,IF(Settings!$B$23="USD",1/INDEX(Settings!$B$29:$B$40,MONTH(B619)),INDEX(Settings!$B$29:$B$40,MONTH(B619)))))</f>
        <v>32.513893</v>
      </c>
    </row>
    <row r="620" customFormat="false" ht="15" hidden="false" customHeight="false" outlineLevel="0" collapsed="false">
      <c r="A620" s="0" t="s">
        <v>195</v>
      </c>
      <c r="B620" s="81" t="n">
        <v>46062</v>
      </c>
      <c r="C620" s="82" t="s">
        <v>452</v>
      </c>
      <c r="D620" s="83" t="n">
        <v>54.41</v>
      </c>
      <c r="E620" s="0" t="n">
        <v>51</v>
      </c>
      <c r="F620" s="0" t="n">
        <v>4</v>
      </c>
      <c r="G620" s="0" t="n">
        <v>0</v>
      </c>
      <c r="I620" s="0" t="str">
        <f aca="false">IF(A620="","",IF(COUNTIF(Campaigns!$A$7:$A$300,A620)&gt;0,"✓",IF(N(D620)=0,"– no spend","⚠ add to Campaigns tab")))</f>
        <v>✓</v>
      </c>
      <c r="J620" s="83" t="n">
        <f aca="false">IF(D620="","",D620*IF(Settings!$B$23=Settings!$C$6,1,IF(Settings!$B$23="USD",1/INDEX(Settings!$B$29:$B$40,MONTH(B620)),INDEX(Settings!$B$29:$B$40,MONTH(B620)))))</f>
        <v>60.814057</v>
      </c>
    </row>
    <row r="621" customFormat="false" ht="15" hidden="false" customHeight="false" outlineLevel="0" collapsed="false">
      <c r="A621" s="0" t="s">
        <v>185</v>
      </c>
      <c r="B621" s="81" t="n">
        <v>46062</v>
      </c>
      <c r="C621" s="82" t="s">
        <v>452</v>
      </c>
      <c r="D621" s="83" t="n">
        <v>36.09</v>
      </c>
      <c r="E621" s="0" t="n">
        <v>241</v>
      </c>
      <c r="F621" s="0" t="n">
        <v>27</v>
      </c>
      <c r="G621" s="0" t="n">
        <v>0</v>
      </c>
      <c r="I621" s="0" t="str">
        <f aca="false">IF(A621="","",IF(COUNTIF(Campaigns!$A$7:$A$300,A621)&gt;0,"✓",IF(N(D621)=0,"– no spend","⚠ add to Campaigns tab")))</f>
        <v>✓</v>
      </c>
      <c r="J621" s="83" t="n">
        <f aca="false">IF(D621="","",D621*IF(Settings!$B$23=Settings!$C$6,1,IF(Settings!$B$23="USD",1/INDEX(Settings!$B$29:$B$40,MONTH(B621)),INDEX(Settings!$B$29:$B$40,MONTH(B621)))))</f>
        <v>40.337793</v>
      </c>
    </row>
    <row r="622" customFormat="false" ht="15" hidden="false" customHeight="false" outlineLevel="0" collapsed="false">
      <c r="A622" s="0" t="s">
        <v>191</v>
      </c>
      <c r="B622" s="81" t="n">
        <v>46062</v>
      </c>
      <c r="C622" s="82" t="s">
        <v>452</v>
      </c>
      <c r="D622" s="83" t="n">
        <v>15.25</v>
      </c>
      <c r="E622" s="0" t="n">
        <v>116</v>
      </c>
      <c r="F622" s="0" t="n">
        <v>11</v>
      </c>
      <c r="G622" s="0" t="n">
        <v>0</v>
      </c>
      <c r="I622" s="0" t="str">
        <f aca="false">IF(A622="","",IF(COUNTIF(Campaigns!$A$7:$A$300,A622)&gt;0,"✓",IF(N(D622)=0,"– no spend","⚠ add to Campaigns tab")))</f>
        <v>✓</v>
      </c>
      <c r="J622" s="83" t="n">
        <f aca="false">IF(D622="","",D622*IF(Settings!$B$23=Settings!$C$6,1,IF(Settings!$B$23="USD",1/INDEX(Settings!$B$29:$B$40,MONTH(B622)),INDEX(Settings!$B$29:$B$40,MONTH(B622)))))</f>
        <v>17.044925</v>
      </c>
    </row>
    <row r="623" customFormat="false" ht="15" hidden="false" customHeight="false" outlineLevel="0" collapsed="false">
      <c r="A623" s="0" t="s">
        <v>200</v>
      </c>
      <c r="B623" s="81" t="n">
        <v>46062</v>
      </c>
      <c r="C623" s="82" t="s">
        <v>452</v>
      </c>
      <c r="D623" s="83" t="n">
        <v>14.22</v>
      </c>
      <c r="E623" s="0" t="n">
        <v>110</v>
      </c>
      <c r="F623" s="0" t="n">
        <v>10</v>
      </c>
      <c r="G623" s="0" t="n">
        <v>0</v>
      </c>
      <c r="I623" s="0" t="str">
        <f aca="false">IF(A623="","",IF(COUNTIF(Campaigns!$A$7:$A$300,A623)&gt;0,"✓",IF(N(D623)=0,"– no spend","⚠ add to Campaigns tab")))</f>
        <v>✓</v>
      </c>
      <c r="J623" s="83" t="n">
        <f aca="false">IF(D623="","",D623*IF(Settings!$B$23=Settings!$C$6,1,IF(Settings!$B$23="USD",1/INDEX(Settings!$B$29:$B$40,MONTH(B623)),INDEX(Settings!$B$29:$B$40,MONTH(B623)))))</f>
        <v>15.893694</v>
      </c>
    </row>
    <row r="624" customFormat="false" ht="15" hidden="false" customHeight="false" outlineLevel="0" collapsed="false">
      <c r="A624" s="0" t="s">
        <v>202</v>
      </c>
      <c r="B624" s="81" t="n">
        <v>46062</v>
      </c>
      <c r="C624" s="82" t="s">
        <v>452</v>
      </c>
      <c r="D624" s="83" t="n">
        <v>4.45</v>
      </c>
      <c r="E624" s="0" t="n">
        <v>87</v>
      </c>
      <c r="F624" s="0" t="n">
        <v>8</v>
      </c>
      <c r="G624" s="0" t="n">
        <v>0</v>
      </c>
      <c r="I624" s="0" t="str">
        <f aca="false">IF(A624="","",IF(COUNTIF(Campaigns!$A$7:$A$300,A624)&gt;0,"✓",IF(N(D624)=0,"– no spend","⚠ add to Campaigns tab")))</f>
        <v>✓</v>
      </c>
      <c r="J624" s="83" t="n">
        <f aca="false">IF(D624="","",D624*IF(Settings!$B$23=Settings!$C$6,1,IF(Settings!$B$23="USD",1/INDEX(Settings!$B$29:$B$40,MONTH(B624)),INDEX(Settings!$B$29:$B$40,MONTH(B624)))))</f>
        <v>4.973765</v>
      </c>
    </row>
    <row r="625" customFormat="false" ht="15" hidden="false" customHeight="false" outlineLevel="0" collapsed="false">
      <c r="A625" s="0" t="s">
        <v>192</v>
      </c>
      <c r="B625" s="81" t="n">
        <v>46062</v>
      </c>
      <c r="C625" s="82" t="s">
        <v>452</v>
      </c>
      <c r="D625" s="83" t="n">
        <v>20.61</v>
      </c>
      <c r="E625" s="0" t="n">
        <v>108</v>
      </c>
      <c r="F625" s="0" t="n">
        <v>11</v>
      </c>
      <c r="G625" s="0" t="n">
        <v>1</v>
      </c>
      <c r="I625" s="0" t="str">
        <f aca="false">IF(A625="","",IF(COUNTIF(Campaigns!$A$7:$A$300,A625)&gt;0,"✓",IF(N(D625)=0,"– no spend","⚠ add to Campaigns tab")))</f>
        <v>✓</v>
      </c>
      <c r="J625" s="83" t="n">
        <f aca="false">IF(D625="","",D625*IF(Settings!$B$23=Settings!$C$6,1,IF(Settings!$B$23="USD",1/INDEX(Settings!$B$29:$B$40,MONTH(B625)),INDEX(Settings!$B$29:$B$40,MONTH(B625)))))</f>
        <v>23.035797</v>
      </c>
    </row>
    <row r="626" customFormat="false" ht="15" hidden="false" customHeight="false" outlineLevel="0" collapsed="false">
      <c r="A626" s="0" t="s">
        <v>187</v>
      </c>
      <c r="B626" s="81" t="n">
        <v>46062</v>
      </c>
      <c r="C626" s="82" t="s">
        <v>452</v>
      </c>
      <c r="D626" s="83" t="n">
        <v>18.42</v>
      </c>
      <c r="E626" s="0" t="n">
        <v>114</v>
      </c>
      <c r="F626" s="0" t="n">
        <v>9</v>
      </c>
      <c r="G626" s="0" t="n">
        <v>0</v>
      </c>
      <c r="I626" s="0" t="str">
        <f aca="false">IF(A626="","",IF(COUNTIF(Campaigns!$A$7:$A$300,A626)&gt;0,"✓",IF(N(D626)=0,"– no spend","⚠ add to Campaigns tab")))</f>
        <v>✓</v>
      </c>
      <c r="J626" s="83" t="n">
        <f aca="false">IF(D626="","",D626*IF(Settings!$B$23=Settings!$C$6,1,IF(Settings!$B$23="USD",1/INDEX(Settings!$B$29:$B$40,MONTH(B626)),INDEX(Settings!$B$29:$B$40,MONTH(B626)))))</f>
        <v>20.588034</v>
      </c>
    </row>
    <row r="627" customFormat="false" ht="15" hidden="false" customHeight="false" outlineLevel="0" collapsed="false">
      <c r="A627" s="0" t="s">
        <v>190</v>
      </c>
      <c r="B627" s="81" t="n">
        <v>46062</v>
      </c>
      <c r="C627" s="82" t="s">
        <v>452</v>
      </c>
      <c r="D627" s="83" t="n">
        <v>17.39</v>
      </c>
      <c r="E627" s="0" t="n">
        <v>16</v>
      </c>
      <c r="F627" s="0" t="n">
        <v>1</v>
      </c>
      <c r="G627" s="0" t="n">
        <v>0</v>
      </c>
      <c r="I627" s="0" t="str">
        <f aca="false">IF(A627="","",IF(COUNTIF(Campaigns!$A$7:$A$300,A627)&gt;0,"✓",IF(N(D627)=0,"– no spend","⚠ add to Campaigns tab")))</f>
        <v>✓</v>
      </c>
      <c r="J627" s="83" t="n">
        <f aca="false">IF(D627="","",D627*IF(Settings!$B$23=Settings!$C$6,1,IF(Settings!$B$23="USD",1/INDEX(Settings!$B$29:$B$40,MONTH(B627)),INDEX(Settings!$B$29:$B$40,MONTH(B627)))))</f>
        <v>19.436803</v>
      </c>
    </row>
    <row r="628" customFormat="false" ht="15" hidden="false" customHeight="false" outlineLevel="0" collapsed="false">
      <c r="A628" s="0" t="s">
        <v>204</v>
      </c>
      <c r="B628" s="81" t="n">
        <v>46062</v>
      </c>
      <c r="C628" s="82" t="s">
        <v>452</v>
      </c>
      <c r="D628" s="83" t="n">
        <v>9.22</v>
      </c>
      <c r="E628" s="0" t="n">
        <v>20</v>
      </c>
      <c r="F628" s="0" t="n">
        <v>4</v>
      </c>
      <c r="G628" s="0" t="n">
        <v>0</v>
      </c>
      <c r="I628" s="0" t="str">
        <f aca="false">IF(A628="","",IF(COUNTIF(Campaigns!$A$7:$A$300,A628)&gt;0,"✓",IF(N(D628)=0,"– no spend","⚠ add to Campaigns tab")))</f>
        <v>✓</v>
      </c>
      <c r="J628" s="83" t="n">
        <f aca="false">IF(D628="","",D628*IF(Settings!$B$23=Settings!$C$6,1,IF(Settings!$B$23="USD",1/INDEX(Settings!$B$29:$B$40,MONTH(B628)),INDEX(Settings!$B$29:$B$40,MONTH(B628)))))</f>
        <v>10.305194</v>
      </c>
    </row>
    <row r="629" customFormat="false" ht="15" hidden="false" customHeight="false" outlineLevel="0" collapsed="false">
      <c r="A629" s="0" t="s">
        <v>188</v>
      </c>
      <c r="B629" s="81" t="n">
        <v>46062</v>
      </c>
      <c r="C629" s="82" t="s">
        <v>452</v>
      </c>
      <c r="D629" s="83" t="n">
        <v>5.42</v>
      </c>
      <c r="E629" s="0" t="n">
        <v>54</v>
      </c>
      <c r="F629" s="0" t="n">
        <v>1</v>
      </c>
      <c r="G629" s="0" t="n">
        <v>0</v>
      </c>
      <c r="I629" s="0" t="str">
        <f aca="false">IF(A629="","",IF(COUNTIF(Campaigns!$A$7:$A$300,A629)&gt;0,"✓",IF(N(D629)=0,"– no spend","⚠ add to Campaigns tab")))</f>
        <v>✓</v>
      </c>
      <c r="J629" s="83" t="n">
        <f aca="false">IF(D629="","",D629*IF(Settings!$B$23=Settings!$C$6,1,IF(Settings!$B$23="USD",1/INDEX(Settings!$B$29:$B$40,MONTH(B629)),INDEX(Settings!$B$29:$B$40,MONTH(B629)))))</f>
        <v>6.057934</v>
      </c>
    </row>
    <row r="630" customFormat="false" ht="15" hidden="false" customHeight="false" outlineLevel="0" collapsed="false">
      <c r="A630" s="0" t="s">
        <v>186</v>
      </c>
      <c r="B630" s="81" t="n">
        <v>46062</v>
      </c>
      <c r="C630" s="82" t="s">
        <v>452</v>
      </c>
      <c r="D630" s="83" t="n">
        <v>33.9</v>
      </c>
      <c r="E630" s="0" t="n">
        <v>75</v>
      </c>
      <c r="F630" s="0" t="n">
        <v>14</v>
      </c>
      <c r="G630" s="0" t="n">
        <v>0</v>
      </c>
      <c r="I630" s="0" t="str">
        <f aca="false">IF(A630="","",IF(COUNTIF(Campaigns!$A$7:$A$300,A630)&gt;0,"✓",IF(N(D630)=0,"– no spend","⚠ add to Campaigns tab")))</f>
        <v>✓</v>
      </c>
      <c r="J630" s="83" t="n">
        <f aca="false">IF(D630="","",D630*IF(Settings!$B$23=Settings!$C$6,1,IF(Settings!$B$23="USD",1/INDEX(Settings!$B$29:$B$40,MONTH(B630)),INDEX(Settings!$B$29:$B$40,MONTH(B630)))))</f>
        <v>37.89003</v>
      </c>
    </row>
    <row r="631" customFormat="false" ht="15" hidden="false" customHeight="false" outlineLevel="0" collapsed="false">
      <c r="A631" s="0" t="s">
        <v>201</v>
      </c>
      <c r="B631" s="81" t="n">
        <v>46062</v>
      </c>
      <c r="C631" s="82" t="s">
        <v>452</v>
      </c>
      <c r="D631" s="83" t="n">
        <v>15.75</v>
      </c>
      <c r="E631" s="0" t="n">
        <v>30</v>
      </c>
      <c r="F631" s="0" t="n">
        <v>1</v>
      </c>
      <c r="G631" s="0" t="n">
        <v>0</v>
      </c>
      <c r="I631" s="0" t="str">
        <f aca="false">IF(A631="","",IF(COUNTIF(Campaigns!$A$7:$A$300,A631)&gt;0,"✓",IF(N(D631)=0,"– no spend","⚠ add to Campaigns tab")))</f>
        <v>✓</v>
      </c>
      <c r="J631" s="83" t="n">
        <f aca="false">IF(D631="","",D631*IF(Settings!$B$23=Settings!$C$6,1,IF(Settings!$B$23="USD",1/INDEX(Settings!$B$29:$B$40,MONTH(B631)),INDEX(Settings!$B$29:$B$40,MONTH(B631)))))</f>
        <v>17.603775</v>
      </c>
    </row>
    <row r="632" customFormat="false" ht="15" hidden="false" customHeight="false" outlineLevel="0" collapsed="false">
      <c r="A632" s="0" t="s">
        <v>194</v>
      </c>
      <c r="B632" s="81" t="n">
        <v>46062</v>
      </c>
      <c r="C632" s="82" t="s">
        <v>452</v>
      </c>
      <c r="D632" s="83" t="n">
        <v>35.64</v>
      </c>
      <c r="E632" s="0" t="n">
        <v>109</v>
      </c>
      <c r="F632" s="0" t="n">
        <v>4</v>
      </c>
      <c r="G632" s="0" t="n">
        <v>0</v>
      </c>
      <c r="I632" s="0" t="str">
        <f aca="false">IF(A632="","",IF(COUNTIF(Campaigns!$A$7:$A$300,A632)&gt;0,"✓",IF(N(D632)=0,"– no spend","⚠ add to Campaigns tab")))</f>
        <v>✓</v>
      </c>
      <c r="J632" s="83" t="n">
        <f aca="false">IF(D632="","",D632*IF(Settings!$B$23=Settings!$C$6,1,IF(Settings!$B$23="USD",1/INDEX(Settings!$B$29:$B$40,MONTH(B632)),INDEX(Settings!$B$29:$B$40,MONTH(B632)))))</f>
        <v>39.834828</v>
      </c>
    </row>
    <row r="633" customFormat="false" ht="15" hidden="false" customHeight="false" outlineLevel="0" collapsed="false">
      <c r="A633" s="0" t="s">
        <v>199</v>
      </c>
      <c r="B633" s="81" t="n">
        <v>46062</v>
      </c>
      <c r="C633" s="82" t="s">
        <v>452</v>
      </c>
      <c r="D633" s="83" t="n">
        <v>33.25</v>
      </c>
      <c r="E633" s="0" t="n">
        <v>7</v>
      </c>
      <c r="F633" s="0" t="n">
        <v>2</v>
      </c>
      <c r="G633" s="0" t="n">
        <v>0</v>
      </c>
      <c r="I633" s="0" t="str">
        <f aca="false">IF(A633="","",IF(COUNTIF(Campaigns!$A$7:$A$300,A633)&gt;0,"✓",IF(N(D633)=0,"– no spend","⚠ add to Campaigns tab")))</f>
        <v>✓</v>
      </c>
      <c r="J633" s="83" t="n">
        <f aca="false">IF(D633="","",D633*IF(Settings!$B$23=Settings!$C$6,1,IF(Settings!$B$23="USD",1/INDEX(Settings!$B$29:$B$40,MONTH(B633)),INDEX(Settings!$B$29:$B$40,MONTH(B633)))))</f>
        <v>37.163525</v>
      </c>
    </row>
    <row r="634" customFormat="false" ht="15" hidden="false" customHeight="false" outlineLevel="0" collapsed="false">
      <c r="A634" s="0" t="s">
        <v>208</v>
      </c>
      <c r="B634" s="81" t="n">
        <v>46062</v>
      </c>
      <c r="C634" s="82" t="s">
        <v>452</v>
      </c>
      <c r="D634" s="83" t="n">
        <v>27.56</v>
      </c>
      <c r="E634" s="0" t="n">
        <v>62220</v>
      </c>
      <c r="F634" s="0" t="n">
        <v>117</v>
      </c>
      <c r="G634" s="0" t="n">
        <v>0</v>
      </c>
      <c r="I634" s="0" t="str">
        <f aca="false">IF(A634="","",IF(COUNTIF(Campaigns!$A$7:$A$300,A634)&gt;0,"✓",IF(N(D634)=0,"– no spend","⚠ add to Campaigns tab")))</f>
        <v>✓</v>
      </c>
      <c r="J634" s="83" t="n">
        <f aca="false">IF(D634="","",D634*IF(Settings!$B$23=Settings!$C$6,1,IF(Settings!$B$23="USD",1/INDEX(Settings!$B$29:$B$40,MONTH(B634)),INDEX(Settings!$B$29:$B$40,MONTH(B634)))))</f>
        <v>30.803812</v>
      </c>
    </row>
    <row r="635" customFormat="false" ht="15" hidden="false" customHeight="false" outlineLevel="0" collapsed="false">
      <c r="A635" s="0" t="s">
        <v>206</v>
      </c>
      <c r="B635" s="81" t="n">
        <v>46062</v>
      </c>
      <c r="C635" s="82" t="s">
        <v>452</v>
      </c>
      <c r="D635" s="83" t="n">
        <v>2.02</v>
      </c>
      <c r="E635" s="0" t="n">
        <v>123</v>
      </c>
      <c r="F635" s="0" t="n">
        <v>3</v>
      </c>
      <c r="G635" s="0" t="n">
        <v>0</v>
      </c>
      <c r="I635" s="0" t="str">
        <f aca="false">IF(A635="","",IF(COUNTIF(Campaigns!$A$7:$A$300,A635)&gt;0,"✓",IF(N(D635)=0,"– no spend","⚠ add to Campaigns tab")))</f>
        <v>✓</v>
      </c>
      <c r="J635" s="83" t="n">
        <f aca="false">IF(D635="","",D635*IF(Settings!$B$23=Settings!$C$6,1,IF(Settings!$B$23="USD",1/INDEX(Settings!$B$29:$B$40,MONTH(B635)),INDEX(Settings!$B$29:$B$40,MONTH(B635)))))</f>
        <v>2.257754</v>
      </c>
    </row>
    <row r="636" customFormat="false" ht="15" hidden="false" customHeight="false" outlineLevel="0" collapsed="false">
      <c r="A636" s="0" t="s">
        <v>203</v>
      </c>
      <c r="B636" s="81" t="n">
        <v>46063</v>
      </c>
      <c r="C636" s="82" t="s">
        <v>452</v>
      </c>
      <c r="D636" s="83" t="n">
        <v>14.48</v>
      </c>
      <c r="E636" s="0" t="n">
        <v>50</v>
      </c>
      <c r="F636" s="0" t="n">
        <v>3</v>
      </c>
      <c r="G636" s="0" t="n">
        <v>0</v>
      </c>
      <c r="I636" s="0" t="str">
        <f aca="false">IF(A636="","",IF(COUNTIF(Campaigns!$A$7:$A$300,A636)&gt;0,"✓",IF(N(D636)=0,"– no spend","⚠ add to Campaigns tab")))</f>
        <v>✓</v>
      </c>
      <c r="J636" s="83" t="n">
        <f aca="false">IF(D636="","",D636*IF(Settings!$B$23=Settings!$C$6,1,IF(Settings!$B$23="USD",1/INDEX(Settings!$B$29:$B$40,MONTH(B636)),INDEX(Settings!$B$29:$B$40,MONTH(B636)))))</f>
        <v>16.184296</v>
      </c>
    </row>
    <row r="637" customFormat="false" ht="15" hidden="false" customHeight="false" outlineLevel="0" collapsed="false">
      <c r="A637" s="0" t="s">
        <v>205</v>
      </c>
      <c r="B637" s="81" t="n">
        <v>46063</v>
      </c>
      <c r="C637" s="82" t="s">
        <v>452</v>
      </c>
      <c r="D637" s="83" t="n">
        <v>8.74</v>
      </c>
      <c r="E637" s="0" t="n">
        <v>227</v>
      </c>
      <c r="F637" s="0" t="n">
        <v>11</v>
      </c>
      <c r="G637" s="0" t="n">
        <v>0</v>
      </c>
      <c r="I637" s="0" t="str">
        <f aca="false">IF(A637="","",IF(COUNTIF(Campaigns!$A$7:$A$300,A637)&gt;0,"✓",IF(N(D637)=0,"– no spend","⚠ add to Campaigns tab")))</f>
        <v>✓</v>
      </c>
      <c r="J637" s="83" t="n">
        <f aca="false">IF(D637="","",D637*IF(Settings!$B$23=Settings!$C$6,1,IF(Settings!$B$23="USD",1/INDEX(Settings!$B$29:$B$40,MONTH(B637)),INDEX(Settings!$B$29:$B$40,MONTH(B637)))))</f>
        <v>9.768698</v>
      </c>
    </row>
    <row r="638" customFormat="false" ht="15" hidden="false" customHeight="false" outlineLevel="0" collapsed="false">
      <c r="A638" s="0" t="s">
        <v>207</v>
      </c>
      <c r="B638" s="81" t="n">
        <v>46063</v>
      </c>
      <c r="C638" s="82" t="s">
        <v>452</v>
      </c>
      <c r="D638" s="83" t="n">
        <v>29.09</v>
      </c>
      <c r="E638" s="0" t="n">
        <v>55523</v>
      </c>
      <c r="F638" s="0" t="n">
        <v>179</v>
      </c>
      <c r="G638" s="0" t="n">
        <v>0</v>
      </c>
      <c r="I638" s="0" t="str">
        <f aca="false">IF(A638="","",IF(COUNTIF(Campaigns!$A$7:$A$300,A638)&gt;0,"✓",IF(N(D638)=0,"– no spend","⚠ add to Campaigns tab")))</f>
        <v>✓</v>
      </c>
      <c r="J638" s="83" t="n">
        <f aca="false">IF(D638="","",D638*IF(Settings!$B$23=Settings!$C$6,1,IF(Settings!$B$23="USD",1/INDEX(Settings!$B$29:$B$40,MONTH(B638)),INDEX(Settings!$B$29:$B$40,MONTH(B638)))))</f>
        <v>32.513893</v>
      </c>
    </row>
    <row r="639" customFormat="false" ht="15" hidden="false" customHeight="false" outlineLevel="0" collapsed="false">
      <c r="A639" s="0" t="s">
        <v>195</v>
      </c>
      <c r="B639" s="81" t="n">
        <v>46063</v>
      </c>
      <c r="C639" s="82" t="s">
        <v>452</v>
      </c>
      <c r="D639" s="83" t="n">
        <v>19.29</v>
      </c>
      <c r="E639" s="0" t="n">
        <v>67</v>
      </c>
      <c r="F639" s="0" t="n">
        <v>1</v>
      </c>
      <c r="G639" s="0" t="n">
        <v>0</v>
      </c>
      <c r="I639" s="0" t="str">
        <f aca="false">IF(A639="","",IF(COUNTIF(Campaigns!$A$7:$A$300,A639)&gt;0,"✓",IF(N(D639)=0,"– no spend","⚠ add to Campaigns tab")))</f>
        <v>✓</v>
      </c>
      <c r="J639" s="83" t="n">
        <f aca="false">IF(D639="","",D639*IF(Settings!$B$23=Settings!$C$6,1,IF(Settings!$B$23="USD",1/INDEX(Settings!$B$29:$B$40,MONTH(B639)),INDEX(Settings!$B$29:$B$40,MONTH(B639)))))</f>
        <v>21.560433</v>
      </c>
    </row>
    <row r="640" customFormat="false" ht="15" hidden="false" customHeight="false" outlineLevel="0" collapsed="false">
      <c r="A640" s="0" t="s">
        <v>185</v>
      </c>
      <c r="B640" s="81" t="n">
        <v>46063</v>
      </c>
      <c r="C640" s="82" t="s">
        <v>452</v>
      </c>
      <c r="D640" s="83" t="n">
        <v>63.95</v>
      </c>
      <c r="E640" s="0" t="n">
        <v>188</v>
      </c>
      <c r="F640" s="0" t="n">
        <v>29</v>
      </c>
      <c r="G640" s="0" t="n">
        <v>0</v>
      </c>
      <c r="I640" s="0" t="str">
        <f aca="false">IF(A640="","",IF(COUNTIF(Campaigns!$A$7:$A$300,A640)&gt;0,"✓",IF(N(D640)=0,"– no spend","⚠ add to Campaigns tab")))</f>
        <v>✓</v>
      </c>
      <c r="J640" s="83" t="n">
        <f aca="false">IF(D640="","",D640*IF(Settings!$B$23=Settings!$C$6,1,IF(Settings!$B$23="USD",1/INDEX(Settings!$B$29:$B$40,MONTH(B640)),INDEX(Settings!$B$29:$B$40,MONTH(B640)))))</f>
        <v>71.476915</v>
      </c>
    </row>
    <row r="641" customFormat="false" ht="15" hidden="false" customHeight="false" outlineLevel="0" collapsed="false">
      <c r="A641" s="0" t="s">
        <v>191</v>
      </c>
      <c r="B641" s="81" t="n">
        <v>46063</v>
      </c>
      <c r="C641" s="82" t="s">
        <v>452</v>
      </c>
      <c r="D641" s="83" t="n">
        <v>27.38</v>
      </c>
      <c r="E641" s="0" t="n">
        <v>140</v>
      </c>
      <c r="F641" s="0" t="n">
        <v>17</v>
      </c>
      <c r="G641" s="0" t="n">
        <v>0</v>
      </c>
      <c r="I641" s="0" t="str">
        <f aca="false">IF(A641="","",IF(COUNTIF(Campaigns!$A$7:$A$300,A641)&gt;0,"✓",IF(N(D641)=0,"– no spend","⚠ add to Campaigns tab")))</f>
        <v>✓</v>
      </c>
      <c r="J641" s="83" t="n">
        <f aca="false">IF(D641="","",D641*IF(Settings!$B$23=Settings!$C$6,1,IF(Settings!$B$23="USD",1/INDEX(Settings!$B$29:$B$40,MONTH(B641)),INDEX(Settings!$B$29:$B$40,MONTH(B641)))))</f>
        <v>30.602626</v>
      </c>
    </row>
    <row r="642" customFormat="false" ht="15" hidden="false" customHeight="false" outlineLevel="0" collapsed="false">
      <c r="A642" s="0" t="s">
        <v>200</v>
      </c>
      <c r="B642" s="81" t="n">
        <v>46063</v>
      </c>
      <c r="C642" s="82" t="s">
        <v>452</v>
      </c>
      <c r="D642" s="83" t="n">
        <v>25.63</v>
      </c>
      <c r="E642" s="0" t="n">
        <v>114</v>
      </c>
      <c r="F642" s="0" t="n">
        <v>15</v>
      </c>
      <c r="G642" s="0" t="n">
        <v>0.5</v>
      </c>
      <c r="I642" s="0" t="str">
        <f aca="false">IF(A642="","",IF(COUNTIF(Campaigns!$A$7:$A$300,A642)&gt;0,"✓",IF(N(D642)=0,"– no spend","⚠ add to Campaigns tab")))</f>
        <v>✓</v>
      </c>
      <c r="J642" s="83" t="n">
        <f aca="false">IF(D642="","",D642*IF(Settings!$B$23=Settings!$C$6,1,IF(Settings!$B$23="USD",1/INDEX(Settings!$B$29:$B$40,MONTH(B642)),INDEX(Settings!$B$29:$B$40,MONTH(B642)))))</f>
        <v>28.646651</v>
      </c>
    </row>
    <row r="643" customFormat="false" ht="15" hidden="false" customHeight="false" outlineLevel="0" collapsed="false">
      <c r="A643" s="0" t="s">
        <v>202</v>
      </c>
      <c r="B643" s="81" t="n">
        <v>46063</v>
      </c>
      <c r="C643" s="82" t="s">
        <v>452</v>
      </c>
      <c r="D643" s="83" t="n">
        <v>4.73</v>
      </c>
      <c r="E643" s="0" t="n">
        <v>93</v>
      </c>
      <c r="F643" s="0" t="n">
        <v>10</v>
      </c>
      <c r="G643" s="0" t="n">
        <v>0</v>
      </c>
      <c r="I643" s="0" t="str">
        <f aca="false">IF(A643="","",IF(COUNTIF(Campaigns!$A$7:$A$300,A643)&gt;0,"✓",IF(N(D643)=0,"– no spend","⚠ add to Campaigns tab")))</f>
        <v>✓</v>
      </c>
      <c r="J643" s="83" t="n">
        <f aca="false">IF(D643="","",D643*IF(Settings!$B$23=Settings!$C$6,1,IF(Settings!$B$23="USD",1/INDEX(Settings!$B$29:$B$40,MONTH(B643)),INDEX(Settings!$B$29:$B$40,MONTH(B643)))))</f>
        <v>5.286721</v>
      </c>
    </row>
    <row r="644" customFormat="false" ht="15" hidden="false" customHeight="false" outlineLevel="0" collapsed="false">
      <c r="A644" s="0" t="s">
        <v>192</v>
      </c>
      <c r="B644" s="81" t="n">
        <v>46063</v>
      </c>
      <c r="C644" s="82" t="s">
        <v>452</v>
      </c>
      <c r="D644" s="83" t="n">
        <v>41.98</v>
      </c>
      <c r="E644" s="0" t="n">
        <v>183</v>
      </c>
      <c r="F644" s="0" t="n">
        <v>14</v>
      </c>
      <c r="G644" s="0" t="n">
        <v>2</v>
      </c>
      <c r="I644" s="0" t="str">
        <f aca="false">IF(A644="","",IF(COUNTIF(Campaigns!$A$7:$A$300,A644)&gt;0,"✓",IF(N(D644)=0,"– no spend","⚠ add to Campaigns tab")))</f>
        <v>✓</v>
      </c>
      <c r="J644" s="83" t="n">
        <f aca="false">IF(D644="","",D644*IF(Settings!$B$23=Settings!$C$6,1,IF(Settings!$B$23="USD",1/INDEX(Settings!$B$29:$B$40,MONTH(B644)),INDEX(Settings!$B$29:$B$40,MONTH(B644)))))</f>
        <v>46.921046</v>
      </c>
    </row>
    <row r="645" customFormat="false" ht="15" hidden="false" customHeight="false" outlineLevel="0" collapsed="false">
      <c r="A645" s="0" t="s">
        <v>187</v>
      </c>
      <c r="B645" s="81" t="n">
        <v>46063</v>
      </c>
      <c r="C645" s="82" t="s">
        <v>452</v>
      </c>
      <c r="D645" s="83" t="n">
        <v>42.1</v>
      </c>
      <c r="E645" s="0" t="n">
        <v>96</v>
      </c>
      <c r="F645" s="0" t="n">
        <v>10</v>
      </c>
      <c r="G645" s="0" t="n">
        <v>1</v>
      </c>
      <c r="I645" s="0" t="str">
        <f aca="false">IF(A645="","",IF(COUNTIF(Campaigns!$A$7:$A$300,A645)&gt;0,"✓",IF(N(D645)=0,"– no spend","⚠ add to Campaigns tab")))</f>
        <v>✓</v>
      </c>
      <c r="J645" s="83" t="n">
        <f aca="false">IF(D645="","",D645*IF(Settings!$B$23=Settings!$C$6,1,IF(Settings!$B$23="USD",1/INDEX(Settings!$B$29:$B$40,MONTH(B645)),INDEX(Settings!$B$29:$B$40,MONTH(B645)))))</f>
        <v>47.05517</v>
      </c>
    </row>
    <row r="646" customFormat="false" ht="15" hidden="false" customHeight="false" outlineLevel="0" collapsed="false">
      <c r="A646" s="0" t="s">
        <v>190</v>
      </c>
      <c r="B646" s="81" t="n">
        <v>46063</v>
      </c>
      <c r="C646" s="82" t="s">
        <v>452</v>
      </c>
      <c r="D646" s="83" t="n">
        <v>0</v>
      </c>
      <c r="E646" s="0" t="n">
        <v>50</v>
      </c>
      <c r="F646" s="0" t="n">
        <v>0</v>
      </c>
      <c r="G646" s="0" t="n">
        <v>0</v>
      </c>
      <c r="I646" s="0" t="str">
        <f aca="false">IF(A646="","",IF(COUNTIF(Campaigns!$A$7:$A$300,A646)&gt;0,"✓",IF(N(D646)=0,"– no spend","⚠ add to Campaigns tab")))</f>
        <v>✓</v>
      </c>
      <c r="J646" s="83" t="n">
        <f aca="false">IF(D646="","",D646*IF(Settings!$B$23=Settings!$C$6,1,IF(Settings!$B$23="USD",1/INDEX(Settings!$B$29:$B$40,MONTH(B646)),INDEX(Settings!$B$29:$B$40,MONTH(B646)))))</f>
        <v>0</v>
      </c>
    </row>
    <row r="647" customFormat="false" ht="15" hidden="false" customHeight="false" outlineLevel="0" collapsed="false">
      <c r="A647" s="0" t="s">
        <v>204</v>
      </c>
      <c r="B647" s="81" t="n">
        <v>46063</v>
      </c>
      <c r="C647" s="82" t="s">
        <v>452</v>
      </c>
      <c r="D647" s="83" t="n">
        <v>2.47</v>
      </c>
      <c r="E647" s="0" t="n">
        <v>34</v>
      </c>
      <c r="F647" s="0" t="n">
        <v>2</v>
      </c>
      <c r="G647" s="0" t="n">
        <v>0</v>
      </c>
      <c r="I647" s="0" t="str">
        <f aca="false">IF(A647="","",IF(COUNTIF(Campaigns!$A$7:$A$300,A647)&gt;0,"✓",IF(N(D647)=0,"– no spend","⚠ add to Campaigns tab")))</f>
        <v>✓</v>
      </c>
      <c r="J647" s="83" t="n">
        <f aca="false">IF(D647="","",D647*IF(Settings!$B$23=Settings!$C$6,1,IF(Settings!$B$23="USD",1/INDEX(Settings!$B$29:$B$40,MONTH(B647)),INDEX(Settings!$B$29:$B$40,MONTH(B647)))))</f>
        <v>2.760719</v>
      </c>
    </row>
    <row r="648" customFormat="false" ht="15" hidden="false" customHeight="false" outlineLevel="0" collapsed="false">
      <c r="A648" s="0" t="s">
        <v>188</v>
      </c>
      <c r="B648" s="81" t="n">
        <v>46063</v>
      </c>
      <c r="C648" s="82" t="s">
        <v>452</v>
      </c>
      <c r="D648" s="83" t="n">
        <v>0</v>
      </c>
      <c r="E648" s="0" t="n">
        <v>76</v>
      </c>
      <c r="F648" s="0" t="n">
        <v>0</v>
      </c>
      <c r="G648" s="0" t="n">
        <v>0</v>
      </c>
      <c r="I648" s="0" t="str">
        <f aca="false">IF(A648="","",IF(COUNTIF(Campaigns!$A$7:$A$300,A648)&gt;0,"✓",IF(N(D648)=0,"– no spend","⚠ add to Campaigns tab")))</f>
        <v>✓</v>
      </c>
      <c r="J648" s="83" t="n">
        <f aca="false">IF(D648="","",D648*IF(Settings!$B$23=Settings!$C$6,1,IF(Settings!$B$23="USD",1/INDEX(Settings!$B$29:$B$40,MONTH(B648)),INDEX(Settings!$B$29:$B$40,MONTH(B648)))))</f>
        <v>0</v>
      </c>
    </row>
    <row r="649" customFormat="false" ht="15" hidden="false" customHeight="false" outlineLevel="0" collapsed="false">
      <c r="A649" s="0" t="s">
        <v>186</v>
      </c>
      <c r="B649" s="81" t="n">
        <v>46063</v>
      </c>
      <c r="C649" s="82" t="s">
        <v>452</v>
      </c>
      <c r="D649" s="83" t="n">
        <v>32.25</v>
      </c>
      <c r="E649" s="0" t="n">
        <v>107</v>
      </c>
      <c r="F649" s="0" t="n">
        <v>17</v>
      </c>
      <c r="G649" s="0" t="n">
        <v>4</v>
      </c>
      <c r="I649" s="0" t="str">
        <f aca="false">IF(A649="","",IF(COUNTIF(Campaigns!$A$7:$A$300,A649)&gt;0,"✓",IF(N(D649)=0,"– no spend","⚠ add to Campaigns tab")))</f>
        <v>✓</v>
      </c>
      <c r="J649" s="83" t="n">
        <f aca="false">IF(D649="","",D649*IF(Settings!$B$23=Settings!$C$6,1,IF(Settings!$B$23="USD",1/INDEX(Settings!$B$29:$B$40,MONTH(B649)),INDEX(Settings!$B$29:$B$40,MONTH(B649)))))</f>
        <v>36.045825</v>
      </c>
    </row>
    <row r="650" customFormat="false" ht="15" hidden="false" customHeight="false" outlineLevel="0" collapsed="false">
      <c r="A650" s="0" t="s">
        <v>201</v>
      </c>
      <c r="B650" s="81" t="n">
        <v>46063</v>
      </c>
      <c r="C650" s="82" t="s">
        <v>452</v>
      </c>
      <c r="D650" s="83" t="n">
        <v>20.22</v>
      </c>
      <c r="E650" s="0" t="n">
        <v>4</v>
      </c>
      <c r="F650" s="0" t="n">
        <v>1</v>
      </c>
      <c r="G650" s="0" t="n">
        <v>0</v>
      </c>
      <c r="I650" s="0" t="str">
        <f aca="false">IF(A650="","",IF(COUNTIF(Campaigns!$A$7:$A$300,A650)&gt;0,"✓",IF(N(D650)=0,"– no spend","⚠ add to Campaigns tab")))</f>
        <v>✓</v>
      </c>
      <c r="J650" s="83" t="n">
        <f aca="false">IF(D650="","",D650*IF(Settings!$B$23=Settings!$C$6,1,IF(Settings!$B$23="USD",1/INDEX(Settings!$B$29:$B$40,MONTH(B650)),INDEX(Settings!$B$29:$B$40,MONTH(B650)))))</f>
        <v>22.599894</v>
      </c>
    </row>
    <row r="651" customFormat="false" ht="15" hidden="false" customHeight="false" outlineLevel="0" collapsed="false">
      <c r="A651" s="0" t="s">
        <v>194</v>
      </c>
      <c r="B651" s="81" t="n">
        <v>46063</v>
      </c>
      <c r="C651" s="82" t="s">
        <v>452</v>
      </c>
      <c r="D651" s="83" t="n">
        <v>31.17</v>
      </c>
      <c r="E651" s="0" t="n">
        <v>52</v>
      </c>
      <c r="F651" s="0" t="n">
        <v>4</v>
      </c>
      <c r="G651" s="0" t="n">
        <v>0</v>
      </c>
      <c r="I651" s="0" t="str">
        <f aca="false">IF(A651="","",IF(COUNTIF(Campaigns!$A$7:$A$300,A651)&gt;0,"✓",IF(N(D651)=0,"– no spend","⚠ add to Campaigns tab")))</f>
        <v>✓</v>
      </c>
      <c r="J651" s="83" t="n">
        <f aca="false">IF(D651="","",D651*IF(Settings!$B$23=Settings!$C$6,1,IF(Settings!$B$23="USD",1/INDEX(Settings!$B$29:$B$40,MONTH(B651)),INDEX(Settings!$B$29:$B$40,MONTH(B651)))))</f>
        <v>34.838709</v>
      </c>
    </row>
    <row r="652" customFormat="false" ht="15" hidden="false" customHeight="false" outlineLevel="0" collapsed="false">
      <c r="A652" s="0" t="s">
        <v>199</v>
      </c>
      <c r="B652" s="81" t="n">
        <v>46063</v>
      </c>
      <c r="C652" s="82" t="s">
        <v>452</v>
      </c>
      <c r="D652" s="83" t="n">
        <v>24.18</v>
      </c>
      <c r="E652" s="0" t="n">
        <v>2</v>
      </c>
      <c r="F652" s="0" t="n">
        <v>2</v>
      </c>
      <c r="G652" s="0" t="n">
        <v>0</v>
      </c>
      <c r="I652" s="0" t="str">
        <f aca="false">IF(A652="","",IF(COUNTIF(Campaigns!$A$7:$A$300,A652)&gt;0,"✓",IF(N(D652)=0,"– no spend","⚠ add to Campaigns tab")))</f>
        <v>✓</v>
      </c>
      <c r="J652" s="83" t="n">
        <f aca="false">IF(D652="","",D652*IF(Settings!$B$23=Settings!$C$6,1,IF(Settings!$B$23="USD",1/INDEX(Settings!$B$29:$B$40,MONTH(B652)),INDEX(Settings!$B$29:$B$40,MONTH(B652)))))</f>
        <v>27.025986</v>
      </c>
    </row>
    <row r="653" customFormat="false" ht="15" hidden="false" customHeight="false" outlineLevel="0" collapsed="false">
      <c r="A653" s="0" t="s">
        <v>208</v>
      </c>
      <c r="B653" s="81" t="n">
        <v>46063</v>
      </c>
      <c r="C653" s="82" t="s">
        <v>452</v>
      </c>
      <c r="D653" s="83" t="n">
        <v>27.81</v>
      </c>
      <c r="E653" s="0" t="n">
        <v>64380</v>
      </c>
      <c r="F653" s="0" t="n">
        <v>146</v>
      </c>
      <c r="G653" s="0" t="n">
        <v>0</v>
      </c>
      <c r="I653" s="0" t="str">
        <f aca="false">IF(A653="","",IF(COUNTIF(Campaigns!$A$7:$A$300,A653)&gt;0,"✓",IF(N(D653)=0,"– no spend","⚠ add to Campaigns tab")))</f>
        <v>✓</v>
      </c>
      <c r="J653" s="83" t="n">
        <f aca="false">IF(D653="","",D653*IF(Settings!$B$23=Settings!$C$6,1,IF(Settings!$B$23="USD",1/INDEX(Settings!$B$29:$B$40,MONTH(B653)),INDEX(Settings!$B$29:$B$40,MONTH(B653)))))</f>
        <v>31.083237</v>
      </c>
    </row>
    <row r="654" customFormat="false" ht="15" hidden="false" customHeight="false" outlineLevel="0" collapsed="false">
      <c r="A654" s="0" t="s">
        <v>206</v>
      </c>
      <c r="B654" s="81" t="n">
        <v>46063</v>
      </c>
      <c r="C654" s="82" t="s">
        <v>452</v>
      </c>
      <c r="D654" s="83" t="n">
        <v>0.41</v>
      </c>
      <c r="E654" s="0" t="n">
        <v>119</v>
      </c>
      <c r="F654" s="0" t="n">
        <v>2</v>
      </c>
      <c r="G654" s="0" t="n">
        <v>0</v>
      </c>
      <c r="I654" s="0" t="str">
        <f aca="false">IF(A654="","",IF(COUNTIF(Campaigns!$A$7:$A$300,A654)&gt;0,"✓",IF(N(D654)=0,"– no spend","⚠ add to Campaigns tab")))</f>
        <v>✓</v>
      </c>
      <c r="J654" s="83" t="n">
        <f aca="false">IF(D654="","",D654*IF(Settings!$B$23=Settings!$C$6,1,IF(Settings!$B$23="USD",1/INDEX(Settings!$B$29:$B$40,MONTH(B654)),INDEX(Settings!$B$29:$B$40,MONTH(B654)))))</f>
        <v>0.458257</v>
      </c>
    </row>
    <row r="655" customFormat="false" ht="15" hidden="false" customHeight="false" outlineLevel="0" collapsed="false">
      <c r="A655" s="0" t="s">
        <v>203</v>
      </c>
      <c r="B655" s="81" t="n">
        <v>46064</v>
      </c>
      <c r="C655" s="82" t="s">
        <v>452</v>
      </c>
      <c r="D655" s="83" t="n">
        <v>12.75</v>
      </c>
      <c r="E655" s="0" t="n">
        <v>13</v>
      </c>
      <c r="F655" s="0" t="n">
        <v>3</v>
      </c>
      <c r="G655" s="0" t="n">
        <v>0</v>
      </c>
      <c r="I655" s="0" t="str">
        <f aca="false">IF(A655="","",IF(COUNTIF(Campaigns!$A$7:$A$300,A655)&gt;0,"✓",IF(N(D655)=0,"– no spend","⚠ add to Campaigns tab")))</f>
        <v>✓</v>
      </c>
      <c r="J655" s="83" t="n">
        <f aca="false">IF(D655="","",D655*IF(Settings!$B$23=Settings!$C$6,1,IF(Settings!$B$23="USD",1/INDEX(Settings!$B$29:$B$40,MONTH(B655)),INDEX(Settings!$B$29:$B$40,MONTH(B655)))))</f>
        <v>14.250675</v>
      </c>
    </row>
    <row r="656" customFormat="false" ht="15" hidden="false" customHeight="false" outlineLevel="0" collapsed="false">
      <c r="A656" s="0" t="s">
        <v>205</v>
      </c>
      <c r="B656" s="81" t="n">
        <v>46064</v>
      </c>
      <c r="C656" s="82" t="s">
        <v>452</v>
      </c>
      <c r="D656" s="83" t="n">
        <v>3.34</v>
      </c>
      <c r="E656" s="0" t="n">
        <v>279</v>
      </c>
      <c r="F656" s="0" t="n">
        <v>4</v>
      </c>
      <c r="G656" s="0" t="n">
        <v>0</v>
      </c>
      <c r="I656" s="0" t="str">
        <f aca="false">IF(A656="","",IF(COUNTIF(Campaigns!$A$7:$A$300,A656)&gt;0,"✓",IF(N(D656)=0,"– no spend","⚠ add to Campaigns tab")))</f>
        <v>✓</v>
      </c>
      <c r="J656" s="83" t="n">
        <f aca="false">IF(D656="","",D656*IF(Settings!$B$23=Settings!$C$6,1,IF(Settings!$B$23="USD",1/INDEX(Settings!$B$29:$B$40,MONTH(B656)),INDEX(Settings!$B$29:$B$40,MONTH(B656)))))</f>
        <v>3.733118</v>
      </c>
    </row>
    <row r="657" customFormat="false" ht="15" hidden="false" customHeight="false" outlineLevel="0" collapsed="false">
      <c r="A657" s="0" t="s">
        <v>207</v>
      </c>
      <c r="B657" s="81" t="n">
        <v>46064</v>
      </c>
      <c r="C657" s="82" t="s">
        <v>452</v>
      </c>
      <c r="D657" s="83" t="n">
        <v>29.07</v>
      </c>
      <c r="E657" s="0" t="n">
        <v>53040</v>
      </c>
      <c r="F657" s="0" t="n">
        <v>133</v>
      </c>
      <c r="G657" s="0" t="n">
        <v>0</v>
      </c>
      <c r="I657" s="0" t="str">
        <f aca="false">IF(A657="","",IF(COUNTIF(Campaigns!$A$7:$A$300,A657)&gt;0,"✓",IF(N(D657)=0,"– no spend","⚠ add to Campaigns tab")))</f>
        <v>✓</v>
      </c>
      <c r="J657" s="83" t="n">
        <f aca="false">IF(D657="","",D657*IF(Settings!$B$23=Settings!$C$6,1,IF(Settings!$B$23="USD",1/INDEX(Settings!$B$29:$B$40,MONTH(B657)),INDEX(Settings!$B$29:$B$40,MONTH(B657)))))</f>
        <v>32.491539</v>
      </c>
    </row>
    <row r="658" customFormat="false" ht="15" hidden="false" customHeight="false" outlineLevel="0" collapsed="false">
      <c r="A658" s="0" t="s">
        <v>195</v>
      </c>
      <c r="B658" s="81" t="n">
        <v>46064</v>
      </c>
      <c r="C658" s="82" t="s">
        <v>452</v>
      </c>
      <c r="D658" s="83" t="n">
        <v>34.12</v>
      </c>
      <c r="E658" s="0" t="n">
        <v>62</v>
      </c>
      <c r="F658" s="0" t="n">
        <v>3</v>
      </c>
      <c r="G658" s="0" t="n">
        <v>0</v>
      </c>
      <c r="I658" s="0" t="str">
        <f aca="false">IF(A658="","",IF(COUNTIF(Campaigns!$A$7:$A$300,A658)&gt;0,"✓",IF(N(D658)=0,"– no spend","⚠ add to Campaigns tab")))</f>
        <v>✓</v>
      </c>
      <c r="J658" s="83" t="n">
        <f aca="false">IF(D658="","",D658*IF(Settings!$B$23=Settings!$C$6,1,IF(Settings!$B$23="USD",1/INDEX(Settings!$B$29:$B$40,MONTH(B658)),INDEX(Settings!$B$29:$B$40,MONTH(B658)))))</f>
        <v>38.135924</v>
      </c>
    </row>
    <row r="659" customFormat="false" ht="15" hidden="false" customHeight="false" outlineLevel="0" collapsed="false">
      <c r="A659" s="0" t="s">
        <v>185</v>
      </c>
      <c r="B659" s="81" t="n">
        <v>46064</v>
      </c>
      <c r="C659" s="82" t="s">
        <v>452</v>
      </c>
      <c r="D659" s="83" t="n">
        <v>38.11</v>
      </c>
      <c r="E659" s="0" t="n">
        <v>228</v>
      </c>
      <c r="F659" s="0" t="n">
        <v>22</v>
      </c>
      <c r="G659" s="0" t="n">
        <v>2.6</v>
      </c>
      <c r="I659" s="0" t="str">
        <f aca="false">IF(A659="","",IF(COUNTIF(Campaigns!$A$7:$A$300,A659)&gt;0,"✓",IF(N(D659)=0,"– no spend","⚠ add to Campaigns tab")))</f>
        <v>✓</v>
      </c>
      <c r="J659" s="83" t="n">
        <f aca="false">IF(D659="","",D659*IF(Settings!$B$23=Settings!$C$6,1,IF(Settings!$B$23="USD",1/INDEX(Settings!$B$29:$B$40,MONTH(B659)),INDEX(Settings!$B$29:$B$40,MONTH(B659)))))</f>
        <v>42.595547</v>
      </c>
    </row>
    <row r="660" customFormat="false" ht="15" hidden="false" customHeight="false" outlineLevel="0" collapsed="false">
      <c r="A660" s="0" t="s">
        <v>191</v>
      </c>
      <c r="B660" s="81" t="n">
        <v>46064</v>
      </c>
      <c r="C660" s="82" t="s">
        <v>452</v>
      </c>
      <c r="D660" s="83" t="n">
        <v>10.77</v>
      </c>
      <c r="E660" s="0" t="n">
        <v>140</v>
      </c>
      <c r="F660" s="0" t="n">
        <v>9</v>
      </c>
      <c r="G660" s="0" t="n">
        <v>0</v>
      </c>
      <c r="I660" s="0" t="str">
        <f aca="false">IF(A660="","",IF(COUNTIF(Campaigns!$A$7:$A$300,A660)&gt;0,"✓",IF(N(D660)=0,"– no spend","⚠ add to Campaigns tab")))</f>
        <v>✓</v>
      </c>
      <c r="J660" s="83" t="n">
        <f aca="false">IF(D660="","",D660*IF(Settings!$B$23=Settings!$C$6,1,IF(Settings!$B$23="USD",1/INDEX(Settings!$B$29:$B$40,MONTH(B660)),INDEX(Settings!$B$29:$B$40,MONTH(B660)))))</f>
        <v>12.037629</v>
      </c>
    </row>
    <row r="661" customFormat="false" ht="15" hidden="false" customHeight="false" outlineLevel="0" collapsed="false">
      <c r="A661" s="0" t="s">
        <v>200</v>
      </c>
      <c r="B661" s="81" t="n">
        <v>46064</v>
      </c>
      <c r="C661" s="82" t="s">
        <v>452</v>
      </c>
      <c r="D661" s="83" t="n">
        <v>13.33</v>
      </c>
      <c r="E661" s="0" t="n">
        <v>137</v>
      </c>
      <c r="F661" s="0" t="n">
        <v>6</v>
      </c>
      <c r="G661" s="0" t="n">
        <v>0.5</v>
      </c>
      <c r="I661" s="0" t="str">
        <f aca="false">IF(A661="","",IF(COUNTIF(Campaigns!$A$7:$A$300,A661)&gt;0,"✓",IF(N(D661)=0,"– no spend","⚠ add to Campaigns tab")))</f>
        <v>✓</v>
      </c>
      <c r="J661" s="83" t="n">
        <f aca="false">IF(D661="","",D661*IF(Settings!$B$23=Settings!$C$6,1,IF(Settings!$B$23="USD",1/INDEX(Settings!$B$29:$B$40,MONTH(B661)),INDEX(Settings!$B$29:$B$40,MONTH(B661)))))</f>
        <v>14.898941</v>
      </c>
    </row>
    <row r="662" customFormat="false" ht="15" hidden="false" customHeight="false" outlineLevel="0" collapsed="false">
      <c r="A662" s="0" t="s">
        <v>202</v>
      </c>
      <c r="B662" s="81" t="n">
        <v>46064</v>
      </c>
      <c r="C662" s="82" t="s">
        <v>452</v>
      </c>
      <c r="D662" s="83" t="n">
        <v>2.48</v>
      </c>
      <c r="E662" s="0" t="n">
        <v>76</v>
      </c>
      <c r="F662" s="0" t="n">
        <v>6</v>
      </c>
      <c r="G662" s="0" t="n">
        <v>0</v>
      </c>
      <c r="I662" s="0" t="str">
        <f aca="false">IF(A662="","",IF(COUNTIF(Campaigns!$A$7:$A$300,A662)&gt;0,"✓",IF(N(D662)=0,"– no spend","⚠ add to Campaigns tab")))</f>
        <v>✓</v>
      </c>
      <c r="J662" s="83" t="n">
        <f aca="false">IF(D662="","",D662*IF(Settings!$B$23=Settings!$C$6,1,IF(Settings!$B$23="USD",1/INDEX(Settings!$B$29:$B$40,MONTH(B662)),INDEX(Settings!$B$29:$B$40,MONTH(B662)))))</f>
        <v>2.771896</v>
      </c>
    </row>
    <row r="663" customFormat="false" ht="15" hidden="false" customHeight="false" outlineLevel="0" collapsed="false">
      <c r="A663" s="0" t="s">
        <v>192</v>
      </c>
      <c r="B663" s="81" t="n">
        <v>46064</v>
      </c>
      <c r="C663" s="82" t="s">
        <v>452</v>
      </c>
      <c r="D663" s="83" t="n">
        <v>37.89</v>
      </c>
      <c r="E663" s="0" t="n">
        <v>312</v>
      </c>
      <c r="F663" s="0" t="n">
        <v>16</v>
      </c>
      <c r="G663" s="0" t="n">
        <v>0</v>
      </c>
      <c r="I663" s="0" t="str">
        <f aca="false">IF(A663="","",IF(COUNTIF(Campaigns!$A$7:$A$300,A663)&gt;0,"✓",IF(N(D663)=0,"– no spend","⚠ add to Campaigns tab")))</f>
        <v>✓</v>
      </c>
      <c r="J663" s="83" t="n">
        <f aca="false">IF(D663="","",D663*IF(Settings!$B$23=Settings!$C$6,1,IF(Settings!$B$23="USD",1/INDEX(Settings!$B$29:$B$40,MONTH(B663)),INDEX(Settings!$B$29:$B$40,MONTH(B663)))))</f>
        <v>42.349653</v>
      </c>
    </row>
    <row r="664" customFormat="false" ht="15" hidden="false" customHeight="false" outlineLevel="0" collapsed="false">
      <c r="A664" s="0" t="s">
        <v>187</v>
      </c>
      <c r="B664" s="81" t="n">
        <v>46064</v>
      </c>
      <c r="C664" s="82" t="s">
        <v>452</v>
      </c>
      <c r="D664" s="83" t="n">
        <v>17.62</v>
      </c>
      <c r="E664" s="0" t="n">
        <v>71</v>
      </c>
      <c r="F664" s="0" t="n">
        <v>9</v>
      </c>
      <c r="G664" s="0" t="n">
        <v>0.31</v>
      </c>
      <c r="I664" s="0" t="str">
        <f aca="false">IF(A664="","",IF(COUNTIF(Campaigns!$A$7:$A$300,A664)&gt;0,"✓",IF(N(D664)=0,"– no spend","⚠ add to Campaigns tab")))</f>
        <v>✓</v>
      </c>
      <c r="J664" s="83" t="n">
        <f aca="false">IF(D664="","",D664*IF(Settings!$B$23=Settings!$C$6,1,IF(Settings!$B$23="USD",1/INDEX(Settings!$B$29:$B$40,MONTH(B664)),INDEX(Settings!$B$29:$B$40,MONTH(B664)))))</f>
        <v>19.693874</v>
      </c>
    </row>
    <row r="665" customFormat="false" ht="15" hidden="false" customHeight="false" outlineLevel="0" collapsed="false">
      <c r="A665" s="0" t="s">
        <v>190</v>
      </c>
      <c r="B665" s="81" t="n">
        <v>46064</v>
      </c>
      <c r="C665" s="82" t="s">
        <v>452</v>
      </c>
      <c r="D665" s="83" t="n">
        <v>7.28</v>
      </c>
      <c r="E665" s="0" t="n">
        <v>38</v>
      </c>
      <c r="F665" s="0" t="n">
        <v>1</v>
      </c>
      <c r="G665" s="0" t="n">
        <v>0</v>
      </c>
      <c r="I665" s="0" t="str">
        <f aca="false">IF(A665="","",IF(COUNTIF(Campaigns!$A$7:$A$300,A665)&gt;0,"✓",IF(N(D665)=0,"– no spend","⚠ add to Campaigns tab")))</f>
        <v>✓</v>
      </c>
      <c r="J665" s="83" t="n">
        <f aca="false">IF(D665="","",D665*IF(Settings!$B$23=Settings!$C$6,1,IF(Settings!$B$23="USD",1/INDEX(Settings!$B$29:$B$40,MONTH(B665)),INDEX(Settings!$B$29:$B$40,MONTH(B665)))))</f>
        <v>8.136856</v>
      </c>
    </row>
    <row r="666" customFormat="false" ht="15" hidden="false" customHeight="false" outlineLevel="0" collapsed="false">
      <c r="A666" s="0" t="s">
        <v>204</v>
      </c>
      <c r="B666" s="81" t="n">
        <v>46064</v>
      </c>
      <c r="C666" s="82" t="s">
        <v>452</v>
      </c>
      <c r="D666" s="83" t="n">
        <v>4.24</v>
      </c>
      <c r="E666" s="0" t="n">
        <v>38</v>
      </c>
      <c r="F666" s="0" t="n">
        <v>5</v>
      </c>
      <c r="G666" s="0" t="n">
        <v>0</v>
      </c>
      <c r="I666" s="0" t="str">
        <f aca="false">IF(A666="","",IF(COUNTIF(Campaigns!$A$7:$A$300,A666)&gt;0,"✓",IF(N(D666)=0,"– no spend","⚠ add to Campaigns tab")))</f>
        <v>✓</v>
      </c>
      <c r="J666" s="83" t="n">
        <f aca="false">IF(D666="","",D666*IF(Settings!$B$23=Settings!$C$6,1,IF(Settings!$B$23="USD",1/INDEX(Settings!$B$29:$B$40,MONTH(B666)),INDEX(Settings!$B$29:$B$40,MONTH(B666)))))</f>
        <v>4.739048</v>
      </c>
    </row>
    <row r="667" customFormat="false" ht="15" hidden="false" customHeight="false" outlineLevel="0" collapsed="false">
      <c r="A667" s="0" t="s">
        <v>188</v>
      </c>
      <c r="B667" s="81" t="n">
        <v>46064</v>
      </c>
      <c r="C667" s="82" t="s">
        <v>452</v>
      </c>
      <c r="D667" s="83" t="n">
        <v>19.89</v>
      </c>
      <c r="E667" s="0" t="n">
        <v>38</v>
      </c>
      <c r="F667" s="0" t="n">
        <v>3</v>
      </c>
      <c r="G667" s="0" t="n">
        <v>0</v>
      </c>
      <c r="I667" s="0" t="str">
        <f aca="false">IF(A667="","",IF(COUNTIF(Campaigns!$A$7:$A$300,A667)&gt;0,"✓",IF(N(D667)=0,"– no spend","⚠ add to Campaigns tab")))</f>
        <v>✓</v>
      </c>
      <c r="J667" s="83" t="n">
        <f aca="false">IF(D667="","",D667*IF(Settings!$B$23=Settings!$C$6,1,IF(Settings!$B$23="USD",1/INDEX(Settings!$B$29:$B$40,MONTH(B667)),INDEX(Settings!$B$29:$B$40,MONTH(B667)))))</f>
        <v>22.231053</v>
      </c>
    </row>
    <row r="668" customFormat="false" ht="15" hidden="false" customHeight="false" outlineLevel="0" collapsed="false">
      <c r="A668" s="0" t="s">
        <v>186</v>
      </c>
      <c r="B668" s="81" t="n">
        <v>46064</v>
      </c>
      <c r="C668" s="82" t="s">
        <v>452</v>
      </c>
      <c r="D668" s="83" t="n">
        <v>19.68</v>
      </c>
      <c r="E668" s="0" t="n">
        <v>134</v>
      </c>
      <c r="F668" s="0" t="n">
        <v>14</v>
      </c>
      <c r="G668" s="0" t="n">
        <v>3</v>
      </c>
      <c r="I668" s="0" t="str">
        <f aca="false">IF(A668="","",IF(COUNTIF(Campaigns!$A$7:$A$300,A668)&gt;0,"✓",IF(N(D668)=0,"– no spend","⚠ add to Campaigns tab")))</f>
        <v>✓</v>
      </c>
      <c r="J668" s="83" t="n">
        <f aca="false">IF(D668="","",D668*IF(Settings!$B$23=Settings!$C$6,1,IF(Settings!$B$23="USD",1/INDEX(Settings!$B$29:$B$40,MONTH(B668)),INDEX(Settings!$B$29:$B$40,MONTH(B668)))))</f>
        <v>21.996336</v>
      </c>
    </row>
    <row r="669" customFormat="false" ht="15" hidden="false" customHeight="false" outlineLevel="0" collapsed="false">
      <c r="A669" s="0" t="s">
        <v>201</v>
      </c>
      <c r="B669" s="81" t="n">
        <v>46064</v>
      </c>
      <c r="C669" s="82" t="s">
        <v>452</v>
      </c>
      <c r="D669" s="83" t="n">
        <v>17.3</v>
      </c>
      <c r="E669" s="0" t="n">
        <v>30</v>
      </c>
      <c r="F669" s="0" t="n">
        <v>2</v>
      </c>
      <c r="G669" s="0" t="n">
        <v>0</v>
      </c>
      <c r="I669" s="0" t="str">
        <f aca="false">IF(A669="","",IF(COUNTIF(Campaigns!$A$7:$A$300,A669)&gt;0,"✓",IF(N(D669)=0,"– no spend","⚠ add to Campaigns tab")))</f>
        <v>✓</v>
      </c>
      <c r="J669" s="83" t="n">
        <f aca="false">IF(D669="","",D669*IF(Settings!$B$23=Settings!$C$6,1,IF(Settings!$B$23="USD",1/INDEX(Settings!$B$29:$B$40,MONTH(B669)),INDEX(Settings!$B$29:$B$40,MONTH(B669)))))</f>
        <v>19.33621</v>
      </c>
    </row>
    <row r="670" customFormat="false" ht="15" hidden="false" customHeight="false" outlineLevel="0" collapsed="false">
      <c r="A670" s="0" t="s">
        <v>194</v>
      </c>
      <c r="B670" s="81" t="n">
        <v>46064</v>
      </c>
      <c r="C670" s="82" t="s">
        <v>452</v>
      </c>
      <c r="D670" s="83" t="n">
        <v>31.87</v>
      </c>
      <c r="E670" s="0" t="n">
        <v>59</v>
      </c>
      <c r="F670" s="0" t="n">
        <v>5</v>
      </c>
      <c r="G670" s="0" t="n">
        <v>0</v>
      </c>
      <c r="I670" s="0" t="str">
        <f aca="false">IF(A670="","",IF(COUNTIF(Campaigns!$A$7:$A$300,A670)&gt;0,"✓",IF(N(D670)=0,"– no spend","⚠ add to Campaigns tab")))</f>
        <v>✓</v>
      </c>
      <c r="J670" s="83" t="n">
        <f aca="false">IF(D670="","",D670*IF(Settings!$B$23=Settings!$C$6,1,IF(Settings!$B$23="USD",1/INDEX(Settings!$B$29:$B$40,MONTH(B670)),INDEX(Settings!$B$29:$B$40,MONTH(B670)))))</f>
        <v>35.621099</v>
      </c>
    </row>
    <row r="671" customFormat="false" ht="15" hidden="false" customHeight="false" outlineLevel="0" collapsed="false">
      <c r="A671" s="0" t="s">
        <v>199</v>
      </c>
      <c r="B671" s="81" t="n">
        <v>46064</v>
      </c>
      <c r="C671" s="82" t="s">
        <v>452</v>
      </c>
      <c r="D671" s="83" t="n">
        <v>27.64</v>
      </c>
      <c r="E671" s="0" t="n">
        <v>4</v>
      </c>
      <c r="F671" s="0" t="n">
        <v>3</v>
      </c>
      <c r="G671" s="0" t="n">
        <v>0</v>
      </c>
      <c r="I671" s="0" t="str">
        <f aca="false">IF(A671="","",IF(COUNTIF(Campaigns!$A$7:$A$300,A671)&gt;0,"✓",IF(N(D671)=0,"– no spend","⚠ add to Campaigns tab")))</f>
        <v>✓</v>
      </c>
      <c r="J671" s="83" t="n">
        <f aca="false">IF(D671="","",D671*IF(Settings!$B$23=Settings!$C$6,1,IF(Settings!$B$23="USD",1/INDEX(Settings!$B$29:$B$40,MONTH(B671)),INDEX(Settings!$B$29:$B$40,MONTH(B671)))))</f>
        <v>30.893228</v>
      </c>
    </row>
    <row r="672" customFormat="false" ht="15" hidden="false" customHeight="false" outlineLevel="0" collapsed="false">
      <c r="A672" s="0" t="s">
        <v>208</v>
      </c>
      <c r="B672" s="81" t="n">
        <v>46064</v>
      </c>
      <c r="C672" s="82" t="s">
        <v>452</v>
      </c>
      <c r="D672" s="83" t="n">
        <v>28.09</v>
      </c>
      <c r="E672" s="0" t="n">
        <v>53555</v>
      </c>
      <c r="F672" s="0" t="n">
        <v>103</v>
      </c>
      <c r="G672" s="0" t="n">
        <v>0</v>
      </c>
      <c r="I672" s="0" t="str">
        <f aca="false">IF(A672="","",IF(COUNTIF(Campaigns!$A$7:$A$300,A672)&gt;0,"✓",IF(N(D672)=0,"– no spend","⚠ add to Campaigns tab")))</f>
        <v>✓</v>
      </c>
      <c r="J672" s="83" t="n">
        <f aca="false">IF(D672="","",D672*IF(Settings!$B$23=Settings!$C$6,1,IF(Settings!$B$23="USD",1/INDEX(Settings!$B$29:$B$40,MONTH(B672)),INDEX(Settings!$B$29:$B$40,MONTH(B672)))))</f>
        <v>31.396193</v>
      </c>
    </row>
    <row r="673" customFormat="false" ht="15" hidden="false" customHeight="false" outlineLevel="0" collapsed="false">
      <c r="A673" s="0" t="s">
        <v>206</v>
      </c>
      <c r="B673" s="81" t="n">
        <v>46064</v>
      </c>
      <c r="C673" s="82" t="s">
        <v>452</v>
      </c>
      <c r="D673" s="83" t="n">
        <v>2.03</v>
      </c>
      <c r="E673" s="0" t="n">
        <v>104</v>
      </c>
      <c r="F673" s="0" t="n">
        <v>2</v>
      </c>
      <c r="G673" s="0" t="n">
        <v>0</v>
      </c>
      <c r="I673" s="0" t="str">
        <f aca="false">IF(A673="","",IF(COUNTIF(Campaigns!$A$7:$A$300,A673)&gt;0,"✓",IF(N(D673)=0,"– no spend","⚠ add to Campaigns tab")))</f>
        <v>✓</v>
      </c>
      <c r="J673" s="83" t="n">
        <f aca="false">IF(D673="","",D673*IF(Settings!$B$23=Settings!$C$6,1,IF(Settings!$B$23="USD",1/INDEX(Settings!$B$29:$B$40,MONTH(B673)),INDEX(Settings!$B$29:$B$40,MONTH(B673)))))</f>
        <v>2.268931</v>
      </c>
    </row>
    <row r="674" customFormat="false" ht="15" hidden="false" customHeight="false" outlineLevel="0" collapsed="false">
      <c r="A674" s="0" t="s">
        <v>203</v>
      </c>
      <c r="B674" s="81" t="n">
        <v>46065</v>
      </c>
      <c r="C674" s="82" t="s">
        <v>452</v>
      </c>
      <c r="D674" s="83" t="n">
        <v>10.23</v>
      </c>
      <c r="E674" s="0" t="n">
        <v>66</v>
      </c>
      <c r="F674" s="0" t="n">
        <v>3</v>
      </c>
      <c r="G674" s="0" t="n">
        <v>0</v>
      </c>
      <c r="I674" s="0" t="str">
        <f aca="false">IF(A674="","",IF(COUNTIF(Campaigns!$A$7:$A$300,A674)&gt;0,"✓",IF(N(D674)=0,"– no spend","⚠ add to Campaigns tab")))</f>
        <v>✓</v>
      </c>
      <c r="J674" s="83" t="n">
        <f aca="false">IF(D674="","",D674*IF(Settings!$B$23=Settings!$C$6,1,IF(Settings!$B$23="USD",1/INDEX(Settings!$B$29:$B$40,MONTH(B674)),INDEX(Settings!$B$29:$B$40,MONTH(B674)))))</f>
        <v>11.434071</v>
      </c>
    </row>
    <row r="675" customFormat="false" ht="15" hidden="false" customHeight="false" outlineLevel="0" collapsed="false">
      <c r="A675" s="0" t="s">
        <v>205</v>
      </c>
      <c r="B675" s="81" t="n">
        <v>46065</v>
      </c>
      <c r="C675" s="82" t="s">
        <v>452</v>
      </c>
      <c r="D675" s="83" t="n">
        <v>10.88</v>
      </c>
      <c r="E675" s="0" t="n">
        <v>315</v>
      </c>
      <c r="F675" s="0" t="n">
        <v>10</v>
      </c>
      <c r="G675" s="0" t="n">
        <v>1</v>
      </c>
      <c r="I675" s="0" t="str">
        <f aca="false">IF(A675="","",IF(COUNTIF(Campaigns!$A$7:$A$300,A675)&gt;0,"✓",IF(N(D675)=0,"– no spend","⚠ add to Campaigns tab")))</f>
        <v>✓</v>
      </c>
      <c r="J675" s="83" t="n">
        <f aca="false">IF(D675="","",D675*IF(Settings!$B$23=Settings!$C$6,1,IF(Settings!$B$23="USD",1/INDEX(Settings!$B$29:$B$40,MONTH(B675)),INDEX(Settings!$B$29:$B$40,MONTH(B675)))))</f>
        <v>12.160576</v>
      </c>
    </row>
    <row r="676" customFormat="false" ht="15" hidden="false" customHeight="false" outlineLevel="0" collapsed="false">
      <c r="A676" s="0" t="s">
        <v>207</v>
      </c>
      <c r="B676" s="81" t="n">
        <v>46065</v>
      </c>
      <c r="C676" s="82" t="s">
        <v>452</v>
      </c>
      <c r="D676" s="83" t="n">
        <v>29.12</v>
      </c>
      <c r="E676" s="0" t="n">
        <v>53906</v>
      </c>
      <c r="F676" s="0" t="n">
        <v>163</v>
      </c>
      <c r="G676" s="0" t="n">
        <v>0</v>
      </c>
      <c r="I676" s="0" t="str">
        <f aca="false">IF(A676="","",IF(COUNTIF(Campaigns!$A$7:$A$300,A676)&gt;0,"✓",IF(N(D676)=0,"– no spend","⚠ add to Campaigns tab")))</f>
        <v>✓</v>
      </c>
      <c r="J676" s="83" t="n">
        <f aca="false">IF(D676="","",D676*IF(Settings!$B$23=Settings!$C$6,1,IF(Settings!$B$23="USD",1/INDEX(Settings!$B$29:$B$40,MONTH(B676)),INDEX(Settings!$B$29:$B$40,MONTH(B676)))))</f>
        <v>32.547424</v>
      </c>
    </row>
    <row r="677" customFormat="false" ht="15" hidden="false" customHeight="false" outlineLevel="0" collapsed="false">
      <c r="A677" s="0" t="s">
        <v>195</v>
      </c>
      <c r="B677" s="81" t="n">
        <v>46065</v>
      </c>
      <c r="C677" s="82" t="s">
        <v>452</v>
      </c>
      <c r="D677" s="83" t="n">
        <v>20.24</v>
      </c>
      <c r="E677" s="0" t="n">
        <v>50</v>
      </c>
      <c r="F677" s="0" t="n">
        <v>2</v>
      </c>
      <c r="G677" s="0" t="n">
        <v>0</v>
      </c>
      <c r="I677" s="0" t="str">
        <f aca="false">IF(A677="","",IF(COUNTIF(Campaigns!$A$7:$A$300,A677)&gt;0,"✓",IF(N(D677)=0,"– no spend","⚠ add to Campaigns tab")))</f>
        <v>✓</v>
      </c>
      <c r="J677" s="83" t="n">
        <f aca="false">IF(D677="","",D677*IF(Settings!$B$23=Settings!$C$6,1,IF(Settings!$B$23="USD",1/INDEX(Settings!$B$29:$B$40,MONTH(B677)),INDEX(Settings!$B$29:$B$40,MONTH(B677)))))</f>
        <v>22.622248</v>
      </c>
    </row>
    <row r="678" customFormat="false" ht="15" hidden="false" customHeight="false" outlineLevel="0" collapsed="false">
      <c r="A678" s="0" t="s">
        <v>185</v>
      </c>
      <c r="B678" s="81" t="n">
        <v>46065</v>
      </c>
      <c r="C678" s="82" t="s">
        <v>452</v>
      </c>
      <c r="D678" s="83" t="n">
        <v>32.13</v>
      </c>
      <c r="E678" s="0" t="n">
        <v>109</v>
      </c>
      <c r="F678" s="0" t="n">
        <v>22</v>
      </c>
      <c r="G678" s="0" t="n">
        <v>2</v>
      </c>
      <c r="I678" s="0" t="str">
        <f aca="false">IF(A678="","",IF(COUNTIF(Campaigns!$A$7:$A$300,A678)&gt;0,"✓",IF(N(D678)=0,"– no spend","⚠ add to Campaigns tab")))</f>
        <v>✓</v>
      </c>
      <c r="J678" s="83" t="n">
        <f aca="false">IF(D678="","",D678*IF(Settings!$B$23=Settings!$C$6,1,IF(Settings!$B$23="USD",1/INDEX(Settings!$B$29:$B$40,MONTH(B678)),INDEX(Settings!$B$29:$B$40,MONTH(B678)))))</f>
        <v>35.911701</v>
      </c>
    </row>
    <row r="679" customFormat="false" ht="15" hidden="false" customHeight="false" outlineLevel="0" collapsed="false">
      <c r="A679" s="0" t="s">
        <v>191</v>
      </c>
      <c r="B679" s="81" t="n">
        <v>46065</v>
      </c>
      <c r="C679" s="82" t="s">
        <v>452</v>
      </c>
      <c r="D679" s="83" t="n">
        <v>41.51</v>
      </c>
      <c r="E679" s="0" t="n">
        <v>192</v>
      </c>
      <c r="F679" s="0" t="n">
        <v>28</v>
      </c>
      <c r="G679" s="0" t="n">
        <v>1</v>
      </c>
      <c r="I679" s="0" t="str">
        <f aca="false">IF(A679="","",IF(COUNTIF(Campaigns!$A$7:$A$300,A679)&gt;0,"✓",IF(N(D679)=0,"– no spend","⚠ add to Campaigns tab")))</f>
        <v>✓</v>
      </c>
      <c r="J679" s="83" t="n">
        <f aca="false">IF(D679="","",D679*IF(Settings!$B$23=Settings!$C$6,1,IF(Settings!$B$23="USD",1/INDEX(Settings!$B$29:$B$40,MONTH(B679)),INDEX(Settings!$B$29:$B$40,MONTH(B679)))))</f>
        <v>46.395727</v>
      </c>
    </row>
    <row r="680" customFormat="false" ht="15" hidden="false" customHeight="false" outlineLevel="0" collapsed="false">
      <c r="A680" s="0" t="s">
        <v>200</v>
      </c>
      <c r="B680" s="81" t="n">
        <v>46065</v>
      </c>
      <c r="C680" s="82" t="s">
        <v>452</v>
      </c>
      <c r="D680" s="83" t="n">
        <v>15.56</v>
      </c>
      <c r="E680" s="0" t="n">
        <v>62</v>
      </c>
      <c r="F680" s="0" t="n">
        <v>11</v>
      </c>
      <c r="G680" s="0" t="n">
        <v>1</v>
      </c>
      <c r="I680" s="0" t="str">
        <f aca="false">IF(A680="","",IF(COUNTIF(Campaigns!$A$7:$A$300,A680)&gt;0,"✓",IF(N(D680)=0,"– no spend","⚠ add to Campaigns tab")))</f>
        <v>✓</v>
      </c>
      <c r="J680" s="83" t="n">
        <f aca="false">IF(D680="","",D680*IF(Settings!$B$23=Settings!$C$6,1,IF(Settings!$B$23="USD",1/INDEX(Settings!$B$29:$B$40,MONTH(B680)),INDEX(Settings!$B$29:$B$40,MONTH(B680)))))</f>
        <v>17.391412</v>
      </c>
    </row>
    <row r="681" customFormat="false" ht="15" hidden="false" customHeight="false" outlineLevel="0" collapsed="false">
      <c r="A681" s="0" t="s">
        <v>202</v>
      </c>
      <c r="B681" s="81" t="n">
        <v>46065</v>
      </c>
      <c r="C681" s="82" t="s">
        <v>452</v>
      </c>
      <c r="D681" s="83" t="n">
        <v>1.73</v>
      </c>
      <c r="E681" s="0" t="n">
        <v>76</v>
      </c>
      <c r="F681" s="0" t="n">
        <v>4</v>
      </c>
      <c r="G681" s="0" t="n">
        <v>0</v>
      </c>
      <c r="I681" s="0" t="str">
        <f aca="false">IF(A681="","",IF(COUNTIF(Campaigns!$A$7:$A$300,A681)&gt;0,"✓",IF(N(D681)=0,"– no spend","⚠ add to Campaigns tab")))</f>
        <v>✓</v>
      </c>
      <c r="J681" s="83" t="n">
        <f aca="false">IF(D681="","",D681*IF(Settings!$B$23=Settings!$C$6,1,IF(Settings!$B$23="USD",1/INDEX(Settings!$B$29:$B$40,MONTH(B681)),INDEX(Settings!$B$29:$B$40,MONTH(B681)))))</f>
        <v>1.933621</v>
      </c>
    </row>
    <row r="682" customFormat="false" ht="15" hidden="false" customHeight="false" outlineLevel="0" collapsed="false">
      <c r="A682" s="0" t="s">
        <v>192</v>
      </c>
      <c r="B682" s="81" t="n">
        <v>46065</v>
      </c>
      <c r="C682" s="82" t="s">
        <v>452</v>
      </c>
      <c r="D682" s="83" t="n">
        <v>23.65</v>
      </c>
      <c r="E682" s="0" t="n">
        <v>35</v>
      </c>
      <c r="F682" s="0" t="n">
        <v>5</v>
      </c>
      <c r="G682" s="0" t="n">
        <v>0</v>
      </c>
      <c r="I682" s="0" t="str">
        <f aca="false">IF(A682="","",IF(COUNTIF(Campaigns!$A$7:$A$300,A682)&gt;0,"✓",IF(N(D682)=0,"– no spend","⚠ add to Campaigns tab")))</f>
        <v>✓</v>
      </c>
      <c r="J682" s="83" t="n">
        <f aca="false">IF(D682="","",D682*IF(Settings!$B$23=Settings!$C$6,1,IF(Settings!$B$23="USD",1/INDEX(Settings!$B$29:$B$40,MONTH(B682)),INDEX(Settings!$B$29:$B$40,MONTH(B682)))))</f>
        <v>26.433605</v>
      </c>
    </row>
    <row r="683" customFormat="false" ht="15" hidden="false" customHeight="false" outlineLevel="0" collapsed="false">
      <c r="A683" s="0" t="s">
        <v>187</v>
      </c>
      <c r="B683" s="81" t="n">
        <v>46065</v>
      </c>
      <c r="C683" s="82" t="s">
        <v>452</v>
      </c>
      <c r="D683" s="83" t="n">
        <v>40.27</v>
      </c>
      <c r="E683" s="0" t="n">
        <v>103</v>
      </c>
      <c r="F683" s="0" t="n">
        <v>10</v>
      </c>
      <c r="G683" s="0" t="n">
        <v>0</v>
      </c>
      <c r="I683" s="0" t="str">
        <f aca="false">IF(A683="","",IF(COUNTIF(Campaigns!$A$7:$A$300,A683)&gt;0,"✓",IF(N(D683)=0,"– no spend","⚠ add to Campaigns tab")))</f>
        <v>✓</v>
      </c>
      <c r="J683" s="83" t="n">
        <f aca="false">IF(D683="","",D683*IF(Settings!$B$23=Settings!$C$6,1,IF(Settings!$B$23="USD",1/INDEX(Settings!$B$29:$B$40,MONTH(B683)),INDEX(Settings!$B$29:$B$40,MONTH(B683)))))</f>
        <v>45.009779</v>
      </c>
    </row>
    <row r="684" customFormat="false" ht="15" hidden="false" customHeight="false" outlineLevel="0" collapsed="false">
      <c r="A684" s="0" t="s">
        <v>190</v>
      </c>
      <c r="B684" s="81" t="n">
        <v>46065</v>
      </c>
      <c r="C684" s="82" t="s">
        <v>452</v>
      </c>
      <c r="D684" s="83" t="n">
        <v>18.62</v>
      </c>
      <c r="E684" s="0" t="n">
        <v>11</v>
      </c>
      <c r="F684" s="0" t="n">
        <v>1</v>
      </c>
      <c r="G684" s="0" t="n">
        <v>0</v>
      </c>
      <c r="I684" s="0" t="str">
        <f aca="false">IF(A684="","",IF(COUNTIF(Campaigns!$A$7:$A$300,A684)&gt;0,"✓",IF(N(D684)=0,"– no spend","⚠ add to Campaigns tab")))</f>
        <v>✓</v>
      </c>
      <c r="J684" s="83" t="n">
        <f aca="false">IF(D684="","",D684*IF(Settings!$B$23=Settings!$C$6,1,IF(Settings!$B$23="USD",1/INDEX(Settings!$B$29:$B$40,MONTH(B684)),INDEX(Settings!$B$29:$B$40,MONTH(B684)))))</f>
        <v>20.811574</v>
      </c>
    </row>
    <row r="685" customFormat="false" ht="15" hidden="false" customHeight="false" outlineLevel="0" collapsed="false">
      <c r="A685" s="0" t="s">
        <v>204</v>
      </c>
      <c r="B685" s="81" t="n">
        <v>46065</v>
      </c>
      <c r="C685" s="82" t="s">
        <v>452</v>
      </c>
      <c r="D685" s="83" t="n">
        <v>2</v>
      </c>
      <c r="E685" s="0" t="n">
        <v>18</v>
      </c>
      <c r="F685" s="0" t="n">
        <v>1</v>
      </c>
      <c r="G685" s="0" t="n">
        <v>0</v>
      </c>
      <c r="I685" s="0" t="str">
        <f aca="false">IF(A685="","",IF(COUNTIF(Campaigns!$A$7:$A$300,A685)&gt;0,"✓",IF(N(D685)=0,"– no spend","⚠ add to Campaigns tab")))</f>
        <v>✓</v>
      </c>
      <c r="J685" s="83" t="n">
        <f aca="false">IF(D685="","",D685*IF(Settings!$B$23=Settings!$C$6,1,IF(Settings!$B$23="USD",1/INDEX(Settings!$B$29:$B$40,MONTH(B685)),INDEX(Settings!$B$29:$B$40,MONTH(B685)))))</f>
        <v>2.2354</v>
      </c>
    </row>
    <row r="686" customFormat="false" ht="15" hidden="false" customHeight="false" outlineLevel="0" collapsed="false">
      <c r="A686" s="0" t="s">
        <v>188</v>
      </c>
      <c r="B686" s="81" t="n">
        <v>46065</v>
      </c>
      <c r="C686" s="82" t="s">
        <v>452</v>
      </c>
      <c r="D686" s="83" t="n">
        <v>17.75</v>
      </c>
      <c r="E686" s="0" t="n">
        <v>81</v>
      </c>
      <c r="F686" s="0" t="n">
        <v>2</v>
      </c>
      <c r="G686" s="0" t="n">
        <v>0</v>
      </c>
      <c r="I686" s="0" t="str">
        <f aca="false">IF(A686="","",IF(COUNTIF(Campaigns!$A$7:$A$300,A686)&gt;0,"✓",IF(N(D686)=0,"– no spend","⚠ add to Campaigns tab")))</f>
        <v>✓</v>
      </c>
      <c r="J686" s="83" t="n">
        <f aca="false">IF(D686="","",D686*IF(Settings!$B$23=Settings!$C$6,1,IF(Settings!$B$23="USD",1/INDEX(Settings!$B$29:$B$40,MONTH(B686)),INDEX(Settings!$B$29:$B$40,MONTH(B686)))))</f>
        <v>19.839175</v>
      </c>
    </row>
    <row r="687" customFormat="false" ht="15" hidden="false" customHeight="false" outlineLevel="0" collapsed="false">
      <c r="A687" s="0" t="s">
        <v>186</v>
      </c>
      <c r="B687" s="81" t="n">
        <v>46065</v>
      </c>
      <c r="C687" s="82" t="s">
        <v>452</v>
      </c>
      <c r="D687" s="83" t="n">
        <v>29.77</v>
      </c>
      <c r="E687" s="0" t="n">
        <v>194</v>
      </c>
      <c r="F687" s="0" t="n">
        <v>22</v>
      </c>
      <c r="G687" s="0" t="n">
        <v>0</v>
      </c>
      <c r="I687" s="0" t="str">
        <f aca="false">IF(A687="","",IF(COUNTIF(Campaigns!$A$7:$A$300,A687)&gt;0,"✓",IF(N(D687)=0,"– no spend","⚠ add to Campaigns tab")))</f>
        <v>✓</v>
      </c>
      <c r="J687" s="83" t="n">
        <f aca="false">IF(D687="","",D687*IF(Settings!$B$23=Settings!$C$6,1,IF(Settings!$B$23="USD",1/INDEX(Settings!$B$29:$B$40,MONTH(B687)),INDEX(Settings!$B$29:$B$40,MONTH(B687)))))</f>
        <v>33.273929</v>
      </c>
    </row>
    <row r="688" customFormat="false" ht="15" hidden="false" customHeight="false" outlineLevel="0" collapsed="false">
      <c r="A688" s="0" t="s">
        <v>201</v>
      </c>
      <c r="B688" s="81" t="n">
        <v>46065</v>
      </c>
      <c r="C688" s="82" t="s">
        <v>452</v>
      </c>
      <c r="D688" s="83" t="n">
        <v>10.9</v>
      </c>
      <c r="E688" s="0" t="n">
        <v>39</v>
      </c>
      <c r="F688" s="0" t="n">
        <v>1</v>
      </c>
      <c r="G688" s="0" t="n">
        <v>0</v>
      </c>
      <c r="I688" s="0" t="str">
        <f aca="false">IF(A688="","",IF(COUNTIF(Campaigns!$A$7:$A$300,A688)&gt;0,"✓",IF(N(D688)=0,"– no spend","⚠ add to Campaigns tab")))</f>
        <v>✓</v>
      </c>
      <c r="J688" s="83" t="n">
        <f aca="false">IF(D688="","",D688*IF(Settings!$B$23=Settings!$C$6,1,IF(Settings!$B$23="USD",1/INDEX(Settings!$B$29:$B$40,MONTH(B688)),INDEX(Settings!$B$29:$B$40,MONTH(B688)))))</f>
        <v>12.18293</v>
      </c>
    </row>
    <row r="689" customFormat="false" ht="15" hidden="false" customHeight="false" outlineLevel="0" collapsed="false">
      <c r="A689" s="0" t="s">
        <v>194</v>
      </c>
      <c r="B689" s="81" t="n">
        <v>46065</v>
      </c>
      <c r="C689" s="82" t="s">
        <v>452</v>
      </c>
      <c r="D689" s="83" t="n">
        <v>19.35</v>
      </c>
      <c r="E689" s="0" t="n">
        <v>115</v>
      </c>
      <c r="F689" s="0" t="n">
        <v>3</v>
      </c>
      <c r="G689" s="0" t="n">
        <v>0</v>
      </c>
      <c r="I689" s="0" t="str">
        <f aca="false">IF(A689="","",IF(COUNTIF(Campaigns!$A$7:$A$300,A689)&gt;0,"✓",IF(N(D689)=0,"– no spend","⚠ add to Campaigns tab")))</f>
        <v>✓</v>
      </c>
      <c r="J689" s="83" t="n">
        <f aca="false">IF(D689="","",D689*IF(Settings!$B$23=Settings!$C$6,1,IF(Settings!$B$23="USD",1/INDEX(Settings!$B$29:$B$40,MONTH(B689)),INDEX(Settings!$B$29:$B$40,MONTH(B689)))))</f>
        <v>21.627495</v>
      </c>
    </row>
    <row r="690" customFormat="false" ht="15" hidden="false" customHeight="false" outlineLevel="0" collapsed="false">
      <c r="A690" s="0" t="s">
        <v>199</v>
      </c>
      <c r="B690" s="81" t="n">
        <v>46065</v>
      </c>
      <c r="C690" s="82" t="s">
        <v>452</v>
      </c>
      <c r="D690" s="83" t="n">
        <v>15.32</v>
      </c>
      <c r="E690" s="0" t="n">
        <v>24</v>
      </c>
      <c r="F690" s="0" t="n">
        <v>2</v>
      </c>
      <c r="G690" s="0" t="n">
        <v>2</v>
      </c>
      <c r="I690" s="0" t="str">
        <f aca="false">IF(A690="","",IF(COUNTIF(Campaigns!$A$7:$A$300,A690)&gt;0,"✓",IF(N(D690)=0,"– no spend","⚠ add to Campaigns tab")))</f>
        <v>✓</v>
      </c>
      <c r="J690" s="83" t="n">
        <f aca="false">IF(D690="","",D690*IF(Settings!$B$23=Settings!$C$6,1,IF(Settings!$B$23="USD",1/INDEX(Settings!$B$29:$B$40,MONTH(B690)),INDEX(Settings!$B$29:$B$40,MONTH(B690)))))</f>
        <v>17.123164</v>
      </c>
    </row>
    <row r="691" customFormat="false" ht="15" hidden="false" customHeight="false" outlineLevel="0" collapsed="false">
      <c r="A691" s="0" t="s">
        <v>208</v>
      </c>
      <c r="B691" s="81" t="n">
        <v>46065</v>
      </c>
      <c r="C691" s="82" t="s">
        <v>452</v>
      </c>
      <c r="D691" s="83" t="n">
        <v>27.85</v>
      </c>
      <c r="E691" s="0" t="n">
        <v>53635</v>
      </c>
      <c r="F691" s="0" t="n">
        <v>121</v>
      </c>
      <c r="G691" s="0" t="n">
        <v>0</v>
      </c>
      <c r="I691" s="0" t="str">
        <f aca="false">IF(A691="","",IF(COUNTIF(Campaigns!$A$7:$A$300,A691)&gt;0,"✓",IF(N(D691)=0,"– no spend","⚠ add to Campaigns tab")))</f>
        <v>✓</v>
      </c>
      <c r="J691" s="83" t="n">
        <f aca="false">IF(D691="","",D691*IF(Settings!$B$23=Settings!$C$6,1,IF(Settings!$B$23="USD",1/INDEX(Settings!$B$29:$B$40,MONTH(B691)),INDEX(Settings!$B$29:$B$40,MONTH(B691)))))</f>
        <v>31.127945</v>
      </c>
    </row>
    <row r="692" customFormat="false" ht="15" hidden="false" customHeight="false" outlineLevel="0" collapsed="false">
      <c r="A692" s="0" t="s">
        <v>206</v>
      </c>
      <c r="B692" s="81" t="n">
        <v>46065</v>
      </c>
      <c r="C692" s="82" t="s">
        <v>452</v>
      </c>
      <c r="D692" s="83" t="n">
        <v>0.02</v>
      </c>
      <c r="E692" s="0" t="n">
        <v>108</v>
      </c>
      <c r="F692" s="0" t="n">
        <v>0</v>
      </c>
      <c r="G692" s="0" t="n">
        <v>0</v>
      </c>
      <c r="I692" s="0" t="str">
        <f aca="false">IF(A692="","",IF(COUNTIF(Campaigns!$A$7:$A$300,A692)&gt;0,"✓",IF(N(D692)=0,"– no spend","⚠ add to Campaigns tab")))</f>
        <v>✓</v>
      </c>
      <c r="J692" s="83" t="n">
        <f aca="false">IF(D692="","",D692*IF(Settings!$B$23=Settings!$C$6,1,IF(Settings!$B$23="USD",1/INDEX(Settings!$B$29:$B$40,MONTH(B692)),INDEX(Settings!$B$29:$B$40,MONTH(B692)))))</f>
        <v>0.022354</v>
      </c>
    </row>
    <row r="693" customFormat="false" ht="15" hidden="false" customHeight="false" outlineLevel="0" collapsed="false">
      <c r="A693" s="0" t="s">
        <v>203</v>
      </c>
      <c r="B693" s="81" t="n">
        <v>46066</v>
      </c>
      <c r="C693" s="82" t="s">
        <v>452</v>
      </c>
      <c r="D693" s="83" t="n">
        <v>6.62</v>
      </c>
      <c r="E693" s="0" t="n">
        <v>64</v>
      </c>
      <c r="F693" s="0" t="n">
        <v>2</v>
      </c>
      <c r="G693" s="0" t="n">
        <v>0</v>
      </c>
      <c r="I693" s="0" t="str">
        <f aca="false">IF(A693="","",IF(COUNTIF(Campaigns!$A$7:$A$300,A693)&gt;0,"✓",IF(N(D693)=0,"– no spend","⚠ add to Campaigns tab")))</f>
        <v>✓</v>
      </c>
      <c r="J693" s="83" t="n">
        <f aca="false">IF(D693="","",D693*IF(Settings!$B$23=Settings!$C$6,1,IF(Settings!$B$23="USD",1/INDEX(Settings!$B$29:$B$40,MONTH(B693)),INDEX(Settings!$B$29:$B$40,MONTH(B693)))))</f>
        <v>7.399174</v>
      </c>
    </row>
    <row r="694" customFormat="false" ht="15" hidden="false" customHeight="false" outlineLevel="0" collapsed="false">
      <c r="A694" s="0" t="s">
        <v>205</v>
      </c>
      <c r="B694" s="81" t="n">
        <v>46066</v>
      </c>
      <c r="C694" s="82" t="s">
        <v>452</v>
      </c>
      <c r="D694" s="83" t="n">
        <v>12.24</v>
      </c>
      <c r="E694" s="0" t="n">
        <v>195</v>
      </c>
      <c r="F694" s="0" t="n">
        <v>11</v>
      </c>
      <c r="G694" s="0" t="n">
        <v>2</v>
      </c>
      <c r="I694" s="0" t="str">
        <f aca="false">IF(A694="","",IF(COUNTIF(Campaigns!$A$7:$A$300,A694)&gt;0,"✓",IF(N(D694)=0,"– no spend","⚠ add to Campaigns tab")))</f>
        <v>✓</v>
      </c>
      <c r="J694" s="83" t="n">
        <f aca="false">IF(D694="","",D694*IF(Settings!$B$23=Settings!$C$6,1,IF(Settings!$B$23="USD",1/INDEX(Settings!$B$29:$B$40,MONTH(B694)),INDEX(Settings!$B$29:$B$40,MONTH(B694)))))</f>
        <v>13.680648</v>
      </c>
    </row>
    <row r="695" customFormat="false" ht="15" hidden="false" customHeight="false" outlineLevel="0" collapsed="false">
      <c r="A695" s="0" t="s">
        <v>207</v>
      </c>
      <c r="B695" s="81" t="n">
        <v>46066</v>
      </c>
      <c r="C695" s="82" t="s">
        <v>452</v>
      </c>
      <c r="D695" s="83" t="n">
        <v>29.12</v>
      </c>
      <c r="E695" s="0" t="n">
        <v>50907</v>
      </c>
      <c r="F695" s="0" t="n">
        <v>134</v>
      </c>
      <c r="G695" s="0" t="n">
        <v>0</v>
      </c>
      <c r="I695" s="0" t="str">
        <f aca="false">IF(A695="","",IF(COUNTIF(Campaigns!$A$7:$A$300,A695)&gt;0,"✓",IF(N(D695)=0,"– no spend","⚠ add to Campaigns tab")))</f>
        <v>✓</v>
      </c>
      <c r="J695" s="83" t="n">
        <f aca="false">IF(D695="","",D695*IF(Settings!$B$23=Settings!$C$6,1,IF(Settings!$B$23="USD",1/INDEX(Settings!$B$29:$B$40,MONTH(B695)),INDEX(Settings!$B$29:$B$40,MONTH(B695)))))</f>
        <v>32.547424</v>
      </c>
    </row>
    <row r="696" customFormat="false" ht="15" hidden="false" customHeight="false" outlineLevel="0" collapsed="false">
      <c r="A696" s="0" t="s">
        <v>195</v>
      </c>
      <c r="B696" s="81" t="n">
        <v>46066</v>
      </c>
      <c r="C696" s="82" t="s">
        <v>452</v>
      </c>
      <c r="D696" s="83" t="n">
        <v>14.67</v>
      </c>
      <c r="E696" s="0" t="n">
        <v>59</v>
      </c>
      <c r="F696" s="0" t="n">
        <v>2</v>
      </c>
      <c r="G696" s="0" t="n">
        <v>0</v>
      </c>
      <c r="I696" s="0" t="str">
        <f aca="false">IF(A696="","",IF(COUNTIF(Campaigns!$A$7:$A$300,A696)&gt;0,"✓",IF(N(D696)=0,"– no spend","⚠ add to Campaigns tab")))</f>
        <v>✓</v>
      </c>
      <c r="J696" s="83" t="n">
        <f aca="false">IF(D696="","",D696*IF(Settings!$B$23=Settings!$C$6,1,IF(Settings!$B$23="USD",1/INDEX(Settings!$B$29:$B$40,MONTH(B696)),INDEX(Settings!$B$29:$B$40,MONTH(B696)))))</f>
        <v>16.396659</v>
      </c>
    </row>
    <row r="697" customFormat="false" ht="15" hidden="false" customHeight="false" outlineLevel="0" collapsed="false">
      <c r="A697" s="0" t="s">
        <v>185</v>
      </c>
      <c r="B697" s="81" t="n">
        <v>46066</v>
      </c>
      <c r="C697" s="82" t="s">
        <v>452</v>
      </c>
      <c r="D697" s="83" t="n">
        <v>9.61</v>
      </c>
      <c r="E697" s="0" t="n">
        <v>248</v>
      </c>
      <c r="F697" s="0" t="n">
        <v>12</v>
      </c>
      <c r="G697" s="0" t="n">
        <v>0</v>
      </c>
      <c r="I697" s="0" t="str">
        <f aca="false">IF(A697="","",IF(COUNTIF(Campaigns!$A$7:$A$300,A697)&gt;0,"✓",IF(N(D697)=0,"– no spend","⚠ add to Campaigns tab")))</f>
        <v>✓</v>
      </c>
      <c r="J697" s="83" t="n">
        <f aca="false">IF(D697="","",D697*IF(Settings!$B$23=Settings!$C$6,1,IF(Settings!$B$23="USD",1/INDEX(Settings!$B$29:$B$40,MONTH(B697)),INDEX(Settings!$B$29:$B$40,MONTH(B697)))))</f>
        <v>10.741097</v>
      </c>
    </row>
    <row r="698" customFormat="false" ht="15" hidden="false" customHeight="false" outlineLevel="0" collapsed="false">
      <c r="A698" s="0" t="s">
        <v>191</v>
      </c>
      <c r="B698" s="81" t="n">
        <v>46066</v>
      </c>
      <c r="C698" s="82" t="s">
        <v>452</v>
      </c>
      <c r="D698" s="83" t="n">
        <v>33.93</v>
      </c>
      <c r="E698" s="0" t="n">
        <v>176</v>
      </c>
      <c r="F698" s="0" t="n">
        <v>14</v>
      </c>
      <c r="G698" s="0" t="n">
        <v>0</v>
      </c>
      <c r="I698" s="0" t="str">
        <f aca="false">IF(A698="","",IF(COUNTIF(Campaigns!$A$7:$A$300,A698)&gt;0,"✓",IF(N(D698)=0,"– no spend","⚠ add to Campaigns tab")))</f>
        <v>✓</v>
      </c>
      <c r="J698" s="83" t="n">
        <f aca="false">IF(D698="","",D698*IF(Settings!$B$23=Settings!$C$6,1,IF(Settings!$B$23="USD",1/INDEX(Settings!$B$29:$B$40,MONTH(B698)),INDEX(Settings!$B$29:$B$40,MONTH(B698)))))</f>
        <v>37.923561</v>
      </c>
    </row>
    <row r="699" customFormat="false" ht="15" hidden="false" customHeight="false" outlineLevel="0" collapsed="false">
      <c r="A699" s="0" t="s">
        <v>200</v>
      </c>
      <c r="B699" s="81" t="n">
        <v>46066</v>
      </c>
      <c r="C699" s="82" t="s">
        <v>452</v>
      </c>
      <c r="D699" s="83" t="n">
        <v>13.43</v>
      </c>
      <c r="E699" s="0" t="n">
        <v>35</v>
      </c>
      <c r="F699" s="0" t="n">
        <v>8</v>
      </c>
      <c r="G699" s="0" t="n">
        <v>0</v>
      </c>
      <c r="I699" s="0" t="str">
        <f aca="false">IF(A699="","",IF(COUNTIF(Campaigns!$A$7:$A$300,A699)&gt;0,"✓",IF(N(D699)=0,"– no spend","⚠ add to Campaigns tab")))</f>
        <v>✓</v>
      </c>
      <c r="J699" s="83" t="n">
        <f aca="false">IF(D699="","",D699*IF(Settings!$B$23=Settings!$C$6,1,IF(Settings!$B$23="USD",1/INDEX(Settings!$B$29:$B$40,MONTH(B699)),INDEX(Settings!$B$29:$B$40,MONTH(B699)))))</f>
        <v>15.010711</v>
      </c>
    </row>
    <row r="700" customFormat="false" ht="15" hidden="false" customHeight="false" outlineLevel="0" collapsed="false">
      <c r="A700" s="0" t="s">
        <v>202</v>
      </c>
      <c r="B700" s="81" t="n">
        <v>46066</v>
      </c>
      <c r="C700" s="82" t="s">
        <v>452</v>
      </c>
      <c r="D700" s="83" t="n">
        <v>7.96</v>
      </c>
      <c r="E700" s="0" t="n">
        <v>173</v>
      </c>
      <c r="F700" s="0" t="n">
        <v>13</v>
      </c>
      <c r="G700" s="0" t="n">
        <v>0</v>
      </c>
      <c r="I700" s="0" t="str">
        <f aca="false">IF(A700="","",IF(COUNTIF(Campaigns!$A$7:$A$300,A700)&gt;0,"✓",IF(N(D700)=0,"– no spend","⚠ add to Campaigns tab")))</f>
        <v>✓</v>
      </c>
      <c r="J700" s="83" t="n">
        <f aca="false">IF(D700="","",D700*IF(Settings!$B$23=Settings!$C$6,1,IF(Settings!$B$23="USD",1/INDEX(Settings!$B$29:$B$40,MONTH(B700)),INDEX(Settings!$B$29:$B$40,MONTH(B700)))))</f>
        <v>8.896892</v>
      </c>
    </row>
    <row r="701" customFormat="false" ht="15" hidden="false" customHeight="false" outlineLevel="0" collapsed="false">
      <c r="A701" s="0" t="s">
        <v>192</v>
      </c>
      <c r="B701" s="81" t="n">
        <v>46066</v>
      </c>
      <c r="C701" s="82" t="s">
        <v>452</v>
      </c>
      <c r="D701" s="83" t="n">
        <v>24.15</v>
      </c>
      <c r="E701" s="0" t="n">
        <v>133</v>
      </c>
      <c r="F701" s="0" t="n">
        <v>14</v>
      </c>
      <c r="G701" s="0" t="n">
        <v>0</v>
      </c>
      <c r="I701" s="0" t="str">
        <f aca="false">IF(A701="","",IF(COUNTIF(Campaigns!$A$7:$A$300,A701)&gt;0,"✓",IF(N(D701)=0,"– no spend","⚠ add to Campaigns tab")))</f>
        <v>✓</v>
      </c>
      <c r="J701" s="83" t="n">
        <f aca="false">IF(D701="","",D701*IF(Settings!$B$23=Settings!$C$6,1,IF(Settings!$B$23="USD",1/INDEX(Settings!$B$29:$B$40,MONTH(B701)),INDEX(Settings!$B$29:$B$40,MONTH(B701)))))</f>
        <v>26.992455</v>
      </c>
    </row>
    <row r="702" customFormat="false" ht="15" hidden="false" customHeight="false" outlineLevel="0" collapsed="false">
      <c r="A702" s="0" t="s">
        <v>187</v>
      </c>
      <c r="B702" s="81" t="n">
        <v>46066</v>
      </c>
      <c r="C702" s="82" t="s">
        <v>452</v>
      </c>
      <c r="D702" s="83" t="n">
        <v>25.56</v>
      </c>
      <c r="E702" s="0" t="n">
        <v>115</v>
      </c>
      <c r="F702" s="0" t="n">
        <v>8</v>
      </c>
      <c r="G702" s="0" t="n">
        <v>0</v>
      </c>
      <c r="I702" s="0" t="str">
        <f aca="false">IF(A702="","",IF(COUNTIF(Campaigns!$A$7:$A$300,A702)&gt;0,"✓",IF(N(D702)=0,"– no spend","⚠ add to Campaigns tab")))</f>
        <v>✓</v>
      </c>
      <c r="J702" s="83" t="n">
        <f aca="false">IF(D702="","",D702*IF(Settings!$B$23=Settings!$C$6,1,IF(Settings!$B$23="USD",1/INDEX(Settings!$B$29:$B$40,MONTH(B702)),INDEX(Settings!$B$29:$B$40,MONTH(B702)))))</f>
        <v>28.568412</v>
      </c>
    </row>
    <row r="703" customFormat="false" ht="15" hidden="false" customHeight="false" outlineLevel="0" collapsed="false">
      <c r="A703" s="0" t="s">
        <v>190</v>
      </c>
      <c r="B703" s="81" t="n">
        <v>46066</v>
      </c>
      <c r="C703" s="82" t="s">
        <v>452</v>
      </c>
      <c r="D703" s="83" t="n">
        <v>0</v>
      </c>
      <c r="E703" s="0" t="n">
        <v>37</v>
      </c>
      <c r="F703" s="0" t="n">
        <v>0</v>
      </c>
      <c r="G703" s="0" t="n">
        <v>0</v>
      </c>
      <c r="I703" s="0" t="str">
        <f aca="false">IF(A703="","",IF(COUNTIF(Campaigns!$A$7:$A$300,A703)&gt;0,"✓",IF(N(D703)=0,"– no spend","⚠ add to Campaigns tab")))</f>
        <v>✓</v>
      </c>
      <c r="J703" s="83" t="n">
        <f aca="false">IF(D703="","",D703*IF(Settings!$B$23=Settings!$C$6,1,IF(Settings!$B$23="USD",1/INDEX(Settings!$B$29:$B$40,MONTH(B703)),INDEX(Settings!$B$29:$B$40,MONTH(B703)))))</f>
        <v>0</v>
      </c>
    </row>
    <row r="704" customFormat="false" ht="15" hidden="false" customHeight="false" outlineLevel="0" collapsed="false">
      <c r="A704" s="0" t="s">
        <v>204</v>
      </c>
      <c r="B704" s="81" t="n">
        <v>46066</v>
      </c>
      <c r="C704" s="82" t="s">
        <v>452</v>
      </c>
      <c r="D704" s="83" t="n">
        <v>1.71</v>
      </c>
      <c r="E704" s="0" t="n">
        <v>9</v>
      </c>
      <c r="F704" s="0" t="n">
        <v>1</v>
      </c>
      <c r="G704" s="0" t="n">
        <v>0</v>
      </c>
      <c r="I704" s="0" t="str">
        <f aca="false">IF(A704="","",IF(COUNTIF(Campaigns!$A$7:$A$300,A704)&gt;0,"✓",IF(N(D704)=0,"– no spend","⚠ add to Campaigns tab")))</f>
        <v>✓</v>
      </c>
      <c r="J704" s="83" t="n">
        <f aca="false">IF(D704="","",D704*IF(Settings!$B$23=Settings!$C$6,1,IF(Settings!$B$23="USD",1/INDEX(Settings!$B$29:$B$40,MONTH(B704)),INDEX(Settings!$B$29:$B$40,MONTH(B704)))))</f>
        <v>1.911267</v>
      </c>
    </row>
    <row r="705" customFormat="false" ht="15" hidden="false" customHeight="false" outlineLevel="0" collapsed="false">
      <c r="A705" s="0" t="s">
        <v>188</v>
      </c>
      <c r="B705" s="81" t="n">
        <v>46066</v>
      </c>
      <c r="C705" s="82" t="s">
        <v>452</v>
      </c>
      <c r="D705" s="83" t="n">
        <v>7.92</v>
      </c>
      <c r="E705" s="0" t="n">
        <v>16</v>
      </c>
      <c r="F705" s="0" t="n">
        <v>1</v>
      </c>
      <c r="G705" s="0" t="n">
        <v>0.17</v>
      </c>
      <c r="I705" s="0" t="str">
        <f aca="false">IF(A705="","",IF(COUNTIF(Campaigns!$A$7:$A$300,A705)&gt;0,"✓",IF(N(D705)=0,"– no spend","⚠ add to Campaigns tab")))</f>
        <v>✓</v>
      </c>
      <c r="J705" s="83" t="n">
        <f aca="false">IF(D705="","",D705*IF(Settings!$B$23=Settings!$C$6,1,IF(Settings!$B$23="USD",1/INDEX(Settings!$B$29:$B$40,MONTH(B705)),INDEX(Settings!$B$29:$B$40,MONTH(B705)))))</f>
        <v>8.852184</v>
      </c>
    </row>
    <row r="706" customFormat="false" ht="15" hidden="false" customHeight="false" outlineLevel="0" collapsed="false">
      <c r="A706" s="0" t="s">
        <v>186</v>
      </c>
      <c r="B706" s="81" t="n">
        <v>46066</v>
      </c>
      <c r="C706" s="82" t="s">
        <v>452</v>
      </c>
      <c r="D706" s="83" t="n">
        <v>41.52</v>
      </c>
      <c r="E706" s="0" t="n">
        <v>151</v>
      </c>
      <c r="F706" s="0" t="n">
        <v>22</v>
      </c>
      <c r="G706" s="0" t="n">
        <v>2</v>
      </c>
      <c r="I706" s="0" t="str">
        <f aca="false">IF(A706="","",IF(COUNTIF(Campaigns!$A$7:$A$300,A706)&gt;0,"✓",IF(N(D706)=0,"– no spend","⚠ add to Campaigns tab")))</f>
        <v>✓</v>
      </c>
      <c r="J706" s="83" t="n">
        <f aca="false">IF(D706="","",D706*IF(Settings!$B$23=Settings!$C$6,1,IF(Settings!$B$23="USD",1/INDEX(Settings!$B$29:$B$40,MONTH(B706)),INDEX(Settings!$B$29:$B$40,MONTH(B706)))))</f>
        <v>46.406904</v>
      </c>
    </row>
    <row r="707" customFormat="false" ht="15" hidden="false" customHeight="false" outlineLevel="0" collapsed="false">
      <c r="A707" s="0" t="s">
        <v>201</v>
      </c>
      <c r="B707" s="81" t="n">
        <v>46066</v>
      </c>
      <c r="C707" s="82" t="s">
        <v>452</v>
      </c>
      <c r="D707" s="83" t="n">
        <v>4.21</v>
      </c>
      <c r="E707" s="0" t="n">
        <v>262</v>
      </c>
      <c r="F707" s="0" t="n">
        <v>2</v>
      </c>
      <c r="G707" s="0" t="n">
        <v>0</v>
      </c>
      <c r="I707" s="0" t="str">
        <f aca="false">IF(A707="","",IF(COUNTIF(Campaigns!$A$7:$A$300,A707)&gt;0,"✓",IF(N(D707)=0,"– no spend","⚠ add to Campaigns tab")))</f>
        <v>✓</v>
      </c>
      <c r="J707" s="83" t="n">
        <f aca="false">IF(D707="","",D707*IF(Settings!$B$23=Settings!$C$6,1,IF(Settings!$B$23="USD",1/INDEX(Settings!$B$29:$B$40,MONTH(B707)),INDEX(Settings!$B$29:$B$40,MONTH(B707)))))</f>
        <v>4.705517</v>
      </c>
    </row>
    <row r="708" customFormat="false" ht="15" hidden="false" customHeight="false" outlineLevel="0" collapsed="false">
      <c r="A708" s="0" t="s">
        <v>194</v>
      </c>
      <c r="B708" s="81" t="n">
        <v>46066</v>
      </c>
      <c r="C708" s="82" t="s">
        <v>452</v>
      </c>
      <c r="D708" s="83" t="n">
        <v>20.69</v>
      </c>
      <c r="E708" s="0" t="n">
        <v>40</v>
      </c>
      <c r="F708" s="0" t="n">
        <v>3</v>
      </c>
      <c r="G708" s="0" t="n">
        <v>0</v>
      </c>
      <c r="I708" s="0" t="str">
        <f aca="false">IF(A708="","",IF(COUNTIF(Campaigns!$A$7:$A$300,A708)&gt;0,"✓",IF(N(D708)=0,"– no spend","⚠ add to Campaigns tab")))</f>
        <v>✓</v>
      </c>
      <c r="J708" s="83" t="n">
        <f aca="false">IF(D708="","",D708*IF(Settings!$B$23=Settings!$C$6,1,IF(Settings!$B$23="USD",1/INDEX(Settings!$B$29:$B$40,MONTH(B708)),INDEX(Settings!$B$29:$B$40,MONTH(B708)))))</f>
        <v>23.125213</v>
      </c>
    </row>
    <row r="709" customFormat="false" ht="15" hidden="false" customHeight="false" outlineLevel="0" collapsed="false">
      <c r="A709" s="0" t="s">
        <v>199</v>
      </c>
      <c r="B709" s="81" t="n">
        <v>46066</v>
      </c>
      <c r="C709" s="82" t="s">
        <v>452</v>
      </c>
      <c r="D709" s="83" t="n">
        <v>16.33</v>
      </c>
      <c r="E709" s="0" t="n">
        <v>20</v>
      </c>
      <c r="F709" s="0" t="n">
        <v>1</v>
      </c>
      <c r="G709" s="0" t="n">
        <v>0</v>
      </c>
      <c r="I709" s="0" t="str">
        <f aca="false">IF(A709="","",IF(COUNTIF(Campaigns!$A$7:$A$300,A709)&gt;0,"✓",IF(N(D709)=0,"– no spend","⚠ add to Campaigns tab")))</f>
        <v>✓</v>
      </c>
      <c r="J709" s="83" t="n">
        <f aca="false">IF(D709="","",D709*IF(Settings!$B$23=Settings!$C$6,1,IF(Settings!$B$23="USD",1/INDEX(Settings!$B$29:$B$40,MONTH(B709)),INDEX(Settings!$B$29:$B$40,MONTH(B709)))))</f>
        <v>18.252041</v>
      </c>
    </row>
    <row r="710" customFormat="false" ht="15" hidden="false" customHeight="false" outlineLevel="0" collapsed="false">
      <c r="A710" s="0" t="s">
        <v>208</v>
      </c>
      <c r="B710" s="81" t="n">
        <v>46066</v>
      </c>
      <c r="C710" s="82" t="s">
        <v>452</v>
      </c>
      <c r="D710" s="83" t="n">
        <v>27.85</v>
      </c>
      <c r="E710" s="0" t="n">
        <v>69947</v>
      </c>
      <c r="F710" s="0" t="n">
        <v>106</v>
      </c>
      <c r="G710" s="0" t="n">
        <v>0</v>
      </c>
      <c r="I710" s="0" t="str">
        <f aca="false">IF(A710="","",IF(COUNTIF(Campaigns!$A$7:$A$300,A710)&gt;0,"✓",IF(N(D710)=0,"– no spend","⚠ add to Campaigns tab")))</f>
        <v>✓</v>
      </c>
      <c r="J710" s="83" t="n">
        <f aca="false">IF(D710="","",D710*IF(Settings!$B$23=Settings!$C$6,1,IF(Settings!$B$23="USD",1/INDEX(Settings!$B$29:$B$40,MONTH(B710)),INDEX(Settings!$B$29:$B$40,MONTH(B710)))))</f>
        <v>31.127945</v>
      </c>
    </row>
    <row r="711" customFormat="false" ht="15" hidden="false" customHeight="false" outlineLevel="0" collapsed="false">
      <c r="A711" s="0" t="s">
        <v>206</v>
      </c>
      <c r="B711" s="81" t="n">
        <v>46066</v>
      </c>
      <c r="C711" s="82" t="s">
        <v>452</v>
      </c>
      <c r="D711" s="83" t="n">
        <v>9.85</v>
      </c>
      <c r="E711" s="0" t="n">
        <v>104</v>
      </c>
      <c r="F711" s="0" t="n">
        <v>4</v>
      </c>
      <c r="G711" s="0" t="n">
        <v>3</v>
      </c>
      <c r="I711" s="0" t="str">
        <f aca="false">IF(A711="","",IF(COUNTIF(Campaigns!$A$7:$A$300,A711)&gt;0,"✓",IF(N(D711)=0,"– no spend","⚠ add to Campaigns tab")))</f>
        <v>✓</v>
      </c>
      <c r="J711" s="83" t="n">
        <f aca="false">IF(D711="","",D711*IF(Settings!$B$23=Settings!$C$6,1,IF(Settings!$B$23="USD",1/INDEX(Settings!$B$29:$B$40,MONTH(B711)),INDEX(Settings!$B$29:$B$40,MONTH(B711)))))</f>
        <v>11.009345</v>
      </c>
    </row>
    <row r="712" customFormat="false" ht="15" hidden="false" customHeight="false" outlineLevel="0" collapsed="false">
      <c r="A712" s="0" t="s">
        <v>203</v>
      </c>
      <c r="B712" s="81" t="n">
        <v>46067</v>
      </c>
      <c r="C712" s="82" t="s">
        <v>452</v>
      </c>
      <c r="D712" s="83" t="n">
        <v>9</v>
      </c>
      <c r="E712" s="0" t="n">
        <v>54</v>
      </c>
      <c r="F712" s="0" t="n">
        <v>2</v>
      </c>
      <c r="G712" s="0" t="n">
        <v>2</v>
      </c>
      <c r="I712" s="0" t="str">
        <f aca="false">IF(A712="","",IF(COUNTIF(Campaigns!$A$7:$A$300,A712)&gt;0,"✓",IF(N(D712)=0,"– no spend","⚠ add to Campaigns tab")))</f>
        <v>✓</v>
      </c>
      <c r="J712" s="83" t="n">
        <f aca="false">IF(D712="","",D712*IF(Settings!$B$23=Settings!$C$6,1,IF(Settings!$B$23="USD",1/INDEX(Settings!$B$29:$B$40,MONTH(B712)),INDEX(Settings!$B$29:$B$40,MONTH(B712)))))</f>
        <v>10.0593</v>
      </c>
    </row>
    <row r="713" customFormat="false" ht="15" hidden="false" customHeight="false" outlineLevel="0" collapsed="false">
      <c r="A713" s="0" t="s">
        <v>205</v>
      </c>
      <c r="B713" s="81" t="n">
        <v>46067</v>
      </c>
      <c r="C713" s="82" t="s">
        <v>452</v>
      </c>
      <c r="D713" s="83" t="n">
        <v>4.58</v>
      </c>
      <c r="E713" s="0" t="n">
        <v>124</v>
      </c>
      <c r="F713" s="0" t="n">
        <v>4</v>
      </c>
      <c r="G713" s="0" t="n">
        <v>0</v>
      </c>
      <c r="I713" s="0" t="str">
        <f aca="false">IF(A713="","",IF(COUNTIF(Campaigns!$A$7:$A$300,A713)&gt;0,"✓",IF(N(D713)=0,"– no spend","⚠ add to Campaigns tab")))</f>
        <v>✓</v>
      </c>
      <c r="J713" s="83" t="n">
        <f aca="false">IF(D713="","",D713*IF(Settings!$B$23=Settings!$C$6,1,IF(Settings!$B$23="USD",1/INDEX(Settings!$B$29:$B$40,MONTH(B713)),INDEX(Settings!$B$29:$B$40,MONTH(B713)))))</f>
        <v>5.119066</v>
      </c>
    </row>
    <row r="714" customFormat="false" ht="15" hidden="false" customHeight="false" outlineLevel="0" collapsed="false">
      <c r="A714" s="0" t="s">
        <v>207</v>
      </c>
      <c r="B714" s="81" t="n">
        <v>46067</v>
      </c>
      <c r="C714" s="82" t="s">
        <v>452</v>
      </c>
      <c r="D714" s="83" t="n">
        <v>29.17</v>
      </c>
      <c r="E714" s="0" t="n">
        <v>48898</v>
      </c>
      <c r="F714" s="0" t="n">
        <v>131</v>
      </c>
      <c r="G714" s="0" t="n">
        <v>0</v>
      </c>
      <c r="I714" s="0" t="str">
        <f aca="false">IF(A714="","",IF(COUNTIF(Campaigns!$A$7:$A$300,A714)&gt;0,"✓",IF(N(D714)=0,"– no spend","⚠ add to Campaigns tab")))</f>
        <v>✓</v>
      </c>
      <c r="J714" s="83" t="n">
        <f aca="false">IF(D714="","",D714*IF(Settings!$B$23=Settings!$C$6,1,IF(Settings!$B$23="USD",1/INDEX(Settings!$B$29:$B$40,MONTH(B714)),INDEX(Settings!$B$29:$B$40,MONTH(B714)))))</f>
        <v>32.603309</v>
      </c>
    </row>
    <row r="715" customFormat="false" ht="15" hidden="false" customHeight="false" outlineLevel="0" collapsed="false">
      <c r="A715" s="0" t="s">
        <v>195</v>
      </c>
      <c r="B715" s="81" t="n">
        <v>46067</v>
      </c>
      <c r="C715" s="82" t="s">
        <v>452</v>
      </c>
      <c r="D715" s="83" t="n">
        <v>27.35</v>
      </c>
      <c r="E715" s="0" t="n">
        <v>28</v>
      </c>
      <c r="F715" s="0" t="n">
        <v>2</v>
      </c>
      <c r="G715" s="0" t="n">
        <v>0</v>
      </c>
      <c r="I715" s="0" t="str">
        <f aca="false">IF(A715="","",IF(COUNTIF(Campaigns!$A$7:$A$300,A715)&gt;0,"✓",IF(N(D715)=0,"– no spend","⚠ add to Campaigns tab")))</f>
        <v>✓</v>
      </c>
      <c r="J715" s="83" t="n">
        <f aca="false">IF(D715="","",D715*IF(Settings!$B$23=Settings!$C$6,1,IF(Settings!$B$23="USD",1/INDEX(Settings!$B$29:$B$40,MONTH(B715)),INDEX(Settings!$B$29:$B$40,MONTH(B715)))))</f>
        <v>30.569095</v>
      </c>
    </row>
    <row r="716" customFormat="false" ht="15" hidden="false" customHeight="false" outlineLevel="0" collapsed="false">
      <c r="A716" s="0" t="s">
        <v>185</v>
      </c>
      <c r="B716" s="81" t="n">
        <v>46067</v>
      </c>
      <c r="C716" s="82" t="s">
        <v>452</v>
      </c>
      <c r="D716" s="83" t="n">
        <v>18.56</v>
      </c>
      <c r="E716" s="0" t="n">
        <v>142</v>
      </c>
      <c r="F716" s="0" t="n">
        <v>13</v>
      </c>
      <c r="G716" s="0" t="n">
        <v>0</v>
      </c>
      <c r="I716" s="0" t="str">
        <f aca="false">IF(A716="","",IF(COUNTIF(Campaigns!$A$7:$A$300,A716)&gt;0,"✓",IF(N(D716)=0,"– no spend","⚠ add to Campaigns tab")))</f>
        <v>✓</v>
      </c>
      <c r="J716" s="83" t="n">
        <f aca="false">IF(D716="","",D716*IF(Settings!$B$23=Settings!$C$6,1,IF(Settings!$B$23="USD",1/INDEX(Settings!$B$29:$B$40,MONTH(B716)),INDEX(Settings!$B$29:$B$40,MONTH(B716)))))</f>
        <v>20.744512</v>
      </c>
    </row>
    <row r="717" customFormat="false" ht="15" hidden="false" customHeight="false" outlineLevel="0" collapsed="false">
      <c r="A717" s="0" t="s">
        <v>191</v>
      </c>
      <c r="B717" s="81" t="n">
        <v>46067</v>
      </c>
      <c r="C717" s="82" t="s">
        <v>452</v>
      </c>
      <c r="D717" s="83" t="n">
        <v>18.16</v>
      </c>
      <c r="E717" s="0" t="n">
        <v>99</v>
      </c>
      <c r="F717" s="0" t="n">
        <v>6</v>
      </c>
      <c r="G717" s="0" t="n">
        <v>0</v>
      </c>
      <c r="I717" s="0" t="str">
        <f aca="false">IF(A717="","",IF(COUNTIF(Campaigns!$A$7:$A$300,A717)&gt;0,"✓",IF(N(D717)=0,"– no spend","⚠ add to Campaigns tab")))</f>
        <v>✓</v>
      </c>
      <c r="J717" s="83" t="n">
        <f aca="false">IF(D717="","",D717*IF(Settings!$B$23=Settings!$C$6,1,IF(Settings!$B$23="USD",1/INDEX(Settings!$B$29:$B$40,MONTH(B717)),INDEX(Settings!$B$29:$B$40,MONTH(B717)))))</f>
        <v>20.297432</v>
      </c>
    </row>
    <row r="718" customFormat="false" ht="15" hidden="false" customHeight="false" outlineLevel="0" collapsed="false">
      <c r="A718" s="0" t="s">
        <v>200</v>
      </c>
      <c r="B718" s="81" t="n">
        <v>46067</v>
      </c>
      <c r="C718" s="82" t="s">
        <v>452</v>
      </c>
      <c r="D718" s="83" t="n">
        <v>7.09</v>
      </c>
      <c r="E718" s="0" t="n">
        <v>73</v>
      </c>
      <c r="F718" s="0" t="n">
        <v>6</v>
      </c>
      <c r="G718" s="0" t="n">
        <v>0</v>
      </c>
      <c r="I718" s="0" t="str">
        <f aca="false">IF(A718="","",IF(COUNTIF(Campaigns!$A$7:$A$300,A718)&gt;0,"✓",IF(N(D718)=0,"– no spend","⚠ add to Campaigns tab")))</f>
        <v>✓</v>
      </c>
      <c r="J718" s="83" t="n">
        <f aca="false">IF(D718="","",D718*IF(Settings!$B$23=Settings!$C$6,1,IF(Settings!$B$23="USD",1/INDEX(Settings!$B$29:$B$40,MONTH(B718)),INDEX(Settings!$B$29:$B$40,MONTH(B718)))))</f>
        <v>7.924493</v>
      </c>
    </row>
    <row r="719" customFormat="false" ht="15" hidden="false" customHeight="false" outlineLevel="0" collapsed="false">
      <c r="A719" s="0" t="s">
        <v>202</v>
      </c>
      <c r="B719" s="81" t="n">
        <v>46067</v>
      </c>
      <c r="C719" s="82" t="s">
        <v>452</v>
      </c>
      <c r="D719" s="83" t="n">
        <v>6.4</v>
      </c>
      <c r="E719" s="0" t="n">
        <v>146</v>
      </c>
      <c r="F719" s="0" t="n">
        <v>8</v>
      </c>
      <c r="G719" s="0" t="n">
        <v>0</v>
      </c>
      <c r="I719" s="0" t="str">
        <f aca="false">IF(A719="","",IF(COUNTIF(Campaigns!$A$7:$A$300,A719)&gt;0,"✓",IF(N(D719)=0,"– no spend","⚠ add to Campaigns tab")))</f>
        <v>✓</v>
      </c>
      <c r="J719" s="83" t="n">
        <f aca="false">IF(D719="","",D719*IF(Settings!$B$23=Settings!$C$6,1,IF(Settings!$B$23="USD",1/INDEX(Settings!$B$29:$B$40,MONTH(B719)),INDEX(Settings!$B$29:$B$40,MONTH(B719)))))</f>
        <v>7.15328</v>
      </c>
    </row>
    <row r="720" customFormat="false" ht="15" hidden="false" customHeight="false" outlineLevel="0" collapsed="false">
      <c r="A720" s="0" t="s">
        <v>192</v>
      </c>
      <c r="B720" s="81" t="n">
        <v>46067</v>
      </c>
      <c r="C720" s="82" t="s">
        <v>452</v>
      </c>
      <c r="D720" s="83" t="n">
        <v>24.78</v>
      </c>
      <c r="E720" s="0" t="n">
        <v>60</v>
      </c>
      <c r="F720" s="0" t="n">
        <v>7</v>
      </c>
      <c r="G720" s="0" t="n">
        <v>0</v>
      </c>
      <c r="I720" s="0" t="str">
        <f aca="false">IF(A720="","",IF(COUNTIF(Campaigns!$A$7:$A$300,A720)&gt;0,"✓",IF(N(D720)=0,"– no spend","⚠ add to Campaigns tab")))</f>
        <v>✓</v>
      </c>
      <c r="J720" s="83" t="n">
        <f aca="false">IF(D720="","",D720*IF(Settings!$B$23=Settings!$C$6,1,IF(Settings!$B$23="USD",1/INDEX(Settings!$B$29:$B$40,MONTH(B720)),INDEX(Settings!$B$29:$B$40,MONTH(B720)))))</f>
        <v>27.696606</v>
      </c>
    </row>
    <row r="721" customFormat="false" ht="15" hidden="false" customHeight="false" outlineLevel="0" collapsed="false">
      <c r="A721" s="0" t="s">
        <v>187</v>
      </c>
      <c r="B721" s="81" t="n">
        <v>46067</v>
      </c>
      <c r="C721" s="82" t="s">
        <v>452</v>
      </c>
      <c r="D721" s="83" t="n">
        <v>30.41</v>
      </c>
      <c r="E721" s="0" t="n">
        <v>84</v>
      </c>
      <c r="F721" s="0" t="n">
        <v>4</v>
      </c>
      <c r="G721" s="0" t="n">
        <v>2</v>
      </c>
      <c r="I721" s="0" t="str">
        <f aca="false">IF(A721="","",IF(COUNTIF(Campaigns!$A$7:$A$300,A721)&gt;0,"✓",IF(N(D721)=0,"– no spend","⚠ add to Campaigns tab")))</f>
        <v>✓</v>
      </c>
      <c r="J721" s="83" t="n">
        <f aca="false">IF(D721="","",D721*IF(Settings!$B$23=Settings!$C$6,1,IF(Settings!$B$23="USD",1/INDEX(Settings!$B$29:$B$40,MONTH(B721)),INDEX(Settings!$B$29:$B$40,MONTH(B721)))))</f>
        <v>33.989257</v>
      </c>
    </row>
    <row r="722" customFormat="false" ht="15" hidden="false" customHeight="false" outlineLevel="0" collapsed="false">
      <c r="A722" s="0" t="s">
        <v>190</v>
      </c>
      <c r="B722" s="81" t="n">
        <v>46067</v>
      </c>
      <c r="C722" s="82" t="s">
        <v>452</v>
      </c>
      <c r="D722" s="83" t="n">
        <v>0</v>
      </c>
      <c r="E722" s="0" t="n">
        <v>34</v>
      </c>
      <c r="F722" s="0" t="n">
        <v>0</v>
      </c>
      <c r="G722" s="0" t="n">
        <v>0</v>
      </c>
      <c r="I722" s="0" t="str">
        <f aca="false">IF(A722="","",IF(COUNTIF(Campaigns!$A$7:$A$300,A722)&gt;0,"✓",IF(N(D722)=0,"– no spend","⚠ add to Campaigns tab")))</f>
        <v>✓</v>
      </c>
      <c r="J722" s="83" t="n">
        <f aca="false">IF(D722="","",D722*IF(Settings!$B$23=Settings!$C$6,1,IF(Settings!$B$23="USD",1/INDEX(Settings!$B$29:$B$40,MONTH(B722)),INDEX(Settings!$B$29:$B$40,MONTH(B722)))))</f>
        <v>0</v>
      </c>
    </row>
    <row r="723" customFormat="false" ht="15" hidden="false" customHeight="false" outlineLevel="0" collapsed="false">
      <c r="A723" s="0" t="s">
        <v>204</v>
      </c>
      <c r="B723" s="81" t="n">
        <v>46067</v>
      </c>
      <c r="C723" s="82" t="s">
        <v>452</v>
      </c>
      <c r="D723" s="83" t="n">
        <v>0</v>
      </c>
      <c r="E723" s="0" t="n">
        <v>9</v>
      </c>
      <c r="F723" s="0" t="n">
        <v>0</v>
      </c>
      <c r="G723" s="0" t="n">
        <v>0</v>
      </c>
      <c r="I723" s="0" t="str">
        <f aca="false">IF(A723="","",IF(COUNTIF(Campaigns!$A$7:$A$300,A723)&gt;0,"✓",IF(N(D723)=0,"– no spend","⚠ add to Campaigns tab")))</f>
        <v>✓</v>
      </c>
      <c r="J723" s="83" t="n">
        <f aca="false">IF(D723="","",D723*IF(Settings!$B$23=Settings!$C$6,1,IF(Settings!$B$23="USD",1/INDEX(Settings!$B$29:$B$40,MONTH(B723)),INDEX(Settings!$B$29:$B$40,MONTH(B723)))))</f>
        <v>0</v>
      </c>
    </row>
    <row r="724" customFormat="false" ht="15" hidden="false" customHeight="false" outlineLevel="0" collapsed="false">
      <c r="A724" s="0" t="s">
        <v>188</v>
      </c>
      <c r="B724" s="81" t="n">
        <v>46067</v>
      </c>
      <c r="C724" s="82" t="s">
        <v>452</v>
      </c>
      <c r="D724" s="83" t="n">
        <v>5.5</v>
      </c>
      <c r="E724" s="0" t="n">
        <v>61</v>
      </c>
      <c r="F724" s="0" t="n">
        <v>1</v>
      </c>
      <c r="G724" s="0" t="n">
        <v>0</v>
      </c>
      <c r="I724" s="0" t="str">
        <f aca="false">IF(A724="","",IF(COUNTIF(Campaigns!$A$7:$A$300,A724)&gt;0,"✓",IF(N(D724)=0,"– no spend","⚠ add to Campaigns tab")))</f>
        <v>✓</v>
      </c>
      <c r="J724" s="83" t="n">
        <f aca="false">IF(D724="","",D724*IF(Settings!$B$23=Settings!$C$6,1,IF(Settings!$B$23="USD",1/INDEX(Settings!$B$29:$B$40,MONTH(B724)),INDEX(Settings!$B$29:$B$40,MONTH(B724)))))</f>
        <v>6.14735</v>
      </c>
    </row>
    <row r="725" customFormat="false" ht="15" hidden="false" customHeight="false" outlineLevel="0" collapsed="false">
      <c r="A725" s="0" t="s">
        <v>186</v>
      </c>
      <c r="B725" s="81" t="n">
        <v>46067</v>
      </c>
      <c r="C725" s="82" t="s">
        <v>452</v>
      </c>
      <c r="D725" s="83" t="n">
        <v>12.72</v>
      </c>
      <c r="E725" s="0" t="n">
        <v>80</v>
      </c>
      <c r="F725" s="0" t="n">
        <v>6</v>
      </c>
      <c r="G725" s="0" t="n">
        <v>0</v>
      </c>
      <c r="I725" s="0" t="str">
        <f aca="false">IF(A725="","",IF(COUNTIF(Campaigns!$A$7:$A$300,A725)&gt;0,"✓",IF(N(D725)=0,"– no spend","⚠ add to Campaigns tab")))</f>
        <v>✓</v>
      </c>
      <c r="J725" s="83" t="n">
        <f aca="false">IF(D725="","",D725*IF(Settings!$B$23=Settings!$C$6,1,IF(Settings!$B$23="USD",1/INDEX(Settings!$B$29:$B$40,MONTH(B725)),INDEX(Settings!$B$29:$B$40,MONTH(B725)))))</f>
        <v>14.217144</v>
      </c>
    </row>
    <row r="726" customFormat="false" ht="15" hidden="false" customHeight="false" outlineLevel="0" collapsed="false">
      <c r="A726" s="0" t="s">
        <v>201</v>
      </c>
      <c r="B726" s="81" t="n">
        <v>46067</v>
      </c>
      <c r="C726" s="82" t="s">
        <v>452</v>
      </c>
      <c r="D726" s="83" t="n">
        <v>2.21</v>
      </c>
      <c r="E726" s="0" t="n">
        <v>55</v>
      </c>
      <c r="F726" s="0" t="n">
        <v>1</v>
      </c>
      <c r="G726" s="0" t="n">
        <v>0</v>
      </c>
      <c r="I726" s="0" t="str">
        <f aca="false">IF(A726="","",IF(COUNTIF(Campaigns!$A$7:$A$300,A726)&gt;0,"✓",IF(N(D726)=0,"– no spend","⚠ add to Campaigns tab")))</f>
        <v>✓</v>
      </c>
      <c r="J726" s="83" t="n">
        <f aca="false">IF(D726="","",D726*IF(Settings!$B$23=Settings!$C$6,1,IF(Settings!$B$23="USD",1/INDEX(Settings!$B$29:$B$40,MONTH(B726)),INDEX(Settings!$B$29:$B$40,MONTH(B726)))))</f>
        <v>2.470117</v>
      </c>
    </row>
    <row r="727" customFormat="false" ht="15" hidden="false" customHeight="false" outlineLevel="0" collapsed="false">
      <c r="A727" s="0" t="s">
        <v>194</v>
      </c>
      <c r="B727" s="81" t="n">
        <v>46067</v>
      </c>
      <c r="C727" s="82" t="s">
        <v>452</v>
      </c>
      <c r="D727" s="83" t="n">
        <v>8.7</v>
      </c>
      <c r="E727" s="0" t="n">
        <v>37</v>
      </c>
      <c r="F727" s="0" t="n">
        <v>2</v>
      </c>
      <c r="G727" s="0" t="n">
        <v>0</v>
      </c>
      <c r="I727" s="0" t="str">
        <f aca="false">IF(A727="","",IF(COUNTIF(Campaigns!$A$7:$A$300,A727)&gt;0,"✓",IF(N(D727)=0,"– no spend","⚠ add to Campaigns tab")))</f>
        <v>✓</v>
      </c>
      <c r="J727" s="83" t="n">
        <f aca="false">IF(D727="","",D727*IF(Settings!$B$23=Settings!$C$6,1,IF(Settings!$B$23="USD",1/INDEX(Settings!$B$29:$B$40,MONTH(B727)),INDEX(Settings!$B$29:$B$40,MONTH(B727)))))</f>
        <v>9.72399</v>
      </c>
    </row>
    <row r="728" customFormat="false" ht="15" hidden="false" customHeight="false" outlineLevel="0" collapsed="false">
      <c r="A728" s="0" t="s">
        <v>199</v>
      </c>
      <c r="B728" s="81" t="n">
        <v>46067</v>
      </c>
      <c r="C728" s="82" t="s">
        <v>452</v>
      </c>
      <c r="D728" s="83" t="n">
        <v>0</v>
      </c>
      <c r="E728" s="0" t="n">
        <v>32</v>
      </c>
      <c r="F728" s="0" t="n">
        <v>0</v>
      </c>
      <c r="G728" s="0" t="n">
        <v>0</v>
      </c>
      <c r="I728" s="0" t="str">
        <f aca="false">IF(A728="","",IF(COUNTIF(Campaigns!$A$7:$A$300,A728)&gt;0,"✓",IF(N(D728)=0,"– no spend","⚠ add to Campaigns tab")))</f>
        <v>✓</v>
      </c>
      <c r="J728" s="83" t="n">
        <f aca="false">IF(D728="","",D728*IF(Settings!$B$23=Settings!$C$6,1,IF(Settings!$B$23="USD",1/INDEX(Settings!$B$29:$B$40,MONTH(B728)),INDEX(Settings!$B$29:$B$40,MONTH(B728)))))</f>
        <v>0</v>
      </c>
    </row>
    <row r="729" customFormat="false" ht="15" hidden="false" customHeight="false" outlineLevel="0" collapsed="false">
      <c r="A729" s="0" t="s">
        <v>208</v>
      </c>
      <c r="B729" s="81" t="n">
        <v>46067</v>
      </c>
      <c r="C729" s="82" t="s">
        <v>452</v>
      </c>
      <c r="D729" s="83" t="n">
        <v>28</v>
      </c>
      <c r="E729" s="0" t="n">
        <v>59945</v>
      </c>
      <c r="F729" s="0" t="n">
        <v>129</v>
      </c>
      <c r="G729" s="0" t="n">
        <v>0</v>
      </c>
      <c r="I729" s="0" t="str">
        <f aca="false">IF(A729="","",IF(COUNTIF(Campaigns!$A$7:$A$300,A729)&gt;0,"✓",IF(N(D729)=0,"– no spend","⚠ add to Campaigns tab")))</f>
        <v>✓</v>
      </c>
      <c r="J729" s="83" t="n">
        <f aca="false">IF(D729="","",D729*IF(Settings!$B$23=Settings!$C$6,1,IF(Settings!$B$23="USD",1/INDEX(Settings!$B$29:$B$40,MONTH(B729)),INDEX(Settings!$B$29:$B$40,MONTH(B729)))))</f>
        <v>31.2956</v>
      </c>
    </row>
    <row r="730" customFormat="false" ht="15" hidden="false" customHeight="false" outlineLevel="0" collapsed="false">
      <c r="A730" s="0" t="s">
        <v>206</v>
      </c>
      <c r="B730" s="81" t="n">
        <v>46067</v>
      </c>
      <c r="C730" s="82" t="s">
        <v>452</v>
      </c>
      <c r="D730" s="83" t="n">
        <v>1.77</v>
      </c>
      <c r="E730" s="0" t="n">
        <v>91</v>
      </c>
      <c r="F730" s="0" t="n">
        <v>1</v>
      </c>
      <c r="G730" s="0" t="n">
        <v>2</v>
      </c>
      <c r="I730" s="0" t="str">
        <f aca="false">IF(A730="","",IF(COUNTIF(Campaigns!$A$7:$A$300,A730)&gt;0,"✓",IF(N(D730)=0,"– no spend","⚠ add to Campaigns tab")))</f>
        <v>✓</v>
      </c>
      <c r="J730" s="83" t="n">
        <f aca="false">IF(D730="","",D730*IF(Settings!$B$23=Settings!$C$6,1,IF(Settings!$B$23="USD",1/INDEX(Settings!$B$29:$B$40,MONTH(B730)),INDEX(Settings!$B$29:$B$40,MONTH(B730)))))</f>
        <v>1.978329</v>
      </c>
    </row>
    <row r="731" customFormat="false" ht="15" hidden="false" customHeight="false" outlineLevel="0" collapsed="false">
      <c r="A731" s="0" t="s">
        <v>203</v>
      </c>
      <c r="B731" s="81" t="n">
        <v>46068</v>
      </c>
      <c r="C731" s="82" t="s">
        <v>452</v>
      </c>
      <c r="D731" s="83" t="n">
        <v>17.9</v>
      </c>
      <c r="E731" s="0" t="n">
        <v>83</v>
      </c>
      <c r="F731" s="0" t="n">
        <v>3</v>
      </c>
      <c r="G731" s="0" t="n">
        <v>0</v>
      </c>
      <c r="I731" s="0" t="str">
        <f aca="false">IF(A731="","",IF(COUNTIF(Campaigns!$A$7:$A$300,A731)&gt;0,"✓",IF(N(D731)=0,"– no spend","⚠ add to Campaigns tab")))</f>
        <v>✓</v>
      </c>
      <c r="J731" s="83" t="n">
        <f aca="false">IF(D731="","",D731*IF(Settings!$B$23=Settings!$C$6,1,IF(Settings!$B$23="USD",1/INDEX(Settings!$B$29:$B$40,MONTH(B731)),INDEX(Settings!$B$29:$B$40,MONTH(B731)))))</f>
        <v>20.00683</v>
      </c>
    </row>
    <row r="732" customFormat="false" ht="15" hidden="false" customHeight="false" outlineLevel="0" collapsed="false">
      <c r="A732" s="0" t="s">
        <v>205</v>
      </c>
      <c r="B732" s="81" t="n">
        <v>46068</v>
      </c>
      <c r="C732" s="82" t="s">
        <v>452</v>
      </c>
      <c r="D732" s="83" t="n">
        <v>9.25</v>
      </c>
      <c r="E732" s="0" t="n">
        <v>147</v>
      </c>
      <c r="F732" s="0" t="n">
        <v>6</v>
      </c>
      <c r="G732" s="0" t="n">
        <v>0</v>
      </c>
      <c r="I732" s="0" t="str">
        <f aca="false">IF(A732="","",IF(COUNTIF(Campaigns!$A$7:$A$300,A732)&gt;0,"✓",IF(N(D732)=0,"– no spend","⚠ add to Campaigns tab")))</f>
        <v>✓</v>
      </c>
      <c r="J732" s="83" t="n">
        <f aca="false">IF(D732="","",D732*IF(Settings!$B$23=Settings!$C$6,1,IF(Settings!$B$23="USD",1/INDEX(Settings!$B$29:$B$40,MONTH(B732)),INDEX(Settings!$B$29:$B$40,MONTH(B732)))))</f>
        <v>10.338725</v>
      </c>
    </row>
    <row r="733" customFormat="false" ht="15" hidden="false" customHeight="false" outlineLevel="0" collapsed="false">
      <c r="A733" s="0" t="s">
        <v>207</v>
      </c>
      <c r="B733" s="81" t="n">
        <v>46068</v>
      </c>
      <c r="C733" s="82" t="s">
        <v>452</v>
      </c>
      <c r="D733" s="83" t="n">
        <v>29.18</v>
      </c>
      <c r="E733" s="0" t="n">
        <v>49125</v>
      </c>
      <c r="F733" s="0" t="n">
        <v>134</v>
      </c>
      <c r="G733" s="0" t="n">
        <v>0</v>
      </c>
      <c r="I733" s="0" t="str">
        <f aca="false">IF(A733="","",IF(COUNTIF(Campaigns!$A$7:$A$300,A733)&gt;0,"✓",IF(N(D733)=0,"– no spend","⚠ add to Campaigns tab")))</f>
        <v>✓</v>
      </c>
      <c r="J733" s="83" t="n">
        <f aca="false">IF(D733="","",D733*IF(Settings!$B$23=Settings!$C$6,1,IF(Settings!$B$23="USD",1/INDEX(Settings!$B$29:$B$40,MONTH(B733)),INDEX(Settings!$B$29:$B$40,MONTH(B733)))))</f>
        <v>32.614486</v>
      </c>
    </row>
    <row r="734" customFormat="false" ht="15" hidden="false" customHeight="false" outlineLevel="0" collapsed="false">
      <c r="A734" s="0" t="s">
        <v>195</v>
      </c>
      <c r="B734" s="81" t="n">
        <v>46068</v>
      </c>
      <c r="C734" s="82" t="s">
        <v>452</v>
      </c>
      <c r="D734" s="83" t="n">
        <v>15.11</v>
      </c>
      <c r="E734" s="0" t="n">
        <v>53</v>
      </c>
      <c r="F734" s="0" t="n">
        <v>1</v>
      </c>
      <c r="G734" s="0" t="n">
        <v>0</v>
      </c>
      <c r="I734" s="0" t="str">
        <f aca="false">IF(A734="","",IF(COUNTIF(Campaigns!$A$7:$A$300,A734)&gt;0,"✓",IF(N(D734)=0,"– no spend","⚠ add to Campaigns tab")))</f>
        <v>✓</v>
      </c>
      <c r="J734" s="83" t="n">
        <f aca="false">IF(D734="","",D734*IF(Settings!$B$23=Settings!$C$6,1,IF(Settings!$B$23="USD",1/INDEX(Settings!$B$29:$B$40,MONTH(B734)),INDEX(Settings!$B$29:$B$40,MONTH(B734)))))</f>
        <v>16.888447</v>
      </c>
    </row>
    <row r="735" customFormat="false" ht="15" hidden="false" customHeight="false" outlineLevel="0" collapsed="false">
      <c r="A735" s="0" t="s">
        <v>185</v>
      </c>
      <c r="B735" s="81" t="n">
        <v>46068</v>
      </c>
      <c r="C735" s="82" t="s">
        <v>452</v>
      </c>
      <c r="D735" s="83" t="n">
        <v>46.82</v>
      </c>
      <c r="E735" s="0" t="n">
        <v>330</v>
      </c>
      <c r="F735" s="0" t="n">
        <v>23</v>
      </c>
      <c r="G735" s="0" t="n">
        <v>2</v>
      </c>
      <c r="I735" s="0" t="str">
        <f aca="false">IF(A735="","",IF(COUNTIF(Campaigns!$A$7:$A$300,A735)&gt;0,"✓",IF(N(D735)=0,"– no spend","⚠ add to Campaigns tab")))</f>
        <v>✓</v>
      </c>
      <c r="J735" s="83" t="n">
        <f aca="false">IF(D735="","",D735*IF(Settings!$B$23=Settings!$C$6,1,IF(Settings!$B$23="USD",1/INDEX(Settings!$B$29:$B$40,MONTH(B735)),INDEX(Settings!$B$29:$B$40,MONTH(B735)))))</f>
        <v>52.330714</v>
      </c>
    </row>
    <row r="736" customFormat="false" ht="15" hidden="false" customHeight="false" outlineLevel="0" collapsed="false">
      <c r="A736" s="0" t="s">
        <v>191</v>
      </c>
      <c r="B736" s="81" t="n">
        <v>46068</v>
      </c>
      <c r="C736" s="82" t="s">
        <v>452</v>
      </c>
      <c r="D736" s="83" t="n">
        <v>10.71</v>
      </c>
      <c r="E736" s="0" t="n">
        <v>101</v>
      </c>
      <c r="F736" s="0" t="n">
        <v>5</v>
      </c>
      <c r="G736" s="0" t="n">
        <v>0</v>
      </c>
      <c r="I736" s="0" t="str">
        <f aca="false">IF(A736="","",IF(COUNTIF(Campaigns!$A$7:$A$300,A736)&gt;0,"✓",IF(N(D736)=0,"– no spend","⚠ add to Campaigns tab")))</f>
        <v>✓</v>
      </c>
      <c r="J736" s="83" t="n">
        <f aca="false">IF(D736="","",D736*IF(Settings!$B$23=Settings!$C$6,1,IF(Settings!$B$23="USD",1/INDEX(Settings!$B$29:$B$40,MONTH(B736)),INDEX(Settings!$B$29:$B$40,MONTH(B736)))))</f>
        <v>11.970567</v>
      </c>
    </row>
    <row r="737" customFormat="false" ht="15" hidden="false" customHeight="false" outlineLevel="0" collapsed="false">
      <c r="A737" s="0" t="s">
        <v>200</v>
      </c>
      <c r="B737" s="81" t="n">
        <v>46068</v>
      </c>
      <c r="C737" s="82" t="s">
        <v>452</v>
      </c>
      <c r="D737" s="83" t="n">
        <v>9.51</v>
      </c>
      <c r="E737" s="0" t="n">
        <v>83</v>
      </c>
      <c r="F737" s="0" t="n">
        <v>4</v>
      </c>
      <c r="G737" s="0" t="n">
        <v>1</v>
      </c>
      <c r="I737" s="0" t="str">
        <f aca="false">IF(A737="","",IF(COUNTIF(Campaigns!$A$7:$A$300,A737)&gt;0,"✓",IF(N(D737)=0,"– no spend","⚠ add to Campaigns tab")))</f>
        <v>✓</v>
      </c>
      <c r="J737" s="83" t="n">
        <f aca="false">IF(D737="","",D737*IF(Settings!$B$23=Settings!$C$6,1,IF(Settings!$B$23="USD",1/INDEX(Settings!$B$29:$B$40,MONTH(B737)),INDEX(Settings!$B$29:$B$40,MONTH(B737)))))</f>
        <v>10.629327</v>
      </c>
    </row>
    <row r="738" customFormat="false" ht="15" hidden="false" customHeight="false" outlineLevel="0" collapsed="false">
      <c r="A738" s="0" t="s">
        <v>202</v>
      </c>
      <c r="B738" s="81" t="n">
        <v>46068</v>
      </c>
      <c r="C738" s="82" t="s">
        <v>452</v>
      </c>
      <c r="D738" s="83" t="n">
        <v>3.96</v>
      </c>
      <c r="E738" s="0" t="n">
        <v>79</v>
      </c>
      <c r="F738" s="0" t="n">
        <v>6</v>
      </c>
      <c r="G738" s="0" t="n">
        <v>0</v>
      </c>
      <c r="I738" s="0" t="str">
        <f aca="false">IF(A738="","",IF(COUNTIF(Campaigns!$A$7:$A$300,A738)&gt;0,"✓",IF(N(D738)=0,"– no spend","⚠ add to Campaigns tab")))</f>
        <v>✓</v>
      </c>
      <c r="J738" s="83" t="n">
        <f aca="false">IF(D738="","",D738*IF(Settings!$B$23=Settings!$C$6,1,IF(Settings!$B$23="USD",1/INDEX(Settings!$B$29:$B$40,MONTH(B738)),INDEX(Settings!$B$29:$B$40,MONTH(B738)))))</f>
        <v>4.426092</v>
      </c>
    </row>
    <row r="739" customFormat="false" ht="15" hidden="false" customHeight="false" outlineLevel="0" collapsed="false">
      <c r="A739" s="0" t="s">
        <v>192</v>
      </c>
      <c r="B739" s="81" t="n">
        <v>46068</v>
      </c>
      <c r="C739" s="82" t="s">
        <v>452</v>
      </c>
      <c r="D739" s="83" t="n">
        <v>23.81</v>
      </c>
      <c r="E739" s="0" t="n">
        <v>77</v>
      </c>
      <c r="F739" s="0" t="n">
        <v>8</v>
      </c>
      <c r="G739" s="0" t="n">
        <v>0</v>
      </c>
      <c r="I739" s="0" t="str">
        <f aca="false">IF(A739="","",IF(COUNTIF(Campaigns!$A$7:$A$300,A739)&gt;0,"✓",IF(N(D739)=0,"– no spend","⚠ add to Campaigns tab")))</f>
        <v>✓</v>
      </c>
      <c r="J739" s="83" t="n">
        <f aca="false">IF(D739="","",D739*IF(Settings!$B$23=Settings!$C$6,1,IF(Settings!$B$23="USD",1/INDEX(Settings!$B$29:$B$40,MONTH(B739)),INDEX(Settings!$B$29:$B$40,MONTH(B739)))))</f>
        <v>26.612437</v>
      </c>
    </row>
    <row r="740" customFormat="false" ht="15" hidden="false" customHeight="false" outlineLevel="0" collapsed="false">
      <c r="A740" s="0" t="s">
        <v>187</v>
      </c>
      <c r="B740" s="81" t="n">
        <v>46068</v>
      </c>
      <c r="C740" s="82" t="s">
        <v>452</v>
      </c>
      <c r="D740" s="83" t="n">
        <v>15.41</v>
      </c>
      <c r="E740" s="0" t="n">
        <v>49</v>
      </c>
      <c r="F740" s="0" t="n">
        <v>4</v>
      </c>
      <c r="G740" s="0" t="n">
        <v>0</v>
      </c>
      <c r="I740" s="0" t="str">
        <f aca="false">IF(A740="","",IF(COUNTIF(Campaigns!$A$7:$A$300,A740)&gt;0,"✓",IF(N(D740)=0,"– no spend","⚠ add to Campaigns tab")))</f>
        <v>✓</v>
      </c>
      <c r="J740" s="83" t="n">
        <f aca="false">IF(D740="","",D740*IF(Settings!$B$23=Settings!$C$6,1,IF(Settings!$B$23="USD",1/INDEX(Settings!$B$29:$B$40,MONTH(B740)),INDEX(Settings!$B$29:$B$40,MONTH(B740)))))</f>
        <v>17.223757</v>
      </c>
    </row>
    <row r="741" customFormat="false" ht="15" hidden="false" customHeight="false" outlineLevel="0" collapsed="false">
      <c r="A741" s="0" t="s">
        <v>190</v>
      </c>
      <c r="B741" s="81" t="n">
        <v>46068</v>
      </c>
      <c r="C741" s="82" t="s">
        <v>452</v>
      </c>
      <c r="D741" s="83" t="n">
        <v>8.07</v>
      </c>
      <c r="E741" s="0" t="n">
        <v>20</v>
      </c>
      <c r="F741" s="0" t="n">
        <v>2</v>
      </c>
      <c r="G741" s="0" t="n">
        <v>0</v>
      </c>
      <c r="I741" s="0" t="str">
        <f aca="false">IF(A741="","",IF(COUNTIF(Campaigns!$A$7:$A$300,A741)&gt;0,"✓",IF(N(D741)=0,"– no spend","⚠ add to Campaigns tab")))</f>
        <v>✓</v>
      </c>
      <c r="J741" s="83" t="n">
        <f aca="false">IF(D741="","",D741*IF(Settings!$B$23=Settings!$C$6,1,IF(Settings!$B$23="USD",1/INDEX(Settings!$B$29:$B$40,MONTH(B741)),INDEX(Settings!$B$29:$B$40,MONTH(B741)))))</f>
        <v>9.019839</v>
      </c>
    </row>
    <row r="742" customFormat="false" ht="15" hidden="false" customHeight="false" outlineLevel="0" collapsed="false">
      <c r="A742" s="0" t="s">
        <v>204</v>
      </c>
      <c r="B742" s="81" t="n">
        <v>46068</v>
      </c>
      <c r="C742" s="82" t="s">
        <v>452</v>
      </c>
      <c r="D742" s="83" t="n">
        <v>1.55</v>
      </c>
      <c r="E742" s="0" t="n">
        <v>16</v>
      </c>
      <c r="F742" s="0" t="n">
        <v>1</v>
      </c>
      <c r="G742" s="0" t="n">
        <v>0</v>
      </c>
      <c r="I742" s="0" t="str">
        <f aca="false">IF(A742="","",IF(COUNTIF(Campaigns!$A$7:$A$300,A742)&gt;0,"✓",IF(N(D742)=0,"– no spend","⚠ add to Campaigns tab")))</f>
        <v>✓</v>
      </c>
      <c r="J742" s="83" t="n">
        <f aca="false">IF(D742="","",D742*IF(Settings!$B$23=Settings!$C$6,1,IF(Settings!$B$23="USD",1/INDEX(Settings!$B$29:$B$40,MONTH(B742)),INDEX(Settings!$B$29:$B$40,MONTH(B742)))))</f>
        <v>1.732435</v>
      </c>
    </row>
    <row r="743" customFormat="false" ht="15" hidden="false" customHeight="false" outlineLevel="0" collapsed="false">
      <c r="A743" s="0" t="s">
        <v>188</v>
      </c>
      <c r="B743" s="81" t="n">
        <v>46068</v>
      </c>
      <c r="C743" s="82" t="s">
        <v>452</v>
      </c>
      <c r="D743" s="83" t="n">
        <v>17.16</v>
      </c>
      <c r="E743" s="0" t="n">
        <v>12</v>
      </c>
      <c r="F743" s="0" t="n">
        <v>3</v>
      </c>
      <c r="G743" s="0" t="n">
        <v>0</v>
      </c>
      <c r="I743" s="0" t="str">
        <f aca="false">IF(A743="","",IF(COUNTIF(Campaigns!$A$7:$A$300,A743)&gt;0,"✓",IF(N(D743)=0,"– no spend","⚠ add to Campaigns tab")))</f>
        <v>✓</v>
      </c>
      <c r="J743" s="83" t="n">
        <f aca="false">IF(D743="","",D743*IF(Settings!$B$23=Settings!$C$6,1,IF(Settings!$B$23="USD",1/INDEX(Settings!$B$29:$B$40,MONTH(B743)),INDEX(Settings!$B$29:$B$40,MONTH(B743)))))</f>
        <v>19.179732</v>
      </c>
    </row>
    <row r="744" customFormat="false" ht="15" hidden="false" customHeight="false" outlineLevel="0" collapsed="false">
      <c r="A744" s="0" t="s">
        <v>186</v>
      </c>
      <c r="B744" s="81" t="n">
        <v>46068</v>
      </c>
      <c r="C744" s="82" t="s">
        <v>452</v>
      </c>
      <c r="D744" s="83" t="n">
        <v>34.01</v>
      </c>
      <c r="E744" s="0" t="n">
        <v>136</v>
      </c>
      <c r="F744" s="0" t="n">
        <v>12</v>
      </c>
      <c r="G744" s="0" t="n">
        <v>0</v>
      </c>
      <c r="I744" s="0" t="str">
        <f aca="false">IF(A744="","",IF(COUNTIF(Campaigns!$A$7:$A$300,A744)&gt;0,"✓",IF(N(D744)=0,"– no spend","⚠ add to Campaigns tab")))</f>
        <v>✓</v>
      </c>
      <c r="J744" s="83" t="n">
        <f aca="false">IF(D744="","",D744*IF(Settings!$B$23=Settings!$C$6,1,IF(Settings!$B$23="USD",1/INDEX(Settings!$B$29:$B$40,MONTH(B744)),INDEX(Settings!$B$29:$B$40,MONTH(B744)))))</f>
        <v>38.012977</v>
      </c>
    </row>
    <row r="745" customFormat="false" ht="15" hidden="false" customHeight="false" outlineLevel="0" collapsed="false">
      <c r="A745" s="0" t="s">
        <v>201</v>
      </c>
      <c r="B745" s="81" t="n">
        <v>46068</v>
      </c>
      <c r="C745" s="82" t="s">
        <v>452</v>
      </c>
      <c r="D745" s="83" t="n">
        <v>34.98</v>
      </c>
      <c r="E745" s="0" t="n">
        <v>2</v>
      </c>
      <c r="F745" s="0" t="n">
        <v>2</v>
      </c>
      <c r="G745" s="0" t="n">
        <v>0</v>
      </c>
      <c r="I745" s="0" t="str">
        <f aca="false">IF(A745="","",IF(COUNTIF(Campaigns!$A$7:$A$300,A745)&gt;0,"✓",IF(N(D745)=0,"– no spend","⚠ add to Campaigns tab")))</f>
        <v>✓</v>
      </c>
      <c r="J745" s="83" t="n">
        <f aca="false">IF(D745="","",D745*IF(Settings!$B$23=Settings!$C$6,1,IF(Settings!$B$23="USD",1/INDEX(Settings!$B$29:$B$40,MONTH(B745)),INDEX(Settings!$B$29:$B$40,MONTH(B745)))))</f>
        <v>39.097146</v>
      </c>
    </row>
    <row r="746" customFormat="false" ht="15" hidden="false" customHeight="false" outlineLevel="0" collapsed="false">
      <c r="A746" s="0" t="s">
        <v>194</v>
      </c>
      <c r="B746" s="81" t="n">
        <v>46068</v>
      </c>
      <c r="C746" s="82" t="s">
        <v>452</v>
      </c>
      <c r="D746" s="83" t="n">
        <v>24.55</v>
      </c>
      <c r="E746" s="0" t="n">
        <v>64</v>
      </c>
      <c r="F746" s="0" t="n">
        <v>5</v>
      </c>
      <c r="G746" s="0" t="n">
        <v>0</v>
      </c>
      <c r="I746" s="0" t="str">
        <f aca="false">IF(A746="","",IF(COUNTIF(Campaigns!$A$7:$A$300,A746)&gt;0,"✓",IF(N(D746)=0,"– no spend","⚠ add to Campaigns tab")))</f>
        <v>✓</v>
      </c>
      <c r="J746" s="83" t="n">
        <f aca="false">IF(D746="","",D746*IF(Settings!$B$23=Settings!$C$6,1,IF(Settings!$B$23="USD",1/INDEX(Settings!$B$29:$B$40,MONTH(B746)),INDEX(Settings!$B$29:$B$40,MONTH(B746)))))</f>
        <v>27.439535</v>
      </c>
    </row>
    <row r="747" customFormat="false" ht="15" hidden="false" customHeight="false" outlineLevel="0" collapsed="false">
      <c r="A747" s="0" t="s">
        <v>199</v>
      </c>
      <c r="B747" s="81" t="n">
        <v>46068</v>
      </c>
      <c r="C747" s="82" t="s">
        <v>452</v>
      </c>
      <c r="D747" s="83" t="n">
        <v>35.94</v>
      </c>
      <c r="E747" s="0" t="n">
        <v>49</v>
      </c>
      <c r="F747" s="0" t="n">
        <v>5</v>
      </c>
      <c r="G747" s="0" t="n">
        <v>0</v>
      </c>
      <c r="I747" s="0" t="str">
        <f aca="false">IF(A747="","",IF(COUNTIF(Campaigns!$A$7:$A$300,A747)&gt;0,"✓",IF(N(D747)=0,"– no spend","⚠ add to Campaigns tab")))</f>
        <v>✓</v>
      </c>
      <c r="J747" s="83" t="n">
        <f aca="false">IF(D747="","",D747*IF(Settings!$B$23=Settings!$C$6,1,IF(Settings!$B$23="USD",1/INDEX(Settings!$B$29:$B$40,MONTH(B747)),INDEX(Settings!$B$29:$B$40,MONTH(B747)))))</f>
        <v>40.170138</v>
      </c>
    </row>
    <row r="748" customFormat="false" ht="15" hidden="false" customHeight="false" outlineLevel="0" collapsed="false">
      <c r="A748" s="0" t="s">
        <v>208</v>
      </c>
      <c r="B748" s="81" t="n">
        <v>46068</v>
      </c>
      <c r="C748" s="82" t="s">
        <v>452</v>
      </c>
      <c r="D748" s="83" t="n">
        <v>28.03</v>
      </c>
      <c r="E748" s="0" t="n">
        <v>58842</v>
      </c>
      <c r="F748" s="0" t="n">
        <v>109</v>
      </c>
      <c r="G748" s="0" t="n">
        <v>0</v>
      </c>
      <c r="I748" s="0" t="str">
        <f aca="false">IF(A748="","",IF(COUNTIF(Campaigns!$A$7:$A$300,A748)&gt;0,"✓",IF(N(D748)=0,"– no spend","⚠ add to Campaigns tab")))</f>
        <v>✓</v>
      </c>
      <c r="J748" s="83" t="n">
        <f aca="false">IF(D748="","",D748*IF(Settings!$B$23=Settings!$C$6,1,IF(Settings!$B$23="USD",1/INDEX(Settings!$B$29:$B$40,MONTH(B748)),INDEX(Settings!$B$29:$B$40,MONTH(B748)))))</f>
        <v>31.329131</v>
      </c>
    </row>
    <row r="749" customFormat="false" ht="15" hidden="false" customHeight="false" outlineLevel="0" collapsed="false">
      <c r="A749" s="0" t="s">
        <v>206</v>
      </c>
      <c r="B749" s="81" t="n">
        <v>46068</v>
      </c>
      <c r="C749" s="82" t="s">
        <v>452</v>
      </c>
      <c r="D749" s="83" t="n">
        <v>1.19</v>
      </c>
      <c r="E749" s="0" t="n">
        <v>47</v>
      </c>
      <c r="F749" s="0" t="n">
        <v>2</v>
      </c>
      <c r="G749" s="0" t="n">
        <v>0</v>
      </c>
      <c r="I749" s="0" t="str">
        <f aca="false">IF(A749="","",IF(COUNTIF(Campaigns!$A$7:$A$300,A749)&gt;0,"✓",IF(N(D749)=0,"– no spend","⚠ add to Campaigns tab")))</f>
        <v>✓</v>
      </c>
      <c r="J749" s="83" t="n">
        <f aca="false">IF(D749="","",D749*IF(Settings!$B$23=Settings!$C$6,1,IF(Settings!$B$23="USD",1/INDEX(Settings!$B$29:$B$40,MONTH(B749)),INDEX(Settings!$B$29:$B$40,MONTH(B749)))))</f>
        <v>1.330063</v>
      </c>
    </row>
    <row r="750" customFormat="false" ht="15" hidden="false" customHeight="false" outlineLevel="0" collapsed="false">
      <c r="A750" s="0" t="s">
        <v>203</v>
      </c>
      <c r="B750" s="81" t="n">
        <v>46069</v>
      </c>
      <c r="C750" s="82" t="s">
        <v>452</v>
      </c>
      <c r="D750" s="83" t="n">
        <v>16.91</v>
      </c>
      <c r="E750" s="0" t="n">
        <v>70</v>
      </c>
      <c r="F750" s="0" t="n">
        <v>2</v>
      </c>
      <c r="G750" s="0" t="n">
        <v>0</v>
      </c>
      <c r="I750" s="0" t="str">
        <f aca="false">IF(A750="","",IF(COUNTIF(Campaigns!$A$7:$A$300,A750)&gt;0,"✓",IF(N(D750)=0,"– no spend","⚠ add to Campaigns tab")))</f>
        <v>✓</v>
      </c>
      <c r="J750" s="83" t="n">
        <f aca="false">IF(D750="","",D750*IF(Settings!$B$23=Settings!$C$6,1,IF(Settings!$B$23="USD",1/INDEX(Settings!$B$29:$B$40,MONTH(B750)),INDEX(Settings!$B$29:$B$40,MONTH(B750)))))</f>
        <v>18.900307</v>
      </c>
    </row>
    <row r="751" customFormat="false" ht="15" hidden="false" customHeight="false" outlineLevel="0" collapsed="false">
      <c r="A751" s="0" t="s">
        <v>205</v>
      </c>
      <c r="B751" s="81" t="n">
        <v>46069</v>
      </c>
      <c r="C751" s="82" t="s">
        <v>452</v>
      </c>
      <c r="D751" s="83" t="n">
        <v>2.79</v>
      </c>
      <c r="E751" s="0" t="n">
        <v>268</v>
      </c>
      <c r="F751" s="0" t="n">
        <v>5</v>
      </c>
      <c r="G751" s="0" t="n">
        <v>0</v>
      </c>
      <c r="I751" s="0" t="str">
        <f aca="false">IF(A751="","",IF(COUNTIF(Campaigns!$A$7:$A$300,A751)&gt;0,"✓",IF(N(D751)=0,"– no spend","⚠ add to Campaigns tab")))</f>
        <v>✓</v>
      </c>
      <c r="J751" s="83" t="n">
        <f aca="false">IF(D751="","",D751*IF(Settings!$B$23=Settings!$C$6,1,IF(Settings!$B$23="USD",1/INDEX(Settings!$B$29:$B$40,MONTH(B751)),INDEX(Settings!$B$29:$B$40,MONTH(B751)))))</f>
        <v>3.118383</v>
      </c>
    </row>
    <row r="752" customFormat="false" ht="15" hidden="false" customHeight="false" outlineLevel="0" collapsed="false">
      <c r="A752" s="0" t="s">
        <v>207</v>
      </c>
      <c r="B752" s="81" t="n">
        <v>46069</v>
      </c>
      <c r="C752" s="82" t="s">
        <v>452</v>
      </c>
      <c r="D752" s="83" t="n">
        <v>29.21</v>
      </c>
      <c r="E752" s="0" t="n">
        <v>54033</v>
      </c>
      <c r="F752" s="0" t="n">
        <v>164</v>
      </c>
      <c r="G752" s="0" t="n">
        <v>0</v>
      </c>
      <c r="I752" s="0" t="str">
        <f aca="false">IF(A752="","",IF(COUNTIF(Campaigns!$A$7:$A$300,A752)&gt;0,"✓",IF(N(D752)=0,"– no spend","⚠ add to Campaigns tab")))</f>
        <v>✓</v>
      </c>
      <c r="J752" s="83" t="n">
        <f aca="false">IF(D752="","",D752*IF(Settings!$B$23=Settings!$C$6,1,IF(Settings!$B$23="USD",1/INDEX(Settings!$B$29:$B$40,MONTH(B752)),INDEX(Settings!$B$29:$B$40,MONTH(B752)))))</f>
        <v>32.648017</v>
      </c>
    </row>
    <row r="753" customFormat="false" ht="15" hidden="false" customHeight="false" outlineLevel="0" collapsed="false">
      <c r="A753" s="0" t="s">
        <v>195</v>
      </c>
      <c r="B753" s="81" t="n">
        <v>46069</v>
      </c>
      <c r="C753" s="82" t="s">
        <v>452</v>
      </c>
      <c r="D753" s="83" t="n">
        <v>0</v>
      </c>
      <c r="E753" s="0" t="n">
        <v>93</v>
      </c>
      <c r="F753" s="0" t="n">
        <v>0</v>
      </c>
      <c r="G753" s="0" t="n">
        <v>0</v>
      </c>
      <c r="I753" s="0" t="str">
        <f aca="false">IF(A753="","",IF(COUNTIF(Campaigns!$A$7:$A$300,A753)&gt;0,"✓",IF(N(D753)=0,"– no spend","⚠ add to Campaigns tab")))</f>
        <v>✓</v>
      </c>
      <c r="J753" s="83" t="n">
        <f aca="false">IF(D753="","",D753*IF(Settings!$B$23=Settings!$C$6,1,IF(Settings!$B$23="USD",1/INDEX(Settings!$B$29:$B$40,MONTH(B753)),INDEX(Settings!$B$29:$B$40,MONTH(B753)))))</f>
        <v>0</v>
      </c>
    </row>
    <row r="754" customFormat="false" ht="15" hidden="false" customHeight="false" outlineLevel="0" collapsed="false">
      <c r="A754" s="0" t="s">
        <v>185</v>
      </c>
      <c r="B754" s="81" t="n">
        <v>46069</v>
      </c>
      <c r="C754" s="82" t="s">
        <v>452</v>
      </c>
      <c r="D754" s="83" t="n">
        <v>63.99</v>
      </c>
      <c r="E754" s="0" t="n">
        <v>339</v>
      </c>
      <c r="F754" s="0" t="n">
        <v>28</v>
      </c>
      <c r="G754" s="0" t="n">
        <v>2</v>
      </c>
      <c r="I754" s="0" t="str">
        <f aca="false">IF(A754="","",IF(COUNTIF(Campaigns!$A$7:$A$300,A754)&gt;0,"✓",IF(N(D754)=0,"– no spend","⚠ add to Campaigns tab")))</f>
        <v>✓</v>
      </c>
      <c r="J754" s="83" t="n">
        <f aca="false">IF(D754="","",D754*IF(Settings!$B$23=Settings!$C$6,1,IF(Settings!$B$23="USD",1/INDEX(Settings!$B$29:$B$40,MONTH(B754)),INDEX(Settings!$B$29:$B$40,MONTH(B754)))))</f>
        <v>71.521623</v>
      </c>
    </row>
    <row r="755" customFormat="false" ht="15" hidden="false" customHeight="false" outlineLevel="0" collapsed="false">
      <c r="A755" s="0" t="s">
        <v>191</v>
      </c>
      <c r="B755" s="81" t="n">
        <v>46069</v>
      </c>
      <c r="C755" s="82" t="s">
        <v>452</v>
      </c>
      <c r="D755" s="83" t="n">
        <v>38.86</v>
      </c>
      <c r="E755" s="0" t="n">
        <v>237</v>
      </c>
      <c r="F755" s="0" t="n">
        <v>22</v>
      </c>
      <c r="G755" s="0" t="n">
        <v>0</v>
      </c>
      <c r="I755" s="0" t="str">
        <f aca="false">IF(A755="","",IF(COUNTIF(Campaigns!$A$7:$A$300,A755)&gt;0,"✓",IF(N(D755)=0,"– no spend","⚠ add to Campaigns tab")))</f>
        <v>✓</v>
      </c>
      <c r="J755" s="83" t="n">
        <f aca="false">IF(D755="","",D755*IF(Settings!$B$23=Settings!$C$6,1,IF(Settings!$B$23="USD",1/INDEX(Settings!$B$29:$B$40,MONTH(B755)),INDEX(Settings!$B$29:$B$40,MONTH(B755)))))</f>
        <v>43.433822</v>
      </c>
    </row>
    <row r="756" customFormat="false" ht="15" hidden="false" customHeight="false" outlineLevel="0" collapsed="false">
      <c r="A756" s="0" t="s">
        <v>200</v>
      </c>
      <c r="B756" s="81" t="n">
        <v>46069</v>
      </c>
      <c r="C756" s="82" t="s">
        <v>452</v>
      </c>
      <c r="D756" s="83" t="n">
        <v>36.11</v>
      </c>
      <c r="E756" s="0" t="n">
        <v>87</v>
      </c>
      <c r="F756" s="0" t="n">
        <v>7</v>
      </c>
      <c r="G756" s="0" t="n">
        <v>0</v>
      </c>
      <c r="I756" s="0" t="str">
        <f aca="false">IF(A756="","",IF(COUNTIF(Campaigns!$A$7:$A$300,A756)&gt;0,"✓",IF(N(D756)=0,"– no spend","⚠ add to Campaigns tab")))</f>
        <v>✓</v>
      </c>
      <c r="J756" s="83" t="n">
        <f aca="false">IF(D756="","",D756*IF(Settings!$B$23=Settings!$C$6,1,IF(Settings!$B$23="USD",1/INDEX(Settings!$B$29:$B$40,MONTH(B756)),INDEX(Settings!$B$29:$B$40,MONTH(B756)))))</f>
        <v>40.360147</v>
      </c>
    </row>
    <row r="757" customFormat="false" ht="15" hidden="false" customHeight="false" outlineLevel="0" collapsed="false">
      <c r="A757" s="0" t="s">
        <v>202</v>
      </c>
      <c r="B757" s="81" t="n">
        <v>46069</v>
      </c>
      <c r="C757" s="82" t="s">
        <v>452</v>
      </c>
      <c r="D757" s="83" t="n">
        <v>3.36</v>
      </c>
      <c r="E757" s="0" t="n">
        <v>137</v>
      </c>
      <c r="F757" s="0" t="n">
        <v>6</v>
      </c>
      <c r="G757" s="0" t="n">
        <v>0</v>
      </c>
      <c r="I757" s="0" t="str">
        <f aca="false">IF(A757="","",IF(COUNTIF(Campaigns!$A$7:$A$300,A757)&gt;0,"✓",IF(N(D757)=0,"– no spend","⚠ add to Campaigns tab")))</f>
        <v>✓</v>
      </c>
      <c r="J757" s="83" t="n">
        <f aca="false">IF(D757="","",D757*IF(Settings!$B$23=Settings!$C$6,1,IF(Settings!$B$23="USD",1/INDEX(Settings!$B$29:$B$40,MONTH(B757)),INDEX(Settings!$B$29:$B$40,MONTH(B757)))))</f>
        <v>3.755472</v>
      </c>
    </row>
    <row r="758" customFormat="false" ht="15" hidden="false" customHeight="false" outlineLevel="0" collapsed="false">
      <c r="A758" s="0" t="s">
        <v>192</v>
      </c>
      <c r="B758" s="81" t="n">
        <v>46069</v>
      </c>
      <c r="C758" s="82" t="s">
        <v>452</v>
      </c>
      <c r="D758" s="83" t="n">
        <v>21.29</v>
      </c>
      <c r="E758" s="0" t="n">
        <v>100</v>
      </c>
      <c r="F758" s="0" t="n">
        <v>8</v>
      </c>
      <c r="G758" s="0" t="n">
        <v>0</v>
      </c>
      <c r="I758" s="0" t="str">
        <f aca="false">IF(A758="","",IF(COUNTIF(Campaigns!$A$7:$A$300,A758)&gt;0,"✓",IF(N(D758)=0,"– no spend","⚠ add to Campaigns tab")))</f>
        <v>✓</v>
      </c>
      <c r="J758" s="83" t="n">
        <f aca="false">IF(D758="","",D758*IF(Settings!$B$23=Settings!$C$6,1,IF(Settings!$B$23="USD",1/INDEX(Settings!$B$29:$B$40,MONTH(B758)),INDEX(Settings!$B$29:$B$40,MONTH(B758)))))</f>
        <v>23.795833</v>
      </c>
    </row>
    <row r="759" customFormat="false" ht="15" hidden="false" customHeight="false" outlineLevel="0" collapsed="false">
      <c r="A759" s="0" t="s">
        <v>187</v>
      </c>
      <c r="B759" s="81" t="n">
        <v>46069</v>
      </c>
      <c r="C759" s="82" t="s">
        <v>452</v>
      </c>
      <c r="D759" s="83" t="n">
        <v>21.07</v>
      </c>
      <c r="E759" s="0" t="n">
        <v>94</v>
      </c>
      <c r="F759" s="0" t="n">
        <v>9</v>
      </c>
      <c r="G759" s="0" t="n">
        <v>0</v>
      </c>
      <c r="I759" s="0" t="str">
        <f aca="false">IF(A759="","",IF(COUNTIF(Campaigns!$A$7:$A$300,A759)&gt;0,"✓",IF(N(D759)=0,"– no spend","⚠ add to Campaigns tab")))</f>
        <v>✓</v>
      </c>
      <c r="J759" s="83" t="n">
        <f aca="false">IF(D759="","",D759*IF(Settings!$B$23=Settings!$C$6,1,IF(Settings!$B$23="USD",1/INDEX(Settings!$B$29:$B$40,MONTH(B759)),INDEX(Settings!$B$29:$B$40,MONTH(B759)))))</f>
        <v>23.549939</v>
      </c>
    </row>
    <row r="760" customFormat="false" ht="15" hidden="false" customHeight="false" outlineLevel="0" collapsed="false">
      <c r="A760" s="0" t="s">
        <v>190</v>
      </c>
      <c r="B760" s="81" t="n">
        <v>46069</v>
      </c>
      <c r="C760" s="82" t="s">
        <v>452</v>
      </c>
      <c r="D760" s="83" t="n">
        <v>19.77</v>
      </c>
      <c r="E760" s="0" t="n">
        <v>23</v>
      </c>
      <c r="F760" s="0" t="n">
        <v>1</v>
      </c>
      <c r="G760" s="0" t="n">
        <v>0</v>
      </c>
      <c r="I760" s="0" t="str">
        <f aca="false">IF(A760="","",IF(COUNTIF(Campaigns!$A$7:$A$300,A760)&gt;0,"✓",IF(N(D760)=0,"– no spend","⚠ add to Campaigns tab")))</f>
        <v>✓</v>
      </c>
      <c r="J760" s="83" t="n">
        <f aca="false">IF(D760="","",D760*IF(Settings!$B$23=Settings!$C$6,1,IF(Settings!$B$23="USD",1/INDEX(Settings!$B$29:$B$40,MONTH(B760)),INDEX(Settings!$B$29:$B$40,MONTH(B760)))))</f>
        <v>22.096929</v>
      </c>
    </row>
    <row r="761" customFormat="false" ht="15" hidden="false" customHeight="false" outlineLevel="0" collapsed="false">
      <c r="A761" s="0" t="s">
        <v>204</v>
      </c>
      <c r="B761" s="81" t="n">
        <v>46069</v>
      </c>
      <c r="C761" s="82" t="s">
        <v>452</v>
      </c>
      <c r="D761" s="83" t="n">
        <v>6.99</v>
      </c>
      <c r="E761" s="0" t="n">
        <v>26</v>
      </c>
      <c r="F761" s="0" t="n">
        <v>4</v>
      </c>
      <c r="G761" s="0" t="n">
        <v>0</v>
      </c>
      <c r="I761" s="0" t="str">
        <f aca="false">IF(A761="","",IF(COUNTIF(Campaigns!$A$7:$A$300,A761)&gt;0,"✓",IF(N(D761)=0,"– no spend","⚠ add to Campaigns tab")))</f>
        <v>✓</v>
      </c>
      <c r="J761" s="83" t="n">
        <f aca="false">IF(D761="","",D761*IF(Settings!$B$23=Settings!$C$6,1,IF(Settings!$B$23="USD",1/INDEX(Settings!$B$29:$B$40,MONTH(B761)),INDEX(Settings!$B$29:$B$40,MONTH(B761)))))</f>
        <v>7.812723</v>
      </c>
    </row>
    <row r="762" customFormat="false" ht="15" hidden="false" customHeight="false" outlineLevel="0" collapsed="false">
      <c r="A762" s="0" t="s">
        <v>188</v>
      </c>
      <c r="B762" s="81" t="n">
        <v>46069</v>
      </c>
      <c r="C762" s="82" t="s">
        <v>452</v>
      </c>
      <c r="D762" s="83" t="n">
        <v>10.78</v>
      </c>
      <c r="E762" s="0" t="n">
        <v>51</v>
      </c>
      <c r="F762" s="0" t="n">
        <v>2</v>
      </c>
      <c r="G762" s="0" t="n">
        <v>0</v>
      </c>
      <c r="I762" s="0" t="str">
        <f aca="false">IF(A762="","",IF(COUNTIF(Campaigns!$A$7:$A$300,A762)&gt;0,"✓",IF(N(D762)=0,"– no spend","⚠ add to Campaigns tab")))</f>
        <v>✓</v>
      </c>
      <c r="J762" s="83" t="n">
        <f aca="false">IF(D762="","",D762*IF(Settings!$B$23=Settings!$C$6,1,IF(Settings!$B$23="USD",1/INDEX(Settings!$B$29:$B$40,MONTH(B762)),INDEX(Settings!$B$29:$B$40,MONTH(B762)))))</f>
        <v>12.048806</v>
      </c>
    </row>
    <row r="763" customFormat="false" ht="15" hidden="false" customHeight="false" outlineLevel="0" collapsed="false">
      <c r="A763" s="0" t="s">
        <v>186</v>
      </c>
      <c r="B763" s="81" t="n">
        <v>46069</v>
      </c>
      <c r="C763" s="82" t="s">
        <v>452</v>
      </c>
      <c r="D763" s="83" t="n">
        <v>63.37</v>
      </c>
      <c r="E763" s="0" t="n">
        <v>118</v>
      </c>
      <c r="F763" s="0" t="n">
        <v>19</v>
      </c>
      <c r="G763" s="0" t="n">
        <v>2</v>
      </c>
      <c r="I763" s="0" t="str">
        <f aca="false">IF(A763="","",IF(COUNTIF(Campaigns!$A$7:$A$300,A763)&gt;0,"✓",IF(N(D763)=0,"– no spend","⚠ add to Campaigns tab")))</f>
        <v>✓</v>
      </c>
      <c r="J763" s="83" t="n">
        <f aca="false">IF(D763="","",D763*IF(Settings!$B$23=Settings!$C$6,1,IF(Settings!$B$23="USD",1/INDEX(Settings!$B$29:$B$40,MONTH(B763)),INDEX(Settings!$B$29:$B$40,MONTH(B763)))))</f>
        <v>70.828649</v>
      </c>
    </row>
    <row r="764" customFormat="false" ht="15" hidden="false" customHeight="false" outlineLevel="0" collapsed="false">
      <c r="A764" s="0" t="s">
        <v>201</v>
      </c>
      <c r="B764" s="81" t="n">
        <v>46069</v>
      </c>
      <c r="C764" s="82" t="s">
        <v>452</v>
      </c>
      <c r="D764" s="83" t="n">
        <v>27.07</v>
      </c>
      <c r="E764" s="0" t="n">
        <v>32</v>
      </c>
      <c r="F764" s="0" t="n">
        <v>3</v>
      </c>
      <c r="G764" s="0" t="n">
        <v>0</v>
      </c>
      <c r="I764" s="0" t="str">
        <f aca="false">IF(A764="","",IF(COUNTIF(Campaigns!$A$7:$A$300,A764)&gt;0,"✓",IF(N(D764)=0,"– no spend","⚠ add to Campaigns tab")))</f>
        <v>✓</v>
      </c>
      <c r="J764" s="83" t="n">
        <f aca="false">IF(D764="","",D764*IF(Settings!$B$23=Settings!$C$6,1,IF(Settings!$B$23="USD",1/INDEX(Settings!$B$29:$B$40,MONTH(B764)),INDEX(Settings!$B$29:$B$40,MONTH(B764)))))</f>
        <v>30.256139</v>
      </c>
    </row>
    <row r="765" customFormat="false" ht="15" hidden="false" customHeight="false" outlineLevel="0" collapsed="false">
      <c r="A765" s="0" t="s">
        <v>194</v>
      </c>
      <c r="B765" s="81" t="n">
        <v>46069</v>
      </c>
      <c r="C765" s="82" t="s">
        <v>452</v>
      </c>
      <c r="D765" s="83" t="n">
        <v>56.98</v>
      </c>
      <c r="E765" s="0" t="n">
        <v>90</v>
      </c>
      <c r="F765" s="0" t="n">
        <v>7</v>
      </c>
      <c r="G765" s="0" t="n">
        <v>0</v>
      </c>
      <c r="I765" s="0" t="str">
        <f aca="false">IF(A765="","",IF(COUNTIF(Campaigns!$A$7:$A$300,A765)&gt;0,"✓",IF(N(D765)=0,"– no spend","⚠ add to Campaigns tab")))</f>
        <v>✓</v>
      </c>
      <c r="J765" s="83" t="n">
        <f aca="false">IF(D765="","",D765*IF(Settings!$B$23=Settings!$C$6,1,IF(Settings!$B$23="USD",1/INDEX(Settings!$B$29:$B$40,MONTH(B765)),INDEX(Settings!$B$29:$B$40,MONTH(B765)))))</f>
        <v>63.686546</v>
      </c>
    </row>
    <row r="766" customFormat="false" ht="15" hidden="false" customHeight="false" outlineLevel="0" collapsed="false">
      <c r="A766" s="0" t="s">
        <v>199</v>
      </c>
      <c r="B766" s="81" t="n">
        <v>46069</v>
      </c>
      <c r="C766" s="82" t="s">
        <v>452</v>
      </c>
      <c r="D766" s="83" t="n">
        <v>22.35</v>
      </c>
      <c r="E766" s="0" t="n">
        <v>46</v>
      </c>
      <c r="F766" s="0" t="n">
        <v>1</v>
      </c>
      <c r="G766" s="0" t="n">
        <v>0</v>
      </c>
      <c r="I766" s="0" t="str">
        <f aca="false">IF(A766="","",IF(COUNTIF(Campaigns!$A$7:$A$300,A766)&gt;0,"✓",IF(N(D766)=0,"– no spend","⚠ add to Campaigns tab")))</f>
        <v>✓</v>
      </c>
      <c r="J766" s="83" t="n">
        <f aca="false">IF(D766="","",D766*IF(Settings!$B$23=Settings!$C$6,1,IF(Settings!$B$23="USD",1/INDEX(Settings!$B$29:$B$40,MONTH(B766)),INDEX(Settings!$B$29:$B$40,MONTH(B766)))))</f>
        <v>24.980595</v>
      </c>
    </row>
    <row r="767" customFormat="false" ht="15" hidden="false" customHeight="false" outlineLevel="0" collapsed="false">
      <c r="A767" s="0" t="s">
        <v>208</v>
      </c>
      <c r="B767" s="81" t="n">
        <v>46069</v>
      </c>
      <c r="C767" s="82" t="s">
        <v>452</v>
      </c>
      <c r="D767" s="83" t="n">
        <v>28.11</v>
      </c>
      <c r="E767" s="0" t="n">
        <v>61788</v>
      </c>
      <c r="F767" s="0" t="n">
        <v>110</v>
      </c>
      <c r="G767" s="0" t="n">
        <v>0</v>
      </c>
      <c r="I767" s="0" t="str">
        <f aca="false">IF(A767="","",IF(COUNTIF(Campaigns!$A$7:$A$300,A767)&gt;0,"✓",IF(N(D767)=0,"– no spend","⚠ add to Campaigns tab")))</f>
        <v>✓</v>
      </c>
      <c r="J767" s="83" t="n">
        <f aca="false">IF(D767="","",D767*IF(Settings!$B$23=Settings!$C$6,1,IF(Settings!$B$23="USD",1/INDEX(Settings!$B$29:$B$40,MONTH(B767)),INDEX(Settings!$B$29:$B$40,MONTH(B767)))))</f>
        <v>31.418547</v>
      </c>
    </row>
    <row r="768" customFormat="false" ht="15" hidden="false" customHeight="false" outlineLevel="0" collapsed="false">
      <c r="A768" s="0" t="s">
        <v>206</v>
      </c>
      <c r="B768" s="81" t="n">
        <v>46069</v>
      </c>
      <c r="C768" s="82" t="s">
        <v>452</v>
      </c>
      <c r="D768" s="83" t="n">
        <v>2.37</v>
      </c>
      <c r="E768" s="0" t="n">
        <v>92</v>
      </c>
      <c r="F768" s="0" t="n">
        <v>1</v>
      </c>
      <c r="G768" s="0" t="n">
        <v>0</v>
      </c>
      <c r="I768" s="0" t="str">
        <f aca="false">IF(A768="","",IF(COUNTIF(Campaigns!$A$7:$A$300,A768)&gt;0,"✓",IF(N(D768)=0,"– no spend","⚠ add to Campaigns tab")))</f>
        <v>✓</v>
      </c>
      <c r="J768" s="83" t="n">
        <f aca="false">IF(D768="","",D768*IF(Settings!$B$23=Settings!$C$6,1,IF(Settings!$B$23="USD",1/INDEX(Settings!$B$29:$B$40,MONTH(B768)),INDEX(Settings!$B$29:$B$40,MONTH(B768)))))</f>
        <v>2.648949</v>
      </c>
    </row>
    <row r="769" customFormat="false" ht="15" hidden="false" customHeight="false" outlineLevel="0" collapsed="false">
      <c r="A769" s="0" t="s">
        <v>203</v>
      </c>
      <c r="B769" s="81" t="n">
        <v>46070</v>
      </c>
      <c r="C769" s="82" t="s">
        <v>452</v>
      </c>
      <c r="D769" s="83" t="n">
        <v>9.37</v>
      </c>
      <c r="E769" s="0" t="n">
        <v>146</v>
      </c>
      <c r="F769" s="0" t="n">
        <v>2</v>
      </c>
      <c r="G769" s="0" t="n">
        <v>0</v>
      </c>
      <c r="I769" s="0" t="str">
        <f aca="false">IF(A769="","",IF(COUNTIF(Campaigns!$A$7:$A$300,A769)&gt;0,"✓",IF(N(D769)=0,"– no spend","⚠ add to Campaigns tab")))</f>
        <v>✓</v>
      </c>
      <c r="J769" s="83" t="n">
        <f aca="false">IF(D769="","",D769*IF(Settings!$B$23=Settings!$C$6,1,IF(Settings!$B$23="USD",1/INDEX(Settings!$B$29:$B$40,MONTH(B769)),INDEX(Settings!$B$29:$B$40,MONTH(B769)))))</f>
        <v>10.472849</v>
      </c>
    </row>
    <row r="770" customFormat="false" ht="15" hidden="false" customHeight="false" outlineLevel="0" collapsed="false">
      <c r="A770" s="0" t="s">
        <v>205</v>
      </c>
      <c r="B770" s="81" t="n">
        <v>46070</v>
      </c>
      <c r="C770" s="82" t="s">
        <v>452</v>
      </c>
      <c r="D770" s="83" t="n">
        <v>5.12</v>
      </c>
      <c r="E770" s="0" t="n">
        <v>330</v>
      </c>
      <c r="F770" s="0" t="n">
        <v>5</v>
      </c>
      <c r="G770" s="0" t="n">
        <v>1</v>
      </c>
      <c r="I770" s="0" t="str">
        <f aca="false">IF(A770="","",IF(COUNTIF(Campaigns!$A$7:$A$300,A770)&gt;0,"✓",IF(N(D770)=0,"– no spend","⚠ add to Campaigns tab")))</f>
        <v>✓</v>
      </c>
      <c r="J770" s="83" t="n">
        <f aca="false">IF(D770="","",D770*IF(Settings!$B$23=Settings!$C$6,1,IF(Settings!$B$23="USD",1/INDEX(Settings!$B$29:$B$40,MONTH(B770)),INDEX(Settings!$B$29:$B$40,MONTH(B770)))))</f>
        <v>5.722624</v>
      </c>
    </row>
    <row r="771" customFormat="false" ht="15" hidden="false" customHeight="false" outlineLevel="0" collapsed="false">
      <c r="A771" s="0" t="s">
        <v>207</v>
      </c>
      <c r="B771" s="81" t="n">
        <v>46070</v>
      </c>
      <c r="C771" s="82" t="s">
        <v>452</v>
      </c>
      <c r="D771" s="83" t="n">
        <v>29.27</v>
      </c>
      <c r="E771" s="0" t="n">
        <v>48971</v>
      </c>
      <c r="F771" s="0" t="n">
        <v>170</v>
      </c>
      <c r="G771" s="0" t="n">
        <v>0</v>
      </c>
      <c r="I771" s="0" t="str">
        <f aca="false">IF(A771="","",IF(COUNTIF(Campaigns!$A$7:$A$300,A771)&gt;0,"✓",IF(N(D771)=0,"– no spend","⚠ add to Campaigns tab")))</f>
        <v>✓</v>
      </c>
      <c r="J771" s="83" t="n">
        <f aca="false">IF(D771="","",D771*IF(Settings!$B$23=Settings!$C$6,1,IF(Settings!$B$23="USD",1/INDEX(Settings!$B$29:$B$40,MONTH(B771)),INDEX(Settings!$B$29:$B$40,MONTH(B771)))))</f>
        <v>32.715079</v>
      </c>
    </row>
    <row r="772" customFormat="false" ht="15" hidden="false" customHeight="false" outlineLevel="0" collapsed="false">
      <c r="A772" s="0" t="s">
        <v>195</v>
      </c>
      <c r="B772" s="81" t="n">
        <v>46070</v>
      </c>
      <c r="C772" s="82" t="s">
        <v>452</v>
      </c>
      <c r="D772" s="83" t="n">
        <v>47.69</v>
      </c>
      <c r="E772" s="0" t="n">
        <v>29</v>
      </c>
      <c r="F772" s="0" t="n">
        <v>4</v>
      </c>
      <c r="G772" s="0" t="n">
        <v>0</v>
      </c>
      <c r="I772" s="0" t="str">
        <f aca="false">IF(A772="","",IF(COUNTIF(Campaigns!$A$7:$A$300,A772)&gt;0,"✓",IF(N(D772)=0,"– no spend","⚠ add to Campaigns tab")))</f>
        <v>✓</v>
      </c>
      <c r="J772" s="83" t="n">
        <f aca="false">IF(D772="","",D772*IF(Settings!$B$23=Settings!$C$6,1,IF(Settings!$B$23="USD",1/INDEX(Settings!$B$29:$B$40,MONTH(B772)),INDEX(Settings!$B$29:$B$40,MONTH(B772)))))</f>
        <v>53.303113</v>
      </c>
    </row>
    <row r="773" customFormat="false" ht="15" hidden="false" customHeight="false" outlineLevel="0" collapsed="false">
      <c r="A773" s="0" t="s">
        <v>185</v>
      </c>
      <c r="B773" s="81" t="n">
        <v>46070</v>
      </c>
      <c r="C773" s="82" t="s">
        <v>452</v>
      </c>
      <c r="D773" s="83" t="n">
        <v>40.21</v>
      </c>
      <c r="E773" s="0" t="n">
        <v>211</v>
      </c>
      <c r="F773" s="0" t="n">
        <v>24</v>
      </c>
      <c r="G773" s="0" t="n">
        <v>2</v>
      </c>
      <c r="I773" s="0" t="str">
        <f aca="false">IF(A773="","",IF(COUNTIF(Campaigns!$A$7:$A$300,A773)&gt;0,"✓",IF(N(D773)=0,"– no spend","⚠ add to Campaigns tab")))</f>
        <v>✓</v>
      </c>
      <c r="J773" s="83" t="n">
        <f aca="false">IF(D773="","",D773*IF(Settings!$B$23=Settings!$C$6,1,IF(Settings!$B$23="USD",1/INDEX(Settings!$B$29:$B$40,MONTH(B773)),INDEX(Settings!$B$29:$B$40,MONTH(B773)))))</f>
        <v>44.942717</v>
      </c>
    </row>
    <row r="774" customFormat="false" ht="15" hidden="false" customHeight="false" outlineLevel="0" collapsed="false">
      <c r="A774" s="0" t="s">
        <v>191</v>
      </c>
      <c r="B774" s="81" t="n">
        <v>46070</v>
      </c>
      <c r="C774" s="82" t="s">
        <v>452</v>
      </c>
      <c r="D774" s="83" t="n">
        <v>27.03</v>
      </c>
      <c r="E774" s="0" t="n">
        <v>114</v>
      </c>
      <c r="F774" s="0" t="n">
        <v>11</v>
      </c>
      <c r="G774" s="0" t="n">
        <v>0</v>
      </c>
      <c r="I774" s="0" t="str">
        <f aca="false">IF(A774="","",IF(COUNTIF(Campaigns!$A$7:$A$300,A774)&gt;0,"✓",IF(N(D774)=0,"– no spend","⚠ add to Campaigns tab")))</f>
        <v>✓</v>
      </c>
      <c r="J774" s="83" t="n">
        <f aca="false">IF(D774="","",D774*IF(Settings!$B$23=Settings!$C$6,1,IF(Settings!$B$23="USD",1/INDEX(Settings!$B$29:$B$40,MONTH(B774)),INDEX(Settings!$B$29:$B$40,MONTH(B774)))))</f>
        <v>30.211431</v>
      </c>
    </row>
    <row r="775" customFormat="false" ht="15" hidden="false" customHeight="false" outlineLevel="0" collapsed="false">
      <c r="A775" s="0" t="s">
        <v>200</v>
      </c>
      <c r="B775" s="81" t="n">
        <v>46070</v>
      </c>
      <c r="C775" s="82" t="s">
        <v>452</v>
      </c>
      <c r="D775" s="83" t="n">
        <v>11.86</v>
      </c>
      <c r="E775" s="0" t="n">
        <v>78</v>
      </c>
      <c r="F775" s="0" t="n">
        <v>8</v>
      </c>
      <c r="G775" s="0" t="n">
        <v>0</v>
      </c>
      <c r="I775" s="0" t="str">
        <f aca="false">IF(A775="","",IF(COUNTIF(Campaigns!$A$7:$A$300,A775)&gt;0,"✓",IF(N(D775)=0,"– no spend","⚠ add to Campaigns tab")))</f>
        <v>✓</v>
      </c>
      <c r="J775" s="83" t="n">
        <f aca="false">IF(D775="","",D775*IF(Settings!$B$23=Settings!$C$6,1,IF(Settings!$B$23="USD",1/INDEX(Settings!$B$29:$B$40,MONTH(B775)),INDEX(Settings!$B$29:$B$40,MONTH(B775)))))</f>
        <v>13.255922</v>
      </c>
    </row>
    <row r="776" customFormat="false" ht="15" hidden="false" customHeight="false" outlineLevel="0" collapsed="false">
      <c r="A776" s="0" t="s">
        <v>202</v>
      </c>
      <c r="B776" s="81" t="n">
        <v>46070</v>
      </c>
      <c r="C776" s="82" t="s">
        <v>452</v>
      </c>
      <c r="D776" s="83" t="n">
        <v>8.01</v>
      </c>
      <c r="E776" s="0" t="n">
        <v>114</v>
      </c>
      <c r="F776" s="0" t="n">
        <v>12</v>
      </c>
      <c r="G776" s="0" t="n">
        <v>0</v>
      </c>
      <c r="I776" s="0" t="str">
        <f aca="false">IF(A776="","",IF(COUNTIF(Campaigns!$A$7:$A$300,A776)&gt;0,"✓",IF(N(D776)=0,"– no spend","⚠ add to Campaigns tab")))</f>
        <v>✓</v>
      </c>
      <c r="J776" s="83" t="n">
        <f aca="false">IF(D776="","",D776*IF(Settings!$B$23=Settings!$C$6,1,IF(Settings!$B$23="USD",1/INDEX(Settings!$B$29:$B$40,MONTH(B776)),INDEX(Settings!$B$29:$B$40,MONTH(B776)))))</f>
        <v>8.952777</v>
      </c>
    </row>
    <row r="777" customFormat="false" ht="15" hidden="false" customHeight="false" outlineLevel="0" collapsed="false">
      <c r="A777" s="0" t="s">
        <v>192</v>
      </c>
      <c r="B777" s="81" t="n">
        <v>46070</v>
      </c>
      <c r="C777" s="82" t="s">
        <v>452</v>
      </c>
      <c r="D777" s="83" t="n">
        <v>16.83</v>
      </c>
      <c r="E777" s="0" t="n">
        <v>117</v>
      </c>
      <c r="F777" s="0" t="n">
        <v>9</v>
      </c>
      <c r="G777" s="0" t="n">
        <v>0</v>
      </c>
      <c r="I777" s="0" t="str">
        <f aca="false">IF(A777="","",IF(COUNTIF(Campaigns!$A$7:$A$300,A777)&gt;0,"✓",IF(N(D777)=0,"– no spend","⚠ add to Campaigns tab")))</f>
        <v>✓</v>
      </c>
      <c r="J777" s="83" t="n">
        <f aca="false">IF(D777="","",D777*IF(Settings!$B$23=Settings!$C$6,1,IF(Settings!$B$23="USD",1/INDEX(Settings!$B$29:$B$40,MONTH(B777)),INDEX(Settings!$B$29:$B$40,MONTH(B777)))))</f>
        <v>18.810891</v>
      </c>
    </row>
    <row r="778" customFormat="false" ht="15" hidden="false" customHeight="false" outlineLevel="0" collapsed="false">
      <c r="A778" s="0" t="s">
        <v>187</v>
      </c>
      <c r="B778" s="81" t="n">
        <v>46070</v>
      </c>
      <c r="C778" s="82" t="s">
        <v>452</v>
      </c>
      <c r="D778" s="83" t="n">
        <v>34.06</v>
      </c>
      <c r="E778" s="0" t="n">
        <v>74</v>
      </c>
      <c r="F778" s="0" t="n">
        <v>9</v>
      </c>
      <c r="G778" s="0" t="n">
        <v>0</v>
      </c>
      <c r="I778" s="0" t="str">
        <f aca="false">IF(A778="","",IF(COUNTIF(Campaigns!$A$7:$A$300,A778)&gt;0,"✓",IF(N(D778)=0,"– no spend","⚠ add to Campaigns tab")))</f>
        <v>✓</v>
      </c>
      <c r="J778" s="83" t="n">
        <f aca="false">IF(D778="","",D778*IF(Settings!$B$23=Settings!$C$6,1,IF(Settings!$B$23="USD",1/INDEX(Settings!$B$29:$B$40,MONTH(B778)),INDEX(Settings!$B$29:$B$40,MONTH(B778)))))</f>
        <v>38.068862</v>
      </c>
    </row>
    <row r="779" customFormat="false" ht="15" hidden="false" customHeight="false" outlineLevel="0" collapsed="false">
      <c r="A779" s="0" t="s">
        <v>190</v>
      </c>
      <c r="B779" s="81" t="n">
        <v>46070</v>
      </c>
      <c r="C779" s="82" t="s">
        <v>452</v>
      </c>
      <c r="D779" s="83" t="n">
        <v>18.64</v>
      </c>
      <c r="E779" s="0" t="n">
        <v>24</v>
      </c>
      <c r="F779" s="0" t="n">
        <v>1</v>
      </c>
      <c r="G779" s="0" t="n">
        <v>0</v>
      </c>
      <c r="I779" s="0" t="str">
        <f aca="false">IF(A779="","",IF(COUNTIF(Campaigns!$A$7:$A$300,A779)&gt;0,"✓",IF(N(D779)=0,"– no spend","⚠ add to Campaigns tab")))</f>
        <v>✓</v>
      </c>
      <c r="J779" s="83" t="n">
        <f aca="false">IF(D779="","",D779*IF(Settings!$B$23=Settings!$C$6,1,IF(Settings!$B$23="USD",1/INDEX(Settings!$B$29:$B$40,MONTH(B779)),INDEX(Settings!$B$29:$B$40,MONTH(B779)))))</f>
        <v>20.833928</v>
      </c>
    </row>
    <row r="780" customFormat="false" ht="15" hidden="false" customHeight="false" outlineLevel="0" collapsed="false">
      <c r="A780" s="0" t="s">
        <v>204</v>
      </c>
      <c r="B780" s="81" t="n">
        <v>46070</v>
      </c>
      <c r="C780" s="82" t="s">
        <v>452</v>
      </c>
      <c r="D780" s="83" t="n">
        <v>2.63</v>
      </c>
      <c r="E780" s="0" t="n">
        <v>27</v>
      </c>
      <c r="F780" s="0" t="n">
        <v>2</v>
      </c>
      <c r="G780" s="0" t="n">
        <v>0</v>
      </c>
      <c r="I780" s="0" t="str">
        <f aca="false">IF(A780="","",IF(COUNTIF(Campaigns!$A$7:$A$300,A780)&gt;0,"✓",IF(N(D780)=0,"– no spend","⚠ add to Campaigns tab")))</f>
        <v>✓</v>
      </c>
      <c r="J780" s="83" t="n">
        <f aca="false">IF(D780="","",D780*IF(Settings!$B$23=Settings!$C$6,1,IF(Settings!$B$23="USD",1/INDEX(Settings!$B$29:$B$40,MONTH(B780)),INDEX(Settings!$B$29:$B$40,MONTH(B780)))))</f>
        <v>2.939551</v>
      </c>
    </row>
    <row r="781" customFormat="false" ht="15" hidden="false" customHeight="false" outlineLevel="0" collapsed="false">
      <c r="A781" s="0" t="s">
        <v>188</v>
      </c>
      <c r="B781" s="81" t="n">
        <v>46070</v>
      </c>
      <c r="C781" s="82" t="s">
        <v>452</v>
      </c>
      <c r="D781" s="83" t="n">
        <v>11.43</v>
      </c>
      <c r="E781" s="0" t="n">
        <v>31</v>
      </c>
      <c r="F781" s="0" t="n">
        <v>3</v>
      </c>
      <c r="G781" s="0" t="n">
        <v>0</v>
      </c>
      <c r="I781" s="0" t="str">
        <f aca="false">IF(A781="","",IF(COUNTIF(Campaigns!$A$7:$A$300,A781)&gt;0,"✓",IF(N(D781)=0,"– no spend","⚠ add to Campaigns tab")))</f>
        <v>✓</v>
      </c>
      <c r="J781" s="83" t="n">
        <f aca="false">IF(D781="","",D781*IF(Settings!$B$23=Settings!$C$6,1,IF(Settings!$B$23="USD",1/INDEX(Settings!$B$29:$B$40,MONTH(B781)),INDEX(Settings!$B$29:$B$40,MONTH(B781)))))</f>
        <v>12.775311</v>
      </c>
    </row>
    <row r="782" customFormat="false" ht="15" hidden="false" customHeight="false" outlineLevel="0" collapsed="false">
      <c r="A782" s="0" t="s">
        <v>186</v>
      </c>
      <c r="B782" s="81" t="n">
        <v>46070</v>
      </c>
      <c r="C782" s="82" t="s">
        <v>452</v>
      </c>
      <c r="D782" s="83" t="n">
        <v>53.03</v>
      </c>
      <c r="E782" s="0" t="n">
        <v>107</v>
      </c>
      <c r="F782" s="0" t="n">
        <v>22</v>
      </c>
      <c r="G782" s="0" t="n">
        <v>2</v>
      </c>
      <c r="I782" s="0" t="str">
        <f aca="false">IF(A782="","",IF(COUNTIF(Campaigns!$A$7:$A$300,A782)&gt;0,"✓",IF(N(D782)=0,"– no spend","⚠ add to Campaigns tab")))</f>
        <v>✓</v>
      </c>
      <c r="J782" s="83" t="n">
        <f aca="false">IF(D782="","",D782*IF(Settings!$B$23=Settings!$C$6,1,IF(Settings!$B$23="USD",1/INDEX(Settings!$B$29:$B$40,MONTH(B782)),INDEX(Settings!$B$29:$B$40,MONTH(B782)))))</f>
        <v>59.271631</v>
      </c>
    </row>
    <row r="783" customFormat="false" ht="15" hidden="false" customHeight="false" outlineLevel="0" collapsed="false">
      <c r="A783" s="0" t="s">
        <v>201</v>
      </c>
      <c r="B783" s="81" t="n">
        <v>46070</v>
      </c>
      <c r="C783" s="82" t="s">
        <v>452</v>
      </c>
      <c r="D783" s="83" t="n">
        <v>18.44</v>
      </c>
      <c r="E783" s="0" t="n">
        <v>42</v>
      </c>
      <c r="F783" s="0" t="n">
        <v>2</v>
      </c>
      <c r="G783" s="0" t="n">
        <v>0</v>
      </c>
      <c r="I783" s="0" t="str">
        <f aca="false">IF(A783="","",IF(COUNTIF(Campaigns!$A$7:$A$300,A783)&gt;0,"✓",IF(N(D783)=0,"– no spend","⚠ add to Campaigns tab")))</f>
        <v>✓</v>
      </c>
      <c r="J783" s="83" t="n">
        <f aca="false">IF(D783="","",D783*IF(Settings!$B$23=Settings!$C$6,1,IF(Settings!$B$23="USD",1/INDEX(Settings!$B$29:$B$40,MONTH(B783)),INDEX(Settings!$B$29:$B$40,MONTH(B783)))))</f>
        <v>20.610388</v>
      </c>
    </row>
    <row r="784" customFormat="false" ht="15" hidden="false" customHeight="false" outlineLevel="0" collapsed="false">
      <c r="A784" s="0" t="s">
        <v>194</v>
      </c>
      <c r="B784" s="81" t="n">
        <v>46070</v>
      </c>
      <c r="C784" s="82" t="s">
        <v>452</v>
      </c>
      <c r="D784" s="83" t="n">
        <v>46.28</v>
      </c>
      <c r="E784" s="0" t="n">
        <v>81</v>
      </c>
      <c r="F784" s="0" t="n">
        <v>5</v>
      </c>
      <c r="G784" s="0" t="n">
        <v>0</v>
      </c>
      <c r="I784" s="0" t="str">
        <f aca="false">IF(A784="","",IF(COUNTIF(Campaigns!$A$7:$A$300,A784)&gt;0,"✓",IF(N(D784)=0,"– no spend","⚠ add to Campaigns tab")))</f>
        <v>✓</v>
      </c>
      <c r="J784" s="83" t="n">
        <f aca="false">IF(D784="","",D784*IF(Settings!$B$23=Settings!$C$6,1,IF(Settings!$B$23="USD",1/INDEX(Settings!$B$29:$B$40,MONTH(B784)),INDEX(Settings!$B$29:$B$40,MONTH(B784)))))</f>
        <v>51.727156</v>
      </c>
    </row>
    <row r="785" customFormat="false" ht="15" hidden="false" customHeight="false" outlineLevel="0" collapsed="false">
      <c r="A785" s="0" t="s">
        <v>199</v>
      </c>
      <c r="B785" s="81" t="n">
        <v>46070</v>
      </c>
      <c r="C785" s="82" t="s">
        <v>452</v>
      </c>
      <c r="D785" s="83" t="n">
        <v>32.63</v>
      </c>
      <c r="E785" s="0" t="n">
        <v>46</v>
      </c>
      <c r="F785" s="0" t="n">
        <v>1</v>
      </c>
      <c r="G785" s="0" t="n">
        <v>0</v>
      </c>
      <c r="I785" s="0" t="str">
        <f aca="false">IF(A785="","",IF(COUNTIF(Campaigns!$A$7:$A$300,A785)&gt;0,"✓",IF(N(D785)=0,"– no spend","⚠ add to Campaigns tab")))</f>
        <v>✓</v>
      </c>
      <c r="J785" s="83" t="n">
        <f aca="false">IF(D785="","",D785*IF(Settings!$B$23=Settings!$C$6,1,IF(Settings!$B$23="USD",1/INDEX(Settings!$B$29:$B$40,MONTH(B785)),INDEX(Settings!$B$29:$B$40,MONTH(B785)))))</f>
        <v>36.470551</v>
      </c>
    </row>
    <row r="786" customFormat="false" ht="15" hidden="false" customHeight="false" outlineLevel="0" collapsed="false">
      <c r="A786" s="0" t="s">
        <v>208</v>
      </c>
      <c r="B786" s="81" t="n">
        <v>46070</v>
      </c>
      <c r="C786" s="82" t="s">
        <v>452</v>
      </c>
      <c r="D786" s="83" t="n">
        <v>28.16</v>
      </c>
      <c r="E786" s="0" t="n">
        <v>59474</v>
      </c>
      <c r="F786" s="0" t="n">
        <v>127</v>
      </c>
      <c r="G786" s="0" t="n">
        <v>0</v>
      </c>
      <c r="I786" s="0" t="str">
        <f aca="false">IF(A786="","",IF(COUNTIF(Campaigns!$A$7:$A$300,A786)&gt;0,"✓",IF(N(D786)=0,"– no spend","⚠ add to Campaigns tab")))</f>
        <v>✓</v>
      </c>
      <c r="J786" s="83" t="n">
        <f aca="false">IF(D786="","",D786*IF(Settings!$B$23=Settings!$C$6,1,IF(Settings!$B$23="USD",1/INDEX(Settings!$B$29:$B$40,MONTH(B786)),INDEX(Settings!$B$29:$B$40,MONTH(B786)))))</f>
        <v>31.474432</v>
      </c>
    </row>
    <row r="787" customFormat="false" ht="15" hidden="false" customHeight="false" outlineLevel="0" collapsed="false">
      <c r="A787" s="0" t="s">
        <v>206</v>
      </c>
      <c r="B787" s="81" t="n">
        <v>46070</v>
      </c>
      <c r="C787" s="82" t="s">
        <v>452</v>
      </c>
      <c r="D787" s="83" t="n">
        <v>5.01</v>
      </c>
      <c r="E787" s="0" t="n">
        <v>110</v>
      </c>
      <c r="F787" s="0" t="n">
        <v>2</v>
      </c>
      <c r="G787" s="0" t="n">
        <v>0</v>
      </c>
      <c r="I787" s="0" t="str">
        <f aca="false">IF(A787="","",IF(COUNTIF(Campaigns!$A$7:$A$300,A787)&gt;0,"✓",IF(N(D787)=0,"– no spend","⚠ add to Campaigns tab")))</f>
        <v>✓</v>
      </c>
      <c r="J787" s="83" t="n">
        <f aca="false">IF(D787="","",D787*IF(Settings!$B$23=Settings!$C$6,1,IF(Settings!$B$23="USD",1/INDEX(Settings!$B$29:$B$40,MONTH(B787)),INDEX(Settings!$B$29:$B$40,MONTH(B787)))))</f>
        <v>5.599677</v>
      </c>
    </row>
    <row r="788" customFormat="false" ht="15" hidden="false" customHeight="false" outlineLevel="0" collapsed="false">
      <c r="A788" s="0" t="s">
        <v>203</v>
      </c>
      <c r="B788" s="81" t="n">
        <v>46071</v>
      </c>
      <c r="C788" s="82" t="s">
        <v>452</v>
      </c>
      <c r="D788" s="83" t="n">
        <v>21.57</v>
      </c>
      <c r="E788" s="0" t="n">
        <v>80</v>
      </c>
      <c r="F788" s="0" t="n">
        <v>5</v>
      </c>
      <c r="G788" s="0" t="n">
        <v>0</v>
      </c>
      <c r="I788" s="0" t="str">
        <f aca="false">IF(A788="","",IF(COUNTIF(Campaigns!$A$7:$A$300,A788)&gt;0,"✓",IF(N(D788)=0,"– no spend","⚠ add to Campaigns tab")))</f>
        <v>✓</v>
      </c>
      <c r="J788" s="83" t="n">
        <f aca="false">IF(D788="","",D788*IF(Settings!$B$23=Settings!$C$6,1,IF(Settings!$B$23="USD",1/INDEX(Settings!$B$29:$B$40,MONTH(B788)),INDEX(Settings!$B$29:$B$40,MONTH(B788)))))</f>
        <v>24.108789</v>
      </c>
    </row>
    <row r="789" customFormat="false" ht="15" hidden="false" customHeight="false" outlineLevel="0" collapsed="false">
      <c r="A789" s="0" t="s">
        <v>205</v>
      </c>
      <c r="B789" s="81" t="n">
        <v>46071</v>
      </c>
      <c r="C789" s="82" t="s">
        <v>452</v>
      </c>
      <c r="D789" s="83" t="n">
        <v>10.65</v>
      </c>
      <c r="E789" s="0" t="n">
        <v>349</v>
      </c>
      <c r="F789" s="0" t="n">
        <v>9</v>
      </c>
      <c r="G789" s="0" t="n">
        <v>1.02</v>
      </c>
      <c r="I789" s="0" t="str">
        <f aca="false">IF(A789="","",IF(COUNTIF(Campaigns!$A$7:$A$300,A789)&gt;0,"✓",IF(N(D789)=0,"– no spend","⚠ add to Campaigns tab")))</f>
        <v>✓</v>
      </c>
      <c r="J789" s="83" t="n">
        <f aca="false">IF(D789="","",D789*IF(Settings!$B$23=Settings!$C$6,1,IF(Settings!$B$23="USD",1/INDEX(Settings!$B$29:$B$40,MONTH(B789)),INDEX(Settings!$B$29:$B$40,MONTH(B789)))))</f>
        <v>11.903505</v>
      </c>
    </row>
    <row r="790" customFormat="false" ht="15" hidden="false" customHeight="false" outlineLevel="0" collapsed="false">
      <c r="A790" s="0" t="s">
        <v>207</v>
      </c>
      <c r="B790" s="81" t="n">
        <v>46071</v>
      </c>
      <c r="C790" s="82" t="s">
        <v>452</v>
      </c>
      <c r="D790" s="83" t="n">
        <v>29.23</v>
      </c>
      <c r="E790" s="0" t="n">
        <v>50592</v>
      </c>
      <c r="F790" s="0" t="n">
        <v>163</v>
      </c>
      <c r="G790" s="0" t="n">
        <v>0</v>
      </c>
      <c r="I790" s="0" t="str">
        <f aca="false">IF(A790="","",IF(COUNTIF(Campaigns!$A$7:$A$300,A790)&gt;0,"✓",IF(N(D790)=0,"– no spend","⚠ add to Campaigns tab")))</f>
        <v>✓</v>
      </c>
      <c r="J790" s="83" t="n">
        <f aca="false">IF(D790="","",D790*IF(Settings!$B$23=Settings!$C$6,1,IF(Settings!$B$23="USD",1/INDEX(Settings!$B$29:$B$40,MONTH(B790)),INDEX(Settings!$B$29:$B$40,MONTH(B790)))))</f>
        <v>32.670371</v>
      </c>
    </row>
    <row r="791" customFormat="false" ht="15" hidden="false" customHeight="false" outlineLevel="0" collapsed="false">
      <c r="A791" s="0" t="s">
        <v>195</v>
      </c>
      <c r="B791" s="81" t="n">
        <v>46071</v>
      </c>
      <c r="C791" s="82" t="s">
        <v>452</v>
      </c>
      <c r="D791" s="83" t="n">
        <v>45.52</v>
      </c>
      <c r="E791" s="0" t="n">
        <v>34</v>
      </c>
      <c r="F791" s="0" t="n">
        <v>4</v>
      </c>
      <c r="G791" s="0" t="n">
        <v>0</v>
      </c>
      <c r="I791" s="0" t="str">
        <f aca="false">IF(A791="","",IF(COUNTIF(Campaigns!$A$7:$A$300,A791)&gt;0,"✓",IF(N(D791)=0,"– no spend","⚠ add to Campaigns tab")))</f>
        <v>✓</v>
      </c>
      <c r="J791" s="83" t="n">
        <f aca="false">IF(D791="","",D791*IF(Settings!$B$23=Settings!$C$6,1,IF(Settings!$B$23="USD",1/INDEX(Settings!$B$29:$B$40,MONTH(B791)),INDEX(Settings!$B$29:$B$40,MONTH(B791)))))</f>
        <v>50.877704</v>
      </c>
    </row>
    <row r="792" customFormat="false" ht="15" hidden="false" customHeight="false" outlineLevel="0" collapsed="false">
      <c r="A792" s="0" t="s">
        <v>185</v>
      </c>
      <c r="B792" s="81" t="n">
        <v>46071</v>
      </c>
      <c r="C792" s="82" t="s">
        <v>452</v>
      </c>
      <c r="D792" s="83" t="n">
        <v>40.93</v>
      </c>
      <c r="E792" s="0" t="n">
        <v>188</v>
      </c>
      <c r="F792" s="0" t="n">
        <v>25</v>
      </c>
      <c r="G792" s="0" t="n">
        <v>0.24</v>
      </c>
      <c r="I792" s="0" t="str">
        <f aca="false">IF(A792="","",IF(COUNTIF(Campaigns!$A$7:$A$300,A792)&gt;0,"✓",IF(N(D792)=0,"– no spend","⚠ add to Campaigns tab")))</f>
        <v>✓</v>
      </c>
      <c r="J792" s="83" t="n">
        <f aca="false">IF(D792="","",D792*IF(Settings!$B$23=Settings!$C$6,1,IF(Settings!$B$23="USD",1/INDEX(Settings!$B$29:$B$40,MONTH(B792)),INDEX(Settings!$B$29:$B$40,MONTH(B792)))))</f>
        <v>45.747461</v>
      </c>
    </row>
    <row r="793" customFormat="false" ht="15" hidden="false" customHeight="false" outlineLevel="0" collapsed="false">
      <c r="A793" s="0" t="s">
        <v>191</v>
      </c>
      <c r="B793" s="81" t="n">
        <v>46071</v>
      </c>
      <c r="C793" s="82" t="s">
        <v>452</v>
      </c>
      <c r="D793" s="83" t="n">
        <v>20.43</v>
      </c>
      <c r="E793" s="0" t="n">
        <v>122</v>
      </c>
      <c r="F793" s="0" t="n">
        <v>13</v>
      </c>
      <c r="G793" s="0" t="n">
        <v>0</v>
      </c>
      <c r="I793" s="0" t="str">
        <f aca="false">IF(A793="","",IF(COUNTIF(Campaigns!$A$7:$A$300,A793)&gt;0,"✓",IF(N(D793)=0,"– no spend","⚠ add to Campaigns tab")))</f>
        <v>✓</v>
      </c>
      <c r="J793" s="83" t="n">
        <f aca="false">IF(D793="","",D793*IF(Settings!$B$23=Settings!$C$6,1,IF(Settings!$B$23="USD",1/INDEX(Settings!$B$29:$B$40,MONTH(B793)),INDEX(Settings!$B$29:$B$40,MONTH(B793)))))</f>
        <v>22.834611</v>
      </c>
    </row>
    <row r="794" customFormat="false" ht="15" hidden="false" customHeight="false" outlineLevel="0" collapsed="false">
      <c r="A794" s="0" t="s">
        <v>200</v>
      </c>
      <c r="B794" s="81" t="n">
        <v>46071</v>
      </c>
      <c r="C794" s="82" t="s">
        <v>452</v>
      </c>
      <c r="D794" s="83" t="n">
        <v>17.01</v>
      </c>
      <c r="E794" s="0" t="n">
        <v>71</v>
      </c>
      <c r="F794" s="0" t="n">
        <v>9</v>
      </c>
      <c r="G794" s="0" t="n">
        <v>0</v>
      </c>
      <c r="I794" s="0" t="str">
        <f aca="false">IF(A794="","",IF(COUNTIF(Campaigns!$A$7:$A$300,A794)&gt;0,"✓",IF(N(D794)=0,"– no spend","⚠ add to Campaigns tab")))</f>
        <v>✓</v>
      </c>
      <c r="J794" s="83" t="n">
        <f aca="false">IF(D794="","",D794*IF(Settings!$B$23=Settings!$C$6,1,IF(Settings!$B$23="USD",1/INDEX(Settings!$B$29:$B$40,MONTH(B794)),INDEX(Settings!$B$29:$B$40,MONTH(B794)))))</f>
        <v>19.012077</v>
      </c>
    </row>
    <row r="795" customFormat="false" ht="15" hidden="false" customHeight="false" outlineLevel="0" collapsed="false">
      <c r="A795" s="0" t="s">
        <v>202</v>
      </c>
      <c r="B795" s="81" t="n">
        <v>46071</v>
      </c>
      <c r="C795" s="82" t="s">
        <v>452</v>
      </c>
      <c r="D795" s="83" t="n">
        <v>5.66</v>
      </c>
      <c r="E795" s="0" t="n">
        <v>154</v>
      </c>
      <c r="F795" s="0" t="n">
        <v>8</v>
      </c>
      <c r="G795" s="0" t="n">
        <v>0.24</v>
      </c>
      <c r="I795" s="0" t="str">
        <f aca="false">IF(A795="","",IF(COUNTIF(Campaigns!$A$7:$A$300,A795)&gt;0,"✓",IF(N(D795)=0,"– no spend","⚠ add to Campaigns tab")))</f>
        <v>✓</v>
      </c>
      <c r="J795" s="83" t="n">
        <f aca="false">IF(D795="","",D795*IF(Settings!$B$23=Settings!$C$6,1,IF(Settings!$B$23="USD",1/INDEX(Settings!$B$29:$B$40,MONTH(B795)),INDEX(Settings!$B$29:$B$40,MONTH(B795)))))</f>
        <v>6.326182</v>
      </c>
    </row>
    <row r="796" customFormat="false" ht="15" hidden="false" customHeight="false" outlineLevel="0" collapsed="false">
      <c r="A796" s="0" t="s">
        <v>192</v>
      </c>
      <c r="B796" s="81" t="n">
        <v>46071</v>
      </c>
      <c r="C796" s="82" t="s">
        <v>452</v>
      </c>
      <c r="D796" s="83" t="n">
        <v>15.65</v>
      </c>
      <c r="E796" s="0" t="n">
        <v>157</v>
      </c>
      <c r="F796" s="0" t="n">
        <v>11</v>
      </c>
      <c r="G796" s="0" t="n">
        <v>0.16</v>
      </c>
      <c r="I796" s="0" t="str">
        <f aca="false">IF(A796="","",IF(COUNTIF(Campaigns!$A$7:$A$300,A796)&gt;0,"✓",IF(N(D796)=0,"– no spend","⚠ add to Campaigns tab")))</f>
        <v>✓</v>
      </c>
      <c r="J796" s="83" t="n">
        <f aca="false">IF(D796="","",D796*IF(Settings!$B$23=Settings!$C$6,1,IF(Settings!$B$23="USD",1/INDEX(Settings!$B$29:$B$40,MONTH(B796)),INDEX(Settings!$B$29:$B$40,MONTH(B796)))))</f>
        <v>17.492005</v>
      </c>
    </row>
    <row r="797" customFormat="false" ht="15" hidden="false" customHeight="false" outlineLevel="0" collapsed="false">
      <c r="A797" s="0" t="s">
        <v>187</v>
      </c>
      <c r="B797" s="81" t="n">
        <v>46071</v>
      </c>
      <c r="C797" s="82" t="s">
        <v>452</v>
      </c>
      <c r="D797" s="83" t="n">
        <v>30.28</v>
      </c>
      <c r="E797" s="0" t="n">
        <v>96</v>
      </c>
      <c r="F797" s="0" t="n">
        <v>11</v>
      </c>
      <c r="G797" s="0" t="n">
        <v>0</v>
      </c>
      <c r="I797" s="0" t="str">
        <f aca="false">IF(A797="","",IF(COUNTIF(Campaigns!$A$7:$A$300,A797)&gt;0,"✓",IF(N(D797)=0,"– no spend","⚠ add to Campaigns tab")))</f>
        <v>✓</v>
      </c>
      <c r="J797" s="83" t="n">
        <f aca="false">IF(D797="","",D797*IF(Settings!$B$23=Settings!$C$6,1,IF(Settings!$B$23="USD",1/INDEX(Settings!$B$29:$B$40,MONTH(B797)),INDEX(Settings!$B$29:$B$40,MONTH(B797)))))</f>
        <v>33.843956</v>
      </c>
    </row>
    <row r="798" customFormat="false" ht="15" hidden="false" customHeight="false" outlineLevel="0" collapsed="false">
      <c r="A798" s="0" t="s">
        <v>190</v>
      </c>
      <c r="B798" s="81" t="n">
        <v>46071</v>
      </c>
      <c r="C798" s="82" t="s">
        <v>452</v>
      </c>
      <c r="D798" s="83" t="n">
        <v>17.36</v>
      </c>
      <c r="E798" s="0" t="n">
        <v>2</v>
      </c>
      <c r="F798" s="0" t="n">
        <v>1</v>
      </c>
      <c r="G798" s="0" t="n">
        <v>0</v>
      </c>
      <c r="I798" s="0" t="str">
        <f aca="false">IF(A798="","",IF(COUNTIF(Campaigns!$A$7:$A$300,A798)&gt;0,"✓",IF(N(D798)=0,"– no spend","⚠ add to Campaigns tab")))</f>
        <v>✓</v>
      </c>
      <c r="J798" s="83" t="n">
        <f aca="false">IF(D798="","",D798*IF(Settings!$B$23=Settings!$C$6,1,IF(Settings!$B$23="USD",1/INDEX(Settings!$B$29:$B$40,MONTH(B798)),INDEX(Settings!$B$29:$B$40,MONTH(B798)))))</f>
        <v>19.403272</v>
      </c>
    </row>
    <row r="799" customFormat="false" ht="15" hidden="false" customHeight="false" outlineLevel="0" collapsed="false">
      <c r="A799" s="0" t="s">
        <v>204</v>
      </c>
      <c r="B799" s="81" t="n">
        <v>46071</v>
      </c>
      <c r="C799" s="82" t="s">
        <v>452</v>
      </c>
      <c r="D799" s="83" t="n">
        <v>0.98</v>
      </c>
      <c r="E799" s="0" t="n">
        <v>19</v>
      </c>
      <c r="F799" s="0" t="n">
        <v>1</v>
      </c>
      <c r="G799" s="0" t="n">
        <v>0</v>
      </c>
      <c r="I799" s="0" t="str">
        <f aca="false">IF(A799="","",IF(COUNTIF(Campaigns!$A$7:$A$300,A799)&gt;0,"✓",IF(N(D799)=0,"– no spend","⚠ add to Campaigns tab")))</f>
        <v>✓</v>
      </c>
      <c r="J799" s="83" t="n">
        <f aca="false">IF(D799="","",D799*IF(Settings!$B$23=Settings!$C$6,1,IF(Settings!$B$23="USD",1/INDEX(Settings!$B$29:$B$40,MONTH(B799)),INDEX(Settings!$B$29:$B$40,MONTH(B799)))))</f>
        <v>1.095346</v>
      </c>
    </row>
    <row r="800" customFormat="false" ht="15" hidden="false" customHeight="false" outlineLevel="0" collapsed="false">
      <c r="A800" s="0" t="s">
        <v>188</v>
      </c>
      <c r="B800" s="81" t="n">
        <v>46071</v>
      </c>
      <c r="C800" s="82" t="s">
        <v>452</v>
      </c>
      <c r="D800" s="83" t="n">
        <v>3.62</v>
      </c>
      <c r="E800" s="0" t="n">
        <v>78</v>
      </c>
      <c r="F800" s="0" t="n">
        <v>1</v>
      </c>
      <c r="G800" s="0" t="n">
        <v>0</v>
      </c>
      <c r="I800" s="0" t="str">
        <f aca="false">IF(A800="","",IF(COUNTIF(Campaigns!$A$7:$A$300,A800)&gt;0,"✓",IF(N(D800)=0,"– no spend","⚠ add to Campaigns tab")))</f>
        <v>✓</v>
      </c>
      <c r="J800" s="83" t="n">
        <f aca="false">IF(D800="","",D800*IF(Settings!$B$23=Settings!$C$6,1,IF(Settings!$B$23="USD",1/INDEX(Settings!$B$29:$B$40,MONTH(B800)),INDEX(Settings!$B$29:$B$40,MONTH(B800)))))</f>
        <v>4.046074</v>
      </c>
    </row>
    <row r="801" customFormat="false" ht="15" hidden="false" customHeight="false" outlineLevel="0" collapsed="false">
      <c r="A801" s="0" t="s">
        <v>186</v>
      </c>
      <c r="B801" s="81" t="n">
        <v>46071</v>
      </c>
      <c r="C801" s="82" t="s">
        <v>452</v>
      </c>
      <c r="D801" s="83" t="n">
        <v>36.74</v>
      </c>
      <c r="E801" s="0" t="n">
        <v>84</v>
      </c>
      <c r="F801" s="0" t="n">
        <v>15</v>
      </c>
      <c r="G801" s="0" t="n">
        <v>2</v>
      </c>
      <c r="I801" s="0" t="str">
        <f aca="false">IF(A801="","",IF(COUNTIF(Campaigns!$A$7:$A$300,A801)&gt;0,"✓",IF(N(D801)=0,"– no spend","⚠ add to Campaigns tab")))</f>
        <v>✓</v>
      </c>
      <c r="J801" s="83" t="n">
        <f aca="false">IF(D801="","",D801*IF(Settings!$B$23=Settings!$C$6,1,IF(Settings!$B$23="USD",1/INDEX(Settings!$B$29:$B$40,MONTH(B801)),INDEX(Settings!$B$29:$B$40,MONTH(B801)))))</f>
        <v>41.064298</v>
      </c>
    </row>
    <row r="802" customFormat="false" ht="15" hidden="false" customHeight="false" outlineLevel="0" collapsed="false">
      <c r="A802" s="0" t="s">
        <v>201</v>
      </c>
      <c r="B802" s="81" t="n">
        <v>46071</v>
      </c>
      <c r="C802" s="82" t="s">
        <v>452</v>
      </c>
      <c r="D802" s="83" t="n">
        <v>22.61</v>
      </c>
      <c r="E802" s="0" t="n">
        <v>30</v>
      </c>
      <c r="F802" s="0" t="n">
        <v>3</v>
      </c>
      <c r="G802" s="0" t="n">
        <v>0</v>
      </c>
      <c r="I802" s="0" t="str">
        <f aca="false">IF(A802="","",IF(COUNTIF(Campaigns!$A$7:$A$300,A802)&gt;0,"✓",IF(N(D802)=0,"– no spend","⚠ add to Campaigns tab")))</f>
        <v>✓</v>
      </c>
      <c r="J802" s="83" t="n">
        <f aca="false">IF(D802="","",D802*IF(Settings!$B$23=Settings!$C$6,1,IF(Settings!$B$23="USD",1/INDEX(Settings!$B$29:$B$40,MONTH(B802)),INDEX(Settings!$B$29:$B$40,MONTH(B802)))))</f>
        <v>25.271197</v>
      </c>
    </row>
    <row r="803" customFormat="false" ht="15" hidden="false" customHeight="false" outlineLevel="0" collapsed="false">
      <c r="A803" s="0" t="s">
        <v>194</v>
      </c>
      <c r="B803" s="81" t="n">
        <v>46071</v>
      </c>
      <c r="C803" s="82" t="s">
        <v>452</v>
      </c>
      <c r="D803" s="83" t="n">
        <v>35.47</v>
      </c>
      <c r="E803" s="0" t="n">
        <v>43</v>
      </c>
      <c r="F803" s="0" t="n">
        <v>6</v>
      </c>
      <c r="G803" s="0" t="n">
        <v>0</v>
      </c>
      <c r="I803" s="0" t="str">
        <f aca="false">IF(A803="","",IF(COUNTIF(Campaigns!$A$7:$A$300,A803)&gt;0,"✓",IF(N(D803)=0,"– no spend","⚠ add to Campaigns tab")))</f>
        <v>✓</v>
      </c>
      <c r="J803" s="83" t="n">
        <f aca="false">IF(D803="","",D803*IF(Settings!$B$23=Settings!$C$6,1,IF(Settings!$B$23="USD",1/INDEX(Settings!$B$29:$B$40,MONTH(B803)),INDEX(Settings!$B$29:$B$40,MONTH(B803)))))</f>
        <v>39.644819</v>
      </c>
    </row>
    <row r="804" customFormat="false" ht="15" hidden="false" customHeight="false" outlineLevel="0" collapsed="false">
      <c r="A804" s="0" t="s">
        <v>199</v>
      </c>
      <c r="B804" s="81" t="n">
        <v>46071</v>
      </c>
      <c r="C804" s="82" t="s">
        <v>452</v>
      </c>
      <c r="D804" s="83" t="n">
        <v>25.4</v>
      </c>
      <c r="E804" s="0" t="n">
        <v>24</v>
      </c>
      <c r="F804" s="0" t="n">
        <v>2</v>
      </c>
      <c r="G804" s="0" t="n">
        <v>0</v>
      </c>
      <c r="I804" s="0" t="str">
        <f aca="false">IF(A804="","",IF(COUNTIF(Campaigns!$A$7:$A$300,A804)&gt;0,"✓",IF(N(D804)=0,"– no spend","⚠ add to Campaigns tab")))</f>
        <v>✓</v>
      </c>
      <c r="J804" s="83" t="n">
        <f aca="false">IF(D804="","",D804*IF(Settings!$B$23=Settings!$C$6,1,IF(Settings!$B$23="USD",1/INDEX(Settings!$B$29:$B$40,MONTH(B804)),INDEX(Settings!$B$29:$B$40,MONTH(B804)))))</f>
        <v>28.38958</v>
      </c>
    </row>
    <row r="805" customFormat="false" ht="15" hidden="false" customHeight="false" outlineLevel="0" collapsed="false">
      <c r="A805" s="0" t="s">
        <v>208</v>
      </c>
      <c r="B805" s="81" t="n">
        <v>46071</v>
      </c>
      <c r="C805" s="82" t="s">
        <v>452</v>
      </c>
      <c r="D805" s="83" t="n">
        <v>28.13</v>
      </c>
      <c r="E805" s="0" t="n">
        <v>62571</v>
      </c>
      <c r="F805" s="0" t="n">
        <v>115</v>
      </c>
      <c r="G805" s="0" t="n">
        <v>0</v>
      </c>
      <c r="I805" s="0" t="str">
        <f aca="false">IF(A805="","",IF(COUNTIF(Campaigns!$A$7:$A$300,A805)&gt;0,"✓",IF(N(D805)=0,"– no spend","⚠ add to Campaigns tab")))</f>
        <v>✓</v>
      </c>
      <c r="J805" s="83" t="n">
        <f aca="false">IF(D805="","",D805*IF(Settings!$B$23=Settings!$C$6,1,IF(Settings!$B$23="USD",1/INDEX(Settings!$B$29:$B$40,MONTH(B805)),INDEX(Settings!$B$29:$B$40,MONTH(B805)))))</f>
        <v>31.440901</v>
      </c>
    </row>
    <row r="806" customFormat="false" ht="15" hidden="false" customHeight="false" outlineLevel="0" collapsed="false">
      <c r="A806" s="0" t="s">
        <v>206</v>
      </c>
      <c r="B806" s="81" t="n">
        <v>46071</v>
      </c>
      <c r="C806" s="82" t="s">
        <v>452</v>
      </c>
      <c r="D806" s="83" t="n">
        <v>5.29</v>
      </c>
      <c r="E806" s="0" t="n">
        <v>127</v>
      </c>
      <c r="F806" s="0" t="n">
        <v>4</v>
      </c>
      <c r="G806" s="0" t="n">
        <v>0</v>
      </c>
      <c r="I806" s="0" t="str">
        <f aca="false">IF(A806="","",IF(COUNTIF(Campaigns!$A$7:$A$300,A806)&gt;0,"✓",IF(N(D806)=0,"– no spend","⚠ add to Campaigns tab")))</f>
        <v>✓</v>
      </c>
      <c r="J806" s="83" t="n">
        <f aca="false">IF(D806="","",D806*IF(Settings!$B$23=Settings!$C$6,1,IF(Settings!$B$23="USD",1/INDEX(Settings!$B$29:$B$40,MONTH(B806)),INDEX(Settings!$B$29:$B$40,MONTH(B806)))))</f>
        <v>5.912633</v>
      </c>
    </row>
    <row r="807" customFormat="false" ht="15" hidden="false" customHeight="false" outlineLevel="0" collapsed="false">
      <c r="A807" s="0" t="s">
        <v>203</v>
      </c>
      <c r="B807" s="81" t="n">
        <v>46072</v>
      </c>
      <c r="C807" s="82" t="s">
        <v>452</v>
      </c>
      <c r="D807" s="83" t="n">
        <v>14.45</v>
      </c>
      <c r="E807" s="0" t="n">
        <v>22</v>
      </c>
      <c r="F807" s="0" t="n">
        <v>2</v>
      </c>
      <c r="G807" s="0" t="n">
        <v>0</v>
      </c>
      <c r="I807" s="0" t="str">
        <f aca="false">IF(A807="","",IF(COUNTIF(Campaigns!$A$7:$A$300,A807)&gt;0,"✓",IF(N(D807)=0,"– no spend","⚠ add to Campaigns tab")))</f>
        <v>✓</v>
      </c>
      <c r="J807" s="83" t="n">
        <f aca="false">IF(D807="","",D807*IF(Settings!$B$23=Settings!$C$6,1,IF(Settings!$B$23="USD",1/INDEX(Settings!$B$29:$B$40,MONTH(B807)),INDEX(Settings!$B$29:$B$40,MONTH(B807)))))</f>
        <v>16.150765</v>
      </c>
    </row>
    <row r="808" customFormat="false" ht="15" hidden="false" customHeight="false" outlineLevel="0" collapsed="false">
      <c r="A808" s="0" t="s">
        <v>205</v>
      </c>
      <c r="B808" s="81" t="n">
        <v>46072</v>
      </c>
      <c r="C808" s="82" t="s">
        <v>452</v>
      </c>
      <c r="D808" s="83" t="n">
        <v>8.31</v>
      </c>
      <c r="E808" s="0" t="n">
        <v>367</v>
      </c>
      <c r="F808" s="0" t="n">
        <v>13</v>
      </c>
      <c r="G808" s="0" t="n">
        <v>2</v>
      </c>
      <c r="I808" s="0" t="str">
        <f aca="false">IF(A808="","",IF(COUNTIF(Campaigns!$A$7:$A$300,A808)&gt;0,"✓",IF(N(D808)=0,"– no spend","⚠ add to Campaigns tab")))</f>
        <v>✓</v>
      </c>
      <c r="J808" s="83" t="n">
        <f aca="false">IF(D808="","",D808*IF(Settings!$B$23=Settings!$C$6,1,IF(Settings!$B$23="USD",1/INDEX(Settings!$B$29:$B$40,MONTH(B808)),INDEX(Settings!$B$29:$B$40,MONTH(B808)))))</f>
        <v>9.288087</v>
      </c>
    </row>
    <row r="809" customFormat="false" ht="15" hidden="false" customHeight="false" outlineLevel="0" collapsed="false">
      <c r="A809" s="0" t="s">
        <v>207</v>
      </c>
      <c r="B809" s="81" t="n">
        <v>46072</v>
      </c>
      <c r="C809" s="82" t="s">
        <v>452</v>
      </c>
      <c r="D809" s="83" t="n">
        <v>29.26</v>
      </c>
      <c r="E809" s="0" t="n">
        <v>54353</v>
      </c>
      <c r="F809" s="0" t="n">
        <v>170</v>
      </c>
      <c r="G809" s="0" t="n">
        <v>0</v>
      </c>
      <c r="I809" s="0" t="str">
        <f aca="false">IF(A809="","",IF(COUNTIF(Campaigns!$A$7:$A$300,A809)&gt;0,"✓",IF(N(D809)=0,"– no spend","⚠ add to Campaigns tab")))</f>
        <v>✓</v>
      </c>
      <c r="J809" s="83" t="n">
        <f aca="false">IF(D809="","",D809*IF(Settings!$B$23=Settings!$C$6,1,IF(Settings!$B$23="USD",1/INDEX(Settings!$B$29:$B$40,MONTH(B809)),INDEX(Settings!$B$29:$B$40,MONTH(B809)))))</f>
        <v>32.703902</v>
      </c>
    </row>
    <row r="810" customFormat="false" ht="15" hidden="false" customHeight="false" outlineLevel="0" collapsed="false">
      <c r="A810" s="0" t="s">
        <v>195</v>
      </c>
      <c r="B810" s="81" t="n">
        <v>46072</v>
      </c>
      <c r="C810" s="82" t="s">
        <v>452</v>
      </c>
      <c r="D810" s="83" t="n">
        <v>23.74</v>
      </c>
      <c r="E810" s="0" t="n">
        <v>2</v>
      </c>
      <c r="F810" s="0" t="n">
        <v>2</v>
      </c>
      <c r="G810" s="0" t="n">
        <v>0</v>
      </c>
      <c r="I810" s="0" t="str">
        <f aca="false">IF(A810="","",IF(COUNTIF(Campaigns!$A$7:$A$300,A810)&gt;0,"✓",IF(N(D810)=0,"– no spend","⚠ add to Campaigns tab")))</f>
        <v>✓</v>
      </c>
      <c r="J810" s="83" t="n">
        <f aca="false">IF(D810="","",D810*IF(Settings!$B$23=Settings!$C$6,1,IF(Settings!$B$23="USD",1/INDEX(Settings!$B$29:$B$40,MONTH(B810)),INDEX(Settings!$B$29:$B$40,MONTH(B810)))))</f>
        <v>26.534198</v>
      </c>
    </row>
    <row r="811" customFormat="false" ht="15" hidden="false" customHeight="false" outlineLevel="0" collapsed="false">
      <c r="A811" s="0" t="s">
        <v>185</v>
      </c>
      <c r="B811" s="81" t="n">
        <v>46072</v>
      </c>
      <c r="C811" s="82" t="s">
        <v>452</v>
      </c>
      <c r="D811" s="83" t="n">
        <v>37.88</v>
      </c>
      <c r="E811" s="0" t="n">
        <v>234</v>
      </c>
      <c r="F811" s="0" t="n">
        <v>22</v>
      </c>
      <c r="G811" s="0" t="n">
        <v>4</v>
      </c>
      <c r="I811" s="0" t="str">
        <f aca="false">IF(A811="","",IF(COUNTIF(Campaigns!$A$7:$A$300,A811)&gt;0,"✓",IF(N(D811)=0,"– no spend","⚠ add to Campaigns tab")))</f>
        <v>✓</v>
      </c>
      <c r="J811" s="83" t="n">
        <f aca="false">IF(D811="","",D811*IF(Settings!$B$23=Settings!$C$6,1,IF(Settings!$B$23="USD",1/INDEX(Settings!$B$29:$B$40,MONTH(B811)),INDEX(Settings!$B$29:$B$40,MONTH(B811)))))</f>
        <v>42.338476</v>
      </c>
    </row>
    <row r="812" customFormat="false" ht="15" hidden="false" customHeight="false" outlineLevel="0" collapsed="false">
      <c r="A812" s="0" t="s">
        <v>191</v>
      </c>
      <c r="B812" s="81" t="n">
        <v>46072</v>
      </c>
      <c r="C812" s="82" t="s">
        <v>452</v>
      </c>
      <c r="D812" s="83" t="n">
        <v>20.5</v>
      </c>
      <c r="E812" s="0" t="n">
        <v>69</v>
      </c>
      <c r="F812" s="0" t="n">
        <v>15</v>
      </c>
      <c r="G812" s="0" t="n">
        <v>0</v>
      </c>
      <c r="I812" s="0" t="str">
        <f aca="false">IF(A812="","",IF(COUNTIF(Campaigns!$A$7:$A$300,A812)&gt;0,"✓",IF(N(D812)=0,"– no spend","⚠ add to Campaigns tab")))</f>
        <v>✓</v>
      </c>
      <c r="J812" s="83" t="n">
        <f aca="false">IF(D812="","",D812*IF(Settings!$B$23=Settings!$C$6,1,IF(Settings!$B$23="USD",1/INDEX(Settings!$B$29:$B$40,MONTH(B812)),INDEX(Settings!$B$29:$B$40,MONTH(B812)))))</f>
        <v>22.91285</v>
      </c>
    </row>
    <row r="813" customFormat="false" ht="15" hidden="false" customHeight="false" outlineLevel="0" collapsed="false">
      <c r="A813" s="0" t="s">
        <v>200</v>
      </c>
      <c r="B813" s="81" t="n">
        <v>46072</v>
      </c>
      <c r="C813" s="82" t="s">
        <v>452</v>
      </c>
      <c r="D813" s="83" t="n">
        <v>14.61</v>
      </c>
      <c r="E813" s="0" t="n">
        <v>97</v>
      </c>
      <c r="F813" s="0" t="n">
        <v>7</v>
      </c>
      <c r="G813" s="0" t="n">
        <v>0</v>
      </c>
      <c r="I813" s="0" t="str">
        <f aca="false">IF(A813="","",IF(COUNTIF(Campaigns!$A$7:$A$300,A813)&gt;0,"✓",IF(N(D813)=0,"– no spend","⚠ add to Campaigns tab")))</f>
        <v>✓</v>
      </c>
      <c r="J813" s="83" t="n">
        <f aca="false">IF(D813="","",D813*IF(Settings!$B$23=Settings!$C$6,1,IF(Settings!$B$23="USD",1/INDEX(Settings!$B$29:$B$40,MONTH(B813)),INDEX(Settings!$B$29:$B$40,MONTH(B813)))))</f>
        <v>16.329597</v>
      </c>
    </row>
    <row r="814" customFormat="false" ht="15" hidden="false" customHeight="false" outlineLevel="0" collapsed="false">
      <c r="A814" s="0" t="s">
        <v>202</v>
      </c>
      <c r="B814" s="81" t="n">
        <v>46072</v>
      </c>
      <c r="C814" s="82" t="s">
        <v>452</v>
      </c>
      <c r="D814" s="83" t="n">
        <v>4.02</v>
      </c>
      <c r="E814" s="0" t="n">
        <v>166</v>
      </c>
      <c r="F814" s="0" t="n">
        <v>6</v>
      </c>
      <c r="G814" s="0" t="n">
        <v>0</v>
      </c>
      <c r="I814" s="0" t="str">
        <f aca="false">IF(A814="","",IF(COUNTIF(Campaigns!$A$7:$A$300,A814)&gt;0,"✓",IF(N(D814)=0,"– no spend","⚠ add to Campaigns tab")))</f>
        <v>✓</v>
      </c>
      <c r="J814" s="83" t="n">
        <f aca="false">IF(D814="","",D814*IF(Settings!$B$23=Settings!$C$6,1,IF(Settings!$B$23="USD",1/INDEX(Settings!$B$29:$B$40,MONTH(B814)),INDEX(Settings!$B$29:$B$40,MONTH(B814)))))</f>
        <v>4.493154</v>
      </c>
    </row>
    <row r="815" customFormat="false" ht="15" hidden="false" customHeight="false" outlineLevel="0" collapsed="false">
      <c r="A815" s="0" t="s">
        <v>192</v>
      </c>
      <c r="B815" s="81" t="n">
        <v>46072</v>
      </c>
      <c r="C815" s="82" t="s">
        <v>452</v>
      </c>
      <c r="D815" s="83" t="n">
        <v>40.22</v>
      </c>
      <c r="E815" s="0" t="n">
        <v>154</v>
      </c>
      <c r="F815" s="0" t="n">
        <v>21</v>
      </c>
      <c r="G815" s="0" t="n">
        <v>0</v>
      </c>
      <c r="I815" s="0" t="str">
        <f aca="false">IF(A815="","",IF(COUNTIF(Campaigns!$A$7:$A$300,A815)&gt;0,"✓",IF(N(D815)=0,"– no spend","⚠ add to Campaigns tab")))</f>
        <v>✓</v>
      </c>
      <c r="J815" s="83" t="n">
        <f aca="false">IF(D815="","",D815*IF(Settings!$B$23=Settings!$C$6,1,IF(Settings!$B$23="USD",1/INDEX(Settings!$B$29:$B$40,MONTH(B815)),INDEX(Settings!$B$29:$B$40,MONTH(B815)))))</f>
        <v>44.953894</v>
      </c>
    </row>
    <row r="816" customFormat="false" ht="15" hidden="false" customHeight="false" outlineLevel="0" collapsed="false">
      <c r="A816" s="0" t="s">
        <v>187</v>
      </c>
      <c r="B816" s="81" t="n">
        <v>46072</v>
      </c>
      <c r="C816" s="82" t="s">
        <v>452</v>
      </c>
      <c r="D816" s="83" t="n">
        <v>49.41</v>
      </c>
      <c r="E816" s="0" t="n">
        <v>113</v>
      </c>
      <c r="F816" s="0" t="n">
        <v>14</v>
      </c>
      <c r="G816" s="0" t="n">
        <v>0</v>
      </c>
      <c r="I816" s="0" t="str">
        <f aca="false">IF(A816="","",IF(COUNTIF(Campaigns!$A$7:$A$300,A816)&gt;0,"✓",IF(N(D816)=0,"– no spend","⚠ add to Campaigns tab")))</f>
        <v>✓</v>
      </c>
      <c r="J816" s="83" t="n">
        <f aca="false">IF(D816="","",D816*IF(Settings!$B$23=Settings!$C$6,1,IF(Settings!$B$23="USD",1/INDEX(Settings!$B$29:$B$40,MONTH(B816)),INDEX(Settings!$B$29:$B$40,MONTH(B816)))))</f>
        <v>55.225557</v>
      </c>
    </row>
    <row r="817" customFormat="false" ht="15" hidden="false" customHeight="false" outlineLevel="0" collapsed="false">
      <c r="A817" s="0" t="s">
        <v>190</v>
      </c>
      <c r="B817" s="81" t="n">
        <v>46072</v>
      </c>
      <c r="C817" s="82" t="s">
        <v>452</v>
      </c>
      <c r="D817" s="83" t="n">
        <v>0</v>
      </c>
      <c r="E817" s="0" t="n">
        <v>66</v>
      </c>
      <c r="F817" s="0" t="n">
        <v>0</v>
      </c>
      <c r="G817" s="0" t="n">
        <v>0</v>
      </c>
      <c r="I817" s="0" t="str">
        <f aca="false">IF(A817="","",IF(COUNTIF(Campaigns!$A$7:$A$300,A817)&gt;0,"✓",IF(N(D817)=0,"– no spend","⚠ add to Campaigns tab")))</f>
        <v>✓</v>
      </c>
      <c r="J817" s="83" t="n">
        <f aca="false">IF(D817="","",D817*IF(Settings!$B$23=Settings!$C$6,1,IF(Settings!$B$23="USD",1/INDEX(Settings!$B$29:$B$40,MONTH(B817)),INDEX(Settings!$B$29:$B$40,MONTH(B817)))))</f>
        <v>0</v>
      </c>
    </row>
    <row r="818" customFormat="false" ht="15" hidden="false" customHeight="false" outlineLevel="0" collapsed="false">
      <c r="A818" s="0" t="s">
        <v>204</v>
      </c>
      <c r="B818" s="81" t="n">
        <v>46072</v>
      </c>
      <c r="C818" s="82" t="s">
        <v>452</v>
      </c>
      <c r="D818" s="83" t="n">
        <v>0.96</v>
      </c>
      <c r="E818" s="0" t="n">
        <v>14</v>
      </c>
      <c r="F818" s="0" t="n">
        <v>1</v>
      </c>
      <c r="G818" s="0" t="n">
        <v>0</v>
      </c>
      <c r="I818" s="0" t="str">
        <f aca="false">IF(A818="","",IF(COUNTIF(Campaigns!$A$7:$A$300,A818)&gt;0,"✓",IF(N(D818)=0,"– no spend","⚠ add to Campaigns tab")))</f>
        <v>✓</v>
      </c>
      <c r="J818" s="83" t="n">
        <f aca="false">IF(D818="","",D818*IF(Settings!$B$23=Settings!$C$6,1,IF(Settings!$B$23="USD",1/INDEX(Settings!$B$29:$B$40,MONTH(B818)),INDEX(Settings!$B$29:$B$40,MONTH(B818)))))</f>
        <v>1.072992</v>
      </c>
    </row>
    <row r="819" customFormat="false" ht="15" hidden="false" customHeight="false" outlineLevel="0" collapsed="false">
      <c r="A819" s="0" t="s">
        <v>188</v>
      </c>
      <c r="B819" s="81" t="n">
        <v>46072</v>
      </c>
      <c r="C819" s="82" t="s">
        <v>452</v>
      </c>
      <c r="D819" s="83" t="n">
        <v>17.92</v>
      </c>
      <c r="E819" s="0" t="n">
        <v>43</v>
      </c>
      <c r="F819" s="0" t="n">
        <v>4</v>
      </c>
      <c r="G819" s="0" t="n">
        <v>0</v>
      </c>
      <c r="I819" s="0" t="str">
        <f aca="false">IF(A819="","",IF(COUNTIF(Campaigns!$A$7:$A$300,A819)&gt;0,"✓",IF(N(D819)=0,"– no spend","⚠ add to Campaigns tab")))</f>
        <v>✓</v>
      </c>
      <c r="J819" s="83" t="n">
        <f aca="false">IF(D819="","",D819*IF(Settings!$B$23=Settings!$C$6,1,IF(Settings!$B$23="USD",1/INDEX(Settings!$B$29:$B$40,MONTH(B819)),INDEX(Settings!$B$29:$B$40,MONTH(B819)))))</f>
        <v>20.029184</v>
      </c>
    </row>
    <row r="820" customFormat="false" ht="15" hidden="false" customHeight="false" outlineLevel="0" collapsed="false">
      <c r="A820" s="0" t="s">
        <v>186</v>
      </c>
      <c r="B820" s="81" t="n">
        <v>46072</v>
      </c>
      <c r="C820" s="82" t="s">
        <v>452</v>
      </c>
      <c r="D820" s="83" t="n">
        <v>30.44</v>
      </c>
      <c r="E820" s="0" t="n">
        <v>137</v>
      </c>
      <c r="F820" s="0" t="n">
        <v>19</v>
      </c>
      <c r="G820" s="0" t="n">
        <v>2</v>
      </c>
      <c r="I820" s="0" t="str">
        <f aca="false">IF(A820="","",IF(COUNTIF(Campaigns!$A$7:$A$300,A820)&gt;0,"✓",IF(N(D820)=0,"– no spend","⚠ add to Campaigns tab")))</f>
        <v>✓</v>
      </c>
      <c r="J820" s="83" t="n">
        <f aca="false">IF(D820="","",D820*IF(Settings!$B$23=Settings!$C$6,1,IF(Settings!$B$23="USD",1/INDEX(Settings!$B$29:$B$40,MONTH(B820)),INDEX(Settings!$B$29:$B$40,MONTH(B820)))))</f>
        <v>34.022788</v>
      </c>
    </row>
    <row r="821" customFormat="false" ht="15" hidden="false" customHeight="false" outlineLevel="0" collapsed="false">
      <c r="A821" s="0" t="s">
        <v>201</v>
      </c>
      <c r="B821" s="81" t="n">
        <v>46072</v>
      </c>
      <c r="C821" s="82" t="s">
        <v>452</v>
      </c>
      <c r="D821" s="83" t="n">
        <v>21.76</v>
      </c>
      <c r="E821" s="0" t="n">
        <v>31</v>
      </c>
      <c r="F821" s="0" t="n">
        <v>2</v>
      </c>
      <c r="G821" s="0" t="n">
        <v>0</v>
      </c>
      <c r="I821" s="0" t="str">
        <f aca="false">IF(A821="","",IF(COUNTIF(Campaigns!$A$7:$A$300,A821)&gt;0,"✓",IF(N(D821)=0,"– no spend","⚠ add to Campaigns tab")))</f>
        <v>✓</v>
      </c>
      <c r="J821" s="83" t="n">
        <f aca="false">IF(D821="","",D821*IF(Settings!$B$23=Settings!$C$6,1,IF(Settings!$B$23="USD",1/INDEX(Settings!$B$29:$B$40,MONTH(B821)),INDEX(Settings!$B$29:$B$40,MONTH(B821)))))</f>
        <v>24.321152</v>
      </c>
    </row>
    <row r="822" customFormat="false" ht="15" hidden="false" customHeight="false" outlineLevel="0" collapsed="false">
      <c r="A822" s="0" t="s">
        <v>194</v>
      </c>
      <c r="B822" s="81" t="n">
        <v>46072</v>
      </c>
      <c r="C822" s="82" t="s">
        <v>452</v>
      </c>
      <c r="D822" s="83" t="n">
        <v>18.95</v>
      </c>
      <c r="E822" s="0" t="n">
        <v>84</v>
      </c>
      <c r="F822" s="0" t="n">
        <v>4</v>
      </c>
      <c r="G822" s="0" t="n">
        <v>0</v>
      </c>
      <c r="I822" s="0" t="str">
        <f aca="false">IF(A822="","",IF(COUNTIF(Campaigns!$A$7:$A$300,A822)&gt;0,"✓",IF(N(D822)=0,"– no spend","⚠ add to Campaigns tab")))</f>
        <v>✓</v>
      </c>
      <c r="J822" s="83" t="n">
        <f aca="false">IF(D822="","",D822*IF(Settings!$B$23=Settings!$C$6,1,IF(Settings!$B$23="USD",1/INDEX(Settings!$B$29:$B$40,MONTH(B822)),INDEX(Settings!$B$29:$B$40,MONTH(B822)))))</f>
        <v>21.180415</v>
      </c>
    </row>
    <row r="823" customFormat="false" ht="15" hidden="false" customHeight="false" outlineLevel="0" collapsed="false">
      <c r="A823" s="0" t="s">
        <v>199</v>
      </c>
      <c r="B823" s="81" t="n">
        <v>46072</v>
      </c>
      <c r="C823" s="82" t="s">
        <v>452</v>
      </c>
      <c r="D823" s="83" t="n">
        <v>16.07</v>
      </c>
      <c r="E823" s="0" t="n">
        <v>53</v>
      </c>
      <c r="F823" s="0" t="n">
        <v>3</v>
      </c>
      <c r="G823" s="0" t="n">
        <v>0</v>
      </c>
      <c r="I823" s="0" t="str">
        <f aca="false">IF(A823="","",IF(COUNTIF(Campaigns!$A$7:$A$300,A823)&gt;0,"✓",IF(N(D823)=0,"– no spend","⚠ add to Campaigns tab")))</f>
        <v>✓</v>
      </c>
      <c r="J823" s="83" t="n">
        <f aca="false">IF(D823="","",D823*IF(Settings!$B$23=Settings!$C$6,1,IF(Settings!$B$23="USD",1/INDEX(Settings!$B$29:$B$40,MONTH(B823)),INDEX(Settings!$B$29:$B$40,MONTH(B823)))))</f>
        <v>17.961439</v>
      </c>
    </row>
    <row r="824" customFormat="false" ht="15" hidden="false" customHeight="false" outlineLevel="0" collapsed="false">
      <c r="A824" s="0" t="s">
        <v>208</v>
      </c>
      <c r="B824" s="81" t="n">
        <v>46072</v>
      </c>
      <c r="C824" s="82" t="s">
        <v>452</v>
      </c>
      <c r="D824" s="83" t="n">
        <v>28.17</v>
      </c>
      <c r="E824" s="0" t="n">
        <v>57723</v>
      </c>
      <c r="F824" s="0" t="n">
        <v>125</v>
      </c>
      <c r="G824" s="0" t="n">
        <v>0</v>
      </c>
      <c r="I824" s="0" t="str">
        <f aca="false">IF(A824="","",IF(COUNTIF(Campaigns!$A$7:$A$300,A824)&gt;0,"✓",IF(N(D824)=0,"– no spend","⚠ add to Campaigns tab")))</f>
        <v>✓</v>
      </c>
      <c r="J824" s="83" t="n">
        <f aca="false">IF(D824="","",D824*IF(Settings!$B$23=Settings!$C$6,1,IF(Settings!$B$23="USD",1/INDEX(Settings!$B$29:$B$40,MONTH(B824)),INDEX(Settings!$B$29:$B$40,MONTH(B824)))))</f>
        <v>31.485609</v>
      </c>
    </row>
    <row r="825" customFormat="false" ht="15" hidden="false" customHeight="false" outlineLevel="0" collapsed="false">
      <c r="A825" s="0" t="s">
        <v>206</v>
      </c>
      <c r="B825" s="81" t="n">
        <v>46072</v>
      </c>
      <c r="C825" s="82" t="s">
        <v>452</v>
      </c>
      <c r="D825" s="83" t="n">
        <v>4.3</v>
      </c>
      <c r="E825" s="0" t="n">
        <v>123</v>
      </c>
      <c r="F825" s="0" t="n">
        <v>2</v>
      </c>
      <c r="G825" s="0" t="n">
        <v>0</v>
      </c>
      <c r="I825" s="0" t="str">
        <f aca="false">IF(A825="","",IF(COUNTIF(Campaigns!$A$7:$A$300,A825)&gt;0,"✓",IF(N(D825)=0,"– no spend","⚠ add to Campaigns tab")))</f>
        <v>✓</v>
      </c>
      <c r="J825" s="83" t="n">
        <f aca="false">IF(D825="","",D825*IF(Settings!$B$23=Settings!$C$6,1,IF(Settings!$B$23="USD",1/INDEX(Settings!$B$29:$B$40,MONTH(B825)),INDEX(Settings!$B$29:$B$40,MONTH(B825)))))</f>
        <v>4.80611</v>
      </c>
    </row>
    <row r="826" customFormat="false" ht="15" hidden="false" customHeight="false" outlineLevel="0" collapsed="false">
      <c r="A826" s="0" t="s">
        <v>203</v>
      </c>
      <c r="B826" s="81" t="n">
        <v>46073</v>
      </c>
      <c r="C826" s="82" t="s">
        <v>452</v>
      </c>
      <c r="D826" s="83" t="n">
        <v>13.23</v>
      </c>
      <c r="E826" s="0" t="n">
        <v>37</v>
      </c>
      <c r="F826" s="0" t="n">
        <v>2</v>
      </c>
      <c r="G826" s="0" t="n">
        <v>0.17</v>
      </c>
      <c r="I826" s="0" t="str">
        <f aca="false">IF(A826="","",IF(COUNTIF(Campaigns!$A$7:$A$300,A826)&gt;0,"✓",IF(N(D826)=0,"– no spend","⚠ add to Campaigns tab")))</f>
        <v>✓</v>
      </c>
      <c r="J826" s="83" t="n">
        <f aca="false">IF(D826="","",D826*IF(Settings!$B$23=Settings!$C$6,1,IF(Settings!$B$23="USD",1/INDEX(Settings!$B$29:$B$40,MONTH(B826)),INDEX(Settings!$B$29:$B$40,MONTH(B826)))))</f>
        <v>14.787171</v>
      </c>
    </row>
    <row r="827" customFormat="false" ht="15" hidden="false" customHeight="false" outlineLevel="0" collapsed="false">
      <c r="A827" s="0" t="s">
        <v>205</v>
      </c>
      <c r="B827" s="81" t="n">
        <v>46073</v>
      </c>
      <c r="C827" s="82" t="s">
        <v>452</v>
      </c>
      <c r="D827" s="83" t="n">
        <v>9.7</v>
      </c>
      <c r="E827" s="0" t="n">
        <v>321</v>
      </c>
      <c r="F827" s="0" t="n">
        <v>12</v>
      </c>
      <c r="G827" s="0" t="n">
        <v>1</v>
      </c>
      <c r="I827" s="0" t="str">
        <f aca="false">IF(A827="","",IF(COUNTIF(Campaigns!$A$7:$A$300,A827)&gt;0,"✓",IF(N(D827)=0,"– no spend","⚠ add to Campaigns tab")))</f>
        <v>✓</v>
      </c>
      <c r="J827" s="83" t="n">
        <f aca="false">IF(D827="","",D827*IF(Settings!$B$23=Settings!$C$6,1,IF(Settings!$B$23="USD",1/INDEX(Settings!$B$29:$B$40,MONTH(B827)),INDEX(Settings!$B$29:$B$40,MONTH(B827)))))</f>
        <v>10.84169</v>
      </c>
    </row>
    <row r="828" customFormat="false" ht="15" hidden="false" customHeight="false" outlineLevel="0" collapsed="false">
      <c r="A828" s="0" t="s">
        <v>207</v>
      </c>
      <c r="B828" s="81" t="n">
        <v>46073</v>
      </c>
      <c r="C828" s="82" t="s">
        <v>452</v>
      </c>
      <c r="D828" s="83" t="n">
        <v>29.31</v>
      </c>
      <c r="E828" s="0" t="n">
        <v>50366</v>
      </c>
      <c r="F828" s="0" t="n">
        <v>153</v>
      </c>
      <c r="G828" s="0" t="n">
        <v>0</v>
      </c>
      <c r="I828" s="0" t="str">
        <f aca="false">IF(A828="","",IF(COUNTIF(Campaigns!$A$7:$A$300,A828)&gt;0,"✓",IF(N(D828)=0,"– no spend","⚠ add to Campaigns tab")))</f>
        <v>✓</v>
      </c>
      <c r="J828" s="83" t="n">
        <f aca="false">IF(D828="","",D828*IF(Settings!$B$23=Settings!$C$6,1,IF(Settings!$B$23="USD",1/INDEX(Settings!$B$29:$B$40,MONTH(B828)),INDEX(Settings!$B$29:$B$40,MONTH(B828)))))</f>
        <v>32.759787</v>
      </c>
    </row>
    <row r="829" customFormat="false" ht="15" hidden="false" customHeight="false" outlineLevel="0" collapsed="false">
      <c r="A829" s="0" t="s">
        <v>195</v>
      </c>
      <c r="B829" s="81" t="n">
        <v>46073</v>
      </c>
      <c r="C829" s="82" t="s">
        <v>452</v>
      </c>
      <c r="D829" s="83" t="n">
        <v>30.88</v>
      </c>
      <c r="E829" s="0" t="n">
        <v>61</v>
      </c>
      <c r="F829" s="0" t="n">
        <v>3</v>
      </c>
      <c r="G829" s="0" t="n">
        <v>0</v>
      </c>
      <c r="I829" s="0" t="str">
        <f aca="false">IF(A829="","",IF(COUNTIF(Campaigns!$A$7:$A$300,A829)&gt;0,"✓",IF(N(D829)=0,"– no spend","⚠ add to Campaigns tab")))</f>
        <v>✓</v>
      </c>
      <c r="J829" s="83" t="n">
        <f aca="false">IF(D829="","",D829*IF(Settings!$B$23=Settings!$C$6,1,IF(Settings!$B$23="USD",1/INDEX(Settings!$B$29:$B$40,MONTH(B829)),INDEX(Settings!$B$29:$B$40,MONTH(B829)))))</f>
        <v>34.514576</v>
      </c>
    </row>
    <row r="830" customFormat="false" ht="15" hidden="false" customHeight="false" outlineLevel="0" collapsed="false">
      <c r="A830" s="0" t="s">
        <v>185</v>
      </c>
      <c r="B830" s="81" t="n">
        <v>46073</v>
      </c>
      <c r="C830" s="82" t="s">
        <v>452</v>
      </c>
      <c r="D830" s="83" t="n">
        <v>23.83</v>
      </c>
      <c r="E830" s="0" t="n">
        <v>270</v>
      </c>
      <c r="F830" s="0" t="n">
        <v>22</v>
      </c>
      <c r="G830" s="0" t="n">
        <v>2</v>
      </c>
      <c r="I830" s="0" t="str">
        <f aca="false">IF(A830="","",IF(COUNTIF(Campaigns!$A$7:$A$300,A830)&gt;0,"✓",IF(N(D830)=0,"– no spend","⚠ add to Campaigns tab")))</f>
        <v>✓</v>
      </c>
      <c r="J830" s="83" t="n">
        <f aca="false">IF(D830="","",D830*IF(Settings!$B$23=Settings!$C$6,1,IF(Settings!$B$23="USD",1/INDEX(Settings!$B$29:$B$40,MONTH(B830)),INDEX(Settings!$B$29:$B$40,MONTH(B830)))))</f>
        <v>26.634791</v>
      </c>
    </row>
    <row r="831" customFormat="false" ht="15" hidden="false" customHeight="false" outlineLevel="0" collapsed="false">
      <c r="A831" s="0" t="s">
        <v>191</v>
      </c>
      <c r="B831" s="81" t="n">
        <v>46073</v>
      </c>
      <c r="C831" s="82" t="s">
        <v>452</v>
      </c>
      <c r="D831" s="83" t="n">
        <v>17.38</v>
      </c>
      <c r="E831" s="0" t="n">
        <v>80</v>
      </c>
      <c r="F831" s="0" t="n">
        <v>8</v>
      </c>
      <c r="G831" s="0" t="n">
        <v>0</v>
      </c>
      <c r="I831" s="0" t="str">
        <f aca="false">IF(A831="","",IF(COUNTIF(Campaigns!$A$7:$A$300,A831)&gt;0,"✓",IF(N(D831)=0,"– no spend","⚠ add to Campaigns tab")))</f>
        <v>✓</v>
      </c>
      <c r="J831" s="83" t="n">
        <f aca="false">IF(D831="","",D831*IF(Settings!$B$23=Settings!$C$6,1,IF(Settings!$B$23="USD",1/INDEX(Settings!$B$29:$B$40,MONTH(B831)),INDEX(Settings!$B$29:$B$40,MONTH(B831)))))</f>
        <v>19.425626</v>
      </c>
    </row>
    <row r="832" customFormat="false" ht="15" hidden="false" customHeight="false" outlineLevel="0" collapsed="false">
      <c r="A832" s="0" t="s">
        <v>200</v>
      </c>
      <c r="B832" s="81" t="n">
        <v>46073</v>
      </c>
      <c r="C832" s="82" t="s">
        <v>452</v>
      </c>
      <c r="D832" s="83" t="n">
        <v>27.49</v>
      </c>
      <c r="E832" s="0" t="n">
        <v>93</v>
      </c>
      <c r="F832" s="0" t="n">
        <v>10</v>
      </c>
      <c r="G832" s="0" t="n">
        <v>0</v>
      </c>
      <c r="I832" s="0" t="str">
        <f aca="false">IF(A832="","",IF(COUNTIF(Campaigns!$A$7:$A$300,A832)&gt;0,"✓",IF(N(D832)=0,"– no spend","⚠ add to Campaigns tab")))</f>
        <v>✓</v>
      </c>
      <c r="J832" s="83" t="n">
        <f aca="false">IF(D832="","",D832*IF(Settings!$B$23=Settings!$C$6,1,IF(Settings!$B$23="USD",1/INDEX(Settings!$B$29:$B$40,MONTH(B832)),INDEX(Settings!$B$29:$B$40,MONTH(B832)))))</f>
        <v>30.725573</v>
      </c>
    </row>
    <row r="833" customFormat="false" ht="15" hidden="false" customHeight="false" outlineLevel="0" collapsed="false">
      <c r="A833" s="0" t="s">
        <v>202</v>
      </c>
      <c r="B833" s="81" t="n">
        <v>46073</v>
      </c>
      <c r="C833" s="82" t="s">
        <v>452</v>
      </c>
      <c r="D833" s="83" t="n">
        <v>9.98</v>
      </c>
      <c r="E833" s="0" t="n">
        <v>188</v>
      </c>
      <c r="F833" s="0" t="n">
        <v>13</v>
      </c>
      <c r="G833" s="0" t="n">
        <v>2</v>
      </c>
      <c r="I833" s="0" t="str">
        <f aca="false">IF(A833="","",IF(COUNTIF(Campaigns!$A$7:$A$300,A833)&gt;0,"✓",IF(N(D833)=0,"– no spend","⚠ add to Campaigns tab")))</f>
        <v>✓</v>
      </c>
      <c r="J833" s="83" t="n">
        <f aca="false">IF(D833="","",D833*IF(Settings!$B$23=Settings!$C$6,1,IF(Settings!$B$23="USD",1/INDEX(Settings!$B$29:$B$40,MONTH(B833)),INDEX(Settings!$B$29:$B$40,MONTH(B833)))))</f>
        <v>11.154646</v>
      </c>
    </row>
    <row r="834" customFormat="false" ht="15" hidden="false" customHeight="false" outlineLevel="0" collapsed="false">
      <c r="A834" s="0" t="s">
        <v>192</v>
      </c>
      <c r="B834" s="81" t="n">
        <v>46073</v>
      </c>
      <c r="C834" s="82" t="s">
        <v>452</v>
      </c>
      <c r="D834" s="83" t="n">
        <v>25.47</v>
      </c>
      <c r="E834" s="0" t="n">
        <v>36</v>
      </c>
      <c r="F834" s="0" t="n">
        <v>7</v>
      </c>
      <c r="G834" s="0" t="n">
        <v>0</v>
      </c>
      <c r="I834" s="0" t="str">
        <f aca="false">IF(A834="","",IF(COUNTIF(Campaigns!$A$7:$A$300,A834)&gt;0,"✓",IF(N(D834)=0,"– no spend","⚠ add to Campaigns tab")))</f>
        <v>✓</v>
      </c>
      <c r="J834" s="83" t="n">
        <f aca="false">IF(D834="","",D834*IF(Settings!$B$23=Settings!$C$6,1,IF(Settings!$B$23="USD",1/INDEX(Settings!$B$29:$B$40,MONTH(B834)),INDEX(Settings!$B$29:$B$40,MONTH(B834)))))</f>
        <v>28.467819</v>
      </c>
    </row>
    <row r="835" customFormat="false" ht="15" hidden="false" customHeight="false" outlineLevel="0" collapsed="false">
      <c r="A835" s="0" t="s">
        <v>187</v>
      </c>
      <c r="B835" s="81" t="n">
        <v>46073</v>
      </c>
      <c r="C835" s="82" t="s">
        <v>452</v>
      </c>
      <c r="D835" s="83" t="n">
        <v>46.6</v>
      </c>
      <c r="E835" s="0" t="n">
        <v>95</v>
      </c>
      <c r="F835" s="0" t="n">
        <v>9</v>
      </c>
      <c r="G835" s="0" t="n">
        <v>2</v>
      </c>
      <c r="I835" s="0" t="str">
        <f aca="false">IF(A835="","",IF(COUNTIF(Campaigns!$A$7:$A$300,A835)&gt;0,"✓",IF(N(D835)=0,"– no spend","⚠ add to Campaigns tab")))</f>
        <v>✓</v>
      </c>
      <c r="J835" s="83" t="n">
        <f aca="false">IF(D835="","",D835*IF(Settings!$B$23=Settings!$C$6,1,IF(Settings!$B$23="USD",1/INDEX(Settings!$B$29:$B$40,MONTH(B835)),INDEX(Settings!$B$29:$B$40,MONTH(B835)))))</f>
        <v>52.08482</v>
      </c>
    </row>
    <row r="836" customFormat="false" ht="15" hidden="false" customHeight="false" outlineLevel="0" collapsed="false">
      <c r="A836" s="0" t="s">
        <v>190</v>
      </c>
      <c r="B836" s="81" t="n">
        <v>46073</v>
      </c>
      <c r="C836" s="82" t="s">
        <v>452</v>
      </c>
      <c r="D836" s="83" t="n">
        <v>19.34</v>
      </c>
      <c r="E836" s="0" t="n">
        <v>2</v>
      </c>
      <c r="F836" s="0" t="n">
        <v>1</v>
      </c>
      <c r="G836" s="0" t="n">
        <v>0</v>
      </c>
      <c r="I836" s="0" t="str">
        <f aca="false">IF(A836="","",IF(COUNTIF(Campaigns!$A$7:$A$300,A836)&gt;0,"✓",IF(N(D836)=0,"– no spend","⚠ add to Campaigns tab")))</f>
        <v>✓</v>
      </c>
      <c r="J836" s="83" t="n">
        <f aca="false">IF(D836="","",D836*IF(Settings!$B$23=Settings!$C$6,1,IF(Settings!$B$23="USD",1/INDEX(Settings!$B$29:$B$40,MONTH(B836)),INDEX(Settings!$B$29:$B$40,MONTH(B836)))))</f>
        <v>21.616318</v>
      </c>
    </row>
    <row r="837" customFormat="false" ht="15" hidden="false" customHeight="false" outlineLevel="0" collapsed="false">
      <c r="A837" s="0" t="s">
        <v>204</v>
      </c>
      <c r="B837" s="81" t="n">
        <v>46073</v>
      </c>
      <c r="C837" s="82" t="s">
        <v>452</v>
      </c>
      <c r="D837" s="83" t="n">
        <v>0</v>
      </c>
      <c r="E837" s="0" t="n">
        <v>17</v>
      </c>
      <c r="F837" s="0" t="n">
        <v>0</v>
      </c>
      <c r="G837" s="0" t="n">
        <v>0</v>
      </c>
      <c r="I837" s="0" t="str">
        <f aca="false">IF(A837="","",IF(COUNTIF(Campaigns!$A$7:$A$300,A837)&gt;0,"✓",IF(N(D837)=0,"– no spend","⚠ add to Campaigns tab")))</f>
        <v>✓</v>
      </c>
      <c r="J837" s="83" t="n">
        <f aca="false">IF(D837="","",D837*IF(Settings!$B$23=Settings!$C$6,1,IF(Settings!$B$23="USD",1/INDEX(Settings!$B$29:$B$40,MONTH(B837)),INDEX(Settings!$B$29:$B$40,MONTH(B837)))))</f>
        <v>0</v>
      </c>
    </row>
    <row r="838" customFormat="false" ht="15" hidden="false" customHeight="false" outlineLevel="0" collapsed="false">
      <c r="A838" s="0" t="s">
        <v>188</v>
      </c>
      <c r="B838" s="81" t="n">
        <v>46073</v>
      </c>
      <c r="C838" s="82" t="s">
        <v>452</v>
      </c>
      <c r="D838" s="83" t="n">
        <v>7.23</v>
      </c>
      <c r="E838" s="0" t="n">
        <v>55</v>
      </c>
      <c r="F838" s="0" t="n">
        <v>2</v>
      </c>
      <c r="G838" s="0" t="n">
        <v>0</v>
      </c>
      <c r="I838" s="0" t="str">
        <f aca="false">IF(A838="","",IF(COUNTIF(Campaigns!$A$7:$A$300,A838)&gt;0,"✓",IF(N(D838)=0,"– no spend","⚠ add to Campaigns tab")))</f>
        <v>✓</v>
      </c>
      <c r="J838" s="83" t="n">
        <f aca="false">IF(D838="","",D838*IF(Settings!$B$23=Settings!$C$6,1,IF(Settings!$B$23="USD",1/INDEX(Settings!$B$29:$B$40,MONTH(B838)),INDEX(Settings!$B$29:$B$40,MONTH(B838)))))</f>
        <v>8.080971</v>
      </c>
    </row>
    <row r="839" customFormat="false" ht="15" hidden="false" customHeight="false" outlineLevel="0" collapsed="false">
      <c r="A839" s="0" t="s">
        <v>186</v>
      </c>
      <c r="B839" s="81" t="n">
        <v>46073</v>
      </c>
      <c r="C839" s="82" t="s">
        <v>452</v>
      </c>
      <c r="D839" s="83" t="n">
        <v>44.58</v>
      </c>
      <c r="E839" s="0" t="n">
        <v>116</v>
      </c>
      <c r="F839" s="0" t="n">
        <v>19</v>
      </c>
      <c r="G839" s="0" t="n">
        <v>4.11</v>
      </c>
      <c r="I839" s="0" t="str">
        <f aca="false">IF(A839="","",IF(COUNTIF(Campaigns!$A$7:$A$300,A839)&gt;0,"✓",IF(N(D839)=0,"– no spend","⚠ add to Campaigns tab")))</f>
        <v>✓</v>
      </c>
      <c r="J839" s="83" t="n">
        <f aca="false">IF(D839="","",D839*IF(Settings!$B$23=Settings!$C$6,1,IF(Settings!$B$23="USD",1/INDEX(Settings!$B$29:$B$40,MONTH(B839)),INDEX(Settings!$B$29:$B$40,MONTH(B839)))))</f>
        <v>49.827066</v>
      </c>
    </row>
    <row r="840" customFormat="false" ht="15" hidden="false" customHeight="false" outlineLevel="0" collapsed="false">
      <c r="A840" s="0" t="s">
        <v>201</v>
      </c>
      <c r="B840" s="81" t="n">
        <v>46073</v>
      </c>
      <c r="C840" s="82" t="s">
        <v>452</v>
      </c>
      <c r="D840" s="83" t="n">
        <v>12.97</v>
      </c>
      <c r="E840" s="0" t="n">
        <v>20</v>
      </c>
      <c r="F840" s="0" t="n">
        <v>1</v>
      </c>
      <c r="G840" s="0" t="n">
        <v>0</v>
      </c>
      <c r="I840" s="0" t="str">
        <f aca="false">IF(A840="","",IF(COUNTIF(Campaigns!$A$7:$A$300,A840)&gt;0,"✓",IF(N(D840)=0,"– no spend","⚠ add to Campaigns tab")))</f>
        <v>✓</v>
      </c>
      <c r="J840" s="83" t="n">
        <f aca="false">IF(D840="","",D840*IF(Settings!$B$23=Settings!$C$6,1,IF(Settings!$B$23="USD",1/INDEX(Settings!$B$29:$B$40,MONTH(B840)),INDEX(Settings!$B$29:$B$40,MONTH(B840)))))</f>
        <v>14.496569</v>
      </c>
    </row>
    <row r="841" customFormat="false" ht="15" hidden="false" customHeight="false" outlineLevel="0" collapsed="false">
      <c r="A841" s="0" t="s">
        <v>194</v>
      </c>
      <c r="B841" s="81" t="n">
        <v>46073</v>
      </c>
      <c r="C841" s="82" t="s">
        <v>452</v>
      </c>
      <c r="D841" s="83" t="n">
        <v>17.39</v>
      </c>
      <c r="E841" s="0" t="n">
        <v>40</v>
      </c>
      <c r="F841" s="0" t="n">
        <v>3</v>
      </c>
      <c r="G841" s="0" t="n">
        <v>0</v>
      </c>
      <c r="I841" s="0" t="str">
        <f aca="false">IF(A841="","",IF(COUNTIF(Campaigns!$A$7:$A$300,A841)&gt;0,"✓",IF(N(D841)=0,"– no spend","⚠ add to Campaigns tab")))</f>
        <v>✓</v>
      </c>
      <c r="J841" s="83" t="n">
        <f aca="false">IF(D841="","",D841*IF(Settings!$B$23=Settings!$C$6,1,IF(Settings!$B$23="USD",1/INDEX(Settings!$B$29:$B$40,MONTH(B841)),INDEX(Settings!$B$29:$B$40,MONTH(B841)))))</f>
        <v>19.436803</v>
      </c>
    </row>
    <row r="842" customFormat="false" ht="15" hidden="false" customHeight="false" outlineLevel="0" collapsed="false">
      <c r="A842" s="0" t="s">
        <v>199</v>
      </c>
      <c r="B842" s="81" t="n">
        <v>46073</v>
      </c>
      <c r="C842" s="82" t="s">
        <v>452</v>
      </c>
      <c r="D842" s="83" t="n">
        <v>20.85</v>
      </c>
      <c r="E842" s="0" t="n">
        <v>60</v>
      </c>
      <c r="F842" s="0" t="n">
        <v>2</v>
      </c>
      <c r="G842" s="0" t="n">
        <v>0</v>
      </c>
      <c r="I842" s="0" t="str">
        <f aca="false">IF(A842="","",IF(COUNTIF(Campaigns!$A$7:$A$300,A842)&gt;0,"✓",IF(N(D842)=0,"– no spend","⚠ add to Campaigns tab")))</f>
        <v>✓</v>
      </c>
      <c r="J842" s="83" t="n">
        <f aca="false">IF(D842="","",D842*IF(Settings!$B$23=Settings!$C$6,1,IF(Settings!$B$23="USD",1/INDEX(Settings!$B$29:$B$40,MONTH(B842)),INDEX(Settings!$B$29:$B$40,MONTH(B842)))))</f>
        <v>23.304045</v>
      </c>
    </row>
    <row r="843" customFormat="false" ht="15" hidden="false" customHeight="false" outlineLevel="0" collapsed="false">
      <c r="A843" s="0" t="s">
        <v>208</v>
      </c>
      <c r="B843" s="81" t="n">
        <v>46073</v>
      </c>
      <c r="C843" s="82" t="s">
        <v>452</v>
      </c>
      <c r="D843" s="83" t="n">
        <v>28.17</v>
      </c>
      <c r="E843" s="0" t="n">
        <v>52876</v>
      </c>
      <c r="F843" s="0" t="n">
        <v>148</v>
      </c>
      <c r="G843" s="0" t="n">
        <v>0</v>
      </c>
      <c r="I843" s="0" t="str">
        <f aca="false">IF(A843="","",IF(COUNTIF(Campaigns!$A$7:$A$300,A843)&gt;0,"✓",IF(N(D843)=0,"– no spend","⚠ add to Campaigns tab")))</f>
        <v>✓</v>
      </c>
      <c r="J843" s="83" t="n">
        <f aca="false">IF(D843="","",D843*IF(Settings!$B$23=Settings!$C$6,1,IF(Settings!$B$23="USD",1/INDEX(Settings!$B$29:$B$40,MONTH(B843)),INDEX(Settings!$B$29:$B$40,MONTH(B843)))))</f>
        <v>31.485609</v>
      </c>
    </row>
    <row r="844" customFormat="false" ht="15" hidden="false" customHeight="false" outlineLevel="0" collapsed="false">
      <c r="A844" s="0" t="s">
        <v>206</v>
      </c>
      <c r="B844" s="81" t="n">
        <v>46073</v>
      </c>
      <c r="C844" s="82" t="s">
        <v>452</v>
      </c>
      <c r="D844" s="83" t="n">
        <v>2.23</v>
      </c>
      <c r="E844" s="0" t="n">
        <v>83</v>
      </c>
      <c r="F844" s="0" t="n">
        <v>1</v>
      </c>
      <c r="G844" s="0" t="n">
        <v>0</v>
      </c>
      <c r="I844" s="0" t="str">
        <f aca="false">IF(A844="","",IF(COUNTIF(Campaigns!$A$7:$A$300,A844)&gt;0,"✓",IF(N(D844)=0,"– no spend","⚠ add to Campaigns tab")))</f>
        <v>✓</v>
      </c>
      <c r="J844" s="83" t="n">
        <f aca="false">IF(D844="","",D844*IF(Settings!$B$23=Settings!$C$6,1,IF(Settings!$B$23="USD",1/INDEX(Settings!$B$29:$B$40,MONTH(B844)),INDEX(Settings!$B$29:$B$40,MONTH(B844)))))</f>
        <v>2.492471</v>
      </c>
    </row>
    <row r="845" customFormat="false" ht="15" hidden="false" customHeight="false" outlineLevel="0" collapsed="false">
      <c r="A845" s="0" t="s">
        <v>203</v>
      </c>
      <c r="B845" s="81" t="n">
        <v>46074</v>
      </c>
      <c r="C845" s="82" t="s">
        <v>452</v>
      </c>
      <c r="D845" s="83" t="n">
        <v>12.92</v>
      </c>
      <c r="E845" s="0" t="n">
        <v>61</v>
      </c>
      <c r="F845" s="0" t="n">
        <v>3</v>
      </c>
      <c r="G845" s="0" t="n">
        <v>0</v>
      </c>
      <c r="I845" s="0" t="str">
        <f aca="false">IF(A845="","",IF(COUNTIF(Campaigns!$A$7:$A$300,A845)&gt;0,"✓",IF(N(D845)=0,"– no spend","⚠ add to Campaigns tab")))</f>
        <v>✓</v>
      </c>
      <c r="J845" s="83" t="n">
        <f aca="false">IF(D845="","",D845*IF(Settings!$B$23=Settings!$C$6,1,IF(Settings!$B$23="USD",1/INDEX(Settings!$B$29:$B$40,MONTH(B845)),INDEX(Settings!$B$29:$B$40,MONTH(B845)))))</f>
        <v>14.440684</v>
      </c>
    </row>
    <row r="846" customFormat="false" ht="15" hidden="false" customHeight="false" outlineLevel="0" collapsed="false">
      <c r="A846" s="0" t="s">
        <v>205</v>
      </c>
      <c r="B846" s="81" t="n">
        <v>46074</v>
      </c>
      <c r="C846" s="82" t="s">
        <v>452</v>
      </c>
      <c r="D846" s="83" t="n">
        <v>6.08</v>
      </c>
      <c r="E846" s="0" t="n">
        <v>189</v>
      </c>
      <c r="F846" s="0" t="n">
        <v>10</v>
      </c>
      <c r="G846" s="0" t="n">
        <v>0.5</v>
      </c>
      <c r="I846" s="0" t="str">
        <f aca="false">IF(A846="","",IF(COUNTIF(Campaigns!$A$7:$A$300,A846)&gt;0,"✓",IF(N(D846)=0,"– no spend","⚠ add to Campaigns tab")))</f>
        <v>✓</v>
      </c>
      <c r="J846" s="83" t="n">
        <f aca="false">IF(D846="","",D846*IF(Settings!$B$23=Settings!$C$6,1,IF(Settings!$B$23="USD",1/INDEX(Settings!$B$29:$B$40,MONTH(B846)),INDEX(Settings!$B$29:$B$40,MONTH(B846)))))</f>
        <v>6.795616</v>
      </c>
    </row>
    <row r="847" customFormat="false" ht="15" hidden="false" customHeight="false" outlineLevel="0" collapsed="false">
      <c r="A847" s="0" t="s">
        <v>207</v>
      </c>
      <c r="B847" s="81" t="n">
        <v>46074</v>
      </c>
      <c r="C847" s="82" t="s">
        <v>452</v>
      </c>
      <c r="D847" s="83" t="n">
        <v>29.27</v>
      </c>
      <c r="E847" s="0" t="n">
        <v>50955</v>
      </c>
      <c r="F847" s="0" t="n">
        <v>174</v>
      </c>
      <c r="G847" s="0" t="n">
        <v>0</v>
      </c>
      <c r="I847" s="0" t="str">
        <f aca="false">IF(A847="","",IF(COUNTIF(Campaigns!$A$7:$A$300,A847)&gt;0,"✓",IF(N(D847)=0,"– no spend","⚠ add to Campaigns tab")))</f>
        <v>✓</v>
      </c>
      <c r="J847" s="83" t="n">
        <f aca="false">IF(D847="","",D847*IF(Settings!$B$23=Settings!$C$6,1,IF(Settings!$B$23="USD",1/INDEX(Settings!$B$29:$B$40,MONTH(B847)),INDEX(Settings!$B$29:$B$40,MONTH(B847)))))</f>
        <v>32.715079</v>
      </c>
    </row>
    <row r="848" customFormat="false" ht="15" hidden="false" customHeight="false" outlineLevel="0" collapsed="false">
      <c r="A848" s="0" t="s">
        <v>195</v>
      </c>
      <c r="B848" s="81" t="n">
        <v>46074</v>
      </c>
      <c r="C848" s="82" t="s">
        <v>452</v>
      </c>
      <c r="D848" s="83" t="n">
        <v>24.99</v>
      </c>
      <c r="E848" s="0" t="n">
        <v>18</v>
      </c>
      <c r="F848" s="0" t="n">
        <v>1</v>
      </c>
      <c r="G848" s="0" t="n">
        <v>0</v>
      </c>
      <c r="I848" s="0" t="str">
        <f aca="false">IF(A848="","",IF(COUNTIF(Campaigns!$A$7:$A$300,A848)&gt;0,"✓",IF(N(D848)=0,"– no spend","⚠ add to Campaigns tab")))</f>
        <v>✓</v>
      </c>
      <c r="J848" s="83" t="n">
        <f aca="false">IF(D848="","",D848*IF(Settings!$B$23=Settings!$C$6,1,IF(Settings!$B$23="USD",1/INDEX(Settings!$B$29:$B$40,MONTH(B848)),INDEX(Settings!$B$29:$B$40,MONTH(B848)))))</f>
        <v>27.931323</v>
      </c>
    </row>
    <row r="849" customFormat="false" ht="15" hidden="false" customHeight="false" outlineLevel="0" collapsed="false">
      <c r="A849" s="0" t="s">
        <v>185</v>
      </c>
      <c r="B849" s="81" t="n">
        <v>46074</v>
      </c>
      <c r="C849" s="82" t="s">
        <v>452</v>
      </c>
      <c r="D849" s="83" t="n">
        <v>24.51</v>
      </c>
      <c r="E849" s="0" t="n">
        <v>146</v>
      </c>
      <c r="F849" s="0" t="n">
        <v>17</v>
      </c>
      <c r="G849" s="0" t="n">
        <v>0</v>
      </c>
      <c r="I849" s="0" t="str">
        <f aca="false">IF(A849="","",IF(COUNTIF(Campaigns!$A$7:$A$300,A849)&gt;0,"✓",IF(N(D849)=0,"– no spend","⚠ add to Campaigns tab")))</f>
        <v>✓</v>
      </c>
      <c r="J849" s="83" t="n">
        <f aca="false">IF(D849="","",D849*IF(Settings!$B$23=Settings!$C$6,1,IF(Settings!$B$23="USD",1/INDEX(Settings!$B$29:$B$40,MONTH(B849)),INDEX(Settings!$B$29:$B$40,MONTH(B849)))))</f>
        <v>27.394827</v>
      </c>
    </row>
    <row r="850" customFormat="false" ht="15" hidden="false" customHeight="false" outlineLevel="0" collapsed="false">
      <c r="A850" s="0" t="s">
        <v>191</v>
      </c>
      <c r="B850" s="81" t="n">
        <v>46074</v>
      </c>
      <c r="C850" s="82" t="s">
        <v>452</v>
      </c>
      <c r="D850" s="83" t="n">
        <v>9.91</v>
      </c>
      <c r="E850" s="0" t="n">
        <v>67</v>
      </c>
      <c r="F850" s="0" t="n">
        <v>5</v>
      </c>
      <c r="G850" s="0" t="n">
        <v>0</v>
      </c>
      <c r="I850" s="0" t="str">
        <f aca="false">IF(A850="","",IF(COUNTIF(Campaigns!$A$7:$A$300,A850)&gt;0,"✓",IF(N(D850)=0,"– no spend","⚠ add to Campaigns tab")))</f>
        <v>✓</v>
      </c>
      <c r="J850" s="83" t="n">
        <f aca="false">IF(D850="","",D850*IF(Settings!$B$23=Settings!$C$6,1,IF(Settings!$B$23="USD",1/INDEX(Settings!$B$29:$B$40,MONTH(B850)),INDEX(Settings!$B$29:$B$40,MONTH(B850)))))</f>
        <v>11.076407</v>
      </c>
    </row>
    <row r="851" customFormat="false" ht="15" hidden="false" customHeight="false" outlineLevel="0" collapsed="false">
      <c r="A851" s="0" t="s">
        <v>200</v>
      </c>
      <c r="B851" s="81" t="n">
        <v>46074</v>
      </c>
      <c r="C851" s="82" t="s">
        <v>452</v>
      </c>
      <c r="D851" s="83" t="n">
        <v>5.76</v>
      </c>
      <c r="E851" s="0" t="n">
        <v>63</v>
      </c>
      <c r="F851" s="0" t="n">
        <v>3</v>
      </c>
      <c r="G851" s="0" t="n">
        <v>0</v>
      </c>
      <c r="I851" s="0" t="str">
        <f aca="false">IF(A851="","",IF(COUNTIF(Campaigns!$A$7:$A$300,A851)&gt;0,"✓",IF(N(D851)=0,"– no spend","⚠ add to Campaigns tab")))</f>
        <v>✓</v>
      </c>
      <c r="J851" s="83" t="n">
        <f aca="false">IF(D851="","",D851*IF(Settings!$B$23=Settings!$C$6,1,IF(Settings!$B$23="USD",1/INDEX(Settings!$B$29:$B$40,MONTH(B851)),INDEX(Settings!$B$29:$B$40,MONTH(B851)))))</f>
        <v>6.437952</v>
      </c>
    </row>
    <row r="852" customFormat="false" ht="15" hidden="false" customHeight="false" outlineLevel="0" collapsed="false">
      <c r="A852" s="0" t="s">
        <v>202</v>
      </c>
      <c r="B852" s="81" t="n">
        <v>46074</v>
      </c>
      <c r="C852" s="82" t="s">
        <v>452</v>
      </c>
      <c r="D852" s="83" t="n">
        <v>9.03</v>
      </c>
      <c r="E852" s="0" t="n">
        <v>213</v>
      </c>
      <c r="F852" s="0" t="n">
        <v>12</v>
      </c>
      <c r="G852" s="0" t="n">
        <v>0</v>
      </c>
      <c r="I852" s="0" t="str">
        <f aca="false">IF(A852="","",IF(COUNTIF(Campaigns!$A$7:$A$300,A852)&gt;0,"✓",IF(N(D852)=0,"– no spend","⚠ add to Campaigns tab")))</f>
        <v>✓</v>
      </c>
      <c r="J852" s="83" t="n">
        <f aca="false">IF(D852="","",D852*IF(Settings!$B$23=Settings!$C$6,1,IF(Settings!$B$23="USD",1/INDEX(Settings!$B$29:$B$40,MONTH(B852)),INDEX(Settings!$B$29:$B$40,MONTH(B852)))))</f>
        <v>10.092831</v>
      </c>
    </row>
    <row r="853" customFormat="false" ht="15" hidden="false" customHeight="false" outlineLevel="0" collapsed="false">
      <c r="A853" s="0" t="s">
        <v>192</v>
      </c>
      <c r="B853" s="81" t="n">
        <v>46074</v>
      </c>
      <c r="C853" s="82" t="s">
        <v>452</v>
      </c>
      <c r="D853" s="83" t="n">
        <v>9</v>
      </c>
      <c r="E853" s="0" t="n">
        <v>49</v>
      </c>
      <c r="F853" s="0" t="n">
        <v>4</v>
      </c>
      <c r="G853" s="0" t="n">
        <v>0</v>
      </c>
      <c r="I853" s="0" t="str">
        <f aca="false">IF(A853="","",IF(COUNTIF(Campaigns!$A$7:$A$300,A853)&gt;0,"✓",IF(N(D853)=0,"– no spend","⚠ add to Campaigns tab")))</f>
        <v>✓</v>
      </c>
      <c r="J853" s="83" t="n">
        <f aca="false">IF(D853="","",D853*IF(Settings!$B$23=Settings!$C$6,1,IF(Settings!$B$23="USD",1/INDEX(Settings!$B$29:$B$40,MONTH(B853)),INDEX(Settings!$B$29:$B$40,MONTH(B853)))))</f>
        <v>10.0593</v>
      </c>
    </row>
    <row r="854" customFormat="false" ht="15" hidden="false" customHeight="false" outlineLevel="0" collapsed="false">
      <c r="A854" s="0" t="s">
        <v>187</v>
      </c>
      <c r="B854" s="81" t="n">
        <v>46074</v>
      </c>
      <c r="C854" s="82" t="s">
        <v>452</v>
      </c>
      <c r="D854" s="83" t="n">
        <v>8.11</v>
      </c>
      <c r="E854" s="0" t="n">
        <v>65</v>
      </c>
      <c r="F854" s="0" t="n">
        <v>2</v>
      </c>
      <c r="G854" s="0" t="n">
        <v>0</v>
      </c>
      <c r="I854" s="0" t="str">
        <f aca="false">IF(A854="","",IF(COUNTIF(Campaigns!$A$7:$A$300,A854)&gt;0,"✓",IF(N(D854)=0,"– no spend","⚠ add to Campaigns tab")))</f>
        <v>✓</v>
      </c>
      <c r="J854" s="83" t="n">
        <f aca="false">IF(D854="","",D854*IF(Settings!$B$23=Settings!$C$6,1,IF(Settings!$B$23="USD",1/INDEX(Settings!$B$29:$B$40,MONTH(B854)),INDEX(Settings!$B$29:$B$40,MONTH(B854)))))</f>
        <v>9.064547</v>
      </c>
    </row>
    <row r="855" customFormat="false" ht="15" hidden="false" customHeight="false" outlineLevel="0" collapsed="false">
      <c r="A855" s="0" t="s">
        <v>190</v>
      </c>
      <c r="B855" s="81" t="n">
        <v>46074</v>
      </c>
      <c r="C855" s="82" t="s">
        <v>452</v>
      </c>
      <c r="D855" s="83" t="n">
        <v>19.87</v>
      </c>
      <c r="E855" s="0" t="n">
        <v>17</v>
      </c>
      <c r="F855" s="0" t="n">
        <v>1</v>
      </c>
      <c r="G855" s="0" t="n">
        <v>0</v>
      </c>
      <c r="I855" s="0" t="str">
        <f aca="false">IF(A855="","",IF(COUNTIF(Campaigns!$A$7:$A$300,A855)&gt;0,"✓",IF(N(D855)=0,"– no spend","⚠ add to Campaigns tab")))</f>
        <v>✓</v>
      </c>
      <c r="J855" s="83" t="n">
        <f aca="false">IF(D855="","",D855*IF(Settings!$B$23=Settings!$C$6,1,IF(Settings!$B$23="USD",1/INDEX(Settings!$B$29:$B$40,MONTH(B855)),INDEX(Settings!$B$29:$B$40,MONTH(B855)))))</f>
        <v>22.208699</v>
      </c>
    </row>
    <row r="856" customFormat="false" ht="15" hidden="false" customHeight="false" outlineLevel="0" collapsed="false">
      <c r="A856" s="0" t="s">
        <v>204</v>
      </c>
      <c r="B856" s="81" t="n">
        <v>46074</v>
      </c>
      <c r="C856" s="82" t="s">
        <v>452</v>
      </c>
      <c r="D856" s="83" t="n">
        <v>0.96</v>
      </c>
      <c r="E856" s="0" t="n">
        <v>18</v>
      </c>
      <c r="F856" s="0" t="n">
        <v>1</v>
      </c>
      <c r="G856" s="0" t="n">
        <v>0</v>
      </c>
      <c r="I856" s="0" t="str">
        <f aca="false">IF(A856="","",IF(COUNTIF(Campaigns!$A$7:$A$300,A856)&gt;0,"✓",IF(N(D856)=0,"– no spend","⚠ add to Campaigns tab")))</f>
        <v>✓</v>
      </c>
      <c r="J856" s="83" t="n">
        <f aca="false">IF(D856="","",D856*IF(Settings!$B$23=Settings!$C$6,1,IF(Settings!$B$23="USD",1/INDEX(Settings!$B$29:$B$40,MONTH(B856)),INDEX(Settings!$B$29:$B$40,MONTH(B856)))))</f>
        <v>1.072992</v>
      </c>
    </row>
    <row r="857" customFormat="false" ht="15" hidden="false" customHeight="false" outlineLevel="0" collapsed="false">
      <c r="A857" s="0" t="s">
        <v>188</v>
      </c>
      <c r="B857" s="81" t="n">
        <v>46074</v>
      </c>
      <c r="C857" s="82" t="s">
        <v>452</v>
      </c>
      <c r="D857" s="83" t="n">
        <v>8.41</v>
      </c>
      <c r="E857" s="0" t="n">
        <v>28</v>
      </c>
      <c r="F857" s="0" t="n">
        <v>2</v>
      </c>
      <c r="G857" s="0" t="n">
        <v>0</v>
      </c>
      <c r="I857" s="0" t="str">
        <f aca="false">IF(A857="","",IF(COUNTIF(Campaigns!$A$7:$A$300,A857)&gt;0,"✓",IF(N(D857)=0,"– no spend","⚠ add to Campaigns tab")))</f>
        <v>✓</v>
      </c>
      <c r="J857" s="83" t="n">
        <f aca="false">IF(D857="","",D857*IF(Settings!$B$23=Settings!$C$6,1,IF(Settings!$B$23="USD",1/INDEX(Settings!$B$29:$B$40,MONTH(B857)),INDEX(Settings!$B$29:$B$40,MONTH(B857)))))</f>
        <v>9.399857</v>
      </c>
    </row>
    <row r="858" customFormat="false" ht="15" hidden="false" customHeight="false" outlineLevel="0" collapsed="false">
      <c r="A858" s="0" t="s">
        <v>186</v>
      </c>
      <c r="B858" s="81" t="n">
        <v>46074</v>
      </c>
      <c r="C858" s="82" t="s">
        <v>452</v>
      </c>
      <c r="D858" s="83" t="n">
        <v>26.01</v>
      </c>
      <c r="E858" s="0" t="n">
        <v>101</v>
      </c>
      <c r="F858" s="0" t="n">
        <v>11</v>
      </c>
      <c r="G858" s="0" t="n">
        <v>0.21</v>
      </c>
      <c r="I858" s="0" t="str">
        <f aca="false">IF(A858="","",IF(COUNTIF(Campaigns!$A$7:$A$300,A858)&gt;0,"✓",IF(N(D858)=0,"– no spend","⚠ add to Campaigns tab")))</f>
        <v>✓</v>
      </c>
      <c r="J858" s="83" t="n">
        <f aca="false">IF(D858="","",D858*IF(Settings!$B$23=Settings!$C$6,1,IF(Settings!$B$23="USD",1/INDEX(Settings!$B$29:$B$40,MONTH(B858)),INDEX(Settings!$B$29:$B$40,MONTH(B858)))))</f>
        <v>29.071377</v>
      </c>
    </row>
    <row r="859" customFormat="false" ht="15" hidden="false" customHeight="false" outlineLevel="0" collapsed="false">
      <c r="A859" s="0" t="s">
        <v>201</v>
      </c>
      <c r="B859" s="81" t="n">
        <v>46074</v>
      </c>
      <c r="C859" s="82" t="s">
        <v>452</v>
      </c>
      <c r="D859" s="83" t="n">
        <v>8.81</v>
      </c>
      <c r="E859" s="0" t="n">
        <v>20</v>
      </c>
      <c r="F859" s="0" t="n">
        <v>2</v>
      </c>
      <c r="G859" s="0" t="n">
        <v>0</v>
      </c>
      <c r="I859" s="0" t="str">
        <f aca="false">IF(A859="","",IF(COUNTIF(Campaigns!$A$7:$A$300,A859)&gt;0,"✓",IF(N(D859)=0,"– no spend","⚠ add to Campaigns tab")))</f>
        <v>✓</v>
      </c>
      <c r="J859" s="83" t="n">
        <f aca="false">IF(D859="","",D859*IF(Settings!$B$23=Settings!$C$6,1,IF(Settings!$B$23="USD",1/INDEX(Settings!$B$29:$B$40,MONTH(B859)),INDEX(Settings!$B$29:$B$40,MONTH(B859)))))</f>
        <v>9.846937</v>
      </c>
    </row>
    <row r="860" customFormat="false" ht="15" hidden="false" customHeight="false" outlineLevel="0" collapsed="false">
      <c r="A860" s="0" t="s">
        <v>194</v>
      </c>
      <c r="B860" s="81" t="n">
        <v>46074</v>
      </c>
      <c r="C860" s="82" t="s">
        <v>452</v>
      </c>
      <c r="D860" s="83" t="n">
        <v>5.16</v>
      </c>
      <c r="E860" s="0" t="n">
        <v>52</v>
      </c>
      <c r="F860" s="0" t="n">
        <v>1</v>
      </c>
      <c r="G860" s="0" t="n">
        <v>0</v>
      </c>
      <c r="I860" s="0" t="str">
        <f aca="false">IF(A860="","",IF(COUNTIF(Campaigns!$A$7:$A$300,A860)&gt;0,"✓",IF(N(D860)=0,"– no spend","⚠ add to Campaigns tab")))</f>
        <v>✓</v>
      </c>
      <c r="J860" s="83" t="n">
        <f aca="false">IF(D860="","",D860*IF(Settings!$B$23=Settings!$C$6,1,IF(Settings!$B$23="USD",1/INDEX(Settings!$B$29:$B$40,MONTH(B860)),INDEX(Settings!$B$29:$B$40,MONTH(B860)))))</f>
        <v>5.767332</v>
      </c>
    </row>
    <row r="861" customFormat="false" ht="15" hidden="false" customHeight="false" outlineLevel="0" collapsed="false">
      <c r="A861" s="0" t="s">
        <v>199</v>
      </c>
      <c r="B861" s="81" t="n">
        <v>46074</v>
      </c>
      <c r="C861" s="82" t="s">
        <v>452</v>
      </c>
      <c r="D861" s="83" t="n">
        <v>39.06</v>
      </c>
      <c r="E861" s="0" t="n">
        <v>4</v>
      </c>
      <c r="F861" s="0" t="n">
        <v>1</v>
      </c>
      <c r="G861" s="0" t="n">
        <v>0</v>
      </c>
      <c r="I861" s="0" t="str">
        <f aca="false">IF(A861="","",IF(COUNTIF(Campaigns!$A$7:$A$300,A861)&gt;0,"✓",IF(N(D861)=0,"– no spend","⚠ add to Campaigns tab")))</f>
        <v>✓</v>
      </c>
      <c r="J861" s="83" t="n">
        <f aca="false">IF(D861="","",D861*IF(Settings!$B$23=Settings!$C$6,1,IF(Settings!$B$23="USD",1/INDEX(Settings!$B$29:$B$40,MONTH(B861)),INDEX(Settings!$B$29:$B$40,MONTH(B861)))))</f>
        <v>43.657362</v>
      </c>
    </row>
    <row r="862" customFormat="false" ht="15" hidden="false" customHeight="false" outlineLevel="0" collapsed="false">
      <c r="A862" s="0" t="s">
        <v>208</v>
      </c>
      <c r="B862" s="81" t="n">
        <v>46074</v>
      </c>
      <c r="C862" s="82" t="s">
        <v>452</v>
      </c>
      <c r="D862" s="83" t="n">
        <v>28.15</v>
      </c>
      <c r="E862" s="0" t="n">
        <v>54696</v>
      </c>
      <c r="F862" s="0" t="n">
        <v>130</v>
      </c>
      <c r="G862" s="0" t="n">
        <v>0</v>
      </c>
      <c r="I862" s="0" t="str">
        <f aca="false">IF(A862="","",IF(COUNTIF(Campaigns!$A$7:$A$300,A862)&gt;0,"✓",IF(N(D862)=0,"– no spend","⚠ add to Campaigns tab")))</f>
        <v>✓</v>
      </c>
      <c r="J862" s="83" t="n">
        <f aca="false">IF(D862="","",D862*IF(Settings!$B$23=Settings!$C$6,1,IF(Settings!$B$23="USD",1/INDEX(Settings!$B$29:$B$40,MONTH(B862)),INDEX(Settings!$B$29:$B$40,MONTH(B862)))))</f>
        <v>31.463255</v>
      </c>
    </row>
    <row r="863" customFormat="false" ht="15" hidden="false" customHeight="false" outlineLevel="0" collapsed="false">
      <c r="A863" s="0" t="s">
        <v>206</v>
      </c>
      <c r="B863" s="81" t="n">
        <v>46074</v>
      </c>
      <c r="C863" s="82" t="s">
        <v>452</v>
      </c>
      <c r="D863" s="83" t="n">
        <v>1.54</v>
      </c>
      <c r="E863" s="0" t="n">
        <v>89</v>
      </c>
      <c r="F863" s="0" t="n">
        <v>2</v>
      </c>
      <c r="G863" s="0" t="n">
        <v>0</v>
      </c>
      <c r="I863" s="0" t="str">
        <f aca="false">IF(A863="","",IF(COUNTIF(Campaigns!$A$7:$A$300,A863)&gt;0,"✓",IF(N(D863)=0,"– no spend","⚠ add to Campaigns tab")))</f>
        <v>✓</v>
      </c>
      <c r="J863" s="83" t="n">
        <f aca="false">IF(D863="","",D863*IF(Settings!$B$23=Settings!$C$6,1,IF(Settings!$B$23="USD",1/INDEX(Settings!$B$29:$B$40,MONTH(B863)),INDEX(Settings!$B$29:$B$40,MONTH(B863)))))</f>
        <v>1.721258</v>
      </c>
    </row>
    <row r="864" customFormat="false" ht="15" hidden="false" customHeight="false" outlineLevel="0" collapsed="false">
      <c r="A864" s="0" t="s">
        <v>203</v>
      </c>
      <c r="B864" s="81" t="n">
        <v>46075</v>
      </c>
      <c r="C864" s="82" t="s">
        <v>452</v>
      </c>
      <c r="D864" s="83" t="n">
        <v>13.15</v>
      </c>
      <c r="E864" s="0" t="n">
        <v>43</v>
      </c>
      <c r="F864" s="0" t="n">
        <v>3</v>
      </c>
      <c r="G864" s="0" t="n">
        <v>0</v>
      </c>
      <c r="I864" s="0" t="str">
        <f aca="false">IF(A864="","",IF(COUNTIF(Campaigns!$A$7:$A$300,A864)&gt;0,"✓",IF(N(D864)=0,"– no spend","⚠ add to Campaigns tab")))</f>
        <v>✓</v>
      </c>
      <c r="J864" s="83" t="n">
        <f aca="false">IF(D864="","",D864*IF(Settings!$B$23=Settings!$C$6,1,IF(Settings!$B$23="USD",1/INDEX(Settings!$B$29:$B$40,MONTH(B864)),INDEX(Settings!$B$29:$B$40,MONTH(B864)))))</f>
        <v>14.697755</v>
      </c>
    </row>
    <row r="865" customFormat="false" ht="15" hidden="false" customHeight="false" outlineLevel="0" collapsed="false">
      <c r="A865" s="0" t="s">
        <v>205</v>
      </c>
      <c r="B865" s="81" t="n">
        <v>46075</v>
      </c>
      <c r="C865" s="82" t="s">
        <v>452</v>
      </c>
      <c r="D865" s="83" t="n">
        <v>5.7</v>
      </c>
      <c r="E865" s="0" t="n">
        <v>360</v>
      </c>
      <c r="F865" s="0" t="n">
        <v>16</v>
      </c>
      <c r="G865" s="0" t="n">
        <v>0</v>
      </c>
      <c r="I865" s="0" t="str">
        <f aca="false">IF(A865="","",IF(COUNTIF(Campaigns!$A$7:$A$300,A865)&gt;0,"✓",IF(N(D865)=0,"– no spend","⚠ add to Campaigns tab")))</f>
        <v>✓</v>
      </c>
      <c r="J865" s="83" t="n">
        <f aca="false">IF(D865="","",D865*IF(Settings!$B$23=Settings!$C$6,1,IF(Settings!$B$23="USD",1/INDEX(Settings!$B$29:$B$40,MONTH(B865)),INDEX(Settings!$B$29:$B$40,MONTH(B865)))))</f>
        <v>6.37089</v>
      </c>
    </row>
    <row r="866" customFormat="false" ht="15" hidden="false" customHeight="false" outlineLevel="0" collapsed="false">
      <c r="A866" s="0" t="s">
        <v>207</v>
      </c>
      <c r="B866" s="81" t="n">
        <v>46075</v>
      </c>
      <c r="C866" s="82" t="s">
        <v>452</v>
      </c>
      <c r="D866" s="83" t="n">
        <v>29.34</v>
      </c>
      <c r="E866" s="0" t="n">
        <v>49644</v>
      </c>
      <c r="F866" s="0" t="n">
        <v>144</v>
      </c>
      <c r="G866" s="0" t="n">
        <v>0</v>
      </c>
      <c r="I866" s="0" t="str">
        <f aca="false">IF(A866="","",IF(COUNTIF(Campaigns!$A$7:$A$300,A866)&gt;0,"✓",IF(N(D866)=0,"– no spend","⚠ add to Campaigns tab")))</f>
        <v>✓</v>
      </c>
      <c r="J866" s="83" t="n">
        <f aca="false">IF(D866="","",D866*IF(Settings!$B$23=Settings!$C$6,1,IF(Settings!$B$23="USD",1/INDEX(Settings!$B$29:$B$40,MONTH(B866)),INDEX(Settings!$B$29:$B$40,MONTH(B866)))))</f>
        <v>32.793318</v>
      </c>
    </row>
    <row r="867" customFormat="false" ht="15" hidden="false" customHeight="false" outlineLevel="0" collapsed="false">
      <c r="A867" s="0" t="s">
        <v>195</v>
      </c>
      <c r="B867" s="81" t="n">
        <v>46075</v>
      </c>
      <c r="C867" s="82" t="s">
        <v>452</v>
      </c>
      <c r="D867" s="83" t="n">
        <v>28.57</v>
      </c>
      <c r="E867" s="0" t="n">
        <v>22</v>
      </c>
      <c r="F867" s="0" t="n">
        <v>1</v>
      </c>
      <c r="G867" s="0" t="n">
        <v>0</v>
      </c>
      <c r="I867" s="0" t="str">
        <f aca="false">IF(A867="","",IF(COUNTIF(Campaigns!$A$7:$A$300,A867)&gt;0,"✓",IF(N(D867)=0,"– no spend","⚠ add to Campaigns tab")))</f>
        <v>✓</v>
      </c>
      <c r="J867" s="83" t="n">
        <f aca="false">IF(D867="","",D867*IF(Settings!$B$23=Settings!$C$6,1,IF(Settings!$B$23="USD",1/INDEX(Settings!$B$29:$B$40,MONTH(B867)),INDEX(Settings!$B$29:$B$40,MONTH(B867)))))</f>
        <v>31.932689</v>
      </c>
    </row>
    <row r="868" customFormat="false" ht="15" hidden="false" customHeight="false" outlineLevel="0" collapsed="false">
      <c r="A868" s="0" t="s">
        <v>185</v>
      </c>
      <c r="B868" s="81" t="n">
        <v>46075</v>
      </c>
      <c r="C868" s="82" t="s">
        <v>452</v>
      </c>
      <c r="D868" s="83" t="n">
        <v>32.78</v>
      </c>
      <c r="E868" s="0" t="n">
        <v>152</v>
      </c>
      <c r="F868" s="0" t="n">
        <v>20</v>
      </c>
      <c r="G868" s="0" t="n">
        <v>2.93</v>
      </c>
      <c r="I868" s="0" t="str">
        <f aca="false">IF(A868="","",IF(COUNTIF(Campaigns!$A$7:$A$300,A868)&gt;0,"✓",IF(N(D868)=0,"– no spend","⚠ add to Campaigns tab")))</f>
        <v>✓</v>
      </c>
      <c r="J868" s="83" t="n">
        <f aca="false">IF(D868="","",D868*IF(Settings!$B$23=Settings!$C$6,1,IF(Settings!$B$23="USD",1/INDEX(Settings!$B$29:$B$40,MONTH(B868)),INDEX(Settings!$B$29:$B$40,MONTH(B868)))))</f>
        <v>36.638206</v>
      </c>
    </row>
    <row r="869" customFormat="false" ht="15" hidden="false" customHeight="false" outlineLevel="0" collapsed="false">
      <c r="A869" s="0" t="s">
        <v>191</v>
      </c>
      <c r="B869" s="81" t="n">
        <v>46075</v>
      </c>
      <c r="C869" s="82" t="s">
        <v>452</v>
      </c>
      <c r="D869" s="83" t="n">
        <v>29</v>
      </c>
      <c r="E869" s="0" t="n">
        <v>73</v>
      </c>
      <c r="F869" s="0" t="n">
        <v>8</v>
      </c>
      <c r="G869" s="0" t="n">
        <v>0</v>
      </c>
      <c r="I869" s="0" t="str">
        <f aca="false">IF(A869="","",IF(COUNTIF(Campaigns!$A$7:$A$300,A869)&gt;0,"✓",IF(N(D869)=0,"– no spend","⚠ add to Campaigns tab")))</f>
        <v>✓</v>
      </c>
      <c r="J869" s="83" t="n">
        <f aca="false">IF(D869="","",D869*IF(Settings!$B$23=Settings!$C$6,1,IF(Settings!$B$23="USD",1/INDEX(Settings!$B$29:$B$40,MONTH(B869)),INDEX(Settings!$B$29:$B$40,MONTH(B869)))))</f>
        <v>32.4133</v>
      </c>
    </row>
    <row r="870" customFormat="false" ht="15" hidden="false" customHeight="false" outlineLevel="0" collapsed="false">
      <c r="A870" s="0" t="s">
        <v>200</v>
      </c>
      <c r="B870" s="81" t="n">
        <v>46075</v>
      </c>
      <c r="C870" s="82" t="s">
        <v>452</v>
      </c>
      <c r="D870" s="83" t="n">
        <v>7.05</v>
      </c>
      <c r="E870" s="0" t="n">
        <v>53</v>
      </c>
      <c r="F870" s="0" t="n">
        <v>4</v>
      </c>
      <c r="G870" s="0" t="n">
        <v>0</v>
      </c>
      <c r="I870" s="0" t="str">
        <f aca="false">IF(A870="","",IF(COUNTIF(Campaigns!$A$7:$A$300,A870)&gt;0,"✓",IF(N(D870)=0,"– no spend","⚠ add to Campaigns tab")))</f>
        <v>✓</v>
      </c>
      <c r="J870" s="83" t="n">
        <f aca="false">IF(D870="","",D870*IF(Settings!$B$23=Settings!$C$6,1,IF(Settings!$B$23="USD",1/INDEX(Settings!$B$29:$B$40,MONTH(B870)),INDEX(Settings!$B$29:$B$40,MONTH(B870)))))</f>
        <v>7.879785</v>
      </c>
    </row>
    <row r="871" customFormat="false" ht="15" hidden="false" customHeight="false" outlineLevel="0" collapsed="false">
      <c r="A871" s="0" t="s">
        <v>202</v>
      </c>
      <c r="B871" s="81" t="n">
        <v>46075</v>
      </c>
      <c r="C871" s="82" t="s">
        <v>452</v>
      </c>
      <c r="D871" s="83" t="n">
        <v>11.7</v>
      </c>
      <c r="E871" s="0" t="n">
        <v>159</v>
      </c>
      <c r="F871" s="0" t="n">
        <v>17</v>
      </c>
      <c r="G871" s="0" t="n">
        <v>0</v>
      </c>
      <c r="I871" s="0" t="str">
        <f aca="false">IF(A871="","",IF(COUNTIF(Campaigns!$A$7:$A$300,A871)&gt;0,"✓",IF(N(D871)=0,"– no spend","⚠ add to Campaigns tab")))</f>
        <v>✓</v>
      </c>
      <c r="J871" s="83" t="n">
        <f aca="false">IF(D871="","",D871*IF(Settings!$B$23=Settings!$C$6,1,IF(Settings!$B$23="USD",1/INDEX(Settings!$B$29:$B$40,MONTH(B871)),INDEX(Settings!$B$29:$B$40,MONTH(B871)))))</f>
        <v>13.07709</v>
      </c>
    </row>
    <row r="872" customFormat="false" ht="15" hidden="false" customHeight="false" outlineLevel="0" collapsed="false">
      <c r="A872" s="0" t="s">
        <v>192</v>
      </c>
      <c r="B872" s="81" t="n">
        <v>46075</v>
      </c>
      <c r="C872" s="82" t="s">
        <v>452</v>
      </c>
      <c r="D872" s="83" t="n">
        <v>7.29</v>
      </c>
      <c r="E872" s="0" t="n">
        <v>53</v>
      </c>
      <c r="F872" s="0" t="n">
        <v>3</v>
      </c>
      <c r="G872" s="0" t="n">
        <v>0</v>
      </c>
      <c r="I872" s="0" t="str">
        <f aca="false">IF(A872="","",IF(COUNTIF(Campaigns!$A$7:$A$300,A872)&gt;0,"✓",IF(N(D872)=0,"– no spend","⚠ add to Campaigns tab")))</f>
        <v>✓</v>
      </c>
      <c r="J872" s="83" t="n">
        <f aca="false">IF(D872="","",D872*IF(Settings!$B$23=Settings!$C$6,1,IF(Settings!$B$23="USD",1/INDEX(Settings!$B$29:$B$40,MONTH(B872)),INDEX(Settings!$B$29:$B$40,MONTH(B872)))))</f>
        <v>8.148033</v>
      </c>
    </row>
    <row r="873" customFormat="false" ht="15" hidden="false" customHeight="false" outlineLevel="0" collapsed="false">
      <c r="A873" s="0" t="s">
        <v>187</v>
      </c>
      <c r="B873" s="81" t="n">
        <v>46075</v>
      </c>
      <c r="C873" s="82" t="s">
        <v>452</v>
      </c>
      <c r="D873" s="83" t="n">
        <v>16.38</v>
      </c>
      <c r="E873" s="0" t="n">
        <v>45</v>
      </c>
      <c r="F873" s="0" t="n">
        <v>5</v>
      </c>
      <c r="G873" s="0" t="n">
        <v>0</v>
      </c>
      <c r="I873" s="0" t="str">
        <f aca="false">IF(A873="","",IF(COUNTIF(Campaigns!$A$7:$A$300,A873)&gt;0,"✓",IF(N(D873)=0,"– no spend","⚠ add to Campaigns tab")))</f>
        <v>✓</v>
      </c>
      <c r="J873" s="83" t="n">
        <f aca="false">IF(D873="","",D873*IF(Settings!$B$23=Settings!$C$6,1,IF(Settings!$B$23="USD",1/INDEX(Settings!$B$29:$B$40,MONTH(B873)),INDEX(Settings!$B$29:$B$40,MONTH(B873)))))</f>
        <v>18.307926</v>
      </c>
    </row>
    <row r="874" customFormat="false" ht="15" hidden="false" customHeight="false" outlineLevel="0" collapsed="false">
      <c r="A874" s="0" t="s">
        <v>190</v>
      </c>
      <c r="B874" s="81" t="n">
        <v>46075</v>
      </c>
      <c r="C874" s="82" t="s">
        <v>452</v>
      </c>
      <c r="D874" s="83" t="n">
        <v>0</v>
      </c>
      <c r="E874" s="0" t="n">
        <v>29</v>
      </c>
      <c r="F874" s="0" t="n">
        <v>0</v>
      </c>
      <c r="G874" s="0" t="n">
        <v>0</v>
      </c>
      <c r="I874" s="0" t="str">
        <f aca="false">IF(A874="","",IF(COUNTIF(Campaigns!$A$7:$A$300,A874)&gt;0,"✓",IF(N(D874)=0,"– no spend","⚠ add to Campaigns tab")))</f>
        <v>✓</v>
      </c>
      <c r="J874" s="83" t="n">
        <f aca="false">IF(D874="","",D874*IF(Settings!$B$23=Settings!$C$6,1,IF(Settings!$B$23="USD",1/INDEX(Settings!$B$29:$B$40,MONTH(B874)),INDEX(Settings!$B$29:$B$40,MONTH(B874)))))</f>
        <v>0</v>
      </c>
    </row>
    <row r="875" customFormat="false" ht="15" hidden="false" customHeight="false" outlineLevel="0" collapsed="false">
      <c r="A875" s="0" t="s">
        <v>204</v>
      </c>
      <c r="B875" s="81" t="n">
        <v>46075</v>
      </c>
      <c r="C875" s="82" t="s">
        <v>452</v>
      </c>
      <c r="D875" s="83" t="n">
        <v>0</v>
      </c>
      <c r="E875" s="0" t="n">
        <v>7</v>
      </c>
      <c r="F875" s="0" t="n">
        <v>0</v>
      </c>
      <c r="G875" s="0" t="n">
        <v>0</v>
      </c>
      <c r="I875" s="0" t="str">
        <f aca="false">IF(A875="","",IF(COUNTIF(Campaigns!$A$7:$A$300,A875)&gt;0,"✓",IF(N(D875)=0,"– no spend","⚠ add to Campaigns tab")))</f>
        <v>✓</v>
      </c>
      <c r="J875" s="83" t="n">
        <f aca="false">IF(D875="","",D875*IF(Settings!$B$23=Settings!$C$6,1,IF(Settings!$B$23="USD",1/INDEX(Settings!$B$29:$B$40,MONTH(B875)),INDEX(Settings!$B$29:$B$40,MONTH(B875)))))</f>
        <v>0</v>
      </c>
    </row>
    <row r="876" customFormat="false" ht="15" hidden="false" customHeight="false" outlineLevel="0" collapsed="false">
      <c r="A876" s="0" t="s">
        <v>188</v>
      </c>
      <c r="B876" s="81" t="n">
        <v>46075</v>
      </c>
      <c r="C876" s="82" t="s">
        <v>452</v>
      </c>
      <c r="D876" s="83" t="n">
        <v>4.02</v>
      </c>
      <c r="E876" s="0" t="n">
        <v>53</v>
      </c>
      <c r="F876" s="0" t="n">
        <v>1</v>
      </c>
      <c r="G876" s="0" t="n">
        <v>0</v>
      </c>
      <c r="I876" s="0" t="str">
        <f aca="false">IF(A876="","",IF(COUNTIF(Campaigns!$A$7:$A$300,A876)&gt;0,"✓",IF(N(D876)=0,"– no spend","⚠ add to Campaigns tab")))</f>
        <v>✓</v>
      </c>
      <c r="J876" s="83" t="n">
        <f aca="false">IF(D876="","",D876*IF(Settings!$B$23=Settings!$C$6,1,IF(Settings!$B$23="USD",1/INDEX(Settings!$B$29:$B$40,MONTH(B876)),INDEX(Settings!$B$29:$B$40,MONTH(B876)))))</f>
        <v>4.493154</v>
      </c>
    </row>
    <row r="877" customFormat="false" ht="15" hidden="false" customHeight="false" outlineLevel="0" collapsed="false">
      <c r="A877" s="0" t="s">
        <v>186</v>
      </c>
      <c r="B877" s="81" t="n">
        <v>46075</v>
      </c>
      <c r="C877" s="82" t="s">
        <v>452</v>
      </c>
      <c r="D877" s="83" t="n">
        <v>12.2</v>
      </c>
      <c r="E877" s="0" t="n">
        <v>100</v>
      </c>
      <c r="F877" s="0" t="n">
        <v>5</v>
      </c>
      <c r="G877" s="0" t="n">
        <v>0</v>
      </c>
      <c r="I877" s="0" t="str">
        <f aca="false">IF(A877="","",IF(COUNTIF(Campaigns!$A$7:$A$300,A877)&gt;0,"✓",IF(N(D877)=0,"– no spend","⚠ add to Campaigns tab")))</f>
        <v>✓</v>
      </c>
      <c r="J877" s="83" t="n">
        <f aca="false">IF(D877="","",D877*IF(Settings!$B$23=Settings!$C$6,1,IF(Settings!$B$23="USD",1/INDEX(Settings!$B$29:$B$40,MONTH(B877)),INDEX(Settings!$B$29:$B$40,MONTH(B877)))))</f>
        <v>13.63594</v>
      </c>
    </row>
    <row r="878" customFormat="false" ht="15" hidden="false" customHeight="false" outlineLevel="0" collapsed="false">
      <c r="A878" s="0" t="s">
        <v>201</v>
      </c>
      <c r="B878" s="81" t="n">
        <v>46075</v>
      </c>
      <c r="C878" s="82" t="s">
        <v>452</v>
      </c>
      <c r="D878" s="83" t="n">
        <v>11.87</v>
      </c>
      <c r="E878" s="0" t="n">
        <v>29</v>
      </c>
      <c r="F878" s="0" t="n">
        <v>1</v>
      </c>
      <c r="G878" s="0" t="n">
        <v>0</v>
      </c>
      <c r="I878" s="0" t="str">
        <f aca="false">IF(A878="","",IF(COUNTIF(Campaigns!$A$7:$A$300,A878)&gt;0,"✓",IF(N(D878)=0,"– no spend","⚠ add to Campaigns tab")))</f>
        <v>✓</v>
      </c>
      <c r="J878" s="83" t="n">
        <f aca="false">IF(D878="","",D878*IF(Settings!$B$23=Settings!$C$6,1,IF(Settings!$B$23="USD",1/INDEX(Settings!$B$29:$B$40,MONTH(B878)),INDEX(Settings!$B$29:$B$40,MONTH(B878)))))</f>
        <v>13.267099</v>
      </c>
    </row>
    <row r="879" customFormat="false" ht="15" hidden="false" customHeight="false" outlineLevel="0" collapsed="false">
      <c r="A879" s="0" t="s">
        <v>194</v>
      </c>
      <c r="B879" s="81" t="n">
        <v>46075</v>
      </c>
      <c r="C879" s="82" t="s">
        <v>452</v>
      </c>
      <c r="D879" s="83" t="n">
        <v>10.42</v>
      </c>
      <c r="E879" s="0" t="n">
        <v>46</v>
      </c>
      <c r="F879" s="0" t="n">
        <v>2</v>
      </c>
      <c r="G879" s="0" t="n">
        <v>0</v>
      </c>
      <c r="I879" s="0" t="str">
        <f aca="false">IF(A879="","",IF(COUNTIF(Campaigns!$A$7:$A$300,A879)&gt;0,"✓",IF(N(D879)=0,"– no spend","⚠ add to Campaigns tab")))</f>
        <v>✓</v>
      </c>
      <c r="J879" s="83" t="n">
        <f aca="false">IF(D879="","",D879*IF(Settings!$B$23=Settings!$C$6,1,IF(Settings!$B$23="USD",1/INDEX(Settings!$B$29:$B$40,MONTH(B879)),INDEX(Settings!$B$29:$B$40,MONTH(B879)))))</f>
        <v>11.646434</v>
      </c>
    </row>
    <row r="880" customFormat="false" ht="15" hidden="false" customHeight="false" outlineLevel="0" collapsed="false">
      <c r="A880" s="0" t="s">
        <v>199</v>
      </c>
      <c r="B880" s="81" t="n">
        <v>46075</v>
      </c>
      <c r="C880" s="82" t="s">
        <v>452</v>
      </c>
      <c r="D880" s="83" t="n">
        <v>24.21</v>
      </c>
      <c r="E880" s="0" t="n">
        <v>19</v>
      </c>
      <c r="F880" s="0" t="n">
        <v>2</v>
      </c>
      <c r="G880" s="0" t="n">
        <v>0</v>
      </c>
      <c r="I880" s="0" t="str">
        <f aca="false">IF(A880="","",IF(COUNTIF(Campaigns!$A$7:$A$300,A880)&gt;0,"✓",IF(N(D880)=0,"– no spend","⚠ add to Campaigns tab")))</f>
        <v>✓</v>
      </c>
      <c r="J880" s="83" t="n">
        <f aca="false">IF(D880="","",D880*IF(Settings!$B$23=Settings!$C$6,1,IF(Settings!$B$23="USD",1/INDEX(Settings!$B$29:$B$40,MONTH(B880)),INDEX(Settings!$B$29:$B$40,MONTH(B880)))))</f>
        <v>27.059517</v>
      </c>
    </row>
    <row r="881" customFormat="false" ht="15" hidden="false" customHeight="false" outlineLevel="0" collapsed="false">
      <c r="A881" s="0" t="s">
        <v>208</v>
      </c>
      <c r="B881" s="81" t="n">
        <v>46075</v>
      </c>
      <c r="C881" s="82" t="s">
        <v>452</v>
      </c>
      <c r="D881" s="83" t="n">
        <v>28.16</v>
      </c>
      <c r="E881" s="0" t="n">
        <v>54566</v>
      </c>
      <c r="F881" s="0" t="n">
        <v>113</v>
      </c>
      <c r="G881" s="0" t="n">
        <v>0</v>
      </c>
      <c r="I881" s="0" t="str">
        <f aca="false">IF(A881="","",IF(COUNTIF(Campaigns!$A$7:$A$300,A881)&gt;0,"✓",IF(N(D881)=0,"– no spend","⚠ add to Campaigns tab")))</f>
        <v>✓</v>
      </c>
      <c r="J881" s="83" t="n">
        <f aca="false">IF(D881="","",D881*IF(Settings!$B$23=Settings!$C$6,1,IF(Settings!$B$23="USD",1/INDEX(Settings!$B$29:$B$40,MONTH(B881)),INDEX(Settings!$B$29:$B$40,MONTH(B881)))))</f>
        <v>31.474432</v>
      </c>
    </row>
    <row r="882" customFormat="false" ht="15" hidden="false" customHeight="false" outlineLevel="0" collapsed="false">
      <c r="A882" s="0" t="s">
        <v>206</v>
      </c>
      <c r="B882" s="81" t="n">
        <v>46075</v>
      </c>
      <c r="C882" s="82" t="s">
        <v>452</v>
      </c>
      <c r="D882" s="83" t="n">
        <v>1.17</v>
      </c>
      <c r="E882" s="0" t="n">
        <v>54</v>
      </c>
      <c r="F882" s="0" t="n">
        <v>1</v>
      </c>
      <c r="G882" s="0" t="n">
        <v>0</v>
      </c>
      <c r="I882" s="0" t="str">
        <f aca="false">IF(A882="","",IF(COUNTIF(Campaigns!$A$7:$A$300,A882)&gt;0,"✓",IF(N(D882)=0,"– no spend","⚠ add to Campaigns tab")))</f>
        <v>✓</v>
      </c>
      <c r="J882" s="83" t="n">
        <f aca="false">IF(D882="","",D882*IF(Settings!$B$23=Settings!$C$6,1,IF(Settings!$B$23="USD",1/INDEX(Settings!$B$29:$B$40,MONTH(B882)),INDEX(Settings!$B$29:$B$40,MONTH(B882)))))</f>
        <v>1.307709</v>
      </c>
    </row>
    <row r="883" customFormat="false" ht="15" hidden="false" customHeight="false" outlineLevel="0" collapsed="false">
      <c r="A883" s="0" t="s">
        <v>203</v>
      </c>
      <c r="B883" s="81" t="n">
        <v>46076</v>
      </c>
      <c r="C883" s="82" t="s">
        <v>452</v>
      </c>
      <c r="D883" s="83" t="n">
        <v>8.97</v>
      </c>
      <c r="E883" s="0" t="n">
        <v>79</v>
      </c>
      <c r="F883" s="0" t="n">
        <v>2</v>
      </c>
      <c r="G883" s="0" t="n">
        <v>0</v>
      </c>
      <c r="I883" s="0" t="str">
        <f aca="false">IF(A883="","",IF(COUNTIF(Campaigns!$A$7:$A$300,A883)&gt;0,"✓",IF(N(D883)=0,"– no spend","⚠ add to Campaigns tab")))</f>
        <v>✓</v>
      </c>
      <c r="J883" s="83" t="n">
        <f aca="false">IF(D883="","",D883*IF(Settings!$B$23=Settings!$C$6,1,IF(Settings!$B$23="USD",1/INDEX(Settings!$B$29:$B$40,MONTH(B883)),INDEX(Settings!$B$29:$B$40,MONTH(B883)))))</f>
        <v>10.025769</v>
      </c>
    </row>
    <row r="884" customFormat="false" ht="15" hidden="false" customHeight="false" outlineLevel="0" collapsed="false">
      <c r="A884" s="0" t="s">
        <v>205</v>
      </c>
      <c r="B884" s="81" t="n">
        <v>46076</v>
      </c>
      <c r="C884" s="82" t="s">
        <v>452</v>
      </c>
      <c r="D884" s="83" t="n">
        <v>7.57</v>
      </c>
      <c r="E884" s="0" t="n">
        <v>521</v>
      </c>
      <c r="F884" s="0" t="n">
        <v>13</v>
      </c>
      <c r="G884" s="0" t="n">
        <v>1</v>
      </c>
      <c r="I884" s="0" t="str">
        <f aca="false">IF(A884="","",IF(COUNTIF(Campaigns!$A$7:$A$300,A884)&gt;0,"✓",IF(N(D884)=0,"– no spend","⚠ add to Campaigns tab")))</f>
        <v>✓</v>
      </c>
      <c r="J884" s="83" t="n">
        <f aca="false">IF(D884="","",D884*IF(Settings!$B$23=Settings!$C$6,1,IF(Settings!$B$23="USD",1/INDEX(Settings!$B$29:$B$40,MONTH(B884)),INDEX(Settings!$B$29:$B$40,MONTH(B884)))))</f>
        <v>8.460989</v>
      </c>
    </row>
    <row r="885" customFormat="false" ht="15" hidden="false" customHeight="false" outlineLevel="0" collapsed="false">
      <c r="A885" s="0" t="s">
        <v>207</v>
      </c>
      <c r="B885" s="81" t="n">
        <v>46076</v>
      </c>
      <c r="C885" s="82" t="s">
        <v>452</v>
      </c>
      <c r="D885" s="83" t="n">
        <v>29.36</v>
      </c>
      <c r="E885" s="0" t="n">
        <v>48325</v>
      </c>
      <c r="F885" s="0" t="n">
        <v>160</v>
      </c>
      <c r="G885" s="0" t="n">
        <v>0</v>
      </c>
      <c r="I885" s="0" t="str">
        <f aca="false">IF(A885="","",IF(COUNTIF(Campaigns!$A$7:$A$300,A885)&gt;0,"✓",IF(N(D885)=0,"– no spend","⚠ add to Campaigns tab")))</f>
        <v>✓</v>
      </c>
      <c r="J885" s="83" t="n">
        <f aca="false">IF(D885="","",D885*IF(Settings!$B$23=Settings!$C$6,1,IF(Settings!$B$23="USD",1/INDEX(Settings!$B$29:$B$40,MONTH(B885)),INDEX(Settings!$B$29:$B$40,MONTH(B885)))))</f>
        <v>32.815672</v>
      </c>
    </row>
    <row r="886" customFormat="false" ht="15" hidden="false" customHeight="false" outlineLevel="0" collapsed="false">
      <c r="A886" s="0" t="s">
        <v>195</v>
      </c>
      <c r="B886" s="81" t="n">
        <v>46076</v>
      </c>
      <c r="C886" s="82" t="s">
        <v>452</v>
      </c>
      <c r="D886" s="83" t="n">
        <v>0</v>
      </c>
      <c r="E886" s="0" t="n">
        <v>30</v>
      </c>
      <c r="F886" s="0" t="n">
        <v>0</v>
      </c>
      <c r="G886" s="0" t="n">
        <v>0</v>
      </c>
      <c r="I886" s="0" t="str">
        <f aca="false">IF(A886="","",IF(COUNTIF(Campaigns!$A$7:$A$300,A886)&gt;0,"✓",IF(N(D886)=0,"– no spend","⚠ add to Campaigns tab")))</f>
        <v>✓</v>
      </c>
      <c r="J886" s="83" t="n">
        <f aca="false">IF(D886="","",D886*IF(Settings!$B$23=Settings!$C$6,1,IF(Settings!$B$23="USD",1/INDEX(Settings!$B$29:$B$40,MONTH(B886)),INDEX(Settings!$B$29:$B$40,MONTH(B886)))))</f>
        <v>0</v>
      </c>
    </row>
    <row r="887" customFormat="false" ht="15" hidden="false" customHeight="false" outlineLevel="0" collapsed="false">
      <c r="A887" s="0" t="s">
        <v>185</v>
      </c>
      <c r="B887" s="81" t="n">
        <v>46076</v>
      </c>
      <c r="C887" s="82" t="s">
        <v>452</v>
      </c>
      <c r="D887" s="83" t="n">
        <v>35.42</v>
      </c>
      <c r="E887" s="0" t="n">
        <v>181</v>
      </c>
      <c r="F887" s="0" t="n">
        <v>21</v>
      </c>
      <c r="G887" s="0" t="n">
        <v>2</v>
      </c>
      <c r="I887" s="0" t="str">
        <f aca="false">IF(A887="","",IF(COUNTIF(Campaigns!$A$7:$A$300,A887)&gt;0,"✓",IF(N(D887)=0,"– no spend","⚠ add to Campaigns tab")))</f>
        <v>✓</v>
      </c>
      <c r="J887" s="83" t="n">
        <f aca="false">IF(D887="","",D887*IF(Settings!$B$23=Settings!$C$6,1,IF(Settings!$B$23="USD",1/INDEX(Settings!$B$29:$B$40,MONTH(B887)),INDEX(Settings!$B$29:$B$40,MONTH(B887)))))</f>
        <v>39.588934</v>
      </c>
    </row>
    <row r="888" customFormat="false" ht="15" hidden="false" customHeight="false" outlineLevel="0" collapsed="false">
      <c r="A888" s="0" t="s">
        <v>191</v>
      </c>
      <c r="B888" s="81" t="n">
        <v>46076</v>
      </c>
      <c r="C888" s="82" t="s">
        <v>452</v>
      </c>
      <c r="D888" s="83" t="n">
        <v>21.97</v>
      </c>
      <c r="E888" s="0" t="n">
        <v>152</v>
      </c>
      <c r="F888" s="0" t="n">
        <v>17</v>
      </c>
      <c r="G888" s="0" t="n">
        <v>0</v>
      </c>
      <c r="I888" s="0" t="str">
        <f aca="false">IF(A888="","",IF(COUNTIF(Campaigns!$A$7:$A$300,A888)&gt;0,"✓",IF(N(D888)=0,"– no spend","⚠ add to Campaigns tab")))</f>
        <v>✓</v>
      </c>
      <c r="J888" s="83" t="n">
        <f aca="false">IF(D888="","",D888*IF(Settings!$B$23=Settings!$C$6,1,IF(Settings!$B$23="USD",1/INDEX(Settings!$B$29:$B$40,MONTH(B888)),INDEX(Settings!$B$29:$B$40,MONTH(B888)))))</f>
        <v>24.555869</v>
      </c>
    </row>
    <row r="889" customFormat="false" ht="15" hidden="false" customHeight="false" outlineLevel="0" collapsed="false">
      <c r="A889" s="0" t="s">
        <v>200</v>
      </c>
      <c r="B889" s="81" t="n">
        <v>46076</v>
      </c>
      <c r="C889" s="82" t="s">
        <v>452</v>
      </c>
      <c r="D889" s="83" t="n">
        <v>24.21</v>
      </c>
      <c r="E889" s="0" t="n">
        <v>75</v>
      </c>
      <c r="F889" s="0" t="n">
        <v>11</v>
      </c>
      <c r="G889" s="0" t="n">
        <v>2</v>
      </c>
      <c r="I889" s="0" t="str">
        <f aca="false">IF(A889="","",IF(COUNTIF(Campaigns!$A$7:$A$300,A889)&gt;0,"✓",IF(N(D889)=0,"– no spend","⚠ add to Campaigns tab")))</f>
        <v>✓</v>
      </c>
      <c r="J889" s="83" t="n">
        <f aca="false">IF(D889="","",D889*IF(Settings!$B$23=Settings!$C$6,1,IF(Settings!$B$23="USD",1/INDEX(Settings!$B$29:$B$40,MONTH(B889)),INDEX(Settings!$B$29:$B$40,MONTH(B889)))))</f>
        <v>27.059517</v>
      </c>
    </row>
    <row r="890" customFormat="false" ht="15" hidden="false" customHeight="false" outlineLevel="0" collapsed="false">
      <c r="A890" s="0" t="s">
        <v>202</v>
      </c>
      <c r="B890" s="81" t="n">
        <v>46076</v>
      </c>
      <c r="C890" s="82" t="s">
        <v>452</v>
      </c>
      <c r="D890" s="83" t="n">
        <v>9.3</v>
      </c>
      <c r="E890" s="0" t="n">
        <v>182</v>
      </c>
      <c r="F890" s="0" t="n">
        <v>13</v>
      </c>
      <c r="G890" s="0" t="n">
        <v>0</v>
      </c>
      <c r="I890" s="0" t="str">
        <f aca="false">IF(A890="","",IF(COUNTIF(Campaigns!$A$7:$A$300,A890)&gt;0,"✓",IF(N(D890)=0,"– no spend","⚠ add to Campaigns tab")))</f>
        <v>✓</v>
      </c>
      <c r="J890" s="83" t="n">
        <f aca="false">IF(D890="","",D890*IF(Settings!$B$23=Settings!$C$6,1,IF(Settings!$B$23="USD",1/INDEX(Settings!$B$29:$B$40,MONTH(B890)),INDEX(Settings!$B$29:$B$40,MONTH(B890)))))</f>
        <v>10.39461</v>
      </c>
    </row>
    <row r="891" customFormat="false" ht="15" hidden="false" customHeight="false" outlineLevel="0" collapsed="false">
      <c r="A891" s="0" t="s">
        <v>192</v>
      </c>
      <c r="B891" s="81" t="n">
        <v>46076</v>
      </c>
      <c r="C891" s="82" t="s">
        <v>452</v>
      </c>
      <c r="D891" s="83" t="n">
        <v>27.33</v>
      </c>
      <c r="E891" s="0" t="n">
        <v>182</v>
      </c>
      <c r="F891" s="0" t="n">
        <v>15</v>
      </c>
      <c r="G891" s="0" t="n">
        <v>2</v>
      </c>
      <c r="I891" s="0" t="str">
        <f aca="false">IF(A891="","",IF(COUNTIF(Campaigns!$A$7:$A$300,A891)&gt;0,"✓",IF(N(D891)=0,"– no spend","⚠ add to Campaigns tab")))</f>
        <v>✓</v>
      </c>
      <c r="J891" s="83" t="n">
        <f aca="false">IF(D891="","",D891*IF(Settings!$B$23=Settings!$C$6,1,IF(Settings!$B$23="USD",1/INDEX(Settings!$B$29:$B$40,MONTH(B891)),INDEX(Settings!$B$29:$B$40,MONTH(B891)))))</f>
        <v>30.546741</v>
      </c>
    </row>
    <row r="892" customFormat="false" ht="15" hidden="false" customHeight="false" outlineLevel="0" collapsed="false">
      <c r="A892" s="0" t="s">
        <v>187</v>
      </c>
      <c r="B892" s="81" t="n">
        <v>46076</v>
      </c>
      <c r="C892" s="82" t="s">
        <v>452</v>
      </c>
      <c r="D892" s="83" t="n">
        <v>30.25</v>
      </c>
      <c r="E892" s="0" t="n">
        <v>76</v>
      </c>
      <c r="F892" s="0" t="n">
        <v>10</v>
      </c>
      <c r="G892" s="0" t="n">
        <v>2</v>
      </c>
      <c r="I892" s="0" t="str">
        <f aca="false">IF(A892="","",IF(COUNTIF(Campaigns!$A$7:$A$300,A892)&gt;0,"✓",IF(N(D892)=0,"– no spend","⚠ add to Campaigns tab")))</f>
        <v>✓</v>
      </c>
      <c r="J892" s="83" t="n">
        <f aca="false">IF(D892="","",D892*IF(Settings!$B$23=Settings!$C$6,1,IF(Settings!$B$23="USD",1/INDEX(Settings!$B$29:$B$40,MONTH(B892)),INDEX(Settings!$B$29:$B$40,MONTH(B892)))))</f>
        <v>33.810425</v>
      </c>
    </row>
    <row r="893" customFormat="false" ht="15" hidden="false" customHeight="false" outlineLevel="0" collapsed="false">
      <c r="A893" s="0" t="s">
        <v>190</v>
      </c>
      <c r="B893" s="81" t="n">
        <v>46076</v>
      </c>
      <c r="C893" s="82" t="s">
        <v>452</v>
      </c>
      <c r="D893" s="83" t="n">
        <v>18.48</v>
      </c>
      <c r="E893" s="0" t="n">
        <v>8</v>
      </c>
      <c r="F893" s="0" t="n">
        <v>1</v>
      </c>
      <c r="G893" s="0" t="n">
        <v>0</v>
      </c>
      <c r="I893" s="0" t="str">
        <f aca="false">IF(A893="","",IF(COUNTIF(Campaigns!$A$7:$A$300,A893)&gt;0,"✓",IF(N(D893)=0,"– no spend","⚠ add to Campaigns tab")))</f>
        <v>✓</v>
      </c>
      <c r="J893" s="83" t="n">
        <f aca="false">IF(D893="","",D893*IF(Settings!$B$23=Settings!$C$6,1,IF(Settings!$B$23="USD",1/INDEX(Settings!$B$29:$B$40,MONTH(B893)),INDEX(Settings!$B$29:$B$40,MONTH(B893)))))</f>
        <v>20.655096</v>
      </c>
    </row>
    <row r="894" customFormat="false" ht="15" hidden="false" customHeight="false" outlineLevel="0" collapsed="false">
      <c r="A894" s="0" t="s">
        <v>204</v>
      </c>
      <c r="B894" s="81" t="n">
        <v>46076</v>
      </c>
      <c r="C894" s="82" t="s">
        <v>452</v>
      </c>
      <c r="D894" s="83" t="n">
        <v>1.9</v>
      </c>
      <c r="E894" s="0" t="n">
        <v>20</v>
      </c>
      <c r="F894" s="0" t="n">
        <v>2</v>
      </c>
      <c r="G894" s="0" t="n">
        <v>0</v>
      </c>
      <c r="I894" s="0" t="str">
        <f aca="false">IF(A894="","",IF(COUNTIF(Campaigns!$A$7:$A$300,A894)&gt;0,"✓",IF(N(D894)=0,"– no spend","⚠ add to Campaigns tab")))</f>
        <v>✓</v>
      </c>
      <c r="J894" s="83" t="n">
        <f aca="false">IF(D894="","",D894*IF(Settings!$B$23=Settings!$C$6,1,IF(Settings!$B$23="USD",1/INDEX(Settings!$B$29:$B$40,MONTH(B894)),INDEX(Settings!$B$29:$B$40,MONTH(B894)))))</f>
        <v>2.12363</v>
      </c>
    </row>
    <row r="895" customFormat="false" ht="15" hidden="false" customHeight="false" outlineLevel="0" collapsed="false">
      <c r="A895" s="0" t="s">
        <v>188</v>
      </c>
      <c r="B895" s="81" t="n">
        <v>46076</v>
      </c>
      <c r="C895" s="82" t="s">
        <v>452</v>
      </c>
      <c r="D895" s="83" t="n">
        <v>15.96</v>
      </c>
      <c r="E895" s="0" t="n">
        <v>60</v>
      </c>
      <c r="F895" s="0" t="n">
        <v>3</v>
      </c>
      <c r="G895" s="0" t="n">
        <v>0</v>
      </c>
      <c r="I895" s="0" t="str">
        <f aca="false">IF(A895="","",IF(COUNTIF(Campaigns!$A$7:$A$300,A895)&gt;0,"✓",IF(N(D895)=0,"– no spend","⚠ add to Campaigns tab")))</f>
        <v>✓</v>
      </c>
      <c r="J895" s="83" t="n">
        <f aca="false">IF(D895="","",D895*IF(Settings!$B$23=Settings!$C$6,1,IF(Settings!$B$23="USD",1/INDEX(Settings!$B$29:$B$40,MONTH(B895)),INDEX(Settings!$B$29:$B$40,MONTH(B895)))))</f>
        <v>17.838492</v>
      </c>
    </row>
    <row r="896" customFormat="false" ht="15" hidden="false" customHeight="false" outlineLevel="0" collapsed="false">
      <c r="A896" s="0" t="s">
        <v>186</v>
      </c>
      <c r="B896" s="81" t="n">
        <v>46076</v>
      </c>
      <c r="C896" s="82" t="s">
        <v>452</v>
      </c>
      <c r="D896" s="83" t="n">
        <v>44.77</v>
      </c>
      <c r="E896" s="0" t="n">
        <v>155</v>
      </c>
      <c r="F896" s="0" t="n">
        <v>20</v>
      </c>
      <c r="G896" s="0" t="n">
        <v>0</v>
      </c>
      <c r="I896" s="0" t="str">
        <f aca="false">IF(A896="","",IF(COUNTIF(Campaigns!$A$7:$A$300,A896)&gt;0,"✓",IF(N(D896)=0,"– no spend","⚠ add to Campaigns tab")))</f>
        <v>✓</v>
      </c>
      <c r="J896" s="83" t="n">
        <f aca="false">IF(D896="","",D896*IF(Settings!$B$23=Settings!$C$6,1,IF(Settings!$B$23="USD",1/INDEX(Settings!$B$29:$B$40,MONTH(B896)),INDEX(Settings!$B$29:$B$40,MONTH(B896)))))</f>
        <v>50.039429</v>
      </c>
    </row>
    <row r="897" customFormat="false" ht="15" hidden="false" customHeight="false" outlineLevel="0" collapsed="false">
      <c r="A897" s="0" t="s">
        <v>201</v>
      </c>
      <c r="B897" s="81" t="n">
        <v>46076</v>
      </c>
      <c r="C897" s="82" t="s">
        <v>452</v>
      </c>
      <c r="D897" s="83" t="n">
        <v>15.97</v>
      </c>
      <c r="E897" s="0" t="n">
        <v>66</v>
      </c>
      <c r="F897" s="0" t="n">
        <v>3</v>
      </c>
      <c r="G897" s="0" t="n">
        <v>0</v>
      </c>
      <c r="I897" s="0" t="str">
        <f aca="false">IF(A897="","",IF(COUNTIF(Campaigns!$A$7:$A$300,A897)&gt;0,"✓",IF(N(D897)=0,"– no spend","⚠ add to Campaigns tab")))</f>
        <v>✓</v>
      </c>
      <c r="J897" s="83" t="n">
        <f aca="false">IF(D897="","",D897*IF(Settings!$B$23=Settings!$C$6,1,IF(Settings!$B$23="USD",1/INDEX(Settings!$B$29:$B$40,MONTH(B897)),INDEX(Settings!$B$29:$B$40,MONTH(B897)))))</f>
        <v>17.849669</v>
      </c>
    </row>
    <row r="898" customFormat="false" ht="15" hidden="false" customHeight="false" outlineLevel="0" collapsed="false">
      <c r="A898" s="0" t="s">
        <v>194</v>
      </c>
      <c r="B898" s="81" t="n">
        <v>46076</v>
      </c>
      <c r="C898" s="82" t="s">
        <v>452</v>
      </c>
      <c r="D898" s="83" t="n">
        <v>22.38</v>
      </c>
      <c r="E898" s="0" t="n">
        <v>96</v>
      </c>
      <c r="F898" s="0" t="n">
        <v>3</v>
      </c>
      <c r="G898" s="0" t="n">
        <v>0</v>
      </c>
      <c r="I898" s="0" t="str">
        <f aca="false">IF(A898="","",IF(COUNTIF(Campaigns!$A$7:$A$300,A898)&gt;0,"✓",IF(N(D898)=0,"– no spend","⚠ add to Campaigns tab")))</f>
        <v>✓</v>
      </c>
      <c r="J898" s="83" t="n">
        <f aca="false">IF(D898="","",D898*IF(Settings!$B$23=Settings!$C$6,1,IF(Settings!$B$23="USD",1/INDEX(Settings!$B$29:$B$40,MONTH(B898)),INDEX(Settings!$B$29:$B$40,MONTH(B898)))))</f>
        <v>25.014126</v>
      </c>
    </row>
    <row r="899" customFormat="false" ht="15" hidden="false" customHeight="false" outlineLevel="0" collapsed="false">
      <c r="A899" s="0" t="s">
        <v>199</v>
      </c>
      <c r="B899" s="81" t="n">
        <v>46076</v>
      </c>
      <c r="C899" s="82" t="s">
        <v>452</v>
      </c>
      <c r="D899" s="83" t="n">
        <v>25.6</v>
      </c>
      <c r="E899" s="0" t="n">
        <v>48</v>
      </c>
      <c r="F899" s="0" t="n">
        <v>2</v>
      </c>
      <c r="G899" s="0" t="n">
        <v>0</v>
      </c>
      <c r="I899" s="0" t="str">
        <f aca="false">IF(A899="","",IF(COUNTIF(Campaigns!$A$7:$A$300,A899)&gt;0,"✓",IF(N(D899)=0,"– no spend","⚠ add to Campaigns tab")))</f>
        <v>✓</v>
      </c>
      <c r="J899" s="83" t="n">
        <f aca="false">IF(D899="","",D899*IF(Settings!$B$23=Settings!$C$6,1,IF(Settings!$B$23="USD",1/INDEX(Settings!$B$29:$B$40,MONTH(B899)),INDEX(Settings!$B$29:$B$40,MONTH(B899)))))</f>
        <v>28.61312</v>
      </c>
    </row>
    <row r="900" customFormat="false" ht="15" hidden="false" customHeight="false" outlineLevel="0" collapsed="false">
      <c r="A900" s="0" t="s">
        <v>208</v>
      </c>
      <c r="B900" s="81" t="n">
        <v>46076</v>
      </c>
      <c r="C900" s="82" t="s">
        <v>452</v>
      </c>
      <c r="D900" s="83" t="n">
        <v>28.18</v>
      </c>
      <c r="E900" s="0" t="n">
        <v>50289</v>
      </c>
      <c r="F900" s="0" t="n">
        <v>121</v>
      </c>
      <c r="G900" s="0" t="n">
        <v>0</v>
      </c>
      <c r="I900" s="0" t="str">
        <f aca="false">IF(A900="","",IF(COUNTIF(Campaigns!$A$7:$A$300,A900)&gt;0,"✓",IF(N(D900)=0,"– no spend","⚠ add to Campaigns tab")))</f>
        <v>✓</v>
      </c>
      <c r="J900" s="83" t="n">
        <f aca="false">IF(D900="","",D900*IF(Settings!$B$23=Settings!$C$6,1,IF(Settings!$B$23="USD",1/INDEX(Settings!$B$29:$B$40,MONTH(B900)),INDEX(Settings!$B$29:$B$40,MONTH(B900)))))</f>
        <v>31.496786</v>
      </c>
    </row>
    <row r="901" customFormat="false" ht="15" hidden="false" customHeight="false" outlineLevel="0" collapsed="false">
      <c r="A901" s="0" t="s">
        <v>206</v>
      </c>
      <c r="B901" s="81" t="n">
        <v>46076</v>
      </c>
      <c r="C901" s="82" t="s">
        <v>452</v>
      </c>
      <c r="D901" s="83" t="n">
        <v>2.91</v>
      </c>
      <c r="E901" s="0" t="n">
        <v>59</v>
      </c>
      <c r="F901" s="0" t="n">
        <v>2</v>
      </c>
      <c r="G901" s="0" t="n">
        <v>0</v>
      </c>
      <c r="I901" s="0" t="str">
        <f aca="false">IF(A901="","",IF(COUNTIF(Campaigns!$A$7:$A$300,A901)&gt;0,"✓",IF(N(D901)=0,"– no spend","⚠ add to Campaigns tab")))</f>
        <v>✓</v>
      </c>
      <c r="J901" s="83" t="n">
        <f aca="false">IF(D901="","",D901*IF(Settings!$B$23=Settings!$C$6,1,IF(Settings!$B$23="USD",1/INDEX(Settings!$B$29:$B$40,MONTH(B901)),INDEX(Settings!$B$29:$B$40,MONTH(B901)))))</f>
        <v>3.252507</v>
      </c>
    </row>
    <row r="902" customFormat="false" ht="15" hidden="false" customHeight="false" outlineLevel="0" collapsed="false">
      <c r="A902" s="0" t="s">
        <v>203</v>
      </c>
      <c r="B902" s="81" t="n">
        <v>46077</v>
      </c>
      <c r="C902" s="82" t="s">
        <v>452</v>
      </c>
      <c r="D902" s="83" t="n">
        <v>17.4</v>
      </c>
      <c r="E902" s="0" t="n">
        <v>102</v>
      </c>
      <c r="F902" s="0" t="n">
        <v>4</v>
      </c>
      <c r="G902" s="0" t="n">
        <v>0</v>
      </c>
      <c r="I902" s="0" t="str">
        <f aca="false">IF(A902="","",IF(COUNTIF(Campaigns!$A$7:$A$300,A902)&gt;0,"✓",IF(N(D902)=0,"– no spend","⚠ add to Campaigns tab")))</f>
        <v>✓</v>
      </c>
      <c r="J902" s="83" t="n">
        <f aca="false">IF(D902="","",D902*IF(Settings!$B$23=Settings!$C$6,1,IF(Settings!$B$23="USD",1/INDEX(Settings!$B$29:$B$40,MONTH(B902)),INDEX(Settings!$B$29:$B$40,MONTH(B902)))))</f>
        <v>19.44798</v>
      </c>
    </row>
    <row r="903" customFormat="false" ht="15" hidden="false" customHeight="false" outlineLevel="0" collapsed="false">
      <c r="A903" s="0" t="s">
        <v>205</v>
      </c>
      <c r="B903" s="81" t="n">
        <v>46077</v>
      </c>
      <c r="C903" s="82" t="s">
        <v>452</v>
      </c>
      <c r="D903" s="83" t="n">
        <v>4.28</v>
      </c>
      <c r="E903" s="0" t="n">
        <v>412</v>
      </c>
      <c r="F903" s="0" t="n">
        <v>13</v>
      </c>
      <c r="G903" s="0" t="n">
        <v>1</v>
      </c>
      <c r="I903" s="0" t="str">
        <f aca="false">IF(A903="","",IF(COUNTIF(Campaigns!$A$7:$A$300,A903)&gt;0,"✓",IF(N(D903)=0,"– no spend","⚠ add to Campaigns tab")))</f>
        <v>✓</v>
      </c>
      <c r="J903" s="83" t="n">
        <f aca="false">IF(D903="","",D903*IF(Settings!$B$23=Settings!$C$6,1,IF(Settings!$B$23="USD",1/INDEX(Settings!$B$29:$B$40,MONTH(B903)),INDEX(Settings!$B$29:$B$40,MONTH(B903)))))</f>
        <v>4.783756</v>
      </c>
    </row>
    <row r="904" customFormat="false" ht="15" hidden="false" customHeight="false" outlineLevel="0" collapsed="false">
      <c r="A904" s="0" t="s">
        <v>207</v>
      </c>
      <c r="B904" s="81" t="n">
        <v>46077</v>
      </c>
      <c r="C904" s="82" t="s">
        <v>452</v>
      </c>
      <c r="D904" s="83" t="n">
        <v>29.41</v>
      </c>
      <c r="E904" s="0" t="n">
        <v>46552</v>
      </c>
      <c r="F904" s="0" t="n">
        <v>224</v>
      </c>
      <c r="G904" s="0" t="n">
        <v>0</v>
      </c>
      <c r="I904" s="0" t="str">
        <f aca="false">IF(A904="","",IF(COUNTIF(Campaigns!$A$7:$A$300,A904)&gt;0,"✓",IF(N(D904)=0,"– no spend","⚠ add to Campaigns tab")))</f>
        <v>✓</v>
      </c>
      <c r="J904" s="83" t="n">
        <f aca="false">IF(D904="","",D904*IF(Settings!$B$23=Settings!$C$6,1,IF(Settings!$B$23="USD",1/INDEX(Settings!$B$29:$B$40,MONTH(B904)),INDEX(Settings!$B$29:$B$40,MONTH(B904)))))</f>
        <v>32.871557</v>
      </c>
    </row>
    <row r="905" customFormat="false" ht="15" hidden="false" customHeight="false" outlineLevel="0" collapsed="false">
      <c r="A905" s="0" t="s">
        <v>195</v>
      </c>
      <c r="B905" s="81" t="n">
        <v>46077</v>
      </c>
      <c r="C905" s="82" t="s">
        <v>452</v>
      </c>
      <c r="D905" s="83" t="n">
        <v>46.6</v>
      </c>
      <c r="E905" s="0" t="n">
        <v>19</v>
      </c>
      <c r="F905" s="0" t="n">
        <v>2</v>
      </c>
      <c r="G905" s="0" t="n">
        <v>0</v>
      </c>
      <c r="I905" s="0" t="str">
        <f aca="false">IF(A905="","",IF(COUNTIF(Campaigns!$A$7:$A$300,A905)&gt;0,"✓",IF(N(D905)=0,"– no spend","⚠ add to Campaigns tab")))</f>
        <v>✓</v>
      </c>
      <c r="J905" s="83" t="n">
        <f aca="false">IF(D905="","",D905*IF(Settings!$B$23=Settings!$C$6,1,IF(Settings!$B$23="USD",1/INDEX(Settings!$B$29:$B$40,MONTH(B905)),INDEX(Settings!$B$29:$B$40,MONTH(B905)))))</f>
        <v>52.08482</v>
      </c>
    </row>
    <row r="906" customFormat="false" ht="15" hidden="false" customHeight="false" outlineLevel="0" collapsed="false">
      <c r="A906" s="0" t="s">
        <v>185</v>
      </c>
      <c r="B906" s="81" t="n">
        <v>46077</v>
      </c>
      <c r="C906" s="82" t="s">
        <v>452</v>
      </c>
      <c r="D906" s="83" t="n">
        <v>32.72</v>
      </c>
      <c r="E906" s="0" t="n">
        <v>158</v>
      </c>
      <c r="F906" s="0" t="n">
        <v>17</v>
      </c>
      <c r="G906" s="0" t="n">
        <v>2</v>
      </c>
      <c r="I906" s="0" t="str">
        <f aca="false">IF(A906="","",IF(COUNTIF(Campaigns!$A$7:$A$300,A906)&gt;0,"✓",IF(N(D906)=0,"– no spend","⚠ add to Campaigns tab")))</f>
        <v>✓</v>
      </c>
      <c r="J906" s="83" t="n">
        <f aca="false">IF(D906="","",D906*IF(Settings!$B$23=Settings!$C$6,1,IF(Settings!$B$23="USD",1/INDEX(Settings!$B$29:$B$40,MONTH(B906)),INDEX(Settings!$B$29:$B$40,MONTH(B906)))))</f>
        <v>36.571144</v>
      </c>
    </row>
    <row r="907" customFormat="false" ht="15" hidden="false" customHeight="false" outlineLevel="0" collapsed="false">
      <c r="A907" s="0" t="s">
        <v>191</v>
      </c>
      <c r="B907" s="81" t="n">
        <v>46077</v>
      </c>
      <c r="C907" s="82" t="s">
        <v>452</v>
      </c>
      <c r="D907" s="83" t="n">
        <v>40.2</v>
      </c>
      <c r="E907" s="0" t="n">
        <v>139</v>
      </c>
      <c r="F907" s="0" t="n">
        <v>20</v>
      </c>
      <c r="G907" s="0" t="n">
        <v>0</v>
      </c>
      <c r="I907" s="0" t="str">
        <f aca="false">IF(A907="","",IF(COUNTIF(Campaigns!$A$7:$A$300,A907)&gt;0,"✓",IF(N(D907)=0,"– no spend","⚠ add to Campaigns tab")))</f>
        <v>✓</v>
      </c>
      <c r="J907" s="83" t="n">
        <f aca="false">IF(D907="","",D907*IF(Settings!$B$23=Settings!$C$6,1,IF(Settings!$B$23="USD",1/INDEX(Settings!$B$29:$B$40,MONTH(B907)),INDEX(Settings!$B$29:$B$40,MONTH(B907)))))</f>
        <v>44.93154</v>
      </c>
    </row>
    <row r="908" customFormat="false" ht="15" hidden="false" customHeight="false" outlineLevel="0" collapsed="false">
      <c r="A908" s="0" t="s">
        <v>200</v>
      </c>
      <c r="B908" s="81" t="n">
        <v>46077</v>
      </c>
      <c r="C908" s="82" t="s">
        <v>452</v>
      </c>
      <c r="D908" s="83" t="n">
        <v>13.16</v>
      </c>
      <c r="E908" s="0" t="n">
        <v>81</v>
      </c>
      <c r="F908" s="0" t="n">
        <v>10</v>
      </c>
      <c r="G908" s="0" t="n">
        <v>0</v>
      </c>
      <c r="I908" s="0" t="str">
        <f aca="false">IF(A908="","",IF(COUNTIF(Campaigns!$A$7:$A$300,A908)&gt;0,"✓",IF(N(D908)=0,"– no spend","⚠ add to Campaigns tab")))</f>
        <v>✓</v>
      </c>
      <c r="J908" s="83" t="n">
        <f aca="false">IF(D908="","",D908*IF(Settings!$B$23=Settings!$C$6,1,IF(Settings!$B$23="USD",1/INDEX(Settings!$B$29:$B$40,MONTH(B908)),INDEX(Settings!$B$29:$B$40,MONTH(B908)))))</f>
        <v>14.708932</v>
      </c>
    </row>
    <row r="909" customFormat="false" ht="15" hidden="false" customHeight="false" outlineLevel="0" collapsed="false">
      <c r="A909" s="0" t="s">
        <v>202</v>
      </c>
      <c r="B909" s="81" t="n">
        <v>46077</v>
      </c>
      <c r="C909" s="82" t="s">
        <v>452</v>
      </c>
      <c r="D909" s="83" t="n">
        <v>5.94</v>
      </c>
      <c r="E909" s="0" t="n">
        <v>238</v>
      </c>
      <c r="F909" s="0" t="n">
        <v>9</v>
      </c>
      <c r="G909" s="0" t="n">
        <v>0.3</v>
      </c>
      <c r="I909" s="0" t="str">
        <f aca="false">IF(A909="","",IF(COUNTIF(Campaigns!$A$7:$A$300,A909)&gt;0,"✓",IF(N(D909)=0,"– no spend","⚠ add to Campaigns tab")))</f>
        <v>✓</v>
      </c>
      <c r="J909" s="83" t="n">
        <f aca="false">IF(D909="","",D909*IF(Settings!$B$23=Settings!$C$6,1,IF(Settings!$B$23="USD",1/INDEX(Settings!$B$29:$B$40,MONTH(B909)),INDEX(Settings!$B$29:$B$40,MONTH(B909)))))</f>
        <v>6.639138</v>
      </c>
    </row>
    <row r="910" customFormat="false" ht="15" hidden="false" customHeight="false" outlineLevel="0" collapsed="false">
      <c r="A910" s="0" t="s">
        <v>192</v>
      </c>
      <c r="B910" s="81" t="n">
        <v>46077</v>
      </c>
      <c r="C910" s="82" t="s">
        <v>452</v>
      </c>
      <c r="D910" s="83" t="n">
        <v>38.16</v>
      </c>
      <c r="E910" s="0" t="n">
        <v>243</v>
      </c>
      <c r="F910" s="0" t="n">
        <v>19</v>
      </c>
      <c r="G910" s="0" t="n">
        <v>0</v>
      </c>
      <c r="I910" s="0" t="str">
        <f aca="false">IF(A910="","",IF(COUNTIF(Campaigns!$A$7:$A$300,A910)&gt;0,"✓",IF(N(D910)=0,"– no spend","⚠ add to Campaigns tab")))</f>
        <v>✓</v>
      </c>
      <c r="J910" s="83" t="n">
        <f aca="false">IF(D910="","",D910*IF(Settings!$B$23=Settings!$C$6,1,IF(Settings!$B$23="USD",1/INDEX(Settings!$B$29:$B$40,MONTH(B910)),INDEX(Settings!$B$29:$B$40,MONTH(B910)))))</f>
        <v>42.651432</v>
      </c>
    </row>
    <row r="911" customFormat="false" ht="15" hidden="false" customHeight="false" outlineLevel="0" collapsed="false">
      <c r="A911" s="0" t="s">
        <v>187</v>
      </c>
      <c r="B911" s="81" t="n">
        <v>46077</v>
      </c>
      <c r="C911" s="82" t="s">
        <v>452</v>
      </c>
      <c r="D911" s="83" t="n">
        <v>12.22</v>
      </c>
      <c r="E911" s="0" t="n">
        <v>49</v>
      </c>
      <c r="F911" s="0" t="n">
        <v>8</v>
      </c>
      <c r="G911" s="0" t="n">
        <v>0</v>
      </c>
      <c r="I911" s="0" t="str">
        <f aca="false">IF(A911="","",IF(COUNTIF(Campaigns!$A$7:$A$300,A911)&gt;0,"✓",IF(N(D911)=0,"– no spend","⚠ add to Campaigns tab")))</f>
        <v>✓</v>
      </c>
      <c r="J911" s="83" t="n">
        <f aca="false">IF(D911="","",D911*IF(Settings!$B$23=Settings!$C$6,1,IF(Settings!$B$23="USD",1/INDEX(Settings!$B$29:$B$40,MONTH(B911)),INDEX(Settings!$B$29:$B$40,MONTH(B911)))))</f>
        <v>13.658294</v>
      </c>
    </row>
    <row r="912" customFormat="false" ht="15" hidden="false" customHeight="false" outlineLevel="0" collapsed="false">
      <c r="A912" s="0" t="s">
        <v>190</v>
      </c>
      <c r="B912" s="81" t="n">
        <v>46077</v>
      </c>
      <c r="C912" s="82" t="s">
        <v>452</v>
      </c>
      <c r="D912" s="83" t="n">
        <v>17.17</v>
      </c>
      <c r="E912" s="0" t="n">
        <v>1</v>
      </c>
      <c r="F912" s="0" t="n">
        <v>1</v>
      </c>
      <c r="G912" s="0" t="n">
        <v>0</v>
      </c>
      <c r="I912" s="0" t="str">
        <f aca="false">IF(A912="","",IF(COUNTIF(Campaigns!$A$7:$A$300,A912)&gt;0,"✓",IF(N(D912)=0,"– no spend","⚠ add to Campaigns tab")))</f>
        <v>✓</v>
      </c>
      <c r="J912" s="83" t="n">
        <f aca="false">IF(D912="","",D912*IF(Settings!$B$23=Settings!$C$6,1,IF(Settings!$B$23="USD",1/INDEX(Settings!$B$29:$B$40,MONTH(B912)),INDEX(Settings!$B$29:$B$40,MONTH(B912)))))</f>
        <v>19.190909</v>
      </c>
    </row>
    <row r="913" customFormat="false" ht="15" hidden="false" customHeight="false" outlineLevel="0" collapsed="false">
      <c r="A913" s="0" t="s">
        <v>204</v>
      </c>
      <c r="B913" s="81" t="n">
        <v>46077</v>
      </c>
      <c r="C913" s="82" t="s">
        <v>452</v>
      </c>
      <c r="D913" s="83" t="n">
        <v>0</v>
      </c>
      <c r="E913" s="0" t="n">
        <v>12</v>
      </c>
      <c r="F913" s="0" t="n">
        <v>0</v>
      </c>
      <c r="G913" s="0" t="n">
        <v>0</v>
      </c>
      <c r="I913" s="0" t="str">
        <f aca="false">IF(A913="","",IF(COUNTIF(Campaigns!$A$7:$A$300,A913)&gt;0,"✓",IF(N(D913)=0,"– no spend","⚠ add to Campaigns tab")))</f>
        <v>✓</v>
      </c>
      <c r="J913" s="83" t="n">
        <f aca="false">IF(D913="","",D913*IF(Settings!$B$23=Settings!$C$6,1,IF(Settings!$B$23="USD",1/INDEX(Settings!$B$29:$B$40,MONTH(B913)),INDEX(Settings!$B$29:$B$40,MONTH(B913)))))</f>
        <v>0</v>
      </c>
    </row>
    <row r="914" customFormat="false" ht="15" hidden="false" customHeight="false" outlineLevel="0" collapsed="false">
      <c r="A914" s="0" t="s">
        <v>188</v>
      </c>
      <c r="B914" s="81" t="n">
        <v>46077</v>
      </c>
      <c r="C914" s="82" t="s">
        <v>452</v>
      </c>
      <c r="D914" s="83" t="n">
        <v>12.45</v>
      </c>
      <c r="E914" s="0" t="n">
        <v>71</v>
      </c>
      <c r="F914" s="0" t="n">
        <v>2</v>
      </c>
      <c r="G914" s="0" t="n">
        <v>0</v>
      </c>
      <c r="I914" s="0" t="str">
        <f aca="false">IF(A914="","",IF(COUNTIF(Campaigns!$A$7:$A$300,A914)&gt;0,"✓",IF(N(D914)=0,"– no spend","⚠ add to Campaigns tab")))</f>
        <v>✓</v>
      </c>
      <c r="J914" s="83" t="n">
        <f aca="false">IF(D914="","",D914*IF(Settings!$B$23=Settings!$C$6,1,IF(Settings!$B$23="USD",1/INDEX(Settings!$B$29:$B$40,MONTH(B914)),INDEX(Settings!$B$29:$B$40,MONTH(B914)))))</f>
        <v>13.915365</v>
      </c>
    </row>
    <row r="915" customFormat="false" ht="15" hidden="false" customHeight="false" outlineLevel="0" collapsed="false">
      <c r="A915" s="0" t="s">
        <v>186</v>
      </c>
      <c r="B915" s="81" t="n">
        <v>46077</v>
      </c>
      <c r="C915" s="82" t="s">
        <v>452</v>
      </c>
      <c r="D915" s="83" t="n">
        <v>37.43</v>
      </c>
      <c r="E915" s="0" t="n">
        <v>180</v>
      </c>
      <c r="F915" s="0" t="n">
        <v>19</v>
      </c>
      <c r="G915" s="0" t="n">
        <v>0.32</v>
      </c>
      <c r="I915" s="0" t="str">
        <f aca="false">IF(A915="","",IF(COUNTIF(Campaigns!$A$7:$A$300,A915)&gt;0,"✓",IF(N(D915)=0,"– no spend","⚠ add to Campaigns tab")))</f>
        <v>✓</v>
      </c>
      <c r="J915" s="83" t="n">
        <f aca="false">IF(D915="","",D915*IF(Settings!$B$23=Settings!$C$6,1,IF(Settings!$B$23="USD",1/INDEX(Settings!$B$29:$B$40,MONTH(B915)),INDEX(Settings!$B$29:$B$40,MONTH(B915)))))</f>
        <v>41.835511</v>
      </c>
    </row>
    <row r="916" customFormat="false" ht="15" hidden="false" customHeight="false" outlineLevel="0" collapsed="false">
      <c r="A916" s="0" t="s">
        <v>201</v>
      </c>
      <c r="B916" s="81" t="n">
        <v>46077</v>
      </c>
      <c r="C916" s="82" t="s">
        <v>452</v>
      </c>
      <c r="D916" s="83" t="n">
        <v>24.35</v>
      </c>
      <c r="E916" s="0" t="n">
        <v>18</v>
      </c>
      <c r="F916" s="0" t="n">
        <v>4</v>
      </c>
      <c r="G916" s="0" t="n">
        <v>0</v>
      </c>
      <c r="I916" s="0" t="str">
        <f aca="false">IF(A916="","",IF(COUNTIF(Campaigns!$A$7:$A$300,A916)&gt;0,"✓",IF(N(D916)=0,"– no spend","⚠ add to Campaigns tab")))</f>
        <v>✓</v>
      </c>
      <c r="J916" s="83" t="n">
        <f aca="false">IF(D916="","",D916*IF(Settings!$B$23=Settings!$C$6,1,IF(Settings!$B$23="USD",1/INDEX(Settings!$B$29:$B$40,MONTH(B916)),INDEX(Settings!$B$29:$B$40,MONTH(B916)))))</f>
        <v>27.215995</v>
      </c>
    </row>
    <row r="917" customFormat="false" ht="15" hidden="false" customHeight="false" outlineLevel="0" collapsed="false">
      <c r="A917" s="0" t="s">
        <v>194</v>
      </c>
      <c r="B917" s="81" t="n">
        <v>46077</v>
      </c>
      <c r="C917" s="82" t="s">
        <v>452</v>
      </c>
      <c r="D917" s="83" t="n">
        <v>40.37</v>
      </c>
      <c r="E917" s="0" t="n">
        <v>115</v>
      </c>
      <c r="F917" s="0" t="n">
        <v>6</v>
      </c>
      <c r="G917" s="0" t="n">
        <v>0</v>
      </c>
      <c r="I917" s="0" t="str">
        <f aca="false">IF(A917="","",IF(COUNTIF(Campaigns!$A$7:$A$300,A917)&gt;0,"✓",IF(N(D917)=0,"– no spend","⚠ add to Campaigns tab")))</f>
        <v>✓</v>
      </c>
      <c r="J917" s="83" t="n">
        <f aca="false">IF(D917="","",D917*IF(Settings!$B$23=Settings!$C$6,1,IF(Settings!$B$23="USD",1/INDEX(Settings!$B$29:$B$40,MONTH(B917)),INDEX(Settings!$B$29:$B$40,MONTH(B917)))))</f>
        <v>45.121549</v>
      </c>
    </row>
    <row r="918" customFormat="false" ht="15" hidden="false" customHeight="false" outlineLevel="0" collapsed="false">
      <c r="A918" s="0" t="s">
        <v>199</v>
      </c>
      <c r="B918" s="81" t="n">
        <v>46077</v>
      </c>
      <c r="C918" s="82" t="s">
        <v>452</v>
      </c>
      <c r="D918" s="83" t="n">
        <v>22.54</v>
      </c>
      <c r="E918" s="0" t="n">
        <v>29</v>
      </c>
      <c r="F918" s="0" t="n">
        <v>1</v>
      </c>
      <c r="G918" s="0" t="n">
        <v>0</v>
      </c>
      <c r="I918" s="0" t="str">
        <f aca="false">IF(A918="","",IF(COUNTIF(Campaigns!$A$7:$A$300,A918)&gt;0,"✓",IF(N(D918)=0,"– no spend","⚠ add to Campaigns tab")))</f>
        <v>✓</v>
      </c>
      <c r="J918" s="83" t="n">
        <f aca="false">IF(D918="","",D918*IF(Settings!$B$23=Settings!$C$6,1,IF(Settings!$B$23="USD",1/INDEX(Settings!$B$29:$B$40,MONTH(B918)),INDEX(Settings!$B$29:$B$40,MONTH(B918)))))</f>
        <v>25.192958</v>
      </c>
    </row>
    <row r="919" customFormat="false" ht="15" hidden="false" customHeight="false" outlineLevel="0" collapsed="false">
      <c r="A919" s="0" t="s">
        <v>208</v>
      </c>
      <c r="B919" s="81" t="n">
        <v>46077</v>
      </c>
      <c r="C919" s="82" t="s">
        <v>452</v>
      </c>
      <c r="D919" s="83" t="n">
        <v>28.19</v>
      </c>
      <c r="E919" s="0" t="n">
        <v>49747</v>
      </c>
      <c r="F919" s="0" t="n">
        <v>116</v>
      </c>
      <c r="G919" s="0" t="n">
        <v>0</v>
      </c>
      <c r="I919" s="0" t="str">
        <f aca="false">IF(A919="","",IF(COUNTIF(Campaigns!$A$7:$A$300,A919)&gt;0,"✓",IF(N(D919)=0,"– no spend","⚠ add to Campaigns tab")))</f>
        <v>✓</v>
      </c>
      <c r="J919" s="83" t="n">
        <f aca="false">IF(D919="","",D919*IF(Settings!$B$23=Settings!$C$6,1,IF(Settings!$B$23="USD",1/INDEX(Settings!$B$29:$B$40,MONTH(B919)),INDEX(Settings!$B$29:$B$40,MONTH(B919)))))</f>
        <v>31.507963</v>
      </c>
    </row>
    <row r="920" customFormat="false" ht="15" hidden="false" customHeight="false" outlineLevel="0" collapsed="false">
      <c r="A920" s="0" t="s">
        <v>206</v>
      </c>
      <c r="B920" s="81" t="n">
        <v>46077</v>
      </c>
      <c r="C920" s="82" t="s">
        <v>452</v>
      </c>
      <c r="D920" s="83" t="n">
        <v>2.51</v>
      </c>
      <c r="E920" s="0" t="n">
        <v>119</v>
      </c>
      <c r="F920" s="0" t="n">
        <v>1</v>
      </c>
      <c r="G920" s="0" t="n">
        <v>1</v>
      </c>
      <c r="I920" s="0" t="str">
        <f aca="false">IF(A920="","",IF(COUNTIF(Campaigns!$A$7:$A$300,A920)&gt;0,"✓",IF(N(D920)=0,"– no spend","⚠ add to Campaigns tab")))</f>
        <v>✓</v>
      </c>
      <c r="J920" s="83" t="n">
        <f aca="false">IF(D920="","",D920*IF(Settings!$B$23=Settings!$C$6,1,IF(Settings!$B$23="USD",1/INDEX(Settings!$B$29:$B$40,MONTH(B920)),INDEX(Settings!$B$29:$B$40,MONTH(B920)))))</f>
        <v>2.805427</v>
      </c>
    </row>
    <row r="921" customFormat="false" ht="15" hidden="false" customHeight="false" outlineLevel="0" collapsed="false">
      <c r="A921" s="0" t="s">
        <v>203</v>
      </c>
      <c r="B921" s="81" t="n">
        <v>46078</v>
      </c>
      <c r="C921" s="82" t="s">
        <v>452</v>
      </c>
      <c r="D921" s="83" t="n">
        <v>13.22</v>
      </c>
      <c r="E921" s="0" t="n">
        <v>39</v>
      </c>
      <c r="F921" s="0" t="n">
        <v>3</v>
      </c>
      <c r="G921" s="0" t="n">
        <v>0</v>
      </c>
      <c r="I921" s="0" t="str">
        <f aca="false">IF(A921="","",IF(COUNTIF(Campaigns!$A$7:$A$300,A921)&gt;0,"✓",IF(N(D921)=0,"– no spend","⚠ add to Campaigns tab")))</f>
        <v>✓</v>
      </c>
      <c r="J921" s="83" t="n">
        <f aca="false">IF(D921="","",D921*IF(Settings!$B$23=Settings!$C$6,1,IF(Settings!$B$23="USD",1/INDEX(Settings!$B$29:$B$40,MONTH(B921)),INDEX(Settings!$B$29:$B$40,MONTH(B921)))))</f>
        <v>14.775994</v>
      </c>
    </row>
    <row r="922" customFormat="false" ht="15" hidden="false" customHeight="false" outlineLevel="0" collapsed="false">
      <c r="A922" s="0" t="s">
        <v>205</v>
      </c>
      <c r="B922" s="81" t="n">
        <v>46078</v>
      </c>
      <c r="C922" s="82" t="s">
        <v>452</v>
      </c>
      <c r="D922" s="83" t="n">
        <v>9.68</v>
      </c>
      <c r="E922" s="0" t="n">
        <v>353</v>
      </c>
      <c r="F922" s="0" t="n">
        <v>14</v>
      </c>
      <c r="G922" s="0" t="n">
        <v>1.5</v>
      </c>
      <c r="I922" s="0" t="str">
        <f aca="false">IF(A922="","",IF(COUNTIF(Campaigns!$A$7:$A$300,A922)&gt;0,"✓",IF(N(D922)=0,"– no spend","⚠ add to Campaigns tab")))</f>
        <v>✓</v>
      </c>
      <c r="J922" s="83" t="n">
        <f aca="false">IF(D922="","",D922*IF(Settings!$B$23=Settings!$C$6,1,IF(Settings!$B$23="USD",1/INDEX(Settings!$B$29:$B$40,MONTH(B922)),INDEX(Settings!$B$29:$B$40,MONTH(B922)))))</f>
        <v>10.819336</v>
      </c>
    </row>
    <row r="923" customFormat="false" ht="15" hidden="false" customHeight="false" outlineLevel="0" collapsed="false">
      <c r="A923" s="0" t="s">
        <v>207</v>
      </c>
      <c r="B923" s="81" t="n">
        <v>46078</v>
      </c>
      <c r="C923" s="82" t="s">
        <v>452</v>
      </c>
      <c r="D923" s="83" t="n">
        <v>29.48</v>
      </c>
      <c r="E923" s="0" t="n">
        <v>43608</v>
      </c>
      <c r="F923" s="0" t="n">
        <v>165</v>
      </c>
      <c r="G923" s="0" t="n">
        <v>0</v>
      </c>
      <c r="I923" s="0" t="str">
        <f aca="false">IF(A923="","",IF(COUNTIF(Campaigns!$A$7:$A$300,A923)&gt;0,"✓",IF(N(D923)=0,"– no spend","⚠ add to Campaigns tab")))</f>
        <v>✓</v>
      </c>
      <c r="J923" s="83" t="n">
        <f aca="false">IF(D923="","",D923*IF(Settings!$B$23=Settings!$C$6,1,IF(Settings!$B$23="USD",1/INDEX(Settings!$B$29:$B$40,MONTH(B923)),INDEX(Settings!$B$29:$B$40,MONTH(B923)))))</f>
        <v>32.949796</v>
      </c>
    </row>
    <row r="924" customFormat="false" ht="15" hidden="false" customHeight="false" outlineLevel="0" collapsed="false">
      <c r="A924" s="0" t="s">
        <v>195</v>
      </c>
      <c r="B924" s="81" t="n">
        <v>46078</v>
      </c>
      <c r="C924" s="82" t="s">
        <v>452</v>
      </c>
      <c r="D924" s="83" t="n">
        <v>17.4</v>
      </c>
      <c r="E924" s="0" t="n">
        <v>13</v>
      </c>
      <c r="F924" s="0" t="n">
        <v>1</v>
      </c>
      <c r="G924" s="0" t="n">
        <v>0</v>
      </c>
      <c r="I924" s="0" t="str">
        <f aca="false">IF(A924="","",IF(COUNTIF(Campaigns!$A$7:$A$300,A924)&gt;0,"✓",IF(N(D924)=0,"– no spend","⚠ add to Campaigns tab")))</f>
        <v>✓</v>
      </c>
      <c r="J924" s="83" t="n">
        <f aca="false">IF(D924="","",D924*IF(Settings!$B$23=Settings!$C$6,1,IF(Settings!$B$23="USD",1/INDEX(Settings!$B$29:$B$40,MONTH(B924)),INDEX(Settings!$B$29:$B$40,MONTH(B924)))))</f>
        <v>19.44798</v>
      </c>
    </row>
    <row r="925" customFormat="false" ht="15" hidden="false" customHeight="false" outlineLevel="0" collapsed="false">
      <c r="A925" s="0" t="s">
        <v>185</v>
      </c>
      <c r="B925" s="81" t="n">
        <v>46078</v>
      </c>
      <c r="C925" s="82" t="s">
        <v>452</v>
      </c>
      <c r="D925" s="83" t="n">
        <v>35.35</v>
      </c>
      <c r="E925" s="0" t="n">
        <v>189</v>
      </c>
      <c r="F925" s="0" t="n">
        <v>24</v>
      </c>
      <c r="G925" s="0" t="n">
        <v>0</v>
      </c>
      <c r="I925" s="0" t="str">
        <f aca="false">IF(A925="","",IF(COUNTIF(Campaigns!$A$7:$A$300,A925)&gt;0,"✓",IF(N(D925)=0,"– no spend","⚠ add to Campaigns tab")))</f>
        <v>✓</v>
      </c>
      <c r="J925" s="83" t="n">
        <f aca="false">IF(D925="","",D925*IF(Settings!$B$23=Settings!$C$6,1,IF(Settings!$B$23="USD",1/INDEX(Settings!$B$29:$B$40,MONTH(B925)),INDEX(Settings!$B$29:$B$40,MONTH(B925)))))</f>
        <v>39.510695</v>
      </c>
    </row>
    <row r="926" customFormat="false" ht="15" hidden="false" customHeight="false" outlineLevel="0" collapsed="false">
      <c r="A926" s="0" t="s">
        <v>191</v>
      </c>
      <c r="B926" s="81" t="n">
        <v>46078</v>
      </c>
      <c r="C926" s="82" t="s">
        <v>452</v>
      </c>
      <c r="D926" s="83" t="n">
        <v>27.79</v>
      </c>
      <c r="E926" s="0" t="n">
        <v>44</v>
      </c>
      <c r="F926" s="0" t="n">
        <v>8</v>
      </c>
      <c r="G926" s="0" t="n">
        <v>0</v>
      </c>
      <c r="I926" s="0" t="str">
        <f aca="false">IF(A926="","",IF(COUNTIF(Campaigns!$A$7:$A$300,A926)&gt;0,"✓",IF(N(D926)=0,"– no spend","⚠ add to Campaigns tab")))</f>
        <v>✓</v>
      </c>
      <c r="J926" s="83" t="n">
        <f aca="false">IF(D926="","",D926*IF(Settings!$B$23=Settings!$C$6,1,IF(Settings!$B$23="USD",1/INDEX(Settings!$B$29:$B$40,MONTH(B926)),INDEX(Settings!$B$29:$B$40,MONTH(B926)))))</f>
        <v>31.060883</v>
      </c>
    </row>
    <row r="927" customFormat="false" ht="15" hidden="false" customHeight="false" outlineLevel="0" collapsed="false">
      <c r="A927" s="0" t="s">
        <v>200</v>
      </c>
      <c r="B927" s="81" t="n">
        <v>46078</v>
      </c>
      <c r="C927" s="82" t="s">
        <v>452</v>
      </c>
      <c r="D927" s="83" t="n">
        <v>12.68</v>
      </c>
      <c r="E927" s="0" t="n">
        <v>57</v>
      </c>
      <c r="F927" s="0" t="n">
        <v>9</v>
      </c>
      <c r="G927" s="0" t="n">
        <v>0</v>
      </c>
      <c r="I927" s="0" t="str">
        <f aca="false">IF(A927="","",IF(COUNTIF(Campaigns!$A$7:$A$300,A927)&gt;0,"✓",IF(N(D927)=0,"– no spend","⚠ add to Campaigns tab")))</f>
        <v>✓</v>
      </c>
      <c r="J927" s="83" t="n">
        <f aca="false">IF(D927="","",D927*IF(Settings!$B$23=Settings!$C$6,1,IF(Settings!$B$23="USD",1/INDEX(Settings!$B$29:$B$40,MONTH(B927)),INDEX(Settings!$B$29:$B$40,MONTH(B927)))))</f>
        <v>14.172436</v>
      </c>
    </row>
    <row r="928" customFormat="false" ht="15" hidden="false" customHeight="false" outlineLevel="0" collapsed="false">
      <c r="A928" s="0" t="s">
        <v>202</v>
      </c>
      <c r="B928" s="81" t="n">
        <v>46078</v>
      </c>
      <c r="C928" s="82" t="s">
        <v>452</v>
      </c>
      <c r="D928" s="83" t="n">
        <v>10.4</v>
      </c>
      <c r="E928" s="0" t="n">
        <v>196</v>
      </c>
      <c r="F928" s="0" t="n">
        <v>16</v>
      </c>
      <c r="G928" s="0" t="n">
        <v>0</v>
      </c>
      <c r="I928" s="0" t="str">
        <f aca="false">IF(A928="","",IF(COUNTIF(Campaigns!$A$7:$A$300,A928)&gt;0,"✓",IF(N(D928)=0,"– no spend","⚠ add to Campaigns tab")))</f>
        <v>✓</v>
      </c>
      <c r="J928" s="83" t="n">
        <f aca="false">IF(D928="","",D928*IF(Settings!$B$23=Settings!$C$6,1,IF(Settings!$B$23="USD",1/INDEX(Settings!$B$29:$B$40,MONTH(B928)),INDEX(Settings!$B$29:$B$40,MONTH(B928)))))</f>
        <v>11.62408</v>
      </c>
    </row>
    <row r="929" customFormat="false" ht="15" hidden="false" customHeight="false" outlineLevel="0" collapsed="false">
      <c r="A929" s="0" t="s">
        <v>192</v>
      </c>
      <c r="B929" s="81" t="n">
        <v>46078</v>
      </c>
      <c r="C929" s="82" t="s">
        <v>452</v>
      </c>
      <c r="D929" s="83" t="n">
        <v>26.29</v>
      </c>
      <c r="E929" s="0" t="n">
        <v>204</v>
      </c>
      <c r="F929" s="0" t="n">
        <v>13</v>
      </c>
      <c r="G929" s="0" t="n">
        <v>0</v>
      </c>
      <c r="I929" s="0" t="str">
        <f aca="false">IF(A929="","",IF(COUNTIF(Campaigns!$A$7:$A$300,A929)&gt;0,"✓",IF(N(D929)=0,"– no spend","⚠ add to Campaigns tab")))</f>
        <v>✓</v>
      </c>
      <c r="J929" s="83" t="n">
        <f aca="false">IF(D929="","",D929*IF(Settings!$B$23=Settings!$C$6,1,IF(Settings!$B$23="USD",1/INDEX(Settings!$B$29:$B$40,MONTH(B929)),INDEX(Settings!$B$29:$B$40,MONTH(B929)))))</f>
        <v>29.384333</v>
      </c>
    </row>
    <row r="930" customFormat="false" ht="15" hidden="false" customHeight="false" outlineLevel="0" collapsed="false">
      <c r="A930" s="0" t="s">
        <v>187</v>
      </c>
      <c r="B930" s="81" t="n">
        <v>46078</v>
      </c>
      <c r="C930" s="82" t="s">
        <v>452</v>
      </c>
      <c r="D930" s="83" t="n">
        <v>3.24</v>
      </c>
      <c r="E930" s="0" t="n">
        <v>53</v>
      </c>
      <c r="F930" s="0" t="n">
        <v>3</v>
      </c>
      <c r="G930" s="0" t="n">
        <v>0</v>
      </c>
      <c r="I930" s="0" t="str">
        <f aca="false">IF(A930="","",IF(COUNTIF(Campaigns!$A$7:$A$300,A930)&gt;0,"✓",IF(N(D930)=0,"– no spend","⚠ add to Campaigns tab")))</f>
        <v>✓</v>
      </c>
      <c r="J930" s="83" t="n">
        <f aca="false">IF(D930="","",D930*IF(Settings!$B$23=Settings!$C$6,1,IF(Settings!$B$23="USD",1/INDEX(Settings!$B$29:$B$40,MONTH(B930)),INDEX(Settings!$B$29:$B$40,MONTH(B930)))))</f>
        <v>3.621348</v>
      </c>
    </row>
    <row r="931" customFormat="false" ht="15" hidden="false" customHeight="false" outlineLevel="0" collapsed="false">
      <c r="A931" s="0" t="s">
        <v>190</v>
      </c>
      <c r="B931" s="81" t="n">
        <v>46078</v>
      </c>
      <c r="C931" s="82" t="s">
        <v>452</v>
      </c>
      <c r="D931" s="83" t="n">
        <v>13.7</v>
      </c>
      <c r="E931" s="0" t="n">
        <v>36</v>
      </c>
      <c r="F931" s="0" t="n">
        <v>1</v>
      </c>
      <c r="G931" s="0" t="n">
        <v>0</v>
      </c>
      <c r="I931" s="0" t="str">
        <f aca="false">IF(A931="","",IF(COUNTIF(Campaigns!$A$7:$A$300,A931)&gt;0,"✓",IF(N(D931)=0,"– no spend","⚠ add to Campaigns tab")))</f>
        <v>✓</v>
      </c>
      <c r="J931" s="83" t="n">
        <f aca="false">IF(D931="","",D931*IF(Settings!$B$23=Settings!$C$6,1,IF(Settings!$B$23="USD",1/INDEX(Settings!$B$29:$B$40,MONTH(B931)),INDEX(Settings!$B$29:$B$40,MONTH(B931)))))</f>
        <v>15.31249</v>
      </c>
    </row>
    <row r="932" customFormat="false" ht="15" hidden="false" customHeight="false" outlineLevel="0" collapsed="false">
      <c r="A932" s="0" t="s">
        <v>204</v>
      </c>
      <c r="B932" s="81" t="n">
        <v>46078</v>
      </c>
      <c r="C932" s="82" t="s">
        <v>452</v>
      </c>
      <c r="D932" s="83" t="n">
        <v>8.34</v>
      </c>
      <c r="E932" s="0" t="n">
        <v>24</v>
      </c>
      <c r="F932" s="0" t="n">
        <v>3</v>
      </c>
      <c r="G932" s="0" t="n">
        <v>0</v>
      </c>
      <c r="I932" s="0" t="str">
        <f aca="false">IF(A932="","",IF(COUNTIF(Campaigns!$A$7:$A$300,A932)&gt;0,"✓",IF(N(D932)=0,"– no spend","⚠ add to Campaigns tab")))</f>
        <v>✓</v>
      </c>
      <c r="J932" s="83" t="n">
        <f aca="false">IF(D932="","",D932*IF(Settings!$B$23=Settings!$C$6,1,IF(Settings!$B$23="USD",1/INDEX(Settings!$B$29:$B$40,MONTH(B932)),INDEX(Settings!$B$29:$B$40,MONTH(B932)))))</f>
        <v>9.321618</v>
      </c>
    </row>
    <row r="933" customFormat="false" ht="15" hidden="false" customHeight="false" outlineLevel="0" collapsed="false">
      <c r="A933" s="0" t="s">
        <v>188</v>
      </c>
      <c r="B933" s="81" t="n">
        <v>46078</v>
      </c>
      <c r="C933" s="82" t="s">
        <v>452</v>
      </c>
      <c r="D933" s="83" t="n">
        <v>13.83</v>
      </c>
      <c r="E933" s="0" t="n">
        <v>57</v>
      </c>
      <c r="F933" s="0" t="n">
        <v>2</v>
      </c>
      <c r="G933" s="0" t="n">
        <v>0</v>
      </c>
      <c r="I933" s="0" t="str">
        <f aca="false">IF(A933="","",IF(COUNTIF(Campaigns!$A$7:$A$300,A933)&gt;0,"✓",IF(N(D933)=0,"– no spend","⚠ add to Campaigns tab")))</f>
        <v>✓</v>
      </c>
      <c r="J933" s="83" t="n">
        <f aca="false">IF(D933="","",D933*IF(Settings!$B$23=Settings!$C$6,1,IF(Settings!$B$23="USD",1/INDEX(Settings!$B$29:$B$40,MONTH(B933)),INDEX(Settings!$B$29:$B$40,MONTH(B933)))))</f>
        <v>15.457791</v>
      </c>
    </row>
    <row r="934" customFormat="false" ht="15" hidden="false" customHeight="false" outlineLevel="0" collapsed="false">
      <c r="A934" s="0" t="s">
        <v>186</v>
      </c>
      <c r="B934" s="81" t="n">
        <v>46078</v>
      </c>
      <c r="C934" s="82" t="s">
        <v>452</v>
      </c>
      <c r="D934" s="83" t="n">
        <v>47.6</v>
      </c>
      <c r="E934" s="0" t="n">
        <v>175</v>
      </c>
      <c r="F934" s="0" t="n">
        <v>21</v>
      </c>
      <c r="G934" s="0" t="n">
        <v>0.2</v>
      </c>
      <c r="I934" s="0" t="str">
        <f aca="false">IF(A934="","",IF(COUNTIF(Campaigns!$A$7:$A$300,A934)&gt;0,"✓",IF(N(D934)=0,"– no spend","⚠ add to Campaigns tab")))</f>
        <v>✓</v>
      </c>
      <c r="J934" s="83" t="n">
        <f aca="false">IF(D934="","",D934*IF(Settings!$B$23=Settings!$C$6,1,IF(Settings!$B$23="USD",1/INDEX(Settings!$B$29:$B$40,MONTH(B934)),INDEX(Settings!$B$29:$B$40,MONTH(B934)))))</f>
        <v>53.20252</v>
      </c>
    </row>
    <row r="935" customFormat="false" ht="15" hidden="false" customHeight="false" outlineLevel="0" collapsed="false">
      <c r="A935" s="0" t="s">
        <v>201</v>
      </c>
      <c r="B935" s="81" t="n">
        <v>46078</v>
      </c>
      <c r="C935" s="82" t="s">
        <v>452</v>
      </c>
      <c r="D935" s="83" t="n">
        <v>7.06</v>
      </c>
      <c r="E935" s="0" t="n">
        <v>41</v>
      </c>
      <c r="F935" s="0" t="n">
        <v>1</v>
      </c>
      <c r="G935" s="0" t="n">
        <v>0</v>
      </c>
      <c r="I935" s="0" t="str">
        <f aca="false">IF(A935="","",IF(COUNTIF(Campaigns!$A$7:$A$300,A935)&gt;0,"✓",IF(N(D935)=0,"– no spend","⚠ add to Campaigns tab")))</f>
        <v>✓</v>
      </c>
      <c r="J935" s="83" t="n">
        <f aca="false">IF(D935="","",D935*IF(Settings!$B$23=Settings!$C$6,1,IF(Settings!$B$23="USD",1/INDEX(Settings!$B$29:$B$40,MONTH(B935)),INDEX(Settings!$B$29:$B$40,MONTH(B935)))))</f>
        <v>7.890962</v>
      </c>
    </row>
    <row r="936" customFormat="false" ht="15" hidden="false" customHeight="false" outlineLevel="0" collapsed="false">
      <c r="A936" s="0" t="s">
        <v>194</v>
      </c>
      <c r="B936" s="81" t="n">
        <v>46078</v>
      </c>
      <c r="C936" s="82" t="s">
        <v>452</v>
      </c>
      <c r="D936" s="83" t="n">
        <v>7</v>
      </c>
      <c r="E936" s="0" t="n">
        <v>90</v>
      </c>
      <c r="F936" s="0" t="n">
        <v>1</v>
      </c>
      <c r="G936" s="0" t="n">
        <v>0</v>
      </c>
      <c r="I936" s="0" t="str">
        <f aca="false">IF(A936="","",IF(COUNTIF(Campaigns!$A$7:$A$300,A936)&gt;0,"✓",IF(N(D936)=0,"– no spend","⚠ add to Campaigns tab")))</f>
        <v>✓</v>
      </c>
      <c r="J936" s="83" t="n">
        <f aca="false">IF(D936="","",D936*IF(Settings!$B$23=Settings!$C$6,1,IF(Settings!$B$23="USD",1/INDEX(Settings!$B$29:$B$40,MONTH(B936)),INDEX(Settings!$B$29:$B$40,MONTH(B936)))))</f>
        <v>7.8239</v>
      </c>
    </row>
    <row r="937" customFormat="false" ht="15" hidden="false" customHeight="false" outlineLevel="0" collapsed="false">
      <c r="A937" s="0" t="s">
        <v>199</v>
      </c>
      <c r="B937" s="81" t="n">
        <v>46078</v>
      </c>
      <c r="C937" s="82" t="s">
        <v>452</v>
      </c>
      <c r="D937" s="83" t="n">
        <v>21.15</v>
      </c>
      <c r="E937" s="0" t="n">
        <v>44</v>
      </c>
      <c r="F937" s="0" t="n">
        <v>3</v>
      </c>
      <c r="G937" s="0" t="n">
        <v>0.2</v>
      </c>
      <c r="I937" s="0" t="str">
        <f aca="false">IF(A937="","",IF(COUNTIF(Campaigns!$A$7:$A$300,A937)&gt;0,"✓",IF(N(D937)=0,"– no spend","⚠ add to Campaigns tab")))</f>
        <v>✓</v>
      </c>
      <c r="J937" s="83" t="n">
        <f aca="false">IF(D937="","",D937*IF(Settings!$B$23=Settings!$C$6,1,IF(Settings!$B$23="USD",1/INDEX(Settings!$B$29:$B$40,MONTH(B937)),INDEX(Settings!$B$29:$B$40,MONTH(B937)))))</f>
        <v>23.639355</v>
      </c>
    </row>
    <row r="938" customFormat="false" ht="15" hidden="false" customHeight="false" outlineLevel="0" collapsed="false">
      <c r="A938" s="0" t="s">
        <v>208</v>
      </c>
      <c r="B938" s="81" t="n">
        <v>46078</v>
      </c>
      <c r="C938" s="82" t="s">
        <v>452</v>
      </c>
      <c r="D938" s="83" t="n">
        <v>28.19</v>
      </c>
      <c r="E938" s="0" t="n">
        <v>52571</v>
      </c>
      <c r="F938" s="0" t="n">
        <v>94</v>
      </c>
      <c r="G938" s="0" t="n">
        <v>0</v>
      </c>
      <c r="I938" s="0" t="str">
        <f aca="false">IF(A938="","",IF(COUNTIF(Campaigns!$A$7:$A$300,A938)&gt;0,"✓",IF(N(D938)=0,"– no spend","⚠ add to Campaigns tab")))</f>
        <v>✓</v>
      </c>
      <c r="J938" s="83" t="n">
        <f aca="false">IF(D938="","",D938*IF(Settings!$B$23=Settings!$C$6,1,IF(Settings!$B$23="USD",1/INDEX(Settings!$B$29:$B$40,MONTH(B938)),INDEX(Settings!$B$29:$B$40,MONTH(B938)))))</f>
        <v>31.507963</v>
      </c>
    </row>
    <row r="939" customFormat="false" ht="15" hidden="false" customHeight="false" outlineLevel="0" collapsed="false">
      <c r="A939" s="0" t="s">
        <v>206</v>
      </c>
      <c r="B939" s="81" t="n">
        <v>46078</v>
      </c>
      <c r="C939" s="82" t="s">
        <v>452</v>
      </c>
      <c r="D939" s="83" t="n">
        <v>1.97</v>
      </c>
      <c r="E939" s="0" t="n">
        <v>72</v>
      </c>
      <c r="F939" s="0" t="n">
        <v>1</v>
      </c>
      <c r="G939" s="0" t="n">
        <v>2</v>
      </c>
      <c r="I939" s="0" t="str">
        <f aca="false">IF(A939="","",IF(COUNTIF(Campaigns!$A$7:$A$300,A939)&gt;0,"✓",IF(N(D939)=0,"– no spend","⚠ add to Campaigns tab")))</f>
        <v>✓</v>
      </c>
      <c r="J939" s="83" t="n">
        <f aca="false">IF(D939="","",D939*IF(Settings!$B$23=Settings!$C$6,1,IF(Settings!$B$23="USD",1/INDEX(Settings!$B$29:$B$40,MONTH(B939)),INDEX(Settings!$B$29:$B$40,MONTH(B939)))))</f>
        <v>2.201869</v>
      </c>
    </row>
    <row r="940" customFormat="false" ht="15" hidden="false" customHeight="false" outlineLevel="0" collapsed="false">
      <c r="A940" s="0" t="s">
        <v>203</v>
      </c>
      <c r="B940" s="81" t="n">
        <v>46079</v>
      </c>
      <c r="C940" s="82" t="s">
        <v>452</v>
      </c>
      <c r="D940" s="83" t="n">
        <v>13.94</v>
      </c>
      <c r="E940" s="0" t="n">
        <v>56</v>
      </c>
      <c r="F940" s="0" t="n">
        <v>4</v>
      </c>
      <c r="G940" s="0" t="n">
        <v>0</v>
      </c>
      <c r="I940" s="0" t="str">
        <f aca="false">IF(A940="","",IF(COUNTIF(Campaigns!$A$7:$A$300,A940)&gt;0,"✓",IF(N(D940)=0,"– no spend","⚠ add to Campaigns tab")))</f>
        <v>✓</v>
      </c>
      <c r="J940" s="83" t="n">
        <f aca="false">IF(D940="","",D940*IF(Settings!$B$23=Settings!$C$6,1,IF(Settings!$B$23="USD",1/INDEX(Settings!$B$29:$B$40,MONTH(B940)),INDEX(Settings!$B$29:$B$40,MONTH(B940)))))</f>
        <v>15.580738</v>
      </c>
    </row>
    <row r="941" customFormat="false" ht="15" hidden="false" customHeight="false" outlineLevel="0" collapsed="false">
      <c r="A941" s="0" t="s">
        <v>205</v>
      </c>
      <c r="B941" s="81" t="n">
        <v>46079</v>
      </c>
      <c r="C941" s="82" t="s">
        <v>452</v>
      </c>
      <c r="D941" s="83" t="n">
        <v>6.35</v>
      </c>
      <c r="E941" s="0" t="n">
        <v>251</v>
      </c>
      <c r="F941" s="0" t="n">
        <v>10</v>
      </c>
      <c r="G941" s="0" t="n">
        <v>1</v>
      </c>
      <c r="I941" s="0" t="str">
        <f aca="false">IF(A941="","",IF(COUNTIF(Campaigns!$A$7:$A$300,A941)&gt;0,"✓",IF(N(D941)=0,"– no spend","⚠ add to Campaigns tab")))</f>
        <v>✓</v>
      </c>
      <c r="J941" s="83" t="n">
        <f aca="false">IF(D941="","",D941*IF(Settings!$B$23=Settings!$C$6,1,IF(Settings!$B$23="USD",1/INDEX(Settings!$B$29:$B$40,MONTH(B941)),INDEX(Settings!$B$29:$B$40,MONTH(B941)))))</f>
        <v>7.097395</v>
      </c>
    </row>
    <row r="942" customFormat="false" ht="15" hidden="false" customHeight="false" outlineLevel="0" collapsed="false">
      <c r="A942" s="0" t="s">
        <v>207</v>
      </c>
      <c r="B942" s="81" t="n">
        <v>46079</v>
      </c>
      <c r="C942" s="82" t="s">
        <v>452</v>
      </c>
      <c r="D942" s="83" t="n">
        <v>29.52</v>
      </c>
      <c r="E942" s="0" t="n">
        <v>46165</v>
      </c>
      <c r="F942" s="0" t="n">
        <v>175</v>
      </c>
      <c r="G942" s="0" t="n">
        <v>0</v>
      </c>
      <c r="I942" s="0" t="str">
        <f aca="false">IF(A942="","",IF(COUNTIF(Campaigns!$A$7:$A$300,A942)&gt;0,"✓",IF(N(D942)=0,"– no spend","⚠ add to Campaigns tab")))</f>
        <v>✓</v>
      </c>
      <c r="J942" s="83" t="n">
        <f aca="false">IF(D942="","",D942*IF(Settings!$B$23=Settings!$C$6,1,IF(Settings!$B$23="USD",1/INDEX(Settings!$B$29:$B$40,MONTH(B942)),INDEX(Settings!$B$29:$B$40,MONTH(B942)))))</f>
        <v>32.994504</v>
      </c>
    </row>
    <row r="943" customFormat="false" ht="15" hidden="false" customHeight="false" outlineLevel="0" collapsed="false">
      <c r="A943" s="0" t="s">
        <v>195</v>
      </c>
      <c r="B943" s="81" t="n">
        <v>46079</v>
      </c>
      <c r="C943" s="82" t="s">
        <v>452</v>
      </c>
      <c r="D943" s="83" t="n">
        <v>25.02</v>
      </c>
      <c r="E943" s="0" t="n">
        <v>20</v>
      </c>
      <c r="F943" s="0" t="n">
        <v>2</v>
      </c>
      <c r="G943" s="0" t="n">
        <v>0</v>
      </c>
      <c r="I943" s="0" t="str">
        <f aca="false">IF(A943="","",IF(COUNTIF(Campaigns!$A$7:$A$300,A943)&gt;0,"✓",IF(N(D943)=0,"– no spend","⚠ add to Campaigns tab")))</f>
        <v>✓</v>
      </c>
      <c r="J943" s="83" t="n">
        <f aca="false">IF(D943="","",D943*IF(Settings!$B$23=Settings!$C$6,1,IF(Settings!$B$23="USD",1/INDEX(Settings!$B$29:$B$40,MONTH(B943)),INDEX(Settings!$B$29:$B$40,MONTH(B943)))))</f>
        <v>27.964854</v>
      </c>
    </row>
    <row r="944" customFormat="false" ht="15" hidden="false" customHeight="false" outlineLevel="0" collapsed="false">
      <c r="A944" s="0" t="s">
        <v>185</v>
      </c>
      <c r="B944" s="81" t="n">
        <v>46079</v>
      </c>
      <c r="C944" s="82" t="s">
        <v>452</v>
      </c>
      <c r="D944" s="83" t="n">
        <v>32.16</v>
      </c>
      <c r="E944" s="0" t="n">
        <v>235</v>
      </c>
      <c r="F944" s="0" t="n">
        <v>21</v>
      </c>
      <c r="G944" s="0" t="n">
        <v>2</v>
      </c>
      <c r="I944" s="0" t="str">
        <f aca="false">IF(A944="","",IF(COUNTIF(Campaigns!$A$7:$A$300,A944)&gt;0,"✓",IF(N(D944)=0,"– no spend","⚠ add to Campaigns tab")))</f>
        <v>✓</v>
      </c>
      <c r="J944" s="83" t="n">
        <f aca="false">IF(D944="","",D944*IF(Settings!$B$23=Settings!$C$6,1,IF(Settings!$B$23="USD",1/INDEX(Settings!$B$29:$B$40,MONTH(B944)),INDEX(Settings!$B$29:$B$40,MONTH(B944)))))</f>
        <v>35.945232</v>
      </c>
    </row>
    <row r="945" customFormat="false" ht="15" hidden="false" customHeight="false" outlineLevel="0" collapsed="false">
      <c r="A945" s="0" t="s">
        <v>191</v>
      </c>
      <c r="B945" s="81" t="n">
        <v>46079</v>
      </c>
      <c r="C945" s="82" t="s">
        <v>452</v>
      </c>
      <c r="D945" s="83" t="n">
        <v>23.35</v>
      </c>
      <c r="E945" s="0" t="n">
        <v>188</v>
      </c>
      <c r="F945" s="0" t="n">
        <v>16</v>
      </c>
      <c r="G945" s="0" t="n">
        <v>0</v>
      </c>
      <c r="I945" s="0" t="str">
        <f aca="false">IF(A945="","",IF(COUNTIF(Campaigns!$A$7:$A$300,A945)&gt;0,"✓",IF(N(D945)=0,"– no spend","⚠ add to Campaigns tab")))</f>
        <v>✓</v>
      </c>
      <c r="J945" s="83" t="n">
        <f aca="false">IF(D945="","",D945*IF(Settings!$B$23=Settings!$C$6,1,IF(Settings!$B$23="USD",1/INDEX(Settings!$B$29:$B$40,MONTH(B945)),INDEX(Settings!$B$29:$B$40,MONTH(B945)))))</f>
        <v>26.098295</v>
      </c>
    </row>
    <row r="946" customFormat="false" ht="15" hidden="false" customHeight="false" outlineLevel="0" collapsed="false">
      <c r="A946" s="0" t="s">
        <v>200</v>
      </c>
      <c r="B946" s="81" t="n">
        <v>46079</v>
      </c>
      <c r="C946" s="82" t="s">
        <v>452</v>
      </c>
      <c r="D946" s="83" t="n">
        <v>6.9</v>
      </c>
      <c r="E946" s="0" t="n">
        <v>63</v>
      </c>
      <c r="F946" s="0" t="n">
        <v>6</v>
      </c>
      <c r="G946" s="0" t="n">
        <v>0</v>
      </c>
      <c r="I946" s="0" t="str">
        <f aca="false">IF(A946="","",IF(COUNTIF(Campaigns!$A$7:$A$300,A946)&gt;0,"✓",IF(N(D946)=0,"– no spend","⚠ add to Campaigns tab")))</f>
        <v>✓</v>
      </c>
      <c r="J946" s="83" t="n">
        <f aca="false">IF(D946="","",D946*IF(Settings!$B$23=Settings!$C$6,1,IF(Settings!$B$23="USD",1/INDEX(Settings!$B$29:$B$40,MONTH(B946)),INDEX(Settings!$B$29:$B$40,MONTH(B946)))))</f>
        <v>7.71213</v>
      </c>
    </row>
    <row r="947" customFormat="false" ht="15" hidden="false" customHeight="false" outlineLevel="0" collapsed="false">
      <c r="A947" s="0" t="s">
        <v>202</v>
      </c>
      <c r="B947" s="81" t="n">
        <v>46079</v>
      </c>
      <c r="C947" s="82" t="s">
        <v>452</v>
      </c>
      <c r="D947" s="83" t="n">
        <v>5.49</v>
      </c>
      <c r="E947" s="0" t="n">
        <v>214</v>
      </c>
      <c r="F947" s="0" t="n">
        <v>8</v>
      </c>
      <c r="G947" s="0" t="n">
        <v>0.2</v>
      </c>
      <c r="I947" s="0" t="str">
        <f aca="false">IF(A947="","",IF(COUNTIF(Campaigns!$A$7:$A$300,A947)&gt;0,"✓",IF(N(D947)=0,"– no spend","⚠ add to Campaigns tab")))</f>
        <v>✓</v>
      </c>
      <c r="J947" s="83" t="n">
        <f aca="false">IF(D947="","",D947*IF(Settings!$B$23=Settings!$C$6,1,IF(Settings!$B$23="USD",1/INDEX(Settings!$B$29:$B$40,MONTH(B947)),INDEX(Settings!$B$29:$B$40,MONTH(B947)))))</f>
        <v>6.136173</v>
      </c>
    </row>
    <row r="948" customFormat="false" ht="15" hidden="false" customHeight="false" outlineLevel="0" collapsed="false">
      <c r="A948" s="0" t="s">
        <v>192</v>
      </c>
      <c r="B948" s="81" t="n">
        <v>46079</v>
      </c>
      <c r="C948" s="82" t="s">
        <v>452</v>
      </c>
      <c r="D948" s="83" t="n">
        <v>24.27</v>
      </c>
      <c r="E948" s="0" t="n">
        <v>118</v>
      </c>
      <c r="F948" s="0" t="n">
        <v>9</v>
      </c>
      <c r="G948" s="0" t="n">
        <v>0</v>
      </c>
      <c r="I948" s="0" t="str">
        <f aca="false">IF(A948="","",IF(COUNTIF(Campaigns!$A$7:$A$300,A948)&gt;0,"✓",IF(N(D948)=0,"– no spend","⚠ add to Campaigns tab")))</f>
        <v>✓</v>
      </c>
      <c r="J948" s="83" t="n">
        <f aca="false">IF(D948="","",D948*IF(Settings!$B$23=Settings!$C$6,1,IF(Settings!$B$23="USD",1/INDEX(Settings!$B$29:$B$40,MONTH(B948)),INDEX(Settings!$B$29:$B$40,MONTH(B948)))))</f>
        <v>27.126579</v>
      </c>
    </row>
    <row r="949" customFormat="false" ht="15" hidden="false" customHeight="false" outlineLevel="0" collapsed="false">
      <c r="A949" s="0" t="s">
        <v>187</v>
      </c>
      <c r="B949" s="81" t="n">
        <v>46079</v>
      </c>
      <c r="C949" s="82" t="s">
        <v>452</v>
      </c>
      <c r="D949" s="83" t="n">
        <v>24.19</v>
      </c>
      <c r="E949" s="0" t="n">
        <v>88</v>
      </c>
      <c r="F949" s="0" t="n">
        <v>6</v>
      </c>
      <c r="G949" s="0" t="n">
        <v>0</v>
      </c>
      <c r="I949" s="0" t="str">
        <f aca="false">IF(A949="","",IF(COUNTIF(Campaigns!$A$7:$A$300,A949)&gt;0,"✓",IF(N(D949)=0,"– no spend","⚠ add to Campaigns tab")))</f>
        <v>✓</v>
      </c>
      <c r="J949" s="83" t="n">
        <f aca="false">IF(D949="","",D949*IF(Settings!$B$23=Settings!$C$6,1,IF(Settings!$B$23="USD",1/INDEX(Settings!$B$29:$B$40,MONTH(B949)),INDEX(Settings!$B$29:$B$40,MONTH(B949)))))</f>
        <v>27.037163</v>
      </c>
    </row>
    <row r="950" customFormat="false" ht="15" hidden="false" customHeight="false" outlineLevel="0" collapsed="false">
      <c r="A950" s="0" t="s">
        <v>190</v>
      </c>
      <c r="B950" s="81" t="n">
        <v>46079</v>
      </c>
      <c r="C950" s="82" t="s">
        <v>452</v>
      </c>
      <c r="D950" s="83" t="n">
        <v>0</v>
      </c>
      <c r="E950" s="0" t="n">
        <v>46</v>
      </c>
      <c r="F950" s="0" t="n">
        <v>0</v>
      </c>
      <c r="G950" s="0" t="n">
        <v>0</v>
      </c>
      <c r="I950" s="0" t="str">
        <f aca="false">IF(A950="","",IF(COUNTIF(Campaigns!$A$7:$A$300,A950)&gt;0,"✓",IF(N(D950)=0,"– no spend","⚠ add to Campaigns tab")))</f>
        <v>✓</v>
      </c>
      <c r="J950" s="83" t="n">
        <f aca="false">IF(D950="","",D950*IF(Settings!$B$23=Settings!$C$6,1,IF(Settings!$B$23="USD",1/INDEX(Settings!$B$29:$B$40,MONTH(B950)),INDEX(Settings!$B$29:$B$40,MONTH(B950)))))</f>
        <v>0</v>
      </c>
    </row>
    <row r="951" customFormat="false" ht="15" hidden="false" customHeight="false" outlineLevel="0" collapsed="false">
      <c r="A951" s="0" t="s">
        <v>204</v>
      </c>
      <c r="B951" s="81" t="n">
        <v>46079</v>
      </c>
      <c r="C951" s="82" t="s">
        <v>452</v>
      </c>
      <c r="D951" s="83" t="n">
        <v>8.68</v>
      </c>
      <c r="E951" s="0" t="n">
        <v>23</v>
      </c>
      <c r="F951" s="0" t="n">
        <v>3</v>
      </c>
      <c r="G951" s="0" t="n">
        <v>0</v>
      </c>
      <c r="I951" s="0" t="str">
        <f aca="false">IF(A951="","",IF(COUNTIF(Campaigns!$A$7:$A$300,A951)&gt;0,"✓",IF(N(D951)=0,"– no spend","⚠ add to Campaigns tab")))</f>
        <v>✓</v>
      </c>
      <c r="J951" s="83" t="n">
        <f aca="false">IF(D951="","",D951*IF(Settings!$B$23=Settings!$C$6,1,IF(Settings!$B$23="USD",1/INDEX(Settings!$B$29:$B$40,MONTH(B951)),INDEX(Settings!$B$29:$B$40,MONTH(B951)))))</f>
        <v>9.701636</v>
      </c>
    </row>
    <row r="952" customFormat="false" ht="15" hidden="false" customHeight="false" outlineLevel="0" collapsed="false">
      <c r="A952" s="0" t="s">
        <v>188</v>
      </c>
      <c r="B952" s="81" t="n">
        <v>46079</v>
      </c>
      <c r="C952" s="82" t="s">
        <v>452</v>
      </c>
      <c r="D952" s="83" t="n">
        <v>10.9</v>
      </c>
      <c r="E952" s="0" t="n">
        <v>26</v>
      </c>
      <c r="F952" s="0" t="n">
        <v>2</v>
      </c>
      <c r="G952" s="0" t="n">
        <v>0</v>
      </c>
      <c r="I952" s="0" t="str">
        <f aca="false">IF(A952="","",IF(COUNTIF(Campaigns!$A$7:$A$300,A952)&gt;0,"✓",IF(N(D952)=0,"– no spend","⚠ add to Campaigns tab")))</f>
        <v>✓</v>
      </c>
      <c r="J952" s="83" t="n">
        <f aca="false">IF(D952="","",D952*IF(Settings!$B$23=Settings!$C$6,1,IF(Settings!$B$23="USD",1/INDEX(Settings!$B$29:$B$40,MONTH(B952)),INDEX(Settings!$B$29:$B$40,MONTH(B952)))))</f>
        <v>12.18293</v>
      </c>
    </row>
    <row r="953" customFormat="false" ht="15" hidden="false" customHeight="false" outlineLevel="0" collapsed="false">
      <c r="A953" s="0" t="s">
        <v>186</v>
      </c>
      <c r="B953" s="81" t="n">
        <v>46079</v>
      </c>
      <c r="C953" s="82" t="s">
        <v>452</v>
      </c>
      <c r="D953" s="83" t="n">
        <v>33.1</v>
      </c>
      <c r="E953" s="0" t="n">
        <v>129</v>
      </c>
      <c r="F953" s="0" t="n">
        <v>13</v>
      </c>
      <c r="G953" s="0" t="n">
        <v>0</v>
      </c>
      <c r="I953" s="0" t="str">
        <f aca="false">IF(A953="","",IF(COUNTIF(Campaigns!$A$7:$A$300,A953)&gt;0,"✓",IF(N(D953)=0,"– no spend","⚠ add to Campaigns tab")))</f>
        <v>✓</v>
      </c>
      <c r="J953" s="83" t="n">
        <f aca="false">IF(D953="","",D953*IF(Settings!$B$23=Settings!$C$6,1,IF(Settings!$B$23="USD",1/INDEX(Settings!$B$29:$B$40,MONTH(B953)),INDEX(Settings!$B$29:$B$40,MONTH(B953)))))</f>
        <v>36.99587</v>
      </c>
    </row>
    <row r="954" customFormat="false" ht="15" hidden="false" customHeight="false" outlineLevel="0" collapsed="false">
      <c r="A954" s="0" t="s">
        <v>201</v>
      </c>
      <c r="B954" s="81" t="n">
        <v>46079</v>
      </c>
      <c r="C954" s="82" t="s">
        <v>452</v>
      </c>
      <c r="D954" s="83" t="n">
        <v>31.5</v>
      </c>
      <c r="E954" s="0" t="n">
        <v>37</v>
      </c>
      <c r="F954" s="0" t="n">
        <v>3</v>
      </c>
      <c r="G954" s="0" t="n">
        <v>0</v>
      </c>
      <c r="I954" s="0" t="str">
        <f aca="false">IF(A954="","",IF(COUNTIF(Campaigns!$A$7:$A$300,A954)&gt;0,"✓",IF(N(D954)=0,"– no spend","⚠ add to Campaigns tab")))</f>
        <v>✓</v>
      </c>
      <c r="J954" s="83" t="n">
        <f aca="false">IF(D954="","",D954*IF(Settings!$B$23=Settings!$C$6,1,IF(Settings!$B$23="USD",1/INDEX(Settings!$B$29:$B$40,MONTH(B954)),INDEX(Settings!$B$29:$B$40,MONTH(B954)))))</f>
        <v>35.20755</v>
      </c>
    </row>
    <row r="955" customFormat="false" ht="15" hidden="false" customHeight="false" outlineLevel="0" collapsed="false">
      <c r="A955" s="0" t="s">
        <v>194</v>
      </c>
      <c r="B955" s="81" t="n">
        <v>46079</v>
      </c>
      <c r="C955" s="82" t="s">
        <v>452</v>
      </c>
      <c r="D955" s="83" t="n">
        <v>48.85</v>
      </c>
      <c r="E955" s="0" t="n">
        <v>105</v>
      </c>
      <c r="F955" s="0" t="n">
        <v>6</v>
      </c>
      <c r="G955" s="0" t="n">
        <v>0</v>
      </c>
      <c r="I955" s="0" t="str">
        <f aca="false">IF(A955="","",IF(COUNTIF(Campaigns!$A$7:$A$300,A955)&gt;0,"✓",IF(N(D955)=0,"– no spend","⚠ add to Campaigns tab")))</f>
        <v>✓</v>
      </c>
      <c r="J955" s="83" t="n">
        <f aca="false">IF(D955="","",D955*IF(Settings!$B$23=Settings!$C$6,1,IF(Settings!$B$23="USD",1/INDEX(Settings!$B$29:$B$40,MONTH(B955)),INDEX(Settings!$B$29:$B$40,MONTH(B955)))))</f>
        <v>54.599645</v>
      </c>
    </row>
    <row r="956" customFormat="false" ht="15" hidden="false" customHeight="false" outlineLevel="0" collapsed="false">
      <c r="A956" s="0" t="s">
        <v>199</v>
      </c>
      <c r="B956" s="81" t="n">
        <v>46079</v>
      </c>
      <c r="C956" s="82" t="s">
        <v>452</v>
      </c>
      <c r="D956" s="83" t="n">
        <v>18.22</v>
      </c>
      <c r="E956" s="0" t="n">
        <v>24</v>
      </c>
      <c r="F956" s="0" t="n">
        <v>1</v>
      </c>
      <c r="G956" s="0" t="n">
        <v>0</v>
      </c>
      <c r="I956" s="0" t="str">
        <f aca="false">IF(A956="","",IF(COUNTIF(Campaigns!$A$7:$A$300,A956)&gt;0,"✓",IF(N(D956)=0,"– no spend","⚠ add to Campaigns tab")))</f>
        <v>✓</v>
      </c>
      <c r="J956" s="83" t="n">
        <f aca="false">IF(D956="","",D956*IF(Settings!$B$23=Settings!$C$6,1,IF(Settings!$B$23="USD",1/INDEX(Settings!$B$29:$B$40,MONTH(B956)),INDEX(Settings!$B$29:$B$40,MONTH(B956)))))</f>
        <v>20.364494</v>
      </c>
    </row>
    <row r="957" customFormat="false" ht="15" hidden="false" customHeight="false" outlineLevel="0" collapsed="false">
      <c r="A957" s="0" t="s">
        <v>208</v>
      </c>
      <c r="B957" s="81" t="n">
        <v>46079</v>
      </c>
      <c r="C957" s="82" t="s">
        <v>452</v>
      </c>
      <c r="D957" s="83" t="n">
        <v>28.19</v>
      </c>
      <c r="E957" s="0" t="n">
        <v>50632</v>
      </c>
      <c r="F957" s="0" t="n">
        <v>141</v>
      </c>
      <c r="G957" s="0" t="n">
        <v>0</v>
      </c>
      <c r="I957" s="0" t="str">
        <f aca="false">IF(A957="","",IF(COUNTIF(Campaigns!$A$7:$A$300,A957)&gt;0,"✓",IF(N(D957)=0,"– no spend","⚠ add to Campaigns tab")))</f>
        <v>✓</v>
      </c>
      <c r="J957" s="83" t="n">
        <f aca="false">IF(D957="","",D957*IF(Settings!$B$23=Settings!$C$6,1,IF(Settings!$B$23="USD",1/INDEX(Settings!$B$29:$B$40,MONTH(B957)),INDEX(Settings!$B$29:$B$40,MONTH(B957)))))</f>
        <v>31.507963</v>
      </c>
    </row>
    <row r="958" customFormat="false" ht="15" hidden="false" customHeight="false" outlineLevel="0" collapsed="false">
      <c r="A958" s="0" t="s">
        <v>206</v>
      </c>
      <c r="B958" s="81" t="n">
        <v>46079</v>
      </c>
      <c r="C958" s="82" t="s">
        <v>452</v>
      </c>
      <c r="D958" s="83" t="n">
        <v>2.23</v>
      </c>
      <c r="E958" s="0" t="n">
        <v>96</v>
      </c>
      <c r="F958" s="0" t="n">
        <v>2</v>
      </c>
      <c r="G958" s="0" t="n">
        <v>2</v>
      </c>
      <c r="I958" s="0" t="str">
        <f aca="false">IF(A958="","",IF(COUNTIF(Campaigns!$A$7:$A$300,A958)&gt;0,"✓",IF(N(D958)=0,"– no spend","⚠ add to Campaigns tab")))</f>
        <v>✓</v>
      </c>
      <c r="J958" s="83" t="n">
        <f aca="false">IF(D958="","",D958*IF(Settings!$B$23=Settings!$C$6,1,IF(Settings!$B$23="USD",1/INDEX(Settings!$B$29:$B$40,MONTH(B958)),INDEX(Settings!$B$29:$B$40,MONTH(B958)))))</f>
        <v>2.492471</v>
      </c>
    </row>
    <row r="959" customFormat="false" ht="15" hidden="false" customHeight="false" outlineLevel="0" collapsed="false">
      <c r="A959" s="0" t="s">
        <v>203</v>
      </c>
      <c r="B959" s="81" t="n">
        <v>46080</v>
      </c>
      <c r="C959" s="82" t="s">
        <v>452</v>
      </c>
      <c r="D959" s="83" t="n">
        <v>0</v>
      </c>
      <c r="E959" s="0" t="n">
        <v>43</v>
      </c>
      <c r="F959" s="0" t="n">
        <v>0</v>
      </c>
      <c r="G959" s="0" t="n">
        <v>0</v>
      </c>
      <c r="I959" s="0" t="str">
        <f aca="false">IF(A959="","",IF(COUNTIF(Campaigns!$A$7:$A$300,A959)&gt;0,"✓",IF(N(D959)=0,"– no spend","⚠ add to Campaigns tab")))</f>
        <v>✓</v>
      </c>
      <c r="J959" s="83" t="n">
        <f aca="false">IF(D959="","",D959*IF(Settings!$B$23=Settings!$C$6,1,IF(Settings!$B$23="USD",1/INDEX(Settings!$B$29:$B$40,MONTH(B959)),INDEX(Settings!$B$29:$B$40,MONTH(B959)))))</f>
        <v>0</v>
      </c>
    </row>
    <row r="960" customFormat="false" ht="15" hidden="false" customHeight="false" outlineLevel="0" collapsed="false">
      <c r="A960" s="0" t="s">
        <v>205</v>
      </c>
      <c r="B960" s="81" t="n">
        <v>46080</v>
      </c>
      <c r="C960" s="82" t="s">
        <v>452</v>
      </c>
      <c r="D960" s="83" t="n">
        <v>4.78</v>
      </c>
      <c r="E960" s="0" t="n">
        <v>200</v>
      </c>
      <c r="F960" s="0" t="n">
        <v>9</v>
      </c>
      <c r="G960" s="0" t="n">
        <v>1</v>
      </c>
      <c r="I960" s="0" t="str">
        <f aca="false">IF(A960="","",IF(COUNTIF(Campaigns!$A$7:$A$300,A960)&gt;0,"✓",IF(N(D960)=0,"– no spend","⚠ add to Campaigns tab")))</f>
        <v>✓</v>
      </c>
      <c r="J960" s="83" t="n">
        <f aca="false">IF(D960="","",D960*IF(Settings!$B$23=Settings!$C$6,1,IF(Settings!$B$23="USD",1/INDEX(Settings!$B$29:$B$40,MONTH(B960)),INDEX(Settings!$B$29:$B$40,MONTH(B960)))))</f>
        <v>5.342606</v>
      </c>
    </row>
    <row r="961" customFormat="false" ht="15" hidden="false" customHeight="false" outlineLevel="0" collapsed="false">
      <c r="A961" s="0" t="s">
        <v>207</v>
      </c>
      <c r="B961" s="81" t="n">
        <v>46080</v>
      </c>
      <c r="C961" s="82" t="s">
        <v>452</v>
      </c>
      <c r="D961" s="83" t="n">
        <v>29.71</v>
      </c>
      <c r="E961" s="0" t="n">
        <v>34294</v>
      </c>
      <c r="F961" s="0" t="n">
        <v>111</v>
      </c>
      <c r="G961" s="0" t="n">
        <v>0</v>
      </c>
      <c r="I961" s="0" t="str">
        <f aca="false">IF(A961="","",IF(COUNTIF(Campaigns!$A$7:$A$300,A961)&gt;0,"✓",IF(N(D961)=0,"– no spend","⚠ add to Campaigns tab")))</f>
        <v>✓</v>
      </c>
      <c r="J961" s="83" t="n">
        <f aca="false">IF(D961="","",D961*IF(Settings!$B$23=Settings!$C$6,1,IF(Settings!$B$23="USD",1/INDEX(Settings!$B$29:$B$40,MONTH(B961)),INDEX(Settings!$B$29:$B$40,MONTH(B961)))))</f>
        <v>33.206867</v>
      </c>
    </row>
    <row r="962" customFormat="false" ht="15" hidden="false" customHeight="false" outlineLevel="0" collapsed="false">
      <c r="A962" s="0" t="s">
        <v>195</v>
      </c>
      <c r="B962" s="81" t="n">
        <v>46080</v>
      </c>
      <c r="C962" s="82" t="s">
        <v>452</v>
      </c>
      <c r="D962" s="83" t="n">
        <v>13.21</v>
      </c>
      <c r="E962" s="0" t="n">
        <v>40</v>
      </c>
      <c r="F962" s="0" t="n">
        <v>2</v>
      </c>
      <c r="G962" s="0" t="n">
        <v>0</v>
      </c>
      <c r="I962" s="0" t="str">
        <f aca="false">IF(A962="","",IF(COUNTIF(Campaigns!$A$7:$A$300,A962)&gt;0,"✓",IF(N(D962)=0,"– no spend","⚠ add to Campaigns tab")))</f>
        <v>✓</v>
      </c>
      <c r="J962" s="83" t="n">
        <f aca="false">IF(D962="","",D962*IF(Settings!$B$23=Settings!$C$6,1,IF(Settings!$B$23="USD",1/INDEX(Settings!$B$29:$B$40,MONTH(B962)),INDEX(Settings!$B$29:$B$40,MONTH(B962)))))</f>
        <v>14.764817</v>
      </c>
    </row>
    <row r="963" customFormat="false" ht="15" hidden="false" customHeight="false" outlineLevel="0" collapsed="false">
      <c r="A963" s="0" t="s">
        <v>185</v>
      </c>
      <c r="B963" s="81" t="n">
        <v>46080</v>
      </c>
      <c r="C963" s="82" t="s">
        <v>452</v>
      </c>
      <c r="D963" s="83" t="n">
        <v>32.98</v>
      </c>
      <c r="E963" s="0" t="n">
        <v>131</v>
      </c>
      <c r="F963" s="0" t="n">
        <v>24</v>
      </c>
      <c r="G963" s="0" t="n">
        <v>2</v>
      </c>
      <c r="I963" s="0" t="str">
        <f aca="false">IF(A963="","",IF(COUNTIF(Campaigns!$A$7:$A$300,A963)&gt;0,"✓",IF(N(D963)=0,"– no spend","⚠ add to Campaigns tab")))</f>
        <v>✓</v>
      </c>
      <c r="J963" s="83" t="n">
        <f aca="false">IF(D963="","",D963*IF(Settings!$B$23=Settings!$C$6,1,IF(Settings!$B$23="USD",1/INDEX(Settings!$B$29:$B$40,MONTH(B963)),INDEX(Settings!$B$29:$B$40,MONTH(B963)))))</f>
        <v>36.861746</v>
      </c>
    </row>
    <row r="964" customFormat="false" ht="15" hidden="false" customHeight="false" outlineLevel="0" collapsed="false">
      <c r="A964" s="0" t="s">
        <v>191</v>
      </c>
      <c r="B964" s="81" t="n">
        <v>46080</v>
      </c>
      <c r="C964" s="82" t="s">
        <v>452</v>
      </c>
      <c r="D964" s="83" t="n">
        <v>17</v>
      </c>
      <c r="E964" s="0" t="n">
        <v>134</v>
      </c>
      <c r="F964" s="0" t="n">
        <v>9</v>
      </c>
      <c r="G964" s="0" t="n">
        <v>2</v>
      </c>
      <c r="I964" s="0" t="str">
        <f aca="false">IF(A964="","",IF(COUNTIF(Campaigns!$A$7:$A$300,A964)&gt;0,"✓",IF(N(D964)=0,"– no spend","⚠ add to Campaigns tab")))</f>
        <v>✓</v>
      </c>
      <c r="J964" s="83" t="n">
        <f aca="false">IF(D964="","",D964*IF(Settings!$B$23=Settings!$C$6,1,IF(Settings!$B$23="USD",1/INDEX(Settings!$B$29:$B$40,MONTH(B964)),INDEX(Settings!$B$29:$B$40,MONTH(B964)))))</f>
        <v>19.0009</v>
      </c>
    </row>
    <row r="965" customFormat="false" ht="15" hidden="false" customHeight="false" outlineLevel="0" collapsed="false">
      <c r="A965" s="0" t="s">
        <v>200</v>
      </c>
      <c r="B965" s="81" t="n">
        <v>46080</v>
      </c>
      <c r="C965" s="82" t="s">
        <v>452</v>
      </c>
      <c r="D965" s="83" t="n">
        <v>19.61</v>
      </c>
      <c r="E965" s="0" t="n">
        <v>113</v>
      </c>
      <c r="F965" s="0" t="n">
        <v>11</v>
      </c>
      <c r="G965" s="0" t="n">
        <v>0</v>
      </c>
      <c r="I965" s="0" t="str">
        <f aca="false">IF(A965="","",IF(COUNTIF(Campaigns!$A$7:$A$300,A965)&gt;0,"✓",IF(N(D965)=0,"– no spend","⚠ add to Campaigns tab")))</f>
        <v>✓</v>
      </c>
      <c r="J965" s="83" t="n">
        <f aca="false">IF(D965="","",D965*IF(Settings!$B$23=Settings!$C$6,1,IF(Settings!$B$23="USD",1/INDEX(Settings!$B$29:$B$40,MONTH(B965)),INDEX(Settings!$B$29:$B$40,MONTH(B965)))))</f>
        <v>21.918097</v>
      </c>
    </row>
    <row r="966" customFormat="false" ht="15" hidden="false" customHeight="false" outlineLevel="0" collapsed="false">
      <c r="A966" s="0" t="s">
        <v>202</v>
      </c>
      <c r="B966" s="81" t="n">
        <v>46080</v>
      </c>
      <c r="C966" s="82" t="s">
        <v>452</v>
      </c>
      <c r="D966" s="83" t="n">
        <v>4.83</v>
      </c>
      <c r="E966" s="0" t="n">
        <v>162</v>
      </c>
      <c r="F966" s="0" t="n">
        <v>7</v>
      </c>
      <c r="G966" s="0" t="n">
        <v>0</v>
      </c>
      <c r="I966" s="0" t="str">
        <f aca="false">IF(A966="","",IF(COUNTIF(Campaigns!$A$7:$A$300,A966)&gt;0,"✓",IF(N(D966)=0,"– no spend","⚠ add to Campaigns tab")))</f>
        <v>✓</v>
      </c>
      <c r="J966" s="83" t="n">
        <f aca="false">IF(D966="","",D966*IF(Settings!$B$23=Settings!$C$6,1,IF(Settings!$B$23="USD",1/INDEX(Settings!$B$29:$B$40,MONTH(B966)),INDEX(Settings!$B$29:$B$40,MONTH(B966)))))</f>
        <v>5.398491</v>
      </c>
    </row>
    <row r="967" customFormat="false" ht="15" hidden="false" customHeight="false" outlineLevel="0" collapsed="false">
      <c r="A967" s="0" t="s">
        <v>192</v>
      </c>
      <c r="B967" s="81" t="n">
        <v>46080</v>
      </c>
      <c r="C967" s="82" t="s">
        <v>452</v>
      </c>
      <c r="D967" s="83" t="n">
        <v>20.43</v>
      </c>
      <c r="E967" s="0" t="n">
        <v>73</v>
      </c>
      <c r="F967" s="0" t="n">
        <v>10</v>
      </c>
      <c r="G967" s="0" t="n">
        <v>0</v>
      </c>
      <c r="I967" s="0" t="str">
        <f aca="false">IF(A967="","",IF(COUNTIF(Campaigns!$A$7:$A$300,A967)&gt;0,"✓",IF(N(D967)=0,"– no spend","⚠ add to Campaigns tab")))</f>
        <v>✓</v>
      </c>
      <c r="J967" s="83" t="n">
        <f aca="false">IF(D967="","",D967*IF(Settings!$B$23=Settings!$C$6,1,IF(Settings!$B$23="USD",1/INDEX(Settings!$B$29:$B$40,MONTH(B967)),INDEX(Settings!$B$29:$B$40,MONTH(B967)))))</f>
        <v>22.834611</v>
      </c>
    </row>
    <row r="968" customFormat="false" ht="15" hidden="false" customHeight="false" outlineLevel="0" collapsed="false">
      <c r="A968" s="0" t="s">
        <v>187</v>
      </c>
      <c r="B968" s="81" t="n">
        <v>46080</v>
      </c>
      <c r="C968" s="82" t="s">
        <v>452</v>
      </c>
      <c r="D968" s="83" t="n">
        <v>3.77</v>
      </c>
      <c r="E968" s="0" t="n">
        <v>38</v>
      </c>
      <c r="F968" s="0" t="n">
        <v>2</v>
      </c>
      <c r="G968" s="0" t="n">
        <v>0</v>
      </c>
      <c r="I968" s="0" t="str">
        <f aca="false">IF(A968="","",IF(COUNTIF(Campaigns!$A$7:$A$300,A968)&gt;0,"✓",IF(N(D968)=0,"– no spend","⚠ add to Campaigns tab")))</f>
        <v>✓</v>
      </c>
      <c r="J968" s="83" t="n">
        <f aca="false">IF(D968="","",D968*IF(Settings!$B$23=Settings!$C$6,1,IF(Settings!$B$23="USD",1/INDEX(Settings!$B$29:$B$40,MONTH(B968)),INDEX(Settings!$B$29:$B$40,MONTH(B968)))))</f>
        <v>4.213729</v>
      </c>
    </row>
    <row r="969" customFormat="false" ht="15" hidden="false" customHeight="false" outlineLevel="0" collapsed="false">
      <c r="A969" s="0" t="s">
        <v>190</v>
      </c>
      <c r="B969" s="81" t="n">
        <v>46080</v>
      </c>
      <c r="C969" s="82" t="s">
        <v>452</v>
      </c>
      <c r="D969" s="83" t="n">
        <v>19.32</v>
      </c>
      <c r="E969" s="0" t="n">
        <v>3</v>
      </c>
      <c r="F969" s="0" t="n">
        <v>1</v>
      </c>
      <c r="G969" s="0" t="n">
        <v>0</v>
      </c>
      <c r="I969" s="0" t="str">
        <f aca="false">IF(A969="","",IF(COUNTIF(Campaigns!$A$7:$A$300,A969)&gt;0,"✓",IF(N(D969)=0,"– no spend","⚠ add to Campaigns tab")))</f>
        <v>✓</v>
      </c>
      <c r="J969" s="83" t="n">
        <f aca="false">IF(D969="","",D969*IF(Settings!$B$23=Settings!$C$6,1,IF(Settings!$B$23="USD",1/INDEX(Settings!$B$29:$B$40,MONTH(B969)),INDEX(Settings!$B$29:$B$40,MONTH(B969)))))</f>
        <v>21.593964</v>
      </c>
    </row>
    <row r="970" customFormat="false" ht="15" hidden="false" customHeight="false" outlineLevel="0" collapsed="false">
      <c r="A970" s="0" t="s">
        <v>204</v>
      </c>
      <c r="B970" s="81" t="n">
        <v>46080</v>
      </c>
      <c r="C970" s="82" t="s">
        <v>452</v>
      </c>
      <c r="D970" s="83" t="n">
        <v>0</v>
      </c>
      <c r="E970" s="0" t="n">
        <v>4</v>
      </c>
      <c r="F970" s="0" t="n">
        <v>0</v>
      </c>
      <c r="G970" s="0" t="n">
        <v>0</v>
      </c>
      <c r="I970" s="0" t="str">
        <f aca="false">IF(A970="","",IF(COUNTIF(Campaigns!$A$7:$A$300,A970)&gt;0,"✓",IF(N(D970)=0,"– no spend","⚠ add to Campaigns tab")))</f>
        <v>✓</v>
      </c>
      <c r="J970" s="83" t="n">
        <f aca="false">IF(D970="","",D970*IF(Settings!$B$23=Settings!$C$6,1,IF(Settings!$B$23="USD",1/INDEX(Settings!$B$29:$B$40,MONTH(B970)),INDEX(Settings!$B$29:$B$40,MONTH(B970)))))</f>
        <v>0</v>
      </c>
    </row>
    <row r="971" customFormat="false" ht="15" hidden="false" customHeight="false" outlineLevel="0" collapsed="false">
      <c r="A971" s="0" t="s">
        <v>188</v>
      </c>
      <c r="B971" s="81" t="n">
        <v>46080</v>
      </c>
      <c r="C971" s="82" t="s">
        <v>452</v>
      </c>
      <c r="D971" s="83" t="n">
        <v>7.84</v>
      </c>
      <c r="E971" s="0" t="n">
        <v>14</v>
      </c>
      <c r="F971" s="0" t="n">
        <v>2</v>
      </c>
      <c r="G971" s="0" t="n">
        <v>0</v>
      </c>
      <c r="I971" s="0" t="str">
        <f aca="false">IF(A971="","",IF(COUNTIF(Campaigns!$A$7:$A$300,A971)&gt;0,"✓",IF(N(D971)=0,"– no spend","⚠ add to Campaigns tab")))</f>
        <v>✓</v>
      </c>
      <c r="J971" s="83" t="n">
        <f aca="false">IF(D971="","",D971*IF(Settings!$B$23=Settings!$C$6,1,IF(Settings!$B$23="USD",1/INDEX(Settings!$B$29:$B$40,MONTH(B971)),INDEX(Settings!$B$29:$B$40,MONTH(B971)))))</f>
        <v>8.762768</v>
      </c>
    </row>
    <row r="972" customFormat="false" ht="15" hidden="false" customHeight="false" outlineLevel="0" collapsed="false">
      <c r="A972" s="0" t="s">
        <v>186</v>
      </c>
      <c r="B972" s="81" t="n">
        <v>46080</v>
      </c>
      <c r="C972" s="82" t="s">
        <v>452</v>
      </c>
      <c r="D972" s="83" t="n">
        <v>32.05</v>
      </c>
      <c r="E972" s="0" t="n">
        <v>82</v>
      </c>
      <c r="F972" s="0" t="n">
        <v>10</v>
      </c>
      <c r="G972" s="0" t="n">
        <v>2</v>
      </c>
      <c r="I972" s="0" t="str">
        <f aca="false">IF(A972="","",IF(COUNTIF(Campaigns!$A$7:$A$300,A972)&gt;0,"✓",IF(N(D972)=0,"– no spend","⚠ add to Campaigns tab")))</f>
        <v>✓</v>
      </c>
      <c r="J972" s="83" t="n">
        <f aca="false">IF(D972="","",D972*IF(Settings!$B$23=Settings!$C$6,1,IF(Settings!$B$23="USD",1/INDEX(Settings!$B$29:$B$40,MONTH(B972)),INDEX(Settings!$B$29:$B$40,MONTH(B972)))))</f>
        <v>35.822285</v>
      </c>
    </row>
    <row r="973" customFormat="false" ht="15" hidden="false" customHeight="false" outlineLevel="0" collapsed="false">
      <c r="A973" s="0" t="s">
        <v>201</v>
      </c>
      <c r="B973" s="81" t="n">
        <v>46080</v>
      </c>
      <c r="C973" s="82" t="s">
        <v>452</v>
      </c>
      <c r="D973" s="83" t="n">
        <v>20.28</v>
      </c>
      <c r="E973" s="0" t="n">
        <v>2</v>
      </c>
      <c r="F973" s="0" t="n">
        <v>2</v>
      </c>
      <c r="G973" s="0" t="n">
        <v>1</v>
      </c>
      <c r="I973" s="0" t="str">
        <f aca="false">IF(A973="","",IF(COUNTIF(Campaigns!$A$7:$A$300,A973)&gt;0,"✓",IF(N(D973)=0,"– no spend","⚠ add to Campaigns tab")))</f>
        <v>✓</v>
      </c>
      <c r="J973" s="83" t="n">
        <f aca="false">IF(D973="","",D973*IF(Settings!$B$23=Settings!$C$6,1,IF(Settings!$B$23="USD",1/INDEX(Settings!$B$29:$B$40,MONTH(B973)),INDEX(Settings!$B$29:$B$40,MONTH(B973)))))</f>
        <v>22.666956</v>
      </c>
    </row>
    <row r="974" customFormat="false" ht="15" hidden="false" customHeight="false" outlineLevel="0" collapsed="false">
      <c r="A974" s="0" t="s">
        <v>194</v>
      </c>
      <c r="B974" s="81" t="n">
        <v>46080</v>
      </c>
      <c r="C974" s="82" t="s">
        <v>452</v>
      </c>
      <c r="D974" s="83" t="n">
        <v>32.66</v>
      </c>
      <c r="E974" s="0" t="n">
        <v>150</v>
      </c>
      <c r="F974" s="0" t="n">
        <v>4</v>
      </c>
      <c r="G974" s="0" t="n">
        <v>0</v>
      </c>
      <c r="I974" s="0" t="str">
        <f aca="false">IF(A974="","",IF(COUNTIF(Campaigns!$A$7:$A$300,A974)&gt;0,"✓",IF(N(D974)=0,"– no spend","⚠ add to Campaigns tab")))</f>
        <v>✓</v>
      </c>
      <c r="J974" s="83" t="n">
        <f aca="false">IF(D974="","",D974*IF(Settings!$B$23=Settings!$C$6,1,IF(Settings!$B$23="USD",1/INDEX(Settings!$B$29:$B$40,MONTH(B974)),INDEX(Settings!$B$29:$B$40,MONTH(B974)))))</f>
        <v>36.504082</v>
      </c>
    </row>
    <row r="975" customFormat="false" ht="15" hidden="false" customHeight="false" outlineLevel="0" collapsed="false">
      <c r="A975" s="0" t="s">
        <v>199</v>
      </c>
      <c r="B975" s="81" t="n">
        <v>46080</v>
      </c>
      <c r="C975" s="82" t="s">
        <v>452</v>
      </c>
      <c r="D975" s="83" t="n">
        <v>0</v>
      </c>
      <c r="E975" s="0" t="n">
        <v>30</v>
      </c>
      <c r="F975" s="0" t="n">
        <v>0</v>
      </c>
      <c r="G975" s="0" t="n">
        <v>0</v>
      </c>
      <c r="I975" s="0" t="str">
        <f aca="false">IF(A975="","",IF(COUNTIF(Campaigns!$A$7:$A$300,A975)&gt;0,"✓",IF(N(D975)=0,"– no spend","⚠ add to Campaigns tab")))</f>
        <v>✓</v>
      </c>
      <c r="J975" s="83" t="n">
        <f aca="false">IF(D975="","",D975*IF(Settings!$B$23=Settings!$C$6,1,IF(Settings!$B$23="USD",1/INDEX(Settings!$B$29:$B$40,MONTH(B975)),INDEX(Settings!$B$29:$B$40,MONTH(B975)))))</f>
        <v>0</v>
      </c>
    </row>
    <row r="976" customFormat="false" ht="15" hidden="false" customHeight="false" outlineLevel="0" collapsed="false">
      <c r="A976" s="0" t="s">
        <v>208</v>
      </c>
      <c r="B976" s="81" t="n">
        <v>46080</v>
      </c>
      <c r="C976" s="82" t="s">
        <v>452</v>
      </c>
      <c r="D976" s="83" t="n">
        <v>28.2</v>
      </c>
      <c r="E976" s="0" t="n">
        <v>72627</v>
      </c>
      <c r="F976" s="0" t="n">
        <v>98</v>
      </c>
      <c r="G976" s="0" t="n">
        <v>0</v>
      </c>
      <c r="I976" s="0" t="str">
        <f aca="false">IF(A976="","",IF(COUNTIF(Campaigns!$A$7:$A$300,A976)&gt;0,"✓",IF(N(D976)=0,"– no spend","⚠ add to Campaigns tab")))</f>
        <v>✓</v>
      </c>
      <c r="J976" s="83" t="n">
        <f aca="false">IF(D976="","",D976*IF(Settings!$B$23=Settings!$C$6,1,IF(Settings!$B$23="USD",1/INDEX(Settings!$B$29:$B$40,MONTH(B976)),INDEX(Settings!$B$29:$B$40,MONTH(B976)))))</f>
        <v>31.51914</v>
      </c>
    </row>
    <row r="977" customFormat="false" ht="15" hidden="false" customHeight="false" outlineLevel="0" collapsed="false">
      <c r="A977" s="0" t="s">
        <v>206</v>
      </c>
      <c r="B977" s="81" t="n">
        <v>46080</v>
      </c>
      <c r="C977" s="82" t="s">
        <v>452</v>
      </c>
      <c r="D977" s="83" t="n">
        <v>3.17</v>
      </c>
      <c r="E977" s="0" t="n">
        <v>72</v>
      </c>
      <c r="F977" s="0" t="n">
        <v>1</v>
      </c>
      <c r="G977" s="0" t="n">
        <v>0</v>
      </c>
      <c r="I977" s="0" t="str">
        <f aca="false">IF(A977="","",IF(COUNTIF(Campaigns!$A$7:$A$300,A977)&gt;0,"✓",IF(N(D977)=0,"– no spend","⚠ add to Campaigns tab")))</f>
        <v>✓</v>
      </c>
      <c r="J977" s="83" t="n">
        <f aca="false">IF(D977="","",D977*IF(Settings!$B$23=Settings!$C$6,1,IF(Settings!$B$23="USD",1/INDEX(Settings!$B$29:$B$40,MONTH(B977)),INDEX(Settings!$B$29:$B$40,MONTH(B977)))))</f>
        <v>3.543109</v>
      </c>
    </row>
    <row r="978" customFormat="false" ht="15" hidden="false" customHeight="false" outlineLevel="0" collapsed="false">
      <c r="A978" s="0" t="s">
        <v>203</v>
      </c>
      <c r="B978" s="81" t="n">
        <v>46081</v>
      </c>
      <c r="C978" s="82" t="s">
        <v>452</v>
      </c>
      <c r="D978" s="83" t="n">
        <v>5.26</v>
      </c>
      <c r="E978" s="0" t="n">
        <v>51</v>
      </c>
      <c r="F978" s="0" t="n">
        <v>2</v>
      </c>
      <c r="G978" s="0" t="n">
        <v>0</v>
      </c>
      <c r="I978" s="0" t="str">
        <f aca="false">IF(A978="","",IF(COUNTIF(Campaigns!$A$7:$A$300,A978)&gt;0,"✓",IF(N(D978)=0,"– no spend","⚠ add to Campaigns tab")))</f>
        <v>✓</v>
      </c>
      <c r="J978" s="83" t="n">
        <f aca="false">IF(D978="","",D978*IF(Settings!$B$23=Settings!$C$6,1,IF(Settings!$B$23="USD",1/INDEX(Settings!$B$29:$B$40,MONTH(B978)),INDEX(Settings!$B$29:$B$40,MONTH(B978)))))</f>
        <v>5.879102</v>
      </c>
    </row>
    <row r="979" customFormat="false" ht="15" hidden="false" customHeight="false" outlineLevel="0" collapsed="false">
      <c r="A979" s="0" t="s">
        <v>205</v>
      </c>
      <c r="B979" s="81" t="n">
        <v>46081</v>
      </c>
      <c r="C979" s="82" t="s">
        <v>452</v>
      </c>
      <c r="D979" s="83" t="n">
        <v>2.41</v>
      </c>
      <c r="E979" s="0" t="n">
        <v>247</v>
      </c>
      <c r="F979" s="0" t="n">
        <v>11</v>
      </c>
      <c r="G979" s="0" t="n">
        <v>0</v>
      </c>
      <c r="I979" s="0" t="str">
        <f aca="false">IF(A979="","",IF(COUNTIF(Campaigns!$A$7:$A$300,A979)&gt;0,"✓",IF(N(D979)=0,"– no spend","⚠ add to Campaigns tab")))</f>
        <v>✓</v>
      </c>
      <c r="J979" s="83" t="n">
        <f aca="false">IF(D979="","",D979*IF(Settings!$B$23=Settings!$C$6,1,IF(Settings!$B$23="USD",1/INDEX(Settings!$B$29:$B$40,MONTH(B979)),INDEX(Settings!$B$29:$B$40,MONTH(B979)))))</f>
        <v>2.693657</v>
      </c>
    </row>
    <row r="980" customFormat="false" ht="15" hidden="false" customHeight="false" outlineLevel="0" collapsed="false">
      <c r="A980" s="0" t="s">
        <v>195</v>
      </c>
      <c r="B980" s="81" t="n">
        <v>46081</v>
      </c>
      <c r="C980" s="82" t="s">
        <v>452</v>
      </c>
      <c r="D980" s="83" t="n">
        <v>33.76</v>
      </c>
      <c r="E980" s="0" t="n">
        <v>6</v>
      </c>
      <c r="F980" s="0" t="n">
        <v>1</v>
      </c>
      <c r="G980" s="0" t="n">
        <v>0</v>
      </c>
      <c r="I980" s="0" t="str">
        <f aca="false">IF(A980="","",IF(COUNTIF(Campaigns!$A$7:$A$300,A980)&gt;0,"✓",IF(N(D980)=0,"– no spend","⚠ add to Campaigns tab")))</f>
        <v>✓</v>
      </c>
      <c r="J980" s="83" t="n">
        <f aca="false">IF(D980="","",D980*IF(Settings!$B$23=Settings!$C$6,1,IF(Settings!$B$23="USD",1/INDEX(Settings!$B$29:$B$40,MONTH(B980)),INDEX(Settings!$B$29:$B$40,MONTH(B980)))))</f>
        <v>37.733552</v>
      </c>
    </row>
    <row r="981" customFormat="false" ht="15" hidden="false" customHeight="false" outlineLevel="0" collapsed="false">
      <c r="A981" s="0" t="s">
        <v>185</v>
      </c>
      <c r="B981" s="81" t="n">
        <v>46081</v>
      </c>
      <c r="C981" s="82" t="s">
        <v>452</v>
      </c>
      <c r="D981" s="83" t="n">
        <v>30.71</v>
      </c>
      <c r="E981" s="0" t="n">
        <v>77</v>
      </c>
      <c r="F981" s="0" t="n">
        <v>14</v>
      </c>
      <c r="G981" s="0" t="n">
        <v>0</v>
      </c>
      <c r="I981" s="0" t="str">
        <f aca="false">IF(A981="","",IF(COUNTIF(Campaigns!$A$7:$A$300,A981)&gt;0,"✓",IF(N(D981)=0,"– no spend","⚠ add to Campaigns tab")))</f>
        <v>✓</v>
      </c>
      <c r="J981" s="83" t="n">
        <f aca="false">IF(D981="","",D981*IF(Settings!$B$23=Settings!$C$6,1,IF(Settings!$B$23="USD",1/INDEX(Settings!$B$29:$B$40,MONTH(B981)),INDEX(Settings!$B$29:$B$40,MONTH(B981)))))</f>
        <v>34.324567</v>
      </c>
    </row>
    <row r="982" customFormat="false" ht="15" hidden="false" customHeight="false" outlineLevel="0" collapsed="false">
      <c r="A982" s="0" t="s">
        <v>191</v>
      </c>
      <c r="B982" s="81" t="n">
        <v>46081</v>
      </c>
      <c r="C982" s="82" t="s">
        <v>452</v>
      </c>
      <c r="D982" s="83" t="n">
        <v>11.51</v>
      </c>
      <c r="E982" s="0" t="n">
        <v>41</v>
      </c>
      <c r="F982" s="0" t="n">
        <v>7</v>
      </c>
      <c r="G982" s="0" t="n">
        <v>0</v>
      </c>
      <c r="I982" s="0" t="str">
        <f aca="false">IF(A982="","",IF(COUNTIF(Campaigns!$A$7:$A$300,A982)&gt;0,"✓",IF(N(D982)=0,"– no spend","⚠ add to Campaigns tab")))</f>
        <v>✓</v>
      </c>
      <c r="J982" s="83" t="n">
        <f aca="false">IF(D982="","",D982*IF(Settings!$B$23=Settings!$C$6,1,IF(Settings!$B$23="USD",1/INDEX(Settings!$B$29:$B$40,MONTH(B982)),INDEX(Settings!$B$29:$B$40,MONTH(B982)))))</f>
        <v>12.864727</v>
      </c>
    </row>
    <row r="983" customFormat="false" ht="15" hidden="false" customHeight="false" outlineLevel="0" collapsed="false">
      <c r="A983" s="0" t="s">
        <v>200</v>
      </c>
      <c r="B983" s="81" t="n">
        <v>46081</v>
      </c>
      <c r="C983" s="82" t="s">
        <v>452</v>
      </c>
      <c r="D983" s="83" t="n">
        <v>7.68</v>
      </c>
      <c r="E983" s="0" t="n">
        <v>32</v>
      </c>
      <c r="F983" s="0" t="n">
        <v>6</v>
      </c>
      <c r="G983" s="0" t="n">
        <v>0</v>
      </c>
      <c r="I983" s="0" t="str">
        <f aca="false">IF(A983="","",IF(COUNTIF(Campaigns!$A$7:$A$300,A983)&gt;0,"✓",IF(N(D983)=0,"– no spend","⚠ add to Campaigns tab")))</f>
        <v>✓</v>
      </c>
      <c r="J983" s="83" t="n">
        <f aca="false">IF(D983="","",D983*IF(Settings!$B$23=Settings!$C$6,1,IF(Settings!$B$23="USD",1/INDEX(Settings!$B$29:$B$40,MONTH(B983)),INDEX(Settings!$B$29:$B$40,MONTH(B983)))))</f>
        <v>8.583936</v>
      </c>
    </row>
    <row r="984" customFormat="false" ht="15" hidden="false" customHeight="false" outlineLevel="0" collapsed="false">
      <c r="A984" s="0" t="s">
        <v>202</v>
      </c>
      <c r="B984" s="81" t="n">
        <v>46081</v>
      </c>
      <c r="C984" s="82" t="s">
        <v>452</v>
      </c>
      <c r="D984" s="83" t="n">
        <v>5.27</v>
      </c>
      <c r="E984" s="0" t="n">
        <v>156</v>
      </c>
      <c r="F984" s="0" t="n">
        <v>8</v>
      </c>
      <c r="G984" s="0" t="n">
        <v>2.1</v>
      </c>
      <c r="I984" s="0" t="str">
        <f aca="false">IF(A984="","",IF(COUNTIF(Campaigns!$A$7:$A$300,A984)&gt;0,"✓",IF(N(D984)=0,"– no spend","⚠ add to Campaigns tab")))</f>
        <v>✓</v>
      </c>
      <c r="J984" s="83" t="n">
        <f aca="false">IF(D984="","",D984*IF(Settings!$B$23=Settings!$C$6,1,IF(Settings!$B$23="USD",1/INDEX(Settings!$B$29:$B$40,MONTH(B984)),INDEX(Settings!$B$29:$B$40,MONTH(B984)))))</f>
        <v>5.890279</v>
      </c>
    </row>
    <row r="985" customFormat="false" ht="15" hidden="false" customHeight="false" outlineLevel="0" collapsed="false">
      <c r="A985" s="0" t="s">
        <v>192</v>
      </c>
      <c r="B985" s="81" t="n">
        <v>46081</v>
      </c>
      <c r="C985" s="82" t="s">
        <v>452</v>
      </c>
      <c r="D985" s="83" t="n">
        <v>5.13</v>
      </c>
      <c r="E985" s="0" t="n">
        <v>46</v>
      </c>
      <c r="F985" s="0" t="n">
        <v>3</v>
      </c>
      <c r="G985" s="0" t="n">
        <v>0</v>
      </c>
      <c r="I985" s="0" t="str">
        <f aca="false">IF(A985="","",IF(COUNTIF(Campaigns!$A$7:$A$300,A985)&gt;0,"✓",IF(N(D985)=0,"– no spend","⚠ add to Campaigns tab")))</f>
        <v>✓</v>
      </c>
      <c r="J985" s="83" t="n">
        <f aca="false">IF(D985="","",D985*IF(Settings!$B$23=Settings!$C$6,1,IF(Settings!$B$23="USD",1/INDEX(Settings!$B$29:$B$40,MONTH(B985)),INDEX(Settings!$B$29:$B$40,MONTH(B985)))))</f>
        <v>5.733801</v>
      </c>
    </row>
    <row r="986" customFormat="false" ht="15" hidden="false" customHeight="false" outlineLevel="0" collapsed="false">
      <c r="A986" s="0" t="s">
        <v>187</v>
      </c>
      <c r="B986" s="81" t="n">
        <v>46081</v>
      </c>
      <c r="C986" s="82" t="s">
        <v>452</v>
      </c>
      <c r="D986" s="83" t="n">
        <v>5.74</v>
      </c>
      <c r="E986" s="0" t="n">
        <v>32</v>
      </c>
      <c r="F986" s="0" t="n">
        <v>2</v>
      </c>
      <c r="G986" s="0" t="n">
        <v>0</v>
      </c>
      <c r="I986" s="0" t="str">
        <f aca="false">IF(A986="","",IF(COUNTIF(Campaigns!$A$7:$A$300,A986)&gt;0,"✓",IF(N(D986)=0,"– no spend","⚠ add to Campaigns tab")))</f>
        <v>✓</v>
      </c>
      <c r="J986" s="83" t="n">
        <f aca="false">IF(D986="","",D986*IF(Settings!$B$23=Settings!$C$6,1,IF(Settings!$B$23="USD",1/INDEX(Settings!$B$29:$B$40,MONTH(B986)),INDEX(Settings!$B$29:$B$40,MONTH(B986)))))</f>
        <v>6.415598</v>
      </c>
    </row>
    <row r="987" customFormat="false" ht="15" hidden="false" customHeight="false" outlineLevel="0" collapsed="false">
      <c r="A987" s="0" t="s">
        <v>190</v>
      </c>
      <c r="B987" s="81" t="n">
        <v>46081</v>
      </c>
      <c r="C987" s="82" t="s">
        <v>452</v>
      </c>
      <c r="D987" s="83" t="n">
        <v>12.03</v>
      </c>
      <c r="E987" s="0" t="n">
        <v>4</v>
      </c>
      <c r="F987" s="0" t="n">
        <v>1</v>
      </c>
      <c r="G987" s="0" t="n">
        <v>0</v>
      </c>
      <c r="I987" s="0" t="str">
        <f aca="false">IF(A987="","",IF(COUNTIF(Campaigns!$A$7:$A$300,A987)&gt;0,"✓",IF(N(D987)=0,"– no spend","⚠ add to Campaigns tab")))</f>
        <v>✓</v>
      </c>
      <c r="J987" s="83" t="n">
        <f aca="false">IF(D987="","",D987*IF(Settings!$B$23=Settings!$C$6,1,IF(Settings!$B$23="USD",1/INDEX(Settings!$B$29:$B$40,MONTH(B987)),INDEX(Settings!$B$29:$B$40,MONTH(B987)))))</f>
        <v>13.445931</v>
      </c>
    </row>
    <row r="988" customFormat="false" ht="15" hidden="false" customHeight="false" outlineLevel="0" collapsed="false">
      <c r="A988" s="0" t="s">
        <v>204</v>
      </c>
      <c r="B988" s="81" t="n">
        <v>46081</v>
      </c>
      <c r="C988" s="82" t="s">
        <v>452</v>
      </c>
      <c r="D988" s="83" t="n">
        <v>0</v>
      </c>
      <c r="E988" s="0" t="n">
        <v>8</v>
      </c>
      <c r="F988" s="0" t="n">
        <v>0</v>
      </c>
      <c r="G988" s="0" t="n">
        <v>0</v>
      </c>
      <c r="I988" s="0" t="str">
        <f aca="false">IF(A988="","",IF(COUNTIF(Campaigns!$A$7:$A$300,A988)&gt;0,"✓",IF(N(D988)=0,"– no spend","⚠ add to Campaigns tab")))</f>
        <v>✓</v>
      </c>
      <c r="J988" s="83" t="n">
        <f aca="false">IF(D988="","",D988*IF(Settings!$B$23=Settings!$C$6,1,IF(Settings!$B$23="USD",1/INDEX(Settings!$B$29:$B$40,MONTH(B988)),INDEX(Settings!$B$29:$B$40,MONTH(B988)))))</f>
        <v>0</v>
      </c>
    </row>
    <row r="989" customFormat="false" ht="15" hidden="false" customHeight="false" outlineLevel="0" collapsed="false">
      <c r="A989" s="0" t="s">
        <v>188</v>
      </c>
      <c r="B989" s="81" t="n">
        <v>46081</v>
      </c>
      <c r="C989" s="82" t="s">
        <v>452</v>
      </c>
      <c r="D989" s="83" t="n">
        <v>4.86</v>
      </c>
      <c r="E989" s="0" t="n">
        <v>24</v>
      </c>
      <c r="F989" s="0" t="n">
        <v>1</v>
      </c>
      <c r="G989" s="0" t="n">
        <v>0</v>
      </c>
      <c r="I989" s="0" t="str">
        <f aca="false">IF(A989="","",IF(COUNTIF(Campaigns!$A$7:$A$300,A989)&gt;0,"✓",IF(N(D989)=0,"– no spend","⚠ add to Campaigns tab")))</f>
        <v>✓</v>
      </c>
      <c r="J989" s="83" t="n">
        <f aca="false">IF(D989="","",D989*IF(Settings!$B$23=Settings!$C$6,1,IF(Settings!$B$23="USD",1/INDEX(Settings!$B$29:$B$40,MONTH(B989)),INDEX(Settings!$B$29:$B$40,MONTH(B989)))))</f>
        <v>5.432022</v>
      </c>
    </row>
    <row r="990" customFormat="false" ht="15" hidden="false" customHeight="false" outlineLevel="0" collapsed="false">
      <c r="A990" s="0" t="s">
        <v>186</v>
      </c>
      <c r="B990" s="81" t="n">
        <v>46081</v>
      </c>
      <c r="C990" s="82" t="s">
        <v>452</v>
      </c>
      <c r="D990" s="83" t="n">
        <v>10.92</v>
      </c>
      <c r="E990" s="0" t="n">
        <v>73</v>
      </c>
      <c r="F990" s="0" t="n">
        <v>6</v>
      </c>
      <c r="G990" s="0" t="n">
        <v>0</v>
      </c>
      <c r="I990" s="0" t="str">
        <f aca="false">IF(A990="","",IF(COUNTIF(Campaigns!$A$7:$A$300,A990)&gt;0,"✓",IF(N(D990)=0,"– no spend","⚠ add to Campaigns tab")))</f>
        <v>✓</v>
      </c>
      <c r="J990" s="83" t="n">
        <f aca="false">IF(D990="","",D990*IF(Settings!$B$23=Settings!$C$6,1,IF(Settings!$B$23="USD",1/INDEX(Settings!$B$29:$B$40,MONTH(B990)),INDEX(Settings!$B$29:$B$40,MONTH(B990)))))</f>
        <v>12.205284</v>
      </c>
    </row>
    <row r="991" customFormat="false" ht="15" hidden="false" customHeight="false" outlineLevel="0" collapsed="false">
      <c r="A991" s="0" t="s">
        <v>201</v>
      </c>
      <c r="B991" s="81" t="n">
        <v>46081</v>
      </c>
      <c r="C991" s="82" t="s">
        <v>452</v>
      </c>
      <c r="D991" s="83" t="n">
        <v>3.01</v>
      </c>
      <c r="E991" s="0" t="n">
        <v>5</v>
      </c>
      <c r="F991" s="0" t="n">
        <v>1</v>
      </c>
      <c r="G991" s="0" t="n">
        <v>0</v>
      </c>
      <c r="I991" s="0" t="str">
        <f aca="false">IF(A991="","",IF(COUNTIF(Campaigns!$A$7:$A$300,A991)&gt;0,"✓",IF(N(D991)=0,"– no spend","⚠ add to Campaigns tab")))</f>
        <v>✓</v>
      </c>
      <c r="J991" s="83" t="n">
        <f aca="false">IF(D991="","",D991*IF(Settings!$B$23=Settings!$C$6,1,IF(Settings!$B$23="USD",1/INDEX(Settings!$B$29:$B$40,MONTH(B991)),INDEX(Settings!$B$29:$B$40,MONTH(B991)))))</f>
        <v>3.364277</v>
      </c>
    </row>
    <row r="992" customFormat="false" ht="15" hidden="false" customHeight="false" outlineLevel="0" collapsed="false">
      <c r="A992" s="0" t="s">
        <v>194</v>
      </c>
      <c r="B992" s="81" t="n">
        <v>46081</v>
      </c>
      <c r="C992" s="82" t="s">
        <v>452</v>
      </c>
      <c r="D992" s="83" t="n">
        <v>15.41</v>
      </c>
      <c r="E992" s="0" t="n">
        <v>115</v>
      </c>
      <c r="F992" s="0" t="n">
        <v>1</v>
      </c>
      <c r="G992" s="0" t="n">
        <v>0.2</v>
      </c>
      <c r="I992" s="0" t="str">
        <f aca="false">IF(A992="","",IF(COUNTIF(Campaigns!$A$7:$A$300,A992)&gt;0,"✓",IF(N(D992)=0,"– no spend","⚠ add to Campaigns tab")))</f>
        <v>✓</v>
      </c>
      <c r="J992" s="83" t="n">
        <f aca="false">IF(D992="","",D992*IF(Settings!$B$23=Settings!$C$6,1,IF(Settings!$B$23="USD",1/INDEX(Settings!$B$29:$B$40,MONTH(B992)),INDEX(Settings!$B$29:$B$40,MONTH(B992)))))</f>
        <v>17.223757</v>
      </c>
    </row>
    <row r="993" customFormat="false" ht="15" hidden="false" customHeight="false" outlineLevel="0" collapsed="false">
      <c r="A993" s="0" t="s">
        <v>199</v>
      </c>
      <c r="B993" s="81" t="n">
        <v>46081</v>
      </c>
      <c r="C993" s="82" t="s">
        <v>452</v>
      </c>
      <c r="D993" s="83" t="n">
        <v>4.9</v>
      </c>
      <c r="E993" s="0" t="n">
        <v>47</v>
      </c>
      <c r="F993" s="0" t="n">
        <v>2</v>
      </c>
      <c r="G993" s="0" t="n">
        <v>0</v>
      </c>
      <c r="I993" s="0" t="str">
        <f aca="false">IF(A993="","",IF(COUNTIF(Campaigns!$A$7:$A$300,A993)&gt;0,"✓",IF(N(D993)=0,"– no spend","⚠ add to Campaigns tab")))</f>
        <v>✓</v>
      </c>
      <c r="J993" s="83" t="n">
        <f aca="false">IF(D993="","",D993*IF(Settings!$B$23=Settings!$C$6,1,IF(Settings!$B$23="USD",1/INDEX(Settings!$B$29:$B$40,MONTH(B993)),INDEX(Settings!$B$29:$B$40,MONTH(B993)))))</f>
        <v>5.47673</v>
      </c>
    </row>
    <row r="994" customFormat="false" ht="15" hidden="false" customHeight="false" outlineLevel="0" collapsed="false">
      <c r="A994" s="0" t="s">
        <v>206</v>
      </c>
      <c r="B994" s="81" t="n">
        <v>46081</v>
      </c>
      <c r="C994" s="82" t="s">
        <v>452</v>
      </c>
      <c r="D994" s="83" t="n">
        <v>2.33</v>
      </c>
      <c r="E994" s="0" t="n">
        <v>113</v>
      </c>
      <c r="F994" s="0" t="n">
        <v>1</v>
      </c>
      <c r="G994" s="0" t="n">
        <v>0</v>
      </c>
      <c r="I994" s="0" t="str">
        <f aca="false">IF(A994="","",IF(COUNTIF(Campaigns!$A$7:$A$300,A994)&gt;0,"✓",IF(N(D994)=0,"– no spend","⚠ add to Campaigns tab")))</f>
        <v>✓</v>
      </c>
      <c r="J994" s="83" t="n">
        <f aca="false">IF(D994="","",D994*IF(Settings!$B$23=Settings!$C$6,1,IF(Settings!$B$23="USD",1/INDEX(Settings!$B$29:$B$40,MONTH(B994)),INDEX(Settings!$B$29:$B$40,MONTH(B994)))))</f>
        <v>2.604241</v>
      </c>
    </row>
    <row r="995" customFormat="false" ht="15" hidden="false" customHeight="false" outlineLevel="0" collapsed="false">
      <c r="A995" s="0" t="s">
        <v>203</v>
      </c>
      <c r="B995" s="81" t="n">
        <v>46082</v>
      </c>
      <c r="C995" s="82" t="s">
        <v>452</v>
      </c>
      <c r="D995" s="83" t="n">
        <v>5.27</v>
      </c>
      <c r="E995" s="0" t="n">
        <v>62</v>
      </c>
      <c r="F995" s="0" t="n">
        <v>1</v>
      </c>
      <c r="G995" s="0" t="n">
        <v>0</v>
      </c>
      <c r="I995" s="0" t="str">
        <f aca="false">IF(A995="","",IF(COUNTIF(Campaigns!$A$7:$A$300,A995)&gt;0,"✓",IF(N(D995)=0,"– no spend","⚠ add to Campaigns tab")))</f>
        <v>✓</v>
      </c>
      <c r="J995" s="83" t="n">
        <f aca="false">IF(D995="","",D995*IF(Settings!$B$23=Settings!$C$6,1,IF(Settings!$B$23="USD",1/INDEX(Settings!$B$29:$B$40,MONTH(B995)),INDEX(Settings!$B$29:$B$40,MONTH(B995)))))</f>
        <v>5.890279</v>
      </c>
    </row>
    <row r="996" customFormat="false" ht="15" hidden="false" customHeight="false" outlineLevel="0" collapsed="false">
      <c r="A996" s="0" t="s">
        <v>205</v>
      </c>
      <c r="B996" s="81" t="n">
        <v>46082</v>
      </c>
      <c r="C996" s="82" t="s">
        <v>452</v>
      </c>
      <c r="D996" s="83" t="n">
        <v>3.21</v>
      </c>
      <c r="E996" s="0" t="n">
        <v>205</v>
      </c>
      <c r="F996" s="0" t="n">
        <v>11</v>
      </c>
      <c r="G996" s="0" t="n">
        <v>0</v>
      </c>
      <c r="I996" s="0" t="str">
        <f aca="false">IF(A996="","",IF(COUNTIF(Campaigns!$A$7:$A$300,A996)&gt;0,"✓",IF(N(D996)=0,"– no spend","⚠ add to Campaigns tab")))</f>
        <v>✓</v>
      </c>
      <c r="J996" s="83" t="n">
        <f aca="false">IF(D996="","",D996*IF(Settings!$B$23=Settings!$C$6,1,IF(Settings!$B$23="USD",1/INDEX(Settings!$B$29:$B$40,MONTH(B996)),INDEX(Settings!$B$29:$B$40,MONTH(B996)))))</f>
        <v>3.587817</v>
      </c>
    </row>
    <row r="997" customFormat="false" ht="15" hidden="false" customHeight="false" outlineLevel="0" collapsed="false">
      <c r="A997" s="0" t="s">
        <v>195</v>
      </c>
      <c r="B997" s="81" t="n">
        <v>46082</v>
      </c>
      <c r="C997" s="82" t="s">
        <v>452</v>
      </c>
      <c r="D997" s="83" t="n">
        <v>0</v>
      </c>
      <c r="E997" s="0" t="n">
        <v>6</v>
      </c>
      <c r="F997" s="0" t="n">
        <v>0</v>
      </c>
      <c r="G997" s="0" t="n">
        <v>0</v>
      </c>
      <c r="I997" s="0" t="str">
        <f aca="false">IF(A997="","",IF(COUNTIF(Campaigns!$A$7:$A$300,A997)&gt;0,"✓",IF(N(D997)=0,"– no spend","⚠ add to Campaigns tab")))</f>
        <v>✓</v>
      </c>
      <c r="J997" s="83" t="n">
        <f aca="false">IF(D997="","",D997*IF(Settings!$B$23=Settings!$C$6,1,IF(Settings!$B$23="USD",1/INDEX(Settings!$B$29:$B$40,MONTH(B997)),INDEX(Settings!$B$29:$B$40,MONTH(B997)))))</f>
        <v>0</v>
      </c>
    </row>
    <row r="998" customFormat="false" ht="15" hidden="false" customHeight="false" outlineLevel="0" collapsed="false">
      <c r="A998" s="0" t="s">
        <v>185</v>
      </c>
      <c r="B998" s="81" t="n">
        <v>46082</v>
      </c>
      <c r="C998" s="82" t="s">
        <v>452</v>
      </c>
      <c r="D998" s="83" t="n">
        <v>11.62</v>
      </c>
      <c r="E998" s="0" t="n">
        <v>98</v>
      </c>
      <c r="F998" s="0" t="n">
        <v>9</v>
      </c>
      <c r="G998" s="0" t="n">
        <v>0</v>
      </c>
      <c r="I998" s="0" t="str">
        <f aca="false">IF(A998="","",IF(COUNTIF(Campaigns!$A$7:$A$300,A998)&gt;0,"✓",IF(N(D998)=0,"– no spend","⚠ add to Campaigns tab")))</f>
        <v>✓</v>
      </c>
      <c r="J998" s="83" t="n">
        <f aca="false">IF(D998="","",D998*IF(Settings!$B$23=Settings!$C$6,1,IF(Settings!$B$23="USD",1/INDEX(Settings!$B$29:$B$40,MONTH(B998)),INDEX(Settings!$B$29:$B$40,MONTH(B998)))))</f>
        <v>12.987674</v>
      </c>
    </row>
    <row r="999" customFormat="false" ht="15" hidden="false" customHeight="false" outlineLevel="0" collapsed="false">
      <c r="A999" s="0" t="s">
        <v>191</v>
      </c>
      <c r="B999" s="81" t="n">
        <v>46082</v>
      </c>
      <c r="C999" s="82" t="s">
        <v>452</v>
      </c>
      <c r="D999" s="83" t="n">
        <v>7.24</v>
      </c>
      <c r="E999" s="0" t="n">
        <v>29</v>
      </c>
      <c r="F999" s="0" t="n">
        <v>4</v>
      </c>
      <c r="G999" s="0" t="n">
        <v>0</v>
      </c>
      <c r="I999" s="0" t="str">
        <f aca="false">IF(A999="","",IF(COUNTIF(Campaigns!$A$7:$A$300,A999)&gt;0,"✓",IF(N(D999)=0,"– no spend","⚠ add to Campaigns tab")))</f>
        <v>✓</v>
      </c>
      <c r="J999" s="83" t="n">
        <f aca="false">IF(D999="","",D999*IF(Settings!$B$23=Settings!$C$6,1,IF(Settings!$B$23="USD",1/INDEX(Settings!$B$29:$B$40,MONTH(B999)),INDEX(Settings!$B$29:$B$40,MONTH(B999)))))</f>
        <v>8.092148</v>
      </c>
    </row>
    <row r="1000" customFormat="false" ht="15" hidden="false" customHeight="false" outlineLevel="0" collapsed="false">
      <c r="A1000" s="0" t="s">
        <v>200</v>
      </c>
      <c r="B1000" s="81" t="n">
        <v>46082</v>
      </c>
      <c r="C1000" s="82" t="s">
        <v>452</v>
      </c>
      <c r="D1000" s="83" t="n">
        <v>9.44</v>
      </c>
      <c r="E1000" s="0" t="n">
        <v>67</v>
      </c>
      <c r="F1000" s="0" t="n">
        <v>6</v>
      </c>
      <c r="G1000" s="0" t="n">
        <v>0</v>
      </c>
      <c r="I1000" s="0" t="str">
        <f aca="false">IF(A1000="","",IF(COUNTIF(Campaigns!$A$7:$A$300,A1000)&gt;0,"✓",IF(N(D1000)=0,"– no spend","⚠ add to Campaigns tab")))</f>
        <v>✓</v>
      </c>
      <c r="J1000" s="83" t="n">
        <f aca="false">IF(D1000="","",D1000*IF(Settings!$B$23=Settings!$C$6,1,IF(Settings!$B$23="USD",1/INDEX(Settings!$B$29:$B$40,MONTH(B1000)),INDEX(Settings!$B$29:$B$40,MONTH(B1000)))))</f>
        <v>10.551088</v>
      </c>
    </row>
    <row r="1001" customFormat="false" ht="15" hidden="false" customHeight="false" outlineLevel="0" collapsed="false">
      <c r="A1001" s="0" t="s">
        <v>202</v>
      </c>
      <c r="B1001" s="81" t="n">
        <v>46082</v>
      </c>
      <c r="C1001" s="82" t="s">
        <v>452</v>
      </c>
      <c r="D1001" s="83" t="n">
        <v>7.94</v>
      </c>
      <c r="E1001" s="0" t="n">
        <v>125</v>
      </c>
      <c r="F1001" s="0" t="n">
        <v>10</v>
      </c>
      <c r="G1001" s="0" t="n">
        <v>0</v>
      </c>
      <c r="I1001" s="0" t="str">
        <f aca="false">IF(A1001="","",IF(COUNTIF(Campaigns!$A$7:$A$300,A1001)&gt;0,"✓",IF(N(D1001)=0,"– no spend","⚠ add to Campaigns tab")))</f>
        <v>✓</v>
      </c>
      <c r="J1001" s="83" t="n">
        <f aca="false">IF(D1001="","",D1001*IF(Settings!$B$23=Settings!$C$6,1,IF(Settings!$B$23="USD",1/INDEX(Settings!$B$29:$B$40,MONTH(B1001)),INDEX(Settings!$B$29:$B$40,MONTH(B1001)))))</f>
        <v>8.874538</v>
      </c>
    </row>
    <row r="1002" customFormat="false" ht="15" hidden="false" customHeight="false" outlineLevel="0" collapsed="false">
      <c r="A1002" s="0" t="s">
        <v>192</v>
      </c>
      <c r="B1002" s="81" t="n">
        <v>46082</v>
      </c>
      <c r="C1002" s="82" t="s">
        <v>452</v>
      </c>
      <c r="D1002" s="83" t="n">
        <v>7.05</v>
      </c>
      <c r="E1002" s="0" t="n">
        <v>48</v>
      </c>
      <c r="F1002" s="0" t="n">
        <v>3</v>
      </c>
      <c r="G1002" s="0" t="n">
        <v>0</v>
      </c>
      <c r="I1002" s="0" t="str">
        <f aca="false">IF(A1002="","",IF(COUNTIF(Campaigns!$A$7:$A$300,A1002)&gt;0,"✓",IF(N(D1002)=0,"– no spend","⚠ add to Campaigns tab")))</f>
        <v>✓</v>
      </c>
      <c r="J1002" s="83" t="n">
        <f aca="false">IF(D1002="","",D1002*IF(Settings!$B$23=Settings!$C$6,1,IF(Settings!$B$23="USD",1/INDEX(Settings!$B$29:$B$40,MONTH(B1002)),INDEX(Settings!$B$29:$B$40,MONTH(B1002)))))</f>
        <v>7.879785</v>
      </c>
    </row>
    <row r="1003" customFormat="false" ht="15" hidden="false" customHeight="false" outlineLevel="0" collapsed="false">
      <c r="A1003" s="0" t="s">
        <v>187</v>
      </c>
      <c r="B1003" s="81" t="n">
        <v>46082</v>
      </c>
      <c r="C1003" s="82" t="s">
        <v>452</v>
      </c>
      <c r="D1003" s="83" t="n">
        <v>17.02</v>
      </c>
      <c r="E1003" s="0" t="n">
        <v>33</v>
      </c>
      <c r="F1003" s="0" t="n">
        <v>5</v>
      </c>
      <c r="G1003" s="0" t="n">
        <v>0</v>
      </c>
      <c r="I1003" s="0" t="str">
        <f aca="false">IF(A1003="","",IF(COUNTIF(Campaigns!$A$7:$A$300,A1003)&gt;0,"✓",IF(N(D1003)=0,"– no spend","⚠ add to Campaigns tab")))</f>
        <v>✓</v>
      </c>
      <c r="J1003" s="83" t="n">
        <f aca="false">IF(D1003="","",D1003*IF(Settings!$B$23=Settings!$C$6,1,IF(Settings!$B$23="USD",1/INDEX(Settings!$B$29:$B$40,MONTH(B1003)),INDEX(Settings!$B$29:$B$40,MONTH(B1003)))))</f>
        <v>19.023254</v>
      </c>
    </row>
    <row r="1004" customFormat="false" ht="15" hidden="false" customHeight="false" outlineLevel="0" collapsed="false">
      <c r="A1004" s="0" t="s">
        <v>190</v>
      </c>
      <c r="B1004" s="81" t="n">
        <v>46082</v>
      </c>
      <c r="C1004" s="82" t="s">
        <v>452</v>
      </c>
      <c r="D1004" s="83" t="n">
        <v>16.8</v>
      </c>
      <c r="E1004" s="0" t="n">
        <v>11</v>
      </c>
      <c r="F1004" s="0" t="n">
        <v>1</v>
      </c>
      <c r="G1004" s="0" t="n">
        <v>0</v>
      </c>
      <c r="I1004" s="0" t="str">
        <f aca="false">IF(A1004="","",IF(COUNTIF(Campaigns!$A$7:$A$300,A1004)&gt;0,"✓",IF(N(D1004)=0,"– no spend","⚠ add to Campaigns tab")))</f>
        <v>✓</v>
      </c>
      <c r="J1004" s="83" t="n">
        <f aca="false">IF(D1004="","",D1004*IF(Settings!$B$23=Settings!$C$6,1,IF(Settings!$B$23="USD",1/INDEX(Settings!$B$29:$B$40,MONTH(B1004)),INDEX(Settings!$B$29:$B$40,MONTH(B1004)))))</f>
        <v>18.77736</v>
      </c>
    </row>
    <row r="1005" customFormat="false" ht="15" hidden="false" customHeight="false" outlineLevel="0" collapsed="false">
      <c r="A1005" s="0" t="s">
        <v>204</v>
      </c>
      <c r="B1005" s="81" t="n">
        <v>46082</v>
      </c>
      <c r="C1005" s="82" t="s">
        <v>452</v>
      </c>
      <c r="D1005" s="83" t="n">
        <v>5.19</v>
      </c>
      <c r="E1005" s="0" t="n">
        <v>9</v>
      </c>
      <c r="F1005" s="0" t="n">
        <v>4</v>
      </c>
      <c r="G1005" s="0" t="n">
        <v>1</v>
      </c>
      <c r="I1005" s="0" t="str">
        <f aca="false">IF(A1005="","",IF(COUNTIF(Campaigns!$A$7:$A$300,A1005)&gt;0,"✓",IF(N(D1005)=0,"– no spend","⚠ add to Campaigns tab")))</f>
        <v>✓</v>
      </c>
      <c r="J1005" s="83" t="n">
        <f aca="false">IF(D1005="","",D1005*IF(Settings!$B$23=Settings!$C$6,1,IF(Settings!$B$23="USD",1/INDEX(Settings!$B$29:$B$40,MONTH(B1005)),INDEX(Settings!$B$29:$B$40,MONTH(B1005)))))</f>
        <v>5.800863</v>
      </c>
    </row>
    <row r="1006" customFormat="false" ht="15" hidden="false" customHeight="false" outlineLevel="0" collapsed="false">
      <c r="A1006" s="0" t="s">
        <v>188</v>
      </c>
      <c r="B1006" s="81" t="n">
        <v>46082</v>
      </c>
      <c r="C1006" s="82" t="s">
        <v>452</v>
      </c>
      <c r="D1006" s="83" t="n">
        <v>8.01</v>
      </c>
      <c r="E1006" s="0" t="n">
        <v>32</v>
      </c>
      <c r="F1006" s="0" t="n">
        <v>2</v>
      </c>
      <c r="G1006" s="0" t="n">
        <v>0</v>
      </c>
      <c r="I1006" s="0" t="str">
        <f aca="false">IF(A1006="","",IF(COUNTIF(Campaigns!$A$7:$A$300,A1006)&gt;0,"✓",IF(N(D1006)=0,"– no spend","⚠ add to Campaigns tab")))</f>
        <v>✓</v>
      </c>
      <c r="J1006" s="83" t="n">
        <f aca="false">IF(D1006="","",D1006*IF(Settings!$B$23=Settings!$C$6,1,IF(Settings!$B$23="USD",1/INDEX(Settings!$B$29:$B$40,MONTH(B1006)),INDEX(Settings!$B$29:$B$40,MONTH(B1006)))))</f>
        <v>8.952777</v>
      </c>
    </row>
    <row r="1007" customFormat="false" ht="15" hidden="false" customHeight="false" outlineLevel="0" collapsed="false">
      <c r="A1007" s="0" t="s">
        <v>186</v>
      </c>
      <c r="B1007" s="81" t="n">
        <v>46082</v>
      </c>
      <c r="C1007" s="82" t="s">
        <v>452</v>
      </c>
      <c r="D1007" s="83" t="n">
        <v>14.99</v>
      </c>
      <c r="E1007" s="0" t="n">
        <v>91</v>
      </c>
      <c r="F1007" s="0" t="n">
        <v>4</v>
      </c>
      <c r="G1007" s="0" t="n">
        <v>4</v>
      </c>
      <c r="I1007" s="0" t="str">
        <f aca="false">IF(A1007="","",IF(COUNTIF(Campaigns!$A$7:$A$300,A1007)&gt;0,"✓",IF(N(D1007)=0,"– no spend","⚠ add to Campaigns tab")))</f>
        <v>✓</v>
      </c>
      <c r="J1007" s="83" t="n">
        <f aca="false">IF(D1007="","",D1007*IF(Settings!$B$23=Settings!$C$6,1,IF(Settings!$B$23="USD",1/INDEX(Settings!$B$29:$B$40,MONTH(B1007)),INDEX(Settings!$B$29:$B$40,MONTH(B1007)))))</f>
        <v>16.754323</v>
      </c>
    </row>
    <row r="1008" customFormat="false" ht="15" hidden="false" customHeight="false" outlineLevel="0" collapsed="false">
      <c r="A1008" s="0" t="s">
        <v>201</v>
      </c>
      <c r="B1008" s="81" t="n">
        <v>46082</v>
      </c>
      <c r="C1008" s="82" t="s">
        <v>452</v>
      </c>
      <c r="D1008" s="83" t="n">
        <v>21.54</v>
      </c>
      <c r="E1008" s="0" t="n">
        <v>3</v>
      </c>
      <c r="F1008" s="0" t="n">
        <v>1</v>
      </c>
      <c r="G1008" s="0" t="n">
        <v>0</v>
      </c>
      <c r="I1008" s="0" t="str">
        <f aca="false">IF(A1008="","",IF(COUNTIF(Campaigns!$A$7:$A$300,A1008)&gt;0,"✓",IF(N(D1008)=0,"– no spend","⚠ add to Campaigns tab")))</f>
        <v>✓</v>
      </c>
      <c r="J1008" s="83" t="n">
        <f aca="false">IF(D1008="","",D1008*IF(Settings!$B$23=Settings!$C$6,1,IF(Settings!$B$23="USD",1/INDEX(Settings!$B$29:$B$40,MONTH(B1008)),INDEX(Settings!$B$29:$B$40,MONTH(B1008)))))</f>
        <v>24.075258</v>
      </c>
    </row>
    <row r="1009" customFormat="false" ht="15" hidden="false" customHeight="false" outlineLevel="0" collapsed="false">
      <c r="A1009" s="0" t="s">
        <v>194</v>
      </c>
      <c r="B1009" s="81" t="n">
        <v>46082</v>
      </c>
      <c r="C1009" s="82" t="s">
        <v>452</v>
      </c>
      <c r="D1009" s="83" t="n">
        <v>24.04</v>
      </c>
      <c r="E1009" s="0" t="n">
        <v>149</v>
      </c>
      <c r="F1009" s="0" t="n">
        <v>3</v>
      </c>
      <c r="G1009" s="0" t="n">
        <v>0</v>
      </c>
      <c r="I1009" s="0" t="str">
        <f aca="false">IF(A1009="","",IF(COUNTIF(Campaigns!$A$7:$A$300,A1009)&gt;0,"✓",IF(N(D1009)=0,"– no spend","⚠ add to Campaigns tab")))</f>
        <v>✓</v>
      </c>
      <c r="J1009" s="83" t="n">
        <f aca="false">IF(D1009="","",D1009*IF(Settings!$B$23=Settings!$C$6,1,IF(Settings!$B$23="USD",1/INDEX(Settings!$B$29:$B$40,MONTH(B1009)),INDEX(Settings!$B$29:$B$40,MONTH(B1009)))))</f>
        <v>26.869508</v>
      </c>
    </row>
    <row r="1010" customFormat="false" ht="15" hidden="false" customHeight="false" outlineLevel="0" collapsed="false">
      <c r="A1010" s="0" t="s">
        <v>199</v>
      </c>
      <c r="B1010" s="81" t="n">
        <v>46082</v>
      </c>
      <c r="C1010" s="82" t="s">
        <v>452</v>
      </c>
      <c r="D1010" s="83" t="n">
        <v>8.36</v>
      </c>
      <c r="E1010" s="0" t="n">
        <v>33</v>
      </c>
      <c r="F1010" s="0" t="n">
        <v>1</v>
      </c>
      <c r="G1010" s="0" t="n">
        <v>0</v>
      </c>
      <c r="I1010" s="0" t="str">
        <f aca="false">IF(A1010="","",IF(COUNTIF(Campaigns!$A$7:$A$300,A1010)&gt;0,"✓",IF(N(D1010)=0,"– no spend","⚠ add to Campaigns tab")))</f>
        <v>✓</v>
      </c>
      <c r="J1010" s="83" t="n">
        <f aca="false">IF(D1010="","",D1010*IF(Settings!$B$23=Settings!$C$6,1,IF(Settings!$B$23="USD",1/INDEX(Settings!$B$29:$B$40,MONTH(B1010)),INDEX(Settings!$B$29:$B$40,MONTH(B1010)))))</f>
        <v>9.343972</v>
      </c>
    </row>
    <row r="1011" customFormat="false" ht="15" hidden="false" customHeight="false" outlineLevel="0" collapsed="false">
      <c r="A1011" s="0" t="s">
        <v>206</v>
      </c>
      <c r="B1011" s="81" t="n">
        <v>46082</v>
      </c>
      <c r="C1011" s="82" t="s">
        <v>452</v>
      </c>
      <c r="D1011" s="83" t="n">
        <v>4.02</v>
      </c>
      <c r="E1011" s="0" t="n">
        <v>93</v>
      </c>
      <c r="F1011" s="0" t="n">
        <v>2</v>
      </c>
      <c r="G1011" s="0" t="n">
        <v>0</v>
      </c>
      <c r="I1011" s="0" t="str">
        <f aca="false">IF(A1011="","",IF(COUNTIF(Campaigns!$A$7:$A$300,A1011)&gt;0,"✓",IF(N(D1011)=0,"– no spend","⚠ add to Campaigns tab")))</f>
        <v>✓</v>
      </c>
      <c r="J1011" s="83" t="n">
        <f aca="false">IF(D1011="","",D1011*IF(Settings!$B$23=Settings!$C$6,1,IF(Settings!$B$23="USD",1/INDEX(Settings!$B$29:$B$40,MONTH(B1011)),INDEX(Settings!$B$29:$B$40,MONTH(B1011)))))</f>
        <v>4.493154</v>
      </c>
    </row>
    <row r="1012" customFormat="false" ht="15" hidden="false" customHeight="false" outlineLevel="0" collapsed="false">
      <c r="A1012" s="0" t="s">
        <v>203</v>
      </c>
      <c r="B1012" s="81" t="n">
        <v>46083</v>
      </c>
      <c r="C1012" s="82" t="s">
        <v>452</v>
      </c>
      <c r="D1012" s="83" t="n">
        <v>15.84</v>
      </c>
      <c r="E1012" s="0" t="n">
        <v>126</v>
      </c>
      <c r="F1012" s="0" t="n">
        <v>4</v>
      </c>
      <c r="G1012" s="0" t="n">
        <v>0</v>
      </c>
      <c r="I1012" s="0" t="str">
        <f aca="false">IF(A1012="","",IF(COUNTIF(Campaigns!$A$7:$A$300,A1012)&gt;0,"✓",IF(N(D1012)=0,"– no spend","⚠ add to Campaigns tab")))</f>
        <v>✓</v>
      </c>
      <c r="J1012" s="83" t="n">
        <f aca="false">IF(D1012="","",D1012*IF(Settings!$B$23=Settings!$C$6,1,IF(Settings!$B$23="USD",1/INDEX(Settings!$B$29:$B$40,MONTH(B1012)),INDEX(Settings!$B$29:$B$40,MONTH(B1012)))))</f>
        <v>17.704368</v>
      </c>
    </row>
    <row r="1013" customFormat="false" ht="15" hidden="false" customHeight="false" outlineLevel="0" collapsed="false">
      <c r="A1013" s="0" t="s">
        <v>205</v>
      </c>
      <c r="B1013" s="81" t="n">
        <v>46083</v>
      </c>
      <c r="C1013" s="82" t="s">
        <v>452</v>
      </c>
      <c r="D1013" s="83" t="n">
        <v>7.03</v>
      </c>
      <c r="E1013" s="0" t="n">
        <v>332</v>
      </c>
      <c r="F1013" s="0" t="n">
        <v>12</v>
      </c>
      <c r="G1013" s="0" t="n">
        <v>0</v>
      </c>
      <c r="I1013" s="0" t="str">
        <f aca="false">IF(A1013="","",IF(COUNTIF(Campaigns!$A$7:$A$300,A1013)&gt;0,"✓",IF(N(D1013)=0,"– no spend","⚠ add to Campaigns tab")))</f>
        <v>✓</v>
      </c>
      <c r="J1013" s="83" t="n">
        <f aca="false">IF(D1013="","",D1013*IF(Settings!$B$23=Settings!$C$6,1,IF(Settings!$B$23="USD",1/INDEX(Settings!$B$29:$B$40,MONTH(B1013)),INDEX(Settings!$B$29:$B$40,MONTH(B1013)))))</f>
        <v>7.857431</v>
      </c>
    </row>
    <row r="1014" customFormat="false" ht="15" hidden="false" customHeight="false" outlineLevel="0" collapsed="false">
      <c r="A1014" s="0" t="s">
        <v>195</v>
      </c>
      <c r="B1014" s="81" t="n">
        <v>46083</v>
      </c>
      <c r="C1014" s="82" t="s">
        <v>452</v>
      </c>
      <c r="D1014" s="83" t="n">
        <v>0</v>
      </c>
      <c r="E1014" s="0" t="n">
        <v>13</v>
      </c>
      <c r="F1014" s="0" t="n">
        <v>0</v>
      </c>
      <c r="G1014" s="0" t="n">
        <v>0</v>
      </c>
      <c r="I1014" s="0" t="str">
        <f aca="false">IF(A1014="","",IF(COUNTIF(Campaigns!$A$7:$A$300,A1014)&gt;0,"✓",IF(N(D1014)=0,"– no spend","⚠ add to Campaigns tab")))</f>
        <v>✓</v>
      </c>
      <c r="J1014" s="83" t="n">
        <f aca="false">IF(D1014="","",D1014*IF(Settings!$B$23=Settings!$C$6,1,IF(Settings!$B$23="USD",1/INDEX(Settings!$B$29:$B$40,MONTH(B1014)),INDEX(Settings!$B$29:$B$40,MONTH(B1014)))))</f>
        <v>0</v>
      </c>
    </row>
    <row r="1015" customFormat="false" ht="15" hidden="false" customHeight="false" outlineLevel="0" collapsed="false">
      <c r="A1015" s="0" t="s">
        <v>185</v>
      </c>
      <c r="B1015" s="81" t="n">
        <v>46083</v>
      </c>
      <c r="C1015" s="82" t="s">
        <v>452</v>
      </c>
      <c r="D1015" s="83" t="n">
        <v>43.66</v>
      </c>
      <c r="E1015" s="0" t="n">
        <v>303</v>
      </c>
      <c r="F1015" s="0" t="n">
        <v>33</v>
      </c>
      <c r="G1015" s="0" t="n">
        <v>0</v>
      </c>
      <c r="I1015" s="0" t="str">
        <f aca="false">IF(A1015="","",IF(COUNTIF(Campaigns!$A$7:$A$300,A1015)&gt;0,"✓",IF(N(D1015)=0,"– no spend","⚠ add to Campaigns tab")))</f>
        <v>✓</v>
      </c>
      <c r="J1015" s="83" t="n">
        <f aca="false">IF(D1015="","",D1015*IF(Settings!$B$23=Settings!$C$6,1,IF(Settings!$B$23="USD",1/INDEX(Settings!$B$29:$B$40,MONTH(B1015)),INDEX(Settings!$B$29:$B$40,MONTH(B1015)))))</f>
        <v>48.798782</v>
      </c>
    </row>
    <row r="1016" customFormat="false" ht="15" hidden="false" customHeight="false" outlineLevel="0" collapsed="false">
      <c r="A1016" s="0" t="s">
        <v>191</v>
      </c>
      <c r="B1016" s="81" t="n">
        <v>46083</v>
      </c>
      <c r="C1016" s="82" t="s">
        <v>452</v>
      </c>
      <c r="D1016" s="83" t="n">
        <v>26.53</v>
      </c>
      <c r="E1016" s="0" t="n">
        <v>160</v>
      </c>
      <c r="F1016" s="0" t="n">
        <v>15</v>
      </c>
      <c r="G1016" s="0" t="n">
        <v>2</v>
      </c>
      <c r="I1016" s="0" t="str">
        <f aca="false">IF(A1016="","",IF(COUNTIF(Campaigns!$A$7:$A$300,A1016)&gt;0,"✓",IF(N(D1016)=0,"– no spend","⚠ add to Campaigns tab")))</f>
        <v>✓</v>
      </c>
      <c r="J1016" s="83" t="n">
        <f aca="false">IF(D1016="","",D1016*IF(Settings!$B$23=Settings!$C$6,1,IF(Settings!$B$23="USD",1/INDEX(Settings!$B$29:$B$40,MONTH(B1016)),INDEX(Settings!$B$29:$B$40,MONTH(B1016)))))</f>
        <v>29.652581</v>
      </c>
    </row>
    <row r="1017" customFormat="false" ht="15" hidden="false" customHeight="false" outlineLevel="0" collapsed="false">
      <c r="A1017" s="0" t="s">
        <v>200</v>
      </c>
      <c r="B1017" s="81" t="n">
        <v>46083</v>
      </c>
      <c r="C1017" s="82" t="s">
        <v>452</v>
      </c>
      <c r="D1017" s="83" t="n">
        <v>15.64</v>
      </c>
      <c r="E1017" s="0" t="n">
        <v>32</v>
      </c>
      <c r="F1017" s="0" t="n">
        <v>9</v>
      </c>
      <c r="G1017" s="0" t="n">
        <v>0</v>
      </c>
      <c r="I1017" s="0" t="str">
        <f aca="false">IF(A1017="","",IF(COUNTIF(Campaigns!$A$7:$A$300,A1017)&gt;0,"✓",IF(N(D1017)=0,"– no spend","⚠ add to Campaigns tab")))</f>
        <v>✓</v>
      </c>
      <c r="J1017" s="83" t="n">
        <f aca="false">IF(D1017="","",D1017*IF(Settings!$B$23=Settings!$C$6,1,IF(Settings!$B$23="USD",1/INDEX(Settings!$B$29:$B$40,MONTH(B1017)),INDEX(Settings!$B$29:$B$40,MONTH(B1017)))))</f>
        <v>17.480828</v>
      </c>
    </row>
    <row r="1018" customFormat="false" ht="15" hidden="false" customHeight="false" outlineLevel="0" collapsed="false">
      <c r="A1018" s="0" t="s">
        <v>202</v>
      </c>
      <c r="B1018" s="81" t="n">
        <v>46083</v>
      </c>
      <c r="C1018" s="82" t="s">
        <v>452</v>
      </c>
      <c r="D1018" s="83" t="n">
        <v>4.67</v>
      </c>
      <c r="E1018" s="0" t="n">
        <v>132</v>
      </c>
      <c r="F1018" s="0" t="n">
        <v>7</v>
      </c>
      <c r="G1018" s="0" t="n">
        <v>0</v>
      </c>
      <c r="I1018" s="0" t="str">
        <f aca="false">IF(A1018="","",IF(COUNTIF(Campaigns!$A$7:$A$300,A1018)&gt;0,"✓",IF(N(D1018)=0,"– no spend","⚠ add to Campaigns tab")))</f>
        <v>✓</v>
      </c>
      <c r="J1018" s="83" t="n">
        <f aca="false">IF(D1018="","",D1018*IF(Settings!$B$23=Settings!$C$6,1,IF(Settings!$B$23="USD",1/INDEX(Settings!$B$29:$B$40,MONTH(B1018)),INDEX(Settings!$B$29:$B$40,MONTH(B1018)))))</f>
        <v>5.219659</v>
      </c>
    </row>
    <row r="1019" customFormat="false" ht="15" hidden="false" customHeight="false" outlineLevel="0" collapsed="false">
      <c r="A1019" s="0" t="s">
        <v>192</v>
      </c>
      <c r="B1019" s="81" t="n">
        <v>46083</v>
      </c>
      <c r="C1019" s="82" t="s">
        <v>452</v>
      </c>
      <c r="D1019" s="83" t="n">
        <v>37.82</v>
      </c>
      <c r="E1019" s="0" t="n">
        <v>176</v>
      </c>
      <c r="F1019" s="0" t="n">
        <v>14</v>
      </c>
      <c r="G1019" s="0" t="n">
        <v>0</v>
      </c>
      <c r="I1019" s="0" t="str">
        <f aca="false">IF(A1019="","",IF(COUNTIF(Campaigns!$A$7:$A$300,A1019)&gt;0,"✓",IF(N(D1019)=0,"– no spend","⚠ add to Campaigns tab")))</f>
        <v>✓</v>
      </c>
      <c r="J1019" s="83" t="n">
        <f aca="false">IF(D1019="","",D1019*IF(Settings!$B$23=Settings!$C$6,1,IF(Settings!$B$23="USD",1/INDEX(Settings!$B$29:$B$40,MONTH(B1019)),INDEX(Settings!$B$29:$B$40,MONTH(B1019)))))</f>
        <v>42.271414</v>
      </c>
    </row>
    <row r="1020" customFormat="false" ht="15" hidden="false" customHeight="false" outlineLevel="0" collapsed="false">
      <c r="A1020" s="0" t="s">
        <v>187</v>
      </c>
      <c r="B1020" s="81" t="n">
        <v>46083</v>
      </c>
      <c r="C1020" s="82" t="s">
        <v>452</v>
      </c>
      <c r="D1020" s="83" t="n">
        <v>6.14</v>
      </c>
      <c r="E1020" s="0" t="n">
        <v>48</v>
      </c>
      <c r="F1020" s="0" t="n">
        <v>6</v>
      </c>
      <c r="G1020" s="0" t="n">
        <v>0</v>
      </c>
      <c r="I1020" s="0" t="str">
        <f aca="false">IF(A1020="","",IF(COUNTIF(Campaigns!$A$7:$A$300,A1020)&gt;0,"✓",IF(N(D1020)=0,"– no spend","⚠ add to Campaigns tab")))</f>
        <v>✓</v>
      </c>
      <c r="J1020" s="83" t="n">
        <f aca="false">IF(D1020="","",D1020*IF(Settings!$B$23=Settings!$C$6,1,IF(Settings!$B$23="USD",1/INDEX(Settings!$B$29:$B$40,MONTH(B1020)),INDEX(Settings!$B$29:$B$40,MONTH(B1020)))))</f>
        <v>6.862678</v>
      </c>
    </row>
    <row r="1021" customFormat="false" ht="15" hidden="false" customHeight="false" outlineLevel="0" collapsed="false">
      <c r="A1021" s="0" t="s">
        <v>190</v>
      </c>
      <c r="B1021" s="81" t="n">
        <v>46083</v>
      </c>
      <c r="C1021" s="82" t="s">
        <v>452</v>
      </c>
      <c r="D1021" s="83" t="n">
        <v>0</v>
      </c>
      <c r="E1021" s="0" t="n">
        <v>17</v>
      </c>
      <c r="F1021" s="0" t="n">
        <v>0</v>
      </c>
      <c r="G1021" s="0" t="n">
        <v>0</v>
      </c>
      <c r="I1021" s="0" t="str">
        <f aca="false">IF(A1021="","",IF(COUNTIF(Campaigns!$A$7:$A$300,A1021)&gt;0,"✓",IF(N(D1021)=0,"– no spend","⚠ add to Campaigns tab")))</f>
        <v>✓</v>
      </c>
      <c r="J1021" s="83" t="n">
        <f aca="false">IF(D1021="","",D1021*IF(Settings!$B$23=Settings!$C$6,1,IF(Settings!$B$23="USD",1/INDEX(Settings!$B$29:$B$40,MONTH(B1021)),INDEX(Settings!$B$29:$B$40,MONTH(B1021)))))</f>
        <v>0</v>
      </c>
    </row>
    <row r="1022" customFormat="false" ht="15" hidden="false" customHeight="false" outlineLevel="0" collapsed="false">
      <c r="A1022" s="0" t="s">
        <v>204</v>
      </c>
      <c r="B1022" s="81" t="n">
        <v>46083</v>
      </c>
      <c r="C1022" s="82" t="s">
        <v>452</v>
      </c>
      <c r="D1022" s="83" t="n">
        <v>3.5</v>
      </c>
      <c r="E1022" s="0" t="n">
        <v>20</v>
      </c>
      <c r="F1022" s="0" t="n">
        <v>1</v>
      </c>
      <c r="G1022" s="0" t="n">
        <v>0.09</v>
      </c>
      <c r="I1022" s="0" t="str">
        <f aca="false">IF(A1022="","",IF(COUNTIF(Campaigns!$A$7:$A$300,A1022)&gt;0,"✓",IF(N(D1022)=0,"– no spend","⚠ add to Campaigns tab")))</f>
        <v>✓</v>
      </c>
      <c r="J1022" s="83" t="n">
        <f aca="false">IF(D1022="","",D1022*IF(Settings!$B$23=Settings!$C$6,1,IF(Settings!$B$23="USD",1/INDEX(Settings!$B$29:$B$40,MONTH(B1022)),INDEX(Settings!$B$29:$B$40,MONTH(B1022)))))</f>
        <v>3.91195</v>
      </c>
    </row>
    <row r="1023" customFormat="false" ht="15" hidden="false" customHeight="false" outlineLevel="0" collapsed="false">
      <c r="A1023" s="0" t="s">
        <v>188</v>
      </c>
      <c r="B1023" s="81" t="n">
        <v>46083</v>
      </c>
      <c r="C1023" s="82" t="s">
        <v>452</v>
      </c>
      <c r="D1023" s="83" t="n">
        <v>9.07</v>
      </c>
      <c r="E1023" s="0" t="n">
        <v>61</v>
      </c>
      <c r="F1023" s="0" t="n">
        <v>2</v>
      </c>
      <c r="G1023" s="0" t="n">
        <v>0</v>
      </c>
      <c r="I1023" s="0" t="str">
        <f aca="false">IF(A1023="","",IF(COUNTIF(Campaigns!$A$7:$A$300,A1023)&gt;0,"✓",IF(N(D1023)=0,"– no spend","⚠ add to Campaigns tab")))</f>
        <v>✓</v>
      </c>
      <c r="J1023" s="83" t="n">
        <f aca="false">IF(D1023="","",D1023*IF(Settings!$B$23=Settings!$C$6,1,IF(Settings!$B$23="USD",1/INDEX(Settings!$B$29:$B$40,MONTH(B1023)),INDEX(Settings!$B$29:$B$40,MONTH(B1023)))))</f>
        <v>10.137539</v>
      </c>
    </row>
    <row r="1024" customFormat="false" ht="15" hidden="false" customHeight="false" outlineLevel="0" collapsed="false">
      <c r="A1024" s="0" t="s">
        <v>186</v>
      </c>
      <c r="B1024" s="81" t="n">
        <v>46083</v>
      </c>
      <c r="C1024" s="82" t="s">
        <v>452</v>
      </c>
      <c r="D1024" s="83" t="n">
        <v>42.37</v>
      </c>
      <c r="E1024" s="0" t="n">
        <v>140</v>
      </c>
      <c r="F1024" s="0" t="n">
        <v>17</v>
      </c>
      <c r="G1024" s="0" t="n">
        <v>5.09</v>
      </c>
      <c r="I1024" s="0" t="str">
        <f aca="false">IF(A1024="","",IF(COUNTIF(Campaigns!$A$7:$A$300,A1024)&gt;0,"✓",IF(N(D1024)=0,"– no spend","⚠ add to Campaigns tab")))</f>
        <v>✓</v>
      </c>
      <c r="J1024" s="83" t="n">
        <f aca="false">IF(D1024="","",D1024*IF(Settings!$B$23=Settings!$C$6,1,IF(Settings!$B$23="USD",1/INDEX(Settings!$B$29:$B$40,MONTH(B1024)),INDEX(Settings!$B$29:$B$40,MONTH(B1024)))))</f>
        <v>47.356949</v>
      </c>
    </row>
    <row r="1025" customFormat="false" ht="15" hidden="false" customHeight="false" outlineLevel="0" collapsed="false">
      <c r="A1025" s="0" t="s">
        <v>201</v>
      </c>
      <c r="B1025" s="81" t="n">
        <v>46083</v>
      </c>
      <c r="C1025" s="82" t="s">
        <v>452</v>
      </c>
      <c r="D1025" s="83" t="n">
        <v>0</v>
      </c>
      <c r="E1025" s="0" t="n">
        <v>6</v>
      </c>
      <c r="F1025" s="0" t="n">
        <v>0</v>
      </c>
      <c r="G1025" s="0" t="n">
        <v>0</v>
      </c>
      <c r="I1025" s="0" t="str">
        <f aca="false">IF(A1025="","",IF(COUNTIF(Campaigns!$A$7:$A$300,A1025)&gt;0,"✓",IF(N(D1025)=0,"– no spend","⚠ add to Campaigns tab")))</f>
        <v>✓</v>
      </c>
      <c r="J1025" s="83" t="n">
        <f aca="false">IF(D1025="","",D1025*IF(Settings!$B$23=Settings!$C$6,1,IF(Settings!$B$23="USD",1/INDEX(Settings!$B$29:$B$40,MONTH(B1025)),INDEX(Settings!$B$29:$B$40,MONTH(B1025)))))</f>
        <v>0</v>
      </c>
    </row>
    <row r="1026" customFormat="false" ht="15" hidden="false" customHeight="false" outlineLevel="0" collapsed="false">
      <c r="A1026" s="0" t="s">
        <v>194</v>
      </c>
      <c r="B1026" s="81" t="n">
        <v>46083</v>
      </c>
      <c r="C1026" s="82" t="s">
        <v>452</v>
      </c>
      <c r="D1026" s="83" t="n">
        <v>33.09</v>
      </c>
      <c r="E1026" s="0" t="n">
        <v>136</v>
      </c>
      <c r="F1026" s="0" t="n">
        <v>3</v>
      </c>
      <c r="G1026" s="0" t="n">
        <v>0.92</v>
      </c>
      <c r="I1026" s="0" t="str">
        <f aca="false">IF(A1026="","",IF(COUNTIF(Campaigns!$A$7:$A$300,A1026)&gt;0,"✓",IF(N(D1026)=0,"– no spend","⚠ add to Campaigns tab")))</f>
        <v>✓</v>
      </c>
      <c r="J1026" s="83" t="n">
        <f aca="false">IF(D1026="","",D1026*IF(Settings!$B$23=Settings!$C$6,1,IF(Settings!$B$23="USD",1/INDEX(Settings!$B$29:$B$40,MONTH(B1026)),INDEX(Settings!$B$29:$B$40,MONTH(B1026)))))</f>
        <v>36.984693</v>
      </c>
    </row>
    <row r="1027" customFormat="false" ht="15" hidden="false" customHeight="false" outlineLevel="0" collapsed="false">
      <c r="A1027" s="0" t="s">
        <v>199</v>
      </c>
      <c r="B1027" s="81" t="n">
        <v>46083</v>
      </c>
      <c r="C1027" s="82" t="s">
        <v>452</v>
      </c>
      <c r="D1027" s="83" t="n">
        <v>37.65</v>
      </c>
      <c r="E1027" s="0" t="n">
        <v>7</v>
      </c>
      <c r="F1027" s="0" t="n">
        <v>1</v>
      </c>
      <c r="G1027" s="0" t="n">
        <v>0</v>
      </c>
      <c r="I1027" s="0" t="str">
        <f aca="false">IF(A1027="","",IF(COUNTIF(Campaigns!$A$7:$A$300,A1027)&gt;0,"✓",IF(N(D1027)=0,"– no spend","⚠ add to Campaigns tab")))</f>
        <v>✓</v>
      </c>
      <c r="J1027" s="83" t="n">
        <f aca="false">IF(D1027="","",D1027*IF(Settings!$B$23=Settings!$C$6,1,IF(Settings!$B$23="USD",1/INDEX(Settings!$B$29:$B$40,MONTH(B1027)),INDEX(Settings!$B$29:$B$40,MONTH(B1027)))))</f>
        <v>42.081405</v>
      </c>
    </row>
    <row r="1028" customFormat="false" ht="15" hidden="false" customHeight="false" outlineLevel="0" collapsed="false">
      <c r="A1028" s="0" t="s">
        <v>206</v>
      </c>
      <c r="B1028" s="81" t="n">
        <v>46083</v>
      </c>
      <c r="C1028" s="82" t="s">
        <v>452</v>
      </c>
      <c r="D1028" s="83" t="n">
        <v>1.03</v>
      </c>
      <c r="E1028" s="0" t="n">
        <v>80</v>
      </c>
      <c r="F1028" s="0" t="n">
        <v>1</v>
      </c>
      <c r="G1028" s="0" t="n">
        <v>1.16</v>
      </c>
      <c r="I1028" s="0" t="str">
        <f aca="false">IF(A1028="","",IF(COUNTIF(Campaigns!$A$7:$A$300,A1028)&gt;0,"✓",IF(N(D1028)=0,"– no spend","⚠ add to Campaigns tab")))</f>
        <v>✓</v>
      </c>
      <c r="J1028" s="83" t="n">
        <f aca="false">IF(D1028="","",D1028*IF(Settings!$B$23=Settings!$C$6,1,IF(Settings!$B$23="USD",1/INDEX(Settings!$B$29:$B$40,MONTH(B1028)),INDEX(Settings!$B$29:$B$40,MONTH(B1028)))))</f>
        <v>1.151231</v>
      </c>
    </row>
    <row r="1029" customFormat="false" ht="15" hidden="false" customHeight="false" outlineLevel="0" collapsed="false">
      <c r="A1029" s="0" t="s">
        <v>203</v>
      </c>
      <c r="B1029" s="81" t="n">
        <v>46084</v>
      </c>
      <c r="C1029" s="82" t="s">
        <v>452</v>
      </c>
      <c r="D1029" s="83" t="n">
        <v>20.6</v>
      </c>
      <c r="E1029" s="0" t="n">
        <v>107</v>
      </c>
      <c r="F1029" s="0" t="n">
        <v>5</v>
      </c>
      <c r="G1029" s="0" t="n">
        <v>0</v>
      </c>
      <c r="I1029" s="0" t="str">
        <f aca="false">IF(A1029="","",IF(COUNTIF(Campaigns!$A$7:$A$300,A1029)&gt;0,"✓",IF(N(D1029)=0,"– no spend","⚠ add to Campaigns tab")))</f>
        <v>✓</v>
      </c>
      <c r="J1029" s="83" t="n">
        <f aca="false">IF(D1029="","",D1029*IF(Settings!$B$23=Settings!$C$6,1,IF(Settings!$B$23="USD",1/INDEX(Settings!$B$29:$B$40,MONTH(B1029)),INDEX(Settings!$B$29:$B$40,MONTH(B1029)))))</f>
        <v>23.02462</v>
      </c>
    </row>
    <row r="1030" customFormat="false" ht="15" hidden="false" customHeight="false" outlineLevel="0" collapsed="false">
      <c r="A1030" s="0" t="s">
        <v>205</v>
      </c>
      <c r="B1030" s="81" t="n">
        <v>46084</v>
      </c>
      <c r="C1030" s="82" t="s">
        <v>452</v>
      </c>
      <c r="D1030" s="83" t="n">
        <v>3.54</v>
      </c>
      <c r="E1030" s="0" t="n">
        <v>218</v>
      </c>
      <c r="F1030" s="0" t="n">
        <v>9</v>
      </c>
      <c r="G1030" s="0" t="n">
        <v>1</v>
      </c>
      <c r="I1030" s="0" t="str">
        <f aca="false">IF(A1030="","",IF(COUNTIF(Campaigns!$A$7:$A$300,A1030)&gt;0,"✓",IF(N(D1030)=0,"– no spend","⚠ add to Campaigns tab")))</f>
        <v>✓</v>
      </c>
      <c r="J1030" s="83" t="n">
        <f aca="false">IF(D1030="","",D1030*IF(Settings!$B$23=Settings!$C$6,1,IF(Settings!$B$23="USD",1/INDEX(Settings!$B$29:$B$40,MONTH(B1030)),INDEX(Settings!$B$29:$B$40,MONTH(B1030)))))</f>
        <v>3.956658</v>
      </c>
    </row>
    <row r="1031" customFormat="false" ht="15" hidden="false" customHeight="false" outlineLevel="0" collapsed="false">
      <c r="A1031" s="0" t="s">
        <v>195</v>
      </c>
      <c r="B1031" s="81" t="n">
        <v>46084</v>
      </c>
      <c r="C1031" s="82" t="s">
        <v>452</v>
      </c>
      <c r="D1031" s="83" t="n">
        <v>31.21</v>
      </c>
      <c r="E1031" s="0" t="n">
        <v>26</v>
      </c>
      <c r="F1031" s="0" t="n">
        <v>1</v>
      </c>
      <c r="G1031" s="0" t="n">
        <v>0</v>
      </c>
      <c r="I1031" s="0" t="str">
        <f aca="false">IF(A1031="","",IF(COUNTIF(Campaigns!$A$7:$A$300,A1031)&gt;0,"✓",IF(N(D1031)=0,"– no spend","⚠ add to Campaigns tab")))</f>
        <v>✓</v>
      </c>
      <c r="J1031" s="83" t="n">
        <f aca="false">IF(D1031="","",D1031*IF(Settings!$B$23=Settings!$C$6,1,IF(Settings!$B$23="USD",1/INDEX(Settings!$B$29:$B$40,MONTH(B1031)),INDEX(Settings!$B$29:$B$40,MONTH(B1031)))))</f>
        <v>34.883417</v>
      </c>
    </row>
    <row r="1032" customFormat="false" ht="15" hidden="false" customHeight="false" outlineLevel="0" collapsed="false">
      <c r="A1032" s="0" t="s">
        <v>185</v>
      </c>
      <c r="B1032" s="81" t="n">
        <v>46084</v>
      </c>
      <c r="C1032" s="82" t="s">
        <v>452</v>
      </c>
      <c r="D1032" s="83" t="n">
        <v>41.22</v>
      </c>
      <c r="E1032" s="0" t="n">
        <v>145</v>
      </c>
      <c r="F1032" s="0" t="n">
        <v>17</v>
      </c>
      <c r="G1032" s="0" t="n">
        <v>0</v>
      </c>
      <c r="I1032" s="0" t="str">
        <f aca="false">IF(A1032="","",IF(COUNTIF(Campaigns!$A$7:$A$300,A1032)&gt;0,"✓",IF(N(D1032)=0,"– no spend","⚠ add to Campaigns tab")))</f>
        <v>✓</v>
      </c>
      <c r="J1032" s="83" t="n">
        <f aca="false">IF(D1032="","",D1032*IF(Settings!$B$23=Settings!$C$6,1,IF(Settings!$B$23="USD",1/INDEX(Settings!$B$29:$B$40,MONTH(B1032)),INDEX(Settings!$B$29:$B$40,MONTH(B1032)))))</f>
        <v>46.071594</v>
      </c>
    </row>
    <row r="1033" customFormat="false" ht="15" hidden="false" customHeight="false" outlineLevel="0" collapsed="false">
      <c r="A1033" s="0" t="s">
        <v>191</v>
      </c>
      <c r="B1033" s="81" t="n">
        <v>46084</v>
      </c>
      <c r="C1033" s="82" t="s">
        <v>452</v>
      </c>
      <c r="D1033" s="83" t="n">
        <v>39.59</v>
      </c>
      <c r="E1033" s="0" t="n">
        <v>211</v>
      </c>
      <c r="F1033" s="0" t="n">
        <v>18</v>
      </c>
      <c r="G1033" s="0" t="n">
        <v>0</v>
      </c>
      <c r="I1033" s="0" t="str">
        <f aca="false">IF(A1033="","",IF(COUNTIF(Campaigns!$A$7:$A$300,A1033)&gt;0,"✓",IF(N(D1033)=0,"– no spend","⚠ add to Campaigns tab")))</f>
        <v>✓</v>
      </c>
      <c r="J1033" s="83" t="n">
        <f aca="false">IF(D1033="","",D1033*IF(Settings!$B$23=Settings!$C$6,1,IF(Settings!$B$23="USD",1/INDEX(Settings!$B$29:$B$40,MONTH(B1033)),INDEX(Settings!$B$29:$B$40,MONTH(B1033)))))</f>
        <v>44.249743</v>
      </c>
    </row>
    <row r="1034" customFormat="false" ht="15" hidden="false" customHeight="false" outlineLevel="0" collapsed="false">
      <c r="A1034" s="0" t="s">
        <v>200</v>
      </c>
      <c r="B1034" s="81" t="n">
        <v>46084</v>
      </c>
      <c r="C1034" s="82" t="s">
        <v>452</v>
      </c>
      <c r="D1034" s="83" t="n">
        <v>15.69</v>
      </c>
      <c r="E1034" s="0" t="n">
        <v>55</v>
      </c>
      <c r="F1034" s="0" t="n">
        <v>6</v>
      </c>
      <c r="G1034" s="0" t="n">
        <v>0</v>
      </c>
      <c r="I1034" s="0" t="str">
        <f aca="false">IF(A1034="","",IF(COUNTIF(Campaigns!$A$7:$A$300,A1034)&gt;0,"✓",IF(N(D1034)=0,"– no spend","⚠ add to Campaigns tab")))</f>
        <v>✓</v>
      </c>
      <c r="J1034" s="83" t="n">
        <f aca="false">IF(D1034="","",D1034*IF(Settings!$B$23=Settings!$C$6,1,IF(Settings!$B$23="USD",1/INDEX(Settings!$B$29:$B$40,MONTH(B1034)),INDEX(Settings!$B$29:$B$40,MONTH(B1034)))))</f>
        <v>17.536713</v>
      </c>
    </row>
    <row r="1035" customFormat="false" ht="15" hidden="false" customHeight="false" outlineLevel="0" collapsed="false">
      <c r="A1035" s="0" t="s">
        <v>202</v>
      </c>
      <c r="B1035" s="81" t="n">
        <v>46084</v>
      </c>
      <c r="C1035" s="82" t="s">
        <v>452</v>
      </c>
      <c r="D1035" s="83" t="n">
        <v>6.21</v>
      </c>
      <c r="E1035" s="0" t="n">
        <v>129</v>
      </c>
      <c r="F1035" s="0" t="n">
        <v>9</v>
      </c>
      <c r="G1035" s="0" t="n">
        <v>0</v>
      </c>
      <c r="I1035" s="0" t="str">
        <f aca="false">IF(A1035="","",IF(COUNTIF(Campaigns!$A$7:$A$300,A1035)&gt;0,"✓",IF(N(D1035)=0,"– no spend","⚠ add to Campaigns tab")))</f>
        <v>✓</v>
      </c>
      <c r="J1035" s="83" t="n">
        <f aca="false">IF(D1035="","",D1035*IF(Settings!$B$23=Settings!$C$6,1,IF(Settings!$B$23="USD",1/INDEX(Settings!$B$29:$B$40,MONTH(B1035)),INDEX(Settings!$B$29:$B$40,MONTH(B1035)))))</f>
        <v>6.940917</v>
      </c>
    </row>
    <row r="1036" customFormat="false" ht="15" hidden="false" customHeight="false" outlineLevel="0" collapsed="false">
      <c r="A1036" s="0" t="s">
        <v>192</v>
      </c>
      <c r="B1036" s="81" t="n">
        <v>46084</v>
      </c>
      <c r="C1036" s="82" t="s">
        <v>452</v>
      </c>
      <c r="D1036" s="83" t="n">
        <v>26.94</v>
      </c>
      <c r="E1036" s="0" t="n">
        <v>93</v>
      </c>
      <c r="F1036" s="0" t="n">
        <v>11</v>
      </c>
      <c r="G1036" s="0" t="n">
        <v>0</v>
      </c>
      <c r="I1036" s="0" t="str">
        <f aca="false">IF(A1036="","",IF(COUNTIF(Campaigns!$A$7:$A$300,A1036)&gt;0,"✓",IF(N(D1036)=0,"– no spend","⚠ add to Campaigns tab")))</f>
        <v>✓</v>
      </c>
      <c r="J1036" s="83" t="n">
        <f aca="false">IF(D1036="","",D1036*IF(Settings!$B$23=Settings!$C$6,1,IF(Settings!$B$23="USD",1/INDEX(Settings!$B$29:$B$40,MONTH(B1036)),INDEX(Settings!$B$29:$B$40,MONTH(B1036)))))</f>
        <v>30.110838</v>
      </c>
    </row>
    <row r="1037" customFormat="false" ht="15" hidden="false" customHeight="false" outlineLevel="0" collapsed="false">
      <c r="A1037" s="0" t="s">
        <v>187</v>
      </c>
      <c r="B1037" s="81" t="n">
        <v>46084</v>
      </c>
      <c r="C1037" s="82" t="s">
        <v>452</v>
      </c>
      <c r="D1037" s="83" t="n">
        <v>4.14</v>
      </c>
      <c r="E1037" s="0" t="n">
        <v>55</v>
      </c>
      <c r="F1037" s="0" t="n">
        <v>4</v>
      </c>
      <c r="G1037" s="0" t="n">
        <v>0</v>
      </c>
      <c r="I1037" s="0" t="str">
        <f aca="false">IF(A1037="","",IF(COUNTIF(Campaigns!$A$7:$A$300,A1037)&gt;0,"✓",IF(N(D1037)=0,"– no spend","⚠ add to Campaigns tab")))</f>
        <v>✓</v>
      </c>
      <c r="J1037" s="83" t="n">
        <f aca="false">IF(D1037="","",D1037*IF(Settings!$B$23=Settings!$C$6,1,IF(Settings!$B$23="USD",1/INDEX(Settings!$B$29:$B$40,MONTH(B1037)),INDEX(Settings!$B$29:$B$40,MONTH(B1037)))))</f>
        <v>4.627278</v>
      </c>
    </row>
    <row r="1038" customFormat="false" ht="15" hidden="false" customHeight="false" outlineLevel="0" collapsed="false">
      <c r="A1038" s="0" t="s">
        <v>190</v>
      </c>
      <c r="B1038" s="81" t="n">
        <v>46084</v>
      </c>
      <c r="C1038" s="82" t="s">
        <v>452</v>
      </c>
      <c r="D1038" s="83" t="n">
        <v>13.48</v>
      </c>
      <c r="E1038" s="0" t="n">
        <v>13</v>
      </c>
      <c r="F1038" s="0" t="n">
        <v>1</v>
      </c>
      <c r="G1038" s="0" t="n">
        <v>0</v>
      </c>
      <c r="I1038" s="0" t="str">
        <f aca="false">IF(A1038="","",IF(COUNTIF(Campaigns!$A$7:$A$300,A1038)&gt;0,"✓",IF(N(D1038)=0,"– no spend","⚠ add to Campaigns tab")))</f>
        <v>✓</v>
      </c>
      <c r="J1038" s="83" t="n">
        <f aca="false">IF(D1038="","",D1038*IF(Settings!$B$23=Settings!$C$6,1,IF(Settings!$B$23="USD",1/INDEX(Settings!$B$29:$B$40,MONTH(B1038)),INDEX(Settings!$B$29:$B$40,MONTH(B1038)))))</f>
        <v>15.066596</v>
      </c>
    </row>
    <row r="1039" customFormat="false" ht="15" hidden="false" customHeight="false" outlineLevel="0" collapsed="false">
      <c r="A1039" s="0" t="s">
        <v>204</v>
      </c>
      <c r="B1039" s="81" t="n">
        <v>46084</v>
      </c>
      <c r="C1039" s="82" t="s">
        <v>452</v>
      </c>
      <c r="D1039" s="83" t="n">
        <v>3.52</v>
      </c>
      <c r="E1039" s="0" t="n">
        <v>22</v>
      </c>
      <c r="F1039" s="0" t="n">
        <v>1</v>
      </c>
      <c r="G1039" s="0" t="n">
        <v>0</v>
      </c>
      <c r="I1039" s="0" t="str">
        <f aca="false">IF(A1039="","",IF(COUNTIF(Campaigns!$A$7:$A$300,A1039)&gt;0,"✓",IF(N(D1039)=0,"– no spend","⚠ add to Campaigns tab")))</f>
        <v>✓</v>
      </c>
      <c r="J1039" s="83" t="n">
        <f aca="false">IF(D1039="","",D1039*IF(Settings!$B$23=Settings!$C$6,1,IF(Settings!$B$23="USD",1/INDEX(Settings!$B$29:$B$40,MONTH(B1039)),INDEX(Settings!$B$29:$B$40,MONTH(B1039)))))</f>
        <v>3.934304</v>
      </c>
    </row>
    <row r="1040" customFormat="false" ht="15" hidden="false" customHeight="false" outlineLevel="0" collapsed="false">
      <c r="A1040" s="0" t="s">
        <v>188</v>
      </c>
      <c r="B1040" s="81" t="n">
        <v>46084</v>
      </c>
      <c r="C1040" s="82" t="s">
        <v>452</v>
      </c>
      <c r="D1040" s="83" t="n">
        <v>7.77</v>
      </c>
      <c r="E1040" s="0" t="n">
        <v>50</v>
      </c>
      <c r="F1040" s="0" t="n">
        <v>2</v>
      </c>
      <c r="G1040" s="0" t="n">
        <v>0</v>
      </c>
      <c r="I1040" s="0" t="str">
        <f aca="false">IF(A1040="","",IF(COUNTIF(Campaigns!$A$7:$A$300,A1040)&gt;0,"✓",IF(N(D1040)=0,"– no spend","⚠ add to Campaigns tab")))</f>
        <v>✓</v>
      </c>
      <c r="J1040" s="83" t="n">
        <f aca="false">IF(D1040="","",D1040*IF(Settings!$B$23=Settings!$C$6,1,IF(Settings!$B$23="USD",1/INDEX(Settings!$B$29:$B$40,MONTH(B1040)),INDEX(Settings!$B$29:$B$40,MONTH(B1040)))))</f>
        <v>8.684529</v>
      </c>
    </row>
    <row r="1041" customFormat="false" ht="15" hidden="false" customHeight="false" outlineLevel="0" collapsed="false">
      <c r="A1041" s="0" t="s">
        <v>186</v>
      </c>
      <c r="B1041" s="81" t="n">
        <v>46084</v>
      </c>
      <c r="C1041" s="82" t="s">
        <v>452</v>
      </c>
      <c r="D1041" s="83" t="n">
        <v>18.41</v>
      </c>
      <c r="E1041" s="0" t="n">
        <v>142</v>
      </c>
      <c r="F1041" s="0" t="n">
        <v>8</v>
      </c>
      <c r="G1041" s="0" t="n">
        <v>0</v>
      </c>
      <c r="I1041" s="0" t="str">
        <f aca="false">IF(A1041="","",IF(COUNTIF(Campaigns!$A$7:$A$300,A1041)&gt;0,"✓",IF(N(D1041)=0,"– no spend","⚠ add to Campaigns tab")))</f>
        <v>✓</v>
      </c>
      <c r="J1041" s="83" t="n">
        <f aca="false">IF(D1041="","",D1041*IF(Settings!$B$23=Settings!$C$6,1,IF(Settings!$B$23="USD",1/INDEX(Settings!$B$29:$B$40,MONTH(B1041)),INDEX(Settings!$B$29:$B$40,MONTH(B1041)))))</f>
        <v>20.576857</v>
      </c>
    </row>
    <row r="1042" customFormat="false" ht="15" hidden="false" customHeight="false" outlineLevel="0" collapsed="false">
      <c r="A1042" s="0" t="s">
        <v>201</v>
      </c>
      <c r="B1042" s="81" t="n">
        <v>46084</v>
      </c>
      <c r="C1042" s="82" t="s">
        <v>452</v>
      </c>
      <c r="D1042" s="83" t="n">
        <v>32</v>
      </c>
      <c r="E1042" s="0" t="n">
        <v>10</v>
      </c>
      <c r="F1042" s="0" t="n">
        <v>3</v>
      </c>
      <c r="G1042" s="0" t="n">
        <v>1</v>
      </c>
      <c r="I1042" s="0" t="str">
        <f aca="false">IF(A1042="","",IF(COUNTIF(Campaigns!$A$7:$A$300,A1042)&gt;0,"✓",IF(N(D1042)=0,"– no spend","⚠ add to Campaigns tab")))</f>
        <v>✓</v>
      </c>
      <c r="J1042" s="83" t="n">
        <f aca="false">IF(D1042="","",D1042*IF(Settings!$B$23=Settings!$C$6,1,IF(Settings!$B$23="USD",1/INDEX(Settings!$B$29:$B$40,MONTH(B1042)),INDEX(Settings!$B$29:$B$40,MONTH(B1042)))))</f>
        <v>35.7664</v>
      </c>
    </row>
    <row r="1043" customFormat="false" ht="15" hidden="false" customHeight="false" outlineLevel="0" collapsed="false">
      <c r="A1043" s="0" t="s">
        <v>194</v>
      </c>
      <c r="B1043" s="81" t="n">
        <v>46084</v>
      </c>
      <c r="C1043" s="82" t="s">
        <v>452</v>
      </c>
      <c r="D1043" s="83" t="n">
        <v>48.69</v>
      </c>
      <c r="E1043" s="0" t="n">
        <v>66</v>
      </c>
      <c r="F1043" s="0" t="n">
        <v>5</v>
      </c>
      <c r="G1043" s="0" t="n">
        <v>0</v>
      </c>
      <c r="I1043" s="0" t="str">
        <f aca="false">IF(A1043="","",IF(COUNTIF(Campaigns!$A$7:$A$300,A1043)&gt;0,"✓",IF(N(D1043)=0,"– no spend","⚠ add to Campaigns tab")))</f>
        <v>✓</v>
      </c>
      <c r="J1043" s="83" t="n">
        <f aca="false">IF(D1043="","",D1043*IF(Settings!$B$23=Settings!$C$6,1,IF(Settings!$B$23="USD",1/INDEX(Settings!$B$29:$B$40,MONTH(B1043)),INDEX(Settings!$B$29:$B$40,MONTH(B1043)))))</f>
        <v>54.420813</v>
      </c>
    </row>
    <row r="1044" customFormat="false" ht="15" hidden="false" customHeight="false" outlineLevel="0" collapsed="false">
      <c r="A1044" s="0" t="s">
        <v>199</v>
      </c>
      <c r="B1044" s="81" t="n">
        <v>46084</v>
      </c>
      <c r="C1044" s="82" t="s">
        <v>452</v>
      </c>
      <c r="D1044" s="83" t="n">
        <v>26.58</v>
      </c>
      <c r="E1044" s="0" t="n">
        <v>14</v>
      </c>
      <c r="F1044" s="0" t="n">
        <v>1</v>
      </c>
      <c r="G1044" s="0" t="n">
        <v>0</v>
      </c>
      <c r="I1044" s="0" t="str">
        <f aca="false">IF(A1044="","",IF(COUNTIF(Campaigns!$A$7:$A$300,A1044)&gt;0,"✓",IF(N(D1044)=0,"– no spend","⚠ add to Campaigns tab")))</f>
        <v>✓</v>
      </c>
      <c r="J1044" s="83" t="n">
        <f aca="false">IF(D1044="","",D1044*IF(Settings!$B$23=Settings!$C$6,1,IF(Settings!$B$23="USD",1/INDEX(Settings!$B$29:$B$40,MONTH(B1044)),INDEX(Settings!$B$29:$B$40,MONTH(B1044)))))</f>
        <v>29.708466</v>
      </c>
    </row>
    <row r="1045" customFormat="false" ht="15" hidden="false" customHeight="false" outlineLevel="0" collapsed="false">
      <c r="A1045" s="0" t="s">
        <v>206</v>
      </c>
      <c r="B1045" s="81" t="n">
        <v>46084</v>
      </c>
      <c r="C1045" s="82" t="s">
        <v>452</v>
      </c>
      <c r="D1045" s="83" t="n">
        <v>2.13</v>
      </c>
      <c r="E1045" s="0" t="n">
        <v>56</v>
      </c>
      <c r="F1045" s="0" t="n">
        <v>1</v>
      </c>
      <c r="G1045" s="0" t="n">
        <v>0</v>
      </c>
      <c r="I1045" s="0" t="str">
        <f aca="false">IF(A1045="","",IF(COUNTIF(Campaigns!$A$7:$A$300,A1045)&gt;0,"✓",IF(N(D1045)=0,"– no spend","⚠ add to Campaigns tab")))</f>
        <v>✓</v>
      </c>
      <c r="J1045" s="83" t="n">
        <f aca="false">IF(D1045="","",D1045*IF(Settings!$B$23=Settings!$C$6,1,IF(Settings!$B$23="USD",1/INDEX(Settings!$B$29:$B$40,MONTH(B1045)),INDEX(Settings!$B$29:$B$40,MONTH(B1045)))))</f>
        <v>2.380701</v>
      </c>
    </row>
    <row r="1046" customFormat="false" ht="15" hidden="false" customHeight="false" outlineLevel="0" collapsed="false">
      <c r="A1046" s="0" t="s">
        <v>203</v>
      </c>
      <c r="B1046" s="81" t="n">
        <v>46085</v>
      </c>
      <c r="C1046" s="82" t="s">
        <v>452</v>
      </c>
      <c r="D1046" s="83" t="n">
        <v>12.85</v>
      </c>
      <c r="E1046" s="0" t="n">
        <v>44</v>
      </c>
      <c r="F1046" s="0" t="n">
        <v>3</v>
      </c>
      <c r="G1046" s="0" t="n">
        <v>0</v>
      </c>
      <c r="I1046" s="0" t="str">
        <f aca="false">IF(A1046="","",IF(COUNTIF(Campaigns!$A$7:$A$300,A1046)&gt;0,"✓",IF(N(D1046)=0,"– no spend","⚠ add to Campaigns tab")))</f>
        <v>✓</v>
      </c>
      <c r="J1046" s="83" t="n">
        <f aca="false">IF(D1046="","",D1046*IF(Settings!$B$23=Settings!$C$6,1,IF(Settings!$B$23="USD",1/INDEX(Settings!$B$29:$B$40,MONTH(B1046)),INDEX(Settings!$B$29:$B$40,MONTH(B1046)))))</f>
        <v>14.362445</v>
      </c>
    </row>
    <row r="1047" customFormat="false" ht="15" hidden="false" customHeight="false" outlineLevel="0" collapsed="false">
      <c r="A1047" s="0" t="s">
        <v>205</v>
      </c>
      <c r="B1047" s="81" t="n">
        <v>46085</v>
      </c>
      <c r="C1047" s="82" t="s">
        <v>452</v>
      </c>
      <c r="D1047" s="83" t="n">
        <v>4.85</v>
      </c>
      <c r="E1047" s="0" t="n">
        <v>364</v>
      </c>
      <c r="F1047" s="0" t="n">
        <v>20</v>
      </c>
      <c r="G1047" s="0" t="n">
        <v>3</v>
      </c>
      <c r="I1047" s="0" t="str">
        <f aca="false">IF(A1047="","",IF(COUNTIF(Campaigns!$A$7:$A$300,A1047)&gt;0,"✓",IF(N(D1047)=0,"– no spend","⚠ add to Campaigns tab")))</f>
        <v>✓</v>
      </c>
      <c r="J1047" s="83" t="n">
        <f aca="false">IF(D1047="","",D1047*IF(Settings!$B$23=Settings!$C$6,1,IF(Settings!$B$23="USD",1/INDEX(Settings!$B$29:$B$40,MONTH(B1047)),INDEX(Settings!$B$29:$B$40,MONTH(B1047)))))</f>
        <v>5.420845</v>
      </c>
    </row>
    <row r="1048" customFormat="false" ht="15" hidden="false" customHeight="false" outlineLevel="0" collapsed="false">
      <c r="A1048" s="0" t="s">
        <v>195</v>
      </c>
      <c r="B1048" s="81" t="n">
        <v>46085</v>
      </c>
      <c r="C1048" s="82" t="s">
        <v>452</v>
      </c>
      <c r="D1048" s="83" t="n">
        <v>23.54</v>
      </c>
      <c r="E1048" s="0" t="n">
        <v>21</v>
      </c>
      <c r="F1048" s="0" t="n">
        <v>5</v>
      </c>
      <c r="G1048" s="0" t="n">
        <v>2</v>
      </c>
      <c r="I1048" s="0" t="str">
        <f aca="false">IF(A1048="","",IF(COUNTIF(Campaigns!$A$7:$A$300,A1048)&gt;0,"✓",IF(N(D1048)=0,"– no spend","⚠ add to Campaigns tab")))</f>
        <v>✓</v>
      </c>
      <c r="J1048" s="83" t="n">
        <f aca="false">IF(D1048="","",D1048*IF(Settings!$B$23=Settings!$C$6,1,IF(Settings!$B$23="USD",1/INDEX(Settings!$B$29:$B$40,MONTH(B1048)),INDEX(Settings!$B$29:$B$40,MONTH(B1048)))))</f>
        <v>26.310658</v>
      </c>
    </row>
    <row r="1049" customFormat="false" ht="15" hidden="false" customHeight="false" outlineLevel="0" collapsed="false">
      <c r="A1049" s="0" t="s">
        <v>185</v>
      </c>
      <c r="B1049" s="81" t="n">
        <v>46085</v>
      </c>
      <c r="C1049" s="82" t="s">
        <v>452</v>
      </c>
      <c r="D1049" s="83" t="n">
        <v>14.16</v>
      </c>
      <c r="E1049" s="0" t="n">
        <v>219</v>
      </c>
      <c r="F1049" s="0" t="n">
        <v>16</v>
      </c>
      <c r="G1049" s="0" t="n">
        <v>0</v>
      </c>
      <c r="I1049" s="0" t="str">
        <f aca="false">IF(A1049="","",IF(COUNTIF(Campaigns!$A$7:$A$300,A1049)&gt;0,"✓",IF(N(D1049)=0,"– no spend","⚠ add to Campaigns tab")))</f>
        <v>✓</v>
      </c>
      <c r="J1049" s="83" t="n">
        <f aca="false">IF(D1049="","",D1049*IF(Settings!$B$23=Settings!$C$6,1,IF(Settings!$B$23="USD",1/INDEX(Settings!$B$29:$B$40,MONTH(B1049)),INDEX(Settings!$B$29:$B$40,MONTH(B1049)))))</f>
        <v>15.826632</v>
      </c>
    </row>
    <row r="1050" customFormat="false" ht="15" hidden="false" customHeight="false" outlineLevel="0" collapsed="false">
      <c r="A1050" s="0" t="s">
        <v>191</v>
      </c>
      <c r="B1050" s="81" t="n">
        <v>46085</v>
      </c>
      <c r="C1050" s="82" t="s">
        <v>452</v>
      </c>
      <c r="D1050" s="83" t="n">
        <v>24.8</v>
      </c>
      <c r="E1050" s="0" t="n">
        <v>115</v>
      </c>
      <c r="F1050" s="0" t="n">
        <v>13</v>
      </c>
      <c r="G1050" s="0" t="n">
        <v>0</v>
      </c>
      <c r="I1050" s="0" t="str">
        <f aca="false">IF(A1050="","",IF(COUNTIF(Campaigns!$A$7:$A$300,A1050)&gt;0,"✓",IF(N(D1050)=0,"– no spend","⚠ add to Campaigns tab")))</f>
        <v>✓</v>
      </c>
      <c r="J1050" s="83" t="n">
        <f aca="false">IF(D1050="","",D1050*IF(Settings!$B$23=Settings!$C$6,1,IF(Settings!$B$23="USD",1/INDEX(Settings!$B$29:$B$40,MONTH(B1050)),INDEX(Settings!$B$29:$B$40,MONTH(B1050)))))</f>
        <v>27.71896</v>
      </c>
    </row>
    <row r="1051" customFormat="false" ht="15" hidden="false" customHeight="false" outlineLevel="0" collapsed="false">
      <c r="A1051" s="0" t="s">
        <v>200</v>
      </c>
      <c r="B1051" s="81" t="n">
        <v>46085</v>
      </c>
      <c r="C1051" s="82" t="s">
        <v>452</v>
      </c>
      <c r="D1051" s="83" t="n">
        <v>13.8</v>
      </c>
      <c r="E1051" s="0" t="n">
        <v>95</v>
      </c>
      <c r="F1051" s="0" t="n">
        <v>10</v>
      </c>
      <c r="G1051" s="0" t="n">
        <v>0</v>
      </c>
      <c r="I1051" s="0" t="str">
        <f aca="false">IF(A1051="","",IF(COUNTIF(Campaigns!$A$7:$A$300,A1051)&gt;0,"✓",IF(N(D1051)=0,"– no spend","⚠ add to Campaigns tab")))</f>
        <v>✓</v>
      </c>
      <c r="J1051" s="83" t="n">
        <f aca="false">IF(D1051="","",D1051*IF(Settings!$B$23=Settings!$C$6,1,IF(Settings!$B$23="USD",1/INDEX(Settings!$B$29:$B$40,MONTH(B1051)),INDEX(Settings!$B$29:$B$40,MONTH(B1051)))))</f>
        <v>15.42426</v>
      </c>
    </row>
    <row r="1052" customFormat="false" ht="15" hidden="false" customHeight="false" outlineLevel="0" collapsed="false">
      <c r="A1052" s="0" t="s">
        <v>202</v>
      </c>
      <c r="B1052" s="81" t="n">
        <v>46085</v>
      </c>
      <c r="C1052" s="82" t="s">
        <v>452</v>
      </c>
      <c r="D1052" s="83" t="n">
        <v>10.23</v>
      </c>
      <c r="E1052" s="0" t="n">
        <v>257</v>
      </c>
      <c r="F1052" s="0" t="n">
        <v>11</v>
      </c>
      <c r="G1052" s="0" t="n">
        <v>0</v>
      </c>
      <c r="I1052" s="0" t="str">
        <f aca="false">IF(A1052="","",IF(COUNTIF(Campaigns!$A$7:$A$300,A1052)&gt;0,"✓",IF(N(D1052)=0,"– no spend","⚠ add to Campaigns tab")))</f>
        <v>✓</v>
      </c>
      <c r="J1052" s="83" t="n">
        <f aca="false">IF(D1052="","",D1052*IF(Settings!$B$23=Settings!$C$6,1,IF(Settings!$B$23="USD",1/INDEX(Settings!$B$29:$B$40,MONTH(B1052)),INDEX(Settings!$B$29:$B$40,MONTH(B1052)))))</f>
        <v>11.434071</v>
      </c>
    </row>
    <row r="1053" customFormat="false" ht="15" hidden="false" customHeight="false" outlineLevel="0" collapsed="false">
      <c r="A1053" s="0" t="s">
        <v>192</v>
      </c>
      <c r="B1053" s="81" t="n">
        <v>46085</v>
      </c>
      <c r="C1053" s="82" t="s">
        <v>452</v>
      </c>
      <c r="D1053" s="83" t="n">
        <v>25.1</v>
      </c>
      <c r="E1053" s="0" t="n">
        <v>31</v>
      </c>
      <c r="F1053" s="0" t="n">
        <v>5</v>
      </c>
      <c r="G1053" s="0" t="n">
        <v>0</v>
      </c>
      <c r="I1053" s="0" t="str">
        <f aca="false">IF(A1053="","",IF(COUNTIF(Campaigns!$A$7:$A$300,A1053)&gt;0,"✓",IF(N(D1053)=0,"– no spend","⚠ add to Campaigns tab")))</f>
        <v>✓</v>
      </c>
      <c r="J1053" s="83" t="n">
        <f aca="false">IF(D1053="","",D1053*IF(Settings!$B$23=Settings!$C$6,1,IF(Settings!$B$23="USD",1/INDEX(Settings!$B$29:$B$40,MONTH(B1053)),INDEX(Settings!$B$29:$B$40,MONTH(B1053)))))</f>
        <v>28.05427</v>
      </c>
    </row>
    <row r="1054" customFormat="false" ht="15" hidden="false" customHeight="false" outlineLevel="0" collapsed="false">
      <c r="A1054" s="0" t="s">
        <v>187</v>
      </c>
      <c r="B1054" s="81" t="n">
        <v>46085</v>
      </c>
      <c r="C1054" s="82" t="s">
        <v>452</v>
      </c>
      <c r="D1054" s="83" t="n">
        <v>10.46</v>
      </c>
      <c r="E1054" s="0" t="n">
        <v>49</v>
      </c>
      <c r="F1054" s="0" t="n">
        <v>5</v>
      </c>
      <c r="G1054" s="0" t="n">
        <v>0</v>
      </c>
      <c r="I1054" s="0" t="str">
        <f aca="false">IF(A1054="","",IF(COUNTIF(Campaigns!$A$7:$A$300,A1054)&gt;0,"✓",IF(N(D1054)=0,"– no spend","⚠ add to Campaigns tab")))</f>
        <v>✓</v>
      </c>
      <c r="J1054" s="83" t="n">
        <f aca="false">IF(D1054="","",D1054*IF(Settings!$B$23=Settings!$C$6,1,IF(Settings!$B$23="USD",1/INDEX(Settings!$B$29:$B$40,MONTH(B1054)),INDEX(Settings!$B$29:$B$40,MONTH(B1054)))))</f>
        <v>11.691142</v>
      </c>
    </row>
    <row r="1055" customFormat="false" ht="15" hidden="false" customHeight="false" outlineLevel="0" collapsed="false">
      <c r="A1055" s="0" t="s">
        <v>190</v>
      </c>
      <c r="B1055" s="81" t="n">
        <v>46085</v>
      </c>
      <c r="C1055" s="82" t="s">
        <v>452</v>
      </c>
      <c r="D1055" s="83" t="n">
        <v>0</v>
      </c>
      <c r="E1055" s="0" t="n">
        <v>15</v>
      </c>
      <c r="F1055" s="0" t="n">
        <v>0</v>
      </c>
      <c r="G1055" s="0" t="n">
        <v>0</v>
      </c>
      <c r="I1055" s="0" t="str">
        <f aca="false">IF(A1055="","",IF(COUNTIF(Campaigns!$A$7:$A$300,A1055)&gt;0,"✓",IF(N(D1055)=0,"– no spend","⚠ add to Campaigns tab")))</f>
        <v>✓</v>
      </c>
      <c r="J1055" s="83" t="n">
        <f aca="false">IF(D1055="","",D1055*IF(Settings!$B$23=Settings!$C$6,1,IF(Settings!$B$23="USD",1/INDEX(Settings!$B$29:$B$40,MONTH(B1055)),INDEX(Settings!$B$29:$B$40,MONTH(B1055)))))</f>
        <v>0</v>
      </c>
    </row>
    <row r="1056" customFormat="false" ht="15" hidden="false" customHeight="false" outlineLevel="0" collapsed="false">
      <c r="A1056" s="0" t="s">
        <v>204</v>
      </c>
      <c r="B1056" s="81" t="n">
        <v>46085</v>
      </c>
      <c r="C1056" s="82" t="s">
        <v>452</v>
      </c>
      <c r="D1056" s="83" t="n">
        <v>3.2</v>
      </c>
      <c r="E1056" s="0" t="n">
        <v>19</v>
      </c>
      <c r="F1056" s="0" t="n">
        <v>2</v>
      </c>
      <c r="G1056" s="0" t="n">
        <v>1</v>
      </c>
      <c r="I1056" s="0" t="str">
        <f aca="false">IF(A1056="","",IF(COUNTIF(Campaigns!$A$7:$A$300,A1056)&gt;0,"✓",IF(N(D1056)=0,"– no spend","⚠ add to Campaigns tab")))</f>
        <v>✓</v>
      </c>
      <c r="J1056" s="83" t="n">
        <f aca="false">IF(D1056="","",D1056*IF(Settings!$B$23=Settings!$C$6,1,IF(Settings!$B$23="USD",1/INDEX(Settings!$B$29:$B$40,MONTH(B1056)),INDEX(Settings!$B$29:$B$40,MONTH(B1056)))))</f>
        <v>3.57664</v>
      </c>
    </row>
    <row r="1057" customFormat="false" ht="15" hidden="false" customHeight="false" outlineLevel="0" collapsed="false">
      <c r="A1057" s="0" t="s">
        <v>188</v>
      </c>
      <c r="B1057" s="81" t="n">
        <v>46085</v>
      </c>
      <c r="C1057" s="82" t="s">
        <v>452</v>
      </c>
      <c r="D1057" s="83" t="n">
        <v>12.73</v>
      </c>
      <c r="E1057" s="0" t="n">
        <v>62</v>
      </c>
      <c r="F1057" s="0" t="n">
        <v>2</v>
      </c>
      <c r="G1057" s="0" t="n">
        <v>0</v>
      </c>
      <c r="I1057" s="0" t="str">
        <f aca="false">IF(A1057="","",IF(COUNTIF(Campaigns!$A$7:$A$300,A1057)&gt;0,"✓",IF(N(D1057)=0,"– no spend","⚠ add to Campaigns tab")))</f>
        <v>✓</v>
      </c>
      <c r="J1057" s="83" t="n">
        <f aca="false">IF(D1057="","",D1057*IF(Settings!$B$23=Settings!$C$6,1,IF(Settings!$B$23="USD",1/INDEX(Settings!$B$29:$B$40,MONTH(B1057)),INDEX(Settings!$B$29:$B$40,MONTH(B1057)))))</f>
        <v>14.228321</v>
      </c>
    </row>
    <row r="1058" customFormat="false" ht="15" hidden="false" customHeight="false" outlineLevel="0" collapsed="false">
      <c r="A1058" s="0" t="s">
        <v>186</v>
      </c>
      <c r="B1058" s="81" t="n">
        <v>46085</v>
      </c>
      <c r="C1058" s="82" t="s">
        <v>452</v>
      </c>
      <c r="D1058" s="83" t="n">
        <v>38.97</v>
      </c>
      <c r="E1058" s="0" t="n">
        <v>182</v>
      </c>
      <c r="F1058" s="0" t="n">
        <v>18</v>
      </c>
      <c r="G1058" s="0" t="n">
        <v>0</v>
      </c>
      <c r="I1058" s="0" t="str">
        <f aca="false">IF(A1058="","",IF(COUNTIF(Campaigns!$A$7:$A$300,A1058)&gt;0,"✓",IF(N(D1058)=0,"– no spend","⚠ add to Campaigns tab")))</f>
        <v>✓</v>
      </c>
      <c r="J1058" s="83" t="n">
        <f aca="false">IF(D1058="","",D1058*IF(Settings!$B$23=Settings!$C$6,1,IF(Settings!$B$23="USD",1/INDEX(Settings!$B$29:$B$40,MONTH(B1058)),INDEX(Settings!$B$29:$B$40,MONTH(B1058)))))</f>
        <v>43.556769</v>
      </c>
    </row>
    <row r="1059" customFormat="false" ht="15" hidden="false" customHeight="false" outlineLevel="0" collapsed="false">
      <c r="A1059" s="0" t="s">
        <v>201</v>
      </c>
      <c r="B1059" s="81" t="n">
        <v>46085</v>
      </c>
      <c r="C1059" s="82" t="s">
        <v>452</v>
      </c>
      <c r="D1059" s="83" t="n">
        <v>5.17</v>
      </c>
      <c r="E1059" s="0" t="n">
        <v>16</v>
      </c>
      <c r="F1059" s="0" t="n">
        <v>1</v>
      </c>
      <c r="G1059" s="0" t="n">
        <v>0</v>
      </c>
      <c r="I1059" s="0" t="str">
        <f aca="false">IF(A1059="","",IF(COUNTIF(Campaigns!$A$7:$A$300,A1059)&gt;0,"✓",IF(N(D1059)=0,"– no spend","⚠ add to Campaigns tab")))</f>
        <v>✓</v>
      </c>
      <c r="J1059" s="83" t="n">
        <f aca="false">IF(D1059="","",D1059*IF(Settings!$B$23=Settings!$C$6,1,IF(Settings!$B$23="USD",1/INDEX(Settings!$B$29:$B$40,MONTH(B1059)),INDEX(Settings!$B$29:$B$40,MONTH(B1059)))))</f>
        <v>5.778509</v>
      </c>
    </row>
    <row r="1060" customFormat="false" ht="15" hidden="false" customHeight="false" outlineLevel="0" collapsed="false">
      <c r="A1060" s="0" t="s">
        <v>194</v>
      </c>
      <c r="B1060" s="81" t="n">
        <v>46085</v>
      </c>
      <c r="C1060" s="82" t="s">
        <v>452</v>
      </c>
      <c r="D1060" s="83" t="n">
        <v>24.9</v>
      </c>
      <c r="E1060" s="0" t="n">
        <v>33</v>
      </c>
      <c r="F1060" s="0" t="n">
        <v>2</v>
      </c>
      <c r="G1060" s="0" t="n">
        <v>0</v>
      </c>
      <c r="I1060" s="0" t="str">
        <f aca="false">IF(A1060="","",IF(COUNTIF(Campaigns!$A$7:$A$300,A1060)&gt;0,"✓",IF(N(D1060)=0,"– no spend","⚠ add to Campaigns tab")))</f>
        <v>✓</v>
      </c>
      <c r="J1060" s="83" t="n">
        <f aca="false">IF(D1060="","",D1060*IF(Settings!$B$23=Settings!$C$6,1,IF(Settings!$B$23="USD",1/INDEX(Settings!$B$29:$B$40,MONTH(B1060)),INDEX(Settings!$B$29:$B$40,MONTH(B1060)))))</f>
        <v>27.83073</v>
      </c>
    </row>
    <row r="1061" customFormat="false" ht="15" hidden="false" customHeight="false" outlineLevel="0" collapsed="false">
      <c r="A1061" s="0" t="s">
        <v>199</v>
      </c>
      <c r="B1061" s="81" t="n">
        <v>46085</v>
      </c>
      <c r="C1061" s="82" t="s">
        <v>452</v>
      </c>
      <c r="D1061" s="83" t="n">
        <v>29.07</v>
      </c>
      <c r="E1061" s="0" t="n">
        <v>19</v>
      </c>
      <c r="F1061" s="0" t="n">
        <v>3</v>
      </c>
      <c r="G1061" s="0" t="n">
        <v>0</v>
      </c>
      <c r="I1061" s="0" t="str">
        <f aca="false">IF(A1061="","",IF(COUNTIF(Campaigns!$A$7:$A$300,A1061)&gt;0,"✓",IF(N(D1061)=0,"– no spend","⚠ add to Campaigns tab")))</f>
        <v>✓</v>
      </c>
      <c r="J1061" s="83" t="n">
        <f aca="false">IF(D1061="","",D1061*IF(Settings!$B$23=Settings!$C$6,1,IF(Settings!$B$23="USD",1/INDEX(Settings!$B$29:$B$40,MONTH(B1061)),INDEX(Settings!$B$29:$B$40,MONTH(B1061)))))</f>
        <v>32.491539</v>
      </c>
    </row>
    <row r="1062" customFormat="false" ht="15" hidden="false" customHeight="false" outlineLevel="0" collapsed="false">
      <c r="A1062" s="0" t="s">
        <v>206</v>
      </c>
      <c r="B1062" s="81" t="n">
        <v>46085</v>
      </c>
      <c r="C1062" s="82" t="s">
        <v>452</v>
      </c>
      <c r="D1062" s="83" t="n">
        <v>0</v>
      </c>
      <c r="E1062" s="0" t="n">
        <v>46</v>
      </c>
      <c r="F1062" s="0" t="n">
        <v>0</v>
      </c>
      <c r="G1062" s="0" t="n">
        <v>0</v>
      </c>
      <c r="I1062" s="0" t="str">
        <f aca="false">IF(A1062="","",IF(COUNTIF(Campaigns!$A$7:$A$300,A1062)&gt;0,"✓",IF(N(D1062)=0,"– no spend","⚠ add to Campaigns tab")))</f>
        <v>✓</v>
      </c>
      <c r="J1062" s="83" t="n">
        <f aca="false">IF(D1062="","",D1062*IF(Settings!$B$23=Settings!$C$6,1,IF(Settings!$B$23="USD",1/INDEX(Settings!$B$29:$B$40,MONTH(B1062)),INDEX(Settings!$B$29:$B$40,MONTH(B1062)))))</f>
        <v>0</v>
      </c>
    </row>
    <row r="1063" customFormat="false" ht="15" hidden="false" customHeight="false" outlineLevel="0" collapsed="false">
      <c r="A1063" s="0" t="s">
        <v>203</v>
      </c>
      <c r="B1063" s="81" t="n">
        <v>46086</v>
      </c>
      <c r="C1063" s="82" t="s">
        <v>452</v>
      </c>
      <c r="D1063" s="83" t="n">
        <v>3.22</v>
      </c>
      <c r="E1063" s="0" t="n">
        <v>56</v>
      </c>
      <c r="F1063" s="0" t="n">
        <v>1</v>
      </c>
      <c r="G1063" s="0" t="n">
        <v>0</v>
      </c>
      <c r="I1063" s="0" t="str">
        <f aca="false">IF(A1063="","",IF(COUNTIF(Campaigns!$A$7:$A$300,A1063)&gt;0,"✓",IF(N(D1063)=0,"– no spend","⚠ add to Campaigns tab")))</f>
        <v>✓</v>
      </c>
      <c r="J1063" s="83" t="n">
        <f aca="false">IF(D1063="","",D1063*IF(Settings!$B$23=Settings!$C$6,1,IF(Settings!$B$23="USD",1/INDEX(Settings!$B$29:$B$40,MONTH(B1063)),INDEX(Settings!$B$29:$B$40,MONTH(B1063)))))</f>
        <v>3.598994</v>
      </c>
    </row>
    <row r="1064" customFormat="false" ht="15" hidden="false" customHeight="false" outlineLevel="0" collapsed="false">
      <c r="A1064" s="0" t="s">
        <v>205</v>
      </c>
      <c r="B1064" s="81" t="n">
        <v>46086</v>
      </c>
      <c r="C1064" s="82" t="s">
        <v>452</v>
      </c>
      <c r="D1064" s="83" t="n">
        <v>7.48</v>
      </c>
      <c r="E1064" s="0" t="n">
        <v>413</v>
      </c>
      <c r="F1064" s="0" t="n">
        <v>23</v>
      </c>
      <c r="G1064" s="0" t="n">
        <v>1</v>
      </c>
      <c r="I1064" s="0" t="str">
        <f aca="false">IF(A1064="","",IF(COUNTIF(Campaigns!$A$7:$A$300,A1064)&gt;0,"✓",IF(N(D1064)=0,"– no spend","⚠ add to Campaigns tab")))</f>
        <v>✓</v>
      </c>
      <c r="J1064" s="83" t="n">
        <f aca="false">IF(D1064="","",D1064*IF(Settings!$B$23=Settings!$C$6,1,IF(Settings!$B$23="USD",1/INDEX(Settings!$B$29:$B$40,MONTH(B1064)),INDEX(Settings!$B$29:$B$40,MONTH(B1064)))))</f>
        <v>8.360396</v>
      </c>
    </row>
    <row r="1065" customFormat="false" ht="15" hidden="false" customHeight="false" outlineLevel="0" collapsed="false">
      <c r="A1065" s="0" t="s">
        <v>195</v>
      </c>
      <c r="B1065" s="81" t="n">
        <v>46086</v>
      </c>
      <c r="C1065" s="82" t="s">
        <v>452</v>
      </c>
      <c r="D1065" s="83" t="n">
        <v>30.84</v>
      </c>
      <c r="E1065" s="0" t="n">
        <v>22</v>
      </c>
      <c r="F1065" s="0" t="n">
        <v>2</v>
      </c>
      <c r="G1065" s="0" t="n">
        <v>0</v>
      </c>
      <c r="I1065" s="0" t="str">
        <f aca="false">IF(A1065="","",IF(COUNTIF(Campaigns!$A$7:$A$300,A1065)&gt;0,"✓",IF(N(D1065)=0,"– no spend","⚠ add to Campaigns tab")))</f>
        <v>✓</v>
      </c>
      <c r="J1065" s="83" t="n">
        <f aca="false">IF(D1065="","",D1065*IF(Settings!$B$23=Settings!$C$6,1,IF(Settings!$B$23="USD",1/INDEX(Settings!$B$29:$B$40,MONTH(B1065)),INDEX(Settings!$B$29:$B$40,MONTH(B1065)))))</f>
        <v>34.469868</v>
      </c>
    </row>
    <row r="1066" customFormat="false" ht="15" hidden="false" customHeight="false" outlineLevel="0" collapsed="false">
      <c r="A1066" s="0" t="s">
        <v>185</v>
      </c>
      <c r="B1066" s="81" t="n">
        <v>46086</v>
      </c>
      <c r="C1066" s="82" t="s">
        <v>452</v>
      </c>
      <c r="D1066" s="83" t="n">
        <v>32.88</v>
      </c>
      <c r="E1066" s="0" t="n">
        <v>267</v>
      </c>
      <c r="F1066" s="0" t="n">
        <v>26</v>
      </c>
      <c r="G1066" s="0" t="n">
        <v>1.08</v>
      </c>
      <c r="I1066" s="0" t="str">
        <f aca="false">IF(A1066="","",IF(COUNTIF(Campaigns!$A$7:$A$300,A1066)&gt;0,"✓",IF(N(D1066)=0,"– no spend","⚠ add to Campaigns tab")))</f>
        <v>✓</v>
      </c>
      <c r="J1066" s="83" t="n">
        <f aca="false">IF(D1066="","",D1066*IF(Settings!$B$23=Settings!$C$6,1,IF(Settings!$B$23="USD",1/INDEX(Settings!$B$29:$B$40,MONTH(B1066)),INDEX(Settings!$B$29:$B$40,MONTH(B1066)))))</f>
        <v>36.749976</v>
      </c>
    </row>
    <row r="1067" customFormat="false" ht="15" hidden="false" customHeight="false" outlineLevel="0" collapsed="false">
      <c r="A1067" s="0" t="s">
        <v>191</v>
      </c>
      <c r="B1067" s="81" t="n">
        <v>46086</v>
      </c>
      <c r="C1067" s="82" t="s">
        <v>452</v>
      </c>
      <c r="D1067" s="83" t="n">
        <v>21.02</v>
      </c>
      <c r="E1067" s="0" t="n">
        <v>107</v>
      </c>
      <c r="F1067" s="0" t="n">
        <v>10</v>
      </c>
      <c r="G1067" s="0" t="n">
        <v>0</v>
      </c>
      <c r="I1067" s="0" t="str">
        <f aca="false">IF(A1067="","",IF(COUNTIF(Campaigns!$A$7:$A$300,A1067)&gt;0,"✓",IF(N(D1067)=0,"– no spend","⚠ add to Campaigns tab")))</f>
        <v>✓</v>
      </c>
      <c r="J1067" s="83" t="n">
        <f aca="false">IF(D1067="","",D1067*IF(Settings!$B$23=Settings!$C$6,1,IF(Settings!$B$23="USD",1/INDEX(Settings!$B$29:$B$40,MONTH(B1067)),INDEX(Settings!$B$29:$B$40,MONTH(B1067)))))</f>
        <v>23.494054</v>
      </c>
    </row>
    <row r="1068" customFormat="false" ht="15" hidden="false" customHeight="false" outlineLevel="0" collapsed="false">
      <c r="A1068" s="0" t="s">
        <v>200</v>
      </c>
      <c r="B1068" s="81" t="n">
        <v>46086</v>
      </c>
      <c r="C1068" s="82" t="s">
        <v>452</v>
      </c>
      <c r="D1068" s="83" t="n">
        <v>16.97</v>
      </c>
      <c r="E1068" s="0" t="n">
        <v>28</v>
      </c>
      <c r="F1068" s="0" t="n">
        <v>4</v>
      </c>
      <c r="G1068" s="0" t="n">
        <v>0</v>
      </c>
      <c r="I1068" s="0" t="str">
        <f aca="false">IF(A1068="","",IF(COUNTIF(Campaigns!$A$7:$A$300,A1068)&gt;0,"✓",IF(N(D1068)=0,"– no spend","⚠ add to Campaigns tab")))</f>
        <v>✓</v>
      </c>
      <c r="J1068" s="83" t="n">
        <f aca="false">IF(D1068="","",D1068*IF(Settings!$B$23=Settings!$C$6,1,IF(Settings!$B$23="USD",1/INDEX(Settings!$B$29:$B$40,MONTH(B1068)),INDEX(Settings!$B$29:$B$40,MONTH(B1068)))))</f>
        <v>18.967369</v>
      </c>
    </row>
    <row r="1069" customFormat="false" ht="15" hidden="false" customHeight="false" outlineLevel="0" collapsed="false">
      <c r="A1069" s="0" t="s">
        <v>202</v>
      </c>
      <c r="B1069" s="81" t="n">
        <v>46086</v>
      </c>
      <c r="C1069" s="82" t="s">
        <v>452</v>
      </c>
      <c r="D1069" s="83" t="n">
        <v>11.39</v>
      </c>
      <c r="E1069" s="0" t="n">
        <v>142</v>
      </c>
      <c r="F1069" s="0" t="n">
        <v>9</v>
      </c>
      <c r="G1069" s="0" t="n">
        <v>0</v>
      </c>
      <c r="I1069" s="0" t="str">
        <f aca="false">IF(A1069="","",IF(COUNTIF(Campaigns!$A$7:$A$300,A1069)&gt;0,"✓",IF(N(D1069)=0,"– no spend","⚠ add to Campaigns tab")))</f>
        <v>✓</v>
      </c>
      <c r="J1069" s="83" t="n">
        <f aca="false">IF(D1069="","",D1069*IF(Settings!$B$23=Settings!$C$6,1,IF(Settings!$B$23="USD",1/INDEX(Settings!$B$29:$B$40,MONTH(B1069)),INDEX(Settings!$B$29:$B$40,MONTH(B1069)))))</f>
        <v>12.730603</v>
      </c>
    </row>
    <row r="1070" customFormat="false" ht="15" hidden="false" customHeight="false" outlineLevel="0" collapsed="false">
      <c r="A1070" s="0" t="s">
        <v>192</v>
      </c>
      <c r="B1070" s="81" t="n">
        <v>46086</v>
      </c>
      <c r="C1070" s="82" t="s">
        <v>452</v>
      </c>
      <c r="D1070" s="83" t="n">
        <v>28.67</v>
      </c>
      <c r="E1070" s="0" t="n">
        <v>48</v>
      </c>
      <c r="F1070" s="0" t="n">
        <v>8</v>
      </c>
      <c r="G1070" s="0" t="n">
        <v>0</v>
      </c>
      <c r="I1070" s="0" t="str">
        <f aca="false">IF(A1070="","",IF(COUNTIF(Campaigns!$A$7:$A$300,A1070)&gt;0,"✓",IF(N(D1070)=0,"– no spend","⚠ add to Campaigns tab")))</f>
        <v>✓</v>
      </c>
      <c r="J1070" s="83" t="n">
        <f aca="false">IF(D1070="","",D1070*IF(Settings!$B$23=Settings!$C$6,1,IF(Settings!$B$23="USD",1/INDEX(Settings!$B$29:$B$40,MONTH(B1070)),INDEX(Settings!$B$29:$B$40,MONTH(B1070)))))</f>
        <v>32.044459</v>
      </c>
    </row>
    <row r="1071" customFormat="false" ht="15" hidden="false" customHeight="false" outlineLevel="0" collapsed="false">
      <c r="A1071" s="0" t="s">
        <v>187</v>
      </c>
      <c r="B1071" s="81" t="n">
        <v>46086</v>
      </c>
      <c r="C1071" s="82" t="s">
        <v>452</v>
      </c>
      <c r="D1071" s="83" t="n">
        <v>7.6</v>
      </c>
      <c r="E1071" s="0" t="n">
        <v>59</v>
      </c>
      <c r="F1071" s="0" t="n">
        <v>7</v>
      </c>
      <c r="G1071" s="0" t="n">
        <v>0.09</v>
      </c>
      <c r="I1071" s="0" t="str">
        <f aca="false">IF(A1071="","",IF(COUNTIF(Campaigns!$A$7:$A$300,A1071)&gt;0,"✓",IF(N(D1071)=0,"– no spend","⚠ add to Campaigns tab")))</f>
        <v>✓</v>
      </c>
      <c r="J1071" s="83" t="n">
        <f aca="false">IF(D1071="","",D1071*IF(Settings!$B$23=Settings!$C$6,1,IF(Settings!$B$23="USD",1/INDEX(Settings!$B$29:$B$40,MONTH(B1071)),INDEX(Settings!$B$29:$B$40,MONTH(B1071)))))</f>
        <v>8.49452</v>
      </c>
    </row>
    <row r="1072" customFormat="false" ht="15" hidden="false" customHeight="false" outlineLevel="0" collapsed="false">
      <c r="A1072" s="0" t="s">
        <v>190</v>
      </c>
      <c r="B1072" s="81" t="n">
        <v>46086</v>
      </c>
      <c r="C1072" s="82" t="s">
        <v>452</v>
      </c>
      <c r="D1072" s="83" t="n">
        <v>0</v>
      </c>
      <c r="E1072" s="0" t="n">
        <v>35</v>
      </c>
      <c r="F1072" s="0" t="n">
        <v>0</v>
      </c>
      <c r="G1072" s="0" t="n">
        <v>0</v>
      </c>
      <c r="I1072" s="0" t="str">
        <f aca="false">IF(A1072="","",IF(COUNTIF(Campaigns!$A$7:$A$300,A1072)&gt;0,"✓",IF(N(D1072)=0,"– no spend","⚠ add to Campaigns tab")))</f>
        <v>✓</v>
      </c>
      <c r="J1072" s="83" t="n">
        <f aca="false">IF(D1072="","",D1072*IF(Settings!$B$23=Settings!$C$6,1,IF(Settings!$B$23="USD",1/INDEX(Settings!$B$29:$B$40,MONTH(B1072)),INDEX(Settings!$B$29:$B$40,MONTH(B1072)))))</f>
        <v>0</v>
      </c>
    </row>
    <row r="1073" customFormat="false" ht="15" hidden="false" customHeight="false" outlineLevel="0" collapsed="false">
      <c r="A1073" s="0" t="s">
        <v>204</v>
      </c>
      <c r="B1073" s="81" t="n">
        <v>46086</v>
      </c>
      <c r="C1073" s="82" t="s">
        <v>452</v>
      </c>
      <c r="D1073" s="83" t="n">
        <v>7.31</v>
      </c>
      <c r="E1073" s="0" t="n">
        <v>34</v>
      </c>
      <c r="F1073" s="0" t="n">
        <v>3</v>
      </c>
      <c r="G1073" s="0" t="n">
        <v>0</v>
      </c>
      <c r="I1073" s="0" t="str">
        <f aca="false">IF(A1073="","",IF(COUNTIF(Campaigns!$A$7:$A$300,A1073)&gt;0,"✓",IF(N(D1073)=0,"– no spend","⚠ add to Campaigns tab")))</f>
        <v>✓</v>
      </c>
      <c r="J1073" s="83" t="n">
        <f aca="false">IF(D1073="","",D1073*IF(Settings!$B$23=Settings!$C$6,1,IF(Settings!$B$23="USD",1/INDEX(Settings!$B$29:$B$40,MONTH(B1073)),INDEX(Settings!$B$29:$B$40,MONTH(B1073)))))</f>
        <v>8.170387</v>
      </c>
    </row>
    <row r="1074" customFormat="false" ht="15" hidden="false" customHeight="false" outlineLevel="0" collapsed="false">
      <c r="A1074" s="0" t="s">
        <v>188</v>
      </c>
      <c r="B1074" s="81" t="n">
        <v>46086</v>
      </c>
      <c r="C1074" s="82" t="s">
        <v>452</v>
      </c>
      <c r="D1074" s="83" t="n">
        <v>0</v>
      </c>
      <c r="E1074" s="0" t="n">
        <v>85</v>
      </c>
      <c r="F1074" s="0" t="n">
        <v>0</v>
      </c>
      <c r="G1074" s="0" t="n">
        <v>0</v>
      </c>
      <c r="I1074" s="0" t="str">
        <f aca="false">IF(A1074="","",IF(COUNTIF(Campaigns!$A$7:$A$300,A1074)&gt;0,"✓",IF(N(D1074)=0,"– no spend","⚠ add to Campaigns tab")))</f>
        <v>✓</v>
      </c>
      <c r="J1074" s="83" t="n">
        <f aca="false">IF(D1074="","",D1074*IF(Settings!$B$23=Settings!$C$6,1,IF(Settings!$B$23="USD",1/INDEX(Settings!$B$29:$B$40,MONTH(B1074)),INDEX(Settings!$B$29:$B$40,MONTH(B1074)))))</f>
        <v>0</v>
      </c>
    </row>
    <row r="1075" customFormat="false" ht="15" hidden="false" customHeight="false" outlineLevel="0" collapsed="false">
      <c r="A1075" s="0" t="s">
        <v>186</v>
      </c>
      <c r="B1075" s="81" t="n">
        <v>46086</v>
      </c>
      <c r="C1075" s="82" t="s">
        <v>452</v>
      </c>
      <c r="D1075" s="83" t="n">
        <v>47.51</v>
      </c>
      <c r="E1075" s="0" t="n">
        <v>166</v>
      </c>
      <c r="F1075" s="0" t="n">
        <v>21</v>
      </c>
      <c r="G1075" s="0" t="n">
        <v>2</v>
      </c>
      <c r="I1075" s="0" t="str">
        <f aca="false">IF(A1075="","",IF(COUNTIF(Campaigns!$A$7:$A$300,A1075)&gt;0,"✓",IF(N(D1075)=0,"– no spend","⚠ add to Campaigns tab")))</f>
        <v>✓</v>
      </c>
      <c r="J1075" s="83" t="n">
        <f aca="false">IF(D1075="","",D1075*IF(Settings!$B$23=Settings!$C$6,1,IF(Settings!$B$23="USD",1/INDEX(Settings!$B$29:$B$40,MONTH(B1075)),INDEX(Settings!$B$29:$B$40,MONTH(B1075)))))</f>
        <v>53.101927</v>
      </c>
    </row>
    <row r="1076" customFormat="false" ht="15" hidden="false" customHeight="false" outlineLevel="0" collapsed="false">
      <c r="A1076" s="0" t="s">
        <v>201</v>
      </c>
      <c r="B1076" s="81" t="n">
        <v>46086</v>
      </c>
      <c r="C1076" s="82" t="s">
        <v>452</v>
      </c>
      <c r="D1076" s="83" t="n">
        <v>24.62</v>
      </c>
      <c r="E1076" s="0" t="n">
        <v>27</v>
      </c>
      <c r="F1076" s="0" t="n">
        <v>2</v>
      </c>
      <c r="G1076" s="0" t="n">
        <v>0</v>
      </c>
      <c r="I1076" s="0" t="str">
        <f aca="false">IF(A1076="","",IF(COUNTIF(Campaigns!$A$7:$A$300,A1076)&gt;0,"✓",IF(N(D1076)=0,"– no spend","⚠ add to Campaigns tab")))</f>
        <v>✓</v>
      </c>
      <c r="J1076" s="83" t="n">
        <f aca="false">IF(D1076="","",D1076*IF(Settings!$B$23=Settings!$C$6,1,IF(Settings!$B$23="USD",1/INDEX(Settings!$B$29:$B$40,MONTH(B1076)),INDEX(Settings!$B$29:$B$40,MONTH(B1076)))))</f>
        <v>27.517774</v>
      </c>
    </row>
    <row r="1077" customFormat="false" ht="15" hidden="false" customHeight="false" outlineLevel="0" collapsed="false">
      <c r="A1077" s="0" t="s">
        <v>194</v>
      </c>
      <c r="B1077" s="81" t="n">
        <v>46086</v>
      </c>
      <c r="C1077" s="82" t="s">
        <v>452</v>
      </c>
      <c r="D1077" s="83" t="n">
        <v>26.43</v>
      </c>
      <c r="E1077" s="0" t="n">
        <v>71</v>
      </c>
      <c r="F1077" s="0" t="n">
        <v>4</v>
      </c>
      <c r="G1077" s="0" t="n">
        <v>0</v>
      </c>
      <c r="I1077" s="0" t="str">
        <f aca="false">IF(A1077="","",IF(COUNTIF(Campaigns!$A$7:$A$300,A1077)&gt;0,"✓",IF(N(D1077)=0,"– no spend","⚠ add to Campaigns tab")))</f>
        <v>✓</v>
      </c>
      <c r="J1077" s="83" t="n">
        <f aca="false">IF(D1077="","",D1077*IF(Settings!$B$23=Settings!$C$6,1,IF(Settings!$B$23="USD",1/INDEX(Settings!$B$29:$B$40,MONTH(B1077)),INDEX(Settings!$B$29:$B$40,MONTH(B1077)))))</f>
        <v>29.540811</v>
      </c>
    </row>
    <row r="1078" customFormat="false" ht="15" hidden="false" customHeight="false" outlineLevel="0" collapsed="false">
      <c r="A1078" s="0" t="s">
        <v>199</v>
      </c>
      <c r="B1078" s="81" t="n">
        <v>46086</v>
      </c>
      <c r="C1078" s="82" t="s">
        <v>452</v>
      </c>
      <c r="D1078" s="83" t="n">
        <v>25.83</v>
      </c>
      <c r="E1078" s="0" t="n">
        <v>65</v>
      </c>
      <c r="F1078" s="0" t="n">
        <v>3</v>
      </c>
      <c r="G1078" s="0" t="n">
        <v>0</v>
      </c>
      <c r="I1078" s="0" t="str">
        <f aca="false">IF(A1078="","",IF(COUNTIF(Campaigns!$A$7:$A$300,A1078)&gt;0,"✓",IF(N(D1078)=0,"– no spend","⚠ add to Campaigns tab")))</f>
        <v>✓</v>
      </c>
      <c r="J1078" s="83" t="n">
        <f aca="false">IF(D1078="","",D1078*IF(Settings!$B$23=Settings!$C$6,1,IF(Settings!$B$23="USD",1/INDEX(Settings!$B$29:$B$40,MONTH(B1078)),INDEX(Settings!$B$29:$B$40,MONTH(B1078)))))</f>
        <v>28.870191</v>
      </c>
    </row>
    <row r="1079" customFormat="false" ht="15" hidden="false" customHeight="false" outlineLevel="0" collapsed="false">
      <c r="A1079" s="0" t="s">
        <v>206</v>
      </c>
      <c r="B1079" s="81" t="n">
        <v>46086</v>
      </c>
      <c r="C1079" s="82" t="s">
        <v>452</v>
      </c>
      <c r="D1079" s="83" t="n">
        <v>1.1</v>
      </c>
      <c r="E1079" s="0" t="n">
        <v>80</v>
      </c>
      <c r="F1079" s="0" t="n">
        <v>1</v>
      </c>
      <c r="G1079" s="0" t="n">
        <v>2</v>
      </c>
      <c r="I1079" s="0" t="str">
        <f aca="false">IF(A1079="","",IF(COUNTIF(Campaigns!$A$7:$A$300,A1079)&gt;0,"✓",IF(N(D1079)=0,"– no spend","⚠ add to Campaigns tab")))</f>
        <v>✓</v>
      </c>
      <c r="J1079" s="83" t="n">
        <f aca="false">IF(D1079="","",D1079*IF(Settings!$B$23=Settings!$C$6,1,IF(Settings!$B$23="USD",1/INDEX(Settings!$B$29:$B$40,MONTH(B1079)),INDEX(Settings!$B$29:$B$40,MONTH(B1079)))))</f>
        <v>1.22947</v>
      </c>
    </row>
    <row r="1080" customFormat="false" ht="15" hidden="false" customHeight="false" outlineLevel="0" collapsed="false">
      <c r="A1080" s="0" t="s">
        <v>203</v>
      </c>
      <c r="B1080" s="81" t="n">
        <v>46087</v>
      </c>
      <c r="C1080" s="82" t="s">
        <v>452</v>
      </c>
      <c r="D1080" s="83" t="n">
        <v>20.29</v>
      </c>
      <c r="E1080" s="0" t="n">
        <v>60</v>
      </c>
      <c r="F1080" s="0" t="n">
        <v>6</v>
      </c>
      <c r="G1080" s="0" t="n">
        <v>0</v>
      </c>
      <c r="I1080" s="0" t="str">
        <f aca="false">IF(A1080="","",IF(COUNTIF(Campaigns!$A$7:$A$300,A1080)&gt;0,"✓",IF(N(D1080)=0,"– no spend","⚠ add to Campaigns tab")))</f>
        <v>✓</v>
      </c>
      <c r="J1080" s="83" t="n">
        <f aca="false">IF(D1080="","",D1080*IF(Settings!$B$23=Settings!$C$6,1,IF(Settings!$B$23="USD",1/INDEX(Settings!$B$29:$B$40,MONTH(B1080)),INDEX(Settings!$B$29:$B$40,MONTH(B1080)))))</f>
        <v>22.678133</v>
      </c>
    </row>
    <row r="1081" customFormat="false" ht="15" hidden="false" customHeight="false" outlineLevel="0" collapsed="false">
      <c r="A1081" s="0" t="s">
        <v>205</v>
      </c>
      <c r="B1081" s="81" t="n">
        <v>46087</v>
      </c>
      <c r="C1081" s="82" t="s">
        <v>452</v>
      </c>
      <c r="D1081" s="83" t="n">
        <v>5.94</v>
      </c>
      <c r="E1081" s="0" t="n">
        <v>258</v>
      </c>
      <c r="F1081" s="0" t="n">
        <v>15</v>
      </c>
      <c r="G1081" s="0" t="n">
        <v>1</v>
      </c>
      <c r="I1081" s="0" t="str">
        <f aca="false">IF(A1081="","",IF(COUNTIF(Campaigns!$A$7:$A$300,A1081)&gt;0,"✓",IF(N(D1081)=0,"– no spend","⚠ add to Campaigns tab")))</f>
        <v>✓</v>
      </c>
      <c r="J1081" s="83" t="n">
        <f aca="false">IF(D1081="","",D1081*IF(Settings!$B$23=Settings!$C$6,1,IF(Settings!$B$23="USD",1/INDEX(Settings!$B$29:$B$40,MONTH(B1081)),INDEX(Settings!$B$29:$B$40,MONTH(B1081)))))</f>
        <v>6.639138</v>
      </c>
    </row>
    <row r="1082" customFormat="false" ht="15" hidden="false" customHeight="false" outlineLevel="0" collapsed="false">
      <c r="A1082" s="0" t="s">
        <v>195</v>
      </c>
      <c r="B1082" s="81" t="n">
        <v>46087</v>
      </c>
      <c r="C1082" s="82" t="s">
        <v>452</v>
      </c>
      <c r="D1082" s="83" t="n">
        <v>10.13</v>
      </c>
      <c r="E1082" s="0" t="n">
        <v>28</v>
      </c>
      <c r="F1082" s="0" t="n">
        <v>1</v>
      </c>
      <c r="G1082" s="0" t="n">
        <v>0</v>
      </c>
      <c r="I1082" s="0" t="str">
        <f aca="false">IF(A1082="","",IF(COUNTIF(Campaigns!$A$7:$A$300,A1082)&gt;0,"✓",IF(N(D1082)=0,"– no spend","⚠ add to Campaigns tab")))</f>
        <v>✓</v>
      </c>
      <c r="J1082" s="83" t="n">
        <f aca="false">IF(D1082="","",D1082*IF(Settings!$B$23=Settings!$C$6,1,IF(Settings!$B$23="USD",1/INDEX(Settings!$B$29:$B$40,MONTH(B1082)),INDEX(Settings!$B$29:$B$40,MONTH(B1082)))))</f>
        <v>11.322301</v>
      </c>
    </row>
    <row r="1083" customFormat="false" ht="15" hidden="false" customHeight="false" outlineLevel="0" collapsed="false">
      <c r="A1083" s="0" t="s">
        <v>185</v>
      </c>
      <c r="B1083" s="81" t="n">
        <v>46087</v>
      </c>
      <c r="C1083" s="82" t="s">
        <v>452</v>
      </c>
      <c r="D1083" s="83" t="n">
        <v>22.25</v>
      </c>
      <c r="E1083" s="0" t="n">
        <v>284</v>
      </c>
      <c r="F1083" s="0" t="n">
        <v>22</v>
      </c>
      <c r="G1083" s="0" t="n">
        <v>2</v>
      </c>
      <c r="I1083" s="0" t="str">
        <f aca="false">IF(A1083="","",IF(COUNTIF(Campaigns!$A$7:$A$300,A1083)&gt;0,"✓",IF(N(D1083)=0,"– no spend","⚠ add to Campaigns tab")))</f>
        <v>✓</v>
      </c>
      <c r="J1083" s="83" t="n">
        <f aca="false">IF(D1083="","",D1083*IF(Settings!$B$23=Settings!$C$6,1,IF(Settings!$B$23="USD",1/INDEX(Settings!$B$29:$B$40,MONTH(B1083)),INDEX(Settings!$B$29:$B$40,MONTH(B1083)))))</f>
        <v>24.868825</v>
      </c>
    </row>
    <row r="1084" customFormat="false" ht="15" hidden="false" customHeight="false" outlineLevel="0" collapsed="false">
      <c r="A1084" s="0" t="s">
        <v>191</v>
      </c>
      <c r="B1084" s="81" t="n">
        <v>46087</v>
      </c>
      <c r="C1084" s="82" t="s">
        <v>452</v>
      </c>
      <c r="D1084" s="83" t="n">
        <v>19.22</v>
      </c>
      <c r="E1084" s="0" t="n">
        <v>173</v>
      </c>
      <c r="F1084" s="0" t="n">
        <v>13</v>
      </c>
      <c r="G1084" s="0" t="n">
        <v>0</v>
      </c>
      <c r="I1084" s="0" t="str">
        <f aca="false">IF(A1084="","",IF(COUNTIF(Campaigns!$A$7:$A$300,A1084)&gt;0,"✓",IF(N(D1084)=0,"– no spend","⚠ add to Campaigns tab")))</f>
        <v>✓</v>
      </c>
      <c r="J1084" s="83" t="n">
        <f aca="false">IF(D1084="","",D1084*IF(Settings!$B$23=Settings!$C$6,1,IF(Settings!$B$23="USD",1/INDEX(Settings!$B$29:$B$40,MONTH(B1084)),INDEX(Settings!$B$29:$B$40,MONTH(B1084)))))</f>
        <v>21.482194</v>
      </c>
    </row>
    <row r="1085" customFormat="false" ht="15" hidden="false" customHeight="false" outlineLevel="0" collapsed="false">
      <c r="A1085" s="0" t="s">
        <v>200</v>
      </c>
      <c r="B1085" s="81" t="n">
        <v>46087</v>
      </c>
      <c r="C1085" s="82" t="s">
        <v>452</v>
      </c>
      <c r="D1085" s="83" t="n">
        <v>12.75</v>
      </c>
      <c r="E1085" s="0" t="n">
        <v>60</v>
      </c>
      <c r="F1085" s="0" t="n">
        <v>5</v>
      </c>
      <c r="G1085" s="0" t="n">
        <v>0</v>
      </c>
      <c r="I1085" s="0" t="str">
        <f aca="false">IF(A1085="","",IF(COUNTIF(Campaigns!$A$7:$A$300,A1085)&gt;0,"✓",IF(N(D1085)=0,"– no spend","⚠ add to Campaigns tab")))</f>
        <v>✓</v>
      </c>
      <c r="J1085" s="83" t="n">
        <f aca="false">IF(D1085="","",D1085*IF(Settings!$B$23=Settings!$C$6,1,IF(Settings!$B$23="USD",1/INDEX(Settings!$B$29:$B$40,MONTH(B1085)),INDEX(Settings!$B$29:$B$40,MONTH(B1085)))))</f>
        <v>14.250675</v>
      </c>
    </row>
    <row r="1086" customFormat="false" ht="15" hidden="false" customHeight="false" outlineLevel="0" collapsed="false">
      <c r="A1086" s="0" t="s">
        <v>202</v>
      </c>
      <c r="B1086" s="81" t="n">
        <v>46087</v>
      </c>
      <c r="C1086" s="82" t="s">
        <v>452</v>
      </c>
      <c r="D1086" s="83" t="n">
        <v>7.66</v>
      </c>
      <c r="E1086" s="0" t="n">
        <v>136</v>
      </c>
      <c r="F1086" s="0" t="n">
        <v>8</v>
      </c>
      <c r="G1086" s="0" t="n">
        <v>0</v>
      </c>
      <c r="I1086" s="0" t="str">
        <f aca="false">IF(A1086="","",IF(COUNTIF(Campaigns!$A$7:$A$300,A1086)&gt;0,"✓",IF(N(D1086)=0,"– no spend","⚠ add to Campaigns tab")))</f>
        <v>✓</v>
      </c>
      <c r="J1086" s="83" t="n">
        <f aca="false">IF(D1086="","",D1086*IF(Settings!$B$23=Settings!$C$6,1,IF(Settings!$B$23="USD",1/INDEX(Settings!$B$29:$B$40,MONTH(B1086)),INDEX(Settings!$B$29:$B$40,MONTH(B1086)))))</f>
        <v>8.561582</v>
      </c>
    </row>
    <row r="1087" customFormat="false" ht="15" hidden="false" customHeight="false" outlineLevel="0" collapsed="false">
      <c r="A1087" s="0" t="s">
        <v>192</v>
      </c>
      <c r="B1087" s="81" t="n">
        <v>46087</v>
      </c>
      <c r="C1087" s="82" t="s">
        <v>452</v>
      </c>
      <c r="D1087" s="83" t="n">
        <v>11.94</v>
      </c>
      <c r="E1087" s="0" t="n">
        <v>73</v>
      </c>
      <c r="F1087" s="0" t="n">
        <v>12</v>
      </c>
      <c r="G1087" s="0" t="n">
        <v>0</v>
      </c>
      <c r="I1087" s="0" t="str">
        <f aca="false">IF(A1087="","",IF(COUNTIF(Campaigns!$A$7:$A$300,A1087)&gt;0,"✓",IF(N(D1087)=0,"– no spend","⚠ add to Campaigns tab")))</f>
        <v>✓</v>
      </c>
      <c r="J1087" s="83" t="n">
        <f aca="false">IF(D1087="","",D1087*IF(Settings!$B$23=Settings!$C$6,1,IF(Settings!$B$23="USD",1/INDEX(Settings!$B$29:$B$40,MONTH(B1087)),INDEX(Settings!$B$29:$B$40,MONTH(B1087)))))</f>
        <v>13.345338</v>
      </c>
    </row>
    <row r="1088" customFormat="false" ht="15" hidden="false" customHeight="false" outlineLevel="0" collapsed="false">
      <c r="A1088" s="0" t="s">
        <v>187</v>
      </c>
      <c r="B1088" s="81" t="n">
        <v>46087</v>
      </c>
      <c r="C1088" s="82" t="s">
        <v>452</v>
      </c>
      <c r="D1088" s="83" t="n">
        <v>10.03</v>
      </c>
      <c r="E1088" s="0" t="n">
        <v>51</v>
      </c>
      <c r="F1088" s="0" t="n">
        <v>5</v>
      </c>
      <c r="G1088" s="0" t="n">
        <v>0</v>
      </c>
      <c r="I1088" s="0" t="str">
        <f aca="false">IF(A1088="","",IF(COUNTIF(Campaigns!$A$7:$A$300,A1088)&gt;0,"✓",IF(N(D1088)=0,"– no spend","⚠ add to Campaigns tab")))</f>
        <v>✓</v>
      </c>
      <c r="J1088" s="83" t="n">
        <f aca="false">IF(D1088="","",D1088*IF(Settings!$B$23=Settings!$C$6,1,IF(Settings!$B$23="USD",1/INDEX(Settings!$B$29:$B$40,MONTH(B1088)),INDEX(Settings!$B$29:$B$40,MONTH(B1088)))))</f>
        <v>11.210531</v>
      </c>
    </row>
    <row r="1089" customFormat="false" ht="15" hidden="false" customHeight="false" outlineLevel="0" collapsed="false">
      <c r="A1089" s="0" t="s">
        <v>190</v>
      </c>
      <c r="B1089" s="81" t="n">
        <v>46087</v>
      </c>
      <c r="C1089" s="82" t="s">
        <v>452</v>
      </c>
      <c r="D1089" s="83" t="n">
        <v>16.79</v>
      </c>
      <c r="E1089" s="0" t="n">
        <v>32</v>
      </c>
      <c r="F1089" s="0" t="n">
        <v>2</v>
      </c>
      <c r="G1089" s="0" t="n">
        <v>0</v>
      </c>
      <c r="I1089" s="0" t="str">
        <f aca="false">IF(A1089="","",IF(COUNTIF(Campaigns!$A$7:$A$300,A1089)&gt;0,"✓",IF(N(D1089)=0,"– no spend","⚠ add to Campaigns tab")))</f>
        <v>✓</v>
      </c>
      <c r="J1089" s="83" t="n">
        <f aca="false">IF(D1089="","",D1089*IF(Settings!$B$23=Settings!$C$6,1,IF(Settings!$B$23="USD",1/INDEX(Settings!$B$29:$B$40,MONTH(B1089)),INDEX(Settings!$B$29:$B$40,MONTH(B1089)))))</f>
        <v>18.766183</v>
      </c>
    </row>
    <row r="1090" customFormat="false" ht="15" hidden="false" customHeight="false" outlineLevel="0" collapsed="false">
      <c r="A1090" s="0" t="s">
        <v>204</v>
      </c>
      <c r="B1090" s="81" t="n">
        <v>46087</v>
      </c>
      <c r="C1090" s="82" t="s">
        <v>452</v>
      </c>
      <c r="D1090" s="83" t="n">
        <v>2.54</v>
      </c>
      <c r="E1090" s="0" t="n">
        <v>22</v>
      </c>
      <c r="F1090" s="0" t="n">
        <v>1</v>
      </c>
      <c r="G1090" s="0" t="n">
        <v>0</v>
      </c>
      <c r="I1090" s="0" t="str">
        <f aca="false">IF(A1090="","",IF(COUNTIF(Campaigns!$A$7:$A$300,A1090)&gt;0,"✓",IF(N(D1090)=0,"– no spend","⚠ add to Campaigns tab")))</f>
        <v>✓</v>
      </c>
      <c r="J1090" s="83" t="n">
        <f aca="false">IF(D1090="","",D1090*IF(Settings!$B$23=Settings!$C$6,1,IF(Settings!$B$23="USD",1/INDEX(Settings!$B$29:$B$40,MONTH(B1090)),INDEX(Settings!$B$29:$B$40,MONTH(B1090)))))</f>
        <v>2.838958</v>
      </c>
    </row>
    <row r="1091" customFormat="false" ht="15" hidden="false" customHeight="false" outlineLevel="0" collapsed="false">
      <c r="A1091" s="0" t="s">
        <v>188</v>
      </c>
      <c r="B1091" s="81" t="n">
        <v>46087</v>
      </c>
      <c r="C1091" s="82" t="s">
        <v>452</v>
      </c>
      <c r="D1091" s="83" t="n">
        <v>19.82</v>
      </c>
      <c r="E1091" s="0" t="n">
        <v>50</v>
      </c>
      <c r="F1091" s="0" t="n">
        <v>2</v>
      </c>
      <c r="G1091" s="0" t="n">
        <v>0</v>
      </c>
      <c r="I1091" s="0" t="str">
        <f aca="false">IF(A1091="","",IF(COUNTIF(Campaigns!$A$7:$A$300,A1091)&gt;0,"✓",IF(N(D1091)=0,"– no spend","⚠ add to Campaigns tab")))</f>
        <v>✓</v>
      </c>
      <c r="J1091" s="83" t="n">
        <f aca="false">IF(D1091="","",D1091*IF(Settings!$B$23=Settings!$C$6,1,IF(Settings!$B$23="USD",1/INDEX(Settings!$B$29:$B$40,MONTH(B1091)),INDEX(Settings!$B$29:$B$40,MONTH(B1091)))))</f>
        <v>22.152814</v>
      </c>
    </row>
    <row r="1092" customFormat="false" ht="15" hidden="false" customHeight="false" outlineLevel="0" collapsed="false">
      <c r="A1092" s="0" t="s">
        <v>186</v>
      </c>
      <c r="B1092" s="81" t="n">
        <v>46087</v>
      </c>
      <c r="C1092" s="82" t="s">
        <v>452</v>
      </c>
      <c r="D1092" s="83" t="n">
        <v>38.48</v>
      </c>
      <c r="E1092" s="0" t="n">
        <v>109</v>
      </c>
      <c r="F1092" s="0" t="n">
        <v>14</v>
      </c>
      <c r="G1092" s="0" t="n">
        <v>0</v>
      </c>
      <c r="I1092" s="0" t="str">
        <f aca="false">IF(A1092="","",IF(COUNTIF(Campaigns!$A$7:$A$300,A1092)&gt;0,"✓",IF(N(D1092)=0,"– no spend","⚠ add to Campaigns tab")))</f>
        <v>✓</v>
      </c>
      <c r="J1092" s="83" t="n">
        <f aca="false">IF(D1092="","",D1092*IF(Settings!$B$23=Settings!$C$6,1,IF(Settings!$B$23="USD",1/INDEX(Settings!$B$29:$B$40,MONTH(B1092)),INDEX(Settings!$B$29:$B$40,MONTH(B1092)))))</f>
        <v>43.009096</v>
      </c>
    </row>
    <row r="1093" customFormat="false" ht="15" hidden="false" customHeight="false" outlineLevel="0" collapsed="false">
      <c r="A1093" s="0" t="s">
        <v>201</v>
      </c>
      <c r="B1093" s="81" t="n">
        <v>46087</v>
      </c>
      <c r="C1093" s="82" t="s">
        <v>452</v>
      </c>
      <c r="D1093" s="83" t="n">
        <v>0</v>
      </c>
      <c r="E1093" s="0" t="n">
        <v>17</v>
      </c>
      <c r="F1093" s="0" t="n">
        <v>0</v>
      </c>
      <c r="G1093" s="0" t="n">
        <v>0</v>
      </c>
      <c r="I1093" s="0" t="str">
        <f aca="false">IF(A1093="","",IF(COUNTIF(Campaigns!$A$7:$A$300,A1093)&gt;0,"✓",IF(N(D1093)=0,"– no spend","⚠ add to Campaigns tab")))</f>
        <v>✓</v>
      </c>
      <c r="J1093" s="83" t="n">
        <f aca="false">IF(D1093="","",D1093*IF(Settings!$B$23=Settings!$C$6,1,IF(Settings!$B$23="USD",1/INDEX(Settings!$B$29:$B$40,MONTH(B1093)),INDEX(Settings!$B$29:$B$40,MONTH(B1093)))))</f>
        <v>0</v>
      </c>
    </row>
    <row r="1094" customFormat="false" ht="15" hidden="false" customHeight="false" outlineLevel="0" collapsed="false">
      <c r="A1094" s="0" t="s">
        <v>194</v>
      </c>
      <c r="B1094" s="81" t="n">
        <v>46087</v>
      </c>
      <c r="C1094" s="82" t="s">
        <v>452</v>
      </c>
      <c r="D1094" s="83" t="n">
        <v>4.64</v>
      </c>
      <c r="E1094" s="0" t="n">
        <v>83</v>
      </c>
      <c r="F1094" s="0" t="n">
        <v>2</v>
      </c>
      <c r="G1094" s="0" t="n">
        <v>2</v>
      </c>
      <c r="I1094" s="0" t="str">
        <f aca="false">IF(A1094="","",IF(COUNTIF(Campaigns!$A$7:$A$300,A1094)&gt;0,"✓",IF(N(D1094)=0,"– no spend","⚠ add to Campaigns tab")))</f>
        <v>✓</v>
      </c>
      <c r="J1094" s="83" t="n">
        <f aca="false">IF(D1094="","",D1094*IF(Settings!$B$23=Settings!$C$6,1,IF(Settings!$B$23="USD",1/INDEX(Settings!$B$29:$B$40,MONTH(B1094)),INDEX(Settings!$B$29:$B$40,MONTH(B1094)))))</f>
        <v>5.186128</v>
      </c>
    </row>
    <row r="1095" customFormat="false" ht="15" hidden="false" customHeight="false" outlineLevel="0" collapsed="false">
      <c r="A1095" s="0" t="s">
        <v>199</v>
      </c>
      <c r="B1095" s="81" t="n">
        <v>46087</v>
      </c>
      <c r="C1095" s="82" t="s">
        <v>452</v>
      </c>
      <c r="D1095" s="83" t="n">
        <v>17.84</v>
      </c>
      <c r="E1095" s="0" t="n">
        <v>21</v>
      </c>
      <c r="F1095" s="0" t="n">
        <v>2</v>
      </c>
      <c r="G1095" s="0" t="n">
        <v>0</v>
      </c>
      <c r="I1095" s="0" t="str">
        <f aca="false">IF(A1095="","",IF(COUNTIF(Campaigns!$A$7:$A$300,A1095)&gt;0,"✓",IF(N(D1095)=0,"– no spend","⚠ add to Campaigns tab")))</f>
        <v>✓</v>
      </c>
      <c r="J1095" s="83" t="n">
        <f aca="false">IF(D1095="","",D1095*IF(Settings!$B$23=Settings!$C$6,1,IF(Settings!$B$23="USD",1/INDEX(Settings!$B$29:$B$40,MONTH(B1095)),INDEX(Settings!$B$29:$B$40,MONTH(B1095)))))</f>
        <v>19.939768</v>
      </c>
    </row>
    <row r="1096" customFormat="false" ht="15" hidden="false" customHeight="false" outlineLevel="0" collapsed="false">
      <c r="A1096" s="0" t="s">
        <v>206</v>
      </c>
      <c r="B1096" s="81" t="n">
        <v>46087</v>
      </c>
      <c r="C1096" s="82" t="s">
        <v>452</v>
      </c>
      <c r="D1096" s="83" t="n">
        <v>7.63</v>
      </c>
      <c r="E1096" s="0" t="n">
        <v>98</v>
      </c>
      <c r="F1096" s="0" t="n">
        <v>3</v>
      </c>
      <c r="G1096" s="0" t="n">
        <v>3</v>
      </c>
      <c r="I1096" s="0" t="str">
        <f aca="false">IF(A1096="","",IF(COUNTIF(Campaigns!$A$7:$A$300,A1096)&gt;0,"✓",IF(N(D1096)=0,"– no spend","⚠ add to Campaigns tab")))</f>
        <v>✓</v>
      </c>
      <c r="J1096" s="83" t="n">
        <f aca="false">IF(D1096="","",D1096*IF(Settings!$B$23=Settings!$C$6,1,IF(Settings!$B$23="USD",1/INDEX(Settings!$B$29:$B$40,MONTH(B1096)),INDEX(Settings!$B$29:$B$40,MONTH(B1096)))))</f>
        <v>8.528051</v>
      </c>
    </row>
    <row r="1097" customFormat="false" ht="15" hidden="false" customHeight="false" outlineLevel="0" collapsed="false">
      <c r="A1097" s="0" t="s">
        <v>203</v>
      </c>
      <c r="B1097" s="81" t="n">
        <v>46088</v>
      </c>
      <c r="C1097" s="82" t="s">
        <v>452</v>
      </c>
      <c r="D1097" s="83" t="n">
        <v>0</v>
      </c>
      <c r="E1097" s="0" t="n">
        <v>31</v>
      </c>
      <c r="F1097" s="0" t="n">
        <v>0</v>
      </c>
      <c r="G1097" s="0" t="n">
        <v>0</v>
      </c>
      <c r="I1097" s="0" t="str">
        <f aca="false">IF(A1097="","",IF(COUNTIF(Campaigns!$A$7:$A$300,A1097)&gt;0,"✓",IF(N(D1097)=0,"– no spend","⚠ add to Campaigns tab")))</f>
        <v>✓</v>
      </c>
      <c r="J1097" s="83" t="n">
        <f aca="false">IF(D1097="","",D1097*IF(Settings!$B$23=Settings!$C$6,1,IF(Settings!$B$23="USD",1/INDEX(Settings!$B$29:$B$40,MONTH(B1097)),INDEX(Settings!$B$29:$B$40,MONTH(B1097)))))</f>
        <v>0</v>
      </c>
    </row>
    <row r="1098" customFormat="false" ht="15" hidden="false" customHeight="false" outlineLevel="0" collapsed="false">
      <c r="A1098" s="0" t="s">
        <v>205</v>
      </c>
      <c r="B1098" s="81" t="n">
        <v>46088</v>
      </c>
      <c r="C1098" s="82" t="s">
        <v>452</v>
      </c>
      <c r="D1098" s="83" t="n">
        <v>4.59</v>
      </c>
      <c r="E1098" s="0" t="n">
        <v>216</v>
      </c>
      <c r="F1098" s="0" t="n">
        <v>10</v>
      </c>
      <c r="G1098" s="0" t="n">
        <v>1</v>
      </c>
      <c r="I1098" s="0" t="str">
        <f aca="false">IF(A1098="","",IF(COUNTIF(Campaigns!$A$7:$A$300,A1098)&gt;0,"✓",IF(N(D1098)=0,"– no spend","⚠ add to Campaigns tab")))</f>
        <v>✓</v>
      </c>
      <c r="J1098" s="83" t="n">
        <f aca="false">IF(D1098="","",D1098*IF(Settings!$B$23=Settings!$C$6,1,IF(Settings!$B$23="USD",1/INDEX(Settings!$B$29:$B$40,MONTH(B1098)),INDEX(Settings!$B$29:$B$40,MONTH(B1098)))))</f>
        <v>5.130243</v>
      </c>
    </row>
    <row r="1099" customFormat="false" ht="15" hidden="false" customHeight="false" outlineLevel="0" collapsed="false">
      <c r="A1099" s="0" t="s">
        <v>195</v>
      </c>
      <c r="B1099" s="81" t="n">
        <v>46088</v>
      </c>
      <c r="C1099" s="82" t="s">
        <v>452</v>
      </c>
      <c r="D1099" s="83" t="n">
        <v>0</v>
      </c>
      <c r="E1099" s="0" t="n">
        <v>21</v>
      </c>
      <c r="F1099" s="0" t="n">
        <v>0</v>
      </c>
      <c r="G1099" s="0" t="n">
        <v>0</v>
      </c>
      <c r="I1099" s="0" t="str">
        <f aca="false">IF(A1099="","",IF(COUNTIF(Campaigns!$A$7:$A$300,A1099)&gt;0,"✓",IF(N(D1099)=0,"– no spend","⚠ add to Campaigns tab")))</f>
        <v>✓</v>
      </c>
      <c r="J1099" s="83" t="n">
        <f aca="false">IF(D1099="","",D1099*IF(Settings!$B$23=Settings!$C$6,1,IF(Settings!$B$23="USD",1/INDEX(Settings!$B$29:$B$40,MONTH(B1099)),INDEX(Settings!$B$29:$B$40,MONTH(B1099)))))</f>
        <v>0</v>
      </c>
    </row>
    <row r="1100" customFormat="false" ht="15" hidden="false" customHeight="false" outlineLevel="0" collapsed="false">
      <c r="A1100" s="0" t="s">
        <v>185</v>
      </c>
      <c r="B1100" s="81" t="n">
        <v>46088</v>
      </c>
      <c r="C1100" s="82" t="s">
        <v>452</v>
      </c>
      <c r="D1100" s="83" t="n">
        <v>10.9</v>
      </c>
      <c r="E1100" s="0" t="n">
        <v>160</v>
      </c>
      <c r="F1100" s="0" t="n">
        <v>6</v>
      </c>
      <c r="G1100" s="0" t="n">
        <v>0</v>
      </c>
      <c r="I1100" s="0" t="str">
        <f aca="false">IF(A1100="","",IF(COUNTIF(Campaigns!$A$7:$A$300,A1100)&gt;0,"✓",IF(N(D1100)=0,"– no spend","⚠ add to Campaigns tab")))</f>
        <v>✓</v>
      </c>
      <c r="J1100" s="83" t="n">
        <f aca="false">IF(D1100="","",D1100*IF(Settings!$B$23=Settings!$C$6,1,IF(Settings!$B$23="USD",1/INDEX(Settings!$B$29:$B$40,MONTH(B1100)),INDEX(Settings!$B$29:$B$40,MONTH(B1100)))))</f>
        <v>12.18293</v>
      </c>
    </row>
    <row r="1101" customFormat="false" ht="15" hidden="false" customHeight="false" outlineLevel="0" collapsed="false">
      <c r="A1101" s="0" t="s">
        <v>191</v>
      </c>
      <c r="B1101" s="81" t="n">
        <v>46088</v>
      </c>
      <c r="C1101" s="82" t="s">
        <v>452</v>
      </c>
      <c r="D1101" s="83" t="n">
        <v>7.33</v>
      </c>
      <c r="E1101" s="0" t="n">
        <v>69</v>
      </c>
      <c r="F1101" s="0" t="n">
        <v>6</v>
      </c>
      <c r="G1101" s="0" t="n">
        <v>0</v>
      </c>
      <c r="I1101" s="0" t="str">
        <f aca="false">IF(A1101="","",IF(COUNTIF(Campaigns!$A$7:$A$300,A1101)&gt;0,"✓",IF(N(D1101)=0,"– no spend","⚠ add to Campaigns tab")))</f>
        <v>✓</v>
      </c>
      <c r="J1101" s="83" t="n">
        <f aca="false">IF(D1101="","",D1101*IF(Settings!$B$23=Settings!$C$6,1,IF(Settings!$B$23="USD",1/INDEX(Settings!$B$29:$B$40,MONTH(B1101)),INDEX(Settings!$B$29:$B$40,MONTH(B1101)))))</f>
        <v>8.192741</v>
      </c>
    </row>
    <row r="1102" customFormat="false" ht="15" hidden="false" customHeight="false" outlineLevel="0" collapsed="false">
      <c r="A1102" s="0" t="s">
        <v>200</v>
      </c>
      <c r="B1102" s="81" t="n">
        <v>46088</v>
      </c>
      <c r="C1102" s="82" t="s">
        <v>452</v>
      </c>
      <c r="D1102" s="83" t="n">
        <v>7.46</v>
      </c>
      <c r="E1102" s="0" t="n">
        <v>38</v>
      </c>
      <c r="F1102" s="0" t="n">
        <v>6</v>
      </c>
      <c r="G1102" s="0" t="n">
        <v>0</v>
      </c>
      <c r="I1102" s="0" t="str">
        <f aca="false">IF(A1102="","",IF(COUNTIF(Campaigns!$A$7:$A$300,A1102)&gt;0,"✓",IF(N(D1102)=0,"– no spend","⚠ add to Campaigns tab")))</f>
        <v>✓</v>
      </c>
      <c r="J1102" s="83" t="n">
        <f aca="false">IF(D1102="","",D1102*IF(Settings!$B$23=Settings!$C$6,1,IF(Settings!$B$23="USD",1/INDEX(Settings!$B$29:$B$40,MONTH(B1102)),INDEX(Settings!$B$29:$B$40,MONTH(B1102)))))</f>
        <v>8.338042</v>
      </c>
    </row>
    <row r="1103" customFormat="false" ht="15" hidden="false" customHeight="false" outlineLevel="0" collapsed="false">
      <c r="A1103" s="0" t="s">
        <v>202</v>
      </c>
      <c r="B1103" s="81" t="n">
        <v>46088</v>
      </c>
      <c r="C1103" s="82" t="s">
        <v>452</v>
      </c>
      <c r="D1103" s="83" t="n">
        <v>8.05</v>
      </c>
      <c r="E1103" s="0" t="n">
        <v>97</v>
      </c>
      <c r="F1103" s="0" t="n">
        <v>10</v>
      </c>
      <c r="G1103" s="0" t="n">
        <v>2</v>
      </c>
      <c r="I1103" s="0" t="str">
        <f aca="false">IF(A1103="","",IF(COUNTIF(Campaigns!$A$7:$A$300,A1103)&gt;0,"✓",IF(N(D1103)=0,"– no spend","⚠ add to Campaigns tab")))</f>
        <v>✓</v>
      </c>
      <c r="J1103" s="83" t="n">
        <f aca="false">IF(D1103="","",D1103*IF(Settings!$B$23=Settings!$C$6,1,IF(Settings!$B$23="USD",1/INDEX(Settings!$B$29:$B$40,MONTH(B1103)),INDEX(Settings!$B$29:$B$40,MONTH(B1103)))))</f>
        <v>8.997485</v>
      </c>
    </row>
    <row r="1104" customFormat="false" ht="15" hidden="false" customHeight="false" outlineLevel="0" collapsed="false">
      <c r="A1104" s="0" t="s">
        <v>192</v>
      </c>
      <c r="B1104" s="81" t="n">
        <v>46088</v>
      </c>
      <c r="C1104" s="82" t="s">
        <v>452</v>
      </c>
      <c r="D1104" s="83" t="n">
        <v>13.41</v>
      </c>
      <c r="E1104" s="0" t="n">
        <v>21</v>
      </c>
      <c r="F1104" s="0" t="n">
        <v>2</v>
      </c>
      <c r="G1104" s="0" t="n">
        <v>2</v>
      </c>
      <c r="I1104" s="0" t="str">
        <f aca="false">IF(A1104="","",IF(COUNTIF(Campaigns!$A$7:$A$300,A1104)&gt;0,"✓",IF(N(D1104)=0,"– no spend","⚠ add to Campaigns tab")))</f>
        <v>✓</v>
      </c>
      <c r="J1104" s="83" t="n">
        <f aca="false">IF(D1104="","",D1104*IF(Settings!$B$23=Settings!$C$6,1,IF(Settings!$B$23="USD",1/INDEX(Settings!$B$29:$B$40,MONTH(B1104)),INDEX(Settings!$B$29:$B$40,MONTH(B1104)))))</f>
        <v>14.988357</v>
      </c>
    </row>
    <row r="1105" customFormat="false" ht="15" hidden="false" customHeight="false" outlineLevel="0" collapsed="false">
      <c r="A1105" s="0" t="s">
        <v>187</v>
      </c>
      <c r="B1105" s="81" t="n">
        <v>46088</v>
      </c>
      <c r="C1105" s="82" t="s">
        <v>452</v>
      </c>
      <c r="D1105" s="83" t="n">
        <v>1.89</v>
      </c>
      <c r="E1105" s="0" t="n">
        <v>34</v>
      </c>
      <c r="F1105" s="0" t="n">
        <v>3</v>
      </c>
      <c r="G1105" s="0" t="n">
        <v>0</v>
      </c>
      <c r="I1105" s="0" t="str">
        <f aca="false">IF(A1105="","",IF(COUNTIF(Campaigns!$A$7:$A$300,A1105)&gt;0,"✓",IF(N(D1105)=0,"– no spend","⚠ add to Campaigns tab")))</f>
        <v>✓</v>
      </c>
      <c r="J1105" s="83" t="n">
        <f aca="false">IF(D1105="","",D1105*IF(Settings!$B$23=Settings!$C$6,1,IF(Settings!$B$23="USD",1/INDEX(Settings!$B$29:$B$40,MONTH(B1105)),INDEX(Settings!$B$29:$B$40,MONTH(B1105)))))</f>
        <v>2.112453</v>
      </c>
    </row>
    <row r="1106" customFormat="false" ht="15" hidden="false" customHeight="false" outlineLevel="0" collapsed="false">
      <c r="A1106" s="0" t="s">
        <v>190</v>
      </c>
      <c r="B1106" s="81" t="n">
        <v>46088</v>
      </c>
      <c r="C1106" s="82" t="s">
        <v>452</v>
      </c>
      <c r="D1106" s="83" t="n">
        <v>8.4</v>
      </c>
      <c r="E1106" s="0" t="n">
        <v>11</v>
      </c>
      <c r="F1106" s="0" t="n">
        <v>1</v>
      </c>
      <c r="G1106" s="0" t="n">
        <v>0</v>
      </c>
      <c r="I1106" s="0" t="str">
        <f aca="false">IF(A1106="","",IF(COUNTIF(Campaigns!$A$7:$A$300,A1106)&gt;0,"✓",IF(N(D1106)=0,"– no spend","⚠ add to Campaigns tab")))</f>
        <v>✓</v>
      </c>
      <c r="J1106" s="83" t="n">
        <f aca="false">IF(D1106="","",D1106*IF(Settings!$B$23=Settings!$C$6,1,IF(Settings!$B$23="USD",1/INDEX(Settings!$B$29:$B$40,MONTH(B1106)),INDEX(Settings!$B$29:$B$40,MONTH(B1106)))))</f>
        <v>9.38868</v>
      </c>
    </row>
    <row r="1107" customFormat="false" ht="15" hidden="false" customHeight="false" outlineLevel="0" collapsed="false">
      <c r="A1107" s="0" t="s">
        <v>204</v>
      </c>
      <c r="B1107" s="81" t="n">
        <v>46088</v>
      </c>
      <c r="C1107" s="82" t="s">
        <v>452</v>
      </c>
      <c r="D1107" s="83" t="n">
        <v>0.65</v>
      </c>
      <c r="E1107" s="0" t="n">
        <v>12</v>
      </c>
      <c r="F1107" s="0" t="n">
        <v>1</v>
      </c>
      <c r="G1107" s="0" t="n">
        <v>0</v>
      </c>
      <c r="I1107" s="0" t="str">
        <f aca="false">IF(A1107="","",IF(COUNTIF(Campaigns!$A$7:$A$300,A1107)&gt;0,"✓",IF(N(D1107)=0,"– no spend","⚠ add to Campaigns tab")))</f>
        <v>✓</v>
      </c>
      <c r="J1107" s="83" t="n">
        <f aca="false">IF(D1107="","",D1107*IF(Settings!$B$23=Settings!$C$6,1,IF(Settings!$B$23="USD",1/INDEX(Settings!$B$29:$B$40,MONTH(B1107)),INDEX(Settings!$B$29:$B$40,MONTH(B1107)))))</f>
        <v>0.726505</v>
      </c>
    </row>
    <row r="1108" customFormat="false" ht="15" hidden="false" customHeight="false" outlineLevel="0" collapsed="false">
      <c r="A1108" s="0" t="s">
        <v>188</v>
      </c>
      <c r="B1108" s="81" t="n">
        <v>46088</v>
      </c>
      <c r="C1108" s="82" t="s">
        <v>452</v>
      </c>
      <c r="D1108" s="83" t="n">
        <v>15.84</v>
      </c>
      <c r="E1108" s="0" t="n">
        <v>56</v>
      </c>
      <c r="F1108" s="0" t="n">
        <v>2</v>
      </c>
      <c r="G1108" s="0" t="n">
        <v>0</v>
      </c>
      <c r="I1108" s="0" t="str">
        <f aca="false">IF(A1108="","",IF(COUNTIF(Campaigns!$A$7:$A$300,A1108)&gt;0,"✓",IF(N(D1108)=0,"– no spend","⚠ add to Campaigns tab")))</f>
        <v>✓</v>
      </c>
      <c r="J1108" s="83" t="n">
        <f aca="false">IF(D1108="","",D1108*IF(Settings!$B$23=Settings!$C$6,1,IF(Settings!$B$23="USD",1/INDEX(Settings!$B$29:$B$40,MONTH(B1108)),INDEX(Settings!$B$29:$B$40,MONTH(B1108)))))</f>
        <v>17.704368</v>
      </c>
    </row>
    <row r="1109" customFormat="false" ht="15" hidden="false" customHeight="false" outlineLevel="0" collapsed="false">
      <c r="A1109" s="0" t="s">
        <v>186</v>
      </c>
      <c r="B1109" s="81" t="n">
        <v>46088</v>
      </c>
      <c r="C1109" s="82" t="s">
        <v>452</v>
      </c>
      <c r="D1109" s="83" t="n">
        <v>20.53</v>
      </c>
      <c r="E1109" s="0" t="n">
        <v>110</v>
      </c>
      <c r="F1109" s="0" t="n">
        <v>9</v>
      </c>
      <c r="G1109" s="0" t="n">
        <v>0</v>
      </c>
      <c r="I1109" s="0" t="str">
        <f aca="false">IF(A1109="","",IF(COUNTIF(Campaigns!$A$7:$A$300,A1109)&gt;0,"✓",IF(N(D1109)=0,"– no spend","⚠ add to Campaigns tab")))</f>
        <v>✓</v>
      </c>
      <c r="J1109" s="83" t="n">
        <f aca="false">IF(D1109="","",D1109*IF(Settings!$B$23=Settings!$C$6,1,IF(Settings!$B$23="USD",1/INDEX(Settings!$B$29:$B$40,MONTH(B1109)),INDEX(Settings!$B$29:$B$40,MONTH(B1109)))))</f>
        <v>22.946381</v>
      </c>
    </row>
    <row r="1110" customFormat="false" ht="15" hidden="false" customHeight="false" outlineLevel="0" collapsed="false">
      <c r="A1110" s="0" t="s">
        <v>201</v>
      </c>
      <c r="B1110" s="81" t="n">
        <v>46088</v>
      </c>
      <c r="C1110" s="82" t="s">
        <v>452</v>
      </c>
      <c r="D1110" s="83" t="n">
        <v>0</v>
      </c>
      <c r="E1110" s="0" t="n">
        <v>39</v>
      </c>
      <c r="F1110" s="0" t="n">
        <v>0</v>
      </c>
      <c r="G1110" s="0" t="n">
        <v>0</v>
      </c>
      <c r="I1110" s="0" t="str">
        <f aca="false">IF(A1110="","",IF(COUNTIF(Campaigns!$A$7:$A$300,A1110)&gt;0,"✓",IF(N(D1110)=0,"– no spend","⚠ add to Campaigns tab")))</f>
        <v>✓</v>
      </c>
      <c r="J1110" s="83" t="n">
        <f aca="false">IF(D1110="","",D1110*IF(Settings!$B$23=Settings!$C$6,1,IF(Settings!$B$23="USD",1/INDEX(Settings!$B$29:$B$40,MONTH(B1110)),INDEX(Settings!$B$29:$B$40,MONTH(B1110)))))</f>
        <v>0</v>
      </c>
    </row>
    <row r="1111" customFormat="false" ht="15" hidden="false" customHeight="false" outlineLevel="0" collapsed="false">
      <c r="A1111" s="0" t="s">
        <v>194</v>
      </c>
      <c r="B1111" s="81" t="n">
        <v>46088</v>
      </c>
      <c r="C1111" s="82" t="s">
        <v>452</v>
      </c>
      <c r="D1111" s="83" t="n">
        <v>18.5</v>
      </c>
      <c r="E1111" s="0" t="n">
        <v>28</v>
      </c>
      <c r="F1111" s="0" t="n">
        <v>2</v>
      </c>
      <c r="G1111" s="0" t="n">
        <v>0</v>
      </c>
      <c r="I1111" s="0" t="str">
        <f aca="false">IF(A1111="","",IF(COUNTIF(Campaigns!$A$7:$A$300,A1111)&gt;0,"✓",IF(N(D1111)=0,"– no spend","⚠ add to Campaigns tab")))</f>
        <v>✓</v>
      </c>
      <c r="J1111" s="83" t="n">
        <f aca="false">IF(D1111="","",D1111*IF(Settings!$B$23=Settings!$C$6,1,IF(Settings!$B$23="USD",1/INDEX(Settings!$B$29:$B$40,MONTH(B1111)),INDEX(Settings!$B$29:$B$40,MONTH(B1111)))))</f>
        <v>20.67745</v>
      </c>
    </row>
    <row r="1112" customFormat="false" ht="15" hidden="false" customHeight="false" outlineLevel="0" collapsed="false">
      <c r="A1112" s="0" t="s">
        <v>199</v>
      </c>
      <c r="B1112" s="81" t="n">
        <v>46088</v>
      </c>
      <c r="C1112" s="82" t="s">
        <v>452</v>
      </c>
      <c r="D1112" s="83" t="n">
        <v>22.57</v>
      </c>
      <c r="E1112" s="0" t="n">
        <v>4</v>
      </c>
      <c r="F1112" s="0" t="n">
        <v>1</v>
      </c>
      <c r="G1112" s="0" t="n">
        <v>0</v>
      </c>
      <c r="I1112" s="0" t="str">
        <f aca="false">IF(A1112="","",IF(COUNTIF(Campaigns!$A$7:$A$300,A1112)&gt;0,"✓",IF(N(D1112)=0,"– no spend","⚠ add to Campaigns tab")))</f>
        <v>✓</v>
      </c>
      <c r="J1112" s="83" t="n">
        <f aca="false">IF(D1112="","",D1112*IF(Settings!$B$23=Settings!$C$6,1,IF(Settings!$B$23="USD",1/INDEX(Settings!$B$29:$B$40,MONTH(B1112)),INDEX(Settings!$B$29:$B$40,MONTH(B1112)))))</f>
        <v>25.226489</v>
      </c>
    </row>
    <row r="1113" customFormat="false" ht="15" hidden="false" customHeight="false" outlineLevel="0" collapsed="false">
      <c r="A1113" s="0" t="s">
        <v>206</v>
      </c>
      <c r="B1113" s="81" t="n">
        <v>46088</v>
      </c>
      <c r="C1113" s="82" t="s">
        <v>452</v>
      </c>
      <c r="D1113" s="83" t="n">
        <v>1.42</v>
      </c>
      <c r="E1113" s="0" t="n">
        <v>78</v>
      </c>
      <c r="F1113" s="0" t="n">
        <v>1</v>
      </c>
      <c r="G1113" s="0" t="n">
        <v>0</v>
      </c>
      <c r="I1113" s="0" t="str">
        <f aca="false">IF(A1113="","",IF(COUNTIF(Campaigns!$A$7:$A$300,A1113)&gt;0,"✓",IF(N(D1113)=0,"– no spend","⚠ add to Campaigns tab")))</f>
        <v>✓</v>
      </c>
      <c r="J1113" s="83" t="n">
        <f aca="false">IF(D1113="","",D1113*IF(Settings!$B$23=Settings!$C$6,1,IF(Settings!$B$23="USD",1/INDEX(Settings!$B$29:$B$40,MONTH(B1113)),INDEX(Settings!$B$29:$B$40,MONTH(B1113)))))</f>
        <v>1.587134</v>
      </c>
    </row>
    <row r="1114" customFormat="false" ht="15" hidden="false" customHeight="false" outlineLevel="0" collapsed="false">
      <c r="A1114" s="0" t="s">
        <v>203</v>
      </c>
      <c r="B1114" s="81" t="n">
        <v>46089</v>
      </c>
      <c r="C1114" s="82" t="s">
        <v>452</v>
      </c>
      <c r="D1114" s="83" t="n">
        <v>17.99</v>
      </c>
      <c r="E1114" s="0" t="n">
        <v>86</v>
      </c>
      <c r="F1114" s="0" t="n">
        <v>4</v>
      </c>
      <c r="G1114" s="0" t="n">
        <v>0</v>
      </c>
      <c r="I1114" s="0" t="str">
        <f aca="false">IF(A1114="","",IF(COUNTIF(Campaigns!$A$7:$A$300,A1114)&gt;0,"✓",IF(N(D1114)=0,"– no spend","⚠ add to Campaigns tab")))</f>
        <v>✓</v>
      </c>
      <c r="J1114" s="83" t="n">
        <f aca="false">IF(D1114="","",D1114*IF(Settings!$B$23=Settings!$C$6,1,IF(Settings!$B$23="USD",1/INDEX(Settings!$B$29:$B$40,MONTH(B1114)),INDEX(Settings!$B$29:$B$40,MONTH(B1114)))))</f>
        <v>20.107423</v>
      </c>
    </row>
    <row r="1115" customFormat="false" ht="15" hidden="false" customHeight="false" outlineLevel="0" collapsed="false">
      <c r="A1115" s="0" t="s">
        <v>205</v>
      </c>
      <c r="B1115" s="81" t="n">
        <v>46089</v>
      </c>
      <c r="C1115" s="82" t="s">
        <v>452</v>
      </c>
      <c r="D1115" s="83" t="n">
        <v>0.3</v>
      </c>
      <c r="E1115" s="0" t="n">
        <v>371</v>
      </c>
      <c r="F1115" s="0" t="n">
        <v>6</v>
      </c>
      <c r="G1115" s="0" t="n">
        <v>0</v>
      </c>
      <c r="I1115" s="0" t="str">
        <f aca="false">IF(A1115="","",IF(COUNTIF(Campaigns!$A$7:$A$300,A1115)&gt;0,"✓",IF(N(D1115)=0,"– no spend","⚠ add to Campaigns tab")))</f>
        <v>✓</v>
      </c>
      <c r="J1115" s="83" t="n">
        <f aca="false">IF(D1115="","",D1115*IF(Settings!$B$23=Settings!$C$6,1,IF(Settings!$B$23="USD",1/INDEX(Settings!$B$29:$B$40,MONTH(B1115)),INDEX(Settings!$B$29:$B$40,MONTH(B1115)))))</f>
        <v>0.33531</v>
      </c>
    </row>
    <row r="1116" customFormat="false" ht="15" hidden="false" customHeight="false" outlineLevel="0" collapsed="false">
      <c r="A1116" s="0" t="s">
        <v>195</v>
      </c>
      <c r="B1116" s="81" t="n">
        <v>46089</v>
      </c>
      <c r="C1116" s="82" t="s">
        <v>452</v>
      </c>
      <c r="D1116" s="83" t="n">
        <v>2.46</v>
      </c>
      <c r="E1116" s="0" t="n">
        <v>8</v>
      </c>
      <c r="F1116" s="0" t="n">
        <v>1</v>
      </c>
      <c r="G1116" s="0" t="n">
        <v>0</v>
      </c>
      <c r="I1116" s="0" t="str">
        <f aca="false">IF(A1116="","",IF(COUNTIF(Campaigns!$A$7:$A$300,A1116)&gt;0,"✓",IF(N(D1116)=0,"– no spend","⚠ add to Campaigns tab")))</f>
        <v>✓</v>
      </c>
      <c r="J1116" s="83" t="n">
        <f aca="false">IF(D1116="","",D1116*IF(Settings!$B$23=Settings!$C$6,1,IF(Settings!$B$23="USD",1/INDEX(Settings!$B$29:$B$40,MONTH(B1116)),INDEX(Settings!$B$29:$B$40,MONTH(B1116)))))</f>
        <v>2.749542</v>
      </c>
    </row>
    <row r="1117" customFormat="false" ht="15" hidden="false" customHeight="false" outlineLevel="0" collapsed="false">
      <c r="A1117" s="0" t="s">
        <v>185</v>
      </c>
      <c r="B1117" s="81" t="n">
        <v>46089</v>
      </c>
      <c r="C1117" s="82" t="s">
        <v>452</v>
      </c>
      <c r="D1117" s="83" t="n">
        <v>24.94</v>
      </c>
      <c r="E1117" s="0" t="n">
        <v>170</v>
      </c>
      <c r="F1117" s="0" t="n">
        <v>20</v>
      </c>
      <c r="G1117" s="0" t="n">
        <v>5</v>
      </c>
      <c r="I1117" s="0" t="str">
        <f aca="false">IF(A1117="","",IF(COUNTIF(Campaigns!$A$7:$A$300,A1117)&gt;0,"✓",IF(N(D1117)=0,"– no spend","⚠ add to Campaigns tab")))</f>
        <v>✓</v>
      </c>
      <c r="J1117" s="83" t="n">
        <f aca="false">IF(D1117="","",D1117*IF(Settings!$B$23=Settings!$C$6,1,IF(Settings!$B$23="USD",1/INDEX(Settings!$B$29:$B$40,MONTH(B1117)),INDEX(Settings!$B$29:$B$40,MONTH(B1117)))))</f>
        <v>27.875438</v>
      </c>
    </row>
    <row r="1118" customFormat="false" ht="15" hidden="false" customHeight="false" outlineLevel="0" collapsed="false">
      <c r="A1118" s="0" t="s">
        <v>191</v>
      </c>
      <c r="B1118" s="81" t="n">
        <v>46089</v>
      </c>
      <c r="C1118" s="82" t="s">
        <v>452</v>
      </c>
      <c r="D1118" s="83" t="n">
        <v>23.57</v>
      </c>
      <c r="E1118" s="0" t="n">
        <v>74</v>
      </c>
      <c r="F1118" s="0" t="n">
        <v>12</v>
      </c>
      <c r="G1118" s="0" t="n">
        <v>2</v>
      </c>
      <c r="I1118" s="0" t="str">
        <f aca="false">IF(A1118="","",IF(COUNTIF(Campaigns!$A$7:$A$300,A1118)&gt;0,"✓",IF(N(D1118)=0,"– no spend","⚠ add to Campaigns tab")))</f>
        <v>✓</v>
      </c>
      <c r="J1118" s="83" t="n">
        <f aca="false">IF(D1118="","",D1118*IF(Settings!$B$23=Settings!$C$6,1,IF(Settings!$B$23="USD",1/INDEX(Settings!$B$29:$B$40,MONTH(B1118)),INDEX(Settings!$B$29:$B$40,MONTH(B1118)))))</f>
        <v>26.344189</v>
      </c>
    </row>
    <row r="1119" customFormat="false" ht="15" hidden="false" customHeight="false" outlineLevel="0" collapsed="false">
      <c r="A1119" s="0" t="s">
        <v>200</v>
      </c>
      <c r="B1119" s="81" t="n">
        <v>46089</v>
      </c>
      <c r="C1119" s="82" t="s">
        <v>452</v>
      </c>
      <c r="D1119" s="83" t="n">
        <v>2.3</v>
      </c>
      <c r="E1119" s="0" t="n">
        <v>45</v>
      </c>
      <c r="F1119" s="0" t="n">
        <v>3</v>
      </c>
      <c r="G1119" s="0" t="n">
        <v>0</v>
      </c>
      <c r="I1119" s="0" t="str">
        <f aca="false">IF(A1119="","",IF(COUNTIF(Campaigns!$A$7:$A$300,A1119)&gt;0,"✓",IF(N(D1119)=0,"– no spend","⚠ add to Campaigns tab")))</f>
        <v>✓</v>
      </c>
      <c r="J1119" s="83" t="n">
        <f aca="false">IF(D1119="","",D1119*IF(Settings!$B$23=Settings!$C$6,1,IF(Settings!$B$23="USD",1/INDEX(Settings!$B$29:$B$40,MONTH(B1119)),INDEX(Settings!$B$29:$B$40,MONTH(B1119)))))</f>
        <v>2.57071</v>
      </c>
    </row>
    <row r="1120" customFormat="false" ht="15" hidden="false" customHeight="false" outlineLevel="0" collapsed="false">
      <c r="A1120" s="0" t="s">
        <v>202</v>
      </c>
      <c r="B1120" s="81" t="n">
        <v>46089</v>
      </c>
      <c r="C1120" s="82" t="s">
        <v>452</v>
      </c>
      <c r="D1120" s="83" t="n">
        <v>7.77</v>
      </c>
      <c r="E1120" s="0" t="n">
        <v>183</v>
      </c>
      <c r="F1120" s="0" t="n">
        <v>11</v>
      </c>
      <c r="G1120" s="0" t="n">
        <v>0</v>
      </c>
      <c r="I1120" s="0" t="str">
        <f aca="false">IF(A1120="","",IF(COUNTIF(Campaigns!$A$7:$A$300,A1120)&gt;0,"✓",IF(N(D1120)=0,"– no spend","⚠ add to Campaigns tab")))</f>
        <v>✓</v>
      </c>
      <c r="J1120" s="83" t="n">
        <f aca="false">IF(D1120="","",D1120*IF(Settings!$B$23=Settings!$C$6,1,IF(Settings!$B$23="USD",1/INDEX(Settings!$B$29:$B$40,MONTH(B1120)),INDEX(Settings!$B$29:$B$40,MONTH(B1120)))))</f>
        <v>8.684529</v>
      </c>
    </row>
    <row r="1121" customFormat="false" ht="15" hidden="false" customHeight="false" outlineLevel="0" collapsed="false">
      <c r="A1121" s="0" t="s">
        <v>192</v>
      </c>
      <c r="B1121" s="81" t="n">
        <v>46089</v>
      </c>
      <c r="C1121" s="82" t="s">
        <v>452</v>
      </c>
      <c r="D1121" s="83" t="n">
        <v>15.23</v>
      </c>
      <c r="E1121" s="0" t="n">
        <v>47</v>
      </c>
      <c r="F1121" s="0" t="n">
        <v>4</v>
      </c>
      <c r="G1121" s="0" t="n">
        <v>0</v>
      </c>
      <c r="I1121" s="0" t="str">
        <f aca="false">IF(A1121="","",IF(COUNTIF(Campaigns!$A$7:$A$300,A1121)&gt;0,"✓",IF(N(D1121)=0,"– no spend","⚠ add to Campaigns tab")))</f>
        <v>✓</v>
      </c>
      <c r="J1121" s="83" t="n">
        <f aca="false">IF(D1121="","",D1121*IF(Settings!$B$23=Settings!$C$6,1,IF(Settings!$B$23="USD",1/INDEX(Settings!$B$29:$B$40,MONTH(B1121)),INDEX(Settings!$B$29:$B$40,MONTH(B1121)))))</f>
        <v>17.022571</v>
      </c>
    </row>
    <row r="1122" customFormat="false" ht="15" hidden="false" customHeight="false" outlineLevel="0" collapsed="false">
      <c r="A1122" s="0" t="s">
        <v>187</v>
      </c>
      <c r="B1122" s="81" t="n">
        <v>46089</v>
      </c>
      <c r="C1122" s="82" t="s">
        <v>452</v>
      </c>
      <c r="D1122" s="83" t="n">
        <v>10.6</v>
      </c>
      <c r="E1122" s="0" t="n">
        <v>37</v>
      </c>
      <c r="F1122" s="0" t="n">
        <v>4</v>
      </c>
      <c r="G1122" s="0" t="n">
        <v>0.92</v>
      </c>
      <c r="I1122" s="0" t="str">
        <f aca="false">IF(A1122="","",IF(COUNTIF(Campaigns!$A$7:$A$300,A1122)&gt;0,"✓",IF(N(D1122)=0,"– no spend","⚠ add to Campaigns tab")))</f>
        <v>✓</v>
      </c>
      <c r="J1122" s="83" t="n">
        <f aca="false">IF(D1122="","",D1122*IF(Settings!$B$23=Settings!$C$6,1,IF(Settings!$B$23="USD",1/INDEX(Settings!$B$29:$B$40,MONTH(B1122)),INDEX(Settings!$B$29:$B$40,MONTH(B1122)))))</f>
        <v>11.84762</v>
      </c>
    </row>
    <row r="1123" customFormat="false" ht="15" hidden="false" customHeight="false" outlineLevel="0" collapsed="false">
      <c r="A1123" s="0" t="s">
        <v>190</v>
      </c>
      <c r="B1123" s="81" t="n">
        <v>46089</v>
      </c>
      <c r="C1123" s="82" t="s">
        <v>452</v>
      </c>
      <c r="D1123" s="83" t="n">
        <v>0</v>
      </c>
      <c r="E1123" s="0" t="n">
        <v>25</v>
      </c>
      <c r="F1123" s="0" t="n">
        <v>0</v>
      </c>
      <c r="G1123" s="0" t="n">
        <v>0</v>
      </c>
      <c r="I1123" s="0" t="str">
        <f aca="false">IF(A1123="","",IF(COUNTIF(Campaigns!$A$7:$A$300,A1123)&gt;0,"✓",IF(N(D1123)=0,"– no spend","⚠ add to Campaigns tab")))</f>
        <v>✓</v>
      </c>
      <c r="J1123" s="83" t="n">
        <f aca="false">IF(D1123="","",D1123*IF(Settings!$B$23=Settings!$C$6,1,IF(Settings!$B$23="USD",1/INDEX(Settings!$B$29:$B$40,MONTH(B1123)),INDEX(Settings!$B$29:$B$40,MONTH(B1123)))))</f>
        <v>0</v>
      </c>
    </row>
    <row r="1124" customFormat="false" ht="15" hidden="false" customHeight="false" outlineLevel="0" collapsed="false">
      <c r="A1124" s="0" t="s">
        <v>204</v>
      </c>
      <c r="B1124" s="81" t="n">
        <v>46089</v>
      </c>
      <c r="C1124" s="82" t="s">
        <v>452</v>
      </c>
      <c r="D1124" s="83" t="n">
        <v>2.3</v>
      </c>
      <c r="E1124" s="0" t="n">
        <v>19</v>
      </c>
      <c r="F1124" s="0" t="n">
        <v>1</v>
      </c>
      <c r="G1124" s="0" t="n">
        <v>0</v>
      </c>
      <c r="I1124" s="0" t="str">
        <f aca="false">IF(A1124="","",IF(COUNTIF(Campaigns!$A$7:$A$300,A1124)&gt;0,"✓",IF(N(D1124)=0,"– no spend","⚠ add to Campaigns tab")))</f>
        <v>✓</v>
      </c>
      <c r="J1124" s="83" t="n">
        <f aca="false">IF(D1124="","",D1124*IF(Settings!$B$23=Settings!$C$6,1,IF(Settings!$B$23="USD",1/INDEX(Settings!$B$29:$B$40,MONTH(B1124)),INDEX(Settings!$B$29:$B$40,MONTH(B1124)))))</f>
        <v>2.57071</v>
      </c>
    </row>
    <row r="1125" customFormat="false" ht="15" hidden="false" customHeight="false" outlineLevel="0" collapsed="false">
      <c r="A1125" s="0" t="s">
        <v>188</v>
      </c>
      <c r="B1125" s="81" t="n">
        <v>46089</v>
      </c>
      <c r="C1125" s="82" t="s">
        <v>452</v>
      </c>
      <c r="D1125" s="83" t="n">
        <v>8.82</v>
      </c>
      <c r="E1125" s="0" t="n">
        <v>34</v>
      </c>
      <c r="F1125" s="0" t="n">
        <v>1</v>
      </c>
      <c r="G1125" s="0" t="n">
        <v>0</v>
      </c>
      <c r="I1125" s="0" t="str">
        <f aca="false">IF(A1125="","",IF(COUNTIF(Campaigns!$A$7:$A$300,A1125)&gt;0,"✓",IF(N(D1125)=0,"– no spend","⚠ add to Campaigns tab")))</f>
        <v>✓</v>
      </c>
      <c r="J1125" s="83" t="n">
        <f aca="false">IF(D1125="","",D1125*IF(Settings!$B$23=Settings!$C$6,1,IF(Settings!$B$23="USD",1/INDEX(Settings!$B$29:$B$40,MONTH(B1125)),INDEX(Settings!$B$29:$B$40,MONTH(B1125)))))</f>
        <v>9.858114</v>
      </c>
    </row>
    <row r="1126" customFormat="false" ht="15" hidden="false" customHeight="false" outlineLevel="0" collapsed="false">
      <c r="A1126" s="0" t="s">
        <v>186</v>
      </c>
      <c r="B1126" s="81" t="n">
        <v>46089</v>
      </c>
      <c r="C1126" s="82" t="s">
        <v>452</v>
      </c>
      <c r="D1126" s="83" t="n">
        <v>2.75</v>
      </c>
      <c r="E1126" s="0" t="n">
        <v>101</v>
      </c>
      <c r="F1126" s="0" t="n">
        <v>3</v>
      </c>
      <c r="G1126" s="0" t="n">
        <v>0</v>
      </c>
      <c r="I1126" s="0" t="str">
        <f aca="false">IF(A1126="","",IF(COUNTIF(Campaigns!$A$7:$A$300,A1126)&gt;0,"✓",IF(N(D1126)=0,"– no spend","⚠ add to Campaigns tab")))</f>
        <v>✓</v>
      </c>
      <c r="J1126" s="83" t="n">
        <f aca="false">IF(D1126="","",D1126*IF(Settings!$B$23=Settings!$C$6,1,IF(Settings!$B$23="USD",1/INDEX(Settings!$B$29:$B$40,MONTH(B1126)),INDEX(Settings!$B$29:$B$40,MONTH(B1126)))))</f>
        <v>3.073675</v>
      </c>
    </row>
    <row r="1127" customFormat="false" ht="15" hidden="false" customHeight="false" outlineLevel="0" collapsed="false">
      <c r="A1127" s="0" t="s">
        <v>201</v>
      </c>
      <c r="B1127" s="81" t="n">
        <v>46089</v>
      </c>
      <c r="C1127" s="82" t="s">
        <v>452</v>
      </c>
      <c r="D1127" s="83" t="n">
        <v>14.13</v>
      </c>
      <c r="E1127" s="0" t="n">
        <v>61</v>
      </c>
      <c r="F1127" s="0" t="n">
        <v>1</v>
      </c>
      <c r="G1127" s="0" t="n">
        <v>0</v>
      </c>
      <c r="I1127" s="0" t="str">
        <f aca="false">IF(A1127="","",IF(COUNTIF(Campaigns!$A$7:$A$300,A1127)&gt;0,"✓",IF(N(D1127)=0,"– no spend","⚠ add to Campaigns tab")))</f>
        <v>✓</v>
      </c>
      <c r="J1127" s="83" t="n">
        <f aca="false">IF(D1127="","",D1127*IF(Settings!$B$23=Settings!$C$6,1,IF(Settings!$B$23="USD",1/INDEX(Settings!$B$29:$B$40,MONTH(B1127)),INDEX(Settings!$B$29:$B$40,MONTH(B1127)))))</f>
        <v>15.793101</v>
      </c>
    </row>
    <row r="1128" customFormat="false" ht="15" hidden="false" customHeight="false" outlineLevel="0" collapsed="false">
      <c r="A1128" s="0" t="s">
        <v>194</v>
      </c>
      <c r="B1128" s="81" t="n">
        <v>46089</v>
      </c>
      <c r="C1128" s="82" t="s">
        <v>452</v>
      </c>
      <c r="D1128" s="83" t="n">
        <v>5.54</v>
      </c>
      <c r="E1128" s="0" t="n">
        <v>53</v>
      </c>
      <c r="F1128" s="0" t="n">
        <v>1</v>
      </c>
      <c r="G1128" s="0" t="n">
        <v>0</v>
      </c>
      <c r="I1128" s="0" t="str">
        <f aca="false">IF(A1128="","",IF(COUNTIF(Campaigns!$A$7:$A$300,A1128)&gt;0,"✓",IF(N(D1128)=0,"– no spend","⚠ add to Campaigns tab")))</f>
        <v>✓</v>
      </c>
      <c r="J1128" s="83" t="n">
        <f aca="false">IF(D1128="","",D1128*IF(Settings!$B$23=Settings!$C$6,1,IF(Settings!$B$23="USD",1/INDEX(Settings!$B$29:$B$40,MONTH(B1128)),INDEX(Settings!$B$29:$B$40,MONTH(B1128)))))</f>
        <v>6.192058</v>
      </c>
    </row>
    <row r="1129" customFormat="false" ht="15" hidden="false" customHeight="false" outlineLevel="0" collapsed="false">
      <c r="A1129" s="0" t="s">
        <v>199</v>
      </c>
      <c r="B1129" s="81" t="n">
        <v>46089</v>
      </c>
      <c r="C1129" s="82" t="s">
        <v>452</v>
      </c>
      <c r="D1129" s="83" t="n">
        <v>20.29</v>
      </c>
      <c r="E1129" s="0" t="n">
        <v>4</v>
      </c>
      <c r="F1129" s="0" t="n">
        <v>2</v>
      </c>
      <c r="G1129" s="0" t="n">
        <v>0</v>
      </c>
      <c r="I1129" s="0" t="str">
        <f aca="false">IF(A1129="","",IF(COUNTIF(Campaigns!$A$7:$A$300,A1129)&gt;0,"✓",IF(N(D1129)=0,"– no spend","⚠ add to Campaigns tab")))</f>
        <v>✓</v>
      </c>
      <c r="J1129" s="83" t="n">
        <f aca="false">IF(D1129="","",D1129*IF(Settings!$B$23=Settings!$C$6,1,IF(Settings!$B$23="USD",1/INDEX(Settings!$B$29:$B$40,MONTH(B1129)),INDEX(Settings!$B$29:$B$40,MONTH(B1129)))))</f>
        <v>22.678133</v>
      </c>
    </row>
    <row r="1130" customFormat="false" ht="15" hidden="false" customHeight="false" outlineLevel="0" collapsed="false">
      <c r="A1130" s="0" t="s">
        <v>206</v>
      </c>
      <c r="B1130" s="81" t="n">
        <v>46089</v>
      </c>
      <c r="C1130" s="82" t="s">
        <v>452</v>
      </c>
      <c r="D1130" s="83" t="n">
        <v>6.33</v>
      </c>
      <c r="E1130" s="0" t="n">
        <v>62</v>
      </c>
      <c r="F1130" s="0" t="n">
        <v>6</v>
      </c>
      <c r="G1130" s="0" t="n">
        <v>0</v>
      </c>
      <c r="I1130" s="0" t="str">
        <f aca="false">IF(A1130="","",IF(COUNTIF(Campaigns!$A$7:$A$300,A1130)&gt;0,"✓",IF(N(D1130)=0,"– no spend","⚠ add to Campaigns tab")))</f>
        <v>✓</v>
      </c>
      <c r="J1130" s="83" t="n">
        <f aca="false">IF(D1130="","",D1130*IF(Settings!$B$23=Settings!$C$6,1,IF(Settings!$B$23="USD",1/INDEX(Settings!$B$29:$B$40,MONTH(B1130)),INDEX(Settings!$B$29:$B$40,MONTH(B1130)))))</f>
        <v>7.075041</v>
      </c>
    </row>
    <row r="1131" customFormat="false" ht="15" hidden="false" customHeight="false" outlineLevel="0" collapsed="false">
      <c r="A1131" s="0" t="s">
        <v>203</v>
      </c>
      <c r="B1131" s="81" t="n">
        <v>46090</v>
      </c>
      <c r="C1131" s="82" t="s">
        <v>452</v>
      </c>
      <c r="D1131" s="83" t="n">
        <v>11</v>
      </c>
      <c r="E1131" s="0" t="n">
        <v>134</v>
      </c>
      <c r="F1131" s="0" t="n">
        <v>3</v>
      </c>
      <c r="G1131" s="0" t="n">
        <v>0</v>
      </c>
      <c r="I1131" s="0" t="str">
        <f aca="false">IF(A1131="","",IF(COUNTIF(Campaigns!$A$7:$A$300,A1131)&gt;0,"✓",IF(N(D1131)=0,"– no spend","⚠ add to Campaigns tab")))</f>
        <v>✓</v>
      </c>
      <c r="J1131" s="83" t="n">
        <f aca="false">IF(D1131="","",D1131*IF(Settings!$B$23=Settings!$C$6,1,IF(Settings!$B$23="USD",1/INDEX(Settings!$B$29:$B$40,MONTH(B1131)),INDEX(Settings!$B$29:$B$40,MONTH(B1131)))))</f>
        <v>12.2947</v>
      </c>
    </row>
    <row r="1132" customFormat="false" ht="15" hidden="false" customHeight="false" outlineLevel="0" collapsed="false">
      <c r="A1132" s="0" t="s">
        <v>205</v>
      </c>
      <c r="B1132" s="81" t="n">
        <v>46090</v>
      </c>
      <c r="C1132" s="82" t="s">
        <v>452</v>
      </c>
      <c r="D1132" s="83" t="n">
        <v>8.82</v>
      </c>
      <c r="E1132" s="0" t="n">
        <v>666</v>
      </c>
      <c r="F1132" s="0" t="n">
        <v>25</v>
      </c>
      <c r="G1132" s="0" t="n">
        <v>2</v>
      </c>
      <c r="I1132" s="0" t="str">
        <f aca="false">IF(A1132="","",IF(COUNTIF(Campaigns!$A$7:$A$300,A1132)&gt;0,"✓",IF(N(D1132)=0,"– no spend","⚠ add to Campaigns tab")))</f>
        <v>✓</v>
      </c>
      <c r="J1132" s="83" t="n">
        <f aca="false">IF(D1132="","",D1132*IF(Settings!$B$23=Settings!$C$6,1,IF(Settings!$B$23="USD",1/INDEX(Settings!$B$29:$B$40,MONTH(B1132)),INDEX(Settings!$B$29:$B$40,MONTH(B1132)))))</f>
        <v>9.858114</v>
      </c>
    </row>
    <row r="1133" customFormat="false" ht="15" hidden="false" customHeight="false" outlineLevel="0" collapsed="false">
      <c r="A1133" s="0" t="s">
        <v>195</v>
      </c>
      <c r="B1133" s="81" t="n">
        <v>46090</v>
      </c>
      <c r="C1133" s="82" t="s">
        <v>452</v>
      </c>
      <c r="D1133" s="83" t="n">
        <v>2.16</v>
      </c>
      <c r="E1133" s="0" t="n">
        <v>13</v>
      </c>
      <c r="F1133" s="0" t="n">
        <v>1</v>
      </c>
      <c r="G1133" s="0" t="n">
        <v>0</v>
      </c>
      <c r="I1133" s="0" t="str">
        <f aca="false">IF(A1133="","",IF(COUNTIF(Campaigns!$A$7:$A$300,A1133)&gt;0,"✓",IF(N(D1133)=0,"– no spend","⚠ add to Campaigns tab")))</f>
        <v>✓</v>
      </c>
      <c r="J1133" s="83" t="n">
        <f aca="false">IF(D1133="","",D1133*IF(Settings!$B$23=Settings!$C$6,1,IF(Settings!$B$23="USD",1/INDEX(Settings!$B$29:$B$40,MONTH(B1133)),INDEX(Settings!$B$29:$B$40,MONTH(B1133)))))</f>
        <v>2.414232</v>
      </c>
    </row>
    <row r="1134" customFormat="false" ht="15" hidden="false" customHeight="false" outlineLevel="0" collapsed="false">
      <c r="A1134" s="0" t="s">
        <v>185</v>
      </c>
      <c r="B1134" s="81" t="n">
        <v>46090</v>
      </c>
      <c r="C1134" s="82" t="s">
        <v>452</v>
      </c>
      <c r="D1134" s="83" t="n">
        <v>50.17</v>
      </c>
      <c r="E1134" s="0" t="n">
        <v>326</v>
      </c>
      <c r="F1134" s="0" t="n">
        <v>31</v>
      </c>
      <c r="G1134" s="0" t="n">
        <v>2</v>
      </c>
      <c r="I1134" s="0" t="str">
        <f aca="false">IF(A1134="","",IF(COUNTIF(Campaigns!$A$7:$A$300,A1134)&gt;0,"✓",IF(N(D1134)=0,"– no spend","⚠ add to Campaigns tab")))</f>
        <v>✓</v>
      </c>
      <c r="J1134" s="83" t="n">
        <f aca="false">IF(D1134="","",D1134*IF(Settings!$B$23=Settings!$C$6,1,IF(Settings!$B$23="USD",1/INDEX(Settings!$B$29:$B$40,MONTH(B1134)),INDEX(Settings!$B$29:$B$40,MONTH(B1134)))))</f>
        <v>56.075009</v>
      </c>
    </row>
    <row r="1135" customFormat="false" ht="15" hidden="false" customHeight="false" outlineLevel="0" collapsed="false">
      <c r="A1135" s="0" t="s">
        <v>191</v>
      </c>
      <c r="B1135" s="81" t="n">
        <v>46090</v>
      </c>
      <c r="C1135" s="82" t="s">
        <v>452</v>
      </c>
      <c r="D1135" s="83" t="n">
        <v>21.2</v>
      </c>
      <c r="E1135" s="0" t="n">
        <v>114</v>
      </c>
      <c r="F1135" s="0" t="n">
        <v>15</v>
      </c>
      <c r="G1135" s="0" t="n">
        <v>0</v>
      </c>
      <c r="I1135" s="0" t="str">
        <f aca="false">IF(A1135="","",IF(COUNTIF(Campaigns!$A$7:$A$300,A1135)&gt;0,"✓",IF(N(D1135)=0,"– no spend","⚠ add to Campaigns tab")))</f>
        <v>✓</v>
      </c>
      <c r="J1135" s="83" t="n">
        <f aca="false">IF(D1135="","",D1135*IF(Settings!$B$23=Settings!$C$6,1,IF(Settings!$B$23="USD",1/INDEX(Settings!$B$29:$B$40,MONTH(B1135)),INDEX(Settings!$B$29:$B$40,MONTH(B1135)))))</f>
        <v>23.69524</v>
      </c>
    </row>
    <row r="1136" customFormat="false" ht="15" hidden="false" customHeight="false" outlineLevel="0" collapsed="false">
      <c r="A1136" s="0" t="s">
        <v>200</v>
      </c>
      <c r="B1136" s="81" t="n">
        <v>46090</v>
      </c>
      <c r="C1136" s="82" t="s">
        <v>452</v>
      </c>
      <c r="D1136" s="83" t="n">
        <v>19.43</v>
      </c>
      <c r="E1136" s="0" t="n">
        <v>57</v>
      </c>
      <c r="F1136" s="0" t="n">
        <v>8</v>
      </c>
      <c r="G1136" s="0" t="n">
        <v>0</v>
      </c>
      <c r="I1136" s="0" t="str">
        <f aca="false">IF(A1136="","",IF(COUNTIF(Campaigns!$A$7:$A$300,A1136)&gt;0,"✓",IF(N(D1136)=0,"– no spend","⚠ add to Campaigns tab")))</f>
        <v>✓</v>
      </c>
      <c r="J1136" s="83" t="n">
        <f aca="false">IF(D1136="","",D1136*IF(Settings!$B$23=Settings!$C$6,1,IF(Settings!$B$23="USD",1/INDEX(Settings!$B$29:$B$40,MONTH(B1136)),INDEX(Settings!$B$29:$B$40,MONTH(B1136)))))</f>
        <v>21.716911</v>
      </c>
    </row>
    <row r="1137" customFormat="false" ht="15" hidden="false" customHeight="false" outlineLevel="0" collapsed="false">
      <c r="A1137" s="0" t="s">
        <v>202</v>
      </c>
      <c r="B1137" s="81" t="n">
        <v>46090</v>
      </c>
      <c r="C1137" s="82" t="s">
        <v>452</v>
      </c>
      <c r="D1137" s="83" t="n">
        <v>6.92</v>
      </c>
      <c r="E1137" s="0" t="n">
        <v>159</v>
      </c>
      <c r="F1137" s="0" t="n">
        <v>10</v>
      </c>
      <c r="G1137" s="0" t="n">
        <v>1</v>
      </c>
      <c r="I1137" s="0" t="str">
        <f aca="false">IF(A1137="","",IF(COUNTIF(Campaigns!$A$7:$A$300,A1137)&gt;0,"✓",IF(N(D1137)=0,"– no spend","⚠ add to Campaigns tab")))</f>
        <v>✓</v>
      </c>
      <c r="J1137" s="83" t="n">
        <f aca="false">IF(D1137="","",D1137*IF(Settings!$B$23=Settings!$C$6,1,IF(Settings!$B$23="USD",1/INDEX(Settings!$B$29:$B$40,MONTH(B1137)),INDEX(Settings!$B$29:$B$40,MONTH(B1137)))))</f>
        <v>7.734484</v>
      </c>
    </row>
    <row r="1138" customFormat="false" ht="15" hidden="false" customHeight="false" outlineLevel="0" collapsed="false">
      <c r="A1138" s="0" t="s">
        <v>192</v>
      </c>
      <c r="B1138" s="81" t="n">
        <v>46090</v>
      </c>
      <c r="C1138" s="82" t="s">
        <v>452</v>
      </c>
      <c r="D1138" s="83" t="n">
        <v>8.53</v>
      </c>
      <c r="E1138" s="0" t="n">
        <v>72</v>
      </c>
      <c r="F1138" s="0" t="n">
        <v>9</v>
      </c>
      <c r="G1138" s="0" t="n">
        <v>0</v>
      </c>
      <c r="I1138" s="0" t="str">
        <f aca="false">IF(A1138="","",IF(COUNTIF(Campaigns!$A$7:$A$300,A1138)&gt;0,"✓",IF(N(D1138)=0,"– no spend","⚠ add to Campaigns tab")))</f>
        <v>✓</v>
      </c>
      <c r="J1138" s="83" t="n">
        <f aca="false">IF(D1138="","",D1138*IF(Settings!$B$23=Settings!$C$6,1,IF(Settings!$B$23="USD",1/INDEX(Settings!$B$29:$B$40,MONTH(B1138)),INDEX(Settings!$B$29:$B$40,MONTH(B1138)))))</f>
        <v>9.533981</v>
      </c>
    </row>
    <row r="1139" customFormat="false" ht="15" hidden="false" customHeight="false" outlineLevel="0" collapsed="false">
      <c r="A1139" s="0" t="s">
        <v>187</v>
      </c>
      <c r="B1139" s="81" t="n">
        <v>46090</v>
      </c>
      <c r="C1139" s="82" t="s">
        <v>452</v>
      </c>
      <c r="D1139" s="83" t="n">
        <v>17.17</v>
      </c>
      <c r="E1139" s="0" t="n">
        <v>53</v>
      </c>
      <c r="F1139" s="0" t="n">
        <v>7</v>
      </c>
      <c r="G1139" s="0" t="n">
        <v>0</v>
      </c>
      <c r="I1139" s="0" t="str">
        <f aca="false">IF(A1139="","",IF(COUNTIF(Campaigns!$A$7:$A$300,A1139)&gt;0,"✓",IF(N(D1139)=0,"– no spend","⚠ add to Campaigns tab")))</f>
        <v>✓</v>
      </c>
      <c r="J1139" s="83" t="n">
        <f aca="false">IF(D1139="","",D1139*IF(Settings!$B$23=Settings!$C$6,1,IF(Settings!$B$23="USD",1/INDEX(Settings!$B$29:$B$40,MONTH(B1139)),INDEX(Settings!$B$29:$B$40,MONTH(B1139)))))</f>
        <v>19.190909</v>
      </c>
    </row>
    <row r="1140" customFormat="false" ht="15" hidden="false" customHeight="false" outlineLevel="0" collapsed="false">
      <c r="A1140" s="0" t="s">
        <v>190</v>
      </c>
      <c r="B1140" s="81" t="n">
        <v>46090</v>
      </c>
      <c r="C1140" s="82" t="s">
        <v>452</v>
      </c>
      <c r="D1140" s="83" t="n">
        <v>0</v>
      </c>
      <c r="E1140" s="0" t="n">
        <v>33</v>
      </c>
      <c r="F1140" s="0" t="n">
        <v>0</v>
      </c>
      <c r="G1140" s="0" t="n">
        <v>0</v>
      </c>
      <c r="I1140" s="0" t="str">
        <f aca="false">IF(A1140="","",IF(COUNTIF(Campaigns!$A$7:$A$300,A1140)&gt;0,"✓",IF(N(D1140)=0,"– no spend","⚠ add to Campaigns tab")))</f>
        <v>✓</v>
      </c>
      <c r="J1140" s="83" t="n">
        <f aca="false">IF(D1140="","",D1140*IF(Settings!$B$23=Settings!$C$6,1,IF(Settings!$B$23="USD",1/INDEX(Settings!$B$29:$B$40,MONTH(B1140)),INDEX(Settings!$B$29:$B$40,MONTH(B1140)))))</f>
        <v>0</v>
      </c>
    </row>
    <row r="1141" customFormat="false" ht="15" hidden="false" customHeight="false" outlineLevel="0" collapsed="false">
      <c r="A1141" s="0" t="s">
        <v>204</v>
      </c>
      <c r="B1141" s="81" t="n">
        <v>46090</v>
      </c>
      <c r="C1141" s="82" t="s">
        <v>452</v>
      </c>
      <c r="D1141" s="83" t="n">
        <v>0.15</v>
      </c>
      <c r="E1141" s="0" t="n">
        <v>15</v>
      </c>
      <c r="F1141" s="0" t="n">
        <v>1</v>
      </c>
      <c r="G1141" s="0" t="n">
        <v>0</v>
      </c>
      <c r="I1141" s="0" t="str">
        <f aca="false">IF(A1141="","",IF(COUNTIF(Campaigns!$A$7:$A$300,A1141)&gt;0,"✓",IF(N(D1141)=0,"– no spend","⚠ add to Campaigns tab")))</f>
        <v>✓</v>
      </c>
      <c r="J1141" s="83" t="n">
        <f aca="false">IF(D1141="","",D1141*IF(Settings!$B$23=Settings!$C$6,1,IF(Settings!$B$23="USD",1/INDEX(Settings!$B$29:$B$40,MONTH(B1141)),INDEX(Settings!$B$29:$B$40,MONTH(B1141)))))</f>
        <v>0.167655</v>
      </c>
    </row>
    <row r="1142" customFormat="false" ht="15" hidden="false" customHeight="false" outlineLevel="0" collapsed="false">
      <c r="A1142" s="0" t="s">
        <v>188</v>
      </c>
      <c r="B1142" s="81" t="n">
        <v>46090</v>
      </c>
      <c r="C1142" s="82" t="s">
        <v>452</v>
      </c>
      <c r="D1142" s="83" t="n">
        <v>9.1</v>
      </c>
      <c r="E1142" s="0" t="n">
        <v>78</v>
      </c>
      <c r="F1142" s="0" t="n">
        <v>1</v>
      </c>
      <c r="G1142" s="0" t="n">
        <v>0</v>
      </c>
      <c r="I1142" s="0" t="str">
        <f aca="false">IF(A1142="","",IF(COUNTIF(Campaigns!$A$7:$A$300,A1142)&gt;0,"✓",IF(N(D1142)=0,"– no spend","⚠ add to Campaigns tab")))</f>
        <v>✓</v>
      </c>
      <c r="J1142" s="83" t="n">
        <f aca="false">IF(D1142="","",D1142*IF(Settings!$B$23=Settings!$C$6,1,IF(Settings!$B$23="USD",1/INDEX(Settings!$B$29:$B$40,MONTH(B1142)),INDEX(Settings!$B$29:$B$40,MONTH(B1142)))))</f>
        <v>10.17107</v>
      </c>
    </row>
    <row r="1143" customFormat="false" ht="15" hidden="false" customHeight="false" outlineLevel="0" collapsed="false">
      <c r="A1143" s="0" t="s">
        <v>186</v>
      </c>
      <c r="B1143" s="81" t="n">
        <v>46090</v>
      </c>
      <c r="C1143" s="82" t="s">
        <v>452</v>
      </c>
      <c r="D1143" s="83" t="n">
        <v>51.64</v>
      </c>
      <c r="E1143" s="0" t="n">
        <v>192</v>
      </c>
      <c r="F1143" s="0" t="n">
        <v>24</v>
      </c>
      <c r="G1143" s="0" t="n">
        <v>0</v>
      </c>
      <c r="I1143" s="0" t="str">
        <f aca="false">IF(A1143="","",IF(COUNTIF(Campaigns!$A$7:$A$300,A1143)&gt;0,"✓",IF(N(D1143)=0,"– no spend","⚠ add to Campaigns tab")))</f>
        <v>✓</v>
      </c>
      <c r="J1143" s="83" t="n">
        <f aca="false">IF(D1143="","",D1143*IF(Settings!$B$23=Settings!$C$6,1,IF(Settings!$B$23="USD",1/INDEX(Settings!$B$29:$B$40,MONTH(B1143)),INDEX(Settings!$B$29:$B$40,MONTH(B1143)))))</f>
        <v>57.718028</v>
      </c>
    </row>
    <row r="1144" customFormat="false" ht="15" hidden="false" customHeight="false" outlineLevel="0" collapsed="false">
      <c r="A1144" s="0" t="s">
        <v>201</v>
      </c>
      <c r="B1144" s="81" t="n">
        <v>46090</v>
      </c>
      <c r="C1144" s="82" t="s">
        <v>452</v>
      </c>
      <c r="D1144" s="83" t="n">
        <v>32</v>
      </c>
      <c r="E1144" s="0" t="n">
        <v>44</v>
      </c>
      <c r="F1144" s="0" t="n">
        <v>4</v>
      </c>
      <c r="G1144" s="0" t="n">
        <v>0</v>
      </c>
      <c r="I1144" s="0" t="str">
        <f aca="false">IF(A1144="","",IF(COUNTIF(Campaigns!$A$7:$A$300,A1144)&gt;0,"✓",IF(N(D1144)=0,"– no spend","⚠ add to Campaigns tab")))</f>
        <v>✓</v>
      </c>
      <c r="J1144" s="83" t="n">
        <f aca="false">IF(D1144="","",D1144*IF(Settings!$B$23=Settings!$C$6,1,IF(Settings!$B$23="USD",1/INDEX(Settings!$B$29:$B$40,MONTH(B1144)),INDEX(Settings!$B$29:$B$40,MONTH(B1144)))))</f>
        <v>35.7664</v>
      </c>
    </row>
    <row r="1145" customFormat="false" ht="15" hidden="false" customHeight="false" outlineLevel="0" collapsed="false">
      <c r="A1145" s="0" t="s">
        <v>194</v>
      </c>
      <c r="B1145" s="81" t="n">
        <v>46090</v>
      </c>
      <c r="C1145" s="82" t="s">
        <v>452</v>
      </c>
      <c r="D1145" s="83" t="n">
        <v>40.28</v>
      </c>
      <c r="E1145" s="0" t="n">
        <v>129</v>
      </c>
      <c r="F1145" s="0" t="n">
        <v>7</v>
      </c>
      <c r="G1145" s="0" t="n">
        <v>0</v>
      </c>
      <c r="I1145" s="0" t="str">
        <f aca="false">IF(A1145="","",IF(COUNTIF(Campaigns!$A$7:$A$300,A1145)&gt;0,"✓",IF(N(D1145)=0,"– no spend","⚠ add to Campaigns tab")))</f>
        <v>✓</v>
      </c>
      <c r="J1145" s="83" t="n">
        <f aca="false">IF(D1145="","",D1145*IF(Settings!$B$23=Settings!$C$6,1,IF(Settings!$B$23="USD",1/INDEX(Settings!$B$29:$B$40,MONTH(B1145)),INDEX(Settings!$B$29:$B$40,MONTH(B1145)))))</f>
        <v>45.020956</v>
      </c>
    </row>
    <row r="1146" customFormat="false" ht="15" hidden="false" customHeight="false" outlineLevel="0" collapsed="false">
      <c r="A1146" s="0" t="s">
        <v>199</v>
      </c>
      <c r="B1146" s="81" t="n">
        <v>46090</v>
      </c>
      <c r="C1146" s="82" t="s">
        <v>452</v>
      </c>
      <c r="D1146" s="83" t="n">
        <v>20.45</v>
      </c>
      <c r="E1146" s="0" t="n">
        <v>48</v>
      </c>
      <c r="F1146" s="0" t="n">
        <v>4</v>
      </c>
      <c r="G1146" s="0" t="n">
        <v>0</v>
      </c>
      <c r="I1146" s="0" t="str">
        <f aca="false">IF(A1146="","",IF(COUNTIF(Campaigns!$A$7:$A$300,A1146)&gt;0,"✓",IF(N(D1146)=0,"– no spend","⚠ add to Campaigns tab")))</f>
        <v>✓</v>
      </c>
      <c r="J1146" s="83" t="n">
        <f aca="false">IF(D1146="","",D1146*IF(Settings!$B$23=Settings!$C$6,1,IF(Settings!$B$23="USD",1/INDEX(Settings!$B$29:$B$40,MONTH(B1146)),INDEX(Settings!$B$29:$B$40,MONTH(B1146)))))</f>
        <v>22.856965</v>
      </c>
    </row>
    <row r="1147" customFormat="false" ht="15" hidden="false" customHeight="false" outlineLevel="0" collapsed="false">
      <c r="A1147" s="0" t="s">
        <v>206</v>
      </c>
      <c r="B1147" s="81" t="n">
        <v>46090</v>
      </c>
      <c r="C1147" s="82" t="s">
        <v>452</v>
      </c>
      <c r="D1147" s="83" t="n">
        <v>0</v>
      </c>
      <c r="E1147" s="0" t="n">
        <v>76</v>
      </c>
      <c r="F1147" s="0" t="n">
        <v>0</v>
      </c>
      <c r="G1147" s="0" t="n">
        <v>0</v>
      </c>
      <c r="I1147" s="0" t="str">
        <f aca="false">IF(A1147="","",IF(COUNTIF(Campaigns!$A$7:$A$300,A1147)&gt;0,"✓",IF(N(D1147)=0,"– no spend","⚠ add to Campaigns tab")))</f>
        <v>✓</v>
      </c>
      <c r="J1147" s="83" t="n">
        <f aca="false">IF(D1147="","",D1147*IF(Settings!$B$23=Settings!$C$6,1,IF(Settings!$B$23="USD",1/INDEX(Settings!$B$29:$B$40,MONTH(B1147)),INDEX(Settings!$B$29:$B$40,MONTH(B1147)))))</f>
        <v>0</v>
      </c>
    </row>
    <row r="1148" customFormat="false" ht="15" hidden="false" customHeight="false" outlineLevel="0" collapsed="false">
      <c r="A1148" s="0" t="s">
        <v>203</v>
      </c>
      <c r="B1148" s="81" t="n">
        <v>46091</v>
      </c>
      <c r="C1148" s="82" t="s">
        <v>452</v>
      </c>
      <c r="D1148" s="83" t="n">
        <v>17.18</v>
      </c>
      <c r="E1148" s="0" t="n">
        <v>37</v>
      </c>
      <c r="F1148" s="0" t="n">
        <v>4</v>
      </c>
      <c r="G1148" s="0" t="n">
        <v>0</v>
      </c>
      <c r="I1148" s="0" t="str">
        <f aca="false">IF(A1148="","",IF(COUNTIF(Campaigns!$A$7:$A$300,A1148)&gt;0,"✓",IF(N(D1148)=0,"– no spend","⚠ add to Campaigns tab")))</f>
        <v>✓</v>
      </c>
      <c r="J1148" s="83" t="n">
        <f aca="false">IF(D1148="","",D1148*IF(Settings!$B$23=Settings!$C$6,1,IF(Settings!$B$23="USD",1/INDEX(Settings!$B$29:$B$40,MONTH(B1148)),INDEX(Settings!$B$29:$B$40,MONTH(B1148)))))</f>
        <v>19.202086</v>
      </c>
    </row>
    <row r="1149" customFormat="false" ht="15" hidden="false" customHeight="false" outlineLevel="0" collapsed="false">
      <c r="A1149" s="0" t="s">
        <v>205</v>
      </c>
      <c r="B1149" s="81" t="n">
        <v>46091</v>
      </c>
      <c r="C1149" s="82" t="s">
        <v>452</v>
      </c>
      <c r="D1149" s="83" t="n">
        <v>7.02</v>
      </c>
      <c r="E1149" s="0" t="n">
        <v>602</v>
      </c>
      <c r="F1149" s="0" t="n">
        <v>22</v>
      </c>
      <c r="G1149" s="0" t="n">
        <v>1</v>
      </c>
      <c r="I1149" s="0" t="str">
        <f aca="false">IF(A1149="","",IF(COUNTIF(Campaigns!$A$7:$A$300,A1149)&gt;0,"✓",IF(N(D1149)=0,"– no spend","⚠ add to Campaigns tab")))</f>
        <v>✓</v>
      </c>
      <c r="J1149" s="83" t="n">
        <f aca="false">IF(D1149="","",D1149*IF(Settings!$B$23=Settings!$C$6,1,IF(Settings!$B$23="USD",1/INDEX(Settings!$B$29:$B$40,MONTH(B1149)),INDEX(Settings!$B$29:$B$40,MONTH(B1149)))))</f>
        <v>7.846254</v>
      </c>
    </row>
    <row r="1150" customFormat="false" ht="15" hidden="false" customHeight="false" outlineLevel="0" collapsed="false">
      <c r="A1150" s="0" t="s">
        <v>195</v>
      </c>
      <c r="B1150" s="81" t="n">
        <v>46091</v>
      </c>
      <c r="C1150" s="82" t="s">
        <v>452</v>
      </c>
      <c r="D1150" s="83" t="n">
        <v>47.83</v>
      </c>
      <c r="E1150" s="0" t="n">
        <v>20</v>
      </c>
      <c r="F1150" s="0" t="n">
        <v>4</v>
      </c>
      <c r="G1150" s="0" t="n">
        <v>0</v>
      </c>
      <c r="I1150" s="0" t="str">
        <f aca="false">IF(A1150="","",IF(COUNTIF(Campaigns!$A$7:$A$300,A1150)&gt;0,"✓",IF(N(D1150)=0,"– no spend","⚠ add to Campaigns tab")))</f>
        <v>✓</v>
      </c>
      <c r="J1150" s="83" t="n">
        <f aca="false">IF(D1150="","",D1150*IF(Settings!$B$23=Settings!$C$6,1,IF(Settings!$B$23="USD",1/INDEX(Settings!$B$29:$B$40,MONTH(B1150)),INDEX(Settings!$B$29:$B$40,MONTH(B1150)))))</f>
        <v>53.459591</v>
      </c>
    </row>
    <row r="1151" customFormat="false" ht="15" hidden="false" customHeight="false" outlineLevel="0" collapsed="false">
      <c r="A1151" s="0" t="s">
        <v>185</v>
      </c>
      <c r="B1151" s="81" t="n">
        <v>46091</v>
      </c>
      <c r="C1151" s="82" t="s">
        <v>452</v>
      </c>
      <c r="D1151" s="83" t="n">
        <v>63.95</v>
      </c>
      <c r="E1151" s="0" t="n">
        <v>340</v>
      </c>
      <c r="F1151" s="0" t="n">
        <v>32</v>
      </c>
      <c r="G1151" s="0" t="n">
        <v>6</v>
      </c>
      <c r="I1151" s="0" t="str">
        <f aca="false">IF(A1151="","",IF(COUNTIF(Campaigns!$A$7:$A$300,A1151)&gt;0,"✓",IF(N(D1151)=0,"– no spend","⚠ add to Campaigns tab")))</f>
        <v>✓</v>
      </c>
      <c r="J1151" s="83" t="n">
        <f aca="false">IF(D1151="","",D1151*IF(Settings!$B$23=Settings!$C$6,1,IF(Settings!$B$23="USD",1/INDEX(Settings!$B$29:$B$40,MONTH(B1151)),INDEX(Settings!$B$29:$B$40,MONTH(B1151)))))</f>
        <v>71.476915</v>
      </c>
    </row>
    <row r="1152" customFormat="false" ht="15" hidden="false" customHeight="false" outlineLevel="0" collapsed="false">
      <c r="A1152" s="0" t="s">
        <v>191</v>
      </c>
      <c r="B1152" s="81" t="n">
        <v>46091</v>
      </c>
      <c r="C1152" s="82" t="s">
        <v>452</v>
      </c>
      <c r="D1152" s="83" t="n">
        <v>20.55</v>
      </c>
      <c r="E1152" s="0" t="n">
        <v>93</v>
      </c>
      <c r="F1152" s="0" t="n">
        <v>10</v>
      </c>
      <c r="G1152" s="0" t="n">
        <v>0</v>
      </c>
      <c r="I1152" s="0" t="str">
        <f aca="false">IF(A1152="","",IF(COUNTIF(Campaigns!$A$7:$A$300,A1152)&gt;0,"✓",IF(N(D1152)=0,"– no spend","⚠ add to Campaigns tab")))</f>
        <v>✓</v>
      </c>
      <c r="J1152" s="83" t="n">
        <f aca="false">IF(D1152="","",D1152*IF(Settings!$B$23=Settings!$C$6,1,IF(Settings!$B$23="USD",1/INDEX(Settings!$B$29:$B$40,MONTH(B1152)),INDEX(Settings!$B$29:$B$40,MONTH(B1152)))))</f>
        <v>22.968735</v>
      </c>
    </row>
    <row r="1153" customFormat="false" ht="15" hidden="false" customHeight="false" outlineLevel="0" collapsed="false">
      <c r="A1153" s="0" t="s">
        <v>200</v>
      </c>
      <c r="B1153" s="81" t="n">
        <v>46091</v>
      </c>
      <c r="C1153" s="82" t="s">
        <v>452</v>
      </c>
      <c r="D1153" s="83" t="n">
        <v>11.76</v>
      </c>
      <c r="E1153" s="0" t="n">
        <v>65</v>
      </c>
      <c r="F1153" s="0" t="n">
        <v>9</v>
      </c>
      <c r="G1153" s="0" t="n">
        <v>0</v>
      </c>
      <c r="I1153" s="0" t="str">
        <f aca="false">IF(A1153="","",IF(COUNTIF(Campaigns!$A$7:$A$300,A1153)&gt;0,"✓",IF(N(D1153)=0,"– no spend","⚠ add to Campaigns tab")))</f>
        <v>✓</v>
      </c>
      <c r="J1153" s="83" t="n">
        <f aca="false">IF(D1153="","",D1153*IF(Settings!$B$23=Settings!$C$6,1,IF(Settings!$B$23="USD",1/INDEX(Settings!$B$29:$B$40,MONTH(B1153)),INDEX(Settings!$B$29:$B$40,MONTH(B1153)))))</f>
        <v>13.144152</v>
      </c>
    </row>
    <row r="1154" customFormat="false" ht="15" hidden="false" customHeight="false" outlineLevel="0" collapsed="false">
      <c r="A1154" s="0" t="s">
        <v>202</v>
      </c>
      <c r="B1154" s="81" t="n">
        <v>46091</v>
      </c>
      <c r="C1154" s="82" t="s">
        <v>452</v>
      </c>
      <c r="D1154" s="83" t="n">
        <v>7.7</v>
      </c>
      <c r="E1154" s="0" t="n">
        <v>104</v>
      </c>
      <c r="F1154" s="0" t="n">
        <v>12</v>
      </c>
      <c r="G1154" s="0" t="n">
        <v>2.08</v>
      </c>
      <c r="I1154" s="0" t="str">
        <f aca="false">IF(A1154="","",IF(COUNTIF(Campaigns!$A$7:$A$300,A1154)&gt;0,"✓",IF(N(D1154)=0,"– no spend","⚠ add to Campaigns tab")))</f>
        <v>✓</v>
      </c>
      <c r="J1154" s="83" t="n">
        <f aca="false">IF(D1154="","",D1154*IF(Settings!$B$23=Settings!$C$6,1,IF(Settings!$B$23="USD",1/INDEX(Settings!$B$29:$B$40,MONTH(B1154)),INDEX(Settings!$B$29:$B$40,MONTH(B1154)))))</f>
        <v>8.60629</v>
      </c>
    </row>
    <row r="1155" customFormat="false" ht="15" hidden="false" customHeight="false" outlineLevel="0" collapsed="false">
      <c r="A1155" s="0" t="s">
        <v>192</v>
      </c>
      <c r="B1155" s="81" t="n">
        <v>46091</v>
      </c>
      <c r="C1155" s="82" t="s">
        <v>452</v>
      </c>
      <c r="D1155" s="83" t="n">
        <v>30.93</v>
      </c>
      <c r="E1155" s="0" t="n">
        <v>149</v>
      </c>
      <c r="F1155" s="0" t="n">
        <v>17</v>
      </c>
      <c r="G1155" s="0" t="n">
        <v>0</v>
      </c>
      <c r="I1155" s="0" t="str">
        <f aca="false">IF(A1155="","",IF(COUNTIF(Campaigns!$A$7:$A$300,A1155)&gt;0,"✓",IF(N(D1155)=0,"– no spend","⚠ add to Campaigns tab")))</f>
        <v>✓</v>
      </c>
      <c r="J1155" s="83" t="n">
        <f aca="false">IF(D1155="","",D1155*IF(Settings!$B$23=Settings!$C$6,1,IF(Settings!$B$23="USD",1/INDEX(Settings!$B$29:$B$40,MONTH(B1155)),INDEX(Settings!$B$29:$B$40,MONTH(B1155)))))</f>
        <v>34.570461</v>
      </c>
    </row>
    <row r="1156" customFormat="false" ht="15" hidden="false" customHeight="false" outlineLevel="0" collapsed="false">
      <c r="A1156" s="0" t="s">
        <v>187</v>
      </c>
      <c r="B1156" s="81" t="n">
        <v>46091</v>
      </c>
      <c r="C1156" s="82" t="s">
        <v>452</v>
      </c>
      <c r="D1156" s="83" t="n">
        <v>13.34</v>
      </c>
      <c r="E1156" s="0" t="n">
        <v>56</v>
      </c>
      <c r="F1156" s="0" t="n">
        <v>7</v>
      </c>
      <c r="G1156" s="0" t="n">
        <v>0</v>
      </c>
      <c r="I1156" s="0" t="str">
        <f aca="false">IF(A1156="","",IF(COUNTIF(Campaigns!$A$7:$A$300,A1156)&gt;0,"✓",IF(N(D1156)=0,"– no spend","⚠ add to Campaigns tab")))</f>
        <v>✓</v>
      </c>
      <c r="J1156" s="83" t="n">
        <f aca="false">IF(D1156="","",D1156*IF(Settings!$B$23=Settings!$C$6,1,IF(Settings!$B$23="USD",1/INDEX(Settings!$B$29:$B$40,MONTH(B1156)),INDEX(Settings!$B$29:$B$40,MONTH(B1156)))))</f>
        <v>14.910118</v>
      </c>
    </row>
    <row r="1157" customFormat="false" ht="15" hidden="false" customHeight="false" outlineLevel="0" collapsed="false">
      <c r="A1157" s="0" t="s">
        <v>190</v>
      </c>
      <c r="B1157" s="81" t="n">
        <v>46091</v>
      </c>
      <c r="C1157" s="82" t="s">
        <v>452</v>
      </c>
      <c r="D1157" s="83" t="n">
        <v>19.25</v>
      </c>
      <c r="E1157" s="0" t="n">
        <v>14</v>
      </c>
      <c r="F1157" s="0" t="n">
        <v>1</v>
      </c>
      <c r="G1157" s="0" t="n">
        <v>0</v>
      </c>
      <c r="I1157" s="0" t="str">
        <f aca="false">IF(A1157="","",IF(COUNTIF(Campaigns!$A$7:$A$300,A1157)&gt;0,"✓",IF(N(D1157)=0,"– no spend","⚠ add to Campaigns tab")))</f>
        <v>✓</v>
      </c>
      <c r="J1157" s="83" t="n">
        <f aca="false">IF(D1157="","",D1157*IF(Settings!$B$23=Settings!$C$6,1,IF(Settings!$B$23="USD",1/INDEX(Settings!$B$29:$B$40,MONTH(B1157)),INDEX(Settings!$B$29:$B$40,MONTH(B1157)))))</f>
        <v>21.515725</v>
      </c>
    </row>
    <row r="1158" customFormat="false" ht="15" hidden="false" customHeight="false" outlineLevel="0" collapsed="false">
      <c r="A1158" s="0" t="s">
        <v>204</v>
      </c>
      <c r="B1158" s="81" t="n">
        <v>46091</v>
      </c>
      <c r="C1158" s="82" t="s">
        <v>452</v>
      </c>
      <c r="D1158" s="83" t="n">
        <v>2.99</v>
      </c>
      <c r="E1158" s="0" t="n">
        <v>32</v>
      </c>
      <c r="F1158" s="0" t="n">
        <v>1</v>
      </c>
      <c r="G1158" s="0" t="n">
        <v>0</v>
      </c>
      <c r="I1158" s="0" t="str">
        <f aca="false">IF(A1158="","",IF(COUNTIF(Campaigns!$A$7:$A$300,A1158)&gt;0,"✓",IF(N(D1158)=0,"– no spend","⚠ add to Campaigns tab")))</f>
        <v>✓</v>
      </c>
      <c r="J1158" s="83" t="n">
        <f aca="false">IF(D1158="","",D1158*IF(Settings!$B$23=Settings!$C$6,1,IF(Settings!$B$23="USD",1/INDEX(Settings!$B$29:$B$40,MONTH(B1158)),INDEX(Settings!$B$29:$B$40,MONTH(B1158)))))</f>
        <v>3.341923</v>
      </c>
    </row>
    <row r="1159" customFormat="false" ht="15" hidden="false" customHeight="false" outlineLevel="0" collapsed="false">
      <c r="A1159" s="0" t="s">
        <v>188</v>
      </c>
      <c r="B1159" s="81" t="n">
        <v>46091</v>
      </c>
      <c r="C1159" s="82" t="s">
        <v>452</v>
      </c>
      <c r="D1159" s="83" t="n">
        <v>11.24</v>
      </c>
      <c r="E1159" s="0" t="n">
        <v>72</v>
      </c>
      <c r="F1159" s="0" t="n">
        <v>1</v>
      </c>
      <c r="G1159" s="0" t="n">
        <v>0</v>
      </c>
      <c r="I1159" s="0" t="str">
        <f aca="false">IF(A1159="","",IF(COUNTIF(Campaigns!$A$7:$A$300,A1159)&gt;0,"✓",IF(N(D1159)=0,"– no spend","⚠ add to Campaigns tab")))</f>
        <v>✓</v>
      </c>
      <c r="J1159" s="83" t="n">
        <f aca="false">IF(D1159="","",D1159*IF(Settings!$B$23=Settings!$C$6,1,IF(Settings!$B$23="USD",1/INDEX(Settings!$B$29:$B$40,MONTH(B1159)),INDEX(Settings!$B$29:$B$40,MONTH(B1159)))))</f>
        <v>12.562948</v>
      </c>
    </row>
    <row r="1160" customFormat="false" ht="15" hidden="false" customHeight="false" outlineLevel="0" collapsed="false">
      <c r="A1160" s="0" t="s">
        <v>186</v>
      </c>
      <c r="B1160" s="81" t="n">
        <v>46091</v>
      </c>
      <c r="C1160" s="82" t="s">
        <v>452</v>
      </c>
      <c r="D1160" s="83" t="n">
        <v>39.71</v>
      </c>
      <c r="E1160" s="0" t="n">
        <v>205</v>
      </c>
      <c r="F1160" s="0" t="n">
        <v>20</v>
      </c>
      <c r="G1160" s="0" t="n">
        <v>0.2</v>
      </c>
      <c r="I1160" s="0" t="str">
        <f aca="false">IF(A1160="","",IF(COUNTIF(Campaigns!$A$7:$A$300,A1160)&gt;0,"✓",IF(N(D1160)=0,"– no spend","⚠ add to Campaigns tab")))</f>
        <v>✓</v>
      </c>
      <c r="J1160" s="83" t="n">
        <f aca="false">IF(D1160="","",D1160*IF(Settings!$B$23=Settings!$C$6,1,IF(Settings!$B$23="USD",1/INDEX(Settings!$B$29:$B$40,MONTH(B1160)),INDEX(Settings!$B$29:$B$40,MONTH(B1160)))))</f>
        <v>44.383867</v>
      </c>
    </row>
    <row r="1161" customFormat="false" ht="15" hidden="false" customHeight="false" outlineLevel="0" collapsed="false">
      <c r="A1161" s="0" t="s">
        <v>201</v>
      </c>
      <c r="B1161" s="81" t="n">
        <v>46091</v>
      </c>
      <c r="C1161" s="82" t="s">
        <v>452</v>
      </c>
      <c r="D1161" s="83" t="n">
        <v>30.03</v>
      </c>
      <c r="E1161" s="0" t="n">
        <v>3</v>
      </c>
      <c r="F1161" s="0" t="n">
        <v>1</v>
      </c>
      <c r="G1161" s="0" t="n">
        <v>0</v>
      </c>
      <c r="I1161" s="0" t="str">
        <f aca="false">IF(A1161="","",IF(COUNTIF(Campaigns!$A$7:$A$300,A1161)&gt;0,"✓",IF(N(D1161)=0,"– no spend","⚠ add to Campaigns tab")))</f>
        <v>✓</v>
      </c>
      <c r="J1161" s="83" t="n">
        <f aca="false">IF(D1161="","",D1161*IF(Settings!$B$23=Settings!$C$6,1,IF(Settings!$B$23="USD",1/INDEX(Settings!$B$29:$B$40,MONTH(B1161)),INDEX(Settings!$B$29:$B$40,MONTH(B1161)))))</f>
        <v>33.564531</v>
      </c>
    </row>
    <row r="1162" customFormat="false" ht="15" hidden="false" customHeight="false" outlineLevel="0" collapsed="false">
      <c r="A1162" s="0" t="s">
        <v>194</v>
      </c>
      <c r="B1162" s="81" t="n">
        <v>46091</v>
      </c>
      <c r="C1162" s="82" t="s">
        <v>452</v>
      </c>
      <c r="D1162" s="83" t="n">
        <v>33.7</v>
      </c>
      <c r="E1162" s="0" t="n">
        <v>64</v>
      </c>
      <c r="F1162" s="0" t="n">
        <v>4</v>
      </c>
      <c r="G1162" s="0" t="n">
        <v>0</v>
      </c>
      <c r="I1162" s="0" t="str">
        <f aca="false">IF(A1162="","",IF(COUNTIF(Campaigns!$A$7:$A$300,A1162)&gt;0,"✓",IF(N(D1162)=0,"– no spend","⚠ add to Campaigns tab")))</f>
        <v>✓</v>
      </c>
      <c r="J1162" s="83" t="n">
        <f aca="false">IF(D1162="","",D1162*IF(Settings!$B$23=Settings!$C$6,1,IF(Settings!$B$23="USD",1/INDEX(Settings!$B$29:$B$40,MONTH(B1162)),INDEX(Settings!$B$29:$B$40,MONTH(B1162)))))</f>
        <v>37.66649</v>
      </c>
    </row>
    <row r="1163" customFormat="false" ht="15" hidden="false" customHeight="false" outlineLevel="0" collapsed="false">
      <c r="A1163" s="0" t="s">
        <v>199</v>
      </c>
      <c r="B1163" s="81" t="n">
        <v>46091</v>
      </c>
      <c r="C1163" s="82" t="s">
        <v>452</v>
      </c>
      <c r="D1163" s="83" t="n">
        <v>20.7</v>
      </c>
      <c r="E1163" s="0" t="n">
        <v>35</v>
      </c>
      <c r="F1163" s="0" t="n">
        <v>2</v>
      </c>
      <c r="G1163" s="0" t="n">
        <v>0</v>
      </c>
      <c r="I1163" s="0" t="str">
        <f aca="false">IF(A1163="","",IF(COUNTIF(Campaigns!$A$7:$A$300,A1163)&gt;0,"✓",IF(N(D1163)=0,"– no spend","⚠ add to Campaigns tab")))</f>
        <v>✓</v>
      </c>
      <c r="J1163" s="83" t="n">
        <f aca="false">IF(D1163="","",D1163*IF(Settings!$B$23=Settings!$C$6,1,IF(Settings!$B$23="USD",1/INDEX(Settings!$B$29:$B$40,MONTH(B1163)),INDEX(Settings!$B$29:$B$40,MONTH(B1163)))))</f>
        <v>23.13639</v>
      </c>
    </row>
    <row r="1164" customFormat="false" ht="15" hidden="false" customHeight="false" outlineLevel="0" collapsed="false">
      <c r="A1164" s="0" t="s">
        <v>206</v>
      </c>
      <c r="B1164" s="81" t="n">
        <v>46091</v>
      </c>
      <c r="C1164" s="82" t="s">
        <v>452</v>
      </c>
      <c r="D1164" s="83" t="n">
        <v>2.19</v>
      </c>
      <c r="E1164" s="0" t="n">
        <v>82</v>
      </c>
      <c r="F1164" s="0" t="n">
        <v>3</v>
      </c>
      <c r="G1164" s="0" t="n">
        <v>1.04</v>
      </c>
      <c r="I1164" s="0" t="str">
        <f aca="false">IF(A1164="","",IF(COUNTIF(Campaigns!$A$7:$A$300,A1164)&gt;0,"✓",IF(N(D1164)=0,"– no spend","⚠ add to Campaigns tab")))</f>
        <v>✓</v>
      </c>
      <c r="J1164" s="83" t="n">
        <f aca="false">IF(D1164="","",D1164*IF(Settings!$B$23=Settings!$C$6,1,IF(Settings!$B$23="USD",1/INDEX(Settings!$B$29:$B$40,MONTH(B1164)),INDEX(Settings!$B$29:$B$40,MONTH(B1164)))))</f>
        <v>2.447763</v>
      </c>
    </row>
    <row r="1165" customFormat="false" ht="15" hidden="false" customHeight="false" outlineLevel="0" collapsed="false">
      <c r="A1165" s="0" t="s">
        <v>203</v>
      </c>
      <c r="B1165" s="81" t="n">
        <v>46092</v>
      </c>
      <c r="C1165" s="82" t="s">
        <v>452</v>
      </c>
      <c r="D1165" s="83" t="n">
        <v>7.26</v>
      </c>
      <c r="E1165" s="0" t="n">
        <v>81</v>
      </c>
      <c r="F1165" s="0" t="n">
        <v>3</v>
      </c>
      <c r="G1165" s="0" t="n">
        <v>0</v>
      </c>
      <c r="I1165" s="0" t="str">
        <f aca="false">IF(A1165="","",IF(COUNTIF(Campaigns!$A$7:$A$300,A1165)&gt;0,"✓",IF(N(D1165)=0,"– no spend","⚠ add to Campaigns tab")))</f>
        <v>✓</v>
      </c>
      <c r="J1165" s="83" t="n">
        <f aca="false">IF(D1165="","",D1165*IF(Settings!$B$23=Settings!$C$6,1,IF(Settings!$B$23="USD",1/INDEX(Settings!$B$29:$B$40,MONTH(B1165)),INDEX(Settings!$B$29:$B$40,MONTH(B1165)))))</f>
        <v>8.114502</v>
      </c>
    </row>
    <row r="1166" customFormat="false" ht="15" hidden="false" customHeight="false" outlineLevel="0" collapsed="false">
      <c r="A1166" s="0" t="s">
        <v>205</v>
      </c>
      <c r="B1166" s="81" t="n">
        <v>46092</v>
      </c>
      <c r="C1166" s="82" t="s">
        <v>452</v>
      </c>
      <c r="D1166" s="83" t="n">
        <v>10.71</v>
      </c>
      <c r="E1166" s="0" t="n">
        <v>1055</v>
      </c>
      <c r="F1166" s="0" t="n">
        <v>27</v>
      </c>
      <c r="G1166" s="0" t="n">
        <v>2</v>
      </c>
      <c r="I1166" s="0" t="str">
        <f aca="false">IF(A1166="","",IF(COUNTIF(Campaigns!$A$7:$A$300,A1166)&gt;0,"✓",IF(N(D1166)=0,"– no spend","⚠ add to Campaigns tab")))</f>
        <v>✓</v>
      </c>
      <c r="J1166" s="83" t="n">
        <f aca="false">IF(D1166="","",D1166*IF(Settings!$B$23=Settings!$C$6,1,IF(Settings!$B$23="USD",1/INDEX(Settings!$B$29:$B$40,MONTH(B1166)),INDEX(Settings!$B$29:$B$40,MONTH(B1166)))))</f>
        <v>11.970567</v>
      </c>
    </row>
    <row r="1167" customFormat="false" ht="15" hidden="false" customHeight="false" outlineLevel="0" collapsed="false">
      <c r="A1167" s="0" t="s">
        <v>195</v>
      </c>
      <c r="B1167" s="81" t="n">
        <v>46092</v>
      </c>
      <c r="C1167" s="82" t="s">
        <v>452</v>
      </c>
      <c r="D1167" s="83" t="n">
        <v>1.18</v>
      </c>
      <c r="E1167" s="0" t="n">
        <v>30</v>
      </c>
      <c r="F1167" s="0" t="n">
        <v>1</v>
      </c>
      <c r="G1167" s="0" t="n">
        <v>0</v>
      </c>
      <c r="I1167" s="0" t="str">
        <f aca="false">IF(A1167="","",IF(COUNTIF(Campaigns!$A$7:$A$300,A1167)&gt;0,"✓",IF(N(D1167)=0,"– no spend","⚠ add to Campaigns tab")))</f>
        <v>✓</v>
      </c>
      <c r="J1167" s="83" t="n">
        <f aca="false">IF(D1167="","",D1167*IF(Settings!$B$23=Settings!$C$6,1,IF(Settings!$B$23="USD",1/INDEX(Settings!$B$29:$B$40,MONTH(B1167)),INDEX(Settings!$B$29:$B$40,MONTH(B1167)))))</f>
        <v>1.318886</v>
      </c>
    </row>
    <row r="1168" customFormat="false" ht="15" hidden="false" customHeight="false" outlineLevel="0" collapsed="false">
      <c r="A1168" s="0" t="s">
        <v>185</v>
      </c>
      <c r="B1168" s="81" t="n">
        <v>46092</v>
      </c>
      <c r="C1168" s="82" t="s">
        <v>452</v>
      </c>
      <c r="D1168" s="83" t="n">
        <v>44.37</v>
      </c>
      <c r="E1168" s="0" t="n">
        <v>256</v>
      </c>
      <c r="F1168" s="0" t="n">
        <v>28</v>
      </c>
      <c r="G1168" s="0" t="n">
        <v>2</v>
      </c>
      <c r="I1168" s="0" t="str">
        <f aca="false">IF(A1168="","",IF(COUNTIF(Campaigns!$A$7:$A$300,A1168)&gt;0,"✓",IF(N(D1168)=0,"– no spend","⚠ add to Campaigns tab")))</f>
        <v>✓</v>
      </c>
      <c r="J1168" s="83" t="n">
        <f aca="false">IF(D1168="","",D1168*IF(Settings!$B$23=Settings!$C$6,1,IF(Settings!$B$23="USD",1/INDEX(Settings!$B$29:$B$40,MONTH(B1168)),INDEX(Settings!$B$29:$B$40,MONTH(B1168)))))</f>
        <v>49.592349</v>
      </c>
    </row>
    <row r="1169" customFormat="false" ht="15" hidden="false" customHeight="false" outlineLevel="0" collapsed="false">
      <c r="A1169" s="0" t="s">
        <v>191</v>
      </c>
      <c r="B1169" s="81" t="n">
        <v>46092</v>
      </c>
      <c r="C1169" s="82" t="s">
        <v>452</v>
      </c>
      <c r="D1169" s="83" t="n">
        <v>27.22</v>
      </c>
      <c r="E1169" s="0" t="n">
        <v>115</v>
      </c>
      <c r="F1169" s="0" t="n">
        <v>11</v>
      </c>
      <c r="G1169" s="0" t="n">
        <v>0</v>
      </c>
      <c r="I1169" s="0" t="str">
        <f aca="false">IF(A1169="","",IF(COUNTIF(Campaigns!$A$7:$A$300,A1169)&gt;0,"✓",IF(N(D1169)=0,"– no spend","⚠ add to Campaigns tab")))</f>
        <v>✓</v>
      </c>
      <c r="J1169" s="83" t="n">
        <f aca="false">IF(D1169="","",D1169*IF(Settings!$B$23=Settings!$C$6,1,IF(Settings!$B$23="USD",1/INDEX(Settings!$B$29:$B$40,MONTH(B1169)),INDEX(Settings!$B$29:$B$40,MONTH(B1169)))))</f>
        <v>30.423794</v>
      </c>
    </row>
    <row r="1170" customFormat="false" ht="15" hidden="false" customHeight="false" outlineLevel="0" collapsed="false">
      <c r="A1170" s="0" t="s">
        <v>200</v>
      </c>
      <c r="B1170" s="81" t="n">
        <v>46092</v>
      </c>
      <c r="C1170" s="82" t="s">
        <v>452</v>
      </c>
      <c r="D1170" s="83" t="n">
        <v>19.38</v>
      </c>
      <c r="E1170" s="0" t="n">
        <v>104</v>
      </c>
      <c r="F1170" s="0" t="n">
        <v>12</v>
      </c>
      <c r="G1170" s="0" t="n">
        <v>0</v>
      </c>
      <c r="I1170" s="0" t="str">
        <f aca="false">IF(A1170="","",IF(COUNTIF(Campaigns!$A$7:$A$300,A1170)&gt;0,"✓",IF(N(D1170)=0,"– no spend","⚠ add to Campaigns tab")))</f>
        <v>✓</v>
      </c>
      <c r="J1170" s="83" t="n">
        <f aca="false">IF(D1170="","",D1170*IF(Settings!$B$23=Settings!$C$6,1,IF(Settings!$B$23="USD",1/INDEX(Settings!$B$29:$B$40,MONTH(B1170)),INDEX(Settings!$B$29:$B$40,MONTH(B1170)))))</f>
        <v>21.661026</v>
      </c>
    </row>
    <row r="1171" customFormat="false" ht="15" hidden="false" customHeight="false" outlineLevel="0" collapsed="false">
      <c r="A1171" s="0" t="s">
        <v>202</v>
      </c>
      <c r="B1171" s="81" t="n">
        <v>46092</v>
      </c>
      <c r="C1171" s="82" t="s">
        <v>452</v>
      </c>
      <c r="D1171" s="83" t="n">
        <v>11.44</v>
      </c>
      <c r="E1171" s="0" t="n">
        <v>200</v>
      </c>
      <c r="F1171" s="0" t="n">
        <v>7</v>
      </c>
      <c r="G1171" s="0" t="n">
        <v>0</v>
      </c>
      <c r="I1171" s="0" t="str">
        <f aca="false">IF(A1171="","",IF(COUNTIF(Campaigns!$A$7:$A$300,A1171)&gt;0,"✓",IF(N(D1171)=0,"– no spend","⚠ add to Campaigns tab")))</f>
        <v>✓</v>
      </c>
      <c r="J1171" s="83" t="n">
        <f aca="false">IF(D1171="","",D1171*IF(Settings!$B$23=Settings!$C$6,1,IF(Settings!$B$23="USD",1/INDEX(Settings!$B$29:$B$40,MONTH(B1171)),INDEX(Settings!$B$29:$B$40,MONTH(B1171)))))</f>
        <v>12.786488</v>
      </c>
    </row>
    <row r="1172" customFormat="false" ht="15" hidden="false" customHeight="false" outlineLevel="0" collapsed="false">
      <c r="A1172" s="0" t="s">
        <v>192</v>
      </c>
      <c r="B1172" s="81" t="n">
        <v>46092</v>
      </c>
      <c r="C1172" s="82" t="s">
        <v>452</v>
      </c>
      <c r="D1172" s="83" t="n">
        <v>26.33</v>
      </c>
      <c r="E1172" s="0" t="n">
        <v>135</v>
      </c>
      <c r="F1172" s="0" t="n">
        <v>11</v>
      </c>
      <c r="G1172" s="0" t="n">
        <v>2</v>
      </c>
      <c r="I1172" s="0" t="str">
        <f aca="false">IF(A1172="","",IF(COUNTIF(Campaigns!$A$7:$A$300,A1172)&gt;0,"✓",IF(N(D1172)=0,"– no spend","⚠ add to Campaigns tab")))</f>
        <v>✓</v>
      </c>
      <c r="J1172" s="83" t="n">
        <f aca="false">IF(D1172="","",D1172*IF(Settings!$B$23=Settings!$C$6,1,IF(Settings!$B$23="USD",1/INDEX(Settings!$B$29:$B$40,MONTH(B1172)),INDEX(Settings!$B$29:$B$40,MONTH(B1172)))))</f>
        <v>29.429041</v>
      </c>
    </row>
    <row r="1173" customFormat="false" ht="15" hidden="false" customHeight="false" outlineLevel="0" collapsed="false">
      <c r="A1173" s="0" t="s">
        <v>187</v>
      </c>
      <c r="B1173" s="81" t="n">
        <v>46092</v>
      </c>
      <c r="C1173" s="82" t="s">
        <v>452</v>
      </c>
      <c r="D1173" s="83" t="n">
        <v>12.85</v>
      </c>
      <c r="E1173" s="0" t="n">
        <v>84</v>
      </c>
      <c r="F1173" s="0" t="n">
        <v>6</v>
      </c>
      <c r="G1173" s="0" t="n">
        <v>2</v>
      </c>
      <c r="I1173" s="0" t="str">
        <f aca="false">IF(A1173="","",IF(COUNTIF(Campaigns!$A$7:$A$300,A1173)&gt;0,"✓",IF(N(D1173)=0,"– no spend","⚠ add to Campaigns tab")))</f>
        <v>✓</v>
      </c>
      <c r="J1173" s="83" t="n">
        <f aca="false">IF(D1173="","",D1173*IF(Settings!$B$23=Settings!$C$6,1,IF(Settings!$B$23="USD",1/INDEX(Settings!$B$29:$B$40,MONTH(B1173)),INDEX(Settings!$B$29:$B$40,MONTH(B1173)))))</f>
        <v>14.362445</v>
      </c>
    </row>
    <row r="1174" customFormat="false" ht="15" hidden="false" customHeight="false" outlineLevel="0" collapsed="false">
      <c r="A1174" s="0" t="s">
        <v>190</v>
      </c>
      <c r="B1174" s="81" t="n">
        <v>46092</v>
      </c>
      <c r="C1174" s="82" t="s">
        <v>452</v>
      </c>
      <c r="D1174" s="83" t="n">
        <v>0</v>
      </c>
      <c r="E1174" s="0" t="n">
        <v>45</v>
      </c>
      <c r="F1174" s="0" t="n">
        <v>0</v>
      </c>
      <c r="G1174" s="0" t="n">
        <v>0</v>
      </c>
      <c r="I1174" s="0" t="str">
        <f aca="false">IF(A1174="","",IF(COUNTIF(Campaigns!$A$7:$A$300,A1174)&gt;0,"✓",IF(N(D1174)=0,"– no spend","⚠ add to Campaigns tab")))</f>
        <v>✓</v>
      </c>
      <c r="J1174" s="83" t="n">
        <f aca="false">IF(D1174="","",D1174*IF(Settings!$B$23=Settings!$C$6,1,IF(Settings!$B$23="USD",1/INDEX(Settings!$B$29:$B$40,MONTH(B1174)),INDEX(Settings!$B$29:$B$40,MONTH(B1174)))))</f>
        <v>0</v>
      </c>
    </row>
    <row r="1175" customFormat="false" ht="15" hidden="false" customHeight="false" outlineLevel="0" collapsed="false">
      <c r="A1175" s="0" t="s">
        <v>204</v>
      </c>
      <c r="B1175" s="81" t="n">
        <v>46092</v>
      </c>
      <c r="C1175" s="82" t="s">
        <v>452</v>
      </c>
      <c r="D1175" s="83" t="n">
        <v>9.19</v>
      </c>
      <c r="E1175" s="0" t="n">
        <v>45</v>
      </c>
      <c r="F1175" s="0" t="n">
        <v>5</v>
      </c>
      <c r="G1175" s="0" t="n">
        <v>0</v>
      </c>
      <c r="I1175" s="0" t="str">
        <f aca="false">IF(A1175="","",IF(COUNTIF(Campaigns!$A$7:$A$300,A1175)&gt;0,"✓",IF(N(D1175)=0,"– no spend","⚠ add to Campaigns tab")))</f>
        <v>✓</v>
      </c>
      <c r="J1175" s="83" t="n">
        <f aca="false">IF(D1175="","",D1175*IF(Settings!$B$23=Settings!$C$6,1,IF(Settings!$B$23="USD",1/INDEX(Settings!$B$29:$B$40,MONTH(B1175)),INDEX(Settings!$B$29:$B$40,MONTH(B1175)))))</f>
        <v>10.271663</v>
      </c>
    </row>
    <row r="1176" customFormat="false" ht="15" hidden="false" customHeight="false" outlineLevel="0" collapsed="false">
      <c r="A1176" s="0" t="s">
        <v>188</v>
      </c>
      <c r="B1176" s="81" t="n">
        <v>46092</v>
      </c>
      <c r="C1176" s="82" t="s">
        <v>452</v>
      </c>
      <c r="D1176" s="83" t="n">
        <v>12.97</v>
      </c>
      <c r="E1176" s="0" t="n">
        <v>4</v>
      </c>
      <c r="F1176" s="0" t="n">
        <v>1</v>
      </c>
      <c r="G1176" s="0" t="n">
        <v>0</v>
      </c>
      <c r="I1176" s="0" t="str">
        <f aca="false">IF(A1176="","",IF(COUNTIF(Campaigns!$A$7:$A$300,A1176)&gt;0,"✓",IF(N(D1176)=0,"– no spend","⚠ add to Campaigns tab")))</f>
        <v>✓</v>
      </c>
      <c r="J1176" s="83" t="n">
        <f aca="false">IF(D1176="","",D1176*IF(Settings!$B$23=Settings!$C$6,1,IF(Settings!$B$23="USD",1/INDEX(Settings!$B$29:$B$40,MONTH(B1176)),INDEX(Settings!$B$29:$B$40,MONTH(B1176)))))</f>
        <v>14.496569</v>
      </c>
    </row>
    <row r="1177" customFormat="false" ht="15" hidden="false" customHeight="false" outlineLevel="0" collapsed="false">
      <c r="A1177" s="0" t="s">
        <v>186</v>
      </c>
      <c r="B1177" s="81" t="n">
        <v>46092</v>
      </c>
      <c r="C1177" s="82" t="s">
        <v>452</v>
      </c>
      <c r="D1177" s="83" t="n">
        <v>51.4</v>
      </c>
      <c r="E1177" s="0" t="n">
        <v>129</v>
      </c>
      <c r="F1177" s="0" t="n">
        <v>17</v>
      </c>
      <c r="G1177" s="0" t="n">
        <v>2</v>
      </c>
      <c r="I1177" s="0" t="str">
        <f aca="false">IF(A1177="","",IF(COUNTIF(Campaigns!$A$7:$A$300,A1177)&gt;0,"✓",IF(N(D1177)=0,"– no spend","⚠ add to Campaigns tab")))</f>
        <v>✓</v>
      </c>
      <c r="J1177" s="83" t="n">
        <f aca="false">IF(D1177="","",D1177*IF(Settings!$B$23=Settings!$C$6,1,IF(Settings!$B$23="USD",1/INDEX(Settings!$B$29:$B$40,MONTH(B1177)),INDEX(Settings!$B$29:$B$40,MONTH(B1177)))))</f>
        <v>57.44978</v>
      </c>
    </row>
    <row r="1178" customFormat="false" ht="15" hidden="false" customHeight="false" outlineLevel="0" collapsed="false">
      <c r="A1178" s="0" t="s">
        <v>201</v>
      </c>
      <c r="B1178" s="81" t="n">
        <v>46092</v>
      </c>
      <c r="C1178" s="82" t="s">
        <v>452</v>
      </c>
      <c r="D1178" s="83" t="n">
        <v>38.05</v>
      </c>
      <c r="E1178" s="0" t="n">
        <v>14</v>
      </c>
      <c r="F1178" s="0" t="n">
        <v>2</v>
      </c>
      <c r="G1178" s="0" t="n">
        <v>0</v>
      </c>
      <c r="I1178" s="0" t="str">
        <f aca="false">IF(A1178="","",IF(COUNTIF(Campaigns!$A$7:$A$300,A1178)&gt;0,"✓",IF(N(D1178)=0,"– no spend","⚠ add to Campaigns tab")))</f>
        <v>✓</v>
      </c>
      <c r="J1178" s="83" t="n">
        <f aca="false">IF(D1178="","",D1178*IF(Settings!$B$23=Settings!$C$6,1,IF(Settings!$B$23="USD",1/INDEX(Settings!$B$29:$B$40,MONTH(B1178)),INDEX(Settings!$B$29:$B$40,MONTH(B1178)))))</f>
        <v>42.528485</v>
      </c>
    </row>
    <row r="1179" customFormat="false" ht="15" hidden="false" customHeight="false" outlineLevel="0" collapsed="false">
      <c r="A1179" s="0" t="s">
        <v>194</v>
      </c>
      <c r="B1179" s="81" t="n">
        <v>46092</v>
      </c>
      <c r="C1179" s="82" t="s">
        <v>452</v>
      </c>
      <c r="D1179" s="83" t="n">
        <v>32.11</v>
      </c>
      <c r="E1179" s="0" t="n">
        <v>40</v>
      </c>
      <c r="F1179" s="0" t="n">
        <v>4</v>
      </c>
      <c r="G1179" s="0" t="n">
        <v>0.19</v>
      </c>
      <c r="I1179" s="0" t="str">
        <f aca="false">IF(A1179="","",IF(COUNTIF(Campaigns!$A$7:$A$300,A1179)&gt;0,"✓",IF(N(D1179)=0,"– no spend","⚠ add to Campaigns tab")))</f>
        <v>✓</v>
      </c>
      <c r="J1179" s="83" t="n">
        <f aca="false">IF(D1179="","",D1179*IF(Settings!$B$23=Settings!$C$6,1,IF(Settings!$B$23="USD",1/INDEX(Settings!$B$29:$B$40,MONTH(B1179)),INDEX(Settings!$B$29:$B$40,MONTH(B1179)))))</f>
        <v>35.889347</v>
      </c>
    </row>
    <row r="1180" customFormat="false" ht="15" hidden="false" customHeight="false" outlineLevel="0" collapsed="false">
      <c r="A1180" s="0" t="s">
        <v>199</v>
      </c>
      <c r="B1180" s="81" t="n">
        <v>46092</v>
      </c>
      <c r="C1180" s="82" t="s">
        <v>452</v>
      </c>
      <c r="D1180" s="83" t="n">
        <v>19.82</v>
      </c>
      <c r="E1180" s="0" t="n">
        <v>30</v>
      </c>
      <c r="F1180" s="0" t="n">
        <v>5</v>
      </c>
      <c r="G1180" s="0" t="n">
        <v>0</v>
      </c>
      <c r="I1180" s="0" t="str">
        <f aca="false">IF(A1180="","",IF(COUNTIF(Campaigns!$A$7:$A$300,A1180)&gt;0,"✓",IF(N(D1180)=0,"– no spend","⚠ add to Campaigns tab")))</f>
        <v>✓</v>
      </c>
      <c r="J1180" s="83" t="n">
        <f aca="false">IF(D1180="","",D1180*IF(Settings!$B$23=Settings!$C$6,1,IF(Settings!$B$23="USD",1/INDEX(Settings!$B$29:$B$40,MONTH(B1180)),INDEX(Settings!$B$29:$B$40,MONTH(B1180)))))</f>
        <v>22.152814</v>
      </c>
    </row>
    <row r="1181" customFormat="false" ht="15" hidden="false" customHeight="false" outlineLevel="0" collapsed="false">
      <c r="A1181" s="0" t="s">
        <v>206</v>
      </c>
      <c r="B1181" s="81" t="n">
        <v>46092</v>
      </c>
      <c r="C1181" s="82" t="s">
        <v>452</v>
      </c>
      <c r="D1181" s="83" t="n">
        <v>3.71</v>
      </c>
      <c r="E1181" s="0" t="n">
        <v>78</v>
      </c>
      <c r="F1181" s="0" t="n">
        <v>4</v>
      </c>
      <c r="G1181" s="0" t="n">
        <v>0</v>
      </c>
      <c r="I1181" s="0" t="str">
        <f aca="false">IF(A1181="","",IF(COUNTIF(Campaigns!$A$7:$A$300,A1181)&gt;0,"✓",IF(N(D1181)=0,"– no spend","⚠ add to Campaigns tab")))</f>
        <v>✓</v>
      </c>
      <c r="J1181" s="83" t="n">
        <f aca="false">IF(D1181="","",D1181*IF(Settings!$B$23=Settings!$C$6,1,IF(Settings!$B$23="USD",1/INDEX(Settings!$B$29:$B$40,MONTH(B1181)),INDEX(Settings!$B$29:$B$40,MONTH(B1181)))))</f>
        <v>4.146667</v>
      </c>
    </row>
    <row r="1182" customFormat="false" ht="15" hidden="false" customHeight="false" outlineLevel="0" collapsed="false">
      <c r="A1182" s="0" t="s">
        <v>203</v>
      </c>
      <c r="B1182" s="81" t="n">
        <v>46093</v>
      </c>
      <c r="C1182" s="82" t="s">
        <v>452</v>
      </c>
      <c r="D1182" s="83" t="n">
        <v>5.92</v>
      </c>
      <c r="E1182" s="0" t="n">
        <v>77</v>
      </c>
      <c r="F1182" s="0" t="n">
        <v>2</v>
      </c>
      <c r="G1182" s="0" t="n">
        <v>0</v>
      </c>
      <c r="I1182" s="0" t="str">
        <f aca="false">IF(A1182="","",IF(COUNTIF(Campaigns!$A$7:$A$300,A1182)&gt;0,"✓",IF(N(D1182)=0,"– no spend","⚠ add to Campaigns tab")))</f>
        <v>✓</v>
      </c>
      <c r="J1182" s="83" t="n">
        <f aca="false">IF(D1182="","",D1182*IF(Settings!$B$23=Settings!$C$6,1,IF(Settings!$B$23="USD",1/INDEX(Settings!$B$29:$B$40,MONTH(B1182)),INDEX(Settings!$B$29:$B$40,MONTH(B1182)))))</f>
        <v>6.616784</v>
      </c>
    </row>
    <row r="1183" customFormat="false" ht="15" hidden="false" customHeight="false" outlineLevel="0" collapsed="false">
      <c r="A1183" s="0" t="s">
        <v>205</v>
      </c>
      <c r="B1183" s="81" t="n">
        <v>46093</v>
      </c>
      <c r="C1183" s="82" t="s">
        <v>452</v>
      </c>
      <c r="D1183" s="83" t="n">
        <v>12.06</v>
      </c>
      <c r="E1183" s="0" t="n">
        <v>827</v>
      </c>
      <c r="F1183" s="0" t="n">
        <v>21</v>
      </c>
      <c r="G1183" s="0" t="n">
        <v>0</v>
      </c>
      <c r="I1183" s="0" t="str">
        <f aca="false">IF(A1183="","",IF(COUNTIF(Campaigns!$A$7:$A$300,A1183)&gt;0,"✓",IF(N(D1183)=0,"– no spend","⚠ add to Campaigns tab")))</f>
        <v>✓</v>
      </c>
      <c r="J1183" s="83" t="n">
        <f aca="false">IF(D1183="","",D1183*IF(Settings!$B$23=Settings!$C$6,1,IF(Settings!$B$23="USD",1/INDEX(Settings!$B$29:$B$40,MONTH(B1183)),INDEX(Settings!$B$29:$B$40,MONTH(B1183)))))</f>
        <v>13.479462</v>
      </c>
    </row>
    <row r="1184" customFormat="false" ht="15" hidden="false" customHeight="false" outlineLevel="0" collapsed="false">
      <c r="A1184" s="0" t="s">
        <v>195</v>
      </c>
      <c r="B1184" s="81" t="n">
        <v>46093</v>
      </c>
      <c r="C1184" s="82" t="s">
        <v>452</v>
      </c>
      <c r="D1184" s="83" t="n">
        <v>20.69</v>
      </c>
      <c r="E1184" s="0" t="n">
        <v>28</v>
      </c>
      <c r="F1184" s="0" t="n">
        <v>4</v>
      </c>
      <c r="G1184" s="0" t="n">
        <v>0</v>
      </c>
      <c r="I1184" s="0" t="str">
        <f aca="false">IF(A1184="","",IF(COUNTIF(Campaigns!$A$7:$A$300,A1184)&gt;0,"✓",IF(N(D1184)=0,"– no spend","⚠ add to Campaigns tab")))</f>
        <v>✓</v>
      </c>
      <c r="J1184" s="83" t="n">
        <f aca="false">IF(D1184="","",D1184*IF(Settings!$B$23=Settings!$C$6,1,IF(Settings!$B$23="USD",1/INDEX(Settings!$B$29:$B$40,MONTH(B1184)),INDEX(Settings!$B$29:$B$40,MONTH(B1184)))))</f>
        <v>23.125213</v>
      </c>
    </row>
    <row r="1185" customFormat="false" ht="15" hidden="false" customHeight="false" outlineLevel="0" collapsed="false">
      <c r="A1185" s="0" t="s">
        <v>185</v>
      </c>
      <c r="B1185" s="81" t="n">
        <v>46093</v>
      </c>
      <c r="C1185" s="82" t="s">
        <v>452</v>
      </c>
      <c r="D1185" s="83" t="n">
        <v>34.25</v>
      </c>
      <c r="E1185" s="0" t="n">
        <v>251</v>
      </c>
      <c r="F1185" s="0" t="n">
        <v>27</v>
      </c>
      <c r="G1185" s="0" t="n">
        <v>2.68</v>
      </c>
      <c r="I1185" s="0" t="str">
        <f aca="false">IF(A1185="","",IF(COUNTIF(Campaigns!$A$7:$A$300,A1185)&gt;0,"✓",IF(N(D1185)=0,"– no spend","⚠ add to Campaigns tab")))</f>
        <v>✓</v>
      </c>
      <c r="J1185" s="83" t="n">
        <f aca="false">IF(D1185="","",D1185*IF(Settings!$B$23=Settings!$C$6,1,IF(Settings!$B$23="USD",1/INDEX(Settings!$B$29:$B$40,MONTH(B1185)),INDEX(Settings!$B$29:$B$40,MONTH(B1185)))))</f>
        <v>38.281225</v>
      </c>
    </row>
    <row r="1186" customFormat="false" ht="15" hidden="false" customHeight="false" outlineLevel="0" collapsed="false">
      <c r="A1186" s="0" t="s">
        <v>191</v>
      </c>
      <c r="B1186" s="81" t="n">
        <v>46093</v>
      </c>
      <c r="C1186" s="82" t="s">
        <v>452</v>
      </c>
      <c r="D1186" s="83" t="n">
        <v>19.99</v>
      </c>
      <c r="E1186" s="0" t="n">
        <v>102</v>
      </c>
      <c r="F1186" s="0" t="n">
        <v>15</v>
      </c>
      <c r="G1186" s="0" t="n">
        <v>0</v>
      </c>
      <c r="I1186" s="0" t="str">
        <f aca="false">IF(A1186="","",IF(COUNTIF(Campaigns!$A$7:$A$300,A1186)&gt;0,"✓",IF(N(D1186)=0,"– no spend","⚠ add to Campaigns tab")))</f>
        <v>✓</v>
      </c>
      <c r="J1186" s="83" t="n">
        <f aca="false">IF(D1186="","",D1186*IF(Settings!$B$23=Settings!$C$6,1,IF(Settings!$B$23="USD",1/INDEX(Settings!$B$29:$B$40,MONTH(B1186)),INDEX(Settings!$B$29:$B$40,MONTH(B1186)))))</f>
        <v>22.342823</v>
      </c>
    </row>
    <row r="1187" customFormat="false" ht="15" hidden="false" customHeight="false" outlineLevel="0" collapsed="false">
      <c r="A1187" s="0" t="s">
        <v>200</v>
      </c>
      <c r="B1187" s="81" t="n">
        <v>46093</v>
      </c>
      <c r="C1187" s="82" t="s">
        <v>452</v>
      </c>
      <c r="D1187" s="83" t="n">
        <v>13.41</v>
      </c>
      <c r="E1187" s="0" t="n">
        <v>63</v>
      </c>
      <c r="F1187" s="0" t="n">
        <v>7</v>
      </c>
      <c r="G1187" s="0" t="n">
        <v>0</v>
      </c>
      <c r="I1187" s="0" t="str">
        <f aca="false">IF(A1187="","",IF(COUNTIF(Campaigns!$A$7:$A$300,A1187)&gt;0,"✓",IF(N(D1187)=0,"– no spend","⚠ add to Campaigns tab")))</f>
        <v>✓</v>
      </c>
      <c r="J1187" s="83" t="n">
        <f aca="false">IF(D1187="","",D1187*IF(Settings!$B$23=Settings!$C$6,1,IF(Settings!$B$23="USD",1/INDEX(Settings!$B$29:$B$40,MONTH(B1187)),INDEX(Settings!$B$29:$B$40,MONTH(B1187)))))</f>
        <v>14.988357</v>
      </c>
    </row>
    <row r="1188" customFormat="false" ht="15" hidden="false" customHeight="false" outlineLevel="0" collapsed="false">
      <c r="A1188" s="0" t="s">
        <v>202</v>
      </c>
      <c r="B1188" s="81" t="n">
        <v>46093</v>
      </c>
      <c r="C1188" s="82" t="s">
        <v>452</v>
      </c>
      <c r="D1188" s="83" t="n">
        <v>8.02</v>
      </c>
      <c r="E1188" s="0" t="n">
        <v>47</v>
      </c>
      <c r="F1188" s="0" t="n">
        <v>3</v>
      </c>
      <c r="G1188" s="0" t="n">
        <v>0</v>
      </c>
      <c r="I1188" s="0" t="str">
        <f aca="false">IF(A1188="","",IF(COUNTIF(Campaigns!$A$7:$A$300,A1188)&gt;0,"✓",IF(N(D1188)=0,"– no spend","⚠ add to Campaigns tab")))</f>
        <v>✓</v>
      </c>
      <c r="J1188" s="83" t="n">
        <f aca="false">IF(D1188="","",D1188*IF(Settings!$B$23=Settings!$C$6,1,IF(Settings!$B$23="USD",1/INDEX(Settings!$B$29:$B$40,MONTH(B1188)),INDEX(Settings!$B$29:$B$40,MONTH(B1188)))))</f>
        <v>8.963954</v>
      </c>
    </row>
    <row r="1189" customFormat="false" ht="15" hidden="false" customHeight="false" outlineLevel="0" collapsed="false">
      <c r="A1189" s="0" t="s">
        <v>192</v>
      </c>
      <c r="B1189" s="81" t="n">
        <v>46093</v>
      </c>
      <c r="C1189" s="82" t="s">
        <v>452</v>
      </c>
      <c r="D1189" s="83" t="n">
        <v>22.71</v>
      </c>
      <c r="E1189" s="0" t="n">
        <v>149</v>
      </c>
      <c r="F1189" s="0" t="n">
        <v>12</v>
      </c>
      <c r="G1189" s="0" t="n">
        <v>2</v>
      </c>
      <c r="I1189" s="0" t="str">
        <f aca="false">IF(A1189="","",IF(COUNTIF(Campaigns!$A$7:$A$300,A1189)&gt;0,"✓",IF(N(D1189)=0,"– no spend","⚠ add to Campaigns tab")))</f>
        <v>✓</v>
      </c>
      <c r="J1189" s="83" t="n">
        <f aca="false">IF(D1189="","",D1189*IF(Settings!$B$23=Settings!$C$6,1,IF(Settings!$B$23="USD",1/INDEX(Settings!$B$29:$B$40,MONTH(B1189)),INDEX(Settings!$B$29:$B$40,MONTH(B1189)))))</f>
        <v>25.382967</v>
      </c>
    </row>
    <row r="1190" customFormat="false" ht="15" hidden="false" customHeight="false" outlineLevel="0" collapsed="false">
      <c r="A1190" s="0" t="s">
        <v>187</v>
      </c>
      <c r="B1190" s="81" t="n">
        <v>46093</v>
      </c>
      <c r="C1190" s="82" t="s">
        <v>452</v>
      </c>
      <c r="D1190" s="83" t="n">
        <v>11.32</v>
      </c>
      <c r="E1190" s="0" t="n">
        <v>72</v>
      </c>
      <c r="F1190" s="0" t="n">
        <v>5</v>
      </c>
      <c r="G1190" s="0" t="n">
        <v>0</v>
      </c>
      <c r="I1190" s="0" t="str">
        <f aca="false">IF(A1190="","",IF(COUNTIF(Campaigns!$A$7:$A$300,A1190)&gt;0,"✓",IF(N(D1190)=0,"– no spend","⚠ add to Campaigns tab")))</f>
        <v>✓</v>
      </c>
      <c r="J1190" s="83" t="n">
        <f aca="false">IF(D1190="","",D1190*IF(Settings!$B$23=Settings!$C$6,1,IF(Settings!$B$23="USD",1/INDEX(Settings!$B$29:$B$40,MONTH(B1190)),INDEX(Settings!$B$29:$B$40,MONTH(B1190)))))</f>
        <v>12.652364</v>
      </c>
    </row>
    <row r="1191" customFormat="false" ht="15" hidden="false" customHeight="false" outlineLevel="0" collapsed="false">
      <c r="A1191" s="0" t="s">
        <v>190</v>
      </c>
      <c r="B1191" s="81" t="n">
        <v>46093</v>
      </c>
      <c r="C1191" s="82" t="s">
        <v>452</v>
      </c>
      <c r="D1191" s="83" t="n">
        <v>19.1</v>
      </c>
      <c r="E1191" s="0" t="n">
        <v>5</v>
      </c>
      <c r="F1191" s="0" t="n">
        <v>1</v>
      </c>
      <c r="G1191" s="0" t="n">
        <v>0</v>
      </c>
      <c r="I1191" s="0" t="str">
        <f aca="false">IF(A1191="","",IF(COUNTIF(Campaigns!$A$7:$A$300,A1191)&gt;0,"✓",IF(N(D1191)=0,"– no spend","⚠ add to Campaigns tab")))</f>
        <v>✓</v>
      </c>
      <c r="J1191" s="83" t="n">
        <f aca="false">IF(D1191="","",D1191*IF(Settings!$B$23=Settings!$C$6,1,IF(Settings!$B$23="USD",1/INDEX(Settings!$B$29:$B$40,MONTH(B1191)),INDEX(Settings!$B$29:$B$40,MONTH(B1191)))))</f>
        <v>21.34807</v>
      </c>
    </row>
    <row r="1192" customFormat="false" ht="15" hidden="false" customHeight="false" outlineLevel="0" collapsed="false">
      <c r="A1192" s="0" t="s">
        <v>204</v>
      </c>
      <c r="B1192" s="81" t="n">
        <v>46093</v>
      </c>
      <c r="C1192" s="82" t="s">
        <v>452</v>
      </c>
      <c r="D1192" s="83" t="n">
        <v>1.29</v>
      </c>
      <c r="E1192" s="0" t="n">
        <v>53</v>
      </c>
      <c r="F1192" s="0" t="n">
        <v>2</v>
      </c>
      <c r="G1192" s="0" t="n">
        <v>0</v>
      </c>
      <c r="I1192" s="0" t="str">
        <f aca="false">IF(A1192="","",IF(COUNTIF(Campaigns!$A$7:$A$300,A1192)&gt;0,"✓",IF(N(D1192)=0,"– no spend","⚠ add to Campaigns tab")))</f>
        <v>✓</v>
      </c>
      <c r="J1192" s="83" t="n">
        <f aca="false">IF(D1192="","",D1192*IF(Settings!$B$23=Settings!$C$6,1,IF(Settings!$B$23="USD",1/INDEX(Settings!$B$29:$B$40,MONTH(B1192)),INDEX(Settings!$B$29:$B$40,MONTH(B1192)))))</f>
        <v>1.441833</v>
      </c>
    </row>
    <row r="1193" customFormat="false" ht="15" hidden="false" customHeight="false" outlineLevel="0" collapsed="false">
      <c r="A1193" s="0" t="s">
        <v>188</v>
      </c>
      <c r="B1193" s="81" t="n">
        <v>46093</v>
      </c>
      <c r="C1193" s="82" t="s">
        <v>452</v>
      </c>
      <c r="D1193" s="83" t="n">
        <v>10.72</v>
      </c>
      <c r="E1193" s="0" t="n">
        <v>8</v>
      </c>
      <c r="F1193" s="0" t="n">
        <v>1</v>
      </c>
      <c r="G1193" s="0" t="n">
        <v>0</v>
      </c>
      <c r="I1193" s="0" t="str">
        <f aca="false">IF(A1193="","",IF(COUNTIF(Campaigns!$A$7:$A$300,A1193)&gt;0,"✓",IF(N(D1193)=0,"– no spend","⚠ add to Campaigns tab")))</f>
        <v>✓</v>
      </c>
      <c r="J1193" s="83" t="n">
        <f aca="false">IF(D1193="","",D1193*IF(Settings!$B$23=Settings!$C$6,1,IF(Settings!$B$23="USD",1/INDEX(Settings!$B$29:$B$40,MONTH(B1193)),INDEX(Settings!$B$29:$B$40,MONTH(B1193)))))</f>
        <v>11.981744</v>
      </c>
    </row>
    <row r="1194" customFormat="false" ht="15" hidden="false" customHeight="false" outlineLevel="0" collapsed="false">
      <c r="A1194" s="0" t="s">
        <v>186</v>
      </c>
      <c r="B1194" s="81" t="n">
        <v>46093</v>
      </c>
      <c r="C1194" s="82" t="s">
        <v>452</v>
      </c>
      <c r="D1194" s="83" t="n">
        <v>31.14</v>
      </c>
      <c r="E1194" s="0" t="n">
        <v>106</v>
      </c>
      <c r="F1194" s="0" t="n">
        <v>14</v>
      </c>
      <c r="G1194" s="0" t="n">
        <v>1</v>
      </c>
      <c r="I1194" s="0" t="str">
        <f aca="false">IF(A1194="","",IF(COUNTIF(Campaigns!$A$7:$A$300,A1194)&gt;0,"✓",IF(N(D1194)=0,"– no spend","⚠ add to Campaigns tab")))</f>
        <v>✓</v>
      </c>
      <c r="J1194" s="83" t="n">
        <f aca="false">IF(D1194="","",D1194*IF(Settings!$B$23=Settings!$C$6,1,IF(Settings!$B$23="USD",1/INDEX(Settings!$B$29:$B$40,MONTH(B1194)),INDEX(Settings!$B$29:$B$40,MONTH(B1194)))))</f>
        <v>34.805178</v>
      </c>
    </row>
    <row r="1195" customFormat="false" ht="15" hidden="false" customHeight="false" outlineLevel="0" collapsed="false">
      <c r="A1195" s="0" t="s">
        <v>201</v>
      </c>
      <c r="B1195" s="81" t="n">
        <v>46093</v>
      </c>
      <c r="C1195" s="82" t="s">
        <v>452</v>
      </c>
      <c r="D1195" s="83" t="n">
        <v>14.97</v>
      </c>
      <c r="E1195" s="0" t="n">
        <v>14</v>
      </c>
      <c r="F1195" s="0" t="n">
        <v>4</v>
      </c>
      <c r="G1195" s="0" t="n">
        <v>0</v>
      </c>
      <c r="I1195" s="0" t="str">
        <f aca="false">IF(A1195="","",IF(COUNTIF(Campaigns!$A$7:$A$300,A1195)&gt;0,"✓",IF(N(D1195)=0,"– no spend","⚠ add to Campaigns tab")))</f>
        <v>✓</v>
      </c>
      <c r="J1195" s="83" t="n">
        <f aca="false">IF(D1195="","",D1195*IF(Settings!$B$23=Settings!$C$6,1,IF(Settings!$B$23="USD",1/INDEX(Settings!$B$29:$B$40,MONTH(B1195)),INDEX(Settings!$B$29:$B$40,MONTH(B1195)))))</f>
        <v>16.731969</v>
      </c>
    </row>
    <row r="1196" customFormat="false" ht="15" hidden="false" customHeight="false" outlineLevel="0" collapsed="false">
      <c r="A1196" s="0" t="s">
        <v>194</v>
      </c>
      <c r="B1196" s="81" t="n">
        <v>46093</v>
      </c>
      <c r="C1196" s="82" t="s">
        <v>452</v>
      </c>
      <c r="D1196" s="83" t="n">
        <v>26.42</v>
      </c>
      <c r="E1196" s="0" t="n">
        <v>27</v>
      </c>
      <c r="F1196" s="0" t="n">
        <v>7</v>
      </c>
      <c r="G1196" s="0" t="n">
        <v>0.02</v>
      </c>
      <c r="I1196" s="0" t="str">
        <f aca="false">IF(A1196="","",IF(COUNTIF(Campaigns!$A$7:$A$300,A1196)&gt;0,"✓",IF(N(D1196)=0,"– no spend","⚠ add to Campaigns tab")))</f>
        <v>✓</v>
      </c>
      <c r="J1196" s="83" t="n">
        <f aca="false">IF(D1196="","",D1196*IF(Settings!$B$23=Settings!$C$6,1,IF(Settings!$B$23="USD",1/INDEX(Settings!$B$29:$B$40,MONTH(B1196)),INDEX(Settings!$B$29:$B$40,MONTH(B1196)))))</f>
        <v>29.529634</v>
      </c>
    </row>
    <row r="1197" customFormat="false" ht="15" hidden="false" customHeight="false" outlineLevel="0" collapsed="false">
      <c r="A1197" s="0" t="s">
        <v>199</v>
      </c>
      <c r="B1197" s="81" t="n">
        <v>46093</v>
      </c>
      <c r="C1197" s="82" t="s">
        <v>452</v>
      </c>
      <c r="D1197" s="83" t="n">
        <v>21.92</v>
      </c>
      <c r="E1197" s="0" t="n">
        <v>29</v>
      </c>
      <c r="F1197" s="0" t="n">
        <v>2</v>
      </c>
      <c r="G1197" s="0" t="n">
        <v>0</v>
      </c>
      <c r="I1197" s="0" t="str">
        <f aca="false">IF(A1197="","",IF(COUNTIF(Campaigns!$A$7:$A$300,A1197)&gt;0,"✓",IF(N(D1197)=0,"– no spend","⚠ add to Campaigns tab")))</f>
        <v>✓</v>
      </c>
      <c r="J1197" s="83" t="n">
        <f aca="false">IF(D1197="","",D1197*IF(Settings!$B$23=Settings!$C$6,1,IF(Settings!$B$23="USD",1/INDEX(Settings!$B$29:$B$40,MONTH(B1197)),INDEX(Settings!$B$29:$B$40,MONTH(B1197)))))</f>
        <v>24.499984</v>
      </c>
    </row>
    <row r="1198" customFormat="false" ht="15" hidden="false" customHeight="false" outlineLevel="0" collapsed="false">
      <c r="A1198" s="0" t="s">
        <v>206</v>
      </c>
      <c r="B1198" s="81" t="n">
        <v>46093</v>
      </c>
      <c r="C1198" s="82" t="s">
        <v>452</v>
      </c>
      <c r="D1198" s="83" t="n">
        <v>3.97</v>
      </c>
      <c r="E1198" s="0" t="n">
        <v>160</v>
      </c>
      <c r="F1198" s="0" t="n">
        <v>2</v>
      </c>
      <c r="G1198" s="0" t="n">
        <v>0</v>
      </c>
      <c r="I1198" s="0" t="str">
        <f aca="false">IF(A1198="","",IF(COUNTIF(Campaigns!$A$7:$A$300,A1198)&gt;0,"✓",IF(N(D1198)=0,"– no spend","⚠ add to Campaigns tab")))</f>
        <v>✓</v>
      </c>
      <c r="J1198" s="83" t="n">
        <f aca="false">IF(D1198="","",D1198*IF(Settings!$B$23=Settings!$C$6,1,IF(Settings!$B$23="USD",1/INDEX(Settings!$B$29:$B$40,MONTH(B1198)),INDEX(Settings!$B$29:$B$40,MONTH(B1198)))))</f>
        <v>4.437269</v>
      </c>
    </row>
    <row r="1199" customFormat="false" ht="15" hidden="false" customHeight="false" outlineLevel="0" collapsed="false">
      <c r="A1199" s="0" t="s">
        <v>203</v>
      </c>
      <c r="B1199" s="81" t="n">
        <v>46094</v>
      </c>
      <c r="C1199" s="82" t="s">
        <v>452</v>
      </c>
      <c r="D1199" s="83" t="n">
        <v>2.85</v>
      </c>
      <c r="E1199" s="0" t="n">
        <v>86</v>
      </c>
      <c r="F1199" s="0" t="n">
        <v>1</v>
      </c>
      <c r="G1199" s="0" t="n">
        <v>0</v>
      </c>
      <c r="I1199" s="0" t="str">
        <f aca="false">IF(A1199="","",IF(COUNTIF(Campaigns!$A$7:$A$300,A1199)&gt;0,"✓",IF(N(D1199)=0,"– no spend","⚠ add to Campaigns tab")))</f>
        <v>✓</v>
      </c>
      <c r="J1199" s="83" t="n">
        <f aca="false">IF(D1199="","",D1199*IF(Settings!$B$23=Settings!$C$6,1,IF(Settings!$B$23="USD",1/INDEX(Settings!$B$29:$B$40,MONTH(B1199)),INDEX(Settings!$B$29:$B$40,MONTH(B1199)))))</f>
        <v>3.185445</v>
      </c>
    </row>
    <row r="1200" customFormat="false" ht="15" hidden="false" customHeight="false" outlineLevel="0" collapsed="false">
      <c r="A1200" s="0" t="s">
        <v>205</v>
      </c>
      <c r="B1200" s="81" t="n">
        <v>46094</v>
      </c>
      <c r="C1200" s="82" t="s">
        <v>452</v>
      </c>
      <c r="D1200" s="83" t="n">
        <v>5.25</v>
      </c>
      <c r="E1200" s="0" t="n">
        <v>751</v>
      </c>
      <c r="F1200" s="0" t="n">
        <v>18</v>
      </c>
      <c r="G1200" s="0" t="n">
        <v>0</v>
      </c>
      <c r="I1200" s="0" t="str">
        <f aca="false">IF(A1200="","",IF(COUNTIF(Campaigns!$A$7:$A$300,A1200)&gt;0,"✓",IF(N(D1200)=0,"– no spend","⚠ add to Campaigns tab")))</f>
        <v>✓</v>
      </c>
      <c r="J1200" s="83" t="n">
        <f aca="false">IF(D1200="","",D1200*IF(Settings!$B$23=Settings!$C$6,1,IF(Settings!$B$23="USD",1/INDEX(Settings!$B$29:$B$40,MONTH(B1200)),INDEX(Settings!$B$29:$B$40,MONTH(B1200)))))</f>
        <v>5.867925</v>
      </c>
    </row>
    <row r="1201" customFormat="false" ht="15" hidden="false" customHeight="false" outlineLevel="0" collapsed="false">
      <c r="A1201" s="0" t="s">
        <v>195</v>
      </c>
      <c r="B1201" s="81" t="n">
        <v>46094</v>
      </c>
      <c r="C1201" s="82" t="s">
        <v>452</v>
      </c>
      <c r="D1201" s="83" t="n">
        <v>13.22</v>
      </c>
      <c r="E1201" s="0" t="n">
        <v>35</v>
      </c>
      <c r="F1201" s="0" t="n">
        <v>1</v>
      </c>
      <c r="G1201" s="0" t="n">
        <v>0</v>
      </c>
      <c r="I1201" s="0" t="str">
        <f aca="false">IF(A1201="","",IF(COUNTIF(Campaigns!$A$7:$A$300,A1201)&gt;0,"✓",IF(N(D1201)=0,"– no spend","⚠ add to Campaigns tab")))</f>
        <v>✓</v>
      </c>
      <c r="J1201" s="83" t="n">
        <f aca="false">IF(D1201="","",D1201*IF(Settings!$B$23=Settings!$C$6,1,IF(Settings!$B$23="USD",1/INDEX(Settings!$B$29:$B$40,MONTH(B1201)),INDEX(Settings!$B$29:$B$40,MONTH(B1201)))))</f>
        <v>14.775994</v>
      </c>
    </row>
    <row r="1202" customFormat="false" ht="15" hidden="false" customHeight="false" outlineLevel="0" collapsed="false">
      <c r="A1202" s="0" t="s">
        <v>185</v>
      </c>
      <c r="B1202" s="81" t="n">
        <v>46094</v>
      </c>
      <c r="C1202" s="82" t="s">
        <v>452</v>
      </c>
      <c r="D1202" s="83" t="n">
        <v>31.06</v>
      </c>
      <c r="E1202" s="0" t="n">
        <v>209</v>
      </c>
      <c r="F1202" s="0" t="n">
        <v>18</v>
      </c>
      <c r="G1202" s="0" t="n">
        <v>0</v>
      </c>
      <c r="I1202" s="0" t="str">
        <f aca="false">IF(A1202="","",IF(COUNTIF(Campaigns!$A$7:$A$300,A1202)&gt;0,"✓",IF(N(D1202)=0,"– no spend","⚠ add to Campaigns tab")))</f>
        <v>✓</v>
      </c>
      <c r="J1202" s="83" t="n">
        <f aca="false">IF(D1202="","",D1202*IF(Settings!$B$23=Settings!$C$6,1,IF(Settings!$B$23="USD",1/INDEX(Settings!$B$29:$B$40,MONTH(B1202)),INDEX(Settings!$B$29:$B$40,MONTH(B1202)))))</f>
        <v>34.715762</v>
      </c>
    </row>
    <row r="1203" customFormat="false" ht="15" hidden="false" customHeight="false" outlineLevel="0" collapsed="false">
      <c r="A1203" s="0" t="s">
        <v>191</v>
      </c>
      <c r="B1203" s="81" t="n">
        <v>46094</v>
      </c>
      <c r="C1203" s="82" t="s">
        <v>452</v>
      </c>
      <c r="D1203" s="83" t="n">
        <v>22.03</v>
      </c>
      <c r="E1203" s="0" t="n">
        <v>106</v>
      </c>
      <c r="F1203" s="0" t="n">
        <v>10</v>
      </c>
      <c r="G1203" s="0" t="n">
        <v>0</v>
      </c>
      <c r="I1203" s="0" t="str">
        <f aca="false">IF(A1203="","",IF(COUNTIF(Campaigns!$A$7:$A$300,A1203)&gt;0,"✓",IF(N(D1203)=0,"– no spend","⚠ add to Campaigns tab")))</f>
        <v>✓</v>
      </c>
      <c r="J1203" s="83" t="n">
        <f aca="false">IF(D1203="","",D1203*IF(Settings!$B$23=Settings!$C$6,1,IF(Settings!$B$23="USD",1/INDEX(Settings!$B$29:$B$40,MONTH(B1203)),INDEX(Settings!$B$29:$B$40,MONTH(B1203)))))</f>
        <v>24.622931</v>
      </c>
    </row>
    <row r="1204" customFormat="false" ht="15" hidden="false" customHeight="false" outlineLevel="0" collapsed="false">
      <c r="A1204" s="0" t="s">
        <v>200</v>
      </c>
      <c r="B1204" s="81" t="n">
        <v>46094</v>
      </c>
      <c r="C1204" s="82" t="s">
        <v>452</v>
      </c>
      <c r="D1204" s="83" t="n">
        <v>7.05</v>
      </c>
      <c r="E1204" s="0" t="n">
        <v>61</v>
      </c>
      <c r="F1204" s="0" t="n">
        <v>3</v>
      </c>
      <c r="G1204" s="0" t="n">
        <v>2</v>
      </c>
      <c r="I1204" s="0" t="str">
        <f aca="false">IF(A1204="","",IF(COUNTIF(Campaigns!$A$7:$A$300,A1204)&gt;0,"✓",IF(N(D1204)=0,"– no spend","⚠ add to Campaigns tab")))</f>
        <v>✓</v>
      </c>
      <c r="J1204" s="83" t="n">
        <f aca="false">IF(D1204="","",D1204*IF(Settings!$B$23=Settings!$C$6,1,IF(Settings!$B$23="USD",1/INDEX(Settings!$B$29:$B$40,MONTH(B1204)),INDEX(Settings!$B$29:$B$40,MONTH(B1204)))))</f>
        <v>7.879785</v>
      </c>
    </row>
    <row r="1205" customFormat="false" ht="15" hidden="false" customHeight="false" outlineLevel="0" collapsed="false">
      <c r="A1205" s="0" t="s">
        <v>202</v>
      </c>
      <c r="B1205" s="81" t="n">
        <v>46094</v>
      </c>
      <c r="C1205" s="82" t="s">
        <v>452</v>
      </c>
      <c r="D1205" s="83" t="n">
        <v>8.94</v>
      </c>
      <c r="E1205" s="0" t="n">
        <v>21</v>
      </c>
      <c r="F1205" s="0" t="n">
        <v>2</v>
      </c>
      <c r="G1205" s="0" t="n">
        <v>0</v>
      </c>
      <c r="I1205" s="0" t="str">
        <f aca="false">IF(A1205="","",IF(COUNTIF(Campaigns!$A$7:$A$300,A1205)&gt;0,"✓",IF(N(D1205)=0,"– no spend","⚠ add to Campaigns tab")))</f>
        <v>✓</v>
      </c>
      <c r="J1205" s="83" t="n">
        <f aca="false">IF(D1205="","",D1205*IF(Settings!$B$23=Settings!$C$6,1,IF(Settings!$B$23="USD",1/INDEX(Settings!$B$29:$B$40,MONTH(B1205)),INDEX(Settings!$B$29:$B$40,MONTH(B1205)))))</f>
        <v>9.992238</v>
      </c>
    </row>
    <row r="1206" customFormat="false" ht="15" hidden="false" customHeight="false" outlineLevel="0" collapsed="false">
      <c r="A1206" s="0" t="s">
        <v>192</v>
      </c>
      <c r="B1206" s="81" t="n">
        <v>46094</v>
      </c>
      <c r="C1206" s="82" t="s">
        <v>452</v>
      </c>
      <c r="D1206" s="83" t="n">
        <v>21.43</v>
      </c>
      <c r="E1206" s="0" t="n">
        <v>43</v>
      </c>
      <c r="F1206" s="0" t="n">
        <v>4</v>
      </c>
      <c r="G1206" s="0" t="n">
        <v>2</v>
      </c>
      <c r="I1206" s="0" t="str">
        <f aca="false">IF(A1206="","",IF(COUNTIF(Campaigns!$A$7:$A$300,A1206)&gt;0,"✓",IF(N(D1206)=0,"– no spend","⚠ add to Campaigns tab")))</f>
        <v>✓</v>
      </c>
      <c r="J1206" s="83" t="n">
        <f aca="false">IF(D1206="","",D1206*IF(Settings!$B$23=Settings!$C$6,1,IF(Settings!$B$23="USD",1/INDEX(Settings!$B$29:$B$40,MONTH(B1206)),INDEX(Settings!$B$29:$B$40,MONTH(B1206)))))</f>
        <v>23.952311</v>
      </c>
    </row>
    <row r="1207" customFormat="false" ht="15" hidden="false" customHeight="false" outlineLevel="0" collapsed="false">
      <c r="A1207" s="0" t="s">
        <v>187</v>
      </c>
      <c r="B1207" s="81" t="n">
        <v>46094</v>
      </c>
      <c r="C1207" s="82" t="s">
        <v>452</v>
      </c>
      <c r="D1207" s="83" t="n">
        <v>12.84</v>
      </c>
      <c r="E1207" s="0" t="n">
        <v>53</v>
      </c>
      <c r="F1207" s="0" t="n">
        <v>6</v>
      </c>
      <c r="G1207" s="0" t="n">
        <v>0</v>
      </c>
      <c r="I1207" s="0" t="str">
        <f aca="false">IF(A1207="","",IF(COUNTIF(Campaigns!$A$7:$A$300,A1207)&gt;0,"✓",IF(N(D1207)=0,"– no spend","⚠ add to Campaigns tab")))</f>
        <v>✓</v>
      </c>
      <c r="J1207" s="83" t="n">
        <f aca="false">IF(D1207="","",D1207*IF(Settings!$B$23=Settings!$C$6,1,IF(Settings!$B$23="USD",1/INDEX(Settings!$B$29:$B$40,MONTH(B1207)),INDEX(Settings!$B$29:$B$40,MONTH(B1207)))))</f>
        <v>14.351268</v>
      </c>
    </row>
    <row r="1208" customFormat="false" ht="15" hidden="false" customHeight="false" outlineLevel="0" collapsed="false">
      <c r="A1208" s="0" t="s">
        <v>190</v>
      </c>
      <c r="B1208" s="81" t="n">
        <v>46094</v>
      </c>
      <c r="C1208" s="82" t="s">
        <v>452</v>
      </c>
      <c r="D1208" s="83" t="n">
        <v>0</v>
      </c>
      <c r="E1208" s="0" t="n">
        <v>51</v>
      </c>
      <c r="F1208" s="0" t="n">
        <v>0</v>
      </c>
      <c r="G1208" s="0" t="n">
        <v>0</v>
      </c>
      <c r="I1208" s="0" t="str">
        <f aca="false">IF(A1208="","",IF(COUNTIF(Campaigns!$A$7:$A$300,A1208)&gt;0,"✓",IF(N(D1208)=0,"– no spend","⚠ add to Campaigns tab")))</f>
        <v>✓</v>
      </c>
      <c r="J1208" s="83" t="n">
        <f aca="false">IF(D1208="","",D1208*IF(Settings!$B$23=Settings!$C$6,1,IF(Settings!$B$23="USD",1/INDEX(Settings!$B$29:$B$40,MONTH(B1208)),INDEX(Settings!$B$29:$B$40,MONTH(B1208)))))</f>
        <v>0</v>
      </c>
    </row>
    <row r="1209" customFormat="false" ht="15" hidden="false" customHeight="false" outlineLevel="0" collapsed="false">
      <c r="A1209" s="0" t="s">
        <v>204</v>
      </c>
      <c r="B1209" s="81" t="n">
        <v>46094</v>
      </c>
      <c r="C1209" s="82" t="s">
        <v>452</v>
      </c>
      <c r="D1209" s="83" t="n">
        <v>4.58</v>
      </c>
      <c r="E1209" s="0" t="n">
        <v>40</v>
      </c>
      <c r="F1209" s="0" t="n">
        <v>3</v>
      </c>
      <c r="G1209" s="0" t="n">
        <v>1</v>
      </c>
      <c r="I1209" s="0" t="str">
        <f aca="false">IF(A1209="","",IF(COUNTIF(Campaigns!$A$7:$A$300,A1209)&gt;0,"✓",IF(N(D1209)=0,"– no spend","⚠ add to Campaigns tab")))</f>
        <v>✓</v>
      </c>
      <c r="J1209" s="83" t="n">
        <f aca="false">IF(D1209="","",D1209*IF(Settings!$B$23=Settings!$C$6,1,IF(Settings!$B$23="USD",1/INDEX(Settings!$B$29:$B$40,MONTH(B1209)),INDEX(Settings!$B$29:$B$40,MONTH(B1209)))))</f>
        <v>5.119066</v>
      </c>
    </row>
    <row r="1210" customFormat="false" ht="15" hidden="false" customHeight="false" outlineLevel="0" collapsed="false">
      <c r="A1210" s="0" t="s">
        <v>188</v>
      </c>
      <c r="B1210" s="81" t="n">
        <v>46094</v>
      </c>
      <c r="C1210" s="82" t="s">
        <v>452</v>
      </c>
      <c r="D1210" s="83" t="n">
        <v>7.43</v>
      </c>
      <c r="E1210" s="0" t="n">
        <v>30</v>
      </c>
      <c r="F1210" s="0" t="n">
        <v>1</v>
      </c>
      <c r="G1210" s="0" t="n">
        <v>0</v>
      </c>
      <c r="I1210" s="0" t="str">
        <f aca="false">IF(A1210="","",IF(COUNTIF(Campaigns!$A$7:$A$300,A1210)&gt;0,"✓",IF(N(D1210)=0,"– no spend","⚠ add to Campaigns tab")))</f>
        <v>✓</v>
      </c>
      <c r="J1210" s="83" t="n">
        <f aca="false">IF(D1210="","",D1210*IF(Settings!$B$23=Settings!$C$6,1,IF(Settings!$B$23="USD",1/INDEX(Settings!$B$29:$B$40,MONTH(B1210)),INDEX(Settings!$B$29:$B$40,MONTH(B1210)))))</f>
        <v>8.304511</v>
      </c>
    </row>
    <row r="1211" customFormat="false" ht="15" hidden="false" customHeight="false" outlineLevel="0" collapsed="false">
      <c r="A1211" s="0" t="s">
        <v>186</v>
      </c>
      <c r="B1211" s="81" t="n">
        <v>46094</v>
      </c>
      <c r="C1211" s="82" t="s">
        <v>452</v>
      </c>
      <c r="D1211" s="83" t="n">
        <v>40.31</v>
      </c>
      <c r="E1211" s="0" t="n">
        <v>154</v>
      </c>
      <c r="F1211" s="0" t="n">
        <v>13</v>
      </c>
      <c r="G1211" s="0" t="n">
        <v>2.18</v>
      </c>
      <c r="I1211" s="0" t="str">
        <f aca="false">IF(A1211="","",IF(COUNTIF(Campaigns!$A$7:$A$300,A1211)&gt;0,"✓",IF(N(D1211)=0,"– no spend","⚠ add to Campaigns tab")))</f>
        <v>✓</v>
      </c>
      <c r="J1211" s="83" t="n">
        <f aca="false">IF(D1211="","",D1211*IF(Settings!$B$23=Settings!$C$6,1,IF(Settings!$B$23="USD",1/INDEX(Settings!$B$29:$B$40,MONTH(B1211)),INDEX(Settings!$B$29:$B$40,MONTH(B1211)))))</f>
        <v>45.054487</v>
      </c>
    </row>
    <row r="1212" customFormat="false" ht="15" hidden="false" customHeight="false" outlineLevel="0" collapsed="false">
      <c r="A1212" s="0" t="s">
        <v>201</v>
      </c>
      <c r="B1212" s="81" t="n">
        <v>46094</v>
      </c>
      <c r="C1212" s="82" t="s">
        <v>452</v>
      </c>
      <c r="D1212" s="83" t="n">
        <v>12.47</v>
      </c>
      <c r="E1212" s="0" t="n">
        <v>11</v>
      </c>
      <c r="F1212" s="0" t="n">
        <v>1</v>
      </c>
      <c r="G1212" s="0" t="n">
        <v>0</v>
      </c>
      <c r="I1212" s="0" t="str">
        <f aca="false">IF(A1212="","",IF(COUNTIF(Campaigns!$A$7:$A$300,A1212)&gt;0,"✓",IF(N(D1212)=0,"– no spend","⚠ add to Campaigns tab")))</f>
        <v>✓</v>
      </c>
      <c r="J1212" s="83" t="n">
        <f aca="false">IF(D1212="","",D1212*IF(Settings!$B$23=Settings!$C$6,1,IF(Settings!$B$23="USD",1/INDEX(Settings!$B$29:$B$40,MONTH(B1212)),INDEX(Settings!$B$29:$B$40,MONTH(B1212)))))</f>
        <v>13.937719</v>
      </c>
    </row>
    <row r="1213" customFormat="false" ht="15" hidden="false" customHeight="false" outlineLevel="0" collapsed="false">
      <c r="A1213" s="0" t="s">
        <v>194</v>
      </c>
      <c r="B1213" s="81" t="n">
        <v>46094</v>
      </c>
      <c r="C1213" s="82" t="s">
        <v>452</v>
      </c>
      <c r="D1213" s="83" t="n">
        <v>29.82</v>
      </c>
      <c r="E1213" s="0" t="n">
        <v>68</v>
      </c>
      <c r="F1213" s="0" t="n">
        <v>4</v>
      </c>
      <c r="G1213" s="0" t="n">
        <v>0</v>
      </c>
      <c r="I1213" s="0" t="str">
        <f aca="false">IF(A1213="","",IF(COUNTIF(Campaigns!$A$7:$A$300,A1213)&gt;0,"✓",IF(N(D1213)=0,"– no spend","⚠ add to Campaigns tab")))</f>
        <v>✓</v>
      </c>
      <c r="J1213" s="83" t="n">
        <f aca="false">IF(D1213="","",D1213*IF(Settings!$B$23=Settings!$C$6,1,IF(Settings!$B$23="USD",1/INDEX(Settings!$B$29:$B$40,MONTH(B1213)),INDEX(Settings!$B$29:$B$40,MONTH(B1213)))))</f>
        <v>33.329814</v>
      </c>
    </row>
    <row r="1214" customFormat="false" ht="15" hidden="false" customHeight="false" outlineLevel="0" collapsed="false">
      <c r="A1214" s="0" t="s">
        <v>199</v>
      </c>
      <c r="B1214" s="81" t="n">
        <v>46094</v>
      </c>
      <c r="C1214" s="82" t="s">
        <v>452</v>
      </c>
      <c r="D1214" s="83" t="n">
        <v>0</v>
      </c>
      <c r="E1214" s="0" t="n">
        <v>17</v>
      </c>
      <c r="F1214" s="0" t="n">
        <v>0</v>
      </c>
      <c r="G1214" s="0" t="n">
        <v>0</v>
      </c>
      <c r="I1214" s="0" t="str">
        <f aca="false">IF(A1214="","",IF(COUNTIF(Campaigns!$A$7:$A$300,A1214)&gt;0,"✓",IF(N(D1214)=0,"– no spend","⚠ add to Campaigns tab")))</f>
        <v>✓</v>
      </c>
      <c r="J1214" s="83" t="n">
        <f aca="false">IF(D1214="","",D1214*IF(Settings!$B$23=Settings!$C$6,1,IF(Settings!$B$23="USD",1/INDEX(Settings!$B$29:$B$40,MONTH(B1214)),INDEX(Settings!$B$29:$B$40,MONTH(B1214)))))</f>
        <v>0</v>
      </c>
    </row>
    <row r="1215" customFormat="false" ht="15" hidden="false" customHeight="false" outlineLevel="0" collapsed="false">
      <c r="A1215" s="0" t="s">
        <v>206</v>
      </c>
      <c r="B1215" s="81" t="n">
        <v>46094</v>
      </c>
      <c r="C1215" s="82" t="s">
        <v>452</v>
      </c>
      <c r="D1215" s="83" t="n">
        <v>0.01</v>
      </c>
      <c r="E1215" s="0" t="n">
        <v>206</v>
      </c>
      <c r="F1215" s="0" t="n">
        <v>0</v>
      </c>
      <c r="G1215" s="0" t="n">
        <v>0</v>
      </c>
      <c r="I1215" s="0" t="str">
        <f aca="false">IF(A1215="","",IF(COUNTIF(Campaigns!$A$7:$A$300,A1215)&gt;0,"✓",IF(N(D1215)=0,"– no spend","⚠ add to Campaigns tab")))</f>
        <v>✓</v>
      </c>
      <c r="J1215" s="83" t="n">
        <f aca="false">IF(D1215="","",D1215*IF(Settings!$B$23=Settings!$C$6,1,IF(Settings!$B$23="USD",1/INDEX(Settings!$B$29:$B$40,MONTH(B1215)),INDEX(Settings!$B$29:$B$40,MONTH(B1215)))))</f>
        <v>0.011177</v>
      </c>
    </row>
    <row r="1216" customFormat="false" ht="15" hidden="false" customHeight="false" outlineLevel="0" collapsed="false">
      <c r="A1216" s="0" t="s">
        <v>203</v>
      </c>
      <c r="B1216" s="81" t="n">
        <v>46095</v>
      </c>
      <c r="C1216" s="82" t="s">
        <v>452</v>
      </c>
      <c r="D1216" s="83" t="n">
        <v>12.96</v>
      </c>
      <c r="E1216" s="0" t="n">
        <v>94</v>
      </c>
      <c r="F1216" s="0" t="n">
        <v>2</v>
      </c>
      <c r="G1216" s="0" t="n">
        <v>0</v>
      </c>
      <c r="I1216" s="0" t="str">
        <f aca="false">IF(A1216="","",IF(COUNTIF(Campaigns!$A$7:$A$300,A1216)&gt;0,"✓",IF(N(D1216)=0,"– no spend","⚠ add to Campaigns tab")))</f>
        <v>✓</v>
      </c>
      <c r="J1216" s="83" t="n">
        <f aca="false">IF(D1216="","",D1216*IF(Settings!$B$23=Settings!$C$6,1,IF(Settings!$B$23="USD",1/INDEX(Settings!$B$29:$B$40,MONTH(B1216)),INDEX(Settings!$B$29:$B$40,MONTH(B1216)))))</f>
        <v>14.485392</v>
      </c>
    </row>
    <row r="1217" customFormat="false" ht="15" hidden="false" customHeight="false" outlineLevel="0" collapsed="false">
      <c r="A1217" s="0" t="s">
        <v>205</v>
      </c>
      <c r="B1217" s="81" t="n">
        <v>46095</v>
      </c>
      <c r="C1217" s="82" t="s">
        <v>452</v>
      </c>
      <c r="D1217" s="83" t="n">
        <v>3.36</v>
      </c>
      <c r="E1217" s="0" t="n">
        <v>288</v>
      </c>
      <c r="F1217" s="0" t="n">
        <v>12</v>
      </c>
      <c r="G1217" s="0" t="n">
        <v>0</v>
      </c>
      <c r="I1217" s="0" t="str">
        <f aca="false">IF(A1217="","",IF(COUNTIF(Campaigns!$A$7:$A$300,A1217)&gt;0,"✓",IF(N(D1217)=0,"– no spend","⚠ add to Campaigns tab")))</f>
        <v>✓</v>
      </c>
      <c r="J1217" s="83" t="n">
        <f aca="false">IF(D1217="","",D1217*IF(Settings!$B$23=Settings!$C$6,1,IF(Settings!$B$23="USD",1/INDEX(Settings!$B$29:$B$40,MONTH(B1217)),INDEX(Settings!$B$29:$B$40,MONTH(B1217)))))</f>
        <v>3.755472</v>
      </c>
    </row>
    <row r="1218" customFormat="false" ht="15" hidden="false" customHeight="false" outlineLevel="0" collapsed="false">
      <c r="A1218" s="0" t="s">
        <v>195</v>
      </c>
      <c r="B1218" s="81" t="n">
        <v>46095</v>
      </c>
      <c r="C1218" s="82" t="s">
        <v>452</v>
      </c>
      <c r="D1218" s="83" t="n">
        <v>13.36</v>
      </c>
      <c r="E1218" s="0" t="n">
        <v>28</v>
      </c>
      <c r="F1218" s="0" t="n">
        <v>1</v>
      </c>
      <c r="G1218" s="0" t="n">
        <v>0</v>
      </c>
      <c r="I1218" s="0" t="str">
        <f aca="false">IF(A1218="","",IF(COUNTIF(Campaigns!$A$7:$A$300,A1218)&gt;0,"✓",IF(N(D1218)=0,"– no spend","⚠ add to Campaigns tab")))</f>
        <v>✓</v>
      </c>
      <c r="J1218" s="83" t="n">
        <f aca="false">IF(D1218="","",D1218*IF(Settings!$B$23=Settings!$C$6,1,IF(Settings!$B$23="USD",1/INDEX(Settings!$B$29:$B$40,MONTH(B1218)),INDEX(Settings!$B$29:$B$40,MONTH(B1218)))))</f>
        <v>14.932472</v>
      </c>
    </row>
    <row r="1219" customFormat="false" ht="15" hidden="false" customHeight="false" outlineLevel="0" collapsed="false">
      <c r="A1219" s="0" t="s">
        <v>185</v>
      </c>
      <c r="B1219" s="81" t="n">
        <v>46095</v>
      </c>
      <c r="C1219" s="82" t="s">
        <v>452</v>
      </c>
      <c r="D1219" s="83" t="n">
        <v>34.61</v>
      </c>
      <c r="E1219" s="0" t="n">
        <v>198</v>
      </c>
      <c r="F1219" s="0" t="n">
        <v>21</v>
      </c>
      <c r="G1219" s="0" t="n">
        <v>0</v>
      </c>
      <c r="I1219" s="0" t="str">
        <f aca="false">IF(A1219="","",IF(COUNTIF(Campaigns!$A$7:$A$300,A1219)&gt;0,"✓",IF(N(D1219)=0,"– no spend","⚠ add to Campaigns tab")))</f>
        <v>✓</v>
      </c>
      <c r="J1219" s="83" t="n">
        <f aca="false">IF(D1219="","",D1219*IF(Settings!$B$23=Settings!$C$6,1,IF(Settings!$B$23="USD",1/INDEX(Settings!$B$29:$B$40,MONTH(B1219)),INDEX(Settings!$B$29:$B$40,MONTH(B1219)))))</f>
        <v>38.683597</v>
      </c>
    </row>
    <row r="1220" customFormat="false" ht="15" hidden="false" customHeight="false" outlineLevel="0" collapsed="false">
      <c r="A1220" s="0" t="s">
        <v>191</v>
      </c>
      <c r="B1220" s="81" t="n">
        <v>46095</v>
      </c>
      <c r="C1220" s="82" t="s">
        <v>452</v>
      </c>
      <c r="D1220" s="83" t="n">
        <v>10.98</v>
      </c>
      <c r="E1220" s="0" t="n">
        <v>131</v>
      </c>
      <c r="F1220" s="0" t="n">
        <v>6</v>
      </c>
      <c r="G1220" s="0" t="n">
        <v>0</v>
      </c>
      <c r="I1220" s="0" t="str">
        <f aca="false">IF(A1220="","",IF(COUNTIF(Campaigns!$A$7:$A$300,A1220)&gt;0,"✓",IF(N(D1220)=0,"– no spend","⚠ add to Campaigns tab")))</f>
        <v>✓</v>
      </c>
      <c r="J1220" s="83" t="n">
        <f aca="false">IF(D1220="","",D1220*IF(Settings!$B$23=Settings!$C$6,1,IF(Settings!$B$23="USD",1/INDEX(Settings!$B$29:$B$40,MONTH(B1220)),INDEX(Settings!$B$29:$B$40,MONTH(B1220)))))</f>
        <v>12.272346</v>
      </c>
    </row>
    <row r="1221" customFormat="false" ht="15" hidden="false" customHeight="false" outlineLevel="0" collapsed="false">
      <c r="A1221" s="0" t="s">
        <v>200</v>
      </c>
      <c r="B1221" s="81" t="n">
        <v>46095</v>
      </c>
      <c r="C1221" s="82" t="s">
        <v>452</v>
      </c>
      <c r="D1221" s="83" t="n">
        <v>15.09</v>
      </c>
      <c r="E1221" s="0" t="n">
        <v>84</v>
      </c>
      <c r="F1221" s="0" t="n">
        <v>7</v>
      </c>
      <c r="G1221" s="0" t="n">
        <v>0</v>
      </c>
      <c r="I1221" s="0" t="str">
        <f aca="false">IF(A1221="","",IF(COUNTIF(Campaigns!$A$7:$A$300,A1221)&gt;0,"✓",IF(N(D1221)=0,"– no spend","⚠ add to Campaigns tab")))</f>
        <v>✓</v>
      </c>
      <c r="J1221" s="83" t="n">
        <f aca="false">IF(D1221="","",D1221*IF(Settings!$B$23=Settings!$C$6,1,IF(Settings!$B$23="USD",1/INDEX(Settings!$B$29:$B$40,MONTH(B1221)),INDEX(Settings!$B$29:$B$40,MONTH(B1221)))))</f>
        <v>16.866093</v>
      </c>
    </row>
    <row r="1222" customFormat="false" ht="15" hidden="false" customHeight="false" outlineLevel="0" collapsed="false">
      <c r="A1222" s="0" t="s">
        <v>202</v>
      </c>
      <c r="B1222" s="81" t="n">
        <v>46095</v>
      </c>
      <c r="C1222" s="82" t="s">
        <v>452</v>
      </c>
      <c r="D1222" s="83" t="n">
        <v>8.89</v>
      </c>
      <c r="E1222" s="0" t="n">
        <v>29</v>
      </c>
      <c r="F1222" s="0" t="n">
        <v>4</v>
      </c>
      <c r="G1222" s="0" t="n">
        <v>0</v>
      </c>
      <c r="I1222" s="0" t="str">
        <f aca="false">IF(A1222="","",IF(COUNTIF(Campaigns!$A$7:$A$300,A1222)&gt;0,"✓",IF(N(D1222)=0,"– no spend","⚠ add to Campaigns tab")))</f>
        <v>✓</v>
      </c>
      <c r="J1222" s="83" t="n">
        <f aca="false">IF(D1222="","",D1222*IF(Settings!$B$23=Settings!$C$6,1,IF(Settings!$B$23="USD",1/INDEX(Settings!$B$29:$B$40,MONTH(B1222)),INDEX(Settings!$B$29:$B$40,MONTH(B1222)))))</f>
        <v>9.936353</v>
      </c>
    </row>
    <row r="1223" customFormat="false" ht="15" hidden="false" customHeight="false" outlineLevel="0" collapsed="false">
      <c r="A1223" s="0" t="s">
        <v>192</v>
      </c>
      <c r="B1223" s="81" t="n">
        <v>46095</v>
      </c>
      <c r="C1223" s="82" t="s">
        <v>452</v>
      </c>
      <c r="D1223" s="83" t="n">
        <v>9.48</v>
      </c>
      <c r="E1223" s="0" t="n">
        <v>75</v>
      </c>
      <c r="F1223" s="0" t="n">
        <v>5</v>
      </c>
      <c r="G1223" s="0" t="n">
        <v>0</v>
      </c>
      <c r="I1223" s="0" t="str">
        <f aca="false">IF(A1223="","",IF(COUNTIF(Campaigns!$A$7:$A$300,A1223)&gt;0,"✓",IF(N(D1223)=0,"– no spend","⚠ add to Campaigns tab")))</f>
        <v>✓</v>
      </c>
      <c r="J1223" s="83" t="n">
        <f aca="false">IF(D1223="","",D1223*IF(Settings!$B$23=Settings!$C$6,1,IF(Settings!$B$23="USD",1/INDEX(Settings!$B$29:$B$40,MONTH(B1223)),INDEX(Settings!$B$29:$B$40,MONTH(B1223)))))</f>
        <v>10.595796</v>
      </c>
    </row>
    <row r="1224" customFormat="false" ht="15" hidden="false" customHeight="false" outlineLevel="0" collapsed="false">
      <c r="A1224" s="0" t="s">
        <v>187</v>
      </c>
      <c r="B1224" s="81" t="n">
        <v>46095</v>
      </c>
      <c r="C1224" s="82" t="s">
        <v>452</v>
      </c>
      <c r="D1224" s="83" t="n">
        <v>1.17</v>
      </c>
      <c r="E1224" s="0" t="n">
        <v>57</v>
      </c>
      <c r="F1224" s="0" t="n">
        <v>1</v>
      </c>
      <c r="G1224" s="0" t="n">
        <v>0</v>
      </c>
      <c r="I1224" s="0" t="str">
        <f aca="false">IF(A1224="","",IF(COUNTIF(Campaigns!$A$7:$A$300,A1224)&gt;0,"✓",IF(N(D1224)=0,"– no spend","⚠ add to Campaigns tab")))</f>
        <v>✓</v>
      </c>
      <c r="J1224" s="83" t="n">
        <f aca="false">IF(D1224="","",D1224*IF(Settings!$B$23=Settings!$C$6,1,IF(Settings!$B$23="USD",1/INDEX(Settings!$B$29:$B$40,MONTH(B1224)),INDEX(Settings!$B$29:$B$40,MONTH(B1224)))))</f>
        <v>1.307709</v>
      </c>
    </row>
    <row r="1225" customFormat="false" ht="15" hidden="false" customHeight="false" outlineLevel="0" collapsed="false">
      <c r="A1225" s="0" t="s">
        <v>190</v>
      </c>
      <c r="B1225" s="81" t="n">
        <v>46095</v>
      </c>
      <c r="C1225" s="82" t="s">
        <v>452</v>
      </c>
      <c r="D1225" s="83" t="n">
        <v>0</v>
      </c>
      <c r="E1225" s="0" t="n">
        <v>42</v>
      </c>
      <c r="F1225" s="0" t="n">
        <v>0</v>
      </c>
      <c r="G1225" s="0" t="n">
        <v>0</v>
      </c>
      <c r="I1225" s="0" t="str">
        <f aca="false">IF(A1225="","",IF(COUNTIF(Campaigns!$A$7:$A$300,A1225)&gt;0,"✓",IF(N(D1225)=0,"– no spend","⚠ add to Campaigns tab")))</f>
        <v>✓</v>
      </c>
      <c r="J1225" s="83" t="n">
        <f aca="false">IF(D1225="","",D1225*IF(Settings!$B$23=Settings!$C$6,1,IF(Settings!$B$23="USD",1/INDEX(Settings!$B$29:$B$40,MONTH(B1225)),INDEX(Settings!$B$29:$B$40,MONTH(B1225)))))</f>
        <v>0</v>
      </c>
    </row>
    <row r="1226" customFormat="false" ht="15" hidden="false" customHeight="false" outlineLevel="0" collapsed="false">
      <c r="A1226" s="0" t="s">
        <v>204</v>
      </c>
      <c r="B1226" s="81" t="n">
        <v>46095</v>
      </c>
      <c r="C1226" s="82" t="s">
        <v>452</v>
      </c>
      <c r="D1226" s="83" t="n">
        <v>0.35</v>
      </c>
      <c r="E1226" s="0" t="n">
        <v>7</v>
      </c>
      <c r="F1226" s="0" t="n">
        <v>1</v>
      </c>
      <c r="G1226" s="0" t="n">
        <v>0</v>
      </c>
      <c r="I1226" s="0" t="str">
        <f aca="false">IF(A1226="","",IF(COUNTIF(Campaigns!$A$7:$A$300,A1226)&gt;0,"✓",IF(N(D1226)=0,"– no spend","⚠ add to Campaigns tab")))</f>
        <v>✓</v>
      </c>
      <c r="J1226" s="83" t="n">
        <f aca="false">IF(D1226="","",D1226*IF(Settings!$B$23=Settings!$C$6,1,IF(Settings!$B$23="USD",1/INDEX(Settings!$B$29:$B$40,MONTH(B1226)),INDEX(Settings!$B$29:$B$40,MONTH(B1226)))))</f>
        <v>0.391195</v>
      </c>
    </row>
    <row r="1227" customFormat="false" ht="15" hidden="false" customHeight="false" outlineLevel="0" collapsed="false">
      <c r="A1227" s="0" t="s">
        <v>188</v>
      </c>
      <c r="B1227" s="81" t="n">
        <v>46095</v>
      </c>
      <c r="C1227" s="82" t="s">
        <v>452</v>
      </c>
      <c r="D1227" s="83" t="n">
        <v>0</v>
      </c>
      <c r="E1227" s="0" t="n">
        <v>11</v>
      </c>
      <c r="F1227" s="0" t="n">
        <v>0</v>
      </c>
      <c r="G1227" s="0" t="n">
        <v>0</v>
      </c>
      <c r="I1227" s="0" t="str">
        <f aca="false">IF(A1227="","",IF(COUNTIF(Campaigns!$A$7:$A$300,A1227)&gt;0,"✓",IF(N(D1227)=0,"– no spend","⚠ add to Campaigns tab")))</f>
        <v>✓</v>
      </c>
      <c r="J1227" s="83" t="n">
        <f aca="false">IF(D1227="","",D1227*IF(Settings!$B$23=Settings!$C$6,1,IF(Settings!$B$23="USD",1/INDEX(Settings!$B$29:$B$40,MONTH(B1227)),INDEX(Settings!$B$29:$B$40,MONTH(B1227)))))</f>
        <v>0</v>
      </c>
    </row>
    <row r="1228" customFormat="false" ht="15" hidden="false" customHeight="false" outlineLevel="0" collapsed="false">
      <c r="A1228" s="0" t="s">
        <v>186</v>
      </c>
      <c r="B1228" s="81" t="n">
        <v>46095</v>
      </c>
      <c r="C1228" s="82" t="s">
        <v>452</v>
      </c>
      <c r="D1228" s="83" t="n">
        <v>22.66</v>
      </c>
      <c r="E1228" s="0" t="n">
        <v>94</v>
      </c>
      <c r="F1228" s="0" t="n">
        <v>12</v>
      </c>
      <c r="G1228" s="0" t="n">
        <v>0</v>
      </c>
      <c r="I1228" s="0" t="str">
        <f aca="false">IF(A1228="","",IF(COUNTIF(Campaigns!$A$7:$A$300,A1228)&gt;0,"✓",IF(N(D1228)=0,"– no spend","⚠ add to Campaigns tab")))</f>
        <v>✓</v>
      </c>
      <c r="J1228" s="83" t="n">
        <f aca="false">IF(D1228="","",D1228*IF(Settings!$B$23=Settings!$C$6,1,IF(Settings!$B$23="USD",1/INDEX(Settings!$B$29:$B$40,MONTH(B1228)),INDEX(Settings!$B$29:$B$40,MONTH(B1228)))))</f>
        <v>25.327082</v>
      </c>
    </row>
    <row r="1229" customFormat="false" ht="15" hidden="false" customHeight="false" outlineLevel="0" collapsed="false">
      <c r="A1229" s="0" t="s">
        <v>201</v>
      </c>
      <c r="B1229" s="81" t="n">
        <v>46095</v>
      </c>
      <c r="C1229" s="82" t="s">
        <v>452</v>
      </c>
      <c r="D1229" s="83" t="n">
        <v>0</v>
      </c>
      <c r="E1229" s="0" t="n">
        <v>71</v>
      </c>
      <c r="F1229" s="0" t="n">
        <v>0</v>
      </c>
      <c r="G1229" s="0" t="n">
        <v>0</v>
      </c>
      <c r="I1229" s="0" t="str">
        <f aca="false">IF(A1229="","",IF(COUNTIF(Campaigns!$A$7:$A$300,A1229)&gt;0,"✓",IF(N(D1229)=0,"– no spend","⚠ add to Campaigns tab")))</f>
        <v>✓</v>
      </c>
      <c r="J1229" s="83" t="n">
        <f aca="false">IF(D1229="","",D1229*IF(Settings!$B$23=Settings!$C$6,1,IF(Settings!$B$23="USD",1/INDEX(Settings!$B$29:$B$40,MONTH(B1229)),INDEX(Settings!$B$29:$B$40,MONTH(B1229)))))</f>
        <v>0</v>
      </c>
    </row>
    <row r="1230" customFormat="false" ht="15" hidden="false" customHeight="false" outlineLevel="0" collapsed="false">
      <c r="A1230" s="0" t="s">
        <v>194</v>
      </c>
      <c r="B1230" s="81" t="n">
        <v>46095</v>
      </c>
      <c r="C1230" s="82" t="s">
        <v>452</v>
      </c>
      <c r="D1230" s="83" t="n">
        <v>7.14</v>
      </c>
      <c r="E1230" s="0" t="n">
        <v>74</v>
      </c>
      <c r="F1230" s="0" t="n">
        <v>1</v>
      </c>
      <c r="G1230" s="0" t="n">
        <v>0</v>
      </c>
      <c r="I1230" s="0" t="str">
        <f aca="false">IF(A1230="","",IF(COUNTIF(Campaigns!$A$7:$A$300,A1230)&gt;0,"✓",IF(N(D1230)=0,"– no spend","⚠ add to Campaigns tab")))</f>
        <v>✓</v>
      </c>
      <c r="J1230" s="83" t="n">
        <f aca="false">IF(D1230="","",D1230*IF(Settings!$B$23=Settings!$C$6,1,IF(Settings!$B$23="USD",1/INDEX(Settings!$B$29:$B$40,MONTH(B1230)),INDEX(Settings!$B$29:$B$40,MONTH(B1230)))))</f>
        <v>7.980378</v>
      </c>
    </row>
    <row r="1231" customFormat="false" ht="15" hidden="false" customHeight="false" outlineLevel="0" collapsed="false">
      <c r="A1231" s="0" t="s">
        <v>199</v>
      </c>
      <c r="B1231" s="81" t="n">
        <v>46095</v>
      </c>
      <c r="C1231" s="82" t="s">
        <v>452</v>
      </c>
      <c r="D1231" s="83" t="n">
        <v>0</v>
      </c>
      <c r="E1231" s="0" t="n">
        <v>13</v>
      </c>
      <c r="F1231" s="0" t="n">
        <v>0</v>
      </c>
      <c r="G1231" s="0" t="n">
        <v>0</v>
      </c>
      <c r="I1231" s="0" t="str">
        <f aca="false">IF(A1231="","",IF(COUNTIF(Campaigns!$A$7:$A$300,A1231)&gt;0,"✓",IF(N(D1231)=0,"– no spend","⚠ add to Campaigns tab")))</f>
        <v>✓</v>
      </c>
      <c r="J1231" s="83" t="n">
        <f aca="false">IF(D1231="","",D1231*IF(Settings!$B$23=Settings!$C$6,1,IF(Settings!$B$23="USD",1/INDEX(Settings!$B$29:$B$40,MONTH(B1231)),INDEX(Settings!$B$29:$B$40,MONTH(B1231)))))</f>
        <v>0</v>
      </c>
    </row>
    <row r="1232" customFormat="false" ht="15" hidden="false" customHeight="false" outlineLevel="0" collapsed="false">
      <c r="A1232" s="0" t="s">
        <v>206</v>
      </c>
      <c r="B1232" s="81" t="n">
        <v>46095</v>
      </c>
      <c r="C1232" s="82" t="s">
        <v>452</v>
      </c>
      <c r="D1232" s="83" t="n">
        <v>0</v>
      </c>
      <c r="E1232" s="0" t="n">
        <v>158</v>
      </c>
      <c r="F1232" s="0" t="n">
        <v>0</v>
      </c>
      <c r="G1232" s="0" t="n">
        <v>0</v>
      </c>
      <c r="I1232" s="0" t="str">
        <f aca="false">IF(A1232="","",IF(COUNTIF(Campaigns!$A$7:$A$300,A1232)&gt;0,"✓",IF(N(D1232)=0,"– no spend","⚠ add to Campaigns tab")))</f>
        <v>✓</v>
      </c>
      <c r="J1232" s="83" t="n">
        <f aca="false">IF(D1232="","",D1232*IF(Settings!$B$23=Settings!$C$6,1,IF(Settings!$B$23="USD",1/INDEX(Settings!$B$29:$B$40,MONTH(B1232)),INDEX(Settings!$B$29:$B$40,MONTH(B1232)))))</f>
        <v>0</v>
      </c>
    </row>
    <row r="1233" customFormat="false" ht="15" hidden="false" customHeight="false" outlineLevel="0" collapsed="false">
      <c r="A1233" s="0" t="s">
        <v>203</v>
      </c>
      <c r="B1233" s="81" t="n">
        <v>46096</v>
      </c>
      <c r="C1233" s="82" t="s">
        <v>452</v>
      </c>
      <c r="D1233" s="83" t="n">
        <v>30.34</v>
      </c>
      <c r="E1233" s="0" t="n">
        <v>108</v>
      </c>
      <c r="F1233" s="0" t="n">
        <v>4</v>
      </c>
      <c r="G1233" s="0" t="n">
        <v>0</v>
      </c>
      <c r="I1233" s="0" t="str">
        <f aca="false">IF(A1233="","",IF(COUNTIF(Campaigns!$A$7:$A$300,A1233)&gt;0,"✓",IF(N(D1233)=0,"– no spend","⚠ add to Campaigns tab")))</f>
        <v>✓</v>
      </c>
      <c r="J1233" s="83" t="n">
        <f aca="false">IF(D1233="","",D1233*IF(Settings!$B$23=Settings!$C$6,1,IF(Settings!$B$23="USD",1/INDEX(Settings!$B$29:$B$40,MONTH(B1233)),INDEX(Settings!$B$29:$B$40,MONTH(B1233)))))</f>
        <v>33.911018</v>
      </c>
    </row>
    <row r="1234" customFormat="false" ht="15" hidden="false" customHeight="false" outlineLevel="0" collapsed="false">
      <c r="A1234" s="0" t="s">
        <v>205</v>
      </c>
      <c r="B1234" s="81" t="n">
        <v>46096</v>
      </c>
      <c r="C1234" s="82" t="s">
        <v>452</v>
      </c>
      <c r="D1234" s="83" t="n">
        <v>5.41</v>
      </c>
      <c r="E1234" s="0" t="n">
        <v>143</v>
      </c>
      <c r="F1234" s="0" t="n">
        <v>7</v>
      </c>
      <c r="G1234" s="0" t="n">
        <v>0</v>
      </c>
      <c r="I1234" s="0" t="str">
        <f aca="false">IF(A1234="","",IF(COUNTIF(Campaigns!$A$7:$A$300,A1234)&gt;0,"✓",IF(N(D1234)=0,"– no spend","⚠ add to Campaigns tab")))</f>
        <v>✓</v>
      </c>
      <c r="J1234" s="83" t="n">
        <f aca="false">IF(D1234="","",D1234*IF(Settings!$B$23=Settings!$C$6,1,IF(Settings!$B$23="USD",1/INDEX(Settings!$B$29:$B$40,MONTH(B1234)),INDEX(Settings!$B$29:$B$40,MONTH(B1234)))))</f>
        <v>6.046757</v>
      </c>
    </row>
    <row r="1235" customFormat="false" ht="15" hidden="false" customHeight="false" outlineLevel="0" collapsed="false">
      <c r="A1235" s="0" t="s">
        <v>195</v>
      </c>
      <c r="B1235" s="81" t="n">
        <v>46096</v>
      </c>
      <c r="C1235" s="82" t="s">
        <v>452</v>
      </c>
      <c r="D1235" s="83" t="n">
        <v>47.94</v>
      </c>
      <c r="E1235" s="0" t="n">
        <v>12</v>
      </c>
      <c r="F1235" s="0" t="n">
        <v>2</v>
      </c>
      <c r="G1235" s="0" t="n">
        <v>0</v>
      </c>
      <c r="I1235" s="0" t="str">
        <f aca="false">IF(A1235="","",IF(COUNTIF(Campaigns!$A$7:$A$300,A1235)&gt;0,"✓",IF(N(D1235)=0,"– no spend","⚠ add to Campaigns tab")))</f>
        <v>✓</v>
      </c>
      <c r="J1235" s="83" t="n">
        <f aca="false">IF(D1235="","",D1235*IF(Settings!$B$23=Settings!$C$6,1,IF(Settings!$B$23="USD",1/INDEX(Settings!$B$29:$B$40,MONTH(B1235)),INDEX(Settings!$B$29:$B$40,MONTH(B1235)))))</f>
        <v>53.582538</v>
      </c>
    </row>
    <row r="1236" customFormat="false" ht="15" hidden="false" customHeight="false" outlineLevel="0" collapsed="false">
      <c r="A1236" s="0" t="s">
        <v>185</v>
      </c>
      <c r="B1236" s="81" t="n">
        <v>46096</v>
      </c>
      <c r="C1236" s="82" t="s">
        <v>452</v>
      </c>
      <c r="D1236" s="83" t="n">
        <v>26.02</v>
      </c>
      <c r="E1236" s="0" t="n">
        <v>142</v>
      </c>
      <c r="F1236" s="0" t="n">
        <v>14</v>
      </c>
      <c r="G1236" s="0" t="n">
        <v>0</v>
      </c>
      <c r="I1236" s="0" t="str">
        <f aca="false">IF(A1236="","",IF(COUNTIF(Campaigns!$A$7:$A$300,A1236)&gt;0,"✓",IF(N(D1236)=0,"– no spend","⚠ add to Campaigns tab")))</f>
        <v>✓</v>
      </c>
      <c r="J1236" s="83" t="n">
        <f aca="false">IF(D1236="","",D1236*IF(Settings!$B$23=Settings!$C$6,1,IF(Settings!$B$23="USD",1/INDEX(Settings!$B$29:$B$40,MONTH(B1236)),INDEX(Settings!$B$29:$B$40,MONTH(B1236)))))</f>
        <v>29.082554</v>
      </c>
    </row>
    <row r="1237" customFormat="false" ht="15" hidden="false" customHeight="false" outlineLevel="0" collapsed="false">
      <c r="A1237" s="0" t="s">
        <v>191</v>
      </c>
      <c r="B1237" s="81" t="n">
        <v>46096</v>
      </c>
      <c r="C1237" s="82" t="s">
        <v>452</v>
      </c>
      <c r="D1237" s="83" t="n">
        <v>2.04</v>
      </c>
      <c r="E1237" s="0" t="n">
        <v>50</v>
      </c>
      <c r="F1237" s="0" t="n">
        <v>1</v>
      </c>
      <c r="G1237" s="0" t="n">
        <v>0</v>
      </c>
      <c r="I1237" s="0" t="str">
        <f aca="false">IF(A1237="","",IF(COUNTIF(Campaigns!$A$7:$A$300,A1237)&gt;0,"✓",IF(N(D1237)=0,"– no spend","⚠ add to Campaigns tab")))</f>
        <v>✓</v>
      </c>
      <c r="J1237" s="83" t="n">
        <f aca="false">IF(D1237="","",D1237*IF(Settings!$B$23=Settings!$C$6,1,IF(Settings!$B$23="USD",1/INDEX(Settings!$B$29:$B$40,MONTH(B1237)),INDEX(Settings!$B$29:$B$40,MONTH(B1237)))))</f>
        <v>2.280108</v>
      </c>
    </row>
    <row r="1238" customFormat="false" ht="15" hidden="false" customHeight="false" outlineLevel="0" collapsed="false">
      <c r="A1238" s="0" t="s">
        <v>200</v>
      </c>
      <c r="B1238" s="81" t="n">
        <v>46096</v>
      </c>
      <c r="C1238" s="82" t="s">
        <v>452</v>
      </c>
      <c r="D1238" s="83" t="n">
        <v>17.04</v>
      </c>
      <c r="E1238" s="0" t="n">
        <v>22</v>
      </c>
      <c r="F1238" s="0" t="n">
        <v>5</v>
      </c>
      <c r="G1238" s="0" t="n">
        <v>0</v>
      </c>
      <c r="I1238" s="0" t="str">
        <f aca="false">IF(A1238="","",IF(COUNTIF(Campaigns!$A$7:$A$300,A1238)&gt;0,"✓",IF(N(D1238)=0,"– no spend","⚠ add to Campaigns tab")))</f>
        <v>✓</v>
      </c>
      <c r="J1238" s="83" t="n">
        <f aca="false">IF(D1238="","",D1238*IF(Settings!$B$23=Settings!$C$6,1,IF(Settings!$B$23="USD",1/INDEX(Settings!$B$29:$B$40,MONTH(B1238)),INDEX(Settings!$B$29:$B$40,MONTH(B1238)))))</f>
        <v>19.045608</v>
      </c>
    </row>
    <row r="1239" customFormat="false" ht="15" hidden="false" customHeight="false" outlineLevel="0" collapsed="false">
      <c r="A1239" s="0" t="s">
        <v>202</v>
      </c>
      <c r="B1239" s="81" t="n">
        <v>46096</v>
      </c>
      <c r="C1239" s="82" t="s">
        <v>452</v>
      </c>
      <c r="D1239" s="83" t="n">
        <v>8.01</v>
      </c>
      <c r="E1239" s="0" t="n">
        <v>18</v>
      </c>
      <c r="F1239" s="0" t="n">
        <v>1</v>
      </c>
      <c r="G1239" s="0" t="n">
        <v>0</v>
      </c>
      <c r="I1239" s="0" t="str">
        <f aca="false">IF(A1239="","",IF(COUNTIF(Campaigns!$A$7:$A$300,A1239)&gt;0,"✓",IF(N(D1239)=0,"– no spend","⚠ add to Campaigns tab")))</f>
        <v>✓</v>
      </c>
      <c r="J1239" s="83" t="n">
        <f aca="false">IF(D1239="","",D1239*IF(Settings!$B$23=Settings!$C$6,1,IF(Settings!$B$23="USD",1/INDEX(Settings!$B$29:$B$40,MONTH(B1239)),INDEX(Settings!$B$29:$B$40,MONTH(B1239)))))</f>
        <v>8.952777</v>
      </c>
    </row>
    <row r="1240" customFormat="false" ht="15" hidden="false" customHeight="false" outlineLevel="0" collapsed="false">
      <c r="A1240" s="0" t="s">
        <v>192</v>
      </c>
      <c r="B1240" s="81" t="n">
        <v>46096</v>
      </c>
      <c r="C1240" s="82" t="s">
        <v>452</v>
      </c>
      <c r="D1240" s="83" t="n">
        <v>22.45</v>
      </c>
      <c r="E1240" s="0" t="n">
        <v>96</v>
      </c>
      <c r="F1240" s="0" t="n">
        <v>7</v>
      </c>
      <c r="G1240" s="0" t="n">
        <v>0</v>
      </c>
      <c r="I1240" s="0" t="str">
        <f aca="false">IF(A1240="","",IF(COUNTIF(Campaigns!$A$7:$A$300,A1240)&gt;0,"✓",IF(N(D1240)=0,"– no spend","⚠ add to Campaigns tab")))</f>
        <v>✓</v>
      </c>
      <c r="J1240" s="83" t="n">
        <f aca="false">IF(D1240="","",D1240*IF(Settings!$B$23=Settings!$C$6,1,IF(Settings!$B$23="USD",1/INDEX(Settings!$B$29:$B$40,MONTH(B1240)),INDEX(Settings!$B$29:$B$40,MONTH(B1240)))))</f>
        <v>25.092365</v>
      </c>
    </row>
    <row r="1241" customFormat="false" ht="15" hidden="false" customHeight="false" outlineLevel="0" collapsed="false">
      <c r="A1241" s="0" t="s">
        <v>187</v>
      </c>
      <c r="B1241" s="81" t="n">
        <v>46096</v>
      </c>
      <c r="C1241" s="82" t="s">
        <v>452</v>
      </c>
      <c r="D1241" s="83" t="n">
        <v>48.16</v>
      </c>
      <c r="E1241" s="0" t="n">
        <v>185</v>
      </c>
      <c r="F1241" s="0" t="n">
        <v>14</v>
      </c>
      <c r="G1241" s="0" t="n">
        <v>4</v>
      </c>
      <c r="I1241" s="0" t="str">
        <f aca="false">IF(A1241="","",IF(COUNTIF(Campaigns!$A$7:$A$300,A1241)&gt;0,"✓",IF(N(D1241)=0,"– no spend","⚠ add to Campaigns tab")))</f>
        <v>✓</v>
      </c>
      <c r="J1241" s="83" t="n">
        <f aca="false">IF(D1241="","",D1241*IF(Settings!$B$23=Settings!$C$6,1,IF(Settings!$B$23="USD",1/INDEX(Settings!$B$29:$B$40,MONTH(B1241)),INDEX(Settings!$B$29:$B$40,MONTH(B1241)))))</f>
        <v>53.828432</v>
      </c>
    </row>
    <row r="1242" customFormat="false" ht="15" hidden="false" customHeight="false" outlineLevel="0" collapsed="false">
      <c r="A1242" s="0" t="s">
        <v>190</v>
      </c>
      <c r="B1242" s="81" t="n">
        <v>46096</v>
      </c>
      <c r="C1242" s="82" t="s">
        <v>452</v>
      </c>
      <c r="D1242" s="83" t="n">
        <v>0</v>
      </c>
      <c r="E1242" s="0" t="n">
        <v>23</v>
      </c>
      <c r="F1242" s="0" t="n">
        <v>0</v>
      </c>
      <c r="G1242" s="0" t="n">
        <v>0</v>
      </c>
      <c r="I1242" s="0" t="str">
        <f aca="false">IF(A1242="","",IF(COUNTIF(Campaigns!$A$7:$A$300,A1242)&gt;0,"✓",IF(N(D1242)=0,"– no spend","⚠ add to Campaigns tab")))</f>
        <v>✓</v>
      </c>
      <c r="J1242" s="83" t="n">
        <f aca="false">IF(D1242="","",D1242*IF(Settings!$B$23=Settings!$C$6,1,IF(Settings!$B$23="USD",1/INDEX(Settings!$B$29:$B$40,MONTH(B1242)),INDEX(Settings!$B$29:$B$40,MONTH(B1242)))))</f>
        <v>0</v>
      </c>
    </row>
    <row r="1243" customFormat="false" ht="15" hidden="false" customHeight="false" outlineLevel="0" collapsed="false">
      <c r="A1243" s="0" t="s">
        <v>204</v>
      </c>
      <c r="B1243" s="81" t="n">
        <v>46096</v>
      </c>
      <c r="C1243" s="82" t="s">
        <v>452</v>
      </c>
      <c r="D1243" s="83" t="n">
        <v>2.49</v>
      </c>
      <c r="E1243" s="0" t="n">
        <v>19</v>
      </c>
      <c r="F1243" s="0" t="n">
        <v>1</v>
      </c>
      <c r="G1243" s="0" t="n">
        <v>1</v>
      </c>
      <c r="I1243" s="0" t="str">
        <f aca="false">IF(A1243="","",IF(COUNTIF(Campaigns!$A$7:$A$300,A1243)&gt;0,"✓",IF(N(D1243)=0,"– no spend","⚠ add to Campaigns tab")))</f>
        <v>✓</v>
      </c>
      <c r="J1243" s="83" t="n">
        <f aca="false">IF(D1243="","",D1243*IF(Settings!$B$23=Settings!$C$6,1,IF(Settings!$B$23="USD",1/INDEX(Settings!$B$29:$B$40,MONTH(B1243)),INDEX(Settings!$B$29:$B$40,MONTH(B1243)))))</f>
        <v>2.783073</v>
      </c>
    </row>
    <row r="1244" customFormat="false" ht="15" hidden="false" customHeight="false" outlineLevel="0" collapsed="false">
      <c r="A1244" s="0" t="s">
        <v>188</v>
      </c>
      <c r="B1244" s="81" t="n">
        <v>46096</v>
      </c>
      <c r="C1244" s="82" t="s">
        <v>452</v>
      </c>
      <c r="D1244" s="83" t="n">
        <v>6.33</v>
      </c>
      <c r="E1244" s="0" t="n">
        <v>8</v>
      </c>
      <c r="F1244" s="0" t="n">
        <v>1</v>
      </c>
      <c r="G1244" s="0" t="n">
        <v>2</v>
      </c>
      <c r="I1244" s="0" t="str">
        <f aca="false">IF(A1244="","",IF(COUNTIF(Campaigns!$A$7:$A$300,A1244)&gt;0,"✓",IF(N(D1244)=0,"– no spend","⚠ add to Campaigns tab")))</f>
        <v>✓</v>
      </c>
      <c r="J1244" s="83" t="n">
        <f aca="false">IF(D1244="","",D1244*IF(Settings!$B$23=Settings!$C$6,1,IF(Settings!$B$23="USD",1/INDEX(Settings!$B$29:$B$40,MONTH(B1244)),INDEX(Settings!$B$29:$B$40,MONTH(B1244)))))</f>
        <v>7.075041</v>
      </c>
    </row>
    <row r="1245" customFormat="false" ht="15" hidden="false" customHeight="false" outlineLevel="0" collapsed="false">
      <c r="A1245" s="0" t="s">
        <v>186</v>
      </c>
      <c r="B1245" s="81" t="n">
        <v>46096</v>
      </c>
      <c r="C1245" s="82" t="s">
        <v>452</v>
      </c>
      <c r="D1245" s="83" t="n">
        <v>22.11</v>
      </c>
      <c r="E1245" s="0" t="n">
        <v>123</v>
      </c>
      <c r="F1245" s="0" t="n">
        <v>12</v>
      </c>
      <c r="G1245" s="0" t="n">
        <v>0</v>
      </c>
      <c r="I1245" s="0" t="str">
        <f aca="false">IF(A1245="","",IF(COUNTIF(Campaigns!$A$7:$A$300,A1245)&gt;0,"✓",IF(N(D1245)=0,"– no spend","⚠ add to Campaigns tab")))</f>
        <v>✓</v>
      </c>
      <c r="J1245" s="83" t="n">
        <f aca="false">IF(D1245="","",D1245*IF(Settings!$B$23=Settings!$C$6,1,IF(Settings!$B$23="USD",1/INDEX(Settings!$B$29:$B$40,MONTH(B1245)),INDEX(Settings!$B$29:$B$40,MONTH(B1245)))))</f>
        <v>24.712347</v>
      </c>
    </row>
    <row r="1246" customFormat="false" ht="15" hidden="false" customHeight="false" outlineLevel="0" collapsed="false">
      <c r="A1246" s="0" t="s">
        <v>201</v>
      </c>
      <c r="B1246" s="81" t="n">
        <v>46096</v>
      </c>
      <c r="C1246" s="82" t="s">
        <v>452</v>
      </c>
      <c r="D1246" s="83" t="n">
        <v>26.55</v>
      </c>
      <c r="E1246" s="0" t="n">
        <v>10</v>
      </c>
      <c r="F1246" s="0" t="n">
        <v>1</v>
      </c>
      <c r="G1246" s="0" t="n">
        <v>0</v>
      </c>
      <c r="I1246" s="0" t="str">
        <f aca="false">IF(A1246="","",IF(COUNTIF(Campaigns!$A$7:$A$300,A1246)&gt;0,"✓",IF(N(D1246)=0,"– no spend","⚠ add to Campaigns tab")))</f>
        <v>✓</v>
      </c>
      <c r="J1246" s="83" t="n">
        <f aca="false">IF(D1246="","",D1246*IF(Settings!$B$23=Settings!$C$6,1,IF(Settings!$B$23="USD",1/INDEX(Settings!$B$29:$B$40,MONTH(B1246)),INDEX(Settings!$B$29:$B$40,MONTH(B1246)))))</f>
        <v>29.674935</v>
      </c>
    </row>
    <row r="1247" customFormat="false" ht="15" hidden="false" customHeight="false" outlineLevel="0" collapsed="false">
      <c r="A1247" s="0" t="s">
        <v>194</v>
      </c>
      <c r="B1247" s="81" t="n">
        <v>46096</v>
      </c>
      <c r="C1247" s="82" t="s">
        <v>452</v>
      </c>
      <c r="D1247" s="83" t="n">
        <v>35.05</v>
      </c>
      <c r="E1247" s="0" t="n">
        <v>68</v>
      </c>
      <c r="F1247" s="0" t="n">
        <v>5</v>
      </c>
      <c r="G1247" s="0" t="n">
        <v>0</v>
      </c>
      <c r="I1247" s="0" t="str">
        <f aca="false">IF(A1247="","",IF(COUNTIF(Campaigns!$A$7:$A$300,A1247)&gt;0,"✓",IF(N(D1247)=0,"– no spend","⚠ add to Campaigns tab")))</f>
        <v>✓</v>
      </c>
      <c r="J1247" s="83" t="n">
        <f aca="false">IF(D1247="","",D1247*IF(Settings!$B$23=Settings!$C$6,1,IF(Settings!$B$23="USD",1/INDEX(Settings!$B$29:$B$40,MONTH(B1247)),INDEX(Settings!$B$29:$B$40,MONTH(B1247)))))</f>
        <v>39.175385</v>
      </c>
    </row>
    <row r="1248" customFormat="false" ht="15" hidden="false" customHeight="false" outlineLevel="0" collapsed="false">
      <c r="A1248" s="0" t="s">
        <v>199</v>
      </c>
      <c r="B1248" s="81" t="n">
        <v>46096</v>
      </c>
      <c r="C1248" s="82" t="s">
        <v>452</v>
      </c>
      <c r="D1248" s="83" t="n">
        <v>26.3</v>
      </c>
      <c r="E1248" s="0" t="n">
        <v>19</v>
      </c>
      <c r="F1248" s="0" t="n">
        <v>3</v>
      </c>
      <c r="G1248" s="0" t="n">
        <v>0</v>
      </c>
      <c r="I1248" s="0" t="str">
        <f aca="false">IF(A1248="","",IF(COUNTIF(Campaigns!$A$7:$A$300,A1248)&gt;0,"✓",IF(N(D1248)=0,"– no spend","⚠ add to Campaigns tab")))</f>
        <v>✓</v>
      </c>
      <c r="J1248" s="83" t="n">
        <f aca="false">IF(D1248="","",D1248*IF(Settings!$B$23=Settings!$C$6,1,IF(Settings!$B$23="USD",1/INDEX(Settings!$B$29:$B$40,MONTH(B1248)),INDEX(Settings!$B$29:$B$40,MONTH(B1248)))))</f>
        <v>29.39551</v>
      </c>
    </row>
    <row r="1249" customFormat="false" ht="15" hidden="false" customHeight="false" outlineLevel="0" collapsed="false">
      <c r="A1249" s="0" t="s">
        <v>206</v>
      </c>
      <c r="B1249" s="81" t="n">
        <v>46096</v>
      </c>
      <c r="C1249" s="82" t="s">
        <v>452</v>
      </c>
      <c r="D1249" s="83" t="n">
        <v>0</v>
      </c>
      <c r="E1249" s="0" t="n">
        <v>114</v>
      </c>
      <c r="F1249" s="0" t="n">
        <v>0</v>
      </c>
      <c r="G1249" s="0" t="n">
        <v>0</v>
      </c>
      <c r="I1249" s="0" t="str">
        <f aca="false">IF(A1249="","",IF(COUNTIF(Campaigns!$A$7:$A$300,A1249)&gt;0,"✓",IF(N(D1249)=0,"– no spend","⚠ add to Campaigns tab")))</f>
        <v>✓</v>
      </c>
      <c r="J1249" s="83" t="n">
        <f aca="false">IF(D1249="","",D1249*IF(Settings!$B$23=Settings!$C$6,1,IF(Settings!$B$23="USD",1/INDEX(Settings!$B$29:$B$40,MONTH(B1249)),INDEX(Settings!$B$29:$B$40,MONTH(B1249)))))</f>
        <v>0</v>
      </c>
    </row>
    <row r="1250" customFormat="false" ht="15" hidden="false" customHeight="false" outlineLevel="0" collapsed="false">
      <c r="A1250" s="0" t="s">
        <v>203</v>
      </c>
      <c r="B1250" s="81" t="n">
        <v>46097</v>
      </c>
      <c r="C1250" s="82" t="s">
        <v>452</v>
      </c>
      <c r="D1250" s="83" t="n">
        <v>21.96</v>
      </c>
      <c r="E1250" s="0" t="n">
        <v>20</v>
      </c>
      <c r="F1250" s="0" t="n">
        <v>3</v>
      </c>
      <c r="G1250" s="0" t="n">
        <v>0</v>
      </c>
      <c r="I1250" s="0" t="str">
        <f aca="false">IF(A1250="","",IF(COUNTIF(Campaigns!$A$7:$A$300,A1250)&gt;0,"✓",IF(N(D1250)=0,"– no spend","⚠ add to Campaigns tab")))</f>
        <v>✓</v>
      </c>
      <c r="J1250" s="83" t="n">
        <f aca="false">IF(D1250="","",D1250*IF(Settings!$B$23=Settings!$C$6,1,IF(Settings!$B$23="USD",1/INDEX(Settings!$B$29:$B$40,MONTH(B1250)),INDEX(Settings!$B$29:$B$40,MONTH(B1250)))))</f>
        <v>24.544692</v>
      </c>
    </row>
    <row r="1251" customFormat="false" ht="15" hidden="false" customHeight="false" outlineLevel="0" collapsed="false">
      <c r="A1251" s="0" t="s">
        <v>205</v>
      </c>
      <c r="B1251" s="81" t="n">
        <v>46097</v>
      </c>
      <c r="C1251" s="82" t="s">
        <v>452</v>
      </c>
      <c r="D1251" s="83" t="n">
        <v>8.65</v>
      </c>
      <c r="E1251" s="0" t="n">
        <v>881</v>
      </c>
      <c r="F1251" s="0" t="n">
        <v>21</v>
      </c>
      <c r="G1251" s="0" t="n">
        <v>1</v>
      </c>
      <c r="I1251" s="0" t="str">
        <f aca="false">IF(A1251="","",IF(COUNTIF(Campaigns!$A$7:$A$300,A1251)&gt;0,"✓",IF(N(D1251)=0,"– no spend","⚠ add to Campaigns tab")))</f>
        <v>✓</v>
      </c>
      <c r="J1251" s="83" t="n">
        <f aca="false">IF(D1251="","",D1251*IF(Settings!$B$23=Settings!$C$6,1,IF(Settings!$B$23="USD",1/INDEX(Settings!$B$29:$B$40,MONTH(B1251)),INDEX(Settings!$B$29:$B$40,MONTH(B1251)))))</f>
        <v>9.668105</v>
      </c>
    </row>
    <row r="1252" customFormat="false" ht="15" hidden="false" customHeight="false" outlineLevel="0" collapsed="false">
      <c r="A1252" s="0" t="s">
        <v>216</v>
      </c>
      <c r="B1252" s="81" t="n">
        <v>46097</v>
      </c>
      <c r="C1252" s="82" t="s">
        <v>452</v>
      </c>
      <c r="D1252" s="83" t="n">
        <v>0.28</v>
      </c>
      <c r="E1252" s="0" t="n">
        <v>23</v>
      </c>
      <c r="F1252" s="0" t="n">
        <v>0</v>
      </c>
      <c r="G1252" s="0" t="n">
        <v>0</v>
      </c>
      <c r="I1252" s="0" t="str">
        <f aca="false">IF(A1252="","",IF(COUNTIF(Campaigns!$A$7:$A$300,A1252)&gt;0,"✓",IF(N(D1252)=0,"– no spend","⚠ add to Campaigns tab")))</f>
        <v>✓</v>
      </c>
      <c r="J1252" s="83" t="n">
        <f aca="false">IF(D1252="","",D1252*IF(Settings!$B$23=Settings!$C$6,1,IF(Settings!$B$23="USD",1/INDEX(Settings!$B$29:$B$40,MONTH(B1252)),INDEX(Settings!$B$29:$B$40,MONTH(B1252)))))</f>
        <v>0.312956</v>
      </c>
    </row>
    <row r="1253" customFormat="false" ht="15" hidden="false" customHeight="false" outlineLevel="0" collapsed="false">
      <c r="A1253" s="0" t="s">
        <v>195</v>
      </c>
      <c r="B1253" s="81" t="n">
        <v>46097</v>
      </c>
      <c r="C1253" s="82" t="s">
        <v>452</v>
      </c>
      <c r="D1253" s="83" t="n">
        <v>6.38</v>
      </c>
      <c r="E1253" s="0" t="n">
        <v>33</v>
      </c>
      <c r="F1253" s="0" t="n">
        <v>2</v>
      </c>
      <c r="G1253" s="0" t="n">
        <v>0</v>
      </c>
      <c r="I1253" s="0" t="str">
        <f aca="false">IF(A1253="","",IF(COUNTIF(Campaigns!$A$7:$A$300,A1253)&gt;0,"✓",IF(N(D1253)=0,"– no spend","⚠ add to Campaigns tab")))</f>
        <v>✓</v>
      </c>
      <c r="J1253" s="83" t="n">
        <f aca="false">IF(D1253="","",D1253*IF(Settings!$B$23=Settings!$C$6,1,IF(Settings!$B$23="USD",1/INDEX(Settings!$B$29:$B$40,MONTH(B1253)),INDEX(Settings!$B$29:$B$40,MONTH(B1253)))))</f>
        <v>7.130926</v>
      </c>
    </row>
    <row r="1254" customFormat="false" ht="15" hidden="false" customHeight="false" outlineLevel="0" collapsed="false">
      <c r="A1254" s="0" t="s">
        <v>185</v>
      </c>
      <c r="B1254" s="81" t="n">
        <v>46097</v>
      </c>
      <c r="C1254" s="82" t="s">
        <v>452</v>
      </c>
      <c r="D1254" s="83" t="n">
        <v>28.09</v>
      </c>
      <c r="E1254" s="0" t="n">
        <v>280</v>
      </c>
      <c r="F1254" s="0" t="n">
        <v>23</v>
      </c>
      <c r="G1254" s="0" t="n">
        <v>0</v>
      </c>
      <c r="I1254" s="0" t="str">
        <f aca="false">IF(A1254="","",IF(COUNTIF(Campaigns!$A$7:$A$300,A1254)&gt;0,"✓",IF(N(D1254)=0,"– no spend","⚠ add to Campaigns tab")))</f>
        <v>✓</v>
      </c>
      <c r="J1254" s="83" t="n">
        <f aca="false">IF(D1254="","",D1254*IF(Settings!$B$23=Settings!$C$6,1,IF(Settings!$B$23="USD",1/INDEX(Settings!$B$29:$B$40,MONTH(B1254)),INDEX(Settings!$B$29:$B$40,MONTH(B1254)))))</f>
        <v>31.396193</v>
      </c>
    </row>
    <row r="1255" customFormat="false" ht="15" hidden="false" customHeight="false" outlineLevel="0" collapsed="false">
      <c r="A1255" s="0" t="s">
        <v>191</v>
      </c>
      <c r="B1255" s="81" t="n">
        <v>46097</v>
      </c>
      <c r="C1255" s="82" t="s">
        <v>452</v>
      </c>
      <c r="D1255" s="83" t="n">
        <v>39.09</v>
      </c>
      <c r="E1255" s="0" t="n">
        <v>224</v>
      </c>
      <c r="F1255" s="0" t="n">
        <v>16</v>
      </c>
      <c r="G1255" s="0" t="n">
        <v>0</v>
      </c>
      <c r="I1255" s="0" t="str">
        <f aca="false">IF(A1255="","",IF(COUNTIF(Campaigns!$A$7:$A$300,A1255)&gt;0,"✓",IF(N(D1255)=0,"– no spend","⚠ add to Campaigns tab")))</f>
        <v>✓</v>
      </c>
      <c r="J1255" s="83" t="n">
        <f aca="false">IF(D1255="","",D1255*IF(Settings!$B$23=Settings!$C$6,1,IF(Settings!$B$23="USD",1/INDEX(Settings!$B$29:$B$40,MONTH(B1255)),INDEX(Settings!$B$29:$B$40,MONTH(B1255)))))</f>
        <v>43.690893</v>
      </c>
    </row>
    <row r="1256" customFormat="false" ht="15" hidden="false" customHeight="false" outlineLevel="0" collapsed="false">
      <c r="A1256" s="0" t="s">
        <v>200</v>
      </c>
      <c r="B1256" s="81" t="n">
        <v>46097</v>
      </c>
      <c r="C1256" s="82" t="s">
        <v>452</v>
      </c>
      <c r="D1256" s="83" t="n">
        <v>15.8</v>
      </c>
      <c r="E1256" s="0" t="n">
        <v>69</v>
      </c>
      <c r="F1256" s="0" t="n">
        <v>5</v>
      </c>
      <c r="G1256" s="0" t="n">
        <v>0</v>
      </c>
      <c r="I1256" s="0" t="str">
        <f aca="false">IF(A1256="","",IF(COUNTIF(Campaigns!$A$7:$A$300,A1256)&gt;0,"✓",IF(N(D1256)=0,"– no spend","⚠ add to Campaigns tab")))</f>
        <v>✓</v>
      </c>
      <c r="J1256" s="83" t="n">
        <f aca="false">IF(D1256="","",D1256*IF(Settings!$B$23=Settings!$C$6,1,IF(Settings!$B$23="USD",1/INDEX(Settings!$B$29:$B$40,MONTH(B1256)),INDEX(Settings!$B$29:$B$40,MONTH(B1256)))))</f>
        <v>17.65966</v>
      </c>
    </row>
    <row r="1257" customFormat="false" ht="15" hidden="false" customHeight="false" outlineLevel="0" collapsed="false">
      <c r="A1257" s="0" t="s">
        <v>202</v>
      </c>
      <c r="B1257" s="81" t="n">
        <v>46097</v>
      </c>
      <c r="C1257" s="82" t="s">
        <v>452</v>
      </c>
      <c r="D1257" s="83" t="n">
        <v>7.88</v>
      </c>
      <c r="E1257" s="0" t="n">
        <v>56</v>
      </c>
      <c r="F1257" s="0" t="n">
        <v>5</v>
      </c>
      <c r="G1257" s="0" t="n">
        <v>0</v>
      </c>
      <c r="I1257" s="0" t="str">
        <f aca="false">IF(A1257="","",IF(COUNTIF(Campaigns!$A$7:$A$300,A1257)&gt;0,"✓",IF(N(D1257)=0,"– no spend","⚠ add to Campaigns tab")))</f>
        <v>✓</v>
      </c>
      <c r="J1257" s="83" t="n">
        <f aca="false">IF(D1257="","",D1257*IF(Settings!$B$23=Settings!$C$6,1,IF(Settings!$B$23="USD",1/INDEX(Settings!$B$29:$B$40,MONTH(B1257)),INDEX(Settings!$B$29:$B$40,MONTH(B1257)))))</f>
        <v>8.807476</v>
      </c>
    </row>
    <row r="1258" customFormat="false" ht="15" hidden="false" customHeight="false" outlineLevel="0" collapsed="false">
      <c r="A1258" s="0" t="s">
        <v>192</v>
      </c>
      <c r="B1258" s="81" t="n">
        <v>46097</v>
      </c>
      <c r="C1258" s="82" t="s">
        <v>452</v>
      </c>
      <c r="D1258" s="83" t="n">
        <v>23.26</v>
      </c>
      <c r="E1258" s="0" t="n">
        <v>63</v>
      </c>
      <c r="F1258" s="0" t="n">
        <v>6</v>
      </c>
      <c r="G1258" s="0" t="n">
        <v>0</v>
      </c>
      <c r="I1258" s="0" t="str">
        <f aca="false">IF(A1258="","",IF(COUNTIF(Campaigns!$A$7:$A$300,A1258)&gt;0,"✓",IF(N(D1258)=0,"– no spend","⚠ add to Campaigns tab")))</f>
        <v>✓</v>
      </c>
      <c r="J1258" s="83" t="n">
        <f aca="false">IF(D1258="","",D1258*IF(Settings!$B$23=Settings!$C$6,1,IF(Settings!$B$23="USD",1/INDEX(Settings!$B$29:$B$40,MONTH(B1258)),INDEX(Settings!$B$29:$B$40,MONTH(B1258)))))</f>
        <v>25.997702</v>
      </c>
    </row>
    <row r="1259" customFormat="false" ht="15" hidden="false" customHeight="false" outlineLevel="0" collapsed="false">
      <c r="A1259" s="0" t="s">
        <v>187</v>
      </c>
      <c r="B1259" s="81" t="n">
        <v>46097</v>
      </c>
      <c r="C1259" s="82" t="s">
        <v>452</v>
      </c>
      <c r="D1259" s="83" t="n">
        <v>108.46</v>
      </c>
      <c r="E1259" s="0" t="n">
        <v>340</v>
      </c>
      <c r="F1259" s="0" t="n">
        <v>27</v>
      </c>
      <c r="G1259" s="0" t="n">
        <v>0</v>
      </c>
      <c r="I1259" s="0" t="str">
        <f aca="false">IF(A1259="","",IF(COUNTIF(Campaigns!$A$7:$A$300,A1259)&gt;0,"✓",IF(N(D1259)=0,"– no spend","⚠ add to Campaigns tab")))</f>
        <v>✓</v>
      </c>
      <c r="J1259" s="83" t="n">
        <f aca="false">IF(D1259="","",D1259*IF(Settings!$B$23=Settings!$C$6,1,IF(Settings!$B$23="USD",1/INDEX(Settings!$B$29:$B$40,MONTH(B1259)),INDEX(Settings!$B$29:$B$40,MONTH(B1259)))))</f>
        <v>121.225742</v>
      </c>
    </row>
    <row r="1260" customFormat="false" ht="15" hidden="false" customHeight="false" outlineLevel="0" collapsed="false">
      <c r="A1260" s="0" t="s">
        <v>190</v>
      </c>
      <c r="B1260" s="81" t="n">
        <v>46097</v>
      </c>
      <c r="C1260" s="82" t="s">
        <v>452</v>
      </c>
      <c r="D1260" s="83" t="n">
        <v>19.2</v>
      </c>
      <c r="E1260" s="0" t="n">
        <v>8</v>
      </c>
      <c r="F1260" s="0" t="n">
        <v>1</v>
      </c>
      <c r="G1260" s="0" t="n">
        <v>0</v>
      </c>
      <c r="I1260" s="0" t="str">
        <f aca="false">IF(A1260="","",IF(COUNTIF(Campaigns!$A$7:$A$300,A1260)&gt;0,"✓",IF(N(D1260)=0,"– no spend","⚠ add to Campaigns tab")))</f>
        <v>✓</v>
      </c>
      <c r="J1260" s="83" t="n">
        <f aca="false">IF(D1260="","",D1260*IF(Settings!$B$23=Settings!$C$6,1,IF(Settings!$B$23="USD",1/INDEX(Settings!$B$29:$B$40,MONTH(B1260)),INDEX(Settings!$B$29:$B$40,MONTH(B1260)))))</f>
        <v>21.45984</v>
      </c>
    </row>
    <row r="1261" customFormat="false" ht="15" hidden="false" customHeight="false" outlineLevel="0" collapsed="false">
      <c r="A1261" s="0" t="s">
        <v>204</v>
      </c>
      <c r="B1261" s="81" t="n">
        <v>46097</v>
      </c>
      <c r="C1261" s="82" t="s">
        <v>452</v>
      </c>
      <c r="D1261" s="83" t="n">
        <v>2.76</v>
      </c>
      <c r="E1261" s="0" t="n">
        <v>21</v>
      </c>
      <c r="F1261" s="0" t="n">
        <v>2</v>
      </c>
      <c r="G1261" s="0" t="n">
        <v>0</v>
      </c>
      <c r="I1261" s="0" t="str">
        <f aca="false">IF(A1261="","",IF(COUNTIF(Campaigns!$A$7:$A$300,A1261)&gt;0,"✓",IF(N(D1261)=0,"– no spend","⚠ add to Campaigns tab")))</f>
        <v>✓</v>
      </c>
      <c r="J1261" s="83" t="n">
        <f aca="false">IF(D1261="","",D1261*IF(Settings!$B$23=Settings!$C$6,1,IF(Settings!$B$23="USD",1/INDEX(Settings!$B$29:$B$40,MONTH(B1261)),INDEX(Settings!$B$29:$B$40,MONTH(B1261)))))</f>
        <v>3.084852</v>
      </c>
    </row>
    <row r="1262" customFormat="false" ht="15" hidden="false" customHeight="false" outlineLevel="0" collapsed="false">
      <c r="A1262" s="0" t="s">
        <v>188</v>
      </c>
      <c r="B1262" s="81" t="n">
        <v>46097</v>
      </c>
      <c r="C1262" s="82" t="s">
        <v>452</v>
      </c>
      <c r="D1262" s="83" t="n">
        <v>12.09</v>
      </c>
      <c r="E1262" s="0" t="n">
        <v>33</v>
      </c>
      <c r="F1262" s="0" t="n">
        <v>1</v>
      </c>
      <c r="G1262" s="0" t="n">
        <v>0</v>
      </c>
      <c r="I1262" s="0" t="str">
        <f aca="false">IF(A1262="","",IF(COUNTIF(Campaigns!$A$7:$A$300,A1262)&gt;0,"✓",IF(N(D1262)=0,"– no spend","⚠ add to Campaigns tab")))</f>
        <v>✓</v>
      </c>
      <c r="J1262" s="83" t="n">
        <f aca="false">IF(D1262="","",D1262*IF(Settings!$B$23=Settings!$C$6,1,IF(Settings!$B$23="USD",1/INDEX(Settings!$B$29:$B$40,MONTH(B1262)),INDEX(Settings!$B$29:$B$40,MONTH(B1262)))))</f>
        <v>13.512993</v>
      </c>
    </row>
    <row r="1263" customFormat="false" ht="15" hidden="false" customHeight="false" outlineLevel="0" collapsed="false">
      <c r="A1263" s="0" t="s">
        <v>186</v>
      </c>
      <c r="B1263" s="81" t="n">
        <v>46097</v>
      </c>
      <c r="C1263" s="82" t="s">
        <v>452</v>
      </c>
      <c r="D1263" s="83" t="n">
        <v>34.25</v>
      </c>
      <c r="E1263" s="0" t="n">
        <v>151</v>
      </c>
      <c r="F1263" s="0" t="n">
        <v>14</v>
      </c>
      <c r="G1263" s="0" t="n">
        <v>2</v>
      </c>
      <c r="I1263" s="0" t="str">
        <f aca="false">IF(A1263="","",IF(COUNTIF(Campaigns!$A$7:$A$300,A1263)&gt;0,"✓",IF(N(D1263)=0,"– no spend","⚠ add to Campaigns tab")))</f>
        <v>✓</v>
      </c>
      <c r="J1263" s="83" t="n">
        <f aca="false">IF(D1263="","",D1263*IF(Settings!$B$23=Settings!$C$6,1,IF(Settings!$B$23="USD",1/INDEX(Settings!$B$29:$B$40,MONTH(B1263)),INDEX(Settings!$B$29:$B$40,MONTH(B1263)))))</f>
        <v>38.281225</v>
      </c>
    </row>
    <row r="1264" customFormat="false" ht="15" hidden="false" customHeight="false" outlineLevel="0" collapsed="false">
      <c r="A1264" s="0" t="s">
        <v>201</v>
      </c>
      <c r="B1264" s="81" t="n">
        <v>46097</v>
      </c>
      <c r="C1264" s="82" t="s">
        <v>452</v>
      </c>
      <c r="D1264" s="83" t="n">
        <v>15.67</v>
      </c>
      <c r="E1264" s="0" t="n">
        <v>19</v>
      </c>
      <c r="F1264" s="0" t="n">
        <v>2</v>
      </c>
      <c r="G1264" s="0" t="n">
        <v>0</v>
      </c>
      <c r="I1264" s="0" t="str">
        <f aca="false">IF(A1264="","",IF(COUNTIF(Campaigns!$A$7:$A$300,A1264)&gt;0,"✓",IF(N(D1264)=0,"– no spend","⚠ add to Campaigns tab")))</f>
        <v>✓</v>
      </c>
      <c r="J1264" s="83" t="n">
        <f aca="false">IF(D1264="","",D1264*IF(Settings!$B$23=Settings!$C$6,1,IF(Settings!$B$23="USD",1/INDEX(Settings!$B$29:$B$40,MONTH(B1264)),INDEX(Settings!$B$29:$B$40,MONTH(B1264)))))</f>
        <v>17.514359</v>
      </c>
    </row>
    <row r="1265" customFormat="false" ht="15" hidden="false" customHeight="false" outlineLevel="0" collapsed="false">
      <c r="A1265" s="0" t="s">
        <v>194</v>
      </c>
      <c r="B1265" s="81" t="n">
        <v>46097</v>
      </c>
      <c r="C1265" s="82" t="s">
        <v>452</v>
      </c>
      <c r="D1265" s="83" t="n">
        <v>25.76</v>
      </c>
      <c r="E1265" s="0" t="n">
        <v>101</v>
      </c>
      <c r="F1265" s="0" t="n">
        <v>5</v>
      </c>
      <c r="G1265" s="0" t="n">
        <v>0</v>
      </c>
      <c r="I1265" s="0" t="str">
        <f aca="false">IF(A1265="","",IF(COUNTIF(Campaigns!$A$7:$A$300,A1265)&gt;0,"✓",IF(N(D1265)=0,"– no spend","⚠ add to Campaigns tab")))</f>
        <v>✓</v>
      </c>
      <c r="J1265" s="83" t="n">
        <f aca="false">IF(D1265="","",D1265*IF(Settings!$B$23=Settings!$C$6,1,IF(Settings!$B$23="USD",1/INDEX(Settings!$B$29:$B$40,MONTH(B1265)),INDEX(Settings!$B$29:$B$40,MONTH(B1265)))))</f>
        <v>28.791952</v>
      </c>
    </row>
    <row r="1266" customFormat="false" ht="15" hidden="false" customHeight="false" outlineLevel="0" collapsed="false">
      <c r="A1266" s="0" t="s">
        <v>213</v>
      </c>
      <c r="B1266" s="81" t="n">
        <v>46097</v>
      </c>
      <c r="C1266" s="82" t="s">
        <v>452</v>
      </c>
      <c r="D1266" s="83" t="n">
        <v>0.26</v>
      </c>
      <c r="E1266" s="0" t="n">
        <v>3</v>
      </c>
      <c r="F1266" s="0" t="n">
        <v>0</v>
      </c>
      <c r="G1266" s="0" t="n">
        <v>0</v>
      </c>
      <c r="I1266" s="0" t="str">
        <f aca="false">IF(A1266="","",IF(COUNTIF(Campaigns!$A$7:$A$300,A1266)&gt;0,"✓",IF(N(D1266)=0,"– no spend","⚠ add to Campaigns tab")))</f>
        <v>✓</v>
      </c>
      <c r="J1266" s="83" t="n">
        <f aca="false">IF(D1266="","",D1266*IF(Settings!$B$23=Settings!$C$6,1,IF(Settings!$B$23="USD",1/INDEX(Settings!$B$29:$B$40,MONTH(B1266)),INDEX(Settings!$B$29:$B$40,MONTH(B1266)))))</f>
        <v>0.290602</v>
      </c>
    </row>
    <row r="1267" customFormat="false" ht="15" hidden="false" customHeight="false" outlineLevel="0" collapsed="false">
      <c r="A1267" s="0" t="s">
        <v>199</v>
      </c>
      <c r="B1267" s="81" t="n">
        <v>46097</v>
      </c>
      <c r="C1267" s="82" t="s">
        <v>452</v>
      </c>
      <c r="D1267" s="83" t="n">
        <v>44.59</v>
      </c>
      <c r="E1267" s="0" t="n">
        <v>21</v>
      </c>
      <c r="F1267" s="0" t="n">
        <v>5</v>
      </c>
      <c r="G1267" s="0" t="n">
        <v>0</v>
      </c>
      <c r="I1267" s="0" t="str">
        <f aca="false">IF(A1267="","",IF(COUNTIF(Campaigns!$A$7:$A$300,A1267)&gt;0,"✓",IF(N(D1267)=0,"– no spend","⚠ add to Campaigns tab")))</f>
        <v>✓</v>
      </c>
      <c r="J1267" s="83" t="n">
        <f aca="false">IF(D1267="","",D1267*IF(Settings!$B$23=Settings!$C$6,1,IF(Settings!$B$23="USD",1/INDEX(Settings!$B$29:$B$40,MONTH(B1267)),INDEX(Settings!$B$29:$B$40,MONTH(B1267)))))</f>
        <v>49.838243</v>
      </c>
    </row>
    <row r="1268" customFormat="false" ht="15" hidden="false" customHeight="false" outlineLevel="0" collapsed="false">
      <c r="A1268" s="0" t="s">
        <v>206</v>
      </c>
      <c r="B1268" s="81" t="n">
        <v>46097</v>
      </c>
      <c r="C1268" s="82" t="s">
        <v>452</v>
      </c>
      <c r="D1268" s="83" t="n">
        <v>0</v>
      </c>
      <c r="E1268" s="0" t="n">
        <v>179</v>
      </c>
      <c r="F1268" s="0" t="n">
        <v>0</v>
      </c>
      <c r="G1268" s="0" t="n">
        <v>0</v>
      </c>
      <c r="I1268" s="0" t="str">
        <f aca="false">IF(A1268="","",IF(COUNTIF(Campaigns!$A$7:$A$300,A1268)&gt;0,"✓",IF(N(D1268)=0,"– no spend","⚠ add to Campaigns tab")))</f>
        <v>✓</v>
      </c>
      <c r="J1268" s="83" t="n">
        <f aca="false">IF(D1268="","",D1268*IF(Settings!$B$23=Settings!$C$6,1,IF(Settings!$B$23="USD",1/INDEX(Settings!$B$29:$B$40,MONTH(B1268)),INDEX(Settings!$B$29:$B$40,MONTH(B1268)))))</f>
        <v>0</v>
      </c>
    </row>
    <row r="1269" customFormat="false" ht="15" hidden="false" customHeight="false" outlineLevel="0" collapsed="false">
      <c r="A1269" s="0" t="s">
        <v>203</v>
      </c>
      <c r="B1269" s="81" t="n">
        <v>46098</v>
      </c>
      <c r="C1269" s="82" t="s">
        <v>452</v>
      </c>
      <c r="D1269" s="83" t="n">
        <v>14.25</v>
      </c>
      <c r="E1269" s="0" t="n">
        <v>123</v>
      </c>
      <c r="F1269" s="0" t="n">
        <v>2</v>
      </c>
      <c r="G1269" s="0" t="n">
        <v>0</v>
      </c>
      <c r="I1269" s="0" t="str">
        <f aca="false">IF(A1269="","",IF(COUNTIF(Campaigns!$A$7:$A$300,A1269)&gt;0,"✓",IF(N(D1269)=0,"– no spend","⚠ add to Campaigns tab")))</f>
        <v>✓</v>
      </c>
      <c r="J1269" s="83" t="n">
        <f aca="false">IF(D1269="","",D1269*IF(Settings!$B$23=Settings!$C$6,1,IF(Settings!$B$23="USD",1/INDEX(Settings!$B$29:$B$40,MONTH(B1269)),INDEX(Settings!$B$29:$B$40,MONTH(B1269)))))</f>
        <v>15.927225</v>
      </c>
    </row>
    <row r="1270" customFormat="false" ht="15" hidden="false" customHeight="false" outlineLevel="0" collapsed="false">
      <c r="A1270" s="0" t="s">
        <v>205</v>
      </c>
      <c r="B1270" s="81" t="n">
        <v>46098</v>
      </c>
      <c r="C1270" s="82" t="s">
        <v>452</v>
      </c>
      <c r="D1270" s="83" t="n">
        <v>12.72</v>
      </c>
      <c r="E1270" s="0" t="n">
        <v>1174</v>
      </c>
      <c r="F1270" s="0" t="n">
        <v>38</v>
      </c>
      <c r="G1270" s="0" t="n">
        <v>1</v>
      </c>
      <c r="I1270" s="0" t="str">
        <f aca="false">IF(A1270="","",IF(COUNTIF(Campaigns!$A$7:$A$300,A1270)&gt;0,"✓",IF(N(D1270)=0,"– no spend","⚠ add to Campaigns tab")))</f>
        <v>✓</v>
      </c>
      <c r="J1270" s="83" t="n">
        <f aca="false">IF(D1270="","",D1270*IF(Settings!$B$23=Settings!$C$6,1,IF(Settings!$B$23="USD",1/INDEX(Settings!$B$29:$B$40,MONTH(B1270)),INDEX(Settings!$B$29:$B$40,MONTH(B1270)))))</f>
        <v>14.217144</v>
      </c>
    </row>
    <row r="1271" customFormat="false" ht="15" hidden="false" customHeight="false" outlineLevel="0" collapsed="false">
      <c r="A1271" s="0" t="s">
        <v>216</v>
      </c>
      <c r="B1271" s="81" t="n">
        <v>46098</v>
      </c>
      <c r="C1271" s="82" t="s">
        <v>452</v>
      </c>
      <c r="D1271" s="83" t="n">
        <v>1.82</v>
      </c>
      <c r="E1271" s="0" t="n">
        <v>106</v>
      </c>
      <c r="F1271" s="0" t="n">
        <v>0</v>
      </c>
      <c r="G1271" s="0" t="n">
        <v>0</v>
      </c>
      <c r="I1271" s="0" t="str">
        <f aca="false">IF(A1271="","",IF(COUNTIF(Campaigns!$A$7:$A$300,A1271)&gt;0,"✓",IF(N(D1271)=0,"– no spend","⚠ add to Campaigns tab")))</f>
        <v>✓</v>
      </c>
      <c r="J1271" s="83" t="n">
        <f aca="false">IF(D1271="","",D1271*IF(Settings!$B$23=Settings!$C$6,1,IF(Settings!$B$23="USD",1/INDEX(Settings!$B$29:$B$40,MONTH(B1271)),INDEX(Settings!$B$29:$B$40,MONTH(B1271)))))</f>
        <v>2.034214</v>
      </c>
    </row>
    <row r="1272" customFormat="false" ht="15" hidden="false" customHeight="false" outlineLevel="0" collapsed="false">
      <c r="A1272" s="0" t="s">
        <v>195</v>
      </c>
      <c r="B1272" s="81" t="n">
        <v>46098</v>
      </c>
      <c r="C1272" s="82" t="s">
        <v>452</v>
      </c>
      <c r="D1272" s="83" t="n">
        <v>16.14</v>
      </c>
      <c r="E1272" s="0" t="n">
        <v>37</v>
      </c>
      <c r="F1272" s="0" t="n">
        <v>1</v>
      </c>
      <c r="G1272" s="0" t="n">
        <v>0</v>
      </c>
      <c r="I1272" s="0" t="str">
        <f aca="false">IF(A1272="","",IF(COUNTIF(Campaigns!$A$7:$A$300,A1272)&gt;0,"✓",IF(N(D1272)=0,"– no spend","⚠ add to Campaigns tab")))</f>
        <v>✓</v>
      </c>
      <c r="J1272" s="83" t="n">
        <f aca="false">IF(D1272="","",D1272*IF(Settings!$B$23=Settings!$C$6,1,IF(Settings!$B$23="USD",1/INDEX(Settings!$B$29:$B$40,MONTH(B1272)),INDEX(Settings!$B$29:$B$40,MONTH(B1272)))))</f>
        <v>18.039678</v>
      </c>
    </row>
    <row r="1273" customFormat="false" ht="15" hidden="false" customHeight="false" outlineLevel="0" collapsed="false">
      <c r="A1273" s="0" t="s">
        <v>185</v>
      </c>
      <c r="B1273" s="81" t="n">
        <v>46098</v>
      </c>
      <c r="C1273" s="82" t="s">
        <v>452</v>
      </c>
      <c r="D1273" s="83" t="n">
        <v>38.75</v>
      </c>
      <c r="E1273" s="0" t="n">
        <v>236</v>
      </c>
      <c r="F1273" s="0" t="n">
        <v>23</v>
      </c>
      <c r="G1273" s="0" t="n">
        <v>0</v>
      </c>
      <c r="I1273" s="0" t="str">
        <f aca="false">IF(A1273="","",IF(COUNTIF(Campaigns!$A$7:$A$300,A1273)&gt;0,"✓",IF(N(D1273)=0,"– no spend","⚠ add to Campaigns tab")))</f>
        <v>✓</v>
      </c>
      <c r="J1273" s="83" t="n">
        <f aca="false">IF(D1273="","",D1273*IF(Settings!$B$23=Settings!$C$6,1,IF(Settings!$B$23="USD",1/INDEX(Settings!$B$29:$B$40,MONTH(B1273)),INDEX(Settings!$B$29:$B$40,MONTH(B1273)))))</f>
        <v>43.310875</v>
      </c>
    </row>
    <row r="1274" customFormat="false" ht="15" hidden="false" customHeight="false" outlineLevel="0" collapsed="false">
      <c r="A1274" s="0" t="s">
        <v>191</v>
      </c>
      <c r="B1274" s="81" t="n">
        <v>46098</v>
      </c>
      <c r="C1274" s="82" t="s">
        <v>452</v>
      </c>
      <c r="D1274" s="83" t="n">
        <v>37.06</v>
      </c>
      <c r="E1274" s="0" t="n">
        <v>197</v>
      </c>
      <c r="F1274" s="0" t="n">
        <v>15</v>
      </c>
      <c r="G1274" s="0" t="n">
        <v>1</v>
      </c>
      <c r="I1274" s="0" t="str">
        <f aca="false">IF(A1274="","",IF(COUNTIF(Campaigns!$A$7:$A$300,A1274)&gt;0,"✓",IF(N(D1274)=0,"– no spend","⚠ add to Campaigns tab")))</f>
        <v>✓</v>
      </c>
      <c r="J1274" s="83" t="n">
        <f aca="false">IF(D1274="","",D1274*IF(Settings!$B$23=Settings!$C$6,1,IF(Settings!$B$23="USD",1/INDEX(Settings!$B$29:$B$40,MONTH(B1274)),INDEX(Settings!$B$29:$B$40,MONTH(B1274)))))</f>
        <v>41.421962</v>
      </c>
    </row>
    <row r="1275" customFormat="false" ht="15" hidden="false" customHeight="false" outlineLevel="0" collapsed="false">
      <c r="A1275" s="0" t="s">
        <v>200</v>
      </c>
      <c r="B1275" s="81" t="n">
        <v>46098</v>
      </c>
      <c r="C1275" s="82" t="s">
        <v>452</v>
      </c>
      <c r="D1275" s="83" t="n">
        <v>15.77</v>
      </c>
      <c r="E1275" s="0" t="n">
        <v>5</v>
      </c>
      <c r="F1275" s="0" t="n">
        <v>3</v>
      </c>
      <c r="G1275" s="0" t="n">
        <v>0</v>
      </c>
      <c r="I1275" s="0" t="str">
        <f aca="false">IF(A1275="","",IF(COUNTIF(Campaigns!$A$7:$A$300,A1275)&gt;0,"✓",IF(N(D1275)=0,"– no spend","⚠ add to Campaigns tab")))</f>
        <v>✓</v>
      </c>
      <c r="J1275" s="83" t="n">
        <f aca="false">IF(D1275="","",D1275*IF(Settings!$B$23=Settings!$C$6,1,IF(Settings!$B$23="USD",1/INDEX(Settings!$B$29:$B$40,MONTH(B1275)),INDEX(Settings!$B$29:$B$40,MONTH(B1275)))))</f>
        <v>17.626129</v>
      </c>
    </row>
    <row r="1276" customFormat="false" ht="15" hidden="false" customHeight="false" outlineLevel="0" collapsed="false">
      <c r="A1276" s="0" t="s">
        <v>202</v>
      </c>
      <c r="B1276" s="81" t="n">
        <v>46098</v>
      </c>
      <c r="C1276" s="82" t="s">
        <v>452</v>
      </c>
      <c r="D1276" s="83" t="n">
        <v>9.57</v>
      </c>
      <c r="E1276" s="0" t="n">
        <v>43</v>
      </c>
      <c r="F1276" s="0" t="n">
        <v>6</v>
      </c>
      <c r="G1276" s="0" t="n">
        <v>2</v>
      </c>
      <c r="I1276" s="0" t="str">
        <f aca="false">IF(A1276="","",IF(COUNTIF(Campaigns!$A$7:$A$300,A1276)&gt;0,"✓",IF(N(D1276)=0,"– no spend","⚠ add to Campaigns tab")))</f>
        <v>✓</v>
      </c>
      <c r="J1276" s="83" t="n">
        <f aca="false">IF(D1276="","",D1276*IF(Settings!$B$23=Settings!$C$6,1,IF(Settings!$B$23="USD",1/INDEX(Settings!$B$29:$B$40,MONTH(B1276)),INDEX(Settings!$B$29:$B$40,MONTH(B1276)))))</f>
        <v>10.696389</v>
      </c>
    </row>
    <row r="1277" customFormat="false" ht="15" hidden="false" customHeight="false" outlineLevel="0" collapsed="false">
      <c r="A1277" s="0" t="s">
        <v>192</v>
      </c>
      <c r="B1277" s="81" t="n">
        <v>46098</v>
      </c>
      <c r="C1277" s="82" t="s">
        <v>452</v>
      </c>
      <c r="D1277" s="83" t="n">
        <v>22.49</v>
      </c>
      <c r="E1277" s="0" t="n">
        <v>48</v>
      </c>
      <c r="F1277" s="0" t="n">
        <v>7</v>
      </c>
      <c r="G1277" s="0" t="n">
        <v>0.48</v>
      </c>
      <c r="I1277" s="0" t="str">
        <f aca="false">IF(A1277="","",IF(COUNTIF(Campaigns!$A$7:$A$300,A1277)&gt;0,"✓",IF(N(D1277)=0,"– no spend","⚠ add to Campaigns tab")))</f>
        <v>✓</v>
      </c>
      <c r="J1277" s="83" t="n">
        <f aca="false">IF(D1277="","",D1277*IF(Settings!$B$23=Settings!$C$6,1,IF(Settings!$B$23="USD",1/INDEX(Settings!$B$29:$B$40,MONTH(B1277)),INDEX(Settings!$B$29:$B$40,MONTH(B1277)))))</f>
        <v>25.137073</v>
      </c>
    </row>
    <row r="1278" customFormat="false" ht="15" hidden="false" customHeight="false" outlineLevel="0" collapsed="false">
      <c r="A1278" s="0" t="s">
        <v>187</v>
      </c>
      <c r="B1278" s="81" t="n">
        <v>46098</v>
      </c>
      <c r="C1278" s="82" t="s">
        <v>452</v>
      </c>
      <c r="D1278" s="83" t="n">
        <v>115.39</v>
      </c>
      <c r="E1278" s="0" t="n">
        <v>440</v>
      </c>
      <c r="F1278" s="0" t="n">
        <v>25</v>
      </c>
      <c r="G1278" s="0" t="n">
        <v>2</v>
      </c>
      <c r="I1278" s="0" t="str">
        <f aca="false">IF(A1278="","",IF(COUNTIF(Campaigns!$A$7:$A$300,A1278)&gt;0,"✓",IF(N(D1278)=0,"– no spend","⚠ add to Campaigns tab")))</f>
        <v>✓</v>
      </c>
      <c r="J1278" s="83" t="n">
        <f aca="false">IF(D1278="","",D1278*IF(Settings!$B$23=Settings!$C$6,1,IF(Settings!$B$23="USD",1/INDEX(Settings!$B$29:$B$40,MONTH(B1278)),INDEX(Settings!$B$29:$B$40,MONTH(B1278)))))</f>
        <v>128.971403</v>
      </c>
    </row>
    <row r="1279" customFormat="false" ht="15" hidden="false" customHeight="false" outlineLevel="0" collapsed="false">
      <c r="A1279" s="0" t="s">
        <v>190</v>
      </c>
      <c r="B1279" s="81" t="n">
        <v>46098</v>
      </c>
      <c r="C1279" s="82" t="s">
        <v>452</v>
      </c>
      <c r="D1279" s="83" t="n">
        <v>0</v>
      </c>
      <c r="E1279" s="0" t="n">
        <v>32</v>
      </c>
      <c r="F1279" s="0" t="n">
        <v>0</v>
      </c>
      <c r="G1279" s="0" t="n">
        <v>0</v>
      </c>
      <c r="I1279" s="0" t="str">
        <f aca="false">IF(A1279="","",IF(COUNTIF(Campaigns!$A$7:$A$300,A1279)&gt;0,"✓",IF(N(D1279)=0,"– no spend","⚠ add to Campaigns tab")))</f>
        <v>✓</v>
      </c>
      <c r="J1279" s="83" t="n">
        <f aca="false">IF(D1279="","",D1279*IF(Settings!$B$23=Settings!$C$6,1,IF(Settings!$B$23="USD",1/INDEX(Settings!$B$29:$B$40,MONTH(B1279)),INDEX(Settings!$B$29:$B$40,MONTH(B1279)))))</f>
        <v>0</v>
      </c>
    </row>
    <row r="1280" customFormat="false" ht="15" hidden="false" customHeight="false" outlineLevel="0" collapsed="false">
      <c r="A1280" s="0" t="s">
        <v>204</v>
      </c>
      <c r="B1280" s="81" t="n">
        <v>46098</v>
      </c>
      <c r="C1280" s="82" t="s">
        <v>452</v>
      </c>
      <c r="D1280" s="83" t="n">
        <v>0.73</v>
      </c>
      <c r="E1280" s="0" t="n">
        <v>22</v>
      </c>
      <c r="F1280" s="0" t="n">
        <v>1</v>
      </c>
      <c r="G1280" s="0" t="n">
        <v>0</v>
      </c>
      <c r="I1280" s="0" t="str">
        <f aca="false">IF(A1280="","",IF(COUNTIF(Campaigns!$A$7:$A$300,A1280)&gt;0,"✓",IF(N(D1280)=0,"– no spend","⚠ add to Campaigns tab")))</f>
        <v>✓</v>
      </c>
      <c r="J1280" s="83" t="n">
        <f aca="false">IF(D1280="","",D1280*IF(Settings!$B$23=Settings!$C$6,1,IF(Settings!$B$23="USD",1/INDEX(Settings!$B$29:$B$40,MONTH(B1280)),INDEX(Settings!$B$29:$B$40,MONTH(B1280)))))</f>
        <v>0.815921</v>
      </c>
    </row>
    <row r="1281" customFormat="false" ht="15" hidden="false" customHeight="false" outlineLevel="0" collapsed="false">
      <c r="A1281" s="0" t="s">
        <v>188</v>
      </c>
      <c r="B1281" s="81" t="n">
        <v>46098</v>
      </c>
      <c r="C1281" s="82" t="s">
        <v>452</v>
      </c>
      <c r="D1281" s="83" t="n">
        <v>10.53</v>
      </c>
      <c r="E1281" s="0" t="n">
        <v>48</v>
      </c>
      <c r="F1281" s="0" t="n">
        <v>1</v>
      </c>
      <c r="G1281" s="0" t="n">
        <v>2</v>
      </c>
      <c r="I1281" s="0" t="str">
        <f aca="false">IF(A1281="","",IF(COUNTIF(Campaigns!$A$7:$A$300,A1281)&gt;0,"✓",IF(N(D1281)=0,"– no spend","⚠ add to Campaigns tab")))</f>
        <v>✓</v>
      </c>
      <c r="J1281" s="83" t="n">
        <f aca="false">IF(D1281="","",D1281*IF(Settings!$B$23=Settings!$C$6,1,IF(Settings!$B$23="USD",1/INDEX(Settings!$B$29:$B$40,MONTH(B1281)),INDEX(Settings!$B$29:$B$40,MONTH(B1281)))))</f>
        <v>11.769381</v>
      </c>
    </row>
    <row r="1282" customFormat="false" ht="15" hidden="false" customHeight="false" outlineLevel="0" collapsed="false">
      <c r="A1282" s="0" t="s">
        <v>186</v>
      </c>
      <c r="B1282" s="81" t="n">
        <v>46098</v>
      </c>
      <c r="C1282" s="82" t="s">
        <v>452</v>
      </c>
      <c r="D1282" s="83" t="n">
        <v>32.71</v>
      </c>
      <c r="E1282" s="0" t="n">
        <v>50</v>
      </c>
      <c r="F1282" s="0" t="n">
        <v>12</v>
      </c>
      <c r="G1282" s="0" t="n">
        <v>2</v>
      </c>
      <c r="I1282" s="0" t="str">
        <f aca="false">IF(A1282="","",IF(COUNTIF(Campaigns!$A$7:$A$300,A1282)&gt;0,"✓",IF(N(D1282)=0,"– no spend","⚠ add to Campaigns tab")))</f>
        <v>✓</v>
      </c>
      <c r="J1282" s="83" t="n">
        <f aca="false">IF(D1282="","",D1282*IF(Settings!$B$23=Settings!$C$6,1,IF(Settings!$B$23="USD",1/INDEX(Settings!$B$29:$B$40,MONTH(B1282)),INDEX(Settings!$B$29:$B$40,MONTH(B1282)))))</f>
        <v>36.559967</v>
      </c>
    </row>
    <row r="1283" customFormat="false" ht="15" hidden="false" customHeight="false" outlineLevel="0" collapsed="false">
      <c r="A1283" s="0" t="s">
        <v>201</v>
      </c>
      <c r="B1283" s="81" t="n">
        <v>46098</v>
      </c>
      <c r="C1283" s="82" t="s">
        <v>452</v>
      </c>
      <c r="D1283" s="83" t="n">
        <v>15.13</v>
      </c>
      <c r="E1283" s="0" t="n">
        <v>17</v>
      </c>
      <c r="F1283" s="0" t="n">
        <v>1</v>
      </c>
      <c r="G1283" s="0" t="n">
        <v>0</v>
      </c>
      <c r="I1283" s="0" t="str">
        <f aca="false">IF(A1283="","",IF(COUNTIF(Campaigns!$A$7:$A$300,A1283)&gt;0,"✓",IF(N(D1283)=0,"– no spend","⚠ add to Campaigns tab")))</f>
        <v>✓</v>
      </c>
      <c r="J1283" s="83" t="n">
        <f aca="false">IF(D1283="","",D1283*IF(Settings!$B$23=Settings!$C$6,1,IF(Settings!$B$23="USD",1/INDEX(Settings!$B$29:$B$40,MONTH(B1283)),INDEX(Settings!$B$29:$B$40,MONTH(B1283)))))</f>
        <v>16.910801</v>
      </c>
    </row>
    <row r="1284" customFormat="false" ht="15" hidden="false" customHeight="false" outlineLevel="0" collapsed="false">
      <c r="A1284" s="0" t="s">
        <v>194</v>
      </c>
      <c r="B1284" s="81" t="n">
        <v>46098</v>
      </c>
      <c r="C1284" s="82" t="s">
        <v>452</v>
      </c>
      <c r="D1284" s="83" t="n">
        <v>22.39</v>
      </c>
      <c r="E1284" s="0" t="n">
        <v>114</v>
      </c>
      <c r="F1284" s="0" t="n">
        <v>4</v>
      </c>
      <c r="G1284" s="0" t="n">
        <v>0</v>
      </c>
      <c r="I1284" s="0" t="str">
        <f aca="false">IF(A1284="","",IF(COUNTIF(Campaigns!$A$7:$A$300,A1284)&gt;0,"✓",IF(N(D1284)=0,"– no spend","⚠ add to Campaigns tab")))</f>
        <v>✓</v>
      </c>
      <c r="J1284" s="83" t="n">
        <f aca="false">IF(D1284="","",D1284*IF(Settings!$B$23=Settings!$C$6,1,IF(Settings!$B$23="USD",1/INDEX(Settings!$B$29:$B$40,MONTH(B1284)),INDEX(Settings!$B$29:$B$40,MONTH(B1284)))))</f>
        <v>25.025303</v>
      </c>
    </row>
    <row r="1285" customFormat="false" ht="15" hidden="false" customHeight="false" outlineLevel="0" collapsed="false">
      <c r="A1285" s="0" t="s">
        <v>213</v>
      </c>
      <c r="B1285" s="81" t="n">
        <v>46098</v>
      </c>
      <c r="C1285" s="82" t="s">
        <v>452</v>
      </c>
      <c r="D1285" s="83" t="n">
        <v>2.3</v>
      </c>
      <c r="E1285" s="0" t="n">
        <v>29</v>
      </c>
      <c r="F1285" s="0" t="n">
        <v>0</v>
      </c>
      <c r="G1285" s="0" t="n">
        <v>0</v>
      </c>
      <c r="I1285" s="0" t="str">
        <f aca="false">IF(A1285="","",IF(COUNTIF(Campaigns!$A$7:$A$300,A1285)&gt;0,"✓",IF(N(D1285)=0,"– no spend","⚠ add to Campaigns tab")))</f>
        <v>✓</v>
      </c>
      <c r="J1285" s="83" t="n">
        <f aca="false">IF(D1285="","",D1285*IF(Settings!$B$23=Settings!$C$6,1,IF(Settings!$B$23="USD",1/INDEX(Settings!$B$29:$B$40,MONTH(B1285)),INDEX(Settings!$B$29:$B$40,MONTH(B1285)))))</f>
        <v>2.57071</v>
      </c>
    </row>
    <row r="1286" customFormat="false" ht="15" hidden="false" customHeight="false" outlineLevel="0" collapsed="false">
      <c r="A1286" s="0" t="s">
        <v>199</v>
      </c>
      <c r="B1286" s="81" t="n">
        <v>46098</v>
      </c>
      <c r="C1286" s="82" t="s">
        <v>452</v>
      </c>
      <c r="D1286" s="83" t="n">
        <v>49</v>
      </c>
      <c r="E1286" s="0" t="n">
        <v>10</v>
      </c>
      <c r="F1286" s="0" t="n">
        <v>2</v>
      </c>
      <c r="G1286" s="0" t="n">
        <v>0.44</v>
      </c>
      <c r="I1286" s="0" t="str">
        <f aca="false">IF(A1286="","",IF(COUNTIF(Campaigns!$A$7:$A$300,A1286)&gt;0,"✓",IF(N(D1286)=0,"– no spend","⚠ add to Campaigns tab")))</f>
        <v>✓</v>
      </c>
      <c r="J1286" s="83" t="n">
        <f aca="false">IF(D1286="","",D1286*IF(Settings!$B$23=Settings!$C$6,1,IF(Settings!$B$23="USD",1/INDEX(Settings!$B$29:$B$40,MONTH(B1286)),INDEX(Settings!$B$29:$B$40,MONTH(B1286)))))</f>
        <v>54.7673</v>
      </c>
    </row>
    <row r="1287" customFormat="false" ht="15" hidden="false" customHeight="false" outlineLevel="0" collapsed="false">
      <c r="A1287" s="0" t="s">
        <v>206</v>
      </c>
      <c r="B1287" s="81" t="n">
        <v>46098</v>
      </c>
      <c r="C1287" s="82" t="s">
        <v>452</v>
      </c>
      <c r="D1287" s="83" t="n">
        <v>5.17</v>
      </c>
      <c r="E1287" s="0" t="n">
        <v>205</v>
      </c>
      <c r="F1287" s="0" t="n">
        <v>5</v>
      </c>
      <c r="G1287" s="0" t="n">
        <v>1</v>
      </c>
      <c r="I1287" s="0" t="str">
        <f aca="false">IF(A1287="","",IF(COUNTIF(Campaigns!$A$7:$A$300,A1287)&gt;0,"✓",IF(N(D1287)=0,"– no spend","⚠ add to Campaigns tab")))</f>
        <v>✓</v>
      </c>
      <c r="J1287" s="83" t="n">
        <f aca="false">IF(D1287="","",D1287*IF(Settings!$B$23=Settings!$C$6,1,IF(Settings!$B$23="USD",1/INDEX(Settings!$B$29:$B$40,MONTH(B1287)),INDEX(Settings!$B$29:$B$40,MONTH(B1287)))))</f>
        <v>5.778509</v>
      </c>
    </row>
    <row r="1288" customFormat="false" ht="15" hidden="false" customHeight="false" outlineLevel="0" collapsed="false">
      <c r="A1288" s="0" t="s">
        <v>203</v>
      </c>
      <c r="B1288" s="81" t="n">
        <v>46099</v>
      </c>
      <c r="C1288" s="82" t="s">
        <v>452</v>
      </c>
      <c r="D1288" s="83" t="n">
        <v>6.15</v>
      </c>
      <c r="E1288" s="0" t="n">
        <v>74</v>
      </c>
      <c r="F1288" s="0" t="n">
        <v>1</v>
      </c>
      <c r="G1288" s="0" t="n">
        <v>0</v>
      </c>
      <c r="I1288" s="0" t="str">
        <f aca="false">IF(A1288="","",IF(COUNTIF(Campaigns!$A$7:$A$300,A1288)&gt;0,"✓",IF(N(D1288)=0,"– no spend","⚠ add to Campaigns tab")))</f>
        <v>✓</v>
      </c>
      <c r="J1288" s="83" t="n">
        <f aca="false">IF(D1288="","",D1288*IF(Settings!$B$23=Settings!$C$6,1,IF(Settings!$B$23="USD",1/INDEX(Settings!$B$29:$B$40,MONTH(B1288)),INDEX(Settings!$B$29:$B$40,MONTH(B1288)))))</f>
        <v>6.873855</v>
      </c>
    </row>
    <row r="1289" customFormat="false" ht="15" hidden="false" customHeight="false" outlineLevel="0" collapsed="false">
      <c r="A1289" s="0" t="s">
        <v>205</v>
      </c>
      <c r="B1289" s="81" t="n">
        <v>46099</v>
      </c>
      <c r="C1289" s="82" t="s">
        <v>452</v>
      </c>
      <c r="D1289" s="83" t="n">
        <v>6.02</v>
      </c>
      <c r="E1289" s="0" t="n">
        <v>584</v>
      </c>
      <c r="F1289" s="0" t="n">
        <v>18</v>
      </c>
      <c r="G1289" s="0" t="n">
        <v>0</v>
      </c>
      <c r="I1289" s="0" t="str">
        <f aca="false">IF(A1289="","",IF(COUNTIF(Campaigns!$A$7:$A$300,A1289)&gt;0,"✓",IF(N(D1289)=0,"– no spend","⚠ add to Campaigns tab")))</f>
        <v>✓</v>
      </c>
      <c r="J1289" s="83" t="n">
        <f aca="false">IF(D1289="","",D1289*IF(Settings!$B$23=Settings!$C$6,1,IF(Settings!$B$23="USD",1/INDEX(Settings!$B$29:$B$40,MONTH(B1289)),INDEX(Settings!$B$29:$B$40,MONTH(B1289)))))</f>
        <v>6.728554</v>
      </c>
    </row>
    <row r="1290" customFormat="false" ht="15" hidden="false" customHeight="false" outlineLevel="0" collapsed="false">
      <c r="A1290" s="0" t="s">
        <v>216</v>
      </c>
      <c r="B1290" s="81" t="n">
        <v>46099</v>
      </c>
      <c r="C1290" s="82" t="s">
        <v>452</v>
      </c>
      <c r="D1290" s="83" t="n">
        <v>51.71</v>
      </c>
      <c r="E1290" s="0" t="n">
        <v>785</v>
      </c>
      <c r="F1290" s="0" t="n">
        <v>12</v>
      </c>
      <c r="G1290" s="0" t="n">
        <v>0</v>
      </c>
      <c r="I1290" s="0" t="str">
        <f aca="false">IF(A1290="","",IF(COUNTIF(Campaigns!$A$7:$A$300,A1290)&gt;0,"✓",IF(N(D1290)=0,"– no spend","⚠ add to Campaigns tab")))</f>
        <v>✓</v>
      </c>
      <c r="J1290" s="83" t="n">
        <f aca="false">IF(D1290="","",D1290*IF(Settings!$B$23=Settings!$C$6,1,IF(Settings!$B$23="USD",1/INDEX(Settings!$B$29:$B$40,MONTH(B1290)),INDEX(Settings!$B$29:$B$40,MONTH(B1290)))))</f>
        <v>57.796267</v>
      </c>
    </row>
    <row r="1291" customFormat="false" ht="15" hidden="false" customHeight="false" outlineLevel="0" collapsed="false">
      <c r="A1291" s="0" t="s">
        <v>195</v>
      </c>
      <c r="B1291" s="81" t="n">
        <v>46099</v>
      </c>
      <c r="C1291" s="82" t="s">
        <v>452</v>
      </c>
      <c r="D1291" s="83" t="n">
        <v>13.8</v>
      </c>
      <c r="E1291" s="0" t="n">
        <v>28</v>
      </c>
      <c r="F1291" s="0" t="n">
        <v>1</v>
      </c>
      <c r="G1291" s="0" t="n">
        <v>0</v>
      </c>
      <c r="I1291" s="0" t="str">
        <f aca="false">IF(A1291="","",IF(COUNTIF(Campaigns!$A$7:$A$300,A1291)&gt;0,"✓",IF(N(D1291)=0,"– no spend","⚠ add to Campaigns tab")))</f>
        <v>✓</v>
      </c>
      <c r="J1291" s="83" t="n">
        <f aca="false">IF(D1291="","",D1291*IF(Settings!$B$23=Settings!$C$6,1,IF(Settings!$B$23="USD",1/INDEX(Settings!$B$29:$B$40,MONTH(B1291)),INDEX(Settings!$B$29:$B$40,MONTH(B1291)))))</f>
        <v>15.42426</v>
      </c>
    </row>
    <row r="1292" customFormat="false" ht="15" hidden="false" customHeight="false" outlineLevel="0" collapsed="false">
      <c r="A1292" s="0" t="s">
        <v>185</v>
      </c>
      <c r="B1292" s="81" t="n">
        <v>46099</v>
      </c>
      <c r="C1292" s="82" t="s">
        <v>452</v>
      </c>
      <c r="D1292" s="83" t="n">
        <v>21.18</v>
      </c>
      <c r="E1292" s="0" t="n">
        <v>234</v>
      </c>
      <c r="F1292" s="0" t="n">
        <v>15</v>
      </c>
      <c r="G1292" s="0" t="n">
        <v>0</v>
      </c>
      <c r="I1292" s="0" t="str">
        <f aca="false">IF(A1292="","",IF(COUNTIF(Campaigns!$A$7:$A$300,A1292)&gt;0,"✓",IF(N(D1292)=0,"– no spend","⚠ add to Campaigns tab")))</f>
        <v>✓</v>
      </c>
      <c r="J1292" s="83" t="n">
        <f aca="false">IF(D1292="","",D1292*IF(Settings!$B$23=Settings!$C$6,1,IF(Settings!$B$23="USD",1/INDEX(Settings!$B$29:$B$40,MONTH(B1292)),INDEX(Settings!$B$29:$B$40,MONTH(B1292)))))</f>
        <v>23.672886</v>
      </c>
    </row>
    <row r="1293" customFormat="false" ht="15" hidden="false" customHeight="false" outlineLevel="0" collapsed="false">
      <c r="A1293" s="0" t="s">
        <v>191</v>
      </c>
      <c r="B1293" s="81" t="n">
        <v>46099</v>
      </c>
      <c r="C1293" s="82" t="s">
        <v>452</v>
      </c>
      <c r="D1293" s="83" t="n">
        <v>24.04</v>
      </c>
      <c r="E1293" s="0" t="n">
        <v>34</v>
      </c>
      <c r="F1293" s="0" t="n">
        <v>9</v>
      </c>
      <c r="G1293" s="0" t="n">
        <v>2</v>
      </c>
      <c r="I1293" s="0" t="str">
        <f aca="false">IF(A1293="","",IF(COUNTIF(Campaigns!$A$7:$A$300,A1293)&gt;0,"✓",IF(N(D1293)=0,"– no spend","⚠ add to Campaigns tab")))</f>
        <v>✓</v>
      </c>
      <c r="J1293" s="83" t="n">
        <f aca="false">IF(D1293="","",D1293*IF(Settings!$B$23=Settings!$C$6,1,IF(Settings!$B$23="USD",1/INDEX(Settings!$B$29:$B$40,MONTH(B1293)),INDEX(Settings!$B$29:$B$40,MONTH(B1293)))))</f>
        <v>26.869508</v>
      </c>
    </row>
    <row r="1294" customFormat="false" ht="15" hidden="false" customHeight="false" outlineLevel="0" collapsed="false">
      <c r="A1294" s="0" t="s">
        <v>200</v>
      </c>
      <c r="B1294" s="81" t="n">
        <v>46099</v>
      </c>
      <c r="C1294" s="82" t="s">
        <v>452</v>
      </c>
      <c r="D1294" s="83" t="n">
        <v>12.96</v>
      </c>
      <c r="E1294" s="0" t="n">
        <v>100</v>
      </c>
      <c r="F1294" s="0" t="n">
        <v>6</v>
      </c>
      <c r="G1294" s="0" t="n">
        <v>0</v>
      </c>
      <c r="I1294" s="0" t="str">
        <f aca="false">IF(A1294="","",IF(COUNTIF(Campaigns!$A$7:$A$300,A1294)&gt;0,"✓",IF(N(D1294)=0,"– no spend","⚠ add to Campaigns tab")))</f>
        <v>✓</v>
      </c>
      <c r="J1294" s="83" t="n">
        <f aca="false">IF(D1294="","",D1294*IF(Settings!$B$23=Settings!$C$6,1,IF(Settings!$B$23="USD",1/INDEX(Settings!$B$29:$B$40,MONTH(B1294)),INDEX(Settings!$B$29:$B$40,MONTH(B1294)))))</f>
        <v>14.485392</v>
      </c>
    </row>
    <row r="1295" customFormat="false" ht="15" hidden="false" customHeight="false" outlineLevel="0" collapsed="false">
      <c r="A1295" s="0" t="s">
        <v>202</v>
      </c>
      <c r="B1295" s="81" t="n">
        <v>46099</v>
      </c>
      <c r="C1295" s="82" t="s">
        <v>452</v>
      </c>
      <c r="D1295" s="83" t="n">
        <v>8.4</v>
      </c>
      <c r="E1295" s="0" t="n">
        <v>33</v>
      </c>
      <c r="F1295" s="0" t="n">
        <v>6</v>
      </c>
      <c r="G1295" s="0" t="n">
        <v>0</v>
      </c>
      <c r="I1295" s="0" t="str">
        <f aca="false">IF(A1295="","",IF(COUNTIF(Campaigns!$A$7:$A$300,A1295)&gt;0,"✓",IF(N(D1295)=0,"– no spend","⚠ add to Campaigns tab")))</f>
        <v>✓</v>
      </c>
      <c r="J1295" s="83" t="n">
        <f aca="false">IF(D1295="","",D1295*IF(Settings!$B$23=Settings!$C$6,1,IF(Settings!$B$23="USD",1/INDEX(Settings!$B$29:$B$40,MONTH(B1295)),INDEX(Settings!$B$29:$B$40,MONTH(B1295)))))</f>
        <v>9.38868</v>
      </c>
    </row>
    <row r="1296" customFormat="false" ht="15" hidden="false" customHeight="false" outlineLevel="0" collapsed="false">
      <c r="A1296" s="0" t="s">
        <v>192</v>
      </c>
      <c r="B1296" s="81" t="n">
        <v>46099</v>
      </c>
      <c r="C1296" s="82" t="s">
        <v>452</v>
      </c>
      <c r="D1296" s="83" t="n">
        <v>27.72</v>
      </c>
      <c r="E1296" s="0" t="n">
        <v>129</v>
      </c>
      <c r="F1296" s="0" t="n">
        <v>12</v>
      </c>
      <c r="G1296" s="0" t="n">
        <v>0</v>
      </c>
      <c r="I1296" s="0" t="str">
        <f aca="false">IF(A1296="","",IF(COUNTIF(Campaigns!$A$7:$A$300,A1296)&gt;0,"✓",IF(N(D1296)=0,"– no spend","⚠ add to Campaigns tab")))</f>
        <v>✓</v>
      </c>
      <c r="J1296" s="83" t="n">
        <f aca="false">IF(D1296="","",D1296*IF(Settings!$B$23=Settings!$C$6,1,IF(Settings!$B$23="USD",1/INDEX(Settings!$B$29:$B$40,MONTH(B1296)),INDEX(Settings!$B$29:$B$40,MONTH(B1296)))))</f>
        <v>30.982644</v>
      </c>
    </row>
    <row r="1297" customFormat="false" ht="15" hidden="false" customHeight="false" outlineLevel="0" collapsed="false">
      <c r="A1297" s="0" t="s">
        <v>187</v>
      </c>
      <c r="B1297" s="81" t="n">
        <v>46099</v>
      </c>
      <c r="C1297" s="82" t="s">
        <v>452</v>
      </c>
      <c r="D1297" s="83" t="n">
        <v>78.35</v>
      </c>
      <c r="E1297" s="0" t="n">
        <v>453</v>
      </c>
      <c r="F1297" s="0" t="n">
        <v>20</v>
      </c>
      <c r="G1297" s="0" t="n">
        <v>4</v>
      </c>
      <c r="I1297" s="0" t="str">
        <f aca="false">IF(A1297="","",IF(COUNTIF(Campaigns!$A$7:$A$300,A1297)&gt;0,"✓",IF(N(D1297)=0,"– no spend","⚠ add to Campaigns tab")))</f>
        <v>✓</v>
      </c>
      <c r="J1297" s="83" t="n">
        <f aca="false">IF(D1297="","",D1297*IF(Settings!$B$23=Settings!$C$6,1,IF(Settings!$B$23="USD",1/INDEX(Settings!$B$29:$B$40,MONTH(B1297)),INDEX(Settings!$B$29:$B$40,MONTH(B1297)))))</f>
        <v>87.571795</v>
      </c>
    </row>
    <row r="1298" customFormat="false" ht="15" hidden="false" customHeight="false" outlineLevel="0" collapsed="false">
      <c r="A1298" s="0" t="s">
        <v>190</v>
      </c>
      <c r="B1298" s="81" t="n">
        <v>46099</v>
      </c>
      <c r="C1298" s="82" t="s">
        <v>452</v>
      </c>
      <c r="D1298" s="83" t="n">
        <v>0</v>
      </c>
      <c r="E1298" s="0" t="n">
        <v>20</v>
      </c>
      <c r="F1298" s="0" t="n">
        <v>0</v>
      </c>
      <c r="G1298" s="0" t="n">
        <v>0</v>
      </c>
      <c r="I1298" s="0" t="str">
        <f aca="false">IF(A1298="","",IF(COUNTIF(Campaigns!$A$7:$A$300,A1298)&gt;0,"✓",IF(N(D1298)=0,"– no spend","⚠ add to Campaigns tab")))</f>
        <v>✓</v>
      </c>
      <c r="J1298" s="83" t="n">
        <f aca="false">IF(D1298="","",D1298*IF(Settings!$B$23=Settings!$C$6,1,IF(Settings!$B$23="USD",1/INDEX(Settings!$B$29:$B$40,MONTH(B1298)),INDEX(Settings!$B$29:$B$40,MONTH(B1298)))))</f>
        <v>0</v>
      </c>
    </row>
    <row r="1299" customFormat="false" ht="15" hidden="false" customHeight="false" outlineLevel="0" collapsed="false">
      <c r="A1299" s="0" t="s">
        <v>204</v>
      </c>
      <c r="B1299" s="81" t="n">
        <v>46099</v>
      </c>
      <c r="C1299" s="82" t="s">
        <v>452</v>
      </c>
      <c r="D1299" s="83" t="n">
        <v>1.5</v>
      </c>
      <c r="E1299" s="0" t="n">
        <v>42</v>
      </c>
      <c r="F1299" s="0" t="n">
        <v>2</v>
      </c>
      <c r="G1299" s="0" t="n">
        <v>0</v>
      </c>
      <c r="I1299" s="0" t="str">
        <f aca="false">IF(A1299="","",IF(COUNTIF(Campaigns!$A$7:$A$300,A1299)&gt;0,"✓",IF(N(D1299)=0,"– no spend","⚠ add to Campaigns tab")))</f>
        <v>✓</v>
      </c>
      <c r="J1299" s="83" t="n">
        <f aca="false">IF(D1299="","",D1299*IF(Settings!$B$23=Settings!$C$6,1,IF(Settings!$B$23="USD",1/INDEX(Settings!$B$29:$B$40,MONTH(B1299)),INDEX(Settings!$B$29:$B$40,MONTH(B1299)))))</f>
        <v>1.67655</v>
      </c>
    </row>
    <row r="1300" customFormat="false" ht="15" hidden="false" customHeight="false" outlineLevel="0" collapsed="false">
      <c r="A1300" s="0" t="s">
        <v>188</v>
      </c>
      <c r="B1300" s="81" t="n">
        <v>46099</v>
      </c>
      <c r="C1300" s="82" t="s">
        <v>452</v>
      </c>
      <c r="D1300" s="83" t="n">
        <v>13.85</v>
      </c>
      <c r="E1300" s="0" t="n">
        <v>15</v>
      </c>
      <c r="F1300" s="0" t="n">
        <v>2</v>
      </c>
      <c r="G1300" s="0" t="n">
        <v>0</v>
      </c>
      <c r="I1300" s="0" t="str">
        <f aca="false">IF(A1300="","",IF(COUNTIF(Campaigns!$A$7:$A$300,A1300)&gt;0,"✓",IF(N(D1300)=0,"– no spend","⚠ add to Campaigns tab")))</f>
        <v>✓</v>
      </c>
      <c r="J1300" s="83" t="n">
        <f aca="false">IF(D1300="","",D1300*IF(Settings!$B$23=Settings!$C$6,1,IF(Settings!$B$23="USD",1/INDEX(Settings!$B$29:$B$40,MONTH(B1300)),INDEX(Settings!$B$29:$B$40,MONTH(B1300)))))</f>
        <v>15.480145</v>
      </c>
    </row>
    <row r="1301" customFormat="false" ht="15" hidden="false" customHeight="false" outlineLevel="0" collapsed="false">
      <c r="A1301" s="0" t="s">
        <v>186</v>
      </c>
      <c r="B1301" s="81" t="n">
        <v>46099</v>
      </c>
      <c r="C1301" s="82" t="s">
        <v>452</v>
      </c>
      <c r="D1301" s="83" t="n">
        <v>27.47</v>
      </c>
      <c r="E1301" s="0" t="n">
        <v>117</v>
      </c>
      <c r="F1301" s="0" t="n">
        <v>12</v>
      </c>
      <c r="G1301" s="0" t="n">
        <v>0</v>
      </c>
      <c r="I1301" s="0" t="str">
        <f aca="false">IF(A1301="","",IF(COUNTIF(Campaigns!$A$7:$A$300,A1301)&gt;0,"✓",IF(N(D1301)=0,"– no spend","⚠ add to Campaigns tab")))</f>
        <v>✓</v>
      </c>
      <c r="J1301" s="83" t="n">
        <f aca="false">IF(D1301="","",D1301*IF(Settings!$B$23=Settings!$C$6,1,IF(Settings!$B$23="USD",1/INDEX(Settings!$B$29:$B$40,MONTH(B1301)),INDEX(Settings!$B$29:$B$40,MONTH(B1301)))))</f>
        <v>30.703219</v>
      </c>
    </row>
    <row r="1302" customFormat="false" ht="15" hidden="false" customHeight="false" outlineLevel="0" collapsed="false">
      <c r="A1302" s="0" t="s">
        <v>201</v>
      </c>
      <c r="B1302" s="81" t="n">
        <v>46099</v>
      </c>
      <c r="C1302" s="82" t="s">
        <v>452</v>
      </c>
      <c r="D1302" s="83" t="n">
        <v>17.74</v>
      </c>
      <c r="E1302" s="0" t="n">
        <v>10</v>
      </c>
      <c r="F1302" s="0" t="n">
        <v>1</v>
      </c>
      <c r="G1302" s="0" t="n">
        <v>0</v>
      </c>
      <c r="I1302" s="0" t="str">
        <f aca="false">IF(A1302="","",IF(COUNTIF(Campaigns!$A$7:$A$300,A1302)&gt;0,"✓",IF(N(D1302)=0,"– no spend","⚠ add to Campaigns tab")))</f>
        <v>✓</v>
      </c>
      <c r="J1302" s="83" t="n">
        <f aca="false">IF(D1302="","",D1302*IF(Settings!$B$23=Settings!$C$6,1,IF(Settings!$B$23="USD",1/INDEX(Settings!$B$29:$B$40,MONTH(B1302)),INDEX(Settings!$B$29:$B$40,MONTH(B1302)))))</f>
        <v>19.827998</v>
      </c>
    </row>
    <row r="1303" customFormat="false" ht="15" hidden="false" customHeight="false" outlineLevel="0" collapsed="false">
      <c r="A1303" s="0" t="s">
        <v>194</v>
      </c>
      <c r="B1303" s="81" t="n">
        <v>46099</v>
      </c>
      <c r="C1303" s="82" t="s">
        <v>452</v>
      </c>
      <c r="D1303" s="83" t="n">
        <v>13.73</v>
      </c>
      <c r="E1303" s="0" t="n">
        <v>87</v>
      </c>
      <c r="F1303" s="0" t="n">
        <v>2</v>
      </c>
      <c r="G1303" s="0" t="n">
        <v>0</v>
      </c>
      <c r="I1303" s="0" t="str">
        <f aca="false">IF(A1303="","",IF(COUNTIF(Campaigns!$A$7:$A$300,A1303)&gt;0,"✓",IF(N(D1303)=0,"– no spend","⚠ add to Campaigns tab")))</f>
        <v>✓</v>
      </c>
      <c r="J1303" s="83" t="n">
        <f aca="false">IF(D1303="","",D1303*IF(Settings!$B$23=Settings!$C$6,1,IF(Settings!$B$23="USD",1/INDEX(Settings!$B$29:$B$40,MONTH(B1303)),INDEX(Settings!$B$29:$B$40,MONTH(B1303)))))</f>
        <v>15.346021</v>
      </c>
    </row>
    <row r="1304" customFormat="false" ht="15" hidden="false" customHeight="false" outlineLevel="0" collapsed="false">
      <c r="A1304" s="0" t="s">
        <v>213</v>
      </c>
      <c r="B1304" s="81" t="n">
        <v>46099</v>
      </c>
      <c r="C1304" s="82" t="s">
        <v>452</v>
      </c>
      <c r="D1304" s="83" t="n">
        <v>47.74</v>
      </c>
      <c r="E1304" s="0" t="n">
        <v>1142</v>
      </c>
      <c r="F1304" s="0" t="n">
        <v>7</v>
      </c>
      <c r="G1304" s="0" t="n">
        <v>1</v>
      </c>
      <c r="I1304" s="0" t="str">
        <f aca="false">IF(A1304="","",IF(COUNTIF(Campaigns!$A$7:$A$300,A1304)&gt;0,"✓",IF(N(D1304)=0,"– no spend","⚠ add to Campaigns tab")))</f>
        <v>✓</v>
      </c>
      <c r="J1304" s="83" t="n">
        <f aca="false">IF(D1304="","",D1304*IF(Settings!$B$23=Settings!$C$6,1,IF(Settings!$B$23="USD",1/INDEX(Settings!$B$29:$B$40,MONTH(B1304)),INDEX(Settings!$B$29:$B$40,MONTH(B1304)))))</f>
        <v>53.358998</v>
      </c>
    </row>
    <row r="1305" customFormat="false" ht="15" hidden="false" customHeight="false" outlineLevel="0" collapsed="false">
      <c r="A1305" s="0" t="s">
        <v>199</v>
      </c>
      <c r="B1305" s="81" t="n">
        <v>46099</v>
      </c>
      <c r="C1305" s="82" t="s">
        <v>452</v>
      </c>
      <c r="D1305" s="83" t="n">
        <v>22.96</v>
      </c>
      <c r="E1305" s="0" t="n">
        <v>18</v>
      </c>
      <c r="F1305" s="0" t="n">
        <v>2</v>
      </c>
      <c r="G1305" s="0" t="n">
        <v>0</v>
      </c>
      <c r="I1305" s="0" t="str">
        <f aca="false">IF(A1305="","",IF(COUNTIF(Campaigns!$A$7:$A$300,A1305)&gt;0,"✓",IF(N(D1305)=0,"– no spend","⚠ add to Campaigns tab")))</f>
        <v>✓</v>
      </c>
      <c r="J1305" s="83" t="n">
        <f aca="false">IF(D1305="","",D1305*IF(Settings!$B$23=Settings!$C$6,1,IF(Settings!$B$23="USD",1/INDEX(Settings!$B$29:$B$40,MONTH(B1305)),INDEX(Settings!$B$29:$B$40,MONTH(B1305)))))</f>
        <v>25.662392</v>
      </c>
    </row>
    <row r="1306" customFormat="false" ht="15" hidden="false" customHeight="false" outlineLevel="0" collapsed="false">
      <c r="A1306" s="0" t="s">
        <v>206</v>
      </c>
      <c r="B1306" s="81" t="n">
        <v>46099</v>
      </c>
      <c r="C1306" s="82" t="s">
        <v>452</v>
      </c>
      <c r="D1306" s="83" t="n">
        <v>1.68</v>
      </c>
      <c r="E1306" s="0" t="n">
        <v>116</v>
      </c>
      <c r="F1306" s="0" t="n">
        <v>3</v>
      </c>
      <c r="G1306" s="0" t="n">
        <v>0</v>
      </c>
      <c r="I1306" s="0" t="str">
        <f aca="false">IF(A1306="","",IF(COUNTIF(Campaigns!$A$7:$A$300,A1306)&gt;0,"✓",IF(N(D1306)=0,"– no spend","⚠ add to Campaigns tab")))</f>
        <v>✓</v>
      </c>
      <c r="J1306" s="83" t="n">
        <f aca="false">IF(D1306="","",D1306*IF(Settings!$B$23=Settings!$C$6,1,IF(Settings!$B$23="USD",1/INDEX(Settings!$B$29:$B$40,MONTH(B1306)),INDEX(Settings!$B$29:$B$40,MONTH(B1306)))))</f>
        <v>1.877736</v>
      </c>
    </row>
    <row r="1307" customFormat="false" ht="15" hidden="false" customHeight="false" outlineLevel="0" collapsed="false">
      <c r="A1307" s="0" t="s">
        <v>203</v>
      </c>
      <c r="B1307" s="81" t="n">
        <v>46100</v>
      </c>
      <c r="C1307" s="82" t="s">
        <v>452</v>
      </c>
      <c r="D1307" s="83" t="n">
        <v>11.94</v>
      </c>
      <c r="E1307" s="0" t="n">
        <v>43</v>
      </c>
      <c r="F1307" s="0" t="n">
        <v>2</v>
      </c>
      <c r="G1307" s="0" t="n">
        <v>0</v>
      </c>
      <c r="I1307" s="0" t="str">
        <f aca="false">IF(A1307="","",IF(COUNTIF(Campaigns!$A$7:$A$300,A1307)&gt;0,"✓",IF(N(D1307)=0,"– no spend","⚠ add to Campaigns tab")))</f>
        <v>✓</v>
      </c>
      <c r="J1307" s="83" t="n">
        <f aca="false">IF(D1307="","",D1307*IF(Settings!$B$23=Settings!$C$6,1,IF(Settings!$B$23="USD",1/INDEX(Settings!$B$29:$B$40,MONTH(B1307)),INDEX(Settings!$B$29:$B$40,MONTH(B1307)))))</f>
        <v>13.345338</v>
      </c>
    </row>
    <row r="1308" customFormat="false" ht="15" hidden="false" customHeight="false" outlineLevel="0" collapsed="false">
      <c r="A1308" s="0" t="s">
        <v>205</v>
      </c>
      <c r="B1308" s="81" t="n">
        <v>46100</v>
      </c>
      <c r="C1308" s="82" t="s">
        <v>452</v>
      </c>
      <c r="D1308" s="83" t="n">
        <v>15.05</v>
      </c>
      <c r="E1308" s="0" t="n">
        <v>794</v>
      </c>
      <c r="F1308" s="0" t="n">
        <v>27</v>
      </c>
      <c r="G1308" s="0" t="n">
        <v>0</v>
      </c>
      <c r="I1308" s="0" t="str">
        <f aca="false">IF(A1308="","",IF(COUNTIF(Campaigns!$A$7:$A$300,A1308)&gt;0,"✓",IF(N(D1308)=0,"– no spend","⚠ add to Campaigns tab")))</f>
        <v>✓</v>
      </c>
      <c r="J1308" s="83" t="n">
        <f aca="false">IF(D1308="","",D1308*IF(Settings!$B$23=Settings!$C$6,1,IF(Settings!$B$23="USD",1/INDEX(Settings!$B$29:$B$40,MONTH(B1308)),INDEX(Settings!$B$29:$B$40,MONTH(B1308)))))</f>
        <v>16.821385</v>
      </c>
    </row>
    <row r="1309" customFormat="false" ht="15" hidden="false" customHeight="false" outlineLevel="0" collapsed="false">
      <c r="A1309" s="0" t="s">
        <v>216</v>
      </c>
      <c r="B1309" s="81" t="n">
        <v>46100</v>
      </c>
      <c r="C1309" s="82" t="s">
        <v>452</v>
      </c>
      <c r="D1309" s="83" t="n">
        <v>50.01</v>
      </c>
      <c r="E1309" s="0" t="n">
        <v>2855</v>
      </c>
      <c r="F1309" s="0" t="n">
        <v>14</v>
      </c>
      <c r="G1309" s="0" t="n">
        <v>0</v>
      </c>
      <c r="I1309" s="0" t="str">
        <f aca="false">IF(A1309="","",IF(COUNTIF(Campaigns!$A$7:$A$300,A1309)&gt;0,"✓",IF(N(D1309)=0,"– no spend","⚠ add to Campaigns tab")))</f>
        <v>✓</v>
      </c>
      <c r="J1309" s="83" t="n">
        <f aca="false">IF(D1309="","",D1309*IF(Settings!$B$23=Settings!$C$6,1,IF(Settings!$B$23="USD",1/INDEX(Settings!$B$29:$B$40,MONTH(B1309)),INDEX(Settings!$B$29:$B$40,MONTH(B1309)))))</f>
        <v>55.896177</v>
      </c>
    </row>
    <row r="1310" customFormat="false" ht="15" hidden="false" customHeight="false" outlineLevel="0" collapsed="false">
      <c r="A1310" s="0" t="s">
        <v>195</v>
      </c>
      <c r="B1310" s="81" t="n">
        <v>46100</v>
      </c>
      <c r="C1310" s="82" t="s">
        <v>452</v>
      </c>
      <c r="D1310" s="83" t="n">
        <v>1.27</v>
      </c>
      <c r="E1310" s="0" t="n">
        <v>28</v>
      </c>
      <c r="F1310" s="0" t="n">
        <v>1</v>
      </c>
      <c r="G1310" s="0" t="n">
        <v>0</v>
      </c>
      <c r="I1310" s="0" t="str">
        <f aca="false">IF(A1310="","",IF(COUNTIF(Campaigns!$A$7:$A$300,A1310)&gt;0,"✓",IF(N(D1310)=0,"– no spend","⚠ add to Campaigns tab")))</f>
        <v>✓</v>
      </c>
      <c r="J1310" s="83" t="n">
        <f aca="false">IF(D1310="","",D1310*IF(Settings!$B$23=Settings!$C$6,1,IF(Settings!$B$23="USD",1/INDEX(Settings!$B$29:$B$40,MONTH(B1310)),INDEX(Settings!$B$29:$B$40,MONTH(B1310)))))</f>
        <v>1.419479</v>
      </c>
    </row>
    <row r="1311" customFormat="false" ht="15" hidden="false" customHeight="false" outlineLevel="0" collapsed="false">
      <c r="A1311" s="0" t="s">
        <v>185</v>
      </c>
      <c r="B1311" s="81" t="n">
        <v>46100</v>
      </c>
      <c r="C1311" s="82" t="s">
        <v>452</v>
      </c>
      <c r="D1311" s="83" t="n">
        <v>4.56</v>
      </c>
      <c r="E1311" s="0" t="n">
        <v>57</v>
      </c>
      <c r="F1311" s="0" t="n">
        <v>5</v>
      </c>
      <c r="G1311" s="0" t="n">
        <v>0</v>
      </c>
      <c r="I1311" s="0" t="str">
        <f aca="false">IF(A1311="","",IF(COUNTIF(Campaigns!$A$7:$A$300,A1311)&gt;0,"✓",IF(N(D1311)=0,"– no spend","⚠ add to Campaigns tab")))</f>
        <v>✓</v>
      </c>
      <c r="J1311" s="83" t="n">
        <f aca="false">IF(D1311="","",D1311*IF(Settings!$B$23=Settings!$C$6,1,IF(Settings!$B$23="USD",1/INDEX(Settings!$B$29:$B$40,MONTH(B1311)),INDEX(Settings!$B$29:$B$40,MONTH(B1311)))))</f>
        <v>5.096712</v>
      </c>
    </row>
    <row r="1312" customFormat="false" ht="15" hidden="false" customHeight="false" outlineLevel="0" collapsed="false">
      <c r="A1312" s="0" t="s">
        <v>191</v>
      </c>
      <c r="B1312" s="81" t="n">
        <v>46100</v>
      </c>
      <c r="C1312" s="82" t="s">
        <v>452</v>
      </c>
      <c r="D1312" s="83" t="n">
        <v>16.07</v>
      </c>
      <c r="E1312" s="0" t="n">
        <v>125</v>
      </c>
      <c r="F1312" s="0" t="n">
        <v>8</v>
      </c>
      <c r="G1312" s="0" t="n">
        <v>0</v>
      </c>
      <c r="I1312" s="0" t="str">
        <f aca="false">IF(A1312="","",IF(COUNTIF(Campaigns!$A$7:$A$300,A1312)&gt;0,"✓",IF(N(D1312)=0,"– no spend","⚠ add to Campaigns tab")))</f>
        <v>✓</v>
      </c>
      <c r="J1312" s="83" t="n">
        <f aca="false">IF(D1312="","",D1312*IF(Settings!$B$23=Settings!$C$6,1,IF(Settings!$B$23="USD",1/INDEX(Settings!$B$29:$B$40,MONTH(B1312)),INDEX(Settings!$B$29:$B$40,MONTH(B1312)))))</f>
        <v>17.961439</v>
      </c>
    </row>
    <row r="1313" customFormat="false" ht="15" hidden="false" customHeight="false" outlineLevel="0" collapsed="false">
      <c r="A1313" s="0" t="s">
        <v>200</v>
      </c>
      <c r="B1313" s="81" t="n">
        <v>46100</v>
      </c>
      <c r="C1313" s="82" t="s">
        <v>452</v>
      </c>
      <c r="D1313" s="83" t="n">
        <v>4.77</v>
      </c>
      <c r="E1313" s="0" t="n">
        <v>73</v>
      </c>
      <c r="F1313" s="0" t="n">
        <v>5</v>
      </c>
      <c r="G1313" s="0" t="n">
        <v>0</v>
      </c>
      <c r="I1313" s="0" t="str">
        <f aca="false">IF(A1313="","",IF(COUNTIF(Campaigns!$A$7:$A$300,A1313)&gt;0,"✓",IF(N(D1313)=0,"– no spend","⚠ add to Campaigns tab")))</f>
        <v>✓</v>
      </c>
      <c r="J1313" s="83" t="n">
        <f aca="false">IF(D1313="","",D1313*IF(Settings!$B$23=Settings!$C$6,1,IF(Settings!$B$23="USD",1/INDEX(Settings!$B$29:$B$40,MONTH(B1313)),INDEX(Settings!$B$29:$B$40,MONTH(B1313)))))</f>
        <v>5.331429</v>
      </c>
    </row>
    <row r="1314" customFormat="false" ht="15" hidden="false" customHeight="false" outlineLevel="0" collapsed="false">
      <c r="A1314" s="0" t="s">
        <v>202</v>
      </c>
      <c r="B1314" s="81" t="n">
        <v>46100</v>
      </c>
      <c r="C1314" s="82" t="s">
        <v>452</v>
      </c>
      <c r="D1314" s="83" t="n">
        <v>8.7</v>
      </c>
      <c r="E1314" s="0" t="n">
        <v>52</v>
      </c>
      <c r="F1314" s="0" t="n">
        <v>6</v>
      </c>
      <c r="G1314" s="0" t="n">
        <v>0</v>
      </c>
      <c r="I1314" s="0" t="str">
        <f aca="false">IF(A1314="","",IF(COUNTIF(Campaigns!$A$7:$A$300,A1314)&gt;0,"✓",IF(N(D1314)=0,"– no spend","⚠ add to Campaigns tab")))</f>
        <v>✓</v>
      </c>
      <c r="J1314" s="83" t="n">
        <f aca="false">IF(D1314="","",D1314*IF(Settings!$B$23=Settings!$C$6,1,IF(Settings!$B$23="USD",1/INDEX(Settings!$B$29:$B$40,MONTH(B1314)),INDEX(Settings!$B$29:$B$40,MONTH(B1314)))))</f>
        <v>9.72399</v>
      </c>
    </row>
    <row r="1315" customFormat="false" ht="15" hidden="false" customHeight="false" outlineLevel="0" collapsed="false">
      <c r="A1315" s="0" t="s">
        <v>192</v>
      </c>
      <c r="B1315" s="81" t="n">
        <v>46100</v>
      </c>
      <c r="C1315" s="82" t="s">
        <v>452</v>
      </c>
      <c r="D1315" s="83" t="n">
        <v>0</v>
      </c>
      <c r="E1315" s="0" t="n">
        <v>43</v>
      </c>
      <c r="F1315" s="0" t="n">
        <v>0</v>
      </c>
      <c r="G1315" s="0" t="n">
        <v>0</v>
      </c>
      <c r="I1315" s="0" t="str">
        <f aca="false">IF(A1315="","",IF(COUNTIF(Campaigns!$A$7:$A$300,A1315)&gt;0,"✓",IF(N(D1315)=0,"– no spend","⚠ add to Campaigns tab")))</f>
        <v>✓</v>
      </c>
      <c r="J1315" s="83" t="n">
        <f aca="false">IF(D1315="","",D1315*IF(Settings!$B$23=Settings!$C$6,1,IF(Settings!$B$23="USD",1/INDEX(Settings!$B$29:$B$40,MONTH(B1315)),INDEX(Settings!$B$29:$B$40,MONTH(B1315)))))</f>
        <v>0</v>
      </c>
    </row>
    <row r="1316" customFormat="false" ht="15" hidden="false" customHeight="false" outlineLevel="0" collapsed="false">
      <c r="A1316" s="0" t="s">
        <v>187</v>
      </c>
      <c r="B1316" s="81" t="n">
        <v>46100</v>
      </c>
      <c r="C1316" s="82" t="s">
        <v>452</v>
      </c>
      <c r="D1316" s="83" t="n">
        <v>57.85</v>
      </c>
      <c r="E1316" s="0" t="n">
        <v>371</v>
      </c>
      <c r="F1316" s="0" t="n">
        <v>25</v>
      </c>
      <c r="G1316" s="0" t="n">
        <v>0</v>
      </c>
      <c r="I1316" s="0" t="str">
        <f aca="false">IF(A1316="","",IF(COUNTIF(Campaigns!$A$7:$A$300,A1316)&gt;0,"✓",IF(N(D1316)=0,"– no spend","⚠ add to Campaigns tab")))</f>
        <v>✓</v>
      </c>
      <c r="J1316" s="83" t="n">
        <f aca="false">IF(D1316="","",D1316*IF(Settings!$B$23=Settings!$C$6,1,IF(Settings!$B$23="USD",1/INDEX(Settings!$B$29:$B$40,MONTH(B1316)),INDEX(Settings!$B$29:$B$40,MONTH(B1316)))))</f>
        <v>64.658945</v>
      </c>
    </row>
    <row r="1317" customFormat="false" ht="15" hidden="false" customHeight="false" outlineLevel="0" collapsed="false">
      <c r="A1317" s="0" t="s">
        <v>190</v>
      </c>
      <c r="B1317" s="81" t="n">
        <v>46100</v>
      </c>
      <c r="C1317" s="82" t="s">
        <v>452</v>
      </c>
      <c r="D1317" s="83" t="n">
        <v>0</v>
      </c>
      <c r="E1317" s="0" t="n">
        <v>1</v>
      </c>
      <c r="F1317" s="0" t="n">
        <v>0</v>
      </c>
      <c r="G1317" s="0" t="n">
        <v>0</v>
      </c>
      <c r="I1317" s="0" t="str">
        <f aca="false">IF(A1317="","",IF(COUNTIF(Campaigns!$A$7:$A$300,A1317)&gt;0,"✓",IF(N(D1317)=0,"– no spend","⚠ add to Campaigns tab")))</f>
        <v>✓</v>
      </c>
      <c r="J1317" s="83" t="n">
        <f aca="false">IF(D1317="","",D1317*IF(Settings!$B$23=Settings!$C$6,1,IF(Settings!$B$23="USD",1/INDEX(Settings!$B$29:$B$40,MONTH(B1317)),INDEX(Settings!$B$29:$B$40,MONTH(B1317)))))</f>
        <v>0</v>
      </c>
    </row>
    <row r="1318" customFormat="false" ht="15" hidden="false" customHeight="false" outlineLevel="0" collapsed="false">
      <c r="A1318" s="0" t="s">
        <v>204</v>
      </c>
      <c r="B1318" s="81" t="n">
        <v>46100</v>
      </c>
      <c r="C1318" s="82" t="s">
        <v>452</v>
      </c>
      <c r="D1318" s="83" t="n">
        <v>5.65</v>
      </c>
      <c r="E1318" s="0" t="n">
        <v>22</v>
      </c>
      <c r="F1318" s="0" t="n">
        <v>2</v>
      </c>
      <c r="G1318" s="0" t="n">
        <v>0</v>
      </c>
      <c r="I1318" s="0" t="str">
        <f aca="false">IF(A1318="","",IF(COUNTIF(Campaigns!$A$7:$A$300,A1318)&gt;0,"✓",IF(N(D1318)=0,"– no spend","⚠ add to Campaigns tab")))</f>
        <v>✓</v>
      </c>
      <c r="J1318" s="83" t="n">
        <f aca="false">IF(D1318="","",D1318*IF(Settings!$B$23=Settings!$C$6,1,IF(Settings!$B$23="USD",1/INDEX(Settings!$B$29:$B$40,MONTH(B1318)),INDEX(Settings!$B$29:$B$40,MONTH(B1318)))))</f>
        <v>6.315005</v>
      </c>
    </row>
    <row r="1319" customFormat="false" ht="15" hidden="false" customHeight="false" outlineLevel="0" collapsed="false">
      <c r="A1319" s="0" t="s">
        <v>188</v>
      </c>
      <c r="B1319" s="81" t="n">
        <v>46100</v>
      </c>
      <c r="C1319" s="82" t="s">
        <v>452</v>
      </c>
      <c r="D1319" s="83" t="n">
        <v>9.81</v>
      </c>
      <c r="E1319" s="0" t="n">
        <v>26</v>
      </c>
      <c r="F1319" s="0" t="n">
        <v>1</v>
      </c>
      <c r="G1319" s="0" t="n">
        <v>0</v>
      </c>
      <c r="I1319" s="0" t="str">
        <f aca="false">IF(A1319="","",IF(COUNTIF(Campaigns!$A$7:$A$300,A1319)&gt;0,"✓",IF(N(D1319)=0,"– no spend","⚠ add to Campaigns tab")))</f>
        <v>✓</v>
      </c>
      <c r="J1319" s="83" t="n">
        <f aca="false">IF(D1319="","",D1319*IF(Settings!$B$23=Settings!$C$6,1,IF(Settings!$B$23="USD",1/INDEX(Settings!$B$29:$B$40,MONTH(B1319)),INDEX(Settings!$B$29:$B$40,MONTH(B1319)))))</f>
        <v>10.964637</v>
      </c>
    </row>
    <row r="1320" customFormat="false" ht="15" hidden="false" customHeight="false" outlineLevel="0" collapsed="false">
      <c r="A1320" s="0" t="s">
        <v>186</v>
      </c>
      <c r="B1320" s="81" t="n">
        <v>46100</v>
      </c>
      <c r="C1320" s="82" t="s">
        <v>452</v>
      </c>
      <c r="D1320" s="83" t="n">
        <v>22.8</v>
      </c>
      <c r="E1320" s="0" t="n">
        <v>54</v>
      </c>
      <c r="F1320" s="0" t="n">
        <v>8</v>
      </c>
      <c r="G1320" s="0" t="n">
        <v>0</v>
      </c>
      <c r="I1320" s="0" t="str">
        <f aca="false">IF(A1320="","",IF(COUNTIF(Campaigns!$A$7:$A$300,A1320)&gt;0,"✓",IF(N(D1320)=0,"– no spend","⚠ add to Campaigns tab")))</f>
        <v>✓</v>
      </c>
      <c r="J1320" s="83" t="n">
        <f aca="false">IF(D1320="","",D1320*IF(Settings!$B$23=Settings!$C$6,1,IF(Settings!$B$23="USD",1/INDEX(Settings!$B$29:$B$40,MONTH(B1320)),INDEX(Settings!$B$29:$B$40,MONTH(B1320)))))</f>
        <v>25.48356</v>
      </c>
    </row>
    <row r="1321" customFormat="false" ht="15" hidden="false" customHeight="false" outlineLevel="0" collapsed="false">
      <c r="A1321" s="0" t="s">
        <v>201</v>
      </c>
      <c r="B1321" s="81" t="n">
        <v>46100</v>
      </c>
      <c r="C1321" s="82" t="s">
        <v>452</v>
      </c>
      <c r="D1321" s="83" t="n">
        <v>21.4</v>
      </c>
      <c r="E1321" s="0" t="n">
        <v>8</v>
      </c>
      <c r="F1321" s="0" t="n">
        <v>2</v>
      </c>
      <c r="G1321" s="0" t="n">
        <v>0</v>
      </c>
      <c r="I1321" s="0" t="str">
        <f aca="false">IF(A1321="","",IF(COUNTIF(Campaigns!$A$7:$A$300,A1321)&gt;0,"✓",IF(N(D1321)=0,"– no spend","⚠ add to Campaigns tab")))</f>
        <v>✓</v>
      </c>
      <c r="J1321" s="83" t="n">
        <f aca="false">IF(D1321="","",D1321*IF(Settings!$B$23=Settings!$C$6,1,IF(Settings!$B$23="USD",1/INDEX(Settings!$B$29:$B$40,MONTH(B1321)),INDEX(Settings!$B$29:$B$40,MONTH(B1321)))))</f>
        <v>23.91878</v>
      </c>
    </row>
    <row r="1322" customFormat="false" ht="15" hidden="false" customHeight="false" outlineLevel="0" collapsed="false">
      <c r="A1322" s="0" t="s">
        <v>194</v>
      </c>
      <c r="B1322" s="81" t="n">
        <v>46100</v>
      </c>
      <c r="C1322" s="82" t="s">
        <v>452</v>
      </c>
      <c r="D1322" s="83" t="n">
        <v>13.94</v>
      </c>
      <c r="E1322" s="0" t="n">
        <v>75</v>
      </c>
      <c r="F1322" s="0" t="n">
        <v>2</v>
      </c>
      <c r="G1322" s="0" t="n">
        <v>0</v>
      </c>
      <c r="I1322" s="0" t="str">
        <f aca="false">IF(A1322="","",IF(COUNTIF(Campaigns!$A$7:$A$300,A1322)&gt;0,"✓",IF(N(D1322)=0,"– no spend","⚠ add to Campaigns tab")))</f>
        <v>✓</v>
      </c>
      <c r="J1322" s="83" t="n">
        <f aca="false">IF(D1322="","",D1322*IF(Settings!$B$23=Settings!$C$6,1,IF(Settings!$B$23="USD",1/INDEX(Settings!$B$29:$B$40,MONTH(B1322)),INDEX(Settings!$B$29:$B$40,MONTH(B1322)))))</f>
        <v>15.580738</v>
      </c>
    </row>
    <row r="1323" customFormat="false" ht="15" hidden="false" customHeight="false" outlineLevel="0" collapsed="false">
      <c r="A1323" s="0" t="s">
        <v>213</v>
      </c>
      <c r="B1323" s="81" t="n">
        <v>46100</v>
      </c>
      <c r="C1323" s="82" t="s">
        <v>452</v>
      </c>
      <c r="D1323" s="83" t="n">
        <v>70.95</v>
      </c>
      <c r="E1323" s="0" t="n">
        <v>2326</v>
      </c>
      <c r="F1323" s="0" t="n">
        <v>12</v>
      </c>
      <c r="G1323" s="0" t="n">
        <v>0</v>
      </c>
      <c r="I1323" s="0" t="str">
        <f aca="false">IF(A1323="","",IF(COUNTIF(Campaigns!$A$7:$A$300,A1323)&gt;0,"✓",IF(N(D1323)=0,"– no spend","⚠ add to Campaigns tab")))</f>
        <v>✓</v>
      </c>
      <c r="J1323" s="83" t="n">
        <f aca="false">IF(D1323="","",D1323*IF(Settings!$B$23=Settings!$C$6,1,IF(Settings!$B$23="USD",1/INDEX(Settings!$B$29:$B$40,MONTH(B1323)),INDEX(Settings!$B$29:$B$40,MONTH(B1323)))))</f>
        <v>79.300815</v>
      </c>
    </row>
    <row r="1324" customFormat="false" ht="15" hidden="false" customHeight="false" outlineLevel="0" collapsed="false">
      <c r="A1324" s="0" t="s">
        <v>199</v>
      </c>
      <c r="B1324" s="81" t="n">
        <v>46100</v>
      </c>
      <c r="C1324" s="82" t="s">
        <v>452</v>
      </c>
      <c r="D1324" s="83" t="n">
        <v>6.47</v>
      </c>
      <c r="E1324" s="0" t="n">
        <v>23</v>
      </c>
      <c r="F1324" s="0" t="n">
        <v>1</v>
      </c>
      <c r="G1324" s="0" t="n">
        <v>0</v>
      </c>
      <c r="I1324" s="0" t="str">
        <f aca="false">IF(A1324="","",IF(COUNTIF(Campaigns!$A$7:$A$300,A1324)&gt;0,"✓",IF(N(D1324)=0,"– no spend","⚠ add to Campaigns tab")))</f>
        <v>✓</v>
      </c>
      <c r="J1324" s="83" t="n">
        <f aca="false">IF(D1324="","",D1324*IF(Settings!$B$23=Settings!$C$6,1,IF(Settings!$B$23="USD",1/INDEX(Settings!$B$29:$B$40,MONTH(B1324)),INDEX(Settings!$B$29:$B$40,MONTH(B1324)))))</f>
        <v>7.231519</v>
      </c>
    </row>
    <row r="1325" customFormat="false" ht="15" hidden="false" customHeight="false" outlineLevel="0" collapsed="false">
      <c r="A1325" s="0" t="s">
        <v>206</v>
      </c>
      <c r="B1325" s="81" t="n">
        <v>46100</v>
      </c>
      <c r="C1325" s="82" t="s">
        <v>452</v>
      </c>
      <c r="D1325" s="83" t="n">
        <v>2.35</v>
      </c>
      <c r="E1325" s="0" t="n">
        <v>88</v>
      </c>
      <c r="F1325" s="0" t="n">
        <v>1</v>
      </c>
      <c r="G1325" s="0" t="n">
        <v>0</v>
      </c>
      <c r="I1325" s="0" t="str">
        <f aca="false">IF(A1325="","",IF(COUNTIF(Campaigns!$A$7:$A$300,A1325)&gt;0,"✓",IF(N(D1325)=0,"– no spend","⚠ add to Campaigns tab")))</f>
        <v>✓</v>
      </c>
      <c r="J1325" s="83" t="n">
        <f aca="false">IF(D1325="","",D1325*IF(Settings!$B$23=Settings!$C$6,1,IF(Settings!$B$23="USD",1/INDEX(Settings!$B$29:$B$40,MONTH(B1325)),INDEX(Settings!$B$29:$B$40,MONTH(B1325)))))</f>
        <v>2.626595</v>
      </c>
    </row>
    <row r="1326" customFormat="false" ht="15" hidden="false" customHeight="false" outlineLevel="0" collapsed="false">
      <c r="A1326" s="0" t="s">
        <v>203</v>
      </c>
      <c r="B1326" s="81" t="n">
        <v>46101</v>
      </c>
      <c r="C1326" s="82" t="s">
        <v>452</v>
      </c>
      <c r="D1326" s="83" t="n">
        <v>13.65</v>
      </c>
      <c r="E1326" s="0" t="n">
        <v>63</v>
      </c>
      <c r="F1326" s="0" t="n">
        <v>3</v>
      </c>
      <c r="G1326" s="0" t="n">
        <v>0</v>
      </c>
      <c r="I1326" s="0" t="str">
        <f aca="false">IF(A1326="","",IF(COUNTIF(Campaigns!$A$7:$A$300,A1326)&gt;0,"✓",IF(N(D1326)=0,"– no spend","⚠ add to Campaigns tab")))</f>
        <v>✓</v>
      </c>
      <c r="J1326" s="83" t="n">
        <f aca="false">IF(D1326="","",D1326*IF(Settings!$B$23=Settings!$C$6,1,IF(Settings!$B$23="USD",1/INDEX(Settings!$B$29:$B$40,MONTH(B1326)),INDEX(Settings!$B$29:$B$40,MONTH(B1326)))))</f>
        <v>15.256605</v>
      </c>
    </row>
    <row r="1327" customFormat="false" ht="15" hidden="false" customHeight="false" outlineLevel="0" collapsed="false">
      <c r="A1327" s="0" t="s">
        <v>205</v>
      </c>
      <c r="B1327" s="81" t="n">
        <v>46101</v>
      </c>
      <c r="C1327" s="82" t="s">
        <v>452</v>
      </c>
      <c r="D1327" s="83" t="n">
        <v>4.49</v>
      </c>
      <c r="E1327" s="0" t="n">
        <v>392</v>
      </c>
      <c r="F1327" s="0" t="n">
        <v>14</v>
      </c>
      <c r="G1327" s="0" t="n">
        <v>0</v>
      </c>
      <c r="I1327" s="0" t="str">
        <f aca="false">IF(A1327="","",IF(COUNTIF(Campaigns!$A$7:$A$300,A1327)&gt;0,"✓",IF(N(D1327)=0,"– no spend","⚠ add to Campaigns tab")))</f>
        <v>✓</v>
      </c>
      <c r="J1327" s="83" t="n">
        <f aca="false">IF(D1327="","",D1327*IF(Settings!$B$23=Settings!$C$6,1,IF(Settings!$B$23="USD",1/INDEX(Settings!$B$29:$B$40,MONTH(B1327)),INDEX(Settings!$B$29:$B$40,MONTH(B1327)))))</f>
        <v>5.018473</v>
      </c>
    </row>
    <row r="1328" customFormat="false" ht="15" hidden="false" customHeight="false" outlineLevel="0" collapsed="false">
      <c r="A1328" s="0" t="s">
        <v>216</v>
      </c>
      <c r="B1328" s="81" t="n">
        <v>46101</v>
      </c>
      <c r="C1328" s="82" t="s">
        <v>452</v>
      </c>
      <c r="D1328" s="83" t="n">
        <v>30.01</v>
      </c>
      <c r="E1328" s="0" t="n">
        <v>2108</v>
      </c>
      <c r="F1328" s="0" t="n">
        <v>13</v>
      </c>
      <c r="G1328" s="0" t="n">
        <v>0</v>
      </c>
      <c r="I1328" s="0" t="str">
        <f aca="false">IF(A1328="","",IF(COUNTIF(Campaigns!$A$7:$A$300,A1328)&gt;0,"✓",IF(N(D1328)=0,"– no spend","⚠ add to Campaigns tab")))</f>
        <v>✓</v>
      </c>
      <c r="J1328" s="83" t="n">
        <f aca="false">IF(D1328="","",D1328*IF(Settings!$B$23=Settings!$C$6,1,IF(Settings!$B$23="USD",1/INDEX(Settings!$B$29:$B$40,MONTH(B1328)),INDEX(Settings!$B$29:$B$40,MONTH(B1328)))))</f>
        <v>33.542177</v>
      </c>
    </row>
    <row r="1329" customFormat="false" ht="15" hidden="false" customHeight="false" outlineLevel="0" collapsed="false">
      <c r="A1329" s="0" t="s">
        <v>195</v>
      </c>
      <c r="B1329" s="81" t="n">
        <v>46101</v>
      </c>
      <c r="C1329" s="82" t="s">
        <v>452</v>
      </c>
      <c r="D1329" s="83" t="n">
        <v>11.54</v>
      </c>
      <c r="E1329" s="0" t="n">
        <v>41</v>
      </c>
      <c r="F1329" s="0" t="n">
        <v>2</v>
      </c>
      <c r="G1329" s="0" t="n">
        <v>0</v>
      </c>
      <c r="I1329" s="0" t="str">
        <f aca="false">IF(A1329="","",IF(COUNTIF(Campaigns!$A$7:$A$300,A1329)&gt;0,"✓",IF(N(D1329)=0,"– no spend","⚠ add to Campaigns tab")))</f>
        <v>✓</v>
      </c>
      <c r="J1329" s="83" t="n">
        <f aca="false">IF(D1329="","",D1329*IF(Settings!$B$23=Settings!$C$6,1,IF(Settings!$B$23="USD",1/INDEX(Settings!$B$29:$B$40,MONTH(B1329)),INDEX(Settings!$B$29:$B$40,MONTH(B1329)))))</f>
        <v>12.898258</v>
      </c>
    </row>
    <row r="1330" customFormat="false" ht="15" hidden="false" customHeight="false" outlineLevel="0" collapsed="false">
      <c r="A1330" s="0" t="s">
        <v>185</v>
      </c>
      <c r="B1330" s="81" t="n">
        <v>46101</v>
      </c>
      <c r="C1330" s="82" t="s">
        <v>452</v>
      </c>
      <c r="D1330" s="83" t="n">
        <v>4.7</v>
      </c>
      <c r="E1330" s="0" t="n">
        <v>73</v>
      </c>
      <c r="F1330" s="0" t="n">
        <v>4</v>
      </c>
      <c r="G1330" s="0" t="n">
        <v>0</v>
      </c>
      <c r="I1330" s="0" t="str">
        <f aca="false">IF(A1330="","",IF(COUNTIF(Campaigns!$A$7:$A$300,A1330)&gt;0,"✓",IF(N(D1330)=0,"– no spend","⚠ add to Campaigns tab")))</f>
        <v>✓</v>
      </c>
      <c r="J1330" s="83" t="n">
        <f aca="false">IF(D1330="","",D1330*IF(Settings!$B$23=Settings!$C$6,1,IF(Settings!$B$23="USD",1/INDEX(Settings!$B$29:$B$40,MONTH(B1330)),INDEX(Settings!$B$29:$B$40,MONTH(B1330)))))</f>
        <v>5.25319</v>
      </c>
    </row>
    <row r="1331" customFormat="false" ht="15" hidden="false" customHeight="false" outlineLevel="0" collapsed="false">
      <c r="A1331" s="0" t="s">
        <v>191</v>
      </c>
      <c r="B1331" s="81" t="n">
        <v>46101</v>
      </c>
      <c r="C1331" s="82" t="s">
        <v>452</v>
      </c>
      <c r="D1331" s="83" t="n">
        <v>21.53</v>
      </c>
      <c r="E1331" s="0" t="n">
        <v>98</v>
      </c>
      <c r="F1331" s="0" t="n">
        <v>12</v>
      </c>
      <c r="G1331" s="0" t="n">
        <v>0</v>
      </c>
      <c r="I1331" s="0" t="str">
        <f aca="false">IF(A1331="","",IF(COUNTIF(Campaigns!$A$7:$A$300,A1331)&gt;0,"✓",IF(N(D1331)=0,"– no spend","⚠ add to Campaigns tab")))</f>
        <v>✓</v>
      </c>
      <c r="J1331" s="83" t="n">
        <f aca="false">IF(D1331="","",D1331*IF(Settings!$B$23=Settings!$C$6,1,IF(Settings!$B$23="USD",1/INDEX(Settings!$B$29:$B$40,MONTH(B1331)),INDEX(Settings!$B$29:$B$40,MONTH(B1331)))))</f>
        <v>24.064081</v>
      </c>
    </row>
    <row r="1332" customFormat="false" ht="15" hidden="false" customHeight="false" outlineLevel="0" collapsed="false">
      <c r="A1332" s="0" t="s">
        <v>200</v>
      </c>
      <c r="B1332" s="81" t="n">
        <v>46101</v>
      </c>
      <c r="C1332" s="82" t="s">
        <v>452</v>
      </c>
      <c r="D1332" s="83" t="n">
        <v>13.1</v>
      </c>
      <c r="E1332" s="0" t="n">
        <v>56</v>
      </c>
      <c r="F1332" s="0" t="n">
        <v>4</v>
      </c>
      <c r="G1332" s="0" t="n">
        <v>0</v>
      </c>
      <c r="I1332" s="0" t="str">
        <f aca="false">IF(A1332="","",IF(COUNTIF(Campaigns!$A$7:$A$300,A1332)&gt;0,"✓",IF(N(D1332)=0,"– no spend","⚠ add to Campaigns tab")))</f>
        <v>✓</v>
      </c>
      <c r="J1332" s="83" t="n">
        <f aca="false">IF(D1332="","",D1332*IF(Settings!$B$23=Settings!$C$6,1,IF(Settings!$B$23="USD",1/INDEX(Settings!$B$29:$B$40,MONTH(B1332)),INDEX(Settings!$B$29:$B$40,MONTH(B1332)))))</f>
        <v>14.64187</v>
      </c>
    </row>
    <row r="1333" customFormat="false" ht="15" hidden="false" customHeight="false" outlineLevel="0" collapsed="false">
      <c r="A1333" s="0" t="s">
        <v>202</v>
      </c>
      <c r="B1333" s="81" t="n">
        <v>46101</v>
      </c>
      <c r="C1333" s="82" t="s">
        <v>452</v>
      </c>
      <c r="D1333" s="83" t="n">
        <v>4.18</v>
      </c>
      <c r="E1333" s="0" t="n">
        <v>28</v>
      </c>
      <c r="F1333" s="0" t="n">
        <v>3</v>
      </c>
      <c r="G1333" s="0" t="n">
        <v>0</v>
      </c>
      <c r="I1333" s="0" t="str">
        <f aca="false">IF(A1333="","",IF(COUNTIF(Campaigns!$A$7:$A$300,A1333)&gt;0,"✓",IF(N(D1333)=0,"– no spend","⚠ add to Campaigns tab")))</f>
        <v>✓</v>
      </c>
      <c r="J1333" s="83" t="n">
        <f aca="false">IF(D1333="","",D1333*IF(Settings!$B$23=Settings!$C$6,1,IF(Settings!$B$23="USD",1/INDEX(Settings!$B$29:$B$40,MONTH(B1333)),INDEX(Settings!$B$29:$B$40,MONTH(B1333)))))</f>
        <v>4.671986</v>
      </c>
    </row>
    <row r="1334" customFormat="false" ht="15" hidden="false" customHeight="false" outlineLevel="0" collapsed="false">
      <c r="A1334" s="0" t="s">
        <v>192</v>
      </c>
      <c r="B1334" s="81" t="n">
        <v>46101</v>
      </c>
      <c r="C1334" s="82" t="s">
        <v>452</v>
      </c>
      <c r="D1334" s="83" t="n">
        <v>15.72</v>
      </c>
      <c r="E1334" s="0" t="n">
        <v>47</v>
      </c>
      <c r="F1334" s="0" t="n">
        <v>3</v>
      </c>
      <c r="G1334" s="0" t="n">
        <v>0</v>
      </c>
      <c r="I1334" s="0" t="str">
        <f aca="false">IF(A1334="","",IF(COUNTIF(Campaigns!$A$7:$A$300,A1334)&gt;0,"✓",IF(N(D1334)=0,"– no spend","⚠ add to Campaigns tab")))</f>
        <v>✓</v>
      </c>
      <c r="J1334" s="83" t="n">
        <f aca="false">IF(D1334="","",D1334*IF(Settings!$B$23=Settings!$C$6,1,IF(Settings!$B$23="USD",1/INDEX(Settings!$B$29:$B$40,MONTH(B1334)),INDEX(Settings!$B$29:$B$40,MONTH(B1334)))))</f>
        <v>17.570244</v>
      </c>
    </row>
    <row r="1335" customFormat="false" ht="15" hidden="false" customHeight="false" outlineLevel="0" collapsed="false">
      <c r="A1335" s="0" t="s">
        <v>187</v>
      </c>
      <c r="B1335" s="81" t="n">
        <v>46101</v>
      </c>
      <c r="C1335" s="82" t="s">
        <v>452</v>
      </c>
      <c r="D1335" s="83" t="n">
        <v>20.31</v>
      </c>
      <c r="E1335" s="0" t="n">
        <v>193</v>
      </c>
      <c r="F1335" s="0" t="n">
        <v>8</v>
      </c>
      <c r="G1335" s="0" t="n">
        <v>0</v>
      </c>
      <c r="I1335" s="0" t="str">
        <f aca="false">IF(A1335="","",IF(COUNTIF(Campaigns!$A$7:$A$300,A1335)&gt;0,"✓",IF(N(D1335)=0,"– no spend","⚠ add to Campaigns tab")))</f>
        <v>✓</v>
      </c>
      <c r="J1335" s="83" t="n">
        <f aca="false">IF(D1335="","",D1335*IF(Settings!$B$23=Settings!$C$6,1,IF(Settings!$B$23="USD",1/INDEX(Settings!$B$29:$B$40,MONTH(B1335)),INDEX(Settings!$B$29:$B$40,MONTH(B1335)))))</f>
        <v>22.700487</v>
      </c>
    </row>
    <row r="1336" customFormat="false" ht="15" hidden="false" customHeight="false" outlineLevel="0" collapsed="false">
      <c r="A1336" s="0" t="s">
        <v>190</v>
      </c>
      <c r="B1336" s="81" t="n">
        <v>46101</v>
      </c>
      <c r="C1336" s="82" t="s">
        <v>452</v>
      </c>
      <c r="D1336" s="83" t="n">
        <v>0</v>
      </c>
      <c r="E1336" s="0" t="n">
        <v>5</v>
      </c>
      <c r="F1336" s="0" t="n">
        <v>0</v>
      </c>
      <c r="G1336" s="0" t="n">
        <v>0</v>
      </c>
      <c r="I1336" s="0" t="str">
        <f aca="false">IF(A1336="","",IF(COUNTIF(Campaigns!$A$7:$A$300,A1336)&gt;0,"✓",IF(N(D1336)=0,"– no spend","⚠ add to Campaigns tab")))</f>
        <v>✓</v>
      </c>
      <c r="J1336" s="83" t="n">
        <f aca="false">IF(D1336="","",D1336*IF(Settings!$B$23=Settings!$C$6,1,IF(Settings!$B$23="USD",1/INDEX(Settings!$B$29:$B$40,MONTH(B1336)),INDEX(Settings!$B$29:$B$40,MONTH(B1336)))))</f>
        <v>0</v>
      </c>
    </row>
    <row r="1337" customFormat="false" ht="15" hidden="false" customHeight="false" outlineLevel="0" collapsed="false">
      <c r="A1337" s="0" t="s">
        <v>204</v>
      </c>
      <c r="B1337" s="81" t="n">
        <v>46101</v>
      </c>
      <c r="C1337" s="82" t="s">
        <v>452</v>
      </c>
      <c r="D1337" s="83" t="n">
        <v>2.55</v>
      </c>
      <c r="E1337" s="0" t="n">
        <v>17</v>
      </c>
      <c r="F1337" s="0" t="n">
        <v>4</v>
      </c>
      <c r="G1337" s="0" t="n">
        <v>0</v>
      </c>
      <c r="I1337" s="0" t="str">
        <f aca="false">IF(A1337="","",IF(COUNTIF(Campaigns!$A$7:$A$300,A1337)&gt;0,"✓",IF(N(D1337)=0,"– no spend","⚠ add to Campaigns tab")))</f>
        <v>✓</v>
      </c>
      <c r="J1337" s="83" t="n">
        <f aca="false">IF(D1337="","",D1337*IF(Settings!$B$23=Settings!$C$6,1,IF(Settings!$B$23="USD",1/INDEX(Settings!$B$29:$B$40,MONTH(B1337)),INDEX(Settings!$B$29:$B$40,MONTH(B1337)))))</f>
        <v>2.850135</v>
      </c>
    </row>
    <row r="1338" customFormat="false" ht="15" hidden="false" customHeight="false" outlineLevel="0" collapsed="false">
      <c r="A1338" s="0" t="s">
        <v>188</v>
      </c>
      <c r="B1338" s="81" t="n">
        <v>46101</v>
      </c>
      <c r="C1338" s="82" t="s">
        <v>452</v>
      </c>
      <c r="D1338" s="83" t="n">
        <v>10.56</v>
      </c>
      <c r="E1338" s="0" t="n">
        <v>66</v>
      </c>
      <c r="F1338" s="0" t="n">
        <v>2</v>
      </c>
      <c r="G1338" s="0" t="n">
        <v>0</v>
      </c>
      <c r="I1338" s="0" t="str">
        <f aca="false">IF(A1338="","",IF(COUNTIF(Campaigns!$A$7:$A$300,A1338)&gt;0,"✓",IF(N(D1338)=0,"– no spend","⚠ add to Campaigns tab")))</f>
        <v>✓</v>
      </c>
      <c r="J1338" s="83" t="n">
        <f aca="false">IF(D1338="","",D1338*IF(Settings!$B$23=Settings!$C$6,1,IF(Settings!$B$23="USD",1/INDEX(Settings!$B$29:$B$40,MONTH(B1338)),INDEX(Settings!$B$29:$B$40,MONTH(B1338)))))</f>
        <v>11.802912</v>
      </c>
    </row>
    <row r="1339" customFormat="false" ht="15" hidden="false" customHeight="false" outlineLevel="0" collapsed="false">
      <c r="A1339" s="0" t="s">
        <v>186</v>
      </c>
      <c r="B1339" s="81" t="n">
        <v>46101</v>
      </c>
      <c r="C1339" s="82" t="s">
        <v>452</v>
      </c>
      <c r="D1339" s="83" t="n">
        <v>8.08</v>
      </c>
      <c r="E1339" s="0" t="n">
        <v>39</v>
      </c>
      <c r="F1339" s="0" t="n">
        <v>5</v>
      </c>
      <c r="G1339" s="0" t="n">
        <v>0</v>
      </c>
      <c r="I1339" s="0" t="str">
        <f aca="false">IF(A1339="","",IF(COUNTIF(Campaigns!$A$7:$A$300,A1339)&gt;0,"✓",IF(N(D1339)=0,"– no spend","⚠ add to Campaigns tab")))</f>
        <v>✓</v>
      </c>
      <c r="J1339" s="83" t="n">
        <f aca="false">IF(D1339="","",D1339*IF(Settings!$B$23=Settings!$C$6,1,IF(Settings!$B$23="USD",1/INDEX(Settings!$B$29:$B$40,MONTH(B1339)),INDEX(Settings!$B$29:$B$40,MONTH(B1339)))))</f>
        <v>9.031016</v>
      </c>
    </row>
    <row r="1340" customFormat="false" ht="15" hidden="false" customHeight="false" outlineLevel="0" collapsed="false">
      <c r="A1340" s="0" t="s">
        <v>201</v>
      </c>
      <c r="B1340" s="81" t="n">
        <v>46101</v>
      </c>
      <c r="C1340" s="82" t="s">
        <v>452</v>
      </c>
      <c r="D1340" s="83" t="n">
        <v>0</v>
      </c>
      <c r="E1340" s="0" t="n">
        <v>19</v>
      </c>
      <c r="F1340" s="0" t="n">
        <v>0</v>
      </c>
      <c r="G1340" s="0" t="n">
        <v>0</v>
      </c>
      <c r="I1340" s="0" t="str">
        <f aca="false">IF(A1340="","",IF(COUNTIF(Campaigns!$A$7:$A$300,A1340)&gt;0,"✓",IF(N(D1340)=0,"– no spend","⚠ add to Campaigns tab")))</f>
        <v>✓</v>
      </c>
      <c r="J1340" s="83" t="n">
        <f aca="false">IF(D1340="","",D1340*IF(Settings!$B$23=Settings!$C$6,1,IF(Settings!$B$23="USD",1/INDEX(Settings!$B$29:$B$40,MONTH(B1340)),INDEX(Settings!$B$29:$B$40,MONTH(B1340)))))</f>
        <v>0</v>
      </c>
    </row>
    <row r="1341" customFormat="false" ht="15" hidden="false" customHeight="false" outlineLevel="0" collapsed="false">
      <c r="A1341" s="0" t="s">
        <v>194</v>
      </c>
      <c r="B1341" s="81" t="n">
        <v>46101</v>
      </c>
      <c r="C1341" s="82" t="s">
        <v>452</v>
      </c>
      <c r="D1341" s="83" t="n">
        <v>9.98</v>
      </c>
      <c r="E1341" s="0" t="n">
        <v>36</v>
      </c>
      <c r="F1341" s="0" t="n">
        <v>3</v>
      </c>
      <c r="G1341" s="0" t="n">
        <v>0</v>
      </c>
      <c r="I1341" s="0" t="str">
        <f aca="false">IF(A1341="","",IF(COUNTIF(Campaigns!$A$7:$A$300,A1341)&gt;0,"✓",IF(N(D1341)=0,"– no spend","⚠ add to Campaigns tab")))</f>
        <v>✓</v>
      </c>
      <c r="J1341" s="83" t="n">
        <f aca="false">IF(D1341="","",D1341*IF(Settings!$B$23=Settings!$C$6,1,IF(Settings!$B$23="USD",1/INDEX(Settings!$B$29:$B$40,MONTH(B1341)),INDEX(Settings!$B$29:$B$40,MONTH(B1341)))))</f>
        <v>11.154646</v>
      </c>
    </row>
    <row r="1342" customFormat="false" ht="15" hidden="false" customHeight="false" outlineLevel="0" collapsed="false">
      <c r="A1342" s="0" t="s">
        <v>213</v>
      </c>
      <c r="B1342" s="81" t="n">
        <v>46101</v>
      </c>
      <c r="C1342" s="82" t="s">
        <v>452</v>
      </c>
      <c r="D1342" s="83" t="n">
        <v>31.48</v>
      </c>
      <c r="E1342" s="0" t="n">
        <v>524</v>
      </c>
      <c r="F1342" s="0" t="n">
        <v>6</v>
      </c>
      <c r="G1342" s="0" t="n">
        <v>0</v>
      </c>
      <c r="I1342" s="0" t="str">
        <f aca="false">IF(A1342="","",IF(COUNTIF(Campaigns!$A$7:$A$300,A1342)&gt;0,"✓",IF(N(D1342)=0,"– no spend","⚠ add to Campaigns tab")))</f>
        <v>✓</v>
      </c>
      <c r="J1342" s="83" t="n">
        <f aca="false">IF(D1342="","",D1342*IF(Settings!$B$23=Settings!$C$6,1,IF(Settings!$B$23="USD",1/INDEX(Settings!$B$29:$B$40,MONTH(B1342)),INDEX(Settings!$B$29:$B$40,MONTH(B1342)))))</f>
        <v>35.185196</v>
      </c>
    </row>
    <row r="1343" customFormat="false" ht="15" hidden="false" customHeight="false" outlineLevel="0" collapsed="false">
      <c r="A1343" s="0" t="s">
        <v>199</v>
      </c>
      <c r="B1343" s="81" t="n">
        <v>46101</v>
      </c>
      <c r="C1343" s="82" t="s">
        <v>452</v>
      </c>
      <c r="D1343" s="83" t="n">
        <v>0</v>
      </c>
      <c r="E1343" s="0" t="n">
        <v>16</v>
      </c>
      <c r="F1343" s="0" t="n">
        <v>0</v>
      </c>
      <c r="G1343" s="0" t="n">
        <v>0</v>
      </c>
      <c r="I1343" s="0" t="str">
        <f aca="false">IF(A1343="","",IF(COUNTIF(Campaigns!$A$7:$A$300,A1343)&gt;0,"✓",IF(N(D1343)=0,"– no spend","⚠ add to Campaigns tab")))</f>
        <v>✓</v>
      </c>
      <c r="J1343" s="83" t="n">
        <f aca="false">IF(D1343="","",D1343*IF(Settings!$B$23=Settings!$C$6,1,IF(Settings!$B$23="USD",1/INDEX(Settings!$B$29:$B$40,MONTH(B1343)),INDEX(Settings!$B$29:$B$40,MONTH(B1343)))))</f>
        <v>0</v>
      </c>
    </row>
    <row r="1344" customFormat="false" ht="15" hidden="false" customHeight="false" outlineLevel="0" collapsed="false">
      <c r="A1344" s="0" t="s">
        <v>206</v>
      </c>
      <c r="B1344" s="81" t="n">
        <v>46101</v>
      </c>
      <c r="C1344" s="82" t="s">
        <v>452</v>
      </c>
      <c r="D1344" s="83" t="n">
        <v>0</v>
      </c>
      <c r="E1344" s="0" t="n">
        <v>106</v>
      </c>
      <c r="F1344" s="0" t="n">
        <v>0</v>
      </c>
      <c r="G1344" s="0" t="n">
        <v>0</v>
      </c>
      <c r="I1344" s="0" t="str">
        <f aca="false">IF(A1344="","",IF(COUNTIF(Campaigns!$A$7:$A$300,A1344)&gt;0,"✓",IF(N(D1344)=0,"– no spend","⚠ add to Campaigns tab")))</f>
        <v>✓</v>
      </c>
      <c r="J1344" s="83" t="n">
        <f aca="false">IF(D1344="","",D1344*IF(Settings!$B$23=Settings!$C$6,1,IF(Settings!$B$23="USD",1/INDEX(Settings!$B$29:$B$40,MONTH(B1344)),INDEX(Settings!$B$29:$B$40,MONTH(B1344)))))</f>
        <v>0</v>
      </c>
    </row>
    <row r="1345" customFormat="false" ht="15" hidden="false" customHeight="false" outlineLevel="0" collapsed="false">
      <c r="A1345" s="0" t="s">
        <v>203</v>
      </c>
      <c r="B1345" s="81" t="n">
        <v>46102</v>
      </c>
      <c r="C1345" s="82" t="s">
        <v>452</v>
      </c>
      <c r="D1345" s="83" t="n">
        <v>12.31</v>
      </c>
      <c r="E1345" s="0" t="n">
        <v>14</v>
      </c>
      <c r="F1345" s="0" t="n">
        <v>3</v>
      </c>
      <c r="G1345" s="0" t="n">
        <v>0.11</v>
      </c>
      <c r="I1345" s="0" t="str">
        <f aca="false">IF(A1345="","",IF(COUNTIF(Campaigns!$A$7:$A$300,A1345)&gt;0,"✓",IF(N(D1345)=0,"– no spend","⚠ add to Campaigns tab")))</f>
        <v>✓</v>
      </c>
      <c r="J1345" s="83" t="n">
        <f aca="false">IF(D1345="","",D1345*IF(Settings!$B$23=Settings!$C$6,1,IF(Settings!$B$23="USD",1/INDEX(Settings!$B$29:$B$40,MONTH(B1345)),INDEX(Settings!$B$29:$B$40,MONTH(B1345)))))</f>
        <v>13.758887</v>
      </c>
    </row>
    <row r="1346" customFormat="false" ht="15" hidden="false" customHeight="false" outlineLevel="0" collapsed="false">
      <c r="A1346" s="0" t="s">
        <v>205</v>
      </c>
      <c r="B1346" s="81" t="n">
        <v>46102</v>
      </c>
      <c r="C1346" s="82" t="s">
        <v>452</v>
      </c>
      <c r="D1346" s="83" t="n">
        <v>3.88</v>
      </c>
      <c r="E1346" s="0" t="n">
        <v>219</v>
      </c>
      <c r="F1346" s="0" t="n">
        <v>8</v>
      </c>
      <c r="G1346" s="0" t="n">
        <v>0</v>
      </c>
      <c r="I1346" s="0" t="str">
        <f aca="false">IF(A1346="","",IF(COUNTIF(Campaigns!$A$7:$A$300,A1346)&gt;0,"✓",IF(N(D1346)=0,"– no spend","⚠ add to Campaigns tab")))</f>
        <v>✓</v>
      </c>
      <c r="J1346" s="83" t="n">
        <f aca="false">IF(D1346="","",D1346*IF(Settings!$B$23=Settings!$C$6,1,IF(Settings!$B$23="USD",1/INDEX(Settings!$B$29:$B$40,MONTH(B1346)),INDEX(Settings!$B$29:$B$40,MONTH(B1346)))))</f>
        <v>4.336676</v>
      </c>
    </row>
    <row r="1347" customFormat="false" ht="15" hidden="false" customHeight="false" outlineLevel="0" collapsed="false">
      <c r="A1347" s="0" t="s">
        <v>216</v>
      </c>
      <c r="B1347" s="81" t="n">
        <v>46102</v>
      </c>
      <c r="C1347" s="82" t="s">
        <v>452</v>
      </c>
      <c r="D1347" s="83" t="n">
        <v>31.2</v>
      </c>
      <c r="E1347" s="0" t="n">
        <v>1398</v>
      </c>
      <c r="F1347" s="0" t="n">
        <v>9</v>
      </c>
      <c r="G1347" s="0" t="n">
        <v>0</v>
      </c>
      <c r="I1347" s="0" t="str">
        <f aca="false">IF(A1347="","",IF(COUNTIF(Campaigns!$A$7:$A$300,A1347)&gt;0,"✓",IF(N(D1347)=0,"– no spend","⚠ add to Campaigns tab")))</f>
        <v>✓</v>
      </c>
      <c r="J1347" s="83" t="n">
        <f aca="false">IF(D1347="","",D1347*IF(Settings!$B$23=Settings!$C$6,1,IF(Settings!$B$23="USD",1/INDEX(Settings!$B$29:$B$40,MONTH(B1347)),INDEX(Settings!$B$29:$B$40,MONTH(B1347)))))</f>
        <v>34.87224</v>
      </c>
    </row>
    <row r="1348" customFormat="false" ht="15" hidden="false" customHeight="false" outlineLevel="0" collapsed="false">
      <c r="A1348" s="0" t="s">
        <v>195</v>
      </c>
      <c r="B1348" s="81" t="n">
        <v>46102</v>
      </c>
      <c r="C1348" s="82" t="s">
        <v>452</v>
      </c>
      <c r="D1348" s="83" t="n">
        <v>46.37</v>
      </c>
      <c r="E1348" s="0" t="n">
        <v>4</v>
      </c>
      <c r="F1348" s="0" t="n">
        <v>1</v>
      </c>
      <c r="G1348" s="0" t="n">
        <v>0</v>
      </c>
      <c r="I1348" s="0" t="str">
        <f aca="false">IF(A1348="","",IF(COUNTIF(Campaigns!$A$7:$A$300,A1348)&gt;0,"✓",IF(N(D1348)=0,"– no spend","⚠ add to Campaigns tab")))</f>
        <v>✓</v>
      </c>
      <c r="J1348" s="83" t="n">
        <f aca="false">IF(D1348="","",D1348*IF(Settings!$B$23=Settings!$C$6,1,IF(Settings!$B$23="USD",1/INDEX(Settings!$B$29:$B$40,MONTH(B1348)),INDEX(Settings!$B$29:$B$40,MONTH(B1348)))))</f>
        <v>51.827749</v>
      </c>
    </row>
    <row r="1349" customFormat="false" ht="15" hidden="false" customHeight="false" outlineLevel="0" collapsed="false">
      <c r="A1349" s="0" t="s">
        <v>185</v>
      </c>
      <c r="B1349" s="81" t="n">
        <v>46102</v>
      </c>
      <c r="C1349" s="82" t="s">
        <v>452</v>
      </c>
      <c r="D1349" s="83" t="n">
        <v>8.9</v>
      </c>
      <c r="E1349" s="0" t="n">
        <v>59</v>
      </c>
      <c r="F1349" s="0" t="n">
        <v>7</v>
      </c>
      <c r="G1349" s="0" t="n">
        <v>0</v>
      </c>
      <c r="I1349" s="0" t="str">
        <f aca="false">IF(A1349="","",IF(COUNTIF(Campaigns!$A$7:$A$300,A1349)&gt;0,"✓",IF(N(D1349)=0,"– no spend","⚠ add to Campaigns tab")))</f>
        <v>✓</v>
      </c>
      <c r="J1349" s="83" t="n">
        <f aca="false">IF(D1349="","",D1349*IF(Settings!$B$23=Settings!$C$6,1,IF(Settings!$B$23="USD",1/INDEX(Settings!$B$29:$B$40,MONTH(B1349)),INDEX(Settings!$B$29:$B$40,MONTH(B1349)))))</f>
        <v>9.94753</v>
      </c>
    </row>
    <row r="1350" customFormat="false" ht="15" hidden="false" customHeight="false" outlineLevel="0" collapsed="false">
      <c r="A1350" s="0" t="s">
        <v>191</v>
      </c>
      <c r="B1350" s="81" t="n">
        <v>46102</v>
      </c>
      <c r="C1350" s="82" t="s">
        <v>452</v>
      </c>
      <c r="D1350" s="83" t="n">
        <v>24.55</v>
      </c>
      <c r="E1350" s="0" t="n">
        <v>77</v>
      </c>
      <c r="F1350" s="0" t="n">
        <v>8</v>
      </c>
      <c r="G1350" s="0" t="n">
        <v>0</v>
      </c>
      <c r="I1350" s="0" t="str">
        <f aca="false">IF(A1350="","",IF(COUNTIF(Campaigns!$A$7:$A$300,A1350)&gt;0,"✓",IF(N(D1350)=0,"– no spend","⚠ add to Campaigns tab")))</f>
        <v>✓</v>
      </c>
      <c r="J1350" s="83" t="n">
        <f aca="false">IF(D1350="","",D1350*IF(Settings!$B$23=Settings!$C$6,1,IF(Settings!$B$23="USD",1/INDEX(Settings!$B$29:$B$40,MONTH(B1350)),INDEX(Settings!$B$29:$B$40,MONTH(B1350)))))</f>
        <v>27.439535</v>
      </c>
    </row>
    <row r="1351" customFormat="false" ht="15" hidden="false" customHeight="false" outlineLevel="0" collapsed="false">
      <c r="A1351" s="0" t="s">
        <v>200</v>
      </c>
      <c r="B1351" s="81" t="n">
        <v>46102</v>
      </c>
      <c r="C1351" s="82" t="s">
        <v>452</v>
      </c>
      <c r="D1351" s="83" t="n">
        <v>1.11</v>
      </c>
      <c r="E1351" s="0" t="n">
        <v>37</v>
      </c>
      <c r="F1351" s="0" t="n">
        <v>2</v>
      </c>
      <c r="G1351" s="0" t="n">
        <v>0</v>
      </c>
      <c r="I1351" s="0" t="str">
        <f aca="false">IF(A1351="","",IF(COUNTIF(Campaigns!$A$7:$A$300,A1351)&gt;0,"✓",IF(N(D1351)=0,"– no spend","⚠ add to Campaigns tab")))</f>
        <v>✓</v>
      </c>
      <c r="J1351" s="83" t="n">
        <f aca="false">IF(D1351="","",D1351*IF(Settings!$B$23=Settings!$C$6,1,IF(Settings!$B$23="USD",1/INDEX(Settings!$B$29:$B$40,MONTH(B1351)),INDEX(Settings!$B$29:$B$40,MONTH(B1351)))))</f>
        <v>1.240647</v>
      </c>
    </row>
    <row r="1352" customFormat="false" ht="15" hidden="false" customHeight="false" outlineLevel="0" collapsed="false">
      <c r="A1352" s="0" t="s">
        <v>202</v>
      </c>
      <c r="B1352" s="81" t="n">
        <v>46102</v>
      </c>
      <c r="C1352" s="82" t="s">
        <v>452</v>
      </c>
      <c r="D1352" s="83" t="n">
        <v>5.08</v>
      </c>
      <c r="E1352" s="0" t="n">
        <v>16</v>
      </c>
      <c r="F1352" s="0" t="n">
        <v>4</v>
      </c>
      <c r="G1352" s="0" t="n">
        <v>0</v>
      </c>
      <c r="I1352" s="0" t="str">
        <f aca="false">IF(A1352="","",IF(COUNTIF(Campaigns!$A$7:$A$300,A1352)&gt;0,"✓",IF(N(D1352)=0,"– no spend","⚠ add to Campaigns tab")))</f>
        <v>✓</v>
      </c>
      <c r="J1352" s="83" t="n">
        <f aca="false">IF(D1352="","",D1352*IF(Settings!$B$23=Settings!$C$6,1,IF(Settings!$B$23="USD",1/INDEX(Settings!$B$29:$B$40,MONTH(B1352)),INDEX(Settings!$B$29:$B$40,MONTH(B1352)))))</f>
        <v>5.677916</v>
      </c>
    </row>
    <row r="1353" customFormat="false" ht="15" hidden="false" customHeight="false" outlineLevel="0" collapsed="false">
      <c r="A1353" s="0" t="s">
        <v>192</v>
      </c>
      <c r="B1353" s="81" t="n">
        <v>46102</v>
      </c>
      <c r="C1353" s="82" t="s">
        <v>452</v>
      </c>
      <c r="D1353" s="83" t="n">
        <v>15.96</v>
      </c>
      <c r="E1353" s="0" t="n">
        <v>41</v>
      </c>
      <c r="F1353" s="0" t="n">
        <v>5</v>
      </c>
      <c r="G1353" s="0" t="n">
        <v>0</v>
      </c>
      <c r="I1353" s="0" t="str">
        <f aca="false">IF(A1353="","",IF(COUNTIF(Campaigns!$A$7:$A$300,A1353)&gt;0,"✓",IF(N(D1353)=0,"– no spend","⚠ add to Campaigns tab")))</f>
        <v>✓</v>
      </c>
      <c r="J1353" s="83" t="n">
        <f aca="false">IF(D1353="","",D1353*IF(Settings!$B$23=Settings!$C$6,1,IF(Settings!$B$23="USD",1/INDEX(Settings!$B$29:$B$40,MONTH(B1353)),INDEX(Settings!$B$29:$B$40,MONTH(B1353)))))</f>
        <v>17.838492</v>
      </c>
    </row>
    <row r="1354" customFormat="false" ht="15" hidden="false" customHeight="false" outlineLevel="0" collapsed="false">
      <c r="A1354" s="0" t="s">
        <v>187</v>
      </c>
      <c r="B1354" s="81" t="n">
        <v>46102</v>
      </c>
      <c r="C1354" s="82" t="s">
        <v>452</v>
      </c>
      <c r="D1354" s="83" t="n">
        <v>11.06</v>
      </c>
      <c r="E1354" s="0" t="n">
        <v>211</v>
      </c>
      <c r="F1354" s="0" t="n">
        <v>5</v>
      </c>
      <c r="G1354" s="0" t="n">
        <v>0.25</v>
      </c>
      <c r="I1354" s="0" t="str">
        <f aca="false">IF(A1354="","",IF(COUNTIF(Campaigns!$A$7:$A$300,A1354)&gt;0,"✓",IF(N(D1354)=0,"– no spend","⚠ add to Campaigns tab")))</f>
        <v>✓</v>
      </c>
      <c r="J1354" s="83" t="n">
        <f aca="false">IF(D1354="","",D1354*IF(Settings!$B$23=Settings!$C$6,1,IF(Settings!$B$23="USD",1/INDEX(Settings!$B$29:$B$40,MONTH(B1354)),INDEX(Settings!$B$29:$B$40,MONTH(B1354)))))</f>
        <v>12.361762</v>
      </c>
    </row>
    <row r="1355" customFormat="false" ht="15" hidden="false" customHeight="false" outlineLevel="0" collapsed="false">
      <c r="A1355" s="0" t="s">
        <v>190</v>
      </c>
      <c r="B1355" s="81" t="n">
        <v>46102</v>
      </c>
      <c r="C1355" s="82" t="s">
        <v>452</v>
      </c>
      <c r="D1355" s="83" t="n">
        <v>0</v>
      </c>
      <c r="E1355" s="0" t="n">
        <v>1</v>
      </c>
      <c r="F1355" s="0" t="n">
        <v>0</v>
      </c>
      <c r="G1355" s="0" t="n">
        <v>0</v>
      </c>
      <c r="I1355" s="0" t="str">
        <f aca="false">IF(A1355="","",IF(COUNTIF(Campaigns!$A$7:$A$300,A1355)&gt;0,"✓",IF(N(D1355)=0,"– no spend","⚠ add to Campaigns tab")))</f>
        <v>✓</v>
      </c>
      <c r="J1355" s="83" t="n">
        <f aca="false">IF(D1355="","",D1355*IF(Settings!$B$23=Settings!$C$6,1,IF(Settings!$B$23="USD",1/INDEX(Settings!$B$29:$B$40,MONTH(B1355)),INDEX(Settings!$B$29:$B$40,MONTH(B1355)))))</f>
        <v>0</v>
      </c>
    </row>
    <row r="1356" customFormat="false" ht="15" hidden="false" customHeight="false" outlineLevel="0" collapsed="false">
      <c r="A1356" s="0" t="s">
        <v>204</v>
      </c>
      <c r="B1356" s="81" t="n">
        <v>46102</v>
      </c>
      <c r="C1356" s="82" t="s">
        <v>452</v>
      </c>
      <c r="D1356" s="83" t="n">
        <v>0</v>
      </c>
      <c r="E1356" s="0" t="n">
        <v>8</v>
      </c>
      <c r="F1356" s="0" t="n">
        <v>0</v>
      </c>
      <c r="G1356" s="0" t="n">
        <v>0</v>
      </c>
      <c r="I1356" s="0" t="str">
        <f aca="false">IF(A1356="","",IF(COUNTIF(Campaigns!$A$7:$A$300,A1356)&gt;0,"✓",IF(N(D1356)=0,"– no spend","⚠ add to Campaigns tab")))</f>
        <v>✓</v>
      </c>
      <c r="J1356" s="83" t="n">
        <f aca="false">IF(D1356="","",D1356*IF(Settings!$B$23=Settings!$C$6,1,IF(Settings!$B$23="USD",1/INDEX(Settings!$B$29:$B$40,MONTH(B1356)),INDEX(Settings!$B$29:$B$40,MONTH(B1356)))))</f>
        <v>0</v>
      </c>
    </row>
    <row r="1357" customFormat="false" ht="15" hidden="false" customHeight="false" outlineLevel="0" collapsed="false">
      <c r="A1357" s="0" t="s">
        <v>188</v>
      </c>
      <c r="B1357" s="81" t="n">
        <v>46102</v>
      </c>
      <c r="C1357" s="82" t="s">
        <v>452</v>
      </c>
      <c r="D1357" s="83" t="n">
        <v>10.99</v>
      </c>
      <c r="E1357" s="0" t="n">
        <v>37</v>
      </c>
      <c r="F1357" s="0" t="n">
        <v>2</v>
      </c>
      <c r="G1357" s="0" t="n">
        <v>0</v>
      </c>
      <c r="I1357" s="0" t="str">
        <f aca="false">IF(A1357="","",IF(COUNTIF(Campaigns!$A$7:$A$300,A1357)&gt;0,"✓",IF(N(D1357)=0,"– no spend","⚠ add to Campaigns tab")))</f>
        <v>✓</v>
      </c>
      <c r="J1357" s="83" t="n">
        <f aca="false">IF(D1357="","",D1357*IF(Settings!$B$23=Settings!$C$6,1,IF(Settings!$B$23="USD",1/INDEX(Settings!$B$29:$B$40,MONTH(B1357)),INDEX(Settings!$B$29:$B$40,MONTH(B1357)))))</f>
        <v>12.283523</v>
      </c>
    </row>
    <row r="1358" customFormat="false" ht="15" hidden="false" customHeight="false" outlineLevel="0" collapsed="false">
      <c r="A1358" s="0" t="s">
        <v>186</v>
      </c>
      <c r="B1358" s="81" t="n">
        <v>46102</v>
      </c>
      <c r="C1358" s="82" t="s">
        <v>452</v>
      </c>
      <c r="D1358" s="83" t="n">
        <v>12.03</v>
      </c>
      <c r="E1358" s="0" t="n">
        <v>35</v>
      </c>
      <c r="F1358" s="0" t="n">
        <v>4</v>
      </c>
      <c r="G1358" s="0" t="n">
        <v>0</v>
      </c>
      <c r="I1358" s="0" t="str">
        <f aca="false">IF(A1358="","",IF(COUNTIF(Campaigns!$A$7:$A$300,A1358)&gt;0,"✓",IF(N(D1358)=0,"– no spend","⚠ add to Campaigns tab")))</f>
        <v>✓</v>
      </c>
      <c r="J1358" s="83" t="n">
        <f aca="false">IF(D1358="","",D1358*IF(Settings!$B$23=Settings!$C$6,1,IF(Settings!$B$23="USD",1/INDEX(Settings!$B$29:$B$40,MONTH(B1358)),INDEX(Settings!$B$29:$B$40,MONTH(B1358)))))</f>
        <v>13.445931</v>
      </c>
    </row>
    <row r="1359" customFormat="false" ht="15" hidden="false" customHeight="false" outlineLevel="0" collapsed="false">
      <c r="A1359" s="0" t="s">
        <v>201</v>
      </c>
      <c r="B1359" s="81" t="n">
        <v>46102</v>
      </c>
      <c r="C1359" s="82" t="s">
        <v>452</v>
      </c>
      <c r="D1359" s="83" t="n">
        <v>0</v>
      </c>
      <c r="E1359" s="0" t="n">
        <v>8</v>
      </c>
      <c r="F1359" s="0" t="n">
        <v>0</v>
      </c>
      <c r="G1359" s="0" t="n">
        <v>0</v>
      </c>
      <c r="I1359" s="0" t="str">
        <f aca="false">IF(A1359="","",IF(COUNTIF(Campaigns!$A$7:$A$300,A1359)&gt;0,"✓",IF(N(D1359)=0,"– no spend","⚠ add to Campaigns tab")))</f>
        <v>✓</v>
      </c>
      <c r="J1359" s="83" t="n">
        <f aca="false">IF(D1359="","",D1359*IF(Settings!$B$23=Settings!$C$6,1,IF(Settings!$B$23="USD",1/INDEX(Settings!$B$29:$B$40,MONTH(B1359)),INDEX(Settings!$B$29:$B$40,MONTH(B1359)))))</f>
        <v>0</v>
      </c>
    </row>
    <row r="1360" customFormat="false" ht="15" hidden="false" customHeight="false" outlineLevel="0" collapsed="false">
      <c r="A1360" s="0" t="s">
        <v>194</v>
      </c>
      <c r="B1360" s="81" t="n">
        <v>46102</v>
      </c>
      <c r="C1360" s="82" t="s">
        <v>452</v>
      </c>
      <c r="D1360" s="83" t="n">
        <v>7.46</v>
      </c>
      <c r="E1360" s="0" t="n">
        <v>38</v>
      </c>
      <c r="F1360" s="0" t="n">
        <v>1</v>
      </c>
      <c r="G1360" s="0" t="n">
        <v>0</v>
      </c>
      <c r="I1360" s="0" t="str">
        <f aca="false">IF(A1360="","",IF(COUNTIF(Campaigns!$A$7:$A$300,A1360)&gt;0,"✓",IF(N(D1360)=0,"– no spend","⚠ add to Campaigns tab")))</f>
        <v>✓</v>
      </c>
      <c r="J1360" s="83" t="n">
        <f aca="false">IF(D1360="","",D1360*IF(Settings!$B$23=Settings!$C$6,1,IF(Settings!$B$23="USD",1/INDEX(Settings!$B$29:$B$40,MONTH(B1360)),INDEX(Settings!$B$29:$B$40,MONTH(B1360)))))</f>
        <v>8.338042</v>
      </c>
    </row>
    <row r="1361" customFormat="false" ht="15" hidden="false" customHeight="false" outlineLevel="0" collapsed="false">
      <c r="A1361" s="0" t="s">
        <v>213</v>
      </c>
      <c r="B1361" s="81" t="n">
        <v>46102</v>
      </c>
      <c r="C1361" s="82" t="s">
        <v>452</v>
      </c>
      <c r="D1361" s="83" t="n">
        <v>30.35</v>
      </c>
      <c r="E1361" s="0" t="n">
        <v>292</v>
      </c>
      <c r="F1361" s="0" t="n">
        <v>7</v>
      </c>
      <c r="G1361" s="0" t="n">
        <v>1</v>
      </c>
      <c r="I1361" s="0" t="str">
        <f aca="false">IF(A1361="","",IF(COUNTIF(Campaigns!$A$7:$A$300,A1361)&gt;0,"✓",IF(N(D1361)=0,"– no spend","⚠ add to Campaigns tab")))</f>
        <v>✓</v>
      </c>
      <c r="J1361" s="83" t="n">
        <f aca="false">IF(D1361="","",D1361*IF(Settings!$B$23=Settings!$C$6,1,IF(Settings!$B$23="USD",1/INDEX(Settings!$B$29:$B$40,MONTH(B1361)),INDEX(Settings!$B$29:$B$40,MONTH(B1361)))))</f>
        <v>33.922195</v>
      </c>
    </row>
    <row r="1362" customFormat="false" ht="15" hidden="false" customHeight="false" outlineLevel="0" collapsed="false">
      <c r="A1362" s="0" t="s">
        <v>199</v>
      </c>
      <c r="B1362" s="81" t="n">
        <v>46102</v>
      </c>
      <c r="C1362" s="82" t="s">
        <v>452</v>
      </c>
      <c r="D1362" s="83" t="n">
        <v>29.98</v>
      </c>
      <c r="E1362" s="0" t="n">
        <v>3</v>
      </c>
      <c r="F1362" s="0" t="n">
        <v>1</v>
      </c>
      <c r="G1362" s="0" t="n">
        <v>0</v>
      </c>
      <c r="I1362" s="0" t="str">
        <f aca="false">IF(A1362="","",IF(COUNTIF(Campaigns!$A$7:$A$300,A1362)&gt;0,"✓",IF(N(D1362)=0,"– no spend","⚠ add to Campaigns tab")))</f>
        <v>✓</v>
      </c>
      <c r="J1362" s="83" t="n">
        <f aca="false">IF(D1362="","",D1362*IF(Settings!$B$23=Settings!$C$6,1,IF(Settings!$B$23="USD",1/INDEX(Settings!$B$29:$B$40,MONTH(B1362)),INDEX(Settings!$B$29:$B$40,MONTH(B1362)))))</f>
        <v>33.508646</v>
      </c>
    </row>
    <row r="1363" customFormat="false" ht="15" hidden="false" customHeight="false" outlineLevel="0" collapsed="false">
      <c r="A1363" s="0" t="s">
        <v>206</v>
      </c>
      <c r="B1363" s="81" t="n">
        <v>46102</v>
      </c>
      <c r="C1363" s="82" t="s">
        <v>452</v>
      </c>
      <c r="D1363" s="83" t="n">
        <v>2.12</v>
      </c>
      <c r="E1363" s="0" t="n">
        <v>96</v>
      </c>
      <c r="F1363" s="0" t="n">
        <v>2</v>
      </c>
      <c r="G1363" s="0" t="n">
        <v>0</v>
      </c>
      <c r="I1363" s="0" t="str">
        <f aca="false">IF(A1363="","",IF(COUNTIF(Campaigns!$A$7:$A$300,A1363)&gt;0,"✓",IF(N(D1363)=0,"– no spend","⚠ add to Campaigns tab")))</f>
        <v>✓</v>
      </c>
      <c r="J1363" s="83" t="n">
        <f aca="false">IF(D1363="","",D1363*IF(Settings!$B$23=Settings!$C$6,1,IF(Settings!$B$23="USD",1/INDEX(Settings!$B$29:$B$40,MONTH(B1363)),INDEX(Settings!$B$29:$B$40,MONTH(B1363)))))</f>
        <v>2.369524</v>
      </c>
    </row>
    <row r="1364" customFormat="false" ht="15" hidden="false" customHeight="false" outlineLevel="0" collapsed="false">
      <c r="A1364" s="0" t="s">
        <v>203</v>
      </c>
      <c r="B1364" s="81" t="n">
        <v>46103</v>
      </c>
      <c r="C1364" s="82" t="s">
        <v>452</v>
      </c>
      <c r="D1364" s="83" t="n">
        <v>3.44</v>
      </c>
      <c r="E1364" s="0" t="n">
        <v>54</v>
      </c>
      <c r="F1364" s="0" t="n">
        <v>1</v>
      </c>
      <c r="G1364" s="0" t="n">
        <v>0</v>
      </c>
      <c r="I1364" s="0" t="str">
        <f aca="false">IF(A1364="","",IF(COUNTIF(Campaigns!$A$7:$A$300,A1364)&gt;0,"✓",IF(N(D1364)=0,"– no spend","⚠ add to Campaigns tab")))</f>
        <v>✓</v>
      </c>
      <c r="J1364" s="83" t="n">
        <f aca="false">IF(D1364="","",D1364*IF(Settings!$B$23=Settings!$C$6,1,IF(Settings!$B$23="USD",1/INDEX(Settings!$B$29:$B$40,MONTH(B1364)),INDEX(Settings!$B$29:$B$40,MONTH(B1364)))))</f>
        <v>3.844888</v>
      </c>
    </row>
    <row r="1365" customFormat="false" ht="15" hidden="false" customHeight="false" outlineLevel="0" collapsed="false">
      <c r="A1365" s="0" t="s">
        <v>205</v>
      </c>
      <c r="B1365" s="81" t="n">
        <v>46103</v>
      </c>
      <c r="C1365" s="82" t="s">
        <v>452</v>
      </c>
      <c r="D1365" s="83" t="n">
        <v>0.79</v>
      </c>
      <c r="E1365" s="0" t="n">
        <v>130</v>
      </c>
      <c r="F1365" s="0" t="n">
        <v>3</v>
      </c>
      <c r="G1365" s="0" t="n">
        <v>0</v>
      </c>
      <c r="I1365" s="0" t="str">
        <f aca="false">IF(A1365="","",IF(COUNTIF(Campaigns!$A$7:$A$300,A1365)&gt;0,"✓",IF(N(D1365)=0,"– no spend","⚠ add to Campaigns tab")))</f>
        <v>✓</v>
      </c>
      <c r="J1365" s="83" t="n">
        <f aca="false">IF(D1365="","",D1365*IF(Settings!$B$23=Settings!$C$6,1,IF(Settings!$B$23="USD",1/INDEX(Settings!$B$29:$B$40,MONTH(B1365)),INDEX(Settings!$B$29:$B$40,MONTH(B1365)))))</f>
        <v>0.882983</v>
      </c>
    </row>
    <row r="1366" customFormat="false" ht="15" hidden="false" customHeight="false" outlineLevel="0" collapsed="false">
      <c r="A1366" s="0" t="s">
        <v>216</v>
      </c>
      <c r="B1366" s="81" t="n">
        <v>46103</v>
      </c>
      <c r="C1366" s="82" t="s">
        <v>452</v>
      </c>
      <c r="D1366" s="83" t="n">
        <v>36.25</v>
      </c>
      <c r="E1366" s="0" t="n">
        <v>582</v>
      </c>
      <c r="F1366" s="0" t="n">
        <v>6</v>
      </c>
      <c r="G1366" s="0" t="n">
        <v>0</v>
      </c>
      <c r="I1366" s="0" t="str">
        <f aca="false">IF(A1366="","",IF(COUNTIF(Campaigns!$A$7:$A$300,A1366)&gt;0,"✓",IF(N(D1366)=0,"– no spend","⚠ add to Campaigns tab")))</f>
        <v>✓</v>
      </c>
      <c r="J1366" s="83" t="n">
        <f aca="false">IF(D1366="","",D1366*IF(Settings!$B$23=Settings!$C$6,1,IF(Settings!$B$23="USD",1/INDEX(Settings!$B$29:$B$40,MONTH(B1366)),INDEX(Settings!$B$29:$B$40,MONTH(B1366)))))</f>
        <v>40.516625</v>
      </c>
    </row>
    <row r="1367" customFormat="false" ht="15" hidden="false" customHeight="false" outlineLevel="0" collapsed="false">
      <c r="A1367" s="0" t="s">
        <v>195</v>
      </c>
      <c r="B1367" s="81" t="n">
        <v>46103</v>
      </c>
      <c r="C1367" s="82" t="s">
        <v>452</v>
      </c>
      <c r="D1367" s="83" t="n">
        <v>47.16</v>
      </c>
      <c r="E1367" s="0" t="n">
        <v>14</v>
      </c>
      <c r="F1367" s="0" t="n">
        <v>1</v>
      </c>
      <c r="G1367" s="0" t="n">
        <v>2</v>
      </c>
      <c r="I1367" s="0" t="str">
        <f aca="false">IF(A1367="","",IF(COUNTIF(Campaigns!$A$7:$A$300,A1367)&gt;0,"✓",IF(N(D1367)=0,"– no spend","⚠ add to Campaigns tab")))</f>
        <v>✓</v>
      </c>
      <c r="J1367" s="83" t="n">
        <f aca="false">IF(D1367="","",D1367*IF(Settings!$B$23=Settings!$C$6,1,IF(Settings!$B$23="USD",1/INDEX(Settings!$B$29:$B$40,MONTH(B1367)),INDEX(Settings!$B$29:$B$40,MONTH(B1367)))))</f>
        <v>52.710732</v>
      </c>
    </row>
    <row r="1368" customFormat="false" ht="15" hidden="false" customHeight="false" outlineLevel="0" collapsed="false">
      <c r="A1368" s="0" t="s">
        <v>185</v>
      </c>
      <c r="B1368" s="81" t="n">
        <v>46103</v>
      </c>
      <c r="C1368" s="82" t="s">
        <v>452</v>
      </c>
      <c r="D1368" s="83" t="n">
        <v>1.43</v>
      </c>
      <c r="E1368" s="0" t="n">
        <v>44</v>
      </c>
      <c r="F1368" s="0" t="n">
        <v>2</v>
      </c>
      <c r="G1368" s="0" t="n">
        <v>0</v>
      </c>
      <c r="I1368" s="0" t="str">
        <f aca="false">IF(A1368="","",IF(COUNTIF(Campaigns!$A$7:$A$300,A1368)&gt;0,"✓",IF(N(D1368)=0,"– no spend","⚠ add to Campaigns tab")))</f>
        <v>✓</v>
      </c>
      <c r="J1368" s="83" t="n">
        <f aca="false">IF(D1368="","",D1368*IF(Settings!$B$23=Settings!$C$6,1,IF(Settings!$B$23="USD",1/INDEX(Settings!$B$29:$B$40,MONTH(B1368)),INDEX(Settings!$B$29:$B$40,MONTH(B1368)))))</f>
        <v>1.598311</v>
      </c>
    </row>
    <row r="1369" customFormat="false" ht="15" hidden="false" customHeight="false" outlineLevel="0" collapsed="false">
      <c r="A1369" s="0" t="s">
        <v>191</v>
      </c>
      <c r="B1369" s="81" t="n">
        <v>46103</v>
      </c>
      <c r="C1369" s="82" t="s">
        <v>452</v>
      </c>
      <c r="D1369" s="83" t="n">
        <v>9.34</v>
      </c>
      <c r="E1369" s="0" t="n">
        <v>74</v>
      </c>
      <c r="F1369" s="0" t="n">
        <v>5</v>
      </c>
      <c r="G1369" s="0" t="n">
        <v>0</v>
      </c>
      <c r="I1369" s="0" t="str">
        <f aca="false">IF(A1369="","",IF(COUNTIF(Campaigns!$A$7:$A$300,A1369)&gt;0,"✓",IF(N(D1369)=0,"– no spend","⚠ add to Campaigns tab")))</f>
        <v>✓</v>
      </c>
      <c r="J1369" s="83" t="n">
        <f aca="false">IF(D1369="","",D1369*IF(Settings!$B$23=Settings!$C$6,1,IF(Settings!$B$23="USD",1/INDEX(Settings!$B$29:$B$40,MONTH(B1369)),INDEX(Settings!$B$29:$B$40,MONTH(B1369)))))</f>
        <v>10.439318</v>
      </c>
    </row>
    <row r="1370" customFormat="false" ht="15" hidden="false" customHeight="false" outlineLevel="0" collapsed="false">
      <c r="A1370" s="0" t="s">
        <v>200</v>
      </c>
      <c r="B1370" s="81" t="n">
        <v>46103</v>
      </c>
      <c r="C1370" s="82" t="s">
        <v>452</v>
      </c>
      <c r="D1370" s="83" t="n">
        <v>21.86</v>
      </c>
      <c r="E1370" s="0" t="n">
        <v>44</v>
      </c>
      <c r="F1370" s="0" t="n">
        <v>6</v>
      </c>
      <c r="G1370" s="0" t="n">
        <v>0</v>
      </c>
      <c r="I1370" s="0" t="str">
        <f aca="false">IF(A1370="","",IF(COUNTIF(Campaigns!$A$7:$A$300,A1370)&gt;0,"✓",IF(N(D1370)=0,"– no spend","⚠ add to Campaigns tab")))</f>
        <v>✓</v>
      </c>
      <c r="J1370" s="83" t="n">
        <f aca="false">IF(D1370="","",D1370*IF(Settings!$B$23=Settings!$C$6,1,IF(Settings!$B$23="USD",1/INDEX(Settings!$B$29:$B$40,MONTH(B1370)),INDEX(Settings!$B$29:$B$40,MONTH(B1370)))))</f>
        <v>24.432922</v>
      </c>
    </row>
    <row r="1371" customFormat="false" ht="15" hidden="false" customHeight="false" outlineLevel="0" collapsed="false">
      <c r="A1371" s="0" t="s">
        <v>202</v>
      </c>
      <c r="B1371" s="81" t="n">
        <v>46103</v>
      </c>
      <c r="C1371" s="82" t="s">
        <v>452</v>
      </c>
      <c r="D1371" s="83" t="n">
        <v>7.56</v>
      </c>
      <c r="E1371" s="0" t="n">
        <v>20</v>
      </c>
      <c r="F1371" s="0" t="n">
        <v>3</v>
      </c>
      <c r="G1371" s="0" t="n">
        <v>0</v>
      </c>
      <c r="I1371" s="0" t="str">
        <f aca="false">IF(A1371="","",IF(COUNTIF(Campaigns!$A$7:$A$300,A1371)&gt;0,"✓",IF(N(D1371)=0,"– no spend","⚠ add to Campaigns tab")))</f>
        <v>✓</v>
      </c>
      <c r="J1371" s="83" t="n">
        <f aca="false">IF(D1371="","",D1371*IF(Settings!$B$23=Settings!$C$6,1,IF(Settings!$B$23="USD",1/INDEX(Settings!$B$29:$B$40,MONTH(B1371)),INDEX(Settings!$B$29:$B$40,MONTH(B1371)))))</f>
        <v>8.449812</v>
      </c>
    </row>
    <row r="1372" customFormat="false" ht="15" hidden="false" customHeight="false" outlineLevel="0" collapsed="false">
      <c r="A1372" s="0" t="s">
        <v>192</v>
      </c>
      <c r="B1372" s="81" t="n">
        <v>46103</v>
      </c>
      <c r="C1372" s="82" t="s">
        <v>452</v>
      </c>
      <c r="D1372" s="83" t="n">
        <v>22.71</v>
      </c>
      <c r="E1372" s="0" t="n">
        <v>98</v>
      </c>
      <c r="F1372" s="0" t="n">
        <v>7</v>
      </c>
      <c r="G1372" s="0" t="n">
        <v>0</v>
      </c>
      <c r="I1372" s="0" t="str">
        <f aca="false">IF(A1372="","",IF(COUNTIF(Campaigns!$A$7:$A$300,A1372)&gt;0,"✓",IF(N(D1372)=0,"– no spend","⚠ add to Campaigns tab")))</f>
        <v>✓</v>
      </c>
      <c r="J1372" s="83" t="n">
        <f aca="false">IF(D1372="","",D1372*IF(Settings!$B$23=Settings!$C$6,1,IF(Settings!$B$23="USD",1/INDEX(Settings!$B$29:$B$40,MONTH(B1372)),INDEX(Settings!$B$29:$B$40,MONTH(B1372)))))</f>
        <v>25.382967</v>
      </c>
    </row>
    <row r="1373" customFormat="false" ht="15" hidden="false" customHeight="false" outlineLevel="0" collapsed="false">
      <c r="A1373" s="0" t="s">
        <v>187</v>
      </c>
      <c r="B1373" s="81" t="n">
        <v>46103</v>
      </c>
      <c r="C1373" s="82" t="s">
        <v>452</v>
      </c>
      <c r="D1373" s="83" t="n">
        <v>31.53</v>
      </c>
      <c r="E1373" s="0" t="n">
        <v>146</v>
      </c>
      <c r="F1373" s="0" t="n">
        <v>5</v>
      </c>
      <c r="G1373" s="0" t="n">
        <v>0</v>
      </c>
      <c r="I1373" s="0" t="str">
        <f aca="false">IF(A1373="","",IF(COUNTIF(Campaigns!$A$7:$A$300,A1373)&gt;0,"✓",IF(N(D1373)=0,"– no spend","⚠ add to Campaigns tab")))</f>
        <v>✓</v>
      </c>
      <c r="J1373" s="83" t="n">
        <f aca="false">IF(D1373="","",D1373*IF(Settings!$B$23=Settings!$C$6,1,IF(Settings!$B$23="USD",1/INDEX(Settings!$B$29:$B$40,MONTH(B1373)),INDEX(Settings!$B$29:$B$40,MONTH(B1373)))))</f>
        <v>35.241081</v>
      </c>
    </row>
    <row r="1374" customFormat="false" ht="15" hidden="false" customHeight="false" outlineLevel="0" collapsed="false">
      <c r="A1374" s="0" t="s">
        <v>190</v>
      </c>
      <c r="B1374" s="81" t="n">
        <v>46103</v>
      </c>
      <c r="C1374" s="82" t="s">
        <v>452</v>
      </c>
      <c r="D1374" s="83" t="n">
        <v>0</v>
      </c>
      <c r="E1374" s="0" t="n">
        <v>4</v>
      </c>
      <c r="F1374" s="0" t="n">
        <v>0</v>
      </c>
      <c r="G1374" s="0" t="n">
        <v>0</v>
      </c>
      <c r="I1374" s="0" t="str">
        <f aca="false">IF(A1374="","",IF(COUNTIF(Campaigns!$A$7:$A$300,A1374)&gt;0,"✓",IF(N(D1374)=0,"– no spend","⚠ add to Campaigns tab")))</f>
        <v>✓</v>
      </c>
      <c r="J1374" s="83" t="n">
        <f aca="false">IF(D1374="","",D1374*IF(Settings!$B$23=Settings!$C$6,1,IF(Settings!$B$23="USD",1/INDEX(Settings!$B$29:$B$40,MONTH(B1374)),INDEX(Settings!$B$29:$B$40,MONTH(B1374)))))</f>
        <v>0</v>
      </c>
    </row>
    <row r="1375" customFormat="false" ht="15" hidden="false" customHeight="false" outlineLevel="0" collapsed="false">
      <c r="A1375" s="0" t="s">
        <v>204</v>
      </c>
      <c r="B1375" s="81" t="n">
        <v>46103</v>
      </c>
      <c r="C1375" s="82" t="s">
        <v>452</v>
      </c>
      <c r="D1375" s="83" t="n">
        <v>1.27</v>
      </c>
      <c r="E1375" s="0" t="n">
        <v>14</v>
      </c>
      <c r="F1375" s="0" t="n">
        <v>1</v>
      </c>
      <c r="G1375" s="0" t="n">
        <v>0</v>
      </c>
      <c r="I1375" s="0" t="str">
        <f aca="false">IF(A1375="","",IF(COUNTIF(Campaigns!$A$7:$A$300,A1375)&gt;0,"✓",IF(N(D1375)=0,"– no spend","⚠ add to Campaigns tab")))</f>
        <v>✓</v>
      </c>
      <c r="J1375" s="83" t="n">
        <f aca="false">IF(D1375="","",D1375*IF(Settings!$B$23=Settings!$C$6,1,IF(Settings!$B$23="USD",1/INDEX(Settings!$B$29:$B$40,MONTH(B1375)),INDEX(Settings!$B$29:$B$40,MONTH(B1375)))))</f>
        <v>1.419479</v>
      </c>
    </row>
    <row r="1376" customFormat="false" ht="15" hidden="false" customHeight="false" outlineLevel="0" collapsed="false">
      <c r="A1376" s="0" t="s">
        <v>188</v>
      </c>
      <c r="B1376" s="81" t="n">
        <v>46103</v>
      </c>
      <c r="C1376" s="82" t="s">
        <v>452</v>
      </c>
      <c r="D1376" s="83" t="n">
        <v>9.64</v>
      </c>
      <c r="E1376" s="0" t="n">
        <v>13</v>
      </c>
      <c r="F1376" s="0" t="n">
        <v>2</v>
      </c>
      <c r="G1376" s="0" t="n">
        <v>0</v>
      </c>
      <c r="I1376" s="0" t="str">
        <f aca="false">IF(A1376="","",IF(COUNTIF(Campaigns!$A$7:$A$300,A1376)&gt;0,"✓",IF(N(D1376)=0,"– no spend","⚠ add to Campaigns tab")))</f>
        <v>✓</v>
      </c>
      <c r="J1376" s="83" t="n">
        <f aca="false">IF(D1376="","",D1376*IF(Settings!$B$23=Settings!$C$6,1,IF(Settings!$B$23="USD",1/INDEX(Settings!$B$29:$B$40,MONTH(B1376)),INDEX(Settings!$B$29:$B$40,MONTH(B1376)))))</f>
        <v>10.774628</v>
      </c>
    </row>
    <row r="1377" customFormat="false" ht="15" hidden="false" customHeight="false" outlineLevel="0" collapsed="false">
      <c r="A1377" s="0" t="s">
        <v>186</v>
      </c>
      <c r="B1377" s="81" t="n">
        <v>46103</v>
      </c>
      <c r="C1377" s="82" t="s">
        <v>452</v>
      </c>
      <c r="D1377" s="83" t="n">
        <v>12.57</v>
      </c>
      <c r="E1377" s="0" t="n">
        <v>22</v>
      </c>
      <c r="F1377" s="0" t="n">
        <v>6</v>
      </c>
      <c r="G1377" s="0" t="n">
        <v>0</v>
      </c>
      <c r="I1377" s="0" t="str">
        <f aca="false">IF(A1377="","",IF(COUNTIF(Campaigns!$A$7:$A$300,A1377)&gt;0,"✓",IF(N(D1377)=0,"– no spend","⚠ add to Campaigns tab")))</f>
        <v>✓</v>
      </c>
      <c r="J1377" s="83" t="n">
        <f aca="false">IF(D1377="","",D1377*IF(Settings!$B$23=Settings!$C$6,1,IF(Settings!$B$23="USD",1/INDEX(Settings!$B$29:$B$40,MONTH(B1377)),INDEX(Settings!$B$29:$B$40,MONTH(B1377)))))</f>
        <v>14.049489</v>
      </c>
    </row>
    <row r="1378" customFormat="false" ht="15" hidden="false" customHeight="false" outlineLevel="0" collapsed="false">
      <c r="A1378" s="0" t="s">
        <v>201</v>
      </c>
      <c r="B1378" s="81" t="n">
        <v>46103</v>
      </c>
      <c r="C1378" s="82" t="s">
        <v>452</v>
      </c>
      <c r="D1378" s="83" t="n">
        <v>30.97</v>
      </c>
      <c r="E1378" s="0" t="n">
        <v>5</v>
      </c>
      <c r="F1378" s="0" t="n">
        <v>1</v>
      </c>
      <c r="G1378" s="0" t="n">
        <v>0</v>
      </c>
      <c r="I1378" s="0" t="str">
        <f aca="false">IF(A1378="","",IF(COUNTIF(Campaigns!$A$7:$A$300,A1378)&gt;0,"✓",IF(N(D1378)=0,"– no spend","⚠ add to Campaigns tab")))</f>
        <v>✓</v>
      </c>
      <c r="J1378" s="83" t="n">
        <f aca="false">IF(D1378="","",D1378*IF(Settings!$B$23=Settings!$C$6,1,IF(Settings!$B$23="USD",1/INDEX(Settings!$B$29:$B$40,MONTH(B1378)),INDEX(Settings!$B$29:$B$40,MONTH(B1378)))))</f>
        <v>34.615169</v>
      </c>
    </row>
    <row r="1379" customFormat="false" ht="15" hidden="false" customHeight="false" outlineLevel="0" collapsed="false">
      <c r="A1379" s="0" t="s">
        <v>194</v>
      </c>
      <c r="B1379" s="81" t="n">
        <v>46103</v>
      </c>
      <c r="C1379" s="82" t="s">
        <v>452</v>
      </c>
      <c r="D1379" s="83" t="n">
        <v>59.25</v>
      </c>
      <c r="E1379" s="0" t="n">
        <v>40</v>
      </c>
      <c r="F1379" s="0" t="n">
        <v>4</v>
      </c>
      <c r="G1379" s="0" t="n">
        <v>0</v>
      </c>
      <c r="I1379" s="0" t="str">
        <f aca="false">IF(A1379="","",IF(COUNTIF(Campaigns!$A$7:$A$300,A1379)&gt;0,"✓",IF(N(D1379)=0,"– no spend","⚠ add to Campaigns tab")))</f>
        <v>✓</v>
      </c>
      <c r="J1379" s="83" t="n">
        <f aca="false">IF(D1379="","",D1379*IF(Settings!$B$23=Settings!$C$6,1,IF(Settings!$B$23="USD",1/INDEX(Settings!$B$29:$B$40,MONTH(B1379)),INDEX(Settings!$B$29:$B$40,MONTH(B1379)))))</f>
        <v>66.223725</v>
      </c>
    </row>
    <row r="1380" customFormat="false" ht="15" hidden="false" customHeight="false" outlineLevel="0" collapsed="false">
      <c r="A1380" s="0" t="s">
        <v>213</v>
      </c>
      <c r="B1380" s="81" t="n">
        <v>46103</v>
      </c>
      <c r="C1380" s="82" t="s">
        <v>452</v>
      </c>
      <c r="D1380" s="83" t="n">
        <v>32.78</v>
      </c>
      <c r="E1380" s="0" t="n">
        <v>384</v>
      </c>
      <c r="F1380" s="0" t="n">
        <v>5</v>
      </c>
      <c r="G1380" s="0" t="n">
        <v>0</v>
      </c>
      <c r="I1380" s="0" t="str">
        <f aca="false">IF(A1380="","",IF(COUNTIF(Campaigns!$A$7:$A$300,A1380)&gt;0,"✓",IF(N(D1380)=0,"– no spend","⚠ add to Campaigns tab")))</f>
        <v>✓</v>
      </c>
      <c r="J1380" s="83" t="n">
        <f aca="false">IF(D1380="","",D1380*IF(Settings!$B$23=Settings!$C$6,1,IF(Settings!$B$23="USD",1/INDEX(Settings!$B$29:$B$40,MONTH(B1380)),INDEX(Settings!$B$29:$B$40,MONTH(B1380)))))</f>
        <v>36.638206</v>
      </c>
    </row>
    <row r="1381" customFormat="false" ht="15" hidden="false" customHeight="false" outlineLevel="0" collapsed="false">
      <c r="A1381" s="0" t="s">
        <v>199</v>
      </c>
      <c r="B1381" s="81" t="n">
        <v>46103</v>
      </c>
      <c r="C1381" s="82" t="s">
        <v>452</v>
      </c>
      <c r="D1381" s="83" t="n">
        <v>0</v>
      </c>
      <c r="E1381" s="0" t="n">
        <v>21</v>
      </c>
      <c r="F1381" s="0" t="n">
        <v>0</v>
      </c>
      <c r="G1381" s="0" t="n">
        <v>0</v>
      </c>
      <c r="I1381" s="0" t="str">
        <f aca="false">IF(A1381="","",IF(COUNTIF(Campaigns!$A$7:$A$300,A1381)&gt;0,"✓",IF(N(D1381)=0,"– no spend","⚠ add to Campaigns tab")))</f>
        <v>✓</v>
      </c>
      <c r="J1381" s="83" t="n">
        <f aca="false">IF(D1381="","",D1381*IF(Settings!$B$23=Settings!$C$6,1,IF(Settings!$B$23="USD",1/INDEX(Settings!$B$29:$B$40,MONTH(B1381)),INDEX(Settings!$B$29:$B$40,MONTH(B1381)))))</f>
        <v>0</v>
      </c>
    </row>
    <row r="1382" customFormat="false" ht="15" hidden="false" customHeight="false" outlineLevel="0" collapsed="false">
      <c r="A1382" s="0" t="s">
        <v>206</v>
      </c>
      <c r="B1382" s="81" t="n">
        <v>46103</v>
      </c>
      <c r="C1382" s="82" t="s">
        <v>452</v>
      </c>
      <c r="D1382" s="83" t="n">
        <v>0</v>
      </c>
      <c r="E1382" s="0" t="n">
        <v>71</v>
      </c>
      <c r="F1382" s="0" t="n">
        <v>0</v>
      </c>
      <c r="G1382" s="0" t="n">
        <v>0</v>
      </c>
      <c r="I1382" s="0" t="str">
        <f aca="false">IF(A1382="","",IF(COUNTIF(Campaigns!$A$7:$A$300,A1382)&gt;0,"✓",IF(N(D1382)=0,"– no spend","⚠ add to Campaigns tab")))</f>
        <v>✓</v>
      </c>
      <c r="J1382" s="83" t="n">
        <f aca="false">IF(D1382="","",D1382*IF(Settings!$B$23=Settings!$C$6,1,IF(Settings!$B$23="USD",1/INDEX(Settings!$B$29:$B$40,MONTH(B1382)),INDEX(Settings!$B$29:$B$40,MONTH(B1382)))))</f>
        <v>0</v>
      </c>
    </row>
    <row r="1383" customFormat="false" ht="15" hidden="false" customHeight="false" outlineLevel="0" collapsed="false">
      <c r="A1383" s="0" t="s">
        <v>203</v>
      </c>
      <c r="B1383" s="81" t="n">
        <v>46104</v>
      </c>
      <c r="C1383" s="82" t="s">
        <v>452</v>
      </c>
      <c r="D1383" s="83" t="n">
        <v>13.93</v>
      </c>
      <c r="E1383" s="0" t="n">
        <v>86</v>
      </c>
      <c r="F1383" s="0" t="n">
        <v>4</v>
      </c>
      <c r="G1383" s="0" t="n">
        <v>0</v>
      </c>
      <c r="I1383" s="0" t="str">
        <f aca="false">IF(A1383="","",IF(COUNTIF(Campaigns!$A$7:$A$300,A1383)&gt;0,"✓",IF(N(D1383)=0,"– no spend","⚠ add to Campaigns tab")))</f>
        <v>✓</v>
      </c>
      <c r="J1383" s="83" t="n">
        <f aca="false">IF(D1383="","",D1383*IF(Settings!$B$23=Settings!$C$6,1,IF(Settings!$B$23="USD",1/INDEX(Settings!$B$29:$B$40,MONTH(B1383)),INDEX(Settings!$B$29:$B$40,MONTH(B1383)))))</f>
        <v>15.569561</v>
      </c>
    </row>
    <row r="1384" customFormat="false" ht="15" hidden="false" customHeight="false" outlineLevel="0" collapsed="false">
      <c r="A1384" s="0" t="s">
        <v>205</v>
      </c>
      <c r="B1384" s="81" t="n">
        <v>46104</v>
      </c>
      <c r="C1384" s="82" t="s">
        <v>452</v>
      </c>
      <c r="D1384" s="83" t="n">
        <v>3.58</v>
      </c>
      <c r="E1384" s="0" t="n">
        <v>290</v>
      </c>
      <c r="F1384" s="0" t="n">
        <v>8</v>
      </c>
      <c r="G1384" s="0" t="n">
        <v>0</v>
      </c>
      <c r="I1384" s="0" t="str">
        <f aca="false">IF(A1384="","",IF(COUNTIF(Campaigns!$A$7:$A$300,A1384)&gt;0,"✓",IF(N(D1384)=0,"– no spend","⚠ add to Campaigns tab")))</f>
        <v>✓</v>
      </c>
      <c r="J1384" s="83" t="n">
        <f aca="false">IF(D1384="","",D1384*IF(Settings!$B$23=Settings!$C$6,1,IF(Settings!$B$23="USD",1/INDEX(Settings!$B$29:$B$40,MONTH(B1384)),INDEX(Settings!$B$29:$B$40,MONTH(B1384)))))</f>
        <v>4.001366</v>
      </c>
    </row>
    <row r="1385" customFormat="false" ht="15" hidden="false" customHeight="false" outlineLevel="0" collapsed="false">
      <c r="A1385" s="0" t="s">
        <v>216</v>
      </c>
      <c r="B1385" s="81" t="n">
        <v>46104</v>
      </c>
      <c r="C1385" s="82" t="s">
        <v>452</v>
      </c>
      <c r="D1385" s="83" t="n">
        <v>30.61</v>
      </c>
      <c r="E1385" s="0" t="n">
        <v>422</v>
      </c>
      <c r="F1385" s="0" t="n">
        <v>1</v>
      </c>
      <c r="G1385" s="0" t="n">
        <v>0</v>
      </c>
      <c r="I1385" s="0" t="str">
        <f aca="false">IF(A1385="","",IF(COUNTIF(Campaigns!$A$7:$A$300,A1385)&gt;0,"✓",IF(N(D1385)=0,"– no spend","⚠ add to Campaigns tab")))</f>
        <v>✓</v>
      </c>
      <c r="J1385" s="83" t="n">
        <f aca="false">IF(D1385="","",D1385*IF(Settings!$B$23=Settings!$C$6,1,IF(Settings!$B$23="USD",1/INDEX(Settings!$B$29:$B$40,MONTH(B1385)),INDEX(Settings!$B$29:$B$40,MONTH(B1385)))))</f>
        <v>34.212797</v>
      </c>
    </row>
    <row r="1386" customFormat="false" ht="15" hidden="false" customHeight="false" outlineLevel="0" collapsed="false">
      <c r="A1386" s="0" t="s">
        <v>195</v>
      </c>
      <c r="B1386" s="81" t="n">
        <v>46104</v>
      </c>
      <c r="C1386" s="82" t="s">
        <v>452</v>
      </c>
      <c r="D1386" s="83" t="n">
        <v>46.85</v>
      </c>
      <c r="E1386" s="0" t="n">
        <v>23</v>
      </c>
      <c r="F1386" s="0" t="n">
        <v>1</v>
      </c>
      <c r="G1386" s="0" t="n">
        <v>0</v>
      </c>
      <c r="I1386" s="0" t="str">
        <f aca="false">IF(A1386="","",IF(COUNTIF(Campaigns!$A$7:$A$300,A1386)&gt;0,"✓",IF(N(D1386)=0,"– no spend","⚠ add to Campaigns tab")))</f>
        <v>✓</v>
      </c>
      <c r="J1386" s="83" t="n">
        <f aca="false">IF(D1386="","",D1386*IF(Settings!$B$23=Settings!$C$6,1,IF(Settings!$B$23="USD",1/INDEX(Settings!$B$29:$B$40,MONTH(B1386)),INDEX(Settings!$B$29:$B$40,MONTH(B1386)))))</f>
        <v>52.364245</v>
      </c>
    </row>
    <row r="1387" customFormat="false" ht="15" hidden="false" customHeight="false" outlineLevel="0" collapsed="false">
      <c r="A1387" s="0" t="s">
        <v>185</v>
      </c>
      <c r="B1387" s="81" t="n">
        <v>46104</v>
      </c>
      <c r="C1387" s="82" t="s">
        <v>452</v>
      </c>
      <c r="D1387" s="83" t="n">
        <v>10.3</v>
      </c>
      <c r="E1387" s="0" t="n">
        <v>116</v>
      </c>
      <c r="F1387" s="0" t="n">
        <v>4</v>
      </c>
      <c r="G1387" s="0" t="n">
        <v>1</v>
      </c>
      <c r="I1387" s="0" t="str">
        <f aca="false">IF(A1387="","",IF(COUNTIF(Campaigns!$A$7:$A$300,A1387)&gt;0,"✓",IF(N(D1387)=0,"– no spend","⚠ add to Campaigns tab")))</f>
        <v>✓</v>
      </c>
      <c r="J1387" s="83" t="n">
        <f aca="false">IF(D1387="","",D1387*IF(Settings!$B$23=Settings!$C$6,1,IF(Settings!$B$23="USD",1/INDEX(Settings!$B$29:$B$40,MONTH(B1387)),INDEX(Settings!$B$29:$B$40,MONTH(B1387)))))</f>
        <v>11.51231</v>
      </c>
    </row>
    <row r="1388" customFormat="false" ht="15" hidden="false" customHeight="false" outlineLevel="0" collapsed="false">
      <c r="A1388" s="0" t="s">
        <v>191</v>
      </c>
      <c r="B1388" s="81" t="n">
        <v>46104</v>
      </c>
      <c r="C1388" s="82" t="s">
        <v>452</v>
      </c>
      <c r="D1388" s="83" t="n">
        <v>20.16</v>
      </c>
      <c r="E1388" s="0" t="n">
        <v>93</v>
      </c>
      <c r="F1388" s="0" t="n">
        <v>13</v>
      </c>
      <c r="G1388" s="0" t="n">
        <v>0</v>
      </c>
      <c r="I1388" s="0" t="str">
        <f aca="false">IF(A1388="","",IF(COUNTIF(Campaigns!$A$7:$A$300,A1388)&gt;0,"✓",IF(N(D1388)=0,"– no spend","⚠ add to Campaigns tab")))</f>
        <v>✓</v>
      </c>
      <c r="J1388" s="83" t="n">
        <f aca="false">IF(D1388="","",D1388*IF(Settings!$B$23=Settings!$C$6,1,IF(Settings!$B$23="USD",1/INDEX(Settings!$B$29:$B$40,MONTH(B1388)),INDEX(Settings!$B$29:$B$40,MONTH(B1388)))))</f>
        <v>22.532832</v>
      </c>
    </row>
    <row r="1389" customFormat="false" ht="15" hidden="false" customHeight="false" outlineLevel="0" collapsed="false">
      <c r="A1389" s="0" t="s">
        <v>200</v>
      </c>
      <c r="B1389" s="81" t="n">
        <v>46104</v>
      </c>
      <c r="C1389" s="82" t="s">
        <v>452</v>
      </c>
      <c r="D1389" s="83" t="n">
        <v>10.72</v>
      </c>
      <c r="E1389" s="0" t="n">
        <v>86</v>
      </c>
      <c r="F1389" s="0" t="n">
        <v>9</v>
      </c>
      <c r="G1389" s="0" t="n">
        <v>0</v>
      </c>
      <c r="I1389" s="0" t="str">
        <f aca="false">IF(A1389="","",IF(COUNTIF(Campaigns!$A$7:$A$300,A1389)&gt;0,"✓",IF(N(D1389)=0,"– no spend","⚠ add to Campaigns tab")))</f>
        <v>✓</v>
      </c>
      <c r="J1389" s="83" t="n">
        <f aca="false">IF(D1389="","",D1389*IF(Settings!$B$23=Settings!$C$6,1,IF(Settings!$B$23="USD",1/INDEX(Settings!$B$29:$B$40,MONTH(B1389)),INDEX(Settings!$B$29:$B$40,MONTH(B1389)))))</f>
        <v>11.981744</v>
      </c>
    </row>
    <row r="1390" customFormat="false" ht="15" hidden="false" customHeight="false" outlineLevel="0" collapsed="false">
      <c r="A1390" s="0" t="s">
        <v>202</v>
      </c>
      <c r="B1390" s="81" t="n">
        <v>46104</v>
      </c>
      <c r="C1390" s="82" t="s">
        <v>452</v>
      </c>
      <c r="D1390" s="83" t="n">
        <v>5.83</v>
      </c>
      <c r="E1390" s="0" t="n">
        <v>36</v>
      </c>
      <c r="F1390" s="0" t="n">
        <v>4</v>
      </c>
      <c r="G1390" s="0" t="n">
        <v>0.13</v>
      </c>
      <c r="I1390" s="0" t="str">
        <f aca="false">IF(A1390="","",IF(COUNTIF(Campaigns!$A$7:$A$300,A1390)&gt;0,"✓",IF(N(D1390)=0,"– no spend","⚠ add to Campaigns tab")))</f>
        <v>✓</v>
      </c>
      <c r="J1390" s="83" t="n">
        <f aca="false">IF(D1390="","",D1390*IF(Settings!$B$23=Settings!$C$6,1,IF(Settings!$B$23="USD",1/INDEX(Settings!$B$29:$B$40,MONTH(B1390)),INDEX(Settings!$B$29:$B$40,MONTH(B1390)))))</f>
        <v>6.516191</v>
      </c>
    </row>
    <row r="1391" customFormat="false" ht="15" hidden="false" customHeight="false" outlineLevel="0" collapsed="false">
      <c r="A1391" s="0" t="s">
        <v>192</v>
      </c>
      <c r="B1391" s="81" t="n">
        <v>46104</v>
      </c>
      <c r="C1391" s="82" t="s">
        <v>452</v>
      </c>
      <c r="D1391" s="83" t="n">
        <v>42</v>
      </c>
      <c r="E1391" s="0" t="n">
        <v>117</v>
      </c>
      <c r="F1391" s="0" t="n">
        <v>10</v>
      </c>
      <c r="G1391" s="0" t="n">
        <v>0</v>
      </c>
      <c r="I1391" s="0" t="str">
        <f aca="false">IF(A1391="","",IF(COUNTIF(Campaigns!$A$7:$A$300,A1391)&gt;0,"✓",IF(N(D1391)=0,"– no spend","⚠ add to Campaigns tab")))</f>
        <v>✓</v>
      </c>
      <c r="J1391" s="83" t="n">
        <f aca="false">IF(D1391="","",D1391*IF(Settings!$B$23=Settings!$C$6,1,IF(Settings!$B$23="USD",1/INDEX(Settings!$B$29:$B$40,MONTH(B1391)),INDEX(Settings!$B$29:$B$40,MONTH(B1391)))))</f>
        <v>46.9434</v>
      </c>
    </row>
    <row r="1392" customFormat="false" ht="15" hidden="false" customHeight="false" outlineLevel="0" collapsed="false">
      <c r="A1392" s="0" t="s">
        <v>187</v>
      </c>
      <c r="B1392" s="81" t="n">
        <v>46104</v>
      </c>
      <c r="C1392" s="82" t="s">
        <v>452</v>
      </c>
      <c r="D1392" s="83" t="n">
        <v>21.71</v>
      </c>
      <c r="E1392" s="0" t="n">
        <v>188</v>
      </c>
      <c r="F1392" s="0" t="n">
        <v>9</v>
      </c>
      <c r="G1392" s="0" t="n">
        <v>0</v>
      </c>
      <c r="I1392" s="0" t="str">
        <f aca="false">IF(A1392="","",IF(COUNTIF(Campaigns!$A$7:$A$300,A1392)&gt;0,"✓",IF(N(D1392)=0,"– no spend","⚠ add to Campaigns tab")))</f>
        <v>✓</v>
      </c>
      <c r="J1392" s="83" t="n">
        <f aca="false">IF(D1392="","",D1392*IF(Settings!$B$23=Settings!$C$6,1,IF(Settings!$B$23="USD",1/INDEX(Settings!$B$29:$B$40,MONTH(B1392)),INDEX(Settings!$B$29:$B$40,MONTH(B1392)))))</f>
        <v>24.265267</v>
      </c>
    </row>
    <row r="1393" customFormat="false" ht="15" hidden="false" customHeight="false" outlineLevel="0" collapsed="false">
      <c r="A1393" s="0" t="s">
        <v>204</v>
      </c>
      <c r="B1393" s="81" t="n">
        <v>46104</v>
      </c>
      <c r="C1393" s="82" t="s">
        <v>452</v>
      </c>
      <c r="D1393" s="83" t="n">
        <v>5.15</v>
      </c>
      <c r="E1393" s="0" t="n">
        <v>19</v>
      </c>
      <c r="F1393" s="0" t="n">
        <v>2</v>
      </c>
      <c r="G1393" s="0" t="n">
        <v>0</v>
      </c>
      <c r="I1393" s="0" t="str">
        <f aca="false">IF(A1393="","",IF(COUNTIF(Campaigns!$A$7:$A$300,A1393)&gt;0,"✓",IF(N(D1393)=0,"– no spend","⚠ add to Campaigns tab")))</f>
        <v>✓</v>
      </c>
      <c r="J1393" s="83" t="n">
        <f aca="false">IF(D1393="","",D1393*IF(Settings!$B$23=Settings!$C$6,1,IF(Settings!$B$23="USD",1/INDEX(Settings!$B$29:$B$40,MONTH(B1393)),INDEX(Settings!$B$29:$B$40,MONTH(B1393)))))</f>
        <v>5.756155</v>
      </c>
    </row>
    <row r="1394" customFormat="false" ht="15" hidden="false" customHeight="false" outlineLevel="0" collapsed="false">
      <c r="A1394" s="0" t="s">
        <v>188</v>
      </c>
      <c r="B1394" s="81" t="n">
        <v>46104</v>
      </c>
      <c r="C1394" s="82" t="s">
        <v>452</v>
      </c>
      <c r="D1394" s="83" t="n">
        <v>9.87</v>
      </c>
      <c r="E1394" s="0" t="n">
        <v>19</v>
      </c>
      <c r="F1394" s="0" t="n">
        <v>2</v>
      </c>
      <c r="G1394" s="0" t="n">
        <v>0</v>
      </c>
      <c r="I1394" s="0" t="str">
        <f aca="false">IF(A1394="","",IF(COUNTIF(Campaigns!$A$7:$A$300,A1394)&gt;0,"✓",IF(N(D1394)=0,"– no spend","⚠ add to Campaigns tab")))</f>
        <v>✓</v>
      </c>
      <c r="J1394" s="83" t="n">
        <f aca="false">IF(D1394="","",D1394*IF(Settings!$B$23=Settings!$C$6,1,IF(Settings!$B$23="USD",1/INDEX(Settings!$B$29:$B$40,MONTH(B1394)),INDEX(Settings!$B$29:$B$40,MONTH(B1394)))))</f>
        <v>11.031699</v>
      </c>
    </row>
    <row r="1395" customFormat="false" ht="15" hidden="false" customHeight="false" outlineLevel="0" collapsed="false">
      <c r="A1395" s="0" t="s">
        <v>186</v>
      </c>
      <c r="B1395" s="81" t="n">
        <v>46104</v>
      </c>
      <c r="C1395" s="82" t="s">
        <v>452</v>
      </c>
      <c r="D1395" s="83" t="n">
        <v>9.5</v>
      </c>
      <c r="E1395" s="0" t="n">
        <v>59</v>
      </c>
      <c r="F1395" s="0" t="n">
        <v>6</v>
      </c>
      <c r="G1395" s="0" t="n">
        <v>0</v>
      </c>
      <c r="I1395" s="0" t="str">
        <f aca="false">IF(A1395="","",IF(COUNTIF(Campaigns!$A$7:$A$300,A1395)&gt;0,"✓",IF(N(D1395)=0,"– no spend","⚠ add to Campaigns tab")))</f>
        <v>✓</v>
      </c>
      <c r="J1395" s="83" t="n">
        <f aca="false">IF(D1395="","",D1395*IF(Settings!$B$23=Settings!$C$6,1,IF(Settings!$B$23="USD",1/INDEX(Settings!$B$29:$B$40,MONTH(B1395)),INDEX(Settings!$B$29:$B$40,MONTH(B1395)))))</f>
        <v>10.61815</v>
      </c>
    </row>
    <row r="1396" customFormat="false" ht="15" hidden="false" customHeight="false" outlineLevel="0" collapsed="false">
      <c r="A1396" s="0" t="s">
        <v>201</v>
      </c>
      <c r="B1396" s="81" t="n">
        <v>46104</v>
      </c>
      <c r="C1396" s="82" t="s">
        <v>452</v>
      </c>
      <c r="D1396" s="83" t="n">
        <v>16.44</v>
      </c>
      <c r="E1396" s="0" t="n">
        <v>6</v>
      </c>
      <c r="F1396" s="0" t="n">
        <v>1</v>
      </c>
      <c r="G1396" s="0" t="n">
        <v>0</v>
      </c>
      <c r="I1396" s="0" t="str">
        <f aca="false">IF(A1396="","",IF(COUNTIF(Campaigns!$A$7:$A$300,A1396)&gt;0,"✓",IF(N(D1396)=0,"– no spend","⚠ add to Campaigns tab")))</f>
        <v>✓</v>
      </c>
      <c r="J1396" s="83" t="n">
        <f aca="false">IF(D1396="","",D1396*IF(Settings!$B$23=Settings!$C$6,1,IF(Settings!$B$23="USD",1/INDEX(Settings!$B$29:$B$40,MONTH(B1396)),INDEX(Settings!$B$29:$B$40,MONTH(B1396)))))</f>
        <v>18.374988</v>
      </c>
    </row>
    <row r="1397" customFormat="false" ht="15" hidden="false" customHeight="false" outlineLevel="0" collapsed="false">
      <c r="A1397" s="0" t="s">
        <v>194</v>
      </c>
      <c r="B1397" s="81" t="n">
        <v>46104</v>
      </c>
      <c r="C1397" s="82" t="s">
        <v>452</v>
      </c>
      <c r="D1397" s="83" t="n">
        <v>51.84</v>
      </c>
      <c r="E1397" s="0" t="n">
        <v>46</v>
      </c>
      <c r="F1397" s="0" t="n">
        <v>5</v>
      </c>
      <c r="G1397" s="0" t="n">
        <v>0</v>
      </c>
      <c r="I1397" s="0" t="str">
        <f aca="false">IF(A1397="","",IF(COUNTIF(Campaigns!$A$7:$A$300,A1397)&gt;0,"✓",IF(N(D1397)=0,"– no spend","⚠ add to Campaigns tab")))</f>
        <v>✓</v>
      </c>
      <c r="J1397" s="83" t="n">
        <f aca="false">IF(D1397="","",D1397*IF(Settings!$B$23=Settings!$C$6,1,IF(Settings!$B$23="USD",1/INDEX(Settings!$B$29:$B$40,MONTH(B1397)),INDEX(Settings!$B$29:$B$40,MONTH(B1397)))))</f>
        <v>57.941568</v>
      </c>
    </row>
    <row r="1398" customFormat="false" ht="15" hidden="false" customHeight="false" outlineLevel="0" collapsed="false">
      <c r="A1398" s="0" t="s">
        <v>213</v>
      </c>
      <c r="B1398" s="81" t="n">
        <v>46104</v>
      </c>
      <c r="C1398" s="82" t="s">
        <v>452</v>
      </c>
      <c r="D1398" s="83" t="n">
        <v>28.96</v>
      </c>
      <c r="E1398" s="0" t="n">
        <v>629</v>
      </c>
      <c r="F1398" s="0" t="n">
        <v>7</v>
      </c>
      <c r="G1398" s="0" t="n">
        <v>0</v>
      </c>
      <c r="I1398" s="0" t="str">
        <f aca="false">IF(A1398="","",IF(COUNTIF(Campaigns!$A$7:$A$300,A1398)&gt;0,"✓",IF(N(D1398)=0,"– no spend","⚠ add to Campaigns tab")))</f>
        <v>✓</v>
      </c>
      <c r="J1398" s="83" t="n">
        <f aca="false">IF(D1398="","",D1398*IF(Settings!$B$23=Settings!$C$6,1,IF(Settings!$B$23="USD",1/INDEX(Settings!$B$29:$B$40,MONTH(B1398)),INDEX(Settings!$B$29:$B$40,MONTH(B1398)))))</f>
        <v>32.368592</v>
      </c>
    </row>
    <row r="1399" customFormat="false" ht="15" hidden="false" customHeight="false" outlineLevel="0" collapsed="false">
      <c r="A1399" s="0" t="s">
        <v>199</v>
      </c>
      <c r="B1399" s="81" t="n">
        <v>46104</v>
      </c>
      <c r="C1399" s="82" t="s">
        <v>452</v>
      </c>
      <c r="D1399" s="83" t="n">
        <v>41.65</v>
      </c>
      <c r="E1399" s="0" t="n">
        <v>27</v>
      </c>
      <c r="F1399" s="0" t="n">
        <v>3</v>
      </c>
      <c r="G1399" s="0" t="n">
        <v>0</v>
      </c>
      <c r="I1399" s="0" t="str">
        <f aca="false">IF(A1399="","",IF(COUNTIF(Campaigns!$A$7:$A$300,A1399)&gt;0,"✓",IF(N(D1399)=0,"– no spend","⚠ add to Campaigns tab")))</f>
        <v>✓</v>
      </c>
      <c r="J1399" s="83" t="n">
        <f aca="false">IF(D1399="","",D1399*IF(Settings!$B$23=Settings!$C$6,1,IF(Settings!$B$23="USD",1/INDEX(Settings!$B$29:$B$40,MONTH(B1399)),INDEX(Settings!$B$29:$B$40,MONTH(B1399)))))</f>
        <v>46.552205</v>
      </c>
    </row>
    <row r="1400" customFormat="false" ht="15" hidden="false" customHeight="false" outlineLevel="0" collapsed="false">
      <c r="A1400" s="0" t="s">
        <v>206</v>
      </c>
      <c r="B1400" s="81" t="n">
        <v>46104</v>
      </c>
      <c r="C1400" s="82" t="s">
        <v>452</v>
      </c>
      <c r="D1400" s="83" t="n">
        <v>1.18</v>
      </c>
      <c r="E1400" s="0" t="n">
        <v>123</v>
      </c>
      <c r="F1400" s="0" t="n">
        <v>2</v>
      </c>
      <c r="G1400" s="0" t="n">
        <v>0</v>
      </c>
      <c r="I1400" s="0" t="str">
        <f aca="false">IF(A1400="","",IF(COUNTIF(Campaigns!$A$7:$A$300,A1400)&gt;0,"✓",IF(N(D1400)=0,"– no spend","⚠ add to Campaigns tab")))</f>
        <v>✓</v>
      </c>
      <c r="J1400" s="83" t="n">
        <f aca="false">IF(D1400="","",D1400*IF(Settings!$B$23=Settings!$C$6,1,IF(Settings!$B$23="USD",1/INDEX(Settings!$B$29:$B$40,MONTH(B1400)),INDEX(Settings!$B$29:$B$40,MONTH(B1400)))))</f>
        <v>1.318886</v>
      </c>
    </row>
    <row r="1401" customFormat="false" ht="15" hidden="false" customHeight="false" outlineLevel="0" collapsed="false">
      <c r="A1401" s="0" t="s">
        <v>203</v>
      </c>
      <c r="B1401" s="81" t="n">
        <v>46105</v>
      </c>
      <c r="C1401" s="82" t="s">
        <v>452</v>
      </c>
      <c r="D1401" s="83" t="n">
        <v>14.35</v>
      </c>
      <c r="E1401" s="0" t="n">
        <v>40</v>
      </c>
      <c r="F1401" s="0" t="n">
        <v>5</v>
      </c>
      <c r="G1401" s="0" t="n">
        <v>0.47</v>
      </c>
      <c r="I1401" s="0" t="str">
        <f aca="false">IF(A1401="","",IF(COUNTIF(Campaigns!$A$7:$A$300,A1401)&gt;0,"✓",IF(N(D1401)=0,"– no spend","⚠ add to Campaigns tab")))</f>
        <v>✓</v>
      </c>
      <c r="J1401" s="83" t="n">
        <f aca="false">IF(D1401="","",D1401*IF(Settings!$B$23=Settings!$C$6,1,IF(Settings!$B$23="USD",1/INDEX(Settings!$B$29:$B$40,MONTH(B1401)),INDEX(Settings!$B$29:$B$40,MONTH(B1401)))))</f>
        <v>16.038995</v>
      </c>
    </row>
    <row r="1402" customFormat="false" ht="15" hidden="false" customHeight="false" outlineLevel="0" collapsed="false">
      <c r="A1402" s="0" t="s">
        <v>205</v>
      </c>
      <c r="B1402" s="81" t="n">
        <v>46105</v>
      </c>
      <c r="C1402" s="82" t="s">
        <v>452</v>
      </c>
      <c r="D1402" s="83" t="n">
        <v>0.62</v>
      </c>
      <c r="E1402" s="0" t="n">
        <v>238</v>
      </c>
      <c r="F1402" s="0" t="n">
        <v>3</v>
      </c>
      <c r="G1402" s="0" t="n">
        <v>0</v>
      </c>
      <c r="I1402" s="0" t="str">
        <f aca="false">IF(A1402="","",IF(COUNTIF(Campaigns!$A$7:$A$300,A1402)&gt;0,"✓",IF(N(D1402)=0,"– no spend","⚠ add to Campaigns tab")))</f>
        <v>✓</v>
      </c>
      <c r="J1402" s="83" t="n">
        <f aca="false">IF(D1402="","",D1402*IF(Settings!$B$23=Settings!$C$6,1,IF(Settings!$B$23="USD",1/INDEX(Settings!$B$29:$B$40,MONTH(B1402)),INDEX(Settings!$B$29:$B$40,MONTH(B1402)))))</f>
        <v>0.692974</v>
      </c>
    </row>
    <row r="1403" customFormat="false" ht="15" hidden="false" customHeight="false" outlineLevel="0" collapsed="false">
      <c r="A1403" s="0" t="s">
        <v>216</v>
      </c>
      <c r="B1403" s="81" t="n">
        <v>46105</v>
      </c>
      <c r="C1403" s="82" t="s">
        <v>452</v>
      </c>
      <c r="D1403" s="83" t="n">
        <v>20.05</v>
      </c>
      <c r="E1403" s="0" t="n">
        <v>794</v>
      </c>
      <c r="F1403" s="0" t="n">
        <v>5</v>
      </c>
      <c r="G1403" s="0" t="n">
        <v>0</v>
      </c>
      <c r="I1403" s="0" t="str">
        <f aca="false">IF(A1403="","",IF(COUNTIF(Campaigns!$A$7:$A$300,A1403)&gt;0,"✓",IF(N(D1403)=0,"– no spend","⚠ add to Campaigns tab")))</f>
        <v>✓</v>
      </c>
      <c r="J1403" s="83" t="n">
        <f aca="false">IF(D1403="","",D1403*IF(Settings!$B$23=Settings!$C$6,1,IF(Settings!$B$23="USD",1/INDEX(Settings!$B$29:$B$40,MONTH(B1403)),INDEX(Settings!$B$29:$B$40,MONTH(B1403)))))</f>
        <v>22.409885</v>
      </c>
    </row>
    <row r="1404" customFormat="false" ht="15" hidden="false" customHeight="false" outlineLevel="0" collapsed="false">
      <c r="A1404" s="0" t="s">
        <v>195</v>
      </c>
      <c r="B1404" s="81" t="n">
        <v>46105</v>
      </c>
      <c r="C1404" s="82" t="s">
        <v>452</v>
      </c>
      <c r="D1404" s="83" t="n">
        <v>38.09</v>
      </c>
      <c r="E1404" s="0" t="n">
        <v>51</v>
      </c>
      <c r="F1404" s="0" t="n">
        <v>5</v>
      </c>
      <c r="G1404" s="0" t="n">
        <v>0</v>
      </c>
      <c r="I1404" s="0" t="str">
        <f aca="false">IF(A1404="","",IF(COUNTIF(Campaigns!$A$7:$A$300,A1404)&gt;0,"✓",IF(N(D1404)=0,"– no spend","⚠ add to Campaigns tab")))</f>
        <v>✓</v>
      </c>
      <c r="J1404" s="83" t="n">
        <f aca="false">IF(D1404="","",D1404*IF(Settings!$B$23=Settings!$C$6,1,IF(Settings!$B$23="USD",1/INDEX(Settings!$B$29:$B$40,MONTH(B1404)),INDEX(Settings!$B$29:$B$40,MONTH(B1404)))))</f>
        <v>42.573193</v>
      </c>
    </row>
    <row r="1405" customFormat="false" ht="15" hidden="false" customHeight="false" outlineLevel="0" collapsed="false">
      <c r="A1405" s="0" t="s">
        <v>185</v>
      </c>
      <c r="B1405" s="81" t="n">
        <v>46105</v>
      </c>
      <c r="C1405" s="82" t="s">
        <v>452</v>
      </c>
      <c r="D1405" s="83" t="n">
        <v>8.39</v>
      </c>
      <c r="E1405" s="0" t="n">
        <v>134</v>
      </c>
      <c r="F1405" s="0" t="n">
        <v>11</v>
      </c>
      <c r="G1405" s="0" t="n">
        <v>0</v>
      </c>
      <c r="I1405" s="0" t="str">
        <f aca="false">IF(A1405="","",IF(COUNTIF(Campaigns!$A$7:$A$300,A1405)&gt;0,"✓",IF(N(D1405)=0,"– no spend","⚠ add to Campaigns tab")))</f>
        <v>✓</v>
      </c>
      <c r="J1405" s="83" t="n">
        <f aca="false">IF(D1405="","",D1405*IF(Settings!$B$23=Settings!$C$6,1,IF(Settings!$B$23="USD",1/INDEX(Settings!$B$29:$B$40,MONTH(B1405)),INDEX(Settings!$B$29:$B$40,MONTH(B1405)))))</f>
        <v>9.377503</v>
      </c>
    </row>
    <row r="1406" customFormat="false" ht="15" hidden="false" customHeight="false" outlineLevel="0" collapsed="false">
      <c r="A1406" s="0" t="s">
        <v>191</v>
      </c>
      <c r="B1406" s="81" t="n">
        <v>46105</v>
      </c>
      <c r="C1406" s="82" t="s">
        <v>452</v>
      </c>
      <c r="D1406" s="83" t="n">
        <v>13.9</v>
      </c>
      <c r="E1406" s="0" t="n">
        <v>126</v>
      </c>
      <c r="F1406" s="0" t="n">
        <v>9</v>
      </c>
      <c r="G1406" s="0" t="n">
        <v>0</v>
      </c>
      <c r="I1406" s="0" t="str">
        <f aca="false">IF(A1406="","",IF(COUNTIF(Campaigns!$A$7:$A$300,A1406)&gt;0,"✓",IF(N(D1406)=0,"– no spend","⚠ add to Campaigns tab")))</f>
        <v>✓</v>
      </c>
      <c r="J1406" s="83" t="n">
        <f aca="false">IF(D1406="","",D1406*IF(Settings!$B$23=Settings!$C$6,1,IF(Settings!$B$23="USD",1/INDEX(Settings!$B$29:$B$40,MONTH(B1406)),INDEX(Settings!$B$29:$B$40,MONTH(B1406)))))</f>
        <v>15.53603</v>
      </c>
    </row>
    <row r="1407" customFormat="false" ht="15" hidden="false" customHeight="false" outlineLevel="0" collapsed="false">
      <c r="A1407" s="0" t="s">
        <v>200</v>
      </c>
      <c r="B1407" s="81" t="n">
        <v>46105</v>
      </c>
      <c r="C1407" s="82" t="s">
        <v>452</v>
      </c>
      <c r="D1407" s="83" t="n">
        <v>17.39</v>
      </c>
      <c r="E1407" s="0" t="n">
        <v>105</v>
      </c>
      <c r="F1407" s="0" t="n">
        <v>8</v>
      </c>
      <c r="G1407" s="0" t="n">
        <v>2</v>
      </c>
      <c r="I1407" s="0" t="str">
        <f aca="false">IF(A1407="","",IF(COUNTIF(Campaigns!$A$7:$A$300,A1407)&gt;0,"✓",IF(N(D1407)=0,"– no spend","⚠ add to Campaigns tab")))</f>
        <v>✓</v>
      </c>
      <c r="J1407" s="83" t="n">
        <f aca="false">IF(D1407="","",D1407*IF(Settings!$B$23=Settings!$C$6,1,IF(Settings!$B$23="USD",1/INDEX(Settings!$B$29:$B$40,MONTH(B1407)),INDEX(Settings!$B$29:$B$40,MONTH(B1407)))))</f>
        <v>19.436803</v>
      </c>
    </row>
    <row r="1408" customFormat="false" ht="15" hidden="false" customHeight="false" outlineLevel="0" collapsed="false">
      <c r="A1408" s="0" t="s">
        <v>202</v>
      </c>
      <c r="B1408" s="81" t="n">
        <v>46105</v>
      </c>
      <c r="C1408" s="82" t="s">
        <v>452</v>
      </c>
      <c r="D1408" s="83" t="n">
        <v>1.15</v>
      </c>
      <c r="E1408" s="0" t="n">
        <v>13</v>
      </c>
      <c r="F1408" s="0" t="n">
        <v>1</v>
      </c>
      <c r="G1408" s="0" t="n">
        <v>0</v>
      </c>
      <c r="I1408" s="0" t="str">
        <f aca="false">IF(A1408="","",IF(COUNTIF(Campaigns!$A$7:$A$300,A1408)&gt;0,"✓",IF(N(D1408)=0,"– no spend","⚠ add to Campaigns tab")))</f>
        <v>✓</v>
      </c>
      <c r="J1408" s="83" t="n">
        <f aca="false">IF(D1408="","",D1408*IF(Settings!$B$23=Settings!$C$6,1,IF(Settings!$B$23="USD",1/INDEX(Settings!$B$29:$B$40,MONTH(B1408)),INDEX(Settings!$B$29:$B$40,MONTH(B1408)))))</f>
        <v>1.285355</v>
      </c>
    </row>
    <row r="1409" customFormat="false" ht="15" hidden="false" customHeight="false" outlineLevel="0" collapsed="false">
      <c r="A1409" s="0" t="s">
        <v>192</v>
      </c>
      <c r="B1409" s="81" t="n">
        <v>46105</v>
      </c>
      <c r="C1409" s="82" t="s">
        <v>452</v>
      </c>
      <c r="D1409" s="83" t="n">
        <v>29.13</v>
      </c>
      <c r="E1409" s="0" t="n">
        <v>198</v>
      </c>
      <c r="F1409" s="0" t="n">
        <v>14</v>
      </c>
      <c r="G1409" s="0" t="n">
        <v>0.01</v>
      </c>
      <c r="I1409" s="0" t="str">
        <f aca="false">IF(A1409="","",IF(COUNTIF(Campaigns!$A$7:$A$300,A1409)&gt;0,"✓",IF(N(D1409)=0,"– no spend","⚠ add to Campaigns tab")))</f>
        <v>✓</v>
      </c>
      <c r="J1409" s="83" t="n">
        <f aca="false">IF(D1409="","",D1409*IF(Settings!$B$23=Settings!$C$6,1,IF(Settings!$B$23="USD",1/INDEX(Settings!$B$29:$B$40,MONTH(B1409)),INDEX(Settings!$B$29:$B$40,MONTH(B1409)))))</f>
        <v>32.558601</v>
      </c>
    </row>
    <row r="1410" customFormat="false" ht="15" hidden="false" customHeight="false" outlineLevel="0" collapsed="false">
      <c r="A1410" s="0" t="s">
        <v>187</v>
      </c>
      <c r="B1410" s="81" t="n">
        <v>46105</v>
      </c>
      <c r="C1410" s="82" t="s">
        <v>452</v>
      </c>
      <c r="D1410" s="83" t="n">
        <v>38.13</v>
      </c>
      <c r="E1410" s="0" t="n">
        <v>336</v>
      </c>
      <c r="F1410" s="0" t="n">
        <v>14</v>
      </c>
      <c r="G1410" s="0" t="n">
        <v>0.44</v>
      </c>
      <c r="I1410" s="0" t="str">
        <f aca="false">IF(A1410="","",IF(COUNTIF(Campaigns!$A$7:$A$300,A1410)&gt;0,"✓",IF(N(D1410)=0,"– no spend","⚠ add to Campaigns tab")))</f>
        <v>✓</v>
      </c>
      <c r="J1410" s="83" t="n">
        <f aca="false">IF(D1410="","",D1410*IF(Settings!$B$23=Settings!$C$6,1,IF(Settings!$B$23="USD",1/INDEX(Settings!$B$29:$B$40,MONTH(B1410)),INDEX(Settings!$B$29:$B$40,MONTH(B1410)))))</f>
        <v>42.617901</v>
      </c>
    </row>
    <row r="1411" customFormat="false" ht="15" hidden="false" customHeight="false" outlineLevel="0" collapsed="false">
      <c r="A1411" s="0" t="s">
        <v>190</v>
      </c>
      <c r="B1411" s="81" t="n">
        <v>46105</v>
      </c>
      <c r="C1411" s="82" t="s">
        <v>452</v>
      </c>
      <c r="D1411" s="83" t="n">
        <v>0</v>
      </c>
      <c r="E1411" s="0" t="n">
        <v>2</v>
      </c>
      <c r="F1411" s="0" t="n">
        <v>0</v>
      </c>
      <c r="G1411" s="0" t="n">
        <v>0</v>
      </c>
      <c r="I1411" s="0" t="str">
        <f aca="false">IF(A1411="","",IF(COUNTIF(Campaigns!$A$7:$A$300,A1411)&gt;0,"✓",IF(N(D1411)=0,"– no spend","⚠ add to Campaigns tab")))</f>
        <v>✓</v>
      </c>
      <c r="J1411" s="83" t="n">
        <f aca="false">IF(D1411="","",D1411*IF(Settings!$B$23=Settings!$C$6,1,IF(Settings!$B$23="USD",1/INDEX(Settings!$B$29:$B$40,MONTH(B1411)),INDEX(Settings!$B$29:$B$40,MONTH(B1411)))))</f>
        <v>0</v>
      </c>
    </row>
    <row r="1412" customFormat="false" ht="15" hidden="false" customHeight="false" outlineLevel="0" collapsed="false">
      <c r="A1412" s="0" t="s">
        <v>204</v>
      </c>
      <c r="B1412" s="81" t="n">
        <v>46105</v>
      </c>
      <c r="C1412" s="82" t="s">
        <v>452</v>
      </c>
      <c r="D1412" s="83" t="n">
        <v>5.24</v>
      </c>
      <c r="E1412" s="0" t="n">
        <v>30</v>
      </c>
      <c r="F1412" s="0" t="n">
        <v>4</v>
      </c>
      <c r="G1412" s="0" t="n">
        <v>0</v>
      </c>
      <c r="I1412" s="0" t="str">
        <f aca="false">IF(A1412="","",IF(COUNTIF(Campaigns!$A$7:$A$300,A1412)&gt;0,"✓",IF(N(D1412)=0,"– no spend","⚠ add to Campaigns tab")))</f>
        <v>✓</v>
      </c>
      <c r="J1412" s="83" t="n">
        <f aca="false">IF(D1412="","",D1412*IF(Settings!$B$23=Settings!$C$6,1,IF(Settings!$B$23="USD",1/INDEX(Settings!$B$29:$B$40,MONTH(B1412)),INDEX(Settings!$B$29:$B$40,MONTH(B1412)))))</f>
        <v>5.856748</v>
      </c>
    </row>
    <row r="1413" customFormat="false" ht="15" hidden="false" customHeight="false" outlineLevel="0" collapsed="false">
      <c r="A1413" s="0" t="s">
        <v>188</v>
      </c>
      <c r="B1413" s="81" t="n">
        <v>46105</v>
      </c>
      <c r="C1413" s="82" t="s">
        <v>452</v>
      </c>
      <c r="D1413" s="83" t="n">
        <v>7.09</v>
      </c>
      <c r="E1413" s="0" t="n">
        <v>23</v>
      </c>
      <c r="F1413" s="0" t="n">
        <v>2</v>
      </c>
      <c r="G1413" s="0" t="n">
        <v>0</v>
      </c>
      <c r="I1413" s="0" t="str">
        <f aca="false">IF(A1413="","",IF(COUNTIF(Campaigns!$A$7:$A$300,A1413)&gt;0,"✓",IF(N(D1413)=0,"– no spend","⚠ add to Campaigns tab")))</f>
        <v>✓</v>
      </c>
      <c r="J1413" s="83" t="n">
        <f aca="false">IF(D1413="","",D1413*IF(Settings!$B$23=Settings!$C$6,1,IF(Settings!$B$23="USD",1/INDEX(Settings!$B$29:$B$40,MONTH(B1413)),INDEX(Settings!$B$29:$B$40,MONTH(B1413)))))</f>
        <v>7.924493</v>
      </c>
    </row>
    <row r="1414" customFormat="false" ht="15" hidden="false" customHeight="false" outlineLevel="0" collapsed="false">
      <c r="A1414" s="0" t="s">
        <v>186</v>
      </c>
      <c r="B1414" s="81" t="n">
        <v>46105</v>
      </c>
      <c r="C1414" s="82" t="s">
        <v>452</v>
      </c>
      <c r="D1414" s="83" t="n">
        <v>14.97</v>
      </c>
      <c r="E1414" s="0" t="n">
        <v>66</v>
      </c>
      <c r="F1414" s="0" t="n">
        <v>5</v>
      </c>
      <c r="G1414" s="0" t="n">
        <v>0</v>
      </c>
      <c r="I1414" s="0" t="str">
        <f aca="false">IF(A1414="","",IF(COUNTIF(Campaigns!$A$7:$A$300,A1414)&gt;0,"✓",IF(N(D1414)=0,"– no spend","⚠ add to Campaigns tab")))</f>
        <v>✓</v>
      </c>
      <c r="J1414" s="83" t="n">
        <f aca="false">IF(D1414="","",D1414*IF(Settings!$B$23=Settings!$C$6,1,IF(Settings!$B$23="USD",1/INDEX(Settings!$B$29:$B$40,MONTH(B1414)),INDEX(Settings!$B$29:$B$40,MONTH(B1414)))))</f>
        <v>16.731969</v>
      </c>
    </row>
    <row r="1415" customFormat="false" ht="15" hidden="false" customHeight="false" outlineLevel="0" collapsed="false">
      <c r="A1415" s="0" t="s">
        <v>201</v>
      </c>
      <c r="B1415" s="81" t="n">
        <v>46105</v>
      </c>
      <c r="C1415" s="82" t="s">
        <v>452</v>
      </c>
      <c r="D1415" s="83" t="n">
        <v>13.7</v>
      </c>
      <c r="E1415" s="0" t="n">
        <v>25</v>
      </c>
      <c r="F1415" s="0" t="n">
        <v>1</v>
      </c>
      <c r="G1415" s="0" t="n">
        <v>0</v>
      </c>
      <c r="I1415" s="0" t="str">
        <f aca="false">IF(A1415="","",IF(COUNTIF(Campaigns!$A$7:$A$300,A1415)&gt;0,"✓",IF(N(D1415)=0,"– no spend","⚠ add to Campaigns tab")))</f>
        <v>✓</v>
      </c>
      <c r="J1415" s="83" t="n">
        <f aca="false">IF(D1415="","",D1415*IF(Settings!$B$23=Settings!$C$6,1,IF(Settings!$B$23="USD",1/INDEX(Settings!$B$29:$B$40,MONTH(B1415)),INDEX(Settings!$B$29:$B$40,MONTH(B1415)))))</f>
        <v>15.31249</v>
      </c>
    </row>
    <row r="1416" customFormat="false" ht="15" hidden="false" customHeight="false" outlineLevel="0" collapsed="false">
      <c r="A1416" s="0" t="s">
        <v>194</v>
      </c>
      <c r="B1416" s="81" t="n">
        <v>46105</v>
      </c>
      <c r="C1416" s="82" t="s">
        <v>452</v>
      </c>
      <c r="D1416" s="83" t="n">
        <v>40.77</v>
      </c>
      <c r="E1416" s="0" t="n">
        <v>47</v>
      </c>
      <c r="F1416" s="0" t="n">
        <v>3</v>
      </c>
      <c r="G1416" s="0" t="n">
        <v>0</v>
      </c>
      <c r="I1416" s="0" t="str">
        <f aca="false">IF(A1416="","",IF(COUNTIF(Campaigns!$A$7:$A$300,A1416)&gt;0,"✓",IF(N(D1416)=0,"– no spend","⚠ add to Campaigns tab")))</f>
        <v>✓</v>
      </c>
      <c r="J1416" s="83" t="n">
        <f aca="false">IF(D1416="","",D1416*IF(Settings!$B$23=Settings!$C$6,1,IF(Settings!$B$23="USD",1/INDEX(Settings!$B$29:$B$40,MONTH(B1416)),INDEX(Settings!$B$29:$B$40,MONTH(B1416)))))</f>
        <v>45.568629</v>
      </c>
    </row>
    <row r="1417" customFormat="false" ht="15" hidden="false" customHeight="false" outlineLevel="0" collapsed="false">
      <c r="A1417" s="0" t="s">
        <v>213</v>
      </c>
      <c r="B1417" s="81" t="n">
        <v>46105</v>
      </c>
      <c r="C1417" s="82" t="s">
        <v>452</v>
      </c>
      <c r="D1417" s="83" t="n">
        <v>27.11</v>
      </c>
      <c r="E1417" s="0" t="n">
        <v>254</v>
      </c>
      <c r="F1417" s="0" t="n">
        <v>5</v>
      </c>
      <c r="G1417" s="0" t="n">
        <v>0</v>
      </c>
      <c r="I1417" s="0" t="str">
        <f aca="false">IF(A1417="","",IF(COUNTIF(Campaigns!$A$7:$A$300,A1417)&gt;0,"✓",IF(N(D1417)=0,"– no spend","⚠ add to Campaigns tab")))</f>
        <v>✓</v>
      </c>
      <c r="J1417" s="83" t="n">
        <f aca="false">IF(D1417="","",D1417*IF(Settings!$B$23=Settings!$C$6,1,IF(Settings!$B$23="USD",1/INDEX(Settings!$B$29:$B$40,MONTH(B1417)),INDEX(Settings!$B$29:$B$40,MONTH(B1417)))))</f>
        <v>30.300847</v>
      </c>
    </row>
    <row r="1418" customFormat="false" ht="15" hidden="false" customHeight="false" outlineLevel="0" collapsed="false">
      <c r="A1418" s="0" t="s">
        <v>199</v>
      </c>
      <c r="B1418" s="81" t="n">
        <v>46105</v>
      </c>
      <c r="C1418" s="82" t="s">
        <v>452</v>
      </c>
      <c r="D1418" s="83" t="n">
        <v>18.84</v>
      </c>
      <c r="E1418" s="0" t="n">
        <v>24</v>
      </c>
      <c r="F1418" s="0" t="n">
        <v>3</v>
      </c>
      <c r="G1418" s="0" t="n">
        <v>0</v>
      </c>
      <c r="I1418" s="0" t="str">
        <f aca="false">IF(A1418="","",IF(COUNTIF(Campaigns!$A$7:$A$300,A1418)&gt;0,"✓",IF(N(D1418)=0,"– no spend","⚠ add to Campaigns tab")))</f>
        <v>✓</v>
      </c>
      <c r="J1418" s="83" t="n">
        <f aca="false">IF(D1418="","",D1418*IF(Settings!$B$23=Settings!$C$6,1,IF(Settings!$B$23="USD",1/INDEX(Settings!$B$29:$B$40,MONTH(B1418)),INDEX(Settings!$B$29:$B$40,MONTH(B1418)))))</f>
        <v>21.057468</v>
      </c>
    </row>
    <row r="1419" customFormat="false" ht="15" hidden="false" customHeight="false" outlineLevel="0" collapsed="false">
      <c r="A1419" s="0" t="s">
        <v>206</v>
      </c>
      <c r="B1419" s="81" t="n">
        <v>46105</v>
      </c>
      <c r="C1419" s="82" t="s">
        <v>452</v>
      </c>
      <c r="D1419" s="83" t="n">
        <v>1.86</v>
      </c>
      <c r="E1419" s="0" t="n">
        <v>178</v>
      </c>
      <c r="F1419" s="0" t="n">
        <v>4</v>
      </c>
      <c r="G1419" s="0" t="n">
        <v>2</v>
      </c>
      <c r="I1419" s="0" t="str">
        <f aca="false">IF(A1419="","",IF(COUNTIF(Campaigns!$A$7:$A$300,A1419)&gt;0,"✓",IF(N(D1419)=0,"– no spend","⚠ add to Campaigns tab")))</f>
        <v>✓</v>
      </c>
      <c r="J1419" s="83" t="n">
        <f aca="false">IF(D1419="","",D1419*IF(Settings!$B$23=Settings!$C$6,1,IF(Settings!$B$23="USD",1/INDEX(Settings!$B$29:$B$40,MONTH(B1419)),INDEX(Settings!$B$29:$B$40,MONTH(B1419)))))</f>
        <v>2.078922</v>
      </c>
    </row>
    <row r="1420" customFormat="false" ht="15" hidden="false" customHeight="false" outlineLevel="0" collapsed="false">
      <c r="A1420" s="0" t="s">
        <v>203</v>
      </c>
      <c r="B1420" s="81" t="n">
        <v>46106</v>
      </c>
      <c r="C1420" s="82" t="s">
        <v>452</v>
      </c>
      <c r="D1420" s="83" t="n">
        <v>13.75</v>
      </c>
      <c r="E1420" s="0" t="n">
        <v>68</v>
      </c>
      <c r="F1420" s="0" t="n">
        <v>5</v>
      </c>
      <c r="G1420" s="0" t="n">
        <v>0</v>
      </c>
      <c r="I1420" s="0" t="str">
        <f aca="false">IF(A1420="","",IF(COUNTIF(Campaigns!$A$7:$A$300,A1420)&gt;0,"✓",IF(N(D1420)=0,"– no spend","⚠ add to Campaigns tab")))</f>
        <v>✓</v>
      </c>
      <c r="J1420" s="83" t="n">
        <f aca="false">IF(D1420="","",D1420*IF(Settings!$B$23=Settings!$C$6,1,IF(Settings!$B$23="USD",1/INDEX(Settings!$B$29:$B$40,MONTH(B1420)),INDEX(Settings!$B$29:$B$40,MONTH(B1420)))))</f>
        <v>15.368375</v>
      </c>
    </row>
    <row r="1421" customFormat="false" ht="15" hidden="false" customHeight="false" outlineLevel="0" collapsed="false">
      <c r="A1421" s="0" t="s">
        <v>205</v>
      </c>
      <c r="B1421" s="81" t="n">
        <v>46106</v>
      </c>
      <c r="C1421" s="82" t="s">
        <v>452</v>
      </c>
      <c r="D1421" s="83" t="n">
        <v>3.19</v>
      </c>
      <c r="E1421" s="0" t="n">
        <v>262</v>
      </c>
      <c r="F1421" s="0" t="n">
        <v>4</v>
      </c>
      <c r="G1421" s="0" t="n">
        <v>3</v>
      </c>
      <c r="I1421" s="0" t="str">
        <f aca="false">IF(A1421="","",IF(COUNTIF(Campaigns!$A$7:$A$300,A1421)&gt;0,"✓",IF(N(D1421)=0,"– no spend","⚠ add to Campaigns tab")))</f>
        <v>✓</v>
      </c>
      <c r="J1421" s="83" t="n">
        <f aca="false">IF(D1421="","",D1421*IF(Settings!$B$23=Settings!$C$6,1,IF(Settings!$B$23="USD",1/INDEX(Settings!$B$29:$B$40,MONTH(B1421)),INDEX(Settings!$B$29:$B$40,MONTH(B1421)))))</f>
        <v>3.565463</v>
      </c>
    </row>
    <row r="1422" customFormat="false" ht="15" hidden="false" customHeight="false" outlineLevel="0" collapsed="false">
      <c r="A1422" s="0" t="s">
        <v>216</v>
      </c>
      <c r="B1422" s="81" t="n">
        <v>46106</v>
      </c>
      <c r="C1422" s="82" t="s">
        <v>452</v>
      </c>
      <c r="D1422" s="83" t="n">
        <v>24.27</v>
      </c>
      <c r="E1422" s="0" t="n">
        <v>1874</v>
      </c>
      <c r="F1422" s="0" t="n">
        <v>7</v>
      </c>
      <c r="G1422" s="0" t="n">
        <v>0</v>
      </c>
      <c r="I1422" s="0" t="str">
        <f aca="false">IF(A1422="","",IF(COUNTIF(Campaigns!$A$7:$A$300,A1422)&gt;0,"✓",IF(N(D1422)=0,"– no spend","⚠ add to Campaigns tab")))</f>
        <v>✓</v>
      </c>
      <c r="J1422" s="83" t="n">
        <f aca="false">IF(D1422="","",D1422*IF(Settings!$B$23=Settings!$C$6,1,IF(Settings!$B$23="USD",1/INDEX(Settings!$B$29:$B$40,MONTH(B1422)),INDEX(Settings!$B$29:$B$40,MONTH(B1422)))))</f>
        <v>27.126579</v>
      </c>
    </row>
    <row r="1423" customFormat="false" ht="15" hidden="false" customHeight="false" outlineLevel="0" collapsed="false">
      <c r="A1423" s="0" t="s">
        <v>195</v>
      </c>
      <c r="B1423" s="81" t="n">
        <v>46106</v>
      </c>
      <c r="C1423" s="82" t="s">
        <v>452</v>
      </c>
      <c r="D1423" s="83" t="n">
        <v>46.13</v>
      </c>
      <c r="E1423" s="0" t="n">
        <v>34</v>
      </c>
      <c r="F1423" s="0" t="n">
        <v>2</v>
      </c>
      <c r="G1423" s="0" t="n">
        <v>0</v>
      </c>
      <c r="I1423" s="0" t="str">
        <f aca="false">IF(A1423="","",IF(COUNTIF(Campaigns!$A$7:$A$300,A1423)&gt;0,"✓",IF(N(D1423)=0,"– no spend","⚠ add to Campaigns tab")))</f>
        <v>✓</v>
      </c>
      <c r="J1423" s="83" t="n">
        <f aca="false">IF(D1423="","",D1423*IF(Settings!$B$23=Settings!$C$6,1,IF(Settings!$B$23="USD",1/INDEX(Settings!$B$29:$B$40,MONTH(B1423)),INDEX(Settings!$B$29:$B$40,MONTH(B1423)))))</f>
        <v>51.559501</v>
      </c>
    </row>
    <row r="1424" customFormat="false" ht="15" hidden="false" customHeight="false" outlineLevel="0" collapsed="false">
      <c r="A1424" s="0" t="s">
        <v>185</v>
      </c>
      <c r="B1424" s="81" t="n">
        <v>46106</v>
      </c>
      <c r="C1424" s="82" t="s">
        <v>452</v>
      </c>
      <c r="D1424" s="83" t="n">
        <v>30</v>
      </c>
      <c r="E1424" s="0" t="n">
        <v>174</v>
      </c>
      <c r="F1424" s="0" t="n">
        <v>24</v>
      </c>
      <c r="G1424" s="0" t="n">
        <v>0</v>
      </c>
      <c r="I1424" s="0" t="str">
        <f aca="false">IF(A1424="","",IF(COUNTIF(Campaigns!$A$7:$A$300,A1424)&gt;0,"✓",IF(N(D1424)=0,"– no spend","⚠ add to Campaigns tab")))</f>
        <v>✓</v>
      </c>
      <c r="J1424" s="83" t="n">
        <f aca="false">IF(D1424="","",D1424*IF(Settings!$B$23=Settings!$C$6,1,IF(Settings!$B$23="USD",1/INDEX(Settings!$B$29:$B$40,MONTH(B1424)),INDEX(Settings!$B$29:$B$40,MONTH(B1424)))))</f>
        <v>33.531</v>
      </c>
    </row>
    <row r="1425" customFormat="false" ht="15" hidden="false" customHeight="false" outlineLevel="0" collapsed="false">
      <c r="A1425" s="0" t="s">
        <v>191</v>
      </c>
      <c r="B1425" s="81" t="n">
        <v>46106</v>
      </c>
      <c r="C1425" s="82" t="s">
        <v>452</v>
      </c>
      <c r="D1425" s="83" t="n">
        <v>16.79</v>
      </c>
      <c r="E1425" s="0" t="n">
        <v>154</v>
      </c>
      <c r="F1425" s="0" t="n">
        <v>15</v>
      </c>
      <c r="G1425" s="0" t="n">
        <v>0</v>
      </c>
      <c r="I1425" s="0" t="str">
        <f aca="false">IF(A1425="","",IF(COUNTIF(Campaigns!$A$7:$A$300,A1425)&gt;0,"✓",IF(N(D1425)=0,"– no spend","⚠ add to Campaigns tab")))</f>
        <v>✓</v>
      </c>
      <c r="J1425" s="83" t="n">
        <f aca="false">IF(D1425="","",D1425*IF(Settings!$B$23=Settings!$C$6,1,IF(Settings!$B$23="USD",1/INDEX(Settings!$B$29:$B$40,MONTH(B1425)),INDEX(Settings!$B$29:$B$40,MONTH(B1425)))))</f>
        <v>18.766183</v>
      </c>
    </row>
    <row r="1426" customFormat="false" ht="15" hidden="false" customHeight="false" outlineLevel="0" collapsed="false">
      <c r="A1426" s="0" t="s">
        <v>200</v>
      </c>
      <c r="B1426" s="81" t="n">
        <v>46106</v>
      </c>
      <c r="C1426" s="82" t="s">
        <v>452</v>
      </c>
      <c r="D1426" s="83" t="n">
        <v>14.95</v>
      </c>
      <c r="E1426" s="0" t="n">
        <v>109</v>
      </c>
      <c r="F1426" s="0" t="n">
        <v>7</v>
      </c>
      <c r="G1426" s="0" t="n">
        <v>0</v>
      </c>
      <c r="I1426" s="0" t="str">
        <f aca="false">IF(A1426="","",IF(COUNTIF(Campaigns!$A$7:$A$300,A1426)&gt;0,"✓",IF(N(D1426)=0,"– no spend","⚠ add to Campaigns tab")))</f>
        <v>✓</v>
      </c>
      <c r="J1426" s="83" t="n">
        <f aca="false">IF(D1426="","",D1426*IF(Settings!$B$23=Settings!$C$6,1,IF(Settings!$B$23="USD",1/INDEX(Settings!$B$29:$B$40,MONTH(B1426)),INDEX(Settings!$B$29:$B$40,MONTH(B1426)))))</f>
        <v>16.709615</v>
      </c>
    </row>
    <row r="1427" customFormat="false" ht="15" hidden="false" customHeight="false" outlineLevel="0" collapsed="false">
      <c r="A1427" s="0" t="s">
        <v>202</v>
      </c>
      <c r="B1427" s="81" t="n">
        <v>46106</v>
      </c>
      <c r="C1427" s="82" t="s">
        <v>452</v>
      </c>
      <c r="D1427" s="83" t="n">
        <v>11.53</v>
      </c>
      <c r="E1427" s="0" t="n">
        <v>50</v>
      </c>
      <c r="F1427" s="0" t="n">
        <v>5</v>
      </c>
      <c r="G1427" s="0" t="n">
        <v>0</v>
      </c>
      <c r="I1427" s="0" t="str">
        <f aca="false">IF(A1427="","",IF(COUNTIF(Campaigns!$A$7:$A$300,A1427)&gt;0,"✓",IF(N(D1427)=0,"– no spend","⚠ add to Campaigns tab")))</f>
        <v>✓</v>
      </c>
      <c r="J1427" s="83" t="n">
        <f aca="false">IF(D1427="","",D1427*IF(Settings!$B$23=Settings!$C$6,1,IF(Settings!$B$23="USD",1/INDEX(Settings!$B$29:$B$40,MONTH(B1427)),INDEX(Settings!$B$29:$B$40,MONTH(B1427)))))</f>
        <v>12.887081</v>
      </c>
    </row>
    <row r="1428" customFormat="false" ht="15" hidden="false" customHeight="false" outlineLevel="0" collapsed="false">
      <c r="A1428" s="0" t="s">
        <v>192</v>
      </c>
      <c r="B1428" s="81" t="n">
        <v>46106</v>
      </c>
      <c r="C1428" s="82" t="s">
        <v>452</v>
      </c>
      <c r="D1428" s="83" t="n">
        <v>27.85</v>
      </c>
      <c r="E1428" s="0" t="n">
        <v>51</v>
      </c>
      <c r="F1428" s="0" t="n">
        <v>4</v>
      </c>
      <c r="G1428" s="0" t="n">
        <v>0</v>
      </c>
      <c r="I1428" s="0" t="str">
        <f aca="false">IF(A1428="","",IF(COUNTIF(Campaigns!$A$7:$A$300,A1428)&gt;0,"✓",IF(N(D1428)=0,"– no spend","⚠ add to Campaigns tab")))</f>
        <v>✓</v>
      </c>
      <c r="J1428" s="83" t="n">
        <f aca="false">IF(D1428="","",D1428*IF(Settings!$B$23=Settings!$C$6,1,IF(Settings!$B$23="USD",1/INDEX(Settings!$B$29:$B$40,MONTH(B1428)),INDEX(Settings!$B$29:$B$40,MONTH(B1428)))))</f>
        <v>31.127945</v>
      </c>
    </row>
    <row r="1429" customFormat="false" ht="15" hidden="false" customHeight="false" outlineLevel="0" collapsed="false">
      <c r="A1429" s="0" t="s">
        <v>187</v>
      </c>
      <c r="B1429" s="81" t="n">
        <v>46106</v>
      </c>
      <c r="C1429" s="82" t="s">
        <v>452</v>
      </c>
      <c r="D1429" s="83" t="n">
        <v>78.74</v>
      </c>
      <c r="E1429" s="0" t="n">
        <v>309</v>
      </c>
      <c r="F1429" s="0" t="n">
        <v>23</v>
      </c>
      <c r="G1429" s="0" t="n">
        <v>3</v>
      </c>
      <c r="I1429" s="0" t="str">
        <f aca="false">IF(A1429="","",IF(COUNTIF(Campaigns!$A$7:$A$300,A1429)&gt;0,"✓",IF(N(D1429)=0,"– no spend","⚠ add to Campaigns tab")))</f>
        <v>✓</v>
      </c>
      <c r="J1429" s="83" t="n">
        <f aca="false">IF(D1429="","",D1429*IF(Settings!$B$23=Settings!$C$6,1,IF(Settings!$B$23="USD",1/INDEX(Settings!$B$29:$B$40,MONTH(B1429)),INDEX(Settings!$B$29:$B$40,MONTH(B1429)))))</f>
        <v>88.007698</v>
      </c>
    </row>
    <row r="1430" customFormat="false" ht="15" hidden="false" customHeight="false" outlineLevel="0" collapsed="false">
      <c r="A1430" s="0" t="s">
        <v>190</v>
      </c>
      <c r="B1430" s="81" t="n">
        <v>46106</v>
      </c>
      <c r="C1430" s="82" t="s">
        <v>452</v>
      </c>
      <c r="D1430" s="83" t="n">
        <v>0</v>
      </c>
      <c r="E1430" s="0" t="n">
        <v>6</v>
      </c>
      <c r="F1430" s="0" t="n">
        <v>0</v>
      </c>
      <c r="G1430" s="0" t="n">
        <v>0</v>
      </c>
      <c r="I1430" s="0" t="str">
        <f aca="false">IF(A1430="","",IF(COUNTIF(Campaigns!$A$7:$A$300,A1430)&gt;0,"✓",IF(N(D1430)=0,"– no spend","⚠ add to Campaigns tab")))</f>
        <v>✓</v>
      </c>
      <c r="J1430" s="83" t="n">
        <f aca="false">IF(D1430="","",D1430*IF(Settings!$B$23=Settings!$C$6,1,IF(Settings!$B$23="USD",1/INDEX(Settings!$B$29:$B$40,MONTH(B1430)),INDEX(Settings!$B$29:$B$40,MONTH(B1430)))))</f>
        <v>0</v>
      </c>
    </row>
    <row r="1431" customFormat="false" ht="15" hidden="false" customHeight="false" outlineLevel="0" collapsed="false">
      <c r="A1431" s="0" t="s">
        <v>204</v>
      </c>
      <c r="B1431" s="81" t="n">
        <v>46106</v>
      </c>
      <c r="C1431" s="82" t="s">
        <v>452</v>
      </c>
      <c r="D1431" s="83" t="n">
        <v>8.4</v>
      </c>
      <c r="E1431" s="0" t="n">
        <v>40</v>
      </c>
      <c r="F1431" s="0" t="n">
        <v>5</v>
      </c>
      <c r="G1431" s="0" t="n">
        <v>0</v>
      </c>
      <c r="I1431" s="0" t="str">
        <f aca="false">IF(A1431="","",IF(COUNTIF(Campaigns!$A$7:$A$300,A1431)&gt;0,"✓",IF(N(D1431)=0,"– no spend","⚠ add to Campaigns tab")))</f>
        <v>✓</v>
      </c>
      <c r="J1431" s="83" t="n">
        <f aca="false">IF(D1431="","",D1431*IF(Settings!$B$23=Settings!$C$6,1,IF(Settings!$B$23="USD",1/INDEX(Settings!$B$29:$B$40,MONTH(B1431)),INDEX(Settings!$B$29:$B$40,MONTH(B1431)))))</f>
        <v>9.38868</v>
      </c>
    </row>
    <row r="1432" customFormat="false" ht="15" hidden="false" customHeight="false" outlineLevel="0" collapsed="false">
      <c r="A1432" s="0" t="s">
        <v>188</v>
      </c>
      <c r="B1432" s="81" t="n">
        <v>46106</v>
      </c>
      <c r="C1432" s="82" t="s">
        <v>452</v>
      </c>
      <c r="D1432" s="83" t="n">
        <v>10.97</v>
      </c>
      <c r="E1432" s="0" t="n">
        <v>22</v>
      </c>
      <c r="F1432" s="0" t="n">
        <v>3</v>
      </c>
      <c r="G1432" s="0" t="n">
        <v>0</v>
      </c>
      <c r="I1432" s="0" t="str">
        <f aca="false">IF(A1432="","",IF(COUNTIF(Campaigns!$A$7:$A$300,A1432)&gt;0,"✓",IF(N(D1432)=0,"– no spend","⚠ add to Campaigns tab")))</f>
        <v>✓</v>
      </c>
      <c r="J1432" s="83" t="n">
        <f aca="false">IF(D1432="","",D1432*IF(Settings!$B$23=Settings!$C$6,1,IF(Settings!$B$23="USD",1/INDEX(Settings!$B$29:$B$40,MONTH(B1432)),INDEX(Settings!$B$29:$B$40,MONTH(B1432)))))</f>
        <v>12.261169</v>
      </c>
    </row>
    <row r="1433" customFormat="false" ht="15" hidden="false" customHeight="false" outlineLevel="0" collapsed="false">
      <c r="A1433" s="0" t="s">
        <v>186</v>
      </c>
      <c r="B1433" s="81" t="n">
        <v>46106</v>
      </c>
      <c r="C1433" s="82" t="s">
        <v>452</v>
      </c>
      <c r="D1433" s="83" t="n">
        <v>12.51</v>
      </c>
      <c r="E1433" s="0" t="n">
        <v>80</v>
      </c>
      <c r="F1433" s="0" t="n">
        <v>6</v>
      </c>
      <c r="G1433" s="0" t="n">
        <v>0</v>
      </c>
      <c r="I1433" s="0" t="str">
        <f aca="false">IF(A1433="","",IF(COUNTIF(Campaigns!$A$7:$A$300,A1433)&gt;0,"✓",IF(N(D1433)=0,"– no spend","⚠ add to Campaigns tab")))</f>
        <v>✓</v>
      </c>
      <c r="J1433" s="83" t="n">
        <f aca="false">IF(D1433="","",D1433*IF(Settings!$B$23=Settings!$C$6,1,IF(Settings!$B$23="USD",1/INDEX(Settings!$B$29:$B$40,MONTH(B1433)),INDEX(Settings!$B$29:$B$40,MONTH(B1433)))))</f>
        <v>13.982427</v>
      </c>
    </row>
    <row r="1434" customFormat="false" ht="15" hidden="false" customHeight="false" outlineLevel="0" collapsed="false">
      <c r="A1434" s="0" t="s">
        <v>201</v>
      </c>
      <c r="B1434" s="81" t="n">
        <v>46106</v>
      </c>
      <c r="C1434" s="82" t="s">
        <v>452</v>
      </c>
      <c r="D1434" s="83" t="n">
        <v>21.17</v>
      </c>
      <c r="E1434" s="0" t="n">
        <v>35</v>
      </c>
      <c r="F1434" s="0" t="n">
        <v>2</v>
      </c>
      <c r="G1434" s="0" t="n">
        <v>0</v>
      </c>
      <c r="I1434" s="0" t="str">
        <f aca="false">IF(A1434="","",IF(COUNTIF(Campaigns!$A$7:$A$300,A1434)&gt;0,"✓",IF(N(D1434)=0,"– no spend","⚠ add to Campaigns tab")))</f>
        <v>✓</v>
      </c>
      <c r="J1434" s="83" t="n">
        <f aca="false">IF(D1434="","",D1434*IF(Settings!$B$23=Settings!$C$6,1,IF(Settings!$B$23="USD",1/INDEX(Settings!$B$29:$B$40,MONTH(B1434)),INDEX(Settings!$B$29:$B$40,MONTH(B1434)))))</f>
        <v>23.661709</v>
      </c>
    </row>
    <row r="1435" customFormat="false" ht="15" hidden="false" customHeight="false" outlineLevel="0" collapsed="false">
      <c r="A1435" s="0" t="s">
        <v>194</v>
      </c>
      <c r="B1435" s="81" t="n">
        <v>46106</v>
      </c>
      <c r="C1435" s="82" t="s">
        <v>452</v>
      </c>
      <c r="D1435" s="83" t="n">
        <v>15.94</v>
      </c>
      <c r="E1435" s="0" t="n">
        <v>76</v>
      </c>
      <c r="F1435" s="0" t="n">
        <v>2</v>
      </c>
      <c r="G1435" s="0" t="n">
        <v>0</v>
      </c>
      <c r="I1435" s="0" t="str">
        <f aca="false">IF(A1435="","",IF(COUNTIF(Campaigns!$A$7:$A$300,A1435)&gt;0,"✓",IF(N(D1435)=0,"– no spend","⚠ add to Campaigns tab")))</f>
        <v>✓</v>
      </c>
      <c r="J1435" s="83" t="n">
        <f aca="false">IF(D1435="","",D1435*IF(Settings!$B$23=Settings!$C$6,1,IF(Settings!$B$23="USD",1/INDEX(Settings!$B$29:$B$40,MONTH(B1435)),INDEX(Settings!$B$29:$B$40,MONTH(B1435)))))</f>
        <v>17.816138</v>
      </c>
    </row>
    <row r="1436" customFormat="false" ht="15" hidden="false" customHeight="false" outlineLevel="0" collapsed="false">
      <c r="A1436" s="0" t="s">
        <v>213</v>
      </c>
      <c r="B1436" s="81" t="n">
        <v>46106</v>
      </c>
      <c r="C1436" s="82" t="s">
        <v>452</v>
      </c>
      <c r="D1436" s="83" t="n">
        <v>23.14</v>
      </c>
      <c r="E1436" s="0" t="n">
        <v>228</v>
      </c>
      <c r="F1436" s="0" t="n">
        <v>3</v>
      </c>
      <c r="G1436" s="0" t="n">
        <v>0</v>
      </c>
      <c r="I1436" s="0" t="str">
        <f aca="false">IF(A1436="","",IF(COUNTIF(Campaigns!$A$7:$A$300,A1436)&gt;0,"✓",IF(N(D1436)=0,"– no spend","⚠ add to Campaigns tab")))</f>
        <v>✓</v>
      </c>
      <c r="J1436" s="83" t="n">
        <f aca="false">IF(D1436="","",D1436*IF(Settings!$B$23=Settings!$C$6,1,IF(Settings!$B$23="USD",1/INDEX(Settings!$B$29:$B$40,MONTH(B1436)),INDEX(Settings!$B$29:$B$40,MONTH(B1436)))))</f>
        <v>25.863578</v>
      </c>
    </row>
    <row r="1437" customFormat="false" ht="15" hidden="false" customHeight="false" outlineLevel="0" collapsed="false">
      <c r="A1437" s="0" t="s">
        <v>199</v>
      </c>
      <c r="B1437" s="81" t="n">
        <v>46106</v>
      </c>
      <c r="C1437" s="82" t="s">
        <v>452</v>
      </c>
      <c r="D1437" s="83" t="n">
        <v>34.03</v>
      </c>
      <c r="E1437" s="0" t="n">
        <v>39</v>
      </c>
      <c r="F1437" s="0" t="n">
        <v>4</v>
      </c>
      <c r="G1437" s="0" t="n">
        <v>0</v>
      </c>
      <c r="I1437" s="0" t="str">
        <f aca="false">IF(A1437="","",IF(COUNTIF(Campaigns!$A$7:$A$300,A1437)&gt;0,"✓",IF(N(D1437)=0,"– no spend","⚠ add to Campaigns tab")))</f>
        <v>✓</v>
      </c>
      <c r="J1437" s="83" t="n">
        <f aca="false">IF(D1437="","",D1437*IF(Settings!$B$23=Settings!$C$6,1,IF(Settings!$B$23="USD",1/INDEX(Settings!$B$29:$B$40,MONTH(B1437)),INDEX(Settings!$B$29:$B$40,MONTH(B1437)))))</f>
        <v>38.035331</v>
      </c>
    </row>
    <row r="1438" customFormat="false" ht="15" hidden="false" customHeight="false" outlineLevel="0" collapsed="false">
      <c r="A1438" s="0" t="s">
        <v>206</v>
      </c>
      <c r="B1438" s="81" t="n">
        <v>46106</v>
      </c>
      <c r="C1438" s="82" t="s">
        <v>452</v>
      </c>
      <c r="D1438" s="83" t="n">
        <v>0</v>
      </c>
      <c r="E1438" s="0" t="n">
        <v>156</v>
      </c>
      <c r="F1438" s="0" t="n">
        <v>0</v>
      </c>
      <c r="G1438" s="0" t="n">
        <v>0</v>
      </c>
      <c r="I1438" s="0" t="str">
        <f aca="false">IF(A1438="","",IF(COUNTIF(Campaigns!$A$7:$A$300,A1438)&gt;0,"✓",IF(N(D1438)=0,"– no spend","⚠ add to Campaigns tab")))</f>
        <v>✓</v>
      </c>
      <c r="J1438" s="83" t="n">
        <f aca="false">IF(D1438="","",D1438*IF(Settings!$B$23=Settings!$C$6,1,IF(Settings!$B$23="USD",1/INDEX(Settings!$B$29:$B$40,MONTH(B1438)),INDEX(Settings!$B$29:$B$40,MONTH(B1438)))))</f>
        <v>0</v>
      </c>
    </row>
    <row r="1439" customFormat="false" ht="15" hidden="false" customHeight="false" outlineLevel="0" collapsed="false">
      <c r="A1439" s="0" t="s">
        <v>203</v>
      </c>
      <c r="B1439" s="81" t="n">
        <v>46107</v>
      </c>
      <c r="C1439" s="82" t="s">
        <v>452</v>
      </c>
      <c r="D1439" s="83" t="n">
        <v>8.91</v>
      </c>
      <c r="E1439" s="0" t="n">
        <v>53</v>
      </c>
      <c r="F1439" s="0" t="n">
        <v>4</v>
      </c>
      <c r="G1439" s="0" t="n">
        <v>0</v>
      </c>
      <c r="I1439" s="0" t="str">
        <f aca="false">IF(A1439="","",IF(COUNTIF(Campaigns!$A$7:$A$300,A1439)&gt;0,"✓",IF(N(D1439)=0,"– no spend","⚠ add to Campaigns tab")))</f>
        <v>✓</v>
      </c>
      <c r="J1439" s="83" t="n">
        <f aca="false">IF(D1439="","",D1439*IF(Settings!$B$23=Settings!$C$6,1,IF(Settings!$B$23="USD",1/INDEX(Settings!$B$29:$B$40,MONTH(B1439)),INDEX(Settings!$B$29:$B$40,MONTH(B1439)))))</f>
        <v>9.958707</v>
      </c>
    </row>
    <row r="1440" customFormat="false" ht="15" hidden="false" customHeight="false" outlineLevel="0" collapsed="false">
      <c r="A1440" s="0" t="s">
        <v>205</v>
      </c>
      <c r="B1440" s="81" t="n">
        <v>46107</v>
      </c>
      <c r="C1440" s="82" t="s">
        <v>452</v>
      </c>
      <c r="D1440" s="83" t="n">
        <v>2.49</v>
      </c>
      <c r="E1440" s="0" t="n">
        <v>261</v>
      </c>
      <c r="F1440" s="0" t="n">
        <v>3</v>
      </c>
      <c r="G1440" s="0" t="n">
        <v>1</v>
      </c>
      <c r="I1440" s="0" t="str">
        <f aca="false">IF(A1440="","",IF(COUNTIF(Campaigns!$A$7:$A$300,A1440)&gt;0,"✓",IF(N(D1440)=0,"– no spend","⚠ add to Campaigns tab")))</f>
        <v>✓</v>
      </c>
      <c r="J1440" s="83" t="n">
        <f aca="false">IF(D1440="","",D1440*IF(Settings!$B$23=Settings!$C$6,1,IF(Settings!$B$23="USD",1/INDEX(Settings!$B$29:$B$40,MONTH(B1440)),INDEX(Settings!$B$29:$B$40,MONTH(B1440)))))</f>
        <v>2.783073</v>
      </c>
    </row>
    <row r="1441" customFormat="false" ht="15" hidden="false" customHeight="false" outlineLevel="0" collapsed="false">
      <c r="A1441" s="0" t="s">
        <v>216</v>
      </c>
      <c r="B1441" s="81" t="n">
        <v>46107</v>
      </c>
      <c r="C1441" s="82" t="s">
        <v>452</v>
      </c>
      <c r="D1441" s="83" t="n">
        <v>0.16</v>
      </c>
      <c r="E1441" s="0" t="n">
        <v>42</v>
      </c>
      <c r="F1441" s="0" t="n">
        <v>1</v>
      </c>
      <c r="G1441" s="0" t="n">
        <v>0</v>
      </c>
      <c r="I1441" s="0" t="str">
        <f aca="false">IF(A1441="","",IF(COUNTIF(Campaigns!$A$7:$A$300,A1441)&gt;0,"✓",IF(N(D1441)=0,"– no spend","⚠ add to Campaigns tab")))</f>
        <v>✓</v>
      </c>
      <c r="J1441" s="83" t="n">
        <f aca="false">IF(D1441="","",D1441*IF(Settings!$B$23=Settings!$C$6,1,IF(Settings!$B$23="USD",1/INDEX(Settings!$B$29:$B$40,MONTH(B1441)),INDEX(Settings!$B$29:$B$40,MONTH(B1441)))))</f>
        <v>0.178832</v>
      </c>
    </row>
    <row r="1442" customFormat="false" ht="15" hidden="false" customHeight="false" outlineLevel="0" collapsed="false">
      <c r="A1442" s="0" t="s">
        <v>212</v>
      </c>
      <c r="B1442" s="81" t="n">
        <v>46107</v>
      </c>
      <c r="C1442" s="82" t="s">
        <v>452</v>
      </c>
      <c r="D1442" s="83" t="n">
        <v>0.53</v>
      </c>
      <c r="E1442" s="0" t="n">
        <v>107</v>
      </c>
      <c r="F1442" s="0" t="n">
        <v>1</v>
      </c>
      <c r="G1442" s="0" t="n">
        <v>0</v>
      </c>
      <c r="I1442" s="0" t="str">
        <f aca="false">IF(A1442="","",IF(COUNTIF(Campaigns!$A$7:$A$300,A1442)&gt;0,"✓",IF(N(D1442)=0,"– no spend","⚠ add to Campaigns tab")))</f>
        <v>✓</v>
      </c>
      <c r="J1442" s="83" t="n">
        <f aca="false">IF(D1442="","",D1442*IF(Settings!$B$23=Settings!$C$6,1,IF(Settings!$B$23="USD",1/INDEX(Settings!$B$29:$B$40,MONTH(B1442)),INDEX(Settings!$B$29:$B$40,MONTH(B1442)))))</f>
        <v>0.592381</v>
      </c>
    </row>
    <row r="1443" customFormat="false" ht="15" hidden="false" customHeight="false" outlineLevel="0" collapsed="false">
      <c r="A1443" s="0" t="s">
        <v>195</v>
      </c>
      <c r="B1443" s="81" t="n">
        <v>46107</v>
      </c>
      <c r="C1443" s="82" t="s">
        <v>452</v>
      </c>
      <c r="D1443" s="83" t="n">
        <v>47.98</v>
      </c>
      <c r="E1443" s="0" t="n">
        <v>21</v>
      </c>
      <c r="F1443" s="0" t="n">
        <v>2</v>
      </c>
      <c r="G1443" s="0" t="n">
        <v>0</v>
      </c>
      <c r="I1443" s="0" t="str">
        <f aca="false">IF(A1443="","",IF(COUNTIF(Campaigns!$A$7:$A$300,A1443)&gt;0,"✓",IF(N(D1443)=0,"– no spend","⚠ add to Campaigns tab")))</f>
        <v>✓</v>
      </c>
      <c r="J1443" s="83" t="n">
        <f aca="false">IF(D1443="","",D1443*IF(Settings!$B$23=Settings!$C$6,1,IF(Settings!$B$23="USD",1/INDEX(Settings!$B$29:$B$40,MONTH(B1443)),INDEX(Settings!$B$29:$B$40,MONTH(B1443)))))</f>
        <v>53.627246</v>
      </c>
    </row>
    <row r="1444" customFormat="false" ht="15" hidden="false" customHeight="false" outlineLevel="0" collapsed="false">
      <c r="A1444" s="0" t="s">
        <v>185</v>
      </c>
      <c r="B1444" s="81" t="n">
        <v>46107</v>
      </c>
      <c r="C1444" s="82" t="s">
        <v>452</v>
      </c>
      <c r="D1444" s="83" t="n">
        <v>18.23</v>
      </c>
      <c r="E1444" s="0" t="n">
        <v>138</v>
      </c>
      <c r="F1444" s="0" t="n">
        <v>14</v>
      </c>
      <c r="G1444" s="0" t="n">
        <v>0</v>
      </c>
      <c r="I1444" s="0" t="str">
        <f aca="false">IF(A1444="","",IF(COUNTIF(Campaigns!$A$7:$A$300,A1444)&gt;0,"✓",IF(N(D1444)=0,"– no spend","⚠ add to Campaigns tab")))</f>
        <v>✓</v>
      </c>
      <c r="J1444" s="83" t="n">
        <f aca="false">IF(D1444="","",D1444*IF(Settings!$B$23=Settings!$C$6,1,IF(Settings!$B$23="USD",1/INDEX(Settings!$B$29:$B$40,MONTH(B1444)),INDEX(Settings!$B$29:$B$40,MONTH(B1444)))))</f>
        <v>20.375671</v>
      </c>
    </row>
    <row r="1445" customFormat="false" ht="15" hidden="false" customHeight="false" outlineLevel="0" collapsed="false">
      <c r="A1445" s="0" t="s">
        <v>191</v>
      </c>
      <c r="B1445" s="81" t="n">
        <v>46107</v>
      </c>
      <c r="C1445" s="82" t="s">
        <v>452</v>
      </c>
      <c r="D1445" s="83" t="n">
        <v>28.6</v>
      </c>
      <c r="E1445" s="0" t="n">
        <v>153</v>
      </c>
      <c r="F1445" s="0" t="n">
        <v>13</v>
      </c>
      <c r="G1445" s="0" t="n">
        <v>2</v>
      </c>
      <c r="I1445" s="0" t="str">
        <f aca="false">IF(A1445="","",IF(COUNTIF(Campaigns!$A$7:$A$300,A1445)&gt;0,"✓",IF(N(D1445)=0,"– no spend","⚠ add to Campaigns tab")))</f>
        <v>✓</v>
      </c>
      <c r="J1445" s="83" t="n">
        <f aca="false">IF(D1445="","",D1445*IF(Settings!$B$23=Settings!$C$6,1,IF(Settings!$B$23="USD",1/INDEX(Settings!$B$29:$B$40,MONTH(B1445)),INDEX(Settings!$B$29:$B$40,MONTH(B1445)))))</f>
        <v>31.96622</v>
      </c>
    </row>
    <row r="1446" customFormat="false" ht="15" hidden="false" customHeight="false" outlineLevel="0" collapsed="false">
      <c r="A1446" s="0" t="s">
        <v>200</v>
      </c>
      <c r="B1446" s="81" t="n">
        <v>46107</v>
      </c>
      <c r="C1446" s="82" t="s">
        <v>452</v>
      </c>
      <c r="D1446" s="83" t="n">
        <v>16.87</v>
      </c>
      <c r="E1446" s="0" t="n">
        <v>113</v>
      </c>
      <c r="F1446" s="0" t="n">
        <v>7</v>
      </c>
      <c r="G1446" s="0" t="n">
        <v>0</v>
      </c>
      <c r="I1446" s="0" t="str">
        <f aca="false">IF(A1446="","",IF(COUNTIF(Campaigns!$A$7:$A$300,A1446)&gt;0,"✓",IF(N(D1446)=0,"– no spend","⚠ add to Campaigns tab")))</f>
        <v>✓</v>
      </c>
      <c r="J1446" s="83" t="n">
        <f aca="false">IF(D1446="","",D1446*IF(Settings!$B$23=Settings!$C$6,1,IF(Settings!$B$23="USD",1/INDEX(Settings!$B$29:$B$40,MONTH(B1446)),INDEX(Settings!$B$29:$B$40,MONTH(B1446)))))</f>
        <v>18.855599</v>
      </c>
    </row>
    <row r="1447" customFormat="false" ht="15" hidden="false" customHeight="false" outlineLevel="0" collapsed="false">
      <c r="A1447" s="0" t="s">
        <v>202</v>
      </c>
      <c r="B1447" s="81" t="n">
        <v>46107</v>
      </c>
      <c r="C1447" s="82" t="s">
        <v>452</v>
      </c>
      <c r="D1447" s="83" t="n">
        <v>12.07</v>
      </c>
      <c r="E1447" s="0" t="n">
        <v>60</v>
      </c>
      <c r="F1447" s="0" t="n">
        <v>4</v>
      </c>
      <c r="G1447" s="0" t="n">
        <v>0</v>
      </c>
      <c r="I1447" s="0" t="str">
        <f aca="false">IF(A1447="","",IF(COUNTIF(Campaigns!$A$7:$A$300,A1447)&gt;0,"✓",IF(N(D1447)=0,"– no spend","⚠ add to Campaigns tab")))</f>
        <v>✓</v>
      </c>
      <c r="J1447" s="83" t="n">
        <f aca="false">IF(D1447="","",D1447*IF(Settings!$B$23=Settings!$C$6,1,IF(Settings!$B$23="USD",1/INDEX(Settings!$B$29:$B$40,MONTH(B1447)),INDEX(Settings!$B$29:$B$40,MONTH(B1447)))))</f>
        <v>13.490639</v>
      </c>
    </row>
    <row r="1448" customFormat="false" ht="15" hidden="false" customHeight="false" outlineLevel="0" collapsed="false">
      <c r="A1448" s="0" t="s">
        <v>192</v>
      </c>
      <c r="B1448" s="81" t="n">
        <v>46107</v>
      </c>
      <c r="C1448" s="82" t="s">
        <v>452</v>
      </c>
      <c r="D1448" s="83" t="n">
        <v>21.95</v>
      </c>
      <c r="E1448" s="0" t="n">
        <v>101</v>
      </c>
      <c r="F1448" s="0" t="n">
        <v>7</v>
      </c>
      <c r="G1448" s="0" t="n">
        <v>0</v>
      </c>
      <c r="I1448" s="0" t="str">
        <f aca="false">IF(A1448="","",IF(COUNTIF(Campaigns!$A$7:$A$300,A1448)&gt;0,"✓",IF(N(D1448)=0,"– no spend","⚠ add to Campaigns tab")))</f>
        <v>✓</v>
      </c>
      <c r="J1448" s="83" t="n">
        <f aca="false">IF(D1448="","",D1448*IF(Settings!$B$23=Settings!$C$6,1,IF(Settings!$B$23="USD",1/INDEX(Settings!$B$29:$B$40,MONTH(B1448)),INDEX(Settings!$B$29:$B$40,MONTH(B1448)))))</f>
        <v>24.533515</v>
      </c>
    </row>
    <row r="1449" customFormat="false" ht="15" hidden="false" customHeight="false" outlineLevel="0" collapsed="false">
      <c r="A1449" s="0" t="s">
        <v>187</v>
      </c>
      <c r="B1449" s="81" t="n">
        <v>46107</v>
      </c>
      <c r="C1449" s="82" t="s">
        <v>452</v>
      </c>
      <c r="D1449" s="83" t="n">
        <v>79.22</v>
      </c>
      <c r="E1449" s="0" t="n">
        <v>301</v>
      </c>
      <c r="F1449" s="0" t="n">
        <v>23</v>
      </c>
      <c r="G1449" s="0" t="n">
        <v>3</v>
      </c>
      <c r="I1449" s="0" t="str">
        <f aca="false">IF(A1449="","",IF(COUNTIF(Campaigns!$A$7:$A$300,A1449)&gt;0,"✓",IF(N(D1449)=0,"– no spend","⚠ add to Campaigns tab")))</f>
        <v>✓</v>
      </c>
      <c r="J1449" s="83" t="n">
        <f aca="false">IF(D1449="","",D1449*IF(Settings!$B$23=Settings!$C$6,1,IF(Settings!$B$23="USD",1/INDEX(Settings!$B$29:$B$40,MONTH(B1449)),INDEX(Settings!$B$29:$B$40,MONTH(B1449)))))</f>
        <v>88.544194</v>
      </c>
    </row>
    <row r="1450" customFormat="false" ht="15" hidden="false" customHeight="false" outlineLevel="0" collapsed="false">
      <c r="A1450" s="0" t="s">
        <v>190</v>
      </c>
      <c r="B1450" s="81" t="n">
        <v>46107</v>
      </c>
      <c r="C1450" s="82" t="s">
        <v>452</v>
      </c>
      <c r="D1450" s="83" t="n">
        <v>12.6</v>
      </c>
      <c r="E1450" s="0" t="n">
        <v>8</v>
      </c>
      <c r="F1450" s="0" t="n">
        <v>2</v>
      </c>
      <c r="G1450" s="0" t="n">
        <v>0</v>
      </c>
      <c r="I1450" s="0" t="str">
        <f aca="false">IF(A1450="","",IF(COUNTIF(Campaigns!$A$7:$A$300,A1450)&gt;0,"✓",IF(N(D1450)=0,"– no spend","⚠ add to Campaigns tab")))</f>
        <v>✓</v>
      </c>
      <c r="J1450" s="83" t="n">
        <f aca="false">IF(D1450="","",D1450*IF(Settings!$B$23=Settings!$C$6,1,IF(Settings!$B$23="USD",1/INDEX(Settings!$B$29:$B$40,MONTH(B1450)),INDEX(Settings!$B$29:$B$40,MONTH(B1450)))))</f>
        <v>14.08302</v>
      </c>
    </row>
    <row r="1451" customFormat="false" ht="15" hidden="false" customHeight="false" outlineLevel="0" collapsed="false">
      <c r="A1451" s="0" t="s">
        <v>204</v>
      </c>
      <c r="B1451" s="81" t="n">
        <v>46107</v>
      </c>
      <c r="C1451" s="82" t="s">
        <v>452</v>
      </c>
      <c r="D1451" s="83" t="n">
        <v>6.55</v>
      </c>
      <c r="E1451" s="0" t="n">
        <v>31</v>
      </c>
      <c r="F1451" s="0" t="n">
        <v>3</v>
      </c>
      <c r="G1451" s="0" t="n">
        <v>0</v>
      </c>
      <c r="I1451" s="0" t="str">
        <f aca="false">IF(A1451="","",IF(COUNTIF(Campaigns!$A$7:$A$300,A1451)&gt;0,"✓",IF(N(D1451)=0,"– no spend","⚠ add to Campaigns tab")))</f>
        <v>✓</v>
      </c>
      <c r="J1451" s="83" t="n">
        <f aca="false">IF(D1451="","",D1451*IF(Settings!$B$23=Settings!$C$6,1,IF(Settings!$B$23="USD",1/INDEX(Settings!$B$29:$B$40,MONTH(B1451)),INDEX(Settings!$B$29:$B$40,MONTH(B1451)))))</f>
        <v>7.320935</v>
      </c>
    </row>
    <row r="1452" customFormat="false" ht="15" hidden="false" customHeight="false" outlineLevel="0" collapsed="false">
      <c r="A1452" s="0" t="s">
        <v>188</v>
      </c>
      <c r="B1452" s="81" t="n">
        <v>46107</v>
      </c>
      <c r="C1452" s="82" t="s">
        <v>452</v>
      </c>
      <c r="D1452" s="83" t="n">
        <v>11.34</v>
      </c>
      <c r="E1452" s="0" t="n">
        <v>25</v>
      </c>
      <c r="F1452" s="0" t="n">
        <v>4</v>
      </c>
      <c r="G1452" s="0" t="n">
        <v>0</v>
      </c>
      <c r="I1452" s="0" t="str">
        <f aca="false">IF(A1452="","",IF(COUNTIF(Campaigns!$A$7:$A$300,A1452)&gt;0,"✓",IF(N(D1452)=0,"– no spend","⚠ add to Campaigns tab")))</f>
        <v>✓</v>
      </c>
      <c r="J1452" s="83" t="n">
        <f aca="false">IF(D1452="","",D1452*IF(Settings!$B$23=Settings!$C$6,1,IF(Settings!$B$23="USD",1/INDEX(Settings!$B$29:$B$40,MONTH(B1452)),INDEX(Settings!$B$29:$B$40,MONTH(B1452)))))</f>
        <v>12.674718</v>
      </c>
    </row>
    <row r="1453" customFormat="false" ht="15" hidden="false" customHeight="false" outlineLevel="0" collapsed="false">
      <c r="A1453" s="0" t="s">
        <v>186</v>
      </c>
      <c r="B1453" s="81" t="n">
        <v>46107</v>
      </c>
      <c r="C1453" s="82" t="s">
        <v>452</v>
      </c>
      <c r="D1453" s="83" t="n">
        <v>28.88</v>
      </c>
      <c r="E1453" s="0" t="n">
        <v>76</v>
      </c>
      <c r="F1453" s="0" t="n">
        <v>12</v>
      </c>
      <c r="G1453" s="0" t="n">
        <v>1</v>
      </c>
      <c r="I1453" s="0" t="str">
        <f aca="false">IF(A1453="","",IF(COUNTIF(Campaigns!$A$7:$A$300,A1453)&gt;0,"✓",IF(N(D1453)=0,"– no spend","⚠ add to Campaigns tab")))</f>
        <v>✓</v>
      </c>
      <c r="J1453" s="83" t="n">
        <f aca="false">IF(D1453="","",D1453*IF(Settings!$B$23=Settings!$C$6,1,IF(Settings!$B$23="USD",1/INDEX(Settings!$B$29:$B$40,MONTH(B1453)),INDEX(Settings!$B$29:$B$40,MONTH(B1453)))))</f>
        <v>32.279176</v>
      </c>
    </row>
    <row r="1454" customFormat="false" ht="15" hidden="false" customHeight="false" outlineLevel="0" collapsed="false">
      <c r="A1454" s="0" t="s">
        <v>201</v>
      </c>
      <c r="B1454" s="81" t="n">
        <v>46107</v>
      </c>
      <c r="C1454" s="82" t="s">
        <v>452</v>
      </c>
      <c r="D1454" s="83" t="n">
        <v>12.37</v>
      </c>
      <c r="E1454" s="0" t="n">
        <v>9</v>
      </c>
      <c r="F1454" s="0" t="n">
        <v>2</v>
      </c>
      <c r="G1454" s="0" t="n">
        <v>0</v>
      </c>
      <c r="I1454" s="0" t="str">
        <f aca="false">IF(A1454="","",IF(COUNTIF(Campaigns!$A$7:$A$300,A1454)&gt;0,"✓",IF(N(D1454)=0,"– no spend","⚠ add to Campaigns tab")))</f>
        <v>✓</v>
      </c>
      <c r="J1454" s="83" t="n">
        <f aca="false">IF(D1454="","",D1454*IF(Settings!$B$23=Settings!$C$6,1,IF(Settings!$B$23="USD",1/INDEX(Settings!$B$29:$B$40,MONTH(B1454)),INDEX(Settings!$B$29:$B$40,MONTH(B1454)))))</f>
        <v>13.825949</v>
      </c>
    </row>
    <row r="1455" customFormat="false" ht="15" hidden="false" customHeight="false" outlineLevel="0" collapsed="false">
      <c r="A1455" s="0" t="s">
        <v>194</v>
      </c>
      <c r="B1455" s="81" t="n">
        <v>46107</v>
      </c>
      <c r="C1455" s="82" t="s">
        <v>452</v>
      </c>
      <c r="D1455" s="83" t="n">
        <v>18.16</v>
      </c>
      <c r="E1455" s="0" t="n">
        <v>126</v>
      </c>
      <c r="F1455" s="0" t="n">
        <v>2</v>
      </c>
      <c r="G1455" s="0" t="n">
        <v>0</v>
      </c>
      <c r="I1455" s="0" t="str">
        <f aca="false">IF(A1455="","",IF(COUNTIF(Campaigns!$A$7:$A$300,A1455)&gt;0,"✓",IF(N(D1455)=0,"– no spend","⚠ add to Campaigns tab")))</f>
        <v>✓</v>
      </c>
      <c r="J1455" s="83" t="n">
        <f aca="false">IF(D1455="","",D1455*IF(Settings!$B$23=Settings!$C$6,1,IF(Settings!$B$23="USD",1/INDEX(Settings!$B$29:$B$40,MONTH(B1455)),INDEX(Settings!$B$29:$B$40,MONTH(B1455)))))</f>
        <v>20.297432</v>
      </c>
    </row>
    <row r="1456" customFormat="false" ht="15" hidden="false" customHeight="false" outlineLevel="0" collapsed="false">
      <c r="A1456" s="0" t="s">
        <v>213</v>
      </c>
      <c r="B1456" s="81" t="n">
        <v>46107</v>
      </c>
      <c r="C1456" s="82" t="s">
        <v>452</v>
      </c>
      <c r="D1456" s="83" t="n">
        <v>0.28</v>
      </c>
      <c r="E1456" s="0" t="n">
        <v>1</v>
      </c>
      <c r="F1456" s="0" t="n">
        <v>0</v>
      </c>
      <c r="G1456" s="0" t="n">
        <v>0</v>
      </c>
      <c r="I1456" s="0" t="str">
        <f aca="false">IF(A1456="","",IF(COUNTIF(Campaigns!$A$7:$A$300,A1456)&gt;0,"✓",IF(N(D1456)=0,"– no spend","⚠ add to Campaigns tab")))</f>
        <v>✓</v>
      </c>
      <c r="J1456" s="83" t="n">
        <f aca="false">IF(D1456="","",D1456*IF(Settings!$B$23=Settings!$C$6,1,IF(Settings!$B$23="USD",1/INDEX(Settings!$B$29:$B$40,MONTH(B1456)),INDEX(Settings!$B$29:$B$40,MONTH(B1456)))))</f>
        <v>0.312956</v>
      </c>
    </row>
    <row r="1457" customFormat="false" ht="15" hidden="false" customHeight="false" outlineLevel="0" collapsed="false">
      <c r="A1457" s="0" t="s">
        <v>211</v>
      </c>
      <c r="B1457" s="81" t="n">
        <v>46107</v>
      </c>
      <c r="C1457" s="82" t="s">
        <v>452</v>
      </c>
      <c r="D1457" s="83" t="n">
        <v>0.6</v>
      </c>
      <c r="E1457" s="0" t="n">
        <v>175</v>
      </c>
      <c r="F1457" s="0" t="n">
        <v>0</v>
      </c>
      <c r="G1457" s="0" t="n">
        <v>0</v>
      </c>
      <c r="I1457" s="0" t="str">
        <f aca="false">IF(A1457="","",IF(COUNTIF(Campaigns!$A$7:$A$300,A1457)&gt;0,"✓",IF(N(D1457)=0,"– no spend","⚠ add to Campaigns tab")))</f>
        <v>✓</v>
      </c>
      <c r="J1457" s="83" t="n">
        <f aca="false">IF(D1457="","",D1457*IF(Settings!$B$23=Settings!$C$6,1,IF(Settings!$B$23="USD",1/INDEX(Settings!$B$29:$B$40,MONTH(B1457)),INDEX(Settings!$B$29:$B$40,MONTH(B1457)))))</f>
        <v>0.67062</v>
      </c>
    </row>
    <row r="1458" customFormat="false" ht="15" hidden="false" customHeight="false" outlineLevel="0" collapsed="false">
      <c r="A1458" s="0" t="s">
        <v>199</v>
      </c>
      <c r="B1458" s="81" t="n">
        <v>46107</v>
      </c>
      <c r="C1458" s="82" t="s">
        <v>452</v>
      </c>
      <c r="D1458" s="83" t="n">
        <v>16.92</v>
      </c>
      <c r="E1458" s="0" t="n">
        <v>22</v>
      </c>
      <c r="F1458" s="0" t="n">
        <v>2</v>
      </c>
      <c r="G1458" s="0" t="n">
        <v>0</v>
      </c>
      <c r="I1458" s="0" t="str">
        <f aca="false">IF(A1458="","",IF(COUNTIF(Campaigns!$A$7:$A$300,A1458)&gt;0,"✓",IF(N(D1458)=0,"– no spend","⚠ add to Campaigns tab")))</f>
        <v>✓</v>
      </c>
      <c r="J1458" s="83" t="n">
        <f aca="false">IF(D1458="","",D1458*IF(Settings!$B$23=Settings!$C$6,1,IF(Settings!$B$23="USD",1/INDEX(Settings!$B$29:$B$40,MONTH(B1458)),INDEX(Settings!$B$29:$B$40,MONTH(B1458)))))</f>
        <v>18.911484</v>
      </c>
    </row>
    <row r="1459" customFormat="false" ht="15" hidden="false" customHeight="false" outlineLevel="0" collapsed="false">
      <c r="A1459" s="0" t="s">
        <v>206</v>
      </c>
      <c r="B1459" s="81" t="n">
        <v>46107</v>
      </c>
      <c r="C1459" s="82" t="s">
        <v>452</v>
      </c>
      <c r="D1459" s="83" t="n">
        <v>0</v>
      </c>
      <c r="E1459" s="0" t="n">
        <v>209</v>
      </c>
      <c r="F1459" s="0" t="n">
        <v>0</v>
      </c>
      <c r="G1459" s="0" t="n">
        <v>0</v>
      </c>
      <c r="I1459" s="0" t="str">
        <f aca="false">IF(A1459="","",IF(COUNTIF(Campaigns!$A$7:$A$300,A1459)&gt;0,"✓",IF(N(D1459)=0,"– no spend","⚠ add to Campaigns tab")))</f>
        <v>✓</v>
      </c>
      <c r="J1459" s="83" t="n">
        <f aca="false">IF(D1459="","",D1459*IF(Settings!$B$23=Settings!$C$6,1,IF(Settings!$B$23="USD",1/INDEX(Settings!$B$29:$B$40,MONTH(B1459)),INDEX(Settings!$B$29:$B$40,MONTH(B1459)))))</f>
        <v>0</v>
      </c>
    </row>
    <row r="1460" customFormat="false" ht="15" hidden="false" customHeight="false" outlineLevel="0" collapsed="false">
      <c r="A1460" s="0" t="s">
        <v>203</v>
      </c>
      <c r="B1460" s="81" t="n">
        <v>46108</v>
      </c>
      <c r="C1460" s="82" t="s">
        <v>452</v>
      </c>
      <c r="D1460" s="83" t="n">
        <v>2.18</v>
      </c>
      <c r="E1460" s="0" t="n">
        <v>43</v>
      </c>
      <c r="F1460" s="0" t="n">
        <v>1</v>
      </c>
      <c r="G1460" s="0" t="n">
        <v>0</v>
      </c>
      <c r="I1460" s="0" t="str">
        <f aca="false">IF(A1460="","",IF(COUNTIF(Campaigns!$A$7:$A$300,A1460)&gt;0,"✓",IF(N(D1460)=0,"– no spend","⚠ add to Campaigns tab")))</f>
        <v>✓</v>
      </c>
      <c r="J1460" s="83" t="n">
        <f aca="false">IF(D1460="","",D1460*IF(Settings!$B$23=Settings!$C$6,1,IF(Settings!$B$23="USD",1/INDEX(Settings!$B$29:$B$40,MONTH(B1460)),INDEX(Settings!$B$29:$B$40,MONTH(B1460)))))</f>
        <v>2.436586</v>
      </c>
    </row>
    <row r="1461" customFormat="false" ht="15" hidden="false" customHeight="false" outlineLevel="0" collapsed="false">
      <c r="A1461" s="0" t="s">
        <v>205</v>
      </c>
      <c r="B1461" s="81" t="n">
        <v>46108</v>
      </c>
      <c r="C1461" s="82" t="s">
        <v>452</v>
      </c>
      <c r="D1461" s="83" t="n">
        <v>1.78</v>
      </c>
      <c r="E1461" s="0" t="n">
        <v>227</v>
      </c>
      <c r="F1461" s="0" t="n">
        <v>3</v>
      </c>
      <c r="G1461" s="0" t="n">
        <v>0</v>
      </c>
      <c r="I1461" s="0" t="str">
        <f aca="false">IF(A1461="","",IF(COUNTIF(Campaigns!$A$7:$A$300,A1461)&gt;0,"✓",IF(N(D1461)=0,"– no spend","⚠ add to Campaigns tab")))</f>
        <v>✓</v>
      </c>
      <c r="J1461" s="83" t="n">
        <f aca="false">IF(D1461="","",D1461*IF(Settings!$B$23=Settings!$C$6,1,IF(Settings!$B$23="USD",1/INDEX(Settings!$B$29:$B$40,MONTH(B1461)),INDEX(Settings!$B$29:$B$40,MONTH(B1461)))))</f>
        <v>1.989506</v>
      </c>
    </row>
    <row r="1462" customFormat="false" ht="15" hidden="false" customHeight="false" outlineLevel="0" collapsed="false">
      <c r="A1462" s="0" t="s">
        <v>212</v>
      </c>
      <c r="B1462" s="81" t="n">
        <v>46108</v>
      </c>
      <c r="C1462" s="82" t="s">
        <v>452</v>
      </c>
      <c r="D1462" s="83" t="n">
        <v>37.04</v>
      </c>
      <c r="E1462" s="0" t="n">
        <v>11848</v>
      </c>
      <c r="F1462" s="0" t="n">
        <v>8</v>
      </c>
      <c r="G1462" s="0" t="n">
        <v>0</v>
      </c>
      <c r="I1462" s="0" t="str">
        <f aca="false">IF(A1462="","",IF(COUNTIF(Campaigns!$A$7:$A$300,A1462)&gt;0,"✓",IF(N(D1462)=0,"– no spend","⚠ add to Campaigns tab")))</f>
        <v>✓</v>
      </c>
      <c r="J1462" s="83" t="n">
        <f aca="false">IF(D1462="","",D1462*IF(Settings!$B$23=Settings!$C$6,1,IF(Settings!$B$23="USD",1/INDEX(Settings!$B$29:$B$40,MONTH(B1462)),INDEX(Settings!$B$29:$B$40,MONTH(B1462)))))</f>
        <v>41.399608</v>
      </c>
    </row>
    <row r="1463" customFormat="false" ht="15" hidden="false" customHeight="false" outlineLevel="0" collapsed="false">
      <c r="A1463" s="0" t="s">
        <v>195</v>
      </c>
      <c r="B1463" s="81" t="n">
        <v>46108</v>
      </c>
      <c r="C1463" s="82" t="s">
        <v>452</v>
      </c>
      <c r="D1463" s="83" t="n">
        <v>23.28</v>
      </c>
      <c r="E1463" s="0" t="n">
        <v>35</v>
      </c>
      <c r="F1463" s="0" t="n">
        <v>1</v>
      </c>
      <c r="G1463" s="0" t="n">
        <v>0</v>
      </c>
      <c r="I1463" s="0" t="str">
        <f aca="false">IF(A1463="","",IF(COUNTIF(Campaigns!$A$7:$A$300,A1463)&gt;0,"✓",IF(N(D1463)=0,"– no spend","⚠ add to Campaigns tab")))</f>
        <v>✓</v>
      </c>
      <c r="J1463" s="83" t="n">
        <f aca="false">IF(D1463="","",D1463*IF(Settings!$B$23=Settings!$C$6,1,IF(Settings!$B$23="USD",1/INDEX(Settings!$B$29:$B$40,MONTH(B1463)),INDEX(Settings!$B$29:$B$40,MONTH(B1463)))))</f>
        <v>26.020056</v>
      </c>
    </row>
    <row r="1464" customFormat="false" ht="15" hidden="false" customHeight="false" outlineLevel="0" collapsed="false">
      <c r="A1464" s="0" t="s">
        <v>185</v>
      </c>
      <c r="B1464" s="81" t="n">
        <v>46108</v>
      </c>
      <c r="C1464" s="82" t="s">
        <v>452</v>
      </c>
      <c r="D1464" s="83" t="n">
        <v>8.98</v>
      </c>
      <c r="E1464" s="0" t="n">
        <v>97</v>
      </c>
      <c r="F1464" s="0" t="n">
        <v>7</v>
      </c>
      <c r="G1464" s="0" t="n">
        <v>1</v>
      </c>
      <c r="I1464" s="0" t="str">
        <f aca="false">IF(A1464="","",IF(COUNTIF(Campaigns!$A$7:$A$300,A1464)&gt;0,"✓",IF(N(D1464)=0,"– no spend","⚠ add to Campaigns tab")))</f>
        <v>✓</v>
      </c>
      <c r="J1464" s="83" t="n">
        <f aca="false">IF(D1464="","",D1464*IF(Settings!$B$23=Settings!$C$6,1,IF(Settings!$B$23="USD",1/INDEX(Settings!$B$29:$B$40,MONTH(B1464)),INDEX(Settings!$B$29:$B$40,MONTH(B1464)))))</f>
        <v>10.036946</v>
      </c>
    </row>
    <row r="1465" customFormat="false" ht="15" hidden="false" customHeight="false" outlineLevel="0" collapsed="false">
      <c r="A1465" s="0" t="s">
        <v>191</v>
      </c>
      <c r="B1465" s="81" t="n">
        <v>46108</v>
      </c>
      <c r="C1465" s="82" t="s">
        <v>452</v>
      </c>
      <c r="D1465" s="83" t="n">
        <v>16.15</v>
      </c>
      <c r="E1465" s="0" t="n">
        <v>62</v>
      </c>
      <c r="F1465" s="0" t="n">
        <v>9</v>
      </c>
      <c r="G1465" s="0" t="n">
        <v>1</v>
      </c>
      <c r="I1465" s="0" t="str">
        <f aca="false">IF(A1465="","",IF(COUNTIF(Campaigns!$A$7:$A$300,A1465)&gt;0,"✓",IF(N(D1465)=0,"– no spend","⚠ add to Campaigns tab")))</f>
        <v>✓</v>
      </c>
      <c r="J1465" s="83" t="n">
        <f aca="false">IF(D1465="","",D1465*IF(Settings!$B$23=Settings!$C$6,1,IF(Settings!$B$23="USD",1/INDEX(Settings!$B$29:$B$40,MONTH(B1465)),INDEX(Settings!$B$29:$B$40,MONTH(B1465)))))</f>
        <v>18.050855</v>
      </c>
    </row>
    <row r="1466" customFormat="false" ht="15" hidden="false" customHeight="false" outlineLevel="0" collapsed="false">
      <c r="A1466" s="0" t="s">
        <v>200</v>
      </c>
      <c r="B1466" s="81" t="n">
        <v>46108</v>
      </c>
      <c r="C1466" s="82" t="s">
        <v>452</v>
      </c>
      <c r="D1466" s="83" t="n">
        <v>9.48</v>
      </c>
      <c r="E1466" s="0" t="n">
        <v>16</v>
      </c>
      <c r="F1466" s="0" t="n">
        <v>3</v>
      </c>
      <c r="G1466" s="0" t="n">
        <v>0</v>
      </c>
      <c r="I1466" s="0" t="str">
        <f aca="false">IF(A1466="","",IF(COUNTIF(Campaigns!$A$7:$A$300,A1466)&gt;0,"✓",IF(N(D1466)=0,"– no spend","⚠ add to Campaigns tab")))</f>
        <v>✓</v>
      </c>
      <c r="J1466" s="83" t="n">
        <f aca="false">IF(D1466="","",D1466*IF(Settings!$B$23=Settings!$C$6,1,IF(Settings!$B$23="USD",1/INDEX(Settings!$B$29:$B$40,MONTH(B1466)),INDEX(Settings!$B$29:$B$40,MONTH(B1466)))))</f>
        <v>10.595796</v>
      </c>
    </row>
    <row r="1467" customFormat="false" ht="15" hidden="false" customHeight="false" outlineLevel="0" collapsed="false">
      <c r="A1467" s="0" t="s">
        <v>202</v>
      </c>
      <c r="B1467" s="81" t="n">
        <v>46108</v>
      </c>
      <c r="C1467" s="82" t="s">
        <v>452</v>
      </c>
      <c r="D1467" s="83" t="n">
        <v>11.37</v>
      </c>
      <c r="E1467" s="0" t="n">
        <v>44</v>
      </c>
      <c r="F1467" s="0" t="n">
        <v>8</v>
      </c>
      <c r="G1467" s="0" t="n">
        <v>2</v>
      </c>
      <c r="I1467" s="0" t="str">
        <f aca="false">IF(A1467="","",IF(COUNTIF(Campaigns!$A$7:$A$300,A1467)&gt;0,"✓",IF(N(D1467)=0,"– no spend","⚠ add to Campaigns tab")))</f>
        <v>✓</v>
      </c>
      <c r="J1467" s="83" t="n">
        <f aca="false">IF(D1467="","",D1467*IF(Settings!$B$23=Settings!$C$6,1,IF(Settings!$B$23="USD",1/INDEX(Settings!$B$29:$B$40,MONTH(B1467)),INDEX(Settings!$B$29:$B$40,MONTH(B1467)))))</f>
        <v>12.708249</v>
      </c>
    </row>
    <row r="1468" customFormat="false" ht="15" hidden="false" customHeight="false" outlineLevel="0" collapsed="false">
      <c r="A1468" s="0" t="s">
        <v>192</v>
      </c>
      <c r="B1468" s="81" t="n">
        <v>46108</v>
      </c>
      <c r="C1468" s="82" t="s">
        <v>452</v>
      </c>
      <c r="D1468" s="83" t="n">
        <v>11.34</v>
      </c>
      <c r="E1468" s="0" t="n">
        <v>8</v>
      </c>
      <c r="F1468" s="0" t="n">
        <v>2</v>
      </c>
      <c r="G1468" s="0" t="n">
        <v>0</v>
      </c>
      <c r="I1468" s="0" t="str">
        <f aca="false">IF(A1468="","",IF(COUNTIF(Campaigns!$A$7:$A$300,A1468)&gt;0,"✓",IF(N(D1468)=0,"– no spend","⚠ add to Campaigns tab")))</f>
        <v>✓</v>
      </c>
      <c r="J1468" s="83" t="n">
        <f aca="false">IF(D1468="","",D1468*IF(Settings!$B$23=Settings!$C$6,1,IF(Settings!$B$23="USD",1/INDEX(Settings!$B$29:$B$40,MONTH(B1468)),INDEX(Settings!$B$29:$B$40,MONTH(B1468)))))</f>
        <v>12.674718</v>
      </c>
    </row>
    <row r="1469" customFormat="false" ht="15" hidden="false" customHeight="false" outlineLevel="0" collapsed="false">
      <c r="A1469" s="0" t="s">
        <v>187</v>
      </c>
      <c r="B1469" s="81" t="n">
        <v>46108</v>
      </c>
      <c r="C1469" s="82" t="s">
        <v>452</v>
      </c>
      <c r="D1469" s="83" t="n">
        <v>16.3</v>
      </c>
      <c r="E1469" s="0" t="n">
        <v>206</v>
      </c>
      <c r="F1469" s="0" t="n">
        <v>8</v>
      </c>
      <c r="G1469" s="0" t="n">
        <v>0</v>
      </c>
      <c r="I1469" s="0" t="str">
        <f aca="false">IF(A1469="","",IF(COUNTIF(Campaigns!$A$7:$A$300,A1469)&gt;0,"✓",IF(N(D1469)=0,"– no spend","⚠ add to Campaigns tab")))</f>
        <v>✓</v>
      </c>
      <c r="J1469" s="83" t="n">
        <f aca="false">IF(D1469="","",D1469*IF(Settings!$B$23=Settings!$C$6,1,IF(Settings!$B$23="USD",1/INDEX(Settings!$B$29:$B$40,MONTH(B1469)),INDEX(Settings!$B$29:$B$40,MONTH(B1469)))))</f>
        <v>18.21851</v>
      </c>
    </row>
    <row r="1470" customFormat="false" ht="15" hidden="false" customHeight="false" outlineLevel="0" collapsed="false">
      <c r="A1470" s="0" t="s">
        <v>190</v>
      </c>
      <c r="B1470" s="81" t="n">
        <v>46108</v>
      </c>
      <c r="C1470" s="82" t="s">
        <v>452</v>
      </c>
      <c r="D1470" s="83" t="n">
        <v>0</v>
      </c>
      <c r="E1470" s="0" t="n">
        <v>2</v>
      </c>
      <c r="F1470" s="0" t="n">
        <v>0</v>
      </c>
      <c r="G1470" s="0" t="n">
        <v>0</v>
      </c>
      <c r="I1470" s="0" t="str">
        <f aca="false">IF(A1470="","",IF(COUNTIF(Campaigns!$A$7:$A$300,A1470)&gt;0,"✓",IF(N(D1470)=0,"– no spend","⚠ add to Campaigns tab")))</f>
        <v>✓</v>
      </c>
      <c r="J1470" s="83" t="n">
        <f aca="false">IF(D1470="","",D1470*IF(Settings!$B$23=Settings!$C$6,1,IF(Settings!$B$23="USD",1/INDEX(Settings!$B$29:$B$40,MONTH(B1470)),INDEX(Settings!$B$29:$B$40,MONTH(B1470)))))</f>
        <v>0</v>
      </c>
    </row>
    <row r="1471" customFormat="false" ht="15" hidden="false" customHeight="false" outlineLevel="0" collapsed="false">
      <c r="A1471" s="0" t="s">
        <v>204</v>
      </c>
      <c r="B1471" s="81" t="n">
        <v>46108</v>
      </c>
      <c r="C1471" s="82" t="s">
        <v>452</v>
      </c>
      <c r="D1471" s="83" t="n">
        <v>8.6</v>
      </c>
      <c r="E1471" s="0" t="n">
        <v>49</v>
      </c>
      <c r="F1471" s="0" t="n">
        <v>4</v>
      </c>
      <c r="G1471" s="0" t="n">
        <v>0</v>
      </c>
      <c r="I1471" s="0" t="str">
        <f aca="false">IF(A1471="","",IF(COUNTIF(Campaigns!$A$7:$A$300,A1471)&gt;0,"✓",IF(N(D1471)=0,"– no spend","⚠ add to Campaigns tab")))</f>
        <v>✓</v>
      </c>
      <c r="J1471" s="83" t="n">
        <f aca="false">IF(D1471="","",D1471*IF(Settings!$B$23=Settings!$C$6,1,IF(Settings!$B$23="USD",1/INDEX(Settings!$B$29:$B$40,MONTH(B1471)),INDEX(Settings!$B$29:$B$40,MONTH(B1471)))))</f>
        <v>9.61222</v>
      </c>
    </row>
    <row r="1472" customFormat="false" ht="15" hidden="false" customHeight="false" outlineLevel="0" collapsed="false">
      <c r="A1472" s="0" t="s">
        <v>188</v>
      </c>
      <c r="B1472" s="81" t="n">
        <v>46108</v>
      </c>
      <c r="C1472" s="82" t="s">
        <v>452</v>
      </c>
      <c r="D1472" s="83" t="n">
        <v>6.87</v>
      </c>
      <c r="E1472" s="0" t="n">
        <v>54</v>
      </c>
      <c r="F1472" s="0" t="n">
        <v>2</v>
      </c>
      <c r="G1472" s="0" t="n">
        <v>0</v>
      </c>
      <c r="I1472" s="0" t="str">
        <f aca="false">IF(A1472="","",IF(COUNTIF(Campaigns!$A$7:$A$300,A1472)&gt;0,"✓",IF(N(D1472)=0,"– no spend","⚠ add to Campaigns tab")))</f>
        <v>✓</v>
      </c>
      <c r="J1472" s="83" t="n">
        <f aca="false">IF(D1472="","",D1472*IF(Settings!$B$23=Settings!$C$6,1,IF(Settings!$B$23="USD",1/INDEX(Settings!$B$29:$B$40,MONTH(B1472)),INDEX(Settings!$B$29:$B$40,MONTH(B1472)))))</f>
        <v>7.678599</v>
      </c>
    </row>
    <row r="1473" customFormat="false" ht="15" hidden="false" customHeight="false" outlineLevel="0" collapsed="false">
      <c r="A1473" s="0" t="s">
        <v>186</v>
      </c>
      <c r="B1473" s="81" t="n">
        <v>46108</v>
      </c>
      <c r="C1473" s="82" t="s">
        <v>452</v>
      </c>
      <c r="D1473" s="83" t="n">
        <v>17.82</v>
      </c>
      <c r="E1473" s="0" t="n">
        <v>55</v>
      </c>
      <c r="F1473" s="0" t="n">
        <v>9</v>
      </c>
      <c r="G1473" s="0" t="n">
        <v>0</v>
      </c>
      <c r="I1473" s="0" t="str">
        <f aca="false">IF(A1473="","",IF(COUNTIF(Campaigns!$A$7:$A$300,A1473)&gt;0,"✓",IF(N(D1473)=0,"– no spend","⚠ add to Campaigns tab")))</f>
        <v>✓</v>
      </c>
      <c r="J1473" s="83" t="n">
        <f aca="false">IF(D1473="","",D1473*IF(Settings!$B$23=Settings!$C$6,1,IF(Settings!$B$23="USD",1/INDEX(Settings!$B$29:$B$40,MONTH(B1473)),INDEX(Settings!$B$29:$B$40,MONTH(B1473)))))</f>
        <v>19.917414</v>
      </c>
    </row>
    <row r="1474" customFormat="false" ht="15" hidden="false" customHeight="false" outlineLevel="0" collapsed="false">
      <c r="A1474" s="0" t="s">
        <v>201</v>
      </c>
      <c r="B1474" s="81" t="n">
        <v>46108</v>
      </c>
      <c r="C1474" s="82" t="s">
        <v>452</v>
      </c>
      <c r="D1474" s="83" t="n">
        <v>9.41</v>
      </c>
      <c r="E1474" s="0" t="n">
        <v>6</v>
      </c>
      <c r="F1474" s="0" t="n">
        <v>1</v>
      </c>
      <c r="G1474" s="0" t="n">
        <v>0</v>
      </c>
      <c r="I1474" s="0" t="str">
        <f aca="false">IF(A1474="","",IF(COUNTIF(Campaigns!$A$7:$A$300,A1474)&gt;0,"✓",IF(N(D1474)=0,"– no spend","⚠ add to Campaigns tab")))</f>
        <v>✓</v>
      </c>
      <c r="J1474" s="83" t="n">
        <f aca="false">IF(D1474="","",D1474*IF(Settings!$B$23=Settings!$C$6,1,IF(Settings!$B$23="USD",1/INDEX(Settings!$B$29:$B$40,MONTH(B1474)),INDEX(Settings!$B$29:$B$40,MONTH(B1474)))))</f>
        <v>10.517557</v>
      </c>
    </row>
    <row r="1475" customFormat="false" ht="15" hidden="false" customHeight="false" outlineLevel="0" collapsed="false">
      <c r="A1475" s="0" t="s">
        <v>194</v>
      </c>
      <c r="B1475" s="81" t="n">
        <v>46108</v>
      </c>
      <c r="C1475" s="82" t="s">
        <v>452</v>
      </c>
      <c r="D1475" s="83" t="n">
        <v>30.32</v>
      </c>
      <c r="E1475" s="0" t="n">
        <v>38</v>
      </c>
      <c r="F1475" s="0" t="n">
        <v>2</v>
      </c>
      <c r="G1475" s="0" t="n">
        <v>0</v>
      </c>
      <c r="I1475" s="0" t="str">
        <f aca="false">IF(A1475="","",IF(COUNTIF(Campaigns!$A$7:$A$300,A1475)&gt;0,"✓",IF(N(D1475)=0,"– no spend","⚠ add to Campaigns tab")))</f>
        <v>✓</v>
      </c>
      <c r="J1475" s="83" t="n">
        <f aca="false">IF(D1475="","",D1475*IF(Settings!$B$23=Settings!$C$6,1,IF(Settings!$B$23="USD",1/INDEX(Settings!$B$29:$B$40,MONTH(B1475)),INDEX(Settings!$B$29:$B$40,MONTH(B1475)))))</f>
        <v>33.888664</v>
      </c>
    </row>
    <row r="1476" customFormat="false" ht="15" hidden="false" customHeight="false" outlineLevel="0" collapsed="false">
      <c r="A1476" s="0" t="s">
        <v>211</v>
      </c>
      <c r="B1476" s="81" t="n">
        <v>46108</v>
      </c>
      <c r="C1476" s="82" t="s">
        <v>452</v>
      </c>
      <c r="D1476" s="83" t="n">
        <v>37.28</v>
      </c>
      <c r="E1476" s="0" t="n">
        <v>12414</v>
      </c>
      <c r="F1476" s="0" t="n">
        <v>4</v>
      </c>
      <c r="G1476" s="0" t="n">
        <v>0</v>
      </c>
      <c r="I1476" s="0" t="str">
        <f aca="false">IF(A1476="","",IF(COUNTIF(Campaigns!$A$7:$A$300,A1476)&gt;0,"✓",IF(N(D1476)=0,"– no spend","⚠ add to Campaigns tab")))</f>
        <v>✓</v>
      </c>
      <c r="J1476" s="83" t="n">
        <f aca="false">IF(D1476="","",D1476*IF(Settings!$B$23=Settings!$C$6,1,IF(Settings!$B$23="USD",1/INDEX(Settings!$B$29:$B$40,MONTH(B1476)),INDEX(Settings!$B$29:$B$40,MONTH(B1476)))))</f>
        <v>41.667856</v>
      </c>
    </row>
    <row r="1477" customFormat="false" ht="15" hidden="false" customHeight="false" outlineLevel="0" collapsed="false">
      <c r="A1477" s="0" t="s">
        <v>199</v>
      </c>
      <c r="B1477" s="81" t="n">
        <v>46108</v>
      </c>
      <c r="C1477" s="82" t="s">
        <v>452</v>
      </c>
      <c r="D1477" s="83" t="n">
        <v>4.15</v>
      </c>
      <c r="E1477" s="0" t="n">
        <v>17</v>
      </c>
      <c r="F1477" s="0" t="n">
        <v>1</v>
      </c>
      <c r="G1477" s="0" t="n">
        <v>0</v>
      </c>
      <c r="I1477" s="0" t="str">
        <f aca="false">IF(A1477="","",IF(COUNTIF(Campaigns!$A$7:$A$300,A1477)&gt;0,"✓",IF(N(D1477)=0,"– no spend","⚠ add to Campaigns tab")))</f>
        <v>✓</v>
      </c>
      <c r="J1477" s="83" t="n">
        <f aca="false">IF(D1477="","",D1477*IF(Settings!$B$23=Settings!$C$6,1,IF(Settings!$B$23="USD",1/INDEX(Settings!$B$29:$B$40,MONTH(B1477)),INDEX(Settings!$B$29:$B$40,MONTH(B1477)))))</f>
        <v>4.638455</v>
      </c>
    </row>
    <row r="1478" customFormat="false" ht="15" hidden="false" customHeight="false" outlineLevel="0" collapsed="false">
      <c r="A1478" s="0" t="s">
        <v>206</v>
      </c>
      <c r="B1478" s="81" t="n">
        <v>46108</v>
      </c>
      <c r="C1478" s="82" t="s">
        <v>452</v>
      </c>
      <c r="D1478" s="83" t="n">
        <v>3.39</v>
      </c>
      <c r="E1478" s="0" t="n">
        <v>250</v>
      </c>
      <c r="F1478" s="0" t="n">
        <v>3</v>
      </c>
      <c r="G1478" s="0" t="n">
        <v>0</v>
      </c>
      <c r="I1478" s="0" t="str">
        <f aca="false">IF(A1478="","",IF(COUNTIF(Campaigns!$A$7:$A$300,A1478)&gt;0,"✓",IF(N(D1478)=0,"– no spend","⚠ add to Campaigns tab")))</f>
        <v>✓</v>
      </c>
      <c r="J1478" s="83" t="n">
        <f aca="false">IF(D1478="","",D1478*IF(Settings!$B$23=Settings!$C$6,1,IF(Settings!$B$23="USD",1/INDEX(Settings!$B$29:$B$40,MONTH(B1478)),INDEX(Settings!$B$29:$B$40,MONTH(B1478)))))</f>
        <v>3.789003</v>
      </c>
    </row>
    <row r="1479" customFormat="false" ht="15" hidden="false" customHeight="false" outlineLevel="0" collapsed="false">
      <c r="A1479" s="0" t="s">
        <v>203</v>
      </c>
      <c r="B1479" s="81" t="n">
        <v>46109</v>
      </c>
      <c r="C1479" s="82" t="s">
        <v>452</v>
      </c>
      <c r="D1479" s="83" t="n">
        <v>6.9</v>
      </c>
      <c r="E1479" s="0" t="n">
        <v>40</v>
      </c>
      <c r="F1479" s="0" t="n">
        <v>2</v>
      </c>
      <c r="G1479" s="0" t="n">
        <v>0</v>
      </c>
      <c r="I1479" s="0" t="str">
        <f aca="false">IF(A1479="","",IF(COUNTIF(Campaigns!$A$7:$A$300,A1479)&gt;0,"✓",IF(N(D1479)=0,"– no spend","⚠ add to Campaigns tab")))</f>
        <v>✓</v>
      </c>
      <c r="J1479" s="83" t="n">
        <f aca="false">IF(D1479="","",D1479*IF(Settings!$B$23=Settings!$C$6,1,IF(Settings!$B$23="USD",1/INDEX(Settings!$B$29:$B$40,MONTH(B1479)),INDEX(Settings!$B$29:$B$40,MONTH(B1479)))))</f>
        <v>7.71213</v>
      </c>
    </row>
    <row r="1480" customFormat="false" ht="15" hidden="false" customHeight="false" outlineLevel="0" collapsed="false">
      <c r="A1480" s="0" t="s">
        <v>205</v>
      </c>
      <c r="B1480" s="81" t="n">
        <v>46109</v>
      </c>
      <c r="C1480" s="82" t="s">
        <v>452</v>
      </c>
      <c r="D1480" s="83" t="n">
        <v>4.92</v>
      </c>
      <c r="E1480" s="0" t="n">
        <v>210</v>
      </c>
      <c r="F1480" s="0" t="n">
        <v>6</v>
      </c>
      <c r="G1480" s="0" t="n">
        <v>0</v>
      </c>
      <c r="I1480" s="0" t="str">
        <f aca="false">IF(A1480="","",IF(COUNTIF(Campaigns!$A$7:$A$300,A1480)&gt;0,"✓",IF(N(D1480)=0,"– no spend","⚠ add to Campaigns tab")))</f>
        <v>✓</v>
      </c>
      <c r="J1480" s="83" t="n">
        <f aca="false">IF(D1480="","",D1480*IF(Settings!$B$23=Settings!$C$6,1,IF(Settings!$B$23="USD",1/INDEX(Settings!$B$29:$B$40,MONTH(B1480)),INDEX(Settings!$B$29:$B$40,MONTH(B1480)))))</f>
        <v>5.499084</v>
      </c>
    </row>
    <row r="1481" customFormat="false" ht="15" hidden="false" customHeight="false" outlineLevel="0" collapsed="false">
      <c r="A1481" s="0" t="s">
        <v>212</v>
      </c>
      <c r="B1481" s="81" t="n">
        <v>46109</v>
      </c>
      <c r="C1481" s="82" t="s">
        <v>452</v>
      </c>
      <c r="D1481" s="83" t="n">
        <v>35.66</v>
      </c>
      <c r="E1481" s="0" t="n">
        <v>15299</v>
      </c>
      <c r="F1481" s="0" t="n">
        <v>7</v>
      </c>
      <c r="G1481" s="0" t="n">
        <v>0</v>
      </c>
      <c r="I1481" s="0" t="str">
        <f aca="false">IF(A1481="","",IF(COUNTIF(Campaigns!$A$7:$A$300,A1481)&gt;0,"✓",IF(N(D1481)=0,"– no spend","⚠ add to Campaigns tab")))</f>
        <v>✓</v>
      </c>
      <c r="J1481" s="83" t="n">
        <f aca="false">IF(D1481="","",D1481*IF(Settings!$B$23=Settings!$C$6,1,IF(Settings!$B$23="USD",1/INDEX(Settings!$B$29:$B$40,MONTH(B1481)),INDEX(Settings!$B$29:$B$40,MONTH(B1481)))))</f>
        <v>39.857182</v>
      </c>
    </row>
    <row r="1482" customFormat="false" ht="15" hidden="false" customHeight="false" outlineLevel="0" collapsed="false">
      <c r="A1482" s="0" t="s">
        <v>195</v>
      </c>
      <c r="B1482" s="81" t="n">
        <v>46109</v>
      </c>
      <c r="C1482" s="82" t="s">
        <v>452</v>
      </c>
      <c r="D1482" s="83" t="n">
        <v>0</v>
      </c>
      <c r="E1482" s="0" t="n">
        <v>22</v>
      </c>
      <c r="F1482" s="0" t="n">
        <v>0</v>
      </c>
      <c r="G1482" s="0" t="n">
        <v>0</v>
      </c>
      <c r="I1482" s="0" t="str">
        <f aca="false">IF(A1482="","",IF(COUNTIF(Campaigns!$A$7:$A$300,A1482)&gt;0,"✓",IF(N(D1482)=0,"– no spend","⚠ add to Campaigns tab")))</f>
        <v>✓</v>
      </c>
      <c r="J1482" s="83" t="n">
        <f aca="false">IF(D1482="","",D1482*IF(Settings!$B$23=Settings!$C$6,1,IF(Settings!$B$23="USD",1/INDEX(Settings!$B$29:$B$40,MONTH(B1482)),INDEX(Settings!$B$29:$B$40,MONTH(B1482)))))</f>
        <v>0</v>
      </c>
    </row>
    <row r="1483" customFormat="false" ht="15" hidden="false" customHeight="false" outlineLevel="0" collapsed="false">
      <c r="A1483" s="0" t="s">
        <v>185</v>
      </c>
      <c r="B1483" s="81" t="n">
        <v>46109</v>
      </c>
      <c r="C1483" s="82" t="s">
        <v>452</v>
      </c>
      <c r="D1483" s="83" t="n">
        <v>12.28</v>
      </c>
      <c r="E1483" s="0" t="n">
        <v>74</v>
      </c>
      <c r="F1483" s="0" t="n">
        <v>8</v>
      </c>
      <c r="G1483" s="0" t="n">
        <v>1</v>
      </c>
      <c r="I1483" s="0" t="str">
        <f aca="false">IF(A1483="","",IF(COUNTIF(Campaigns!$A$7:$A$300,A1483)&gt;0,"✓",IF(N(D1483)=0,"– no spend","⚠ add to Campaigns tab")))</f>
        <v>✓</v>
      </c>
      <c r="J1483" s="83" t="n">
        <f aca="false">IF(D1483="","",D1483*IF(Settings!$B$23=Settings!$C$6,1,IF(Settings!$B$23="USD",1/INDEX(Settings!$B$29:$B$40,MONTH(B1483)),INDEX(Settings!$B$29:$B$40,MONTH(B1483)))))</f>
        <v>13.725356</v>
      </c>
    </row>
    <row r="1484" customFormat="false" ht="15" hidden="false" customHeight="false" outlineLevel="0" collapsed="false">
      <c r="A1484" s="0" t="s">
        <v>191</v>
      </c>
      <c r="B1484" s="81" t="n">
        <v>46109</v>
      </c>
      <c r="C1484" s="82" t="s">
        <v>452</v>
      </c>
      <c r="D1484" s="83" t="n">
        <v>23.46</v>
      </c>
      <c r="E1484" s="0" t="n">
        <v>8</v>
      </c>
      <c r="F1484" s="0" t="n">
        <v>2</v>
      </c>
      <c r="G1484" s="0" t="n">
        <v>0</v>
      </c>
      <c r="I1484" s="0" t="str">
        <f aca="false">IF(A1484="","",IF(COUNTIF(Campaigns!$A$7:$A$300,A1484)&gt;0,"✓",IF(N(D1484)=0,"– no spend","⚠ add to Campaigns tab")))</f>
        <v>✓</v>
      </c>
      <c r="J1484" s="83" t="n">
        <f aca="false">IF(D1484="","",D1484*IF(Settings!$B$23=Settings!$C$6,1,IF(Settings!$B$23="USD",1/INDEX(Settings!$B$29:$B$40,MONTH(B1484)),INDEX(Settings!$B$29:$B$40,MONTH(B1484)))))</f>
        <v>26.221242</v>
      </c>
    </row>
    <row r="1485" customFormat="false" ht="15" hidden="false" customHeight="false" outlineLevel="0" collapsed="false">
      <c r="A1485" s="0" t="s">
        <v>200</v>
      </c>
      <c r="B1485" s="81" t="n">
        <v>46109</v>
      </c>
      <c r="C1485" s="82" t="s">
        <v>452</v>
      </c>
      <c r="D1485" s="83" t="n">
        <v>4.82</v>
      </c>
      <c r="E1485" s="0" t="n">
        <v>42</v>
      </c>
      <c r="F1485" s="0" t="n">
        <v>3</v>
      </c>
      <c r="G1485" s="0" t="n">
        <v>0</v>
      </c>
      <c r="I1485" s="0" t="str">
        <f aca="false">IF(A1485="","",IF(COUNTIF(Campaigns!$A$7:$A$300,A1485)&gt;0,"✓",IF(N(D1485)=0,"– no spend","⚠ add to Campaigns tab")))</f>
        <v>✓</v>
      </c>
      <c r="J1485" s="83" t="n">
        <f aca="false">IF(D1485="","",D1485*IF(Settings!$B$23=Settings!$C$6,1,IF(Settings!$B$23="USD",1/INDEX(Settings!$B$29:$B$40,MONTH(B1485)),INDEX(Settings!$B$29:$B$40,MONTH(B1485)))))</f>
        <v>5.387314</v>
      </c>
    </row>
    <row r="1486" customFormat="false" ht="15" hidden="false" customHeight="false" outlineLevel="0" collapsed="false">
      <c r="A1486" s="0" t="s">
        <v>202</v>
      </c>
      <c r="B1486" s="81" t="n">
        <v>46109</v>
      </c>
      <c r="C1486" s="82" t="s">
        <v>452</v>
      </c>
      <c r="D1486" s="83" t="n">
        <v>3.14</v>
      </c>
      <c r="E1486" s="0" t="n">
        <v>55</v>
      </c>
      <c r="F1486" s="0" t="n">
        <v>4</v>
      </c>
      <c r="G1486" s="0" t="n">
        <v>0</v>
      </c>
      <c r="I1486" s="0" t="str">
        <f aca="false">IF(A1486="","",IF(COUNTIF(Campaigns!$A$7:$A$300,A1486)&gt;0,"✓",IF(N(D1486)=0,"– no spend","⚠ add to Campaigns tab")))</f>
        <v>✓</v>
      </c>
      <c r="J1486" s="83" t="n">
        <f aca="false">IF(D1486="","",D1486*IF(Settings!$B$23=Settings!$C$6,1,IF(Settings!$B$23="USD",1/INDEX(Settings!$B$29:$B$40,MONTH(B1486)),INDEX(Settings!$B$29:$B$40,MONTH(B1486)))))</f>
        <v>3.509578</v>
      </c>
    </row>
    <row r="1487" customFormat="false" ht="15" hidden="false" customHeight="false" outlineLevel="0" collapsed="false">
      <c r="A1487" s="0" t="s">
        <v>192</v>
      </c>
      <c r="B1487" s="81" t="n">
        <v>46109</v>
      </c>
      <c r="C1487" s="82" t="s">
        <v>452</v>
      </c>
      <c r="D1487" s="83" t="n">
        <v>12.36</v>
      </c>
      <c r="E1487" s="0" t="n">
        <v>20</v>
      </c>
      <c r="F1487" s="0" t="n">
        <v>1</v>
      </c>
      <c r="G1487" s="0" t="n">
        <v>0</v>
      </c>
      <c r="I1487" s="0" t="str">
        <f aca="false">IF(A1487="","",IF(COUNTIF(Campaigns!$A$7:$A$300,A1487)&gt;0,"✓",IF(N(D1487)=0,"– no spend","⚠ add to Campaigns tab")))</f>
        <v>✓</v>
      </c>
      <c r="J1487" s="83" t="n">
        <f aca="false">IF(D1487="","",D1487*IF(Settings!$B$23=Settings!$C$6,1,IF(Settings!$B$23="USD",1/INDEX(Settings!$B$29:$B$40,MONTH(B1487)),INDEX(Settings!$B$29:$B$40,MONTH(B1487)))))</f>
        <v>13.814772</v>
      </c>
    </row>
    <row r="1488" customFormat="false" ht="15" hidden="false" customHeight="false" outlineLevel="0" collapsed="false">
      <c r="A1488" s="0" t="s">
        <v>187</v>
      </c>
      <c r="B1488" s="81" t="n">
        <v>46109</v>
      </c>
      <c r="C1488" s="82" t="s">
        <v>452</v>
      </c>
      <c r="D1488" s="83" t="n">
        <v>11.7</v>
      </c>
      <c r="E1488" s="0" t="n">
        <v>152</v>
      </c>
      <c r="F1488" s="0" t="n">
        <v>4</v>
      </c>
      <c r="G1488" s="0" t="n">
        <v>0</v>
      </c>
      <c r="I1488" s="0" t="str">
        <f aca="false">IF(A1488="","",IF(COUNTIF(Campaigns!$A$7:$A$300,A1488)&gt;0,"✓",IF(N(D1488)=0,"– no spend","⚠ add to Campaigns tab")))</f>
        <v>✓</v>
      </c>
      <c r="J1488" s="83" t="n">
        <f aca="false">IF(D1488="","",D1488*IF(Settings!$B$23=Settings!$C$6,1,IF(Settings!$B$23="USD",1/INDEX(Settings!$B$29:$B$40,MONTH(B1488)),INDEX(Settings!$B$29:$B$40,MONTH(B1488)))))</f>
        <v>13.07709</v>
      </c>
    </row>
    <row r="1489" customFormat="false" ht="15" hidden="false" customHeight="false" outlineLevel="0" collapsed="false">
      <c r="A1489" s="0" t="s">
        <v>190</v>
      </c>
      <c r="B1489" s="81" t="n">
        <v>46109</v>
      </c>
      <c r="C1489" s="82" t="s">
        <v>452</v>
      </c>
      <c r="D1489" s="83" t="n">
        <v>19.48</v>
      </c>
      <c r="E1489" s="0" t="n">
        <v>2</v>
      </c>
      <c r="F1489" s="0" t="n">
        <v>1</v>
      </c>
      <c r="G1489" s="0" t="n">
        <v>0</v>
      </c>
      <c r="I1489" s="0" t="str">
        <f aca="false">IF(A1489="","",IF(COUNTIF(Campaigns!$A$7:$A$300,A1489)&gt;0,"✓",IF(N(D1489)=0,"– no spend","⚠ add to Campaigns tab")))</f>
        <v>✓</v>
      </c>
      <c r="J1489" s="83" t="n">
        <f aca="false">IF(D1489="","",D1489*IF(Settings!$B$23=Settings!$C$6,1,IF(Settings!$B$23="USD",1/INDEX(Settings!$B$29:$B$40,MONTH(B1489)),INDEX(Settings!$B$29:$B$40,MONTH(B1489)))))</f>
        <v>21.772796</v>
      </c>
    </row>
    <row r="1490" customFormat="false" ht="15" hidden="false" customHeight="false" outlineLevel="0" collapsed="false">
      <c r="A1490" s="0" t="s">
        <v>204</v>
      </c>
      <c r="B1490" s="81" t="n">
        <v>46109</v>
      </c>
      <c r="C1490" s="82" t="s">
        <v>452</v>
      </c>
      <c r="D1490" s="83" t="n">
        <v>1.48</v>
      </c>
      <c r="E1490" s="0" t="n">
        <v>26</v>
      </c>
      <c r="F1490" s="0" t="n">
        <v>1</v>
      </c>
      <c r="G1490" s="0" t="n">
        <v>0</v>
      </c>
      <c r="I1490" s="0" t="str">
        <f aca="false">IF(A1490="","",IF(COUNTIF(Campaigns!$A$7:$A$300,A1490)&gt;0,"✓",IF(N(D1490)=0,"– no spend","⚠ add to Campaigns tab")))</f>
        <v>✓</v>
      </c>
      <c r="J1490" s="83" t="n">
        <f aca="false">IF(D1490="","",D1490*IF(Settings!$B$23=Settings!$C$6,1,IF(Settings!$B$23="USD",1/INDEX(Settings!$B$29:$B$40,MONTH(B1490)),INDEX(Settings!$B$29:$B$40,MONTH(B1490)))))</f>
        <v>1.654196</v>
      </c>
    </row>
    <row r="1491" customFormat="false" ht="15" hidden="false" customHeight="false" outlineLevel="0" collapsed="false">
      <c r="A1491" s="0" t="s">
        <v>188</v>
      </c>
      <c r="B1491" s="81" t="n">
        <v>46109</v>
      </c>
      <c r="C1491" s="82" t="s">
        <v>452</v>
      </c>
      <c r="D1491" s="83" t="n">
        <v>0</v>
      </c>
      <c r="E1491" s="0" t="n">
        <v>23</v>
      </c>
      <c r="F1491" s="0" t="n">
        <v>0</v>
      </c>
      <c r="G1491" s="0" t="n">
        <v>0</v>
      </c>
      <c r="I1491" s="0" t="str">
        <f aca="false">IF(A1491="","",IF(COUNTIF(Campaigns!$A$7:$A$300,A1491)&gt;0,"✓",IF(N(D1491)=0,"– no spend","⚠ add to Campaigns tab")))</f>
        <v>✓</v>
      </c>
      <c r="J1491" s="83" t="n">
        <f aca="false">IF(D1491="","",D1491*IF(Settings!$B$23=Settings!$C$6,1,IF(Settings!$B$23="USD",1/INDEX(Settings!$B$29:$B$40,MONTH(B1491)),INDEX(Settings!$B$29:$B$40,MONTH(B1491)))))</f>
        <v>0</v>
      </c>
    </row>
    <row r="1492" customFormat="false" ht="15" hidden="false" customHeight="false" outlineLevel="0" collapsed="false">
      <c r="A1492" s="0" t="s">
        <v>186</v>
      </c>
      <c r="B1492" s="81" t="n">
        <v>46109</v>
      </c>
      <c r="C1492" s="82" t="s">
        <v>452</v>
      </c>
      <c r="D1492" s="83" t="n">
        <v>10.64</v>
      </c>
      <c r="E1492" s="0" t="n">
        <v>40</v>
      </c>
      <c r="F1492" s="0" t="n">
        <v>7</v>
      </c>
      <c r="G1492" s="0" t="n">
        <v>0</v>
      </c>
      <c r="I1492" s="0" t="str">
        <f aca="false">IF(A1492="","",IF(COUNTIF(Campaigns!$A$7:$A$300,A1492)&gt;0,"✓",IF(N(D1492)=0,"– no spend","⚠ add to Campaigns tab")))</f>
        <v>✓</v>
      </c>
      <c r="J1492" s="83" t="n">
        <f aca="false">IF(D1492="","",D1492*IF(Settings!$B$23=Settings!$C$6,1,IF(Settings!$B$23="USD",1/INDEX(Settings!$B$29:$B$40,MONTH(B1492)),INDEX(Settings!$B$29:$B$40,MONTH(B1492)))))</f>
        <v>11.892328</v>
      </c>
    </row>
    <row r="1493" customFormat="false" ht="15" hidden="false" customHeight="false" outlineLevel="0" collapsed="false">
      <c r="A1493" s="0" t="s">
        <v>201</v>
      </c>
      <c r="B1493" s="81" t="n">
        <v>46109</v>
      </c>
      <c r="C1493" s="82" t="s">
        <v>452</v>
      </c>
      <c r="D1493" s="83" t="n">
        <v>21.92</v>
      </c>
      <c r="E1493" s="0" t="n">
        <v>33</v>
      </c>
      <c r="F1493" s="0" t="n">
        <v>2</v>
      </c>
      <c r="G1493" s="0" t="n">
        <v>0</v>
      </c>
      <c r="I1493" s="0" t="str">
        <f aca="false">IF(A1493="","",IF(COUNTIF(Campaigns!$A$7:$A$300,A1493)&gt;0,"✓",IF(N(D1493)=0,"– no spend","⚠ add to Campaigns tab")))</f>
        <v>✓</v>
      </c>
      <c r="J1493" s="83" t="n">
        <f aca="false">IF(D1493="","",D1493*IF(Settings!$B$23=Settings!$C$6,1,IF(Settings!$B$23="USD",1/INDEX(Settings!$B$29:$B$40,MONTH(B1493)),INDEX(Settings!$B$29:$B$40,MONTH(B1493)))))</f>
        <v>24.499984</v>
      </c>
    </row>
    <row r="1494" customFormat="false" ht="15" hidden="false" customHeight="false" outlineLevel="0" collapsed="false">
      <c r="A1494" s="0" t="s">
        <v>194</v>
      </c>
      <c r="B1494" s="81" t="n">
        <v>46109</v>
      </c>
      <c r="C1494" s="82" t="s">
        <v>452</v>
      </c>
      <c r="D1494" s="83" t="n">
        <v>25.38</v>
      </c>
      <c r="E1494" s="0" t="n">
        <v>31</v>
      </c>
      <c r="F1494" s="0" t="n">
        <v>2</v>
      </c>
      <c r="G1494" s="0" t="n">
        <v>0</v>
      </c>
      <c r="I1494" s="0" t="str">
        <f aca="false">IF(A1494="","",IF(COUNTIF(Campaigns!$A$7:$A$300,A1494)&gt;0,"✓",IF(N(D1494)=0,"– no spend","⚠ add to Campaigns tab")))</f>
        <v>✓</v>
      </c>
      <c r="J1494" s="83" t="n">
        <f aca="false">IF(D1494="","",D1494*IF(Settings!$B$23=Settings!$C$6,1,IF(Settings!$B$23="USD",1/INDEX(Settings!$B$29:$B$40,MONTH(B1494)),INDEX(Settings!$B$29:$B$40,MONTH(B1494)))))</f>
        <v>28.367226</v>
      </c>
    </row>
    <row r="1495" customFormat="false" ht="15" hidden="false" customHeight="false" outlineLevel="0" collapsed="false">
      <c r="A1495" s="0" t="s">
        <v>211</v>
      </c>
      <c r="B1495" s="81" t="n">
        <v>46109</v>
      </c>
      <c r="C1495" s="82" t="s">
        <v>452</v>
      </c>
      <c r="D1495" s="83" t="n">
        <v>35.61</v>
      </c>
      <c r="E1495" s="0" t="n">
        <v>17094</v>
      </c>
      <c r="F1495" s="0" t="n">
        <v>5</v>
      </c>
      <c r="G1495" s="0" t="n">
        <v>0</v>
      </c>
      <c r="I1495" s="0" t="str">
        <f aca="false">IF(A1495="","",IF(COUNTIF(Campaigns!$A$7:$A$300,A1495)&gt;0,"✓",IF(N(D1495)=0,"– no spend","⚠ add to Campaigns tab")))</f>
        <v>✓</v>
      </c>
      <c r="J1495" s="83" t="n">
        <f aca="false">IF(D1495="","",D1495*IF(Settings!$B$23=Settings!$C$6,1,IF(Settings!$B$23="USD",1/INDEX(Settings!$B$29:$B$40,MONTH(B1495)),INDEX(Settings!$B$29:$B$40,MONTH(B1495)))))</f>
        <v>39.801297</v>
      </c>
    </row>
    <row r="1496" customFormat="false" ht="15" hidden="false" customHeight="false" outlineLevel="0" collapsed="false">
      <c r="A1496" s="0" t="s">
        <v>199</v>
      </c>
      <c r="B1496" s="81" t="n">
        <v>46109</v>
      </c>
      <c r="C1496" s="82" t="s">
        <v>452</v>
      </c>
      <c r="D1496" s="83" t="n">
        <v>0</v>
      </c>
      <c r="E1496" s="0" t="n">
        <v>16</v>
      </c>
      <c r="F1496" s="0" t="n">
        <v>0</v>
      </c>
      <c r="G1496" s="0" t="n">
        <v>0</v>
      </c>
      <c r="I1496" s="0" t="str">
        <f aca="false">IF(A1496="","",IF(COUNTIF(Campaigns!$A$7:$A$300,A1496)&gt;0,"✓",IF(N(D1496)=0,"– no spend","⚠ add to Campaigns tab")))</f>
        <v>✓</v>
      </c>
      <c r="J1496" s="83" t="n">
        <f aca="false">IF(D1496="","",D1496*IF(Settings!$B$23=Settings!$C$6,1,IF(Settings!$B$23="USD",1/INDEX(Settings!$B$29:$B$40,MONTH(B1496)),INDEX(Settings!$B$29:$B$40,MONTH(B1496)))))</f>
        <v>0</v>
      </c>
    </row>
    <row r="1497" customFormat="false" ht="15" hidden="false" customHeight="false" outlineLevel="0" collapsed="false">
      <c r="A1497" s="0" t="s">
        <v>206</v>
      </c>
      <c r="B1497" s="81" t="n">
        <v>46109</v>
      </c>
      <c r="C1497" s="82" t="s">
        <v>452</v>
      </c>
      <c r="D1497" s="83" t="n">
        <v>2.84</v>
      </c>
      <c r="E1497" s="0" t="n">
        <v>190</v>
      </c>
      <c r="F1497" s="0" t="n">
        <v>3</v>
      </c>
      <c r="G1497" s="0" t="n">
        <v>0</v>
      </c>
      <c r="I1497" s="0" t="str">
        <f aca="false">IF(A1497="","",IF(COUNTIF(Campaigns!$A$7:$A$300,A1497)&gt;0,"✓",IF(N(D1497)=0,"– no spend","⚠ add to Campaigns tab")))</f>
        <v>✓</v>
      </c>
      <c r="J1497" s="83" t="n">
        <f aca="false">IF(D1497="","",D1497*IF(Settings!$B$23=Settings!$C$6,1,IF(Settings!$B$23="USD",1/INDEX(Settings!$B$29:$B$40,MONTH(B1497)),INDEX(Settings!$B$29:$B$40,MONTH(B1497)))))</f>
        <v>3.174268</v>
      </c>
    </row>
    <row r="1498" customFormat="false" ht="15" hidden="false" customHeight="false" outlineLevel="0" collapsed="false">
      <c r="A1498" s="0" t="s">
        <v>203</v>
      </c>
      <c r="B1498" s="81" t="n">
        <v>46110</v>
      </c>
      <c r="C1498" s="82" t="s">
        <v>452</v>
      </c>
      <c r="D1498" s="83" t="n">
        <v>9.58</v>
      </c>
      <c r="E1498" s="0" t="n">
        <v>48</v>
      </c>
      <c r="F1498" s="0" t="n">
        <v>2</v>
      </c>
      <c r="G1498" s="0" t="n">
        <v>0</v>
      </c>
      <c r="I1498" s="0" t="str">
        <f aca="false">IF(A1498="","",IF(COUNTIF(Campaigns!$A$7:$A$300,A1498)&gt;0,"✓",IF(N(D1498)=0,"– no spend","⚠ add to Campaigns tab")))</f>
        <v>✓</v>
      </c>
      <c r="J1498" s="83" t="n">
        <f aca="false">IF(D1498="","",D1498*IF(Settings!$B$23=Settings!$C$6,1,IF(Settings!$B$23="USD",1/INDEX(Settings!$B$29:$B$40,MONTH(B1498)),INDEX(Settings!$B$29:$B$40,MONTH(B1498)))))</f>
        <v>10.707566</v>
      </c>
    </row>
    <row r="1499" customFormat="false" ht="15" hidden="false" customHeight="false" outlineLevel="0" collapsed="false">
      <c r="A1499" s="0" t="s">
        <v>205</v>
      </c>
      <c r="B1499" s="81" t="n">
        <v>46110</v>
      </c>
      <c r="C1499" s="82" t="s">
        <v>452</v>
      </c>
      <c r="D1499" s="83" t="n">
        <v>3.06</v>
      </c>
      <c r="E1499" s="0" t="n">
        <v>223</v>
      </c>
      <c r="F1499" s="0" t="n">
        <v>5</v>
      </c>
      <c r="G1499" s="0" t="n">
        <v>1</v>
      </c>
      <c r="I1499" s="0" t="str">
        <f aca="false">IF(A1499="","",IF(COUNTIF(Campaigns!$A$7:$A$300,A1499)&gt;0,"✓",IF(N(D1499)=0,"– no spend","⚠ add to Campaigns tab")))</f>
        <v>✓</v>
      </c>
      <c r="J1499" s="83" t="n">
        <f aca="false">IF(D1499="","",D1499*IF(Settings!$B$23=Settings!$C$6,1,IF(Settings!$B$23="USD",1/INDEX(Settings!$B$29:$B$40,MONTH(B1499)),INDEX(Settings!$B$29:$B$40,MONTH(B1499)))))</f>
        <v>3.420162</v>
      </c>
    </row>
    <row r="1500" customFormat="false" ht="15" hidden="false" customHeight="false" outlineLevel="0" collapsed="false">
      <c r="A1500" s="0" t="s">
        <v>212</v>
      </c>
      <c r="B1500" s="81" t="n">
        <v>46110</v>
      </c>
      <c r="C1500" s="82" t="s">
        <v>452</v>
      </c>
      <c r="D1500" s="83" t="n">
        <v>34.2</v>
      </c>
      <c r="E1500" s="0" t="n">
        <v>12066</v>
      </c>
      <c r="F1500" s="0" t="n">
        <v>10</v>
      </c>
      <c r="G1500" s="0" t="n">
        <v>0</v>
      </c>
      <c r="I1500" s="0" t="str">
        <f aca="false">IF(A1500="","",IF(COUNTIF(Campaigns!$A$7:$A$300,A1500)&gt;0,"✓",IF(N(D1500)=0,"– no spend","⚠ add to Campaigns tab")))</f>
        <v>✓</v>
      </c>
      <c r="J1500" s="83" t="n">
        <f aca="false">IF(D1500="","",D1500*IF(Settings!$B$23=Settings!$C$6,1,IF(Settings!$B$23="USD",1/INDEX(Settings!$B$29:$B$40,MONTH(B1500)),INDEX(Settings!$B$29:$B$40,MONTH(B1500)))))</f>
        <v>38.22534</v>
      </c>
    </row>
    <row r="1501" customFormat="false" ht="15" hidden="false" customHeight="false" outlineLevel="0" collapsed="false">
      <c r="A1501" s="0" t="s">
        <v>195</v>
      </c>
      <c r="B1501" s="81" t="n">
        <v>46110</v>
      </c>
      <c r="C1501" s="82" t="s">
        <v>452</v>
      </c>
      <c r="D1501" s="83" t="n">
        <v>0</v>
      </c>
      <c r="E1501" s="0" t="n">
        <v>34</v>
      </c>
      <c r="F1501" s="0" t="n">
        <v>0</v>
      </c>
      <c r="G1501" s="0" t="n">
        <v>0</v>
      </c>
      <c r="I1501" s="0" t="str">
        <f aca="false">IF(A1501="","",IF(COUNTIF(Campaigns!$A$7:$A$300,A1501)&gt;0,"✓",IF(N(D1501)=0,"– no spend","⚠ add to Campaigns tab")))</f>
        <v>✓</v>
      </c>
      <c r="J1501" s="83" t="n">
        <f aca="false">IF(D1501="","",D1501*IF(Settings!$B$23=Settings!$C$6,1,IF(Settings!$B$23="USD",1/INDEX(Settings!$B$29:$B$40,MONTH(B1501)),INDEX(Settings!$B$29:$B$40,MONTH(B1501)))))</f>
        <v>0</v>
      </c>
    </row>
    <row r="1502" customFormat="false" ht="15" hidden="false" customHeight="false" outlineLevel="0" collapsed="false">
      <c r="A1502" s="0" t="s">
        <v>185</v>
      </c>
      <c r="B1502" s="81" t="n">
        <v>46110</v>
      </c>
      <c r="C1502" s="82" t="s">
        <v>452</v>
      </c>
      <c r="D1502" s="83" t="n">
        <v>24.56</v>
      </c>
      <c r="E1502" s="0" t="n">
        <v>84</v>
      </c>
      <c r="F1502" s="0" t="n">
        <v>14</v>
      </c>
      <c r="G1502" s="0" t="n">
        <v>0</v>
      </c>
      <c r="I1502" s="0" t="str">
        <f aca="false">IF(A1502="","",IF(COUNTIF(Campaigns!$A$7:$A$300,A1502)&gt;0,"✓",IF(N(D1502)=0,"– no spend","⚠ add to Campaigns tab")))</f>
        <v>✓</v>
      </c>
      <c r="J1502" s="83" t="n">
        <f aca="false">IF(D1502="","",D1502*IF(Settings!$B$23=Settings!$C$6,1,IF(Settings!$B$23="USD",1/INDEX(Settings!$B$29:$B$40,MONTH(B1502)),INDEX(Settings!$B$29:$B$40,MONTH(B1502)))))</f>
        <v>27.450712</v>
      </c>
    </row>
    <row r="1503" customFormat="false" ht="15" hidden="false" customHeight="false" outlineLevel="0" collapsed="false">
      <c r="A1503" s="0" t="s">
        <v>191</v>
      </c>
      <c r="B1503" s="81" t="n">
        <v>46110</v>
      </c>
      <c r="C1503" s="82" t="s">
        <v>452</v>
      </c>
      <c r="D1503" s="83" t="n">
        <v>21.27</v>
      </c>
      <c r="E1503" s="0" t="n">
        <v>41</v>
      </c>
      <c r="F1503" s="0" t="n">
        <v>4</v>
      </c>
      <c r="G1503" s="0" t="n">
        <v>0</v>
      </c>
      <c r="I1503" s="0" t="str">
        <f aca="false">IF(A1503="","",IF(COUNTIF(Campaigns!$A$7:$A$300,A1503)&gt;0,"✓",IF(N(D1503)=0,"– no spend","⚠ add to Campaigns tab")))</f>
        <v>✓</v>
      </c>
      <c r="J1503" s="83" t="n">
        <f aca="false">IF(D1503="","",D1503*IF(Settings!$B$23=Settings!$C$6,1,IF(Settings!$B$23="USD",1/INDEX(Settings!$B$29:$B$40,MONTH(B1503)),INDEX(Settings!$B$29:$B$40,MONTH(B1503)))))</f>
        <v>23.773479</v>
      </c>
    </row>
    <row r="1504" customFormat="false" ht="15" hidden="false" customHeight="false" outlineLevel="0" collapsed="false">
      <c r="A1504" s="0" t="s">
        <v>200</v>
      </c>
      <c r="B1504" s="81" t="n">
        <v>46110</v>
      </c>
      <c r="C1504" s="82" t="s">
        <v>452</v>
      </c>
      <c r="D1504" s="83" t="n">
        <v>3.48</v>
      </c>
      <c r="E1504" s="0" t="n">
        <v>65</v>
      </c>
      <c r="F1504" s="0" t="n">
        <v>2</v>
      </c>
      <c r="G1504" s="0" t="n">
        <v>0</v>
      </c>
      <c r="I1504" s="0" t="str">
        <f aca="false">IF(A1504="","",IF(COUNTIF(Campaigns!$A$7:$A$300,A1504)&gt;0,"✓",IF(N(D1504)=0,"– no spend","⚠ add to Campaigns tab")))</f>
        <v>✓</v>
      </c>
      <c r="J1504" s="83" t="n">
        <f aca="false">IF(D1504="","",D1504*IF(Settings!$B$23=Settings!$C$6,1,IF(Settings!$B$23="USD",1/INDEX(Settings!$B$29:$B$40,MONTH(B1504)),INDEX(Settings!$B$29:$B$40,MONTH(B1504)))))</f>
        <v>3.889596</v>
      </c>
    </row>
    <row r="1505" customFormat="false" ht="15" hidden="false" customHeight="false" outlineLevel="0" collapsed="false">
      <c r="A1505" s="0" t="s">
        <v>202</v>
      </c>
      <c r="B1505" s="81" t="n">
        <v>46110</v>
      </c>
      <c r="C1505" s="82" t="s">
        <v>452</v>
      </c>
      <c r="D1505" s="83" t="n">
        <v>10.18</v>
      </c>
      <c r="E1505" s="0" t="n">
        <v>30</v>
      </c>
      <c r="F1505" s="0" t="n">
        <v>6</v>
      </c>
      <c r="G1505" s="0" t="n">
        <v>0</v>
      </c>
      <c r="I1505" s="0" t="str">
        <f aca="false">IF(A1505="","",IF(COUNTIF(Campaigns!$A$7:$A$300,A1505)&gt;0,"✓",IF(N(D1505)=0,"– no spend","⚠ add to Campaigns tab")))</f>
        <v>✓</v>
      </c>
      <c r="J1505" s="83" t="n">
        <f aca="false">IF(D1505="","",D1505*IF(Settings!$B$23=Settings!$C$6,1,IF(Settings!$B$23="USD",1/INDEX(Settings!$B$29:$B$40,MONTH(B1505)),INDEX(Settings!$B$29:$B$40,MONTH(B1505)))))</f>
        <v>11.378186</v>
      </c>
    </row>
    <row r="1506" customFormat="false" ht="15" hidden="false" customHeight="false" outlineLevel="0" collapsed="false">
      <c r="A1506" s="0" t="s">
        <v>192</v>
      </c>
      <c r="B1506" s="81" t="n">
        <v>46110</v>
      </c>
      <c r="C1506" s="82" t="s">
        <v>452</v>
      </c>
      <c r="D1506" s="83" t="n">
        <v>13.81</v>
      </c>
      <c r="E1506" s="0" t="n">
        <v>36</v>
      </c>
      <c r="F1506" s="0" t="n">
        <v>5</v>
      </c>
      <c r="G1506" s="0" t="n">
        <v>0.18</v>
      </c>
      <c r="I1506" s="0" t="str">
        <f aca="false">IF(A1506="","",IF(COUNTIF(Campaigns!$A$7:$A$300,A1506)&gt;0,"✓",IF(N(D1506)=0,"– no spend","⚠ add to Campaigns tab")))</f>
        <v>✓</v>
      </c>
      <c r="J1506" s="83" t="n">
        <f aca="false">IF(D1506="","",D1506*IF(Settings!$B$23=Settings!$C$6,1,IF(Settings!$B$23="USD",1/INDEX(Settings!$B$29:$B$40,MONTH(B1506)),INDEX(Settings!$B$29:$B$40,MONTH(B1506)))))</f>
        <v>15.435437</v>
      </c>
    </row>
    <row r="1507" customFormat="false" ht="15" hidden="false" customHeight="false" outlineLevel="0" collapsed="false">
      <c r="A1507" s="0" t="s">
        <v>187</v>
      </c>
      <c r="B1507" s="81" t="n">
        <v>46110</v>
      </c>
      <c r="C1507" s="82" t="s">
        <v>452</v>
      </c>
      <c r="D1507" s="83" t="n">
        <v>55</v>
      </c>
      <c r="E1507" s="0" t="n">
        <v>186</v>
      </c>
      <c r="F1507" s="0" t="n">
        <v>15</v>
      </c>
      <c r="G1507" s="0" t="n">
        <v>0</v>
      </c>
      <c r="I1507" s="0" t="str">
        <f aca="false">IF(A1507="","",IF(COUNTIF(Campaigns!$A$7:$A$300,A1507)&gt;0,"✓",IF(N(D1507)=0,"– no spend","⚠ add to Campaigns tab")))</f>
        <v>✓</v>
      </c>
      <c r="J1507" s="83" t="n">
        <f aca="false">IF(D1507="","",D1507*IF(Settings!$B$23=Settings!$C$6,1,IF(Settings!$B$23="USD",1/INDEX(Settings!$B$29:$B$40,MONTH(B1507)),INDEX(Settings!$B$29:$B$40,MONTH(B1507)))))</f>
        <v>61.4735</v>
      </c>
    </row>
    <row r="1508" customFormat="false" ht="15" hidden="false" customHeight="false" outlineLevel="0" collapsed="false">
      <c r="A1508" s="0" t="s">
        <v>190</v>
      </c>
      <c r="B1508" s="81" t="n">
        <v>46110</v>
      </c>
      <c r="C1508" s="82" t="s">
        <v>452</v>
      </c>
      <c r="D1508" s="83" t="n">
        <v>0</v>
      </c>
      <c r="E1508" s="0" t="n">
        <v>1</v>
      </c>
      <c r="F1508" s="0" t="n">
        <v>0</v>
      </c>
      <c r="G1508" s="0" t="n">
        <v>0</v>
      </c>
      <c r="I1508" s="0" t="str">
        <f aca="false">IF(A1508="","",IF(COUNTIF(Campaigns!$A$7:$A$300,A1508)&gt;0,"✓",IF(N(D1508)=0,"– no spend","⚠ add to Campaigns tab")))</f>
        <v>✓</v>
      </c>
      <c r="J1508" s="83" t="n">
        <f aca="false">IF(D1508="","",D1508*IF(Settings!$B$23=Settings!$C$6,1,IF(Settings!$B$23="USD",1/INDEX(Settings!$B$29:$B$40,MONTH(B1508)),INDEX(Settings!$B$29:$B$40,MONTH(B1508)))))</f>
        <v>0</v>
      </c>
    </row>
    <row r="1509" customFormat="false" ht="15" hidden="false" customHeight="false" outlineLevel="0" collapsed="false">
      <c r="A1509" s="0" t="s">
        <v>204</v>
      </c>
      <c r="B1509" s="81" t="n">
        <v>46110</v>
      </c>
      <c r="C1509" s="82" t="s">
        <v>452</v>
      </c>
      <c r="D1509" s="83" t="n">
        <v>9.03</v>
      </c>
      <c r="E1509" s="0" t="n">
        <v>15</v>
      </c>
      <c r="F1509" s="0" t="n">
        <v>3</v>
      </c>
      <c r="G1509" s="0" t="n">
        <v>0</v>
      </c>
      <c r="I1509" s="0" t="str">
        <f aca="false">IF(A1509="","",IF(COUNTIF(Campaigns!$A$7:$A$300,A1509)&gt;0,"✓",IF(N(D1509)=0,"– no spend","⚠ add to Campaigns tab")))</f>
        <v>✓</v>
      </c>
      <c r="J1509" s="83" t="n">
        <f aca="false">IF(D1509="","",D1509*IF(Settings!$B$23=Settings!$C$6,1,IF(Settings!$B$23="USD",1/INDEX(Settings!$B$29:$B$40,MONTH(B1509)),INDEX(Settings!$B$29:$B$40,MONTH(B1509)))))</f>
        <v>10.092831</v>
      </c>
    </row>
    <row r="1510" customFormat="false" ht="15" hidden="false" customHeight="false" outlineLevel="0" collapsed="false">
      <c r="A1510" s="0" t="s">
        <v>188</v>
      </c>
      <c r="B1510" s="81" t="n">
        <v>46110</v>
      </c>
      <c r="C1510" s="82" t="s">
        <v>452</v>
      </c>
      <c r="D1510" s="83" t="n">
        <v>19.96</v>
      </c>
      <c r="E1510" s="0" t="n">
        <v>34</v>
      </c>
      <c r="F1510" s="0" t="n">
        <v>3</v>
      </c>
      <c r="G1510" s="0" t="n">
        <v>0</v>
      </c>
      <c r="I1510" s="0" t="str">
        <f aca="false">IF(A1510="","",IF(COUNTIF(Campaigns!$A$7:$A$300,A1510)&gt;0,"✓",IF(N(D1510)=0,"– no spend","⚠ add to Campaigns tab")))</f>
        <v>✓</v>
      </c>
      <c r="J1510" s="83" t="n">
        <f aca="false">IF(D1510="","",D1510*IF(Settings!$B$23=Settings!$C$6,1,IF(Settings!$B$23="USD",1/INDEX(Settings!$B$29:$B$40,MONTH(B1510)),INDEX(Settings!$B$29:$B$40,MONTH(B1510)))))</f>
        <v>22.309292</v>
      </c>
    </row>
    <row r="1511" customFormat="false" ht="15" hidden="false" customHeight="false" outlineLevel="0" collapsed="false">
      <c r="A1511" s="0" t="s">
        <v>186</v>
      </c>
      <c r="B1511" s="81" t="n">
        <v>46110</v>
      </c>
      <c r="C1511" s="82" t="s">
        <v>452</v>
      </c>
      <c r="D1511" s="83" t="n">
        <v>9.23</v>
      </c>
      <c r="E1511" s="0" t="n">
        <v>34</v>
      </c>
      <c r="F1511" s="0" t="n">
        <v>6</v>
      </c>
      <c r="G1511" s="0" t="n">
        <v>0</v>
      </c>
      <c r="I1511" s="0" t="str">
        <f aca="false">IF(A1511="","",IF(COUNTIF(Campaigns!$A$7:$A$300,A1511)&gt;0,"✓",IF(N(D1511)=0,"– no spend","⚠ add to Campaigns tab")))</f>
        <v>✓</v>
      </c>
      <c r="J1511" s="83" t="n">
        <f aca="false">IF(D1511="","",D1511*IF(Settings!$B$23=Settings!$C$6,1,IF(Settings!$B$23="USD",1/INDEX(Settings!$B$29:$B$40,MONTH(B1511)),INDEX(Settings!$B$29:$B$40,MONTH(B1511)))))</f>
        <v>10.316371</v>
      </c>
    </row>
    <row r="1512" customFormat="false" ht="15" hidden="false" customHeight="false" outlineLevel="0" collapsed="false">
      <c r="A1512" s="0" t="s">
        <v>201</v>
      </c>
      <c r="B1512" s="81" t="n">
        <v>46110</v>
      </c>
      <c r="C1512" s="82" t="s">
        <v>452</v>
      </c>
      <c r="D1512" s="83" t="n">
        <v>13.38</v>
      </c>
      <c r="E1512" s="0" t="n">
        <v>8</v>
      </c>
      <c r="F1512" s="0" t="n">
        <v>1</v>
      </c>
      <c r="G1512" s="0" t="n">
        <v>0</v>
      </c>
      <c r="I1512" s="0" t="str">
        <f aca="false">IF(A1512="","",IF(COUNTIF(Campaigns!$A$7:$A$300,A1512)&gt;0,"✓",IF(N(D1512)=0,"– no spend","⚠ add to Campaigns tab")))</f>
        <v>✓</v>
      </c>
      <c r="J1512" s="83" t="n">
        <f aca="false">IF(D1512="","",D1512*IF(Settings!$B$23=Settings!$C$6,1,IF(Settings!$B$23="USD",1/INDEX(Settings!$B$29:$B$40,MONTH(B1512)),INDEX(Settings!$B$29:$B$40,MONTH(B1512)))))</f>
        <v>14.954826</v>
      </c>
    </row>
    <row r="1513" customFormat="false" ht="15" hidden="false" customHeight="false" outlineLevel="0" collapsed="false">
      <c r="A1513" s="0" t="s">
        <v>194</v>
      </c>
      <c r="B1513" s="81" t="n">
        <v>46110</v>
      </c>
      <c r="C1513" s="82" t="s">
        <v>452</v>
      </c>
      <c r="D1513" s="83" t="n">
        <v>27.11</v>
      </c>
      <c r="E1513" s="0" t="n">
        <v>25</v>
      </c>
      <c r="F1513" s="0" t="n">
        <v>4</v>
      </c>
      <c r="G1513" s="0" t="n">
        <v>0</v>
      </c>
      <c r="I1513" s="0" t="str">
        <f aca="false">IF(A1513="","",IF(COUNTIF(Campaigns!$A$7:$A$300,A1513)&gt;0,"✓",IF(N(D1513)=0,"– no spend","⚠ add to Campaigns tab")))</f>
        <v>✓</v>
      </c>
      <c r="J1513" s="83" t="n">
        <f aca="false">IF(D1513="","",D1513*IF(Settings!$B$23=Settings!$C$6,1,IF(Settings!$B$23="USD",1/INDEX(Settings!$B$29:$B$40,MONTH(B1513)),INDEX(Settings!$B$29:$B$40,MONTH(B1513)))))</f>
        <v>30.300847</v>
      </c>
    </row>
    <row r="1514" customFormat="false" ht="15" hidden="false" customHeight="false" outlineLevel="0" collapsed="false">
      <c r="A1514" s="0" t="s">
        <v>211</v>
      </c>
      <c r="B1514" s="81" t="n">
        <v>46110</v>
      </c>
      <c r="C1514" s="82" t="s">
        <v>452</v>
      </c>
      <c r="D1514" s="83" t="n">
        <v>34.12</v>
      </c>
      <c r="E1514" s="0" t="n">
        <v>14434</v>
      </c>
      <c r="F1514" s="0" t="n">
        <v>21</v>
      </c>
      <c r="G1514" s="0" t="n">
        <v>0</v>
      </c>
      <c r="I1514" s="0" t="str">
        <f aca="false">IF(A1514="","",IF(COUNTIF(Campaigns!$A$7:$A$300,A1514)&gt;0,"✓",IF(N(D1514)=0,"– no spend","⚠ add to Campaigns tab")))</f>
        <v>✓</v>
      </c>
      <c r="J1514" s="83" t="n">
        <f aca="false">IF(D1514="","",D1514*IF(Settings!$B$23=Settings!$C$6,1,IF(Settings!$B$23="USD",1/INDEX(Settings!$B$29:$B$40,MONTH(B1514)),INDEX(Settings!$B$29:$B$40,MONTH(B1514)))))</f>
        <v>38.135924</v>
      </c>
    </row>
    <row r="1515" customFormat="false" ht="15" hidden="false" customHeight="false" outlineLevel="0" collapsed="false">
      <c r="A1515" s="0" t="s">
        <v>199</v>
      </c>
      <c r="B1515" s="81" t="n">
        <v>46110</v>
      </c>
      <c r="C1515" s="82" t="s">
        <v>452</v>
      </c>
      <c r="D1515" s="83" t="n">
        <v>17.24</v>
      </c>
      <c r="E1515" s="0" t="n">
        <v>6</v>
      </c>
      <c r="F1515" s="0" t="n">
        <v>2</v>
      </c>
      <c r="G1515" s="0" t="n">
        <v>0</v>
      </c>
      <c r="I1515" s="0" t="str">
        <f aca="false">IF(A1515="","",IF(COUNTIF(Campaigns!$A$7:$A$300,A1515)&gt;0,"✓",IF(N(D1515)=0,"– no spend","⚠ add to Campaigns tab")))</f>
        <v>✓</v>
      </c>
      <c r="J1515" s="83" t="n">
        <f aca="false">IF(D1515="","",D1515*IF(Settings!$B$23=Settings!$C$6,1,IF(Settings!$B$23="USD",1/INDEX(Settings!$B$29:$B$40,MONTH(B1515)),INDEX(Settings!$B$29:$B$40,MONTH(B1515)))))</f>
        <v>19.269148</v>
      </c>
    </row>
    <row r="1516" customFormat="false" ht="15" hidden="false" customHeight="false" outlineLevel="0" collapsed="false">
      <c r="A1516" s="0" t="s">
        <v>206</v>
      </c>
      <c r="B1516" s="81" t="n">
        <v>46110</v>
      </c>
      <c r="C1516" s="82" t="s">
        <v>452</v>
      </c>
      <c r="D1516" s="83" t="n">
        <v>4.06</v>
      </c>
      <c r="E1516" s="0" t="n">
        <v>140</v>
      </c>
      <c r="F1516" s="0" t="n">
        <v>3</v>
      </c>
      <c r="G1516" s="0" t="n">
        <v>0</v>
      </c>
      <c r="I1516" s="0" t="str">
        <f aca="false">IF(A1516="","",IF(COUNTIF(Campaigns!$A$7:$A$300,A1516)&gt;0,"✓",IF(N(D1516)=0,"– no spend","⚠ add to Campaigns tab")))</f>
        <v>✓</v>
      </c>
      <c r="J1516" s="83" t="n">
        <f aca="false">IF(D1516="","",D1516*IF(Settings!$B$23=Settings!$C$6,1,IF(Settings!$B$23="USD",1/INDEX(Settings!$B$29:$B$40,MONTH(B1516)),INDEX(Settings!$B$29:$B$40,MONTH(B1516)))))</f>
        <v>4.537862</v>
      </c>
    </row>
    <row r="1517" customFormat="false" ht="15" hidden="false" customHeight="false" outlineLevel="0" collapsed="false">
      <c r="A1517" s="0" t="s">
        <v>203</v>
      </c>
      <c r="B1517" s="81" t="n">
        <v>46111</v>
      </c>
      <c r="C1517" s="82" t="s">
        <v>452</v>
      </c>
      <c r="D1517" s="83" t="n">
        <v>15.55</v>
      </c>
      <c r="E1517" s="0" t="n">
        <v>111</v>
      </c>
      <c r="F1517" s="0" t="n">
        <v>2</v>
      </c>
      <c r="G1517" s="0" t="n">
        <v>0</v>
      </c>
      <c r="I1517" s="0" t="str">
        <f aca="false">IF(A1517="","",IF(COUNTIF(Campaigns!$A$7:$A$300,A1517)&gt;0,"✓",IF(N(D1517)=0,"– no spend","⚠ add to Campaigns tab")))</f>
        <v>✓</v>
      </c>
      <c r="J1517" s="83" t="n">
        <f aca="false">IF(D1517="","",D1517*IF(Settings!$B$23=Settings!$C$6,1,IF(Settings!$B$23="USD",1/INDEX(Settings!$B$29:$B$40,MONTH(B1517)),INDEX(Settings!$B$29:$B$40,MONTH(B1517)))))</f>
        <v>17.380235</v>
      </c>
    </row>
    <row r="1518" customFormat="false" ht="15" hidden="false" customHeight="false" outlineLevel="0" collapsed="false">
      <c r="A1518" s="0" t="s">
        <v>205</v>
      </c>
      <c r="B1518" s="81" t="n">
        <v>46111</v>
      </c>
      <c r="C1518" s="82" t="s">
        <v>452</v>
      </c>
      <c r="D1518" s="83" t="n">
        <v>5.54</v>
      </c>
      <c r="E1518" s="0" t="n">
        <v>283</v>
      </c>
      <c r="F1518" s="0" t="n">
        <v>8</v>
      </c>
      <c r="G1518" s="0" t="n">
        <v>0</v>
      </c>
      <c r="I1518" s="0" t="str">
        <f aca="false">IF(A1518="","",IF(COUNTIF(Campaigns!$A$7:$A$300,A1518)&gt;0,"✓",IF(N(D1518)=0,"– no spend","⚠ add to Campaigns tab")))</f>
        <v>✓</v>
      </c>
      <c r="J1518" s="83" t="n">
        <f aca="false">IF(D1518="","",D1518*IF(Settings!$B$23=Settings!$C$6,1,IF(Settings!$B$23="USD",1/INDEX(Settings!$B$29:$B$40,MONTH(B1518)),INDEX(Settings!$B$29:$B$40,MONTH(B1518)))))</f>
        <v>6.192058</v>
      </c>
    </row>
    <row r="1519" customFormat="false" ht="15" hidden="false" customHeight="false" outlineLevel="0" collapsed="false">
      <c r="A1519" s="0" t="s">
        <v>212</v>
      </c>
      <c r="B1519" s="81" t="n">
        <v>46111</v>
      </c>
      <c r="C1519" s="82" t="s">
        <v>452</v>
      </c>
      <c r="D1519" s="83" t="n">
        <v>35.69</v>
      </c>
      <c r="E1519" s="0" t="n">
        <v>11816</v>
      </c>
      <c r="F1519" s="0" t="n">
        <v>6</v>
      </c>
      <c r="G1519" s="0" t="n">
        <v>0</v>
      </c>
      <c r="I1519" s="0" t="str">
        <f aca="false">IF(A1519="","",IF(COUNTIF(Campaigns!$A$7:$A$300,A1519)&gt;0,"✓",IF(N(D1519)=0,"– no spend","⚠ add to Campaigns tab")))</f>
        <v>✓</v>
      </c>
      <c r="J1519" s="83" t="n">
        <f aca="false">IF(D1519="","",D1519*IF(Settings!$B$23=Settings!$C$6,1,IF(Settings!$B$23="USD",1/INDEX(Settings!$B$29:$B$40,MONTH(B1519)),INDEX(Settings!$B$29:$B$40,MONTH(B1519)))))</f>
        <v>39.890713</v>
      </c>
    </row>
    <row r="1520" customFormat="false" ht="15" hidden="false" customHeight="false" outlineLevel="0" collapsed="false">
      <c r="A1520" s="0" t="s">
        <v>195</v>
      </c>
      <c r="B1520" s="81" t="n">
        <v>46111</v>
      </c>
      <c r="C1520" s="82" t="s">
        <v>452</v>
      </c>
      <c r="D1520" s="83" t="n">
        <v>29.54</v>
      </c>
      <c r="E1520" s="0" t="n">
        <v>29</v>
      </c>
      <c r="F1520" s="0" t="n">
        <v>1</v>
      </c>
      <c r="G1520" s="0" t="n">
        <v>0</v>
      </c>
      <c r="I1520" s="0" t="str">
        <f aca="false">IF(A1520="","",IF(COUNTIF(Campaigns!$A$7:$A$300,A1520)&gt;0,"✓",IF(N(D1520)=0,"– no spend","⚠ add to Campaigns tab")))</f>
        <v>✓</v>
      </c>
      <c r="J1520" s="83" t="n">
        <f aca="false">IF(D1520="","",D1520*IF(Settings!$B$23=Settings!$C$6,1,IF(Settings!$B$23="USD",1/INDEX(Settings!$B$29:$B$40,MONTH(B1520)),INDEX(Settings!$B$29:$B$40,MONTH(B1520)))))</f>
        <v>33.016858</v>
      </c>
    </row>
    <row r="1521" customFormat="false" ht="15" hidden="false" customHeight="false" outlineLevel="0" collapsed="false">
      <c r="A1521" s="0" t="s">
        <v>185</v>
      </c>
      <c r="B1521" s="81" t="n">
        <v>46111</v>
      </c>
      <c r="C1521" s="82" t="s">
        <v>452</v>
      </c>
      <c r="D1521" s="83" t="n">
        <v>12.95</v>
      </c>
      <c r="E1521" s="0" t="n">
        <v>119</v>
      </c>
      <c r="F1521" s="0" t="n">
        <v>17</v>
      </c>
      <c r="G1521" s="0" t="n">
        <v>0</v>
      </c>
      <c r="I1521" s="0" t="str">
        <f aca="false">IF(A1521="","",IF(COUNTIF(Campaigns!$A$7:$A$300,A1521)&gt;0,"✓",IF(N(D1521)=0,"– no spend","⚠ add to Campaigns tab")))</f>
        <v>✓</v>
      </c>
      <c r="J1521" s="83" t="n">
        <f aca="false">IF(D1521="","",D1521*IF(Settings!$B$23=Settings!$C$6,1,IF(Settings!$B$23="USD",1/INDEX(Settings!$B$29:$B$40,MONTH(B1521)),INDEX(Settings!$B$29:$B$40,MONTH(B1521)))))</f>
        <v>14.474215</v>
      </c>
    </row>
    <row r="1522" customFormat="false" ht="15" hidden="false" customHeight="false" outlineLevel="0" collapsed="false">
      <c r="A1522" s="0" t="s">
        <v>191</v>
      </c>
      <c r="B1522" s="81" t="n">
        <v>46111</v>
      </c>
      <c r="C1522" s="82" t="s">
        <v>452</v>
      </c>
      <c r="D1522" s="83" t="n">
        <v>17.33</v>
      </c>
      <c r="E1522" s="0" t="n">
        <v>64</v>
      </c>
      <c r="F1522" s="0" t="n">
        <v>8</v>
      </c>
      <c r="G1522" s="0" t="n">
        <v>0</v>
      </c>
      <c r="I1522" s="0" t="str">
        <f aca="false">IF(A1522="","",IF(COUNTIF(Campaigns!$A$7:$A$300,A1522)&gt;0,"✓",IF(N(D1522)=0,"– no spend","⚠ add to Campaigns tab")))</f>
        <v>✓</v>
      </c>
      <c r="J1522" s="83" t="n">
        <f aca="false">IF(D1522="","",D1522*IF(Settings!$B$23=Settings!$C$6,1,IF(Settings!$B$23="USD",1/INDEX(Settings!$B$29:$B$40,MONTH(B1522)),INDEX(Settings!$B$29:$B$40,MONTH(B1522)))))</f>
        <v>19.369741</v>
      </c>
    </row>
    <row r="1523" customFormat="false" ht="15" hidden="false" customHeight="false" outlineLevel="0" collapsed="false">
      <c r="A1523" s="0" t="s">
        <v>200</v>
      </c>
      <c r="B1523" s="81" t="n">
        <v>46111</v>
      </c>
      <c r="C1523" s="82" t="s">
        <v>452</v>
      </c>
      <c r="D1523" s="83" t="n">
        <v>21.36</v>
      </c>
      <c r="E1523" s="0" t="n">
        <v>116</v>
      </c>
      <c r="F1523" s="0" t="n">
        <v>12</v>
      </c>
      <c r="G1523" s="0" t="n">
        <v>0</v>
      </c>
      <c r="I1523" s="0" t="str">
        <f aca="false">IF(A1523="","",IF(COUNTIF(Campaigns!$A$7:$A$300,A1523)&gt;0,"✓",IF(N(D1523)=0,"– no spend","⚠ add to Campaigns tab")))</f>
        <v>✓</v>
      </c>
      <c r="J1523" s="83" t="n">
        <f aca="false">IF(D1523="","",D1523*IF(Settings!$B$23=Settings!$C$6,1,IF(Settings!$B$23="USD",1/INDEX(Settings!$B$29:$B$40,MONTH(B1523)),INDEX(Settings!$B$29:$B$40,MONTH(B1523)))))</f>
        <v>23.874072</v>
      </c>
    </row>
    <row r="1524" customFormat="false" ht="15" hidden="false" customHeight="false" outlineLevel="0" collapsed="false">
      <c r="A1524" s="0" t="s">
        <v>202</v>
      </c>
      <c r="B1524" s="81" t="n">
        <v>46111</v>
      </c>
      <c r="C1524" s="82" t="s">
        <v>452</v>
      </c>
      <c r="D1524" s="83" t="n">
        <v>7.03</v>
      </c>
      <c r="E1524" s="0" t="n">
        <v>56</v>
      </c>
      <c r="F1524" s="0" t="n">
        <v>5</v>
      </c>
      <c r="G1524" s="0" t="n">
        <v>0</v>
      </c>
      <c r="I1524" s="0" t="str">
        <f aca="false">IF(A1524="","",IF(COUNTIF(Campaigns!$A$7:$A$300,A1524)&gt;0,"✓",IF(N(D1524)=0,"– no spend","⚠ add to Campaigns tab")))</f>
        <v>✓</v>
      </c>
      <c r="J1524" s="83" t="n">
        <f aca="false">IF(D1524="","",D1524*IF(Settings!$B$23=Settings!$C$6,1,IF(Settings!$B$23="USD",1/INDEX(Settings!$B$29:$B$40,MONTH(B1524)),INDEX(Settings!$B$29:$B$40,MONTH(B1524)))))</f>
        <v>7.857431</v>
      </c>
    </row>
    <row r="1525" customFormat="false" ht="15" hidden="false" customHeight="false" outlineLevel="0" collapsed="false">
      <c r="A1525" s="0" t="s">
        <v>192</v>
      </c>
      <c r="B1525" s="81" t="n">
        <v>46111</v>
      </c>
      <c r="C1525" s="82" t="s">
        <v>452</v>
      </c>
      <c r="D1525" s="83" t="n">
        <v>25.62</v>
      </c>
      <c r="E1525" s="0" t="n">
        <v>93</v>
      </c>
      <c r="F1525" s="0" t="n">
        <v>9</v>
      </c>
      <c r="G1525" s="0" t="n">
        <v>0</v>
      </c>
      <c r="I1525" s="0" t="str">
        <f aca="false">IF(A1525="","",IF(COUNTIF(Campaigns!$A$7:$A$300,A1525)&gt;0,"✓",IF(N(D1525)=0,"– no spend","⚠ add to Campaigns tab")))</f>
        <v>✓</v>
      </c>
      <c r="J1525" s="83" t="n">
        <f aca="false">IF(D1525="","",D1525*IF(Settings!$B$23=Settings!$C$6,1,IF(Settings!$B$23="USD",1/INDEX(Settings!$B$29:$B$40,MONTH(B1525)),INDEX(Settings!$B$29:$B$40,MONTH(B1525)))))</f>
        <v>28.635474</v>
      </c>
    </row>
    <row r="1526" customFormat="false" ht="15" hidden="false" customHeight="false" outlineLevel="0" collapsed="false">
      <c r="A1526" s="0" t="s">
        <v>187</v>
      </c>
      <c r="B1526" s="81" t="n">
        <v>46111</v>
      </c>
      <c r="C1526" s="82" t="s">
        <v>452</v>
      </c>
      <c r="D1526" s="83" t="n">
        <v>21.13</v>
      </c>
      <c r="E1526" s="0" t="n">
        <v>264</v>
      </c>
      <c r="F1526" s="0" t="n">
        <v>15</v>
      </c>
      <c r="G1526" s="0" t="n">
        <v>1</v>
      </c>
      <c r="I1526" s="0" t="str">
        <f aca="false">IF(A1526="","",IF(COUNTIF(Campaigns!$A$7:$A$300,A1526)&gt;0,"✓",IF(N(D1526)=0,"– no spend","⚠ add to Campaigns tab")))</f>
        <v>✓</v>
      </c>
      <c r="J1526" s="83" t="n">
        <f aca="false">IF(D1526="","",D1526*IF(Settings!$B$23=Settings!$C$6,1,IF(Settings!$B$23="USD",1/INDEX(Settings!$B$29:$B$40,MONTH(B1526)),INDEX(Settings!$B$29:$B$40,MONTH(B1526)))))</f>
        <v>23.617001</v>
      </c>
    </row>
    <row r="1527" customFormat="false" ht="15" hidden="false" customHeight="false" outlineLevel="0" collapsed="false">
      <c r="A1527" s="0" t="s">
        <v>190</v>
      </c>
      <c r="B1527" s="81" t="n">
        <v>46111</v>
      </c>
      <c r="C1527" s="82" t="s">
        <v>452</v>
      </c>
      <c r="D1527" s="83" t="n">
        <v>0</v>
      </c>
      <c r="E1527" s="0" t="n">
        <v>1</v>
      </c>
      <c r="F1527" s="0" t="n">
        <v>0</v>
      </c>
      <c r="G1527" s="0" t="n">
        <v>0</v>
      </c>
      <c r="I1527" s="0" t="str">
        <f aca="false">IF(A1527="","",IF(COUNTIF(Campaigns!$A$7:$A$300,A1527)&gt;0,"✓",IF(N(D1527)=0,"– no spend","⚠ add to Campaigns tab")))</f>
        <v>✓</v>
      </c>
      <c r="J1527" s="83" t="n">
        <f aca="false">IF(D1527="","",D1527*IF(Settings!$B$23=Settings!$C$6,1,IF(Settings!$B$23="USD",1/INDEX(Settings!$B$29:$B$40,MONTH(B1527)),INDEX(Settings!$B$29:$B$40,MONTH(B1527)))))</f>
        <v>0</v>
      </c>
    </row>
    <row r="1528" customFormat="false" ht="15" hidden="false" customHeight="false" outlineLevel="0" collapsed="false">
      <c r="A1528" s="0" t="s">
        <v>204</v>
      </c>
      <c r="B1528" s="81" t="n">
        <v>46111</v>
      </c>
      <c r="C1528" s="82" t="s">
        <v>452</v>
      </c>
      <c r="D1528" s="83" t="n">
        <v>8.32</v>
      </c>
      <c r="E1528" s="0" t="n">
        <v>43</v>
      </c>
      <c r="F1528" s="0" t="n">
        <v>2</v>
      </c>
      <c r="G1528" s="0" t="n">
        <v>0</v>
      </c>
      <c r="I1528" s="0" t="str">
        <f aca="false">IF(A1528="","",IF(COUNTIF(Campaigns!$A$7:$A$300,A1528)&gt;0,"✓",IF(N(D1528)=0,"– no spend","⚠ add to Campaigns tab")))</f>
        <v>✓</v>
      </c>
      <c r="J1528" s="83" t="n">
        <f aca="false">IF(D1528="","",D1528*IF(Settings!$B$23=Settings!$C$6,1,IF(Settings!$B$23="USD",1/INDEX(Settings!$B$29:$B$40,MONTH(B1528)),INDEX(Settings!$B$29:$B$40,MONTH(B1528)))))</f>
        <v>9.299264</v>
      </c>
    </row>
    <row r="1529" customFormat="false" ht="15" hidden="false" customHeight="false" outlineLevel="0" collapsed="false">
      <c r="A1529" s="0" t="s">
        <v>188</v>
      </c>
      <c r="B1529" s="81" t="n">
        <v>46111</v>
      </c>
      <c r="C1529" s="82" t="s">
        <v>452</v>
      </c>
      <c r="D1529" s="83" t="n">
        <v>6.79</v>
      </c>
      <c r="E1529" s="0" t="n">
        <v>66</v>
      </c>
      <c r="F1529" s="0" t="n">
        <v>1</v>
      </c>
      <c r="G1529" s="0" t="n">
        <v>0</v>
      </c>
      <c r="I1529" s="0" t="str">
        <f aca="false">IF(A1529="","",IF(COUNTIF(Campaigns!$A$7:$A$300,A1529)&gt;0,"✓",IF(N(D1529)=0,"– no spend","⚠ add to Campaigns tab")))</f>
        <v>✓</v>
      </c>
      <c r="J1529" s="83" t="n">
        <f aca="false">IF(D1529="","",D1529*IF(Settings!$B$23=Settings!$C$6,1,IF(Settings!$B$23="USD",1/INDEX(Settings!$B$29:$B$40,MONTH(B1529)),INDEX(Settings!$B$29:$B$40,MONTH(B1529)))))</f>
        <v>7.589183</v>
      </c>
    </row>
    <row r="1530" customFormat="false" ht="15" hidden="false" customHeight="false" outlineLevel="0" collapsed="false">
      <c r="A1530" s="0" t="s">
        <v>186</v>
      </c>
      <c r="B1530" s="81" t="n">
        <v>46111</v>
      </c>
      <c r="C1530" s="82" t="s">
        <v>452</v>
      </c>
      <c r="D1530" s="83" t="n">
        <v>32.2</v>
      </c>
      <c r="E1530" s="0" t="n">
        <v>44</v>
      </c>
      <c r="F1530" s="0" t="n">
        <v>12</v>
      </c>
      <c r="G1530" s="0" t="n">
        <v>1</v>
      </c>
      <c r="I1530" s="0" t="str">
        <f aca="false">IF(A1530="","",IF(COUNTIF(Campaigns!$A$7:$A$300,A1530)&gt;0,"✓",IF(N(D1530)=0,"– no spend","⚠ add to Campaigns tab")))</f>
        <v>✓</v>
      </c>
      <c r="J1530" s="83" t="n">
        <f aca="false">IF(D1530="","",D1530*IF(Settings!$B$23=Settings!$C$6,1,IF(Settings!$B$23="USD",1/INDEX(Settings!$B$29:$B$40,MONTH(B1530)),INDEX(Settings!$B$29:$B$40,MONTH(B1530)))))</f>
        <v>35.98994</v>
      </c>
    </row>
    <row r="1531" customFormat="false" ht="15" hidden="false" customHeight="false" outlineLevel="0" collapsed="false">
      <c r="A1531" s="0" t="s">
        <v>201</v>
      </c>
      <c r="B1531" s="81" t="n">
        <v>46111</v>
      </c>
      <c r="C1531" s="82" t="s">
        <v>452</v>
      </c>
      <c r="D1531" s="83" t="n">
        <v>21.31</v>
      </c>
      <c r="E1531" s="0" t="n">
        <v>6</v>
      </c>
      <c r="F1531" s="0" t="n">
        <v>1</v>
      </c>
      <c r="G1531" s="0" t="n">
        <v>0</v>
      </c>
      <c r="I1531" s="0" t="str">
        <f aca="false">IF(A1531="","",IF(COUNTIF(Campaigns!$A$7:$A$300,A1531)&gt;0,"✓",IF(N(D1531)=0,"– no spend","⚠ add to Campaigns tab")))</f>
        <v>✓</v>
      </c>
      <c r="J1531" s="83" t="n">
        <f aca="false">IF(D1531="","",D1531*IF(Settings!$B$23=Settings!$C$6,1,IF(Settings!$B$23="USD",1/INDEX(Settings!$B$29:$B$40,MONTH(B1531)),INDEX(Settings!$B$29:$B$40,MONTH(B1531)))))</f>
        <v>23.818187</v>
      </c>
    </row>
    <row r="1532" customFormat="false" ht="15" hidden="false" customHeight="false" outlineLevel="0" collapsed="false">
      <c r="A1532" s="0" t="s">
        <v>194</v>
      </c>
      <c r="B1532" s="81" t="n">
        <v>46111</v>
      </c>
      <c r="C1532" s="82" t="s">
        <v>452</v>
      </c>
      <c r="D1532" s="83" t="n">
        <v>26.21</v>
      </c>
      <c r="E1532" s="0" t="n">
        <v>14</v>
      </c>
      <c r="F1532" s="0" t="n">
        <v>3</v>
      </c>
      <c r="G1532" s="0" t="n">
        <v>0</v>
      </c>
      <c r="I1532" s="0" t="str">
        <f aca="false">IF(A1532="","",IF(COUNTIF(Campaigns!$A$7:$A$300,A1532)&gt;0,"✓",IF(N(D1532)=0,"– no spend","⚠ add to Campaigns tab")))</f>
        <v>✓</v>
      </c>
      <c r="J1532" s="83" t="n">
        <f aca="false">IF(D1532="","",D1532*IF(Settings!$B$23=Settings!$C$6,1,IF(Settings!$B$23="USD",1/INDEX(Settings!$B$29:$B$40,MONTH(B1532)),INDEX(Settings!$B$29:$B$40,MONTH(B1532)))))</f>
        <v>29.294917</v>
      </c>
    </row>
    <row r="1533" customFormat="false" ht="15" hidden="false" customHeight="false" outlineLevel="0" collapsed="false">
      <c r="A1533" s="0" t="s">
        <v>211</v>
      </c>
      <c r="B1533" s="81" t="n">
        <v>46111</v>
      </c>
      <c r="C1533" s="82" t="s">
        <v>452</v>
      </c>
      <c r="D1533" s="83" t="n">
        <v>35.68</v>
      </c>
      <c r="E1533" s="0" t="n">
        <v>11246</v>
      </c>
      <c r="F1533" s="0" t="n">
        <v>12</v>
      </c>
      <c r="G1533" s="0" t="n">
        <v>0</v>
      </c>
      <c r="I1533" s="0" t="str">
        <f aca="false">IF(A1533="","",IF(COUNTIF(Campaigns!$A$7:$A$300,A1533)&gt;0,"✓",IF(N(D1533)=0,"– no spend","⚠ add to Campaigns tab")))</f>
        <v>✓</v>
      </c>
      <c r="J1533" s="83" t="n">
        <f aca="false">IF(D1533="","",D1533*IF(Settings!$B$23=Settings!$C$6,1,IF(Settings!$B$23="USD",1/INDEX(Settings!$B$29:$B$40,MONTH(B1533)),INDEX(Settings!$B$29:$B$40,MONTH(B1533)))))</f>
        <v>39.879536</v>
      </c>
    </row>
    <row r="1534" customFormat="false" ht="15" hidden="false" customHeight="false" outlineLevel="0" collapsed="false">
      <c r="A1534" s="0" t="s">
        <v>199</v>
      </c>
      <c r="B1534" s="81" t="n">
        <v>46111</v>
      </c>
      <c r="C1534" s="82" t="s">
        <v>452</v>
      </c>
      <c r="D1534" s="83" t="n">
        <v>9.98</v>
      </c>
      <c r="E1534" s="0" t="n">
        <v>21</v>
      </c>
      <c r="F1534" s="0" t="n">
        <v>3</v>
      </c>
      <c r="G1534" s="0" t="n">
        <v>0</v>
      </c>
      <c r="I1534" s="0" t="str">
        <f aca="false">IF(A1534="","",IF(COUNTIF(Campaigns!$A$7:$A$300,A1534)&gt;0,"✓",IF(N(D1534)=0,"– no spend","⚠ add to Campaigns tab")))</f>
        <v>✓</v>
      </c>
      <c r="J1534" s="83" t="n">
        <f aca="false">IF(D1534="","",D1534*IF(Settings!$B$23=Settings!$C$6,1,IF(Settings!$B$23="USD",1/INDEX(Settings!$B$29:$B$40,MONTH(B1534)),INDEX(Settings!$B$29:$B$40,MONTH(B1534)))))</f>
        <v>11.154646</v>
      </c>
    </row>
    <row r="1535" customFormat="false" ht="15" hidden="false" customHeight="false" outlineLevel="0" collapsed="false">
      <c r="A1535" s="0" t="s">
        <v>206</v>
      </c>
      <c r="B1535" s="81" t="n">
        <v>46111</v>
      </c>
      <c r="C1535" s="82" t="s">
        <v>452</v>
      </c>
      <c r="D1535" s="83" t="n">
        <v>6.7</v>
      </c>
      <c r="E1535" s="0" t="n">
        <v>303</v>
      </c>
      <c r="F1535" s="0" t="n">
        <v>5</v>
      </c>
      <c r="G1535" s="0" t="n">
        <v>0</v>
      </c>
      <c r="I1535" s="0" t="str">
        <f aca="false">IF(A1535="","",IF(COUNTIF(Campaigns!$A$7:$A$300,A1535)&gt;0,"✓",IF(N(D1535)=0,"– no spend","⚠ add to Campaigns tab")))</f>
        <v>✓</v>
      </c>
      <c r="J1535" s="83" t="n">
        <f aca="false">IF(D1535="","",D1535*IF(Settings!$B$23=Settings!$C$6,1,IF(Settings!$B$23="USD",1/INDEX(Settings!$B$29:$B$40,MONTH(B1535)),INDEX(Settings!$B$29:$B$40,MONTH(B1535)))))</f>
        <v>7.48859</v>
      </c>
    </row>
    <row r="1536" customFormat="false" ht="15" hidden="false" customHeight="false" outlineLevel="0" collapsed="false">
      <c r="A1536" s="0" t="s">
        <v>203</v>
      </c>
      <c r="B1536" s="81" t="n">
        <v>46112</v>
      </c>
      <c r="C1536" s="82" t="s">
        <v>452</v>
      </c>
      <c r="D1536" s="83" t="n">
        <v>15.11</v>
      </c>
      <c r="E1536" s="0" t="n">
        <v>86</v>
      </c>
      <c r="F1536" s="0" t="n">
        <v>2</v>
      </c>
      <c r="G1536" s="0" t="n">
        <v>0</v>
      </c>
      <c r="I1536" s="0" t="str">
        <f aca="false">IF(A1536="","",IF(COUNTIF(Campaigns!$A$7:$A$300,A1536)&gt;0,"✓",IF(N(D1536)=0,"– no spend","⚠ add to Campaigns tab")))</f>
        <v>✓</v>
      </c>
      <c r="J1536" s="83" t="n">
        <f aca="false">IF(D1536="","",D1536*IF(Settings!$B$23=Settings!$C$6,1,IF(Settings!$B$23="USD",1/INDEX(Settings!$B$29:$B$40,MONTH(B1536)),INDEX(Settings!$B$29:$B$40,MONTH(B1536)))))</f>
        <v>16.888447</v>
      </c>
    </row>
    <row r="1537" customFormat="false" ht="15" hidden="false" customHeight="false" outlineLevel="0" collapsed="false">
      <c r="A1537" s="0" t="s">
        <v>205</v>
      </c>
      <c r="B1537" s="81" t="n">
        <v>46112</v>
      </c>
      <c r="C1537" s="82" t="s">
        <v>452</v>
      </c>
      <c r="D1537" s="83" t="n">
        <v>5.74</v>
      </c>
      <c r="E1537" s="0" t="n">
        <v>333</v>
      </c>
      <c r="F1537" s="0" t="n">
        <v>10</v>
      </c>
      <c r="G1537" s="0" t="n">
        <v>2</v>
      </c>
      <c r="I1537" s="0" t="str">
        <f aca="false">IF(A1537="","",IF(COUNTIF(Campaigns!$A$7:$A$300,A1537)&gt;0,"✓",IF(N(D1537)=0,"– no spend","⚠ add to Campaigns tab")))</f>
        <v>✓</v>
      </c>
      <c r="J1537" s="83" t="n">
        <f aca="false">IF(D1537="","",D1537*IF(Settings!$B$23=Settings!$C$6,1,IF(Settings!$B$23="USD",1/INDEX(Settings!$B$29:$B$40,MONTH(B1537)),INDEX(Settings!$B$29:$B$40,MONTH(B1537)))))</f>
        <v>6.415598</v>
      </c>
    </row>
    <row r="1538" customFormat="false" ht="15" hidden="false" customHeight="false" outlineLevel="0" collapsed="false">
      <c r="A1538" s="0" t="s">
        <v>212</v>
      </c>
      <c r="B1538" s="81" t="n">
        <v>46112</v>
      </c>
      <c r="C1538" s="82" t="s">
        <v>452</v>
      </c>
      <c r="D1538" s="83" t="n">
        <v>35.72</v>
      </c>
      <c r="E1538" s="0" t="n">
        <v>10717</v>
      </c>
      <c r="F1538" s="0" t="n">
        <v>10</v>
      </c>
      <c r="G1538" s="0" t="n">
        <v>0</v>
      </c>
      <c r="I1538" s="0" t="str">
        <f aca="false">IF(A1538="","",IF(COUNTIF(Campaigns!$A$7:$A$300,A1538)&gt;0,"✓",IF(N(D1538)=0,"– no spend","⚠ add to Campaigns tab")))</f>
        <v>✓</v>
      </c>
      <c r="J1538" s="83" t="n">
        <f aca="false">IF(D1538="","",D1538*IF(Settings!$B$23=Settings!$C$6,1,IF(Settings!$B$23="USD",1/INDEX(Settings!$B$29:$B$40,MONTH(B1538)),INDEX(Settings!$B$29:$B$40,MONTH(B1538)))))</f>
        <v>39.924244</v>
      </c>
    </row>
    <row r="1539" customFormat="false" ht="15" hidden="false" customHeight="false" outlineLevel="0" collapsed="false">
      <c r="A1539" s="0" t="s">
        <v>195</v>
      </c>
      <c r="B1539" s="81" t="n">
        <v>46112</v>
      </c>
      <c r="C1539" s="82" t="s">
        <v>452</v>
      </c>
      <c r="D1539" s="83" t="n">
        <v>5.74</v>
      </c>
      <c r="E1539" s="0" t="n">
        <v>40</v>
      </c>
      <c r="F1539" s="0" t="n">
        <v>1</v>
      </c>
      <c r="G1539" s="0" t="n">
        <v>0</v>
      </c>
      <c r="I1539" s="0" t="str">
        <f aca="false">IF(A1539="","",IF(COUNTIF(Campaigns!$A$7:$A$300,A1539)&gt;0,"✓",IF(N(D1539)=0,"– no spend","⚠ add to Campaigns tab")))</f>
        <v>✓</v>
      </c>
      <c r="J1539" s="83" t="n">
        <f aca="false">IF(D1539="","",D1539*IF(Settings!$B$23=Settings!$C$6,1,IF(Settings!$B$23="USD",1/INDEX(Settings!$B$29:$B$40,MONTH(B1539)),INDEX(Settings!$B$29:$B$40,MONTH(B1539)))))</f>
        <v>6.415598</v>
      </c>
    </row>
    <row r="1540" customFormat="false" ht="15" hidden="false" customHeight="false" outlineLevel="0" collapsed="false">
      <c r="A1540" s="0" t="s">
        <v>185</v>
      </c>
      <c r="B1540" s="81" t="n">
        <v>46112</v>
      </c>
      <c r="C1540" s="82" t="s">
        <v>452</v>
      </c>
      <c r="D1540" s="83" t="n">
        <v>6.89</v>
      </c>
      <c r="E1540" s="0" t="n">
        <v>150</v>
      </c>
      <c r="F1540" s="0" t="n">
        <v>9</v>
      </c>
      <c r="G1540" s="0" t="n">
        <v>0</v>
      </c>
      <c r="I1540" s="0" t="str">
        <f aca="false">IF(A1540="","",IF(COUNTIF(Campaigns!$A$7:$A$300,A1540)&gt;0,"✓",IF(N(D1540)=0,"– no spend","⚠ add to Campaigns tab")))</f>
        <v>✓</v>
      </c>
      <c r="J1540" s="83" t="n">
        <f aca="false">IF(D1540="","",D1540*IF(Settings!$B$23=Settings!$C$6,1,IF(Settings!$B$23="USD",1/INDEX(Settings!$B$29:$B$40,MONTH(B1540)),INDEX(Settings!$B$29:$B$40,MONTH(B1540)))))</f>
        <v>7.700953</v>
      </c>
    </row>
    <row r="1541" customFormat="false" ht="15" hidden="false" customHeight="false" outlineLevel="0" collapsed="false">
      <c r="A1541" s="0" t="s">
        <v>191</v>
      </c>
      <c r="B1541" s="81" t="n">
        <v>46112</v>
      </c>
      <c r="C1541" s="82" t="s">
        <v>452</v>
      </c>
      <c r="D1541" s="83" t="n">
        <v>10.23</v>
      </c>
      <c r="E1541" s="0" t="n">
        <v>101</v>
      </c>
      <c r="F1541" s="0" t="n">
        <v>7</v>
      </c>
      <c r="G1541" s="0" t="n">
        <v>0</v>
      </c>
      <c r="I1541" s="0" t="str">
        <f aca="false">IF(A1541="","",IF(COUNTIF(Campaigns!$A$7:$A$300,A1541)&gt;0,"✓",IF(N(D1541)=0,"– no spend","⚠ add to Campaigns tab")))</f>
        <v>✓</v>
      </c>
      <c r="J1541" s="83" t="n">
        <f aca="false">IF(D1541="","",D1541*IF(Settings!$B$23=Settings!$C$6,1,IF(Settings!$B$23="USD",1/INDEX(Settings!$B$29:$B$40,MONTH(B1541)),INDEX(Settings!$B$29:$B$40,MONTH(B1541)))))</f>
        <v>11.434071</v>
      </c>
    </row>
    <row r="1542" customFormat="false" ht="15" hidden="false" customHeight="false" outlineLevel="0" collapsed="false">
      <c r="A1542" s="0" t="s">
        <v>200</v>
      </c>
      <c r="B1542" s="81" t="n">
        <v>46112</v>
      </c>
      <c r="C1542" s="82" t="s">
        <v>452</v>
      </c>
      <c r="D1542" s="83" t="n">
        <v>13.64</v>
      </c>
      <c r="E1542" s="0" t="n">
        <v>36</v>
      </c>
      <c r="F1542" s="0" t="n">
        <v>7</v>
      </c>
      <c r="G1542" s="0" t="n">
        <v>0</v>
      </c>
      <c r="I1542" s="0" t="str">
        <f aca="false">IF(A1542="","",IF(COUNTIF(Campaigns!$A$7:$A$300,A1542)&gt;0,"✓",IF(N(D1542)=0,"– no spend","⚠ add to Campaigns tab")))</f>
        <v>✓</v>
      </c>
      <c r="J1542" s="83" t="n">
        <f aca="false">IF(D1542="","",D1542*IF(Settings!$B$23=Settings!$C$6,1,IF(Settings!$B$23="USD",1/INDEX(Settings!$B$29:$B$40,MONTH(B1542)),INDEX(Settings!$B$29:$B$40,MONTH(B1542)))))</f>
        <v>15.245428</v>
      </c>
    </row>
    <row r="1543" customFormat="false" ht="15" hidden="false" customHeight="false" outlineLevel="0" collapsed="false">
      <c r="A1543" s="0" t="s">
        <v>202</v>
      </c>
      <c r="B1543" s="81" t="n">
        <v>46112</v>
      </c>
      <c r="C1543" s="82" t="s">
        <v>452</v>
      </c>
      <c r="D1543" s="83" t="n">
        <v>4.65</v>
      </c>
      <c r="E1543" s="0" t="n">
        <v>74</v>
      </c>
      <c r="F1543" s="0" t="n">
        <v>4</v>
      </c>
      <c r="G1543" s="0" t="n">
        <v>0</v>
      </c>
      <c r="I1543" s="0" t="str">
        <f aca="false">IF(A1543="","",IF(COUNTIF(Campaigns!$A$7:$A$300,A1543)&gt;0,"✓",IF(N(D1543)=0,"– no spend","⚠ add to Campaigns tab")))</f>
        <v>✓</v>
      </c>
      <c r="J1543" s="83" t="n">
        <f aca="false">IF(D1543="","",D1543*IF(Settings!$B$23=Settings!$C$6,1,IF(Settings!$B$23="USD",1/INDEX(Settings!$B$29:$B$40,MONTH(B1543)),INDEX(Settings!$B$29:$B$40,MONTH(B1543)))))</f>
        <v>5.197305</v>
      </c>
    </row>
    <row r="1544" customFormat="false" ht="15" hidden="false" customHeight="false" outlineLevel="0" collapsed="false">
      <c r="A1544" s="0" t="s">
        <v>192</v>
      </c>
      <c r="B1544" s="81" t="n">
        <v>46112</v>
      </c>
      <c r="C1544" s="82" t="s">
        <v>452</v>
      </c>
      <c r="D1544" s="83" t="n">
        <v>18.41</v>
      </c>
      <c r="E1544" s="0" t="n">
        <v>66</v>
      </c>
      <c r="F1544" s="0" t="n">
        <v>8</v>
      </c>
      <c r="G1544" s="0" t="n">
        <v>0</v>
      </c>
      <c r="I1544" s="0" t="str">
        <f aca="false">IF(A1544="","",IF(COUNTIF(Campaigns!$A$7:$A$300,A1544)&gt;0,"✓",IF(N(D1544)=0,"– no spend","⚠ add to Campaigns tab")))</f>
        <v>✓</v>
      </c>
      <c r="J1544" s="83" t="n">
        <f aca="false">IF(D1544="","",D1544*IF(Settings!$B$23=Settings!$C$6,1,IF(Settings!$B$23="USD",1/INDEX(Settings!$B$29:$B$40,MONTH(B1544)),INDEX(Settings!$B$29:$B$40,MONTH(B1544)))))</f>
        <v>20.576857</v>
      </c>
    </row>
    <row r="1545" customFormat="false" ht="15" hidden="false" customHeight="false" outlineLevel="0" collapsed="false">
      <c r="A1545" s="0" t="s">
        <v>187</v>
      </c>
      <c r="B1545" s="81" t="n">
        <v>46112</v>
      </c>
      <c r="C1545" s="82" t="s">
        <v>452</v>
      </c>
      <c r="D1545" s="83" t="n">
        <v>63.91</v>
      </c>
      <c r="E1545" s="0" t="n">
        <v>214</v>
      </c>
      <c r="F1545" s="0" t="n">
        <v>16</v>
      </c>
      <c r="G1545" s="0" t="n">
        <v>1</v>
      </c>
      <c r="I1545" s="0" t="str">
        <f aca="false">IF(A1545="","",IF(COUNTIF(Campaigns!$A$7:$A$300,A1545)&gt;0,"✓",IF(N(D1545)=0,"– no spend","⚠ add to Campaigns tab")))</f>
        <v>✓</v>
      </c>
      <c r="J1545" s="83" t="n">
        <f aca="false">IF(D1545="","",D1545*IF(Settings!$B$23=Settings!$C$6,1,IF(Settings!$B$23="USD",1/INDEX(Settings!$B$29:$B$40,MONTH(B1545)),INDEX(Settings!$B$29:$B$40,MONTH(B1545)))))</f>
        <v>71.432207</v>
      </c>
    </row>
    <row r="1546" customFormat="false" ht="15" hidden="false" customHeight="false" outlineLevel="0" collapsed="false">
      <c r="A1546" s="0" t="s">
        <v>190</v>
      </c>
      <c r="B1546" s="81" t="n">
        <v>46112</v>
      </c>
      <c r="C1546" s="82" t="s">
        <v>452</v>
      </c>
      <c r="D1546" s="83" t="n">
        <v>2.94</v>
      </c>
      <c r="E1546" s="0" t="n">
        <v>1</v>
      </c>
      <c r="F1546" s="0" t="n">
        <v>1</v>
      </c>
      <c r="G1546" s="0" t="n">
        <v>0</v>
      </c>
      <c r="I1546" s="0" t="str">
        <f aca="false">IF(A1546="","",IF(COUNTIF(Campaigns!$A$7:$A$300,A1546)&gt;0,"✓",IF(N(D1546)=0,"– no spend","⚠ add to Campaigns tab")))</f>
        <v>✓</v>
      </c>
      <c r="J1546" s="83" t="n">
        <f aca="false">IF(D1546="","",D1546*IF(Settings!$B$23=Settings!$C$6,1,IF(Settings!$B$23="USD",1/INDEX(Settings!$B$29:$B$40,MONTH(B1546)),INDEX(Settings!$B$29:$B$40,MONTH(B1546)))))</f>
        <v>3.286038</v>
      </c>
    </row>
    <row r="1547" customFormat="false" ht="15" hidden="false" customHeight="false" outlineLevel="0" collapsed="false">
      <c r="A1547" s="0" t="s">
        <v>204</v>
      </c>
      <c r="B1547" s="81" t="n">
        <v>46112</v>
      </c>
      <c r="C1547" s="82" t="s">
        <v>452</v>
      </c>
      <c r="D1547" s="83" t="n">
        <v>6.24</v>
      </c>
      <c r="E1547" s="0" t="n">
        <v>68</v>
      </c>
      <c r="F1547" s="0" t="n">
        <v>4</v>
      </c>
      <c r="G1547" s="0" t="n">
        <v>0</v>
      </c>
      <c r="I1547" s="0" t="str">
        <f aca="false">IF(A1547="","",IF(COUNTIF(Campaigns!$A$7:$A$300,A1547)&gt;0,"✓",IF(N(D1547)=0,"– no spend","⚠ add to Campaigns tab")))</f>
        <v>✓</v>
      </c>
      <c r="J1547" s="83" t="n">
        <f aca="false">IF(D1547="","",D1547*IF(Settings!$B$23=Settings!$C$6,1,IF(Settings!$B$23="USD",1/INDEX(Settings!$B$29:$B$40,MONTH(B1547)),INDEX(Settings!$B$29:$B$40,MONTH(B1547)))))</f>
        <v>6.974448</v>
      </c>
    </row>
    <row r="1548" customFormat="false" ht="15" hidden="false" customHeight="false" outlineLevel="0" collapsed="false">
      <c r="A1548" s="0" t="s">
        <v>188</v>
      </c>
      <c r="B1548" s="81" t="n">
        <v>46112</v>
      </c>
      <c r="C1548" s="82" t="s">
        <v>452</v>
      </c>
      <c r="D1548" s="83" t="n">
        <v>13.67</v>
      </c>
      <c r="E1548" s="0" t="n">
        <v>63</v>
      </c>
      <c r="F1548" s="0" t="n">
        <v>2</v>
      </c>
      <c r="G1548" s="0" t="n">
        <v>0</v>
      </c>
      <c r="I1548" s="0" t="str">
        <f aca="false">IF(A1548="","",IF(COUNTIF(Campaigns!$A$7:$A$300,A1548)&gt;0,"✓",IF(N(D1548)=0,"– no spend","⚠ add to Campaigns tab")))</f>
        <v>✓</v>
      </c>
      <c r="J1548" s="83" t="n">
        <f aca="false">IF(D1548="","",D1548*IF(Settings!$B$23=Settings!$C$6,1,IF(Settings!$B$23="USD",1/INDEX(Settings!$B$29:$B$40,MONTH(B1548)),INDEX(Settings!$B$29:$B$40,MONTH(B1548)))))</f>
        <v>15.278959</v>
      </c>
    </row>
    <row r="1549" customFormat="false" ht="15" hidden="false" customHeight="false" outlineLevel="0" collapsed="false">
      <c r="A1549" s="0" t="s">
        <v>186</v>
      </c>
      <c r="B1549" s="81" t="n">
        <v>46112</v>
      </c>
      <c r="C1549" s="82" t="s">
        <v>452</v>
      </c>
      <c r="D1549" s="83" t="n">
        <v>14.75</v>
      </c>
      <c r="E1549" s="0" t="n">
        <v>60</v>
      </c>
      <c r="F1549" s="0" t="n">
        <v>7</v>
      </c>
      <c r="G1549" s="0" t="n">
        <v>0</v>
      </c>
      <c r="I1549" s="0" t="str">
        <f aca="false">IF(A1549="","",IF(COUNTIF(Campaigns!$A$7:$A$300,A1549)&gt;0,"✓",IF(N(D1549)=0,"– no spend","⚠ add to Campaigns tab")))</f>
        <v>✓</v>
      </c>
      <c r="J1549" s="83" t="n">
        <f aca="false">IF(D1549="","",D1549*IF(Settings!$B$23=Settings!$C$6,1,IF(Settings!$B$23="USD",1/INDEX(Settings!$B$29:$B$40,MONTH(B1549)),INDEX(Settings!$B$29:$B$40,MONTH(B1549)))))</f>
        <v>16.486075</v>
      </c>
    </row>
    <row r="1550" customFormat="false" ht="15" hidden="false" customHeight="false" outlineLevel="0" collapsed="false">
      <c r="A1550" s="0" t="s">
        <v>201</v>
      </c>
      <c r="B1550" s="81" t="n">
        <v>46112</v>
      </c>
      <c r="C1550" s="82" t="s">
        <v>452</v>
      </c>
      <c r="D1550" s="83" t="n">
        <v>9.44</v>
      </c>
      <c r="E1550" s="0" t="n">
        <v>4</v>
      </c>
      <c r="F1550" s="0" t="n">
        <v>1</v>
      </c>
      <c r="G1550" s="0" t="n">
        <v>0</v>
      </c>
      <c r="I1550" s="0" t="str">
        <f aca="false">IF(A1550="","",IF(COUNTIF(Campaigns!$A$7:$A$300,A1550)&gt;0,"✓",IF(N(D1550)=0,"– no spend","⚠ add to Campaigns tab")))</f>
        <v>✓</v>
      </c>
      <c r="J1550" s="83" t="n">
        <f aca="false">IF(D1550="","",D1550*IF(Settings!$B$23=Settings!$C$6,1,IF(Settings!$B$23="USD",1/INDEX(Settings!$B$29:$B$40,MONTH(B1550)),INDEX(Settings!$B$29:$B$40,MONTH(B1550)))))</f>
        <v>10.551088</v>
      </c>
    </row>
    <row r="1551" customFormat="false" ht="15" hidden="false" customHeight="false" outlineLevel="0" collapsed="false">
      <c r="A1551" s="0" t="s">
        <v>194</v>
      </c>
      <c r="B1551" s="81" t="n">
        <v>46112</v>
      </c>
      <c r="C1551" s="82" t="s">
        <v>452</v>
      </c>
      <c r="D1551" s="83" t="n">
        <v>15.41</v>
      </c>
      <c r="E1551" s="0" t="n">
        <v>45</v>
      </c>
      <c r="F1551" s="0" t="n">
        <v>2</v>
      </c>
      <c r="G1551" s="0" t="n">
        <v>0</v>
      </c>
      <c r="I1551" s="0" t="str">
        <f aca="false">IF(A1551="","",IF(COUNTIF(Campaigns!$A$7:$A$300,A1551)&gt;0,"✓",IF(N(D1551)=0,"– no spend","⚠ add to Campaigns tab")))</f>
        <v>✓</v>
      </c>
      <c r="J1551" s="83" t="n">
        <f aca="false">IF(D1551="","",D1551*IF(Settings!$B$23=Settings!$C$6,1,IF(Settings!$B$23="USD",1/INDEX(Settings!$B$29:$B$40,MONTH(B1551)),INDEX(Settings!$B$29:$B$40,MONTH(B1551)))))</f>
        <v>17.223757</v>
      </c>
    </row>
    <row r="1552" customFormat="false" ht="15" hidden="false" customHeight="false" outlineLevel="0" collapsed="false">
      <c r="A1552" s="0" t="s">
        <v>211</v>
      </c>
      <c r="B1552" s="81" t="n">
        <v>46112</v>
      </c>
      <c r="C1552" s="82" t="s">
        <v>452</v>
      </c>
      <c r="D1552" s="83" t="n">
        <v>35.3</v>
      </c>
      <c r="E1552" s="0" t="n">
        <v>13932</v>
      </c>
      <c r="F1552" s="0" t="n">
        <v>15</v>
      </c>
      <c r="G1552" s="0" t="n">
        <v>0</v>
      </c>
      <c r="I1552" s="0" t="str">
        <f aca="false">IF(A1552="","",IF(COUNTIF(Campaigns!$A$7:$A$300,A1552)&gt;0,"✓",IF(N(D1552)=0,"– no spend","⚠ add to Campaigns tab")))</f>
        <v>✓</v>
      </c>
      <c r="J1552" s="83" t="n">
        <f aca="false">IF(D1552="","",D1552*IF(Settings!$B$23=Settings!$C$6,1,IF(Settings!$B$23="USD",1/INDEX(Settings!$B$29:$B$40,MONTH(B1552)),INDEX(Settings!$B$29:$B$40,MONTH(B1552)))))</f>
        <v>39.45481</v>
      </c>
    </row>
    <row r="1553" customFormat="false" ht="15" hidden="false" customHeight="false" outlineLevel="0" collapsed="false">
      <c r="A1553" s="0" t="s">
        <v>199</v>
      </c>
      <c r="B1553" s="81" t="n">
        <v>46112</v>
      </c>
      <c r="C1553" s="82" t="s">
        <v>452</v>
      </c>
      <c r="D1553" s="83" t="n">
        <v>22.02</v>
      </c>
      <c r="E1553" s="0" t="n">
        <v>61</v>
      </c>
      <c r="F1553" s="0" t="n">
        <v>5</v>
      </c>
      <c r="G1553" s="0" t="n">
        <v>0</v>
      </c>
      <c r="I1553" s="0" t="str">
        <f aca="false">IF(A1553="","",IF(COUNTIF(Campaigns!$A$7:$A$300,A1553)&gt;0,"✓",IF(N(D1553)=0,"– no spend","⚠ add to Campaigns tab")))</f>
        <v>✓</v>
      </c>
      <c r="J1553" s="83" t="n">
        <f aca="false">IF(D1553="","",D1553*IF(Settings!$B$23=Settings!$C$6,1,IF(Settings!$B$23="USD",1/INDEX(Settings!$B$29:$B$40,MONTH(B1553)),INDEX(Settings!$B$29:$B$40,MONTH(B1553)))))</f>
        <v>24.611754</v>
      </c>
    </row>
    <row r="1554" customFormat="false" ht="15" hidden="false" customHeight="false" outlineLevel="0" collapsed="false">
      <c r="A1554" s="0" t="s">
        <v>206</v>
      </c>
      <c r="B1554" s="81" t="n">
        <v>46112</v>
      </c>
      <c r="C1554" s="82" t="s">
        <v>452</v>
      </c>
      <c r="D1554" s="83" t="n">
        <v>2.58</v>
      </c>
      <c r="E1554" s="0" t="n">
        <v>263</v>
      </c>
      <c r="F1554" s="0" t="n">
        <v>5</v>
      </c>
      <c r="G1554" s="0" t="n">
        <v>0</v>
      </c>
      <c r="I1554" s="0" t="str">
        <f aca="false">IF(A1554="","",IF(COUNTIF(Campaigns!$A$7:$A$300,A1554)&gt;0,"✓",IF(N(D1554)=0,"– no spend","⚠ add to Campaigns tab")))</f>
        <v>✓</v>
      </c>
      <c r="J1554" s="83" t="n">
        <f aca="false">IF(D1554="","",D1554*IF(Settings!$B$23=Settings!$C$6,1,IF(Settings!$B$23="USD",1/INDEX(Settings!$B$29:$B$40,MONTH(B1554)),INDEX(Settings!$B$29:$B$40,MONTH(B1554)))))</f>
        <v>2.883666</v>
      </c>
    </row>
    <row r="1555" customFormat="false" ht="15" hidden="false" customHeight="false" outlineLevel="0" collapsed="false">
      <c r="A1555" s="0" t="s">
        <v>203</v>
      </c>
      <c r="B1555" s="81" t="n">
        <v>46113</v>
      </c>
      <c r="C1555" s="82" t="s">
        <v>452</v>
      </c>
      <c r="D1555" s="83" t="n">
        <v>14.48</v>
      </c>
      <c r="E1555" s="0" t="n">
        <v>65</v>
      </c>
      <c r="F1555" s="0" t="n">
        <v>2</v>
      </c>
      <c r="G1555" s="0" t="n">
        <v>0</v>
      </c>
      <c r="I1555" s="0" t="str">
        <f aca="false">IF(A1555="","",IF(COUNTIF(Campaigns!$A$7:$A$300,A1555)&gt;0,"✓",IF(N(D1555)=0,"– no spend","⚠ add to Campaigns tab")))</f>
        <v>✓</v>
      </c>
      <c r="J1555" s="83" t="n">
        <f aca="false">IF(D1555="","",D1555*IF(Settings!$B$23=Settings!$C$6,1,IF(Settings!$B$23="USD",1/INDEX(Settings!$B$29:$B$40,MONTH(B1555)),INDEX(Settings!$B$29:$B$40,MONTH(B1555)))))</f>
        <v>16.184296</v>
      </c>
    </row>
    <row r="1556" customFormat="false" ht="15" hidden="false" customHeight="false" outlineLevel="0" collapsed="false">
      <c r="A1556" s="0" t="s">
        <v>205</v>
      </c>
      <c r="B1556" s="81" t="n">
        <v>46113</v>
      </c>
      <c r="C1556" s="82" t="s">
        <v>452</v>
      </c>
      <c r="D1556" s="83" t="n">
        <v>2.26</v>
      </c>
      <c r="E1556" s="0" t="n">
        <v>289</v>
      </c>
      <c r="F1556" s="0" t="n">
        <v>5</v>
      </c>
      <c r="G1556" s="0" t="n">
        <v>0</v>
      </c>
      <c r="I1556" s="0" t="str">
        <f aca="false">IF(A1556="","",IF(COUNTIF(Campaigns!$A$7:$A$300,A1556)&gt;0,"✓",IF(N(D1556)=0,"– no spend","⚠ add to Campaigns tab")))</f>
        <v>✓</v>
      </c>
      <c r="J1556" s="83" t="n">
        <f aca="false">IF(D1556="","",D1556*IF(Settings!$B$23=Settings!$C$6,1,IF(Settings!$B$23="USD",1/INDEX(Settings!$B$29:$B$40,MONTH(B1556)),INDEX(Settings!$B$29:$B$40,MONTH(B1556)))))</f>
        <v>2.526002</v>
      </c>
    </row>
    <row r="1557" customFormat="false" ht="15" hidden="false" customHeight="false" outlineLevel="0" collapsed="false">
      <c r="A1557" s="0" t="s">
        <v>212</v>
      </c>
      <c r="B1557" s="81" t="n">
        <v>46113</v>
      </c>
      <c r="C1557" s="82" t="s">
        <v>452</v>
      </c>
      <c r="D1557" s="83" t="n">
        <v>35.83</v>
      </c>
      <c r="E1557" s="0" t="n">
        <v>2974</v>
      </c>
      <c r="F1557" s="0" t="n">
        <v>5</v>
      </c>
      <c r="G1557" s="0" t="n">
        <v>0</v>
      </c>
      <c r="I1557" s="0" t="str">
        <f aca="false">IF(A1557="","",IF(COUNTIF(Campaigns!$A$7:$A$300,A1557)&gt;0,"✓",IF(N(D1557)=0,"– no spend","⚠ add to Campaigns tab")))</f>
        <v>✓</v>
      </c>
      <c r="J1557" s="83" t="n">
        <f aca="false">IF(D1557="","",D1557*IF(Settings!$B$23=Settings!$C$6,1,IF(Settings!$B$23="USD",1/INDEX(Settings!$B$29:$B$40,MONTH(B1557)),INDEX(Settings!$B$29:$B$40,MONTH(B1557)))))</f>
        <v>40.047191</v>
      </c>
    </row>
    <row r="1558" customFormat="false" ht="15" hidden="false" customHeight="false" outlineLevel="0" collapsed="false">
      <c r="A1558" s="0" t="s">
        <v>195</v>
      </c>
      <c r="B1558" s="81" t="n">
        <v>46113</v>
      </c>
      <c r="C1558" s="82" t="s">
        <v>452</v>
      </c>
      <c r="D1558" s="83" t="n">
        <v>28.72</v>
      </c>
      <c r="E1558" s="0" t="n">
        <v>7</v>
      </c>
      <c r="F1558" s="0" t="n">
        <v>2</v>
      </c>
      <c r="G1558" s="0" t="n">
        <v>0</v>
      </c>
      <c r="I1558" s="0" t="str">
        <f aca="false">IF(A1558="","",IF(COUNTIF(Campaigns!$A$7:$A$300,A1558)&gt;0,"✓",IF(N(D1558)=0,"– no spend","⚠ add to Campaigns tab")))</f>
        <v>✓</v>
      </c>
      <c r="J1558" s="83" t="n">
        <f aca="false">IF(D1558="","",D1558*IF(Settings!$B$23=Settings!$C$6,1,IF(Settings!$B$23="USD",1/INDEX(Settings!$B$29:$B$40,MONTH(B1558)),INDEX(Settings!$B$29:$B$40,MONTH(B1558)))))</f>
        <v>32.100344</v>
      </c>
    </row>
    <row r="1559" customFormat="false" ht="15" hidden="false" customHeight="false" outlineLevel="0" collapsed="false">
      <c r="A1559" s="0" t="s">
        <v>185</v>
      </c>
      <c r="B1559" s="81" t="n">
        <v>46113</v>
      </c>
      <c r="C1559" s="82" t="s">
        <v>452</v>
      </c>
      <c r="D1559" s="83" t="n">
        <v>15.58</v>
      </c>
      <c r="E1559" s="0" t="n">
        <v>78</v>
      </c>
      <c r="F1559" s="0" t="n">
        <v>12</v>
      </c>
      <c r="G1559" s="0" t="n">
        <v>1</v>
      </c>
      <c r="I1559" s="0" t="str">
        <f aca="false">IF(A1559="","",IF(COUNTIF(Campaigns!$A$7:$A$300,A1559)&gt;0,"✓",IF(N(D1559)=0,"– no spend","⚠ add to Campaigns tab")))</f>
        <v>✓</v>
      </c>
      <c r="J1559" s="83" t="n">
        <f aca="false">IF(D1559="","",D1559*IF(Settings!$B$23=Settings!$C$6,1,IF(Settings!$B$23="USD",1/INDEX(Settings!$B$29:$B$40,MONTH(B1559)),INDEX(Settings!$B$29:$B$40,MONTH(B1559)))))</f>
        <v>17.413766</v>
      </c>
    </row>
    <row r="1560" customFormat="false" ht="15" hidden="false" customHeight="false" outlineLevel="0" collapsed="false">
      <c r="A1560" s="0" t="s">
        <v>191</v>
      </c>
      <c r="B1560" s="81" t="n">
        <v>46113</v>
      </c>
      <c r="C1560" s="82" t="s">
        <v>452</v>
      </c>
      <c r="D1560" s="83" t="n">
        <v>21.31</v>
      </c>
      <c r="E1560" s="0" t="n">
        <v>54</v>
      </c>
      <c r="F1560" s="0" t="n">
        <v>11</v>
      </c>
      <c r="G1560" s="0" t="n">
        <v>0</v>
      </c>
      <c r="I1560" s="0" t="str">
        <f aca="false">IF(A1560="","",IF(COUNTIF(Campaigns!$A$7:$A$300,A1560)&gt;0,"✓",IF(N(D1560)=0,"– no spend","⚠ add to Campaigns tab")))</f>
        <v>✓</v>
      </c>
      <c r="J1560" s="83" t="n">
        <f aca="false">IF(D1560="","",D1560*IF(Settings!$B$23=Settings!$C$6,1,IF(Settings!$B$23="USD",1/INDEX(Settings!$B$29:$B$40,MONTH(B1560)),INDEX(Settings!$B$29:$B$40,MONTH(B1560)))))</f>
        <v>23.818187</v>
      </c>
    </row>
    <row r="1561" customFormat="false" ht="15" hidden="false" customHeight="false" outlineLevel="0" collapsed="false">
      <c r="A1561" s="0" t="s">
        <v>200</v>
      </c>
      <c r="B1561" s="81" t="n">
        <v>46113</v>
      </c>
      <c r="C1561" s="82" t="s">
        <v>452</v>
      </c>
      <c r="D1561" s="83" t="n">
        <v>15.75</v>
      </c>
      <c r="E1561" s="0" t="n">
        <v>77</v>
      </c>
      <c r="F1561" s="0" t="n">
        <v>10</v>
      </c>
      <c r="G1561" s="0" t="n">
        <v>0</v>
      </c>
      <c r="I1561" s="0" t="str">
        <f aca="false">IF(A1561="","",IF(COUNTIF(Campaigns!$A$7:$A$300,A1561)&gt;0,"✓",IF(N(D1561)=0,"– no spend","⚠ add to Campaigns tab")))</f>
        <v>✓</v>
      </c>
      <c r="J1561" s="83" t="n">
        <f aca="false">IF(D1561="","",D1561*IF(Settings!$B$23=Settings!$C$6,1,IF(Settings!$B$23="USD",1/INDEX(Settings!$B$29:$B$40,MONTH(B1561)),INDEX(Settings!$B$29:$B$40,MONTH(B1561)))))</f>
        <v>17.603775</v>
      </c>
    </row>
    <row r="1562" customFormat="false" ht="15" hidden="false" customHeight="false" outlineLevel="0" collapsed="false">
      <c r="A1562" s="0" t="s">
        <v>202</v>
      </c>
      <c r="B1562" s="81" t="n">
        <v>46113</v>
      </c>
      <c r="C1562" s="82" t="s">
        <v>452</v>
      </c>
      <c r="D1562" s="83" t="n">
        <v>5.42</v>
      </c>
      <c r="E1562" s="0" t="n">
        <v>51</v>
      </c>
      <c r="F1562" s="0" t="n">
        <v>4</v>
      </c>
      <c r="G1562" s="0" t="n">
        <v>1</v>
      </c>
      <c r="I1562" s="0" t="str">
        <f aca="false">IF(A1562="","",IF(COUNTIF(Campaigns!$A$7:$A$300,A1562)&gt;0,"✓",IF(N(D1562)=0,"– no spend","⚠ add to Campaigns tab")))</f>
        <v>✓</v>
      </c>
      <c r="J1562" s="83" t="n">
        <f aca="false">IF(D1562="","",D1562*IF(Settings!$B$23=Settings!$C$6,1,IF(Settings!$B$23="USD",1/INDEX(Settings!$B$29:$B$40,MONTH(B1562)),INDEX(Settings!$B$29:$B$40,MONTH(B1562)))))</f>
        <v>6.057934</v>
      </c>
    </row>
    <row r="1563" customFormat="false" ht="15" hidden="false" customHeight="false" outlineLevel="0" collapsed="false">
      <c r="A1563" s="0" t="s">
        <v>192</v>
      </c>
      <c r="B1563" s="81" t="n">
        <v>46113</v>
      </c>
      <c r="C1563" s="82" t="s">
        <v>452</v>
      </c>
      <c r="D1563" s="83" t="n">
        <v>21.93</v>
      </c>
      <c r="E1563" s="0" t="n">
        <v>69</v>
      </c>
      <c r="F1563" s="0" t="n">
        <v>7</v>
      </c>
      <c r="G1563" s="0" t="n">
        <v>0</v>
      </c>
      <c r="I1563" s="0" t="str">
        <f aca="false">IF(A1563="","",IF(COUNTIF(Campaigns!$A$7:$A$300,A1563)&gt;0,"✓",IF(N(D1563)=0,"– no spend","⚠ add to Campaigns tab")))</f>
        <v>✓</v>
      </c>
      <c r="J1563" s="83" t="n">
        <f aca="false">IF(D1563="","",D1563*IF(Settings!$B$23=Settings!$C$6,1,IF(Settings!$B$23="USD",1/INDEX(Settings!$B$29:$B$40,MONTH(B1563)),INDEX(Settings!$B$29:$B$40,MONTH(B1563)))))</f>
        <v>24.511161</v>
      </c>
    </row>
    <row r="1564" customFormat="false" ht="15" hidden="false" customHeight="false" outlineLevel="0" collapsed="false">
      <c r="A1564" s="0" t="s">
        <v>187</v>
      </c>
      <c r="B1564" s="81" t="n">
        <v>46113</v>
      </c>
      <c r="C1564" s="82" t="s">
        <v>452</v>
      </c>
      <c r="D1564" s="83" t="n">
        <v>36.49</v>
      </c>
      <c r="E1564" s="0" t="n">
        <v>196</v>
      </c>
      <c r="F1564" s="0" t="n">
        <v>14</v>
      </c>
      <c r="G1564" s="0" t="n">
        <v>2</v>
      </c>
      <c r="I1564" s="0" t="str">
        <f aca="false">IF(A1564="","",IF(COUNTIF(Campaigns!$A$7:$A$300,A1564)&gt;0,"✓",IF(N(D1564)=0,"– no spend","⚠ add to Campaigns tab")))</f>
        <v>✓</v>
      </c>
      <c r="J1564" s="83" t="n">
        <f aca="false">IF(D1564="","",D1564*IF(Settings!$B$23=Settings!$C$6,1,IF(Settings!$B$23="USD",1/INDEX(Settings!$B$29:$B$40,MONTH(B1564)),INDEX(Settings!$B$29:$B$40,MONTH(B1564)))))</f>
        <v>40.784873</v>
      </c>
    </row>
    <row r="1565" customFormat="false" ht="15" hidden="false" customHeight="false" outlineLevel="0" collapsed="false">
      <c r="A1565" s="0" t="s">
        <v>190</v>
      </c>
      <c r="B1565" s="81" t="n">
        <v>46113</v>
      </c>
      <c r="C1565" s="82" t="s">
        <v>452</v>
      </c>
      <c r="D1565" s="83" t="n">
        <v>0</v>
      </c>
      <c r="E1565" s="0" t="n">
        <v>2</v>
      </c>
      <c r="F1565" s="0" t="n">
        <v>0</v>
      </c>
      <c r="G1565" s="0" t="n">
        <v>0</v>
      </c>
      <c r="I1565" s="0" t="str">
        <f aca="false">IF(A1565="","",IF(COUNTIF(Campaigns!$A$7:$A$300,A1565)&gt;0,"✓",IF(N(D1565)=0,"– no spend","⚠ add to Campaigns tab")))</f>
        <v>✓</v>
      </c>
      <c r="J1565" s="83" t="n">
        <f aca="false">IF(D1565="","",D1565*IF(Settings!$B$23=Settings!$C$6,1,IF(Settings!$B$23="USD",1/INDEX(Settings!$B$29:$B$40,MONTH(B1565)),INDEX(Settings!$B$29:$B$40,MONTH(B1565)))))</f>
        <v>0</v>
      </c>
    </row>
    <row r="1566" customFormat="false" ht="15" hidden="false" customHeight="false" outlineLevel="0" collapsed="false">
      <c r="A1566" s="0" t="s">
        <v>204</v>
      </c>
      <c r="B1566" s="81" t="n">
        <v>46113</v>
      </c>
      <c r="C1566" s="82" t="s">
        <v>452</v>
      </c>
      <c r="D1566" s="83" t="n">
        <v>6.33</v>
      </c>
      <c r="E1566" s="0" t="n">
        <v>36</v>
      </c>
      <c r="F1566" s="0" t="n">
        <v>2</v>
      </c>
      <c r="G1566" s="0" t="n">
        <v>0</v>
      </c>
      <c r="I1566" s="0" t="str">
        <f aca="false">IF(A1566="","",IF(COUNTIF(Campaigns!$A$7:$A$300,A1566)&gt;0,"✓",IF(N(D1566)=0,"– no spend","⚠ add to Campaigns tab")))</f>
        <v>✓</v>
      </c>
      <c r="J1566" s="83" t="n">
        <f aca="false">IF(D1566="","",D1566*IF(Settings!$B$23=Settings!$C$6,1,IF(Settings!$B$23="USD",1/INDEX(Settings!$B$29:$B$40,MONTH(B1566)),INDEX(Settings!$B$29:$B$40,MONTH(B1566)))))</f>
        <v>7.075041</v>
      </c>
    </row>
    <row r="1567" customFormat="false" ht="15" hidden="false" customHeight="false" outlineLevel="0" collapsed="false">
      <c r="A1567" s="0" t="s">
        <v>188</v>
      </c>
      <c r="B1567" s="81" t="n">
        <v>46113</v>
      </c>
      <c r="C1567" s="82" t="s">
        <v>452</v>
      </c>
      <c r="D1567" s="83" t="n">
        <v>9.95</v>
      </c>
      <c r="E1567" s="0" t="n">
        <v>58</v>
      </c>
      <c r="F1567" s="0" t="n">
        <v>2</v>
      </c>
      <c r="G1567" s="0" t="n">
        <v>0</v>
      </c>
      <c r="I1567" s="0" t="str">
        <f aca="false">IF(A1567="","",IF(COUNTIF(Campaigns!$A$7:$A$300,A1567)&gt;0,"✓",IF(N(D1567)=0,"– no spend","⚠ add to Campaigns tab")))</f>
        <v>✓</v>
      </c>
      <c r="J1567" s="83" t="n">
        <f aca="false">IF(D1567="","",D1567*IF(Settings!$B$23=Settings!$C$6,1,IF(Settings!$B$23="USD",1/INDEX(Settings!$B$29:$B$40,MONTH(B1567)),INDEX(Settings!$B$29:$B$40,MONTH(B1567)))))</f>
        <v>11.121115</v>
      </c>
    </row>
    <row r="1568" customFormat="false" ht="15" hidden="false" customHeight="false" outlineLevel="0" collapsed="false">
      <c r="A1568" s="0" t="s">
        <v>186</v>
      </c>
      <c r="B1568" s="81" t="n">
        <v>46113</v>
      </c>
      <c r="C1568" s="82" t="s">
        <v>452</v>
      </c>
      <c r="D1568" s="83" t="n">
        <v>8.01</v>
      </c>
      <c r="E1568" s="0" t="n">
        <v>54</v>
      </c>
      <c r="F1568" s="0" t="n">
        <v>6</v>
      </c>
      <c r="G1568" s="0" t="n">
        <v>0</v>
      </c>
      <c r="I1568" s="0" t="str">
        <f aca="false">IF(A1568="","",IF(COUNTIF(Campaigns!$A$7:$A$300,A1568)&gt;0,"✓",IF(N(D1568)=0,"– no spend","⚠ add to Campaigns tab")))</f>
        <v>✓</v>
      </c>
      <c r="J1568" s="83" t="n">
        <f aca="false">IF(D1568="","",D1568*IF(Settings!$B$23=Settings!$C$6,1,IF(Settings!$B$23="USD",1/INDEX(Settings!$B$29:$B$40,MONTH(B1568)),INDEX(Settings!$B$29:$B$40,MONTH(B1568)))))</f>
        <v>8.952777</v>
      </c>
    </row>
    <row r="1569" customFormat="false" ht="15" hidden="false" customHeight="false" outlineLevel="0" collapsed="false">
      <c r="A1569" s="0" t="s">
        <v>201</v>
      </c>
      <c r="B1569" s="81" t="n">
        <v>46113</v>
      </c>
      <c r="C1569" s="82" t="s">
        <v>452</v>
      </c>
      <c r="D1569" s="83" t="n">
        <v>5.5</v>
      </c>
      <c r="E1569" s="0" t="n">
        <v>65</v>
      </c>
      <c r="F1569" s="0" t="n">
        <v>2</v>
      </c>
      <c r="G1569" s="0" t="n">
        <v>0</v>
      </c>
      <c r="I1569" s="0" t="str">
        <f aca="false">IF(A1569="","",IF(COUNTIF(Campaigns!$A$7:$A$300,A1569)&gt;0,"✓",IF(N(D1569)=0,"– no spend","⚠ add to Campaigns tab")))</f>
        <v>✓</v>
      </c>
      <c r="J1569" s="83" t="n">
        <f aca="false">IF(D1569="","",D1569*IF(Settings!$B$23=Settings!$C$6,1,IF(Settings!$B$23="USD",1/INDEX(Settings!$B$29:$B$40,MONTH(B1569)),INDEX(Settings!$B$29:$B$40,MONTH(B1569)))))</f>
        <v>6.14735</v>
      </c>
    </row>
    <row r="1570" customFormat="false" ht="15" hidden="false" customHeight="false" outlineLevel="0" collapsed="false">
      <c r="A1570" s="0" t="s">
        <v>194</v>
      </c>
      <c r="B1570" s="81" t="n">
        <v>46113</v>
      </c>
      <c r="C1570" s="82" t="s">
        <v>452</v>
      </c>
      <c r="D1570" s="83" t="n">
        <v>18.05</v>
      </c>
      <c r="E1570" s="0" t="n">
        <v>54</v>
      </c>
      <c r="F1570" s="0" t="n">
        <v>4</v>
      </c>
      <c r="G1570" s="0" t="n">
        <v>0</v>
      </c>
      <c r="I1570" s="0" t="str">
        <f aca="false">IF(A1570="","",IF(COUNTIF(Campaigns!$A$7:$A$300,A1570)&gt;0,"✓",IF(N(D1570)=0,"– no spend","⚠ add to Campaigns tab")))</f>
        <v>✓</v>
      </c>
      <c r="J1570" s="83" t="n">
        <f aca="false">IF(D1570="","",D1570*IF(Settings!$B$23=Settings!$C$6,1,IF(Settings!$B$23="USD",1/INDEX(Settings!$B$29:$B$40,MONTH(B1570)),INDEX(Settings!$B$29:$B$40,MONTH(B1570)))))</f>
        <v>20.174485</v>
      </c>
    </row>
    <row r="1571" customFormat="false" ht="15" hidden="false" customHeight="false" outlineLevel="0" collapsed="false">
      <c r="A1571" s="0" t="s">
        <v>211</v>
      </c>
      <c r="B1571" s="81" t="n">
        <v>46113</v>
      </c>
      <c r="C1571" s="82" t="s">
        <v>452</v>
      </c>
      <c r="D1571" s="83" t="n">
        <v>35.63</v>
      </c>
      <c r="E1571" s="0" t="n">
        <v>15773</v>
      </c>
      <c r="F1571" s="0" t="n">
        <v>11</v>
      </c>
      <c r="G1571" s="0" t="n">
        <v>0</v>
      </c>
      <c r="I1571" s="0" t="str">
        <f aca="false">IF(A1571="","",IF(COUNTIF(Campaigns!$A$7:$A$300,A1571)&gt;0,"✓",IF(N(D1571)=0,"– no spend","⚠ add to Campaigns tab")))</f>
        <v>✓</v>
      </c>
      <c r="J1571" s="83" t="n">
        <f aca="false">IF(D1571="","",D1571*IF(Settings!$B$23=Settings!$C$6,1,IF(Settings!$B$23="USD",1/INDEX(Settings!$B$29:$B$40,MONTH(B1571)),INDEX(Settings!$B$29:$B$40,MONTH(B1571)))))</f>
        <v>39.823651</v>
      </c>
    </row>
    <row r="1572" customFormat="false" ht="15" hidden="false" customHeight="false" outlineLevel="0" collapsed="false">
      <c r="A1572" s="0" t="s">
        <v>199</v>
      </c>
      <c r="B1572" s="81" t="n">
        <v>46113</v>
      </c>
      <c r="C1572" s="82" t="s">
        <v>452</v>
      </c>
      <c r="D1572" s="83" t="n">
        <v>22.69</v>
      </c>
      <c r="E1572" s="0" t="n">
        <v>20</v>
      </c>
      <c r="F1572" s="0" t="n">
        <v>4</v>
      </c>
      <c r="G1572" s="0" t="n">
        <v>0</v>
      </c>
      <c r="I1572" s="0" t="str">
        <f aca="false">IF(A1572="","",IF(COUNTIF(Campaigns!$A$7:$A$300,A1572)&gt;0,"✓",IF(N(D1572)=0,"– no spend","⚠ add to Campaigns tab")))</f>
        <v>✓</v>
      </c>
      <c r="J1572" s="83" t="n">
        <f aca="false">IF(D1572="","",D1572*IF(Settings!$B$23=Settings!$C$6,1,IF(Settings!$B$23="USD",1/INDEX(Settings!$B$29:$B$40,MONTH(B1572)),INDEX(Settings!$B$29:$B$40,MONTH(B1572)))))</f>
        <v>25.360613</v>
      </c>
    </row>
    <row r="1573" customFormat="false" ht="15" hidden="false" customHeight="false" outlineLevel="0" collapsed="false">
      <c r="A1573" s="0" t="s">
        <v>206</v>
      </c>
      <c r="B1573" s="81" t="n">
        <v>46113</v>
      </c>
      <c r="C1573" s="82" t="s">
        <v>452</v>
      </c>
      <c r="D1573" s="83" t="n">
        <v>4.04</v>
      </c>
      <c r="E1573" s="0" t="n">
        <v>309</v>
      </c>
      <c r="F1573" s="0" t="n">
        <v>2</v>
      </c>
      <c r="G1573" s="0" t="n">
        <v>0</v>
      </c>
      <c r="I1573" s="0" t="str">
        <f aca="false">IF(A1573="","",IF(COUNTIF(Campaigns!$A$7:$A$300,A1573)&gt;0,"✓",IF(N(D1573)=0,"– no spend","⚠ add to Campaigns tab")))</f>
        <v>✓</v>
      </c>
      <c r="J1573" s="83" t="n">
        <f aca="false">IF(D1573="","",D1573*IF(Settings!$B$23=Settings!$C$6,1,IF(Settings!$B$23="USD",1/INDEX(Settings!$B$29:$B$40,MONTH(B1573)),INDEX(Settings!$B$29:$B$40,MONTH(B1573)))))</f>
        <v>4.515508</v>
      </c>
    </row>
    <row r="1574" customFormat="false" ht="15" hidden="false" customHeight="false" outlineLevel="0" collapsed="false">
      <c r="A1574" s="0" t="s">
        <v>203</v>
      </c>
      <c r="B1574" s="81" t="n">
        <v>46114</v>
      </c>
      <c r="C1574" s="82" t="s">
        <v>452</v>
      </c>
      <c r="D1574" s="83" t="n">
        <v>15.2</v>
      </c>
      <c r="E1574" s="0" t="n">
        <v>13</v>
      </c>
      <c r="F1574" s="0" t="n">
        <v>3</v>
      </c>
      <c r="G1574" s="0" t="n">
        <v>0</v>
      </c>
      <c r="I1574" s="0" t="str">
        <f aca="false">IF(A1574="","",IF(COUNTIF(Campaigns!$A$7:$A$300,A1574)&gt;0,"✓",IF(N(D1574)=0,"– no spend","⚠ add to Campaigns tab")))</f>
        <v>✓</v>
      </c>
      <c r="J1574" s="83" t="n">
        <f aca="false">IF(D1574="","",D1574*IF(Settings!$B$23=Settings!$C$6,1,IF(Settings!$B$23="USD",1/INDEX(Settings!$B$29:$B$40,MONTH(B1574)),INDEX(Settings!$B$29:$B$40,MONTH(B1574)))))</f>
        <v>16.98904</v>
      </c>
    </row>
    <row r="1575" customFormat="false" ht="15" hidden="false" customHeight="false" outlineLevel="0" collapsed="false">
      <c r="A1575" s="0" t="s">
        <v>205</v>
      </c>
      <c r="B1575" s="81" t="n">
        <v>46114</v>
      </c>
      <c r="C1575" s="82" t="s">
        <v>452</v>
      </c>
      <c r="D1575" s="83" t="n">
        <v>3.78</v>
      </c>
      <c r="E1575" s="0" t="n">
        <v>256</v>
      </c>
      <c r="F1575" s="0" t="n">
        <v>9</v>
      </c>
      <c r="G1575" s="0" t="n">
        <v>1</v>
      </c>
      <c r="I1575" s="0" t="str">
        <f aca="false">IF(A1575="","",IF(COUNTIF(Campaigns!$A$7:$A$300,A1575)&gt;0,"✓",IF(N(D1575)=0,"– no spend","⚠ add to Campaigns tab")))</f>
        <v>✓</v>
      </c>
      <c r="J1575" s="83" t="n">
        <f aca="false">IF(D1575="","",D1575*IF(Settings!$B$23=Settings!$C$6,1,IF(Settings!$B$23="USD",1/INDEX(Settings!$B$29:$B$40,MONTH(B1575)),INDEX(Settings!$B$29:$B$40,MONTH(B1575)))))</f>
        <v>4.224906</v>
      </c>
    </row>
    <row r="1576" customFormat="false" ht="15" hidden="false" customHeight="false" outlineLevel="0" collapsed="false">
      <c r="A1576" s="0" t="s">
        <v>212</v>
      </c>
      <c r="B1576" s="81" t="n">
        <v>46114</v>
      </c>
      <c r="C1576" s="82" t="s">
        <v>452</v>
      </c>
      <c r="D1576" s="83" t="n">
        <v>35.76</v>
      </c>
      <c r="E1576" s="0" t="n">
        <v>18470</v>
      </c>
      <c r="F1576" s="0" t="n">
        <v>1</v>
      </c>
      <c r="G1576" s="0" t="n">
        <v>0</v>
      </c>
      <c r="I1576" s="0" t="str">
        <f aca="false">IF(A1576="","",IF(COUNTIF(Campaigns!$A$7:$A$300,A1576)&gt;0,"✓",IF(N(D1576)=0,"– no spend","⚠ add to Campaigns tab")))</f>
        <v>✓</v>
      </c>
      <c r="J1576" s="83" t="n">
        <f aca="false">IF(D1576="","",D1576*IF(Settings!$B$23=Settings!$C$6,1,IF(Settings!$B$23="USD",1/INDEX(Settings!$B$29:$B$40,MONTH(B1576)),INDEX(Settings!$B$29:$B$40,MONTH(B1576)))))</f>
        <v>39.968952</v>
      </c>
    </row>
    <row r="1577" customFormat="false" ht="15" hidden="false" customHeight="false" outlineLevel="0" collapsed="false">
      <c r="A1577" s="0" t="s">
        <v>195</v>
      </c>
      <c r="B1577" s="81" t="n">
        <v>46114</v>
      </c>
      <c r="C1577" s="82" t="s">
        <v>452</v>
      </c>
      <c r="D1577" s="83" t="n">
        <v>18.81</v>
      </c>
      <c r="E1577" s="0" t="n">
        <v>24</v>
      </c>
      <c r="F1577" s="0" t="n">
        <v>1</v>
      </c>
      <c r="G1577" s="0" t="n">
        <v>2</v>
      </c>
      <c r="I1577" s="0" t="str">
        <f aca="false">IF(A1577="","",IF(COUNTIF(Campaigns!$A$7:$A$300,A1577)&gt;0,"✓",IF(N(D1577)=0,"– no spend","⚠ add to Campaigns tab")))</f>
        <v>✓</v>
      </c>
      <c r="J1577" s="83" t="n">
        <f aca="false">IF(D1577="","",D1577*IF(Settings!$B$23=Settings!$C$6,1,IF(Settings!$B$23="USD",1/INDEX(Settings!$B$29:$B$40,MONTH(B1577)),INDEX(Settings!$B$29:$B$40,MONTH(B1577)))))</f>
        <v>21.023937</v>
      </c>
    </row>
    <row r="1578" customFormat="false" ht="15" hidden="false" customHeight="false" outlineLevel="0" collapsed="false">
      <c r="A1578" s="0" t="s">
        <v>185</v>
      </c>
      <c r="B1578" s="81" t="n">
        <v>46114</v>
      </c>
      <c r="C1578" s="82" t="s">
        <v>452</v>
      </c>
      <c r="D1578" s="83" t="n">
        <v>2.24</v>
      </c>
      <c r="E1578" s="0" t="n">
        <v>75</v>
      </c>
      <c r="F1578" s="0" t="n">
        <v>3</v>
      </c>
      <c r="G1578" s="0" t="n">
        <v>0</v>
      </c>
      <c r="I1578" s="0" t="str">
        <f aca="false">IF(A1578="","",IF(COUNTIF(Campaigns!$A$7:$A$300,A1578)&gt;0,"✓",IF(N(D1578)=0,"– no spend","⚠ add to Campaigns tab")))</f>
        <v>✓</v>
      </c>
      <c r="J1578" s="83" t="n">
        <f aca="false">IF(D1578="","",D1578*IF(Settings!$B$23=Settings!$C$6,1,IF(Settings!$B$23="USD",1/INDEX(Settings!$B$29:$B$40,MONTH(B1578)),INDEX(Settings!$B$29:$B$40,MONTH(B1578)))))</f>
        <v>2.503648</v>
      </c>
    </row>
    <row r="1579" customFormat="false" ht="15" hidden="false" customHeight="false" outlineLevel="0" collapsed="false">
      <c r="A1579" s="0" t="s">
        <v>191</v>
      </c>
      <c r="B1579" s="81" t="n">
        <v>46114</v>
      </c>
      <c r="C1579" s="82" t="s">
        <v>452</v>
      </c>
      <c r="D1579" s="83" t="n">
        <v>21.36</v>
      </c>
      <c r="E1579" s="0" t="n">
        <v>76</v>
      </c>
      <c r="F1579" s="0" t="n">
        <v>11</v>
      </c>
      <c r="G1579" s="0" t="n">
        <v>0</v>
      </c>
      <c r="I1579" s="0" t="str">
        <f aca="false">IF(A1579="","",IF(COUNTIF(Campaigns!$A$7:$A$300,A1579)&gt;0,"✓",IF(N(D1579)=0,"– no spend","⚠ add to Campaigns tab")))</f>
        <v>✓</v>
      </c>
      <c r="J1579" s="83" t="n">
        <f aca="false">IF(D1579="","",D1579*IF(Settings!$B$23=Settings!$C$6,1,IF(Settings!$B$23="USD",1/INDEX(Settings!$B$29:$B$40,MONTH(B1579)),INDEX(Settings!$B$29:$B$40,MONTH(B1579)))))</f>
        <v>23.874072</v>
      </c>
    </row>
    <row r="1580" customFormat="false" ht="15" hidden="false" customHeight="false" outlineLevel="0" collapsed="false">
      <c r="A1580" s="0" t="s">
        <v>200</v>
      </c>
      <c r="B1580" s="81" t="n">
        <v>46114</v>
      </c>
      <c r="C1580" s="82" t="s">
        <v>452</v>
      </c>
      <c r="D1580" s="83" t="n">
        <v>5.96</v>
      </c>
      <c r="E1580" s="0" t="n">
        <v>83</v>
      </c>
      <c r="F1580" s="0" t="n">
        <v>5</v>
      </c>
      <c r="G1580" s="0" t="n">
        <v>0</v>
      </c>
      <c r="I1580" s="0" t="str">
        <f aca="false">IF(A1580="","",IF(COUNTIF(Campaigns!$A$7:$A$300,A1580)&gt;0,"✓",IF(N(D1580)=0,"– no spend","⚠ add to Campaigns tab")))</f>
        <v>✓</v>
      </c>
      <c r="J1580" s="83" t="n">
        <f aca="false">IF(D1580="","",D1580*IF(Settings!$B$23=Settings!$C$6,1,IF(Settings!$B$23="USD",1/INDEX(Settings!$B$29:$B$40,MONTH(B1580)),INDEX(Settings!$B$29:$B$40,MONTH(B1580)))))</f>
        <v>6.661492</v>
      </c>
    </row>
    <row r="1581" customFormat="false" ht="15" hidden="false" customHeight="false" outlineLevel="0" collapsed="false">
      <c r="A1581" s="0" t="s">
        <v>202</v>
      </c>
      <c r="B1581" s="81" t="n">
        <v>46114</v>
      </c>
      <c r="C1581" s="82" t="s">
        <v>452</v>
      </c>
      <c r="D1581" s="83" t="n">
        <v>5.27</v>
      </c>
      <c r="E1581" s="0" t="n">
        <v>115</v>
      </c>
      <c r="F1581" s="0" t="n">
        <v>3</v>
      </c>
      <c r="G1581" s="0" t="n">
        <v>0</v>
      </c>
      <c r="I1581" s="0" t="str">
        <f aca="false">IF(A1581="","",IF(COUNTIF(Campaigns!$A$7:$A$300,A1581)&gt;0,"✓",IF(N(D1581)=0,"– no spend","⚠ add to Campaigns tab")))</f>
        <v>✓</v>
      </c>
      <c r="J1581" s="83" t="n">
        <f aca="false">IF(D1581="","",D1581*IF(Settings!$B$23=Settings!$C$6,1,IF(Settings!$B$23="USD",1/INDEX(Settings!$B$29:$B$40,MONTH(B1581)),INDEX(Settings!$B$29:$B$40,MONTH(B1581)))))</f>
        <v>5.890279</v>
      </c>
    </row>
    <row r="1582" customFormat="false" ht="15" hidden="false" customHeight="false" outlineLevel="0" collapsed="false">
      <c r="A1582" s="0" t="s">
        <v>192</v>
      </c>
      <c r="B1582" s="81" t="n">
        <v>46114</v>
      </c>
      <c r="C1582" s="82" t="s">
        <v>452</v>
      </c>
      <c r="D1582" s="83" t="n">
        <v>21.26</v>
      </c>
      <c r="E1582" s="0" t="n">
        <v>67</v>
      </c>
      <c r="F1582" s="0" t="n">
        <v>8</v>
      </c>
      <c r="G1582" s="0" t="n">
        <v>0</v>
      </c>
      <c r="I1582" s="0" t="str">
        <f aca="false">IF(A1582="","",IF(COUNTIF(Campaigns!$A$7:$A$300,A1582)&gt;0,"✓",IF(N(D1582)=0,"– no spend","⚠ add to Campaigns tab")))</f>
        <v>✓</v>
      </c>
      <c r="J1582" s="83" t="n">
        <f aca="false">IF(D1582="","",D1582*IF(Settings!$B$23=Settings!$C$6,1,IF(Settings!$B$23="USD",1/INDEX(Settings!$B$29:$B$40,MONTH(B1582)),INDEX(Settings!$B$29:$B$40,MONTH(B1582)))))</f>
        <v>23.762302</v>
      </c>
    </row>
    <row r="1583" customFormat="false" ht="15" hidden="false" customHeight="false" outlineLevel="0" collapsed="false">
      <c r="A1583" s="0" t="s">
        <v>187</v>
      </c>
      <c r="B1583" s="81" t="n">
        <v>46114</v>
      </c>
      <c r="C1583" s="82" t="s">
        <v>452</v>
      </c>
      <c r="D1583" s="83" t="n">
        <v>20.75</v>
      </c>
      <c r="E1583" s="0" t="n">
        <v>156</v>
      </c>
      <c r="F1583" s="0" t="n">
        <v>7</v>
      </c>
      <c r="G1583" s="0" t="n">
        <v>1</v>
      </c>
      <c r="I1583" s="0" t="str">
        <f aca="false">IF(A1583="","",IF(COUNTIF(Campaigns!$A$7:$A$300,A1583)&gt;0,"✓",IF(N(D1583)=0,"– no spend","⚠ add to Campaigns tab")))</f>
        <v>✓</v>
      </c>
      <c r="J1583" s="83" t="n">
        <f aca="false">IF(D1583="","",D1583*IF(Settings!$B$23=Settings!$C$6,1,IF(Settings!$B$23="USD",1/INDEX(Settings!$B$29:$B$40,MONTH(B1583)),INDEX(Settings!$B$29:$B$40,MONTH(B1583)))))</f>
        <v>23.192275</v>
      </c>
    </row>
    <row r="1584" customFormat="false" ht="15" hidden="false" customHeight="false" outlineLevel="0" collapsed="false">
      <c r="A1584" s="0" t="s">
        <v>190</v>
      </c>
      <c r="B1584" s="81" t="n">
        <v>46114</v>
      </c>
      <c r="C1584" s="82" t="s">
        <v>452</v>
      </c>
      <c r="D1584" s="83" t="n">
        <v>2.82</v>
      </c>
      <c r="E1584" s="0" t="n">
        <v>8</v>
      </c>
      <c r="F1584" s="0" t="n">
        <v>1</v>
      </c>
      <c r="G1584" s="0" t="n">
        <v>0</v>
      </c>
      <c r="I1584" s="0" t="str">
        <f aca="false">IF(A1584="","",IF(COUNTIF(Campaigns!$A$7:$A$300,A1584)&gt;0,"✓",IF(N(D1584)=0,"– no spend","⚠ add to Campaigns tab")))</f>
        <v>✓</v>
      </c>
      <c r="J1584" s="83" t="n">
        <f aca="false">IF(D1584="","",D1584*IF(Settings!$B$23=Settings!$C$6,1,IF(Settings!$B$23="USD",1/INDEX(Settings!$B$29:$B$40,MONTH(B1584)),INDEX(Settings!$B$29:$B$40,MONTH(B1584)))))</f>
        <v>3.151914</v>
      </c>
    </row>
    <row r="1585" customFormat="false" ht="15" hidden="false" customHeight="false" outlineLevel="0" collapsed="false">
      <c r="A1585" s="0" t="s">
        <v>204</v>
      </c>
      <c r="B1585" s="81" t="n">
        <v>46114</v>
      </c>
      <c r="C1585" s="82" t="s">
        <v>452</v>
      </c>
      <c r="D1585" s="83" t="n">
        <v>4.22</v>
      </c>
      <c r="E1585" s="0" t="n">
        <v>50</v>
      </c>
      <c r="F1585" s="0" t="n">
        <v>4</v>
      </c>
      <c r="G1585" s="0" t="n">
        <v>0</v>
      </c>
      <c r="I1585" s="0" t="str">
        <f aca="false">IF(A1585="","",IF(COUNTIF(Campaigns!$A$7:$A$300,A1585)&gt;0,"✓",IF(N(D1585)=0,"– no spend","⚠ add to Campaigns tab")))</f>
        <v>✓</v>
      </c>
      <c r="J1585" s="83" t="n">
        <f aca="false">IF(D1585="","",D1585*IF(Settings!$B$23=Settings!$C$6,1,IF(Settings!$B$23="USD",1/INDEX(Settings!$B$29:$B$40,MONTH(B1585)),INDEX(Settings!$B$29:$B$40,MONTH(B1585)))))</f>
        <v>4.716694</v>
      </c>
    </row>
    <row r="1586" customFormat="false" ht="15" hidden="false" customHeight="false" outlineLevel="0" collapsed="false">
      <c r="A1586" s="0" t="s">
        <v>188</v>
      </c>
      <c r="B1586" s="81" t="n">
        <v>46114</v>
      </c>
      <c r="C1586" s="82" t="s">
        <v>452</v>
      </c>
      <c r="D1586" s="83" t="n">
        <v>11.29</v>
      </c>
      <c r="E1586" s="0" t="n">
        <v>53</v>
      </c>
      <c r="F1586" s="0" t="n">
        <v>2</v>
      </c>
      <c r="G1586" s="0" t="n">
        <v>0</v>
      </c>
      <c r="I1586" s="0" t="str">
        <f aca="false">IF(A1586="","",IF(COUNTIF(Campaigns!$A$7:$A$300,A1586)&gt;0,"✓",IF(N(D1586)=0,"– no spend","⚠ add to Campaigns tab")))</f>
        <v>✓</v>
      </c>
      <c r="J1586" s="83" t="n">
        <f aca="false">IF(D1586="","",D1586*IF(Settings!$B$23=Settings!$C$6,1,IF(Settings!$B$23="USD",1/INDEX(Settings!$B$29:$B$40,MONTH(B1586)),INDEX(Settings!$B$29:$B$40,MONTH(B1586)))))</f>
        <v>12.618833</v>
      </c>
    </row>
    <row r="1587" customFormat="false" ht="15" hidden="false" customHeight="false" outlineLevel="0" collapsed="false">
      <c r="A1587" s="0" t="s">
        <v>186</v>
      </c>
      <c r="B1587" s="81" t="n">
        <v>46114</v>
      </c>
      <c r="C1587" s="82" t="s">
        <v>452</v>
      </c>
      <c r="D1587" s="83" t="n">
        <v>11.63</v>
      </c>
      <c r="E1587" s="0" t="n">
        <v>48</v>
      </c>
      <c r="F1587" s="0" t="n">
        <v>11</v>
      </c>
      <c r="G1587" s="0" t="n">
        <v>0</v>
      </c>
      <c r="I1587" s="0" t="str">
        <f aca="false">IF(A1587="","",IF(COUNTIF(Campaigns!$A$7:$A$300,A1587)&gt;0,"✓",IF(N(D1587)=0,"– no spend","⚠ add to Campaigns tab")))</f>
        <v>✓</v>
      </c>
      <c r="J1587" s="83" t="n">
        <f aca="false">IF(D1587="","",D1587*IF(Settings!$B$23=Settings!$C$6,1,IF(Settings!$B$23="USD",1/INDEX(Settings!$B$29:$B$40,MONTH(B1587)),INDEX(Settings!$B$29:$B$40,MONTH(B1587)))))</f>
        <v>12.998851</v>
      </c>
    </row>
    <row r="1588" customFormat="false" ht="15" hidden="false" customHeight="false" outlineLevel="0" collapsed="false">
      <c r="A1588" s="0" t="s">
        <v>201</v>
      </c>
      <c r="B1588" s="81" t="n">
        <v>46114</v>
      </c>
      <c r="C1588" s="82" t="s">
        <v>452</v>
      </c>
      <c r="D1588" s="83" t="n">
        <v>27.27</v>
      </c>
      <c r="E1588" s="0" t="n">
        <v>28</v>
      </c>
      <c r="F1588" s="0" t="n">
        <v>1</v>
      </c>
      <c r="G1588" s="0" t="n">
        <v>0</v>
      </c>
      <c r="I1588" s="0" t="str">
        <f aca="false">IF(A1588="","",IF(COUNTIF(Campaigns!$A$7:$A$300,A1588)&gt;0,"✓",IF(N(D1588)=0,"– no spend","⚠ add to Campaigns tab")))</f>
        <v>✓</v>
      </c>
      <c r="J1588" s="83" t="n">
        <f aca="false">IF(D1588="","",D1588*IF(Settings!$B$23=Settings!$C$6,1,IF(Settings!$B$23="USD",1/INDEX(Settings!$B$29:$B$40,MONTH(B1588)),INDEX(Settings!$B$29:$B$40,MONTH(B1588)))))</f>
        <v>30.479679</v>
      </c>
    </row>
    <row r="1589" customFormat="false" ht="15" hidden="false" customHeight="false" outlineLevel="0" collapsed="false">
      <c r="A1589" s="0" t="s">
        <v>194</v>
      </c>
      <c r="B1589" s="81" t="n">
        <v>46114</v>
      </c>
      <c r="C1589" s="82" t="s">
        <v>452</v>
      </c>
      <c r="D1589" s="83" t="n">
        <v>36.59</v>
      </c>
      <c r="E1589" s="0" t="n">
        <v>40</v>
      </c>
      <c r="F1589" s="0" t="n">
        <v>4</v>
      </c>
      <c r="G1589" s="0" t="n">
        <v>0</v>
      </c>
      <c r="I1589" s="0" t="str">
        <f aca="false">IF(A1589="","",IF(COUNTIF(Campaigns!$A$7:$A$300,A1589)&gt;0,"✓",IF(N(D1589)=0,"– no spend","⚠ add to Campaigns tab")))</f>
        <v>✓</v>
      </c>
      <c r="J1589" s="83" t="n">
        <f aca="false">IF(D1589="","",D1589*IF(Settings!$B$23=Settings!$C$6,1,IF(Settings!$B$23="USD",1/INDEX(Settings!$B$29:$B$40,MONTH(B1589)),INDEX(Settings!$B$29:$B$40,MONTH(B1589)))))</f>
        <v>40.896643</v>
      </c>
    </row>
    <row r="1590" customFormat="false" ht="15" hidden="false" customHeight="false" outlineLevel="0" collapsed="false">
      <c r="A1590" s="0" t="s">
        <v>211</v>
      </c>
      <c r="B1590" s="81" t="n">
        <v>46114</v>
      </c>
      <c r="C1590" s="82" t="s">
        <v>452</v>
      </c>
      <c r="D1590" s="83" t="n">
        <v>35.65</v>
      </c>
      <c r="E1590" s="0" t="n">
        <v>15919</v>
      </c>
      <c r="F1590" s="0" t="n">
        <v>10</v>
      </c>
      <c r="G1590" s="0" t="n">
        <v>0</v>
      </c>
      <c r="I1590" s="0" t="str">
        <f aca="false">IF(A1590="","",IF(COUNTIF(Campaigns!$A$7:$A$300,A1590)&gt;0,"✓",IF(N(D1590)=0,"– no spend","⚠ add to Campaigns tab")))</f>
        <v>✓</v>
      </c>
      <c r="J1590" s="83" t="n">
        <f aca="false">IF(D1590="","",D1590*IF(Settings!$B$23=Settings!$C$6,1,IF(Settings!$B$23="USD",1/INDEX(Settings!$B$29:$B$40,MONTH(B1590)),INDEX(Settings!$B$29:$B$40,MONTH(B1590)))))</f>
        <v>39.846005</v>
      </c>
    </row>
    <row r="1591" customFormat="false" ht="15" hidden="false" customHeight="false" outlineLevel="0" collapsed="false">
      <c r="A1591" s="0" t="s">
        <v>199</v>
      </c>
      <c r="B1591" s="81" t="n">
        <v>46114</v>
      </c>
      <c r="C1591" s="82" t="s">
        <v>452</v>
      </c>
      <c r="D1591" s="83" t="n">
        <v>24.67</v>
      </c>
      <c r="E1591" s="0" t="n">
        <v>3</v>
      </c>
      <c r="F1591" s="0" t="n">
        <v>1</v>
      </c>
      <c r="G1591" s="0" t="n">
        <v>0</v>
      </c>
      <c r="I1591" s="0" t="str">
        <f aca="false">IF(A1591="","",IF(COUNTIF(Campaigns!$A$7:$A$300,A1591)&gt;0,"✓",IF(N(D1591)=0,"– no spend","⚠ add to Campaigns tab")))</f>
        <v>✓</v>
      </c>
      <c r="J1591" s="83" t="n">
        <f aca="false">IF(D1591="","",D1591*IF(Settings!$B$23=Settings!$C$6,1,IF(Settings!$B$23="USD",1/INDEX(Settings!$B$29:$B$40,MONTH(B1591)),INDEX(Settings!$B$29:$B$40,MONTH(B1591)))))</f>
        <v>27.573659</v>
      </c>
    </row>
    <row r="1592" customFormat="false" ht="15" hidden="false" customHeight="false" outlineLevel="0" collapsed="false">
      <c r="A1592" s="0" t="s">
        <v>206</v>
      </c>
      <c r="B1592" s="81" t="n">
        <v>46114</v>
      </c>
      <c r="C1592" s="82" t="s">
        <v>452</v>
      </c>
      <c r="D1592" s="83" t="n">
        <v>3.74</v>
      </c>
      <c r="E1592" s="0" t="n">
        <v>430</v>
      </c>
      <c r="F1592" s="0" t="n">
        <v>5</v>
      </c>
      <c r="G1592" s="0" t="n">
        <v>0</v>
      </c>
      <c r="I1592" s="0" t="str">
        <f aca="false">IF(A1592="","",IF(COUNTIF(Campaigns!$A$7:$A$300,A1592)&gt;0,"✓",IF(N(D1592)=0,"– no spend","⚠ add to Campaigns tab")))</f>
        <v>✓</v>
      </c>
      <c r="J1592" s="83" t="n">
        <f aca="false">IF(D1592="","",D1592*IF(Settings!$B$23=Settings!$C$6,1,IF(Settings!$B$23="USD",1/INDEX(Settings!$B$29:$B$40,MONTH(B1592)),INDEX(Settings!$B$29:$B$40,MONTH(B1592)))))</f>
        <v>4.180198</v>
      </c>
    </row>
    <row r="1593" customFormat="false" ht="15" hidden="false" customHeight="false" outlineLevel="0" collapsed="false">
      <c r="A1593" s="0" t="s">
        <v>203</v>
      </c>
      <c r="B1593" s="81" t="n">
        <v>46115</v>
      </c>
      <c r="C1593" s="82" t="s">
        <v>452</v>
      </c>
      <c r="D1593" s="83" t="n">
        <v>15.57</v>
      </c>
      <c r="E1593" s="0" t="n">
        <v>26</v>
      </c>
      <c r="F1593" s="0" t="n">
        <v>3</v>
      </c>
      <c r="G1593" s="0" t="n">
        <v>0</v>
      </c>
      <c r="I1593" s="0" t="str">
        <f aca="false">IF(A1593="","",IF(COUNTIF(Campaigns!$A$7:$A$300,A1593)&gt;0,"✓",IF(N(D1593)=0,"– no spend","⚠ add to Campaigns tab")))</f>
        <v>✓</v>
      </c>
      <c r="J1593" s="83" t="n">
        <f aca="false">IF(D1593="","",D1593*IF(Settings!$B$23=Settings!$C$6,1,IF(Settings!$B$23="USD",1/INDEX(Settings!$B$29:$B$40,MONTH(B1593)),INDEX(Settings!$B$29:$B$40,MONTH(B1593)))))</f>
        <v>17.402589</v>
      </c>
    </row>
    <row r="1594" customFormat="false" ht="15" hidden="false" customHeight="false" outlineLevel="0" collapsed="false">
      <c r="A1594" s="0" t="s">
        <v>205</v>
      </c>
      <c r="B1594" s="81" t="n">
        <v>46115</v>
      </c>
      <c r="C1594" s="82" t="s">
        <v>452</v>
      </c>
      <c r="D1594" s="83" t="n">
        <v>2.69</v>
      </c>
      <c r="E1594" s="0" t="n">
        <v>305</v>
      </c>
      <c r="F1594" s="0" t="n">
        <v>6</v>
      </c>
      <c r="G1594" s="0" t="n">
        <v>0</v>
      </c>
      <c r="I1594" s="0" t="str">
        <f aca="false">IF(A1594="","",IF(COUNTIF(Campaigns!$A$7:$A$300,A1594)&gt;0,"✓",IF(N(D1594)=0,"– no spend","⚠ add to Campaigns tab")))</f>
        <v>✓</v>
      </c>
      <c r="J1594" s="83" t="n">
        <f aca="false">IF(D1594="","",D1594*IF(Settings!$B$23=Settings!$C$6,1,IF(Settings!$B$23="USD",1/INDEX(Settings!$B$29:$B$40,MONTH(B1594)),INDEX(Settings!$B$29:$B$40,MONTH(B1594)))))</f>
        <v>3.006613</v>
      </c>
    </row>
    <row r="1595" customFormat="false" ht="15" hidden="false" customHeight="false" outlineLevel="0" collapsed="false">
      <c r="A1595" s="0" t="s">
        <v>212</v>
      </c>
      <c r="B1595" s="81" t="n">
        <v>46115</v>
      </c>
      <c r="C1595" s="82" t="s">
        <v>452</v>
      </c>
      <c r="D1595" s="83" t="n">
        <v>35.6</v>
      </c>
      <c r="E1595" s="0" t="n">
        <v>16035</v>
      </c>
      <c r="F1595" s="0" t="n">
        <v>9</v>
      </c>
      <c r="G1595" s="0" t="n">
        <v>0</v>
      </c>
      <c r="I1595" s="0" t="str">
        <f aca="false">IF(A1595="","",IF(COUNTIF(Campaigns!$A$7:$A$300,A1595)&gt;0,"✓",IF(N(D1595)=0,"– no spend","⚠ add to Campaigns tab")))</f>
        <v>✓</v>
      </c>
      <c r="J1595" s="83" t="n">
        <f aca="false">IF(D1595="","",D1595*IF(Settings!$B$23=Settings!$C$6,1,IF(Settings!$B$23="USD",1/INDEX(Settings!$B$29:$B$40,MONTH(B1595)),INDEX(Settings!$B$29:$B$40,MONTH(B1595)))))</f>
        <v>39.79012</v>
      </c>
    </row>
    <row r="1596" customFormat="false" ht="15" hidden="false" customHeight="false" outlineLevel="0" collapsed="false">
      <c r="A1596" s="0" t="s">
        <v>195</v>
      </c>
      <c r="B1596" s="81" t="n">
        <v>46115</v>
      </c>
      <c r="C1596" s="82" t="s">
        <v>452</v>
      </c>
      <c r="D1596" s="83" t="n">
        <v>28.28</v>
      </c>
      <c r="E1596" s="0" t="n">
        <v>17</v>
      </c>
      <c r="F1596" s="0" t="n">
        <v>2</v>
      </c>
      <c r="G1596" s="0" t="n">
        <v>0</v>
      </c>
      <c r="I1596" s="0" t="str">
        <f aca="false">IF(A1596="","",IF(COUNTIF(Campaigns!$A$7:$A$300,A1596)&gt;0,"✓",IF(N(D1596)=0,"– no spend","⚠ add to Campaigns tab")))</f>
        <v>✓</v>
      </c>
      <c r="J1596" s="83" t="n">
        <f aca="false">IF(D1596="","",D1596*IF(Settings!$B$23=Settings!$C$6,1,IF(Settings!$B$23="USD",1/INDEX(Settings!$B$29:$B$40,MONTH(B1596)),INDEX(Settings!$B$29:$B$40,MONTH(B1596)))))</f>
        <v>31.608556</v>
      </c>
    </row>
    <row r="1597" customFormat="false" ht="15" hidden="false" customHeight="false" outlineLevel="0" collapsed="false">
      <c r="A1597" s="0" t="s">
        <v>185</v>
      </c>
      <c r="B1597" s="81" t="n">
        <v>46115</v>
      </c>
      <c r="C1597" s="82" t="s">
        <v>452</v>
      </c>
      <c r="D1597" s="83" t="n">
        <v>2.48</v>
      </c>
      <c r="E1597" s="0" t="n">
        <v>62</v>
      </c>
      <c r="F1597" s="0" t="n">
        <v>4</v>
      </c>
      <c r="G1597" s="0" t="n">
        <v>0</v>
      </c>
      <c r="I1597" s="0" t="str">
        <f aca="false">IF(A1597="","",IF(COUNTIF(Campaigns!$A$7:$A$300,A1597)&gt;0,"✓",IF(N(D1597)=0,"– no spend","⚠ add to Campaigns tab")))</f>
        <v>✓</v>
      </c>
      <c r="J1597" s="83" t="n">
        <f aca="false">IF(D1597="","",D1597*IF(Settings!$B$23=Settings!$C$6,1,IF(Settings!$B$23="USD",1/INDEX(Settings!$B$29:$B$40,MONTH(B1597)),INDEX(Settings!$B$29:$B$40,MONTH(B1597)))))</f>
        <v>2.771896</v>
      </c>
    </row>
    <row r="1598" customFormat="false" ht="15" hidden="false" customHeight="false" outlineLevel="0" collapsed="false">
      <c r="A1598" s="0" t="s">
        <v>191</v>
      </c>
      <c r="B1598" s="81" t="n">
        <v>46115</v>
      </c>
      <c r="C1598" s="82" t="s">
        <v>452</v>
      </c>
      <c r="D1598" s="83" t="n">
        <v>11.29</v>
      </c>
      <c r="E1598" s="0" t="n">
        <v>52</v>
      </c>
      <c r="F1598" s="0" t="n">
        <v>5</v>
      </c>
      <c r="G1598" s="0" t="n">
        <v>0</v>
      </c>
      <c r="I1598" s="0" t="str">
        <f aca="false">IF(A1598="","",IF(COUNTIF(Campaigns!$A$7:$A$300,A1598)&gt;0,"✓",IF(N(D1598)=0,"– no spend","⚠ add to Campaigns tab")))</f>
        <v>✓</v>
      </c>
      <c r="J1598" s="83" t="n">
        <f aca="false">IF(D1598="","",D1598*IF(Settings!$B$23=Settings!$C$6,1,IF(Settings!$B$23="USD",1/INDEX(Settings!$B$29:$B$40,MONTH(B1598)),INDEX(Settings!$B$29:$B$40,MONTH(B1598)))))</f>
        <v>12.618833</v>
      </c>
    </row>
    <row r="1599" customFormat="false" ht="15" hidden="false" customHeight="false" outlineLevel="0" collapsed="false">
      <c r="A1599" s="0" t="s">
        <v>200</v>
      </c>
      <c r="B1599" s="81" t="n">
        <v>46115</v>
      </c>
      <c r="C1599" s="82" t="s">
        <v>452</v>
      </c>
      <c r="D1599" s="83" t="n">
        <v>18.31</v>
      </c>
      <c r="E1599" s="0" t="n">
        <v>103</v>
      </c>
      <c r="F1599" s="0" t="n">
        <v>14</v>
      </c>
      <c r="G1599" s="0" t="n">
        <v>0</v>
      </c>
      <c r="I1599" s="0" t="str">
        <f aca="false">IF(A1599="","",IF(COUNTIF(Campaigns!$A$7:$A$300,A1599)&gt;0,"✓",IF(N(D1599)=0,"– no spend","⚠ add to Campaigns tab")))</f>
        <v>✓</v>
      </c>
      <c r="J1599" s="83" t="n">
        <f aca="false">IF(D1599="","",D1599*IF(Settings!$B$23=Settings!$C$6,1,IF(Settings!$B$23="USD",1/INDEX(Settings!$B$29:$B$40,MONTH(B1599)),INDEX(Settings!$B$29:$B$40,MONTH(B1599)))))</f>
        <v>20.465087</v>
      </c>
    </row>
    <row r="1600" customFormat="false" ht="15" hidden="false" customHeight="false" outlineLevel="0" collapsed="false">
      <c r="A1600" s="0" t="s">
        <v>202</v>
      </c>
      <c r="B1600" s="81" t="n">
        <v>46115</v>
      </c>
      <c r="C1600" s="82" t="s">
        <v>452</v>
      </c>
      <c r="D1600" s="83" t="n">
        <v>10.67</v>
      </c>
      <c r="E1600" s="0" t="n">
        <v>82</v>
      </c>
      <c r="F1600" s="0" t="n">
        <v>7</v>
      </c>
      <c r="G1600" s="0" t="n">
        <v>0</v>
      </c>
      <c r="I1600" s="0" t="str">
        <f aca="false">IF(A1600="","",IF(COUNTIF(Campaigns!$A$7:$A$300,A1600)&gt;0,"✓",IF(N(D1600)=0,"– no spend","⚠ add to Campaigns tab")))</f>
        <v>✓</v>
      </c>
      <c r="J1600" s="83" t="n">
        <f aca="false">IF(D1600="","",D1600*IF(Settings!$B$23=Settings!$C$6,1,IF(Settings!$B$23="USD",1/INDEX(Settings!$B$29:$B$40,MONTH(B1600)),INDEX(Settings!$B$29:$B$40,MONTH(B1600)))))</f>
        <v>11.925859</v>
      </c>
    </row>
    <row r="1601" customFormat="false" ht="15" hidden="false" customHeight="false" outlineLevel="0" collapsed="false">
      <c r="A1601" s="0" t="s">
        <v>192</v>
      </c>
      <c r="B1601" s="81" t="n">
        <v>46115</v>
      </c>
      <c r="C1601" s="82" t="s">
        <v>452</v>
      </c>
      <c r="D1601" s="83" t="n">
        <v>12.82</v>
      </c>
      <c r="E1601" s="0" t="n">
        <v>69</v>
      </c>
      <c r="F1601" s="0" t="n">
        <v>7</v>
      </c>
      <c r="G1601" s="0" t="n">
        <v>0</v>
      </c>
      <c r="I1601" s="0" t="str">
        <f aca="false">IF(A1601="","",IF(COUNTIF(Campaigns!$A$7:$A$300,A1601)&gt;0,"✓",IF(N(D1601)=0,"– no spend","⚠ add to Campaigns tab")))</f>
        <v>✓</v>
      </c>
      <c r="J1601" s="83" t="n">
        <f aca="false">IF(D1601="","",D1601*IF(Settings!$B$23=Settings!$C$6,1,IF(Settings!$B$23="USD",1/INDEX(Settings!$B$29:$B$40,MONTH(B1601)),INDEX(Settings!$B$29:$B$40,MONTH(B1601)))))</f>
        <v>14.328914</v>
      </c>
    </row>
    <row r="1602" customFormat="false" ht="15" hidden="false" customHeight="false" outlineLevel="0" collapsed="false">
      <c r="A1602" s="0" t="s">
        <v>187</v>
      </c>
      <c r="B1602" s="81" t="n">
        <v>46115</v>
      </c>
      <c r="C1602" s="82" t="s">
        <v>452</v>
      </c>
      <c r="D1602" s="83" t="n">
        <v>27.02</v>
      </c>
      <c r="E1602" s="0" t="n">
        <v>151</v>
      </c>
      <c r="F1602" s="0" t="n">
        <v>11</v>
      </c>
      <c r="G1602" s="0" t="n">
        <v>1</v>
      </c>
      <c r="I1602" s="0" t="str">
        <f aca="false">IF(A1602="","",IF(COUNTIF(Campaigns!$A$7:$A$300,A1602)&gt;0,"✓",IF(N(D1602)=0,"– no spend","⚠ add to Campaigns tab")))</f>
        <v>✓</v>
      </c>
      <c r="J1602" s="83" t="n">
        <f aca="false">IF(D1602="","",D1602*IF(Settings!$B$23=Settings!$C$6,1,IF(Settings!$B$23="USD",1/INDEX(Settings!$B$29:$B$40,MONTH(B1602)),INDEX(Settings!$B$29:$B$40,MONTH(B1602)))))</f>
        <v>30.200254</v>
      </c>
    </row>
    <row r="1603" customFormat="false" ht="15" hidden="false" customHeight="false" outlineLevel="0" collapsed="false">
      <c r="A1603" s="0" t="s">
        <v>190</v>
      </c>
      <c r="B1603" s="81" t="n">
        <v>46115</v>
      </c>
      <c r="C1603" s="82" t="s">
        <v>452</v>
      </c>
      <c r="D1603" s="83" t="n">
        <v>13.45</v>
      </c>
      <c r="E1603" s="0" t="n">
        <v>5</v>
      </c>
      <c r="F1603" s="0" t="n">
        <v>1</v>
      </c>
      <c r="G1603" s="0" t="n">
        <v>0</v>
      </c>
      <c r="I1603" s="0" t="str">
        <f aca="false">IF(A1603="","",IF(COUNTIF(Campaigns!$A$7:$A$300,A1603)&gt;0,"✓",IF(N(D1603)=0,"– no spend","⚠ add to Campaigns tab")))</f>
        <v>✓</v>
      </c>
      <c r="J1603" s="83" t="n">
        <f aca="false">IF(D1603="","",D1603*IF(Settings!$B$23=Settings!$C$6,1,IF(Settings!$B$23="USD",1/INDEX(Settings!$B$29:$B$40,MONTH(B1603)),INDEX(Settings!$B$29:$B$40,MONTH(B1603)))))</f>
        <v>15.033065</v>
      </c>
    </row>
    <row r="1604" customFormat="false" ht="15" hidden="false" customHeight="false" outlineLevel="0" collapsed="false">
      <c r="A1604" s="0" t="s">
        <v>204</v>
      </c>
      <c r="B1604" s="81" t="n">
        <v>46115</v>
      </c>
      <c r="C1604" s="82" t="s">
        <v>452</v>
      </c>
      <c r="D1604" s="83" t="n">
        <v>5.54</v>
      </c>
      <c r="E1604" s="0" t="n">
        <v>13</v>
      </c>
      <c r="F1604" s="0" t="n">
        <v>3</v>
      </c>
      <c r="G1604" s="0" t="n">
        <v>0</v>
      </c>
      <c r="I1604" s="0" t="str">
        <f aca="false">IF(A1604="","",IF(COUNTIF(Campaigns!$A$7:$A$300,A1604)&gt;0,"✓",IF(N(D1604)=0,"– no spend","⚠ add to Campaigns tab")))</f>
        <v>✓</v>
      </c>
      <c r="J1604" s="83" t="n">
        <f aca="false">IF(D1604="","",D1604*IF(Settings!$B$23=Settings!$C$6,1,IF(Settings!$B$23="USD",1/INDEX(Settings!$B$29:$B$40,MONTH(B1604)),INDEX(Settings!$B$29:$B$40,MONTH(B1604)))))</f>
        <v>6.192058</v>
      </c>
    </row>
    <row r="1605" customFormat="false" ht="15" hidden="false" customHeight="false" outlineLevel="0" collapsed="false">
      <c r="A1605" s="0" t="s">
        <v>188</v>
      </c>
      <c r="B1605" s="81" t="n">
        <v>46115</v>
      </c>
      <c r="C1605" s="82" t="s">
        <v>452</v>
      </c>
      <c r="D1605" s="83" t="n">
        <v>6.99</v>
      </c>
      <c r="E1605" s="0" t="n">
        <v>23</v>
      </c>
      <c r="F1605" s="0" t="n">
        <v>1</v>
      </c>
      <c r="G1605" s="0" t="n">
        <v>0</v>
      </c>
      <c r="I1605" s="0" t="str">
        <f aca="false">IF(A1605="","",IF(COUNTIF(Campaigns!$A$7:$A$300,A1605)&gt;0,"✓",IF(N(D1605)=0,"– no spend","⚠ add to Campaigns tab")))</f>
        <v>✓</v>
      </c>
      <c r="J1605" s="83" t="n">
        <f aca="false">IF(D1605="","",D1605*IF(Settings!$B$23=Settings!$C$6,1,IF(Settings!$B$23="USD",1/INDEX(Settings!$B$29:$B$40,MONTH(B1605)),INDEX(Settings!$B$29:$B$40,MONTH(B1605)))))</f>
        <v>7.812723</v>
      </c>
    </row>
    <row r="1606" customFormat="false" ht="15" hidden="false" customHeight="false" outlineLevel="0" collapsed="false">
      <c r="A1606" s="0" t="s">
        <v>186</v>
      </c>
      <c r="B1606" s="81" t="n">
        <v>46115</v>
      </c>
      <c r="C1606" s="82" t="s">
        <v>452</v>
      </c>
      <c r="D1606" s="83" t="n">
        <v>8.78</v>
      </c>
      <c r="E1606" s="0" t="n">
        <v>28</v>
      </c>
      <c r="F1606" s="0" t="n">
        <v>2</v>
      </c>
      <c r="G1606" s="0" t="n">
        <v>1</v>
      </c>
      <c r="I1606" s="0" t="str">
        <f aca="false">IF(A1606="","",IF(COUNTIF(Campaigns!$A$7:$A$300,A1606)&gt;0,"✓",IF(N(D1606)=0,"– no spend","⚠ add to Campaigns tab")))</f>
        <v>✓</v>
      </c>
      <c r="J1606" s="83" t="n">
        <f aca="false">IF(D1606="","",D1606*IF(Settings!$B$23=Settings!$C$6,1,IF(Settings!$B$23="USD",1/INDEX(Settings!$B$29:$B$40,MONTH(B1606)),INDEX(Settings!$B$29:$B$40,MONTH(B1606)))))</f>
        <v>9.813406</v>
      </c>
    </row>
    <row r="1607" customFormat="false" ht="15" hidden="false" customHeight="false" outlineLevel="0" collapsed="false">
      <c r="A1607" s="0" t="s">
        <v>201</v>
      </c>
      <c r="B1607" s="81" t="n">
        <v>46115</v>
      </c>
      <c r="C1607" s="82" t="s">
        <v>452</v>
      </c>
      <c r="D1607" s="83" t="n">
        <v>0</v>
      </c>
      <c r="E1607" s="0" t="n">
        <v>43</v>
      </c>
      <c r="F1607" s="0" t="n">
        <v>0</v>
      </c>
      <c r="G1607" s="0" t="n">
        <v>0</v>
      </c>
      <c r="I1607" s="0" t="str">
        <f aca="false">IF(A1607="","",IF(COUNTIF(Campaigns!$A$7:$A$300,A1607)&gt;0,"✓",IF(N(D1607)=0,"– no spend","⚠ add to Campaigns tab")))</f>
        <v>✓</v>
      </c>
      <c r="J1607" s="83" t="n">
        <f aca="false">IF(D1607="","",D1607*IF(Settings!$B$23=Settings!$C$6,1,IF(Settings!$B$23="USD",1/INDEX(Settings!$B$29:$B$40,MONTH(B1607)),INDEX(Settings!$B$29:$B$40,MONTH(B1607)))))</f>
        <v>0</v>
      </c>
    </row>
    <row r="1608" customFormat="false" ht="15" hidden="false" customHeight="false" outlineLevel="0" collapsed="false">
      <c r="A1608" s="0" t="s">
        <v>194</v>
      </c>
      <c r="B1608" s="81" t="n">
        <v>46115</v>
      </c>
      <c r="C1608" s="82" t="s">
        <v>452</v>
      </c>
      <c r="D1608" s="83" t="n">
        <v>9.4</v>
      </c>
      <c r="E1608" s="0" t="n">
        <v>55</v>
      </c>
      <c r="F1608" s="0" t="n">
        <v>1</v>
      </c>
      <c r="G1608" s="0" t="n">
        <v>0</v>
      </c>
      <c r="I1608" s="0" t="str">
        <f aca="false">IF(A1608="","",IF(COUNTIF(Campaigns!$A$7:$A$300,A1608)&gt;0,"✓",IF(N(D1608)=0,"– no spend","⚠ add to Campaigns tab")))</f>
        <v>✓</v>
      </c>
      <c r="J1608" s="83" t="n">
        <f aca="false">IF(D1608="","",D1608*IF(Settings!$B$23=Settings!$C$6,1,IF(Settings!$B$23="USD",1/INDEX(Settings!$B$29:$B$40,MONTH(B1608)),INDEX(Settings!$B$29:$B$40,MONTH(B1608)))))</f>
        <v>10.50638</v>
      </c>
    </row>
    <row r="1609" customFormat="false" ht="15" hidden="false" customHeight="false" outlineLevel="0" collapsed="false">
      <c r="A1609" s="0" t="s">
        <v>211</v>
      </c>
      <c r="B1609" s="81" t="n">
        <v>46115</v>
      </c>
      <c r="C1609" s="82" t="s">
        <v>452</v>
      </c>
      <c r="D1609" s="83" t="n">
        <v>35.5</v>
      </c>
      <c r="E1609" s="0" t="n">
        <v>16163</v>
      </c>
      <c r="F1609" s="0" t="n">
        <v>7</v>
      </c>
      <c r="G1609" s="0" t="n">
        <v>0</v>
      </c>
      <c r="I1609" s="0" t="str">
        <f aca="false">IF(A1609="","",IF(COUNTIF(Campaigns!$A$7:$A$300,A1609)&gt;0,"✓",IF(N(D1609)=0,"– no spend","⚠ add to Campaigns tab")))</f>
        <v>✓</v>
      </c>
      <c r="J1609" s="83" t="n">
        <f aca="false">IF(D1609="","",D1609*IF(Settings!$B$23=Settings!$C$6,1,IF(Settings!$B$23="USD",1/INDEX(Settings!$B$29:$B$40,MONTH(B1609)),INDEX(Settings!$B$29:$B$40,MONTH(B1609)))))</f>
        <v>39.67835</v>
      </c>
    </row>
    <row r="1610" customFormat="false" ht="15" hidden="false" customHeight="false" outlineLevel="0" collapsed="false">
      <c r="A1610" s="0" t="s">
        <v>199</v>
      </c>
      <c r="B1610" s="81" t="n">
        <v>46115</v>
      </c>
      <c r="C1610" s="82" t="s">
        <v>452</v>
      </c>
      <c r="D1610" s="83" t="n">
        <v>14.3</v>
      </c>
      <c r="E1610" s="0" t="n">
        <v>35</v>
      </c>
      <c r="F1610" s="0" t="n">
        <v>2</v>
      </c>
      <c r="G1610" s="0" t="n">
        <v>1</v>
      </c>
      <c r="I1610" s="0" t="str">
        <f aca="false">IF(A1610="","",IF(COUNTIF(Campaigns!$A$7:$A$300,A1610)&gt;0,"✓",IF(N(D1610)=0,"– no spend","⚠ add to Campaigns tab")))</f>
        <v>✓</v>
      </c>
      <c r="J1610" s="83" t="n">
        <f aca="false">IF(D1610="","",D1610*IF(Settings!$B$23=Settings!$C$6,1,IF(Settings!$B$23="USD",1/INDEX(Settings!$B$29:$B$40,MONTH(B1610)),INDEX(Settings!$B$29:$B$40,MONTH(B1610)))))</f>
        <v>15.98311</v>
      </c>
    </row>
    <row r="1611" customFormat="false" ht="15" hidden="false" customHeight="false" outlineLevel="0" collapsed="false">
      <c r="A1611" s="0" t="s">
        <v>206</v>
      </c>
      <c r="B1611" s="81" t="n">
        <v>46115</v>
      </c>
      <c r="C1611" s="82" t="s">
        <v>452</v>
      </c>
      <c r="D1611" s="83" t="n">
        <v>2.3</v>
      </c>
      <c r="E1611" s="0" t="n">
        <v>169</v>
      </c>
      <c r="F1611" s="0" t="n">
        <v>2</v>
      </c>
      <c r="G1611" s="0" t="n">
        <v>0</v>
      </c>
      <c r="I1611" s="0" t="str">
        <f aca="false">IF(A1611="","",IF(COUNTIF(Campaigns!$A$7:$A$300,A1611)&gt;0,"✓",IF(N(D1611)=0,"– no spend","⚠ add to Campaigns tab")))</f>
        <v>✓</v>
      </c>
      <c r="J1611" s="83" t="n">
        <f aca="false">IF(D1611="","",D1611*IF(Settings!$B$23=Settings!$C$6,1,IF(Settings!$B$23="USD",1/INDEX(Settings!$B$29:$B$40,MONTH(B1611)),INDEX(Settings!$B$29:$B$40,MONTH(B1611)))))</f>
        <v>2.57071</v>
      </c>
    </row>
    <row r="1612" customFormat="false" ht="15" hidden="false" customHeight="false" outlineLevel="0" collapsed="false">
      <c r="A1612" s="0" t="s">
        <v>203</v>
      </c>
      <c r="B1612" s="81" t="n">
        <v>46116</v>
      </c>
      <c r="C1612" s="82" t="s">
        <v>452</v>
      </c>
      <c r="D1612" s="83" t="n">
        <v>14.03</v>
      </c>
      <c r="E1612" s="0" t="n">
        <v>33</v>
      </c>
      <c r="F1612" s="0" t="n">
        <v>3</v>
      </c>
      <c r="G1612" s="0" t="n">
        <v>0</v>
      </c>
      <c r="I1612" s="0" t="str">
        <f aca="false">IF(A1612="","",IF(COUNTIF(Campaigns!$A$7:$A$300,A1612)&gt;0,"✓",IF(N(D1612)=0,"– no spend","⚠ add to Campaigns tab")))</f>
        <v>✓</v>
      </c>
      <c r="J1612" s="83" t="n">
        <f aca="false">IF(D1612="","",D1612*IF(Settings!$B$23=Settings!$C$6,1,IF(Settings!$B$23="USD",1/INDEX(Settings!$B$29:$B$40,MONTH(B1612)),INDEX(Settings!$B$29:$B$40,MONTH(B1612)))))</f>
        <v>15.681331</v>
      </c>
    </row>
    <row r="1613" customFormat="false" ht="15" hidden="false" customHeight="false" outlineLevel="0" collapsed="false">
      <c r="A1613" s="0" t="s">
        <v>205</v>
      </c>
      <c r="B1613" s="81" t="n">
        <v>46116</v>
      </c>
      <c r="C1613" s="82" t="s">
        <v>452</v>
      </c>
      <c r="D1613" s="83" t="n">
        <v>4.1</v>
      </c>
      <c r="E1613" s="0" t="n">
        <v>197</v>
      </c>
      <c r="F1613" s="0" t="n">
        <v>7</v>
      </c>
      <c r="G1613" s="0" t="n">
        <v>0</v>
      </c>
      <c r="I1613" s="0" t="str">
        <f aca="false">IF(A1613="","",IF(COUNTIF(Campaigns!$A$7:$A$300,A1613)&gt;0,"✓",IF(N(D1613)=0,"– no spend","⚠ add to Campaigns tab")))</f>
        <v>✓</v>
      </c>
      <c r="J1613" s="83" t="n">
        <f aca="false">IF(D1613="","",D1613*IF(Settings!$B$23=Settings!$C$6,1,IF(Settings!$B$23="USD",1/INDEX(Settings!$B$29:$B$40,MONTH(B1613)),INDEX(Settings!$B$29:$B$40,MONTH(B1613)))))</f>
        <v>4.58257</v>
      </c>
    </row>
    <row r="1614" customFormat="false" ht="15" hidden="false" customHeight="false" outlineLevel="0" collapsed="false">
      <c r="A1614" s="0" t="s">
        <v>212</v>
      </c>
      <c r="B1614" s="81" t="n">
        <v>46116</v>
      </c>
      <c r="C1614" s="82" t="s">
        <v>452</v>
      </c>
      <c r="D1614" s="83" t="n">
        <v>35.65</v>
      </c>
      <c r="E1614" s="0" t="n">
        <v>15846</v>
      </c>
      <c r="F1614" s="0" t="n">
        <v>11</v>
      </c>
      <c r="G1614" s="0" t="n">
        <v>0</v>
      </c>
      <c r="I1614" s="0" t="str">
        <f aca="false">IF(A1614="","",IF(COUNTIF(Campaigns!$A$7:$A$300,A1614)&gt;0,"✓",IF(N(D1614)=0,"– no spend","⚠ add to Campaigns tab")))</f>
        <v>✓</v>
      </c>
      <c r="J1614" s="83" t="n">
        <f aca="false">IF(D1614="","",D1614*IF(Settings!$B$23=Settings!$C$6,1,IF(Settings!$B$23="USD",1/INDEX(Settings!$B$29:$B$40,MONTH(B1614)),INDEX(Settings!$B$29:$B$40,MONTH(B1614)))))</f>
        <v>39.846005</v>
      </c>
    </row>
    <row r="1615" customFormat="false" ht="15" hidden="false" customHeight="false" outlineLevel="0" collapsed="false">
      <c r="A1615" s="0" t="s">
        <v>195</v>
      </c>
      <c r="B1615" s="81" t="n">
        <v>46116</v>
      </c>
      <c r="C1615" s="82" t="s">
        <v>452</v>
      </c>
      <c r="D1615" s="83" t="n">
        <v>0</v>
      </c>
      <c r="E1615" s="0" t="n">
        <v>24</v>
      </c>
      <c r="F1615" s="0" t="n">
        <v>0</v>
      </c>
      <c r="G1615" s="0" t="n">
        <v>0</v>
      </c>
      <c r="I1615" s="0" t="str">
        <f aca="false">IF(A1615="","",IF(COUNTIF(Campaigns!$A$7:$A$300,A1615)&gt;0,"✓",IF(N(D1615)=0,"– no spend","⚠ add to Campaigns tab")))</f>
        <v>✓</v>
      </c>
      <c r="J1615" s="83" t="n">
        <f aca="false">IF(D1615="","",D1615*IF(Settings!$B$23=Settings!$C$6,1,IF(Settings!$B$23="USD",1/INDEX(Settings!$B$29:$B$40,MONTH(B1615)),INDEX(Settings!$B$29:$B$40,MONTH(B1615)))))</f>
        <v>0</v>
      </c>
    </row>
    <row r="1616" customFormat="false" ht="15" hidden="false" customHeight="false" outlineLevel="0" collapsed="false">
      <c r="A1616" s="0" t="s">
        <v>185</v>
      </c>
      <c r="B1616" s="81" t="n">
        <v>46116</v>
      </c>
      <c r="C1616" s="82" t="s">
        <v>452</v>
      </c>
      <c r="D1616" s="83" t="n">
        <v>19.88</v>
      </c>
      <c r="E1616" s="0" t="n">
        <v>45</v>
      </c>
      <c r="F1616" s="0" t="n">
        <v>6</v>
      </c>
      <c r="G1616" s="0" t="n">
        <v>0.06</v>
      </c>
      <c r="I1616" s="0" t="str">
        <f aca="false">IF(A1616="","",IF(COUNTIF(Campaigns!$A$7:$A$300,A1616)&gt;0,"✓",IF(N(D1616)=0,"– no spend","⚠ add to Campaigns tab")))</f>
        <v>✓</v>
      </c>
      <c r="J1616" s="83" t="n">
        <f aca="false">IF(D1616="","",D1616*IF(Settings!$B$23=Settings!$C$6,1,IF(Settings!$B$23="USD",1/INDEX(Settings!$B$29:$B$40,MONTH(B1616)),INDEX(Settings!$B$29:$B$40,MONTH(B1616)))))</f>
        <v>22.219876</v>
      </c>
    </row>
    <row r="1617" customFormat="false" ht="15" hidden="false" customHeight="false" outlineLevel="0" collapsed="false">
      <c r="A1617" s="0" t="s">
        <v>191</v>
      </c>
      <c r="B1617" s="81" t="n">
        <v>46116</v>
      </c>
      <c r="C1617" s="82" t="s">
        <v>452</v>
      </c>
      <c r="D1617" s="83" t="n">
        <v>1.92</v>
      </c>
      <c r="E1617" s="0" t="n">
        <v>40</v>
      </c>
      <c r="F1617" s="0" t="n">
        <v>2</v>
      </c>
      <c r="G1617" s="0" t="n">
        <v>0</v>
      </c>
      <c r="I1617" s="0" t="str">
        <f aca="false">IF(A1617="","",IF(COUNTIF(Campaigns!$A$7:$A$300,A1617)&gt;0,"✓",IF(N(D1617)=0,"– no spend","⚠ add to Campaigns tab")))</f>
        <v>✓</v>
      </c>
      <c r="J1617" s="83" t="n">
        <f aca="false">IF(D1617="","",D1617*IF(Settings!$B$23=Settings!$C$6,1,IF(Settings!$B$23="USD",1/INDEX(Settings!$B$29:$B$40,MONTH(B1617)),INDEX(Settings!$B$29:$B$40,MONTH(B1617)))))</f>
        <v>2.145984</v>
      </c>
    </row>
    <row r="1618" customFormat="false" ht="15" hidden="false" customHeight="false" outlineLevel="0" collapsed="false">
      <c r="A1618" s="0" t="s">
        <v>200</v>
      </c>
      <c r="B1618" s="81" t="n">
        <v>46116</v>
      </c>
      <c r="C1618" s="82" t="s">
        <v>452</v>
      </c>
      <c r="D1618" s="83" t="n">
        <v>3.94</v>
      </c>
      <c r="E1618" s="0" t="n">
        <v>55</v>
      </c>
      <c r="F1618" s="0" t="n">
        <v>2</v>
      </c>
      <c r="G1618" s="0" t="n">
        <v>0</v>
      </c>
      <c r="I1618" s="0" t="str">
        <f aca="false">IF(A1618="","",IF(COUNTIF(Campaigns!$A$7:$A$300,A1618)&gt;0,"✓",IF(N(D1618)=0,"– no spend","⚠ add to Campaigns tab")))</f>
        <v>✓</v>
      </c>
      <c r="J1618" s="83" t="n">
        <f aca="false">IF(D1618="","",D1618*IF(Settings!$B$23=Settings!$C$6,1,IF(Settings!$B$23="USD",1/INDEX(Settings!$B$29:$B$40,MONTH(B1618)),INDEX(Settings!$B$29:$B$40,MONTH(B1618)))))</f>
        <v>4.403738</v>
      </c>
    </row>
    <row r="1619" customFormat="false" ht="15" hidden="false" customHeight="false" outlineLevel="0" collapsed="false">
      <c r="A1619" s="0" t="s">
        <v>202</v>
      </c>
      <c r="B1619" s="81" t="n">
        <v>46116</v>
      </c>
      <c r="C1619" s="82" t="s">
        <v>452</v>
      </c>
      <c r="D1619" s="83" t="n">
        <v>12.73</v>
      </c>
      <c r="E1619" s="0" t="n">
        <v>129</v>
      </c>
      <c r="F1619" s="0" t="n">
        <v>6</v>
      </c>
      <c r="G1619" s="0" t="n">
        <v>1</v>
      </c>
      <c r="I1619" s="0" t="str">
        <f aca="false">IF(A1619="","",IF(COUNTIF(Campaigns!$A$7:$A$300,A1619)&gt;0,"✓",IF(N(D1619)=0,"– no spend","⚠ add to Campaigns tab")))</f>
        <v>✓</v>
      </c>
      <c r="J1619" s="83" t="n">
        <f aca="false">IF(D1619="","",D1619*IF(Settings!$B$23=Settings!$C$6,1,IF(Settings!$B$23="USD",1/INDEX(Settings!$B$29:$B$40,MONTH(B1619)),INDEX(Settings!$B$29:$B$40,MONTH(B1619)))))</f>
        <v>14.228321</v>
      </c>
    </row>
    <row r="1620" customFormat="false" ht="15" hidden="false" customHeight="false" outlineLevel="0" collapsed="false">
      <c r="A1620" s="0" t="s">
        <v>192</v>
      </c>
      <c r="B1620" s="81" t="n">
        <v>46116</v>
      </c>
      <c r="C1620" s="82" t="s">
        <v>452</v>
      </c>
      <c r="D1620" s="83" t="n">
        <v>10.6</v>
      </c>
      <c r="E1620" s="0" t="n">
        <v>62</v>
      </c>
      <c r="F1620" s="0" t="n">
        <v>3</v>
      </c>
      <c r="G1620" s="0" t="n">
        <v>0</v>
      </c>
      <c r="I1620" s="0" t="str">
        <f aca="false">IF(A1620="","",IF(COUNTIF(Campaigns!$A$7:$A$300,A1620)&gt;0,"✓",IF(N(D1620)=0,"– no spend","⚠ add to Campaigns tab")))</f>
        <v>✓</v>
      </c>
      <c r="J1620" s="83" t="n">
        <f aca="false">IF(D1620="","",D1620*IF(Settings!$B$23=Settings!$C$6,1,IF(Settings!$B$23="USD",1/INDEX(Settings!$B$29:$B$40,MONTH(B1620)),INDEX(Settings!$B$29:$B$40,MONTH(B1620)))))</f>
        <v>11.84762</v>
      </c>
    </row>
    <row r="1621" customFormat="false" ht="15" hidden="false" customHeight="false" outlineLevel="0" collapsed="false">
      <c r="A1621" s="0" t="s">
        <v>187</v>
      </c>
      <c r="B1621" s="81" t="n">
        <v>46116</v>
      </c>
      <c r="C1621" s="82" t="s">
        <v>452</v>
      </c>
      <c r="D1621" s="83" t="n">
        <v>20.61</v>
      </c>
      <c r="E1621" s="0" t="n">
        <v>145</v>
      </c>
      <c r="F1621" s="0" t="n">
        <v>10</v>
      </c>
      <c r="G1621" s="0" t="n">
        <v>1.36</v>
      </c>
      <c r="I1621" s="0" t="str">
        <f aca="false">IF(A1621="","",IF(COUNTIF(Campaigns!$A$7:$A$300,A1621)&gt;0,"✓",IF(N(D1621)=0,"– no spend","⚠ add to Campaigns tab")))</f>
        <v>✓</v>
      </c>
      <c r="J1621" s="83" t="n">
        <f aca="false">IF(D1621="","",D1621*IF(Settings!$B$23=Settings!$C$6,1,IF(Settings!$B$23="USD",1/INDEX(Settings!$B$29:$B$40,MONTH(B1621)),INDEX(Settings!$B$29:$B$40,MONTH(B1621)))))</f>
        <v>23.035797</v>
      </c>
    </row>
    <row r="1622" customFormat="false" ht="15" hidden="false" customHeight="false" outlineLevel="0" collapsed="false">
      <c r="A1622" s="0" t="s">
        <v>190</v>
      </c>
      <c r="B1622" s="81" t="n">
        <v>46116</v>
      </c>
      <c r="C1622" s="82" t="s">
        <v>452</v>
      </c>
      <c r="D1622" s="83" t="n">
        <v>0</v>
      </c>
      <c r="E1622" s="0" t="n">
        <v>1</v>
      </c>
      <c r="F1622" s="0" t="n">
        <v>0</v>
      </c>
      <c r="G1622" s="0" t="n">
        <v>0</v>
      </c>
      <c r="I1622" s="0" t="str">
        <f aca="false">IF(A1622="","",IF(COUNTIF(Campaigns!$A$7:$A$300,A1622)&gt;0,"✓",IF(N(D1622)=0,"– no spend","⚠ add to Campaigns tab")))</f>
        <v>✓</v>
      </c>
      <c r="J1622" s="83" t="n">
        <f aca="false">IF(D1622="","",D1622*IF(Settings!$B$23=Settings!$C$6,1,IF(Settings!$B$23="USD",1/INDEX(Settings!$B$29:$B$40,MONTH(B1622)),INDEX(Settings!$B$29:$B$40,MONTH(B1622)))))</f>
        <v>0</v>
      </c>
    </row>
    <row r="1623" customFormat="false" ht="15" hidden="false" customHeight="false" outlineLevel="0" collapsed="false">
      <c r="A1623" s="0" t="s">
        <v>204</v>
      </c>
      <c r="B1623" s="81" t="n">
        <v>46116</v>
      </c>
      <c r="C1623" s="82" t="s">
        <v>452</v>
      </c>
      <c r="D1623" s="83" t="n">
        <v>4.55</v>
      </c>
      <c r="E1623" s="0" t="n">
        <v>4</v>
      </c>
      <c r="F1623" s="0" t="n">
        <v>3</v>
      </c>
      <c r="G1623" s="0" t="n">
        <v>0</v>
      </c>
      <c r="I1623" s="0" t="str">
        <f aca="false">IF(A1623="","",IF(COUNTIF(Campaigns!$A$7:$A$300,A1623)&gt;0,"✓",IF(N(D1623)=0,"– no spend","⚠ add to Campaigns tab")))</f>
        <v>✓</v>
      </c>
      <c r="J1623" s="83" t="n">
        <f aca="false">IF(D1623="","",D1623*IF(Settings!$B$23=Settings!$C$6,1,IF(Settings!$B$23="USD",1/INDEX(Settings!$B$29:$B$40,MONTH(B1623)),INDEX(Settings!$B$29:$B$40,MONTH(B1623)))))</f>
        <v>5.085535</v>
      </c>
    </row>
    <row r="1624" customFormat="false" ht="15" hidden="false" customHeight="false" outlineLevel="0" collapsed="false">
      <c r="A1624" s="0" t="s">
        <v>188</v>
      </c>
      <c r="B1624" s="81" t="n">
        <v>46116</v>
      </c>
      <c r="C1624" s="82" t="s">
        <v>452</v>
      </c>
      <c r="D1624" s="83" t="n">
        <v>12.2</v>
      </c>
      <c r="E1624" s="0" t="n">
        <v>24</v>
      </c>
      <c r="F1624" s="0" t="n">
        <v>2</v>
      </c>
      <c r="G1624" s="0" t="n">
        <v>0</v>
      </c>
      <c r="I1624" s="0" t="str">
        <f aca="false">IF(A1624="","",IF(COUNTIF(Campaigns!$A$7:$A$300,A1624)&gt;0,"✓",IF(N(D1624)=0,"– no spend","⚠ add to Campaigns tab")))</f>
        <v>✓</v>
      </c>
      <c r="J1624" s="83" t="n">
        <f aca="false">IF(D1624="","",D1624*IF(Settings!$B$23=Settings!$C$6,1,IF(Settings!$B$23="USD",1/INDEX(Settings!$B$29:$B$40,MONTH(B1624)),INDEX(Settings!$B$29:$B$40,MONTH(B1624)))))</f>
        <v>13.63594</v>
      </c>
    </row>
    <row r="1625" customFormat="false" ht="15" hidden="false" customHeight="false" outlineLevel="0" collapsed="false">
      <c r="A1625" s="0" t="s">
        <v>186</v>
      </c>
      <c r="B1625" s="81" t="n">
        <v>46116</v>
      </c>
      <c r="C1625" s="82" t="s">
        <v>452</v>
      </c>
      <c r="D1625" s="83" t="n">
        <v>7.26</v>
      </c>
      <c r="E1625" s="0" t="n">
        <v>30</v>
      </c>
      <c r="F1625" s="0" t="n">
        <v>4</v>
      </c>
      <c r="G1625" s="0" t="n">
        <v>0</v>
      </c>
      <c r="I1625" s="0" t="str">
        <f aca="false">IF(A1625="","",IF(COUNTIF(Campaigns!$A$7:$A$300,A1625)&gt;0,"✓",IF(N(D1625)=0,"– no spend","⚠ add to Campaigns tab")))</f>
        <v>✓</v>
      </c>
      <c r="J1625" s="83" t="n">
        <f aca="false">IF(D1625="","",D1625*IF(Settings!$B$23=Settings!$C$6,1,IF(Settings!$B$23="USD",1/INDEX(Settings!$B$29:$B$40,MONTH(B1625)),INDEX(Settings!$B$29:$B$40,MONTH(B1625)))))</f>
        <v>8.114502</v>
      </c>
    </row>
    <row r="1626" customFormat="false" ht="15" hidden="false" customHeight="false" outlineLevel="0" collapsed="false">
      <c r="A1626" s="0" t="s">
        <v>201</v>
      </c>
      <c r="B1626" s="81" t="n">
        <v>46116</v>
      </c>
      <c r="C1626" s="82" t="s">
        <v>452</v>
      </c>
      <c r="D1626" s="83" t="n">
        <v>20.31</v>
      </c>
      <c r="E1626" s="0" t="n">
        <v>38</v>
      </c>
      <c r="F1626" s="0" t="n">
        <v>2</v>
      </c>
      <c r="G1626" s="0" t="n">
        <v>0.67</v>
      </c>
      <c r="I1626" s="0" t="str">
        <f aca="false">IF(A1626="","",IF(COUNTIF(Campaigns!$A$7:$A$300,A1626)&gt;0,"✓",IF(N(D1626)=0,"– no spend","⚠ add to Campaigns tab")))</f>
        <v>✓</v>
      </c>
      <c r="J1626" s="83" t="n">
        <f aca="false">IF(D1626="","",D1626*IF(Settings!$B$23=Settings!$C$6,1,IF(Settings!$B$23="USD",1/INDEX(Settings!$B$29:$B$40,MONTH(B1626)),INDEX(Settings!$B$29:$B$40,MONTH(B1626)))))</f>
        <v>22.700487</v>
      </c>
    </row>
    <row r="1627" customFormat="false" ht="15" hidden="false" customHeight="false" outlineLevel="0" collapsed="false">
      <c r="A1627" s="0" t="s">
        <v>194</v>
      </c>
      <c r="B1627" s="81" t="n">
        <v>46116</v>
      </c>
      <c r="C1627" s="82" t="s">
        <v>452</v>
      </c>
      <c r="D1627" s="83" t="n">
        <v>19.94</v>
      </c>
      <c r="E1627" s="0" t="n">
        <v>33</v>
      </c>
      <c r="F1627" s="0" t="n">
        <v>2</v>
      </c>
      <c r="G1627" s="0" t="n">
        <v>0</v>
      </c>
      <c r="I1627" s="0" t="str">
        <f aca="false">IF(A1627="","",IF(COUNTIF(Campaigns!$A$7:$A$300,A1627)&gt;0,"✓",IF(N(D1627)=0,"– no spend","⚠ add to Campaigns tab")))</f>
        <v>✓</v>
      </c>
      <c r="J1627" s="83" t="n">
        <f aca="false">IF(D1627="","",D1627*IF(Settings!$B$23=Settings!$C$6,1,IF(Settings!$B$23="USD",1/INDEX(Settings!$B$29:$B$40,MONTH(B1627)),INDEX(Settings!$B$29:$B$40,MONTH(B1627)))))</f>
        <v>22.286938</v>
      </c>
    </row>
    <row r="1628" customFormat="false" ht="15" hidden="false" customHeight="false" outlineLevel="0" collapsed="false">
      <c r="A1628" s="0" t="s">
        <v>211</v>
      </c>
      <c r="B1628" s="81" t="n">
        <v>46116</v>
      </c>
      <c r="C1628" s="82" t="s">
        <v>452</v>
      </c>
      <c r="D1628" s="83" t="n">
        <v>35.68</v>
      </c>
      <c r="E1628" s="0" t="n">
        <v>14252</v>
      </c>
      <c r="F1628" s="0" t="n">
        <v>4</v>
      </c>
      <c r="G1628" s="0" t="n">
        <v>0</v>
      </c>
      <c r="I1628" s="0" t="str">
        <f aca="false">IF(A1628="","",IF(COUNTIF(Campaigns!$A$7:$A$300,A1628)&gt;0,"✓",IF(N(D1628)=0,"– no spend","⚠ add to Campaigns tab")))</f>
        <v>✓</v>
      </c>
      <c r="J1628" s="83" t="n">
        <f aca="false">IF(D1628="","",D1628*IF(Settings!$B$23=Settings!$C$6,1,IF(Settings!$B$23="USD",1/INDEX(Settings!$B$29:$B$40,MONTH(B1628)),INDEX(Settings!$B$29:$B$40,MONTH(B1628)))))</f>
        <v>39.879536</v>
      </c>
    </row>
    <row r="1629" customFormat="false" ht="15" hidden="false" customHeight="false" outlineLevel="0" collapsed="false">
      <c r="A1629" s="0" t="s">
        <v>199</v>
      </c>
      <c r="B1629" s="81" t="n">
        <v>46116</v>
      </c>
      <c r="C1629" s="82" t="s">
        <v>452</v>
      </c>
      <c r="D1629" s="83" t="n">
        <v>33.02</v>
      </c>
      <c r="E1629" s="0" t="n">
        <v>6</v>
      </c>
      <c r="F1629" s="0" t="n">
        <v>2</v>
      </c>
      <c r="G1629" s="0" t="n">
        <v>0</v>
      </c>
      <c r="I1629" s="0" t="str">
        <f aca="false">IF(A1629="","",IF(COUNTIF(Campaigns!$A$7:$A$300,A1629)&gt;0,"✓",IF(N(D1629)=0,"– no spend","⚠ add to Campaigns tab")))</f>
        <v>✓</v>
      </c>
      <c r="J1629" s="83" t="n">
        <f aca="false">IF(D1629="","",D1629*IF(Settings!$B$23=Settings!$C$6,1,IF(Settings!$B$23="USD",1/INDEX(Settings!$B$29:$B$40,MONTH(B1629)),INDEX(Settings!$B$29:$B$40,MONTH(B1629)))))</f>
        <v>36.906454</v>
      </c>
    </row>
    <row r="1630" customFormat="false" ht="15" hidden="false" customHeight="false" outlineLevel="0" collapsed="false">
      <c r="A1630" s="0" t="s">
        <v>206</v>
      </c>
      <c r="B1630" s="81" t="n">
        <v>46116</v>
      </c>
      <c r="C1630" s="82" t="s">
        <v>452</v>
      </c>
      <c r="D1630" s="83" t="n">
        <v>1.56</v>
      </c>
      <c r="E1630" s="0" t="n">
        <v>76</v>
      </c>
      <c r="F1630" s="0" t="n">
        <v>2</v>
      </c>
      <c r="G1630" s="0" t="n">
        <v>0</v>
      </c>
      <c r="I1630" s="0" t="str">
        <f aca="false">IF(A1630="","",IF(COUNTIF(Campaigns!$A$7:$A$300,A1630)&gt;0,"✓",IF(N(D1630)=0,"– no spend","⚠ add to Campaigns tab")))</f>
        <v>✓</v>
      </c>
      <c r="J1630" s="83" t="n">
        <f aca="false">IF(D1630="","",D1630*IF(Settings!$B$23=Settings!$C$6,1,IF(Settings!$B$23="USD",1/INDEX(Settings!$B$29:$B$40,MONTH(B1630)),INDEX(Settings!$B$29:$B$40,MONTH(B1630)))))</f>
        <v>1.743612</v>
      </c>
    </row>
    <row r="1631" customFormat="false" ht="15" hidden="false" customHeight="false" outlineLevel="0" collapsed="false">
      <c r="A1631" s="0" t="s">
        <v>203</v>
      </c>
      <c r="B1631" s="81" t="n">
        <v>46117</v>
      </c>
      <c r="C1631" s="82" t="s">
        <v>452</v>
      </c>
      <c r="D1631" s="83" t="n">
        <v>10.95</v>
      </c>
      <c r="E1631" s="0" t="n">
        <v>55</v>
      </c>
      <c r="F1631" s="0" t="n">
        <v>3</v>
      </c>
      <c r="G1631" s="0" t="n">
        <v>0</v>
      </c>
      <c r="I1631" s="0" t="str">
        <f aca="false">IF(A1631="","",IF(COUNTIF(Campaigns!$A$7:$A$300,A1631)&gt;0,"✓",IF(N(D1631)=0,"– no spend","⚠ add to Campaigns tab")))</f>
        <v>✓</v>
      </c>
      <c r="J1631" s="83" t="n">
        <f aca="false">IF(D1631="","",D1631*IF(Settings!$B$23=Settings!$C$6,1,IF(Settings!$B$23="USD",1/INDEX(Settings!$B$29:$B$40,MONTH(B1631)),INDEX(Settings!$B$29:$B$40,MONTH(B1631)))))</f>
        <v>12.238815</v>
      </c>
    </row>
    <row r="1632" customFormat="false" ht="15" hidden="false" customHeight="false" outlineLevel="0" collapsed="false">
      <c r="A1632" s="0" t="s">
        <v>205</v>
      </c>
      <c r="B1632" s="81" t="n">
        <v>46117</v>
      </c>
      <c r="C1632" s="82" t="s">
        <v>452</v>
      </c>
      <c r="D1632" s="83" t="n">
        <v>1.92</v>
      </c>
      <c r="E1632" s="0" t="n">
        <v>269</v>
      </c>
      <c r="F1632" s="0" t="n">
        <v>3</v>
      </c>
      <c r="G1632" s="0" t="n">
        <v>0</v>
      </c>
      <c r="I1632" s="0" t="str">
        <f aca="false">IF(A1632="","",IF(COUNTIF(Campaigns!$A$7:$A$300,A1632)&gt;0,"✓",IF(N(D1632)=0,"– no spend","⚠ add to Campaigns tab")))</f>
        <v>✓</v>
      </c>
      <c r="J1632" s="83" t="n">
        <f aca="false">IF(D1632="","",D1632*IF(Settings!$B$23=Settings!$C$6,1,IF(Settings!$B$23="USD",1/INDEX(Settings!$B$29:$B$40,MONTH(B1632)),INDEX(Settings!$B$29:$B$40,MONTH(B1632)))))</f>
        <v>2.145984</v>
      </c>
    </row>
    <row r="1633" customFormat="false" ht="15" hidden="false" customHeight="false" outlineLevel="0" collapsed="false">
      <c r="A1633" s="0" t="s">
        <v>212</v>
      </c>
      <c r="B1633" s="81" t="n">
        <v>46117</v>
      </c>
      <c r="C1633" s="82" t="s">
        <v>452</v>
      </c>
      <c r="D1633" s="83" t="n">
        <v>35.62</v>
      </c>
      <c r="E1633" s="0" t="n">
        <v>17982</v>
      </c>
      <c r="F1633" s="0" t="n">
        <v>16</v>
      </c>
      <c r="G1633" s="0" t="n">
        <v>0</v>
      </c>
      <c r="I1633" s="0" t="str">
        <f aca="false">IF(A1633="","",IF(COUNTIF(Campaigns!$A$7:$A$300,A1633)&gt;0,"✓",IF(N(D1633)=0,"– no spend","⚠ add to Campaigns tab")))</f>
        <v>✓</v>
      </c>
      <c r="J1633" s="83" t="n">
        <f aca="false">IF(D1633="","",D1633*IF(Settings!$B$23=Settings!$C$6,1,IF(Settings!$B$23="USD",1/INDEX(Settings!$B$29:$B$40,MONTH(B1633)),INDEX(Settings!$B$29:$B$40,MONTH(B1633)))))</f>
        <v>39.812474</v>
      </c>
    </row>
    <row r="1634" customFormat="false" ht="15" hidden="false" customHeight="false" outlineLevel="0" collapsed="false">
      <c r="A1634" s="0" t="s">
        <v>195</v>
      </c>
      <c r="B1634" s="81" t="n">
        <v>46117</v>
      </c>
      <c r="C1634" s="82" t="s">
        <v>452</v>
      </c>
      <c r="D1634" s="83" t="n">
        <v>0</v>
      </c>
      <c r="E1634" s="0" t="n">
        <v>27</v>
      </c>
      <c r="F1634" s="0" t="n">
        <v>0</v>
      </c>
      <c r="G1634" s="0" t="n">
        <v>0</v>
      </c>
      <c r="I1634" s="0" t="str">
        <f aca="false">IF(A1634="","",IF(COUNTIF(Campaigns!$A$7:$A$300,A1634)&gt;0,"✓",IF(N(D1634)=0,"– no spend","⚠ add to Campaigns tab")))</f>
        <v>✓</v>
      </c>
      <c r="J1634" s="83" t="n">
        <f aca="false">IF(D1634="","",D1634*IF(Settings!$B$23=Settings!$C$6,1,IF(Settings!$B$23="USD",1/INDEX(Settings!$B$29:$B$40,MONTH(B1634)),INDEX(Settings!$B$29:$B$40,MONTH(B1634)))))</f>
        <v>0</v>
      </c>
    </row>
    <row r="1635" customFormat="false" ht="15" hidden="false" customHeight="false" outlineLevel="0" collapsed="false">
      <c r="A1635" s="0" t="s">
        <v>185</v>
      </c>
      <c r="B1635" s="81" t="n">
        <v>46117</v>
      </c>
      <c r="C1635" s="82" t="s">
        <v>452</v>
      </c>
      <c r="D1635" s="83" t="n">
        <v>6.88</v>
      </c>
      <c r="E1635" s="0" t="n">
        <v>58</v>
      </c>
      <c r="F1635" s="0" t="n">
        <v>9</v>
      </c>
      <c r="G1635" s="0" t="n">
        <v>0</v>
      </c>
      <c r="I1635" s="0" t="str">
        <f aca="false">IF(A1635="","",IF(COUNTIF(Campaigns!$A$7:$A$300,A1635)&gt;0,"✓",IF(N(D1635)=0,"– no spend","⚠ add to Campaigns tab")))</f>
        <v>✓</v>
      </c>
      <c r="J1635" s="83" t="n">
        <f aca="false">IF(D1635="","",D1635*IF(Settings!$B$23=Settings!$C$6,1,IF(Settings!$B$23="USD",1/INDEX(Settings!$B$29:$B$40,MONTH(B1635)),INDEX(Settings!$B$29:$B$40,MONTH(B1635)))))</f>
        <v>7.689776</v>
      </c>
    </row>
    <row r="1636" customFormat="false" ht="15" hidden="false" customHeight="false" outlineLevel="0" collapsed="false">
      <c r="A1636" s="0" t="s">
        <v>191</v>
      </c>
      <c r="B1636" s="81" t="n">
        <v>46117</v>
      </c>
      <c r="C1636" s="82" t="s">
        <v>452</v>
      </c>
      <c r="D1636" s="83" t="n">
        <v>6.14</v>
      </c>
      <c r="E1636" s="0" t="n">
        <v>57</v>
      </c>
      <c r="F1636" s="0" t="n">
        <v>7</v>
      </c>
      <c r="G1636" s="0" t="n">
        <v>0</v>
      </c>
      <c r="I1636" s="0" t="str">
        <f aca="false">IF(A1636="","",IF(COUNTIF(Campaigns!$A$7:$A$300,A1636)&gt;0,"✓",IF(N(D1636)=0,"– no spend","⚠ add to Campaigns tab")))</f>
        <v>✓</v>
      </c>
      <c r="J1636" s="83" t="n">
        <f aca="false">IF(D1636="","",D1636*IF(Settings!$B$23=Settings!$C$6,1,IF(Settings!$B$23="USD",1/INDEX(Settings!$B$29:$B$40,MONTH(B1636)),INDEX(Settings!$B$29:$B$40,MONTH(B1636)))))</f>
        <v>6.862678</v>
      </c>
    </row>
    <row r="1637" customFormat="false" ht="15" hidden="false" customHeight="false" outlineLevel="0" collapsed="false">
      <c r="A1637" s="0" t="s">
        <v>200</v>
      </c>
      <c r="B1637" s="81" t="n">
        <v>46117</v>
      </c>
      <c r="C1637" s="82" t="s">
        <v>452</v>
      </c>
      <c r="D1637" s="83" t="n">
        <v>16.3</v>
      </c>
      <c r="E1637" s="0" t="n">
        <v>93</v>
      </c>
      <c r="F1637" s="0" t="n">
        <v>8</v>
      </c>
      <c r="G1637" s="0" t="n">
        <v>0</v>
      </c>
      <c r="I1637" s="0" t="str">
        <f aca="false">IF(A1637="","",IF(COUNTIF(Campaigns!$A$7:$A$300,A1637)&gt;0,"✓",IF(N(D1637)=0,"– no spend","⚠ add to Campaigns tab")))</f>
        <v>✓</v>
      </c>
      <c r="J1637" s="83" t="n">
        <f aca="false">IF(D1637="","",D1637*IF(Settings!$B$23=Settings!$C$6,1,IF(Settings!$B$23="USD",1/INDEX(Settings!$B$29:$B$40,MONTH(B1637)),INDEX(Settings!$B$29:$B$40,MONTH(B1637)))))</f>
        <v>18.21851</v>
      </c>
    </row>
    <row r="1638" customFormat="false" ht="15" hidden="false" customHeight="false" outlineLevel="0" collapsed="false">
      <c r="A1638" s="0" t="s">
        <v>202</v>
      </c>
      <c r="B1638" s="81" t="n">
        <v>46117</v>
      </c>
      <c r="C1638" s="82" t="s">
        <v>452</v>
      </c>
      <c r="D1638" s="83" t="n">
        <v>8.1</v>
      </c>
      <c r="E1638" s="0" t="n">
        <v>49</v>
      </c>
      <c r="F1638" s="0" t="n">
        <v>5</v>
      </c>
      <c r="G1638" s="0" t="n">
        <v>0</v>
      </c>
      <c r="I1638" s="0" t="str">
        <f aca="false">IF(A1638="","",IF(COUNTIF(Campaigns!$A$7:$A$300,A1638)&gt;0,"✓",IF(N(D1638)=0,"– no spend","⚠ add to Campaigns tab")))</f>
        <v>✓</v>
      </c>
      <c r="J1638" s="83" t="n">
        <f aca="false">IF(D1638="","",D1638*IF(Settings!$B$23=Settings!$C$6,1,IF(Settings!$B$23="USD",1/INDEX(Settings!$B$29:$B$40,MONTH(B1638)),INDEX(Settings!$B$29:$B$40,MONTH(B1638)))))</f>
        <v>9.05337</v>
      </c>
    </row>
    <row r="1639" customFormat="false" ht="15" hidden="false" customHeight="false" outlineLevel="0" collapsed="false">
      <c r="A1639" s="0" t="s">
        <v>192</v>
      </c>
      <c r="B1639" s="81" t="n">
        <v>46117</v>
      </c>
      <c r="C1639" s="82" t="s">
        <v>452</v>
      </c>
      <c r="D1639" s="83" t="n">
        <v>27.44</v>
      </c>
      <c r="E1639" s="0" t="n">
        <v>103</v>
      </c>
      <c r="F1639" s="0" t="n">
        <v>8</v>
      </c>
      <c r="G1639" s="0" t="n">
        <v>1</v>
      </c>
      <c r="I1639" s="0" t="str">
        <f aca="false">IF(A1639="","",IF(COUNTIF(Campaigns!$A$7:$A$300,A1639)&gt;0,"✓",IF(N(D1639)=0,"– no spend","⚠ add to Campaigns tab")))</f>
        <v>✓</v>
      </c>
      <c r="J1639" s="83" t="n">
        <f aca="false">IF(D1639="","",D1639*IF(Settings!$B$23=Settings!$C$6,1,IF(Settings!$B$23="USD",1/INDEX(Settings!$B$29:$B$40,MONTH(B1639)),INDEX(Settings!$B$29:$B$40,MONTH(B1639)))))</f>
        <v>30.669688</v>
      </c>
    </row>
    <row r="1640" customFormat="false" ht="15" hidden="false" customHeight="false" outlineLevel="0" collapsed="false">
      <c r="A1640" s="0" t="s">
        <v>187</v>
      </c>
      <c r="B1640" s="81" t="n">
        <v>46117</v>
      </c>
      <c r="C1640" s="82" t="s">
        <v>452</v>
      </c>
      <c r="D1640" s="83" t="n">
        <v>15.6</v>
      </c>
      <c r="E1640" s="0" t="n">
        <v>104</v>
      </c>
      <c r="F1640" s="0" t="n">
        <v>9</v>
      </c>
      <c r="G1640" s="0" t="n">
        <v>2</v>
      </c>
      <c r="I1640" s="0" t="str">
        <f aca="false">IF(A1640="","",IF(COUNTIF(Campaigns!$A$7:$A$300,A1640)&gt;0,"✓",IF(N(D1640)=0,"– no spend","⚠ add to Campaigns tab")))</f>
        <v>✓</v>
      </c>
      <c r="J1640" s="83" t="n">
        <f aca="false">IF(D1640="","",D1640*IF(Settings!$B$23=Settings!$C$6,1,IF(Settings!$B$23="USD",1/INDEX(Settings!$B$29:$B$40,MONTH(B1640)),INDEX(Settings!$B$29:$B$40,MONTH(B1640)))))</f>
        <v>17.43612</v>
      </c>
    </row>
    <row r="1641" customFormat="false" ht="15" hidden="false" customHeight="false" outlineLevel="0" collapsed="false">
      <c r="A1641" s="0" t="s">
        <v>190</v>
      </c>
      <c r="B1641" s="81" t="n">
        <v>46117</v>
      </c>
      <c r="C1641" s="82" t="s">
        <v>452</v>
      </c>
      <c r="D1641" s="83" t="n">
        <v>14.95</v>
      </c>
      <c r="E1641" s="0" t="n">
        <v>4</v>
      </c>
      <c r="F1641" s="0" t="n">
        <v>1</v>
      </c>
      <c r="G1641" s="0" t="n">
        <v>0</v>
      </c>
      <c r="I1641" s="0" t="str">
        <f aca="false">IF(A1641="","",IF(COUNTIF(Campaigns!$A$7:$A$300,A1641)&gt;0,"✓",IF(N(D1641)=0,"– no spend","⚠ add to Campaigns tab")))</f>
        <v>✓</v>
      </c>
      <c r="J1641" s="83" t="n">
        <f aca="false">IF(D1641="","",D1641*IF(Settings!$B$23=Settings!$C$6,1,IF(Settings!$B$23="USD",1/INDEX(Settings!$B$29:$B$40,MONTH(B1641)),INDEX(Settings!$B$29:$B$40,MONTH(B1641)))))</f>
        <v>16.709615</v>
      </c>
    </row>
    <row r="1642" customFormat="false" ht="15" hidden="false" customHeight="false" outlineLevel="0" collapsed="false">
      <c r="A1642" s="0" t="s">
        <v>204</v>
      </c>
      <c r="B1642" s="81" t="n">
        <v>46117</v>
      </c>
      <c r="C1642" s="82" t="s">
        <v>452</v>
      </c>
      <c r="D1642" s="83" t="n">
        <v>2.73</v>
      </c>
      <c r="E1642" s="0" t="n">
        <v>24</v>
      </c>
      <c r="F1642" s="0" t="n">
        <v>2</v>
      </c>
      <c r="G1642" s="0" t="n">
        <v>0</v>
      </c>
      <c r="I1642" s="0" t="str">
        <f aca="false">IF(A1642="","",IF(COUNTIF(Campaigns!$A$7:$A$300,A1642)&gt;0,"✓",IF(N(D1642)=0,"– no spend","⚠ add to Campaigns tab")))</f>
        <v>✓</v>
      </c>
      <c r="J1642" s="83" t="n">
        <f aca="false">IF(D1642="","",D1642*IF(Settings!$B$23=Settings!$C$6,1,IF(Settings!$B$23="USD",1/INDEX(Settings!$B$29:$B$40,MONTH(B1642)),INDEX(Settings!$B$29:$B$40,MONTH(B1642)))))</f>
        <v>3.051321</v>
      </c>
    </row>
    <row r="1643" customFormat="false" ht="15" hidden="false" customHeight="false" outlineLevel="0" collapsed="false">
      <c r="A1643" s="0" t="s">
        <v>188</v>
      </c>
      <c r="B1643" s="81" t="n">
        <v>46117</v>
      </c>
      <c r="C1643" s="82" t="s">
        <v>452</v>
      </c>
      <c r="D1643" s="83" t="n">
        <v>0</v>
      </c>
      <c r="E1643" s="0" t="n">
        <v>29</v>
      </c>
      <c r="F1643" s="0" t="n">
        <v>0</v>
      </c>
      <c r="G1643" s="0" t="n">
        <v>0</v>
      </c>
      <c r="I1643" s="0" t="str">
        <f aca="false">IF(A1643="","",IF(COUNTIF(Campaigns!$A$7:$A$300,A1643)&gt;0,"✓",IF(N(D1643)=0,"– no spend","⚠ add to Campaigns tab")))</f>
        <v>✓</v>
      </c>
      <c r="J1643" s="83" t="n">
        <f aca="false">IF(D1643="","",D1643*IF(Settings!$B$23=Settings!$C$6,1,IF(Settings!$B$23="USD",1/INDEX(Settings!$B$29:$B$40,MONTH(B1643)),INDEX(Settings!$B$29:$B$40,MONTH(B1643)))))</f>
        <v>0</v>
      </c>
    </row>
    <row r="1644" customFormat="false" ht="15" hidden="false" customHeight="false" outlineLevel="0" collapsed="false">
      <c r="A1644" s="0" t="s">
        <v>186</v>
      </c>
      <c r="B1644" s="81" t="n">
        <v>46117</v>
      </c>
      <c r="C1644" s="82" t="s">
        <v>452</v>
      </c>
      <c r="D1644" s="83" t="n">
        <v>2.95</v>
      </c>
      <c r="E1644" s="0" t="n">
        <v>17</v>
      </c>
      <c r="F1644" s="0" t="n">
        <v>3</v>
      </c>
      <c r="G1644" s="0" t="n">
        <v>0</v>
      </c>
      <c r="I1644" s="0" t="str">
        <f aca="false">IF(A1644="","",IF(COUNTIF(Campaigns!$A$7:$A$300,A1644)&gt;0,"✓",IF(N(D1644)=0,"– no spend","⚠ add to Campaigns tab")))</f>
        <v>✓</v>
      </c>
      <c r="J1644" s="83" t="n">
        <f aca="false">IF(D1644="","",D1644*IF(Settings!$B$23=Settings!$C$6,1,IF(Settings!$B$23="USD",1/INDEX(Settings!$B$29:$B$40,MONTH(B1644)),INDEX(Settings!$B$29:$B$40,MONTH(B1644)))))</f>
        <v>3.297215</v>
      </c>
    </row>
    <row r="1645" customFormat="false" ht="15" hidden="false" customHeight="false" outlineLevel="0" collapsed="false">
      <c r="A1645" s="0" t="s">
        <v>201</v>
      </c>
      <c r="B1645" s="81" t="n">
        <v>46117</v>
      </c>
      <c r="C1645" s="82" t="s">
        <v>452</v>
      </c>
      <c r="D1645" s="83" t="n">
        <v>31.69</v>
      </c>
      <c r="E1645" s="0" t="n">
        <v>14</v>
      </c>
      <c r="F1645" s="0" t="n">
        <v>1</v>
      </c>
      <c r="G1645" s="0" t="n">
        <v>0</v>
      </c>
      <c r="I1645" s="0" t="str">
        <f aca="false">IF(A1645="","",IF(COUNTIF(Campaigns!$A$7:$A$300,A1645)&gt;0,"✓",IF(N(D1645)=0,"– no spend","⚠ add to Campaigns tab")))</f>
        <v>✓</v>
      </c>
      <c r="J1645" s="83" t="n">
        <f aca="false">IF(D1645="","",D1645*IF(Settings!$B$23=Settings!$C$6,1,IF(Settings!$B$23="USD",1/INDEX(Settings!$B$29:$B$40,MONTH(B1645)),INDEX(Settings!$B$29:$B$40,MONTH(B1645)))))</f>
        <v>35.419913</v>
      </c>
    </row>
    <row r="1646" customFormat="false" ht="15" hidden="false" customHeight="false" outlineLevel="0" collapsed="false">
      <c r="A1646" s="0" t="s">
        <v>194</v>
      </c>
      <c r="B1646" s="81" t="n">
        <v>46117</v>
      </c>
      <c r="C1646" s="82" t="s">
        <v>452</v>
      </c>
      <c r="D1646" s="83" t="n">
        <v>10.2</v>
      </c>
      <c r="E1646" s="0" t="n">
        <v>42</v>
      </c>
      <c r="F1646" s="0" t="n">
        <v>1</v>
      </c>
      <c r="G1646" s="0" t="n">
        <v>0</v>
      </c>
      <c r="I1646" s="0" t="str">
        <f aca="false">IF(A1646="","",IF(COUNTIF(Campaigns!$A$7:$A$300,A1646)&gt;0,"✓",IF(N(D1646)=0,"– no spend","⚠ add to Campaigns tab")))</f>
        <v>✓</v>
      </c>
      <c r="J1646" s="83" t="n">
        <f aca="false">IF(D1646="","",D1646*IF(Settings!$B$23=Settings!$C$6,1,IF(Settings!$B$23="USD",1/INDEX(Settings!$B$29:$B$40,MONTH(B1646)),INDEX(Settings!$B$29:$B$40,MONTH(B1646)))))</f>
        <v>11.40054</v>
      </c>
    </row>
    <row r="1647" customFormat="false" ht="15" hidden="false" customHeight="false" outlineLevel="0" collapsed="false">
      <c r="A1647" s="0" t="s">
        <v>211</v>
      </c>
      <c r="B1647" s="81" t="n">
        <v>46117</v>
      </c>
      <c r="C1647" s="82" t="s">
        <v>452</v>
      </c>
      <c r="D1647" s="83" t="n">
        <v>35.82</v>
      </c>
      <c r="E1647" s="0" t="n">
        <v>15002</v>
      </c>
      <c r="F1647" s="0" t="n">
        <v>9</v>
      </c>
      <c r="G1647" s="0" t="n">
        <v>0</v>
      </c>
      <c r="I1647" s="0" t="str">
        <f aca="false">IF(A1647="","",IF(COUNTIF(Campaigns!$A$7:$A$300,A1647)&gt;0,"✓",IF(N(D1647)=0,"– no spend","⚠ add to Campaigns tab")))</f>
        <v>✓</v>
      </c>
      <c r="J1647" s="83" t="n">
        <f aca="false">IF(D1647="","",D1647*IF(Settings!$B$23=Settings!$C$6,1,IF(Settings!$B$23="USD",1/INDEX(Settings!$B$29:$B$40,MONTH(B1647)),INDEX(Settings!$B$29:$B$40,MONTH(B1647)))))</f>
        <v>40.036014</v>
      </c>
    </row>
    <row r="1648" customFormat="false" ht="15" hidden="false" customHeight="false" outlineLevel="0" collapsed="false">
      <c r="A1648" s="0" t="s">
        <v>199</v>
      </c>
      <c r="B1648" s="81" t="n">
        <v>46117</v>
      </c>
      <c r="C1648" s="82" t="s">
        <v>452</v>
      </c>
      <c r="D1648" s="83" t="n">
        <v>0</v>
      </c>
      <c r="E1648" s="0" t="n">
        <v>27</v>
      </c>
      <c r="F1648" s="0" t="n">
        <v>0</v>
      </c>
      <c r="G1648" s="0" t="n">
        <v>0</v>
      </c>
      <c r="I1648" s="0" t="str">
        <f aca="false">IF(A1648="","",IF(COUNTIF(Campaigns!$A$7:$A$300,A1648)&gt;0,"✓",IF(N(D1648)=0,"– no spend","⚠ add to Campaigns tab")))</f>
        <v>✓</v>
      </c>
      <c r="J1648" s="83" t="n">
        <f aca="false">IF(D1648="","",D1648*IF(Settings!$B$23=Settings!$C$6,1,IF(Settings!$B$23="USD",1/INDEX(Settings!$B$29:$B$40,MONTH(B1648)),INDEX(Settings!$B$29:$B$40,MONTH(B1648)))))</f>
        <v>0</v>
      </c>
    </row>
    <row r="1649" customFormat="false" ht="15" hidden="false" customHeight="false" outlineLevel="0" collapsed="false">
      <c r="A1649" s="0" t="s">
        <v>206</v>
      </c>
      <c r="B1649" s="81" t="n">
        <v>46117</v>
      </c>
      <c r="C1649" s="82" t="s">
        <v>452</v>
      </c>
      <c r="D1649" s="83" t="n">
        <v>1.13</v>
      </c>
      <c r="E1649" s="0" t="n">
        <v>204</v>
      </c>
      <c r="F1649" s="0" t="n">
        <v>5</v>
      </c>
      <c r="G1649" s="0" t="n">
        <v>0</v>
      </c>
      <c r="I1649" s="0" t="str">
        <f aca="false">IF(A1649="","",IF(COUNTIF(Campaigns!$A$7:$A$300,A1649)&gt;0,"✓",IF(N(D1649)=0,"– no spend","⚠ add to Campaigns tab")))</f>
        <v>✓</v>
      </c>
      <c r="J1649" s="83" t="n">
        <f aca="false">IF(D1649="","",D1649*IF(Settings!$B$23=Settings!$C$6,1,IF(Settings!$B$23="USD",1/INDEX(Settings!$B$29:$B$40,MONTH(B1649)),INDEX(Settings!$B$29:$B$40,MONTH(B1649)))))</f>
        <v>1.263001</v>
      </c>
    </row>
    <row r="1650" customFormat="false" ht="15" hidden="false" customHeight="false" outlineLevel="0" collapsed="false">
      <c r="A1650" s="0" t="s">
        <v>203</v>
      </c>
      <c r="B1650" s="81" t="n">
        <v>46118</v>
      </c>
      <c r="C1650" s="82" t="s">
        <v>452</v>
      </c>
      <c r="D1650" s="83" t="n">
        <v>13.39</v>
      </c>
      <c r="E1650" s="0" t="n">
        <v>60</v>
      </c>
      <c r="F1650" s="0" t="n">
        <v>4</v>
      </c>
      <c r="G1650" s="0" t="n">
        <v>0</v>
      </c>
      <c r="I1650" s="0" t="str">
        <f aca="false">IF(A1650="","",IF(COUNTIF(Campaigns!$A$7:$A$300,A1650)&gt;0,"✓",IF(N(D1650)=0,"– no spend","⚠ add to Campaigns tab")))</f>
        <v>✓</v>
      </c>
      <c r="J1650" s="83" t="n">
        <f aca="false">IF(D1650="","",D1650*IF(Settings!$B$23=Settings!$C$6,1,IF(Settings!$B$23="USD",1/INDEX(Settings!$B$29:$B$40,MONTH(B1650)),INDEX(Settings!$B$29:$B$40,MONTH(B1650)))))</f>
        <v>14.966003</v>
      </c>
    </row>
    <row r="1651" customFormat="false" ht="15" hidden="false" customHeight="false" outlineLevel="0" collapsed="false">
      <c r="A1651" s="0" t="s">
        <v>205</v>
      </c>
      <c r="B1651" s="81" t="n">
        <v>46118</v>
      </c>
      <c r="C1651" s="82" t="s">
        <v>452</v>
      </c>
      <c r="D1651" s="83" t="n">
        <v>1.04</v>
      </c>
      <c r="E1651" s="0" t="n">
        <v>340</v>
      </c>
      <c r="F1651" s="0" t="n">
        <v>4</v>
      </c>
      <c r="G1651" s="0" t="n">
        <v>0</v>
      </c>
      <c r="I1651" s="0" t="str">
        <f aca="false">IF(A1651="","",IF(COUNTIF(Campaigns!$A$7:$A$300,A1651)&gt;0,"✓",IF(N(D1651)=0,"– no spend","⚠ add to Campaigns tab")))</f>
        <v>✓</v>
      </c>
      <c r="J1651" s="83" t="n">
        <f aca="false">IF(D1651="","",D1651*IF(Settings!$B$23=Settings!$C$6,1,IF(Settings!$B$23="USD",1/INDEX(Settings!$B$29:$B$40,MONTH(B1651)),INDEX(Settings!$B$29:$B$40,MONTH(B1651)))))</f>
        <v>1.162408</v>
      </c>
    </row>
    <row r="1652" customFormat="false" ht="15" hidden="false" customHeight="false" outlineLevel="0" collapsed="false">
      <c r="A1652" s="0" t="s">
        <v>212</v>
      </c>
      <c r="B1652" s="81" t="n">
        <v>46118</v>
      </c>
      <c r="C1652" s="82" t="s">
        <v>452</v>
      </c>
      <c r="D1652" s="83" t="n">
        <v>35.62</v>
      </c>
      <c r="E1652" s="0" t="n">
        <v>19454</v>
      </c>
      <c r="F1652" s="0" t="n">
        <v>24</v>
      </c>
      <c r="G1652" s="0" t="n">
        <v>0</v>
      </c>
      <c r="I1652" s="0" t="str">
        <f aca="false">IF(A1652="","",IF(COUNTIF(Campaigns!$A$7:$A$300,A1652)&gt;0,"✓",IF(N(D1652)=0,"– no spend","⚠ add to Campaigns tab")))</f>
        <v>✓</v>
      </c>
      <c r="J1652" s="83" t="n">
        <f aca="false">IF(D1652="","",D1652*IF(Settings!$B$23=Settings!$C$6,1,IF(Settings!$B$23="USD",1/INDEX(Settings!$B$29:$B$40,MONTH(B1652)),INDEX(Settings!$B$29:$B$40,MONTH(B1652)))))</f>
        <v>39.812474</v>
      </c>
    </row>
    <row r="1653" customFormat="false" ht="15" hidden="false" customHeight="false" outlineLevel="0" collapsed="false">
      <c r="A1653" s="0" t="s">
        <v>195</v>
      </c>
      <c r="B1653" s="81" t="n">
        <v>46118</v>
      </c>
      <c r="C1653" s="82" t="s">
        <v>452</v>
      </c>
      <c r="D1653" s="83" t="n">
        <v>28.48</v>
      </c>
      <c r="E1653" s="0" t="n">
        <v>27</v>
      </c>
      <c r="F1653" s="0" t="n">
        <v>1</v>
      </c>
      <c r="G1653" s="0" t="n">
        <v>0</v>
      </c>
      <c r="I1653" s="0" t="str">
        <f aca="false">IF(A1653="","",IF(COUNTIF(Campaigns!$A$7:$A$300,A1653)&gt;0,"✓",IF(N(D1653)=0,"– no spend","⚠ add to Campaigns tab")))</f>
        <v>✓</v>
      </c>
      <c r="J1653" s="83" t="n">
        <f aca="false">IF(D1653="","",D1653*IF(Settings!$B$23=Settings!$C$6,1,IF(Settings!$B$23="USD",1/INDEX(Settings!$B$29:$B$40,MONTH(B1653)),INDEX(Settings!$B$29:$B$40,MONTH(B1653)))))</f>
        <v>31.832096</v>
      </c>
    </row>
    <row r="1654" customFormat="false" ht="15" hidden="false" customHeight="false" outlineLevel="0" collapsed="false">
      <c r="A1654" s="0" t="s">
        <v>185</v>
      </c>
      <c r="B1654" s="81" t="n">
        <v>46118</v>
      </c>
      <c r="C1654" s="82" t="s">
        <v>452</v>
      </c>
      <c r="D1654" s="83" t="n">
        <v>14.96</v>
      </c>
      <c r="E1654" s="0" t="n">
        <v>60</v>
      </c>
      <c r="F1654" s="0" t="n">
        <v>7</v>
      </c>
      <c r="G1654" s="0" t="n">
        <v>0</v>
      </c>
      <c r="I1654" s="0" t="str">
        <f aca="false">IF(A1654="","",IF(COUNTIF(Campaigns!$A$7:$A$300,A1654)&gt;0,"✓",IF(N(D1654)=0,"– no spend","⚠ add to Campaigns tab")))</f>
        <v>✓</v>
      </c>
      <c r="J1654" s="83" t="n">
        <f aca="false">IF(D1654="","",D1654*IF(Settings!$B$23=Settings!$C$6,1,IF(Settings!$B$23="USD",1/INDEX(Settings!$B$29:$B$40,MONTH(B1654)),INDEX(Settings!$B$29:$B$40,MONTH(B1654)))))</f>
        <v>16.720792</v>
      </c>
    </row>
    <row r="1655" customFormat="false" ht="15" hidden="false" customHeight="false" outlineLevel="0" collapsed="false">
      <c r="A1655" s="0" t="s">
        <v>191</v>
      </c>
      <c r="B1655" s="81" t="n">
        <v>46118</v>
      </c>
      <c r="C1655" s="82" t="s">
        <v>452</v>
      </c>
      <c r="D1655" s="83" t="n">
        <v>41.95</v>
      </c>
      <c r="E1655" s="0" t="n">
        <v>97</v>
      </c>
      <c r="F1655" s="0" t="n">
        <v>17</v>
      </c>
      <c r="G1655" s="0" t="n">
        <v>0</v>
      </c>
      <c r="I1655" s="0" t="str">
        <f aca="false">IF(A1655="","",IF(COUNTIF(Campaigns!$A$7:$A$300,A1655)&gt;0,"✓",IF(N(D1655)=0,"– no spend","⚠ add to Campaigns tab")))</f>
        <v>✓</v>
      </c>
      <c r="J1655" s="83" t="n">
        <f aca="false">IF(D1655="","",D1655*IF(Settings!$B$23=Settings!$C$6,1,IF(Settings!$B$23="USD",1/INDEX(Settings!$B$29:$B$40,MONTH(B1655)),INDEX(Settings!$B$29:$B$40,MONTH(B1655)))))</f>
        <v>46.887515</v>
      </c>
    </row>
    <row r="1656" customFormat="false" ht="15" hidden="false" customHeight="false" outlineLevel="0" collapsed="false">
      <c r="A1656" s="0" t="s">
        <v>200</v>
      </c>
      <c r="B1656" s="81" t="n">
        <v>46118</v>
      </c>
      <c r="C1656" s="82" t="s">
        <v>452</v>
      </c>
      <c r="D1656" s="83" t="n">
        <v>18.62</v>
      </c>
      <c r="E1656" s="0" t="n">
        <v>79</v>
      </c>
      <c r="F1656" s="0" t="n">
        <v>5</v>
      </c>
      <c r="G1656" s="0" t="n">
        <v>0</v>
      </c>
      <c r="I1656" s="0" t="str">
        <f aca="false">IF(A1656="","",IF(COUNTIF(Campaigns!$A$7:$A$300,A1656)&gt;0,"✓",IF(N(D1656)=0,"– no spend","⚠ add to Campaigns tab")))</f>
        <v>✓</v>
      </c>
      <c r="J1656" s="83" t="n">
        <f aca="false">IF(D1656="","",D1656*IF(Settings!$B$23=Settings!$C$6,1,IF(Settings!$B$23="USD",1/INDEX(Settings!$B$29:$B$40,MONTH(B1656)),INDEX(Settings!$B$29:$B$40,MONTH(B1656)))))</f>
        <v>20.811574</v>
      </c>
    </row>
    <row r="1657" customFormat="false" ht="15" hidden="false" customHeight="false" outlineLevel="0" collapsed="false">
      <c r="A1657" s="0" t="s">
        <v>202</v>
      </c>
      <c r="B1657" s="81" t="n">
        <v>46118</v>
      </c>
      <c r="C1657" s="82" t="s">
        <v>452</v>
      </c>
      <c r="D1657" s="83" t="n">
        <v>8.93</v>
      </c>
      <c r="E1657" s="0" t="n">
        <v>6</v>
      </c>
      <c r="F1657" s="0" t="n">
        <v>3</v>
      </c>
      <c r="G1657" s="0" t="n">
        <v>0.06</v>
      </c>
      <c r="I1657" s="0" t="str">
        <f aca="false">IF(A1657="","",IF(COUNTIF(Campaigns!$A$7:$A$300,A1657)&gt;0,"✓",IF(N(D1657)=0,"– no spend","⚠ add to Campaigns tab")))</f>
        <v>✓</v>
      </c>
      <c r="J1657" s="83" t="n">
        <f aca="false">IF(D1657="","",D1657*IF(Settings!$B$23=Settings!$C$6,1,IF(Settings!$B$23="USD",1/INDEX(Settings!$B$29:$B$40,MONTH(B1657)),INDEX(Settings!$B$29:$B$40,MONTH(B1657)))))</f>
        <v>9.981061</v>
      </c>
    </row>
    <row r="1658" customFormat="false" ht="15" hidden="false" customHeight="false" outlineLevel="0" collapsed="false">
      <c r="A1658" s="0" t="s">
        <v>192</v>
      </c>
      <c r="B1658" s="81" t="n">
        <v>46118</v>
      </c>
      <c r="C1658" s="82" t="s">
        <v>452</v>
      </c>
      <c r="D1658" s="83" t="n">
        <v>40.98</v>
      </c>
      <c r="E1658" s="0" t="n">
        <v>64</v>
      </c>
      <c r="F1658" s="0" t="n">
        <v>9</v>
      </c>
      <c r="G1658" s="0" t="n">
        <v>0.18</v>
      </c>
      <c r="I1658" s="0" t="str">
        <f aca="false">IF(A1658="","",IF(COUNTIF(Campaigns!$A$7:$A$300,A1658)&gt;0,"✓",IF(N(D1658)=0,"– no spend","⚠ add to Campaigns tab")))</f>
        <v>✓</v>
      </c>
      <c r="J1658" s="83" t="n">
        <f aca="false">IF(D1658="","",D1658*IF(Settings!$B$23=Settings!$C$6,1,IF(Settings!$B$23="USD",1/INDEX(Settings!$B$29:$B$40,MONTH(B1658)),INDEX(Settings!$B$29:$B$40,MONTH(B1658)))))</f>
        <v>45.803346</v>
      </c>
    </row>
    <row r="1659" customFormat="false" ht="15" hidden="false" customHeight="false" outlineLevel="0" collapsed="false">
      <c r="A1659" s="0" t="s">
        <v>187</v>
      </c>
      <c r="B1659" s="81" t="n">
        <v>46118</v>
      </c>
      <c r="C1659" s="82" t="s">
        <v>452</v>
      </c>
      <c r="D1659" s="83" t="n">
        <v>5.62</v>
      </c>
      <c r="E1659" s="0" t="n">
        <v>181</v>
      </c>
      <c r="F1659" s="0" t="n">
        <v>4</v>
      </c>
      <c r="G1659" s="0" t="n">
        <v>0</v>
      </c>
      <c r="I1659" s="0" t="str">
        <f aca="false">IF(A1659="","",IF(COUNTIF(Campaigns!$A$7:$A$300,A1659)&gt;0,"✓",IF(N(D1659)=0,"– no spend","⚠ add to Campaigns tab")))</f>
        <v>✓</v>
      </c>
      <c r="J1659" s="83" t="n">
        <f aca="false">IF(D1659="","",D1659*IF(Settings!$B$23=Settings!$C$6,1,IF(Settings!$B$23="USD",1/INDEX(Settings!$B$29:$B$40,MONTH(B1659)),INDEX(Settings!$B$29:$B$40,MONTH(B1659)))))</f>
        <v>6.281474</v>
      </c>
    </row>
    <row r="1660" customFormat="false" ht="15" hidden="false" customHeight="false" outlineLevel="0" collapsed="false">
      <c r="A1660" s="0" t="s">
        <v>190</v>
      </c>
      <c r="B1660" s="81" t="n">
        <v>46118</v>
      </c>
      <c r="C1660" s="82" t="s">
        <v>452</v>
      </c>
      <c r="D1660" s="83" t="n">
        <v>0</v>
      </c>
      <c r="E1660" s="0" t="n">
        <v>4</v>
      </c>
      <c r="F1660" s="0" t="n">
        <v>0</v>
      </c>
      <c r="G1660" s="0" t="n">
        <v>0</v>
      </c>
      <c r="I1660" s="0" t="str">
        <f aca="false">IF(A1660="","",IF(COUNTIF(Campaigns!$A$7:$A$300,A1660)&gt;0,"✓",IF(N(D1660)=0,"– no spend","⚠ add to Campaigns tab")))</f>
        <v>✓</v>
      </c>
      <c r="J1660" s="83" t="n">
        <f aca="false">IF(D1660="","",D1660*IF(Settings!$B$23=Settings!$C$6,1,IF(Settings!$B$23="USD",1/INDEX(Settings!$B$29:$B$40,MONTH(B1660)),INDEX(Settings!$B$29:$B$40,MONTH(B1660)))))</f>
        <v>0</v>
      </c>
    </row>
    <row r="1661" customFormat="false" ht="15" hidden="false" customHeight="false" outlineLevel="0" collapsed="false">
      <c r="A1661" s="0" t="s">
        <v>204</v>
      </c>
      <c r="B1661" s="81" t="n">
        <v>46118</v>
      </c>
      <c r="C1661" s="82" t="s">
        <v>452</v>
      </c>
      <c r="D1661" s="83" t="n">
        <v>9.17</v>
      </c>
      <c r="E1661" s="0" t="n">
        <v>37</v>
      </c>
      <c r="F1661" s="0" t="n">
        <v>3</v>
      </c>
      <c r="G1661" s="0" t="n">
        <v>0</v>
      </c>
      <c r="I1661" s="0" t="str">
        <f aca="false">IF(A1661="","",IF(COUNTIF(Campaigns!$A$7:$A$300,A1661)&gt;0,"✓",IF(N(D1661)=0,"– no spend","⚠ add to Campaigns tab")))</f>
        <v>✓</v>
      </c>
      <c r="J1661" s="83" t="n">
        <f aca="false">IF(D1661="","",D1661*IF(Settings!$B$23=Settings!$C$6,1,IF(Settings!$B$23="USD",1/INDEX(Settings!$B$29:$B$40,MONTH(B1661)),INDEX(Settings!$B$29:$B$40,MONTH(B1661)))))</f>
        <v>10.249309</v>
      </c>
    </row>
    <row r="1662" customFormat="false" ht="15" hidden="false" customHeight="false" outlineLevel="0" collapsed="false">
      <c r="A1662" s="0" t="s">
        <v>188</v>
      </c>
      <c r="B1662" s="81" t="n">
        <v>46118</v>
      </c>
      <c r="C1662" s="82" t="s">
        <v>452</v>
      </c>
      <c r="D1662" s="83" t="n">
        <v>19.93</v>
      </c>
      <c r="E1662" s="0" t="n">
        <v>40</v>
      </c>
      <c r="F1662" s="0" t="n">
        <v>2</v>
      </c>
      <c r="G1662" s="0" t="n">
        <v>0</v>
      </c>
      <c r="I1662" s="0" t="str">
        <f aca="false">IF(A1662="","",IF(COUNTIF(Campaigns!$A$7:$A$300,A1662)&gt;0,"✓",IF(N(D1662)=0,"– no spend","⚠ add to Campaigns tab")))</f>
        <v>✓</v>
      </c>
      <c r="J1662" s="83" t="n">
        <f aca="false">IF(D1662="","",D1662*IF(Settings!$B$23=Settings!$C$6,1,IF(Settings!$B$23="USD",1/INDEX(Settings!$B$29:$B$40,MONTH(B1662)),INDEX(Settings!$B$29:$B$40,MONTH(B1662)))))</f>
        <v>22.275761</v>
      </c>
    </row>
    <row r="1663" customFormat="false" ht="15" hidden="false" customHeight="false" outlineLevel="0" collapsed="false">
      <c r="A1663" s="0" t="s">
        <v>186</v>
      </c>
      <c r="B1663" s="81" t="n">
        <v>46118</v>
      </c>
      <c r="C1663" s="82" t="s">
        <v>452</v>
      </c>
      <c r="D1663" s="83" t="n">
        <v>4.66</v>
      </c>
      <c r="E1663" s="0" t="n">
        <v>33</v>
      </c>
      <c r="F1663" s="0" t="n">
        <v>6</v>
      </c>
      <c r="G1663" s="0" t="n">
        <v>0</v>
      </c>
      <c r="I1663" s="0" t="str">
        <f aca="false">IF(A1663="","",IF(COUNTIF(Campaigns!$A$7:$A$300,A1663)&gt;0,"✓",IF(N(D1663)=0,"– no spend","⚠ add to Campaigns tab")))</f>
        <v>✓</v>
      </c>
      <c r="J1663" s="83" t="n">
        <f aca="false">IF(D1663="","",D1663*IF(Settings!$B$23=Settings!$C$6,1,IF(Settings!$B$23="USD",1/INDEX(Settings!$B$29:$B$40,MONTH(B1663)),INDEX(Settings!$B$29:$B$40,MONTH(B1663)))))</f>
        <v>5.208482</v>
      </c>
    </row>
    <row r="1664" customFormat="false" ht="15" hidden="false" customHeight="false" outlineLevel="0" collapsed="false">
      <c r="A1664" s="0" t="s">
        <v>201</v>
      </c>
      <c r="B1664" s="81" t="n">
        <v>46118</v>
      </c>
      <c r="C1664" s="82" t="s">
        <v>452</v>
      </c>
      <c r="D1664" s="83" t="n">
        <v>17.79</v>
      </c>
      <c r="E1664" s="0" t="n">
        <v>20</v>
      </c>
      <c r="F1664" s="0" t="n">
        <v>1</v>
      </c>
      <c r="G1664" s="0" t="n">
        <v>0</v>
      </c>
      <c r="I1664" s="0" t="str">
        <f aca="false">IF(A1664="","",IF(COUNTIF(Campaigns!$A$7:$A$300,A1664)&gt;0,"✓",IF(N(D1664)=0,"– no spend","⚠ add to Campaigns tab")))</f>
        <v>✓</v>
      </c>
      <c r="J1664" s="83" t="n">
        <f aca="false">IF(D1664="","",D1664*IF(Settings!$B$23=Settings!$C$6,1,IF(Settings!$B$23="USD",1/INDEX(Settings!$B$29:$B$40,MONTH(B1664)),INDEX(Settings!$B$29:$B$40,MONTH(B1664)))))</f>
        <v>19.883883</v>
      </c>
    </row>
    <row r="1665" customFormat="false" ht="15" hidden="false" customHeight="false" outlineLevel="0" collapsed="false">
      <c r="A1665" s="0" t="s">
        <v>194</v>
      </c>
      <c r="B1665" s="81" t="n">
        <v>46118</v>
      </c>
      <c r="C1665" s="82" t="s">
        <v>452</v>
      </c>
      <c r="D1665" s="83" t="n">
        <v>42.4</v>
      </c>
      <c r="E1665" s="0" t="n">
        <v>80</v>
      </c>
      <c r="F1665" s="0" t="n">
        <v>3</v>
      </c>
      <c r="G1665" s="0" t="n">
        <v>0</v>
      </c>
      <c r="I1665" s="0" t="str">
        <f aca="false">IF(A1665="","",IF(COUNTIF(Campaigns!$A$7:$A$300,A1665)&gt;0,"✓",IF(N(D1665)=0,"– no spend","⚠ add to Campaigns tab")))</f>
        <v>✓</v>
      </c>
      <c r="J1665" s="83" t="n">
        <f aca="false">IF(D1665="","",D1665*IF(Settings!$B$23=Settings!$C$6,1,IF(Settings!$B$23="USD",1/INDEX(Settings!$B$29:$B$40,MONTH(B1665)),INDEX(Settings!$B$29:$B$40,MONTH(B1665)))))</f>
        <v>47.39048</v>
      </c>
    </row>
    <row r="1666" customFormat="false" ht="15" hidden="false" customHeight="false" outlineLevel="0" collapsed="false">
      <c r="A1666" s="0" t="s">
        <v>211</v>
      </c>
      <c r="B1666" s="81" t="n">
        <v>46118</v>
      </c>
      <c r="C1666" s="82" t="s">
        <v>452</v>
      </c>
      <c r="D1666" s="83" t="n">
        <v>35.7</v>
      </c>
      <c r="E1666" s="0" t="n">
        <v>14411</v>
      </c>
      <c r="F1666" s="0" t="n">
        <v>13</v>
      </c>
      <c r="G1666" s="0" t="n">
        <v>0</v>
      </c>
      <c r="I1666" s="0" t="str">
        <f aca="false">IF(A1666="","",IF(COUNTIF(Campaigns!$A$7:$A$300,A1666)&gt;0,"✓",IF(N(D1666)=0,"– no spend","⚠ add to Campaigns tab")))</f>
        <v>✓</v>
      </c>
      <c r="J1666" s="83" t="n">
        <f aca="false">IF(D1666="","",D1666*IF(Settings!$B$23=Settings!$C$6,1,IF(Settings!$B$23="USD",1/INDEX(Settings!$B$29:$B$40,MONTH(B1666)),INDEX(Settings!$B$29:$B$40,MONTH(B1666)))))</f>
        <v>39.90189</v>
      </c>
    </row>
    <row r="1667" customFormat="false" ht="15" hidden="false" customHeight="false" outlineLevel="0" collapsed="false">
      <c r="A1667" s="0" t="s">
        <v>199</v>
      </c>
      <c r="B1667" s="81" t="n">
        <v>46118</v>
      </c>
      <c r="C1667" s="82" t="s">
        <v>452</v>
      </c>
      <c r="D1667" s="83" t="n">
        <v>34.04</v>
      </c>
      <c r="E1667" s="0" t="n">
        <v>27</v>
      </c>
      <c r="F1667" s="0" t="n">
        <v>5</v>
      </c>
      <c r="G1667" s="0" t="n">
        <v>0.06</v>
      </c>
      <c r="I1667" s="0" t="str">
        <f aca="false">IF(A1667="","",IF(COUNTIF(Campaigns!$A$7:$A$300,A1667)&gt;0,"✓",IF(N(D1667)=0,"– no spend","⚠ add to Campaigns tab")))</f>
        <v>✓</v>
      </c>
      <c r="J1667" s="83" t="n">
        <f aca="false">IF(D1667="","",D1667*IF(Settings!$B$23=Settings!$C$6,1,IF(Settings!$B$23="USD",1/INDEX(Settings!$B$29:$B$40,MONTH(B1667)),INDEX(Settings!$B$29:$B$40,MONTH(B1667)))))</f>
        <v>38.046508</v>
      </c>
    </row>
    <row r="1668" customFormat="false" ht="15" hidden="false" customHeight="false" outlineLevel="0" collapsed="false">
      <c r="A1668" s="0" t="s">
        <v>206</v>
      </c>
      <c r="B1668" s="81" t="n">
        <v>46118</v>
      </c>
      <c r="C1668" s="82" t="s">
        <v>452</v>
      </c>
      <c r="D1668" s="83" t="n">
        <v>0.06</v>
      </c>
      <c r="E1668" s="0" t="n">
        <v>189</v>
      </c>
      <c r="F1668" s="0" t="n">
        <v>1</v>
      </c>
      <c r="G1668" s="0" t="n">
        <v>0</v>
      </c>
      <c r="I1668" s="0" t="str">
        <f aca="false">IF(A1668="","",IF(COUNTIF(Campaigns!$A$7:$A$300,A1668)&gt;0,"✓",IF(N(D1668)=0,"– no spend","⚠ add to Campaigns tab")))</f>
        <v>✓</v>
      </c>
      <c r="J1668" s="83" t="n">
        <f aca="false">IF(D1668="","",D1668*IF(Settings!$B$23=Settings!$C$6,1,IF(Settings!$B$23="USD",1/INDEX(Settings!$B$29:$B$40,MONTH(B1668)),INDEX(Settings!$B$29:$B$40,MONTH(B1668)))))</f>
        <v>0.067062</v>
      </c>
    </row>
    <row r="1669" customFormat="false" ht="15" hidden="false" customHeight="false" outlineLevel="0" collapsed="false">
      <c r="A1669" s="0" t="s">
        <v>203</v>
      </c>
      <c r="B1669" s="81" t="n">
        <v>46119</v>
      </c>
      <c r="C1669" s="82" t="s">
        <v>452</v>
      </c>
      <c r="D1669" s="83" t="n">
        <v>10.08</v>
      </c>
      <c r="E1669" s="0" t="n">
        <v>80</v>
      </c>
      <c r="F1669" s="0" t="n">
        <v>3</v>
      </c>
      <c r="G1669" s="0" t="n">
        <v>0</v>
      </c>
      <c r="I1669" s="0" t="str">
        <f aca="false">IF(A1669="","",IF(COUNTIF(Campaigns!$A$7:$A$300,A1669)&gt;0,"✓",IF(N(D1669)=0,"– no spend","⚠ add to Campaigns tab")))</f>
        <v>✓</v>
      </c>
      <c r="J1669" s="83" t="n">
        <f aca="false">IF(D1669="","",D1669*IF(Settings!$B$23=Settings!$C$6,1,IF(Settings!$B$23="USD",1/INDEX(Settings!$B$29:$B$40,MONTH(B1669)),INDEX(Settings!$B$29:$B$40,MONTH(B1669)))))</f>
        <v>11.266416</v>
      </c>
    </row>
    <row r="1670" customFormat="false" ht="15" hidden="false" customHeight="false" outlineLevel="0" collapsed="false">
      <c r="A1670" s="0" t="s">
        <v>205</v>
      </c>
      <c r="B1670" s="81" t="n">
        <v>46119</v>
      </c>
      <c r="C1670" s="82" t="s">
        <v>452</v>
      </c>
      <c r="D1670" s="83" t="n">
        <v>3.59</v>
      </c>
      <c r="E1670" s="0" t="n">
        <v>542</v>
      </c>
      <c r="F1670" s="0" t="n">
        <v>8</v>
      </c>
      <c r="G1670" s="0" t="n">
        <v>0</v>
      </c>
      <c r="I1670" s="0" t="str">
        <f aca="false">IF(A1670="","",IF(COUNTIF(Campaigns!$A$7:$A$300,A1670)&gt;0,"✓",IF(N(D1670)=0,"– no spend","⚠ add to Campaigns tab")))</f>
        <v>✓</v>
      </c>
      <c r="J1670" s="83" t="n">
        <f aca="false">IF(D1670="","",D1670*IF(Settings!$B$23=Settings!$C$6,1,IF(Settings!$B$23="USD",1/INDEX(Settings!$B$29:$B$40,MONTH(B1670)),INDEX(Settings!$B$29:$B$40,MONTH(B1670)))))</f>
        <v>4.012543</v>
      </c>
    </row>
    <row r="1671" customFormat="false" ht="15" hidden="false" customHeight="false" outlineLevel="0" collapsed="false">
      <c r="A1671" s="0" t="s">
        <v>212</v>
      </c>
      <c r="B1671" s="81" t="n">
        <v>46119</v>
      </c>
      <c r="C1671" s="82" t="s">
        <v>452</v>
      </c>
      <c r="D1671" s="83" t="n">
        <v>35.45</v>
      </c>
      <c r="E1671" s="0" t="n">
        <v>18538</v>
      </c>
      <c r="F1671" s="0" t="n">
        <v>14</v>
      </c>
      <c r="G1671" s="0" t="n">
        <v>0</v>
      </c>
      <c r="I1671" s="0" t="str">
        <f aca="false">IF(A1671="","",IF(COUNTIF(Campaigns!$A$7:$A$300,A1671)&gt;0,"✓",IF(N(D1671)=0,"– no spend","⚠ add to Campaigns tab")))</f>
        <v>✓</v>
      </c>
      <c r="J1671" s="83" t="n">
        <f aca="false">IF(D1671="","",D1671*IF(Settings!$B$23=Settings!$C$6,1,IF(Settings!$B$23="USD",1/INDEX(Settings!$B$29:$B$40,MONTH(B1671)),INDEX(Settings!$B$29:$B$40,MONTH(B1671)))))</f>
        <v>39.622465</v>
      </c>
    </row>
    <row r="1672" customFormat="false" ht="15" hidden="false" customHeight="false" outlineLevel="0" collapsed="false">
      <c r="A1672" s="0" t="s">
        <v>195</v>
      </c>
      <c r="B1672" s="81" t="n">
        <v>46119</v>
      </c>
      <c r="C1672" s="82" t="s">
        <v>452</v>
      </c>
      <c r="D1672" s="83" t="n">
        <v>3.55</v>
      </c>
      <c r="E1672" s="0" t="n">
        <v>59</v>
      </c>
      <c r="F1672" s="0" t="n">
        <v>1</v>
      </c>
      <c r="G1672" s="0" t="n">
        <v>0</v>
      </c>
      <c r="I1672" s="0" t="str">
        <f aca="false">IF(A1672="","",IF(COUNTIF(Campaigns!$A$7:$A$300,A1672)&gt;0,"✓",IF(N(D1672)=0,"– no spend","⚠ add to Campaigns tab")))</f>
        <v>✓</v>
      </c>
      <c r="J1672" s="83" t="n">
        <f aca="false">IF(D1672="","",D1672*IF(Settings!$B$23=Settings!$C$6,1,IF(Settings!$B$23="USD",1/INDEX(Settings!$B$29:$B$40,MONTH(B1672)),INDEX(Settings!$B$29:$B$40,MONTH(B1672)))))</f>
        <v>3.967835</v>
      </c>
    </row>
    <row r="1673" customFormat="false" ht="15" hidden="false" customHeight="false" outlineLevel="0" collapsed="false">
      <c r="A1673" s="0" t="s">
        <v>185</v>
      </c>
      <c r="B1673" s="81" t="n">
        <v>46119</v>
      </c>
      <c r="C1673" s="82" t="s">
        <v>452</v>
      </c>
      <c r="D1673" s="83" t="n">
        <v>7.37</v>
      </c>
      <c r="E1673" s="0" t="n">
        <v>95</v>
      </c>
      <c r="F1673" s="0" t="n">
        <v>11</v>
      </c>
      <c r="G1673" s="0" t="n">
        <v>0</v>
      </c>
      <c r="I1673" s="0" t="str">
        <f aca="false">IF(A1673="","",IF(COUNTIF(Campaigns!$A$7:$A$300,A1673)&gt;0,"✓",IF(N(D1673)=0,"– no spend","⚠ add to Campaigns tab")))</f>
        <v>✓</v>
      </c>
      <c r="J1673" s="83" t="n">
        <f aca="false">IF(D1673="","",D1673*IF(Settings!$B$23=Settings!$C$6,1,IF(Settings!$B$23="USD",1/INDEX(Settings!$B$29:$B$40,MONTH(B1673)),INDEX(Settings!$B$29:$B$40,MONTH(B1673)))))</f>
        <v>8.237449</v>
      </c>
    </row>
    <row r="1674" customFormat="false" ht="15" hidden="false" customHeight="false" outlineLevel="0" collapsed="false">
      <c r="A1674" s="0" t="s">
        <v>191</v>
      </c>
      <c r="B1674" s="81" t="n">
        <v>46119</v>
      </c>
      <c r="C1674" s="82" t="s">
        <v>452</v>
      </c>
      <c r="D1674" s="83" t="n">
        <v>41.98</v>
      </c>
      <c r="E1674" s="0" t="n">
        <v>95</v>
      </c>
      <c r="F1674" s="0" t="n">
        <v>16</v>
      </c>
      <c r="G1674" s="0" t="n">
        <v>0</v>
      </c>
      <c r="I1674" s="0" t="str">
        <f aca="false">IF(A1674="","",IF(COUNTIF(Campaigns!$A$7:$A$300,A1674)&gt;0,"✓",IF(N(D1674)=0,"– no spend","⚠ add to Campaigns tab")))</f>
        <v>✓</v>
      </c>
      <c r="J1674" s="83" t="n">
        <f aca="false">IF(D1674="","",D1674*IF(Settings!$B$23=Settings!$C$6,1,IF(Settings!$B$23="USD",1/INDEX(Settings!$B$29:$B$40,MONTH(B1674)),INDEX(Settings!$B$29:$B$40,MONTH(B1674)))))</f>
        <v>46.921046</v>
      </c>
    </row>
    <row r="1675" customFormat="false" ht="15" hidden="false" customHeight="false" outlineLevel="0" collapsed="false">
      <c r="A1675" s="0" t="s">
        <v>200</v>
      </c>
      <c r="B1675" s="81" t="n">
        <v>46119</v>
      </c>
      <c r="C1675" s="82" t="s">
        <v>452</v>
      </c>
      <c r="D1675" s="83" t="n">
        <v>19.08</v>
      </c>
      <c r="E1675" s="0" t="n">
        <v>50</v>
      </c>
      <c r="F1675" s="0" t="n">
        <v>10</v>
      </c>
      <c r="G1675" s="0" t="n">
        <v>0</v>
      </c>
      <c r="I1675" s="0" t="str">
        <f aca="false">IF(A1675="","",IF(COUNTIF(Campaigns!$A$7:$A$300,A1675)&gt;0,"✓",IF(N(D1675)=0,"– no spend","⚠ add to Campaigns tab")))</f>
        <v>✓</v>
      </c>
      <c r="J1675" s="83" t="n">
        <f aca="false">IF(D1675="","",D1675*IF(Settings!$B$23=Settings!$C$6,1,IF(Settings!$B$23="USD",1/INDEX(Settings!$B$29:$B$40,MONTH(B1675)),INDEX(Settings!$B$29:$B$40,MONTH(B1675)))))</f>
        <v>21.325716</v>
      </c>
    </row>
    <row r="1676" customFormat="false" ht="15" hidden="false" customHeight="false" outlineLevel="0" collapsed="false">
      <c r="A1676" s="0" t="s">
        <v>202</v>
      </c>
      <c r="B1676" s="81" t="n">
        <v>46119</v>
      </c>
      <c r="C1676" s="82" t="s">
        <v>452</v>
      </c>
      <c r="D1676" s="83" t="n">
        <v>8.47</v>
      </c>
      <c r="E1676" s="0" t="n">
        <v>24</v>
      </c>
      <c r="F1676" s="0" t="n">
        <v>5</v>
      </c>
      <c r="G1676" s="0" t="n">
        <v>1</v>
      </c>
      <c r="I1676" s="0" t="str">
        <f aca="false">IF(A1676="","",IF(COUNTIF(Campaigns!$A$7:$A$300,A1676)&gt;0,"✓",IF(N(D1676)=0,"– no spend","⚠ add to Campaigns tab")))</f>
        <v>✓</v>
      </c>
      <c r="J1676" s="83" t="n">
        <f aca="false">IF(D1676="","",D1676*IF(Settings!$B$23=Settings!$C$6,1,IF(Settings!$B$23="USD",1/INDEX(Settings!$B$29:$B$40,MONTH(B1676)),INDEX(Settings!$B$29:$B$40,MONTH(B1676)))))</f>
        <v>9.466919</v>
      </c>
    </row>
    <row r="1677" customFormat="false" ht="15" hidden="false" customHeight="false" outlineLevel="0" collapsed="false">
      <c r="A1677" s="0" t="s">
        <v>192</v>
      </c>
      <c r="B1677" s="81" t="n">
        <v>46119</v>
      </c>
      <c r="C1677" s="82" t="s">
        <v>452</v>
      </c>
      <c r="D1677" s="83" t="n">
        <v>20.42</v>
      </c>
      <c r="E1677" s="0" t="n">
        <v>195</v>
      </c>
      <c r="F1677" s="0" t="n">
        <v>24</v>
      </c>
      <c r="G1677" s="0" t="n">
        <v>0</v>
      </c>
      <c r="I1677" s="0" t="str">
        <f aca="false">IF(A1677="","",IF(COUNTIF(Campaigns!$A$7:$A$300,A1677)&gt;0,"✓",IF(N(D1677)=0,"– no spend","⚠ add to Campaigns tab")))</f>
        <v>✓</v>
      </c>
      <c r="J1677" s="83" t="n">
        <f aca="false">IF(D1677="","",D1677*IF(Settings!$B$23=Settings!$C$6,1,IF(Settings!$B$23="USD",1/INDEX(Settings!$B$29:$B$40,MONTH(B1677)),INDEX(Settings!$B$29:$B$40,MONTH(B1677)))))</f>
        <v>22.823434</v>
      </c>
    </row>
    <row r="1678" customFormat="false" ht="15" hidden="false" customHeight="false" outlineLevel="0" collapsed="false">
      <c r="A1678" s="0" t="s">
        <v>187</v>
      </c>
      <c r="B1678" s="81" t="n">
        <v>46119</v>
      </c>
      <c r="C1678" s="82" t="s">
        <v>452</v>
      </c>
      <c r="D1678" s="83" t="n">
        <v>37.53</v>
      </c>
      <c r="E1678" s="0" t="n">
        <v>165</v>
      </c>
      <c r="F1678" s="0" t="n">
        <v>14</v>
      </c>
      <c r="G1678" s="0" t="n">
        <v>0</v>
      </c>
      <c r="I1678" s="0" t="str">
        <f aca="false">IF(A1678="","",IF(COUNTIF(Campaigns!$A$7:$A$300,A1678)&gt;0,"✓",IF(N(D1678)=0,"– no spend","⚠ add to Campaigns tab")))</f>
        <v>✓</v>
      </c>
      <c r="J1678" s="83" t="n">
        <f aca="false">IF(D1678="","",D1678*IF(Settings!$B$23=Settings!$C$6,1,IF(Settings!$B$23="USD",1/INDEX(Settings!$B$29:$B$40,MONTH(B1678)),INDEX(Settings!$B$29:$B$40,MONTH(B1678)))))</f>
        <v>41.947281</v>
      </c>
    </row>
    <row r="1679" customFormat="false" ht="15" hidden="false" customHeight="false" outlineLevel="0" collapsed="false">
      <c r="A1679" s="0" t="s">
        <v>190</v>
      </c>
      <c r="B1679" s="81" t="n">
        <v>46119</v>
      </c>
      <c r="C1679" s="82" t="s">
        <v>452</v>
      </c>
      <c r="D1679" s="83" t="n">
        <v>18.44</v>
      </c>
      <c r="E1679" s="0" t="n">
        <v>12</v>
      </c>
      <c r="F1679" s="0" t="n">
        <v>1</v>
      </c>
      <c r="G1679" s="0" t="n">
        <v>0</v>
      </c>
      <c r="I1679" s="0" t="str">
        <f aca="false">IF(A1679="","",IF(COUNTIF(Campaigns!$A$7:$A$300,A1679)&gt;0,"✓",IF(N(D1679)=0,"– no spend","⚠ add to Campaigns tab")))</f>
        <v>✓</v>
      </c>
      <c r="J1679" s="83" t="n">
        <f aca="false">IF(D1679="","",D1679*IF(Settings!$B$23=Settings!$C$6,1,IF(Settings!$B$23="USD",1/INDEX(Settings!$B$29:$B$40,MONTH(B1679)),INDEX(Settings!$B$29:$B$40,MONTH(B1679)))))</f>
        <v>20.610388</v>
      </c>
    </row>
    <row r="1680" customFormat="false" ht="15" hidden="false" customHeight="false" outlineLevel="0" collapsed="false">
      <c r="A1680" s="0" t="s">
        <v>204</v>
      </c>
      <c r="B1680" s="81" t="n">
        <v>46119</v>
      </c>
      <c r="C1680" s="82" t="s">
        <v>452</v>
      </c>
      <c r="D1680" s="83" t="n">
        <v>5.58</v>
      </c>
      <c r="E1680" s="0" t="n">
        <v>13</v>
      </c>
      <c r="F1680" s="0" t="n">
        <v>4</v>
      </c>
      <c r="G1680" s="0" t="n">
        <v>0.5</v>
      </c>
      <c r="I1680" s="0" t="str">
        <f aca="false">IF(A1680="","",IF(COUNTIF(Campaigns!$A$7:$A$300,A1680)&gt;0,"✓",IF(N(D1680)=0,"– no spend","⚠ add to Campaigns tab")))</f>
        <v>✓</v>
      </c>
      <c r="J1680" s="83" t="n">
        <f aca="false">IF(D1680="","",D1680*IF(Settings!$B$23=Settings!$C$6,1,IF(Settings!$B$23="USD",1/INDEX(Settings!$B$29:$B$40,MONTH(B1680)),INDEX(Settings!$B$29:$B$40,MONTH(B1680)))))</f>
        <v>6.236766</v>
      </c>
    </row>
    <row r="1681" customFormat="false" ht="15" hidden="false" customHeight="false" outlineLevel="0" collapsed="false">
      <c r="A1681" s="0" t="s">
        <v>188</v>
      </c>
      <c r="B1681" s="81" t="n">
        <v>46119</v>
      </c>
      <c r="C1681" s="82" t="s">
        <v>452</v>
      </c>
      <c r="D1681" s="83" t="n">
        <v>15.92</v>
      </c>
      <c r="E1681" s="0" t="n">
        <v>41</v>
      </c>
      <c r="F1681" s="0" t="n">
        <v>2</v>
      </c>
      <c r="G1681" s="0" t="n">
        <v>0</v>
      </c>
      <c r="I1681" s="0" t="str">
        <f aca="false">IF(A1681="","",IF(COUNTIF(Campaigns!$A$7:$A$300,A1681)&gt;0,"✓",IF(N(D1681)=0,"– no spend","⚠ add to Campaigns tab")))</f>
        <v>✓</v>
      </c>
      <c r="J1681" s="83" t="n">
        <f aca="false">IF(D1681="","",D1681*IF(Settings!$B$23=Settings!$C$6,1,IF(Settings!$B$23="USD",1/INDEX(Settings!$B$29:$B$40,MONTH(B1681)),INDEX(Settings!$B$29:$B$40,MONTH(B1681)))))</f>
        <v>17.793784</v>
      </c>
    </row>
    <row r="1682" customFormat="false" ht="15" hidden="false" customHeight="false" outlineLevel="0" collapsed="false">
      <c r="A1682" s="0" t="s">
        <v>186</v>
      </c>
      <c r="B1682" s="81" t="n">
        <v>46119</v>
      </c>
      <c r="C1682" s="82" t="s">
        <v>452</v>
      </c>
      <c r="D1682" s="83" t="n">
        <v>20.16</v>
      </c>
      <c r="E1682" s="0" t="n">
        <v>72</v>
      </c>
      <c r="F1682" s="0" t="n">
        <v>13</v>
      </c>
      <c r="G1682" s="0" t="n">
        <v>1</v>
      </c>
      <c r="I1682" s="0" t="str">
        <f aca="false">IF(A1682="","",IF(COUNTIF(Campaigns!$A$7:$A$300,A1682)&gt;0,"✓",IF(N(D1682)=0,"– no spend","⚠ add to Campaigns tab")))</f>
        <v>✓</v>
      </c>
      <c r="J1682" s="83" t="n">
        <f aca="false">IF(D1682="","",D1682*IF(Settings!$B$23=Settings!$C$6,1,IF(Settings!$B$23="USD",1/INDEX(Settings!$B$29:$B$40,MONTH(B1682)),INDEX(Settings!$B$29:$B$40,MONTH(B1682)))))</f>
        <v>22.532832</v>
      </c>
    </row>
    <row r="1683" customFormat="false" ht="15" hidden="false" customHeight="false" outlineLevel="0" collapsed="false">
      <c r="A1683" s="0" t="s">
        <v>201</v>
      </c>
      <c r="B1683" s="81" t="n">
        <v>46119</v>
      </c>
      <c r="C1683" s="82" t="s">
        <v>452</v>
      </c>
      <c r="D1683" s="83" t="n">
        <v>15.11</v>
      </c>
      <c r="E1683" s="0" t="n">
        <v>37</v>
      </c>
      <c r="F1683" s="0" t="n">
        <v>2</v>
      </c>
      <c r="G1683" s="0" t="n">
        <v>0</v>
      </c>
      <c r="I1683" s="0" t="str">
        <f aca="false">IF(A1683="","",IF(COUNTIF(Campaigns!$A$7:$A$300,A1683)&gt;0,"✓",IF(N(D1683)=0,"– no spend","⚠ add to Campaigns tab")))</f>
        <v>✓</v>
      </c>
      <c r="J1683" s="83" t="n">
        <f aca="false">IF(D1683="","",D1683*IF(Settings!$B$23=Settings!$C$6,1,IF(Settings!$B$23="USD",1/INDEX(Settings!$B$29:$B$40,MONTH(B1683)),INDEX(Settings!$B$29:$B$40,MONTH(B1683)))))</f>
        <v>16.888447</v>
      </c>
    </row>
    <row r="1684" customFormat="false" ht="15" hidden="false" customHeight="false" outlineLevel="0" collapsed="false">
      <c r="A1684" s="0" t="s">
        <v>194</v>
      </c>
      <c r="B1684" s="81" t="n">
        <v>46119</v>
      </c>
      <c r="C1684" s="82" t="s">
        <v>452</v>
      </c>
      <c r="D1684" s="83" t="n">
        <v>51.77</v>
      </c>
      <c r="E1684" s="0" t="n">
        <v>49</v>
      </c>
      <c r="F1684" s="0" t="n">
        <v>3</v>
      </c>
      <c r="G1684" s="0" t="n">
        <v>0</v>
      </c>
      <c r="I1684" s="0" t="str">
        <f aca="false">IF(A1684="","",IF(COUNTIF(Campaigns!$A$7:$A$300,A1684)&gt;0,"✓",IF(N(D1684)=0,"– no spend","⚠ add to Campaigns tab")))</f>
        <v>✓</v>
      </c>
      <c r="J1684" s="83" t="n">
        <f aca="false">IF(D1684="","",D1684*IF(Settings!$B$23=Settings!$C$6,1,IF(Settings!$B$23="USD",1/INDEX(Settings!$B$29:$B$40,MONTH(B1684)),INDEX(Settings!$B$29:$B$40,MONTH(B1684)))))</f>
        <v>57.863329</v>
      </c>
    </row>
    <row r="1685" customFormat="false" ht="15" hidden="false" customHeight="false" outlineLevel="0" collapsed="false">
      <c r="A1685" s="0" t="s">
        <v>211</v>
      </c>
      <c r="B1685" s="81" t="n">
        <v>46119</v>
      </c>
      <c r="C1685" s="82" t="s">
        <v>452</v>
      </c>
      <c r="D1685" s="83" t="n">
        <v>34.96</v>
      </c>
      <c r="E1685" s="0" t="n">
        <v>14741</v>
      </c>
      <c r="F1685" s="0" t="n">
        <v>11</v>
      </c>
      <c r="G1685" s="0" t="n">
        <v>0</v>
      </c>
      <c r="I1685" s="0" t="str">
        <f aca="false">IF(A1685="","",IF(COUNTIF(Campaigns!$A$7:$A$300,A1685)&gt;0,"✓",IF(N(D1685)=0,"– no spend","⚠ add to Campaigns tab")))</f>
        <v>✓</v>
      </c>
      <c r="J1685" s="83" t="n">
        <f aca="false">IF(D1685="","",D1685*IF(Settings!$B$23=Settings!$C$6,1,IF(Settings!$B$23="USD",1/INDEX(Settings!$B$29:$B$40,MONTH(B1685)),INDEX(Settings!$B$29:$B$40,MONTH(B1685)))))</f>
        <v>39.074792</v>
      </c>
    </row>
    <row r="1686" customFormat="false" ht="15" hidden="false" customHeight="false" outlineLevel="0" collapsed="false">
      <c r="A1686" s="0" t="s">
        <v>199</v>
      </c>
      <c r="B1686" s="81" t="n">
        <v>46119</v>
      </c>
      <c r="C1686" s="82" t="s">
        <v>452</v>
      </c>
      <c r="D1686" s="83" t="n">
        <v>17.12</v>
      </c>
      <c r="E1686" s="0" t="n">
        <v>44</v>
      </c>
      <c r="F1686" s="0" t="n">
        <v>1</v>
      </c>
      <c r="G1686" s="0" t="n">
        <v>0</v>
      </c>
      <c r="I1686" s="0" t="str">
        <f aca="false">IF(A1686="","",IF(COUNTIF(Campaigns!$A$7:$A$300,A1686)&gt;0,"✓",IF(N(D1686)=0,"– no spend","⚠ add to Campaigns tab")))</f>
        <v>✓</v>
      </c>
      <c r="J1686" s="83" t="n">
        <f aca="false">IF(D1686="","",D1686*IF(Settings!$B$23=Settings!$C$6,1,IF(Settings!$B$23="USD",1/INDEX(Settings!$B$29:$B$40,MONTH(B1686)),INDEX(Settings!$B$29:$B$40,MONTH(B1686)))))</f>
        <v>19.135024</v>
      </c>
    </row>
    <row r="1687" customFormat="false" ht="15" hidden="false" customHeight="false" outlineLevel="0" collapsed="false">
      <c r="A1687" s="0" t="s">
        <v>206</v>
      </c>
      <c r="B1687" s="81" t="n">
        <v>46119</v>
      </c>
      <c r="C1687" s="82" t="s">
        <v>452</v>
      </c>
      <c r="D1687" s="83" t="n">
        <v>0.38</v>
      </c>
      <c r="E1687" s="0" t="n">
        <v>209</v>
      </c>
      <c r="F1687" s="0" t="n">
        <v>2</v>
      </c>
      <c r="G1687" s="0" t="n">
        <v>0</v>
      </c>
      <c r="I1687" s="0" t="str">
        <f aca="false">IF(A1687="","",IF(COUNTIF(Campaigns!$A$7:$A$300,A1687)&gt;0,"✓",IF(N(D1687)=0,"– no spend","⚠ add to Campaigns tab")))</f>
        <v>✓</v>
      </c>
      <c r="J1687" s="83" t="n">
        <f aca="false">IF(D1687="","",D1687*IF(Settings!$B$23=Settings!$C$6,1,IF(Settings!$B$23="USD",1/INDEX(Settings!$B$29:$B$40,MONTH(B1687)),INDEX(Settings!$B$29:$B$40,MONTH(B1687)))))</f>
        <v>0.424726</v>
      </c>
    </row>
    <row r="1688" customFormat="false" ht="15" hidden="false" customHeight="false" outlineLevel="0" collapsed="false">
      <c r="A1688" s="0" t="s">
        <v>203</v>
      </c>
      <c r="B1688" s="81" t="n">
        <v>46120</v>
      </c>
      <c r="C1688" s="82" t="s">
        <v>452</v>
      </c>
      <c r="D1688" s="83" t="n">
        <v>15.74</v>
      </c>
      <c r="E1688" s="0" t="n">
        <v>33</v>
      </c>
      <c r="F1688" s="0" t="n">
        <v>5</v>
      </c>
      <c r="G1688" s="0" t="n">
        <v>0</v>
      </c>
      <c r="I1688" s="0" t="str">
        <f aca="false">IF(A1688="","",IF(COUNTIF(Campaigns!$A$7:$A$300,A1688)&gt;0,"✓",IF(N(D1688)=0,"– no spend","⚠ add to Campaigns tab")))</f>
        <v>✓</v>
      </c>
      <c r="J1688" s="83" t="n">
        <f aca="false">IF(D1688="","",D1688*IF(Settings!$B$23=Settings!$C$6,1,IF(Settings!$B$23="USD",1/INDEX(Settings!$B$29:$B$40,MONTH(B1688)),INDEX(Settings!$B$29:$B$40,MONTH(B1688)))))</f>
        <v>17.592598</v>
      </c>
    </row>
    <row r="1689" customFormat="false" ht="15" hidden="false" customHeight="false" outlineLevel="0" collapsed="false">
      <c r="A1689" s="0" t="s">
        <v>205</v>
      </c>
      <c r="B1689" s="81" t="n">
        <v>46120</v>
      </c>
      <c r="C1689" s="82" t="s">
        <v>452</v>
      </c>
      <c r="D1689" s="83" t="n">
        <v>7.78</v>
      </c>
      <c r="E1689" s="0" t="n">
        <v>372</v>
      </c>
      <c r="F1689" s="0" t="n">
        <v>7</v>
      </c>
      <c r="G1689" s="0" t="n">
        <v>2</v>
      </c>
      <c r="I1689" s="0" t="str">
        <f aca="false">IF(A1689="","",IF(COUNTIF(Campaigns!$A$7:$A$300,A1689)&gt;0,"✓",IF(N(D1689)=0,"– no spend","⚠ add to Campaigns tab")))</f>
        <v>✓</v>
      </c>
      <c r="J1689" s="83" t="n">
        <f aca="false">IF(D1689="","",D1689*IF(Settings!$B$23=Settings!$C$6,1,IF(Settings!$B$23="USD",1/INDEX(Settings!$B$29:$B$40,MONTH(B1689)),INDEX(Settings!$B$29:$B$40,MONTH(B1689)))))</f>
        <v>8.695706</v>
      </c>
    </row>
    <row r="1690" customFormat="false" ht="15" hidden="false" customHeight="false" outlineLevel="0" collapsed="false">
      <c r="A1690" s="0" t="s">
        <v>212</v>
      </c>
      <c r="B1690" s="81" t="n">
        <v>46120</v>
      </c>
      <c r="C1690" s="82" t="s">
        <v>452</v>
      </c>
      <c r="D1690" s="83" t="n">
        <v>35.5</v>
      </c>
      <c r="E1690" s="0" t="n">
        <v>17835</v>
      </c>
      <c r="F1690" s="0" t="n">
        <v>18</v>
      </c>
      <c r="G1690" s="0" t="n">
        <v>0</v>
      </c>
      <c r="I1690" s="0" t="str">
        <f aca="false">IF(A1690="","",IF(COUNTIF(Campaigns!$A$7:$A$300,A1690)&gt;0,"✓",IF(N(D1690)=0,"– no spend","⚠ add to Campaigns tab")))</f>
        <v>✓</v>
      </c>
      <c r="J1690" s="83" t="n">
        <f aca="false">IF(D1690="","",D1690*IF(Settings!$B$23=Settings!$C$6,1,IF(Settings!$B$23="USD",1/INDEX(Settings!$B$29:$B$40,MONTH(B1690)),INDEX(Settings!$B$29:$B$40,MONTH(B1690)))))</f>
        <v>39.67835</v>
      </c>
    </row>
    <row r="1691" customFormat="false" ht="15" hidden="false" customHeight="false" outlineLevel="0" collapsed="false">
      <c r="A1691" s="0" t="s">
        <v>195</v>
      </c>
      <c r="B1691" s="81" t="n">
        <v>46120</v>
      </c>
      <c r="C1691" s="82" t="s">
        <v>452</v>
      </c>
      <c r="D1691" s="83" t="n">
        <v>15.03</v>
      </c>
      <c r="E1691" s="0" t="n">
        <v>47</v>
      </c>
      <c r="F1691" s="0" t="n">
        <v>2</v>
      </c>
      <c r="G1691" s="0" t="n">
        <v>0</v>
      </c>
      <c r="I1691" s="0" t="str">
        <f aca="false">IF(A1691="","",IF(COUNTIF(Campaigns!$A$7:$A$300,A1691)&gt;0,"✓",IF(N(D1691)=0,"– no spend","⚠ add to Campaigns tab")))</f>
        <v>✓</v>
      </c>
      <c r="J1691" s="83" t="n">
        <f aca="false">IF(D1691="","",D1691*IF(Settings!$B$23=Settings!$C$6,1,IF(Settings!$B$23="USD",1/INDEX(Settings!$B$29:$B$40,MONTH(B1691)),INDEX(Settings!$B$29:$B$40,MONTH(B1691)))))</f>
        <v>16.799031</v>
      </c>
    </row>
    <row r="1692" customFormat="false" ht="15" hidden="false" customHeight="false" outlineLevel="0" collapsed="false">
      <c r="A1692" s="0" t="s">
        <v>185</v>
      </c>
      <c r="B1692" s="81" t="n">
        <v>46120</v>
      </c>
      <c r="C1692" s="82" t="s">
        <v>452</v>
      </c>
      <c r="D1692" s="83" t="n">
        <v>7.48</v>
      </c>
      <c r="E1692" s="0" t="n">
        <v>76</v>
      </c>
      <c r="F1692" s="0" t="n">
        <v>11</v>
      </c>
      <c r="G1692" s="0" t="n">
        <v>0</v>
      </c>
      <c r="I1692" s="0" t="str">
        <f aca="false">IF(A1692="","",IF(COUNTIF(Campaigns!$A$7:$A$300,A1692)&gt;0,"✓",IF(N(D1692)=0,"– no spend","⚠ add to Campaigns tab")))</f>
        <v>✓</v>
      </c>
      <c r="J1692" s="83" t="n">
        <f aca="false">IF(D1692="","",D1692*IF(Settings!$B$23=Settings!$C$6,1,IF(Settings!$B$23="USD",1/INDEX(Settings!$B$29:$B$40,MONTH(B1692)),INDEX(Settings!$B$29:$B$40,MONTH(B1692)))))</f>
        <v>8.360396</v>
      </c>
    </row>
    <row r="1693" customFormat="false" ht="15" hidden="false" customHeight="false" outlineLevel="0" collapsed="false">
      <c r="A1693" s="0" t="s">
        <v>191</v>
      </c>
      <c r="B1693" s="81" t="n">
        <v>46120</v>
      </c>
      <c r="C1693" s="82" t="s">
        <v>452</v>
      </c>
      <c r="D1693" s="83" t="n">
        <v>38.32</v>
      </c>
      <c r="E1693" s="0" t="n">
        <v>225</v>
      </c>
      <c r="F1693" s="0" t="n">
        <v>18</v>
      </c>
      <c r="G1693" s="0" t="n">
        <v>0</v>
      </c>
      <c r="I1693" s="0" t="str">
        <f aca="false">IF(A1693="","",IF(COUNTIF(Campaigns!$A$7:$A$300,A1693)&gt;0,"✓",IF(N(D1693)=0,"– no spend","⚠ add to Campaigns tab")))</f>
        <v>✓</v>
      </c>
      <c r="J1693" s="83" t="n">
        <f aca="false">IF(D1693="","",D1693*IF(Settings!$B$23=Settings!$C$6,1,IF(Settings!$B$23="USD",1/INDEX(Settings!$B$29:$B$40,MONTH(B1693)),INDEX(Settings!$B$29:$B$40,MONTH(B1693)))))</f>
        <v>42.830264</v>
      </c>
    </row>
    <row r="1694" customFormat="false" ht="15" hidden="false" customHeight="false" outlineLevel="0" collapsed="false">
      <c r="A1694" s="0" t="s">
        <v>200</v>
      </c>
      <c r="B1694" s="81" t="n">
        <v>46120</v>
      </c>
      <c r="C1694" s="82" t="s">
        <v>452</v>
      </c>
      <c r="D1694" s="83" t="n">
        <v>16.12</v>
      </c>
      <c r="E1694" s="0" t="n">
        <v>20</v>
      </c>
      <c r="F1694" s="0" t="n">
        <v>4</v>
      </c>
      <c r="G1694" s="0" t="n">
        <v>0</v>
      </c>
      <c r="I1694" s="0" t="str">
        <f aca="false">IF(A1694="","",IF(COUNTIF(Campaigns!$A$7:$A$300,A1694)&gt;0,"✓",IF(N(D1694)=0,"– no spend","⚠ add to Campaigns tab")))</f>
        <v>✓</v>
      </c>
      <c r="J1694" s="83" t="n">
        <f aca="false">IF(D1694="","",D1694*IF(Settings!$B$23=Settings!$C$6,1,IF(Settings!$B$23="USD",1/INDEX(Settings!$B$29:$B$40,MONTH(B1694)),INDEX(Settings!$B$29:$B$40,MONTH(B1694)))))</f>
        <v>18.017324</v>
      </c>
    </row>
    <row r="1695" customFormat="false" ht="15" hidden="false" customHeight="false" outlineLevel="0" collapsed="false">
      <c r="A1695" s="0" t="s">
        <v>202</v>
      </c>
      <c r="B1695" s="81" t="n">
        <v>46120</v>
      </c>
      <c r="C1695" s="82" t="s">
        <v>452</v>
      </c>
      <c r="D1695" s="83" t="n">
        <v>8.39</v>
      </c>
      <c r="E1695" s="0" t="n">
        <v>51</v>
      </c>
      <c r="F1695" s="0" t="n">
        <v>4</v>
      </c>
      <c r="G1695" s="0" t="n">
        <v>0</v>
      </c>
      <c r="I1695" s="0" t="str">
        <f aca="false">IF(A1695="","",IF(COUNTIF(Campaigns!$A$7:$A$300,A1695)&gt;0,"✓",IF(N(D1695)=0,"– no spend","⚠ add to Campaigns tab")))</f>
        <v>✓</v>
      </c>
      <c r="J1695" s="83" t="n">
        <f aca="false">IF(D1695="","",D1695*IF(Settings!$B$23=Settings!$C$6,1,IF(Settings!$B$23="USD",1/INDEX(Settings!$B$29:$B$40,MONTH(B1695)),INDEX(Settings!$B$29:$B$40,MONTH(B1695)))))</f>
        <v>9.377503</v>
      </c>
    </row>
    <row r="1696" customFormat="false" ht="15" hidden="false" customHeight="false" outlineLevel="0" collapsed="false">
      <c r="A1696" s="0" t="s">
        <v>192</v>
      </c>
      <c r="B1696" s="81" t="n">
        <v>46120</v>
      </c>
      <c r="C1696" s="82" t="s">
        <v>452</v>
      </c>
      <c r="D1696" s="83" t="n">
        <v>24.14</v>
      </c>
      <c r="E1696" s="0" t="n">
        <v>126</v>
      </c>
      <c r="F1696" s="0" t="n">
        <v>19</v>
      </c>
      <c r="G1696" s="0" t="n">
        <v>0</v>
      </c>
      <c r="I1696" s="0" t="str">
        <f aca="false">IF(A1696="","",IF(COUNTIF(Campaigns!$A$7:$A$300,A1696)&gt;0,"✓",IF(N(D1696)=0,"– no spend","⚠ add to Campaigns tab")))</f>
        <v>✓</v>
      </c>
      <c r="J1696" s="83" t="n">
        <f aca="false">IF(D1696="","",D1696*IF(Settings!$B$23=Settings!$C$6,1,IF(Settings!$B$23="USD",1/INDEX(Settings!$B$29:$B$40,MONTH(B1696)),INDEX(Settings!$B$29:$B$40,MONTH(B1696)))))</f>
        <v>26.981278</v>
      </c>
    </row>
    <row r="1697" customFormat="false" ht="15" hidden="false" customHeight="false" outlineLevel="0" collapsed="false">
      <c r="A1697" s="0" t="s">
        <v>187</v>
      </c>
      <c r="B1697" s="81" t="n">
        <v>46120</v>
      </c>
      <c r="C1697" s="82" t="s">
        <v>452</v>
      </c>
      <c r="D1697" s="83" t="n">
        <v>7.68</v>
      </c>
      <c r="E1697" s="0" t="n">
        <v>138</v>
      </c>
      <c r="F1697" s="0" t="n">
        <v>10</v>
      </c>
      <c r="G1697" s="0" t="n">
        <v>0</v>
      </c>
      <c r="I1697" s="0" t="str">
        <f aca="false">IF(A1697="","",IF(COUNTIF(Campaigns!$A$7:$A$300,A1697)&gt;0,"✓",IF(N(D1697)=0,"– no spend","⚠ add to Campaigns tab")))</f>
        <v>✓</v>
      </c>
      <c r="J1697" s="83" t="n">
        <f aca="false">IF(D1697="","",D1697*IF(Settings!$B$23=Settings!$C$6,1,IF(Settings!$B$23="USD",1/INDEX(Settings!$B$29:$B$40,MONTH(B1697)),INDEX(Settings!$B$29:$B$40,MONTH(B1697)))))</f>
        <v>8.583936</v>
      </c>
    </row>
    <row r="1698" customFormat="false" ht="15" hidden="false" customHeight="false" outlineLevel="0" collapsed="false">
      <c r="A1698" s="0" t="s">
        <v>190</v>
      </c>
      <c r="B1698" s="81" t="n">
        <v>46120</v>
      </c>
      <c r="C1698" s="82" t="s">
        <v>452</v>
      </c>
      <c r="D1698" s="83" t="n">
        <v>0</v>
      </c>
      <c r="E1698" s="0" t="n">
        <v>3</v>
      </c>
      <c r="F1698" s="0" t="n">
        <v>0</v>
      </c>
      <c r="G1698" s="0" t="n">
        <v>0</v>
      </c>
      <c r="I1698" s="0" t="str">
        <f aca="false">IF(A1698="","",IF(COUNTIF(Campaigns!$A$7:$A$300,A1698)&gt;0,"✓",IF(N(D1698)=0,"– no spend","⚠ add to Campaigns tab")))</f>
        <v>✓</v>
      </c>
      <c r="J1698" s="83" t="n">
        <f aca="false">IF(D1698="","",D1698*IF(Settings!$B$23=Settings!$C$6,1,IF(Settings!$B$23="USD",1/INDEX(Settings!$B$29:$B$40,MONTH(B1698)),INDEX(Settings!$B$29:$B$40,MONTH(B1698)))))</f>
        <v>0</v>
      </c>
    </row>
    <row r="1699" customFormat="false" ht="15" hidden="false" customHeight="false" outlineLevel="0" collapsed="false">
      <c r="A1699" s="0" t="s">
        <v>204</v>
      </c>
      <c r="B1699" s="81" t="n">
        <v>46120</v>
      </c>
      <c r="C1699" s="82" t="s">
        <v>452</v>
      </c>
      <c r="D1699" s="83" t="n">
        <v>6.39</v>
      </c>
      <c r="E1699" s="0" t="n">
        <v>37</v>
      </c>
      <c r="F1699" s="0" t="n">
        <v>4</v>
      </c>
      <c r="G1699" s="0" t="n">
        <v>0.5</v>
      </c>
      <c r="I1699" s="0" t="str">
        <f aca="false">IF(A1699="","",IF(COUNTIF(Campaigns!$A$7:$A$300,A1699)&gt;0,"✓",IF(N(D1699)=0,"– no spend","⚠ add to Campaigns tab")))</f>
        <v>✓</v>
      </c>
      <c r="J1699" s="83" t="n">
        <f aca="false">IF(D1699="","",D1699*IF(Settings!$B$23=Settings!$C$6,1,IF(Settings!$B$23="USD",1/INDEX(Settings!$B$29:$B$40,MONTH(B1699)),INDEX(Settings!$B$29:$B$40,MONTH(B1699)))))</f>
        <v>7.142103</v>
      </c>
    </row>
    <row r="1700" customFormat="false" ht="15" hidden="false" customHeight="false" outlineLevel="0" collapsed="false">
      <c r="A1700" s="0" t="s">
        <v>188</v>
      </c>
      <c r="B1700" s="81" t="n">
        <v>46120</v>
      </c>
      <c r="C1700" s="82" t="s">
        <v>452</v>
      </c>
      <c r="D1700" s="83" t="n">
        <v>12.4</v>
      </c>
      <c r="E1700" s="0" t="n">
        <v>63</v>
      </c>
      <c r="F1700" s="0" t="n">
        <v>1</v>
      </c>
      <c r="G1700" s="0" t="n">
        <v>0</v>
      </c>
      <c r="I1700" s="0" t="str">
        <f aca="false">IF(A1700="","",IF(COUNTIF(Campaigns!$A$7:$A$300,A1700)&gt;0,"✓",IF(N(D1700)=0,"– no spend","⚠ add to Campaigns tab")))</f>
        <v>✓</v>
      </c>
      <c r="J1700" s="83" t="n">
        <f aca="false">IF(D1700="","",D1700*IF(Settings!$B$23=Settings!$C$6,1,IF(Settings!$B$23="USD",1/INDEX(Settings!$B$29:$B$40,MONTH(B1700)),INDEX(Settings!$B$29:$B$40,MONTH(B1700)))))</f>
        <v>13.85948</v>
      </c>
    </row>
    <row r="1701" customFormat="false" ht="15" hidden="false" customHeight="false" outlineLevel="0" collapsed="false">
      <c r="A1701" s="0" t="s">
        <v>186</v>
      </c>
      <c r="B1701" s="81" t="n">
        <v>46120</v>
      </c>
      <c r="C1701" s="82" t="s">
        <v>452</v>
      </c>
      <c r="D1701" s="83" t="n">
        <v>2.29</v>
      </c>
      <c r="E1701" s="0" t="n">
        <v>34</v>
      </c>
      <c r="F1701" s="0" t="n">
        <v>3</v>
      </c>
      <c r="G1701" s="0" t="n">
        <v>0</v>
      </c>
      <c r="I1701" s="0" t="str">
        <f aca="false">IF(A1701="","",IF(COUNTIF(Campaigns!$A$7:$A$300,A1701)&gt;0,"✓",IF(N(D1701)=0,"– no spend","⚠ add to Campaigns tab")))</f>
        <v>✓</v>
      </c>
      <c r="J1701" s="83" t="n">
        <f aca="false">IF(D1701="","",D1701*IF(Settings!$B$23=Settings!$C$6,1,IF(Settings!$B$23="USD",1/INDEX(Settings!$B$29:$B$40,MONTH(B1701)),INDEX(Settings!$B$29:$B$40,MONTH(B1701)))))</f>
        <v>2.559533</v>
      </c>
    </row>
    <row r="1702" customFormat="false" ht="15" hidden="false" customHeight="false" outlineLevel="0" collapsed="false">
      <c r="A1702" s="0" t="s">
        <v>201</v>
      </c>
      <c r="B1702" s="81" t="n">
        <v>46120</v>
      </c>
      <c r="C1702" s="82" t="s">
        <v>452</v>
      </c>
      <c r="D1702" s="83" t="n">
        <v>18.22</v>
      </c>
      <c r="E1702" s="0" t="n">
        <v>8</v>
      </c>
      <c r="F1702" s="0" t="n">
        <v>1</v>
      </c>
      <c r="G1702" s="0" t="n">
        <v>0</v>
      </c>
      <c r="I1702" s="0" t="str">
        <f aca="false">IF(A1702="","",IF(COUNTIF(Campaigns!$A$7:$A$300,A1702)&gt;0,"✓",IF(N(D1702)=0,"– no spend","⚠ add to Campaigns tab")))</f>
        <v>✓</v>
      </c>
      <c r="J1702" s="83" t="n">
        <f aca="false">IF(D1702="","",D1702*IF(Settings!$B$23=Settings!$C$6,1,IF(Settings!$B$23="USD",1/INDEX(Settings!$B$29:$B$40,MONTH(B1702)),INDEX(Settings!$B$29:$B$40,MONTH(B1702)))))</f>
        <v>20.364494</v>
      </c>
    </row>
    <row r="1703" customFormat="false" ht="15" hidden="false" customHeight="false" outlineLevel="0" collapsed="false">
      <c r="A1703" s="0" t="s">
        <v>194</v>
      </c>
      <c r="B1703" s="81" t="n">
        <v>46120</v>
      </c>
      <c r="C1703" s="82" t="s">
        <v>452</v>
      </c>
      <c r="D1703" s="83" t="n">
        <v>41.79</v>
      </c>
      <c r="E1703" s="0" t="n">
        <v>17</v>
      </c>
      <c r="F1703" s="0" t="n">
        <v>2</v>
      </c>
      <c r="G1703" s="0" t="n">
        <v>0</v>
      </c>
      <c r="I1703" s="0" t="str">
        <f aca="false">IF(A1703="","",IF(COUNTIF(Campaigns!$A$7:$A$300,A1703)&gt;0,"✓",IF(N(D1703)=0,"– no spend","⚠ add to Campaigns tab")))</f>
        <v>✓</v>
      </c>
      <c r="J1703" s="83" t="n">
        <f aca="false">IF(D1703="","",D1703*IF(Settings!$B$23=Settings!$C$6,1,IF(Settings!$B$23="USD",1/INDEX(Settings!$B$29:$B$40,MONTH(B1703)),INDEX(Settings!$B$29:$B$40,MONTH(B1703)))))</f>
        <v>46.708683</v>
      </c>
    </row>
    <row r="1704" customFormat="false" ht="15" hidden="false" customHeight="false" outlineLevel="0" collapsed="false">
      <c r="A1704" s="0" t="s">
        <v>211</v>
      </c>
      <c r="B1704" s="81" t="n">
        <v>46120</v>
      </c>
      <c r="C1704" s="82" t="s">
        <v>452</v>
      </c>
      <c r="D1704" s="83" t="n">
        <v>36.2</v>
      </c>
      <c r="E1704" s="0" t="n">
        <v>16338</v>
      </c>
      <c r="F1704" s="0" t="n">
        <v>12</v>
      </c>
      <c r="G1704" s="0" t="n">
        <v>0</v>
      </c>
      <c r="I1704" s="0" t="str">
        <f aca="false">IF(A1704="","",IF(COUNTIF(Campaigns!$A$7:$A$300,A1704)&gt;0,"✓",IF(N(D1704)=0,"– no spend","⚠ add to Campaigns tab")))</f>
        <v>✓</v>
      </c>
      <c r="J1704" s="83" t="n">
        <f aca="false">IF(D1704="","",D1704*IF(Settings!$B$23=Settings!$C$6,1,IF(Settings!$B$23="USD",1/INDEX(Settings!$B$29:$B$40,MONTH(B1704)),INDEX(Settings!$B$29:$B$40,MONTH(B1704)))))</f>
        <v>40.46074</v>
      </c>
    </row>
    <row r="1705" customFormat="false" ht="15" hidden="false" customHeight="false" outlineLevel="0" collapsed="false">
      <c r="A1705" s="0" t="s">
        <v>199</v>
      </c>
      <c r="B1705" s="81" t="n">
        <v>46120</v>
      </c>
      <c r="C1705" s="82" t="s">
        <v>452</v>
      </c>
      <c r="D1705" s="83" t="n">
        <v>0</v>
      </c>
      <c r="E1705" s="0" t="n">
        <v>35</v>
      </c>
      <c r="F1705" s="0" t="n">
        <v>0</v>
      </c>
      <c r="G1705" s="0" t="n">
        <v>0</v>
      </c>
      <c r="I1705" s="0" t="str">
        <f aca="false">IF(A1705="","",IF(COUNTIF(Campaigns!$A$7:$A$300,A1705)&gt;0,"✓",IF(N(D1705)=0,"– no spend","⚠ add to Campaigns tab")))</f>
        <v>✓</v>
      </c>
      <c r="J1705" s="83" t="n">
        <f aca="false">IF(D1705="","",D1705*IF(Settings!$B$23=Settings!$C$6,1,IF(Settings!$B$23="USD",1/INDEX(Settings!$B$29:$B$40,MONTH(B1705)),INDEX(Settings!$B$29:$B$40,MONTH(B1705)))))</f>
        <v>0</v>
      </c>
    </row>
    <row r="1706" customFormat="false" ht="15" hidden="false" customHeight="false" outlineLevel="0" collapsed="false">
      <c r="A1706" s="0" t="s">
        <v>206</v>
      </c>
      <c r="B1706" s="81" t="n">
        <v>46120</v>
      </c>
      <c r="C1706" s="82" t="s">
        <v>452</v>
      </c>
      <c r="D1706" s="83" t="n">
        <v>0</v>
      </c>
      <c r="E1706" s="0" t="n">
        <v>149</v>
      </c>
      <c r="F1706" s="0" t="n">
        <v>0</v>
      </c>
      <c r="G1706" s="0" t="n">
        <v>0</v>
      </c>
      <c r="I1706" s="0" t="str">
        <f aca="false">IF(A1706="","",IF(COUNTIF(Campaigns!$A$7:$A$300,A1706)&gt;0,"✓",IF(N(D1706)=0,"– no spend","⚠ add to Campaigns tab")))</f>
        <v>✓</v>
      </c>
      <c r="J1706" s="83" t="n">
        <f aca="false">IF(D1706="","",D1706*IF(Settings!$B$23=Settings!$C$6,1,IF(Settings!$B$23="USD",1/INDEX(Settings!$B$29:$B$40,MONTH(B1706)),INDEX(Settings!$B$29:$B$40,MONTH(B1706)))))</f>
        <v>0</v>
      </c>
    </row>
    <row r="1707" customFormat="false" ht="15" hidden="false" customHeight="false" outlineLevel="0" collapsed="false">
      <c r="A1707" s="0" t="s">
        <v>203</v>
      </c>
      <c r="B1707" s="81" t="n">
        <v>46121</v>
      </c>
      <c r="C1707" s="82" t="s">
        <v>452</v>
      </c>
      <c r="D1707" s="83" t="n">
        <v>12.5</v>
      </c>
      <c r="E1707" s="0" t="n">
        <v>62</v>
      </c>
      <c r="F1707" s="0" t="n">
        <v>4</v>
      </c>
      <c r="G1707" s="0" t="n">
        <v>0</v>
      </c>
      <c r="I1707" s="0" t="str">
        <f aca="false">IF(A1707="","",IF(COUNTIF(Campaigns!$A$7:$A$300,A1707)&gt;0,"✓",IF(N(D1707)=0,"– no spend","⚠ add to Campaigns tab")))</f>
        <v>✓</v>
      </c>
      <c r="J1707" s="83" t="n">
        <f aca="false">IF(D1707="","",D1707*IF(Settings!$B$23=Settings!$C$6,1,IF(Settings!$B$23="USD",1/INDEX(Settings!$B$29:$B$40,MONTH(B1707)),INDEX(Settings!$B$29:$B$40,MONTH(B1707)))))</f>
        <v>13.97125</v>
      </c>
    </row>
    <row r="1708" customFormat="false" ht="15" hidden="false" customHeight="false" outlineLevel="0" collapsed="false">
      <c r="A1708" s="0" t="s">
        <v>205</v>
      </c>
      <c r="B1708" s="81" t="n">
        <v>46121</v>
      </c>
      <c r="C1708" s="82" t="s">
        <v>452</v>
      </c>
      <c r="D1708" s="83" t="n">
        <v>2.48</v>
      </c>
      <c r="E1708" s="0" t="n">
        <v>280</v>
      </c>
      <c r="F1708" s="0" t="n">
        <v>4</v>
      </c>
      <c r="G1708" s="0" t="n">
        <v>0</v>
      </c>
      <c r="I1708" s="0" t="str">
        <f aca="false">IF(A1708="","",IF(COUNTIF(Campaigns!$A$7:$A$300,A1708)&gt;0,"✓",IF(N(D1708)=0,"– no spend","⚠ add to Campaigns tab")))</f>
        <v>✓</v>
      </c>
      <c r="J1708" s="83" t="n">
        <f aca="false">IF(D1708="","",D1708*IF(Settings!$B$23=Settings!$C$6,1,IF(Settings!$B$23="USD",1/INDEX(Settings!$B$29:$B$40,MONTH(B1708)),INDEX(Settings!$B$29:$B$40,MONTH(B1708)))))</f>
        <v>2.771896</v>
      </c>
    </row>
    <row r="1709" customFormat="false" ht="15" hidden="false" customHeight="false" outlineLevel="0" collapsed="false">
      <c r="A1709" s="0" t="s">
        <v>212</v>
      </c>
      <c r="B1709" s="81" t="n">
        <v>46121</v>
      </c>
      <c r="C1709" s="82" t="s">
        <v>452</v>
      </c>
      <c r="D1709" s="83" t="n">
        <v>35.79</v>
      </c>
      <c r="E1709" s="0" t="n">
        <v>16682</v>
      </c>
      <c r="F1709" s="0" t="n">
        <v>11</v>
      </c>
      <c r="G1709" s="0" t="n">
        <v>0</v>
      </c>
      <c r="I1709" s="0" t="str">
        <f aca="false">IF(A1709="","",IF(COUNTIF(Campaigns!$A$7:$A$300,A1709)&gt;0,"✓",IF(N(D1709)=0,"– no spend","⚠ add to Campaigns tab")))</f>
        <v>✓</v>
      </c>
      <c r="J1709" s="83" t="n">
        <f aca="false">IF(D1709="","",D1709*IF(Settings!$B$23=Settings!$C$6,1,IF(Settings!$B$23="USD",1/INDEX(Settings!$B$29:$B$40,MONTH(B1709)),INDEX(Settings!$B$29:$B$40,MONTH(B1709)))))</f>
        <v>40.002483</v>
      </c>
    </row>
    <row r="1710" customFormat="false" ht="15" hidden="false" customHeight="false" outlineLevel="0" collapsed="false">
      <c r="A1710" s="0" t="s">
        <v>195</v>
      </c>
      <c r="B1710" s="81" t="n">
        <v>46121</v>
      </c>
      <c r="C1710" s="82" t="s">
        <v>452</v>
      </c>
      <c r="D1710" s="83" t="n">
        <v>66.06</v>
      </c>
      <c r="E1710" s="0" t="n">
        <v>27</v>
      </c>
      <c r="F1710" s="0" t="n">
        <v>2</v>
      </c>
      <c r="G1710" s="0" t="n">
        <v>0</v>
      </c>
      <c r="I1710" s="0" t="str">
        <f aca="false">IF(A1710="","",IF(COUNTIF(Campaigns!$A$7:$A$300,A1710)&gt;0,"✓",IF(N(D1710)=0,"– no spend","⚠ add to Campaigns tab")))</f>
        <v>✓</v>
      </c>
      <c r="J1710" s="83" t="n">
        <f aca="false">IF(D1710="","",D1710*IF(Settings!$B$23=Settings!$C$6,1,IF(Settings!$B$23="USD",1/INDEX(Settings!$B$29:$B$40,MONTH(B1710)),INDEX(Settings!$B$29:$B$40,MONTH(B1710)))))</f>
        <v>73.835262</v>
      </c>
    </row>
    <row r="1711" customFormat="false" ht="15" hidden="false" customHeight="false" outlineLevel="0" collapsed="false">
      <c r="A1711" s="0" t="s">
        <v>185</v>
      </c>
      <c r="B1711" s="81" t="n">
        <v>46121</v>
      </c>
      <c r="C1711" s="82" t="s">
        <v>452</v>
      </c>
      <c r="D1711" s="83" t="n">
        <v>13.76</v>
      </c>
      <c r="E1711" s="0" t="n">
        <v>78</v>
      </c>
      <c r="F1711" s="0" t="n">
        <v>11</v>
      </c>
      <c r="G1711" s="0" t="n">
        <v>0</v>
      </c>
      <c r="I1711" s="0" t="str">
        <f aca="false">IF(A1711="","",IF(COUNTIF(Campaigns!$A$7:$A$300,A1711)&gt;0,"✓",IF(N(D1711)=0,"– no spend","⚠ add to Campaigns tab")))</f>
        <v>✓</v>
      </c>
      <c r="J1711" s="83" t="n">
        <f aca="false">IF(D1711="","",D1711*IF(Settings!$B$23=Settings!$C$6,1,IF(Settings!$B$23="USD",1/INDEX(Settings!$B$29:$B$40,MONTH(B1711)),INDEX(Settings!$B$29:$B$40,MONTH(B1711)))))</f>
        <v>15.379552</v>
      </c>
    </row>
    <row r="1712" customFormat="false" ht="15" hidden="false" customHeight="false" outlineLevel="0" collapsed="false">
      <c r="A1712" s="0" t="s">
        <v>191</v>
      </c>
      <c r="B1712" s="81" t="n">
        <v>46121</v>
      </c>
      <c r="C1712" s="82" t="s">
        <v>452</v>
      </c>
      <c r="D1712" s="83" t="n">
        <v>28.97</v>
      </c>
      <c r="E1712" s="0" t="n">
        <v>139</v>
      </c>
      <c r="F1712" s="0" t="n">
        <v>11</v>
      </c>
      <c r="G1712" s="0" t="n">
        <v>7</v>
      </c>
      <c r="I1712" s="0" t="str">
        <f aca="false">IF(A1712="","",IF(COUNTIF(Campaigns!$A$7:$A$300,A1712)&gt;0,"✓",IF(N(D1712)=0,"– no spend","⚠ add to Campaigns tab")))</f>
        <v>✓</v>
      </c>
      <c r="J1712" s="83" t="n">
        <f aca="false">IF(D1712="","",D1712*IF(Settings!$B$23=Settings!$C$6,1,IF(Settings!$B$23="USD",1/INDEX(Settings!$B$29:$B$40,MONTH(B1712)),INDEX(Settings!$B$29:$B$40,MONTH(B1712)))))</f>
        <v>32.379769</v>
      </c>
    </row>
    <row r="1713" customFormat="false" ht="15" hidden="false" customHeight="false" outlineLevel="0" collapsed="false">
      <c r="A1713" s="0" t="s">
        <v>200</v>
      </c>
      <c r="B1713" s="81" t="n">
        <v>46121</v>
      </c>
      <c r="C1713" s="82" t="s">
        <v>452</v>
      </c>
      <c r="D1713" s="83" t="n">
        <v>15.33</v>
      </c>
      <c r="E1713" s="0" t="n">
        <v>39</v>
      </c>
      <c r="F1713" s="0" t="n">
        <v>8</v>
      </c>
      <c r="G1713" s="0" t="n">
        <v>0</v>
      </c>
      <c r="I1713" s="0" t="str">
        <f aca="false">IF(A1713="","",IF(COUNTIF(Campaigns!$A$7:$A$300,A1713)&gt;0,"✓",IF(N(D1713)=0,"– no spend","⚠ add to Campaigns tab")))</f>
        <v>✓</v>
      </c>
      <c r="J1713" s="83" t="n">
        <f aca="false">IF(D1713="","",D1713*IF(Settings!$B$23=Settings!$C$6,1,IF(Settings!$B$23="USD",1/INDEX(Settings!$B$29:$B$40,MONTH(B1713)),INDEX(Settings!$B$29:$B$40,MONTH(B1713)))))</f>
        <v>17.134341</v>
      </c>
    </row>
    <row r="1714" customFormat="false" ht="15" hidden="false" customHeight="false" outlineLevel="0" collapsed="false">
      <c r="A1714" s="0" t="s">
        <v>202</v>
      </c>
      <c r="B1714" s="81" t="n">
        <v>46121</v>
      </c>
      <c r="C1714" s="82" t="s">
        <v>452</v>
      </c>
      <c r="D1714" s="83" t="n">
        <v>5.1</v>
      </c>
      <c r="E1714" s="0" t="n">
        <v>60</v>
      </c>
      <c r="F1714" s="0" t="n">
        <v>6</v>
      </c>
      <c r="G1714" s="0" t="n">
        <v>0</v>
      </c>
      <c r="I1714" s="0" t="str">
        <f aca="false">IF(A1714="","",IF(COUNTIF(Campaigns!$A$7:$A$300,A1714)&gt;0,"✓",IF(N(D1714)=0,"– no spend","⚠ add to Campaigns tab")))</f>
        <v>✓</v>
      </c>
      <c r="J1714" s="83" t="n">
        <f aca="false">IF(D1714="","",D1714*IF(Settings!$B$23=Settings!$C$6,1,IF(Settings!$B$23="USD",1/INDEX(Settings!$B$29:$B$40,MONTH(B1714)),INDEX(Settings!$B$29:$B$40,MONTH(B1714)))))</f>
        <v>5.70027</v>
      </c>
    </row>
    <row r="1715" customFormat="false" ht="15" hidden="false" customHeight="false" outlineLevel="0" collapsed="false">
      <c r="A1715" s="0" t="s">
        <v>192</v>
      </c>
      <c r="B1715" s="81" t="n">
        <v>46121</v>
      </c>
      <c r="C1715" s="82" t="s">
        <v>452</v>
      </c>
      <c r="D1715" s="83" t="n">
        <v>18.34</v>
      </c>
      <c r="E1715" s="0" t="n">
        <v>147</v>
      </c>
      <c r="F1715" s="0" t="n">
        <v>11</v>
      </c>
      <c r="G1715" s="0" t="n">
        <v>0</v>
      </c>
      <c r="I1715" s="0" t="str">
        <f aca="false">IF(A1715="","",IF(COUNTIF(Campaigns!$A$7:$A$300,A1715)&gt;0,"✓",IF(N(D1715)=0,"– no spend","⚠ add to Campaigns tab")))</f>
        <v>✓</v>
      </c>
      <c r="J1715" s="83" t="n">
        <f aca="false">IF(D1715="","",D1715*IF(Settings!$B$23=Settings!$C$6,1,IF(Settings!$B$23="USD",1/INDEX(Settings!$B$29:$B$40,MONTH(B1715)),INDEX(Settings!$B$29:$B$40,MONTH(B1715)))))</f>
        <v>20.498618</v>
      </c>
    </row>
    <row r="1716" customFormat="false" ht="15" hidden="false" customHeight="false" outlineLevel="0" collapsed="false">
      <c r="A1716" s="0" t="s">
        <v>187</v>
      </c>
      <c r="B1716" s="81" t="n">
        <v>46121</v>
      </c>
      <c r="C1716" s="82" t="s">
        <v>452</v>
      </c>
      <c r="D1716" s="83" t="n">
        <v>7.88</v>
      </c>
      <c r="E1716" s="0" t="n">
        <v>145</v>
      </c>
      <c r="F1716" s="0" t="n">
        <v>5</v>
      </c>
      <c r="G1716" s="0" t="n">
        <v>0</v>
      </c>
      <c r="I1716" s="0" t="str">
        <f aca="false">IF(A1716="","",IF(COUNTIF(Campaigns!$A$7:$A$300,A1716)&gt;0,"✓",IF(N(D1716)=0,"– no spend","⚠ add to Campaigns tab")))</f>
        <v>✓</v>
      </c>
      <c r="J1716" s="83" t="n">
        <f aca="false">IF(D1716="","",D1716*IF(Settings!$B$23=Settings!$C$6,1,IF(Settings!$B$23="USD",1/INDEX(Settings!$B$29:$B$40,MONTH(B1716)),INDEX(Settings!$B$29:$B$40,MONTH(B1716)))))</f>
        <v>8.807476</v>
      </c>
    </row>
    <row r="1717" customFormat="false" ht="15" hidden="false" customHeight="false" outlineLevel="0" collapsed="false">
      <c r="A1717" s="0" t="s">
        <v>190</v>
      </c>
      <c r="B1717" s="81" t="n">
        <v>46121</v>
      </c>
      <c r="C1717" s="82" t="s">
        <v>452</v>
      </c>
      <c r="D1717" s="83" t="n">
        <v>0</v>
      </c>
      <c r="E1717" s="0" t="n">
        <v>5</v>
      </c>
      <c r="F1717" s="0" t="n">
        <v>0</v>
      </c>
      <c r="G1717" s="0" t="n">
        <v>0</v>
      </c>
      <c r="I1717" s="0" t="str">
        <f aca="false">IF(A1717="","",IF(COUNTIF(Campaigns!$A$7:$A$300,A1717)&gt;0,"✓",IF(N(D1717)=0,"– no spend","⚠ add to Campaigns tab")))</f>
        <v>✓</v>
      </c>
      <c r="J1717" s="83" t="n">
        <f aca="false">IF(D1717="","",D1717*IF(Settings!$B$23=Settings!$C$6,1,IF(Settings!$B$23="USD",1/INDEX(Settings!$B$29:$B$40,MONTH(B1717)),INDEX(Settings!$B$29:$B$40,MONTH(B1717)))))</f>
        <v>0</v>
      </c>
    </row>
    <row r="1718" customFormat="false" ht="15" hidden="false" customHeight="false" outlineLevel="0" collapsed="false">
      <c r="A1718" s="0" t="s">
        <v>204</v>
      </c>
      <c r="B1718" s="81" t="n">
        <v>46121</v>
      </c>
      <c r="C1718" s="82" t="s">
        <v>452</v>
      </c>
      <c r="D1718" s="83" t="n">
        <v>5.2</v>
      </c>
      <c r="E1718" s="0" t="n">
        <v>47</v>
      </c>
      <c r="F1718" s="0" t="n">
        <v>2</v>
      </c>
      <c r="G1718" s="0" t="n">
        <v>2</v>
      </c>
      <c r="I1718" s="0" t="str">
        <f aca="false">IF(A1718="","",IF(COUNTIF(Campaigns!$A$7:$A$300,A1718)&gt;0,"✓",IF(N(D1718)=0,"– no spend","⚠ add to Campaigns tab")))</f>
        <v>✓</v>
      </c>
      <c r="J1718" s="83" t="n">
        <f aca="false">IF(D1718="","",D1718*IF(Settings!$B$23=Settings!$C$6,1,IF(Settings!$B$23="USD",1/INDEX(Settings!$B$29:$B$40,MONTH(B1718)),INDEX(Settings!$B$29:$B$40,MONTH(B1718)))))</f>
        <v>5.81204</v>
      </c>
    </row>
    <row r="1719" customFormat="false" ht="15" hidden="false" customHeight="false" outlineLevel="0" collapsed="false">
      <c r="A1719" s="0" t="s">
        <v>188</v>
      </c>
      <c r="B1719" s="81" t="n">
        <v>46121</v>
      </c>
      <c r="C1719" s="82" t="s">
        <v>452</v>
      </c>
      <c r="D1719" s="83" t="n">
        <v>12.39</v>
      </c>
      <c r="E1719" s="0" t="n">
        <v>16</v>
      </c>
      <c r="F1719" s="0" t="n">
        <v>2</v>
      </c>
      <c r="G1719" s="0" t="n">
        <v>0</v>
      </c>
      <c r="I1719" s="0" t="str">
        <f aca="false">IF(A1719="","",IF(COUNTIF(Campaigns!$A$7:$A$300,A1719)&gt;0,"✓",IF(N(D1719)=0,"– no spend","⚠ add to Campaigns tab")))</f>
        <v>✓</v>
      </c>
      <c r="J1719" s="83" t="n">
        <f aca="false">IF(D1719="","",D1719*IF(Settings!$B$23=Settings!$C$6,1,IF(Settings!$B$23="USD",1/INDEX(Settings!$B$29:$B$40,MONTH(B1719)),INDEX(Settings!$B$29:$B$40,MONTH(B1719)))))</f>
        <v>13.848303</v>
      </c>
    </row>
    <row r="1720" customFormat="false" ht="15" hidden="false" customHeight="false" outlineLevel="0" collapsed="false">
      <c r="A1720" s="0" t="s">
        <v>186</v>
      </c>
      <c r="B1720" s="81" t="n">
        <v>46121</v>
      </c>
      <c r="C1720" s="82" t="s">
        <v>452</v>
      </c>
      <c r="D1720" s="83" t="n">
        <v>7.8</v>
      </c>
      <c r="E1720" s="0" t="n">
        <v>34</v>
      </c>
      <c r="F1720" s="0" t="n">
        <v>5</v>
      </c>
      <c r="G1720" s="0" t="n">
        <v>0</v>
      </c>
      <c r="I1720" s="0" t="str">
        <f aca="false">IF(A1720="","",IF(COUNTIF(Campaigns!$A$7:$A$300,A1720)&gt;0,"✓",IF(N(D1720)=0,"– no spend","⚠ add to Campaigns tab")))</f>
        <v>✓</v>
      </c>
      <c r="J1720" s="83" t="n">
        <f aca="false">IF(D1720="","",D1720*IF(Settings!$B$23=Settings!$C$6,1,IF(Settings!$B$23="USD",1/INDEX(Settings!$B$29:$B$40,MONTH(B1720)),INDEX(Settings!$B$29:$B$40,MONTH(B1720)))))</f>
        <v>8.71806</v>
      </c>
    </row>
    <row r="1721" customFormat="false" ht="15" hidden="false" customHeight="false" outlineLevel="0" collapsed="false">
      <c r="A1721" s="0" t="s">
        <v>201</v>
      </c>
      <c r="B1721" s="81" t="n">
        <v>46121</v>
      </c>
      <c r="C1721" s="82" t="s">
        <v>452</v>
      </c>
      <c r="D1721" s="83" t="n">
        <v>14.15</v>
      </c>
      <c r="E1721" s="0" t="n">
        <v>43</v>
      </c>
      <c r="F1721" s="0" t="n">
        <v>2</v>
      </c>
      <c r="G1721" s="0" t="n">
        <v>0</v>
      </c>
      <c r="I1721" s="0" t="str">
        <f aca="false">IF(A1721="","",IF(COUNTIF(Campaigns!$A$7:$A$300,A1721)&gt;0,"✓",IF(N(D1721)=0,"– no spend","⚠ add to Campaigns tab")))</f>
        <v>✓</v>
      </c>
      <c r="J1721" s="83" t="n">
        <f aca="false">IF(D1721="","",D1721*IF(Settings!$B$23=Settings!$C$6,1,IF(Settings!$B$23="USD",1/INDEX(Settings!$B$29:$B$40,MONTH(B1721)),INDEX(Settings!$B$29:$B$40,MONTH(B1721)))))</f>
        <v>15.815455</v>
      </c>
    </row>
    <row r="1722" customFormat="false" ht="15" hidden="false" customHeight="false" outlineLevel="0" collapsed="false">
      <c r="A1722" s="0" t="s">
        <v>194</v>
      </c>
      <c r="B1722" s="81" t="n">
        <v>46121</v>
      </c>
      <c r="C1722" s="82" t="s">
        <v>452</v>
      </c>
      <c r="D1722" s="83" t="n">
        <v>29.75</v>
      </c>
      <c r="E1722" s="0" t="n">
        <v>71</v>
      </c>
      <c r="F1722" s="0" t="n">
        <v>3</v>
      </c>
      <c r="G1722" s="0" t="n">
        <v>0</v>
      </c>
      <c r="I1722" s="0" t="str">
        <f aca="false">IF(A1722="","",IF(COUNTIF(Campaigns!$A$7:$A$300,A1722)&gt;0,"✓",IF(N(D1722)=0,"– no spend","⚠ add to Campaigns tab")))</f>
        <v>✓</v>
      </c>
      <c r="J1722" s="83" t="n">
        <f aca="false">IF(D1722="","",D1722*IF(Settings!$B$23=Settings!$C$6,1,IF(Settings!$B$23="USD",1/INDEX(Settings!$B$29:$B$40,MONTH(B1722)),INDEX(Settings!$B$29:$B$40,MONTH(B1722)))))</f>
        <v>33.251575</v>
      </c>
    </row>
    <row r="1723" customFormat="false" ht="15" hidden="false" customHeight="false" outlineLevel="0" collapsed="false">
      <c r="A1723" s="0" t="s">
        <v>211</v>
      </c>
      <c r="B1723" s="81" t="n">
        <v>46121</v>
      </c>
      <c r="C1723" s="82" t="s">
        <v>452</v>
      </c>
      <c r="D1723" s="83" t="n">
        <v>36.32</v>
      </c>
      <c r="E1723" s="0" t="n">
        <v>16143</v>
      </c>
      <c r="F1723" s="0" t="n">
        <v>4</v>
      </c>
      <c r="G1723" s="0" t="n">
        <v>0</v>
      </c>
      <c r="I1723" s="0" t="str">
        <f aca="false">IF(A1723="","",IF(COUNTIF(Campaigns!$A$7:$A$300,A1723)&gt;0,"✓",IF(N(D1723)=0,"– no spend","⚠ add to Campaigns tab")))</f>
        <v>✓</v>
      </c>
      <c r="J1723" s="83" t="n">
        <f aca="false">IF(D1723="","",D1723*IF(Settings!$B$23=Settings!$C$6,1,IF(Settings!$B$23="USD",1/INDEX(Settings!$B$29:$B$40,MONTH(B1723)),INDEX(Settings!$B$29:$B$40,MONTH(B1723)))))</f>
        <v>40.594864</v>
      </c>
    </row>
    <row r="1724" customFormat="false" ht="15" hidden="false" customHeight="false" outlineLevel="0" collapsed="false">
      <c r="A1724" s="0" t="s">
        <v>199</v>
      </c>
      <c r="B1724" s="81" t="n">
        <v>46121</v>
      </c>
      <c r="C1724" s="82" t="s">
        <v>452</v>
      </c>
      <c r="D1724" s="83" t="n">
        <v>26.36</v>
      </c>
      <c r="E1724" s="0" t="n">
        <v>24</v>
      </c>
      <c r="F1724" s="0" t="n">
        <v>1</v>
      </c>
      <c r="G1724" s="0" t="n">
        <v>0</v>
      </c>
      <c r="I1724" s="0" t="str">
        <f aca="false">IF(A1724="","",IF(COUNTIF(Campaigns!$A$7:$A$300,A1724)&gt;0,"✓",IF(N(D1724)=0,"– no spend","⚠ add to Campaigns tab")))</f>
        <v>✓</v>
      </c>
      <c r="J1724" s="83" t="n">
        <f aca="false">IF(D1724="","",D1724*IF(Settings!$B$23=Settings!$C$6,1,IF(Settings!$B$23="USD",1/INDEX(Settings!$B$29:$B$40,MONTH(B1724)),INDEX(Settings!$B$29:$B$40,MONTH(B1724)))))</f>
        <v>29.462572</v>
      </c>
    </row>
    <row r="1725" customFormat="false" ht="15" hidden="false" customHeight="false" outlineLevel="0" collapsed="false">
      <c r="A1725" s="0" t="s">
        <v>206</v>
      </c>
      <c r="B1725" s="81" t="n">
        <v>46121</v>
      </c>
      <c r="C1725" s="82" t="s">
        <v>452</v>
      </c>
      <c r="D1725" s="83" t="n">
        <v>0</v>
      </c>
      <c r="E1725" s="0" t="n">
        <v>98</v>
      </c>
      <c r="F1725" s="0" t="n">
        <v>0</v>
      </c>
      <c r="G1725" s="0" t="n">
        <v>0</v>
      </c>
      <c r="I1725" s="0" t="str">
        <f aca="false">IF(A1725="","",IF(COUNTIF(Campaigns!$A$7:$A$300,A1725)&gt;0,"✓",IF(N(D1725)=0,"– no spend","⚠ add to Campaigns tab")))</f>
        <v>✓</v>
      </c>
      <c r="J1725" s="83" t="n">
        <f aca="false">IF(D1725="","",D1725*IF(Settings!$B$23=Settings!$C$6,1,IF(Settings!$B$23="USD",1/INDEX(Settings!$B$29:$B$40,MONTH(B1725)),INDEX(Settings!$B$29:$B$40,MONTH(B1725)))))</f>
        <v>0</v>
      </c>
    </row>
    <row r="1726" customFormat="false" ht="15" hidden="false" customHeight="false" outlineLevel="0" collapsed="false">
      <c r="A1726" s="0" t="s">
        <v>203</v>
      </c>
      <c r="B1726" s="81" t="n">
        <v>46122</v>
      </c>
      <c r="C1726" s="82" t="s">
        <v>452</v>
      </c>
      <c r="D1726" s="83" t="n">
        <v>9.66</v>
      </c>
      <c r="E1726" s="0" t="n">
        <v>29</v>
      </c>
      <c r="F1726" s="0" t="n">
        <v>3</v>
      </c>
      <c r="G1726" s="0" t="n">
        <v>0</v>
      </c>
      <c r="I1726" s="0" t="str">
        <f aca="false">IF(A1726="","",IF(COUNTIF(Campaigns!$A$7:$A$300,A1726)&gt;0,"✓",IF(N(D1726)=0,"– no spend","⚠ add to Campaigns tab")))</f>
        <v>✓</v>
      </c>
      <c r="J1726" s="83" t="n">
        <f aca="false">IF(D1726="","",D1726*IF(Settings!$B$23=Settings!$C$6,1,IF(Settings!$B$23="USD",1/INDEX(Settings!$B$29:$B$40,MONTH(B1726)),INDEX(Settings!$B$29:$B$40,MONTH(B1726)))))</f>
        <v>10.796982</v>
      </c>
    </row>
    <row r="1727" customFormat="false" ht="15" hidden="false" customHeight="false" outlineLevel="0" collapsed="false">
      <c r="A1727" s="0" t="s">
        <v>205</v>
      </c>
      <c r="B1727" s="81" t="n">
        <v>46122</v>
      </c>
      <c r="C1727" s="82" t="s">
        <v>452</v>
      </c>
      <c r="D1727" s="83" t="n">
        <v>2.07</v>
      </c>
      <c r="E1727" s="0" t="n">
        <v>246</v>
      </c>
      <c r="F1727" s="0" t="n">
        <v>4</v>
      </c>
      <c r="G1727" s="0" t="n">
        <v>0</v>
      </c>
      <c r="I1727" s="0" t="str">
        <f aca="false">IF(A1727="","",IF(COUNTIF(Campaigns!$A$7:$A$300,A1727)&gt;0,"✓",IF(N(D1727)=0,"– no spend","⚠ add to Campaigns tab")))</f>
        <v>✓</v>
      </c>
      <c r="J1727" s="83" t="n">
        <f aca="false">IF(D1727="","",D1727*IF(Settings!$B$23=Settings!$C$6,1,IF(Settings!$B$23="USD",1/INDEX(Settings!$B$29:$B$40,MONTH(B1727)),INDEX(Settings!$B$29:$B$40,MONTH(B1727)))))</f>
        <v>2.313639</v>
      </c>
    </row>
    <row r="1728" customFormat="false" ht="15" hidden="false" customHeight="false" outlineLevel="0" collapsed="false">
      <c r="A1728" s="0" t="s">
        <v>195</v>
      </c>
      <c r="B1728" s="81" t="n">
        <v>46122</v>
      </c>
      <c r="C1728" s="82" t="s">
        <v>452</v>
      </c>
      <c r="D1728" s="83" t="n">
        <v>17.58</v>
      </c>
      <c r="E1728" s="0" t="n">
        <v>51</v>
      </c>
      <c r="F1728" s="0" t="n">
        <v>3</v>
      </c>
      <c r="G1728" s="0" t="n">
        <v>0</v>
      </c>
      <c r="I1728" s="0" t="str">
        <f aca="false">IF(A1728="","",IF(COUNTIF(Campaigns!$A$7:$A$300,A1728)&gt;0,"✓",IF(N(D1728)=0,"– no spend","⚠ add to Campaigns tab")))</f>
        <v>✓</v>
      </c>
      <c r="J1728" s="83" t="n">
        <f aca="false">IF(D1728="","",D1728*IF(Settings!$B$23=Settings!$C$6,1,IF(Settings!$B$23="USD",1/INDEX(Settings!$B$29:$B$40,MONTH(B1728)),INDEX(Settings!$B$29:$B$40,MONTH(B1728)))))</f>
        <v>19.649166</v>
      </c>
    </row>
    <row r="1729" customFormat="false" ht="15" hidden="false" customHeight="false" outlineLevel="0" collapsed="false">
      <c r="A1729" s="0" t="s">
        <v>185</v>
      </c>
      <c r="B1729" s="81" t="n">
        <v>46122</v>
      </c>
      <c r="C1729" s="82" t="s">
        <v>452</v>
      </c>
      <c r="D1729" s="83" t="n">
        <v>2.91</v>
      </c>
      <c r="E1729" s="0" t="n">
        <v>37</v>
      </c>
      <c r="F1729" s="0" t="n">
        <v>4</v>
      </c>
      <c r="G1729" s="0" t="n">
        <v>0</v>
      </c>
      <c r="I1729" s="0" t="str">
        <f aca="false">IF(A1729="","",IF(COUNTIF(Campaigns!$A$7:$A$300,A1729)&gt;0,"✓",IF(N(D1729)=0,"– no spend","⚠ add to Campaigns tab")))</f>
        <v>✓</v>
      </c>
      <c r="J1729" s="83" t="n">
        <f aca="false">IF(D1729="","",D1729*IF(Settings!$B$23=Settings!$C$6,1,IF(Settings!$B$23="USD",1/INDEX(Settings!$B$29:$B$40,MONTH(B1729)),INDEX(Settings!$B$29:$B$40,MONTH(B1729)))))</f>
        <v>3.252507</v>
      </c>
    </row>
    <row r="1730" customFormat="false" ht="15" hidden="false" customHeight="false" outlineLevel="0" collapsed="false">
      <c r="A1730" s="0" t="s">
        <v>191</v>
      </c>
      <c r="B1730" s="81" t="n">
        <v>46122</v>
      </c>
      <c r="C1730" s="82" t="s">
        <v>452</v>
      </c>
      <c r="D1730" s="83" t="n">
        <v>18.22</v>
      </c>
      <c r="E1730" s="0" t="n">
        <v>49</v>
      </c>
      <c r="F1730" s="0" t="n">
        <v>7</v>
      </c>
      <c r="G1730" s="0" t="n">
        <v>1</v>
      </c>
      <c r="I1730" s="0" t="str">
        <f aca="false">IF(A1730="","",IF(COUNTIF(Campaigns!$A$7:$A$300,A1730)&gt;0,"✓",IF(N(D1730)=0,"– no spend","⚠ add to Campaigns tab")))</f>
        <v>✓</v>
      </c>
      <c r="J1730" s="83" t="n">
        <f aca="false">IF(D1730="","",D1730*IF(Settings!$B$23=Settings!$C$6,1,IF(Settings!$B$23="USD",1/INDEX(Settings!$B$29:$B$40,MONTH(B1730)),INDEX(Settings!$B$29:$B$40,MONTH(B1730)))))</f>
        <v>20.364494</v>
      </c>
    </row>
    <row r="1731" customFormat="false" ht="15" hidden="false" customHeight="false" outlineLevel="0" collapsed="false">
      <c r="A1731" s="0" t="s">
        <v>200</v>
      </c>
      <c r="B1731" s="81" t="n">
        <v>46122</v>
      </c>
      <c r="C1731" s="82" t="s">
        <v>452</v>
      </c>
      <c r="D1731" s="83" t="n">
        <v>17.2</v>
      </c>
      <c r="E1731" s="0" t="n">
        <v>48</v>
      </c>
      <c r="F1731" s="0" t="n">
        <v>8</v>
      </c>
      <c r="G1731" s="0" t="n">
        <v>0</v>
      </c>
      <c r="I1731" s="0" t="str">
        <f aca="false">IF(A1731="","",IF(COUNTIF(Campaigns!$A$7:$A$300,A1731)&gt;0,"✓",IF(N(D1731)=0,"– no spend","⚠ add to Campaigns tab")))</f>
        <v>✓</v>
      </c>
      <c r="J1731" s="83" t="n">
        <f aca="false">IF(D1731="","",D1731*IF(Settings!$B$23=Settings!$C$6,1,IF(Settings!$B$23="USD",1/INDEX(Settings!$B$29:$B$40,MONTH(B1731)),INDEX(Settings!$B$29:$B$40,MONTH(B1731)))))</f>
        <v>19.22444</v>
      </c>
    </row>
    <row r="1732" customFormat="false" ht="15" hidden="false" customHeight="false" outlineLevel="0" collapsed="false">
      <c r="A1732" s="0" t="s">
        <v>202</v>
      </c>
      <c r="B1732" s="81" t="n">
        <v>46122</v>
      </c>
      <c r="C1732" s="82" t="s">
        <v>452</v>
      </c>
      <c r="D1732" s="83" t="n">
        <v>6.3</v>
      </c>
      <c r="E1732" s="0" t="n">
        <v>52</v>
      </c>
      <c r="F1732" s="0" t="n">
        <v>3</v>
      </c>
      <c r="G1732" s="0" t="n">
        <v>1</v>
      </c>
      <c r="I1732" s="0" t="str">
        <f aca="false">IF(A1732="","",IF(COUNTIF(Campaigns!$A$7:$A$300,A1732)&gt;0,"✓",IF(N(D1732)=0,"– no spend","⚠ add to Campaigns tab")))</f>
        <v>✓</v>
      </c>
      <c r="J1732" s="83" t="n">
        <f aca="false">IF(D1732="","",D1732*IF(Settings!$B$23=Settings!$C$6,1,IF(Settings!$B$23="USD",1/INDEX(Settings!$B$29:$B$40,MONTH(B1732)),INDEX(Settings!$B$29:$B$40,MONTH(B1732)))))</f>
        <v>7.04151</v>
      </c>
    </row>
    <row r="1733" customFormat="false" ht="15" hidden="false" customHeight="false" outlineLevel="0" collapsed="false">
      <c r="A1733" s="0" t="s">
        <v>192</v>
      </c>
      <c r="B1733" s="81" t="n">
        <v>46122</v>
      </c>
      <c r="C1733" s="82" t="s">
        <v>452</v>
      </c>
      <c r="D1733" s="83" t="n">
        <v>15.23</v>
      </c>
      <c r="E1733" s="0" t="n">
        <v>94</v>
      </c>
      <c r="F1733" s="0" t="n">
        <v>8</v>
      </c>
      <c r="G1733" s="0" t="n">
        <v>0</v>
      </c>
      <c r="I1733" s="0" t="str">
        <f aca="false">IF(A1733="","",IF(COUNTIF(Campaigns!$A$7:$A$300,A1733)&gt;0,"✓",IF(N(D1733)=0,"– no spend","⚠ add to Campaigns tab")))</f>
        <v>✓</v>
      </c>
      <c r="J1733" s="83" t="n">
        <f aca="false">IF(D1733="","",D1733*IF(Settings!$B$23=Settings!$C$6,1,IF(Settings!$B$23="USD",1/INDEX(Settings!$B$29:$B$40,MONTH(B1733)),INDEX(Settings!$B$29:$B$40,MONTH(B1733)))))</f>
        <v>17.022571</v>
      </c>
    </row>
    <row r="1734" customFormat="false" ht="15" hidden="false" customHeight="false" outlineLevel="0" collapsed="false">
      <c r="A1734" s="0" t="s">
        <v>187</v>
      </c>
      <c r="B1734" s="81" t="n">
        <v>46122</v>
      </c>
      <c r="C1734" s="82" t="s">
        <v>452</v>
      </c>
      <c r="D1734" s="83" t="n">
        <v>3.61</v>
      </c>
      <c r="E1734" s="0" t="n">
        <v>95</v>
      </c>
      <c r="F1734" s="0" t="n">
        <v>3</v>
      </c>
      <c r="G1734" s="0" t="n">
        <v>0</v>
      </c>
      <c r="I1734" s="0" t="str">
        <f aca="false">IF(A1734="","",IF(COUNTIF(Campaigns!$A$7:$A$300,A1734)&gt;0,"✓",IF(N(D1734)=0,"– no spend","⚠ add to Campaigns tab")))</f>
        <v>✓</v>
      </c>
      <c r="J1734" s="83" t="n">
        <f aca="false">IF(D1734="","",D1734*IF(Settings!$B$23=Settings!$C$6,1,IF(Settings!$B$23="USD",1/INDEX(Settings!$B$29:$B$40,MONTH(B1734)),INDEX(Settings!$B$29:$B$40,MONTH(B1734)))))</f>
        <v>4.034897</v>
      </c>
    </row>
    <row r="1735" customFormat="false" ht="15" hidden="false" customHeight="false" outlineLevel="0" collapsed="false">
      <c r="A1735" s="0" t="s">
        <v>190</v>
      </c>
      <c r="B1735" s="81" t="n">
        <v>46122</v>
      </c>
      <c r="C1735" s="82" t="s">
        <v>452</v>
      </c>
      <c r="D1735" s="83" t="n">
        <v>2.92</v>
      </c>
      <c r="E1735" s="0" t="n">
        <v>2</v>
      </c>
      <c r="F1735" s="0" t="n">
        <v>1</v>
      </c>
      <c r="G1735" s="0" t="n">
        <v>0</v>
      </c>
      <c r="I1735" s="0" t="str">
        <f aca="false">IF(A1735="","",IF(COUNTIF(Campaigns!$A$7:$A$300,A1735)&gt;0,"✓",IF(N(D1735)=0,"– no spend","⚠ add to Campaigns tab")))</f>
        <v>✓</v>
      </c>
      <c r="J1735" s="83" t="n">
        <f aca="false">IF(D1735="","",D1735*IF(Settings!$B$23=Settings!$C$6,1,IF(Settings!$B$23="USD",1/INDEX(Settings!$B$29:$B$40,MONTH(B1735)),INDEX(Settings!$B$29:$B$40,MONTH(B1735)))))</f>
        <v>3.263684</v>
      </c>
    </row>
    <row r="1736" customFormat="false" ht="15" hidden="false" customHeight="false" outlineLevel="0" collapsed="false">
      <c r="A1736" s="0" t="s">
        <v>204</v>
      </c>
      <c r="B1736" s="81" t="n">
        <v>46122</v>
      </c>
      <c r="C1736" s="82" t="s">
        <v>452</v>
      </c>
      <c r="D1736" s="83" t="n">
        <v>1.29</v>
      </c>
      <c r="E1736" s="0" t="n">
        <v>33</v>
      </c>
      <c r="F1736" s="0" t="n">
        <v>2</v>
      </c>
      <c r="G1736" s="0" t="n">
        <v>0</v>
      </c>
      <c r="I1736" s="0" t="str">
        <f aca="false">IF(A1736="","",IF(COUNTIF(Campaigns!$A$7:$A$300,A1736)&gt;0,"✓",IF(N(D1736)=0,"– no spend","⚠ add to Campaigns tab")))</f>
        <v>✓</v>
      </c>
      <c r="J1736" s="83" t="n">
        <f aca="false">IF(D1736="","",D1736*IF(Settings!$B$23=Settings!$C$6,1,IF(Settings!$B$23="USD",1/INDEX(Settings!$B$29:$B$40,MONTH(B1736)),INDEX(Settings!$B$29:$B$40,MONTH(B1736)))))</f>
        <v>1.441833</v>
      </c>
    </row>
    <row r="1737" customFormat="false" ht="15" hidden="false" customHeight="false" outlineLevel="0" collapsed="false">
      <c r="A1737" s="0" t="s">
        <v>188</v>
      </c>
      <c r="B1737" s="81" t="n">
        <v>46122</v>
      </c>
      <c r="C1737" s="82" t="s">
        <v>452</v>
      </c>
      <c r="D1737" s="83" t="n">
        <v>18.14</v>
      </c>
      <c r="E1737" s="0" t="n">
        <v>9</v>
      </c>
      <c r="F1737" s="0" t="n">
        <v>2</v>
      </c>
      <c r="G1737" s="0" t="n">
        <v>0</v>
      </c>
      <c r="I1737" s="0" t="str">
        <f aca="false">IF(A1737="","",IF(COUNTIF(Campaigns!$A$7:$A$300,A1737)&gt;0,"✓",IF(N(D1737)=0,"– no spend","⚠ add to Campaigns tab")))</f>
        <v>✓</v>
      </c>
      <c r="J1737" s="83" t="n">
        <f aca="false">IF(D1737="","",D1737*IF(Settings!$B$23=Settings!$C$6,1,IF(Settings!$B$23="USD",1/INDEX(Settings!$B$29:$B$40,MONTH(B1737)),INDEX(Settings!$B$29:$B$40,MONTH(B1737)))))</f>
        <v>20.275078</v>
      </c>
    </row>
    <row r="1738" customFormat="false" ht="15" hidden="false" customHeight="false" outlineLevel="0" collapsed="false">
      <c r="A1738" s="0" t="s">
        <v>186</v>
      </c>
      <c r="B1738" s="81" t="n">
        <v>46122</v>
      </c>
      <c r="C1738" s="82" t="s">
        <v>452</v>
      </c>
      <c r="D1738" s="83" t="n">
        <v>3.59</v>
      </c>
      <c r="E1738" s="0" t="n">
        <v>25</v>
      </c>
      <c r="F1738" s="0" t="n">
        <v>4</v>
      </c>
      <c r="G1738" s="0" t="n">
        <v>0</v>
      </c>
      <c r="I1738" s="0" t="str">
        <f aca="false">IF(A1738="","",IF(COUNTIF(Campaigns!$A$7:$A$300,A1738)&gt;0,"✓",IF(N(D1738)=0,"– no spend","⚠ add to Campaigns tab")))</f>
        <v>✓</v>
      </c>
      <c r="J1738" s="83" t="n">
        <f aca="false">IF(D1738="","",D1738*IF(Settings!$B$23=Settings!$C$6,1,IF(Settings!$B$23="USD",1/INDEX(Settings!$B$29:$B$40,MONTH(B1738)),INDEX(Settings!$B$29:$B$40,MONTH(B1738)))))</f>
        <v>4.012543</v>
      </c>
    </row>
    <row r="1739" customFormat="false" ht="15" hidden="false" customHeight="false" outlineLevel="0" collapsed="false">
      <c r="A1739" s="0" t="s">
        <v>201</v>
      </c>
      <c r="B1739" s="81" t="n">
        <v>46122</v>
      </c>
      <c r="C1739" s="82" t="s">
        <v>452</v>
      </c>
      <c r="D1739" s="83" t="n">
        <v>25.52</v>
      </c>
      <c r="E1739" s="0" t="n">
        <v>39</v>
      </c>
      <c r="F1739" s="0" t="n">
        <v>3</v>
      </c>
      <c r="G1739" s="0" t="n">
        <v>0</v>
      </c>
      <c r="I1739" s="0" t="str">
        <f aca="false">IF(A1739="","",IF(COUNTIF(Campaigns!$A$7:$A$300,A1739)&gt;0,"✓",IF(N(D1739)=0,"– no spend","⚠ add to Campaigns tab")))</f>
        <v>✓</v>
      </c>
      <c r="J1739" s="83" t="n">
        <f aca="false">IF(D1739="","",D1739*IF(Settings!$B$23=Settings!$C$6,1,IF(Settings!$B$23="USD",1/INDEX(Settings!$B$29:$B$40,MONTH(B1739)),INDEX(Settings!$B$29:$B$40,MONTH(B1739)))))</f>
        <v>28.523704</v>
      </c>
    </row>
    <row r="1740" customFormat="false" ht="15" hidden="false" customHeight="false" outlineLevel="0" collapsed="false">
      <c r="A1740" s="0" t="s">
        <v>194</v>
      </c>
      <c r="B1740" s="81" t="n">
        <v>46122</v>
      </c>
      <c r="C1740" s="82" t="s">
        <v>452</v>
      </c>
      <c r="D1740" s="83" t="n">
        <v>29.22</v>
      </c>
      <c r="E1740" s="0" t="n">
        <v>21</v>
      </c>
      <c r="F1740" s="0" t="n">
        <v>3</v>
      </c>
      <c r="G1740" s="0" t="n">
        <v>0</v>
      </c>
      <c r="I1740" s="0" t="str">
        <f aca="false">IF(A1740="","",IF(COUNTIF(Campaigns!$A$7:$A$300,A1740)&gt;0,"✓",IF(N(D1740)=0,"– no spend","⚠ add to Campaigns tab")))</f>
        <v>✓</v>
      </c>
      <c r="J1740" s="83" t="n">
        <f aca="false">IF(D1740="","",D1740*IF(Settings!$B$23=Settings!$C$6,1,IF(Settings!$B$23="USD",1/INDEX(Settings!$B$29:$B$40,MONTH(B1740)),INDEX(Settings!$B$29:$B$40,MONTH(B1740)))))</f>
        <v>32.659194</v>
      </c>
    </row>
    <row r="1741" customFormat="false" ht="15" hidden="false" customHeight="false" outlineLevel="0" collapsed="false">
      <c r="A1741" s="0" t="s">
        <v>199</v>
      </c>
      <c r="B1741" s="81" t="n">
        <v>46122</v>
      </c>
      <c r="C1741" s="82" t="s">
        <v>452</v>
      </c>
      <c r="D1741" s="83" t="n">
        <v>40.47</v>
      </c>
      <c r="E1741" s="0" t="n">
        <v>41</v>
      </c>
      <c r="F1741" s="0" t="n">
        <v>3</v>
      </c>
      <c r="G1741" s="0" t="n">
        <v>0</v>
      </c>
      <c r="I1741" s="0" t="str">
        <f aca="false">IF(A1741="","",IF(COUNTIF(Campaigns!$A$7:$A$300,A1741)&gt;0,"✓",IF(N(D1741)=0,"– no spend","⚠ add to Campaigns tab")))</f>
        <v>✓</v>
      </c>
      <c r="J1741" s="83" t="n">
        <f aca="false">IF(D1741="","",D1741*IF(Settings!$B$23=Settings!$C$6,1,IF(Settings!$B$23="USD",1/INDEX(Settings!$B$29:$B$40,MONTH(B1741)),INDEX(Settings!$B$29:$B$40,MONTH(B1741)))))</f>
        <v>45.233319</v>
      </c>
    </row>
    <row r="1742" customFormat="false" ht="15" hidden="false" customHeight="false" outlineLevel="0" collapsed="false">
      <c r="A1742" s="0" t="s">
        <v>206</v>
      </c>
      <c r="B1742" s="81" t="n">
        <v>46122</v>
      </c>
      <c r="C1742" s="82" t="s">
        <v>452</v>
      </c>
      <c r="D1742" s="83" t="n">
        <v>0</v>
      </c>
      <c r="E1742" s="0" t="n">
        <v>74</v>
      </c>
      <c r="F1742" s="0" t="n">
        <v>0</v>
      </c>
      <c r="G1742" s="0" t="n">
        <v>0</v>
      </c>
      <c r="I1742" s="0" t="str">
        <f aca="false">IF(A1742="","",IF(COUNTIF(Campaigns!$A$7:$A$300,A1742)&gt;0,"✓",IF(N(D1742)=0,"– no spend","⚠ add to Campaigns tab")))</f>
        <v>✓</v>
      </c>
      <c r="J1742" s="83" t="n">
        <f aca="false">IF(D1742="","",D1742*IF(Settings!$B$23=Settings!$C$6,1,IF(Settings!$B$23="USD",1/INDEX(Settings!$B$29:$B$40,MONTH(B1742)),INDEX(Settings!$B$29:$B$40,MONTH(B1742)))))</f>
        <v>0</v>
      </c>
    </row>
    <row r="1743" customFormat="false" ht="15" hidden="false" customHeight="false" outlineLevel="0" collapsed="false">
      <c r="A1743" s="0" t="s">
        <v>203</v>
      </c>
      <c r="B1743" s="81" t="n">
        <v>46123</v>
      </c>
      <c r="C1743" s="82" t="s">
        <v>452</v>
      </c>
      <c r="D1743" s="83" t="n">
        <v>2.54</v>
      </c>
      <c r="E1743" s="0" t="n">
        <v>41</v>
      </c>
      <c r="F1743" s="0" t="n">
        <v>1</v>
      </c>
      <c r="G1743" s="0" t="n">
        <v>0</v>
      </c>
      <c r="I1743" s="0" t="str">
        <f aca="false">IF(A1743="","",IF(COUNTIF(Campaigns!$A$7:$A$300,A1743)&gt;0,"✓",IF(N(D1743)=0,"– no spend","⚠ add to Campaigns tab")))</f>
        <v>✓</v>
      </c>
      <c r="J1743" s="83" t="n">
        <f aca="false">IF(D1743="","",D1743*IF(Settings!$B$23=Settings!$C$6,1,IF(Settings!$B$23="USD",1/INDEX(Settings!$B$29:$B$40,MONTH(B1743)),INDEX(Settings!$B$29:$B$40,MONTH(B1743)))))</f>
        <v>2.838958</v>
      </c>
    </row>
    <row r="1744" customFormat="false" ht="15" hidden="false" customHeight="false" outlineLevel="0" collapsed="false">
      <c r="A1744" s="0" t="s">
        <v>205</v>
      </c>
      <c r="B1744" s="81" t="n">
        <v>46123</v>
      </c>
      <c r="C1744" s="82" t="s">
        <v>452</v>
      </c>
      <c r="D1744" s="83" t="n">
        <v>0.93</v>
      </c>
      <c r="E1744" s="0" t="n">
        <v>195</v>
      </c>
      <c r="F1744" s="0" t="n">
        <v>7</v>
      </c>
      <c r="G1744" s="0" t="n">
        <v>1</v>
      </c>
      <c r="I1744" s="0" t="str">
        <f aca="false">IF(A1744="","",IF(COUNTIF(Campaigns!$A$7:$A$300,A1744)&gt;0,"✓",IF(N(D1744)=0,"– no spend","⚠ add to Campaigns tab")))</f>
        <v>✓</v>
      </c>
      <c r="J1744" s="83" t="n">
        <f aca="false">IF(D1744="","",D1744*IF(Settings!$B$23=Settings!$C$6,1,IF(Settings!$B$23="USD",1/INDEX(Settings!$B$29:$B$40,MONTH(B1744)),INDEX(Settings!$B$29:$B$40,MONTH(B1744)))))</f>
        <v>1.039461</v>
      </c>
    </row>
    <row r="1745" customFormat="false" ht="15" hidden="false" customHeight="false" outlineLevel="0" collapsed="false">
      <c r="A1745" s="0" t="s">
        <v>195</v>
      </c>
      <c r="B1745" s="81" t="n">
        <v>46123</v>
      </c>
      <c r="C1745" s="82" t="s">
        <v>452</v>
      </c>
      <c r="D1745" s="83" t="n">
        <v>45.16</v>
      </c>
      <c r="E1745" s="0" t="n">
        <v>26</v>
      </c>
      <c r="F1745" s="0" t="n">
        <v>3</v>
      </c>
      <c r="G1745" s="0" t="n">
        <v>0</v>
      </c>
      <c r="I1745" s="0" t="str">
        <f aca="false">IF(A1745="","",IF(COUNTIF(Campaigns!$A$7:$A$300,A1745)&gt;0,"✓",IF(N(D1745)=0,"– no spend","⚠ add to Campaigns tab")))</f>
        <v>✓</v>
      </c>
      <c r="J1745" s="83" t="n">
        <f aca="false">IF(D1745="","",D1745*IF(Settings!$B$23=Settings!$C$6,1,IF(Settings!$B$23="USD",1/INDEX(Settings!$B$29:$B$40,MONTH(B1745)),INDEX(Settings!$B$29:$B$40,MONTH(B1745)))))</f>
        <v>50.475332</v>
      </c>
    </row>
    <row r="1746" customFormat="false" ht="15" hidden="false" customHeight="false" outlineLevel="0" collapsed="false">
      <c r="A1746" s="0" t="s">
        <v>185</v>
      </c>
      <c r="B1746" s="81" t="n">
        <v>46123</v>
      </c>
      <c r="C1746" s="82" t="s">
        <v>452</v>
      </c>
      <c r="D1746" s="83" t="n">
        <v>0</v>
      </c>
      <c r="E1746" s="0" t="n">
        <v>21</v>
      </c>
      <c r="F1746" s="0" t="n">
        <v>0</v>
      </c>
      <c r="G1746" s="0" t="n">
        <v>0</v>
      </c>
      <c r="I1746" s="0" t="str">
        <f aca="false">IF(A1746="","",IF(COUNTIF(Campaigns!$A$7:$A$300,A1746)&gt;0,"✓",IF(N(D1746)=0,"– no spend","⚠ add to Campaigns tab")))</f>
        <v>✓</v>
      </c>
      <c r="J1746" s="83" t="n">
        <f aca="false">IF(D1746="","",D1746*IF(Settings!$B$23=Settings!$C$6,1,IF(Settings!$B$23="USD",1/INDEX(Settings!$B$29:$B$40,MONTH(B1746)),INDEX(Settings!$B$29:$B$40,MONTH(B1746)))))</f>
        <v>0</v>
      </c>
    </row>
    <row r="1747" customFormat="false" ht="15" hidden="false" customHeight="false" outlineLevel="0" collapsed="false">
      <c r="A1747" s="0" t="s">
        <v>191</v>
      </c>
      <c r="B1747" s="81" t="n">
        <v>46123</v>
      </c>
      <c r="C1747" s="82" t="s">
        <v>452</v>
      </c>
      <c r="D1747" s="83" t="n">
        <v>16.27</v>
      </c>
      <c r="E1747" s="0" t="n">
        <v>72</v>
      </c>
      <c r="F1747" s="0" t="n">
        <v>2</v>
      </c>
      <c r="G1747" s="0" t="n">
        <v>0</v>
      </c>
      <c r="I1747" s="0" t="str">
        <f aca="false">IF(A1747="","",IF(COUNTIF(Campaigns!$A$7:$A$300,A1747)&gt;0,"✓",IF(N(D1747)=0,"– no spend","⚠ add to Campaigns tab")))</f>
        <v>✓</v>
      </c>
      <c r="J1747" s="83" t="n">
        <f aca="false">IF(D1747="","",D1747*IF(Settings!$B$23=Settings!$C$6,1,IF(Settings!$B$23="USD",1/INDEX(Settings!$B$29:$B$40,MONTH(B1747)),INDEX(Settings!$B$29:$B$40,MONTH(B1747)))))</f>
        <v>18.184979</v>
      </c>
    </row>
    <row r="1748" customFormat="false" ht="15" hidden="false" customHeight="false" outlineLevel="0" collapsed="false">
      <c r="A1748" s="0" t="s">
        <v>200</v>
      </c>
      <c r="B1748" s="81" t="n">
        <v>46123</v>
      </c>
      <c r="C1748" s="82" t="s">
        <v>452</v>
      </c>
      <c r="D1748" s="83" t="n">
        <v>17.26</v>
      </c>
      <c r="E1748" s="0" t="n">
        <v>12</v>
      </c>
      <c r="F1748" s="0" t="n">
        <v>4</v>
      </c>
      <c r="G1748" s="0" t="n">
        <v>0</v>
      </c>
      <c r="I1748" s="0" t="str">
        <f aca="false">IF(A1748="","",IF(COUNTIF(Campaigns!$A$7:$A$300,A1748)&gt;0,"✓",IF(N(D1748)=0,"– no spend","⚠ add to Campaigns tab")))</f>
        <v>✓</v>
      </c>
      <c r="J1748" s="83" t="n">
        <f aca="false">IF(D1748="","",D1748*IF(Settings!$B$23=Settings!$C$6,1,IF(Settings!$B$23="USD",1/INDEX(Settings!$B$29:$B$40,MONTH(B1748)),INDEX(Settings!$B$29:$B$40,MONTH(B1748)))))</f>
        <v>19.291502</v>
      </c>
    </row>
    <row r="1749" customFormat="false" ht="15" hidden="false" customHeight="false" outlineLevel="0" collapsed="false">
      <c r="A1749" s="0" t="s">
        <v>202</v>
      </c>
      <c r="B1749" s="81" t="n">
        <v>46123</v>
      </c>
      <c r="C1749" s="82" t="s">
        <v>452</v>
      </c>
      <c r="D1749" s="83" t="n">
        <v>9.71</v>
      </c>
      <c r="E1749" s="0" t="n">
        <v>105</v>
      </c>
      <c r="F1749" s="0" t="n">
        <v>6</v>
      </c>
      <c r="G1749" s="0" t="n">
        <v>1.1</v>
      </c>
      <c r="I1749" s="0" t="str">
        <f aca="false">IF(A1749="","",IF(COUNTIF(Campaigns!$A$7:$A$300,A1749)&gt;0,"✓",IF(N(D1749)=0,"– no spend","⚠ add to Campaigns tab")))</f>
        <v>✓</v>
      </c>
      <c r="J1749" s="83" t="n">
        <f aca="false">IF(D1749="","",D1749*IF(Settings!$B$23=Settings!$C$6,1,IF(Settings!$B$23="USD",1/INDEX(Settings!$B$29:$B$40,MONTH(B1749)),INDEX(Settings!$B$29:$B$40,MONTH(B1749)))))</f>
        <v>10.852867</v>
      </c>
    </row>
    <row r="1750" customFormat="false" ht="15" hidden="false" customHeight="false" outlineLevel="0" collapsed="false">
      <c r="A1750" s="0" t="s">
        <v>192</v>
      </c>
      <c r="B1750" s="81" t="n">
        <v>46123</v>
      </c>
      <c r="C1750" s="82" t="s">
        <v>452</v>
      </c>
      <c r="D1750" s="83" t="n">
        <v>23.48</v>
      </c>
      <c r="E1750" s="0" t="n">
        <v>68</v>
      </c>
      <c r="F1750" s="0" t="n">
        <v>7</v>
      </c>
      <c r="G1750" s="0" t="n">
        <v>0.1</v>
      </c>
      <c r="I1750" s="0" t="str">
        <f aca="false">IF(A1750="","",IF(COUNTIF(Campaigns!$A$7:$A$300,A1750)&gt;0,"✓",IF(N(D1750)=0,"– no spend","⚠ add to Campaigns tab")))</f>
        <v>✓</v>
      </c>
      <c r="J1750" s="83" t="n">
        <f aca="false">IF(D1750="","",D1750*IF(Settings!$B$23=Settings!$C$6,1,IF(Settings!$B$23="USD",1/INDEX(Settings!$B$29:$B$40,MONTH(B1750)),INDEX(Settings!$B$29:$B$40,MONTH(B1750)))))</f>
        <v>26.243596</v>
      </c>
    </row>
    <row r="1751" customFormat="false" ht="15" hidden="false" customHeight="false" outlineLevel="0" collapsed="false">
      <c r="A1751" s="0" t="s">
        <v>187</v>
      </c>
      <c r="B1751" s="81" t="n">
        <v>46123</v>
      </c>
      <c r="C1751" s="82" t="s">
        <v>452</v>
      </c>
      <c r="D1751" s="83" t="n">
        <v>1.28</v>
      </c>
      <c r="E1751" s="0" t="n">
        <v>58</v>
      </c>
      <c r="F1751" s="0" t="n">
        <v>1</v>
      </c>
      <c r="G1751" s="0" t="n">
        <v>0</v>
      </c>
      <c r="I1751" s="0" t="str">
        <f aca="false">IF(A1751="","",IF(COUNTIF(Campaigns!$A$7:$A$300,A1751)&gt;0,"✓",IF(N(D1751)=0,"– no spend","⚠ add to Campaigns tab")))</f>
        <v>✓</v>
      </c>
      <c r="J1751" s="83" t="n">
        <f aca="false">IF(D1751="","",D1751*IF(Settings!$B$23=Settings!$C$6,1,IF(Settings!$B$23="USD",1/INDEX(Settings!$B$29:$B$40,MONTH(B1751)),INDEX(Settings!$B$29:$B$40,MONTH(B1751)))))</f>
        <v>1.430656</v>
      </c>
    </row>
    <row r="1752" customFormat="false" ht="15" hidden="false" customHeight="false" outlineLevel="0" collapsed="false">
      <c r="A1752" s="0" t="s">
        <v>190</v>
      </c>
      <c r="B1752" s="81" t="n">
        <v>46123</v>
      </c>
      <c r="C1752" s="82" t="s">
        <v>452</v>
      </c>
      <c r="D1752" s="83" t="n">
        <v>0</v>
      </c>
      <c r="E1752" s="0" t="n">
        <v>4</v>
      </c>
      <c r="F1752" s="0" t="n">
        <v>0</v>
      </c>
      <c r="G1752" s="0" t="n">
        <v>0</v>
      </c>
      <c r="I1752" s="0" t="str">
        <f aca="false">IF(A1752="","",IF(COUNTIF(Campaigns!$A$7:$A$300,A1752)&gt;0,"✓",IF(N(D1752)=0,"– no spend","⚠ add to Campaigns tab")))</f>
        <v>✓</v>
      </c>
      <c r="J1752" s="83" t="n">
        <f aca="false">IF(D1752="","",D1752*IF(Settings!$B$23=Settings!$C$6,1,IF(Settings!$B$23="USD",1/INDEX(Settings!$B$29:$B$40,MONTH(B1752)),INDEX(Settings!$B$29:$B$40,MONTH(B1752)))))</f>
        <v>0</v>
      </c>
    </row>
    <row r="1753" customFormat="false" ht="15" hidden="false" customHeight="false" outlineLevel="0" collapsed="false">
      <c r="A1753" s="0" t="s">
        <v>204</v>
      </c>
      <c r="B1753" s="81" t="n">
        <v>46123</v>
      </c>
      <c r="C1753" s="82" t="s">
        <v>452</v>
      </c>
      <c r="D1753" s="83" t="n">
        <v>4.17</v>
      </c>
      <c r="E1753" s="0" t="n">
        <v>20</v>
      </c>
      <c r="F1753" s="0" t="n">
        <v>3</v>
      </c>
      <c r="G1753" s="0" t="n">
        <v>4</v>
      </c>
      <c r="I1753" s="0" t="str">
        <f aca="false">IF(A1753="","",IF(COUNTIF(Campaigns!$A$7:$A$300,A1753)&gt;0,"✓",IF(N(D1753)=0,"– no spend","⚠ add to Campaigns tab")))</f>
        <v>✓</v>
      </c>
      <c r="J1753" s="83" t="n">
        <f aca="false">IF(D1753="","",D1753*IF(Settings!$B$23=Settings!$C$6,1,IF(Settings!$B$23="USD",1/INDEX(Settings!$B$29:$B$40,MONTH(B1753)),INDEX(Settings!$B$29:$B$40,MONTH(B1753)))))</f>
        <v>4.660809</v>
      </c>
    </row>
    <row r="1754" customFormat="false" ht="15" hidden="false" customHeight="false" outlineLevel="0" collapsed="false">
      <c r="A1754" s="0" t="s">
        <v>188</v>
      </c>
      <c r="B1754" s="81" t="n">
        <v>46123</v>
      </c>
      <c r="C1754" s="82" t="s">
        <v>452</v>
      </c>
      <c r="D1754" s="83" t="n">
        <v>0</v>
      </c>
      <c r="E1754" s="0" t="n">
        <v>2</v>
      </c>
      <c r="F1754" s="0" t="n">
        <v>0</v>
      </c>
      <c r="G1754" s="0" t="n">
        <v>0</v>
      </c>
      <c r="I1754" s="0" t="str">
        <f aca="false">IF(A1754="","",IF(COUNTIF(Campaigns!$A$7:$A$300,A1754)&gt;0,"✓",IF(N(D1754)=0,"– no spend","⚠ add to Campaigns tab")))</f>
        <v>✓</v>
      </c>
      <c r="J1754" s="83" t="n">
        <f aca="false">IF(D1754="","",D1754*IF(Settings!$B$23=Settings!$C$6,1,IF(Settings!$B$23="USD",1/INDEX(Settings!$B$29:$B$40,MONTH(B1754)),INDEX(Settings!$B$29:$B$40,MONTH(B1754)))))</f>
        <v>0</v>
      </c>
    </row>
    <row r="1755" customFormat="false" ht="15" hidden="false" customHeight="false" outlineLevel="0" collapsed="false">
      <c r="A1755" s="0" t="s">
        <v>186</v>
      </c>
      <c r="B1755" s="81" t="n">
        <v>46123</v>
      </c>
      <c r="C1755" s="82" t="s">
        <v>452</v>
      </c>
      <c r="D1755" s="83" t="n">
        <v>6.3</v>
      </c>
      <c r="E1755" s="0" t="n">
        <v>24</v>
      </c>
      <c r="F1755" s="0" t="n">
        <v>5</v>
      </c>
      <c r="G1755" s="0" t="n">
        <v>0</v>
      </c>
      <c r="I1755" s="0" t="str">
        <f aca="false">IF(A1755="","",IF(COUNTIF(Campaigns!$A$7:$A$300,A1755)&gt;0,"✓",IF(N(D1755)=0,"– no spend","⚠ add to Campaigns tab")))</f>
        <v>✓</v>
      </c>
      <c r="J1755" s="83" t="n">
        <f aca="false">IF(D1755="","",D1755*IF(Settings!$B$23=Settings!$C$6,1,IF(Settings!$B$23="USD",1/INDEX(Settings!$B$29:$B$40,MONTH(B1755)),INDEX(Settings!$B$29:$B$40,MONTH(B1755)))))</f>
        <v>7.04151</v>
      </c>
    </row>
    <row r="1756" customFormat="false" ht="15" hidden="false" customHeight="false" outlineLevel="0" collapsed="false">
      <c r="A1756" s="0" t="s">
        <v>201</v>
      </c>
      <c r="B1756" s="81" t="n">
        <v>46123</v>
      </c>
      <c r="C1756" s="82" t="s">
        <v>452</v>
      </c>
      <c r="D1756" s="83" t="n">
        <v>18.4</v>
      </c>
      <c r="E1756" s="0" t="n">
        <v>9</v>
      </c>
      <c r="F1756" s="0" t="n">
        <v>1</v>
      </c>
      <c r="G1756" s="0" t="n">
        <v>0</v>
      </c>
      <c r="I1756" s="0" t="str">
        <f aca="false">IF(A1756="","",IF(COUNTIF(Campaigns!$A$7:$A$300,A1756)&gt;0,"✓",IF(N(D1756)=0,"– no spend","⚠ add to Campaigns tab")))</f>
        <v>✓</v>
      </c>
      <c r="J1756" s="83" t="n">
        <f aca="false">IF(D1756="","",D1756*IF(Settings!$B$23=Settings!$C$6,1,IF(Settings!$B$23="USD",1/INDEX(Settings!$B$29:$B$40,MONTH(B1756)),INDEX(Settings!$B$29:$B$40,MONTH(B1756)))))</f>
        <v>20.56568</v>
      </c>
    </row>
    <row r="1757" customFormat="false" ht="15" hidden="false" customHeight="false" outlineLevel="0" collapsed="false">
      <c r="A1757" s="0" t="s">
        <v>194</v>
      </c>
      <c r="B1757" s="81" t="n">
        <v>46123</v>
      </c>
      <c r="C1757" s="82" t="s">
        <v>452</v>
      </c>
      <c r="D1757" s="83" t="n">
        <v>23.25</v>
      </c>
      <c r="E1757" s="0" t="n">
        <v>14</v>
      </c>
      <c r="F1757" s="0" t="n">
        <v>2</v>
      </c>
      <c r="G1757" s="0" t="n">
        <v>0</v>
      </c>
      <c r="I1757" s="0" t="str">
        <f aca="false">IF(A1757="","",IF(COUNTIF(Campaigns!$A$7:$A$300,A1757)&gt;0,"✓",IF(N(D1757)=0,"– no spend","⚠ add to Campaigns tab")))</f>
        <v>✓</v>
      </c>
      <c r="J1757" s="83" t="n">
        <f aca="false">IF(D1757="","",D1757*IF(Settings!$B$23=Settings!$C$6,1,IF(Settings!$B$23="USD",1/INDEX(Settings!$B$29:$B$40,MONTH(B1757)),INDEX(Settings!$B$29:$B$40,MONTH(B1757)))))</f>
        <v>25.986525</v>
      </c>
    </row>
    <row r="1758" customFormat="false" ht="15" hidden="false" customHeight="false" outlineLevel="0" collapsed="false">
      <c r="A1758" s="0" t="s">
        <v>199</v>
      </c>
      <c r="B1758" s="81" t="n">
        <v>46123</v>
      </c>
      <c r="C1758" s="82" t="s">
        <v>452</v>
      </c>
      <c r="D1758" s="83" t="n">
        <v>20.55</v>
      </c>
      <c r="E1758" s="0" t="n">
        <v>20</v>
      </c>
      <c r="F1758" s="0" t="n">
        <v>3</v>
      </c>
      <c r="G1758" s="0" t="n">
        <v>0</v>
      </c>
      <c r="I1758" s="0" t="str">
        <f aca="false">IF(A1758="","",IF(COUNTIF(Campaigns!$A$7:$A$300,A1758)&gt;0,"✓",IF(N(D1758)=0,"– no spend","⚠ add to Campaigns tab")))</f>
        <v>✓</v>
      </c>
      <c r="J1758" s="83" t="n">
        <f aca="false">IF(D1758="","",D1758*IF(Settings!$B$23=Settings!$C$6,1,IF(Settings!$B$23="USD",1/INDEX(Settings!$B$29:$B$40,MONTH(B1758)),INDEX(Settings!$B$29:$B$40,MONTH(B1758)))))</f>
        <v>22.968735</v>
      </c>
    </row>
    <row r="1759" customFormat="false" ht="15" hidden="false" customHeight="false" outlineLevel="0" collapsed="false">
      <c r="A1759" s="0" t="s">
        <v>206</v>
      </c>
      <c r="B1759" s="81" t="n">
        <v>46123</v>
      </c>
      <c r="C1759" s="82" t="s">
        <v>452</v>
      </c>
      <c r="D1759" s="83" t="n">
        <v>0</v>
      </c>
      <c r="E1759" s="0" t="n">
        <v>38</v>
      </c>
      <c r="F1759" s="0" t="n">
        <v>0</v>
      </c>
      <c r="G1759" s="0" t="n">
        <v>0</v>
      </c>
      <c r="I1759" s="0" t="str">
        <f aca="false">IF(A1759="","",IF(COUNTIF(Campaigns!$A$7:$A$300,A1759)&gt;0,"✓",IF(N(D1759)=0,"– no spend","⚠ add to Campaigns tab")))</f>
        <v>✓</v>
      </c>
      <c r="J1759" s="83" t="n">
        <f aca="false">IF(D1759="","",D1759*IF(Settings!$B$23=Settings!$C$6,1,IF(Settings!$B$23="USD",1/INDEX(Settings!$B$29:$B$40,MONTH(B1759)),INDEX(Settings!$B$29:$B$40,MONTH(B1759)))))</f>
        <v>0</v>
      </c>
    </row>
    <row r="1760" customFormat="false" ht="15" hidden="false" customHeight="false" outlineLevel="0" collapsed="false">
      <c r="A1760" s="0" t="s">
        <v>203</v>
      </c>
      <c r="B1760" s="81" t="n">
        <v>46124</v>
      </c>
      <c r="C1760" s="82" t="s">
        <v>452</v>
      </c>
      <c r="D1760" s="83" t="n">
        <v>0</v>
      </c>
      <c r="E1760" s="0" t="n">
        <v>67</v>
      </c>
      <c r="F1760" s="0" t="n">
        <v>0</v>
      </c>
      <c r="G1760" s="0" t="n">
        <v>0</v>
      </c>
      <c r="I1760" s="0" t="str">
        <f aca="false">IF(A1760="","",IF(COUNTIF(Campaigns!$A$7:$A$300,A1760)&gt;0,"✓",IF(N(D1760)=0,"– no spend","⚠ add to Campaigns tab")))</f>
        <v>✓</v>
      </c>
      <c r="J1760" s="83" t="n">
        <f aca="false">IF(D1760="","",D1760*IF(Settings!$B$23=Settings!$C$6,1,IF(Settings!$B$23="USD",1/INDEX(Settings!$B$29:$B$40,MONTH(B1760)),INDEX(Settings!$B$29:$B$40,MONTH(B1760)))))</f>
        <v>0</v>
      </c>
    </row>
    <row r="1761" customFormat="false" ht="15" hidden="false" customHeight="false" outlineLevel="0" collapsed="false">
      <c r="A1761" s="0" t="s">
        <v>205</v>
      </c>
      <c r="B1761" s="81" t="n">
        <v>46124</v>
      </c>
      <c r="C1761" s="82" t="s">
        <v>452</v>
      </c>
      <c r="D1761" s="83" t="n">
        <v>0.26</v>
      </c>
      <c r="E1761" s="0" t="n">
        <v>352</v>
      </c>
      <c r="F1761" s="0" t="n">
        <v>2</v>
      </c>
      <c r="G1761" s="0" t="n">
        <v>0</v>
      </c>
      <c r="I1761" s="0" t="str">
        <f aca="false">IF(A1761="","",IF(COUNTIF(Campaigns!$A$7:$A$300,A1761)&gt;0,"✓",IF(N(D1761)=0,"– no spend","⚠ add to Campaigns tab")))</f>
        <v>✓</v>
      </c>
      <c r="J1761" s="83" t="n">
        <f aca="false">IF(D1761="","",D1761*IF(Settings!$B$23=Settings!$C$6,1,IF(Settings!$B$23="USD",1/INDEX(Settings!$B$29:$B$40,MONTH(B1761)),INDEX(Settings!$B$29:$B$40,MONTH(B1761)))))</f>
        <v>0.290602</v>
      </c>
    </row>
    <row r="1762" customFormat="false" ht="15" hidden="false" customHeight="false" outlineLevel="0" collapsed="false">
      <c r="A1762" s="0" t="s">
        <v>195</v>
      </c>
      <c r="B1762" s="81" t="n">
        <v>46124</v>
      </c>
      <c r="C1762" s="82" t="s">
        <v>452</v>
      </c>
      <c r="D1762" s="83" t="n">
        <v>0</v>
      </c>
      <c r="E1762" s="0" t="n">
        <v>26</v>
      </c>
      <c r="F1762" s="0" t="n">
        <v>0</v>
      </c>
      <c r="G1762" s="0" t="n">
        <v>0</v>
      </c>
      <c r="I1762" s="0" t="str">
        <f aca="false">IF(A1762="","",IF(COUNTIF(Campaigns!$A$7:$A$300,A1762)&gt;0,"✓",IF(N(D1762)=0,"– no spend","⚠ add to Campaigns tab")))</f>
        <v>✓</v>
      </c>
      <c r="J1762" s="83" t="n">
        <f aca="false">IF(D1762="","",D1762*IF(Settings!$B$23=Settings!$C$6,1,IF(Settings!$B$23="USD",1/INDEX(Settings!$B$29:$B$40,MONTH(B1762)),INDEX(Settings!$B$29:$B$40,MONTH(B1762)))))</f>
        <v>0</v>
      </c>
    </row>
    <row r="1763" customFormat="false" ht="15" hidden="false" customHeight="false" outlineLevel="0" collapsed="false">
      <c r="A1763" s="0" t="s">
        <v>185</v>
      </c>
      <c r="B1763" s="81" t="n">
        <v>46124</v>
      </c>
      <c r="C1763" s="82" t="s">
        <v>452</v>
      </c>
      <c r="D1763" s="83" t="n">
        <v>3.67</v>
      </c>
      <c r="E1763" s="0" t="n">
        <v>29</v>
      </c>
      <c r="F1763" s="0" t="n">
        <v>4</v>
      </c>
      <c r="G1763" s="0" t="n">
        <v>0.02</v>
      </c>
      <c r="I1763" s="0" t="str">
        <f aca="false">IF(A1763="","",IF(COUNTIF(Campaigns!$A$7:$A$300,A1763)&gt;0,"✓",IF(N(D1763)=0,"– no spend","⚠ add to Campaigns tab")))</f>
        <v>✓</v>
      </c>
      <c r="J1763" s="83" t="n">
        <f aca="false">IF(D1763="","",D1763*IF(Settings!$B$23=Settings!$C$6,1,IF(Settings!$B$23="USD",1/INDEX(Settings!$B$29:$B$40,MONTH(B1763)),INDEX(Settings!$B$29:$B$40,MONTH(B1763)))))</f>
        <v>4.101959</v>
      </c>
    </row>
    <row r="1764" customFormat="false" ht="15" hidden="false" customHeight="false" outlineLevel="0" collapsed="false">
      <c r="A1764" s="0" t="s">
        <v>191</v>
      </c>
      <c r="B1764" s="81" t="n">
        <v>46124</v>
      </c>
      <c r="C1764" s="82" t="s">
        <v>452</v>
      </c>
      <c r="D1764" s="83" t="n">
        <v>6.53</v>
      </c>
      <c r="E1764" s="0" t="n">
        <v>88</v>
      </c>
      <c r="F1764" s="0" t="n">
        <v>2</v>
      </c>
      <c r="G1764" s="0" t="n">
        <v>2</v>
      </c>
      <c r="I1764" s="0" t="str">
        <f aca="false">IF(A1764="","",IF(COUNTIF(Campaigns!$A$7:$A$300,A1764)&gt;0,"✓",IF(N(D1764)=0,"– no spend","⚠ add to Campaigns tab")))</f>
        <v>✓</v>
      </c>
      <c r="J1764" s="83" t="n">
        <f aca="false">IF(D1764="","",D1764*IF(Settings!$B$23=Settings!$C$6,1,IF(Settings!$B$23="USD",1/INDEX(Settings!$B$29:$B$40,MONTH(B1764)),INDEX(Settings!$B$29:$B$40,MONTH(B1764)))))</f>
        <v>7.298581</v>
      </c>
    </row>
    <row r="1765" customFormat="false" ht="15" hidden="false" customHeight="false" outlineLevel="0" collapsed="false">
      <c r="A1765" s="0" t="s">
        <v>200</v>
      </c>
      <c r="B1765" s="81" t="n">
        <v>46124</v>
      </c>
      <c r="C1765" s="82" t="s">
        <v>452</v>
      </c>
      <c r="D1765" s="83" t="n">
        <v>7.71</v>
      </c>
      <c r="E1765" s="0" t="n">
        <v>1</v>
      </c>
      <c r="F1765" s="0" t="n">
        <v>1</v>
      </c>
      <c r="G1765" s="0" t="n">
        <v>0</v>
      </c>
      <c r="I1765" s="0" t="str">
        <f aca="false">IF(A1765="","",IF(COUNTIF(Campaigns!$A$7:$A$300,A1765)&gt;0,"✓",IF(N(D1765)=0,"– no spend","⚠ add to Campaigns tab")))</f>
        <v>✓</v>
      </c>
      <c r="J1765" s="83" t="n">
        <f aca="false">IF(D1765="","",D1765*IF(Settings!$B$23=Settings!$C$6,1,IF(Settings!$B$23="USD",1/INDEX(Settings!$B$29:$B$40,MONTH(B1765)),INDEX(Settings!$B$29:$B$40,MONTH(B1765)))))</f>
        <v>8.617467</v>
      </c>
    </row>
    <row r="1766" customFormat="false" ht="15" hidden="false" customHeight="false" outlineLevel="0" collapsed="false">
      <c r="A1766" s="0" t="s">
        <v>202</v>
      </c>
      <c r="B1766" s="81" t="n">
        <v>46124</v>
      </c>
      <c r="C1766" s="82" t="s">
        <v>452</v>
      </c>
      <c r="D1766" s="83" t="n">
        <v>10.53</v>
      </c>
      <c r="E1766" s="0" t="n">
        <v>22</v>
      </c>
      <c r="F1766" s="0" t="n">
        <v>4</v>
      </c>
      <c r="G1766" s="0" t="n">
        <v>0</v>
      </c>
      <c r="I1766" s="0" t="str">
        <f aca="false">IF(A1766="","",IF(COUNTIF(Campaigns!$A$7:$A$300,A1766)&gt;0,"✓",IF(N(D1766)=0,"– no spend","⚠ add to Campaigns tab")))</f>
        <v>✓</v>
      </c>
      <c r="J1766" s="83" t="n">
        <f aca="false">IF(D1766="","",D1766*IF(Settings!$B$23=Settings!$C$6,1,IF(Settings!$B$23="USD",1/INDEX(Settings!$B$29:$B$40,MONTH(B1766)),INDEX(Settings!$B$29:$B$40,MONTH(B1766)))))</f>
        <v>11.769381</v>
      </c>
    </row>
    <row r="1767" customFormat="false" ht="15" hidden="false" customHeight="false" outlineLevel="0" collapsed="false">
      <c r="A1767" s="0" t="s">
        <v>192</v>
      </c>
      <c r="B1767" s="81" t="n">
        <v>46124</v>
      </c>
      <c r="C1767" s="82" t="s">
        <v>452</v>
      </c>
      <c r="D1767" s="83" t="n">
        <v>22.74</v>
      </c>
      <c r="E1767" s="0" t="n">
        <v>96</v>
      </c>
      <c r="F1767" s="0" t="n">
        <v>9</v>
      </c>
      <c r="G1767" s="0" t="n">
        <v>0</v>
      </c>
      <c r="I1767" s="0" t="str">
        <f aca="false">IF(A1767="","",IF(COUNTIF(Campaigns!$A$7:$A$300,A1767)&gt;0,"✓",IF(N(D1767)=0,"– no spend","⚠ add to Campaigns tab")))</f>
        <v>✓</v>
      </c>
      <c r="J1767" s="83" t="n">
        <f aca="false">IF(D1767="","",D1767*IF(Settings!$B$23=Settings!$C$6,1,IF(Settings!$B$23="USD",1/INDEX(Settings!$B$29:$B$40,MONTH(B1767)),INDEX(Settings!$B$29:$B$40,MONTH(B1767)))))</f>
        <v>25.416498</v>
      </c>
    </row>
    <row r="1768" customFormat="false" ht="15" hidden="false" customHeight="false" outlineLevel="0" collapsed="false">
      <c r="A1768" s="0" t="s">
        <v>187</v>
      </c>
      <c r="B1768" s="81" t="n">
        <v>46124</v>
      </c>
      <c r="C1768" s="82" t="s">
        <v>452</v>
      </c>
      <c r="D1768" s="83" t="n">
        <v>3.82</v>
      </c>
      <c r="E1768" s="0" t="n">
        <v>39</v>
      </c>
      <c r="F1768" s="0" t="n">
        <v>2</v>
      </c>
      <c r="G1768" s="0" t="n">
        <v>1</v>
      </c>
      <c r="I1768" s="0" t="str">
        <f aca="false">IF(A1768="","",IF(COUNTIF(Campaigns!$A$7:$A$300,A1768)&gt;0,"✓",IF(N(D1768)=0,"– no spend","⚠ add to Campaigns tab")))</f>
        <v>✓</v>
      </c>
      <c r="J1768" s="83" t="n">
        <f aca="false">IF(D1768="","",D1768*IF(Settings!$B$23=Settings!$C$6,1,IF(Settings!$B$23="USD",1/INDEX(Settings!$B$29:$B$40,MONTH(B1768)),INDEX(Settings!$B$29:$B$40,MONTH(B1768)))))</f>
        <v>4.269614</v>
      </c>
    </row>
    <row r="1769" customFormat="false" ht="15" hidden="false" customHeight="false" outlineLevel="0" collapsed="false">
      <c r="A1769" s="0" t="s">
        <v>190</v>
      </c>
      <c r="B1769" s="81" t="n">
        <v>46124</v>
      </c>
      <c r="C1769" s="82" t="s">
        <v>452</v>
      </c>
      <c r="D1769" s="83" t="n">
        <v>15.34</v>
      </c>
      <c r="E1769" s="0" t="n">
        <v>4</v>
      </c>
      <c r="F1769" s="0" t="n">
        <v>1</v>
      </c>
      <c r="G1769" s="0" t="n">
        <v>0</v>
      </c>
      <c r="I1769" s="0" t="str">
        <f aca="false">IF(A1769="","",IF(COUNTIF(Campaigns!$A$7:$A$300,A1769)&gt;0,"✓",IF(N(D1769)=0,"– no spend","⚠ add to Campaigns tab")))</f>
        <v>✓</v>
      </c>
      <c r="J1769" s="83" t="n">
        <f aca="false">IF(D1769="","",D1769*IF(Settings!$B$23=Settings!$C$6,1,IF(Settings!$B$23="USD",1/INDEX(Settings!$B$29:$B$40,MONTH(B1769)),INDEX(Settings!$B$29:$B$40,MONTH(B1769)))))</f>
        <v>17.145518</v>
      </c>
    </row>
    <row r="1770" customFormat="false" ht="15" hidden="false" customHeight="false" outlineLevel="0" collapsed="false">
      <c r="A1770" s="0" t="s">
        <v>204</v>
      </c>
      <c r="B1770" s="81" t="n">
        <v>46124</v>
      </c>
      <c r="C1770" s="82" t="s">
        <v>452</v>
      </c>
      <c r="D1770" s="83" t="n">
        <v>4.33</v>
      </c>
      <c r="E1770" s="0" t="n">
        <v>8</v>
      </c>
      <c r="F1770" s="0" t="n">
        <v>3</v>
      </c>
      <c r="G1770" s="0" t="n">
        <v>0</v>
      </c>
      <c r="I1770" s="0" t="str">
        <f aca="false">IF(A1770="","",IF(COUNTIF(Campaigns!$A$7:$A$300,A1770)&gt;0,"✓",IF(N(D1770)=0,"– no spend","⚠ add to Campaigns tab")))</f>
        <v>✓</v>
      </c>
      <c r="J1770" s="83" t="n">
        <f aca="false">IF(D1770="","",D1770*IF(Settings!$B$23=Settings!$C$6,1,IF(Settings!$B$23="USD",1/INDEX(Settings!$B$29:$B$40,MONTH(B1770)),INDEX(Settings!$B$29:$B$40,MONTH(B1770)))))</f>
        <v>4.839641</v>
      </c>
    </row>
    <row r="1771" customFormat="false" ht="15" hidden="false" customHeight="false" outlineLevel="0" collapsed="false">
      <c r="A1771" s="0" t="s">
        <v>188</v>
      </c>
      <c r="B1771" s="81" t="n">
        <v>46124</v>
      </c>
      <c r="C1771" s="82" t="s">
        <v>452</v>
      </c>
      <c r="D1771" s="83" t="n">
        <v>5.78</v>
      </c>
      <c r="E1771" s="0" t="n">
        <v>51</v>
      </c>
      <c r="F1771" s="0" t="n">
        <v>1</v>
      </c>
      <c r="G1771" s="0" t="n">
        <v>0</v>
      </c>
      <c r="I1771" s="0" t="str">
        <f aca="false">IF(A1771="","",IF(COUNTIF(Campaigns!$A$7:$A$300,A1771)&gt;0,"✓",IF(N(D1771)=0,"– no spend","⚠ add to Campaigns tab")))</f>
        <v>✓</v>
      </c>
      <c r="J1771" s="83" t="n">
        <f aca="false">IF(D1771="","",D1771*IF(Settings!$B$23=Settings!$C$6,1,IF(Settings!$B$23="USD",1/INDEX(Settings!$B$29:$B$40,MONTH(B1771)),INDEX(Settings!$B$29:$B$40,MONTH(B1771)))))</f>
        <v>6.460306</v>
      </c>
    </row>
    <row r="1772" customFormat="false" ht="15" hidden="false" customHeight="false" outlineLevel="0" collapsed="false">
      <c r="A1772" s="0" t="s">
        <v>186</v>
      </c>
      <c r="B1772" s="81" t="n">
        <v>46124</v>
      </c>
      <c r="C1772" s="82" t="s">
        <v>452</v>
      </c>
      <c r="D1772" s="83" t="n">
        <v>0</v>
      </c>
      <c r="E1772" s="0" t="n">
        <v>16</v>
      </c>
      <c r="F1772" s="0" t="n">
        <v>0</v>
      </c>
      <c r="G1772" s="0" t="n">
        <v>0</v>
      </c>
      <c r="I1772" s="0" t="str">
        <f aca="false">IF(A1772="","",IF(COUNTIF(Campaigns!$A$7:$A$300,A1772)&gt;0,"✓",IF(N(D1772)=0,"– no spend","⚠ add to Campaigns tab")))</f>
        <v>✓</v>
      </c>
      <c r="J1772" s="83" t="n">
        <f aca="false">IF(D1772="","",D1772*IF(Settings!$B$23=Settings!$C$6,1,IF(Settings!$B$23="USD",1/INDEX(Settings!$B$29:$B$40,MONTH(B1772)),INDEX(Settings!$B$29:$B$40,MONTH(B1772)))))</f>
        <v>0</v>
      </c>
    </row>
    <row r="1773" customFormat="false" ht="15" hidden="false" customHeight="false" outlineLevel="0" collapsed="false">
      <c r="A1773" s="0" t="s">
        <v>201</v>
      </c>
      <c r="B1773" s="81" t="n">
        <v>46124</v>
      </c>
      <c r="C1773" s="82" t="s">
        <v>452</v>
      </c>
      <c r="D1773" s="83" t="n">
        <v>26.76</v>
      </c>
      <c r="E1773" s="0" t="n">
        <v>1</v>
      </c>
      <c r="F1773" s="0" t="n">
        <v>2</v>
      </c>
      <c r="G1773" s="0" t="n">
        <v>0</v>
      </c>
      <c r="I1773" s="0" t="str">
        <f aca="false">IF(A1773="","",IF(COUNTIF(Campaigns!$A$7:$A$300,A1773)&gt;0,"✓",IF(N(D1773)=0,"– no spend","⚠ add to Campaigns tab")))</f>
        <v>✓</v>
      </c>
      <c r="J1773" s="83" t="n">
        <f aca="false">IF(D1773="","",D1773*IF(Settings!$B$23=Settings!$C$6,1,IF(Settings!$B$23="USD",1/INDEX(Settings!$B$29:$B$40,MONTH(B1773)),INDEX(Settings!$B$29:$B$40,MONTH(B1773)))))</f>
        <v>29.909652</v>
      </c>
    </row>
    <row r="1774" customFormat="false" ht="15" hidden="false" customHeight="false" outlineLevel="0" collapsed="false">
      <c r="A1774" s="0" t="s">
        <v>194</v>
      </c>
      <c r="B1774" s="81" t="n">
        <v>46124</v>
      </c>
      <c r="C1774" s="82" t="s">
        <v>452</v>
      </c>
      <c r="D1774" s="83" t="n">
        <v>17.27</v>
      </c>
      <c r="E1774" s="0" t="n">
        <v>28</v>
      </c>
      <c r="F1774" s="0" t="n">
        <v>2</v>
      </c>
      <c r="G1774" s="0" t="n">
        <v>0</v>
      </c>
      <c r="I1774" s="0" t="str">
        <f aca="false">IF(A1774="","",IF(COUNTIF(Campaigns!$A$7:$A$300,A1774)&gt;0,"✓",IF(N(D1774)=0,"– no spend","⚠ add to Campaigns tab")))</f>
        <v>✓</v>
      </c>
      <c r="J1774" s="83" t="n">
        <f aca="false">IF(D1774="","",D1774*IF(Settings!$B$23=Settings!$C$6,1,IF(Settings!$B$23="USD",1/INDEX(Settings!$B$29:$B$40,MONTH(B1774)),INDEX(Settings!$B$29:$B$40,MONTH(B1774)))))</f>
        <v>19.302679</v>
      </c>
    </row>
    <row r="1775" customFormat="false" ht="15" hidden="false" customHeight="false" outlineLevel="0" collapsed="false">
      <c r="A1775" s="0" t="s">
        <v>199</v>
      </c>
      <c r="B1775" s="81" t="n">
        <v>46124</v>
      </c>
      <c r="C1775" s="82" t="s">
        <v>452</v>
      </c>
      <c r="D1775" s="83" t="n">
        <v>23.16</v>
      </c>
      <c r="E1775" s="0" t="n">
        <v>29</v>
      </c>
      <c r="F1775" s="0" t="n">
        <v>3</v>
      </c>
      <c r="G1775" s="0" t="n">
        <v>0</v>
      </c>
      <c r="I1775" s="0" t="str">
        <f aca="false">IF(A1775="","",IF(COUNTIF(Campaigns!$A$7:$A$300,A1775)&gt;0,"✓",IF(N(D1775)=0,"– no spend","⚠ add to Campaigns tab")))</f>
        <v>✓</v>
      </c>
      <c r="J1775" s="83" t="n">
        <f aca="false">IF(D1775="","",D1775*IF(Settings!$B$23=Settings!$C$6,1,IF(Settings!$B$23="USD",1/INDEX(Settings!$B$29:$B$40,MONTH(B1775)),INDEX(Settings!$B$29:$B$40,MONTH(B1775)))))</f>
        <v>25.885932</v>
      </c>
    </row>
    <row r="1776" customFormat="false" ht="15" hidden="false" customHeight="false" outlineLevel="0" collapsed="false">
      <c r="A1776" s="0" t="s">
        <v>206</v>
      </c>
      <c r="B1776" s="81" t="n">
        <v>46124</v>
      </c>
      <c r="C1776" s="82" t="s">
        <v>452</v>
      </c>
      <c r="D1776" s="83" t="n">
        <v>0</v>
      </c>
      <c r="E1776" s="0" t="n">
        <v>34</v>
      </c>
      <c r="F1776" s="0" t="n">
        <v>0</v>
      </c>
      <c r="G1776" s="0" t="n">
        <v>0</v>
      </c>
      <c r="I1776" s="0" t="str">
        <f aca="false">IF(A1776="","",IF(COUNTIF(Campaigns!$A$7:$A$300,A1776)&gt;0,"✓",IF(N(D1776)=0,"– no spend","⚠ add to Campaigns tab")))</f>
        <v>✓</v>
      </c>
      <c r="J1776" s="83" t="n">
        <f aca="false">IF(D1776="","",D1776*IF(Settings!$B$23=Settings!$C$6,1,IF(Settings!$B$23="USD",1/INDEX(Settings!$B$29:$B$40,MONTH(B1776)),INDEX(Settings!$B$29:$B$40,MONTH(B1776)))))</f>
        <v>0</v>
      </c>
    </row>
    <row r="1777" customFormat="false" ht="15" hidden="false" customHeight="false" outlineLevel="0" collapsed="false">
      <c r="A1777" s="0" t="s">
        <v>203</v>
      </c>
      <c r="B1777" s="81" t="n">
        <v>46125</v>
      </c>
      <c r="C1777" s="82" t="s">
        <v>452</v>
      </c>
      <c r="D1777" s="83" t="n">
        <v>20.54</v>
      </c>
      <c r="E1777" s="0" t="n">
        <v>73</v>
      </c>
      <c r="F1777" s="0" t="n">
        <v>5</v>
      </c>
      <c r="G1777" s="0" t="n">
        <v>0</v>
      </c>
      <c r="I1777" s="0" t="str">
        <f aca="false">IF(A1777="","",IF(COUNTIF(Campaigns!$A$7:$A$300,A1777)&gt;0,"✓",IF(N(D1777)=0,"– no spend","⚠ add to Campaigns tab")))</f>
        <v>✓</v>
      </c>
      <c r="J1777" s="83" t="n">
        <f aca="false">IF(D1777="","",D1777*IF(Settings!$B$23=Settings!$C$6,1,IF(Settings!$B$23="USD",1/INDEX(Settings!$B$29:$B$40,MONTH(B1777)),INDEX(Settings!$B$29:$B$40,MONTH(B1777)))))</f>
        <v>22.957558</v>
      </c>
    </row>
    <row r="1778" customFormat="false" ht="15" hidden="false" customHeight="false" outlineLevel="0" collapsed="false">
      <c r="A1778" s="0" t="s">
        <v>205</v>
      </c>
      <c r="B1778" s="81" t="n">
        <v>46125</v>
      </c>
      <c r="C1778" s="82" t="s">
        <v>452</v>
      </c>
      <c r="D1778" s="83" t="n">
        <v>4.98</v>
      </c>
      <c r="E1778" s="0" t="n">
        <v>588</v>
      </c>
      <c r="F1778" s="0" t="n">
        <v>15</v>
      </c>
      <c r="G1778" s="0" t="n">
        <v>0</v>
      </c>
      <c r="I1778" s="0" t="str">
        <f aca="false">IF(A1778="","",IF(COUNTIF(Campaigns!$A$7:$A$300,A1778)&gt;0,"✓",IF(N(D1778)=0,"– no spend","⚠ add to Campaigns tab")))</f>
        <v>✓</v>
      </c>
      <c r="J1778" s="83" t="n">
        <f aca="false">IF(D1778="","",D1778*IF(Settings!$B$23=Settings!$C$6,1,IF(Settings!$B$23="USD",1/INDEX(Settings!$B$29:$B$40,MONTH(B1778)),INDEX(Settings!$B$29:$B$40,MONTH(B1778)))))</f>
        <v>5.566146</v>
      </c>
    </row>
    <row r="1779" customFormat="false" ht="15" hidden="false" customHeight="false" outlineLevel="0" collapsed="false">
      <c r="A1779" s="0" t="s">
        <v>195</v>
      </c>
      <c r="B1779" s="81" t="n">
        <v>46125</v>
      </c>
      <c r="C1779" s="82" t="s">
        <v>452</v>
      </c>
      <c r="D1779" s="83" t="n">
        <v>47.97</v>
      </c>
      <c r="E1779" s="0" t="n">
        <v>13</v>
      </c>
      <c r="F1779" s="0" t="n">
        <v>3</v>
      </c>
      <c r="G1779" s="0" t="n">
        <v>0</v>
      </c>
      <c r="I1779" s="0" t="str">
        <f aca="false">IF(A1779="","",IF(COUNTIF(Campaigns!$A$7:$A$300,A1779)&gt;0,"✓",IF(N(D1779)=0,"– no spend","⚠ add to Campaigns tab")))</f>
        <v>✓</v>
      </c>
      <c r="J1779" s="83" t="n">
        <f aca="false">IF(D1779="","",D1779*IF(Settings!$B$23=Settings!$C$6,1,IF(Settings!$B$23="USD",1/INDEX(Settings!$B$29:$B$40,MONTH(B1779)),INDEX(Settings!$B$29:$B$40,MONTH(B1779)))))</f>
        <v>53.616069</v>
      </c>
    </row>
    <row r="1780" customFormat="false" ht="15" hidden="false" customHeight="false" outlineLevel="0" collapsed="false">
      <c r="A1780" s="0" t="s">
        <v>185</v>
      </c>
      <c r="B1780" s="81" t="n">
        <v>46125</v>
      </c>
      <c r="C1780" s="82" t="s">
        <v>452</v>
      </c>
      <c r="D1780" s="83" t="n">
        <v>13.87</v>
      </c>
      <c r="E1780" s="0" t="n">
        <v>50</v>
      </c>
      <c r="F1780" s="0" t="n">
        <v>8</v>
      </c>
      <c r="G1780" s="0" t="n">
        <v>0</v>
      </c>
      <c r="I1780" s="0" t="str">
        <f aca="false">IF(A1780="","",IF(COUNTIF(Campaigns!$A$7:$A$300,A1780)&gt;0,"✓",IF(N(D1780)=0,"– no spend","⚠ add to Campaigns tab")))</f>
        <v>✓</v>
      </c>
      <c r="J1780" s="83" t="n">
        <f aca="false">IF(D1780="","",D1780*IF(Settings!$B$23=Settings!$C$6,1,IF(Settings!$B$23="USD",1/INDEX(Settings!$B$29:$B$40,MONTH(B1780)),INDEX(Settings!$B$29:$B$40,MONTH(B1780)))))</f>
        <v>15.502499</v>
      </c>
    </row>
    <row r="1781" customFormat="false" ht="15" hidden="false" customHeight="false" outlineLevel="0" collapsed="false">
      <c r="A1781" s="0" t="s">
        <v>191</v>
      </c>
      <c r="B1781" s="81" t="n">
        <v>46125</v>
      </c>
      <c r="C1781" s="82" t="s">
        <v>452</v>
      </c>
      <c r="D1781" s="83" t="n">
        <v>33.69</v>
      </c>
      <c r="E1781" s="0" t="n">
        <v>22</v>
      </c>
      <c r="F1781" s="0" t="n">
        <v>6</v>
      </c>
      <c r="G1781" s="0" t="n">
        <v>0</v>
      </c>
      <c r="I1781" s="0" t="str">
        <f aca="false">IF(A1781="","",IF(COUNTIF(Campaigns!$A$7:$A$300,A1781)&gt;0,"✓",IF(N(D1781)=0,"– no spend","⚠ add to Campaigns tab")))</f>
        <v>✓</v>
      </c>
      <c r="J1781" s="83" t="n">
        <f aca="false">IF(D1781="","",D1781*IF(Settings!$B$23=Settings!$C$6,1,IF(Settings!$B$23="USD",1/INDEX(Settings!$B$29:$B$40,MONTH(B1781)),INDEX(Settings!$B$29:$B$40,MONTH(B1781)))))</f>
        <v>37.655313</v>
      </c>
    </row>
    <row r="1782" customFormat="false" ht="15" hidden="false" customHeight="false" outlineLevel="0" collapsed="false">
      <c r="A1782" s="0" t="s">
        <v>200</v>
      </c>
      <c r="B1782" s="81" t="n">
        <v>46125</v>
      </c>
      <c r="C1782" s="82" t="s">
        <v>452</v>
      </c>
      <c r="D1782" s="83" t="n">
        <v>11.51</v>
      </c>
      <c r="E1782" s="0" t="n">
        <v>49</v>
      </c>
      <c r="F1782" s="0" t="n">
        <v>7</v>
      </c>
      <c r="G1782" s="0" t="n">
        <v>4</v>
      </c>
      <c r="I1782" s="0" t="str">
        <f aca="false">IF(A1782="","",IF(COUNTIF(Campaigns!$A$7:$A$300,A1782)&gt;0,"✓",IF(N(D1782)=0,"– no spend","⚠ add to Campaigns tab")))</f>
        <v>✓</v>
      </c>
      <c r="J1782" s="83" t="n">
        <f aca="false">IF(D1782="","",D1782*IF(Settings!$B$23=Settings!$C$6,1,IF(Settings!$B$23="USD",1/INDEX(Settings!$B$29:$B$40,MONTH(B1782)),INDEX(Settings!$B$29:$B$40,MONTH(B1782)))))</f>
        <v>12.864727</v>
      </c>
    </row>
    <row r="1783" customFormat="false" ht="15" hidden="false" customHeight="false" outlineLevel="0" collapsed="false">
      <c r="A1783" s="0" t="s">
        <v>202</v>
      </c>
      <c r="B1783" s="81" t="n">
        <v>46125</v>
      </c>
      <c r="C1783" s="82" t="s">
        <v>452</v>
      </c>
      <c r="D1783" s="83" t="n">
        <v>9.98</v>
      </c>
      <c r="E1783" s="0" t="n">
        <v>50</v>
      </c>
      <c r="F1783" s="0" t="n">
        <v>7</v>
      </c>
      <c r="G1783" s="0" t="n">
        <v>2</v>
      </c>
      <c r="I1783" s="0" t="str">
        <f aca="false">IF(A1783="","",IF(COUNTIF(Campaigns!$A$7:$A$300,A1783)&gt;0,"✓",IF(N(D1783)=0,"– no spend","⚠ add to Campaigns tab")))</f>
        <v>✓</v>
      </c>
      <c r="J1783" s="83" t="n">
        <f aca="false">IF(D1783="","",D1783*IF(Settings!$B$23=Settings!$C$6,1,IF(Settings!$B$23="USD",1/INDEX(Settings!$B$29:$B$40,MONTH(B1783)),INDEX(Settings!$B$29:$B$40,MONTH(B1783)))))</f>
        <v>11.154646</v>
      </c>
    </row>
    <row r="1784" customFormat="false" ht="15" hidden="false" customHeight="false" outlineLevel="0" collapsed="false">
      <c r="A1784" s="0" t="s">
        <v>192</v>
      </c>
      <c r="B1784" s="81" t="n">
        <v>46125</v>
      </c>
      <c r="C1784" s="82" t="s">
        <v>452</v>
      </c>
      <c r="D1784" s="83" t="n">
        <v>31.21</v>
      </c>
      <c r="E1784" s="0" t="n">
        <v>81</v>
      </c>
      <c r="F1784" s="0" t="n">
        <v>13</v>
      </c>
      <c r="G1784" s="0" t="n">
        <v>0</v>
      </c>
      <c r="I1784" s="0" t="str">
        <f aca="false">IF(A1784="","",IF(COUNTIF(Campaigns!$A$7:$A$300,A1784)&gt;0,"✓",IF(N(D1784)=0,"– no spend","⚠ add to Campaigns tab")))</f>
        <v>✓</v>
      </c>
      <c r="J1784" s="83" t="n">
        <f aca="false">IF(D1784="","",D1784*IF(Settings!$B$23=Settings!$C$6,1,IF(Settings!$B$23="USD",1/INDEX(Settings!$B$29:$B$40,MONTH(B1784)),INDEX(Settings!$B$29:$B$40,MONTH(B1784)))))</f>
        <v>34.883417</v>
      </c>
    </row>
    <row r="1785" customFormat="false" ht="15" hidden="false" customHeight="false" outlineLevel="0" collapsed="false">
      <c r="A1785" s="0" t="s">
        <v>187</v>
      </c>
      <c r="B1785" s="81" t="n">
        <v>46125</v>
      </c>
      <c r="C1785" s="82" t="s">
        <v>452</v>
      </c>
      <c r="D1785" s="83" t="n">
        <v>5.38</v>
      </c>
      <c r="E1785" s="0" t="n">
        <v>79</v>
      </c>
      <c r="F1785" s="0" t="n">
        <v>3</v>
      </c>
      <c r="G1785" s="0" t="n">
        <v>0</v>
      </c>
      <c r="I1785" s="0" t="str">
        <f aca="false">IF(A1785="","",IF(COUNTIF(Campaigns!$A$7:$A$300,A1785)&gt;0,"✓",IF(N(D1785)=0,"– no spend","⚠ add to Campaigns tab")))</f>
        <v>✓</v>
      </c>
      <c r="J1785" s="83" t="n">
        <f aca="false">IF(D1785="","",D1785*IF(Settings!$B$23=Settings!$C$6,1,IF(Settings!$B$23="USD",1/INDEX(Settings!$B$29:$B$40,MONTH(B1785)),INDEX(Settings!$B$29:$B$40,MONTH(B1785)))))</f>
        <v>6.013226</v>
      </c>
    </row>
    <row r="1786" customFormat="false" ht="15" hidden="false" customHeight="false" outlineLevel="0" collapsed="false">
      <c r="A1786" s="0" t="s">
        <v>190</v>
      </c>
      <c r="B1786" s="81" t="n">
        <v>46125</v>
      </c>
      <c r="C1786" s="82" t="s">
        <v>452</v>
      </c>
      <c r="D1786" s="83" t="n">
        <v>0</v>
      </c>
      <c r="E1786" s="0" t="n">
        <v>2</v>
      </c>
      <c r="F1786" s="0" t="n">
        <v>0</v>
      </c>
      <c r="G1786" s="0" t="n">
        <v>0</v>
      </c>
      <c r="I1786" s="0" t="str">
        <f aca="false">IF(A1786="","",IF(COUNTIF(Campaigns!$A$7:$A$300,A1786)&gt;0,"✓",IF(N(D1786)=0,"– no spend","⚠ add to Campaigns tab")))</f>
        <v>✓</v>
      </c>
      <c r="J1786" s="83" t="n">
        <f aca="false">IF(D1786="","",D1786*IF(Settings!$B$23=Settings!$C$6,1,IF(Settings!$B$23="USD",1/INDEX(Settings!$B$29:$B$40,MONTH(B1786)),INDEX(Settings!$B$29:$B$40,MONTH(B1786)))))</f>
        <v>0</v>
      </c>
    </row>
    <row r="1787" customFormat="false" ht="15" hidden="false" customHeight="false" outlineLevel="0" collapsed="false">
      <c r="A1787" s="0" t="s">
        <v>204</v>
      </c>
      <c r="B1787" s="81" t="n">
        <v>46125</v>
      </c>
      <c r="C1787" s="82" t="s">
        <v>452</v>
      </c>
      <c r="D1787" s="83" t="n">
        <v>5.42</v>
      </c>
      <c r="E1787" s="0" t="n">
        <v>34</v>
      </c>
      <c r="F1787" s="0" t="n">
        <v>4</v>
      </c>
      <c r="G1787" s="0" t="n">
        <v>0</v>
      </c>
      <c r="I1787" s="0" t="str">
        <f aca="false">IF(A1787="","",IF(COUNTIF(Campaigns!$A$7:$A$300,A1787)&gt;0,"✓",IF(N(D1787)=0,"– no spend","⚠ add to Campaigns tab")))</f>
        <v>✓</v>
      </c>
      <c r="J1787" s="83" t="n">
        <f aca="false">IF(D1787="","",D1787*IF(Settings!$B$23=Settings!$C$6,1,IF(Settings!$B$23="USD",1/INDEX(Settings!$B$29:$B$40,MONTH(B1787)),INDEX(Settings!$B$29:$B$40,MONTH(B1787)))))</f>
        <v>6.057934</v>
      </c>
    </row>
    <row r="1788" customFormat="false" ht="15" hidden="false" customHeight="false" outlineLevel="0" collapsed="false">
      <c r="A1788" s="0" t="s">
        <v>188</v>
      </c>
      <c r="B1788" s="81" t="n">
        <v>46125</v>
      </c>
      <c r="C1788" s="82" t="s">
        <v>452</v>
      </c>
      <c r="D1788" s="83" t="n">
        <v>12.1</v>
      </c>
      <c r="E1788" s="0" t="n">
        <v>40</v>
      </c>
      <c r="F1788" s="0" t="n">
        <v>2</v>
      </c>
      <c r="G1788" s="0" t="n">
        <v>0</v>
      </c>
      <c r="I1788" s="0" t="str">
        <f aca="false">IF(A1788="","",IF(COUNTIF(Campaigns!$A$7:$A$300,A1788)&gt;0,"✓",IF(N(D1788)=0,"– no spend","⚠ add to Campaigns tab")))</f>
        <v>✓</v>
      </c>
      <c r="J1788" s="83" t="n">
        <f aca="false">IF(D1788="","",D1788*IF(Settings!$B$23=Settings!$C$6,1,IF(Settings!$B$23="USD",1/INDEX(Settings!$B$29:$B$40,MONTH(B1788)),INDEX(Settings!$B$29:$B$40,MONTH(B1788)))))</f>
        <v>13.52417</v>
      </c>
    </row>
    <row r="1789" customFormat="false" ht="15" hidden="false" customHeight="false" outlineLevel="0" collapsed="false">
      <c r="A1789" s="0" t="s">
        <v>186</v>
      </c>
      <c r="B1789" s="81" t="n">
        <v>46125</v>
      </c>
      <c r="C1789" s="82" t="s">
        <v>452</v>
      </c>
      <c r="D1789" s="83" t="n">
        <v>3.76</v>
      </c>
      <c r="E1789" s="0" t="n">
        <v>21</v>
      </c>
      <c r="F1789" s="0" t="n">
        <v>4</v>
      </c>
      <c r="G1789" s="0" t="n">
        <v>0</v>
      </c>
      <c r="I1789" s="0" t="str">
        <f aca="false">IF(A1789="","",IF(COUNTIF(Campaigns!$A$7:$A$300,A1789)&gt;0,"✓",IF(N(D1789)=0,"– no spend","⚠ add to Campaigns tab")))</f>
        <v>✓</v>
      </c>
      <c r="J1789" s="83" t="n">
        <f aca="false">IF(D1789="","",D1789*IF(Settings!$B$23=Settings!$C$6,1,IF(Settings!$B$23="USD",1/INDEX(Settings!$B$29:$B$40,MONTH(B1789)),INDEX(Settings!$B$29:$B$40,MONTH(B1789)))))</f>
        <v>4.202552</v>
      </c>
    </row>
    <row r="1790" customFormat="false" ht="15" hidden="false" customHeight="false" outlineLevel="0" collapsed="false">
      <c r="A1790" s="0" t="s">
        <v>201</v>
      </c>
      <c r="B1790" s="81" t="n">
        <v>46125</v>
      </c>
      <c r="C1790" s="82" t="s">
        <v>452</v>
      </c>
      <c r="D1790" s="83" t="n">
        <v>3.65</v>
      </c>
      <c r="E1790" s="0" t="n">
        <v>9</v>
      </c>
      <c r="F1790" s="0" t="n">
        <v>1</v>
      </c>
      <c r="G1790" s="0" t="n">
        <v>0</v>
      </c>
      <c r="I1790" s="0" t="str">
        <f aca="false">IF(A1790="","",IF(COUNTIF(Campaigns!$A$7:$A$300,A1790)&gt;0,"✓",IF(N(D1790)=0,"– no spend","⚠ add to Campaigns tab")))</f>
        <v>✓</v>
      </c>
      <c r="J1790" s="83" t="n">
        <f aca="false">IF(D1790="","",D1790*IF(Settings!$B$23=Settings!$C$6,1,IF(Settings!$B$23="USD",1/INDEX(Settings!$B$29:$B$40,MONTH(B1790)),INDEX(Settings!$B$29:$B$40,MONTH(B1790)))))</f>
        <v>4.079605</v>
      </c>
    </row>
    <row r="1791" customFormat="false" ht="15" hidden="false" customHeight="false" outlineLevel="0" collapsed="false">
      <c r="A1791" s="0" t="s">
        <v>194</v>
      </c>
      <c r="B1791" s="81" t="n">
        <v>46125</v>
      </c>
      <c r="C1791" s="82" t="s">
        <v>452</v>
      </c>
      <c r="D1791" s="83" t="n">
        <v>27.11</v>
      </c>
      <c r="E1791" s="0" t="n">
        <v>63</v>
      </c>
      <c r="F1791" s="0" t="n">
        <v>3</v>
      </c>
      <c r="G1791" s="0" t="n">
        <v>0</v>
      </c>
      <c r="I1791" s="0" t="str">
        <f aca="false">IF(A1791="","",IF(COUNTIF(Campaigns!$A$7:$A$300,A1791)&gt;0,"✓",IF(N(D1791)=0,"– no spend","⚠ add to Campaigns tab")))</f>
        <v>✓</v>
      </c>
      <c r="J1791" s="83" t="n">
        <f aca="false">IF(D1791="","",D1791*IF(Settings!$B$23=Settings!$C$6,1,IF(Settings!$B$23="USD",1/INDEX(Settings!$B$29:$B$40,MONTH(B1791)),INDEX(Settings!$B$29:$B$40,MONTH(B1791)))))</f>
        <v>30.300847</v>
      </c>
    </row>
    <row r="1792" customFormat="false" ht="15" hidden="false" customHeight="false" outlineLevel="0" collapsed="false">
      <c r="A1792" s="0" t="s">
        <v>199</v>
      </c>
      <c r="B1792" s="81" t="n">
        <v>46125</v>
      </c>
      <c r="C1792" s="82" t="s">
        <v>452</v>
      </c>
      <c r="D1792" s="83" t="n">
        <v>62.32</v>
      </c>
      <c r="E1792" s="0" t="n">
        <v>28</v>
      </c>
      <c r="F1792" s="0" t="n">
        <v>2</v>
      </c>
      <c r="G1792" s="0" t="n">
        <v>0</v>
      </c>
      <c r="I1792" s="0" t="str">
        <f aca="false">IF(A1792="","",IF(COUNTIF(Campaigns!$A$7:$A$300,A1792)&gt;0,"✓",IF(N(D1792)=0,"– no spend","⚠ add to Campaigns tab")))</f>
        <v>✓</v>
      </c>
      <c r="J1792" s="83" t="n">
        <f aca="false">IF(D1792="","",D1792*IF(Settings!$B$23=Settings!$C$6,1,IF(Settings!$B$23="USD",1/INDEX(Settings!$B$29:$B$40,MONTH(B1792)),INDEX(Settings!$B$29:$B$40,MONTH(B1792)))))</f>
        <v>69.655064</v>
      </c>
    </row>
    <row r="1793" customFormat="false" ht="15" hidden="false" customHeight="false" outlineLevel="0" collapsed="false">
      <c r="A1793" s="0" t="s">
        <v>206</v>
      </c>
      <c r="B1793" s="81" t="n">
        <v>46125</v>
      </c>
      <c r="C1793" s="82" t="s">
        <v>452</v>
      </c>
      <c r="D1793" s="83" t="n">
        <v>0</v>
      </c>
      <c r="E1793" s="0" t="n">
        <v>63</v>
      </c>
      <c r="F1793" s="0" t="n">
        <v>0</v>
      </c>
      <c r="G1793" s="0" t="n">
        <v>0</v>
      </c>
      <c r="I1793" s="0" t="str">
        <f aca="false">IF(A1793="","",IF(COUNTIF(Campaigns!$A$7:$A$300,A1793)&gt;0,"✓",IF(N(D1793)=0,"– no spend","⚠ add to Campaigns tab")))</f>
        <v>✓</v>
      </c>
      <c r="J1793" s="83" t="n">
        <f aca="false">IF(D1793="","",D1793*IF(Settings!$B$23=Settings!$C$6,1,IF(Settings!$B$23="USD",1/INDEX(Settings!$B$29:$B$40,MONTH(B1793)),INDEX(Settings!$B$29:$B$40,MONTH(B1793)))))</f>
        <v>0</v>
      </c>
    </row>
    <row r="1794" customFormat="false" ht="15" hidden="false" customHeight="false" outlineLevel="0" collapsed="false">
      <c r="A1794" s="0" t="s">
        <v>203</v>
      </c>
      <c r="B1794" s="81" t="n">
        <v>46126</v>
      </c>
      <c r="C1794" s="82" t="s">
        <v>452</v>
      </c>
      <c r="D1794" s="83" t="n">
        <v>8.62</v>
      </c>
      <c r="E1794" s="0" t="n">
        <v>91</v>
      </c>
      <c r="F1794" s="0" t="n">
        <v>2</v>
      </c>
      <c r="G1794" s="0" t="n">
        <v>0</v>
      </c>
      <c r="I1794" s="0" t="str">
        <f aca="false">IF(A1794="","",IF(COUNTIF(Campaigns!$A$7:$A$300,A1794)&gt;0,"✓",IF(N(D1794)=0,"– no spend","⚠ add to Campaigns tab")))</f>
        <v>✓</v>
      </c>
      <c r="J1794" s="83" t="n">
        <f aca="false">IF(D1794="","",D1794*IF(Settings!$B$23=Settings!$C$6,1,IF(Settings!$B$23="USD",1/INDEX(Settings!$B$29:$B$40,MONTH(B1794)),INDEX(Settings!$B$29:$B$40,MONTH(B1794)))))</f>
        <v>9.634574</v>
      </c>
    </row>
    <row r="1795" customFormat="false" ht="15" hidden="false" customHeight="false" outlineLevel="0" collapsed="false">
      <c r="A1795" s="0" t="s">
        <v>205</v>
      </c>
      <c r="B1795" s="81" t="n">
        <v>46126</v>
      </c>
      <c r="C1795" s="82" t="s">
        <v>452</v>
      </c>
      <c r="D1795" s="83" t="n">
        <v>3.35</v>
      </c>
      <c r="E1795" s="0" t="n">
        <v>509</v>
      </c>
      <c r="F1795" s="0" t="n">
        <v>15</v>
      </c>
      <c r="G1795" s="0" t="n">
        <v>1</v>
      </c>
      <c r="I1795" s="0" t="str">
        <f aca="false">IF(A1795="","",IF(COUNTIF(Campaigns!$A$7:$A$300,A1795)&gt;0,"✓",IF(N(D1795)=0,"– no spend","⚠ add to Campaigns tab")))</f>
        <v>✓</v>
      </c>
      <c r="J1795" s="83" t="n">
        <f aca="false">IF(D1795="","",D1795*IF(Settings!$B$23=Settings!$C$6,1,IF(Settings!$B$23="USD",1/INDEX(Settings!$B$29:$B$40,MONTH(B1795)),INDEX(Settings!$B$29:$B$40,MONTH(B1795)))))</f>
        <v>3.744295</v>
      </c>
    </row>
    <row r="1796" customFormat="false" ht="15" hidden="false" customHeight="false" outlineLevel="0" collapsed="false">
      <c r="A1796" s="0" t="s">
        <v>195</v>
      </c>
      <c r="B1796" s="81" t="n">
        <v>46126</v>
      </c>
      <c r="C1796" s="82" t="s">
        <v>452</v>
      </c>
      <c r="D1796" s="83" t="n">
        <v>0</v>
      </c>
      <c r="E1796" s="0" t="n">
        <v>42</v>
      </c>
      <c r="F1796" s="0" t="n">
        <v>0</v>
      </c>
      <c r="G1796" s="0" t="n">
        <v>0</v>
      </c>
      <c r="I1796" s="0" t="str">
        <f aca="false">IF(A1796="","",IF(COUNTIF(Campaigns!$A$7:$A$300,A1796)&gt;0,"✓",IF(N(D1796)=0,"– no spend","⚠ add to Campaigns tab")))</f>
        <v>✓</v>
      </c>
      <c r="J1796" s="83" t="n">
        <f aca="false">IF(D1796="","",D1796*IF(Settings!$B$23=Settings!$C$6,1,IF(Settings!$B$23="USD",1/INDEX(Settings!$B$29:$B$40,MONTH(B1796)),INDEX(Settings!$B$29:$B$40,MONTH(B1796)))))</f>
        <v>0</v>
      </c>
    </row>
    <row r="1797" customFormat="false" ht="15" hidden="false" customHeight="false" outlineLevel="0" collapsed="false">
      <c r="A1797" s="0" t="s">
        <v>185</v>
      </c>
      <c r="B1797" s="81" t="n">
        <v>46126</v>
      </c>
      <c r="C1797" s="82" t="s">
        <v>452</v>
      </c>
      <c r="D1797" s="83" t="n">
        <v>27.5</v>
      </c>
      <c r="E1797" s="0" t="n">
        <v>73</v>
      </c>
      <c r="F1797" s="0" t="n">
        <v>13</v>
      </c>
      <c r="G1797" s="0" t="n">
        <v>1</v>
      </c>
      <c r="I1797" s="0" t="str">
        <f aca="false">IF(A1797="","",IF(COUNTIF(Campaigns!$A$7:$A$300,A1797)&gt;0,"✓",IF(N(D1797)=0,"– no spend","⚠ add to Campaigns tab")))</f>
        <v>✓</v>
      </c>
      <c r="J1797" s="83" t="n">
        <f aca="false">IF(D1797="","",D1797*IF(Settings!$B$23=Settings!$C$6,1,IF(Settings!$B$23="USD",1/INDEX(Settings!$B$29:$B$40,MONTH(B1797)),INDEX(Settings!$B$29:$B$40,MONTH(B1797)))))</f>
        <v>30.73675</v>
      </c>
    </row>
    <row r="1798" customFormat="false" ht="15" hidden="false" customHeight="false" outlineLevel="0" collapsed="false">
      <c r="A1798" s="0" t="s">
        <v>191</v>
      </c>
      <c r="B1798" s="81" t="n">
        <v>46126</v>
      </c>
      <c r="C1798" s="82" t="s">
        <v>452</v>
      </c>
      <c r="D1798" s="83" t="n">
        <v>22.1</v>
      </c>
      <c r="E1798" s="0" t="n">
        <v>109</v>
      </c>
      <c r="F1798" s="0" t="n">
        <v>12</v>
      </c>
      <c r="G1798" s="0" t="n">
        <v>0</v>
      </c>
      <c r="I1798" s="0" t="str">
        <f aca="false">IF(A1798="","",IF(COUNTIF(Campaigns!$A$7:$A$300,A1798)&gt;0,"✓",IF(N(D1798)=0,"– no spend","⚠ add to Campaigns tab")))</f>
        <v>✓</v>
      </c>
      <c r="J1798" s="83" t="n">
        <f aca="false">IF(D1798="","",D1798*IF(Settings!$B$23=Settings!$C$6,1,IF(Settings!$B$23="USD",1/INDEX(Settings!$B$29:$B$40,MONTH(B1798)),INDEX(Settings!$B$29:$B$40,MONTH(B1798)))))</f>
        <v>24.70117</v>
      </c>
    </row>
    <row r="1799" customFormat="false" ht="15" hidden="false" customHeight="false" outlineLevel="0" collapsed="false">
      <c r="A1799" s="0" t="s">
        <v>200</v>
      </c>
      <c r="B1799" s="81" t="n">
        <v>46126</v>
      </c>
      <c r="C1799" s="82" t="s">
        <v>452</v>
      </c>
      <c r="D1799" s="83" t="n">
        <v>14.17</v>
      </c>
      <c r="E1799" s="0" t="n">
        <v>67</v>
      </c>
      <c r="F1799" s="0" t="n">
        <v>7</v>
      </c>
      <c r="G1799" s="0" t="n">
        <v>0</v>
      </c>
      <c r="I1799" s="0" t="str">
        <f aca="false">IF(A1799="","",IF(COUNTIF(Campaigns!$A$7:$A$300,A1799)&gt;0,"✓",IF(N(D1799)=0,"– no spend","⚠ add to Campaigns tab")))</f>
        <v>✓</v>
      </c>
      <c r="J1799" s="83" t="n">
        <f aca="false">IF(D1799="","",D1799*IF(Settings!$B$23=Settings!$C$6,1,IF(Settings!$B$23="USD",1/INDEX(Settings!$B$29:$B$40,MONTH(B1799)),INDEX(Settings!$B$29:$B$40,MONTH(B1799)))))</f>
        <v>15.837809</v>
      </c>
    </row>
    <row r="1800" customFormat="false" ht="15" hidden="false" customHeight="false" outlineLevel="0" collapsed="false">
      <c r="A1800" s="0" t="s">
        <v>202</v>
      </c>
      <c r="B1800" s="81" t="n">
        <v>46126</v>
      </c>
      <c r="C1800" s="82" t="s">
        <v>452</v>
      </c>
      <c r="D1800" s="83" t="n">
        <v>8.19</v>
      </c>
      <c r="E1800" s="0" t="n">
        <v>34</v>
      </c>
      <c r="F1800" s="0" t="n">
        <v>4</v>
      </c>
      <c r="G1800" s="0" t="n">
        <v>1</v>
      </c>
      <c r="I1800" s="0" t="str">
        <f aca="false">IF(A1800="","",IF(COUNTIF(Campaigns!$A$7:$A$300,A1800)&gt;0,"✓",IF(N(D1800)=0,"– no spend","⚠ add to Campaigns tab")))</f>
        <v>✓</v>
      </c>
      <c r="J1800" s="83" t="n">
        <f aca="false">IF(D1800="","",D1800*IF(Settings!$B$23=Settings!$C$6,1,IF(Settings!$B$23="USD",1/INDEX(Settings!$B$29:$B$40,MONTH(B1800)),INDEX(Settings!$B$29:$B$40,MONTH(B1800)))))</f>
        <v>9.153963</v>
      </c>
    </row>
    <row r="1801" customFormat="false" ht="15" hidden="false" customHeight="false" outlineLevel="0" collapsed="false">
      <c r="A1801" s="0" t="s">
        <v>192</v>
      </c>
      <c r="B1801" s="81" t="n">
        <v>46126</v>
      </c>
      <c r="C1801" s="82" t="s">
        <v>452</v>
      </c>
      <c r="D1801" s="83" t="n">
        <v>27.6</v>
      </c>
      <c r="E1801" s="0" t="n">
        <v>160</v>
      </c>
      <c r="F1801" s="0" t="n">
        <v>8</v>
      </c>
      <c r="G1801" s="0" t="n">
        <v>0</v>
      </c>
      <c r="I1801" s="0" t="str">
        <f aca="false">IF(A1801="","",IF(COUNTIF(Campaigns!$A$7:$A$300,A1801)&gt;0,"✓",IF(N(D1801)=0,"– no spend","⚠ add to Campaigns tab")))</f>
        <v>✓</v>
      </c>
      <c r="J1801" s="83" t="n">
        <f aca="false">IF(D1801="","",D1801*IF(Settings!$B$23=Settings!$C$6,1,IF(Settings!$B$23="USD",1/INDEX(Settings!$B$29:$B$40,MONTH(B1801)),INDEX(Settings!$B$29:$B$40,MONTH(B1801)))))</f>
        <v>30.84852</v>
      </c>
    </row>
    <row r="1802" customFormat="false" ht="15" hidden="false" customHeight="false" outlineLevel="0" collapsed="false">
      <c r="A1802" s="0" t="s">
        <v>187</v>
      </c>
      <c r="B1802" s="81" t="n">
        <v>46126</v>
      </c>
      <c r="C1802" s="82" t="s">
        <v>452</v>
      </c>
      <c r="D1802" s="83" t="n">
        <v>6.34</v>
      </c>
      <c r="E1802" s="0" t="n">
        <v>113</v>
      </c>
      <c r="F1802" s="0" t="n">
        <v>2</v>
      </c>
      <c r="G1802" s="0" t="n">
        <v>0</v>
      </c>
      <c r="I1802" s="0" t="str">
        <f aca="false">IF(A1802="","",IF(COUNTIF(Campaigns!$A$7:$A$300,A1802)&gt;0,"✓",IF(N(D1802)=0,"– no spend","⚠ add to Campaigns tab")))</f>
        <v>✓</v>
      </c>
      <c r="J1802" s="83" t="n">
        <f aca="false">IF(D1802="","",D1802*IF(Settings!$B$23=Settings!$C$6,1,IF(Settings!$B$23="USD",1/INDEX(Settings!$B$29:$B$40,MONTH(B1802)),INDEX(Settings!$B$29:$B$40,MONTH(B1802)))))</f>
        <v>7.086218</v>
      </c>
    </row>
    <row r="1803" customFormat="false" ht="15" hidden="false" customHeight="false" outlineLevel="0" collapsed="false">
      <c r="A1803" s="0" t="s">
        <v>190</v>
      </c>
      <c r="B1803" s="81" t="n">
        <v>46126</v>
      </c>
      <c r="C1803" s="82" t="s">
        <v>452</v>
      </c>
      <c r="D1803" s="83" t="n">
        <v>0</v>
      </c>
      <c r="E1803" s="0" t="n">
        <v>8</v>
      </c>
      <c r="F1803" s="0" t="n">
        <v>0</v>
      </c>
      <c r="G1803" s="0" t="n">
        <v>0</v>
      </c>
      <c r="I1803" s="0" t="str">
        <f aca="false">IF(A1803="","",IF(COUNTIF(Campaigns!$A$7:$A$300,A1803)&gt;0,"✓",IF(N(D1803)=0,"– no spend","⚠ add to Campaigns tab")))</f>
        <v>✓</v>
      </c>
      <c r="J1803" s="83" t="n">
        <f aca="false">IF(D1803="","",D1803*IF(Settings!$B$23=Settings!$C$6,1,IF(Settings!$B$23="USD",1/INDEX(Settings!$B$29:$B$40,MONTH(B1803)),INDEX(Settings!$B$29:$B$40,MONTH(B1803)))))</f>
        <v>0</v>
      </c>
    </row>
    <row r="1804" customFormat="false" ht="15" hidden="false" customHeight="false" outlineLevel="0" collapsed="false">
      <c r="A1804" s="0" t="s">
        <v>204</v>
      </c>
      <c r="B1804" s="81" t="n">
        <v>46126</v>
      </c>
      <c r="C1804" s="82" t="s">
        <v>452</v>
      </c>
      <c r="D1804" s="83" t="n">
        <v>7.03</v>
      </c>
      <c r="E1804" s="0" t="n">
        <v>47</v>
      </c>
      <c r="F1804" s="0" t="n">
        <v>4</v>
      </c>
      <c r="G1804" s="0" t="n">
        <v>0</v>
      </c>
      <c r="I1804" s="0" t="str">
        <f aca="false">IF(A1804="","",IF(COUNTIF(Campaigns!$A$7:$A$300,A1804)&gt;0,"✓",IF(N(D1804)=0,"– no spend","⚠ add to Campaigns tab")))</f>
        <v>✓</v>
      </c>
      <c r="J1804" s="83" t="n">
        <f aca="false">IF(D1804="","",D1804*IF(Settings!$B$23=Settings!$C$6,1,IF(Settings!$B$23="USD",1/INDEX(Settings!$B$29:$B$40,MONTH(B1804)),INDEX(Settings!$B$29:$B$40,MONTH(B1804)))))</f>
        <v>7.857431</v>
      </c>
    </row>
    <row r="1805" customFormat="false" ht="15" hidden="false" customHeight="false" outlineLevel="0" collapsed="false">
      <c r="A1805" s="0" t="s">
        <v>188</v>
      </c>
      <c r="B1805" s="81" t="n">
        <v>46126</v>
      </c>
      <c r="C1805" s="82" t="s">
        <v>452</v>
      </c>
      <c r="D1805" s="83" t="n">
        <v>10.37</v>
      </c>
      <c r="E1805" s="0" t="n">
        <v>22</v>
      </c>
      <c r="F1805" s="0" t="n">
        <v>2</v>
      </c>
      <c r="G1805" s="0" t="n">
        <v>0</v>
      </c>
      <c r="I1805" s="0" t="str">
        <f aca="false">IF(A1805="","",IF(COUNTIF(Campaigns!$A$7:$A$300,A1805)&gt;0,"✓",IF(N(D1805)=0,"– no spend","⚠ add to Campaigns tab")))</f>
        <v>✓</v>
      </c>
      <c r="J1805" s="83" t="n">
        <f aca="false">IF(D1805="","",D1805*IF(Settings!$B$23=Settings!$C$6,1,IF(Settings!$B$23="USD",1/INDEX(Settings!$B$29:$B$40,MONTH(B1805)),INDEX(Settings!$B$29:$B$40,MONTH(B1805)))))</f>
        <v>11.590549</v>
      </c>
    </row>
    <row r="1806" customFormat="false" ht="15" hidden="false" customHeight="false" outlineLevel="0" collapsed="false">
      <c r="A1806" s="0" t="s">
        <v>186</v>
      </c>
      <c r="B1806" s="81" t="n">
        <v>46126</v>
      </c>
      <c r="C1806" s="82" t="s">
        <v>452</v>
      </c>
      <c r="D1806" s="83" t="n">
        <v>9.15</v>
      </c>
      <c r="E1806" s="0" t="n">
        <v>35</v>
      </c>
      <c r="F1806" s="0" t="n">
        <v>5</v>
      </c>
      <c r="G1806" s="0" t="n">
        <v>0</v>
      </c>
      <c r="I1806" s="0" t="str">
        <f aca="false">IF(A1806="","",IF(COUNTIF(Campaigns!$A$7:$A$300,A1806)&gt;0,"✓",IF(N(D1806)=0,"– no spend","⚠ add to Campaigns tab")))</f>
        <v>✓</v>
      </c>
      <c r="J1806" s="83" t="n">
        <f aca="false">IF(D1806="","",D1806*IF(Settings!$B$23=Settings!$C$6,1,IF(Settings!$B$23="USD",1/INDEX(Settings!$B$29:$B$40,MONTH(B1806)),INDEX(Settings!$B$29:$B$40,MONTH(B1806)))))</f>
        <v>10.226955</v>
      </c>
    </row>
    <row r="1807" customFormat="false" ht="15" hidden="false" customHeight="false" outlineLevel="0" collapsed="false">
      <c r="A1807" s="0" t="s">
        <v>201</v>
      </c>
      <c r="B1807" s="81" t="n">
        <v>46126</v>
      </c>
      <c r="C1807" s="82" t="s">
        <v>452</v>
      </c>
      <c r="D1807" s="83" t="n">
        <v>9.42</v>
      </c>
      <c r="E1807" s="0" t="n">
        <v>28</v>
      </c>
      <c r="F1807" s="0" t="n">
        <v>1</v>
      </c>
      <c r="G1807" s="0" t="n">
        <v>0</v>
      </c>
      <c r="I1807" s="0" t="str">
        <f aca="false">IF(A1807="","",IF(COUNTIF(Campaigns!$A$7:$A$300,A1807)&gt;0,"✓",IF(N(D1807)=0,"– no spend","⚠ add to Campaigns tab")))</f>
        <v>✓</v>
      </c>
      <c r="J1807" s="83" t="n">
        <f aca="false">IF(D1807="","",D1807*IF(Settings!$B$23=Settings!$C$6,1,IF(Settings!$B$23="USD",1/INDEX(Settings!$B$29:$B$40,MONTH(B1807)),INDEX(Settings!$B$29:$B$40,MONTH(B1807)))))</f>
        <v>10.528734</v>
      </c>
    </row>
    <row r="1808" customFormat="false" ht="15" hidden="false" customHeight="false" outlineLevel="0" collapsed="false">
      <c r="A1808" s="0" t="s">
        <v>194</v>
      </c>
      <c r="B1808" s="81" t="n">
        <v>46126</v>
      </c>
      <c r="C1808" s="82" t="s">
        <v>452</v>
      </c>
      <c r="D1808" s="83" t="n">
        <v>7.87</v>
      </c>
      <c r="E1808" s="0" t="n">
        <v>44</v>
      </c>
      <c r="F1808" s="0" t="n">
        <v>1</v>
      </c>
      <c r="G1808" s="0" t="n">
        <v>0</v>
      </c>
      <c r="I1808" s="0" t="str">
        <f aca="false">IF(A1808="","",IF(COUNTIF(Campaigns!$A$7:$A$300,A1808)&gt;0,"✓",IF(N(D1808)=0,"– no spend","⚠ add to Campaigns tab")))</f>
        <v>✓</v>
      </c>
      <c r="J1808" s="83" t="n">
        <f aca="false">IF(D1808="","",D1808*IF(Settings!$B$23=Settings!$C$6,1,IF(Settings!$B$23="USD",1/INDEX(Settings!$B$29:$B$40,MONTH(B1808)),INDEX(Settings!$B$29:$B$40,MONTH(B1808)))))</f>
        <v>8.796299</v>
      </c>
    </row>
    <row r="1809" customFormat="false" ht="15" hidden="false" customHeight="false" outlineLevel="0" collapsed="false">
      <c r="A1809" s="0" t="s">
        <v>199</v>
      </c>
      <c r="B1809" s="81" t="n">
        <v>46126</v>
      </c>
      <c r="C1809" s="82" t="s">
        <v>452</v>
      </c>
      <c r="D1809" s="83" t="n">
        <v>24.24</v>
      </c>
      <c r="E1809" s="0" t="n">
        <v>28</v>
      </c>
      <c r="F1809" s="0" t="n">
        <v>3</v>
      </c>
      <c r="G1809" s="0" t="n">
        <v>0</v>
      </c>
      <c r="I1809" s="0" t="str">
        <f aca="false">IF(A1809="","",IF(COUNTIF(Campaigns!$A$7:$A$300,A1809)&gt;0,"✓",IF(N(D1809)=0,"– no spend","⚠ add to Campaigns tab")))</f>
        <v>✓</v>
      </c>
      <c r="J1809" s="83" t="n">
        <f aca="false">IF(D1809="","",D1809*IF(Settings!$B$23=Settings!$C$6,1,IF(Settings!$B$23="USD",1/INDEX(Settings!$B$29:$B$40,MONTH(B1809)),INDEX(Settings!$B$29:$B$40,MONTH(B1809)))))</f>
        <v>27.093048</v>
      </c>
    </row>
    <row r="1810" customFormat="false" ht="15" hidden="false" customHeight="false" outlineLevel="0" collapsed="false">
      <c r="A1810" s="0" t="s">
        <v>206</v>
      </c>
      <c r="B1810" s="81" t="n">
        <v>46126</v>
      </c>
      <c r="C1810" s="82" t="s">
        <v>452</v>
      </c>
      <c r="D1810" s="83" t="n">
        <v>2.3</v>
      </c>
      <c r="E1810" s="0" t="n">
        <v>97</v>
      </c>
      <c r="F1810" s="0" t="n">
        <v>1</v>
      </c>
      <c r="G1810" s="0" t="n">
        <v>4</v>
      </c>
      <c r="I1810" s="0" t="str">
        <f aca="false">IF(A1810="","",IF(COUNTIF(Campaigns!$A$7:$A$300,A1810)&gt;0,"✓",IF(N(D1810)=0,"– no spend","⚠ add to Campaigns tab")))</f>
        <v>✓</v>
      </c>
      <c r="J1810" s="83" t="n">
        <f aca="false">IF(D1810="","",D1810*IF(Settings!$B$23=Settings!$C$6,1,IF(Settings!$B$23="USD",1/INDEX(Settings!$B$29:$B$40,MONTH(B1810)),INDEX(Settings!$B$29:$B$40,MONTH(B1810)))))</f>
        <v>2.57071</v>
      </c>
    </row>
    <row r="1811" customFormat="false" ht="15" hidden="false" customHeight="false" outlineLevel="0" collapsed="false">
      <c r="A1811" s="0" t="s">
        <v>203</v>
      </c>
      <c r="B1811" s="81" t="n">
        <v>46127</v>
      </c>
      <c r="C1811" s="82" t="s">
        <v>452</v>
      </c>
      <c r="D1811" s="83" t="n">
        <v>23.25</v>
      </c>
      <c r="E1811" s="0" t="n">
        <v>39</v>
      </c>
      <c r="F1811" s="0" t="n">
        <v>4</v>
      </c>
      <c r="G1811" s="0" t="n">
        <v>0</v>
      </c>
      <c r="I1811" s="0" t="str">
        <f aca="false">IF(A1811="","",IF(COUNTIF(Campaigns!$A$7:$A$300,A1811)&gt;0,"✓",IF(N(D1811)=0,"– no spend","⚠ add to Campaigns tab")))</f>
        <v>✓</v>
      </c>
      <c r="J1811" s="83" t="n">
        <f aca="false">IF(D1811="","",D1811*IF(Settings!$B$23=Settings!$C$6,1,IF(Settings!$B$23="USD",1/INDEX(Settings!$B$29:$B$40,MONTH(B1811)),INDEX(Settings!$B$29:$B$40,MONTH(B1811)))))</f>
        <v>25.986525</v>
      </c>
    </row>
    <row r="1812" customFormat="false" ht="15" hidden="false" customHeight="false" outlineLevel="0" collapsed="false">
      <c r="A1812" s="0" t="s">
        <v>205</v>
      </c>
      <c r="B1812" s="81" t="n">
        <v>46127</v>
      </c>
      <c r="C1812" s="82" t="s">
        <v>452</v>
      </c>
      <c r="D1812" s="83" t="n">
        <v>8.29</v>
      </c>
      <c r="E1812" s="0" t="n">
        <v>466</v>
      </c>
      <c r="F1812" s="0" t="n">
        <v>12</v>
      </c>
      <c r="G1812" s="0" t="n">
        <v>2</v>
      </c>
      <c r="I1812" s="0" t="str">
        <f aca="false">IF(A1812="","",IF(COUNTIF(Campaigns!$A$7:$A$300,A1812)&gt;0,"✓",IF(N(D1812)=0,"– no spend","⚠ add to Campaigns tab")))</f>
        <v>✓</v>
      </c>
      <c r="J1812" s="83" t="n">
        <f aca="false">IF(D1812="","",D1812*IF(Settings!$B$23=Settings!$C$6,1,IF(Settings!$B$23="USD",1/INDEX(Settings!$B$29:$B$40,MONTH(B1812)),INDEX(Settings!$B$29:$B$40,MONTH(B1812)))))</f>
        <v>9.265733</v>
      </c>
    </row>
    <row r="1813" customFormat="false" ht="15" hidden="false" customHeight="false" outlineLevel="0" collapsed="false">
      <c r="A1813" s="0" t="s">
        <v>195</v>
      </c>
      <c r="B1813" s="81" t="n">
        <v>46127</v>
      </c>
      <c r="C1813" s="82" t="s">
        <v>452</v>
      </c>
      <c r="D1813" s="83" t="n">
        <v>47.44</v>
      </c>
      <c r="E1813" s="0" t="n">
        <v>59</v>
      </c>
      <c r="F1813" s="0" t="n">
        <v>3</v>
      </c>
      <c r="G1813" s="0" t="n">
        <v>0</v>
      </c>
      <c r="I1813" s="0" t="str">
        <f aca="false">IF(A1813="","",IF(COUNTIF(Campaigns!$A$7:$A$300,A1813)&gt;0,"✓",IF(N(D1813)=0,"– no spend","⚠ add to Campaigns tab")))</f>
        <v>✓</v>
      </c>
      <c r="J1813" s="83" t="n">
        <f aca="false">IF(D1813="","",D1813*IF(Settings!$B$23=Settings!$C$6,1,IF(Settings!$B$23="USD",1/INDEX(Settings!$B$29:$B$40,MONTH(B1813)),INDEX(Settings!$B$29:$B$40,MONTH(B1813)))))</f>
        <v>53.023688</v>
      </c>
    </row>
    <row r="1814" customFormat="false" ht="15" hidden="false" customHeight="false" outlineLevel="0" collapsed="false">
      <c r="A1814" s="0" t="s">
        <v>185</v>
      </c>
      <c r="B1814" s="81" t="n">
        <v>46127</v>
      </c>
      <c r="C1814" s="82" t="s">
        <v>452</v>
      </c>
      <c r="D1814" s="83" t="n">
        <v>2.26</v>
      </c>
      <c r="E1814" s="0" t="n">
        <v>64</v>
      </c>
      <c r="F1814" s="0" t="n">
        <v>3</v>
      </c>
      <c r="G1814" s="0" t="n">
        <v>0</v>
      </c>
      <c r="I1814" s="0" t="str">
        <f aca="false">IF(A1814="","",IF(COUNTIF(Campaigns!$A$7:$A$300,A1814)&gt;0,"✓",IF(N(D1814)=0,"– no spend","⚠ add to Campaigns tab")))</f>
        <v>✓</v>
      </c>
      <c r="J1814" s="83" t="n">
        <f aca="false">IF(D1814="","",D1814*IF(Settings!$B$23=Settings!$C$6,1,IF(Settings!$B$23="USD",1/INDEX(Settings!$B$29:$B$40,MONTH(B1814)),INDEX(Settings!$B$29:$B$40,MONTH(B1814)))))</f>
        <v>2.526002</v>
      </c>
    </row>
    <row r="1815" customFormat="false" ht="15" hidden="false" customHeight="false" outlineLevel="0" collapsed="false">
      <c r="A1815" s="0" t="s">
        <v>191</v>
      </c>
      <c r="B1815" s="81" t="n">
        <v>46127</v>
      </c>
      <c r="C1815" s="82" t="s">
        <v>452</v>
      </c>
      <c r="D1815" s="83" t="n">
        <v>14.55</v>
      </c>
      <c r="E1815" s="0" t="n">
        <v>117</v>
      </c>
      <c r="F1815" s="0" t="n">
        <v>10</v>
      </c>
      <c r="G1815" s="0" t="n">
        <v>3</v>
      </c>
      <c r="I1815" s="0" t="str">
        <f aca="false">IF(A1815="","",IF(COUNTIF(Campaigns!$A$7:$A$300,A1815)&gt;0,"✓",IF(N(D1815)=0,"– no spend","⚠ add to Campaigns tab")))</f>
        <v>✓</v>
      </c>
      <c r="J1815" s="83" t="n">
        <f aca="false">IF(D1815="","",D1815*IF(Settings!$B$23=Settings!$C$6,1,IF(Settings!$B$23="USD",1/INDEX(Settings!$B$29:$B$40,MONTH(B1815)),INDEX(Settings!$B$29:$B$40,MONTH(B1815)))))</f>
        <v>16.262535</v>
      </c>
    </row>
    <row r="1816" customFormat="false" ht="15" hidden="false" customHeight="false" outlineLevel="0" collapsed="false">
      <c r="A1816" s="0" t="s">
        <v>200</v>
      </c>
      <c r="B1816" s="81" t="n">
        <v>46127</v>
      </c>
      <c r="C1816" s="82" t="s">
        <v>452</v>
      </c>
      <c r="D1816" s="83" t="n">
        <v>20.28</v>
      </c>
      <c r="E1816" s="0" t="n">
        <v>13</v>
      </c>
      <c r="F1816" s="0" t="n">
        <v>5</v>
      </c>
      <c r="G1816" s="0" t="n">
        <v>0</v>
      </c>
      <c r="I1816" s="0" t="str">
        <f aca="false">IF(A1816="","",IF(COUNTIF(Campaigns!$A$7:$A$300,A1816)&gt;0,"✓",IF(N(D1816)=0,"– no spend","⚠ add to Campaigns tab")))</f>
        <v>✓</v>
      </c>
      <c r="J1816" s="83" t="n">
        <f aca="false">IF(D1816="","",D1816*IF(Settings!$B$23=Settings!$C$6,1,IF(Settings!$B$23="USD",1/INDEX(Settings!$B$29:$B$40,MONTH(B1816)),INDEX(Settings!$B$29:$B$40,MONTH(B1816)))))</f>
        <v>22.666956</v>
      </c>
    </row>
    <row r="1817" customFormat="false" ht="15" hidden="false" customHeight="false" outlineLevel="0" collapsed="false">
      <c r="A1817" s="0" t="s">
        <v>202</v>
      </c>
      <c r="B1817" s="81" t="n">
        <v>46127</v>
      </c>
      <c r="C1817" s="82" t="s">
        <v>452</v>
      </c>
      <c r="D1817" s="83" t="n">
        <v>7.3</v>
      </c>
      <c r="E1817" s="0" t="n">
        <v>40</v>
      </c>
      <c r="F1817" s="0" t="n">
        <v>5</v>
      </c>
      <c r="G1817" s="0" t="n">
        <v>0</v>
      </c>
      <c r="I1817" s="0" t="str">
        <f aca="false">IF(A1817="","",IF(COUNTIF(Campaigns!$A$7:$A$300,A1817)&gt;0,"✓",IF(N(D1817)=0,"– no spend","⚠ add to Campaigns tab")))</f>
        <v>✓</v>
      </c>
      <c r="J1817" s="83" t="n">
        <f aca="false">IF(D1817="","",D1817*IF(Settings!$B$23=Settings!$C$6,1,IF(Settings!$B$23="USD",1/INDEX(Settings!$B$29:$B$40,MONTH(B1817)),INDEX(Settings!$B$29:$B$40,MONTH(B1817)))))</f>
        <v>8.15921</v>
      </c>
    </row>
    <row r="1818" customFormat="false" ht="15" hidden="false" customHeight="false" outlineLevel="0" collapsed="false">
      <c r="A1818" s="0" t="s">
        <v>192</v>
      </c>
      <c r="B1818" s="81" t="n">
        <v>46127</v>
      </c>
      <c r="C1818" s="82" t="s">
        <v>452</v>
      </c>
      <c r="D1818" s="83" t="n">
        <v>23.25</v>
      </c>
      <c r="E1818" s="0" t="n">
        <v>54</v>
      </c>
      <c r="F1818" s="0" t="n">
        <v>7</v>
      </c>
      <c r="G1818" s="0" t="n">
        <v>1</v>
      </c>
      <c r="I1818" s="0" t="str">
        <f aca="false">IF(A1818="","",IF(COUNTIF(Campaigns!$A$7:$A$300,A1818)&gt;0,"✓",IF(N(D1818)=0,"– no spend","⚠ add to Campaigns tab")))</f>
        <v>✓</v>
      </c>
      <c r="J1818" s="83" t="n">
        <f aca="false">IF(D1818="","",D1818*IF(Settings!$B$23=Settings!$C$6,1,IF(Settings!$B$23="USD",1/INDEX(Settings!$B$29:$B$40,MONTH(B1818)),INDEX(Settings!$B$29:$B$40,MONTH(B1818)))))</f>
        <v>25.986525</v>
      </c>
    </row>
    <row r="1819" customFormat="false" ht="15" hidden="false" customHeight="false" outlineLevel="0" collapsed="false">
      <c r="A1819" s="0" t="s">
        <v>187</v>
      </c>
      <c r="B1819" s="81" t="n">
        <v>46127</v>
      </c>
      <c r="C1819" s="82" t="s">
        <v>452</v>
      </c>
      <c r="D1819" s="83" t="n">
        <v>11.84</v>
      </c>
      <c r="E1819" s="0" t="n">
        <v>115</v>
      </c>
      <c r="F1819" s="0" t="n">
        <v>10</v>
      </c>
      <c r="G1819" s="0" t="n">
        <v>0</v>
      </c>
      <c r="I1819" s="0" t="str">
        <f aca="false">IF(A1819="","",IF(COUNTIF(Campaigns!$A$7:$A$300,A1819)&gt;0,"✓",IF(N(D1819)=0,"– no spend","⚠ add to Campaigns tab")))</f>
        <v>✓</v>
      </c>
      <c r="J1819" s="83" t="n">
        <f aca="false">IF(D1819="","",D1819*IF(Settings!$B$23=Settings!$C$6,1,IF(Settings!$B$23="USD",1/INDEX(Settings!$B$29:$B$40,MONTH(B1819)),INDEX(Settings!$B$29:$B$40,MONTH(B1819)))))</f>
        <v>13.233568</v>
      </c>
    </row>
    <row r="1820" customFormat="false" ht="15" hidden="false" customHeight="false" outlineLevel="0" collapsed="false">
      <c r="A1820" s="0" t="s">
        <v>190</v>
      </c>
      <c r="B1820" s="81" t="n">
        <v>46127</v>
      </c>
      <c r="C1820" s="82" t="s">
        <v>452</v>
      </c>
      <c r="D1820" s="83" t="n">
        <v>5.96</v>
      </c>
      <c r="E1820" s="0" t="n">
        <v>3</v>
      </c>
      <c r="F1820" s="0" t="n">
        <v>1</v>
      </c>
      <c r="G1820" s="0" t="n">
        <v>0</v>
      </c>
      <c r="I1820" s="0" t="str">
        <f aca="false">IF(A1820="","",IF(COUNTIF(Campaigns!$A$7:$A$300,A1820)&gt;0,"✓",IF(N(D1820)=0,"– no spend","⚠ add to Campaigns tab")))</f>
        <v>✓</v>
      </c>
      <c r="J1820" s="83" t="n">
        <f aca="false">IF(D1820="","",D1820*IF(Settings!$B$23=Settings!$C$6,1,IF(Settings!$B$23="USD",1/INDEX(Settings!$B$29:$B$40,MONTH(B1820)),INDEX(Settings!$B$29:$B$40,MONTH(B1820)))))</f>
        <v>6.661492</v>
      </c>
    </row>
    <row r="1821" customFormat="false" ht="15" hidden="false" customHeight="false" outlineLevel="0" collapsed="false">
      <c r="A1821" s="0" t="s">
        <v>204</v>
      </c>
      <c r="B1821" s="81" t="n">
        <v>46127</v>
      </c>
      <c r="C1821" s="82" t="s">
        <v>452</v>
      </c>
      <c r="D1821" s="83" t="n">
        <v>1.61</v>
      </c>
      <c r="E1821" s="0" t="n">
        <v>50</v>
      </c>
      <c r="F1821" s="0" t="n">
        <v>1</v>
      </c>
      <c r="G1821" s="0" t="n">
        <v>0</v>
      </c>
      <c r="I1821" s="0" t="str">
        <f aca="false">IF(A1821="","",IF(COUNTIF(Campaigns!$A$7:$A$300,A1821)&gt;0,"✓",IF(N(D1821)=0,"– no spend","⚠ add to Campaigns tab")))</f>
        <v>✓</v>
      </c>
      <c r="J1821" s="83" t="n">
        <f aca="false">IF(D1821="","",D1821*IF(Settings!$B$23=Settings!$C$6,1,IF(Settings!$B$23="USD",1/INDEX(Settings!$B$29:$B$40,MONTH(B1821)),INDEX(Settings!$B$29:$B$40,MONTH(B1821)))))</f>
        <v>1.799497</v>
      </c>
    </row>
    <row r="1822" customFormat="false" ht="15" hidden="false" customHeight="false" outlineLevel="0" collapsed="false">
      <c r="A1822" s="0" t="s">
        <v>188</v>
      </c>
      <c r="B1822" s="81" t="n">
        <v>46127</v>
      </c>
      <c r="C1822" s="82" t="s">
        <v>452</v>
      </c>
      <c r="D1822" s="83" t="n">
        <v>8.13</v>
      </c>
      <c r="E1822" s="0" t="n">
        <v>43</v>
      </c>
      <c r="F1822" s="0" t="n">
        <v>2</v>
      </c>
      <c r="G1822" s="0" t="n">
        <v>0</v>
      </c>
      <c r="I1822" s="0" t="str">
        <f aca="false">IF(A1822="","",IF(COUNTIF(Campaigns!$A$7:$A$300,A1822)&gt;0,"✓",IF(N(D1822)=0,"– no spend","⚠ add to Campaigns tab")))</f>
        <v>✓</v>
      </c>
      <c r="J1822" s="83" t="n">
        <f aca="false">IF(D1822="","",D1822*IF(Settings!$B$23=Settings!$C$6,1,IF(Settings!$B$23="USD",1/INDEX(Settings!$B$29:$B$40,MONTH(B1822)),INDEX(Settings!$B$29:$B$40,MONTH(B1822)))))</f>
        <v>9.086901</v>
      </c>
    </row>
    <row r="1823" customFormat="false" ht="15" hidden="false" customHeight="false" outlineLevel="0" collapsed="false">
      <c r="A1823" s="0" t="s">
        <v>186</v>
      </c>
      <c r="B1823" s="81" t="n">
        <v>46127</v>
      </c>
      <c r="C1823" s="82" t="s">
        <v>452</v>
      </c>
      <c r="D1823" s="83" t="n">
        <v>9.06</v>
      </c>
      <c r="E1823" s="0" t="n">
        <v>26</v>
      </c>
      <c r="F1823" s="0" t="n">
        <v>7</v>
      </c>
      <c r="G1823" s="0" t="n">
        <v>1</v>
      </c>
      <c r="I1823" s="0" t="str">
        <f aca="false">IF(A1823="","",IF(COUNTIF(Campaigns!$A$7:$A$300,A1823)&gt;0,"✓",IF(N(D1823)=0,"– no spend","⚠ add to Campaigns tab")))</f>
        <v>✓</v>
      </c>
      <c r="J1823" s="83" t="n">
        <f aca="false">IF(D1823="","",D1823*IF(Settings!$B$23=Settings!$C$6,1,IF(Settings!$B$23="USD",1/INDEX(Settings!$B$29:$B$40,MONTH(B1823)),INDEX(Settings!$B$29:$B$40,MONTH(B1823)))))</f>
        <v>10.126362</v>
      </c>
    </row>
    <row r="1824" customFormat="false" ht="15" hidden="false" customHeight="false" outlineLevel="0" collapsed="false">
      <c r="A1824" s="0" t="s">
        <v>201</v>
      </c>
      <c r="B1824" s="81" t="n">
        <v>46127</v>
      </c>
      <c r="C1824" s="82" t="s">
        <v>452</v>
      </c>
      <c r="D1824" s="83" t="n">
        <v>0</v>
      </c>
      <c r="E1824" s="0" t="n">
        <v>47</v>
      </c>
      <c r="F1824" s="0" t="n">
        <v>0</v>
      </c>
      <c r="G1824" s="0" t="n">
        <v>0</v>
      </c>
      <c r="I1824" s="0" t="str">
        <f aca="false">IF(A1824="","",IF(COUNTIF(Campaigns!$A$7:$A$300,A1824)&gt;0,"✓",IF(N(D1824)=0,"– no spend","⚠ add to Campaigns tab")))</f>
        <v>✓</v>
      </c>
      <c r="J1824" s="83" t="n">
        <f aca="false">IF(D1824="","",D1824*IF(Settings!$B$23=Settings!$C$6,1,IF(Settings!$B$23="USD",1/INDEX(Settings!$B$29:$B$40,MONTH(B1824)),INDEX(Settings!$B$29:$B$40,MONTH(B1824)))))</f>
        <v>0</v>
      </c>
    </row>
    <row r="1825" customFormat="false" ht="15" hidden="false" customHeight="false" outlineLevel="0" collapsed="false">
      <c r="A1825" s="0" t="s">
        <v>194</v>
      </c>
      <c r="B1825" s="81" t="n">
        <v>46127</v>
      </c>
      <c r="C1825" s="82" t="s">
        <v>452</v>
      </c>
      <c r="D1825" s="83" t="n">
        <v>9.46</v>
      </c>
      <c r="E1825" s="0" t="n">
        <v>41</v>
      </c>
      <c r="F1825" s="0" t="n">
        <v>2</v>
      </c>
      <c r="G1825" s="0" t="n">
        <v>0</v>
      </c>
      <c r="I1825" s="0" t="str">
        <f aca="false">IF(A1825="","",IF(COUNTIF(Campaigns!$A$7:$A$300,A1825)&gt;0,"✓",IF(N(D1825)=0,"– no spend","⚠ add to Campaigns tab")))</f>
        <v>✓</v>
      </c>
      <c r="J1825" s="83" t="n">
        <f aca="false">IF(D1825="","",D1825*IF(Settings!$B$23=Settings!$C$6,1,IF(Settings!$B$23="USD",1/INDEX(Settings!$B$29:$B$40,MONTH(B1825)),INDEX(Settings!$B$29:$B$40,MONTH(B1825)))))</f>
        <v>10.573442</v>
      </c>
    </row>
    <row r="1826" customFormat="false" ht="15" hidden="false" customHeight="false" outlineLevel="0" collapsed="false">
      <c r="A1826" s="0" t="s">
        <v>199</v>
      </c>
      <c r="B1826" s="81" t="n">
        <v>46127</v>
      </c>
      <c r="C1826" s="82" t="s">
        <v>452</v>
      </c>
      <c r="D1826" s="83" t="n">
        <v>20.18</v>
      </c>
      <c r="E1826" s="0" t="n">
        <v>33</v>
      </c>
      <c r="F1826" s="0" t="n">
        <v>2</v>
      </c>
      <c r="G1826" s="0" t="n">
        <v>0</v>
      </c>
      <c r="I1826" s="0" t="str">
        <f aca="false">IF(A1826="","",IF(COUNTIF(Campaigns!$A$7:$A$300,A1826)&gt;0,"✓",IF(N(D1826)=0,"– no spend","⚠ add to Campaigns tab")))</f>
        <v>✓</v>
      </c>
      <c r="J1826" s="83" t="n">
        <f aca="false">IF(D1826="","",D1826*IF(Settings!$B$23=Settings!$C$6,1,IF(Settings!$B$23="USD",1/INDEX(Settings!$B$29:$B$40,MONTH(B1826)),INDEX(Settings!$B$29:$B$40,MONTH(B1826)))))</f>
        <v>22.555186</v>
      </c>
    </row>
    <row r="1827" customFormat="false" ht="15" hidden="false" customHeight="false" outlineLevel="0" collapsed="false">
      <c r="A1827" s="0" t="s">
        <v>206</v>
      </c>
      <c r="B1827" s="81" t="n">
        <v>46127</v>
      </c>
      <c r="C1827" s="82" t="s">
        <v>452</v>
      </c>
      <c r="D1827" s="83" t="n">
        <v>2.73</v>
      </c>
      <c r="E1827" s="0" t="n">
        <v>145</v>
      </c>
      <c r="F1827" s="0" t="n">
        <v>3</v>
      </c>
      <c r="G1827" s="0" t="n">
        <v>0</v>
      </c>
      <c r="I1827" s="0" t="str">
        <f aca="false">IF(A1827="","",IF(COUNTIF(Campaigns!$A$7:$A$300,A1827)&gt;0,"✓",IF(N(D1827)=0,"– no spend","⚠ add to Campaigns tab")))</f>
        <v>✓</v>
      </c>
      <c r="J1827" s="83" t="n">
        <f aca="false">IF(D1827="","",D1827*IF(Settings!$B$23=Settings!$C$6,1,IF(Settings!$B$23="USD",1/INDEX(Settings!$B$29:$B$40,MONTH(B1827)),INDEX(Settings!$B$29:$B$40,MONTH(B1827)))))</f>
        <v>3.051321</v>
      </c>
    </row>
    <row r="1828" customFormat="false" ht="15" hidden="false" customHeight="false" outlineLevel="0" collapsed="false">
      <c r="A1828" s="0" t="s">
        <v>203</v>
      </c>
      <c r="B1828" s="81" t="n">
        <v>46128</v>
      </c>
      <c r="C1828" s="82" t="s">
        <v>452</v>
      </c>
      <c r="D1828" s="83" t="n">
        <v>0</v>
      </c>
      <c r="E1828" s="0" t="n">
        <v>71</v>
      </c>
      <c r="F1828" s="0" t="n">
        <v>0</v>
      </c>
      <c r="G1828" s="0" t="n">
        <v>0</v>
      </c>
      <c r="I1828" s="0" t="str">
        <f aca="false">IF(A1828="","",IF(COUNTIF(Campaigns!$A$7:$A$300,A1828)&gt;0,"✓",IF(N(D1828)=0,"– no spend","⚠ add to Campaigns tab")))</f>
        <v>✓</v>
      </c>
      <c r="J1828" s="83" t="n">
        <f aca="false">IF(D1828="","",D1828*IF(Settings!$B$23=Settings!$C$6,1,IF(Settings!$B$23="USD",1/INDEX(Settings!$B$29:$B$40,MONTH(B1828)),INDEX(Settings!$B$29:$B$40,MONTH(B1828)))))</f>
        <v>0</v>
      </c>
    </row>
    <row r="1829" customFormat="false" ht="15" hidden="false" customHeight="false" outlineLevel="0" collapsed="false">
      <c r="A1829" s="0" t="s">
        <v>205</v>
      </c>
      <c r="B1829" s="81" t="n">
        <v>46128</v>
      </c>
      <c r="C1829" s="82" t="s">
        <v>452</v>
      </c>
      <c r="D1829" s="83" t="n">
        <v>0.59</v>
      </c>
      <c r="E1829" s="0" t="n">
        <v>308</v>
      </c>
      <c r="F1829" s="0" t="n">
        <v>5</v>
      </c>
      <c r="G1829" s="0" t="n">
        <v>0</v>
      </c>
      <c r="I1829" s="0" t="str">
        <f aca="false">IF(A1829="","",IF(COUNTIF(Campaigns!$A$7:$A$300,A1829)&gt;0,"✓",IF(N(D1829)=0,"– no spend","⚠ add to Campaigns tab")))</f>
        <v>✓</v>
      </c>
      <c r="J1829" s="83" t="n">
        <f aca="false">IF(D1829="","",D1829*IF(Settings!$B$23=Settings!$C$6,1,IF(Settings!$B$23="USD",1/INDEX(Settings!$B$29:$B$40,MONTH(B1829)),INDEX(Settings!$B$29:$B$40,MONTH(B1829)))))</f>
        <v>0.659443</v>
      </c>
    </row>
    <row r="1830" customFormat="false" ht="15" hidden="false" customHeight="false" outlineLevel="0" collapsed="false">
      <c r="A1830" s="0" t="s">
        <v>195</v>
      </c>
      <c r="B1830" s="81" t="n">
        <v>46128</v>
      </c>
      <c r="C1830" s="82" t="s">
        <v>452</v>
      </c>
      <c r="D1830" s="83" t="n">
        <v>31.83</v>
      </c>
      <c r="E1830" s="0" t="n">
        <v>40</v>
      </c>
      <c r="F1830" s="0" t="n">
        <v>3</v>
      </c>
      <c r="G1830" s="0" t="n">
        <v>0</v>
      </c>
      <c r="I1830" s="0" t="str">
        <f aca="false">IF(A1830="","",IF(COUNTIF(Campaigns!$A$7:$A$300,A1830)&gt;0,"✓",IF(N(D1830)=0,"– no spend","⚠ add to Campaigns tab")))</f>
        <v>✓</v>
      </c>
      <c r="J1830" s="83" t="n">
        <f aca="false">IF(D1830="","",D1830*IF(Settings!$B$23=Settings!$C$6,1,IF(Settings!$B$23="USD",1/INDEX(Settings!$B$29:$B$40,MONTH(B1830)),INDEX(Settings!$B$29:$B$40,MONTH(B1830)))))</f>
        <v>35.576391</v>
      </c>
    </row>
    <row r="1831" customFormat="false" ht="15" hidden="false" customHeight="false" outlineLevel="0" collapsed="false">
      <c r="A1831" s="0" t="s">
        <v>185</v>
      </c>
      <c r="B1831" s="81" t="n">
        <v>46128</v>
      </c>
      <c r="C1831" s="82" t="s">
        <v>452</v>
      </c>
      <c r="D1831" s="83" t="n">
        <v>2.76</v>
      </c>
      <c r="E1831" s="0" t="n">
        <v>67</v>
      </c>
      <c r="F1831" s="0" t="n">
        <v>5</v>
      </c>
      <c r="G1831" s="0" t="n">
        <v>0</v>
      </c>
      <c r="I1831" s="0" t="str">
        <f aca="false">IF(A1831="","",IF(COUNTIF(Campaigns!$A$7:$A$300,A1831)&gt;0,"✓",IF(N(D1831)=0,"– no spend","⚠ add to Campaigns tab")))</f>
        <v>✓</v>
      </c>
      <c r="J1831" s="83" t="n">
        <f aca="false">IF(D1831="","",D1831*IF(Settings!$B$23=Settings!$C$6,1,IF(Settings!$B$23="USD",1/INDEX(Settings!$B$29:$B$40,MONTH(B1831)),INDEX(Settings!$B$29:$B$40,MONTH(B1831)))))</f>
        <v>3.084852</v>
      </c>
    </row>
    <row r="1832" customFormat="false" ht="15" hidden="false" customHeight="false" outlineLevel="0" collapsed="false">
      <c r="A1832" s="0" t="s">
        <v>191</v>
      </c>
      <c r="B1832" s="81" t="n">
        <v>46128</v>
      </c>
      <c r="C1832" s="82" t="s">
        <v>452</v>
      </c>
      <c r="D1832" s="83" t="n">
        <v>29.02</v>
      </c>
      <c r="E1832" s="0" t="n">
        <v>131</v>
      </c>
      <c r="F1832" s="0" t="n">
        <v>13</v>
      </c>
      <c r="G1832" s="0" t="n">
        <v>0</v>
      </c>
      <c r="I1832" s="0" t="str">
        <f aca="false">IF(A1832="","",IF(COUNTIF(Campaigns!$A$7:$A$300,A1832)&gt;0,"✓",IF(N(D1832)=0,"– no spend","⚠ add to Campaigns tab")))</f>
        <v>✓</v>
      </c>
      <c r="J1832" s="83" t="n">
        <f aca="false">IF(D1832="","",D1832*IF(Settings!$B$23=Settings!$C$6,1,IF(Settings!$B$23="USD",1/INDEX(Settings!$B$29:$B$40,MONTH(B1832)),INDEX(Settings!$B$29:$B$40,MONTH(B1832)))))</f>
        <v>32.435654</v>
      </c>
    </row>
    <row r="1833" customFormat="false" ht="15" hidden="false" customHeight="false" outlineLevel="0" collapsed="false">
      <c r="A1833" s="0" t="s">
        <v>200</v>
      </c>
      <c r="B1833" s="81" t="n">
        <v>46128</v>
      </c>
      <c r="C1833" s="82" t="s">
        <v>452</v>
      </c>
      <c r="D1833" s="83" t="n">
        <v>7.77</v>
      </c>
      <c r="E1833" s="0" t="n">
        <v>25</v>
      </c>
      <c r="F1833" s="0" t="n">
        <v>3</v>
      </c>
      <c r="G1833" s="0" t="n">
        <v>0</v>
      </c>
      <c r="I1833" s="0" t="str">
        <f aca="false">IF(A1833="","",IF(COUNTIF(Campaigns!$A$7:$A$300,A1833)&gt;0,"✓",IF(N(D1833)=0,"– no spend","⚠ add to Campaigns tab")))</f>
        <v>✓</v>
      </c>
      <c r="J1833" s="83" t="n">
        <f aca="false">IF(D1833="","",D1833*IF(Settings!$B$23=Settings!$C$6,1,IF(Settings!$B$23="USD",1/INDEX(Settings!$B$29:$B$40,MONTH(B1833)),INDEX(Settings!$B$29:$B$40,MONTH(B1833)))))</f>
        <v>8.684529</v>
      </c>
    </row>
    <row r="1834" customFormat="false" ht="15" hidden="false" customHeight="false" outlineLevel="0" collapsed="false">
      <c r="A1834" s="0" t="s">
        <v>202</v>
      </c>
      <c r="B1834" s="81" t="n">
        <v>46128</v>
      </c>
      <c r="C1834" s="82" t="s">
        <v>452</v>
      </c>
      <c r="D1834" s="83" t="n">
        <v>8.7</v>
      </c>
      <c r="E1834" s="0" t="n">
        <v>46</v>
      </c>
      <c r="F1834" s="0" t="n">
        <v>6</v>
      </c>
      <c r="G1834" s="0" t="n">
        <v>0</v>
      </c>
      <c r="I1834" s="0" t="str">
        <f aca="false">IF(A1834="","",IF(COUNTIF(Campaigns!$A$7:$A$300,A1834)&gt;0,"✓",IF(N(D1834)=0,"– no spend","⚠ add to Campaigns tab")))</f>
        <v>✓</v>
      </c>
      <c r="J1834" s="83" t="n">
        <f aca="false">IF(D1834="","",D1834*IF(Settings!$B$23=Settings!$C$6,1,IF(Settings!$B$23="USD",1/INDEX(Settings!$B$29:$B$40,MONTH(B1834)),INDEX(Settings!$B$29:$B$40,MONTH(B1834)))))</f>
        <v>9.72399</v>
      </c>
    </row>
    <row r="1835" customFormat="false" ht="15" hidden="false" customHeight="false" outlineLevel="0" collapsed="false">
      <c r="A1835" s="0" t="s">
        <v>192</v>
      </c>
      <c r="B1835" s="81" t="n">
        <v>46128</v>
      </c>
      <c r="C1835" s="82" t="s">
        <v>452</v>
      </c>
      <c r="D1835" s="83" t="n">
        <v>20.89</v>
      </c>
      <c r="E1835" s="0" t="n">
        <v>43</v>
      </c>
      <c r="F1835" s="0" t="n">
        <v>8</v>
      </c>
      <c r="G1835" s="0" t="n">
        <v>0</v>
      </c>
      <c r="I1835" s="0" t="str">
        <f aca="false">IF(A1835="","",IF(COUNTIF(Campaigns!$A$7:$A$300,A1835)&gt;0,"✓",IF(N(D1835)=0,"– no spend","⚠ add to Campaigns tab")))</f>
        <v>✓</v>
      </c>
      <c r="J1835" s="83" t="n">
        <f aca="false">IF(D1835="","",D1835*IF(Settings!$B$23=Settings!$C$6,1,IF(Settings!$B$23="USD",1/INDEX(Settings!$B$29:$B$40,MONTH(B1835)),INDEX(Settings!$B$29:$B$40,MONTH(B1835)))))</f>
        <v>23.348753</v>
      </c>
    </row>
    <row r="1836" customFormat="false" ht="15" hidden="false" customHeight="false" outlineLevel="0" collapsed="false">
      <c r="A1836" s="0" t="s">
        <v>187</v>
      </c>
      <c r="B1836" s="81" t="n">
        <v>46128</v>
      </c>
      <c r="C1836" s="82" t="s">
        <v>452</v>
      </c>
      <c r="D1836" s="83" t="n">
        <v>9.28</v>
      </c>
      <c r="E1836" s="0" t="n">
        <v>105</v>
      </c>
      <c r="F1836" s="0" t="n">
        <v>9</v>
      </c>
      <c r="G1836" s="0" t="n">
        <v>0.92</v>
      </c>
      <c r="I1836" s="0" t="str">
        <f aca="false">IF(A1836="","",IF(COUNTIF(Campaigns!$A$7:$A$300,A1836)&gt;0,"✓",IF(N(D1836)=0,"– no spend","⚠ add to Campaigns tab")))</f>
        <v>✓</v>
      </c>
      <c r="J1836" s="83" t="n">
        <f aca="false">IF(D1836="","",D1836*IF(Settings!$B$23=Settings!$C$6,1,IF(Settings!$B$23="USD",1/INDEX(Settings!$B$29:$B$40,MONTH(B1836)),INDEX(Settings!$B$29:$B$40,MONTH(B1836)))))</f>
        <v>10.372256</v>
      </c>
    </row>
    <row r="1837" customFormat="false" ht="15" hidden="false" customHeight="false" outlineLevel="0" collapsed="false">
      <c r="A1837" s="0" t="s">
        <v>190</v>
      </c>
      <c r="B1837" s="81" t="n">
        <v>46128</v>
      </c>
      <c r="C1837" s="82" t="s">
        <v>452</v>
      </c>
      <c r="D1837" s="83" t="n">
        <v>12.45</v>
      </c>
      <c r="E1837" s="0" t="n">
        <v>4</v>
      </c>
      <c r="F1837" s="0" t="n">
        <v>1</v>
      </c>
      <c r="G1837" s="0" t="n">
        <v>0</v>
      </c>
      <c r="I1837" s="0" t="str">
        <f aca="false">IF(A1837="","",IF(COUNTIF(Campaigns!$A$7:$A$300,A1837)&gt;0,"✓",IF(N(D1837)=0,"– no spend","⚠ add to Campaigns tab")))</f>
        <v>✓</v>
      </c>
      <c r="J1837" s="83" t="n">
        <f aca="false">IF(D1837="","",D1837*IF(Settings!$B$23=Settings!$C$6,1,IF(Settings!$B$23="USD",1/INDEX(Settings!$B$29:$B$40,MONTH(B1837)),INDEX(Settings!$B$29:$B$40,MONTH(B1837)))))</f>
        <v>13.915365</v>
      </c>
    </row>
    <row r="1838" customFormat="false" ht="15" hidden="false" customHeight="false" outlineLevel="0" collapsed="false">
      <c r="A1838" s="0" t="s">
        <v>204</v>
      </c>
      <c r="B1838" s="81" t="n">
        <v>46128</v>
      </c>
      <c r="C1838" s="82" t="s">
        <v>452</v>
      </c>
      <c r="D1838" s="83" t="n">
        <v>6.35</v>
      </c>
      <c r="E1838" s="0" t="n">
        <v>53</v>
      </c>
      <c r="F1838" s="0" t="n">
        <v>3</v>
      </c>
      <c r="G1838" s="0" t="n">
        <v>0</v>
      </c>
      <c r="I1838" s="0" t="str">
        <f aca="false">IF(A1838="","",IF(COUNTIF(Campaigns!$A$7:$A$300,A1838)&gt;0,"✓",IF(N(D1838)=0,"– no spend","⚠ add to Campaigns tab")))</f>
        <v>✓</v>
      </c>
      <c r="J1838" s="83" t="n">
        <f aca="false">IF(D1838="","",D1838*IF(Settings!$B$23=Settings!$C$6,1,IF(Settings!$B$23="USD",1/INDEX(Settings!$B$29:$B$40,MONTH(B1838)),INDEX(Settings!$B$29:$B$40,MONTH(B1838)))))</f>
        <v>7.097395</v>
      </c>
    </row>
    <row r="1839" customFormat="false" ht="15" hidden="false" customHeight="false" outlineLevel="0" collapsed="false">
      <c r="A1839" s="0" t="s">
        <v>188</v>
      </c>
      <c r="B1839" s="81" t="n">
        <v>46128</v>
      </c>
      <c r="C1839" s="82" t="s">
        <v>452</v>
      </c>
      <c r="D1839" s="83" t="n">
        <v>4.23</v>
      </c>
      <c r="E1839" s="0" t="n">
        <v>51</v>
      </c>
      <c r="F1839" s="0" t="n">
        <v>1</v>
      </c>
      <c r="G1839" s="0" t="n">
        <v>0</v>
      </c>
      <c r="I1839" s="0" t="str">
        <f aca="false">IF(A1839="","",IF(COUNTIF(Campaigns!$A$7:$A$300,A1839)&gt;0,"✓",IF(N(D1839)=0,"– no spend","⚠ add to Campaigns tab")))</f>
        <v>✓</v>
      </c>
      <c r="J1839" s="83" t="n">
        <f aca="false">IF(D1839="","",D1839*IF(Settings!$B$23=Settings!$C$6,1,IF(Settings!$B$23="USD",1/INDEX(Settings!$B$29:$B$40,MONTH(B1839)),INDEX(Settings!$B$29:$B$40,MONTH(B1839)))))</f>
        <v>4.727871</v>
      </c>
    </row>
    <row r="1840" customFormat="false" ht="15" hidden="false" customHeight="false" outlineLevel="0" collapsed="false">
      <c r="A1840" s="0" t="s">
        <v>186</v>
      </c>
      <c r="B1840" s="81" t="n">
        <v>46128</v>
      </c>
      <c r="C1840" s="82" t="s">
        <v>452</v>
      </c>
      <c r="D1840" s="83" t="n">
        <v>6.23</v>
      </c>
      <c r="E1840" s="0" t="n">
        <v>29</v>
      </c>
      <c r="F1840" s="0" t="n">
        <v>5</v>
      </c>
      <c r="G1840" s="0" t="n">
        <v>0</v>
      </c>
      <c r="I1840" s="0" t="str">
        <f aca="false">IF(A1840="","",IF(COUNTIF(Campaigns!$A$7:$A$300,A1840)&gt;0,"✓",IF(N(D1840)=0,"– no spend","⚠ add to Campaigns tab")))</f>
        <v>✓</v>
      </c>
      <c r="J1840" s="83" t="n">
        <f aca="false">IF(D1840="","",D1840*IF(Settings!$B$23=Settings!$C$6,1,IF(Settings!$B$23="USD",1/INDEX(Settings!$B$29:$B$40,MONTH(B1840)),INDEX(Settings!$B$29:$B$40,MONTH(B1840)))))</f>
        <v>6.963271</v>
      </c>
    </row>
    <row r="1841" customFormat="false" ht="15" hidden="false" customHeight="false" outlineLevel="0" collapsed="false">
      <c r="A1841" s="0" t="s">
        <v>201</v>
      </c>
      <c r="B1841" s="81" t="n">
        <v>46128</v>
      </c>
      <c r="C1841" s="82" t="s">
        <v>452</v>
      </c>
      <c r="D1841" s="83" t="n">
        <v>27.01</v>
      </c>
      <c r="E1841" s="0" t="n">
        <v>54</v>
      </c>
      <c r="F1841" s="0" t="n">
        <v>3</v>
      </c>
      <c r="G1841" s="0" t="n">
        <v>0</v>
      </c>
      <c r="I1841" s="0" t="str">
        <f aca="false">IF(A1841="","",IF(COUNTIF(Campaigns!$A$7:$A$300,A1841)&gt;0,"✓",IF(N(D1841)=0,"– no spend","⚠ add to Campaigns tab")))</f>
        <v>✓</v>
      </c>
      <c r="J1841" s="83" t="n">
        <f aca="false">IF(D1841="","",D1841*IF(Settings!$B$23=Settings!$C$6,1,IF(Settings!$B$23="USD",1/INDEX(Settings!$B$29:$B$40,MONTH(B1841)),INDEX(Settings!$B$29:$B$40,MONTH(B1841)))))</f>
        <v>30.189077</v>
      </c>
    </row>
    <row r="1842" customFormat="false" ht="15" hidden="false" customHeight="false" outlineLevel="0" collapsed="false">
      <c r="A1842" s="0" t="s">
        <v>194</v>
      </c>
      <c r="B1842" s="81" t="n">
        <v>46128</v>
      </c>
      <c r="C1842" s="82" t="s">
        <v>452</v>
      </c>
      <c r="D1842" s="83" t="n">
        <v>22.47</v>
      </c>
      <c r="E1842" s="0" t="n">
        <v>50</v>
      </c>
      <c r="F1842" s="0" t="n">
        <v>3</v>
      </c>
      <c r="G1842" s="0" t="n">
        <v>0</v>
      </c>
      <c r="I1842" s="0" t="str">
        <f aca="false">IF(A1842="","",IF(COUNTIF(Campaigns!$A$7:$A$300,A1842)&gt;0,"✓",IF(N(D1842)=0,"– no spend","⚠ add to Campaigns tab")))</f>
        <v>✓</v>
      </c>
      <c r="J1842" s="83" t="n">
        <f aca="false">IF(D1842="","",D1842*IF(Settings!$B$23=Settings!$C$6,1,IF(Settings!$B$23="USD",1/INDEX(Settings!$B$29:$B$40,MONTH(B1842)),INDEX(Settings!$B$29:$B$40,MONTH(B1842)))))</f>
        <v>25.114719</v>
      </c>
    </row>
    <row r="1843" customFormat="false" ht="15" hidden="false" customHeight="false" outlineLevel="0" collapsed="false">
      <c r="A1843" s="0" t="s">
        <v>199</v>
      </c>
      <c r="B1843" s="81" t="n">
        <v>46128</v>
      </c>
      <c r="C1843" s="82" t="s">
        <v>452</v>
      </c>
      <c r="D1843" s="83" t="n">
        <v>26.93</v>
      </c>
      <c r="E1843" s="0" t="n">
        <v>32</v>
      </c>
      <c r="F1843" s="0" t="n">
        <v>3</v>
      </c>
      <c r="G1843" s="0" t="n">
        <v>0</v>
      </c>
      <c r="I1843" s="0" t="str">
        <f aca="false">IF(A1843="","",IF(COUNTIF(Campaigns!$A$7:$A$300,A1843)&gt;0,"✓",IF(N(D1843)=0,"– no spend","⚠ add to Campaigns tab")))</f>
        <v>✓</v>
      </c>
      <c r="J1843" s="83" t="n">
        <f aca="false">IF(D1843="","",D1843*IF(Settings!$B$23=Settings!$C$6,1,IF(Settings!$B$23="USD",1/INDEX(Settings!$B$29:$B$40,MONTH(B1843)),INDEX(Settings!$B$29:$B$40,MONTH(B1843)))))</f>
        <v>30.099661</v>
      </c>
    </row>
    <row r="1844" customFormat="false" ht="15" hidden="false" customHeight="false" outlineLevel="0" collapsed="false">
      <c r="A1844" s="0" t="s">
        <v>206</v>
      </c>
      <c r="B1844" s="81" t="n">
        <v>46128</v>
      </c>
      <c r="C1844" s="82" t="s">
        <v>452</v>
      </c>
      <c r="D1844" s="83" t="n">
        <v>0.06</v>
      </c>
      <c r="E1844" s="0" t="n">
        <v>121</v>
      </c>
      <c r="F1844" s="0" t="n">
        <v>1</v>
      </c>
      <c r="G1844" s="0" t="n">
        <v>0</v>
      </c>
      <c r="I1844" s="0" t="str">
        <f aca="false">IF(A1844="","",IF(COUNTIF(Campaigns!$A$7:$A$300,A1844)&gt;0,"✓",IF(N(D1844)=0,"– no spend","⚠ add to Campaigns tab")))</f>
        <v>✓</v>
      </c>
      <c r="J1844" s="83" t="n">
        <f aca="false">IF(D1844="","",D1844*IF(Settings!$B$23=Settings!$C$6,1,IF(Settings!$B$23="USD",1/INDEX(Settings!$B$29:$B$40,MONTH(B1844)),INDEX(Settings!$B$29:$B$40,MONTH(B1844)))))</f>
        <v>0.067062</v>
      </c>
    </row>
    <row r="1845" customFormat="false" ht="15" hidden="false" customHeight="false" outlineLevel="0" collapsed="false">
      <c r="A1845" s="0" t="s">
        <v>203</v>
      </c>
      <c r="B1845" s="81" t="n">
        <v>46129</v>
      </c>
      <c r="C1845" s="82" t="s">
        <v>452</v>
      </c>
      <c r="D1845" s="83" t="n">
        <v>23.98</v>
      </c>
      <c r="E1845" s="0" t="n">
        <v>74</v>
      </c>
      <c r="F1845" s="0" t="n">
        <v>3</v>
      </c>
      <c r="G1845" s="0" t="n">
        <v>0</v>
      </c>
      <c r="I1845" s="0" t="str">
        <f aca="false">IF(A1845="","",IF(COUNTIF(Campaigns!$A$7:$A$300,A1845)&gt;0,"✓",IF(N(D1845)=0,"– no spend","⚠ add to Campaigns tab")))</f>
        <v>✓</v>
      </c>
      <c r="J1845" s="83" t="n">
        <f aca="false">IF(D1845="","",D1845*IF(Settings!$B$23=Settings!$C$6,1,IF(Settings!$B$23="USD",1/INDEX(Settings!$B$29:$B$40,MONTH(B1845)),INDEX(Settings!$B$29:$B$40,MONTH(B1845)))))</f>
        <v>26.802446</v>
      </c>
    </row>
    <row r="1846" customFormat="false" ht="15" hidden="false" customHeight="false" outlineLevel="0" collapsed="false">
      <c r="A1846" s="0" t="s">
        <v>205</v>
      </c>
      <c r="B1846" s="81" t="n">
        <v>46129</v>
      </c>
      <c r="C1846" s="82" t="s">
        <v>452</v>
      </c>
      <c r="D1846" s="83" t="n">
        <v>2.06</v>
      </c>
      <c r="E1846" s="0" t="n">
        <v>331</v>
      </c>
      <c r="F1846" s="0" t="n">
        <v>3</v>
      </c>
      <c r="G1846" s="0" t="n">
        <v>0</v>
      </c>
      <c r="I1846" s="0" t="str">
        <f aca="false">IF(A1846="","",IF(COUNTIF(Campaigns!$A$7:$A$300,A1846)&gt;0,"✓",IF(N(D1846)=0,"– no spend","⚠ add to Campaigns tab")))</f>
        <v>✓</v>
      </c>
      <c r="J1846" s="83" t="n">
        <f aca="false">IF(D1846="","",D1846*IF(Settings!$B$23=Settings!$C$6,1,IF(Settings!$B$23="USD",1/INDEX(Settings!$B$29:$B$40,MONTH(B1846)),INDEX(Settings!$B$29:$B$40,MONTH(B1846)))))</f>
        <v>2.302462</v>
      </c>
    </row>
    <row r="1847" customFormat="false" ht="15" hidden="false" customHeight="false" outlineLevel="0" collapsed="false">
      <c r="A1847" s="0" t="s">
        <v>195</v>
      </c>
      <c r="B1847" s="81" t="n">
        <v>46129</v>
      </c>
      <c r="C1847" s="82" t="s">
        <v>452</v>
      </c>
      <c r="D1847" s="83" t="n">
        <v>46.39</v>
      </c>
      <c r="E1847" s="0" t="n">
        <v>23</v>
      </c>
      <c r="F1847" s="0" t="n">
        <v>1</v>
      </c>
      <c r="G1847" s="0" t="n">
        <v>0</v>
      </c>
      <c r="I1847" s="0" t="str">
        <f aca="false">IF(A1847="","",IF(COUNTIF(Campaigns!$A$7:$A$300,A1847)&gt;0,"✓",IF(N(D1847)=0,"– no spend","⚠ add to Campaigns tab")))</f>
        <v>✓</v>
      </c>
      <c r="J1847" s="83" t="n">
        <f aca="false">IF(D1847="","",D1847*IF(Settings!$B$23=Settings!$C$6,1,IF(Settings!$B$23="USD",1/INDEX(Settings!$B$29:$B$40,MONTH(B1847)),INDEX(Settings!$B$29:$B$40,MONTH(B1847)))))</f>
        <v>51.850103</v>
      </c>
    </row>
    <row r="1848" customFormat="false" ht="15" hidden="false" customHeight="false" outlineLevel="0" collapsed="false">
      <c r="A1848" s="0" t="s">
        <v>185</v>
      </c>
      <c r="B1848" s="81" t="n">
        <v>46129</v>
      </c>
      <c r="C1848" s="82" t="s">
        <v>452</v>
      </c>
      <c r="D1848" s="83" t="n">
        <v>3.71</v>
      </c>
      <c r="E1848" s="0" t="n">
        <v>70</v>
      </c>
      <c r="F1848" s="0" t="n">
        <v>4</v>
      </c>
      <c r="G1848" s="0" t="n">
        <v>0</v>
      </c>
      <c r="I1848" s="0" t="str">
        <f aca="false">IF(A1848="","",IF(COUNTIF(Campaigns!$A$7:$A$300,A1848)&gt;0,"✓",IF(N(D1848)=0,"– no spend","⚠ add to Campaigns tab")))</f>
        <v>✓</v>
      </c>
      <c r="J1848" s="83" t="n">
        <f aca="false">IF(D1848="","",D1848*IF(Settings!$B$23=Settings!$C$6,1,IF(Settings!$B$23="USD",1/INDEX(Settings!$B$29:$B$40,MONTH(B1848)),INDEX(Settings!$B$29:$B$40,MONTH(B1848)))))</f>
        <v>4.146667</v>
      </c>
    </row>
    <row r="1849" customFormat="false" ht="15" hidden="false" customHeight="false" outlineLevel="0" collapsed="false">
      <c r="A1849" s="0" t="s">
        <v>191</v>
      </c>
      <c r="B1849" s="81" t="n">
        <v>46129</v>
      </c>
      <c r="C1849" s="82" t="s">
        <v>452</v>
      </c>
      <c r="D1849" s="83" t="n">
        <v>25</v>
      </c>
      <c r="E1849" s="0" t="n">
        <v>50</v>
      </c>
      <c r="F1849" s="0" t="n">
        <v>9</v>
      </c>
      <c r="G1849" s="0" t="n">
        <v>0</v>
      </c>
      <c r="I1849" s="0" t="str">
        <f aca="false">IF(A1849="","",IF(COUNTIF(Campaigns!$A$7:$A$300,A1849)&gt;0,"✓",IF(N(D1849)=0,"– no spend","⚠ add to Campaigns tab")))</f>
        <v>✓</v>
      </c>
      <c r="J1849" s="83" t="n">
        <f aca="false">IF(D1849="","",D1849*IF(Settings!$B$23=Settings!$C$6,1,IF(Settings!$B$23="USD",1/INDEX(Settings!$B$29:$B$40,MONTH(B1849)),INDEX(Settings!$B$29:$B$40,MONTH(B1849)))))</f>
        <v>27.9425</v>
      </c>
    </row>
    <row r="1850" customFormat="false" ht="15" hidden="false" customHeight="false" outlineLevel="0" collapsed="false">
      <c r="A1850" s="0" t="s">
        <v>200</v>
      </c>
      <c r="B1850" s="81" t="n">
        <v>46129</v>
      </c>
      <c r="C1850" s="82" t="s">
        <v>452</v>
      </c>
      <c r="D1850" s="83" t="n">
        <v>14.24</v>
      </c>
      <c r="E1850" s="0" t="n">
        <v>43</v>
      </c>
      <c r="F1850" s="0" t="n">
        <v>6</v>
      </c>
      <c r="G1850" s="0" t="n">
        <v>0</v>
      </c>
      <c r="I1850" s="0" t="str">
        <f aca="false">IF(A1850="","",IF(COUNTIF(Campaigns!$A$7:$A$300,A1850)&gt;0,"✓",IF(N(D1850)=0,"– no spend","⚠ add to Campaigns tab")))</f>
        <v>✓</v>
      </c>
      <c r="J1850" s="83" t="n">
        <f aca="false">IF(D1850="","",D1850*IF(Settings!$B$23=Settings!$C$6,1,IF(Settings!$B$23="USD",1/INDEX(Settings!$B$29:$B$40,MONTH(B1850)),INDEX(Settings!$B$29:$B$40,MONTH(B1850)))))</f>
        <v>15.916048</v>
      </c>
    </row>
    <row r="1851" customFormat="false" ht="15" hidden="false" customHeight="false" outlineLevel="0" collapsed="false">
      <c r="A1851" s="0" t="s">
        <v>202</v>
      </c>
      <c r="B1851" s="81" t="n">
        <v>46129</v>
      </c>
      <c r="C1851" s="82" t="s">
        <v>452</v>
      </c>
      <c r="D1851" s="83" t="n">
        <v>10.43</v>
      </c>
      <c r="E1851" s="0" t="n">
        <v>45</v>
      </c>
      <c r="F1851" s="0" t="n">
        <v>4</v>
      </c>
      <c r="G1851" s="0" t="n">
        <v>0</v>
      </c>
      <c r="I1851" s="0" t="str">
        <f aca="false">IF(A1851="","",IF(COUNTIF(Campaigns!$A$7:$A$300,A1851)&gt;0,"✓",IF(N(D1851)=0,"– no spend","⚠ add to Campaigns tab")))</f>
        <v>✓</v>
      </c>
      <c r="J1851" s="83" t="n">
        <f aca="false">IF(D1851="","",D1851*IF(Settings!$B$23=Settings!$C$6,1,IF(Settings!$B$23="USD",1/INDEX(Settings!$B$29:$B$40,MONTH(B1851)),INDEX(Settings!$B$29:$B$40,MONTH(B1851)))))</f>
        <v>11.657611</v>
      </c>
    </row>
    <row r="1852" customFormat="false" ht="15" hidden="false" customHeight="false" outlineLevel="0" collapsed="false">
      <c r="A1852" s="0" t="s">
        <v>192</v>
      </c>
      <c r="B1852" s="81" t="n">
        <v>46129</v>
      </c>
      <c r="C1852" s="82" t="s">
        <v>452</v>
      </c>
      <c r="D1852" s="83" t="n">
        <v>6.92</v>
      </c>
      <c r="E1852" s="0" t="n">
        <v>60</v>
      </c>
      <c r="F1852" s="0" t="n">
        <v>3</v>
      </c>
      <c r="G1852" s="0" t="n">
        <v>0</v>
      </c>
      <c r="I1852" s="0" t="str">
        <f aca="false">IF(A1852="","",IF(COUNTIF(Campaigns!$A$7:$A$300,A1852)&gt;0,"✓",IF(N(D1852)=0,"– no spend","⚠ add to Campaigns tab")))</f>
        <v>✓</v>
      </c>
      <c r="J1852" s="83" t="n">
        <f aca="false">IF(D1852="","",D1852*IF(Settings!$B$23=Settings!$C$6,1,IF(Settings!$B$23="USD",1/INDEX(Settings!$B$29:$B$40,MONTH(B1852)),INDEX(Settings!$B$29:$B$40,MONTH(B1852)))))</f>
        <v>7.734484</v>
      </c>
    </row>
    <row r="1853" customFormat="false" ht="15" hidden="false" customHeight="false" outlineLevel="0" collapsed="false">
      <c r="A1853" s="0" t="s">
        <v>187</v>
      </c>
      <c r="B1853" s="81" t="n">
        <v>46129</v>
      </c>
      <c r="C1853" s="82" t="s">
        <v>452</v>
      </c>
      <c r="D1853" s="83" t="n">
        <v>19.13</v>
      </c>
      <c r="E1853" s="0" t="n">
        <v>133</v>
      </c>
      <c r="F1853" s="0" t="n">
        <v>6</v>
      </c>
      <c r="G1853" s="0" t="n">
        <v>1</v>
      </c>
      <c r="I1853" s="0" t="str">
        <f aca="false">IF(A1853="","",IF(COUNTIF(Campaigns!$A$7:$A$300,A1853)&gt;0,"✓",IF(N(D1853)=0,"– no spend","⚠ add to Campaigns tab")))</f>
        <v>✓</v>
      </c>
      <c r="J1853" s="83" t="n">
        <f aca="false">IF(D1853="","",D1853*IF(Settings!$B$23=Settings!$C$6,1,IF(Settings!$B$23="USD",1/INDEX(Settings!$B$29:$B$40,MONTH(B1853)),INDEX(Settings!$B$29:$B$40,MONTH(B1853)))))</f>
        <v>21.381601</v>
      </c>
    </row>
    <row r="1854" customFormat="false" ht="15" hidden="false" customHeight="false" outlineLevel="0" collapsed="false">
      <c r="A1854" s="0" t="s">
        <v>190</v>
      </c>
      <c r="B1854" s="81" t="n">
        <v>46129</v>
      </c>
      <c r="C1854" s="82" t="s">
        <v>452</v>
      </c>
      <c r="D1854" s="83" t="n">
        <v>0</v>
      </c>
      <c r="E1854" s="0" t="n">
        <v>11</v>
      </c>
      <c r="F1854" s="0" t="n">
        <v>0</v>
      </c>
      <c r="G1854" s="0" t="n">
        <v>0</v>
      </c>
      <c r="I1854" s="0" t="str">
        <f aca="false">IF(A1854="","",IF(COUNTIF(Campaigns!$A$7:$A$300,A1854)&gt;0,"✓",IF(N(D1854)=0,"– no spend","⚠ add to Campaigns tab")))</f>
        <v>✓</v>
      </c>
      <c r="J1854" s="83" t="n">
        <f aca="false">IF(D1854="","",D1854*IF(Settings!$B$23=Settings!$C$6,1,IF(Settings!$B$23="USD",1/INDEX(Settings!$B$29:$B$40,MONTH(B1854)),INDEX(Settings!$B$29:$B$40,MONTH(B1854)))))</f>
        <v>0</v>
      </c>
    </row>
    <row r="1855" customFormat="false" ht="15" hidden="false" customHeight="false" outlineLevel="0" collapsed="false">
      <c r="A1855" s="0" t="s">
        <v>204</v>
      </c>
      <c r="B1855" s="81" t="n">
        <v>46129</v>
      </c>
      <c r="C1855" s="82" t="s">
        <v>452</v>
      </c>
      <c r="D1855" s="83" t="n">
        <v>8.7</v>
      </c>
      <c r="E1855" s="0" t="n">
        <v>30</v>
      </c>
      <c r="F1855" s="0" t="n">
        <v>5</v>
      </c>
      <c r="G1855" s="0" t="n">
        <v>1</v>
      </c>
      <c r="I1855" s="0" t="str">
        <f aca="false">IF(A1855="","",IF(COUNTIF(Campaigns!$A$7:$A$300,A1855)&gt;0,"✓",IF(N(D1855)=0,"– no spend","⚠ add to Campaigns tab")))</f>
        <v>✓</v>
      </c>
      <c r="J1855" s="83" t="n">
        <f aca="false">IF(D1855="","",D1855*IF(Settings!$B$23=Settings!$C$6,1,IF(Settings!$B$23="USD",1/INDEX(Settings!$B$29:$B$40,MONTH(B1855)),INDEX(Settings!$B$29:$B$40,MONTH(B1855)))))</f>
        <v>9.72399</v>
      </c>
    </row>
    <row r="1856" customFormat="false" ht="15" hidden="false" customHeight="false" outlineLevel="0" collapsed="false">
      <c r="A1856" s="0" t="s">
        <v>188</v>
      </c>
      <c r="B1856" s="81" t="n">
        <v>46129</v>
      </c>
      <c r="C1856" s="82" t="s">
        <v>452</v>
      </c>
      <c r="D1856" s="83" t="n">
        <v>7.91</v>
      </c>
      <c r="E1856" s="0" t="n">
        <v>25</v>
      </c>
      <c r="F1856" s="0" t="n">
        <v>2</v>
      </c>
      <c r="G1856" s="0" t="n">
        <v>0</v>
      </c>
      <c r="I1856" s="0" t="str">
        <f aca="false">IF(A1856="","",IF(COUNTIF(Campaigns!$A$7:$A$300,A1856)&gt;0,"✓",IF(N(D1856)=0,"– no spend","⚠ add to Campaigns tab")))</f>
        <v>✓</v>
      </c>
      <c r="J1856" s="83" t="n">
        <f aca="false">IF(D1856="","",D1856*IF(Settings!$B$23=Settings!$C$6,1,IF(Settings!$B$23="USD",1/INDEX(Settings!$B$29:$B$40,MONTH(B1856)),INDEX(Settings!$B$29:$B$40,MONTH(B1856)))))</f>
        <v>8.841007</v>
      </c>
    </row>
    <row r="1857" customFormat="false" ht="15" hidden="false" customHeight="false" outlineLevel="0" collapsed="false">
      <c r="A1857" s="0" t="s">
        <v>186</v>
      </c>
      <c r="B1857" s="81" t="n">
        <v>46129</v>
      </c>
      <c r="C1857" s="82" t="s">
        <v>452</v>
      </c>
      <c r="D1857" s="83" t="n">
        <v>11.26</v>
      </c>
      <c r="E1857" s="0" t="n">
        <v>36</v>
      </c>
      <c r="F1857" s="0" t="n">
        <v>6</v>
      </c>
      <c r="G1857" s="0" t="n">
        <v>1</v>
      </c>
      <c r="I1857" s="0" t="str">
        <f aca="false">IF(A1857="","",IF(COUNTIF(Campaigns!$A$7:$A$300,A1857)&gt;0,"✓",IF(N(D1857)=0,"– no spend","⚠ add to Campaigns tab")))</f>
        <v>✓</v>
      </c>
      <c r="J1857" s="83" t="n">
        <f aca="false">IF(D1857="","",D1857*IF(Settings!$B$23=Settings!$C$6,1,IF(Settings!$B$23="USD",1/INDEX(Settings!$B$29:$B$40,MONTH(B1857)),INDEX(Settings!$B$29:$B$40,MONTH(B1857)))))</f>
        <v>12.585302</v>
      </c>
    </row>
    <row r="1858" customFormat="false" ht="15" hidden="false" customHeight="false" outlineLevel="0" collapsed="false">
      <c r="A1858" s="0" t="s">
        <v>201</v>
      </c>
      <c r="B1858" s="81" t="n">
        <v>46129</v>
      </c>
      <c r="C1858" s="82" t="s">
        <v>452</v>
      </c>
      <c r="D1858" s="83" t="n">
        <v>27.01</v>
      </c>
      <c r="E1858" s="0" t="n">
        <v>4</v>
      </c>
      <c r="F1858" s="0" t="n">
        <v>1</v>
      </c>
      <c r="G1858" s="0" t="n">
        <v>0</v>
      </c>
      <c r="I1858" s="0" t="str">
        <f aca="false">IF(A1858="","",IF(COUNTIF(Campaigns!$A$7:$A$300,A1858)&gt;0,"✓",IF(N(D1858)=0,"– no spend","⚠ add to Campaigns tab")))</f>
        <v>✓</v>
      </c>
      <c r="J1858" s="83" t="n">
        <f aca="false">IF(D1858="","",D1858*IF(Settings!$B$23=Settings!$C$6,1,IF(Settings!$B$23="USD",1/INDEX(Settings!$B$29:$B$40,MONTH(B1858)),INDEX(Settings!$B$29:$B$40,MONTH(B1858)))))</f>
        <v>30.189077</v>
      </c>
    </row>
    <row r="1859" customFormat="false" ht="15" hidden="false" customHeight="false" outlineLevel="0" collapsed="false">
      <c r="A1859" s="0" t="s">
        <v>194</v>
      </c>
      <c r="B1859" s="81" t="n">
        <v>46129</v>
      </c>
      <c r="C1859" s="82" t="s">
        <v>452</v>
      </c>
      <c r="D1859" s="83" t="n">
        <v>42.46</v>
      </c>
      <c r="E1859" s="0" t="n">
        <v>79</v>
      </c>
      <c r="F1859" s="0" t="n">
        <v>5</v>
      </c>
      <c r="G1859" s="0" t="n">
        <v>0</v>
      </c>
      <c r="I1859" s="0" t="str">
        <f aca="false">IF(A1859="","",IF(COUNTIF(Campaigns!$A$7:$A$300,A1859)&gt;0,"✓",IF(N(D1859)=0,"– no spend","⚠ add to Campaigns tab")))</f>
        <v>✓</v>
      </c>
      <c r="J1859" s="83" t="n">
        <f aca="false">IF(D1859="","",D1859*IF(Settings!$B$23=Settings!$C$6,1,IF(Settings!$B$23="USD",1/INDEX(Settings!$B$29:$B$40,MONTH(B1859)),INDEX(Settings!$B$29:$B$40,MONTH(B1859)))))</f>
        <v>47.457542</v>
      </c>
    </row>
    <row r="1860" customFormat="false" ht="15" hidden="false" customHeight="false" outlineLevel="0" collapsed="false">
      <c r="A1860" s="0" t="s">
        <v>199</v>
      </c>
      <c r="B1860" s="81" t="n">
        <v>46129</v>
      </c>
      <c r="C1860" s="82" t="s">
        <v>452</v>
      </c>
      <c r="D1860" s="83" t="n">
        <v>15.85</v>
      </c>
      <c r="E1860" s="0" t="n">
        <v>5</v>
      </c>
      <c r="F1860" s="0" t="n">
        <v>2</v>
      </c>
      <c r="G1860" s="0" t="n">
        <v>3</v>
      </c>
      <c r="I1860" s="0" t="str">
        <f aca="false">IF(A1860="","",IF(COUNTIF(Campaigns!$A$7:$A$300,A1860)&gt;0,"✓",IF(N(D1860)=0,"– no spend","⚠ add to Campaigns tab")))</f>
        <v>✓</v>
      </c>
      <c r="J1860" s="83" t="n">
        <f aca="false">IF(D1860="","",D1860*IF(Settings!$B$23=Settings!$C$6,1,IF(Settings!$B$23="USD",1/INDEX(Settings!$B$29:$B$40,MONTH(B1860)),INDEX(Settings!$B$29:$B$40,MONTH(B1860)))))</f>
        <v>17.715545</v>
      </c>
    </row>
    <row r="1861" customFormat="false" ht="15" hidden="false" customHeight="false" outlineLevel="0" collapsed="false">
      <c r="A1861" s="0" t="s">
        <v>206</v>
      </c>
      <c r="B1861" s="81" t="n">
        <v>46129</v>
      </c>
      <c r="C1861" s="82" t="s">
        <v>452</v>
      </c>
      <c r="D1861" s="83" t="n">
        <v>0</v>
      </c>
      <c r="E1861" s="0" t="n">
        <v>143</v>
      </c>
      <c r="F1861" s="0" t="n">
        <v>0</v>
      </c>
      <c r="G1861" s="0" t="n">
        <v>0</v>
      </c>
      <c r="I1861" s="0" t="str">
        <f aca="false">IF(A1861="","",IF(COUNTIF(Campaigns!$A$7:$A$300,A1861)&gt;0,"✓",IF(N(D1861)=0,"– no spend","⚠ add to Campaigns tab")))</f>
        <v>✓</v>
      </c>
      <c r="J1861" s="83" t="n">
        <f aca="false">IF(D1861="","",D1861*IF(Settings!$B$23=Settings!$C$6,1,IF(Settings!$B$23="USD",1/INDEX(Settings!$B$29:$B$40,MONTH(B1861)),INDEX(Settings!$B$29:$B$40,MONTH(B1861)))))</f>
        <v>0</v>
      </c>
    </row>
    <row r="1862" customFormat="false" ht="15" hidden="false" customHeight="false" outlineLevel="0" collapsed="false">
      <c r="A1862" s="0" t="s">
        <v>203</v>
      </c>
      <c r="B1862" s="81" t="n">
        <v>46130</v>
      </c>
      <c r="C1862" s="82" t="s">
        <v>452</v>
      </c>
      <c r="D1862" s="83" t="n">
        <v>14.12</v>
      </c>
      <c r="E1862" s="0" t="n">
        <v>27</v>
      </c>
      <c r="F1862" s="0" t="n">
        <v>2</v>
      </c>
      <c r="G1862" s="0" t="n">
        <v>0</v>
      </c>
      <c r="I1862" s="0" t="str">
        <f aca="false">IF(A1862="","",IF(COUNTIF(Campaigns!$A$7:$A$300,A1862)&gt;0,"✓",IF(N(D1862)=0,"– no spend","⚠ add to Campaigns tab")))</f>
        <v>✓</v>
      </c>
      <c r="J1862" s="83" t="n">
        <f aca="false">IF(D1862="","",D1862*IF(Settings!$B$23=Settings!$C$6,1,IF(Settings!$B$23="USD",1/INDEX(Settings!$B$29:$B$40,MONTH(B1862)),INDEX(Settings!$B$29:$B$40,MONTH(B1862)))))</f>
        <v>15.781924</v>
      </c>
    </row>
    <row r="1863" customFormat="false" ht="15" hidden="false" customHeight="false" outlineLevel="0" collapsed="false">
      <c r="A1863" s="0" t="s">
        <v>205</v>
      </c>
      <c r="B1863" s="81" t="n">
        <v>46130</v>
      </c>
      <c r="C1863" s="82" t="s">
        <v>452</v>
      </c>
      <c r="D1863" s="83" t="n">
        <v>0.8</v>
      </c>
      <c r="E1863" s="0" t="n">
        <v>330</v>
      </c>
      <c r="F1863" s="0" t="n">
        <v>7</v>
      </c>
      <c r="G1863" s="0" t="n">
        <v>0</v>
      </c>
      <c r="I1863" s="0" t="str">
        <f aca="false">IF(A1863="","",IF(COUNTIF(Campaigns!$A$7:$A$300,A1863)&gt;0,"✓",IF(N(D1863)=0,"– no spend","⚠ add to Campaigns tab")))</f>
        <v>✓</v>
      </c>
      <c r="J1863" s="83" t="n">
        <f aca="false">IF(D1863="","",D1863*IF(Settings!$B$23=Settings!$C$6,1,IF(Settings!$B$23="USD",1/INDEX(Settings!$B$29:$B$40,MONTH(B1863)),INDEX(Settings!$B$29:$B$40,MONTH(B1863)))))</f>
        <v>0.89416</v>
      </c>
    </row>
    <row r="1864" customFormat="false" ht="15" hidden="false" customHeight="false" outlineLevel="0" collapsed="false">
      <c r="A1864" s="0" t="s">
        <v>195</v>
      </c>
      <c r="B1864" s="81" t="n">
        <v>46130</v>
      </c>
      <c r="C1864" s="82" t="s">
        <v>452</v>
      </c>
      <c r="D1864" s="83" t="n">
        <v>44.81</v>
      </c>
      <c r="E1864" s="0" t="n">
        <v>5</v>
      </c>
      <c r="F1864" s="0" t="n">
        <v>2</v>
      </c>
      <c r="G1864" s="0" t="n">
        <v>0</v>
      </c>
      <c r="I1864" s="0" t="str">
        <f aca="false">IF(A1864="","",IF(COUNTIF(Campaigns!$A$7:$A$300,A1864)&gt;0,"✓",IF(N(D1864)=0,"– no spend","⚠ add to Campaigns tab")))</f>
        <v>✓</v>
      </c>
      <c r="J1864" s="83" t="n">
        <f aca="false">IF(D1864="","",D1864*IF(Settings!$B$23=Settings!$C$6,1,IF(Settings!$B$23="USD",1/INDEX(Settings!$B$29:$B$40,MONTH(B1864)),INDEX(Settings!$B$29:$B$40,MONTH(B1864)))))</f>
        <v>50.084137</v>
      </c>
    </row>
    <row r="1865" customFormat="false" ht="15" hidden="false" customHeight="false" outlineLevel="0" collapsed="false">
      <c r="A1865" s="0" t="s">
        <v>185</v>
      </c>
      <c r="B1865" s="81" t="n">
        <v>46130</v>
      </c>
      <c r="C1865" s="82" t="s">
        <v>452</v>
      </c>
      <c r="D1865" s="83" t="n">
        <v>7.02</v>
      </c>
      <c r="E1865" s="0" t="n">
        <v>62</v>
      </c>
      <c r="F1865" s="0" t="n">
        <v>6</v>
      </c>
      <c r="G1865" s="0" t="n">
        <v>0</v>
      </c>
      <c r="I1865" s="0" t="str">
        <f aca="false">IF(A1865="","",IF(COUNTIF(Campaigns!$A$7:$A$300,A1865)&gt;0,"✓",IF(N(D1865)=0,"– no spend","⚠ add to Campaigns tab")))</f>
        <v>✓</v>
      </c>
      <c r="J1865" s="83" t="n">
        <f aca="false">IF(D1865="","",D1865*IF(Settings!$B$23=Settings!$C$6,1,IF(Settings!$B$23="USD",1/INDEX(Settings!$B$29:$B$40,MONTH(B1865)),INDEX(Settings!$B$29:$B$40,MONTH(B1865)))))</f>
        <v>7.846254</v>
      </c>
    </row>
    <row r="1866" customFormat="false" ht="15" hidden="false" customHeight="false" outlineLevel="0" collapsed="false">
      <c r="A1866" s="0" t="s">
        <v>191</v>
      </c>
      <c r="B1866" s="81" t="n">
        <v>46130</v>
      </c>
      <c r="C1866" s="82" t="s">
        <v>452</v>
      </c>
      <c r="D1866" s="83" t="n">
        <v>13.24</v>
      </c>
      <c r="E1866" s="0" t="n">
        <v>69</v>
      </c>
      <c r="F1866" s="0" t="n">
        <v>6</v>
      </c>
      <c r="G1866" s="0" t="n">
        <v>0</v>
      </c>
      <c r="I1866" s="0" t="str">
        <f aca="false">IF(A1866="","",IF(COUNTIF(Campaigns!$A$7:$A$300,A1866)&gt;0,"✓",IF(N(D1866)=0,"– no spend","⚠ add to Campaigns tab")))</f>
        <v>✓</v>
      </c>
      <c r="J1866" s="83" t="n">
        <f aca="false">IF(D1866="","",D1866*IF(Settings!$B$23=Settings!$C$6,1,IF(Settings!$B$23="USD",1/INDEX(Settings!$B$29:$B$40,MONTH(B1866)),INDEX(Settings!$B$29:$B$40,MONTH(B1866)))))</f>
        <v>14.798348</v>
      </c>
    </row>
    <row r="1867" customFormat="false" ht="15" hidden="false" customHeight="false" outlineLevel="0" collapsed="false">
      <c r="A1867" s="0" t="s">
        <v>200</v>
      </c>
      <c r="B1867" s="81" t="n">
        <v>46130</v>
      </c>
      <c r="C1867" s="82" t="s">
        <v>452</v>
      </c>
      <c r="D1867" s="83" t="n">
        <v>13.5</v>
      </c>
      <c r="E1867" s="0" t="n">
        <v>37</v>
      </c>
      <c r="F1867" s="0" t="n">
        <v>6</v>
      </c>
      <c r="G1867" s="0" t="n">
        <v>0</v>
      </c>
      <c r="I1867" s="0" t="str">
        <f aca="false">IF(A1867="","",IF(COUNTIF(Campaigns!$A$7:$A$300,A1867)&gt;0,"✓",IF(N(D1867)=0,"– no spend","⚠ add to Campaigns tab")))</f>
        <v>✓</v>
      </c>
      <c r="J1867" s="83" t="n">
        <f aca="false">IF(D1867="","",D1867*IF(Settings!$B$23=Settings!$C$6,1,IF(Settings!$B$23="USD",1/INDEX(Settings!$B$29:$B$40,MONTH(B1867)),INDEX(Settings!$B$29:$B$40,MONTH(B1867)))))</f>
        <v>15.08895</v>
      </c>
    </row>
    <row r="1868" customFormat="false" ht="15" hidden="false" customHeight="false" outlineLevel="0" collapsed="false">
      <c r="A1868" s="0" t="s">
        <v>202</v>
      </c>
      <c r="B1868" s="81" t="n">
        <v>46130</v>
      </c>
      <c r="C1868" s="82" t="s">
        <v>452</v>
      </c>
      <c r="D1868" s="83" t="n">
        <v>9.39</v>
      </c>
      <c r="E1868" s="0" t="n">
        <v>66</v>
      </c>
      <c r="F1868" s="0" t="n">
        <v>3</v>
      </c>
      <c r="G1868" s="0" t="n">
        <v>0</v>
      </c>
      <c r="I1868" s="0" t="str">
        <f aca="false">IF(A1868="","",IF(COUNTIF(Campaigns!$A$7:$A$300,A1868)&gt;0,"✓",IF(N(D1868)=0,"– no spend","⚠ add to Campaigns tab")))</f>
        <v>✓</v>
      </c>
      <c r="J1868" s="83" t="n">
        <f aca="false">IF(D1868="","",D1868*IF(Settings!$B$23=Settings!$C$6,1,IF(Settings!$B$23="USD",1/INDEX(Settings!$B$29:$B$40,MONTH(B1868)),INDEX(Settings!$B$29:$B$40,MONTH(B1868)))))</f>
        <v>10.495203</v>
      </c>
    </row>
    <row r="1869" customFormat="false" ht="15" hidden="false" customHeight="false" outlineLevel="0" collapsed="false">
      <c r="A1869" s="0" t="s">
        <v>192</v>
      </c>
      <c r="B1869" s="81" t="n">
        <v>46130</v>
      </c>
      <c r="C1869" s="82" t="s">
        <v>452</v>
      </c>
      <c r="D1869" s="83" t="n">
        <v>4.56</v>
      </c>
      <c r="E1869" s="0" t="n">
        <v>67</v>
      </c>
      <c r="F1869" s="0" t="n">
        <v>2</v>
      </c>
      <c r="G1869" s="0" t="n">
        <v>0</v>
      </c>
      <c r="I1869" s="0" t="str">
        <f aca="false">IF(A1869="","",IF(COUNTIF(Campaigns!$A$7:$A$300,A1869)&gt;0,"✓",IF(N(D1869)=0,"– no spend","⚠ add to Campaigns tab")))</f>
        <v>✓</v>
      </c>
      <c r="J1869" s="83" t="n">
        <f aca="false">IF(D1869="","",D1869*IF(Settings!$B$23=Settings!$C$6,1,IF(Settings!$B$23="USD",1/INDEX(Settings!$B$29:$B$40,MONTH(B1869)),INDEX(Settings!$B$29:$B$40,MONTH(B1869)))))</f>
        <v>5.096712</v>
      </c>
    </row>
    <row r="1870" customFormat="false" ht="15" hidden="false" customHeight="false" outlineLevel="0" collapsed="false">
      <c r="A1870" s="0" t="s">
        <v>187</v>
      </c>
      <c r="B1870" s="81" t="n">
        <v>46130</v>
      </c>
      <c r="C1870" s="82" t="s">
        <v>452</v>
      </c>
      <c r="D1870" s="83" t="n">
        <v>15.12</v>
      </c>
      <c r="E1870" s="0" t="n">
        <v>144</v>
      </c>
      <c r="F1870" s="0" t="n">
        <v>12</v>
      </c>
      <c r="G1870" s="0" t="n">
        <v>1</v>
      </c>
      <c r="I1870" s="0" t="str">
        <f aca="false">IF(A1870="","",IF(COUNTIF(Campaigns!$A$7:$A$300,A1870)&gt;0,"✓",IF(N(D1870)=0,"– no spend","⚠ add to Campaigns tab")))</f>
        <v>✓</v>
      </c>
      <c r="J1870" s="83" t="n">
        <f aca="false">IF(D1870="","",D1870*IF(Settings!$B$23=Settings!$C$6,1,IF(Settings!$B$23="USD",1/INDEX(Settings!$B$29:$B$40,MONTH(B1870)),INDEX(Settings!$B$29:$B$40,MONTH(B1870)))))</f>
        <v>16.899624</v>
      </c>
    </row>
    <row r="1871" customFormat="false" ht="15" hidden="false" customHeight="false" outlineLevel="0" collapsed="false">
      <c r="A1871" s="0" t="s">
        <v>190</v>
      </c>
      <c r="B1871" s="81" t="n">
        <v>46130</v>
      </c>
      <c r="C1871" s="82" t="s">
        <v>452</v>
      </c>
      <c r="D1871" s="83" t="n">
        <v>0</v>
      </c>
      <c r="E1871" s="0" t="n">
        <v>10</v>
      </c>
      <c r="F1871" s="0" t="n">
        <v>0</v>
      </c>
      <c r="G1871" s="0" t="n">
        <v>0</v>
      </c>
      <c r="I1871" s="0" t="str">
        <f aca="false">IF(A1871="","",IF(COUNTIF(Campaigns!$A$7:$A$300,A1871)&gt;0,"✓",IF(N(D1871)=0,"– no spend","⚠ add to Campaigns tab")))</f>
        <v>✓</v>
      </c>
      <c r="J1871" s="83" t="n">
        <f aca="false">IF(D1871="","",D1871*IF(Settings!$B$23=Settings!$C$6,1,IF(Settings!$B$23="USD",1/INDEX(Settings!$B$29:$B$40,MONTH(B1871)),INDEX(Settings!$B$29:$B$40,MONTH(B1871)))))</f>
        <v>0</v>
      </c>
    </row>
    <row r="1872" customFormat="false" ht="15" hidden="false" customHeight="false" outlineLevel="0" collapsed="false">
      <c r="A1872" s="0" t="s">
        <v>204</v>
      </c>
      <c r="B1872" s="81" t="n">
        <v>46130</v>
      </c>
      <c r="C1872" s="82" t="s">
        <v>452</v>
      </c>
      <c r="D1872" s="83" t="n">
        <v>2.18</v>
      </c>
      <c r="E1872" s="0" t="n">
        <v>10</v>
      </c>
      <c r="F1872" s="0" t="n">
        <v>2</v>
      </c>
      <c r="G1872" s="0" t="n">
        <v>0</v>
      </c>
      <c r="I1872" s="0" t="str">
        <f aca="false">IF(A1872="","",IF(COUNTIF(Campaigns!$A$7:$A$300,A1872)&gt;0,"✓",IF(N(D1872)=0,"– no spend","⚠ add to Campaigns tab")))</f>
        <v>✓</v>
      </c>
      <c r="J1872" s="83" t="n">
        <f aca="false">IF(D1872="","",D1872*IF(Settings!$B$23=Settings!$C$6,1,IF(Settings!$B$23="USD",1/INDEX(Settings!$B$29:$B$40,MONTH(B1872)),INDEX(Settings!$B$29:$B$40,MONTH(B1872)))))</f>
        <v>2.436586</v>
      </c>
    </row>
    <row r="1873" customFormat="false" ht="15" hidden="false" customHeight="false" outlineLevel="0" collapsed="false">
      <c r="A1873" s="0" t="s">
        <v>188</v>
      </c>
      <c r="B1873" s="81" t="n">
        <v>46130</v>
      </c>
      <c r="C1873" s="82" t="s">
        <v>452</v>
      </c>
      <c r="D1873" s="83" t="n">
        <v>18.05</v>
      </c>
      <c r="E1873" s="0" t="n">
        <v>19</v>
      </c>
      <c r="F1873" s="0" t="n">
        <v>3</v>
      </c>
      <c r="G1873" s="0" t="n">
        <v>0</v>
      </c>
      <c r="I1873" s="0" t="str">
        <f aca="false">IF(A1873="","",IF(COUNTIF(Campaigns!$A$7:$A$300,A1873)&gt;0,"✓",IF(N(D1873)=0,"– no spend","⚠ add to Campaigns tab")))</f>
        <v>✓</v>
      </c>
      <c r="J1873" s="83" t="n">
        <f aca="false">IF(D1873="","",D1873*IF(Settings!$B$23=Settings!$C$6,1,IF(Settings!$B$23="USD",1/INDEX(Settings!$B$29:$B$40,MONTH(B1873)),INDEX(Settings!$B$29:$B$40,MONTH(B1873)))))</f>
        <v>20.174485</v>
      </c>
    </row>
    <row r="1874" customFormat="false" ht="15" hidden="false" customHeight="false" outlineLevel="0" collapsed="false">
      <c r="A1874" s="0" t="s">
        <v>186</v>
      </c>
      <c r="B1874" s="81" t="n">
        <v>46130</v>
      </c>
      <c r="C1874" s="82" t="s">
        <v>452</v>
      </c>
      <c r="D1874" s="83" t="n">
        <v>5.48</v>
      </c>
      <c r="E1874" s="0" t="n">
        <v>37</v>
      </c>
      <c r="F1874" s="0" t="n">
        <v>5</v>
      </c>
      <c r="G1874" s="0" t="n">
        <v>0</v>
      </c>
      <c r="I1874" s="0" t="str">
        <f aca="false">IF(A1874="","",IF(COUNTIF(Campaigns!$A$7:$A$300,A1874)&gt;0,"✓",IF(N(D1874)=0,"– no spend","⚠ add to Campaigns tab")))</f>
        <v>✓</v>
      </c>
      <c r="J1874" s="83" t="n">
        <f aca="false">IF(D1874="","",D1874*IF(Settings!$B$23=Settings!$C$6,1,IF(Settings!$B$23="USD",1/INDEX(Settings!$B$29:$B$40,MONTH(B1874)),INDEX(Settings!$B$29:$B$40,MONTH(B1874)))))</f>
        <v>6.124996</v>
      </c>
    </row>
    <row r="1875" customFormat="false" ht="15" hidden="false" customHeight="false" outlineLevel="0" collapsed="false">
      <c r="A1875" s="0" t="s">
        <v>201</v>
      </c>
      <c r="B1875" s="81" t="n">
        <v>46130</v>
      </c>
      <c r="C1875" s="82" t="s">
        <v>452</v>
      </c>
      <c r="D1875" s="83" t="n">
        <v>18.81</v>
      </c>
      <c r="E1875" s="0" t="n">
        <v>17</v>
      </c>
      <c r="F1875" s="0" t="n">
        <v>1</v>
      </c>
      <c r="G1875" s="0" t="n">
        <v>0</v>
      </c>
      <c r="I1875" s="0" t="str">
        <f aca="false">IF(A1875="","",IF(COUNTIF(Campaigns!$A$7:$A$300,A1875)&gt;0,"✓",IF(N(D1875)=0,"– no spend","⚠ add to Campaigns tab")))</f>
        <v>✓</v>
      </c>
      <c r="J1875" s="83" t="n">
        <f aca="false">IF(D1875="","",D1875*IF(Settings!$B$23=Settings!$C$6,1,IF(Settings!$B$23="USD",1/INDEX(Settings!$B$29:$B$40,MONTH(B1875)),INDEX(Settings!$B$29:$B$40,MONTH(B1875)))))</f>
        <v>21.023937</v>
      </c>
    </row>
    <row r="1876" customFormat="false" ht="15" hidden="false" customHeight="false" outlineLevel="0" collapsed="false">
      <c r="A1876" s="0" t="s">
        <v>194</v>
      </c>
      <c r="B1876" s="81" t="n">
        <v>46130</v>
      </c>
      <c r="C1876" s="82" t="s">
        <v>452</v>
      </c>
      <c r="D1876" s="83" t="n">
        <v>24.53</v>
      </c>
      <c r="E1876" s="0" t="n">
        <v>75</v>
      </c>
      <c r="F1876" s="0" t="n">
        <v>3</v>
      </c>
      <c r="G1876" s="0" t="n">
        <v>0</v>
      </c>
      <c r="I1876" s="0" t="str">
        <f aca="false">IF(A1876="","",IF(COUNTIF(Campaigns!$A$7:$A$300,A1876)&gt;0,"✓",IF(N(D1876)=0,"– no spend","⚠ add to Campaigns tab")))</f>
        <v>✓</v>
      </c>
      <c r="J1876" s="83" t="n">
        <f aca="false">IF(D1876="","",D1876*IF(Settings!$B$23=Settings!$C$6,1,IF(Settings!$B$23="USD",1/INDEX(Settings!$B$29:$B$40,MONTH(B1876)),INDEX(Settings!$B$29:$B$40,MONTH(B1876)))))</f>
        <v>27.417181</v>
      </c>
    </row>
    <row r="1877" customFormat="false" ht="15" hidden="false" customHeight="false" outlineLevel="0" collapsed="false">
      <c r="A1877" s="0" t="s">
        <v>199</v>
      </c>
      <c r="B1877" s="81" t="n">
        <v>46130</v>
      </c>
      <c r="C1877" s="82" t="s">
        <v>452</v>
      </c>
      <c r="D1877" s="83" t="n">
        <v>0</v>
      </c>
      <c r="E1877" s="0" t="n">
        <v>10</v>
      </c>
      <c r="F1877" s="0" t="n">
        <v>0</v>
      </c>
      <c r="G1877" s="0" t="n">
        <v>0</v>
      </c>
      <c r="I1877" s="0" t="str">
        <f aca="false">IF(A1877="","",IF(COUNTIF(Campaigns!$A$7:$A$300,A1877)&gt;0,"✓",IF(N(D1877)=0,"– no spend","⚠ add to Campaigns tab")))</f>
        <v>✓</v>
      </c>
      <c r="J1877" s="83" t="n">
        <f aca="false">IF(D1877="","",D1877*IF(Settings!$B$23=Settings!$C$6,1,IF(Settings!$B$23="USD",1/INDEX(Settings!$B$29:$B$40,MONTH(B1877)),INDEX(Settings!$B$29:$B$40,MONTH(B1877)))))</f>
        <v>0</v>
      </c>
    </row>
    <row r="1878" customFormat="false" ht="15" hidden="false" customHeight="false" outlineLevel="0" collapsed="false">
      <c r="A1878" s="0" t="s">
        <v>206</v>
      </c>
      <c r="B1878" s="81" t="n">
        <v>46130</v>
      </c>
      <c r="C1878" s="82" t="s">
        <v>452</v>
      </c>
      <c r="D1878" s="83" t="n">
        <v>2.61</v>
      </c>
      <c r="E1878" s="0" t="n">
        <v>127</v>
      </c>
      <c r="F1878" s="0" t="n">
        <v>2</v>
      </c>
      <c r="G1878" s="0" t="n">
        <v>2</v>
      </c>
      <c r="I1878" s="0" t="str">
        <f aca="false">IF(A1878="","",IF(COUNTIF(Campaigns!$A$7:$A$300,A1878)&gt;0,"✓",IF(N(D1878)=0,"– no spend","⚠ add to Campaigns tab")))</f>
        <v>✓</v>
      </c>
      <c r="J1878" s="83" t="n">
        <f aca="false">IF(D1878="","",D1878*IF(Settings!$B$23=Settings!$C$6,1,IF(Settings!$B$23="USD",1/INDEX(Settings!$B$29:$B$40,MONTH(B1878)),INDEX(Settings!$B$29:$B$40,MONTH(B1878)))))</f>
        <v>2.917197</v>
      </c>
    </row>
    <row r="1879" customFormat="false" ht="15" hidden="false" customHeight="false" outlineLevel="0" collapsed="false">
      <c r="A1879" s="0" t="s">
        <v>203</v>
      </c>
      <c r="B1879" s="81" t="n">
        <v>46131</v>
      </c>
      <c r="C1879" s="82" t="s">
        <v>452</v>
      </c>
      <c r="D1879" s="83" t="n">
        <v>0</v>
      </c>
      <c r="E1879" s="0" t="n">
        <v>80</v>
      </c>
      <c r="F1879" s="0" t="n">
        <v>0</v>
      </c>
      <c r="G1879" s="0" t="n">
        <v>0</v>
      </c>
      <c r="I1879" s="0" t="str">
        <f aca="false">IF(A1879="","",IF(COUNTIF(Campaigns!$A$7:$A$300,A1879)&gt;0,"✓",IF(N(D1879)=0,"– no spend","⚠ add to Campaigns tab")))</f>
        <v>✓</v>
      </c>
      <c r="J1879" s="83" t="n">
        <f aca="false">IF(D1879="","",D1879*IF(Settings!$B$23=Settings!$C$6,1,IF(Settings!$B$23="USD",1/INDEX(Settings!$B$29:$B$40,MONTH(B1879)),INDEX(Settings!$B$29:$B$40,MONTH(B1879)))))</f>
        <v>0</v>
      </c>
    </row>
    <row r="1880" customFormat="false" ht="15" hidden="false" customHeight="false" outlineLevel="0" collapsed="false">
      <c r="A1880" s="0" t="s">
        <v>205</v>
      </c>
      <c r="B1880" s="81" t="n">
        <v>46131</v>
      </c>
      <c r="C1880" s="82" t="s">
        <v>452</v>
      </c>
      <c r="D1880" s="83" t="n">
        <v>4.57</v>
      </c>
      <c r="E1880" s="0" t="n">
        <v>441</v>
      </c>
      <c r="F1880" s="0" t="n">
        <v>9</v>
      </c>
      <c r="G1880" s="0" t="n">
        <v>0</v>
      </c>
      <c r="I1880" s="0" t="str">
        <f aca="false">IF(A1880="","",IF(COUNTIF(Campaigns!$A$7:$A$300,A1880)&gt;0,"✓",IF(N(D1880)=0,"– no spend","⚠ add to Campaigns tab")))</f>
        <v>✓</v>
      </c>
      <c r="J1880" s="83" t="n">
        <f aca="false">IF(D1880="","",D1880*IF(Settings!$B$23=Settings!$C$6,1,IF(Settings!$B$23="USD",1/INDEX(Settings!$B$29:$B$40,MONTH(B1880)),INDEX(Settings!$B$29:$B$40,MONTH(B1880)))))</f>
        <v>5.107889</v>
      </c>
    </row>
    <row r="1881" customFormat="false" ht="15" hidden="false" customHeight="false" outlineLevel="0" collapsed="false">
      <c r="A1881" s="0" t="s">
        <v>195</v>
      </c>
      <c r="B1881" s="81" t="n">
        <v>46131</v>
      </c>
      <c r="C1881" s="82" t="s">
        <v>452</v>
      </c>
      <c r="D1881" s="83" t="n">
        <v>0</v>
      </c>
      <c r="E1881" s="0" t="n">
        <v>10</v>
      </c>
      <c r="F1881" s="0" t="n">
        <v>0</v>
      </c>
      <c r="G1881" s="0" t="n">
        <v>0</v>
      </c>
      <c r="I1881" s="0" t="str">
        <f aca="false">IF(A1881="","",IF(COUNTIF(Campaigns!$A$7:$A$300,A1881)&gt;0,"✓",IF(N(D1881)=0,"– no spend","⚠ add to Campaigns tab")))</f>
        <v>✓</v>
      </c>
      <c r="J1881" s="83" t="n">
        <f aca="false">IF(D1881="","",D1881*IF(Settings!$B$23=Settings!$C$6,1,IF(Settings!$B$23="USD",1/INDEX(Settings!$B$29:$B$40,MONTH(B1881)),INDEX(Settings!$B$29:$B$40,MONTH(B1881)))))</f>
        <v>0</v>
      </c>
    </row>
    <row r="1882" customFormat="false" ht="15" hidden="false" customHeight="false" outlineLevel="0" collapsed="false">
      <c r="A1882" s="0" t="s">
        <v>185</v>
      </c>
      <c r="B1882" s="81" t="n">
        <v>46131</v>
      </c>
      <c r="C1882" s="82" t="s">
        <v>452</v>
      </c>
      <c r="D1882" s="83" t="n">
        <v>13.03</v>
      </c>
      <c r="E1882" s="0" t="n">
        <v>47</v>
      </c>
      <c r="F1882" s="0" t="n">
        <v>6</v>
      </c>
      <c r="G1882" s="0" t="n">
        <v>0</v>
      </c>
      <c r="I1882" s="0" t="str">
        <f aca="false">IF(A1882="","",IF(COUNTIF(Campaigns!$A$7:$A$300,A1882)&gt;0,"✓",IF(N(D1882)=0,"– no spend","⚠ add to Campaigns tab")))</f>
        <v>✓</v>
      </c>
      <c r="J1882" s="83" t="n">
        <f aca="false">IF(D1882="","",D1882*IF(Settings!$B$23=Settings!$C$6,1,IF(Settings!$B$23="USD",1/INDEX(Settings!$B$29:$B$40,MONTH(B1882)),INDEX(Settings!$B$29:$B$40,MONTH(B1882)))))</f>
        <v>14.563631</v>
      </c>
    </row>
    <row r="1883" customFormat="false" ht="15" hidden="false" customHeight="false" outlineLevel="0" collapsed="false">
      <c r="A1883" s="0" t="s">
        <v>191</v>
      </c>
      <c r="B1883" s="81" t="n">
        <v>46131</v>
      </c>
      <c r="C1883" s="82" t="s">
        <v>452</v>
      </c>
      <c r="D1883" s="83" t="n">
        <v>20.5</v>
      </c>
      <c r="E1883" s="0" t="n">
        <v>67</v>
      </c>
      <c r="F1883" s="0" t="n">
        <v>8</v>
      </c>
      <c r="G1883" s="0" t="n">
        <v>0</v>
      </c>
      <c r="I1883" s="0" t="str">
        <f aca="false">IF(A1883="","",IF(COUNTIF(Campaigns!$A$7:$A$300,A1883)&gt;0,"✓",IF(N(D1883)=0,"– no spend","⚠ add to Campaigns tab")))</f>
        <v>✓</v>
      </c>
      <c r="J1883" s="83" t="n">
        <f aca="false">IF(D1883="","",D1883*IF(Settings!$B$23=Settings!$C$6,1,IF(Settings!$B$23="USD",1/INDEX(Settings!$B$29:$B$40,MONTH(B1883)),INDEX(Settings!$B$29:$B$40,MONTH(B1883)))))</f>
        <v>22.91285</v>
      </c>
    </row>
    <row r="1884" customFormat="false" ht="15" hidden="false" customHeight="false" outlineLevel="0" collapsed="false">
      <c r="A1884" s="0" t="s">
        <v>200</v>
      </c>
      <c r="B1884" s="81" t="n">
        <v>46131</v>
      </c>
      <c r="C1884" s="82" t="s">
        <v>452</v>
      </c>
      <c r="D1884" s="83" t="n">
        <v>2.58</v>
      </c>
      <c r="E1884" s="0" t="n">
        <v>38</v>
      </c>
      <c r="F1884" s="0" t="n">
        <v>1</v>
      </c>
      <c r="G1884" s="0" t="n">
        <v>3</v>
      </c>
      <c r="I1884" s="0" t="str">
        <f aca="false">IF(A1884="","",IF(COUNTIF(Campaigns!$A$7:$A$300,A1884)&gt;0,"✓",IF(N(D1884)=0,"– no spend","⚠ add to Campaigns tab")))</f>
        <v>✓</v>
      </c>
      <c r="J1884" s="83" t="n">
        <f aca="false">IF(D1884="","",D1884*IF(Settings!$B$23=Settings!$C$6,1,IF(Settings!$B$23="USD",1/INDEX(Settings!$B$29:$B$40,MONTH(B1884)),INDEX(Settings!$B$29:$B$40,MONTH(B1884)))))</f>
        <v>2.883666</v>
      </c>
    </row>
    <row r="1885" customFormat="false" ht="15" hidden="false" customHeight="false" outlineLevel="0" collapsed="false">
      <c r="A1885" s="0" t="s">
        <v>202</v>
      </c>
      <c r="B1885" s="81" t="n">
        <v>46131</v>
      </c>
      <c r="C1885" s="82" t="s">
        <v>452</v>
      </c>
      <c r="D1885" s="83" t="n">
        <v>7.8</v>
      </c>
      <c r="E1885" s="0" t="n">
        <v>72</v>
      </c>
      <c r="F1885" s="0" t="n">
        <v>6</v>
      </c>
      <c r="G1885" s="0" t="n">
        <v>0</v>
      </c>
      <c r="I1885" s="0" t="str">
        <f aca="false">IF(A1885="","",IF(COUNTIF(Campaigns!$A$7:$A$300,A1885)&gt;0,"✓",IF(N(D1885)=0,"– no spend","⚠ add to Campaigns tab")))</f>
        <v>✓</v>
      </c>
      <c r="J1885" s="83" t="n">
        <f aca="false">IF(D1885="","",D1885*IF(Settings!$B$23=Settings!$C$6,1,IF(Settings!$B$23="USD",1/INDEX(Settings!$B$29:$B$40,MONTH(B1885)),INDEX(Settings!$B$29:$B$40,MONTH(B1885)))))</f>
        <v>8.71806</v>
      </c>
    </row>
    <row r="1886" customFormat="false" ht="15" hidden="false" customHeight="false" outlineLevel="0" collapsed="false">
      <c r="A1886" s="0" t="s">
        <v>192</v>
      </c>
      <c r="B1886" s="81" t="n">
        <v>46131</v>
      </c>
      <c r="C1886" s="82" t="s">
        <v>452</v>
      </c>
      <c r="D1886" s="83" t="n">
        <v>29.36</v>
      </c>
      <c r="E1886" s="0" t="n">
        <v>140</v>
      </c>
      <c r="F1886" s="0" t="n">
        <v>11</v>
      </c>
      <c r="G1886" s="0" t="n">
        <v>0</v>
      </c>
      <c r="I1886" s="0" t="str">
        <f aca="false">IF(A1886="","",IF(COUNTIF(Campaigns!$A$7:$A$300,A1886)&gt;0,"✓",IF(N(D1886)=0,"– no spend","⚠ add to Campaigns tab")))</f>
        <v>✓</v>
      </c>
      <c r="J1886" s="83" t="n">
        <f aca="false">IF(D1886="","",D1886*IF(Settings!$B$23=Settings!$C$6,1,IF(Settings!$B$23="USD",1/INDEX(Settings!$B$29:$B$40,MONTH(B1886)),INDEX(Settings!$B$29:$B$40,MONTH(B1886)))))</f>
        <v>32.815672</v>
      </c>
    </row>
    <row r="1887" customFormat="false" ht="15" hidden="false" customHeight="false" outlineLevel="0" collapsed="false">
      <c r="A1887" s="0" t="s">
        <v>187</v>
      </c>
      <c r="B1887" s="81" t="n">
        <v>46131</v>
      </c>
      <c r="C1887" s="82" t="s">
        <v>452</v>
      </c>
      <c r="D1887" s="83" t="n">
        <v>6.19</v>
      </c>
      <c r="E1887" s="0" t="n">
        <v>85</v>
      </c>
      <c r="F1887" s="0" t="n">
        <v>4</v>
      </c>
      <c r="G1887" s="0" t="n">
        <v>0</v>
      </c>
      <c r="I1887" s="0" t="str">
        <f aca="false">IF(A1887="","",IF(COUNTIF(Campaigns!$A$7:$A$300,A1887)&gt;0,"✓",IF(N(D1887)=0,"– no spend","⚠ add to Campaigns tab")))</f>
        <v>✓</v>
      </c>
      <c r="J1887" s="83" t="n">
        <f aca="false">IF(D1887="","",D1887*IF(Settings!$B$23=Settings!$C$6,1,IF(Settings!$B$23="USD",1/INDEX(Settings!$B$29:$B$40,MONTH(B1887)),INDEX(Settings!$B$29:$B$40,MONTH(B1887)))))</f>
        <v>6.918563</v>
      </c>
    </row>
    <row r="1888" customFormat="false" ht="15" hidden="false" customHeight="false" outlineLevel="0" collapsed="false">
      <c r="A1888" s="0" t="s">
        <v>190</v>
      </c>
      <c r="B1888" s="81" t="n">
        <v>46131</v>
      </c>
      <c r="C1888" s="82" t="s">
        <v>452</v>
      </c>
      <c r="D1888" s="83" t="n">
        <v>18.24</v>
      </c>
      <c r="E1888" s="0" t="n">
        <v>2</v>
      </c>
      <c r="F1888" s="0" t="n">
        <v>1</v>
      </c>
      <c r="G1888" s="0" t="n">
        <v>0</v>
      </c>
      <c r="I1888" s="0" t="str">
        <f aca="false">IF(A1888="","",IF(COUNTIF(Campaigns!$A$7:$A$300,A1888)&gt;0,"✓",IF(N(D1888)=0,"– no spend","⚠ add to Campaigns tab")))</f>
        <v>✓</v>
      </c>
      <c r="J1888" s="83" t="n">
        <f aca="false">IF(D1888="","",D1888*IF(Settings!$B$23=Settings!$C$6,1,IF(Settings!$B$23="USD",1/INDEX(Settings!$B$29:$B$40,MONTH(B1888)),INDEX(Settings!$B$29:$B$40,MONTH(B1888)))))</f>
        <v>20.386848</v>
      </c>
    </row>
    <row r="1889" customFormat="false" ht="15" hidden="false" customHeight="false" outlineLevel="0" collapsed="false">
      <c r="A1889" s="0" t="s">
        <v>204</v>
      </c>
      <c r="B1889" s="81" t="n">
        <v>46131</v>
      </c>
      <c r="C1889" s="82" t="s">
        <v>452</v>
      </c>
      <c r="D1889" s="83" t="n">
        <v>5.5</v>
      </c>
      <c r="E1889" s="0" t="n">
        <v>12</v>
      </c>
      <c r="F1889" s="0" t="n">
        <v>2</v>
      </c>
      <c r="G1889" s="0" t="n">
        <v>0</v>
      </c>
      <c r="I1889" s="0" t="str">
        <f aca="false">IF(A1889="","",IF(COUNTIF(Campaigns!$A$7:$A$300,A1889)&gt;0,"✓",IF(N(D1889)=0,"– no spend","⚠ add to Campaigns tab")))</f>
        <v>✓</v>
      </c>
      <c r="J1889" s="83" t="n">
        <f aca="false">IF(D1889="","",D1889*IF(Settings!$B$23=Settings!$C$6,1,IF(Settings!$B$23="USD",1/INDEX(Settings!$B$29:$B$40,MONTH(B1889)),INDEX(Settings!$B$29:$B$40,MONTH(B1889)))))</f>
        <v>6.14735</v>
      </c>
    </row>
    <row r="1890" customFormat="false" ht="15" hidden="false" customHeight="false" outlineLevel="0" collapsed="false">
      <c r="A1890" s="0" t="s">
        <v>188</v>
      </c>
      <c r="B1890" s="81" t="n">
        <v>46131</v>
      </c>
      <c r="C1890" s="82" t="s">
        <v>452</v>
      </c>
      <c r="D1890" s="83" t="n">
        <v>16.68</v>
      </c>
      <c r="E1890" s="0" t="n">
        <v>42</v>
      </c>
      <c r="F1890" s="0" t="n">
        <v>3</v>
      </c>
      <c r="G1890" s="0" t="n">
        <v>0</v>
      </c>
      <c r="I1890" s="0" t="str">
        <f aca="false">IF(A1890="","",IF(COUNTIF(Campaigns!$A$7:$A$300,A1890)&gt;0,"✓",IF(N(D1890)=0,"– no spend","⚠ add to Campaigns tab")))</f>
        <v>✓</v>
      </c>
      <c r="J1890" s="83" t="n">
        <f aca="false">IF(D1890="","",D1890*IF(Settings!$B$23=Settings!$C$6,1,IF(Settings!$B$23="USD",1/INDEX(Settings!$B$29:$B$40,MONTH(B1890)),INDEX(Settings!$B$29:$B$40,MONTH(B1890)))))</f>
        <v>18.643236</v>
      </c>
    </row>
    <row r="1891" customFormat="false" ht="15" hidden="false" customHeight="false" outlineLevel="0" collapsed="false">
      <c r="A1891" s="0" t="s">
        <v>186</v>
      </c>
      <c r="B1891" s="81" t="n">
        <v>46131</v>
      </c>
      <c r="C1891" s="82" t="s">
        <v>452</v>
      </c>
      <c r="D1891" s="83" t="n">
        <v>7.25</v>
      </c>
      <c r="E1891" s="0" t="n">
        <v>24</v>
      </c>
      <c r="F1891" s="0" t="n">
        <v>5</v>
      </c>
      <c r="G1891" s="0" t="n">
        <v>1</v>
      </c>
      <c r="I1891" s="0" t="str">
        <f aca="false">IF(A1891="","",IF(COUNTIF(Campaigns!$A$7:$A$300,A1891)&gt;0,"✓",IF(N(D1891)=0,"– no spend","⚠ add to Campaigns tab")))</f>
        <v>✓</v>
      </c>
      <c r="J1891" s="83" t="n">
        <f aca="false">IF(D1891="","",D1891*IF(Settings!$B$23=Settings!$C$6,1,IF(Settings!$B$23="USD",1/INDEX(Settings!$B$29:$B$40,MONTH(B1891)),INDEX(Settings!$B$29:$B$40,MONTH(B1891)))))</f>
        <v>8.103325</v>
      </c>
    </row>
    <row r="1892" customFormat="false" ht="15" hidden="false" customHeight="false" outlineLevel="0" collapsed="false">
      <c r="A1892" s="0" t="s">
        <v>201</v>
      </c>
      <c r="B1892" s="81" t="n">
        <v>46131</v>
      </c>
      <c r="C1892" s="82" t="s">
        <v>452</v>
      </c>
      <c r="D1892" s="83" t="n">
        <v>0</v>
      </c>
      <c r="E1892" s="0" t="n">
        <v>5</v>
      </c>
      <c r="F1892" s="0" t="n">
        <v>0</v>
      </c>
      <c r="G1892" s="0" t="n">
        <v>0</v>
      </c>
      <c r="I1892" s="0" t="str">
        <f aca="false">IF(A1892="","",IF(COUNTIF(Campaigns!$A$7:$A$300,A1892)&gt;0,"✓",IF(N(D1892)=0,"– no spend","⚠ add to Campaigns tab")))</f>
        <v>✓</v>
      </c>
      <c r="J1892" s="83" t="n">
        <f aca="false">IF(D1892="","",D1892*IF(Settings!$B$23=Settings!$C$6,1,IF(Settings!$B$23="USD",1/INDEX(Settings!$B$29:$B$40,MONTH(B1892)),INDEX(Settings!$B$29:$B$40,MONTH(B1892)))))</f>
        <v>0</v>
      </c>
    </row>
    <row r="1893" customFormat="false" ht="15" hidden="false" customHeight="false" outlineLevel="0" collapsed="false">
      <c r="A1893" s="0" t="s">
        <v>194</v>
      </c>
      <c r="B1893" s="81" t="n">
        <v>46131</v>
      </c>
      <c r="C1893" s="82" t="s">
        <v>452</v>
      </c>
      <c r="D1893" s="83" t="n">
        <v>16.83</v>
      </c>
      <c r="E1893" s="0" t="n">
        <v>66</v>
      </c>
      <c r="F1893" s="0" t="n">
        <v>2</v>
      </c>
      <c r="G1893" s="0" t="n">
        <v>3</v>
      </c>
      <c r="I1893" s="0" t="str">
        <f aca="false">IF(A1893="","",IF(COUNTIF(Campaigns!$A$7:$A$300,A1893)&gt;0,"✓",IF(N(D1893)=0,"– no spend","⚠ add to Campaigns tab")))</f>
        <v>✓</v>
      </c>
      <c r="J1893" s="83" t="n">
        <f aca="false">IF(D1893="","",D1893*IF(Settings!$B$23=Settings!$C$6,1,IF(Settings!$B$23="USD",1/INDEX(Settings!$B$29:$B$40,MONTH(B1893)),INDEX(Settings!$B$29:$B$40,MONTH(B1893)))))</f>
        <v>18.810891</v>
      </c>
    </row>
    <row r="1894" customFormat="false" ht="15" hidden="false" customHeight="false" outlineLevel="0" collapsed="false">
      <c r="A1894" s="0" t="s">
        <v>199</v>
      </c>
      <c r="B1894" s="81" t="n">
        <v>46131</v>
      </c>
      <c r="C1894" s="82" t="s">
        <v>452</v>
      </c>
      <c r="D1894" s="83" t="n">
        <v>26.65</v>
      </c>
      <c r="E1894" s="0" t="n">
        <v>7</v>
      </c>
      <c r="F1894" s="0" t="n">
        <v>1</v>
      </c>
      <c r="G1894" s="0" t="n">
        <v>0</v>
      </c>
      <c r="I1894" s="0" t="str">
        <f aca="false">IF(A1894="","",IF(COUNTIF(Campaigns!$A$7:$A$300,A1894)&gt;0,"✓",IF(N(D1894)=0,"– no spend","⚠ add to Campaigns tab")))</f>
        <v>✓</v>
      </c>
      <c r="J1894" s="83" t="n">
        <f aca="false">IF(D1894="","",D1894*IF(Settings!$B$23=Settings!$C$6,1,IF(Settings!$B$23="USD",1/INDEX(Settings!$B$29:$B$40,MONTH(B1894)),INDEX(Settings!$B$29:$B$40,MONTH(B1894)))))</f>
        <v>29.786705</v>
      </c>
    </row>
    <row r="1895" customFormat="false" ht="15" hidden="false" customHeight="false" outlineLevel="0" collapsed="false">
      <c r="A1895" s="0" t="s">
        <v>206</v>
      </c>
      <c r="B1895" s="81" t="n">
        <v>46131</v>
      </c>
      <c r="C1895" s="82" t="s">
        <v>452</v>
      </c>
      <c r="D1895" s="83" t="n">
        <v>0.33</v>
      </c>
      <c r="E1895" s="0" t="n">
        <v>270</v>
      </c>
      <c r="F1895" s="0" t="n">
        <v>1</v>
      </c>
      <c r="G1895" s="0" t="n">
        <v>0</v>
      </c>
      <c r="I1895" s="0" t="str">
        <f aca="false">IF(A1895="","",IF(COUNTIF(Campaigns!$A$7:$A$300,A1895)&gt;0,"✓",IF(N(D1895)=0,"– no spend","⚠ add to Campaigns tab")))</f>
        <v>✓</v>
      </c>
      <c r="J1895" s="83" t="n">
        <f aca="false">IF(D1895="","",D1895*IF(Settings!$B$23=Settings!$C$6,1,IF(Settings!$B$23="USD",1/INDEX(Settings!$B$29:$B$40,MONTH(B1895)),INDEX(Settings!$B$29:$B$40,MONTH(B1895)))))</f>
        <v>0.368841</v>
      </c>
    </row>
    <row r="1896" customFormat="false" ht="15" hidden="false" customHeight="false" outlineLevel="0" collapsed="false">
      <c r="A1896" s="0" t="s">
        <v>203</v>
      </c>
      <c r="B1896" s="81" t="n">
        <v>46132</v>
      </c>
      <c r="C1896" s="82" t="s">
        <v>452</v>
      </c>
      <c r="D1896" s="83" t="n">
        <v>23.97</v>
      </c>
      <c r="E1896" s="0" t="n">
        <v>45</v>
      </c>
      <c r="F1896" s="0" t="n">
        <v>3</v>
      </c>
      <c r="G1896" s="0" t="n">
        <v>0</v>
      </c>
      <c r="I1896" s="0" t="str">
        <f aca="false">IF(A1896="","",IF(COUNTIF(Campaigns!$A$7:$A$300,A1896)&gt;0,"✓",IF(N(D1896)=0,"– no spend","⚠ add to Campaigns tab")))</f>
        <v>✓</v>
      </c>
      <c r="J1896" s="83" t="n">
        <f aca="false">IF(D1896="","",D1896*IF(Settings!$B$23=Settings!$C$6,1,IF(Settings!$B$23="USD",1/INDEX(Settings!$B$29:$B$40,MONTH(B1896)),INDEX(Settings!$B$29:$B$40,MONTH(B1896)))))</f>
        <v>26.791269</v>
      </c>
    </row>
    <row r="1897" customFormat="false" ht="15" hidden="false" customHeight="false" outlineLevel="0" collapsed="false">
      <c r="A1897" s="0" t="s">
        <v>205</v>
      </c>
      <c r="B1897" s="81" t="n">
        <v>46132</v>
      </c>
      <c r="C1897" s="82" t="s">
        <v>452</v>
      </c>
      <c r="D1897" s="83" t="n">
        <v>14.23</v>
      </c>
      <c r="E1897" s="0" t="n">
        <v>2761</v>
      </c>
      <c r="F1897" s="0" t="n">
        <v>122</v>
      </c>
      <c r="G1897" s="0" t="n">
        <v>0</v>
      </c>
      <c r="I1897" s="0" t="str">
        <f aca="false">IF(A1897="","",IF(COUNTIF(Campaigns!$A$7:$A$300,A1897)&gt;0,"✓",IF(N(D1897)=0,"– no spend","⚠ add to Campaigns tab")))</f>
        <v>✓</v>
      </c>
      <c r="J1897" s="83" t="n">
        <f aca="false">IF(D1897="","",D1897*IF(Settings!$B$23=Settings!$C$6,1,IF(Settings!$B$23="USD",1/INDEX(Settings!$B$29:$B$40,MONTH(B1897)),INDEX(Settings!$B$29:$B$40,MONTH(B1897)))))</f>
        <v>15.904871</v>
      </c>
    </row>
    <row r="1898" customFormat="false" ht="15" hidden="false" customHeight="false" outlineLevel="0" collapsed="false">
      <c r="A1898" s="0" t="s">
        <v>195</v>
      </c>
      <c r="B1898" s="81" t="n">
        <v>46132</v>
      </c>
      <c r="C1898" s="82" t="s">
        <v>452</v>
      </c>
      <c r="D1898" s="83" t="n">
        <v>46.67</v>
      </c>
      <c r="E1898" s="0" t="n">
        <v>28</v>
      </c>
      <c r="F1898" s="0" t="n">
        <v>2</v>
      </c>
      <c r="G1898" s="0" t="n">
        <v>0</v>
      </c>
      <c r="I1898" s="0" t="str">
        <f aca="false">IF(A1898="","",IF(COUNTIF(Campaigns!$A$7:$A$300,A1898)&gt;0,"✓",IF(N(D1898)=0,"– no spend","⚠ add to Campaigns tab")))</f>
        <v>✓</v>
      </c>
      <c r="J1898" s="83" t="n">
        <f aca="false">IF(D1898="","",D1898*IF(Settings!$B$23=Settings!$C$6,1,IF(Settings!$B$23="USD",1/INDEX(Settings!$B$29:$B$40,MONTH(B1898)),INDEX(Settings!$B$29:$B$40,MONTH(B1898)))))</f>
        <v>52.163059</v>
      </c>
    </row>
    <row r="1899" customFormat="false" ht="15" hidden="false" customHeight="false" outlineLevel="0" collapsed="false">
      <c r="A1899" s="0" t="s">
        <v>185</v>
      </c>
      <c r="B1899" s="81" t="n">
        <v>46132</v>
      </c>
      <c r="C1899" s="82" t="s">
        <v>452</v>
      </c>
      <c r="D1899" s="83" t="n">
        <v>18.75</v>
      </c>
      <c r="E1899" s="0" t="n">
        <v>111</v>
      </c>
      <c r="F1899" s="0" t="n">
        <v>15</v>
      </c>
      <c r="G1899" s="0" t="n">
        <v>0</v>
      </c>
      <c r="I1899" s="0" t="str">
        <f aca="false">IF(A1899="","",IF(COUNTIF(Campaigns!$A$7:$A$300,A1899)&gt;0,"✓",IF(N(D1899)=0,"– no spend","⚠ add to Campaigns tab")))</f>
        <v>✓</v>
      </c>
      <c r="J1899" s="83" t="n">
        <f aca="false">IF(D1899="","",D1899*IF(Settings!$B$23=Settings!$C$6,1,IF(Settings!$B$23="USD",1/INDEX(Settings!$B$29:$B$40,MONTH(B1899)),INDEX(Settings!$B$29:$B$40,MONTH(B1899)))))</f>
        <v>20.956875</v>
      </c>
    </row>
    <row r="1900" customFormat="false" ht="15" hidden="false" customHeight="false" outlineLevel="0" collapsed="false">
      <c r="A1900" s="0" t="s">
        <v>191</v>
      </c>
      <c r="B1900" s="81" t="n">
        <v>46132</v>
      </c>
      <c r="C1900" s="82" t="s">
        <v>452</v>
      </c>
      <c r="D1900" s="83" t="n">
        <v>26.17</v>
      </c>
      <c r="E1900" s="0" t="n">
        <v>56</v>
      </c>
      <c r="F1900" s="0" t="n">
        <v>10</v>
      </c>
      <c r="G1900" s="0" t="n">
        <v>0</v>
      </c>
      <c r="I1900" s="0" t="str">
        <f aca="false">IF(A1900="","",IF(COUNTIF(Campaigns!$A$7:$A$300,A1900)&gt;0,"✓",IF(N(D1900)=0,"– no spend","⚠ add to Campaigns tab")))</f>
        <v>✓</v>
      </c>
      <c r="J1900" s="83" t="n">
        <f aca="false">IF(D1900="","",D1900*IF(Settings!$B$23=Settings!$C$6,1,IF(Settings!$B$23="USD",1/INDEX(Settings!$B$29:$B$40,MONTH(B1900)),INDEX(Settings!$B$29:$B$40,MONTH(B1900)))))</f>
        <v>29.250209</v>
      </c>
    </row>
    <row r="1901" customFormat="false" ht="15" hidden="false" customHeight="false" outlineLevel="0" collapsed="false">
      <c r="A1901" s="0" t="s">
        <v>200</v>
      </c>
      <c r="B1901" s="81" t="n">
        <v>46132</v>
      </c>
      <c r="C1901" s="82" t="s">
        <v>452</v>
      </c>
      <c r="D1901" s="83" t="n">
        <v>21.93</v>
      </c>
      <c r="E1901" s="0" t="n">
        <v>72</v>
      </c>
      <c r="F1901" s="0" t="n">
        <v>9</v>
      </c>
      <c r="G1901" s="0" t="n">
        <v>3</v>
      </c>
      <c r="I1901" s="0" t="str">
        <f aca="false">IF(A1901="","",IF(COUNTIF(Campaigns!$A$7:$A$300,A1901)&gt;0,"✓",IF(N(D1901)=0,"– no spend","⚠ add to Campaigns tab")))</f>
        <v>✓</v>
      </c>
      <c r="J1901" s="83" t="n">
        <f aca="false">IF(D1901="","",D1901*IF(Settings!$B$23=Settings!$C$6,1,IF(Settings!$B$23="USD",1/INDEX(Settings!$B$29:$B$40,MONTH(B1901)),INDEX(Settings!$B$29:$B$40,MONTH(B1901)))))</f>
        <v>24.511161</v>
      </c>
    </row>
    <row r="1902" customFormat="false" ht="15" hidden="false" customHeight="false" outlineLevel="0" collapsed="false">
      <c r="A1902" s="0" t="s">
        <v>202</v>
      </c>
      <c r="B1902" s="81" t="n">
        <v>46132</v>
      </c>
      <c r="C1902" s="82" t="s">
        <v>452</v>
      </c>
      <c r="D1902" s="83" t="n">
        <v>7.67</v>
      </c>
      <c r="E1902" s="0" t="n">
        <v>41</v>
      </c>
      <c r="F1902" s="0" t="n">
        <v>5</v>
      </c>
      <c r="G1902" s="0" t="n">
        <v>0</v>
      </c>
      <c r="I1902" s="0" t="str">
        <f aca="false">IF(A1902="","",IF(COUNTIF(Campaigns!$A$7:$A$300,A1902)&gt;0,"✓",IF(N(D1902)=0,"– no spend","⚠ add to Campaigns tab")))</f>
        <v>✓</v>
      </c>
      <c r="J1902" s="83" t="n">
        <f aca="false">IF(D1902="","",D1902*IF(Settings!$B$23=Settings!$C$6,1,IF(Settings!$B$23="USD",1/INDEX(Settings!$B$29:$B$40,MONTH(B1902)),INDEX(Settings!$B$29:$B$40,MONTH(B1902)))))</f>
        <v>8.572759</v>
      </c>
    </row>
    <row r="1903" customFormat="false" ht="15" hidden="false" customHeight="false" outlineLevel="0" collapsed="false">
      <c r="A1903" s="0" t="s">
        <v>192</v>
      </c>
      <c r="B1903" s="81" t="n">
        <v>46132</v>
      </c>
      <c r="C1903" s="82" t="s">
        <v>452</v>
      </c>
      <c r="D1903" s="83" t="n">
        <v>38.33</v>
      </c>
      <c r="E1903" s="0" t="n">
        <v>83</v>
      </c>
      <c r="F1903" s="0" t="n">
        <v>10</v>
      </c>
      <c r="G1903" s="0" t="n">
        <v>0</v>
      </c>
      <c r="I1903" s="0" t="str">
        <f aca="false">IF(A1903="","",IF(COUNTIF(Campaigns!$A$7:$A$300,A1903)&gt;0,"✓",IF(N(D1903)=0,"– no spend","⚠ add to Campaigns tab")))</f>
        <v>✓</v>
      </c>
      <c r="J1903" s="83" t="n">
        <f aca="false">IF(D1903="","",D1903*IF(Settings!$B$23=Settings!$C$6,1,IF(Settings!$B$23="USD",1/INDEX(Settings!$B$29:$B$40,MONTH(B1903)),INDEX(Settings!$B$29:$B$40,MONTH(B1903)))))</f>
        <v>42.841441</v>
      </c>
    </row>
    <row r="1904" customFormat="false" ht="15" hidden="false" customHeight="false" outlineLevel="0" collapsed="false">
      <c r="A1904" s="0" t="s">
        <v>187</v>
      </c>
      <c r="B1904" s="81" t="n">
        <v>46132</v>
      </c>
      <c r="C1904" s="82" t="s">
        <v>452</v>
      </c>
      <c r="D1904" s="83" t="n">
        <v>18.1</v>
      </c>
      <c r="E1904" s="0" t="n">
        <v>147</v>
      </c>
      <c r="F1904" s="0" t="n">
        <v>5</v>
      </c>
      <c r="G1904" s="0" t="n">
        <v>0</v>
      </c>
      <c r="I1904" s="0" t="str">
        <f aca="false">IF(A1904="","",IF(COUNTIF(Campaigns!$A$7:$A$300,A1904)&gt;0,"✓",IF(N(D1904)=0,"– no spend","⚠ add to Campaigns tab")))</f>
        <v>✓</v>
      </c>
      <c r="J1904" s="83" t="n">
        <f aca="false">IF(D1904="","",D1904*IF(Settings!$B$23=Settings!$C$6,1,IF(Settings!$B$23="USD",1/INDEX(Settings!$B$29:$B$40,MONTH(B1904)),INDEX(Settings!$B$29:$B$40,MONTH(B1904)))))</f>
        <v>20.23037</v>
      </c>
    </row>
    <row r="1905" customFormat="false" ht="15" hidden="false" customHeight="false" outlineLevel="0" collapsed="false">
      <c r="A1905" s="0" t="s">
        <v>190</v>
      </c>
      <c r="B1905" s="81" t="n">
        <v>46132</v>
      </c>
      <c r="C1905" s="82" t="s">
        <v>452</v>
      </c>
      <c r="D1905" s="83" t="n">
        <v>0</v>
      </c>
      <c r="E1905" s="0" t="n">
        <v>9</v>
      </c>
      <c r="F1905" s="0" t="n">
        <v>0</v>
      </c>
      <c r="G1905" s="0" t="n">
        <v>0</v>
      </c>
      <c r="I1905" s="0" t="str">
        <f aca="false">IF(A1905="","",IF(COUNTIF(Campaigns!$A$7:$A$300,A1905)&gt;0,"✓",IF(N(D1905)=0,"– no spend","⚠ add to Campaigns tab")))</f>
        <v>✓</v>
      </c>
      <c r="J1905" s="83" t="n">
        <f aca="false">IF(D1905="","",D1905*IF(Settings!$B$23=Settings!$C$6,1,IF(Settings!$B$23="USD",1/INDEX(Settings!$B$29:$B$40,MONTH(B1905)),INDEX(Settings!$B$29:$B$40,MONTH(B1905)))))</f>
        <v>0</v>
      </c>
    </row>
    <row r="1906" customFormat="false" ht="15" hidden="false" customHeight="false" outlineLevel="0" collapsed="false">
      <c r="A1906" s="0" t="s">
        <v>204</v>
      </c>
      <c r="B1906" s="81" t="n">
        <v>46132</v>
      </c>
      <c r="C1906" s="82" t="s">
        <v>452</v>
      </c>
      <c r="D1906" s="83" t="n">
        <v>9.39</v>
      </c>
      <c r="E1906" s="0" t="n">
        <v>39</v>
      </c>
      <c r="F1906" s="0" t="n">
        <v>4</v>
      </c>
      <c r="G1906" s="0" t="n">
        <v>0</v>
      </c>
      <c r="I1906" s="0" t="str">
        <f aca="false">IF(A1906="","",IF(COUNTIF(Campaigns!$A$7:$A$300,A1906)&gt;0,"✓",IF(N(D1906)=0,"– no spend","⚠ add to Campaigns tab")))</f>
        <v>✓</v>
      </c>
      <c r="J1906" s="83" t="n">
        <f aca="false">IF(D1906="","",D1906*IF(Settings!$B$23=Settings!$C$6,1,IF(Settings!$B$23="USD",1/INDEX(Settings!$B$29:$B$40,MONTH(B1906)),INDEX(Settings!$B$29:$B$40,MONTH(B1906)))))</f>
        <v>10.495203</v>
      </c>
    </row>
    <row r="1907" customFormat="false" ht="15" hidden="false" customHeight="false" outlineLevel="0" collapsed="false">
      <c r="A1907" s="0" t="s">
        <v>188</v>
      </c>
      <c r="B1907" s="81" t="n">
        <v>46132</v>
      </c>
      <c r="C1907" s="82" t="s">
        <v>452</v>
      </c>
      <c r="D1907" s="83" t="n">
        <v>8.71</v>
      </c>
      <c r="E1907" s="0" t="n">
        <v>91</v>
      </c>
      <c r="F1907" s="0" t="n">
        <v>1</v>
      </c>
      <c r="G1907" s="0" t="n">
        <v>0</v>
      </c>
      <c r="I1907" s="0" t="str">
        <f aca="false">IF(A1907="","",IF(COUNTIF(Campaigns!$A$7:$A$300,A1907)&gt;0,"✓",IF(N(D1907)=0,"– no spend","⚠ add to Campaigns tab")))</f>
        <v>✓</v>
      </c>
      <c r="J1907" s="83" t="n">
        <f aca="false">IF(D1907="","",D1907*IF(Settings!$B$23=Settings!$C$6,1,IF(Settings!$B$23="USD",1/INDEX(Settings!$B$29:$B$40,MONTH(B1907)),INDEX(Settings!$B$29:$B$40,MONTH(B1907)))))</f>
        <v>9.735167</v>
      </c>
    </row>
    <row r="1908" customFormat="false" ht="15" hidden="false" customHeight="false" outlineLevel="0" collapsed="false">
      <c r="A1908" s="0" t="s">
        <v>186</v>
      </c>
      <c r="B1908" s="81" t="n">
        <v>46132</v>
      </c>
      <c r="C1908" s="82" t="s">
        <v>452</v>
      </c>
      <c r="D1908" s="83" t="n">
        <v>3.76</v>
      </c>
      <c r="E1908" s="0" t="n">
        <v>29</v>
      </c>
      <c r="F1908" s="0" t="n">
        <v>3</v>
      </c>
      <c r="G1908" s="0" t="n">
        <v>0</v>
      </c>
      <c r="I1908" s="0" t="str">
        <f aca="false">IF(A1908="","",IF(COUNTIF(Campaigns!$A$7:$A$300,A1908)&gt;0,"✓",IF(N(D1908)=0,"– no spend","⚠ add to Campaigns tab")))</f>
        <v>✓</v>
      </c>
      <c r="J1908" s="83" t="n">
        <f aca="false">IF(D1908="","",D1908*IF(Settings!$B$23=Settings!$C$6,1,IF(Settings!$B$23="USD",1/INDEX(Settings!$B$29:$B$40,MONTH(B1908)),INDEX(Settings!$B$29:$B$40,MONTH(B1908)))))</f>
        <v>4.202552</v>
      </c>
    </row>
    <row r="1909" customFormat="false" ht="15" hidden="false" customHeight="false" outlineLevel="0" collapsed="false">
      <c r="A1909" s="0" t="s">
        <v>201</v>
      </c>
      <c r="B1909" s="81" t="n">
        <v>46132</v>
      </c>
      <c r="C1909" s="82" t="s">
        <v>452</v>
      </c>
      <c r="D1909" s="83" t="n">
        <v>31.57</v>
      </c>
      <c r="E1909" s="0" t="n">
        <v>25</v>
      </c>
      <c r="F1909" s="0" t="n">
        <v>1</v>
      </c>
      <c r="G1909" s="0" t="n">
        <v>0</v>
      </c>
      <c r="I1909" s="0" t="str">
        <f aca="false">IF(A1909="","",IF(COUNTIF(Campaigns!$A$7:$A$300,A1909)&gt;0,"✓",IF(N(D1909)=0,"– no spend","⚠ add to Campaigns tab")))</f>
        <v>✓</v>
      </c>
      <c r="J1909" s="83" t="n">
        <f aca="false">IF(D1909="","",D1909*IF(Settings!$B$23=Settings!$C$6,1,IF(Settings!$B$23="USD",1/INDEX(Settings!$B$29:$B$40,MONTH(B1909)),INDEX(Settings!$B$29:$B$40,MONTH(B1909)))))</f>
        <v>35.285789</v>
      </c>
    </row>
    <row r="1910" customFormat="false" ht="15" hidden="false" customHeight="false" outlineLevel="0" collapsed="false">
      <c r="A1910" s="0" t="s">
        <v>194</v>
      </c>
      <c r="B1910" s="81" t="n">
        <v>46132</v>
      </c>
      <c r="C1910" s="82" t="s">
        <v>452</v>
      </c>
      <c r="D1910" s="83" t="n">
        <v>33.08</v>
      </c>
      <c r="E1910" s="0" t="n">
        <v>87</v>
      </c>
      <c r="F1910" s="0" t="n">
        <v>4</v>
      </c>
      <c r="G1910" s="0" t="n">
        <v>0</v>
      </c>
      <c r="I1910" s="0" t="str">
        <f aca="false">IF(A1910="","",IF(COUNTIF(Campaigns!$A$7:$A$300,A1910)&gt;0,"✓",IF(N(D1910)=0,"– no spend","⚠ add to Campaigns tab")))</f>
        <v>✓</v>
      </c>
      <c r="J1910" s="83" t="n">
        <f aca="false">IF(D1910="","",D1910*IF(Settings!$B$23=Settings!$C$6,1,IF(Settings!$B$23="USD",1/INDEX(Settings!$B$29:$B$40,MONTH(B1910)),INDEX(Settings!$B$29:$B$40,MONTH(B1910)))))</f>
        <v>36.973516</v>
      </c>
    </row>
    <row r="1911" customFormat="false" ht="15" hidden="false" customHeight="false" outlineLevel="0" collapsed="false">
      <c r="A1911" s="0" t="s">
        <v>199</v>
      </c>
      <c r="B1911" s="81" t="n">
        <v>46132</v>
      </c>
      <c r="C1911" s="82" t="s">
        <v>452</v>
      </c>
      <c r="D1911" s="83" t="n">
        <v>29.47</v>
      </c>
      <c r="E1911" s="0" t="n">
        <v>16</v>
      </c>
      <c r="F1911" s="0" t="n">
        <v>3</v>
      </c>
      <c r="G1911" s="0" t="n">
        <v>0</v>
      </c>
      <c r="I1911" s="0" t="str">
        <f aca="false">IF(A1911="","",IF(COUNTIF(Campaigns!$A$7:$A$300,A1911)&gt;0,"✓",IF(N(D1911)=0,"– no spend","⚠ add to Campaigns tab")))</f>
        <v>✓</v>
      </c>
      <c r="J1911" s="83" t="n">
        <f aca="false">IF(D1911="","",D1911*IF(Settings!$B$23=Settings!$C$6,1,IF(Settings!$B$23="USD",1/INDEX(Settings!$B$29:$B$40,MONTH(B1911)),INDEX(Settings!$B$29:$B$40,MONTH(B1911)))))</f>
        <v>32.938619</v>
      </c>
    </row>
    <row r="1912" customFormat="false" ht="15" hidden="false" customHeight="false" outlineLevel="0" collapsed="false">
      <c r="A1912" s="0" t="s">
        <v>206</v>
      </c>
      <c r="B1912" s="81" t="n">
        <v>46132</v>
      </c>
      <c r="C1912" s="82" t="s">
        <v>452</v>
      </c>
      <c r="D1912" s="83" t="n">
        <v>18.85</v>
      </c>
      <c r="E1912" s="0" t="n">
        <v>1537</v>
      </c>
      <c r="F1912" s="0" t="n">
        <v>70</v>
      </c>
      <c r="G1912" s="0" t="n">
        <v>0</v>
      </c>
      <c r="I1912" s="0" t="str">
        <f aca="false">IF(A1912="","",IF(COUNTIF(Campaigns!$A$7:$A$300,A1912)&gt;0,"✓",IF(N(D1912)=0,"– no spend","⚠ add to Campaigns tab")))</f>
        <v>✓</v>
      </c>
      <c r="J1912" s="83" t="n">
        <f aca="false">IF(D1912="","",D1912*IF(Settings!$B$23=Settings!$C$6,1,IF(Settings!$B$23="USD",1/INDEX(Settings!$B$29:$B$40,MONTH(B1912)),INDEX(Settings!$B$29:$B$40,MONTH(B1912)))))</f>
        <v>21.068645</v>
      </c>
    </row>
    <row r="1913" customFormat="false" ht="15" hidden="false" customHeight="false" outlineLevel="0" collapsed="false">
      <c r="A1913" s="0" t="s">
        <v>203</v>
      </c>
      <c r="B1913" s="81" t="n">
        <v>46133</v>
      </c>
      <c r="C1913" s="82" t="s">
        <v>452</v>
      </c>
      <c r="D1913" s="83" t="n">
        <v>16.63</v>
      </c>
      <c r="E1913" s="0" t="n">
        <v>55</v>
      </c>
      <c r="F1913" s="0" t="n">
        <v>3</v>
      </c>
      <c r="G1913" s="0" t="n">
        <v>0</v>
      </c>
      <c r="I1913" s="0" t="str">
        <f aca="false">IF(A1913="","",IF(COUNTIF(Campaigns!$A$7:$A$300,A1913)&gt;0,"✓",IF(N(D1913)=0,"– no spend","⚠ add to Campaigns tab")))</f>
        <v>✓</v>
      </c>
      <c r="J1913" s="83" t="n">
        <f aca="false">IF(D1913="","",D1913*IF(Settings!$B$23=Settings!$C$6,1,IF(Settings!$B$23="USD",1/INDEX(Settings!$B$29:$B$40,MONTH(B1913)),INDEX(Settings!$B$29:$B$40,MONTH(B1913)))))</f>
        <v>18.587351</v>
      </c>
    </row>
    <row r="1914" customFormat="false" ht="15" hidden="false" customHeight="false" outlineLevel="0" collapsed="false">
      <c r="A1914" s="0" t="s">
        <v>205</v>
      </c>
      <c r="B1914" s="81" t="n">
        <v>46133</v>
      </c>
      <c r="C1914" s="82" t="s">
        <v>452</v>
      </c>
      <c r="D1914" s="83" t="n">
        <v>8.04</v>
      </c>
      <c r="E1914" s="0" t="n">
        <v>1489</v>
      </c>
      <c r="F1914" s="0" t="n">
        <v>57</v>
      </c>
      <c r="G1914" s="0" t="n">
        <v>0</v>
      </c>
      <c r="I1914" s="0" t="str">
        <f aca="false">IF(A1914="","",IF(COUNTIF(Campaigns!$A$7:$A$300,A1914)&gt;0,"✓",IF(N(D1914)=0,"– no spend","⚠ add to Campaigns tab")))</f>
        <v>✓</v>
      </c>
      <c r="J1914" s="83" t="n">
        <f aca="false">IF(D1914="","",D1914*IF(Settings!$B$23=Settings!$C$6,1,IF(Settings!$B$23="USD",1/INDEX(Settings!$B$29:$B$40,MONTH(B1914)),INDEX(Settings!$B$29:$B$40,MONTH(B1914)))))</f>
        <v>8.986308</v>
      </c>
    </row>
    <row r="1915" customFormat="false" ht="15" hidden="false" customHeight="false" outlineLevel="0" collapsed="false">
      <c r="A1915" s="0" t="s">
        <v>195</v>
      </c>
      <c r="B1915" s="81" t="n">
        <v>46133</v>
      </c>
      <c r="C1915" s="82" t="s">
        <v>452</v>
      </c>
      <c r="D1915" s="83" t="n">
        <v>27.65</v>
      </c>
      <c r="E1915" s="0" t="n">
        <v>27</v>
      </c>
      <c r="F1915" s="0" t="n">
        <v>1</v>
      </c>
      <c r="G1915" s="0" t="n">
        <v>0</v>
      </c>
      <c r="I1915" s="0" t="str">
        <f aca="false">IF(A1915="","",IF(COUNTIF(Campaigns!$A$7:$A$300,A1915)&gt;0,"✓",IF(N(D1915)=0,"– no spend","⚠ add to Campaigns tab")))</f>
        <v>✓</v>
      </c>
      <c r="J1915" s="83" t="n">
        <f aca="false">IF(D1915="","",D1915*IF(Settings!$B$23=Settings!$C$6,1,IF(Settings!$B$23="USD",1/INDEX(Settings!$B$29:$B$40,MONTH(B1915)),INDEX(Settings!$B$29:$B$40,MONTH(B1915)))))</f>
        <v>30.904405</v>
      </c>
    </row>
    <row r="1916" customFormat="false" ht="15" hidden="false" customHeight="false" outlineLevel="0" collapsed="false">
      <c r="A1916" s="0" t="s">
        <v>185</v>
      </c>
      <c r="B1916" s="81" t="n">
        <v>46133</v>
      </c>
      <c r="C1916" s="82" t="s">
        <v>452</v>
      </c>
      <c r="D1916" s="83" t="n">
        <v>12.34</v>
      </c>
      <c r="E1916" s="0" t="n">
        <v>136</v>
      </c>
      <c r="F1916" s="0" t="n">
        <v>12</v>
      </c>
      <c r="G1916" s="0" t="n">
        <v>0</v>
      </c>
      <c r="I1916" s="0" t="str">
        <f aca="false">IF(A1916="","",IF(COUNTIF(Campaigns!$A$7:$A$300,A1916)&gt;0,"✓",IF(N(D1916)=0,"– no spend","⚠ add to Campaigns tab")))</f>
        <v>✓</v>
      </c>
      <c r="J1916" s="83" t="n">
        <f aca="false">IF(D1916="","",D1916*IF(Settings!$B$23=Settings!$C$6,1,IF(Settings!$B$23="USD",1/INDEX(Settings!$B$29:$B$40,MONTH(B1916)),INDEX(Settings!$B$29:$B$40,MONTH(B1916)))))</f>
        <v>13.792418</v>
      </c>
    </row>
    <row r="1917" customFormat="false" ht="15" hidden="false" customHeight="false" outlineLevel="0" collapsed="false">
      <c r="A1917" s="0" t="s">
        <v>191</v>
      </c>
      <c r="B1917" s="81" t="n">
        <v>46133</v>
      </c>
      <c r="C1917" s="82" t="s">
        <v>452</v>
      </c>
      <c r="D1917" s="83" t="n">
        <v>25.67</v>
      </c>
      <c r="E1917" s="0" t="n">
        <v>141</v>
      </c>
      <c r="F1917" s="0" t="n">
        <v>14</v>
      </c>
      <c r="G1917" s="0" t="n">
        <v>3</v>
      </c>
      <c r="I1917" s="0" t="str">
        <f aca="false">IF(A1917="","",IF(COUNTIF(Campaigns!$A$7:$A$300,A1917)&gt;0,"✓",IF(N(D1917)=0,"– no spend","⚠ add to Campaigns tab")))</f>
        <v>✓</v>
      </c>
      <c r="J1917" s="83" t="n">
        <f aca="false">IF(D1917="","",D1917*IF(Settings!$B$23=Settings!$C$6,1,IF(Settings!$B$23="USD",1/INDEX(Settings!$B$29:$B$40,MONTH(B1917)),INDEX(Settings!$B$29:$B$40,MONTH(B1917)))))</f>
        <v>28.691359</v>
      </c>
    </row>
    <row r="1918" customFormat="false" ht="15" hidden="false" customHeight="false" outlineLevel="0" collapsed="false">
      <c r="A1918" s="0" t="s">
        <v>200</v>
      </c>
      <c r="B1918" s="81" t="n">
        <v>46133</v>
      </c>
      <c r="C1918" s="82" t="s">
        <v>452</v>
      </c>
      <c r="D1918" s="83" t="n">
        <v>10.14</v>
      </c>
      <c r="E1918" s="0" t="n">
        <v>51</v>
      </c>
      <c r="F1918" s="0" t="n">
        <v>6</v>
      </c>
      <c r="G1918" s="0" t="n">
        <v>3</v>
      </c>
      <c r="I1918" s="0" t="str">
        <f aca="false">IF(A1918="","",IF(COUNTIF(Campaigns!$A$7:$A$300,A1918)&gt;0,"✓",IF(N(D1918)=0,"– no spend","⚠ add to Campaigns tab")))</f>
        <v>✓</v>
      </c>
      <c r="J1918" s="83" t="n">
        <f aca="false">IF(D1918="","",D1918*IF(Settings!$B$23=Settings!$C$6,1,IF(Settings!$B$23="USD",1/INDEX(Settings!$B$29:$B$40,MONTH(B1918)),INDEX(Settings!$B$29:$B$40,MONTH(B1918)))))</f>
        <v>11.333478</v>
      </c>
    </row>
    <row r="1919" customFormat="false" ht="15" hidden="false" customHeight="false" outlineLevel="0" collapsed="false">
      <c r="A1919" s="0" t="s">
        <v>202</v>
      </c>
      <c r="B1919" s="81" t="n">
        <v>46133</v>
      </c>
      <c r="C1919" s="82" t="s">
        <v>452</v>
      </c>
      <c r="D1919" s="83" t="n">
        <v>2.43</v>
      </c>
      <c r="E1919" s="0" t="n">
        <v>79</v>
      </c>
      <c r="F1919" s="0" t="n">
        <v>2</v>
      </c>
      <c r="G1919" s="0" t="n">
        <v>0</v>
      </c>
      <c r="I1919" s="0" t="str">
        <f aca="false">IF(A1919="","",IF(COUNTIF(Campaigns!$A$7:$A$300,A1919)&gt;0,"✓",IF(N(D1919)=0,"– no spend","⚠ add to Campaigns tab")))</f>
        <v>✓</v>
      </c>
      <c r="J1919" s="83" t="n">
        <f aca="false">IF(D1919="","",D1919*IF(Settings!$B$23=Settings!$C$6,1,IF(Settings!$B$23="USD",1/INDEX(Settings!$B$29:$B$40,MONTH(B1919)),INDEX(Settings!$B$29:$B$40,MONTH(B1919)))))</f>
        <v>2.716011</v>
      </c>
    </row>
    <row r="1920" customFormat="false" ht="15" hidden="false" customHeight="false" outlineLevel="0" collapsed="false">
      <c r="A1920" s="0" t="s">
        <v>192</v>
      </c>
      <c r="B1920" s="81" t="n">
        <v>46133</v>
      </c>
      <c r="C1920" s="82" t="s">
        <v>452</v>
      </c>
      <c r="D1920" s="83" t="n">
        <v>19.04</v>
      </c>
      <c r="E1920" s="0" t="n">
        <v>167</v>
      </c>
      <c r="F1920" s="0" t="n">
        <v>11</v>
      </c>
      <c r="G1920" s="0" t="n">
        <v>0</v>
      </c>
      <c r="I1920" s="0" t="str">
        <f aca="false">IF(A1920="","",IF(COUNTIF(Campaigns!$A$7:$A$300,A1920)&gt;0,"✓",IF(N(D1920)=0,"– no spend","⚠ add to Campaigns tab")))</f>
        <v>✓</v>
      </c>
      <c r="J1920" s="83" t="n">
        <f aca="false">IF(D1920="","",D1920*IF(Settings!$B$23=Settings!$C$6,1,IF(Settings!$B$23="USD",1/INDEX(Settings!$B$29:$B$40,MONTH(B1920)),INDEX(Settings!$B$29:$B$40,MONTH(B1920)))))</f>
        <v>21.281008</v>
      </c>
    </row>
    <row r="1921" customFormat="false" ht="15" hidden="false" customHeight="false" outlineLevel="0" collapsed="false">
      <c r="A1921" s="0" t="s">
        <v>187</v>
      </c>
      <c r="B1921" s="81" t="n">
        <v>46133</v>
      </c>
      <c r="C1921" s="82" t="s">
        <v>452</v>
      </c>
      <c r="D1921" s="83" t="n">
        <v>45.41</v>
      </c>
      <c r="E1921" s="0" t="n">
        <v>201</v>
      </c>
      <c r="F1921" s="0" t="n">
        <v>13</v>
      </c>
      <c r="G1921" s="0" t="n">
        <v>0</v>
      </c>
      <c r="I1921" s="0" t="str">
        <f aca="false">IF(A1921="","",IF(COUNTIF(Campaigns!$A$7:$A$300,A1921)&gt;0,"✓",IF(N(D1921)=0,"– no spend","⚠ add to Campaigns tab")))</f>
        <v>✓</v>
      </c>
      <c r="J1921" s="83" t="n">
        <f aca="false">IF(D1921="","",D1921*IF(Settings!$B$23=Settings!$C$6,1,IF(Settings!$B$23="USD",1/INDEX(Settings!$B$29:$B$40,MONTH(B1921)),INDEX(Settings!$B$29:$B$40,MONTH(B1921)))))</f>
        <v>50.754757</v>
      </c>
    </row>
    <row r="1922" customFormat="false" ht="15" hidden="false" customHeight="false" outlineLevel="0" collapsed="false">
      <c r="A1922" s="0" t="s">
        <v>190</v>
      </c>
      <c r="B1922" s="81" t="n">
        <v>46133</v>
      </c>
      <c r="C1922" s="82" t="s">
        <v>452</v>
      </c>
      <c r="D1922" s="83" t="n">
        <v>0</v>
      </c>
      <c r="E1922" s="0" t="n">
        <v>16</v>
      </c>
      <c r="F1922" s="0" t="n">
        <v>0</v>
      </c>
      <c r="G1922" s="0" t="n">
        <v>0</v>
      </c>
      <c r="I1922" s="0" t="str">
        <f aca="false">IF(A1922="","",IF(COUNTIF(Campaigns!$A$7:$A$300,A1922)&gt;0,"✓",IF(N(D1922)=0,"– no spend","⚠ add to Campaigns tab")))</f>
        <v>✓</v>
      </c>
      <c r="J1922" s="83" t="n">
        <f aca="false">IF(D1922="","",D1922*IF(Settings!$B$23=Settings!$C$6,1,IF(Settings!$B$23="USD",1/INDEX(Settings!$B$29:$B$40,MONTH(B1922)),INDEX(Settings!$B$29:$B$40,MONTH(B1922)))))</f>
        <v>0</v>
      </c>
    </row>
    <row r="1923" customFormat="false" ht="15" hidden="false" customHeight="false" outlineLevel="0" collapsed="false">
      <c r="A1923" s="0" t="s">
        <v>204</v>
      </c>
      <c r="B1923" s="81" t="n">
        <v>46133</v>
      </c>
      <c r="C1923" s="82" t="s">
        <v>452</v>
      </c>
      <c r="D1923" s="83" t="n">
        <v>5.68</v>
      </c>
      <c r="E1923" s="0" t="n">
        <v>11</v>
      </c>
      <c r="F1923" s="0" t="n">
        <v>4</v>
      </c>
      <c r="G1923" s="0" t="n">
        <v>0</v>
      </c>
      <c r="I1923" s="0" t="str">
        <f aca="false">IF(A1923="","",IF(COUNTIF(Campaigns!$A$7:$A$300,A1923)&gt;0,"✓",IF(N(D1923)=0,"– no spend","⚠ add to Campaigns tab")))</f>
        <v>✓</v>
      </c>
      <c r="J1923" s="83" t="n">
        <f aca="false">IF(D1923="","",D1923*IF(Settings!$B$23=Settings!$C$6,1,IF(Settings!$B$23="USD",1/INDEX(Settings!$B$29:$B$40,MONTH(B1923)),INDEX(Settings!$B$29:$B$40,MONTH(B1923)))))</f>
        <v>6.348536</v>
      </c>
    </row>
    <row r="1924" customFormat="false" ht="15" hidden="false" customHeight="false" outlineLevel="0" collapsed="false">
      <c r="A1924" s="0" t="s">
        <v>188</v>
      </c>
      <c r="B1924" s="81" t="n">
        <v>46133</v>
      </c>
      <c r="C1924" s="82" t="s">
        <v>452</v>
      </c>
      <c r="D1924" s="83" t="n">
        <v>11.93</v>
      </c>
      <c r="E1924" s="0" t="n">
        <v>41</v>
      </c>
      <c r="F1924" s="0" t="n">
        <v>2</v>
      </c>
      <c r="G1924" s="0" t="n">
        <v>0</v>
      </c>
      <c r="I1924" s="0" t="str">
        <f aca="false">IF(A1924="","",IF(COUNTIF(Campaigns!$A$7:$A$300,A1924)&gt;0,"✓",IF(N(D1924)=0,"– no spend","⚠ add to Campaigns tab")))</f>
        <v>✓</v>
      </c>
      <c r="J1924" s="83" t="n">
        <f aca="false">IF(D1924="","",D1924*IF(Settings!$B$23=Settings!$C$6,1,IF(Settings!$B$23="USD",1/INDEX(Settings!$B$29:$B$40,MONTH(B1924)),INDEX(Settings!$B$29:$B$40,MONTH(B1924)))))</f>
        <v>13.334161</v>
      </c>
    </row>
    <row r="1925" customFormat="false" ht="15" hidden="false" customHeight="false" outlineLevel="0" collapsed="false">
      <c r="A1925" s="0" t="s">
        <v>186</v>
      </c>
      <c r="B1925" s="81" t="n">
        <v>46133</v>
      </c>
      <c r="C1925" s="82" t="s">
        <v>452</v>
      </c>
      <c r="D1925" s="83" t="n">
        <v>1.8</v>
      </c>
      <c r="E1925" s="0" t="n">
        <v>44</v>
      </c>
      <c r="F1925" s="0" t="n">
        <v>2</v>
      </c>
      <c r="G1925" s="0" t="n">
        <v>0</v>
      </c>
      <c r="I1925" s="0" t="str">
        <f aca="false">IF(A1925="","",IF(COUNTIF(Campaigns!$A$7:$A$300,A1925)&gt;0,"✓",IF(N(D1925)=0,"– no spend","⚠ add to Campaigns tab")))</f>
        <v>✓</v>
      </c>
      <c r="J1925" s="83" t="n">
        <f aca="false">IF(D1925="","",D1925*IF(Settings!$B$23=Settings!$C$6,1,IF(Settings!$B$23="USD",1/INDEX(Settings!$B$29:$B$40,MONTH(B1925)),INDEX(Settings!$B$29:$B$40,MONTH(B1925)))))</f>
        <v>2.01186</v>
      </c>
    </row>
    <row r="1926" customFormat="false" ht="15" hidden="false" customHeight="false" outlineLevel="0" collapsed="false">
      <c r="A1926" s="0" t="s">
        <v>201</v>
      </c>
      <c r="B1926" s="81" t="n">
        <v>46133</v>
      </c>
      <c r="C1926" s="82" t="s">
        <v>452</v>
      </c>
      <c r="D1926" s="83" t="n">
        <v>0</v>
      </c>
      <c r="E1926" s="0" t="n">
        <v>56</v>
      </c>
      <c r="F1926" s="0" t="n">
        <v>0</v>
      </c>
      <c r="G1926" s="0" t="n">
        <v>0</v>
      </c>
      <c r="I1926" s="0" t="str">
        <f aca="false">IF(A1926="","",IF(COUNTIF(Campaigns!$A$7:$A$300,A1926)&gt;0,"✓",IF(N(D1926)=0,"– no spend","⚠ add to Campaigns tab")))</f>
        <v>✓</v>
      </c>
      <c r="J1926" s="83" t="n">
        <f aca="false">IF(D1926="","",D1926*IF(Settings!$B$23=Settings!$C$6,1,IF(Settings!$B$23="USD",1/INDEX(Settings!$B$29:$B$40,MONTH(B1926)),INDEX(Settings!$B$29:$B$40,MONTH(B1926)))))</f>
        <v>0</v>
      </c>
    </row>
    <row r="1927" customFormat="false" ht="15" hidden="false" customHeight="false" outlineLevel="0" collapsed="false">
      <c r="A1927" s="0" t="s">
        <v>194</v>
      </c>
      <c r="B1927" s="81" t="n">
        <v>46133</v>
      </c>
      <c r="C1927" s="82" t="s">
        <v>452</v>
      </c>
      <c r="D1927" s="83" t="n">
        <v>57.94</v>
      </c>
      <c r="E1927" s="0" t="n">
        <v>23</v>
      </c>
      <c r="F1927" s="0" t="n">
        <v>2</v>
      </c>
      <c r="G1927" s="0" t="n">
        <v>0</v>
      </c>
      <c r="I1927" s="0" t="str">
        <f aca="false">IF(A1927="","",IF(COUNTIF(Campaigns!$A$7:$A$300,A1927)&gt;0,"✓",IF(N(D1927)=0,"– no spend","⚠ add to Campaigns tab")))</f>
        <v>✓</v>
      </c>
      <c r="J1927" s="83" t="n">
        <f aca="false">IF(D1927="","",D1927*IF(Settings!$B$23=Settings!$C$6,1,IF(Settings!$B$23="USD",1/INDEX(Settings!$B$29:$B$40,MONTH(B1927)),INDEX(Settings!$B$29:$B$40,MONTH(B1927)))))</f>
        <v>64.759538</v>
      </c>
    </row>
    <row r="1928" customFormat="false" ht="15" hidden="false" customHeight="false" outlineLevel="0" collapsed="false">
      <c r="A1928" s="0" t="s">
        <v>199</v>
      </c>
      <c r="B1928" s="81" t="n">
        <v>46133</v>
      </c>
      <c r="C1928" s="82" t="s">
        <v>452</v>
      </c>
      <c r="D1928" s="83" t="n">
        <v>26.47</v>
      </c>
      <c r="E1928" s="0" t="n">
        <v>13</v>
      </c>
      <c r="F1928" s="0" t="n">
        <v>3</v>
      </c>
      <c r="G1928" s="0" t="n">
        <v>0</v>
      </c>
      <c r="I1928" s="0" t="str">
        <f aca="false">IF(A1928="","",IF(COUNTIF(Campaigns!$A$7:$A$300,A1928)&gt;0,"✓",IF(N(D1928)=0,"– no spend","⚠ add to Campaigns tab")))</f>
        <v>✓</v>
      </c>
      <c r="J1928" s="83" t="n">
        <f aca="false">IF(D1928="","",D1928*IF(Settings!$B$23=Settings!$C$6,1,IF(Settings!$B$23="USD",1/INDEX(Settings!$B$29:$B$40,MONTH(B1928)),INDEX(Settings!$B$29:$B$40,MONTH(B1928)))))</f>
        <v>29.585519</v>
      </c>
    </row>
    <row r="1929" customFormat="false" ht="15" hidden="false" customHeight="false" outlineLevel="0" collapsed="false">
      <c r="A1929" s="0" t="s">
        <v>206</v>
      </c>
      <c r="B1929" s="81" t="n">
        <v>46133</v>
      </c>
      <c r="C1929" s="82" t="s">
        <v>452</v>
      </c>
      <c r="D1929" s="83" t="n">
        <v>10.78</v>
      </c>
      <c r="E1929" s="0" t="n">
        <v>901</v>
      </c>
      <c r="F1929" s="0" t="n">
        <v>46</v>
      </c>
      <c r="G1929" s="0" t="n">
        <v>0</v>
      </c>
      <c r="I1929" s="0" t="str">
        <f aca="false">IF(A1929="","",IF(COUNTIF(Campaigns!$A$7:$A$300,A1929)&gt;0,"✓",IF(N(D1929)=0,"– no spend","⚠ add to Campaigns tab")))</f>
        <v>✓</v>
      </c>
      <c r="J1929" s="83" t="n">
        <f aca="false">IF(D1929="","",D1929*IF(Settings!$B$23=Settings!$C$6,1,IF(Settings!$B$23="USD",1/INDEX(Settings!$B$29:$B$40,MONTH(B1929)),INDEX(Settings!$B$29:$B$40,MONTH(B1929)))))</f>
        <v>12.048806</v>
      </c>
    </row>
    <row r="1930" customFormat="false" ht="15" hidden="false" customHeight="false" outlineLevel="0" collapsed="false">
      <c r="A1930" s="0" t="s">
        <v>203</v>
      </c>
      <c r="B1930" s="81" t="n">
        <v>46134</v>
      </c>
      <c r="C1930" s="82" t="s">
        <v>452</v>
      </c>
      <c r="D1930" s="83" t="n">
        <v>14.69</v>
      </c>
      <c r="E1930" s="0" t="n">
        <v>58</v>
      </c>
      <c r="F1930" s="0" t="n">
        <v>2</v>
      </c>
      <c r="G1930" s="0" t="n">
        <v>0</v>
      </c>
      <c r="I1930" s="0" t="str">
        <f aca="false">IF(A1930="","",IF(COUNTIF(Campaigns!$A$7:$A$300,A1930)&gt;0,"✓",IF(N(D1930)=0,"– no spend","⚠ add to Campaigns tab")))</f>
        <v>✓</v>
      </c>
      <c r="J1930" s="83" t="n">
        <f aca="false">IF(D1930="","",D1930*IF(Settings!$B$23=Settings!$C$6,1,IF(Settings!$B$23="USD",1/INDEX(Settings!$B$29:$B$40,MONTH(B1930)),INDEX(Settings!$B$29:$B$40,MONTH(B1930)))))</f>
        <v>16.419013</v>
      </c>
    </row>
    <row r="1931" customFormat="false" ht="15" hidden="false" customHeight="false" outlineLevel="0" collapsed="false">
      <c r="A1931" s="0" t="s">
        <v>195</v>
      </c>
      <c r="B1931" s="81" t="n">
        <v>46134</v>
      </c>
      <c r="C1931" s="82" t="s">
        <v>452</v>
      </c>
      <c r="D1931" s="83" t="n">
        <v>27.11</v>
      </c>
      <c r="E1931" s="0" t="n">
        <v>27</v>
      </c>
      <c r="F1931" s="0" t="n">
        <v>1</v>
      </c>
      <c r="G1931" s="0" t="n">
        <v>3</v>
      </c>
      <c r="I1931" s="0" t="str">
        <f aca="false">IF(A1931="","",IF(COUNTIF(Campaigns!$A$7:$A$300,A1931)&gt;0,"✓",IF(N(D1931)=0,"– no spend","⚠ add to Campaigns tab")))</f>
        <v>✓</v>
      </c>
      <c r="J1931" s="83" t="n">
        <f aca="false">IF(D1931="","",D1931*IF(Settings!$B$23=Settings!$C$6,1,IF(Settings!$B$23="USD",1/INDEX(Settings!$B$29:$B$40,MONTH(B1931)),INDEX(Settings!$B$29:$B$40,MONTH(B1931)))))</f>
        <v>30.300847</v>
      </c>
    </row>
    <row r="1932" customFormat="false" ht="15" hidden="false" customHeight="false" outlineLevel="0" collapsed="false">
      <c r="A1932" s="0" t="s">
        <v>185</v>
      </c>
      <c r="B1932" s="81" t="n">
        <v>46134</v>
      </c>
      <c r="C1932" s="82" t="s">
        <v>452</v>
      </c>
      <c r="D1932" s="83" t="n">
        <v>15.9</v>
      </c>
      <c r="E1932" s="0" t="n">
        <v>146</v>
      </c>
      <c r="F1932" s="0" t="n">
        <v>12</v>
      </c>
      <c r="G1932" s="0" t="n">
        <v>0</v>
      </c>
      <c r="I1932" s="0" t="str">
        <f aca="false">IF(A1932="","",IF(COUNTIF(Campaigns!$A$7:$A$300,A1932)&gt;0,"✓",IF(N(D1932)=0,"– no spend","⚠ add to Campaigns tab")))</f>
        <v>✓</v>
      </c>
      <c r="J1932" s="83" t="n">
        <f aca="false">IF(D1932="","",D1932*IF(Settings!$B$23=Settings!$C$6,1,IF(Settings!$B$23="USD",1/INDEX(Settings!$B$29:$B$40,MONTH(B1932)),INDEX(Settings!$B$29:$B$40,MONTH(B1932)))))</f>
        <v>17.77143</v>
      </c>
    </row>
    <row r="1933" customFormat="false" ht="15" hidden="false" customHeight="false" outlineLevel="0" collapsed="false">
      <c r="A1933" s="0" t="s">
        <v>191</v>
      </c>
      <c r="B1933" s="81" t="n">
        <v>46134</v>
      </c>
      <c r="C1933" s="82" t="s">
        <v>452</v>
      </c>
      <c r="D1933" s="83" t="n">
        <v>24.96</v>
      </c>
      <c r="E1933" s="0" t="n">
        <v>52</v>
      </c>
      <c r="F1933" s="0" t="n">
        <v>9</v>
      </c>
      <c r="G1933" s="0" t="n">
        <v>0</v>
      </c>
      <c r="I1933" s="0" t="str">
        <f aca="false">IF(A1933="","",IF(COUNTIF(Campaigns!$A$7:$A$300,A1933)&gt;0,"✓",IF(N(D1933)=0,"– no spend","⚠ add to Campaigns tab")))</f>
        <v>✓</v>
      </c>
      <c r="J1933" s="83" t="n">
        <f aca="false">IF(D1933="","",D1933*IF(Settings!$B$23=Settings!$C$6,1,IF(Settings!$B$23="USD",1/INDEX(Settings!$B$29:$B$40,MONTH(B1933)),INDEX(Settings!$B$29:$B$40,MONTH(B1933)))))</f>
        <v>27.897792</v>
      </c>
    </row>
    <row r="1934" customFormat="false" ht="15" hidden="false" customHeight="false" outlineLevel="0" collapsed="false">
      <c r="A1934" s="0" t="s">
        <v>200</v>
      </c>
      <c r="B1934" s="81" t="n">
        <v>46134</v>
      </c>
      <c r="C1934" s="82" t="s">
        <v>452</v>
      </c>
      <c r="D1934" s="83" t="n">
        <v>5.74</v>
      </c>
      <c r="E1934" s="0" t="n">
        <v>60</v>
      </c>
      <c r="F1934" s="0" t="n">
        <v>5</v>
      </c>
      <c r="G1934" s="0" t="n">
        <v>1</v>
      </c>
      <c r="I1934" s="0" t="str">
        <f aca="false">IF(A1934="","",IF(COUNTIF(Campaigns!$A$7:$A$300,A1934)&gt;0,"✓",IF(N(D1934)=0,"– no spend","⚠ add to Campaigns tab")))</f>
        <v>✓</v>
      </c>
      <c r="J1934" s="83" t="n">
        <f aca="false">IF(D1934="","",D1934*IF(Settings!$B$23=Settings!$C$6,1,IF(Settings!$B$23="USD",1/INDEX(Settings!$B$29:$B$40,MONTH(B1934)),INDEX(Settings!$B$29:$B$40,MONTH(B1934)))))</f>
        <v>6.415598</v>
      </c>
    </row>
    <row r="1935" customFormat="false" ht="15" hidden="false" customHeight="false" outlineLevel="0" collapsed="false">
      <c r="A1935" s="0" t="s">
        <v>202</v>
      </c>
      <c r="B1935" s="81" t="n">
        <v>46134</v>
      </c>
      <c r="C1935" s="82" t="s">
        <v>452</v>
      </c>
      <c r="D1935" s="83" t="n">
        <v>8.78</v>
      </c>
      <c r="E1935" s="0" t="n">
        <v>76</v>
      </c>
      <c r="F1935" s="0" t="n">
        <v>6</v>
      </c>
      <c r="G1935" s="0" t="n">
        <v>0</v>
      </c>
      <c r="I1935" s="0" t="str">
        <f aca="false">IF(A1935="","",IF(COUNTIF(Campaigns!$A$7:$A$300,A1935)&gt;0,"✓",IF(N(D1935)=0,"– no spend","⚠ add to Campaigns tab")))</f>
        <v>✓</v>
      </c>
      <c r="J1935" s="83" t="n">
        <f aca="false">IF(D1935="","",D1935*IF(Settings!$B$23=Settings!$C$6,1,IF(Settings!$B$23="USD",1/INDEX(Settings!$B$29:$B$40,MONTH(B1935)),INDEX(Settings!$B$29:$B$40,MONTH(B1935)))))</f>
        <v>9.813406</v>
      </c>
    </row>
    <row r="1936" customFormat="false" ht="15" hidden="false" customHeight="false" outlineLevel="0" collapsed="false">
      <c r="A1936" s="0" t="s">
        <v>192</v>
      </c>
      <c r="B1936" s="81" t="n">
        <v>46134</v>
      </c>
      <c r="C1936" s="82" t="s">
        <v>452</v>
      </c>
      <c r="D1936" s="83" t="n">
        <v>24.24</v>
      </c>
      <c r="E1936" s="0" t="n">
        <v>35</v>
      </c>
      <c r="F1936" s="0" t="n">
        <v>8</v>
      </c>
      <c r="G1936" s="0" t="n">
        <v>0</v>
      </c>
      <c r="I1936" s="0" t="str">
        <f aca="false">IF(A1936="","",IF(COUNTIF(Campaigns!$A$7:$A$300,A1936)&gt;0,"✓",IF(N(D1936)=0,"– no spend","⚠ add to Campaigns tab")))</f>
        <v>✓</v>
      </c>
      <c r="J1936" s="83" t="n">
        <f aca="false">IF(D1936="","",D1936*IF(Settings!$B$23=Settings!$C$6,1,IF(Settings!$B$23="USD",1/INDEX(Settings!$B$29:$B$40,MONTH(B1936)),INDEX(Settings!$B$29:$B$40,MONTH(B1936)))))</f>
        <v>27.093048</v>
      </c>
    </row>
    <row r="1937" customFormat="false" ht="15" hidden="false" customHeight="false" outlineLevel="0" collapsed="false">
      <c r="A1937" s="0" t="s">
        <v>187</v>
      </c>
      <c r="B1937" s="81" t="n">
        <v>46134</v>
      </c>
      <c r="C1937" s="82" t="s">
        <v>452</v>
      </c>
      <c r="D1937" s="83" t="n">
        <v>47.4</v>
      </c>
      <c r="E1937" s="0" t="n">
        <v>220</v>
      </c>
      <c r="F1937" s="0" t="n">
        <v>17</v>
      </c>
      <c r="G1937" s="0" t="n">
        <v>1</v>
      </c>
      <c r="I1937" s="0" t="str">
        <f aca="false">IF(A1937="","",IF(COUNTIF(Campaigns!$A$7:$A$300,A1937)&gt;0,"✓",IF(N(D1937)=0,"– no spend","⚠ add to Campaigns tab")))</f>
        <v>✓</v>
      </c>
      <c r="J1937" s="83" t="n">
        <f aca="false">IF(D1937="","",D1937*IF(Settings!$B$23=Settings!$C$6,1,IF(Settings!$B$23="USD",1/INDEX(Settings!$B$29:$B$40,MONTH(B1937)),INDEX(Settings!$B$29:$B$40,MONTH(B1937)))))</f>
        <v>52.97898</v>
      </c>
    </row>
    <row r="1938" customFormat="false" ht="15" hidden="false" customHeight="false" outlineLevel="0" collapsed="false">
      <c r="A1938" s="0" t="s">
        <v>190</v>
      </c>
      <c r="B1938" s="81" t="n">
        <v>46134</v>
      </c>
      <c r="C1938" s="82" t="s">
        <v>452</v>
      </c>
      <c r="D1938" s="83" t="n">
        <v>7.58</v>
      </c>
      <c r="E1938" s="0" t="n">
        <v>15</v>
      </c>
      <c r="F1938" s="0" t="n">
        <v>1</v>
      </c>
      <c r="G1938" s="0" t="n">
        <v>0</v>
      </c>
      <c r="I1938" s="0" t="str">
        <f aca="false">IF(A1938="","",IF(COUNTIF(Campaigns!$A$7:$A$300,A1938)&gt;0,"✓",IF(N(D1938)=0,"– no spend","⚠ add to Campaigns tab")))</f>
        <v>✓</v>
      </c>
      <c r="J1938" s="83" t="n">
        <f aca="false">IF(D1938="","",D1938*IF(Settings!$B$23=Settings!$C$6,1,IF(Settings!$B$23="USD",1/INDEX(Settings!$B$29:$B$40,MONTH(B1938)),INDEX(Settings!$B$29:$B$40,MONTH(B1938)))))</f>
        <v>8.472166</v>
      </c>
    </row>
    <row r="1939" customFormat="false" ht="15" hidden="false" customHeight="false" outlineLevel="0" collapsed="false">
      <c r="A1939" s="0" t="s">
        <v>204</v>
      </c>
      <c r="B1939" s="81" t="n">
        <v>46134</v>
      </c>
      <c r="C1939" s="82" t="s">
        <v>452</v>
      </c>
      <c r="D1939" s="83" t="n">
        <v>5.68</v>
      </c>
      <c r="E1939" s="0" t="n">
        <v>47</v>
      </c>
      <c r="F1939" s="0" t="n">
        <v>3</v>
      </c>
      <c r="G1939" s="0" t="n">
        <v>0</v>
      </c>
      <c r="I1939" s="0" t="str">
        <f aca="false">IF(A1939="","",IF(COUNTIF(Campaigns!$A$7:$A$300,A1939)&gt;0,"✓",IF(N(D1939)=0,"– no spend","⚠ add to Campaigns tab")))</f>
        <v>✓</v>
      </c>
      <c r="J1939" s="83" t="n">
        <f aca="false">IF(D1939="","",D1939*IF(Settings!$B$23=Settings!$C$6,1,IF(Settings!$B$23="USD",1/INDEX(Settings!$B$29:$B$40,MONTH(B1939)),INDEX(Settings!$B$29:$B$40,MONTH(B1939)))))</f>
        <v>6.348536</v>
      </c>
    </row>
    <row r="1940" customFormat="false" ht="15" hidden="false" customHeight="false" outlineLevel="0" collapsed="false">
      <c r="A1940" s="0" t="s">
        <v>188</v>
      </c>
      <c r="B1940" s="81" t="n">
        <v>46134</v>
      </c>
      <c r="C1940" s="82" t="s">
        <v>452</v>
      </c>
      <c r="D1940" s="83" t="n">
        <v>10.42</v>
      </c>
      <c r="E1940" s="0" t="n">
        <v>26</v>
      </c>
      <c r="F1940" s="0" t="n">
        <v>2</v>
      </c>
      <c r="G1940" s="0" t="n">
        <v>0</v>
      </c>
      <c r="I1940" s="0" t="str">
        <f aca="false">IF(A1940="","",IF(COUNTIF(Campaigns!$A$7:$A$300,A1940)&gt;0,"✓",IF(N(D1940)=0,"– no spend","⚠ add to Campaigns tab")))</f>
        <v>✓</v>
      </c>
      <c r="J1940" s="83" t="n">
        <f aca="false">IF(D1940="","",D1940*IF(Settings!$B$23=Settings!$C$6,1,IF(Settings!$B$23="USD",1/INDEX(Settings!$B$29:$B$40,MONTH(B1940)),INDEX(Settings!$B$29:$B$40,MONTH(B1940)))))</f>
        <v>11.646434</v>
      </c>
    </row>
    <row r="1941" customFormat="false" ht="15" hidden="false" customHeight="false" outlineLevel="0" collapsed="false">
      <c r="A1941" s="0" t="s">
        <v>186</v>
      </c>
      <c r="B1941" s="81" t="n">
        <v>46134</v>
      </c>
      <c r="C1941" s="82" t="s">
        <v>452</v>
      </c>
      <c r="D1941" s="83" t="n">
        <v>4.27</v>
      </c>
      <c r="E1941" s="0" t="n">
        <v>32</v>
      </c>
      <c r="F1941" s="0" t="n">
        <v>2</v>
      </c>
      <c r="G1941" s="0" t="n">
        <v>0</v>
      </c>
      <c r="I1941" s="0" t="str">
        <f aca="false">IF(A1941="","",IF(COUNTIF(Campaigns!$A$7:$A$300,A1941)&gt;0,"✓",IF(N(D1941)=0,"– no spend","⚠ add to Campaigns tab")))</f>
        <v>✓</v>
      </c>
      <c r="J1941" s="83" t="n">
        <f aca="false">IF(D1941="","",D1941*IF(Settings!$B$23=Settings!$C$6,1,IF(Settings!$B$23="USD",1/INDEX(Settings!$B$29:$B$40,MONTH(B1941)),INDEX(Settings!$B$29:$B$40,MONTH(B1941)))))</f>
        <v>4.772579</v>
      </c>
    </row>
    <row r="1942" customFormat="false" ht="15" hidden="false" customHeight="false" outlineLevel="0" collapsed="false">
      <c r="A1942" s="0" t="s">
        <v>201</v>
      </c>
      <c r="B1942" s="81" t="n">
        <v>46134</v>
      </c>
      <c r="C1942" s="82" t="s">
        <v>452</v>
      </c>
      <c r="D1942" s="83" t="n">
        <v>31.85</v>
      </c>
      <c r="E1942" s="0" t="n">
        <v>15</v>
      </c>
      <c r="F1942" s="0" t="n">
        <v>2</v>
      </c>
      <c r="G1942" s="0" t="n">
        <v>0</v>
      </c>
      <c r="I1942" s="0" t="str">
        <f aca="false">IF(A1942="","",IF(COUNTIF(Campaigns!$A$7:$A$300,A1942)&gt;0,"✓",IF(N(D1942)=0,"– no spend","⚠ add to Campaigns tab")))</f>
        <v>✓</v>
      </c>
      <c r="J1942" s="83" t="n">
        <f aca="false">IF(D1942="","",D1942*IF(Settings!$B$23=Settings!$C$6,1,IF(Settings!$B$23="USD",1/INDEX(Settings!$B$29:$B$40,MONTH(B1942)),INDEX(Settings!$B$29:$B$40,MONTH(B1942)))))</f>
        <v>35.598745</v>
      </c>
    </row>
    <row r="1943" customFormat="false" ht="15" hidden="false" customHeight="false" outlineLevel="0" collapsed="false">
      <c r="A1943" s="0" t="s">
        <v>194</v>
      </c>
      <c r="B1943" s="81" t="n">
        <v>46134</v>
      </c>
      <c r="C1943" s="82" t="s">
        <v>452</v>
      </c>
      <c r="D1943" s="83" t="n">
        <v>34.06</v>
      </c>
      <c r="E1943" s="0" t="n">
        <v>43</v>
      </c>
      <c r="F1943" s="0" t="n">
        <v>3</v>
      </c>
      <c r="G1943" s="0" t="n">
        <v>0</v>
      </c>
      <c r="I1943" s="0" t="str">
        <f aca="false">IF(A1943="","",IF(COUNTIF(Campaigns!$A$7:$A$300,A1943)&gt;0,"✓",IF(N(D1943)=0,"– no spend","⚠ add to Campaigns tab")))</f>
        <v>✓</v>
      </c>
      <c r="J1943" s="83" t="n">
        <f aca="false">IF(D1943="","",D1943*IF(Settings!$B$23=Settings!$C$6,1,IF(Settings!$B$23="USD",1/INDEX(Settings!$B$29:$B$40,MONTH(B1943)),INDEX(Settings!$B$29:$B$40,MONTH(B1943)))))</f>
        <v>38.068862</v>
      </c>
    </row>
    <row r="1944" customFormat="false" ht="15" hidden="false" customHeight="false" outlineLevel="0" collapsed="false">
      <c r="A1944" s="0" t="s">
        <v>199</v>
      </c>
      <c r="B1944" s="81" t="n">
        <v>46134</v>
      </c>
      <c r="C1944" s="82" t="s">
        <v>452</v>
      </c>
      <c r="D1944" s="83" t="n">
        <v>21.61</v>
      </c>
      <c r="E1944" s="0" t="n">
        <v>3</v>
      </c>
      <c r="F1944" s="0" t="n">
        <v>1</v>
      </c>
      <c r="G1944" s="0" t="n">
        <v>0</v>
      </c>
      <c r="I1944" s="0" t="str">
        <f aca="false">IF(A1944="","",IF(COUNTIF(Campaigns!$A$7:$A$300,A1944)&gt;0,"✓",IF(N(D1944)=0,"– no spend","⚠ add to Campaigns tab")))</f>
        <v>✓</v>
      </c>
      <c r="J1944" s="83" t="n">
        <f aca="false">IF(D1944="","",D1944*IF(Settings!$B$23=Settings!$C$6,1,IF(Settings!$B$23="USD",1/INDEX(Settings!$B$29:$B$40,MONTH(B1944)),INDEX(Settings!$B$29:$B$40,MONTH(B1944)))))</f>
        <v>24.153497</v>
      </c>
    </row>
    <row r="1945" customFormat="false" ht="15" hidden="false" customHeight="false" outlineLevel="0" collapsed="false">
      <c r="A1945" s="0" t="s">
        <v>203</v>
      </c>
      <c r="B1945" s="81" t="n">
        <v>46135</v>
      </c>
      <c r="C1945" s="82" t="s">
        <v>452</v>
      </c>
      <c r="D1945" s="83" t="n">
        <v>17.64</v>
      </c>
      <c r="E1945" s="0" t="n">
        <v>74</v>
      </c>
      <c r="F1945" s="0" t="n">
        <v>3</v>
      </c>
      <c r="G1945" s="0" t="n">
        <v>0</v>
      </c>
      <c r="I1945" s="0" t="str">
        <f aca="false">IF(A1945="","",IF(COUNTIF(Campaigns!$A$7:$A$300,A1945)&gt;0,"✓",IF(N(D1945)=0,"– no spend","⚠ add to Campaigns tab")))</f>
        <v>✓</v>
      </c>
      <c r="J1945" s="83" t="n">
        <f aca="false">IF(D1945="","",D1945*IF(Settings!$B$23=Settings!$C$6,1,IF(Settings!$B$23="USD",1/INDEX(Settings!$B$29:$B$40,MONTH(B1945)),INDEX(Settings!$B$29:$B$40,MONTH(B1945)))))</f>
        <v>19.716228</v>
      </c>
    </row>
    <row r="1946" customFormat="false" ht="15" hidden="false" customHeight="false" outlineLevel="0" collapsed="false">
      <c r="A1946" s="0" t="s">
        <v>195</v>
      </c>
      <c r="B1946" s="81" t="n">
        <v>46135</v>
      </c>
      <c r="C1946" s="82" t="s">
        <v>452</v>
      </c>
      <c r="D1946" s="83" t="n">
        <v>0</v>
      </c>
      <c r="E1946" s="0" t="n">
        <v>34</v>
      </c>
      <c r="F1946" s="0" t="n">
        <v>0</v>
      </c>
      <c r="G1946" s="0" t="n">
        <v>0</v>
      </c>
      <c r="I1946" s="0" t="str">
        <f aca="false">IF(A1946="","",IF(COUNTIF(Campaigns!$A$7:$A$300,A1946)&gt;0,"✓",IF(N(D1946)=0,"– no spend","⚠ add to Campaigns tab")))</f>
        <v>✓</v>
      </c>
      <c r="J1946" s="83" t="n">
        <f aca="false">IF(D1946="","",D1946*IF(Settings!$B$23=Settings!$C$6,1,IF(Settings!$B$23="USD",1/INDEX(Settings!$B$29:$B$40,MONTH(B1946)),INDEX(Settings!$B$29:$B$40,MONTH(B1946)))))</f>
        <v>0</v>
      </c>
    </row>
    <row r="1947" customFormat="false" ht="15" hidden="false" customHeight="false" outlineLevel="0" collapsed="false">
      <c r="A1947" s="0" t="s">
        <v>185</v>
      </c>
      <c r="B1947" s="81" t="n">
        <v>46135</v>
      </c>
      <c r="C1947" s="82" t="s">
        <v>452</v>
      </c>
      <c r="D1947" s="83" t="n">
        <v>103.93</v>
      </c>
      <c r="E1947" s="0" t="n">
        <v>254</v>
      </c>
      <c r="F1947" s="0" t="n">
        <v>29</v>
      </c>
      <c r="G1947" s="0" t="n">
        <v>0</v>
      </c>
      <c r="I1947" s="0" t="str">
        <f aca="false">IF(A1947="","",IF(COUNTIF(Campaigns!$A$7:$A$300,A1947)&gt;0,"✓",IF(N(D1947)=0,"– no spend","⚠ add to Campaigns tab")))</f>
        <v>✓</v>
      </c>
      <c r="J1947" s="83" t="n">
        <f aca="false">IF(D1947="","",D1947*IF(Settings!$B$23=Settings!$C$6,1,IF(Settings!$B$23="USD",1/INDEX(Settings!$B$29:$B$40,MONTH(B1947)),INDEX(Settings!$B$29:$B$40,MONTH(B1947)))))</f>
        <v>116.162561</v>
      </c>
    </row>
    <row r="1948" customFormat="false" ht="15" hidden="false" customHeight="false" outlineLevel="0" collapsed="false">
      <c r="A1948" s="0" t="s">
        <v>191</v>
      </c>
      <c r="B1948" s="81" t="n">
        <v>46135</v>
      </c>
      <c r="C1948" s="82" t="s">
        <v>452</v>
      </c>
      <c r="D1948" s="83" t="n">
        <v>12.78</v>
      </c>
      <c r="E1948" s="0" t="n">
        <v>84</v>
      </c>
      <c r="F1948" s="0" t="n">
        <v>7</v>
      </c>
      <c r="G1948" s="0" t="n">
        <v>0</v>
      </c>
      <c r="I1948" s="0" t="str">
        <f aca="false">IF(A1948="","",IF(COUNTIF(Campaigns!$A$7:$A$300,A1948)&gt;0,"✓",IF(N(D1948)=0,"– no spend","⚠ add to Campaigns tab")))</f>
        <v>✓</v>
      </c>
      <c r="J1948" s="83" t="n">
        <f aca="false">IF(D1948="","",D1948*IF(Settings!$B$23=Settings!$C$6,1,IF(Settings!$B$23="USD",1/INDEX(Settings!$B$29:$B$40,MONTH(B1948)),INDEX(Settings!$B$29:$B$40,MONTH(B1948)))))</f>
        <v>14.284206</v>
      </c>
    </row>
    <row r="1949" customFormat="false" ht="15" hidden="false" customHeight="false" outlineLevel="0" collapsed="false">
      <c r="A1949" s="0" t="s">
        <v>200</v>
      </c>
      <c r="B1949" s="81" t="n">
        <v>46135</v>
      </c>
      <c r="C1949" s="82" t="s">
        <v>452</v>
      </c>
      <c r="D1949" s="83" t="n">
        <v>12.53</v>
      </c>
      <c r="E1949" s="0" t="n">
        <v>27</v>
      </c>
      <c r="F1949" s="0" t="n">
        <v>6</v>
      </c>
      <c r="G1949" s="0" t="n">
        <v>0</v>
      </c>
      <c r="I1949" s="0" t="str">
        <f aca="false">IF(A1949="","",IF(COUNTIF(Campaigns!$A$7:$A$300,A1949)&gt;0,"✓",IF(N(D1949)=0,"– no spend","⚠ add to Campaigns tab")))</f>
        <v>✓</v>
      </c>
      <c r="J1949" s="83" t="n">
        <f aca="false">IF(D1949="","",D1949*IF(Settings!$B$23=Settings!$C$6,1,IF(Settings!$B$23="USD",1/INDEX(Settings!$B$29:$B$40,MONTH(B1949)),INDEX(Settings!$B$29:$B$40,MONTH(B1949)))))</f>
        <v>14.004781</v>
      </c>
    </row>
    <row r="1950" customFormat="false" ht="15" hidden="false" customHeight="false" outlineLevel="0" collapsed="false">
      <c r="A1950" s="0" t="s">
        <v>202</v>
      </c>
      <c r="B1950" s="81" t="n">
        <v>46135</v>
      </c>
      <c r="C1950" s="82" t="s">
        <v>452</v>
      </c>
      <c r="D1950" s="83" t="n">
        <v>9.37</v>
      </c>
      <c r="E1950" s="0" t="n">
        <v>23</v>
      </c>
      <c r="F1950" s="0" t="n">
        <v>5</v>
      </c>
      <c r="G1950" s="0" t="n">
        <v>0</v>
      </c>
      <c r="I1950" s="0" t="str">
        <f aca="false">IF(A1950="","",IF(COUNTIF(Campaigns!$A$7:$A$300,A1950)&gt;0,"✓",IF(N(D1950)=0,"– no spend","⚠ add to Campaigns tab")))</f>
        <v>✓</v>
      </c>
      <c r="J1950" s="83" t="n">
        <f aca="false">IF(D1950="","",D1950*IF(Settings!$B$23=Settings!$C$6,1,IF(Settings!$B$23="USD",1/INDEX(Settings!$B$29:$B$40,MONTH(B1950)),INDEX(Settings!$B$29:$B$40,MONTH(B1950)))))</f>
        <v>10.472849</v>
      </c>
    </row>
    <row r="1951" customFormat="false" ht="15" hidden="false" customHeight="false" outlineLevel="0" collapsed="false">
      <c r="A1951" s="0" t="s">
        <v>192</v>
      </c>
      <c r="B1951" s="81" t="n">
        <v>46135</v>
      </c>
      <c r="C1951" s="82" t="s">
        <v>452</v>
      </c>
      <c r="D1951" s="83" t="n">
        <v>23.13</v>
      </c>
      <c r="E1951" s="0" t="n">
        <v>29</v>
      </c>
      <c r="F1951" s="0" t="n">
        <v>6</v>
      </c>
      <c r="G1951" s="0" t="n">
        <v>1</v>
      </c>
      <c r="I1951" s="0" t="str">
        <f aca="false">IF(A1951="","",IF(COUNTIF(Campaigns!$A$7:$A$300,A1951)&gt;0,"✓",IF(N(D1951)=0,"– no spend","⚠ add to Campaigns tab")))</f>
        <v>✓</v>
      </c>
      <c r="J1951" s="83" t="n">
        <f aca="false">IF(D1951="","",D1951*IF(Settings!$B$23=Settings!$C$6,1,IF(Settings!$B$23="USD",1/INDEX(Settings!$B$29:$B$40,MONTH(B1951)),INDEX(Settings!$B$29:$B$40,MONTH(B1951)))))</f>
        <v>25.852401</v>
      </c>
    </row>
    <row r="1952" customFormat="false" ht="15" hidden="false" customHeight="false" outlineLevel="0" collapsed="false">
      <c r="A1952" s="0" t="s">
        <v>187</v>
      </c>
      <c r="B1952" s="81" t="n">
        <v>46135</v>
      </c>
      <c r="C1952" s="82" t="s">
        <v>452</v>
      </c>
      <c r="D1952" s="83" t="n">
        <v>29.43</v>
      </c>
      <c r="E1952" s="0" t="n">
        <v>245</v>
      </c>
      <c r="F1952" s="0" t="n">
        <v>9</v>
      </c>
      <c r="G1952" s="0" t="n">
        <v>0</v>
      </c>
      <c r="I1952" s="0" t="str">
        <f aca="false">IF(A1952="","",IF(COUNTIF(Campaigns!$A$7:$A$300,A1952)&gt;0,"✓",IF(N(D1952)=0,"– no spend","⚠ add to Campaigns tab")))</f>
        <v>✓</v>
      </c>
      <c r="J1952" s="83" t="n">
        <f aca="false">IF(D1952="","",D1952*IF(Settings!$B$23=Settings!$C$6,1,IF(Settings!$B$23="USD",1/INDEX(Settings!$B$29:$B$40,MONTH(B1952)),INDEX(Settings!$B$29:$B$40,MONTH(B1952)))))</f>
        <v>32.893911</v>
      </c>
    </row>
    <row r="1953" customFormat="false" ht="15" hidden="false" customHeight="false" outlineLevel="0" collapsed="false">
      <c r="A1953" s="0" t="s">
        <v>190</v>
      </c>
      <c r="B1953" s="81" t="n">
        <v>46135</v>
      </c>
      <c r="C1953" s="82" t="s">
        <v>452</v>
      </c>
      <c r="D1953" s="83" t="n">
        <v>0</v>
      </c>
      <c r="E1953" s="0" t="n">
        <v>18</v>
      </c>
      <c r="F1953" s="0" t="n">
        <v>0</v>
      </c>
      <c r="G1953" s="0" t="n">
        <v>0</v>
      </c>
      <c r="I1953" s="0" t="str">
        <f aca="false">IF(A1953="","",IF(COUNTIF(Campaigns!$A$7:$A$300,A1953)&gt;0,"✓",IF(N(D1953)=0,"– no spend","⚠ add to Campaigns tab")))</f>
        <v>✓</v>
      </c>
      <c r="J1953" s="83" t="n">
        <f aca="false">IF(D1953="","",D1953*IF(Settings!$B$23=Settings!$C$6,1,IF(Settings!$B$23="USD",1/INDEX(Settings!$B$29:$B$40,MONTH(B1953)),INDEX(Settings!$B$29:$B$40,MONTH(B1953)))))</f>
        <v>0</v>
      </c>
    </row>
    <row r="1954" customFormat="false" ht="15" hidden="false" customHeight="false" outlineLevel="0" collapsed="false">
      <c r="A1954" s="0" t="s">
        <v>204</v>
      </c>
      <c r="B1954" s="81" t="n">
        <v>46135</v>
      </c>
      <c r="C1954" s="82" t="s">
        <v>452</v>
      </c>
      <c r="D1954" s="83" t="n">
        <v>8.38</v>
      </c>
      <c r="E1954" s="0" t="n">
        <v>42</v>
      </c>
      <c r="F1954" s="0" t="n">
        <v>3</v>
      </c>
      <c r="G1954" s="0" t="n">
        <v>0</v>
      </c>
      <c r="I1954" s="0" t="str">
        <f aca="false">IF(A1954="","",IF(COUNTIF(Campaigns!$A$7:$A$300,A1954)&gt;0,"✓",IF(N(D1954)=0,"– no spend","⚠ add to Campaigns tab")))</f>
        <v>✓</v>
      </c>
      <c r="J1954" s="83" t="n">
        <f aca="false">IF(D1954="","",D1954*IF(Settings!$B$23=Settings!$C$6,1,IF(Settings!$B$23="USD",1/INDEX(Settings!$B$29:$B$40,MONTH(B1954)),INDEX(Settings!$B$29:$B$40,MONTH(B1954)))))</f>
        <v>9.366326</v>
      </c>
    </row>
    <row r="1955" customFormat="false" ht="15" hidden="false" customHeight="false" outlineLevel="0" collapsed="false">
      <c r="A1955" s="0" t="s">
        <v>188</v>
      </c>
      <c r="B1955" s="81" t="n">
        <v>46135</v>
      </c>
      <c r="C1955" s="82" t="s">
        <v>452</v>
      </c>
      <c r="D1955" s="83" t="n">
        <v>11.84</v>
      </c>
      <c r="E1955" s="0" t="n">
        <v>9</v>
      </c>
      <c r="F1955" s="0" t="n">
        <v>2</v>
      </c>
      <c r="G1955" s="0" t="n">
        <v>0</v>
      </c>
      <c r="I1955" s="0" t="str">
        <f aca="false">IF(A1955="","",IF(COUNTIF(Campaigns!$A$7:$A$300,A1955)&gt;0,"✓",IF(N(D1955)=0,"– no spend","⚠ add to Campaigns tab")))</f>
        <v>✓</v>
      </c>
      <c r="J1955" s="83" t="n">
        <f aca="false">IF(D1955="","",D1955*IF(Settings!$B$23=Settings!$C$6,1,IF(Settings!$B$23="USD",1/INDEX(Settings!$B$29:$B$40,MONTH(B1955)),INDEX(Settings!$B$29:$B$40,MONTH(B1955)))))</f>
        <v>13.233568</v>
      </c>
    </row>
    <row r="1956" customFormat="false" ht="15" hidden="false" customHeight="false" outlineLevel="0" collapsed="false">
      <c r="A1956" s="0" t="s">
        <v>186</v>
      </c>
      <c r="B1956" s="81" t="n">
        <v>46135</v>
      </c>
      <c r="C1956" s="82" t="s">
        <v>452</v>
      </c>
      <c r="D1956" s="83" t="n">
        <v>106.1</v>
      </c>
      <c r="E1956" s="0" t="n">
        <v>213</v>
      </c>
      <c r="F1956" s="0" t="n">
        <v>24</v>
      </c>
      <c r="G1956" s="0" t="n">
        <v>1</v>
      </c>
      <c r="I1956" s="0" t="str">
        <f aca="false">IF(A1956="","",IF(COUNTIF(Campaigns!$A$7:$A$300,A1956)&gt;0,"✓",IF(N(D1956)=0,"– no spend","⚠ add to Campaigns tab")))</f>
        <v>✓</v>
      </c>
      <c r="J1956" s="83" t="n">
        <f aca="false">IF(D1956="","",D1956*IF(Settings!$B$23=Settings!$C$6,1,IF(Settings!$B$23="USD",1/INDEX(Settings!$B$29:$B$40,MONTH(B1956)),INDEX(Settings!$B$29:$B$40,MONTH(B1956)))))</f>
        <v>118.58797</v>
      </c>
    </row>
    <row r="1957" customFormat="false" ht="15" hidden="false" customHeight="false" outlineLevel="0" collapsed="false">
      <c r="A1957" s="0" t="s">
        <v>201</v>
      </c>
      <c r="B1957" s="81" t="n">
        <v>46135</v>
      </c>
      <c r="C1957" s="82" t="s">
        <v>452</v>
      </c>
      <c r="D1957" s="83" t="n">
        <v>20.82</v>
      </c>
      <c r="E1957" s="0" t="n">
        <v>24</v>
      </c>
      <c r="F1957" s="0" t="n">
        <v>2</v>
      </c>
      <c r="G1957" s="0" t="n">
        <v>0</v>
      </c>
      <c r="I1957" s="0" t="str">
        <f aca="false">IF(A1957="","",IF(COUNTIF(Campaigns!$A$7:$A$300,A1957)&gt;0,"✓",IF(N(D1957)=0,"– no spend","⚠ add to Campaigns tab")))</f>
        <v>✓</v>
      </c>
      <c r="J1957" s="83" t="n">
        <f aca="false">IF(D1957="","",D1957*IF(Settings!$B$23=Settings!$C$6,1,IF(Settings!$B$23="USD",1/INDEX(Settings!$B$29:$B$40,MONTH(B1957)),INDEX(Settings!$B$29:$B$40,MONTH(B1957)))))</f>
        <v>23.270514</v>
      </c>
    </row>
    <row r="1958" customFormat="false" ht="15" hidden="false" customHeight="false" outlineLevel="0" collapsed="false">
      <c r="A1958" s="0" t="s">
        <v>194</v>
      </c>
      <c r="B1958" s="81" t="n">
        <v>46135</v>
      </c>
      <c r="C1958" s="82" t="s">
        <v>452</v>
      </c>
      <c r="D1958" s="83" t="n">
        <v>26.09</v>
      </c>
      <c r="E1958" s="0" t="n">
        <v>28</v>
      </c>
      <c r="F1958" s="0" t="n">
        <v>2</v>
      </c>
      <c r="G1958" s="0" t="n">
        <v>0</v>
      </c>
      <c r="I1958" s="0" t="str">
        <f aca="false">IF(A1958="","",IF(COUNTIF(Campaigns!$A$7:$A$300,A1958)&gt;0,"✓",IF(N(D1958)=0,"– no spend","⚠ add to Campaigns tab")))</f>
        <v>✓</v>
      </c>
      <c r="J1958" s="83" t="n">
        <f aca="false">IF(D1958="","",D1958*IF(Settings!$B$23=Settings!$C$6,1,IF(Settings!$B$23="USD",1/INDEX(Settings!$B$29:$B$40,MONTH(B1958)),INDEX(Settings!$B$29:$B$40,MONTH(B1958)))))</f>
        <v>29.160793</v>
      </c>
    </row>
    <row r="1959" customFormat="false" ht="15" hidden="false" customHeight="false" outlineLevel="0" collapsed="false">
      <c r="A1959" s="0" t="s">
        <v>199</v>
      </c>
      <c r="B1959" s="81" t="n">
        <v>46135</v>
      </c>
      <c r="C1959" s="82" t="s">
        <v>452</v>
      </c>
      <c r="D1959" s="83" t="n">
        <v>23.71</v>
      </c>
      <c r="E1959" s="0" t="n">
        <v>9</v>
      </c>
      <c r="F1959" s="0" t="n">
        <v>1</v>
      </c>
      <c r="G1959" s="0" t="n">
        <v>0</v>
      </c>
      <c r="I1959" s="0" t="str">
        <f aca="false">IF(A1959="","",IF(COUNTIF(Campaigns!$A$7:$A$300,A1959)&gt;0,"✓",IF(N(D1959)=0,"– no spend","⚠ add to Campaigns tab")))</f>
        <v>✓</v>
      </c>
      <c r="J1959" s="83" t="n">
        <f aca="false">IF(D1959="","",D1959*IF(Settings!$B$23=Settings!$C$6,1,IF(Settings!$B$23="USD",1/INDEX(Settings!$B$29:$B$40,MONTH(B1959)),INDEX(Settings!$B$29:$B$40,MONTH(B1959)))))</f>
        <v>26.500667</v>
      </c>
    </row>
    <row r="1960" customFormat="false" ht="15" hidden="false" customHeight="false" outlineLevel="0" collapsed="false">
      <c r="A1960" s="0" t="s">
        <v>203</v>
      </c>
      <c r="B1960" s="81" t="n">
        <v>46136</v>
      </c>
      <c r="C1960" s="82" t="s">
        <v>452</v>
      </c>
      <c r="D1960" s="83" t="n">
        <v>6.59</v>
      </c>
      <c r="E1960" s="0" t="n">
        <v>7</v>
      </c>
      <c r="F1960" s="0" t="n">
        <v>2</v>
      </c>
      <c r="G1960" s="0" t="n">
        <v>0</v>
      </c>
      <c r="I1960" s="0" t="str">
        <f aca="false">IF(A1960="","",IF(COUNTIF(Campaigns!$A$7:$A$300,A1960)&gt;0,"✓",IF(N(D1960)=0,"– no spend","⚠ add to Campaigns tab")))</f>
        <v>✓</v>
      </c>
      <c r="J1960" s="83" t="n">
        <f aca="false">IF(D1960="","",D1960*IF(Settings!$B$23=Settings!$C$6,1,IF(Settings!$B$23="USD",1/INDEX(Settings!$B$29:$B$40,MONTH(B1960)),INDEX(Settings!$B$29:$B$40,MONTH(B1960)))))</f>
        <v>7.365643</v>
      </c>
    </row>
    <row r="1961" customFormat="false" ht="15" hidden="false" customHeight="false" outlineLevel="0" collapsed="false">
      <c r="A1961" s="0" t="s">
        <v>195</v>
      </c>
      <c r="B1961" s="81" t="n">
        <v>46136</v>
      </c>
      <c r="C1961" s="82" t="s">
        <v>452</v>
      </c>
      <c r="D1961" s="83" t="n">
        <v>26.01</v>
      </c>
      <c r="E1961" s="0" t="n">
        <v>27</v>
      </c>
      <c r="F1961" s="0" t="n">
        <v>3</v>
      </c>
      <c r="G1961" s="0" t="n">
        <v>0</v>
      </c>
      <c r="I1961" s="0" t="str">
        <f aca="false">IF(A1961="","",IF(COUNTIF(Campaigns!$A$7:$A$300,A1961)&gt;0,"✓",IF(N(D1961)=0,"– no spend","⚠ add to Campaigns tab")))</f>
        <v>✓</v>
      </c>
      <c r="J1961" s="83" t="n">
        <f aca="false">IF(D1961="","",D1961*IF(Settings!$B$23=Settings!$C$6,1,IF(Settings!$B$23="USD",1/INDEX(Settings!$B$29:$B$40,MONTH(B1961)),INDEX(Settings!$B$29:$B$40,MONTH(B1961)))))</f>
        <v>29.071377</v>
      </c>
    </row>
    <row r="1962" customFormat="false" ht="15" hidden="false" customHeight="false" outlineLevel="0" collapsed="false">
      <c r="A1962" s="0" t="s">
        <v>185</v>
      </c>
      <c r="B1962" s="81" t="n">
        <v>46136</v>
      </c>
      <c r="C1962" s="82" t="s">
        <v>452</v>
      </c>
      <c r="D1962" s="83" t="n">
        <v>84.99</v>
      </c>
      <c r="E1962" s="0" t="n">
        <v>272</v>
      </c>
      <c r="F1962" s="0" t="n">
        <v>36</v>
      </c>
      <c r="G1962" s="0" t="n">
        <v>0</v>
      </c>
      <c r="I1962" s="0" t="str">
        <f aca="false">IF(A1962="","",IF(COUNTIF(Campaigns!$A$7:$A$300,A1962)&gt;0,"✓",IF(N(D1962)=0,"– no spend","⚠ add to Campaigns tab")))</f>
        <v>✓</v>
      </c>
      <c r="J1962" s="83" t="n">
        <f aca="false">IF(D1962="","",D1962*IF(Settings!$B$23=Settings!$C$6,1,IF(Settings!$B$23="USD",1/INDEX(Settings!$B$29:$B$40,MONTH(B1962)),INDEX(Settings!$B$29:$B$40,MONTH(B1962)))))</f>
        <v>94.993323</v>
      </c>
    </row>
    <row r="1963" customFormat="false" ht="15" hidden="false" customHeight="false" outlineLevel="0" collapsed="false">
      <c r="A1963" s="0" t="s">
        <v>191</v>
      </c>
      <c r="B1963" s="81" t="n">
        <v>46136</v>
      </c>
      <c r="C1963" s="82" t="s">
        <v>452</v>
      </c>
      <c r="D1963" s="83" t="n">
        <v>16.78</v>
      </c>
      <c r="E1963" s="0" t="n">
        <v>82</v>
      </c>
      <c r="F1963" s="0" t="n">
        <v>11</v>
      </c>
      <c r="G1963" s="0" t="n">
        <v>0</v>
      </c>
      <c r="I1963" s="0" t="str">
        <f aca="false">IF(A1963="","",IF(COUNTIF(Campaigns!$A$7:$A$300,A1963)&gt;0,"✓",IF(N(D1963)=0,"– no spend","⚠ add to Campaigns tab")))</f>
        <v>✓</v>
      </c>
      <c r="J1963" s="83" t="n">
        <f aca="false">IF(D1963="","",D1963*IF(Settings!$B$23=Settings!$C$6,1,IF(Settings!$B$23="USD",1/INDEX(Settings!$B$29:$B$40,MONTH(B1963)),INDEX(Settings!$B$29:$B$40,MONTH(B1963)))))</f>
        <v>18.755006</v>
      </c>
    </row>
    <row r="1964" customFormat="false" ht="15" hidden="false" customHeight="false" outlineLevel="0" collapsed="false">
      <c r="A1964" s="0" t="s">
        <v>200</v>
      </c>
      <c r="B1964" s="81" t="n">
        <v>46136</v>
      </c>
      <c r="C1964" s="82" t="s">
        <v>452</v>
      </c>
      <c r="D1964" s="83" t="n">
        <v>9.81</v>
      </c>
      <c r="E1964" s="0" t="n">
        <v>61</v>
      </c>
      <c r="F1964" s="0" t="n">
        <v>4</v>
      </c>
      <c r="G1964" s="0" t="n">
        <v>0</v>
      </c>
      <c r="I1964" s="0" t="str">
        <f aca="false">IF(A1964="","",IF(COUNTIF(Campaigns!$A$7:$A$300,A1964)&gt;0,"✓",IF(N(D1964)=0,"– no spend","⚠ add to Campaigns tab")))</f>
        <v>✓</v>
      </c>
      <c r="J1964" s="83" t="n">
        <f aca="false">IF(D1964="","",D1964*IF(Settings!$B$23=Settings!$C$6,1,IF(Settings!$B$23="USD",1/INDEX(Settings!$B$29:$B$40,MONTH(B1964)),INDEX(Settings!$B$29:$B$40,MONTH(B1964)))))</f>
        <v>10.964637</v>
      </c>
    </row>
    <row r="1965" customFormat="false" ht="15" hidden="false" customHeight="false" outlineLevel="0" collapsed="false">
      <c r="A1965" s="0" t="s">
        <v>202</v>
      </c>
      <c r="B1965" s="81" t="n">
        <v>46136</v>
      </c>
      <c r="C1965" s="82" t="s">
        <v>452</v>
      </c>
      <c r="D1965" s="83" t="n">
        <v>8.95</v>
      </c>
      <c r="E1965" s="0" t="n">
        <v>59</v>
      </c>
      <c r="F1965" s="0" t="n">
        <v>6</v>
      </c>
      <c r="G1965" s="0" t="n">
        <v>0</v>
      </c>
      <c r="I1965" s="0" t="str">
        <f aca="false">IF(A1965="","",IF(COUNTIF(Campaigns!$A$7:$A$300,A1965)&gt;0,"✓",IF(N(D1965)=0,"– no spend","⚠ add to Campaigns tab")))</f>
        <v>✓</v>
      </c>
      <c r="J1965" s="83" t="n">
        <f aca="false">IF(D1965="","",D1965*IF(Settings!$B$23=Settings!$C$6,1,IF(Settings!$B$23="USD",1/INDEX(Settings!$B$29:$B$40,MONTH(B1965)),INDEX(Settings!$B$29:$B$40,MONTH(B1965)))))</f>
        <v>10.003415</v>
      </c>
    </row>
    <row r="1966" customFormat="false" ht="15" hidden="false" customHeight="false" outlineLevel="0" collapsed="false">
      <c r="A1966" s="0" t="s">
        <v>192</v>
      </c>
      <c r="B1966" s="81" t="n">
        <v>46136</v>
      </c>
      <c r="C1966" s="82" t="s">
        <v>452</v>
      </c>
      <c r="D1966" s="83" t="n">
        <v>10.83</v>
      </c>
      <c r="E1966" s="0" t="n">
        <v>51</v>
      </c>
      <c r="F1966" s="0" t="n">
        <v>9</v>
      </c>
      <c r="G1966" s="0" t="n">
        <v>0</v>
      </c>
      <c r="I1966" s="0" t="str">
        <f aca="false">IF(A1966="","",IF(COUNTIF(Campaigns!$A$7:$A$300,A1966)&gt;0,"✓",IF(N(D1966)=0,"– no spend","⚠ add to Campaigns tab")))</f>
        <v>✓</v>
      </c>
      <c r="J1966" s="83" t="n">
        <f aca="false">IF(D1966="","",D1966*IF(Settings!$B$23=Settings!$C$6,1,IF(Settings!$B$23="USD",1/INDEX(Settings!$B$29:$B$40,MONTH(B1966)),INDEX(Settings!$B$29:$B$40,MONTH(B1966)))))</f>
        <v>12.104691</v>
      </c>
    </row>
    <row r="1967" customFormat="false" ht="15" hidden="false" customHeight="false" outlineLevel="0" collapsed="false">
      <c r="A1967" s="0" t="s">
        <v>187</v>
      </c>
      <c r="B1967" s="81" t="n">
        <v>46136</v>
      </c>
      <c r="C1967" s="82" t="s">
        <v>452</v>
      </c>
      <c r="D1967" s="83" t="n">
        <v>117.91</v>
      </c>
      <c r="E1967" s="0" t="n">
        <v>407</v>
      </c>
      <c r="F1967" s="0" t="n">
        <v>30</v>
      </c>
      <c r="G1967" s="0" t="n">
        <v>1</v>
      </c>
      <c r="I1967" s="0" t="str">
        <f aca="false">IF(A1967="","",IF(COUNTIF(Campaigns!$A$7:$A$300,A1967)&gt;0,"✓",IF(N(D1967)=0,"– no spend","⚠ add to Campaigns tab")))</f>
        <v>✓</v>
      </c>
      <c r="J1967" s="83" t="n">
        <f aca="false">IF(D1967="","",D1967*IF(Settings!$B$23=Settings!$C$6,1,IF(Settings!$B$23="USD",1/INDEX(Settings!$B$29:$B$40,MONTH(B1967)),INDEX(Settings!$B$29:$B$40,MONTH(B1967)))))</f>
        <v>131.788007</v>
      </c>
    </row>
    <row r="1968" customFormat="false" ht="15" hidden="false" customHeight="false" outlineLevel="0" collapsed="false">
      <c r="A1968" s="0" t="s">
        <v>190</v>
      </c>
      <c r="B1968" s="81" t="n">
        <v>46136</v>
      </c>
      <c r="C1968" s="82" t="s">
        <v>452</v>
      </c>
      <c r="D1968" s="83" t="n">
        <v>0</v>
      </c>
      <c r="E1968" s="0" t="n">
        <v>5</v>
      </c>
      <c r="F1968" s="0" t="n">
        <v>0</v>
      </c>
      <c r="G1968" s="0" t="n">
        <v>0</v>
      </c>
      <c r="I1968" s="0" t="str">
        <f aca="false">IF(A1968="","",IF(COUNTIF(Campaigns!$A$7:$A$300,A1968)&gt;0,"✓",IF(N(D1968)=0,"– no spend","⚠ add to Campaigns tab")))</f>
        <v>✓</v>
      </c>
      <c r="J1968" s="83" t="n">
        <f aca="false">IF(D1968="","",D1968*IF(Settings!$B$23=Settings!$C$6,1,IF(Settings!$B$23="USD",1/INDEX(Settings!$B$29:$B$40,MONTH(B1968)),INDEX(Settings!$B$29:$B$40,MONTH(B1968)))))</f>
        <v>0</v>
      </c>
    </row>
    <row r="1969" customFormat="false" ht="15" hidden="false" customHeight="false" outlineLevel="0" collapsed="false">
      <c r="A1969" s="0" t="s">
        <v>204</v>
      </c>
      <c r="B1969" s="81" t="n">
        <v>46136</v>
      </c>
      <c r="C1969" s="82" t="s">
        <v>452</v>
      </c>
      <c r="D1969" s="83" t="n">
        <v>0.34</v>
      </c>
      <c r="E1969" s="0" t="n">
        <v>15</v>
      </c>
      <c r="F1969" s="0" t="n">
        <v>1</v>
      </c>
      <c r="G1969" s="0" t="n">
        <v>0</v>
      </c>
      <c r="I1969" s="0" t="str">
        <f aca="false">IF(A1969="","",IF(COUNTIF(Campaigns!$A$7:$A$300,A1969)&gt;0,"✓",IF(N(D1969)=0,"– no spend","⚠ add to Campaigns tab")))</f>
        <v>✓</v>
      </c>
      <c r="J1969" s="83" t="n">
        <f aca="false">IF(D1969="","",D1969*IF(Settings!$B$23=Settings!$C$6,1,IF(Settings!$B$23="USD",1/INDEX(Settings!$B$29:$B$40,MONTH(B1969)),INDEX(Settings!$B$29:$B$40,MONTH(B1969)))))</f>
        <v>0.380018</v>
      </c>
    </row>
    <row r="1970" customFormat="false" ht="15" hidden="false" customHeight="false" outlineLevel="0" collapsed="false">
      <c r="A1970" s="0" t="s">
        <v>188</v>
      </c>
      <c r="B1970" s="81" t="n">
        <v>46136</v>
      </c>
      <c r="C1970" s="82" t="s">
        <v>452</v>
      </c>
      <c r="D1970" s="83" t="n">
        <v>7.01</v>
      </c>
      <c r="E1970" s="0" t="n">
        <v>26</v>
      </c>
      <c r="F1970" s="0" t="n">
        <v>2</v>
      </c>
      <c r="G1970" s="0" t="n">
        <v>0</v>
      </c>
      <c r="I1970" s="0" t="str">
        <f aca="false">IF(A1970="","",IF(COUNTIF(Campaigns!$A$7:$A$300,A1970)&gt;0,"✓",IF(N(D1970)=0,"– no spend","⚠ add to Campaigns tab")))</f>
        <v>✓</v>
      </c>
      <c r="J1970" s="83" t="n">
        <f aca="false">IF(D1970="","",D1970*IF(Settings!$B$23=Settings!$C$6,1,IF(Settings!$B$23="USD",1/INDEX(Settings!$B$29:$B$40,MONTH(B1970)),INDEX(Settings!$B$29:$B$40,MONTH(B1970)))))</f>
        <v>7.835077</v>
      </c>
    </row>
    <row r="1971" customFormat="false" ht="15" hidden="false" customHeight="false" outlineLevel="0" collapsed="false">
      <c r="A1971" s="0" t="s">
        <v>186</v>
      </c>
      <c r="B1971" s="81" t="n">
        <v>46136</v>
      </c>
      <c r="C1971" s="82" t="s">
        <v>452</v>
      </c>
      <c r="D1971" s="83" t="n">
        <v>103.98</v>
      </c>
      <c r="E1971" s="0" t="n">
        <v>248</v>
      </c>
      <c r="F1971" s="0" t="n">
        <v>25</v>
      </c>
      <c r="G1971" s="0" t="n">
        <v>0</v>
      </c>
      <c r="I1971" s="0" t="str">
        <f aca="false">IF(A1971="","",IF(COUNTIF(Campaigns!$A$7:$A$300,A1971)&gt;0,"✓",IF(N(D1971)=0,"– no spend","⚠ add to Campaigns tab")))</f>
        <v>✓</v>
      </c>
      <c r="J1971" s="83" t="n">
        <f aca="false">IF(D1971="","",D1971*IF(Settings!$B$23=Settings!$C$6,1,IF(Settings!$B$23="USD",1/INDEX(Settings!$B$29:$B$40,MONTH(B1971)),INDEX(Settings!$B$29:$B$40,MONTH(B1971)))))</f>
        <v>116.218446</v>
      </c>
    </row>
    <row r="1972" customFormat="false" ht="15" hidden="false" customHeight="false" outlineLevel="0" collapsed="false">
      <c r="A1972" s="0" t="s">
        <v>201</v>
      </c>
      <c r="B1972" s="81" t="n">
        <v>46136</v>
      </c>
      <c r="C1972" s="82" t="s">
        <v>452</v>
      </c>
      <c r="D1972" s="83" t="n">
        <v>0</v>
      </c>
      <c r="E1972" s="0" t="n">
        <v>12</v>
      </c>
      <c r="F1972" s="0" t="n">
        <v>0</v>
      </c>
      <c r="G1972" s="0" t="n">
        <v>0</v>
      </c>
      <c r="I1972" s="0" t="str">
        <f aca="false">IF(A1972="","",IF(COUNTIF(Campaigns!$A$7:$A$300,A1972)&gt;0,"✓",IF(N(D1972)=0,"– no spend","⚠ add to Campaigns tab")))</f>
        <v>✓</v>
      </c>
      <c r="J1972" s="83" t="n">
        <f aca="false">IF(D1972="","",D1972*IF(Settings!$B$23=Settings!$C$6,1,IF(Settings!$B$23="USD",1/INDEX(Settings!$B$29:$B$40,MONTH(B1972)),INDEX(Settings!$B$29:$B$40,MONTH(B1972)))))</f>
        <v>0</v>
      </c>
    </row>
    <row r="1973" customFormat="false" ht="15" hidden="false" customHeight="false" outlineLevel="0" collapsed="false">
      <c r="A1973" s="0" t="s">
        <v>194</v>
      </c>
      <c r="B1973" s="81" t="n">
        <v>46136</v>
      </c>
      <c r="C1973" s="82" t="s">
        <v>452</v>
      </c>
      <c r="D1973" s="83" t="n">
        <v>0</v>
      </c>
      <c r="E1973" s="0" t="n">
        <v>69</v>
      </c>
      <c r="F1973" s="0" t="n">
        <v>0</v>
      </c>
      <c r="G1973" s="0" t="n">
        <v>0</v>
      </c>
      <c r="I1973" s="0" t="str">
        <f aca="false">IF(A1973="","",IF(COUNTIF(Campaigns!$A$7:$A$300,A1973)&gt;0,"✓",IF(N(D1973)=0,"– no spend","⚠ add to Campaigns tab")))</f>
        <v>✓</v>
      </c>
      <c r="J1973" s="83" t="n">
        <f aca="false">IF(D1973="","",D1973*IF(Settings!$B$23=Settings!$C$6,1,IF(Settings!$B$23="USD",1/INDEX(Settings!$B$29:$B$40,MONTH(B1973)),INDEX(Settings!$B$29:$B$40,MONTH(B1973)))))</f>
        <v>0</v>
      </c>
    </row>
    <row r="1974" customFormat="false" ht="15" hidden="false" customHeight="false" outlineLevel="0" collapsed="false">
      <c r="A1974" s="0" t="s">
        <v>199</v>
      </c>
      <c r="B1974" s="81" t="n">
        <v>46136</v>
      </c>
      <c r="C1974" s="82" t="s">
        <v>452</v>
      </c>
      <c r="D1974" s="83" t="n">
        <v>0</v>
      </c>
      <c r="E1974" s="0" t="n">
        <v>8</v>
      </c>
      <c r="F1974" s="0" t="n">
        <v>0</v>
      </c>
      <c r="G1974" s="0" t="n">
        <v>0</v>
      </c>
      <c r="I1974" s="0" t="str">
        <f aca="false">IF(A1974="","",IF(COUNTIF(Campaigns!$A$7:$A$300,A1974)&gt;0,"✓",IF(N(D1974)=0,"– no spend","⚠ add to Campaigns tab")))</f>
        <v>✓</v>
      </c>
      <c r="J1974" s="83" t="n">
        <f aca="false">IF(D1974="","",D1974*IF(Settings!$B$23=Settings!$C$6,1,IF(Settings!$B$23="USD",1/INDEX(Settings!$B$29:$B$40,MONTH(B1974)),INDEX(Settings!$B$29:$B$40,MONTH(B1974)))))</f>
        <v>0</v>
      </c>
    </row>
    <row r="1975" customFormat="false" ht="15" hidden="false" customHeight="false" outlineLevel="0" collapsed="false">
      <c r="A1975" s="0" t="s">
        <v>203</v>
      </c>
      <c r="B1975" s="81" t="n">
        <v>46137</v>
      </c>
      <c r="C1975" s="82" t="s">
        <v>452</v>
      </c>
      <c r="D1975" s="83" t="n">
        <v>7.6</v>
      </c>
      <c r="E1975" s="0" t="n">
        <v>16</v>
      </c>
      <c r="F1975" s="0" t="n">
        <v>2</v>
      </c>
      <c r="G1975" s="0" t="n">
        <v>0</v>
      </c>
      <c r="I1975" s="0" t="str">
        <f aca="false">IF(A1975="","",IF(COUNTIF(Campaigns!$A$7:$A$300,A1975)&gt;0,"✓",IF(N(D1975)=0,"– no spend","⚠ add to Campaigns tab")))</f>
        <v>✓</v>
      </c>
      <c r="J1975" s="83" t="n">
        <f aca="false">IF(D1975="","",D1975*IF(Settings!$B$23=Settings!$C$6,1,IF(Settings!$B$23="USD",1/INDEX(Settings!$B$29:$B$40,MONTH(B1975)),INDEX(Settings!$B$29:$B$40,MONTH(B1975)))))</f>
        <v>8.49452</v>
      </c>
    </row>
    <row r="1976" customFormat="false" ht="15" hidden="false" customHeight="false" outlineLevel="0" collapsed="false">
      <c r="A1976" s="0" t="s">
        <v>195</v>
      </c>
      <c r="B1976" s="81" t="n">
        <v>46137</v>
      </c>
      <c r="C1976" s="82" t="s">
        <v>452</v>
      </c>
      <c r="D1976" s="83" t="n">
        <v>43.38</v>
      </c>
      <c r="E1976" s="0" t="n">
        <v>4</v>
      </c>
      <c r="F1976" s="0" t="n">
        <v>1</v>
      </c>
      <c r="G1976" s="0" t="n">
        <v>0</v>
      </c>
      <c r="I1976" s="0" t="str">
        <f aca="false">IF(A1976="","",IF(COUNTIF(Campaigns!$A$7:$A$300,A1976)&gt;0,"✓",IF(N(D1976)=0,"– no spend","⚠ add to Campaigns tab")))</f>
        <v>✓</v>
      </c>
      <c r="J1976" s="83" t="n">
        <f aca="false">IF(D1976="","",D1976*IF(Settings!$B$23=Settings!$C$6,1,IF(Settings!$B$23="USD",1/INDEX(Settings!$B$29:$B$40,MONTH(B1976)),INDEX(Settings!$B$29:$B$40,MONTH(B1976)))))</f>
        <v>48.485826</v>
      </c>
    </row>
    <row r="1977" customFormat="false" ht="15" hidden="false" customHeight="false" outlineLevel="0" collapsed="false">
      <c r="A1977" s="0" t="s">
        <v>185</v>
      </c>
      <c r="B1977" s="81" t="n">
        <v>46137</v>
      </c>
      <c r="C1977" s="82" t="s">
        <v>452</v>
      </c>
      <c r="D1977" s="83" t="n">
        <v>48.19</v>
      </c>
      <c r="E1977" s="0" t="n">
        <v>156</v>
      </c>
      <c r="F1977" s="0" t="n">
        <v>20</v>
      </c>
      <c r="G1977" s="0" t="n">
        <v>1</v>
      </c>
      <c r="I1977" s="0" t="str">
        <f aca="false">IF(A1977="","",IF(COUNTIF(Campaigns!$A$7:$A$300,A1977)&gt;0,"✓",IF(N(D1977)=0,"– no spend","⚠ add to Campaigns tab")))</f>
        <v>✓</v>
      </c>
      <c r="J1977" s="83" t="n">
        <f aca="false">IF(D1977="","",D1977*IF(Settings!$B$23=Settings!$C$6,1,IF(Settings!$B$23="USD",1/INDEX(Settings!$B$29:$B$40,MONTH(B1977)),INDEX(Settings!$B$29:$B$40,MONTH(B1977)))))</f>
        <v>53.861963</v>
      </c>
    </row>
    <row r="1978" customFormat="false" ht="15" hidden="false" customHeight="false" outlineLevel="0" collapsed="false">
      <c r="A1978" s="0" t="s">
        <v>191</v>
      </c>
      <c r="B1978" s="81" t="n">
        <v>46137</v>
      </c>
      <c r="C1978" s="82" t="s">
        <v>452</v>
      </c>
      <c r="D1978" s="83" t="n">
        <v>8.07</v>
      </c>
      <c r="E1978" s="0" t="n">
        <v>37</v>
      </c>
      <c r="F1978" s="0" t="n">
        <v>3</v>
      </c>
      <c r="G1978" s="0" t="n">
        <v>0</v>
      </c>
      <c r="I1978" s="0" t="str">
        <f aca="false">IF(A1978="","",IF(COUNTIF(Campaigns!$A$7:$A$300,A1978)&gt;0,"✓",IF(N(D1978)=0,"– no spend","⚠ add to Campaigns tab")))</f>
        <v>✓</v>
      </c>
      <c r="J1978" s="83" t="n">
        <f aca="false">IF(D1978="","",D1978*IF(Settings!$B$23=Settings!$C$6,1,IF(Settings!$B$23="USD",1/INDEX(Settings!$B$29:$B$40,MONTH(B1978)),INDEX(Settings!$B$29:$B$40,MONTH(B1978)))))</f>
        <v>9.019839</v>
      </c>
    </row>
    <row r="1979" customFormat="false" ht="15" hidden="false" customHeight="false" outlineLevel="0" collapsed="false">
      <c r="A1979" s="0" t="s">
        <v>200</v>
      </c>
      <c r="B1979" s="81" t="n">
        <v>46137</v>
      </c>
      <c r="C1979" s="82" t="s">
        <v>452</v>
      </c>
      <c r="D1979" s="83" t="n">
        <v>4.97</v>
      </c>
      <c r="E1979" s="0" t="n">
        <v>17</v>
      </c>
      <c r="F1979" s="0" t="n">
        <v>2</v>
      </c>
      <c r="G1979" s="0" t="n">
        <v>0</v>
      </c>
      <c r="I1979" s="0" t="str">
        <f aca="false">IF(A1979="","",IF(COUNTIF(Campaigns!$A$7:$A$300,A1979)&gt;0,"✓",IF(N(D1979)=0,"– no spend","⚠ add to Campaigns tab")))</f>
        <v>✓</v>
      </c>
      <c r="J1979" s="83" t="n">
        <f aca="false">IF(D1979="","",D1979*IF(Settings!$B$23=Settings!$C$6,1,IF(Settings!$B$23="USD",1/INDEX(Settings!$B$29:$B$40,MONTH(B1979)),INDEX(Settings!$B$29:$B$40,MONTH(B1979)))))</f>
        <v>5.554969</v>
      </c>
    </row>
    <row r="1980" customFormat="false" ht="15" hidden="false" customHeight="false" outlineLevel="0" collapsed="false">
      <c r="A1980" s="0" t="s">
        <v>202</v>
      </c>
      <c r="B1980" s="81" t="n">
        <v>46137</v>
      </c>
      <c r="C1980" s="82" t="s">
        <v>452</v>
      </c>
      <c r="D1980" s="83" t="n">
        <v>8.61</v>
      </c>
      <c r="E1980" s="0" t="n">
        <v>57</v>
      </c>
      <c r="F1980" s="0" t="n">
        <v>4</v>
      </c>
      <c r="G1980" s="0" t="n">
        <v>0</v>
      </c>
      <c r="I1980" s="0" t="str">
        <f aca="false">IF(A1980="","",IF(COUNTIF(Campaigns!$A$7:$A$300,A1980)&gt;0,"✓",IF(N(D1980)=0,"– no spend","⚠ add to Campaigns tab")))</f>
        <v>✓</v>
      </c>
      <c r="J1980" s="83" t="n">
        <f aca="false">IF(D1980="","",D1980*IF(Settings!$B$23=Settings!$C$6,1,IF(Settings!$B$23="USD",1/INDEX(Settings!$B$29:$B$40,MONTH(B1980)),INDEX(Settings!$B$29:$B$40,MONTH(B1980)))))</f>
        <v>9.623397</v>
      </c>
    </row>
    <row r="1981" customFormat="false" ht="15" hidden="false" customHeight="false" outlineLevel="0" collapsed="false">
      <c r="A1981" s="0" t="s">
        <v>192</v>
      </c>
      <c r="B1981" s="81" t="n">
        <v>46137</v>
      </c>
      <c r="C1981" s="82" t="s">
        <v>452</v>
      </c>
      <c r="D1981" s="83" t="n">
        <v>14.04</v>
      </c>
      <c r="E1981" s="0" t="n">
        <v>41</v>
      </c>
      <c r="F1981" s="0" t="n">
        <v>6</v>
      </c>
      <c r="G1981" s="0" t="n">
        <v>0</v>
      </c>
      <c r="I1981" s="0" t="str">
        <f aca="false">IF(A1981="","",IF(COUNTIF(Campaigns!$A$7:$A$300,A1981)&gt;0,"✓",IF(N(D1981)=0,"– no spend","⚠ add to Campaigns tab")))</f>
        <v>✓</v>
      </c>
      <c r="J1981" s="83" t="n">
        <f aca="false">IF(D1981="","",D1981*IF(Settings!$B$23=Settings!$C$6,1,IF(Settings!$B$23="USD",1/INDEX(Settings!$B$29:$B$40,MONTH(B1981)),INDEX(Settings!$B$29:$B$40,MONTH(B1981)))))</f>
        <v>15.692508</v>
      </c>
    </row>
    <row r="1982" customFormat="false" ht="15" hidden="false" customHeight="false" outlineLevel="0" collapsed="false">
      <c r="A1982" s="0" t="s">
        <v>187</v>
      </c>
      <c r="B1982" s="81" t="n">
        <v>46137</v>
      </c>
      <c r="C1982" s="82" t="s">
        <v>452</v>
      </c>
      <c r="D1982" s="83" t="n">
        <v>117.98</v>
      </c>
      <c r="E1982" s="0" t="n">
        <v>317</v>
      </c>
      <c r="F1982" s="0" t="n">
        <v>24</v>
      </c>
      <c r="G1982" s="0" t="n">
        <v>2</v>
      </c>
      <c r="I1982" s="0" t="str">
        <f aca="false">IF(A1982="","",IF(COUNTIF(Campaigns!$A$7:$A$300,A1982)&gt;0,"✓",IF(N(D1982)=0,"– no spend","⚠ add to Campaigns tab")))</f>
        <v>✓</v>
      </c>
      <c r="J1982" s="83" t="n">
        <f aca="false">IF(D1982="","",D1982*IF(Settings!$B$23=Settings!$C$6,1,IF(Settings!$B$23="USD",1/INDEX(Settings!$B$29:$B$40,MONTH(B1982)),INDEX(Settings!$B$29:$B$40,MONTH(B1982)))))</f>
        <v>131.866246</v>
      </c>
    </row>
    <row r="1983" customFormat="false" ht="15" hidden="false" customHeight="false" outlineLevel="0" collapsed="false">
      <c r="A1983" s="0" t="s">
        <v>190</v>
      </c>
      <c r="B1983" s="81" t="n">
        <v>46137</v>
      </c>
      <c r="C1983" s="82" t="s">
        <v>452</v>
      </c>
      <c r="D1983" s="83" t="n">
        <v>0</v>
      </c>
      <c r="E1983" s="0" t="n">
        <v>1</v>
      </c>
      <c r="F1983" s="0" t="n">
        <v>0</v>
      </c>
      <c r="G1983" s="0" t="n">
        <v>0</v>
      </c>
      <c r="I1983" s="0" t="str">
        <f aca="false">IF(A1983="","",IF(COUNTIF(Campaigns!$A$7:$A$300,A1983)&gt;0,"✓",IF(N(D1983)=0,"– no spend","⚠ add to Campaigns tab")))</f>
        <v>✓</v>
      </c>
      <c r="J1983" s="83" t="n">
        <f aca="false">IF(D1983="","",D1983*IF(Settings!$B$23=Settings!$C$6,1,IF(Settings!$B$23="USD",1/INDEX(Settings!$B$29:$B$40,MONTH(B1983)),INDEX(Settings!$B$29:$B$40,MONTH(B1983)))))</f>
        <v>0</v>
      </c>
    </row>
    <row r="1984" customFormat="false" ht="15" hidden="false" customHeight="false" outlineLevel="0" collapsed="false">
      <c r="A1984" s="0" t="s">
        <v>204</v>
      </c>
      <c r="B1984" s="81" t="n">
        <v>46137</v>
      </c>
      <c r="C1984" s="82" t="s">
        <v>452</v>
      </c>
      <c r="D1984" s="83" t="n">
        <v>2.14</v>
      </c>
      <c r="E1984" s="0" t="n">
        <v>12</v>
      </c>
      <c r="F1984" s="0" t="n">
        <v>1</v>
      </c>
      <c r="G1984" s="0" t="n">
        <v>0</v>
      </c>
      <c r="I1984" s="0" t="str">
        <f aca="false">IF(A1984="","",IF(COUNTIF(Campaigns!$A$7:$A$300,A1984)&gt;0,"✓",IF(N(D1984)=0,"– no spend","⚠ add to Campaigns tab")))</f>
        <v>✓</v>
      </c>
      <c r="J1984" s="83" t="n">
        <f aca="false">IF(D1984="","",D1984*IF(Settings!$B$23=Settings!$C$6,1,IF(Settings!$B$23="USD",1/INDEX(Settings!$B$29:$B$40,MONTH(B1984)),INDEX(Settings!$B$29:$B$40,MONTH(B1984)))))</f>
        <v>2.391878</v>
      </c>
    </row>
    <row r="1985" customFormat="false" ht="15" hidden="false" customHeight="false" outlineLevel="0" collapsed="false">
      <c r="A1985" s="0" t="s">
        <v>188</v>
      </c>
      <c r="B1985" s="81" t="n">
        <v>46137</v>
      </c>
      <c r="C1985" s="82" t="s">
        <v>452</v>
      </c>
      <c r="D1985" s="83" t="n">
        <v>0</v>
      </c>
      <c r="E1985" s="0" t="n">
        <v>21</v>
      </c>
      <c r="F1985" s="0" t="n">
        <v>0</v>
      </c>
      <c r="G1985" s="0" t="n">
        <v>0</v>
      </c>
      <c r="I1985" s="0" t="str">
        <f aca="false">IF(A1985="","",IF(COUNTIF(Campaigns!$A$7:$A$300,A1985)&gt;0,"✓",IF(N(D1985)=0,"– no spend","⚠ add to Campaigns tab")))</f>
        <v>✓</v>
      </c>
      <c r="J1985" s="83" t="n">
        <f aca="false">IF(D1985="","",D1985*IF(Settings!$B$23=Settings!$C$6,1,IF(Settings!$B$23="USD",1/INDEX(Settings!$B$29:$B$40,MONTH(B1985)),INDEX(Settings!$B$29:$B$40,MONTH(B1985)))))</f>
        <v>0</v>
      </c>
    </row>
    <row r="1986" customFormat="false" ht="15" hidden="false" customHeight="false" outlineLevel="0" collapsed="false">
      <c r="A1986" s="0" t="s">
        <v>186</v>
      </c>
      <c r="B1986" s="81" t="n">
        <v>46137</v>
      </c>
      <c r="C1986" s="82" t="s">
        <v>452</v>
      </c>
      <c r="D1986" s="83" t="n">
        <v>57.2</v>
      </c>
      <c r="E1986" s="0" t="n">
        <v>63</v>
      </c>
      <c r="F1986" s="0" t="n">
        <v>12</v>
      </c>
      <c r="G1986" s="0" t="n">
        <v>1</v>
      </c>
      <c r="I1986" s="0" t="str">
        <f aca="false">IF(A1986="","",IF(COUNTIF(Campaigns!$A$7:$A$300,A1986)&gt;0,"✓",IF(N(D1986)=0,"– no spend","⚠ add to Campaigns tab")))</f>
        <v>✓</v>
      </c>
      <c r="J1986" s="83" t="n">
        <f aca="false">IF(D1986="","",D1986*IF(Settings!$B$23=Settings!$C$6,1,IF(Settings!$B$23="USD",1/INDEX(Settings!$B$29:$B$40,MONTH(B1986)),INDEX(Settings!$B$29:$B$40,MONTH(B1986)))))</f>
        <v>63.93244</v>
      </c>
    </row>
    <row r="1987" customFormat="false" ht="15" hidden="false" customHeight="false" outlineLevel="0" collapsed="false">
      <c r="A1987" s="0" t="s">
        <v>201</v>
      </c>
      <c r="B1987" s="81" t="n">
        <v>46137</v>
      </c>
      <c r="C1987" s="82" t="s">
        <v>452</v>
      </c>
      <c r="D1987" s="83" t="n">
        <v>0</v>
      </c>
      <c r="E1987" s="0" t="n">
        <v>7</v>
      </c>
      <c r="F1987" s="0" t="n">
        <v>0</v>
      </c>
      <c r="G1987" s="0" t="n">
        <v>0</v>
      </c>
      <c r="I1987" s="0" t="str">
        <f aca="false">IF(A1987="","",IF(COUNTIF(Campaigns!$A$7:$A$300,A1987)&gt;0,"✓",IF(N(D1987)=0,"– no spend","⚠ add to Campaigns tab")))</f>
        <v>✓</v>
      </c>
      <c r="J1987" s="83" t="n">
        <f aca="false">IF(D1987="","",D1987*IF(Settings!$B$23=Settings!$C$6,1,IF(Settings!$B$23="USD",1/INDEX(Settings!$B$29:$B$40,MONTH(B1987)),INDEX(Settings!$B$29:$B$40,MONTH(B1987)))))</f>
        <v>0</v>
      </c>
    </row>
    <row r="1988" customFormat="false" ht="15" hidden="false" customHeight="false" outlineLevel="0" collapsed="false">
      <c r="A1988" s="0" t="s">
        <v>194</v>
      </c>
      <c r="B1988" s="81" t="n">
        <v>46137</v>
      </c>
      <c r="C1988" s="82" t="s">
        <v>452</v>
      </c>
      <c r="D1988" s="83" t="n">
        <v>50.96</v>
      </c>
      <c r="E1988" s="0" t="n">
        <v>54</v>
      </c>
      <c r="F1988" s="0" t="n">
        <v>2</v>
      </c>
      <c r="G1988" s="0" t="n">
        <v>0</v>
      </c>
      <c r="I1988" s="0" t="str">
        <f aca="false">IF(A1988="","",IF(COUNTIF(Campaigns!$A$7:$A$300,A1988)&gt;0,"✓",IF(N(D1988)=0,"– no spend","⚠ add to Campaigns tab")))</f>
        <v>✓</v>
      </c>
      <c r="J1988" s="83" t="n">
        <f aca="false">IF(D1988="","",D1988*IF(Settings!$B$23=Settings!$C$6,1,IF(Settings!$B$23="USD",1/INDEX(Settings!$B$29:$B$40,MONTH(B1988)),INDEX(Settings!$B$29:$B$40,MONTH(B1988)))))</f>
        <v>56.957992</v>
      </c>
    </row>
    <row r="1989" customFormat="false" ht="15" hidden="false" customHeight="false" outlineLevel="0" collapsed="false">
      <c r="A1989" s="0" t="s">
        <v>199</v>
      </c>
      <c r="B1989" s="81" t="n">
        <v>46137</v>
      </c>
      <c r="C1989" s="82" t="s">
        <v>452</v>
      </c>
      <c r="D1989" s="83" t="n">
        <v>3.91</v>
      </c>
      <c r="E1989" s="0" t="n">
        <v>14</v>
      </c>
      <c r="F1989" s="0" t="n">
        <v>1</v>
      </c>
      <c r="G1989" s="0" t="n">
        <v>0</v>
      </c>
      <c r="I1989" s="0" t="str">
        <f aca="false">IF(A1989="","",IF(COUNTIF(Campaigns!$A$7:$A$300,A1989)&gt;0,"✓",IF(N(D1989)=0,"– no spend","⚠ add to Campaigns tab")))</f>
        <v>✓</v>
      </c>
      <c r="J1989" s="83" t="n">
        <f aca="false">IF(D1989="","",D1989*IF(Settings!$B$23=Settings!$C$6,1,IF(Settings!$B$23="USD",1/INDEX(Settings!$B$29:$B$40,MONTH(B1989)),INDEX(Settings!$B$29:$B$40,MONTH(B1989)))))</f>
        <v>4.370207</v>
      </c>
    </row>
    <row r="1990" customFormat="false" ht="15" hidden="false" customHeight="false" outlineLevel="0" collapsed="false">
      <c r="A1990" s="0" t="s">
        <v>203</v>
      </c>
      <c r="B1990" s="81" t="n">
        <v>46138</v>
      </c>
      <c r="C1990" s="82" t="s">
        <v>452</v>
      </c>
      <c r="D1990" s="83" t="n">
        <v>13.54</v>
      </c>
      <c r="E1990" s="0" t="n">
        <v>27</v>
      </c>
      <c r="F1990" s="0" t="n">
        <v>4</v>
      </c>
      <c r="G1990" s="0" t="n">
        <v>0</v>
      </c>
      <c r="I1990" s="0" t="str">
        <f aca="false">IF(A1990="","",IF(COUNTIF(Campaigns!$A$7:$A$300,A1990)&gt;0,"✓",IF(N(D1990)=0,"– no spend","⚠ add to Campaigns tab")))</f>
        <v>✓</v>
      </c>
      <c r="J1990" s="83" t="n">
        <f aca="false">IF(D1990="","",D1990*IF(Settings!$B$23=Settings!$C$6,1,IF(Settings!$B$23="USD",1/INDEX(Settings!$B$29:$B$40,MONTH(B1990)),INDEX(Settings!$B$29:$B$40,MONTH(B1990)))))</f>
        <v>15.133658</v>
      </c>
    </row>
    <row r="1991" customFormat="false" ht="15" hidden="false" customHeight="false" outlineLevel="0" collapsed="false">
      <c r="A1991" s="0" t="s">
        <v>195</v>
      </c>
      <c r="B1991" s="81" t="n">
        <v>46138</v>
      </c>
      <c r="C1991" s="82" t="s">
        <v>452</v>
      </c>
      <c r="D1991" s="83" t="n">
        <v>15.2</v>
      </c>
      <c r="E1991" s="0" t="n">
        <v>7</v>
      </c>
      <c r="F1991" s="0" t="n">
        <v>2</v>
      </c>
      <c r="G1991" s="0" t="n">
        <v>0</v>
      </c>
      <c r="I1991" s="0" t="str">
        <f aca="false">IF(A1991="","",IF(COUNTIF(Campaigns!$A$7:$A$300,A1991)&gt;0,"✓",IF(N(D1991)=0,"– no spend","⚠ add to Campaigns tab")))</f>
        <v>✓</v>
      </c>
      <c r="J1991" s="83" t="n">
        <f aca="false">IF(D1991="","",D1991*IF(Settings!$B$23=Settings!$C$6,1,IF(Settings!$B$23="USD",1/INDEX(Settings!$B$29:$B$40,MONTH(B1991)),INDEX(Settings!$B$29:$B$40,MONTH(B1991)))))</f>
        <v>16.98904</v>
      </c>
    </row>
    <row r="1992" customFormat="false" ht="15" hidden="false" customHeight="false" outlineLevel="0" collapsed="false">
      <c r="A1992" s="0" t="s">
        <v>185</v>
      </c>
      <c r="B1992" s="81" t="n">
        <v>46138</v>
      </c>
      <c r="C1992" s="82" t="s">
        <v>452</v>
      </c>
      <c r="D1992" s="83" t="n">
        <v>52.08</v>
      </c>
      <c r="E1992" s="0" t="n">
        <v>193</v>
      </c>
      <c r="F1992" s="0" t="n">
        <v>15</v>
      </c>
      <c r="G1992" s="0" t="n">
        <v>0</v>
      </c>
      <c r="I1992" s="0" t="str">
        <f aca="false">IF(A1992="","",IF(COUNTIF(Campaigns!$A$7:$A$300,A1992)&gt;0,"✓",IF(N(D1992)=0,"– no spend","⚠ add to Campaigns tab")))</f>
        <v>✓</v>
      </c>
      <c r="J1992" s="83" t="n">
        <f aca="false">IF(D1992="","",D1992*IF(Settings!$B$23=Settings!$C$6,1,IF(Settings!$B$23="USD",1/INDEX(Settings!$B$29:$B$40,MONTH(B1992)),INDEX(Settings!$B$29:$B$40,MONTH(B1992)))))</f>
        <v>58.209816</v>
      </c>
    </row>
    <row r="1993" customFormat="false" ht="15" hidden="false" customHeight="false" outlineLevel="0" collapsed="false">
      <c r="A1993" s="0" t="s">
        <v>191</v>
      </c>
      <c r="B1993" s="81" t="n">
        <v>46138</v>
      </c>
      <c r="C1993" s="82" t="s">
        <v>452</v>
      </c>
      <c r="D1993" s="83" t="n">
        <v>28.67</v>
      </c>
      <c r="E1993" s="0" t="n">
        <v>54</v>
      </c>
      <c r="F1993" s="0" t="n">
        <v>8</v>
      </c>
      <c r="G1993" s="0" t="n">
        <v>0</v>
      </c>
      <c r="I1993" s="0" t="str">
        <f aca="false">IF(A1993="","",IF(COUNTIF(Campaigns!$A$7:$A$300,A1993)&gt;0,"✓",IF(N(D1993)=0,"– no spend","⚠ add to Campaigns tab")))</f>
        <v>✓</v>
      </c>
      <c r="J1993" s="83" t="n">
        <f aca="false">IF(D1993="","",D1993*IF(Settings!$B$23=Settings!$C$6,1,IF(Settings!$B$23="USD",1/INDEX(Settings!$B$29:$B$40,MONTH(B1993)),INDEX(Settings!$B$29:$B$40,MONTH(B1993)))))</f>
        <v>32.044459</v>
      </c>
    </row>
    <row r="1994" customFormat="false" ht="15" hidden="false" customHeight="false" outlineLevel="0" collapsed="false">
      <c r="A1994" s="0" t="s">
        <v>200</v>
      </c>
      <c r="B1994" s="81" t="n">
        <v>46138</v>
      </c>
      <c r="C1994" s="82" t="s">
        <v>452</v>
      </c>
      <c r="D1994" s="83" t="n">
        <v>11.44</v>
      </c>
      <c r="E1994" s="0" t="n">
        <v>34</v>
      </c>
      <c r="F1994" s="0" t="n">
        <v>4</v>
      </c>
      <c r="G1994" s="0" t="n">
        <v>3</v>
      </c>
      <c r="I1994" s="0" t="str">
        <f aca="false">IF(A1994="","",IF(COUNTIF(Campaigns!$A$7:$A$300,A1994)&gt;0,"✓",IF(N(D1994)=0,"– no spend","⚠ add to Campaigns tab")))</f>
        <v>✓</v>
      </c>
      <c r="J1994" s="83" t="n">
        <f aca="false">IF(D1994="","",D1994*IF(Settings!$B$23=Settings!$C$6,1,IF(Settings!$B$23="USD",1/INDEX(Settings!$B$29:$B$40,MONTH(B1994)),INDEX(Settings!$B$29:$B$40,MONTH(B1994)))))</f>
        <v>12.786488</v>
      </c>
    </row>
    <row r="1995" customFormat="false" ht="15" hidden="false" customHeight="false" outlineLevel="0" collapsed="false">
      <c r="A1995" s="0" t="s">
        <v>202</v>
      </c>
      <c r="B1995" s="81" t="n">
        <v>46138</v>
      </c>
      <c r="C1995" s="82" t="s">
        <v>452</v>
      </c>
      <c r="D1995" s="83" t="n">
        <v>9</v>
      </c>
      <c r="E1995" s="0" t="n">
        <v>89</v>
      </c>
      <c r="F1995" s="0" t="n">
        <v>9</v>
      </c>
      <c r="G1995" s="0" t="n">
        <v>0</v>
      </c>
      <c r="I1995" s="0" t="str">
        <f aca="false">IF(A1995="","",IF(COUNTIF(Campaigns!$A$7:$A$300,A1995)&gt;0,"✓",IF(N(D1995)=0,"– no spend","⚠ add to Campaigns tab")))</f>
        <v>✓</v>
      </c>
      <c r="J1995" s="83" t="n">
        <f aca="false">IF(D1995="","",D1995*IF(Settings!$B$23=Settings!$C$6,1,IF(Settings!$B$23="USD",1/INDEX(Settings!$B$29:$B$40,MONTH(B1995)),INDEX(Settings!$B$29:$B$40,MONTH(B1995)))))</f>
        <v>10.0593</v>
      </c>
    </row>
    <row r="1996" customFormat="false" ht="15" hidden="false" customHeight="false" outlineLevel="0" collapsed="false">
      <c r="A1996" s="0" t="s">
        <v>192</v>
      </c>
      <c r="B1996" s="81" t="n">
        <v>46138</v>
      </c>
      <c r="C1996" s="82" t="s">
        <v>452</v>
      </c>
      <c r="D1996" s="83" t="n">
        <v>15.14</v>
      </c>
      <c r="E1996" s="0" t="n">
        <v>63</v>
      </c>
      <c r="F1996" s="0" t="n">
        <v>7</v>
      </c>
      <c r="G1996" s="0" t="n">
        <v>0</v>
      </c>
      <c r="I1996" s="0" t="str">
        <f aca="false">IF(A1996="","",IF(COUNTIF(Campaigns!$A$7:$A$300,A1996)&gt;0,"✓",IF(N(D1996)=0,"– no spend","⚠ add to Campaigns tab")))</f>
        <v>✓</v>
      </c>
      <c r="J1996" s="83" t="n">
        <f aca="false">IF(D1996="","",D1996*IF(Settings!$B$23=Settings!$C$6,1,IF(Settings!$B$23="USD",1/INDEX(Settings!$B$29:$B$40,MONTH(B1996)),INDEX(Settings!$B$29:$B$40,MONTH(B1996)))))</f>
        <v>16.921978</v>
      </c>
    </row>
    <row r="1997" customFormat="false" ht="15" hidden="false" customHeight="false" outlineLevel="0" collapsed="false">
      <c r="A1997" s="0" t="s">
        <v>187</v>
      </c>
      <c r="B1997" s="81" t="n">
        <v>46138</v>
      </c>
      <c r="C1997" s="82" t="s">
        <v>452</v>
      </c>
      <c r="D1997" s="83" t="n">
        <v>120.08</v>
      </c>
      <c r="E1997" s="0" t="n">
        <v>321</v>
      </c>
      <c r="F1997" s="0" t="n">
        <v>22</v>
      </c>
      <c r="G1997" s="0" t="n">
        <v>1</v>
      </c>
      <c r="I1997" s="0" t="str">
        <f aca="false">IF(A1997="","",IF(COUNTIF(Campaigns!$A$7:$A$300,A1997)&gt;0,"✓",IF(N(D1997)=0,"– no spend","⚠ add to Campaigns tab")))</f>
        <v>✓</v>
      </c>
      <c r="J1997" s="83" t="n">
        <f aca="false">IF(D1997="","",D1997*IF(Settings!$B$23=Settings!$C$6,1,IF(Settings!$B$23="USD",1/INDEX(Settings!$B$29:$B$40,MONTH(B1997)),INDEX(Settings!$B$29:$B$40,MONTH(B1997)))))</f>
        <v>134.213416</v>
      </c>
    </row>
    <row r="1998" customFormat="false" ht="15" hidden="false" customHeight="false" outlineLevel="0" collapsed="false">
      <c r="A1998" s="0" t="s">
        <v>190</v>
      </c>
      <c r="B1998" s="81" t="n">
        <v>46138</v>
      </c>
      <c r="C1998" s="82" t="s">
        <v>452</v>
      </c>
      <c r="D1998" s="83" t="n">
        <v>0</v>
      </c>
      <c r="E1998" s="0" t="n">
        <v>6</v>
      </c>
      <c r="F1998" s="0" t="n">
        <v>0</v>
      </c>
      <c r="G1998" s="0" t="n">
        <v>0</v>
      </c>
      <c r="I1998" s="0" t="str">
        <f aca="false">IF(A1998="","",IF(COUNTIF(Campaigns!$A$7:$A$300,A1998)&gt;0,"✓",IF(N(D1998)=0,"– no spend","⚠ add to Campaigns tab")))</f>
        <v>✓</v>
      </c>
      <c r="J1998" s="83" t="n">
        <f aca="false">IF(D1998="","",D1998*IF(Settings!$B$23=Settings!$C$6,1,IF(Settings!$B$23="USD",1/INDEX(Settings!$B$29:$B$40,MONTH(B1998)),INDEX(Settings!$B$29:$B$40,MONTH(B1998)))))</f>
        <v>0</v>
      </c>
    </row>
    <row r="1999" customFormat="false" ht="15" hidden="false" customHeight="false" outlineLevel="0" collapsed="false">
      <c r="A1999" s="0" t="s">
        <v>204</v>
      </c>
      <c r="B1999" s="81" t="n">
        <v>46138</v>
      </c>
      <c r="C1999" s="82" t="s">
        <v>452</v>
      </c>
      <c r="D1999" s="83" t="n">
        <v>6</v>
      </c>
      <c r="E1999" s="0" t="n">
        <v>17</v>
      </c>
      <c r="F1999" s="0" t="n">
        <v>2</v>
      </c>
      <c r="G1999" s="0" t="n">
        <v>0</v>
      </c>
      <c r="I1999" s="0" t="str">
        <f aca="false">IF(A1999="","",IF(COUNTIF(Campaigns!$A$7:$A$300,A1999)&gt;0,"✓",IF(N(D1999)=0,"– no spend","⚠ add to Campaigns tab")))</f>
        <v>✓</v>
      </c>
      <c r="J1999" s="83" t="n">
        <f aca="false">IF(D1999="","",D1999*IF(Settings!$B$23=Settings!$C$6,1,IF(Settings!$B$23="USD",1/INDEX(Settings!$B$29:$B$40,MONTH(B1999)),INDEX(Settings!$B$29:$B$40,MONTH(B1999)))))</f>
        <v>6.7062</v>
      </c>
    </row>
    <row r="2000" customFormat="false" ht="15" hidden="false" customHeight="false" outlineLevel="0" collapsed="false">
      <c r="A2000" s="0" t="s">
        <v>188</v>
      </c>
      <c r="B2000" s="81" t="n">
        <v>46138</v>
      </c>
      <c r="C2000" s="82" t="s">
        <v>452</v>
      </c>
      <c r="D2000" s="83" t="n">
        <v>16.89</v>
      </c>
      <c r="E2000" s="0" t="n">
        <v>21</v>
      </c>
      <c r="F2000" s="0" t="n">
        <v>3</v>
      </c>
      <c r="G2000" s="0" t="n">
        <v>0</v>
      </c>
      <c r="I2000" s="0" t="str">
        <f aca="false">IF(A2000="","",IF(COUNTIF(Campaigns!$A$7:$A$300,A2000)&gt;0,"✓",IF(N(D2000)=0,"– no spend","⚠ add to Campaigns tab")))</f>
        <v>✓</v>
      </c>
      <c r="J2000" s="83" t="n">
        <f aca="false">IF(D2000="","",D2000*IF(Settings!$B$23=Settings!$C$6,1,IF(Settings!$B$23="USD",1/INDEX(Settings!$B$29:$B$40,MONTH(B2000)),INDEX(Settings!$B$29:$B$40,MONTH(B2000)))))</f>
        <v>18.877953</v>
      </c>
    </row>
    <row r="2001" customFormat="false" ht="15" hidden="false" customHeight="false" outlineLevel="0" collapsed="false">
      <c r="A2001" s="0" t="s">
        <v>186</v>
      </c>
      <c r="B2001" s="81" t="n">
        <v>46138</v>
      </c>
      <c r="C2001" s="82" t="s">
        <v>452</v>
      </c>
      <c r="D2001" s="83" t="n">
        <v>43.36</v>
      </c>
      <c r="E2001" s="0" t="n">
        <v>272</v>
      </c>
      <c r="F2001" s="0" t="n">
        <v>20</v>
      </c>
      <c r="G2001" s="0" t="n">
        <v>1</v>
      </c>
      <c r="I2001" s="0" t="str">
        <f aca="false">IF(A2001="","",IF(COUNTIF(Campaigns!$A$7:$A$300,A2001)&gt;0,"✓",IF(N(D2001)=0,"– no spend","⚠ add to Campaigns tab")))</f>
        <v>✓</v>
      </c>
      <c r="J2001" s="83" t="n">
        <f aca="false">IF(D2001="","",D2001*IF(Settings!$B$23=Settings!$C$6,1,IF(Settings!$B$23="USD",1/INDEX(Settings!$B$29:$B$40,MONTH(B2001)),INDEX(Settings!$B$29:$B$40,MONTH(B2001)))))</f>
        <v>48.463472</v>
      </c>
    </row>
    <row r="2002" customFormat="false" ht="15" hidden="false" customHeight="false" outlineLevel="0" collapsed="false">
      <c r="A2002" s="0" t="s">
        <v>201</v>
      </c>
      <c r="B2002" s="81" t="n">
        <v>46138</v>
      </c>
      <c r="C2002" s="82" t="s">
        <v>452</v>
      </c>
      <c r="D2002" s="83" t="n">
        <v>24.12</v>
      </c>
      <c r="E2002" s="0" t="n">
        <v>26</v>
      </c>
      <c r="F2002" s="0" t="n">
        <v>1</v>
      </c>
      <c r="G2002" s="0" t="n">
        <v>0</v>
      </c>
      <c r="I2002" s="0" t="str">
        <f aca="false">IF(A2002="","",IF(COUNTIF(Campaigns!$A$7:$A$300,A2002)&gt;0,"✓",IF(N(D2002)=0,"– no spend","⚠ add to Campaigns tab")))</f>
        <v>✓</v>
      </c>
      <c r="J2002" s="83" t="n">
        <f aca="false">IF(D2002="","",D2002*IF(Settings!$B$23=Settings!$C$6,1,IF(Settings!$B$23="USD",1/INDEX(Settings!$B$29:$B$40,MONTH(B2002)),INDEX(Settings!$B$29:$B$40,MONTH(B2002)))))</f>
        <v>26.958924</v>
      </c>
    </row>
    <row r="2003" customFormat="false" ht="15" hidden="false" customHeight="false" outlineLevel="0" collapsed="false">
      <c r="A2003" s="0" t="s">
        <v>194</v>
      </c>
      <c r="B2003" s="81" t="n">
        <v>46138</v>
      </c>
      <c r="C2003" s="82" t="s">
        <v>452</v>
      </c>
      <c r="D2003" s="83" t="n">
        <v>19.99</v>
      </c>
      <c r="E2003" s="0" t="n">
        <v>38</v>
      </c>
      <c r="F2003" s="0" t="n">
        <v>1</v>
      </c>
      <c r="G2003" s="0" t="n">
        <v>0</v>
      </c>
      <c r="I2003" s="0" t="str">
        <f aca="false">IF(A2003="","",IF(COUNTIF(Campaigns!$A$7:$A$300,A2003)&gt;0,"✓",IF(N(D2003)=0,"– no spend","⚠ add to Campaigns tab")))</f>
        <v>✓</v>
      </c>
      <c r="J2003" s="83" t="n">
        <f aca="false">IF(D2003="","",D2003*IF(Settings!$B$23=Settings!$C$6,1,IF(Settings!$B$23="USD",1/INDEX(Settings!$B$29:$B$40,MONTH(B2003)),INDEX(Settings!$B$29:$B$40,MONTH(B2003)))))</f>
        <v>22.342823</v>
      </c>
    </row>
    <row r="2004" customFormat="false" ht="15" hidden="false" customHeight="false" outlineLevel="0" collapsed="false">
      <c r="A2004" s="0" t="s">
        <v>199</v>
      </c>
      <c r="B2004" s="81" t="n">
        <v>46138</v>
      </c>
      <c r="C2004" s="82" t="s">
        <v>452</v>
      </c>
      <c r="D2004" s="83" t="n">
        <v>0</v>
      </c>
      <c r="E2004" s="0" t="n">
        <v>7</v>
      </c>
      <c r="F2004" s="0" t="n">
        <v>0</v>
      </c>
      <c r="G2004" s="0" t="n">
        <v>0</v>
      </c>
      <c r="I2004" s="0" t="str">
        <f aca="false">IF(A2004="","",IF(COUNTIF(Campaigns!$A$7:$A$300,A2004)&gt;0,"✓",IF(N(D2004)=0,"– no spend","⚠ add to Campaigns tab")))</f>
        <v>✓</v>
      </c>
      <c r="J2004" s="83" t="n">
        <f aca="false">IF(D2004="","",D2004*IF(Settings!$B$23=Settings!$C$6,1,IF(Settings!$B$23="USD",1/INDEX(Settings!$B$29:$B$40,MONTH(B2004)),INDEX(Settings!$B$29:$B$40,MONTH(B2004)))))</f>
        <v>0</v>
      </c>
    </row>
    <row r="2005" customFormat="false" ht="15" hidden="false" customHeight="false" outlineLevel="0" collapsed="false">
      <c r="A2005" s="0" t="s">
        <v>203</v>
      </c>
      <c r="B2005" s="81" t="n">
        <v>46139</v>
      </c>
      <c r="C2005" s="82" t="s">
        <v>452</v>
      </c>
      <c r="D2005" s="83" t="n">
        <v>8.81</v>
      </c>
      <c r="E2005" s="0" t="n">
        <v>39</v>
      </c>
      <c r="F2005" s="0" t="n">
        <v>3</v>
      </c>
      <c r="G2005" s="0" t="n">
        <v>0</v>
      </c>
      <c r="I2005" s="0" t="str">
        <f aca="false">IF(A2005="","",IF(COUNTIF(Campaigns!$A$7:$A$300,A2005)&gt;0,"✓",IF(N(D2005)=0,"– no spend","⚠ add to Campaigns tab")))</f>
        <v>✓</v>
      </c>
      <c r="J2005" s="83" t="n">
        <f aca="false">IF(D2005="","",D2005*IF(Settings!$B$23=Settings!$C$6,1,IF(Settings!$B$23="USD",1/INDEX(Settings!$B$29:$B$40,MONTH(B2005)),INDEX(Settings!$B$29:$B$40,MONTH(B2005)))))</f>
        <v>9.846937</v>
      </c>
    </row>
    <row r="2006" customFormat="false" ht="15" hidden="false" customHeight="false" outlineLevel="0" collapsed="false">
      <c r="A2006" s="0" t="s">
        <v>195</v>
      </c>
      <c r="B2006" s="81" t="n">
        <v>46139</v>
      </c>
      <c r="C2006" s="82" t="s">
        <v>452</v>
      </c>
      <c r="D2006" s="83" t="n">
        <v>30.23</v>
      </c>
      <c r="E2006" s="0" t="n">
        <v>21</v>
      </c>
      <c r="F2006" s="0" t="n">
        <v>3</v>
      </c>
      <c r="G2006" s="0" t="n">
        <v>0</v>
      </c>
      <c r="I2006" s="0" t="str">
        <f aca="false">IF(A2006="","",IF(COUNTIF(Campaigns!$A$7:$A$300,A2006)&gt;0,"✓",IF(N(D2006)=0,"– no spend","⚠ add to Campaigns tab")))</f>
        <v>✓</v>
      </c>
      <c r="J2006" s="83" t="n">
        <f aca="false">IF(D2006="","",D2006*IF(Settings!$B$23=Settings!$C$6,1,IF(Settings!$B$23="USD",1/INDEX(Settings!$B$29:$B$40,MONTH(B2006)),INDEX(Settings!$B$29:$B$40,MONTH(B2006)))))</f>
        <v>33.788071</v>
      </c>
    </row>
    <row r="2007" customFormat="false" ht="15" hidden="false" customHeight="false" outlineLevel="0" collapsed="false">
      <c r="A2007" s="0" t="s">
        <v>185</v>
      </c>
      <c r="B2007" s="81" t="n">
        <v>46139</v>
      </c>
      <c r="C2007" s="82" t="s">
        <v>452</v>
      </c>
      <c r="D2007" s="83" t="n">
        <v>57.47</v>
      </c>
      <c r="E2007" s="0" t="n">
        <v>104</v>
      </c>
      <c r="F2007" s="0" t="n">
        <v>18</v>
      </c>
      <c r="G2007" s="0" t="n">
        <v>0</v>
      </c>
      <c r="I2007" s="0" t="str">
        <f aca="false">IF(A2007="","",IF(COUNTIF(Campaigns!$A$7:$A$300,A2007)&gt;0,"✓",IF(N(D2007)=0,"– no spend","⚠ add to Campaigns tab")))</f>
        <v>✓</v>
      </c>
      <c r="J2007" s="83" t="n">
        <f aca="false">IF(D2007="","",D2007*IF(Settings!$B$23=Settings!$C$6,1,IF(Settings!$B$23="USD",1/INDEX(Settings!$B$29:$B$40,MONTH(B2007)),INDEX(Settings!$B$29:$B$40,MONTH(B2007)))))</f>
        <v>64.234219</v>
      </c>
    </row>
    <row r="2008" customFormat="false" ht="15" hidden="false" customHeight="false" outlineLevel="0" collapsed="false">
      <c r="A2008" s="0" t="s">
        <v>191</v>
      </c>
      <c r="B2008" s="81" t="n">
        <v>46139</v>
      </c>
      <c r="C2008" s="82" t="s">
        <v>452</v>
      </c>
      <c r="D2008" s="83" t="n">
        <v>30.2</v>
      </c>
      <c r="E2008" s="0" t="n">
        <v>65</v>
      </c>
      <c r="F2008" s="0" t="n">
        <v>9</v>
      </c>
      <c r="G2008" s="0" t="n">
        <v>0</v>
      </c>
      <c r="I2008" s="0" t="str">
        <f aca="false">IF(A2008="","",IF(COUNTIF(Campaigns!$A$7:$A$300,A2008)&gt;0,"✓",IF(N(D2008)=0,"– no spend","⚠ add to Campaigns tab")))</f>
        <v>✓</v>
      </c>
      <c r="J2008" s="83" t="n">
        <f aca="false">IF(D2008="","",D2008*IF(Settings!$B$23=Settings!$C$6,1,IF(Settings!$B$23="USD",1/INDEX(Settings!$B$29:$B$40,MONTH(B2008)),INDEX(Settings!$B$29:$B$40,MONTH(B2008)))))</f>
        <v>33.75454</v>
      </c>
    </row>
    <row r="2009" customFormat="false" ht="15" hidden="false" customHeight="false" outlineLevel="0" collapsed="false">
      <c r="A2009" s="0" t="s">
        <v>200</v>
      </c>
      <c r="B2009" s="81" t="n">
        <v>46139</v>
      </c>
      <c r="C2009" s="82" t="s">
        <v>452</v>
      </c>
      <c r="D2009" s="83" t="n">
        <v>25.49</v>
      </c>
      <c r="E2009" s="0" t="n">
        <v>83</v>
      </c>
      <c r="F2009" s="0" t="n">
        <v>10</v>
      </c>
      <c r="G2009" s="0" t="n">
        <v>3.05</v>
      </c>
      <c r="I2009" s="0" t="str">
        <f aca="false">IF(A2009="","",IF(COUNTIF(Campaigns!$A$7:$A$300,A2009)&gt;0,"✓",IF(N(D2009)=0,"– no spend","⚠ add to Campaigns tab")))</f>
        <v>✓</v>
      </c>
      <c r="J2009" s="83" t="n">
        <f aca="false">IF(D2009="","",D2009*IF(Settings!$B$23=Settings!$C$6,1,IF(Settings!$B$23="USD",1/INDEX(Settings!$B$29:$B$40,MONTH(B2009)),INDEX(Settings!$B$29:$B$40,MONTH(B2009)))))</f>
        <v>28.490173</v>
      </c>
    </row>
    <row r="2010" customFormat="false" ht="15" hidden="false" customHeight="false" outlineLevel="0" collapsed="false">
      <c r="A2010" s="0" t="s">
        <v>202</v>
      </c>
      <c r="B2010" s="81" t="n">
        <v>46139</v>
      </c>
      <c r="C2010" s="82" t="s">
        <v>452</v>
      </c>
      <c r="D2010" s="83" t="n">
        <v>6.83</v>
      </c>
      <c r="E2010" s="0" t="n">
        <v>39</v>
      </c>
      <c r="F2010" s="0" t="n">
        <v>3</v>
      </c>
      <c r="G2010" s="0" t="n">
        <v>0</v>
      </c>
      <c r="I2010" s="0" t="str">
        <f aca="false">IF(A2010="","",IF(COUNTIF(Campaigns!$A$7:$A$300,A2010)&gt;0,"✓",IF(N(D2010)=0,"– no spend","⚠ add to Campaigns tab")))</f>
        <v>✓</v>
      </c>
      <c r="J2010" s="83" t="n">
        <f aca="false">IF(D2010="","",D2010*IF(Settings!$B$23=Settings!$C$6,1,IF(Settings!$B$23="USD",1/INDEX(Settings!$B$29:$B$40,MONTH(B2010)),INDEX(Settings!$B$29:$B$40,MONTH(B2010)))))</f>
        <v>7.633891</v>
      </c>
    </row>
    <row r="2011" customFormat="false" ht="15" hidden="false" customHeight="false" outlineLevel="0" collapsed="false">
      <c r="A2011" s="0" t="s">
        <v>192</v>
      </c>
      <c r="B2011" s="81" t="n">
        <v>46139</v>
      </c>
      <c r="C2011" s="82" t="s">
        <v>452</v>
      </c>
      <c r="D2011" s="83" t="n">
        <v>25.19</v>
      </c>
      <c r="E2011" s="0" t="n">
        <v>107</v>
      </c>
      <c r="F2011" s="0" t="n">
        <v>9</v>
      </c>
      <c r="G2011" s="0" t="n">
        <v>1</v>
      </c>
      <c r="I2011" s="0" t="str">
        <f aca="false">IF(A2011="","",IF(COUNTIF(Campaigns!$A$7:$A$300,A2011)&gt;0,"✓",IF(N(D2011)=0,"– no spend","⚠ add to Campaigns tab")))</f>
        <v>✓</v>
      </c>
      <c r="J2011" s="83" t="n">
        <f aca="false">IF(D2011="","",D2011*IF(Settings!$B$23=Settings!$C$6,1,IF(Settings!$B$23="USD",1/INDEX(Settings!$B$29:$B$40,MONTH(B2011)),INDEX(Settings!$B$29:$B$40,MONTH(B2011)))))</f>
        <v>28.154863</v>
      </c>
    </row>
    <row r="2012" customFormat="false" ht="15" hidden="false" customHeight="false" outlineLevel="0" collapsed="false">
      <c r="A2012" s="0" t="s">
        <v>187</v>
      </c>
      <c r="B2012" s="81" t="n">
        <v>46139</v>
      </c>
      <c r="C2012" s="82" t="s">
        <v>452</v>
      </c>
      <c r="D2012" s="83" t="n">
        <v>113.66</v>
      </c>
      <c r="E2012" s="0" t="n">
        <v>661</v>
      </c>
      <c r="F2012" s="0" t="n">
        <v>31</v>
      </c>
      <c r="G2012" s="0" t="n">
        <v>1</v>
      </c>
      <c r="I2012" s="0" t="str">
        <f aca="false">IF(A2012="","",IF(COUNTIF(Campaigns!$A$7:$A$300,A2012)&gt;0,"✓",IF(N(D2012)=0,"– no spend","⚠ add to Campaigns tab")))</f>
        <v>✓</v>
      </c>
      <c r="J2012" s="83" t="n">
        <f aca="false">IF(D2012="","",D2012*IF(Settings!$B$23=Settings!$C$6,1,IF(Settings!$B$23="USD",1/INDEX(Settings!$B$29:$B$40,MONTH(B2012)),INDEX(Settings!$B$29:$B$40,MONTH(B2012)))))</f>
        <v>127.037782</v>
      </c>
    </row>
    <row r="2013" customFormat="false" ht="15" hidden="false" customHeight="false" outlineLevel="0" collapsed="false">
      <c r="A2013" s="0" t="s">
        <v>190</v>
      </c>
      <c r="B2013" s="81" t="n">
        <v>46139</v>
      </c>
      <c r="C2013" s="82" t="s">
        <v>452</v>
      </c>
      <c r="D2013" s="83" t="n">
        <v>0</v>
      </c>
      <c r="E2013" s="0" t="n">
        <v>13</v>
      </c>
      <c r="F2013" s="0" t="n">
        <v>0</v>
      </c>
      <c r="G2013" s="0" t="n">
        <v>0</v>
      </c>
      <c r="I2013" s="0" t="str">
        <f aca="false">IF(A2013="","",IF(COUNTIF(Campaigns!$A$7:$A$300,A2013)&gt;0,"✓",IF(N(D2013)=0,"– no spend","⚠ add to Campaigns tab")))</f>
        <v>✓</v>
      </c>
      <c r="J2013" s="83" t="n">
        <f aca="false">IF(D2013="","",D2013*IF(Settings!$B$23=Settings!$C$6,1,IF(Settings!$B$23="USD",1/INDEX(Settings!$B$29:$B$40,MONTH(B2013)),INDEX(Settings!$B$29:$B$40,MONTH(B2013)))))</f>
        <v>0</v>
      </c>
    </row>
    <row r="2014" customFormat="false" ht="15" hidden="false" customHeight="false" outlineLevel="0" collapsed="false">
      <c r="A2014" s="0" t="s">
        <v>204</v>
      </c>
      <c r="B2014" s="81" t="n">
        <v>46139</v>
      </c>
      <c r="C2014" s="82" t="s">
        <v>452</v>
      </c>
      <c r="D2014" s="83" t="n">
        <v>3.86</v>
      </c>
      <c r="E2014" s="0" t="n">
        <v>44</v>
      </c>
      <c r="F2014" s="0" t="n">
        <v>2</v>
      </c>
      <c r="G2014" s="0" t="n">
        <v>0</v>
      </c>
      <c r="I2014" s="0" t="str">
        <f aca="false">IF(A2014="","",IF(COUNTIF(Campaigns!$A$7:$A$300,A2014)&gt;0,"✓",IF(N(D2014)=0,"– no spend","⚠ add to Campaigns tab")))</f>
        <v>✓</v>
      </c>
      <c r="J2014" s="83" t="n">
        <f aca="false">IF(D2014="","",D2014*IF(Settings!$B$23=Settings!$C$6,1,IF(Settings!$B$23="USD",1/INDEX(Settings!$B$29:$B$40,MONTH(B2014)),INDEX(Settings!$B$29:$B$40,MONTH(B2014)))))</f>
        <v>4.314322</v>
      </c>
    </row>
    <row r="2015" customFormat="false" ht="15" hidden="false" customHeight="false" outlineLevel="0" collapsed="false">
      <c r="A2015" s="0" t="s">
        <v>188</v>
      </c>
      <c r="B2015" s="81" t="n">
        <v>46139</v>
      </c>
      <c r="C2015" s="82" t="s">
        <v>452</v>
      </c>
      <c r="D2015" s="83" t="n">
        <v>10.41</v>
      </c>
      <c r="E2015" s="0" t="n">
        <v>32</v>
      </c>
      <c r="F2015" s="0" t="n">
        <v>3</v>
      </c>
      <c r="G2015" s="0" t="n">
        <v>0</v>
      </c>
      <c r="I2015" s="0" t="str">
        <f aca="false">IF(A2015="","",IF(COUNTIF(Campaigns!$A$7:$A$300,A2015)&gt;0,"✓",IF(N(D2015)=0,"– no spend","⚠ add to Campaigns tab")))</f>
        <v>✓</v>
      </c>
      <c r="J2015" s="83" t="n">
        <f aca="false">IF(D2015="","",D2015*IF(Settings!$B$23=Settings!$C$6,1,IF(Settings!$B$23="USD",1/INDEX(Settings!$B$29:$B$40,MONTH(B2015)),INDEX(Settings!$B$29:$B$40,MONTH(B2015)))))</f>
        <v>11.635257</v>
      </c>
    </row>
    <row r="2016" customFormat="false" ht="15" hidden="false" customHeight="false" outlineLevel="0" collapsed="false">
      <c r="A2016" s="0" t="s">
        <v>186</v>
      </c>
      <c r="B2016" s="81" t="n">
        <v>46139</v>
      </c>
      <c r="C2016" s="82" t="s">
        <v>452</v>
      </c>
      <c r="D2016" s="83" t="n">
        <v>58.01</v>
      </c>
      <c r="E2016" s="0" t="n">
        <v>119</v>
      </c>
      <c r="F2016" s="0" t="n">
        <v>21</v>
      </c>
      <c r="G2016" s="0" t="n">
        <v>0</v>
      </c>
      <c r="I2016" s="0" t="str">
        <f aca="false">IF(A2016="","",IF(COUNTIF(Campaigns!$A$7:$A$300,A2016)&gt;0,"✓",IF(N(D2016)=0,"– no spend","⚠ add to Campaigns tab")))</f>
        <v>✓</v>
      </c>
      <c r="J2016" s="83" t="n">
        <f aca="false">IF(D2016="","",D2016*IF(Settings!$B$23=Settings!$C$6,1,IF(Settings!$B$23="USD",1/INDEX(Settings!$B$29:$B$40,MONTH(B2016)),INDEX(Settings!$B$29:$B$40,MONTH(B2016)))))</f>
        <v>64.837777</v>
      </c>
    </row>
    <row r="2017" customFormat="false" ht="15" hidden="false" customHeight="false" outlineLevel="0" collapsed="false">
      <c r="A2017" s="0" t="s">
        <v>201</v>
      </c>
      <c r="B2017" s="81" t="n">
        <v>46139</v>
      </c>
      <c r="C2017" s="82" t="s">
        <v>452</v>
      </c>
      <c r="D2017" s="83" t="n">
        <v>31.78</v>
      </c>
      <c r="E2017" s="0" t="n">
        <v>32</v>
      </c>
      <c r="F2017" s="0" t="n">
        <v>4</v>
      </c>
      <c r="G2017" s="0" t="n">
        <v>0</v>
      </c>
      <c r="I2017" s="0" t="str">
        <f aca="false">IF(A2017="","",IF(COUNTIF(Campaigns!$A$7:$A$300,A2017)&gt;0,"✓",IF(N(D2017)=0,"– no spend","⚠ add to Campaigns tab")))</f>
        <v>✓</v>
      </c>
      <c r="J2017" s="83" t="n">
        <f aca="false">IF(D2017="","",D2017*IF(Settings!$B$23=Settings!$C$6,1,IF(Settings!$B$23="USD",1/INDEX(Settings!$B$29:$B$40,MONTH(B2017)),INDEX(Settings!$B$29:$B$40,MONTH(B2017)))))</f>
        <v>35.520506</v>
      </c>
    </row>
    <row r="2018" customFormat="false" ht="15" hidden="false" customHeight="false" outlineLevel="0" collapsed="false">
      <c r="A2018" s="0" t="s">
        <v>194</v>
      </c>
      <c r="B2018" s="81" t="n">
        <v>46139</v>
      </c>
      <c r="C2018" s="82" t="s">
        <v>452</v>
      </c>
      <c r="D2018" s="83" t="n">
        <v>53.33</v>
      </c>
      <c r="E2018" s="0" t="n">
        <v>10</v>
      </c>
      <c r="F2018" s="0" t="n">
        <v>2</v>
      </c>
      <c r="G2018" s="0" t="n">
        <v>0</v>
      </c>
      <c r="I2018" s="0" t="str">
        <f aca="false">IF(A2018="","",IF(COUNTIF(Campaigns!$A$7:$A$300,A2018)&gt;0,"✓",IF(N(D2018)=0,"– no spend","⚠ add to Campaigns tab")))</f>
        <v>✓</v>
      </c>
      <c r="J2018" s="83" t="n">
        <f aca="false">IF(D2018="","",D2018*IF(Settings!$B$23=Settings!$C$6,1,IF(Settings!$B$23="USD",1/INDEX(Settings!$B$29:$B$40,MONTH(B2018)),INDEX(Settings!$B$29:$B$40,MONTH(B2018)))))</f>
        <v>59.606941</v>
      </c>
    </row>
    <row r="2019" customFormat="false" ht="15" hidden="false" customHeight="false" outlineLevel="0" collapsed="false">
      <c r="A2019" s="0" t="s">
        <v>199</v>
      </c>
      <c r="B2019" s="81" t="n">
        <v>46139</v>
      </c>
      <c r="C2019" s="82" t="s">
        <v>452</v>
      </c>
      <c r="D2019" s="83" t="n">
        <v>41.29</v>
      </c>
      <c r="E2019" s="0" t="n">
        <v>19</v>
      </c>
      <c r="F2019" s="0" t="n">
        <v>2</v>
      </c>
      <c r="G2019" s="0" t="n">
        <v>0</v>
      </c>
      <c r="I2019" s="0" t="str">
        <f aca="false">IF(A2019="","",IF(COUNTIF(Campaigns!$A$7:$A$300,A2019)&gt;0,"✓",IF(N(D2019)=0,"– no spend","⚠ add to Campaigns tab")))</f>
        <v>✓</v>
      </c>
      <c r="J2019" s="83" t="n">
        <f aca="false">IF(D2019="","",D2019*IF(Settings!$B$23=Settings!$C$6,1,IF(Settings!$B$23="USD",1/INDEX(Settings!$B$29:$B$40,MONTH(B2019)),INDEX(Settings!$B$29:$B$40,MONTH(B2019)))))</f>
        <v>46.149833</v>
      </c>
    </row>
    <row r="2020" customFormat="false" ht="15" hidden="false" customHeight="false" outlineLevel="0" collapsed="false">
      <c r="A2020" s="0" t="s">
        <v>203</v>
      </c>
      <c r="B2020" s="81" t="n">
        <v>46140</v>
      </c>
      <c r="C2020" s="82" t="s">
        <v>452</v>
      </c>
      <c r="D2020" s="83" t="n">
        <v>5.93</v>
      </c>
      <c r="E2020" s="0" t="n">
        <v>65</v>
      </c>
      <c r="F2020" s="0" t="n">
        <v>2</v>
      </c>
      <c r="G2020" s="0" t="n">
        <v>0</v>
      </c>
      <c r="I2020" s="0" t="str">
        <f aca="false">IF(A2020="","",IF(COUNTIF(Campaigns!$A$7:$A$300,A2020)&gt;0,"✓",IF(N(D2020)=0,"– no spend","⚠ add to Campaigns tab")))</f>
        <v>✓</v>
      </c>
      <c r="J2020" s="83" t="n">
        <f aca="false">IF(D2020="","",D2020*IF(Settings!$B$23=Settings!$C$6,1,IF(Settings!$B$23="USD",1/INDEX(Settings!$B$29:$B$40,MONTH(B2020)),INDEX(Settings!$B$29:$B$40,MONTH(B2020)))))</f>
        <v>6.627961</v>
      </c>
    </row>
    <row r="2021" customFormat="false" ht="15" hidden="false" customHeight="false" outlineLevel="0" collapsed="false">
      <c r="A2021" s="0" t="s">
        <v>195</v>
      </c>
      <c r="B2021" s="81" t="n">
        <v>46140</v>
      </c>
      <c r="C2021" s="82" t="s">
        <v>452</v>
      </c>
      <c r="D2021" s="83" t="n">
        <v>24.19</v>
      </c>
      <c r="E2021" s="0" t="n">
        <v>7</v>
      </c>
      <c r="F2021" s="0" t="n">
        <v>2</v>
      </c>
      <c r="G2021" s="0" t="n">
        <v>0</v>
      </c>
      <c r="I2021" s="0" t="str">
        <f aca="false">IF(A2021="","",IF(COUNTIF(Campaigns!$A$7:$A$300,A2021)&gt;0,"✓",IF(N(D2021)=0,"– no spend","⚠ add to Campaigns tab")))</f>
        <v>✓</v>
      </c>
      <c r="J2021" s="83" t="n">
        <f aca="false">IF(D2021="","",D2021*IF(Settings!$B$23=Settings!$C$6,1,IF(Settings!$B$23="USD",1/INDEX(Settings!$B$29:$B$40,MONTH(B2021)),INDEX(Settings!$B$29:$B$40,MONTH(B2021)))))</f>
        <v>27.037163</v>
      </c>
    </row>
    <row r="2022" customFormat="false" ht="15" hidden="false" customHeight="false" outlineLevel="0" collapsed="false">
      <c r="A2022" s="0" t="s">
        <v>185</v>
      </c>
      <c r="B2022" s="81" t="n">
        <v>46140</v>
      </c>
      <c r="C2022" s="82" t="s">
        <v>452</v>
      </c>
      <c r="D2022" s="83" t="n">
        <v>48.53</v>
      </c>
      <c r="E2022" s="0" t="n">
        <v>241</v>
      </c>
      <c r="F2022" s="0" t="n">
        <v>23</v>
      </c>
      <c r="G2022" s="0" t="n">
        <v>0</v>
      </c>
      <c r="I2022" s="0" t="str">
        <f aca="false">IF(A2022="","",IF(COUNTIF(Campaigns!$A$7:$A$300,A2022)&gt;0,"✓",IF(N(D2022)=0,"– no spend","⚠ add to Campaigns tab")))</f>
        <v>✓</v>
      </c>
      <c r="J2022" s="83" t="n">
        <f aca="false">IF(D2022="","",D2022*IF(Settings!$B$23=Settings!$C$6,1,IF(Settings!$B$23="USD",1/INDEX(Settings!$B$29:$B$40,MONTH(B2022)),INDEX(Settings!$B$29:$B$40,MONTH(B2022)))))</f>
        <v>54.241981</v>
      </c>
    </row>
    <row r="2023" customFormat="false" ht="15" hidden="false" customHeight="false" outlineLevel="0" collapsed="false">
      <c r="A2023" s="0" t="s">
        <v>191</v>
      </c>
      <c r="B2023" s="81" t="n">
        <v>46140</v>
      </c>
      <c r="C2023" s="82" t="s">
        <v>452</v>
      </c>
      <c r="D2023" s="83" t="n">
        <v>18.4</v>
      </c>
      <c r="E2023" s="0" t="n">
        <v>61</v>
      </c>
      <c r="F2023" s="0" t="n">
        <v>6</v>
      </c>
      <c r="G2023" s="0" t="n">
        <v>0</v>
      </c>
      <c r="I2023" s="0" t="str">
        <f aca="false">IF(A2023="","",IF(COUNTIF(Campaigns!$A$7:$A$300,A2023)&gt;0,"✓",IF(N(D2023)=0,"– no spend","⚠ add to Campaigns tab")))</f>
        <v>✓</v>
      </c>
      <c r="J2023" s="83" t="n">
        <f aca="false">IF(D2023="","",D2023*IF(Settings!$B$23=Settings!$C$6,1,IF(Settings!$B$23="USD",1/INDEX(Settings!$B$29:$B$40,MONTH(B2023)),INDEX(Settings!$B$29:$B$40,MONTH(B2023)))))</f>
        <v>20.56568</v>
      </c>
    </row>
    <row r="2024" customFormat="false" ht="15" hidden="false" customHeight="false" outlineLevel="0" collapsed="false">
      <c r="A2024" s="0" t="s">
        <v>200</v>
      </c>
      <c r="B2024" s="81" t="n">
        <v>46140</v>
      </c>
      <c r="C2024" s="82" t="s">
        <v>452</v>
      </c>
      <c r="D2024" s="83" t="n">
        <v>20.37</v>
      </c>
      <c r="E2024" s="0" t="n">
        <v>34</v>
      </c>
      <c r="F2024" s="0" t="n">
        <v>8</v>
      </c>
      <c r="G2024" s="0" t="n">
        <v>0</v>
      </c>
      <c r="I2024" s="0" t="str">
        <f aca="false">IF(A2024="","",IF(COUNTIF(Campaigns!$A$7:$A$300,A2024)&gt;0,"✓",IF(N(D2024)=0,"– no spend","⚠ add to Campaigns tab")))</f>
        <v>✓</v>
      </c>
      <c r="J2024" s="83" t="n">
        <f aca="false">IF(D2024="","",D2024*IF(Settings!$B$23=Settings!$C$6,1,IF(Settings!$B$23="USD",1/INDEX(Settings!$B$29:$B$40,MONTH(B2024)),INDEX(Settings!$B$29:$B$40,MONTH(B2024)))))</f>
        <v>22.767549</v>
      </c>
    </row>
    <row r="2025" customFormat="false" ht="15" hidden="false" customHeight="false" outlineLevel="0" collapsed="false">
      <c r="A2025" s="0" t="s">
        <v>202</v>
      </c>
      <c r="B2025" s="81" t="n">
        <v>46140</v>
      </c>
      <c r="C2025" s="82" t="s">
        <v>452</v>
      </c>
      <c r="D2025" s="83" t="n">
        <v>5.6</v>
      </c>
      <c r="E2025" s="0" t="n">
        <v>31</v>
      </c>
      <c r="F2025" s="0" t="n">
        <v>7</v>
      </c>
      <c r="G2025" s="0" t="n">
        <v>0</v>
      </c>
      <c r="I2025" s="0" t="str">
        <f aca="false">IF(A2025="","",IF(COUNTIF(Campaigns!$A$7:$A$300,A2025)&gt;0,"✓",IF(N(D2025)=0,"– no spend","⚠ add to Campaigns tab")))</f>
        <v>✓</v>
      </c>
      <c r="J2025" s="83" t="n">
        <f aca="false">IF(D2025="","",D2025*IF(Settings!$B$23=Settings!$C$6,1,IF(Settings!$B$23="USD",1/INDEX(Settings!$B$29:$B$40,MONTH(B2025)),INDEX(Settings!$B$29:$B$40,MONTH(B2025)))))</f>
        <v>6.25912</v>
      </c>
    </row>
    <row r="2026" customFormat="false" ht="15" hidden="false" customHeight="false" outlineLevel="0" collapsed="false">
      <c r="A2026" s="0" t="s">
        <v>192</v>
      </c>
      <c r="B2026" s="81" t="n">
        <v>46140</v>
      </c>
      <c r="C2026" s="82" t="s">
        <v>452</v>
      </c>
      <c r="D2026" s="83" t="n">
        <v>18.78</v>
      </c>
      <c r="E2026" s="0" t="n">
        <v>80</v>
      </c>
      <c r="F2026" s="0" t="n">
        <v>6</v>
      </c>
      <c r="G2026" s="0" t="n">
        <v>0</v>
      </c>
      <c r="I2026" s="0" t="str">
        <f aca="false">IF(A2026="","",IF(COUNTIF(Campaigns!$A$7:$A$300,A2026)&gt;0,"✓",IF(N(D2026)=0,"– no spend","⚠ add to Campaigns tab")))</f>
        <v>✓</v>
      </c>
      <c r="J2026" s="83" t="n">
        <f aca="false">IF(D2026="","",D2026*IF(Settings!$B$23=Settings!$C$6,1,IF(Settings!$B$23="USD",1/INDEX(Settings!$B$29:$B$40,MONTH(B2026)),INDEX(Settings!$B$29:$B$40,MONTH(B2026)))))</f>
        <v>20.990406</v>
      </c>
    </row>
    <row r="2027" customFormat="false" ht="15" hidden="false" customHeight="false" outlineLevel="0" collapsed="false">
      <c r="A2027" s="0" t="s">
        <v>187</v>
      </c>
      <c r="B2027" s="81" t="n">
        <v>46140</v>
      </c>
      <c r="C2027" s="82" t="s">
        <v>452</v>
      </c>
      <c r="D2027" s="83" t="n">
        <v>117.71</v>
      </c>
      <c r="E2027" s="0" t="n">
        <v>266</v>
      </c>
      <c r="F2027" s="0" t="n">
        <v>25</v>
      </c>
      <c r="G2027" s="0" t="n">
        <v>0</v>
      </c>
      <c r="I2027" s="0" t="str">
        <f aca="false">IF(A2027="","",IF(COUNTIF(Campaigns!$A$7:$A$300,A2027)&gt;0,"✓",IF(N(D2027)=0,"– no spend","⚠ add to Campaigns tab")))</f>
        <v>✓</v>
      </c>
      <c r="J2027" s="83" t="n">
        <f aca="false">IF(D2027="","",D2027*IF(Settings!$B$23=Settings!$C$6,1,IF(Settings!$B$23="USD",1/INDEX(Settings!$B$29:$B$40,MONTH(B2027)),INDEX(Settings!$B$29:$B$40,MONTH(B2027)))))</f>
        <v>131.564467</v>
      </c>
    </row>
    <row r="2028" customFormat="false" ht="15" hidden="false" customHeight="false" outlineLevel="0" collapsed="false">
      <c r="A2028" s="0" t="s">
        <v>190</v>
      </c>
      <c r="B2028" s="81" t="n">
        <v>46140</v>
      </c>
      <c r="C2028" s="82" t="s">
        <v>452</v>
      </c>
      <c r="D2028" s="83" t="n">
        <v>19.44</v>
      </c>
      <c r="E2028" s="0" t="n">
        <v>11</v>
      </c>
      <c r="F2028" s="0" t="n">
        <v>1</v>
      </c>
      <c r="G2028" s="0" t="n">
        <v>0</v>
      </c>
      <c r="I2028" s="0" t="str">
        <f aca="false">IF(A2028="","",IF(COUNTIF(Campaigns!$A$7:$A$300,A2028)&gt;0,"✓",IF(N(D2028)=0,"– no spend","⚠ add to Campaigns tab")))</f>
        <v>✓</v>
      </c>
      <c r="J2028" s="83" t="n">
        <f aca="false">IF(D2028="","",D2028*IF(Settings!$B$23=Settings!$C$6,1,IF(Settings!$B$23="USD",1/INDEX(Settings!$B$29:$B$40,MONTH(B2028)),INDEX(Settings!$B$29:$B$40,MONTH(B2028)))))</f>
        <v>21.728088</v>
      </c>
    </row>
    <row r="2029" customFormat="false" ht="15" hidden="false" customHeight="false" outlineLevel="0" collapsed="false">
      <c r="A2029" s="0" t="s">
        <v>204</v>
      </c>
      <c r="B2029" s="81" t="n">
        <v>46140</v>
      </c>
      <c r="C2029" s="82" t="s">
        <v>452</v>
      </c>
      <c r="D2029" s="83" t="n">
        <v>3.73</v>
      </c>
      <c r="E2029" s="0" t="n">
        <v>34</v>
      </c>
      <c r="F2029" s="0" t="n">
        <v>3</v>
      </c>
      <c r="G2029" s="0" t="n">
        <v>0</v>
      </c>
      <c r="I2029" s="0" t="str">
        <f aca="false">IF(A2029="","",IF(COUNTIF(Campaigns!$A$7:$A$300,A2029)&gt;0,"✓",IF(N(D2029)=0,"– no spend","⚠ add to Campaigns tab")))</f>
        <v>✓</v>
      </c>
      <c r="J2029" s="83" t="n">
        <f aca="false">IF(D2029="","",D2029*IF(Settings!$B$23=Settings!$C$6,1,IF(Settings!$B$23="USD",1/INDEX(Settings!$B$29:$B$40,MONTH(B2029)),INDEX(Settings!$B$29:$B$40,MONTH(B2029)))))</f>
        <v>4.169021</v>
      </c>
    </row>
    <row r="2030" customFormat="false" ht="15" hidden="false" customHeight="false" outlineLevel="0" collapsed="false">
      <c r="A2030" s="0" t="s">
        <v>188</v>
      </c>
      <c r="B2030" s="81" t="n">
        <v>46140</v>
      </c>
      <c r="C2030" s="82" t="s">
        <v>452</v>
      </c>
      <c r="D2030" s="83" t="n">
        <v>5.15</v>
      </c>
      <c r="E2030" s="0" t="n">
        <v>39</v>
      </c>
      <c r="F2030" s="0" t="n">
        <v>1</v>
      </c>
      <c r="G2030" s="0" t="n">
        <v>0</v>
      </c>
      <c r="I2030" s="0" t="str">
        <f aca="false">IF(A2030="","",IF(COUNTIF(Campaigns!$A$7:$A$300,A2030)&gt;0,"✓",IF(N(D2030)=0,"– no spend","⚠ add to Campaigns tab")))</f>
        <v>✓</v>
      </c>
      <c r="J2030" s="83" t="n">
        <f aca="false">IF(D2030="","",D2030*IF(Settings!$B$23=Settings!$C$6,1,IF(Settings!$B$23="USD",1/INDEX(Settings!$B$29:$B$40,MONTH(B2030)),INDEX(Settings!$B$29:$B$40,MONTH(B2030)))))</f>
        <v>5.756155</v>
      </c>
    </row>
    <row r="2031" customFormat="false" ht="15" hidden="false" customHeight="false" outlineLevel="0" collapsed="false">
      <c r="A2031" s="0" t="s">
        <v>186</v>
      </c>
      <c r="B2031" s="81" t="n">
        <v>46140</v>
      </c>
      <c r="C2031" s="82" t="s">
        <v>452</v>
      </c>
      <c r="D2031" s="83" t="n">
        <v>62.45</v>
      </c>
      <c r="E2031" s="0" t="n">
        <v>187</v>
      </c>
      <c r="F2031" s="0" t="n">
        <v>19</v>
      </c>
      <c r="G2031" s="0" t="n">
        <v>0</v>
      </c>
      <c r="I2031" s="0" t="str">
        <f aca="false">IF(A2031="","",IF(COUNTIF(Campaigns!$A$7:$A$300,A2031)&gt;0,"✓",IF(N(D2031)=0,"– no spend","⚠ add to Campaigns tab")))</f>
        <v>✓</v>
      </c>
      <c r="J2031" s="83" t="n">
        <f aca="false">IF(D2031="","",D2031*IF(Settings!$B$23=Settings!$C$6,1,IF(Settings!$B$23="USD",1/INDEX(Settings!$B$29:$B$40,MONTH(B2031)),INDEX(Settings!$B$29:$B$40,MONTH(B2031)))))</f>
        <v>69.800365</v>
      </c>
    </row>
    <row r="2032" customFormat="false" ht="15" hidden="false" customHeight="false" outlineLevel="0" collapsed="false">
      <c r="A2032" s="0" t="s">
        <v>201</v>
      </c>
      <c r="B2032" s="81" t="n">
        <v>46140</v>
      </c>
      <c r="C2032" s="82" t="s">
        <v>452</v>
      </c>
      <c r="D2032" s="83" t="n">
        <v>31.58</v>
      </c>
      <c r="E2032" s="0" t="n">
        <v>28</v>
      </c>
      <c r="F2032" s="0" t="n">
        <v>2</v>
      </c>
      <c r="G2032" s="0" t="n">
        <v>0</v>
      </c>
      <c r="I2032" s="0" t="str">
        <f aca="false">IF(A2032="","",IF(COUNTIF(Campaigns!$A$7:$A$300,A2032)&gt;0,"✓",IF(N(D2032)=0,"– no spend","⚠ add to Campaigns tab")))</f>
        <v>✓</v>
      </c>
      <c r="J2032" s="83" t="n">
        <f aca="false">IF(D2032="","",D2032*IF(Settings!$B$23=Settings!$C$6,1,IF(Settings!$B$23="USD",1/INDEX(Settings!$B$29:$B$40,MONTH(B2032)),INDEX(Settings!$B$29:$B$40,MONTH(B2032)))))</f>
        <v>35.296966</v>
      </c>
    </row>
    <row r="2033" customFormat="false" ht="15" hidden="false" customHeight="false" outlineLevel="0" collapsed="false">
      <c r="A2033" s="0" t="s">
        <v>194</v>
      </c>
      <c r="B2033" s="81" t="n">
        <v>46140</v>
      </c>
      <c r="C2033" s="82" t="s">
        <v>452</v>
      </c>
      <c r="D2033" s="83" t="n">
        <v>16.49</v>
      </c>
      <c r="E2033" s="0" t="n">
        <v>18</v>
      </c>
      <c r="F2033" s="0" t="n">
        <v>2</v>
      </c>
      <c r="G2033" s="0" t="n">
        <v>0</v>
      </c>
      <c r="I2033" s="0" t="str">
        <f aca="false">IF(A2033="","",IF(COUNTIF(Campaigns!$A$7:$A$300,A2033)&gt;0,"✓",IF(N(D2033)=0,"– no spend","⚠ add to Campaigns tab")))</f>
        <v>✓</v>
      </c>
      <c r="J2033" s="83" t="n">
        <f aca="false">IF(D2033="","",D2033*IF(Settings!$B$23=Settings!$C$6,1,IF(Settings!$B$23="USD",1/INDEX(Settings!$B$29:$B$40,MONTH(B2033)),INDEX(Settings!$B$29:$B$40,MONTH(B2033)))))</f>
        <v>18.430873</v>
      </c>
    </row>
    <row r="2034" customFormat="false" ht="15" hidden="false" customHeight="false" outlineLevel="0" collapsed="false">
      <c r="A2034" s="0" t="s">
        <v>199</v>
      </c>
      <c r="B2034" s="81" t="n">
        <v>46140</v>
      </c>
      <c r="C2034" s="82" t="s">
        <v>452</v>
      </c>
      <c r="D2034" s="83" t="n">
        <v>40.32</v>
      </c>
      <c r="E2034" s="0" t="n">
        <v>32</v>
      </c>
      <c r="F2034" s="0" t="n">
        <v>2</v>
      </c>
      <c r="G2034" s="0" t="n">
        <v>0</v>
      </c>
      <c r="I2034" s="0" t="str">
        <f aca="false">IF(A2034="","",IF(COUNTIF(Campaigns!$A$7:$A$300,A2034)&gt;0,"✓",IF(N(D2034)=0,"– no spend","⚠ add to Campaigns tab")))</f>
        <v>✓</v>
      </c>
      <c r="J2034" s="83" t="n">
        <f aca="false">IF(D2034="","",D2034*IF(Settings!$B$23=Settings!$C$6,1,IF(Settings!$B$23="USD",1/INDEX(Settings!$B$29:$B$40,MONTH(B2034)),INDEX(Settings!$B$29:$B$40,MONTH(B2034)))))</f>
        <v>45.065664</v>
      </c>
    </row>
    <row r="2035" customFormat="false" ht="15" hidden="false" customHeight="false" outlineLevel="0" collapsed="false">
      <c r="A2035" s="0" t="s">
        <v>203</v>
      </c>
      <c r="B2035" s="81" t="n">
        <v>46141</v>
      </c>
      <c r="C2035" s="82" t="s">
        <v>452</v>
      </c>
      <c r="D2035" s="83" t="n">
        <v>10.38</v>
      </c>
      <c r="E2035" s="0" t="n">
        <v>60</v>
      </c>
      <c r="F2035" s="0" t="n">
        <v>3</v>
      </c>
      <c r="G2035" s="0" t="n">
        <v>3</v>
      </c>
      <c r="I2035" s="0" t="str">
        <f aca="false">IF(A2035="","",IF(COUNTIF(Campaigns!$A$7:$A$300,A2035)&gt;0,"✓",IF(N(D2035)=0,"– no spend","⚠ add to Campaigns tab")))</f>
        <v>✓</v>
      </c>
      <c r="J2035" s="83" t="n">
        <f aca="false">IF(D2035="","",D2035*IF(Settings!$B$23=Settings!$C$6,1,IF(Settings!$B$23="USD",1/INDEX(Settings!$B$29:$B$40,MONTH(B2035)),INDEX(Settings!$B$29:$B$40,MONTH(B2035)))))</f>
        <v>11.601726</v>
      </c>
    </row>
    <row r="2036" customFormat="false" ht="15" hidden="false" customHeight="false" outlineLevel="0" collapsed="false">
      <c r="A2036" s="0" t="s">
        <v>195</v>
      </c>
      <c r="B2036" s="81" t="n">
        <v>46141</v>
      </c>
      <c r="C2036" s="82" t="s">
        <v>452</v>
      </c>
      <c r="D2036" s="83" t="n">
        <v>0</v>
      </c>
      <c r="E2036" s="0" t="n">
        <v>27</v>
      </c>
      <c r="F2036" s="0" t="n">
        <v>0</v>
      </c>
      <c r="G2036" s="0" t="n">
        <v>0</v>
      </c>
      <c r="I2036" s="0" t="str">
        <f aca="false">IF(A2036="","",IF(COUNTIF(Campaigns!$A$7:$A$300,A2036)&gt;0,"✓",IF(N(D2036)=0,"– no spend","⚠ add to Campaigns tab")))</f>
        <v>✓</v>
      </c>
      <c r="J2036" s="83" t="n">
        <f aca="false">IF(D2036="","",D2036*IF(Settings!$B$23=Settings!$C$6,1,IF(Settings!$B$23="USD",1/INDEX(Settings!$B$29:$B$40,MONTH(B2036)),INDEX(Settings!$B$29:$B$40,MONTH(B2036)))))</f>
        <v>0</v>
      </c>
    </row>
    <row r="2037" customFormat="false" ht="15" hidden="false" customHeight="false" outlineLevel="0" collapsed="false">
      <c r="A2037" s="0" t="s">
        <v>185</v>
      </c>
      <c r="B2037" s="81" t="n">
        <v>46141</v>
      </c>
      <c r="C2037" s="82" t="s">
        <v>452</v>
      </c>
      <c r="D2037" s="83" t="n">
        <v>39.06</v>
      </c>
      <c r="E2037" s="0" t="n">
        <v>249</v>
      </c>
      <c r="F2037" s="0" t="n">
        <v>24</v>
      </c>
      <c r="G2037" s="0" t="n">
        <v>0</v>
      </c>
      <c r="I2037" s="0" t="str">
        <f aca="false">IF(A2037="","",IF(COUNTIF(Campaigns!$A$7:$A$300,A2037)&gt;0,"✓",IF(N(D2037)=0,"– no spend","⚠ add to Campaigns tab")))</f>
        <v>✓</v>
      </c>
      <c r="J2037" s="83" t="n">
        <f aca="false">IF(D2037="","",D2037*IF(Settings!$B$23=Settings!$C$6,1,IF(Settings!$B$23="USD",1/INDEX(Settings!$B$29:$B$40,MONTH(B2037)),INDEX(Settings!$B$29:$B$40,MONTH(B2037)))))</f>
        <v>43.657362</v>
      </c>
    </row>
    <row r="2038" customFormat="false" ht="15" hidden="false" customHeight="false" outlineLevel="0" collapsed="false">
      <c r="A2038" s="0" t="s">
        <v>191</v>
      </c>
      <c r="B2038" s="81" t="n">
        <v>46141</v>
      </c>
      <c r="C2038" s="82" t="s">
        <v>452</v>
      </c>
      <c r="D2038" s="83" t="n">
        <v>6.72</v>
      </c>
      <c r="E2038" s="0" t="n">
        <v>73</v>
      </c>
      <c r="F2038" s="0" t="n">
        <v>7</v>
      </c>
      <c r="G2038" s="0" t="n">
        <v>0</v>
      </c>
      <c r="I2038" s="0" t="str">
        <f aca="false">IF(A2038="","",IF(COUNTIF(Campaigns!$A$7:$A$300,A2038)&gt;0,"✓",IF(N(D2038)=0,"– no spend","⚠ add to Campaigns tab")))</f>
        <v>✓</v>
      </c>
      <c r="J2038" s="83" t="n">
        <f aca="false">IF(D2038="","",D2038*IF(Settings!$B$23=Settings!$C$6,1,IF(Settings!$B$23="USD",1/INDEX(Settings!$B$29:$B$40,MONTH(B2038)),INDEX(Settings!$B$29:$B$40,MONTH(B2038)))))</f>
        <v>7.510944</v>
      </c>
    </row>
    <row r="2039" customFormat="false" ht="15" hidden="false" customHeight="false" outlineLevel="0" collapsed="false">
      <c r="A2039" s="0" t="s">
        <v>200</v>
      </c>
      <c r="B2039" s="81" t="n">
        <v>46141</v>
      </c>
      <c r="C2039" s="82" t="s">
        <v>452</v>
      </c>
      <c r="D2039" s="83" t="n">
        <v>9.91</v>
      </c>
      <c r="E2039" s="0" t="n">
        <v>35</v>
      </c>
      <c r="F2039" s="0" t="n">
        <v>4</v>
      </c>
      <c r="G2039" s="0" t="n">
        <v>0</v>
      </c>
      <c r="I2039" s="0" t="str">
        <f aca="false">IF(A2039="","",IF(COUNTIF(Campaigns!$A$7:$A$300,A2039)&gt;0,"✓",IF(N(D2039)=0,"– no spend","⚠ add to Campaigns tab")))</f>
        <v>✓</v>
      </c>
      <c r="J2039" s="83" t="n">
        <f aca="false">IF(D2039="","",D2039*IF(Settings!$B$23=Settings!$C$6,1,IF(Settings!$B$23="USD",1/INDEX(Settings!$B$29:$B$40,MONTH(B2039)),INDEX(Settings!$B$29:$B$40,MONTH(B2039)))))</f>
        <v>11.076407</v>
      </c>
    </row>
    <row r="2040" customFormat="false" ht="15" hidden="false" customHeight="false" outlineLevel="0" collapsed="false">
      <c r="A2040" s="0" t="s">
        <v>202</v>
      </c>
      <c r="B2040" s="81" t="n">
        <v>46141</v>
      </c>
      <c r="C2040" s="82" t="s">
        <v>452</v>
      </c>
      <c r="D2040" s="83" t="n">
        <v>3.83</v>
      </c>
      <c r="E2040" s="0" t="n">
        <v>36</v>
      </c>
      <c r="F2040" s="0" t="n">
        <v>2</v>
      </c>
      <c r="G2040" s="0" t="n">
        <v>0</v>
      </c>
      <c r="I2040" s="0" t="str">
        <f aca="false">IF(A2040="","",IF(COUNTIF(Campaigns!$A$7:$A$300,A2040)&gt;0,"✓",IF(N(D2040)=0,"– no spend","⚠ add to Campaigns tab")))</f>
        <v>✓</v>
      </c>
      <c r="J2040" s="83" t="n">
        <f aca="false">IF(D2040="","",D2040*IF(Settings!$B$23=Settings!$C$6,1,IF(Settings!$B$23="USD",1/INDEX(Settings!$B$29:$B$40,MONTH(B2040)),INDEX(Settings!$B$29:$B$40,MONTH(B2040)))))</f>
        <v>4.280791</v>
      </c>
    </row>
    <row r="2041" customFormat="false" ht="15" hidden="false" customHeight="false" outlineLevel="0" collapsed="false">
      <c r="A2041" s="0" t="s">
        <v>192</v>
      </c>
      <c r="B2041" s="81" t="n">
        <v>46141</v>
      </c>
      <c r="C2041" s="82" t="s">
        <v>452</v>
      </c>
      <c r="D2041" s="83" t="n">
        <v>26.64</v>
      </c>
      <c r="E2041" s="0" t="n">
        <v>101</v>
      </c>
      <c r="F2041" s="0" t="n">
        <v>7</v>
      </c>
      <c r="G2041" s="0" t="n">
        <v>0</v>
      </c>
      <c r="I2041" s="0" t="str">
        <f aca="false">IF(A2041="","",IF(COUNTIF(Campaigns!$A$7:$A$300,A2041)&gt;0,"✓",IF(N(D2041)=0,"– no spend","⚠ add to Campaigns tab")))</f>
        <v>✓</v>
      </c>
      <c r="J2041" s="83" t="n">
        <f aca="false">IF(D2041="","",D2041*IF(Settings!$B$23=Settings!$C$6,1,IF(Settings!$B$23="USD",1/INDEX(Settings!$B$29:$B$40,MONTH(B2041)),INDEX(Settings!$B$29:$B$40,MONTH(B2041)))))</f>
        <v>29.775528</v>
      </c>
    </row>
    <row r="2042" customFormat="false" ht="15" hidden="false" customHeight="false" outlineLevel="0" collapsed="false">
      <c r="A2042" s="0" t="s">
        <v>187</v>
      </c>
      <c r="B2042" s="81" t="n">
        <v>46141</v>
      </c>
      <c r="C2042" s="82" t="s">
        <v>452</v>
      </c>
      <c r="D2042" s="83" t="n">
        <v>117.83</v>
      </c>
      <c r="E2042" s="0" t="n">
        <v>498</v>
      </c>
      <c r="F2042" s="0" t="n">
        <v>33</v>
      </c>
      <c r="G2042" s="0" t="n">
        <v>1</v>
      </c>
      <c r="I2042" s="0" t="str">
        <f aca="false">IF(A2042="","",IF(COUNTIF(Campaigns!$A$7:$A$300,A2042)&gt;0,"✓",IF(N(D2042)=0,"– no spend","⚠ add to Campaigns tab")))</f>
        <v>✓</v>
      </c>
      <c r="J2042" s="83" t="n">
        <f aca="false">IF(D2042="","",D2042*IF(Settings!$B$23=Settings!$C$6,1,IF(Settings!$B$23="USD",1/INDEX(Settings!$B$29:$B$40,MONTH(B2042)),INDEX(Settings!$B$29:$B$40,MONTH(B2042)))))</f>
        <v>131.698591</v>
      </c>
    </row>
    <row r="2043" customFormat="false" ht="15" hidden="false" customHeight="false" outlineLevel="0" collapsed="false">
      <c r="A2043" s="0" t="s">
        <v>190</v>
      </c>
      <c r="B2043" s="81" t="n">
        <v>46141</v>
      </c>
      <c r="C2043" s="82" t="s">
        <v>452</v>
      </c>
      <c r="D2043" s="83" t="n">
        <v>16.22</v>
      </c>
      <c r="E2043" s="0" t="n">
        <v>8</v>
      </c>
      <c r="F2043" s="0" t="n">
        <v>1</v>
      </c>
      <c r="G2043" s="0" t="n">
        <v>0</v>
      </c>
      <c r="I2043" s="0" t="str">
        <f aca="false">IF(A2043="","",IF(COUNTIF(Campaigns!$A$7:$A$300,A2043)&gt;0,"✓",IF(N(D2043)=0,"– no spend","⚠ add to Campaigns tab")))</f>
        <v>✓</v>
      </c>
      <c r="J2043" s="83" t="n">
        <f aca="false">IF(D2043="","",D2043*IF(Settings!$B$23=Settings!$C$6,1,IF(Settings!$B$23="USD",1/INDEX(Settings!$B$29:$B$40,MONTH(B2043)),INDEX(Settings!$B$29:$B$40,MONTH(B2043)))))</f>
        <v>18.129094</v>
      </c>
    </row>
    <row r="2044" customFormat="false" ht="15" hidden="false" customHeight="false" outlineLevel="0" collapsed="false">
      <c r="A2044" s="0" t="s">
        <v>204</v>
      </c>
      <c r="B2044" s="81" t="n">
        <v>46141</v>
      </c>
      <c r="C2044" s="82" t="s">
        <v>452</v>
      </c>
      <c r="D2044" s="83" t="n">
        <v>5.01</v>
      </c>
      <c r="E2044" s="0" t="n">
        <v>55</v>
      </c>
      <c r="F2044" s="0" t="n">
        <v>2</v>
      </c>
      <c r="G2044" s="0" t="n">
        <v>0</v>
      </c>
      <c r="I2044" s="0" t="str">
        <f aca="false">IF(A2044="","",IF(COUNTIF(Campaigns!$A$7:$A$300,A2044)&gt;0,"✓",IF(N(D2044)=0,"– no spend","⚠ add to Campaigns tab")))</f>
        <v>✓</v>
      </c>
      <c r="J2044" s="83" t="n">
        <f aca="false">IF(D2044="","",D2044*IF(Settings!$B$23=Settings!$C$6,1,IF(Settings!$B$23="USD",1/INDEX(Settings!$B$29:$B$40,MONTH(B2044)),INDEX(Settings!$B$29:$B$40,MONTH(B2044)))))</f>
        <v>5.599677</v>
      </c>
    </row>
    <row r="2045" customFormat="false" ht="15" hidden="false" customHeight="false" outlineLevel="0" collapsed="false">
      <c r="A2045" s="0" t="s">
        <v>188</v>
      </c>
      <c r="B2045" s="81" t="n">
        <v>46141</v>
      </c>
      <c r="C2045" s="82" t="s">
        <v>452</v>
      </c>
      <c r="D2045" s="83" t="n">
        <v>10.37</v>
      </c>
      <c r="E2045" s="0" t="n">
        <v>35</v>
      </c>
      <c r="F2045" s="0" t="n">
        <v>2</v>
      </c>
      <c r="G2045" s="0" t="n">
        <v>0</v>
      </c>
      <c r="I2045" s="0" t="str">
        <f aca="false">IF(A2045="","",IF(COUNTIF(Campaigns!$A$7:$A$300,A2045)&gt;0,"✓",IF(N(D2045)=0,"– no spend","⚠ add to Campaigns tab")))</f>
        <v>✓</v>
      </c>
      <c r="J2045" s="83" t="n">
        <f aca="false">IF(D2045="","",D2045*IF(Settings!$B$23=Settings!$C$6,1,IF(Settings!$B$23="USD",1/INDEX(Settings!$B$29:$B$40,MONTH(B2045)),INDEX(Settings!$B$29:$B$40,MONTH(B2045)))))</f>
        <v>11.590549</v>
      </c>
    </row>
    <row r="2046" customFormat="false" ht="15" hidden="false" customHeight="false" outlineLevel="0" collapsed="false">
      <c r="A2046" s="0" t="s">
        <v>186</v>
      </c>
      <c r="B2046" s="81" t="n">
        <v>46141</v>
      </c>
      <c r="C2046" s="82" t="s">
        <v>452</v>
      </c>
      <c r="D2046" s="83" t="n">
        <v>44.07</v>
      </c>
      <c r="E2046" s="0" t="n">
        <v>73</v>
      </c>
      <c r="F2046" s="0" t="n">
        <v>13</v>
      </c>
      <c r="G2046" s="0" t="n">
        <v>0</v>
      </c>
      <c r="I2046" s="0" t="str">
        <f aca="false">IF(A2046="","",IF(COUNTIF(Campaigns!$A$7:$A$300,A2046)&gt;0,"✓",IF(N(D2046)=0,"– no spend","⚠ add to Campaigns tab")))</f>
        <v>✓</v>
      </c>
      <c r="J2046" s="83" t="n">
        <f aca="false">IF(D2046="","",D2046*IF(Settings!$B$23=Settings!$C$6,1,IF(Settings!$B$23="USD",1/INDEX(Settings!$B$29:$B$40,MONTH(B2046)),INDEX(Settings!$B$29:$B$40,MONTH(B2046)))))</f>
        <v>49.257039</v>
      </c>
    </row>
    <row r="2047" customFormat="false" ht="15" hidden="false" customHeight="false" outlineLevel="0" collapsed="false">
      <c r="A2047" s="0" t="s">
        <v>194</v>
      </c>
      <c r="B2047" s="81" t="n">
        <v>46141</v>
      </c>
      <c r="C2047" s="82" t="s">
        <v>452</v>
      </c>
      <c r="D2047" s="83" t="n">
        <v>14.82</v>
      </c>
      <c r="E2047" s="0" t="n">
        <v>11</v>
      </c>
      <c r="F2047" s="0" t="n">
        <v>1</v>
      </c>
      <c r="G2047" s="0" t="n">
        <v>0</v>
      </c>
      <c r="I2047" s="0" t="str">
        <f aca="false">IF(A2047="","",IF(COUNTIF(Campaigns!$A$7:$A$300,A2047)&gt;0,"✓",IF(N(D2047)=0,"– no spend","⚠ add to Campaigns tab")))</f>
        <v>✓</v>
      </c>
      <c r="J2047" s="83" t="n">
        <f aca="false">IF(D2047="","",D2047*IF(Settings!$B$23=Settings!$C$6,1,IF(Settings!$B$23="USD",1/INDEX(Settings!$B$29:$B$40,MONTH(B2047)),INDEX(Settings!$B$29:$B$40,MONTH(B2047)))))</f>
        <v>16.564314</v>
      </c>
    </row>
    <row r="2048" customFormat="false" ht="15" hidden="false" customHeight="false" outlineLevel="0" collapsed="false">
      <c r="A2048" s="0" t="s">
        <v>199</v>
      </c>
      <c r="B2048" s="81" t="n">
        <v>46141</v>
      </c>
      <c r="C2048" s="82" t="s">
        <v>452</v>
      </c>
      <c r="D2048" s="83" t="n">
        <v>18.2</v>
      </c>
      <c r="E2048" s="0" t="n">
        <v>44</v>
      </c>
      <c r="F2048" s="0" t="n">
        <v>2</v>
      </c>
      <c r="G2048" s="0" t="n">
        <v>0</v>
      </c>
      <c r="I2048" s="0" t="str">
        <f aca="false">IF(A2048="","",IF(COUNTIF(Campaigns!$A$7:$A$300,A2048)&gt;0,"✓",IF(N(D2048)=0,"– no spend","⚠ add to Campaigns tab")))</f>
        <v>✓</v>
      </c>
      <c r="J2048" s="83" t="n">
        <f aca="false">IF(D2048="","",D2048*IF(Settings!$B$23=Settings!$C$6,1,IF(Settings!$B$23="USD",1/INDEX(Settings!$B$29:$B$40,MONTH(B2048)),INDEX(Settings!$B$29:$B$40,MONTH(B2048)))))</f>
        <v>20.34214</v>
      </c>
    </row>
    <row r="2049" customFormat="false" ht="15" hidden="false" customHeight="false" outlineLevel="0" collapsed="false">
      <c r="A2049" s="0" t="s">
        <v>203</v>
      </c>
      <c r="B2049" s="81" t="n">
        <v>46142</v>
      </c>
      <c r="C2049" s="82" t="s">
        <v>452</v>
      </c>
      <c r="D2049" s="83" t="n">
        <v>3.59</v>
      </c>
      <c r="E2049" s="0" t="n">
        <v>62</v>
      </c>
      <c r="F2049" s="0" t="n">
        <v>1</v>
      </c>
      <c r="G2049" s="0" t="n">
        <v>0</v>
      </c>
      <c r="I2049" s="0" t="str">
        <f aca="false">IF(A2049="","",IF(COUNTIF(Campaigns!$A$7:$A$300,A2049)&gt;0,"✓",IF(N(D2049)=0,"– no spend","⚠ add to Campaigns tab")))</f>
        <v>✓</v>
      </c>
      <c r="J2049" s="83" t="n">
        <f aca="false">IF(D2049="","",D2049*IF(Settings!$B$23=Settings!$C$6,1,IF(Settings!$B$23="USD",1/INDEX(Settings!$B$29:$B$40,MONTH(B2049)),INDEX(Settings!$B$29:$B$40,MONTH(B2049)))))</f>
        <v>4.012543</v>
      </c>
    </row>
    <row r="2050" customFormat="false" ht="15" hidden="false" customHeight="false" outlineLevel="0" collapsed="false">
      <c r="A2050" s="0" t="s">
        <v>195</v>
      </c>
      <c r="B2050" s="81" t="n">
        <v>46142</v>
      </c>
      <c r="C2050" s="82" t="s">
        <v>452</v>
      </c>
      <c r="D2050" s="83" t="n">
        <v>69.14</v>
      </c>
      <c r="E2050" s="0" t="n">
        <v>31</v>
      </c>
      <c r="F2050" s="0" t="n">
        <v>2</v>
      </c>
      <c r="G2050" s="0" t="n">
        <v>0</v>
      </c>
      <c r="I2050" s="0" t="str">
        <f aca="false">IF(A2050="","",IF(COUNTIF(Campaigns!$A$7:$A$300,A2050)&gt;0,"✓",IF(N(D2050)=0,"– no spend","⚠ add to Campaigns tab")))</f>
        <v>✓</v>
      </c>
      <c r="J2050" s="83" t="n">
        <f aca="false">IF(D2050="","",D2050*IF(Settings!$B$23=Settings!$C$6,1,IF(Settings!$B$23="USD",1/INDEX(Settings!$B$29:$B$40,MONTH(B2050)),INDEX(Settings!$B$29:$B$40,MONTH(B2050)))))</f>
        <v>77.277778</v>
      </c>
    </row>
    <row r="2051" customFormat="false" ht="15" hidden="false" customHeight="false" outlineLevel="0" collapsed="false">
      <c r="A2051" s="0" t="s">
        <v>185</v>
      </c>
      <c r="B2051" s="81" t="n">
        <v>46142</v>
      </c>
      <c r="C2051" s="82" t="s">
        <v>452</v>
      </c>
      <c r="D2051" s="83" t="n">
        <v>57.04</v>
      </c>
      <c r="E2051" s="0" t="n">
        <v>278</v>
      </c>
      <c r="F2051" s="0" t="n">
        <v>30</v>
      </c>
      <c r="G2051" s="0" t="n">
        <v>3</v>
      </c>
      <c r="I2051" s="0" t="str">
        <f aca="false">IF(A2051="","",IF(COUNTIF(Campaigns!$A$7:$A$300,A2051)&gt;0,"✓",IF(N(D2051)=0,"– no spend","⚠ add to Campaigns tab")))</f>
        <v>✓</v>
      </c>
      <c r="J2051" s="83" t="n">
        <f aca="false">IF(D2051="","",D2051*IF(Settings!$B$23=Settings!$C$6,1,IF(Settings!$B$23="USD",1/INDEX(Settings!$B$29:$B$40,MONTH(B2051)),INDEX(Settings!$B$29:$B$40,MONTH(B2051)))))</f>
        <v>63.753608</v>
      </c>
    </row>
    <row r="2052" customFormat="false" ht="15" hidden="false" customHeight="false" outlineLevel="0" collapsed="false">
      <c r="A2052" s="0" t="s">
        <v>191</v>
      </c>
      <c r="B2052" s="81" t="n">
        <v>46142</v>
      </c>
      <c r="C2052" s="82" t="s">
        <v>452</v>
      </c>
      <c r="D2052" s="83" t="n">
        <v>28.15</v>
      </c>
      <c r="E2052" s="0" t="n">
        <v>51</v>
      </c>
      <c r="F2052" s="0" t="n">
        <v>9</v>
      </c>
      <c r="G2052" s="0" t="n">
        <v>0</v>
      </c>
      <c r="I2052" s="0" t="str">
        <f aca="false">IF(A2052="","",IF(COUNTIF(Campaigns!$A$7:$A$300,A2052)&gt;0,"✓",IF(N(D2052)=0,"– no spend","⚠ add to Campaigns tab")))</f>
        <v>✓</v>
      </c>
      <c r="J2052" s="83" t="n">
        <f aca="false">IF(D2052="","",D2052*IF(Settings!$B$23=Settings!$C$6,1,IF(Settings!$B$23="USD",1/INDEX(Settings!$B$29:$B$40,MONTH(B2052)),INDEX(Settings!$B$29:$B$40,MONTH(B2052)))))</f>
        <v>31.463255</v>
      </c>
    </row>
    <row r="2053" customFormat="false" ht="15" hidden="false" customHeight="false" outlineLevel="0" collapsed="false">
      <c r="A2053" s="0" t="s">
        <v>200</v>
      </c>
      <c r="B2053" s="81" t="n">
        <v>46142</v>
      </c>
      <c r="C2053" s="82" t="s">
        <v>452</v>
      </c>
      <c r="D2053" s="83" t="n">
        <v>1.59</v>
      </c>
      <c r="E2053" s="0" t="n">
        <v>52</v>
      </c>
      <c r="F2053" s="0" t="n">
        <v>2</v>
      </c>
      <c r="G2053" s="0" t="n">
        <v>0</v>
      </c>
      <c r="I2053" s="0" t="str">
        <f aca="false">IF(A2053="","",IF(COUNTIF(Campaigns!$A$7:$A$300,A2053)&gt;0,"✓",IF(N(D2053)=0,"– no spend","⚠ add to Campaigns tab")))</f>
        <v>✓</v>
      </c>
      <c r="J2053" s="83" t="n">
        <f aca="false">IF(D2053="","",D2053*IF(Settings!$B$23=Settings!$C$6,1,IF(Settings!$B$23="USD",1/INDEX(Settings!$B$29:$B$40,MONTH(B2053)),INDEX(Settings!$B$29:$B$40,MONTH(B2053)))))</f>
        <v>1.777143</v>
      </c>
    </row>
    <row r="2054" customFormat="false" ht="15" hidden="false" customHeight="false" outlineLevel="0" collapsed="false">
      <c r="A2054" s="0" t="s">
        <v>202</v>
      </c>
      <c r="B2054" s="81" t="n">
        <v>46142</v>
      </c>
      <c r="C2054" s="82" t="s">
        <v>452</v>
      </c>
      <c r="D2054" s="83" t="n">
        <v>4.48</v>
      </c>
      <c r="E2054" s="0" t="n">
        <v>26</v>
      </c>
      <c r="F2054" s="0" t="n">
        <v>3</v>
      </c>
      <c r="G2054" s="0" t="n">
        <v>0</v>
      </c>
      <c r="I2054" s="0" t="str">
        <f aca="false">IF(A2054="","",IF(COUNTIF(Campaigns!$A$7:$A$300,A2054)&gt;0,"✓",IF(N(D2054)=0,"– no spend","⚠ add to Campaigns tab")))</f>
        <v>✓</v>
      </c>
      <c r="J2054" s="83" t="n">
        <f aca="false">IF(D2054="","",D2054*IF(Settings!$B$23=Settings!$C$6,1,IF(Settings!$B$23="USD",1/INDEX(Settings!$B$29:$B$40,MONTH(B2054)),INDEX(Settings!$B$29:$B$40,MONTH(B2054)))))</f>
        <v>5.007296</v>
      </c>
    </row>
    <row r="2055" customFormat="false" ht="15" hidden="false" customHeight="false" outlineLevel="0" collapsed="false">
      <c r="A2055" s="0" t="s">
        <v>192</v>
      </c>
      <c r="B2055" s="81" t="n">
        <v>46142</v>
      </c>
      <c r="C2055" s="82" t="s">
        <v>452</v>
      </c>
      <c r="D2055" s="83" t="n">
        <v>20.02</v>
      </c>
      <c r="E2055" s="0" t="n">
        <v>95</v>
      </c>
      <c r="F2055" s="0" t="n">
        <v>8</v>
      </c>
      <c r="G2055" s="0" t="n">
        <v>0</v>
      </c>
      <c r="I2055" s="0" t="str">
        <f aca="false">IF(A2055="","",IF(COUNTIF(Campaigns!$A$7:$A$300,A2055)&gt;0,"✓",IF(N(D2055)=0,"– no spend","⚠ add to Campaigns tab")))</f>
        <v>✓</v>
      </c>
      <c r="J2055" s="83" t="n">
        <f aca="false">IF(D2055="","",D2055*IF(Settings!$B$23=Settings!$C$6,1,IF(Settings!$B$23="USD",1/INDEX(Settings!$B$29:$B$40,MONTH(B2055)),INDEX(Settings!$B$29:$B$40,MONTH(B2055)))))</f>
        <v>22.376354</v>
      </c>
    </row>
    <row r="2056" customFormat="false" ht="15" hidden="false" customHeight="false" outlineLevel="0" collapsed="false">
      <c r="A2056" s="0" t="s">
        <v>187</v>
      </c>
      <c r="B2056" s="81" t="n">
        <v>46142</v>
      </c>
      <c r="C2056" s="82" t="s">
        <v>452</v>
      </c>
      <c r="D2056" s="83" t="n">
        <v>110.56</v>
      </c>
      <c r="E2056" s="0" t="n">
        <v>530</v>
      </c>
      <c r="F2056" s="0" t="n">
        <v>26</v>
      </c>
      <c r="G2056" s="0" t="n">
        <v>1</v>
      </c>
      <c r="I2056" s="0" t="str">
        <f aca="false">IF(A2056="","",IF(COUNTIF(Campaigns!$A$7:$A$300,A2056)&gt;0,"✓",IF(N(D2056)=0,"– no spend","⚠ add to Campaigns tab")))</f>
        <v>✓</v>
      </c>
      <c r="J2056" s="83" t="n">
        <f aca="false">IF(D2056="","",D2056*IF(Settings!$B$23=Settings!$C$6,1,IF(Settings!$B$23="USD",1/INDEX(Settings!$B$29:$B$40,MONTH(B2056)),INDEX(Settings!$B$29:$B$40,MONTH(B2056)))))</f>
        <v>123.572912</v>
      </c>
    </row>
    <row r="2057" customFormat="false" ht="15" hidden="false" customHeight="false" outlineLevel="0" collapsed="false">
      <c r="A2057" s="0" t="s">
        <v>190</v>
      </c>
      <c r="B2057" s="81" t="n">
        <v>46142</v>
      </c>
      <c r="C2057" s="82" t="s">
        <v>452</v>
      </c>
      <c r="D2057" s="83" t="n">
        <v>0</v>
      </c>
      <c r="E2057" s="0" t="n">
        <v>25</v>
      </c>
      <c r="F2057" s="0" t="n">
        <v>0</v>
      </c>
      <c r="G2057" s="0" t="n">
        <v>0</v>
      </c>
      <c r="I2057" s="0" t="str">
        <f aca="false">IF(A2057="","",IF(COUNTIF(Campaigns!$A$7:$A$300,A2057)&gt;0,"✓",IF(N(D2057)=0,"– no spend","⚠ add to Campaigns tab")))</f>
        <v>✓</v>
      </c>
      <c r="J2057" s="83" t="n">
        <f aca="false">IF(D2057="","",D2057*IF(Settings!$B$23=Settings!$C$6,1,IF(Settings!$B$23="USD",1/INDEX(Settings!$B$29:$B$40,MONTH(B2057)),INDEX(Settings!$B$29:$B$40,MONTH(B2057)))))</f>
        <v>0</v>
      </c>
    </row>
    <row r="2058" customFormat="false" ht="15" hidden="false" customHeight="false" outlineLevel="0" collapsed="false">
      <c r="A2058" s="0" t="s">
        <v>204</v>
      </c>
      <c r="B2058" s="81" t="n">
        <v>46142</v>
      </c>
      <c r="C2058" s="82" t="s">
        <v>452</v>
      </c>
      <c r="D2058" s="83" t="n">
        <v>5.57</v>
      </c>
      <c r="E2058" s="0" t="n">
        <v>38</v>
      </c>
      <c r="F2058" s="0" t="n">
        <v>4</v>
      </c>
      <c r="G2058" s="0" t="n">
        <v>0</v>
      </c>
      <c r="I2058" s="0" t="str">
        <f aca="false">IF(A2058="","",IF(COUNTIF(Campaigns!$A$7:$A$300,A2058)&gt;0,"✓",IF(N(D2058)=0,"– no spend","⚠ add to Campaigns tab")))</f>
        <v>✓</v>
      </c>
      <c r="J2058" s="83" t="n">
        <f aca="false">IF(D2058="","",D2058*IF(Settings!$B$23=Settings!$C$6,1,IF(Settings!$B$23="USD",1/INDEX(Settings!$B$29:$B$40,MONTH(B2058)),INDEX(Settings!$B$29:$B$40,MONTH(B2058)))))</f>
        <v>6.225589</v>
      </c>
    </row>
    <row r="2059" customFormat="false" ht="15" hidden="false" customHeight="false" outlineLevel="0" collapsed="false">
      <c r="A2059" s="0" t="s">
        <v>188</v>
      </c>
      <c r="B2059" s="81" t="n">
        <v>46142</v>
      </c>
      <c r="C2059" s="82" t="s">
        <v>452</v>
      </c>
      <c r="D2059" s="83" t="n">
        <v>0</v>
      </c>
      <c r="E2059" s="0" t="n">
        <v>39</v>
      </c>
      <c r="F2059" s="0" t="n">
        <v>0</v>
      </c>
      <c r="G2059" s="0" t="n">
        <v>0</v>
      </c>
      <c r="I2059" s="0" t="str">
        <f aca="false">IF(A2059="","",IF(COUNTIF(Campaigns!$A$7:$A$300,A2059)&gt;0,"✓",IF(N(D2059)=0,"– no spend","⚠ add to Campaigns tab")))</f>
        <v>✓</v>
      </c>
      <c r="J2059" s="83" t="n">
        <f aca="false">IF(D2059="","",D2059*IF(Settings!$B$23=Settings!$C$6,1,IF(Settings!$B$23="USD",1/INDEX(Settings!$B$29:$B$40,MONTH(B2059)),INDEX(Settings!$B$29:$B$40,MONTH(B2059)))))</f>
        <v>0</v>
      </c>
    </row>
    <row r="2060" customFormat="false" ht="15" hidden="false" customHeight="false" outlineLevel="0" collapsed="false">
      <c r="A2060" s="0" t="s">
        <v>186</v>
      </c>
      <c r="B2060" s="81" t="n">
        <v>46142</v>
      </c>
      <c r="C2060" s="82" t="s">
        <v>452</v>
      </c>
      <c r="D2060" s="83" t="n">
        <v>27.11</v>
      </c>
      <c r="E2060" s="0" t="n">
        <v>186</v>
      </c>
      <c r="F2060" s="0" t="n">
        <v>13</v>
      </c>
      <c r="G2060" s="0" t="n">
        <v>0</v>
      </c>
      <c r="I2060" s="0" t="str">
        <f aca="false">IF(A2060="","",IF(COUNTIF(Campaigns!$A$7:$A$300,A2060)&gt;0,"✓",IF(N(D2060)=0,"– no spend","⚠ add to Campaigns tab")))</f>
        <v>✓</v>
      </c>
      <c r="J2060" s="83" t="n">
        <f aca="false">IF(D2060="","",D2060*IF(Settings!$B$23=Settings!$C$6,1,IF(Settings!$B$23="USD",1/INDEX(Settings!$B$29:$B$40,MONTH(B2060)),INDEX(Settings!$B$29:$B$40,MONTH(B2060)))))</f>
        <v>30.300847</v>
      </c>
    </row>
    <row r="2061" customFormat="false" ht="15" hidden="false" customHeight="false" outlineLevel="0" collapsed="false">
      <c r="A2061" s="0" t="s">
        <v>201</v>
      </c>
      <c r="B2061" s="81" t="n">
        <v>46142</v>
      </c>
      <c r="C2061" s="82" t="s">
        <v>452</v>
      </c>
      <c r="D2061" s="83" t="n">
        <v>0</v>
      </c>
      <c r="E2061" s="0" t="n">
        <v>36</v>
      </c>
      <c r="F2061" s="0" t="n">
        <v>0</v>
      </c>
      <c r="G2061" s="0" t="n">
        <v>0</v>
      </c>
      <c r="I2061" s="0" t="str">
        <f aca="false">IF(A2061="","",IF(COUNTIF(Campaigns!$A$7:$A$300,A2061)&gt;0,"✓",IF(N(D2061)=0,"– no spend","⚠ add to Campaigns tab")))</f>
        <v>✓</v>
      </c>
      <c r="J2061" s="83" t="n">
        <f aca="false">IF(D2061="","",D2061*IF(Settings!$B$23=Settings!$C$6,1,IF(Settings!$B$23="USD",1/INDEX(Settings!$B$29:$B$40,MONTH(B2061)),INDEX(Settings!$B$29:$B$40,MONTH(B2061)))))</f>
        <v>0</v>
      </c>
    </row>
    <row r="2062" customFormat="false" ht="15" hidden="false" customHeight="false" outlineLevel="0" collapsed="false">
      <c r="A2062" s="0" t="s">
        <v>194</v>
      </c>
      <c r="B2062" s="81" t="n">
        <v>46142</v>
      </c>
      <c r="C2062" s="82" t="s">
        <v>452</v>
      </c>
      <c r="D2062" s="83" t="n">
        <v>6.35</v>
      </c>
      <c r="E2062" s="0" t="n">
        <v>43</v>
      </c>
      <c r="F2062" s="0" t="n">
        <v>1</v>
      </c>
      <c r="G2062" s="0" t="n">
        <v>0</v>
      </c>
      <c r="I2062" s="0" t="str">
        <f aca="false">IF(A2062="","",IF(COUNTIF(Campaigns!$A$7:$A$300,A2062)&gt;0,"✓",IF(N(D2062)=0,"– no spend","⚠ add to Campaigns tab")))</f>
        <v>✓</v>
      </c>
      <c r="J2062" s="83" t="n">
        <f aca="false">IF(D2062="","",D2062*IF(Settings!$B$23=Settings!$C$6,1,IF(Settings!$B$23="USD",1/INDEX(Settings!$B$29:$B$40,MONTH(B2062)),INDEX(Settings!$B$29:$B$40,MONTH(B2062)))))</f>
        <v>7.097395</v>
      </c>
    </row>
    <row r="2063" customFormat="false" ht="15" hidden="false" customHeight="false" outlineLevel="0" collapsed="false">
      <c r="A2063" s="0" t="s">
        <v>199</v>
      </c>
      <c r="B2063" s="81" t="n">
        <v>46142</v>
      </c>
      <c r="C2063" s="82" t="s">
        <v>452</v>
      </c>
      <c r="D2063" s="83" t="n">
        <v>36.5</v>
      </c>
      <c r="E2063" s="0" t="n">
        <v>18</v>
      </c>
      <c r="F2063" s="0" t="n">
        <v>2</v>
      </c>
      <c r="G2063" s="0" t="n">
        <v>0</v>
      </c>
      <c r="I2063" s="0" t="str">
        <f aca="false">IF(A2063="","",IF(COUNTIF(Campaigns!$A$7:$A$300,A2063)&gt;0,"✓",IF(N(D2063)=0,"– no spend","⚠ add to Campaigns tab")))</f>
        <v>✓</v>
      </c>
      <c r="J2063" s="83" t="n">
        <f aca="false">IF(D2063="","",D2063*IF(Settings!$B$23=Settings!$C$6,1,IF(Settings!$B$23="USD",1/INDEX(Settings!$B$29:$B$40,MONTH(B2063)),INDEX(Settings!$B$29:$B$40,MONTH(B2063)))))</f>
        <v>40.79605</v>
      </c>
    </row>
    <row r="2064" customFormat="false" ht="15" hidden="false" customHeight="false" outlineLevel="0" collapsed="false">
      <c r="A2064" s="0" t="s">
        <v>203</v>
      </c>
      <c r="B2064" s="81" t="n">
        <v>46143</v>
      </c>
      <c r="C2064" s="82" t="s">
        <v>452</v>
      </c>
      <c r="D2064" s="83" t="n">
        <v>14.2</v>
      </c>
      <c r="E2064" s="0" t="n">
        <v>65</v>
      </c>
      <c r="F2064" s="0" t="n">
        <v>3</v>
      </c>
      <c r="G2064" s="0" t="n">
        <v>0</v>
      </c>
      <c r="I2064" s="0" t="str">
        <f aca="false">IF(A2064="","",IF(COUNTIF(Campaigns!$A$7:$A$300,A2064)&gt;0,"✓",IF(N(D2064)=0,"– no spend","⚠ add to Campaigns tab")))</f>
        <v>✓</v>
      </c>
      <c r="J2064" s="83" t="n">
        <f aca="false">IF(D2064="","",D2064*IF(Settings!$B$23=Settings!$C$6,1,IF(Settings!$B$23="USD",1/INDEX(Settings!$B$29:$B$40,MONTH(B2064)),INDEX(Settings!$B$29:$B$40,MONTH(B2064)))))</f>
        <v>15.87134</v>
      </c>
    </row>
    <row r="2065" customFormat="false" ht="15" hidden="false" customHeight="false" outlineLevel="0" collapsed="false">
      <c r="A2065" s="0" t="s">
        <v>195</v>
      </c>
      <c r="B2065" s="81" t="n">
        <v>46143</v>
      </c>
      <c r="C2065" s="82" t="s">
        <v>452</v>
      </c>
      <c r="D2065" s="83" t="n">
        <v>0</v>
      </c>
      <c r="E2065" s="0" t="n">
        <v>17</v>
      </c>
      <c r="F2065" s="0" t="n">
        <v>0</v>
      </c>
      <c r="G2065" s="0" t="n">
        <v>0</v>
      </c>
      <c r="I2065" s="0" t="str">
        <f aca="false">IF(A2065="","",IF(COUNTIF(Campaigns!$A$7:$A$300,A2065)&gt;0,"✓",IF(N(D2065)=0,"– no spend","⚠ add to Campaigns tab")))</f>
        <v>✓</v>
      </c>
      <c r="J2065" s="83" t="n">
        <f aca="false">IF(D2065="","",D2065*IF(Settings!$B$23=Settings!$C$6,1,IF(Settings!$B$23="USD",1/INDEX(Settings!$B$29:$B$40,MONTH(B2065)),INDEX(Settings!$B$29:$B$40,MONTH(B2065)))))</f>
        <v>0</v>
      </c>
    </row>
    <row r="2066" customFormat="false" ht="15" hidden="false" customHeight="false" outlineLevel="0" collapsed="false">
      <c r="A2066" s="0" t="s">
        <v>185</v>
      </c>
      <c r="B2066" s="81" t="n">
        <v>46143</v>
      </c>
      <c r="C2066" s="82" t="s">
        <v>452</v>
      </c>
      <c r="D2066" s="83" t="n">
        <v>45.06</v>
      </c>
      <c r="E2066" s="0" t="n">
        <v>202</v>
      </c>
      <c r="F2066" s="0" t="n">
        <v>20</v>
      </c>
      <c r="G2066" s="0" t="n">
        <v>1</v>
      </c>
      <c r="I2066" s="0" t="str">
        <f aca="false">IF(A2066="","",IF(COUNTIF(Campaigns!$A$7:$A$300,A2066)&gt;0,"✓",IF(N(D2066)=0,"– no spend","⚠ add to Campaigns tab")))</f>
        <v>✓</v>
      </c>
      <c r="J2066" s="83" t="n">
        <f aca="false">IF(D2066="","",D2066*IF(Settings!$B$23=Settings!$C$6,1,IF(Settings!$B$23="USD",1/INDEX(Settings!$B$29:$B$40,MONTH(B2066)),INDEX(Settings!$B$29:$B$40,MONTH(B2066)))))</f>
        <v>50.363562</v>
      </c>
    </row>
    <row r="2067" customFormat="false" ht="15" hidden="false" customHeight="false" outlineLevel="0" collapsed="false">
      <c r="A2067" s="0" t="s">
        <v>191</v>
      </c>
      <c r="B2067" s="81" t="n">
        <v>46143</v>
      </c>
      <c r="C2067" s="82" t="s">
        <v>452</v>
      </c>
      <c r="D2067" s="83" t="n">
        <v>1.62</v>
      </c>
      <c r="E2067" s="0" t="n">
        <v>36</v>
      </c>
      <c r="F2067" s="0" t="n">
        <v>1</v>
      </c>
      <c r="G2067" s="0" t="n">
        <v>0</v>
      </c>
      <c r="I2067" s="0" t="str">
        <f aca="false">IF(A2067="","",IF(COUNTIF(Campaigns!$A$7:$A$300,A2067)&gt;0,"✓",IF(N(D2067)=0,"– no spend","⚠ add to Campaigns tab")))</f>
        <v>✓</v>
      </c>
      <c r="J2067" s="83" t="n">
        <f aca="false">IF(D2067="","",D2067*IF(Settings!$B$23=Settings!$C$6,1,IF(Settings!$B$23="USD",1/INDEX(Settings!$B$29:$B$40,MONTH(B2067)),INDEX(Settings!$B$29:$B$40,MONTH(B2067)))))</f>
        <v>1.810674</v>
      </c>
    </row>
    <row r="2068" customFormat="false" ht="15" hidden="false" customHeight="false" outlineLevel="0" collapsed="false">
      <c r="A2068" s="0" t="s">
        <v>200</v>
      </c>
      <c r="B2068" s="81" t="n">
        <v>46143</v>
      </c>
      <c r="C2068" s="82" t="s">
        <v>452</v>
      </c>
      <c r="D2068" s="83" t="n">
        <v>11.74</v>
      </c>
      <c r="E2068" s="0" t="n">
        <v>53</v>
      </c>
      <c r="F2068" s="0" t="n">
        <v>6</v>
      </c>
      <c r="G2068" s="0" t="n">
        <v>0</v>
      </c>
      <c r="I2068" s="0" t="str">
        <f aca="false">IF(A2068="","",IF(COUNTIF(Campaigns!$A$7:$A$300,A2068)&gt;0,"✓",IF(N(D2068)=0,"– no spend","⚠ add to Campaigns tab")))</f>
        <v>✓</v>
      </c>
      <c r="J2068" s="83" t="n">
        <f aca="false">IF(D2068="","",D2068*IF(Settings!$B$23=Settings!$C$6,1,IF(Settings!$B$23="USD",1/INDEX(Settings!$B$29:$B$40,MONTH(B2068)),INDEX(Settings!$B$29:$B$40,MONTH(B2068)))))</f>
        <v>13.121798</v>
      </c>
    </row>
    <row r="2069" customFormat="false" ht="15" hidden="false" customHeight="false" outlineLevel="0" collapsed="false">
      <c r="A2069" s="0" t="s">
        <v>202</v>
      </c>
      <c r="B2069" s="81" t="n">
        <v>46143</v>
      </c>
      <c r="C2069" s="82" t="s">
        <v>452</v>
      </c>
      <c r="D2069" s="83" t="n">
        <v>7.04</v>
      </c>
      <c r="E2069" s="0" t="n">
        <v>42</v>
      </c>
      <c r="F2069" s="0" t="n">
        <v>5</v>
      </c>
      <c r="G2069" s="0" t="n">
        <v>0</v>
      </c>
      <c r="I2069" s="0" t="str">
        <f aca="false">IF(A2069="","",IF(COUNTIF(Campaigns!$A$7:$A$300,A2069)&gt;0,"✓",IF(N(D2069)=0,"– no spend","⚠ add to Campaigns tab")))</f>
        <v>✓</v>
      </c>
      <c r="J2069" s="83" t="n">
        <f aca="false">IF(D2069="","",D2069*IF(Settings!$B$23=Settings!$C$6,1,IF(Settings!$B$23="USD",1/INDEX(Settings!$B$29:$B$40,MONTH(B2069)),INDEX(Settings!$B$29:$B$40,MONTH(B2069)))))</f>
        <v>7.868608</v>
      </c>
    </row>
    <row r="2070" customFormat="false" ht="15" hidden="false" customHeight="false" outlineLevel="0" collapsed="false">
      <c r="A2070" s="0" t="s">
        <v>192</v>
      </c>
      <c r="B2070" s="81" t="n">
        <v>46143</v>
      </c>
      <c r="C2070" s="82" t="s">
        <v>452</v>
      </c>
      <c r="D2070" s="83" t="n">
        <v>24.46</v>
      </c>
      <c r="E2070" s="0" t="n">
        <v>84</v>
      </c>
      <c r="F2070" s="0" t="n">
        <v>10</v>
      </c>
      <c r="G2070" s="0" t="n">
        <v>0</v>
      </c>
      <c r="I2070" s="0" t="str">
        <f aca="false">IF(A2070="","",IF(COUNTIF(Campaigns!$A$7:$A$300,A2070)&gt;0,"✓",IF(N(D2070)=0,"– no spend","⚠ add to Campaigns tab")))</f>
        <v>✓</v>
      </c>
      <c r="J2070" s="83" t="n">
        <f aca="false">IF(D2070="","",D2070*IF(Settings!$B$23=Settings!$C$6,1,IF(Settings!$B$23="USD",1/INDEX(Settings!$B$29:$B$40,MONTH(B2070)),INDEX(Settings!$B$29:$B$40,MONTH(B2070)))))</f>
        <v>27.338942</v>
      </c>
    </row>
    <row r="2071" customFormat="false" ht="15" hidden="false" customHeight="false" outlineLevel="0" collapsed="false">
      <c r="A2071" s="0" t="s">
        <v>187</v>
      </c>
      <c r="B2071" s="81" t="n">
        <v>46143</v>
      </c>
      <c r="C2071" s="82" t="s">
        <v>452</v>
      </c>
      <c r="D2071" s="83" t="n">
        <v>63.32</v>
      </c>
      <c r="E2071" s="0" t="n">
        <v>195</v>
      </c>
      <c r="F2071" s="0" t="n">
        <v>13</v>
      </c>
      <c r="G2071" s="0" t="n">
        <v>0</v>
      </c>
      <c r="I2071" s="0" t="str">
        <f aca="false">IF(A2071="","",IF(COUNTIF(Campaigns!$A$7:$A$300,A2071)&gt;0,"✓",IF(N(D2071)=0,"– no spend","⚠ add to Campaigns tab")))</f>
        <v>✓</v>
      </c>
      <c r="J2071" s="83" t="n">
        <f aca="false">IF(D2071="","",D2071*IF(Settings!$B$23=Settings!$C$6,1,IF(Settings!$B$23="USD",1/INDEX(Settings!$B$29:$B$40,MONTH(B2071)),INDEX(Settings!$B$29:$B$40,MONTH(B2071)))))</f>
        <v>70.772764</v>
      </c>
    </row>
    <row r="2072" customFormat="false" ht="15" hidden="false" customHeight="false" outlineLevel="0" collapsed="false">
      <c r="A2072" s="0" t="s">
        <v>190</v>
      </c>
      <c r="B2072" s="81" t="n">
        <v>46143</v>
      </c>
      <c r="C2072" s="82" t="s">
        <v>452</v>
      </c>
      <c r="D2072" s="83" t="n">
        <v>7.74</v>
      </c>
      <c r="E2072" s="0" t="n">
        <v>6</v>
      </c>
      <c r="F2072" s="0" t="n">
        <v>1</v>
      </c>
      <c r="G2072" s="0" t="n">
        <v>0</v>
      </c>
      <c r="I2072" s="0" t="str">
        <f aca="false">IF(A2072="","",IF(COUNTIF(Campaigns!$A$7:$A$300,A2072)&gt;0,"✓",IF(N(D2072)=0,"– no spend","⚠ add to Campaigns tab")))</f>
        <v>✓</v>
      </c>
      <c r="J2072" s="83" t="n">
        <f aca="false">IF(D2072="","",D2072*IF(Settings!$B$23=Settings!$C$6,1,IF(Settings!$B$23="USD",1/INDEX(Settings!$B$29:$B$40,MONTH(B2072)),INDEX(Settings!$B$29:$B$40,MONTH(B2072)))))</f>
        <v>8.650998</v>
      </c>
    </row>
    <row r="2073" customFormat="false" ht="15" hidden="false" customHeight="false" outlineLevel="0" collapsed="false">
      <c r="A2073" s="0" t="s">
        <v>204</v>
      </c>
      <c r="B2073" s="81" t="n">
        <v>46143</v>
      </c>
      <c r="C2073" s="82" t="s">
        <v>452</v>
      </c>
      <c r="D2073" s="83" t="n">
        <v>1.43</v>
      </c>
      <c r="E2073" s="0" t="n">
        <v>37</v>
      </c>
      <c r="F2073" s="0" t="n">
        <v>2</v>
      </c>
      <c r="G2073" s="0" t="n">
        <v>0</v>
      </c>
      <c r="I2073" s="0" t="str">
        <f aca="false">IF(A2073="","",IF(COUNTIF(Campaigns!$A$7:$A$300,A2073)&gt;0,"✓",IF(N(D2073)=0,"– no spend","⚠ add to Campaigns tab")))</f>
        <v>✓</v>
      </c>
      <c r="J2073" s="83" t="n">
        <f aca="false">IF(D2073="","",D2073*IF(Settings!$B$23=Settings!$C$6,1,IF(Settings!$B$23="USD",1/INDEX(Settings!$B$29:$B$40,MONTH(B2073)),INDEX(Settings!$B$29:$B$40,MONTH(B2073)))))</f>
        <v>1.598311</v>
      </c>
    </row>
    <row r="2074" customFormat="false" ht="15" hidden="false" customHeight="false" outlineLevel="0" collapsed="false">
      <c r="A2074" s="0" t="s">
        <v>188</v>
      </c>
      <c r="B2074" s="81" t="n">
        <v>46143</v>
      </c>
      <c r="C2074" s="82" t="s">
        <v>452</v>
      </c>
      <c r="D2074" s="83" t="n">
        <v>11.54</v>
      </c>
      <c r="E2074" s="0" t="n">
        <v>12</v>
      </c>
      <c r="F2074" s="0" t="n">
        <v>2</v>
      </c>
      <c r="G2074" s="0" t="n">
        <v>0</v>
      </c>
      <c r="I2074" s="0" t="str">
        <f aca="false">IF(A2074="","",IF(COUNTIF(Campaigns!$A$7:$A$300,A2074)&gt;0,"✓",IF(N(D2074)=0,"– no spend","⚠ add to Campaigns tab")))</f>
        <v>✓</v>
      </c>
      <c r="J2074" s="83" t="n">
        <f aca="false">IF(D2074="","",D2074*IF(Settings!$B$23=Settings!$C$6,1,IF(Settings!$B$23="USD",1/INDEX(Settings!$B$29:$B$40,MONTH(B2074)),INDEX(Settings!$B$29:$B$40,MONTH(B2074)))))</f>
        <v>12.898258</v>
      </c>
    </row>
    <row r="2075" customFormat="false" ht="15" hidden="false" customHeight="false" outlineLevel="0" collapsed="false">
      <c r="A2075" s="0" t="s">
        <v>186</v>
      </c>
      <c r="B2075" s="81" t="n">
        <v>46143</v>
      </c>
      <c r="C2075" s="82" t="s">
        <v>452</v>
      </c>
      <c r="D2075" s="83" t="n">
        <v>32.22</v>
      </c>
      <c r="E2075" s="0" t="n">
        <v>138</v>
      </c>
      <c r="F2075" s="0" t="n">
        <v>17</v>
      </c>
      <c r="G2075" s="0" t="n">
        <v>0</v>
      </c>
      <c r="I2075" s="0" t="str">
        <f aca="false">IF(A2075="","",IF(COUNTIF(Campaigns!$A$7:$A$300,A2075)&gt;0,"✓",IF(N(D2075)=0,"– no spend","⚠ add to Campaigns tab")))</f>
        <v>✓</v>
      </c>
      <c r="J2075" s="83" t="n">
        <f aca="false">IF(D2075="","",D2075*IF(Settings!$B$23=Settings!$C$6,1,IF(Settings!$B$23="USD",1/INDEX(Settings!$B$29:$B$40,MONTH(B2075)),INDEX(Settings!$B$29:$B$40,MONTH(B2075)))))</f>
        <v>36.012294</v>
      </c>
    </row>
    <row r="2076" customFormat="false" ht="15" hidden="false" customHeight="false" outlineLevel="0" collapsed="false">
      <c r="A2076" s="0" t="s">
        <v>201</v>
      </c>
      <c r="B2076" s="81" t="n">
        <v>46143</v>
      </c>
      <c r="C2076" s="82" t="s">
        <v>452</v>
      </c>
      <c r="D2076" s="83" t="n">
        <v>7</v>
      </c>
      <c r="E2076" s="0" t="n">
        <v>65</v>
      </c>
      <c r="F2076" s="0" t="n">
        <v>1</v>
      </c>
      <c r="G2076" s="0" t="n">
        <v>3</v>
      </c>
      <c r="I2076" s="0" t="str">
        <f aca="false">IF(A2076="","",IF(COUNTIF(Campaigns!$A$7:$A$300,A2076)&gt;0,"✓",IF(N(D2076)=0,"– no spend","⚠ add to Campaigns tab")))</f>
        <v>✓</v>
      </c>
      <c r="J2076" s="83" t="n">
        <f aca="false">IF(D2076="","",D2076*IF(Settings!$B$23=Settings!$C$6,1,IF(Settings!$B$23="USD",1/INDEX(Settings!$B$29:$B$40,MONTH(B2076)),INDEX(Settings!$B$29:$B$40,MONTH(B2076)))))</f>
        <v>7.8239</v>
      </c>
    </row>
    <row r="2077" customFormat="false" ht="15" hidden="false" customHeight="false" outlineLevel="0" collapsed="false">
      <c r="A2077" s="0" t="s">
        <v>194</v>
      </c>
      <c r="B2077" s="81" t="n">
        <v>46143</v>
      </c>
      <c r="C2077" s="82" t="s">
        <v>452</v>
      </c>
      <c r="D2077" s="83" t="n">
        <v>12.7</v>
      </c>
      <c r="E2077" s="0" t="n">
        <v>72</v>
      </c>
      <c r="F2077" s="0" t="n">
        <v>4</v>
      </c>
      <c r="G2077" s="0" t="n">
        <v>0</v>
      </c>
      <c r="I2077" s="0" t="str">
        <f aca="false">IF(A2077="","",IF(COUNTIF(Campaigns!$A$7:$A$300,A2077)&gt;0,"✓",IF(N(D2077)=0,"– no spend","⚠ add to Campaigns tab")))</f>
        <v>✓</v>
      </c>
      <c r="J2077" s="83" t="n">
        <f aca="false">IF(D2077="","",D2077*IF(Settings!$B$23=Settings!$C$6,1,IF(Settings!$B$23="USD",1/INDEX(Settings!$B$29:$B$40,MONTH(B2077)),INDEX(Settings!$B$29:$B$40,MONTH(B2077)))))</f>
        <v>14.19479</v>
      </c>
    </row>
    <row r="2078" customFormat="false" ht="15" hidden="false" customHeight="false" outlineLevel="0" collapsed="false">
      <c r="A2078" s="0" t="s">
        <v>199</v>
      </c>
      <c r="B2078" s="81" t="n">
        <v>46143</v>
      </c>
      <c r="C2078" s="82" t="s">
        <v>452</v>
      </c>
      <c r="D2078" s="83" t="n">
        <v>6.25</v>
      </c>
      <c r="E2078" s="0" t="n">
        <v>30</v>
      </c>
      <c r="F2078" s="0" t="n">
        <v>1</v>
      </c>
      <c r="G2078" s="0" t="n">
        <v>0</v>
      </c>
      <c r="I2078" s="0" t="str">
        <f aca="false">IF(A2078="","",IF(COUNTIF(Campaigns!$A$7:$A$300,A2078)&gt;0,"✓",IF(N(D2078)=0,"– no spend","⚠ add to Campaigns tab")))</f>
        <v>✓</v>
      </c>
      <c r="J2078" s="83" t="n">
        <f aca="false">IF(D2078="","",D2078*IF(Settings!$B$23=Settings!$C$6,1,IF(Settings!$B$23="USD",1/INDEX(Settings!$B$29:$B$40,MONTH(B2078)),INDEX(Settings!$B$29:$B$40,MONTH(B2078)))))</f>
        <v>6.985625</v>
      </c>
    </row>
    <row r="2079" customFormat="false" ht="15" hidden="false" customHeight="false" outlineLevel="0" collapsed="false">
      <c r="A2079" s="0" t="s">
        <v>203</v>
      </c>
      <c r="B2079" s="81" t="n">
        <v>46144</v>
      </c>
      <c r="C2079" s="82" t="s">
        <v>452</v>
      </c>
      <c r="D2079" s="83" t="n">
        <v>0</v>
      </c>
      <c r="E2079" s="0" t="n">
        <v>52</v>
      </c>
      <c r="F2079" s="0" t="n">
        <v>0</v>
      </c>
      <c r="G2079" s="0" t="n">
        <v>0</v>
      </c>
      <c r="I2079" s="0" t="str">
        <f aca="false">IF(A2079="","",IF(COUNTIF(Campaigns!$A$7:$A$300,A2079)&gt;0,"✓",IF(N(D2079)=0,"– no spend","⚠ add to Campaigns tab")))</f>
        <v>✓</v>
      </c>
      <c r="J2079" s="83" t="n">
        <f aca="false">IF(D2079="","",D2079*IF(Settings!$B$23=Settings!$C$6,1,IF(Settings!$B$23="USD",1/INDEX(Settings!$B$29:$B$40,MONTH(B2079)),INDEX(Settings!$B$29:$B$40,MONTH(B2079)))))</f>
        <v>0</v>
      </c>
    </row>
    <row r="2080" customFormat="false" ht="15" hidden="false" customHeight="false" outlineLevel="0" collapsed="false">
      <c r="A2080" s="0" t="s">
        <v>195</v>
      </c>
      <c r="B2080" s="81" t="n">
        <v>46144</v>
      </c>
      <c r="C2080" s="82" t="s">
        <v>452</v>
      </c>
      <c r="D2080" s="83" t="n">
        <v>43.91</v>
      </c>
      <c r="E2080" s="0" t="n">
        <v>10</v>
      </c>
      <c r="F2080" s="0" t="n">
        <v>1</v>
      </c>
      <c r="G2080" s="0" t="n">
        <v>0</v>
      </c>
      <c r="I2080" s="0" t="str">
        <f aca="false">IF(A2080="","",IF(COUNTIF(Campaigns!$A$7:$A$300,A2080)&gt;0,"✓",IF(N(D2080)=0,"– no spend","⚠ add to Campaigns tab")))</f>
        <v>✓</v>
      </c>
      <c r="J2080" s="83" t="n">
        <f aca="false">IF(D2080="","",D2080*IF(Settings!$B$23=Settings!$C$6,1,IF(Settings!$B$23="USD",1/INDEX(Settings!$B$29:$B$40,MONTH(B2080)),INDEX(Settings!$B$29:$B$40,MONTH(B2080)))))</f>
        <v>49.078207</v>
      </c>
    </row>
    <row r="2081" customFormat="false" ht="15" hidden="false" customHeight="false" outlineLevel="0" collapsed="false">
      <c r="A2081" s="0" t="s">
        <v>185</v>
      </c>
      <c r="B2081" s="81" t="n">
        <v>46144</v>
      </c>
      <c r="C2081" s="82" t="s">
        <v>452</v>
      </c>
      <c r="D2081" s="83" t="n">
        <v>20.35</v>
      </c>
      <c r="E2081" s="0" t="n">
        <v>139</v>
      </c>
      <c r="F2081" s="0" t="n">
        <v>12</v>
      </c>
      <c r="G2081" s="0" t="n">
        <v>1</v>
      </c>
      <c r="I2081" s="0" t="str">
        <f aca="false">IF(A2081="","",IF(COUNTIF(Campaigns!$A$7:$A$300,A2081)&gt;0,"✓",IF(N(D2081)=0,"– no spend","⚠ add to Campaigns tab")))</f>
        <v>✓</v>
      </c>
      <c r="J2081" s="83" t="n">
        <f aca="false">IF(D2081="","",D2081*IF(Settings!$B$23=Settings!$C$6,1,IF(Settings!$B$23="USD",1/INDEX(Settings!$B$29:$B$40,MONTH(B2081)),INDEX(Settings!$B$29:$B$40,MONTH(B2081)))))</f>
        <v>22.745195</v>
      </c>
    </row>
    <row r="2082" customFormat="false" ht="15" hidden="false" customHeight="false" outlineLevel="0" collapsed="false">
      <c r="A2082" s="0" t="s">
        <v>191</v>
      </c>
      <c r="B2082" s="81" t="n">
        <v>46144</v>
      </c>
      <c r="C2082" s="82" t="s">
        <v>452</v>
      </c>
      <c r="D2082" s="83" t="n">
        <v>2.93</v>
      </c>
      <c r="E2082" s="0" t="n">
        <v>28</v>
      </c>
      <c r="F2082" s="0" t="n">
        <v>2</v>
      </c>
      <c r="G2082" s="0" t="n">
        <v>0</v>
      </c>
      <c r="I2082" s="0" t="str">
        <f aca="false">IF(A2082="","",IF(COUNTIF(Campaigns!$A$7:$A$300,A2082)&gt;0,"✓",IF(N(D2082)=0,"– no spend","⚠ add to Campaigns tab")))</f>
        <v>✓</v>
      </c>
      <c r="J2082" s="83" t="n">
        <f aca="false">IF(D2082="","",D2082*IF(Settings!$B$23=Settings!$C$6,1,IF(Settings!$B$23="USD",1/INDEX(Settings!$B$29:$B$40,MONTH(B2082)),INDEX(Settings!$B$29:$B$40,MONTH(B2082)))))</f>
        <v>3.274861</v>
      </c>
    </row>
    <row r="2083" customFormat="false" ht="15" hidden="false" customHeight="false" outlineLevel="0" collapsed="false">
      <c r="A2083" s="0" t="s">
        <v>200</v>
      </c>
      <c r="B2083" s="81" t="n">
        <v>46144</v>
      </c>
      <c r="C2083" s="82" t="s">
        <v>452</v>
      </c>
      <c r="D2083" s="83" t="n">
        <v>8.67</v>
      </c>
      <c r="E2083" s="0" t="n">
        <v>36</v>
      </c>
      <c r="F2083" s="0" t="n">
        <v>3</v>
      </c>
      <c r="G2083" s="0" t="n">
        <v>0</v>
      </c>
      <c r="I2083" s="0" t="str">
        <f aca="false">IF(A2083="","",IF(COUNTIF(Campaigns!$A$7:$A$300,A2083)&gt;0,"✓",IF(N(D2083)=0,"– no spend","⚠ add to Campaigns tab")))</f>
        <v>✓</v>
      </c>
      <c r="J2083" s="83" t="n">
        <f aca="false">IF(D2083="","",D2083*IF(Settings!$B$23=Settings!$C$6,1,IF(Settings!$B$23="USD",1/INDEX(Settings!$B$29:$B$40,MONTH(B2083)),INDEX(Settings!$B$29:$B$40,MONTH(B2083)))))</f>
        <v>9.690459</v>
      </c>
    </row>
    <row r="2084" customFormat="false" ht="15" hidden="false" customHeight="false" outlineLevel="0" collapsed="false">
      <c r="A2084" s="0" t="s">
        <v>202</v>
      </c>
      <c r="B2084" s="81" t="n">
        <v>46144</v>
      </c>
      <c r="C2084" s="82" t="s">
        <v>452</v>
      </c>
      <c r="D2084" s="83" t="n">
        <v>12.16</v>
      </c>
      <c r="E2084" s="0" t="n">
        <v>48</v>
      </c>
      <c r="F2084" s="0" t="n">
        <v>6</v>
      </c>
      <c r="G2084" s="0" t="n">
        <v>0</v>
      </c>
      <c r="I2084" s="0" t="str">
        <f aca="false">IF(A2084="","",IF(COUNTIF(Campaigns!$A$7:$A$300,A2084)&gt;0,"✓",IF(N(D2084)=0,"– no spend","⚠ add to Campaigns tab")))</f>
        <v>✓</v>
      </c>
      <c r="J2084" s="83" t="n">
        <f aca="false">IF(D2084="","",D2084*IF(Settings!$B$23=Settings!$C$6,1,IF(Settings!$B$23="USD",1/INDEX(Settings!$B$29:$B$40,MONTH(B2084)),INDEX(Settings!$B$29:$B$40,MONTH(B2084)))))</f>
        <v>13.591232</v>
      </c>
    </row>
    <row r="2085" customFormat="false" ht="15" hidden="false" customHeight="false" outlineLevel="0" collapsed="false">
      <c r="A2085" s="0" t="s">
        <v>192</v>
      </c>
      <c r="B2085" s="81" t="n">
        <v>46144</v>
      </c>
      <c r="C2085" s="82" t="s">
        <v>452</v>
      </c>
      <c r="D2085" s="83" t="n">
        <v>12.56</v>
      </c>
      <c r="E2085" s="0" t="n">
        <v>32</v>
      </c>
      <c r="F2085" s="0" t="n">
        <v>1</v>
      </c>
      <c r="G2085" s="0" t="n">
        <v>0</v>
      </c>
      <c r="I2085" s="0" t="str">
        <f aca="false">IF(A2085="","",IF(COUNTIF(Campaigns!$A$7:$A$300,A2085)&gt;0,"✓",IF(N(D2085)=0,"– no spend","⚠ add to Campaigns tab")))</f>
        <v>✓</v>
      </c>
      <c r="J2085" s="83" t="n">
        <f aca="false">IF(D2085="","",D2085*IF(Settings!$B$23=Settings!$C$6,1,IF(Settings!$B$23="USD",1/INDEX(Settings!$B$29:$B$40,MONTH(B2085)),INDEX(Settings!$B$29:$B$40,MONTH(B2085)))))</f>
        <v>14.038312</v>
      </c>
    </row>
    <row r="2086" customFormat="false" ht="15" hidden="false" customHeight="false" outlineLevel="0" collapsed="false">
      <c r="A2086" s="0" t="s">
        <v>187</v>
      </c>
      <c r="B2086" s="81" t="n">
        <v>46144</v>
      </c>
      <c r="C2086" s="82" t="s">
        <v>452</v>
      </c>
      <c r="D2086" s="83" t="n">
        <v>76.41</v>
      </c>
      <c r="E2086" s="0" t="n">
        <v>153</v>
      </c>
      <c r="F2086" s="0" t="n">
        <v>18</v>
      </c>
      <c r="G2086" s="0" t="n">
        <v>1</v>
      </c>
      <c r="I2086" s="0" t="str">
        <f aca="false">IF(A2086="","",IF(COUNTIF(Campaigns!$A$7:$A$300,A2086)&gt;0,"✓",IF(N(D2086)=0,"– no spend","⚠ add to Campaigns tab")))</f>
        <v>✓</v>
      </c>
      <c r="J2086" s="83" t="n">
        <f aca="false">IF(D2086="","",D2086*IF(Settings!$B$23=Settings!$C$6,1,IF(Settings!$B$23="USD",1/INDEX(Settings!$B$29:$B$40,MONTH(B2086)),INDEX(Settings!$B$29:$B$40,MONTH(B2086)))))</f>
        <v>85.403457</v>
      </c>
    </row>
    <row r="2087" customFormat="false" ht="15" hidden="false" customHeight="false" outlineLevel="0" collapsed="false">
      <c r="A2087" s="0" t="s">
        <v>190</v>
      </c>
      <c r="B2087" s="81" t="n">
        <v>46144</v>
      </c>
      <c r="C2087" s="82" t="s">
        <v>452</v>
      </c>
      <c r="D2087" s="83" t="n">
        <v>0</v>
      </c>
      <c r="E2087" s="0" t="n">
        <v>11</v>
      </c>
      <c r="F2087" s="0" t="n">
        <v>0</v>
      </c>
      <c r="G2087" s="0" t="n">
        <v>0</v>
      </c>
      <c r="I2087" s="0" t="str">
        <f aca="false">IF(A2087="","",IF(COUNTIF(Campaigns!$A$7:$A$300,A2087)&gt;0,"✓",IF(N(D2087)=0,"– no spend","⚠ add to Campaigns tab")))</f>
        <v>✓</v>
      </c>
      <c r="J2087" s="83" t="n">
        <f aca="false">IF(D2087="","",D2087*IF(Settings!$B$23=Settings!$C$6,1,IF(Settings!$B$23="USD",1/INDEX(Settings!$B$29:$B$40,MONTH(B2087)),INDEX(Settings!$B$29:$B$40,MONTH(B2087)))))</f>
        <v>0</v>
      </c>
    </row>
    <row r="2088" customFormat="false" ht="15" hidden="false" customHeight="false" outlineLevel="0" collapsed="false">
      <c r="A2088" s="0" t="s">
        <v>204</v>
      </c>
      <c r="B2088" s="81" t="n">
        <v>46144</v>
      </c>
      <c r="C2088" s="82" t="s">
        <v>452</v>
      </c>
      <c r="D2088" s="83" t="n">
        <v>2.08</v>
      </c>
      <c r="E2088" s="0" t="n">
        <v>38</v>
      </c>
      <c r="F2088" s="0" t="n">
        <v>2</v>
      </c>
      <c r="G2088" s="0" t="n">
        <v>0</v>
      </c>
      <c r="I2088" s="0" t="str">
        <f aca="false">IF(A2088="","",IF(COUNTIF(Campaigns!$A$7:$A$300,A2088)&gt;0,"✓",IF(N(D2088)=0,"– no spend","⚠ add to Campaigns tab")))</f>
        <v>✓</v>
      </c>
      <c r="J2088" s="83" t="n">
        <f aca="false">IF(D2088="","",D2088*IF(Settings!$B$23=Settings!$C$6,1,IF(Settings!$B$23="USD",1/INDEX(Settings!$B$29:$B$40,MONTH(B2088)),INDEX(Settings!$B$29:$B$40,MONTH(B2088)))))</f>
        <v>2.324816</v>
      </c>
    </row>
    <row r="2089" customFormat="false" ht="15" hidden="false" customHeight="false" outlineLevel="0" collapsed="false">
      <c r="A2089" s="0" t="s">
        <v>188</v>
      </c>
      <c r="B2089" s="81" t="n">
        <v>46144</v>
      </c>
      <c r="C2089" s="82" t="s">
        <v>452</v>
      </c>
      <c r="D2089" s="83" t="n">
        <v>11.18</v>
      </c>
      <c r="E2089" s="0" t="n">
        <v>24</v>
      </c>
      <c r="F2089" s="0" t="n">
        <v>2</v>
      </c>
      <c r="G2089" s="0" t="n">
        <v>0</v>
      </c>
      <c r="I2089" s="0" t="str">
        <f aca="false">IF(A2089="","",IF(COUNTIF(Campaigns!$A$7:$A$300,A2089)&gt;0,"✓",IF(N(D2089)=0,"– no spend","⚠ add to Campaigns tab")))</f>
        <v>✓</v>
      </c>
      <c r="J2089" s="83" t="n">
        <f aca="false">IF(D2089="","",D2089*IF(Settings!$B$23=Settings!$C$6,1,IF(Settings!$B$23="USD",1/INDEX(Settings!$B$29:$B$40,MONTH(B2089)),INDEX(Settings!$B$29:$B$40,MONTH(B2089)))))</f>
        <v>12.495886</v>
      </c>
    </row>
    <row r="2090" customFormat="false" ht="15" hidden="false" customHeight="false" outlineLevel="0" collapsed="false">
      <c r="A2090" s="0" t="s">
        <v>186</v>
      </c>
      <c r="B2090" s="81" t="n">
        <v>46144</v>
      </c>
      <c r="C2090" s="82" t="s">
        <v>452</v>
      </c>
      <c r="D2090" s="83" t="n">
        <v>35.51</v>
      </c>
      <c r="E2090" s="0" t="n">
        <v>128</v>
      </c>
      <c r="F2090" s="0" t="n">
        <v>11</v>
      </c>
      <c r="G2090" s="0" t="n">
        <v>0</v>
      </c>
      <c r="I2090" s="0" t="str">
        <f aca="false">IF(A2090="","",IF(COUNTIF(Campaigns!$A$7:$A$300,A2090)&gt;0,"✓",IF(N(D2090)=0,"– no spend","⚠ add to Campaigns tab")))</f>
        <v>✓</v>
      </c>
      <c r="J2090" s="83" t="n">
        <f aca="false">IF(D2090="","",D2090*IF(Settings!$B$23=Settings!$C$6,1,IF(Settings!$B$23="USD",1/INDEX(Settings!$B$29:$B$40,MONTH(B2090)),INDEX(Settings!$B$29:$B$40,MONTH(B2090)))))</f>
        <v>39.689527</v>
      </c>
    </row>
    <row r="2091" customFormat="false" ht="15" hidden="false" customHeight="false" outlineLevel="0" collapsed="false">
      <c r="A2091" s="0" t="s">
        <v>201</v>
      </c>
      <c r="B2091" s="81" t="n">
        <v>46144</v>
      </c>
      <c r="C2091" s="82" t="s">
        <v>452</v>
      </c>
      <c r="D2091" s="83" t="n">
        <v>0</v>
      </c>
      <c r="E2091" s="0" t="n">
        <v>31</v>
      </c>
      <c r="F2091" s="0" t="n">
        <v>0</v>
      </c>
      <c r="G2091" s="0" t="n">
        <v>0</v>
      </c>
      <c r="I2091" s="0" t="str">
        <f aca="false">IF(A2091="","",IF(COUNTIF(Campaigns!$A$7:$A$300,A2091)&gt;0,"✓",IF(N(D2091)=0,"– no spend","⚠ add to Campaigns tab")))</f>
        <v>✓</v>
      </c>
      <c r="J2091" s="83" t="n">
        <f aca="false">IF(D2091="","",D2091*IF(Settings!$B$23=Settings!$C$6,1,IF(Settings!$B$23="USD",1/INDEX(Settings!$B$29:$B$40,MONTH(B2091)),INDEX(Settings!$B$29:$B$40,MONTH(B2091)))))</f>
        <v>0</v>
      </c>
    </row>
    <row r="2092" customFormat="false" ht="15" hidden="false" customHeight="false" outlineLevel="0" collapsed="false">
      <c r="A2092" s="0" t="s">
        <v>194</v>
      </c>
      <c r="B2092" s="81" t="n">
        <v>46144</v>
      </c>
      <c r="C2092" s="82" t="s">
        <v>452</v>
      </c>
      <c r="D2092" s="83" t="n">
        <v>16.83</v>
      </c>
      <c r="E2092" s="0" t="n">
        <v>64</v>
      </c>
      <c r="F2092" s="0" t="n">
        <v>1</v>
      </c>
      <c r="G2092" s="0" t="n">
        <v>0</v>
      </c>
      <c r="I2092" s="0" t="str">
        <f aca="false">IF(A2092="","",IF(COUNTIF(Campaigns!$A$7:$A$300,A2092)&gt;0,"✓",IF(N(D2092)=0,"– no spend","⚠ add to Campaigns tab")))</f>
        <v>✓</v>
      </c>
      <c r="J2092" s="83" t="n">
        <f aca="false">IF(D2092="","",D2092*IF(Settings!$B$23=Settings!$C$6,1,IF(Settings!$B$23="USD",1/INDEX(Settings!$B$29:$B$40,MONTH(B2092)),INDEX(Settings!$B$29:$B$40,MONTH(B2092)))))</f>
        <v>18.810891</v>
      </c>
    </row>
    <row r="2093" customFormat="false" ht="15" hidden="false" customHeight="false" outlineLevel="0" collapsed="false">
      <c r="A2093" s="0" t="s">
        <v>199</v>
      </c>
      <c r="B2093" s="81" t="n">
        <v>46144</v>
      </c>
      <c r="C2093" s="82" t="s">
        <v>452</v>
      </c>
      <c r="D2093" s="83" t="n">
        <v>0</v>
      </c>
      <c r="E2093" s="0" t="n">
        <v>24</v>
      </c>
      <c r="F2093" s="0" t="n">
        <v>0</v>
      </c>
      <c r="G2093" s="0" t="n">
        <v>0</v>
      </c>
      <c r="I2093" s="0" t="str">
        <f aca="false">IF(A2093="","",IF(COUNTIF(Campaigns!$A$7:$A$300,A2093)&gt;0,"✓",IF(N(D2093)=0,"– no spend","⚠ add to Campaigns tab")))</f>
        <v>✓</v>
      </c>
      <c r="J2093" s="83" t="n">
        <f aca="false">IF(D2093="","",D2093*IF(Settings!$B$23=Settings!$C$6,1,IF(Settings!$B$23="USD",1/INDEX(Settings!$B$29:$B$40,MONTH(B2093)),INDEX(Settings!$B$29:$B$40,MONTH(B2093)))))</f>
        <v>0</v>
      </c>
    </row>
    <row r="2094" customFormat="false" ht="15" hidden="false" customHeight="false" outlineLevel="0" collapsed="false">
      <c r="A2094" s="0" t="s">
        <v>203</v>
      </c>
      <c r="B2094" s="81" t="n">
        <v>46145</v>
      </c>
      <c r="C2094" s="82" t="s">
        <v>452</v>
      </c>
      <c r="D2094" s="83" t="n">
        <v>19.54</v>
      </c>
      <c r="E2094" s="0" t="n">
        <v>76</v>
      </c>
      <c r="F2094" s="0" t="n">
        <v>2</v>
      </c>
      <c r="G2094" s="0" t="n">
        <v>0</v>
      </c>
      <c r="I2094" s="0" t="str">
        <f aca="false">IF(A2094="","",IF(COUNTIF(Campaigns!$A$7:$A$300,A2094)&gt;0,"✓",IF(N(D2094)=0,"– no spend","⚠ add to Campaigns tab")))</f>
        <v>✓</v>
      </c>
      <c r="J2094" s="83" t="n">
        <f aca="false">IF(D2094="","",D2094*IF(Settings!$B$23=Settings!$C$6,1,IF(Settings!$B$23="USD",1/INDEX(Settings!$B$29:$B$40,MONTH(B2094)),INDEX(Settings!$B$29:$B$40,MONTH(B2094)))))</f>
        <v>21.839858</v>
      </c>
    </row>
    <row r="2095" customFormat="false" ht="15" hidden="false" customHeight="false" outlineLevel="0" collapsed="false">
      <c r="A2095" s="0" t="s">
        <v>195</v>
      </c>
      <c r="B2095" s="81" t="n">
        <v>46145</v>
      </c>
      <c r="C2095" s="82" t="s">
        <v>452</v>
      </c>
      <c r="D2095" s="83" t="n">
        <v>27.05</v>
      </c>
      <c r="E2095" s="0" t="n">
        <v>19</v>
      </c>
      <c r="F2095" s="0" t="n">
        <v>2</v>
      </c>
      <c r="G2095" s="0" t="n">
        <v>0</v>
      </c>
      <c r="I2095" s="0" t="str">
        <f aca="false">IF(A2095="","",IF(COUNTIF(Campaigns!$A$7:$A$300,A2095)&gt;0,"✓",IF(N(D2095)=0,"– no spend","⚠ add to Campaigns tab")))</f>
        <v>✓</v>
      </c>
      <c r="J2095" s="83" t="n">
        <f aca="false">IF(D2095="","",D2095*IF(Settings!$B$23=Settings!$C$6,1,IF(Settings!$B$23="USD",1/INDEX(Settings!$B$29:$B$40,MONTH(B2095)),INDEX(Settings!$B$29:$B$40,MONTH(B2095)))))</f>
        <v>30.233785</v>
      </c>
    </row>
    <row r="2096" customFormat="false" ht="15" hidden="false" customHeight="false" outlineLevel="0" collapsed="false">
      <c r="A2096" s="0" t="s">
        <v>185</v>
      </c>
      <c r="B2096" s="81" t="n">
        <v>46145</v>
      </c>
      <c r="C2096" s="82" t="s">
        <v>452</v>
      </c>
      <c r="D2096" s="83" t="n">
        <v>79.03</v>
      </c>
      <c r="E2096" s="0" t="n">
        <v>272</v>
      </c>
      <c r="F2096" s="0" t="n">
        <v>25</v>
      </c>
      <c r="G2096" s="0" t="n">
        <v>1</v>
      </c>
      <c r="I2096" s="0" t="str">
        <f aca="false">IF(A2096="","",IF(COUNTIF(Campaigns!$A$7:$A$300,A2096)&gt;0,"✓",IF(N(D2096)=0,"– no spend","⚠ add to Campaigns tab")))</f>
        <v>✓</v>
      </c>
      <c r="J2096" s="83" t="n">
        <f aca="false">IF(D2096="","",D2096*IF(Settings!$B$23=Settings!$C$6,1,IF(Settings!$B$23="USD",1/INDEX(Settings!$B$29:$B$40,MONTH(B2096)),INDEX(Settings!$B$29:$B$40,MONTH(B2096)))))</f>
        <v>88.331831</v>
      </c>
    </row>
    <row r="2097" customFormat="false" ht="15" hidden="false" customHeight="false" outlineLevel="0" collapsed="false">
      <c r="A2097" s="0" t="s">
        <v>191</v>
      </c>
      <c r="B2097" s="81" t="n">
        <v>46145</v>
      </c>
      <c r="C2097" s="82" t="s">
        <v>452</v>
      </c>
      <c r="D2097" s="83" t="n">
        <v>11.38</v>
      </c>
      <c r="E2097" s="0" t="n">
        <v>66</v>
      </c>
      <c r="F2097" s="0" t="n">
        <v>5</v>
      </c>
      <c r="G2097" s="0" t="n">
        <v>0</v>
      </c>
      <c r="I2097" s="0" t="str">
        <f aca="false">IF(A2097="","",IF(COUNTIF(Campaigns!$A$7:$A$300,A2097)&gt;0,"✓",IF(N(D2097)=0,"– no spend","⚠ add to Campaigns tab")))</f>
        <v>✓</v>
      </c>
      <c r="J2097" s="83" t="n">
        <f aca="false">IF(D2097="","",D2097*IF(Settings!$B$23=Settings!$C$6,1,IF(Settings!$B$23="USD",1/INDEX(Settings!$B$29:$B$40,MONTH(B2097)),INDEX(Settings!$B$29:$B$40,MONTH(B2097)))))</f>
        <v>12.719426</v>
      </c>
    </row>
    <row r="2098" customFormat="false" ht="15" hidden="false" customHeight="false" outlineLevel="0" collapsed="false">
      <c r="A2098" s="0" t="s">
        <v>200</v>
      </c>
      <c r="B2098" s="81" t="n">
        <v>46145</v>
      </c>
      <c r="C2098" s="82" t="s">
        <v>452</v>
      </c>
      <c r="D2098" s="83" t="n">
        <v>11.16</v>
      </c>
      <c r="E2098" s="0" t="n">
        <v>29</v>
      </c>
      <c r="F2098" s="0" t="n">
        <v>4</v>
      </c>
      <c r="G2098" s="0" t="n">
        <v>1</v>
      </c>
      <c r="I2098" s="0" t="str">
        <f aca="false">IF(A2098="","",IF(COUNTIF(Campaigns!$A$7:$A$300,A2098)&gt;0,"✓",IF(N(D2098)=0,"– no spend","⚠ add to Campaigns tab")))</f>
        <v>✓</v>
      </c>
      <c r="J2098" s="83" t="n">
        <f aca="false">IF(D2098="","",D2098*IF(Settings!$B$23=Settings!$C$6,1,IF(Settings!$B$23="USD",1/INDEX(Settings!$B$29:$B$40,MONTH(B2098)),INDEX(Settings!$B$29:$B$40,MONTH(B2098)))))</f>
        <v>12.473532</v>
      </c>
    </row>
    <row r="2099" customFormat="false" ht="15" hidden="false" customHeight="false" outlineLevel="0" collapsed="false">
      <c r="A2099" s="0" t="s">
        <v>202</v>
      </c>
      <c r="B2099" s="81" t="n">
        <v>46145</v>
      </c>
      <c r="C2099" s="82" t="s">
        <v>452</v>
      </c>
      <c r="D2099" s="83" t="n">
        <v>10.72</v>
      </c>
      <c r="E2099" s="0" t="n">
        <v>24</v>
      </c>
      <c r="F2099" s="0" t="n">
        <v>7</v>
      </c>
      <c r="G2099" s="0" t="n">
        <v>0</v>
      </c>
      <c r="I2099" s="0" t="str">
        <f aca="false">IF(A2099="","",IF(COUNTIF(Campaigns!$A$7:$A$300,A2099)&gt;0,"✓",IF(N(D2099)=0,"– no spend","⚠ add to Campaigns tab")))</f>
        <v>✓</v>
      </c>
      <c r="J2099" s="83" t="n">
        <f aca="false">IF(D2099="","",D2099*IF(Settings!$B$23=Settings!$C$6,1,IF(Settings!$B$23="USD",1/INDEX(Settings!$B$29:$B$40,MONTH(B2099)),INDEX(Settings!$B$29:$B$40,MONTH(B2099)))))</f>
        <v>11.981744</v>
      </c>
    </row>
    <row r="2100" customFormat="false" ht="15" hidden="false" customHeight="false" outlineLevel="0" collapsed="false">
      <c r="A2100" s="0" t="s">
        <v>192</v>
      </c>
      <c r="B2100" s="81" t="n">
        <v>46145</v>
      </c>
      <c r="C2100" s="82" t="s">
        <v>452</v>
      </c>
      <c r="D2100" s="83" t="n">
        <v>8.49</v>
      </c>
      <c r="E2100" s="0" t="n">
        <v>58</v>
      </c>
      <c r="F2100" s="0" t="n">
        <v>3</v>
      </c>
      <c r="G2100" s="0" t="n">
        <v>0</v>
      </c>
      <c r="I2100" s="0" t="str">
        <f aca="false">IF(A2100="","",IF(COUNTIF(Campaigns!$A$7:$A$300,A2100)&gt;0,"✓",IF(N(D2100)=0,"– no spend","⚠ add to Campaigns tab")))</f>
        <v>✓</v>
      </c>
      <c r="J2100" s="83" t="n">
        <f aca="false">IF(D2100="","",D2100*IF(Settings!$B$23=Settings!$C$6,1,IF(Settings!$B$23="USD",1/INDEX(Settings!$B$29:$B$40,MONTH(B2100)),INDEX(Settings!$B$29:$B$40,MONTH(B2100)))))</f>
        <v>9.489273</v>
      </c>
    </row>
    <row r="2101" customFormat="false" ht="15" hidden="false" customHeight="false" outlineLevel="0" collapsed="false">
      <c r="A2101" s="0" t="s">
        <v>187</v>
      </c>
      <c r="B2101" s="81" t="n">
        <v>46145</v>
      </c>
      <c r="C2101" s="82" t="s">
        <v>452</v>
      </c>
      <c r="D2101" s="83" t="n">
        <v>47.63</v>
      </c>
      <c r="E2101" s="0" t="n">
        <v>141</v>
      </c>
      <c r="F2101" s="0" t="n">
        <v>10</v>
      </c>
      <c r="G2101" s="0" t="n">
        <v>0</v>
      </c>
      <c r="I2101" s="0" t="str">
        <f aca="false">IF(A2101="","",IF(COUNTIF(Campaigns!$A$7:$A$300,A2101)&gt;0,"✓",IF(N(D2101)=0,"– no spend","⚠ add to Campaigns tab")))</f>
        <v>✓</v>
      </c>
      <c r="J2101" s="83" t="n">
        <f aca="false">IF(D2101="","",D2101*IF(Settings!$B$23=Settings!$C$6,1,IF(Settings!$B$23="USD",1/INDEX(Settings!$B$29:$B$40,MONTH(B2101)),INDEX(Settings!$B$29:$B$40,MONTH(B2101)))))</f>
        <v>53.236051</v>
      </c>
    </row>
    <row r="2102" customFormat="false" ht="15" hidden="false" customHeight="false" outlineLevel="0" collapsed="false">
      <c r="A2102" s="0" t="s">
        <v>190</v>
      </c>
      <c r="B2102" s="81" t="n">
        <v>46145</v>
      </c>
      <c r="C2102" s="82" t="s">
        <v>452</v>
      </c>
      <c r="D2102" s="83" t="n">
        <v>0</v>
      </c>
      <c r="E2102" s="0" t="n">
        <v>23</v>
      </c>
      <c r="F2102" s="0" t="n">
        <v>0</v>
      </c>
      <c r="G2102" s="0" t="n">
        <v>0</v>
      </c>
      <c r="I2102" s="0" t="str">
        <f aca="false">IF(A2102="","",IF(COUNTIF(Campaigns!$A$7:$A$300,A2102)&gt;0,"✓",IF(N(D2102)=0,"– no spend","⚠ add to Campaigns tab")))</f>
        <v>✓</v>
      </c>
      <c r="J2102" s="83" t="n">
        <f aca="false">IF(D2102="","",D2102*IF(Settings!$B$23=Settings!$C$6,1,IF(Settings!$B$23="USD",1/INDEX(Settings!$B$29:$B$40,MONTH(B2102)),INDEX(Settings!$B$29:$B$40,MONTH(B2102)))))</f>
        <v>0</v>
      </c>
    </row>
    <row r="2103" customFormat="false" ht="15" hidden="false" customHeight="false" outlineLevel="0" collapsed="false">
      <c r="A2103" s="0" t="s">
        <v>204</v>
      </c>
      <c r="B2103" s="81" t="n">
        <v>46145</v>
      </c>
      <c r="C2103" s="82" t="s">
        <v>452</v>
      </c>
      <c r="D2103" s="83" t="n">
        <v>8.34</v>
      </c>
      <c r="E2103" s="0" t="n">
        <v>17</v>
      </c>
      <c r="F2103" s="0" t="n">
        <v>4</v>
      </c>
      <c r="G2103" s="0" t="n">
        <v>0</v>
      </c>
      <c r="I2103" s="0" t="str">
        <f aca="false">IF(A2103="","",IF(COUNTIF(Campaigns!$A$7:$A$300,A2103)&gt;0,"✓",IF(N(D2103)=0,"– no spend","⚠ add to Campaigns tab")))</f>
        <v>✓</v>
      </c>
      <c r="J2103" s="83" t="n">
        <f aca="false">IF(D2103="","",D2103*IF(Settings!$B$23=Settings!$C$6,1,IF(Settings!$B$23="USD",1/INDEX(Settings!$B$29:$B$40,MONTH(B2103)),INDEX(Settings!$B$29:$B$40,MONTH(B2103)))))</f>
        <v>9.321618</v>
      </c>
    </row>
    <row r="2104" customFormat="false" ht="15" hidden="false" customHeight="false" outlineLevel="0" collapsed="false">
      <c r="A2104" s="0" t="s">
        <v>188</v>
      </c>
      <c r="B2104" s="81" t="n">
        <v>46145</v>
      </c>
      <c r="C2104" s="82" t="s">
        <v>452</v>
      </c>
      <c r="D2104" s="83" t="n">
        <v>9.32</v>
      </c>
      <c r="E2104" s="0" t="n">
        <v>37</v>
      </c>
      <c r="F2104" s="0" t="n">
        <v>2</v>
      </c>
      <c r="G2104" s="0" t="n">
        <v>0</v>
      </c>
      <c r="I2104" s="0" t="str">
        <f aca="false">IF(A2104="","",IF(COUNTIF(Campaigns!$A$7:$A$300,A2104)&gt;0,"✓",IF(N(D2104)=0,"– no spend","⚠ add to Campaigns tab")))</f>
        <v>✓</v>
      </c>
      <c r="J2104" s="83" t="n">
        <f aca="false">IF(D2104="","",D2104*IF(Settings!$B$23=Settings!$C$6,1,IF(Settings!$B$23="USD",1/INDEX(Settings!$B$29:$B$40,MONTH(B2104)),INDEX(Settings!$B$29:$B$40,MONTH(B2104)))))</f>
        <v>10.416964</v>
      </c>
    </row>
    <row r="2105" customFormat="false" ht="15" hidden="false" customHeight="false" outlineLevel="0" collapsed="false">
      <c r="A2105" s="0" t="s">
        <v>186</v>
      </c>
      <c r="B2105" s="81" t="n">
        <v>46145</v>
      </c>
      <c r="C2105" s="82" t="s">
        <v>452</v>
      </c>
      <c r="D2105" s="83" t="n">
        <v>42.11</v>
      </c>
      <c r="E2105" s="0" t="n">
        <v>127</v>
      </c>
      <c r="F2105" s="0" t="n">
        <v>12</v>
      </c>
      <c r="G2105" s="0" t="n">
        <v>0</v>
      </c>
      <c r="I2105" s="0" t="str">
        <f aca="false">IF(A2105="","",IF(COUNTIF(Campaigns!$A$7:$A$300,A2105)&gt;0,"✓",IF(N(D2105)=0,"– no spend","⚠ add to Campaigns tab")))</f>
        <v>✓</v>
      </c>
      <c r="J2105" s="83" t="n">
        <f aca="false">IF(D2105="","",D2105*IF(Settings!$B$23=Settings!$C$6,1,IF(Settings!$B$23="USD",1/INDEX(Settings!$B$29:$B$40,MONTH(B2105)),INDEX(Settings!$B$29:$B$40,MONTH(B2105)))))</f>
        <v>47.066347</v>
      </c>
    </row>
    <row r="2106" customFormat="false" ht="15" hidden="false" customHeight="false" outlineLevel="0" collapsed="false">
      <c r="A2106" s="0" t="s">
        <v>201</v>
      </c>
      <c r="B2106" s="81" t="n">
        <v>46145</v>
      </c>
      <c r="C2106" s="82" t="s">
        <v>452</v>
      </c>
      <c r="D2106" s="83" t="n">
        <v>0</v>
      </c>
      <c r="E2106" s="0" t="n">
        <v>10</v>
      </c>
      <c r="F2106" s="0" t="n">
        <v>0</v>
      </c>
      <c r="G2106" s="0" t="n">
        <v>0</v>
      </c>
      <c r="I2106" s="0" t="str">
        <f aca="false">IF(A2106="","",IF(COUNTIF(Campaigns!$A$7:$A$300,A2106)&gt;0,"✓",IF(N(D2106)=0,"– no spend","⚠ add to Campaigns tab")))</f>
        <v>✓</v>
      </c>
      <c r="J2106" s="83" t="n">
        <f aca="false">IF(D2106="","",D2106*IF(Settings!$B$23=Settings!$C$6,1,IF(Settings!$B$23="USD",1/INDEX(Settings!$B$29:$B$40,MONTH(B2106)),INDEX(Settings!$B$29:$B$40,MONTH(B2106)))))</f>
        <v>0</v>
      </c>
    </row>
    <row r="2107" customFormat="false" ht="15" hidden="false" customHeight="false" outlineLevel="0" collapsed="false">
      <c r="A2107" s="0" t="s">
        <v>194</v>
      </c>
      <c r="B2107" s="81" t="n">
        <v>46145</v>
      </c>
      <c r="C2107" s="82" t="s">
        <v>452</v>
      </c>
      <c r="D2107" s="83" t="n">
        <v>0</v>
      </c>
      <c r="E2107" s="0" t="n">
        <v>67</v>
      </c>
      <c r="F2107" s="0" t="n">
        <v>0</v>
      </c>
      <c r="G2107" s="0" t="n">
        <v>0</v>
      </c>
      <c r="I2107" s="0" t="str">
        <f aca="false">IF(A2107="","",IF(COUNTIF(Campaigns!$A$7:$A$300,A2107)&gt;0,"✓",IF(N(D2107)=0,"– no spend","⚠ add to Campaigns tab")))</f>
        <v>✓</v>
      </c>
      <c r="J2107" s="83" t="n">
        <f aca="false">IF(D2107="","",D2107*IF(Settings!$B$23=Settings!$C$6,1,IF(Settings!$B$23="USD",1/INDEX(Settings!$B$29:$B$40,MONTH(B2107)),INDEX(Settings!$B$29:$B$40,MONTH(B2107)))))</f>
        <v>0</v>
      </c>
    </row>
    <row r="2108" customFormat="false" ht="15" hidden="false" customHeight="false" outlineLevel="0" collapsed="false">
      <c r="A2108" s="0" t="s">
        <v>199</v>
      </c>
      <c r="B2108" s="81" t="n">
        <v>46145</v>
      </c>
      <c r="C2108" s="82" t="s">
        <v>452</v>
      </c>
      <c r="D2108" s="83" t="n">
        <v>3.8</v>
      </c>
      <c r="E2108" s="0" t="n">
        <v>11</v>
      </c>
      <c r="F2108" s="0" t="n">
        <v>1</v>
      </c>
      <c r="G2108" s="0" t="n">
        <v>0</v>
      </c>
      <c r="I2108" s="0" t="str">
        <f aca="false">IF(A2108="","",IF(COUNTIF(Campaigns!$A$7:$A$300,A2108)&gt;0,"✓",IF(N(D2108)=0,"– no spend","⚠ add to Campaigns tab")))</f>
        <v>✓</v>
      </c>
      <c r="J2108" s="83" t="n">
        <f aca="false">IF(D2108="","",D2108*IF(Settings!$B$23=Settings!$C$6,1,IF(Settings!$B$23="USD",1/INDEX(Settings!$B$29:$B$40,MONTH(B2108)),INDEX(Settings!$B$29:$B$40,MONTH(B2108)))))</f>
        <v>4.24726</v>
      </c>
    </row>
    <row r="2109" customFormat="false" ht="15" hidden="false" customHeight="false" outlineLevel="0" collapsed="false">
      <c r="A2109" s="0" t="s">
        <v>203</v>
      </c>
      <c r="B2109" s="81" t="n">
        <v>46146</v>
      </c>
      <c r="C2109" s="82" t="s">
        <v>452</v>
      </c>
      <c r="D2109" s="83" t="n">
        <v>14.26</v>
      </c>
      <c r="E2109" s="0" t="n">
        <v>9</v>
      </c>
      <c r="F2109" s="0" t="n">
        <v>1</v>
      </c>
      <c r="G2109" s="0" t="n">
        <v>0</v>
      </c>
      <c r="I2109" s="0" t="str">
        <f aca="false">IF(A2109="","",IF(COUNTIF(Campaigns!$A$7:$A$300,A2109)&gt;0,"✓",IF(N(D2109)=0,"– no spend","⚠ add to Campaigns tab")))</f>
        <v>✓</v>
      </c>
      <c r="J2109" s="83" t="n">
        <f aca="false">IF(D2109="","",D2109*IF(Settings!$B$23=Settings!$C$6,1,IF(Settings!$B$23="USD",1/INDEX(Settings!$B$29:$B$40,MONTH(B2109)),INDEX(Settings!$B$29:$B$40,MONTH(B2109)))))</f>
        <v>15.938402</v>
      </c>
    </row>
    <row r="2110" customFormat="false" ht="15" hidden="false" customHeight="false" outlineLevel="0" collapsed="false">
      <c r="A2110" s="0" t="s">
        <v>195</v>
      </c>
      <c r="B2110" s="81" t="n">
        <v>46146</v>
      </c>
      <c r="C2110" s="82" t="s">
        <v>452</v>
      </c>
      <c r="D2110" s="83" t="n">
        <v>8.86</v>
      </c>
      <c r="E2110" s="0" t="n">
        <v>53</v>
      </c>
      <c r="F2110" s="0" t="n">
        <v>1</v>
      </c>
      <c r="G2110" s="0" t="n">
        <v>0</v>
      </c>
      <c r="I2110" s="0" t="str">
        <f aca="false">IF(A2110="","",IF(COUNTIF(Campaigns!$A$7:$A$300,A2110)&gt;0,"✓",IF(N(D2110)=0,"– no spend","⚠ add to Campaigns tab")))</f>
        <v>✓</v>
      </c>
      <c r="J2110" s="83" t="n">
        <f aca="false">IF(D2110="","",D2110*IF(Settings!$B$23=Settings!$C$6,1,IF(Settings!$B$23="USD",1/INDEX(Settings!$B$29:$B$40,MONTH(B2110)),INDEX(Settings!$B$29:$B$40,MONTH(B2110)))))</f>
        <v>9.902822</v>
      </c>
    </row>
    <row r="2111" customFormat="false" ht="15" hidden="false" customHeight="false" outlineLevel="0" collapsed="false">
      <c r="A2111" s="0" t="s">
        <v>185</v>
      </c>
      <c r="B2111" s="81" t="n">
        <v>46146</v>
      </c>
      <c r="C2111" s="82" t="s">
        <v>452</v>
      </c>
      <c r="D2111" s="83" t="n">
        <v>68.11</v>
      </c>
      <c r="E2111" s="0" t="n">
        <v>290</v>
      </c>
      <c r="F2111" s="0" t="n">
        <v>30</v>
      </c>
      <c r="G2111" s="0" t="n">
        <v>0</v>
      </c>
      <c r="I2111" s="0" t="str">
        <f aca="false">IF(A2111="","",IF(COUNTIF(Campaigns!$A$7:$A$300,A2111)&gt;0,"✓",IF(N(D2111)=0,"– no spend","⚠ add to Campaigns tab")))</f>
        <v>✓</v>
      </c>
      <c r="J2111" s="83" t="n">
        <f aca="false">IF(D2111="","",D2111*IF(Settings!$B$23=Settings!$C$6,1,IF(Settings!$B$23="USD",1/INDEX(Settings!$B$29:$B$40,MONTH(B2111)),INDEX(Settings!$B$29:$B$40,MONTH(B2111)))))</f>
        <v>76.126547</v>
      </c>
    </row>
    <row r="2112" customFormat="false" ht="15" hidden="false" customHeight="false" outlineLevel="0" collapsed="false">
      <c r="A2112" s="0" t="s">
        <v>191</v>
      </c>
      <c r="B2112" s="81" t="n">
        <v>46146</v>
      </c>
      <c r="C2112" s="82" t="s">
        <v>452</v>
      </c>
      <c r="D2112" s="83" t="n">
        <v>41.98</v>
      </c>
      <c r="E2112" s="0" t="n">
        <v>224</v>
      </c>
      <c r="F2112" s="0" t="n">
        <v>18</v>
      </c>
      <c r="G2112" s="0" t="n">
        <v>0</v>
      </c>
      <c r="I2112" s="0" t="str">
        <f aca="false">IF(A2112="","",IF(COUNTIF(Campaigns!$A$7:$A$300,A2112)&gt;0,"✓",IF(N(D2112)=0,"– no spend","⚠ add to Campaigns tab")))</f>
        <v>✓</v>
      </c>
      <c r="J2112" s="83" t="n">
        <f aca="false">IF(D2112="","",D2112*IF(Settings!$B$23=Settings!$C$6,1,IF(Settings!$B$23="USD",1/INDEX(Settings!$B$29:$B$40,MONTH(B2112)),INDEX(Settings!$B$29:$B$40,MONTH(B2112)))))</f>
        <v>46.921046</v>
      </c>
    </row>
    <row r="2113" customFormat="false" ht="15" hidden="false" customHeight="false" outlineLevel="0" collapsed="false">
      <c r="A2113" s="0" t="s">
        <v>200</v>
      </c>
      <c r="B2113" s="81" t="n">
        <v>46146</v>
      </c>
      <c r="C2113" s="82" t="s">
        <v>452</v>
      </c>
      <c r="D2113" s="83" t="n">
        <v>22.42</v>
      </c>
      <c r="E2113" s="0" t="n">
        <v>62</v>
      </c>
      <c r="F2113" s="0" t="n">
        <v>4</v>
      </c>
      <c r="G2113" s="0" t="n">
        <v>0.95</v>
      </c>
      <c r="I2113" s="0" t="str">
        <f aca="false">IF(A2113="","",IF(COUNTIF(Campaigns!$A$7:$A$300,A2113)&gt;0,"✓",IF(N(D2113)=0,"– no spend","⚠ add to Campaigns tab")))</f>
        <v>✓</v>
      </c>
      <c r="J2113" s="83" t="n">
        <f aca="false">IF(D2113="","",D2113*IF(Settings!$B$23=Settings!$C$6,1,IF(Settings!$B$23="USD",1/INDEX(Settings!$B$29:$B$40,MONTH(B2113)),INDEX(Settings!$B$29:$B$40,MONTH(B2113)))))</f>
        <v>25.058834</v>
      </c>
    </row>
    <row r="2114" customFormat="false" ht="15" hidden="false" customHeight="false" outlineLevel="0" collapsed="false">
      <c r="A2114" s="0" t="s">
        <v>202</v>
      </c>
      <c r="B2114" s="81" t="n">
        <v>46146</v>
      </c>
      <c r="C2114" s="82" t="s">
        <v>452</v>
      </c>
      <c r="D2114" s="83" t="n">
        <v>8.63</v>
      </c>
      <c r="E2114" s="0" t="n">
        <v>63</v>
      </c>
      <c r="F2114" s="0" t="n">
        <v>5</v>
      </c>
      <c r="G2114" s="0" t="n">
        <v>0</v>
      </c>
      <c r="I2114" s="0" t="str">
        <f aca="false">IF(A2114="","",IF(COUNTIF(Campaigns!$A$7:$A$300,A2114)&gt;0,"✓",IF(N(D2114)=0,"– no spend","⚠ add to Campaigns tab")))</f>
        <v>✓</v>
      </c>
      <c r="J2114" s="83" t="n">
        <f aca="false">IF(D2114="","",D2114*IF(Settings!$B$23=Settings!$C$6,1,IF(Settings!$B$23="USD",1/INDEX(Settings!$B$29:$B$40,MONTH(B2114)),INDEX(Settings!$B$29:$B$40,MONTH(B2114)))))</f>
        <v>9.645751</v>
      </c>
    </row>
    <row r="2115" customFormat="false" ht="15" hidden="false" customHeight="false" outlineLevel="0" collapsed="false">
      <c r="A2115" s="0" t="s">
        <v>192</v>
      </c>
      <c r="B2115" s="81" t="n">
        <v>46146</v>
      </c>
      <c r="C2115" s="82" t="s">
        <v>452</v>
      </c>
      <c r="D2115" s="83" t="n">
        <v>16.31</v>
      </c>
      <c r="E2115" s="0" t="n">
        <v>158</v>
      </c>
      <c r="F2115" s="0" t="n">
        <v>6</v>
      </c>
      <c r="G2115" s="0" t="n">
        <v>0</v>
      </c>
      <c r="I2115" s="0" t="str">
        <f aca="false">IF(A2115="","",IF(COUNTIF(Campaigns!$A$7:$A$300,A2115)&gt;0,"✓",IF(N(D2115)=0,"– no spend","⚠ add to Campaigns tab")))</f>
        <v>✓</v>
      </c>
      <c r="J2115" s="83" t="n">
        <f aca="false">IF(D2115="","",D2115*IF(Settings!$B$23=Settings!$C$6,1,IF(Settings!$B$23="USD",1/INDEX(Settings!$B$29:$B$40,MONTH(B2115)),INDEX(Settings!$B$29:$B$40,MONTH(B2115)))))</f>
        <v>18.229687</v>
      </c>
    </row>
    <row r="2116" customFormat="false" ht="15" hidden="false" customHeight="false" outlineLevel="0" collapsed="false">
      <c r="A2116" s="0" t="s">
        <v>187</v>
      </c>
      <c r="B2116" s="81" t="n">
        <v>46146</v>
      </c>
      <c r="C2116" s="82" t="s">
        <v>452</v>
      </c>
      <c r="D2116" s="83" t="n">
        <v>28.34</v>
      </c>
      <c r="E2116" s="0" t="n">
        <v>202</v>
      </c>
      <c r="F2116" s="0" t="n">
        <v>9</v>
      </c>
      <c r="G2116" s="0" t="n">
        <v>1</v>
      </c>
      <c r="I2116" s="0" t="str">
        <f aca="false">IF(A2116="","",IF(COUNTIF(Campaigns!$A$7:$A$300,A2116)&gt;0,"✓",IF(N(D2116)=0,"– no spend","⚠ add to Campaigns tab")))</f>
        <v>✓</v>
      </c>
      <c r="J2116" s="83" t="n">
        <f aca="false">IF(D2116="","",D2116*IF(Settings!$B$23=Settings!$C$6,1,IF(Settings!$B$23="USD",1/INDEX(Settings!$B$29:$B$40,MONTH(B2116)),INDEX(Settings!$B$29:$B$40,MONTH(B2116)))))</f>
        <v>31.675618</v>
      </c>
    </row>
    <row r="2117" customFormat="false" ht="15" hidden="false" customHeight="false" outlineLevel="0" collapsed="false">
      <c r="A2117" s="0" t="s">
        <v>190</v>
      </c>
      <c r="B2117" s="81" t="n">
        <v>46146</v>
      </c>
      <c r="C2117" s="82" t="s">
        <v>452</v>
      </c>
      <c r="D2117" s="83" t="n">
        <v>11.64</v>
      </c>
      <c r="E2117" s="0" t="n">
        <v>22</v>
      </c>
      <c r="F2117" s="0" t="n">
        <v>1</v>
      </c>
      <c r="G2117" s="0" t="n">
        <v>0</v>
      </c>
      <c r="I2117" s="0" t="str">
        <f aca="false">IF(A2117="","",IF(COUNTIF(Campaigns!$A$7:$A$300,A2117)&gt;0,"✓",IF(N(D2117)=0,"– no spend","⚠ add to Campaigns tab")))</f>
        <v>✓</v>
      </c>
      <c r="J2117" s="83" t="n">
        <f aca="false">IF(D2117="","",D2117*IF(Settings!$B$23=Settings!$C$6,1,IF(Settings!$B$23="USD",1/INDEX(Settings!$B$29:$B$40,MONTH(B2117)),INDEX(Settings!$B$29:$B$40,MONTH(B2117)))))</f>
        <v>13.010028</v>
      </c>
    </row>
    <row r="2118" customFormat="false" ht="15" hidden="false" customHeight="false" outlineLevel="0" collapsed="false">
      <c r="A2118" s="0" t="s">
        <v>204</v>
      </c>
      <c r="B2118" s="81" t="n">
        <v>46146</v>
      </c>
      <c r="C2118" s="82" t="s">
        <v>452</v>
      </c>
      <c r="D2118" s="83" t="n">
        <v>3.17</v>
      </c>
      <c r="E2118" s="0" t="n">
        <v>34</v>
      </c>
      <c r="F2118" s="0" t="n">
        <v>3</v>
      </c>
      <c r="G2118" s="0" t="n">
        <v>0</v>
      </c>
      <c r="I2118" s="0" t="str">
        <f aca="false">IF(A2118="","",IF(COUNTIF(Campaigns!$A$7:$A$300,A2118)&gt;0,"✓",IF(N(D2118)=0,"– no spend","⚠ add to Campaigns tab")))</f>
        <v>✓</v>
      </c>
      <c r="J2118" s="83" t="n">
        <f aca="false">IF(D2118="","",D2118*IF(Settings!$B$23=Settings!$C$6,1,IF(Settings!$B$23="USD",1/INDEX(Settings!$B$29:$B$40,MONTH(B2118)),INDEX(Settings!$B$29:$B$40,MONTH(B2118)))))</f>
        <v>3.543109</v>
      </c>
    </row>
    <row r="2119" customFormat="false" ht="15" hidden="false" customHeight="false" outlineLevel="0" collapsed="false">
      <c r="A2119" s="0" t="s">
        <v>188</v>
      </c>
      <c r="B2119" s="81" t="n">
        <v>46146</v>
      </c>
      <c r="C2119" s="82" t="s">
        <v>452</v>
      </c>
      <c r="D2119" s="83" t="n">
        <v>11.33</v>
      </c>
      <c r="E2119" s="0" t="n">
        <v>19</v>
      </c>
      <c r="F2119" s="0" t="n">
        <v>2</v>
      </c>
      <c r="G2119" s="0" t="n">
        <v>0</v>
      </c>
      <c r="I2119" s="0" t="str">
        <f aca="false">IF(A2119="","",IF(COUNTIF(Campaigns!$A$7:$A$300,A2119)&gt;0,"✓",IF(N(D2119)=0,"– no spend","⚠ add to Campaigns tab")))</f>
        <v>✓</v>
      </c>
      <c r="J2119" s="83" t="n">
        <f aca="false">IF(D2119="","",D2119*IF(Settings!$B$23=Settings!$C$6,1,IF(Settings!$B$23="USD",1/INDEX(Settings!$B$29:$B$40,MONTH(B2119)),INDEX(Settings!$B$29:$B$40,MONTH(B2119)))))</f>
        <v>12.663541</v>
      </c>
    </row>
    <row r="2120" customFormat="false" ht="15" hidden="false" customHeight="false" outlineLevel="0" collapsed="false">
      <c r="A2120" s="0" t="s">
        <v>186</v>
      </c>
      <c r="B2120" s="81" t="n">
        <v>46146</v>
      </c>
      <c r="C2120" s="82" t="s">
        <v>452</v>
      </c>
      <c r="D2120" s="83" t="n">
        <v>36.91</v>
      </c>
      <c r="E2120" s="0" t="n">
        <v>183</v>
      </c>
      <c r="F2120" s="0" t="n">
        <v>18</v>
      </c>
      <c r="G2120" s="0" t="n">
        <v>2</v>
      </c>
      <c r="I2120" s="0" t="str">
        <f aca="false">IF(A2120="","",IF(COUNTIF(Campaigns!$A$7:$A$300,A2120)&gt;0,"✓",IF(N(D2120)=0,"– no spend","⚠ add to Campaigns tab")))</f>
        <v>✓</v>
      </c>
      <c r="J2120" s="83" t="n">
        <f aca="false">IF(D2120="","",D2120*IF(Settings!$B$23=Settings!$C$6,1,IF(Settings!$B$23="USD",1/INDEX(Settings!$B$29:$B$40,MONTH(B2120)),INDEX(Settings!$B$29:$B$40,MONTH(B2120)))))</f>
        <v>41.254307</v>
      </c>
    </row>
    <row r="2121" customFormat="false" ht="15" hidden="false" customHeight="false" outlineLevel="0" collapsed="false">
      <c r="A2121" s="0" t="s">
        <v>201</v>
      </c>
      <c r="B2121" s="81" t="n">
        <v>46146</v>
      </c>
      <c r="C2121" s="82" t="s">
        <v>452</v>
      </c>
      <c r="D2121" s="83" t="n">
        <v>22.89</v>
      </c>
      <c r="E2121" s="0" t="n">
        <v>48</v>
      </c>
      <c r="F2121" s="0" t="n">
        <v>1</v>
      </c>
      <c r="G2121" s="0" t="n">
        <v>0</v>
      </c>
      <c r="I2121" s="0" t="str">
        <f aca="false">IF(A2121="","",IF(COUNTIF(Campaigns!$A$7:$A$300,A2121)&gt;0,"✓",IF(N(D2121)=0,"– no spend","⚠ add to Campaigns tab")))</f>
        <v>✓</v>
      </c>
      <c r="J2121" s="83" t="n">
        <f aca="false">IF(D2121="","",D2121*IF(Settings!$B$23=Settings!$C$6,1,IF(Settings!$B$23="USD",1/INDEX(Settings!$B$29:$B$40,MONTH(B2121)),INDEX(Settings!$B$29:$B$40,MONTH(B2121)))))</f>
        <v>25.584153</v>
      </c>
    </row>
    <row r="2122" customFormat="false" ht="15" hidden="false" customHeight="false" outlineLevel="0" collapsed="false">
      <c r="A2122" s="0" t="s">
        <v>194</v>
      </c>
      <c r="B2122" s="81" t="n">
        <v>46146</v>
      </c>
      <c r="C2122" s="82" t="s">
        <v>452</v>
      </c>
      <c r="D2122" s="83" t="n">
        <v>95.77</v>
      </c>
      <c r="E2122" s="0" t="n">
        <v>125</v>
      </c>
      <c r="F2122" s="0" t="n">
        <v>6</v>
      </c>
      <c r="G2122" s="0" t="n">
        <v>0</v>
      </c>
      <c r="I2122" s="0" t="str">
        <f aca="false">IF(A2122="","",IF(COUNTIF(Campaigns!$A$7:$A$300,A2122)&gt;0,"✓",IF(N(D2122)=0,"– no spend","⚠ add to Campaigns tab")))</f>
        <v>✓</v>
      </c>
      <c r="J2122" s="83" t="n">
        <f aca="false">IF(D2122="","",D2122*IF(Settings!$B$23=Settings!$C$6,1,IF(Settings!$B$23="USD",1/INDEX(Settings!$B$29:$B$40,MONTH(B2122)),INDEX(Settings!$B$29:$B$40,MONTH(B2122)))))</f>
        <v>107.042129</v>
      </c>
    </row>
    <row r="2123" customFormat="false" ht="15" hidden="false" customHeight="false" outlineLevel="0" collapsed="false">
      <c r="A2123" s="0" t="s">
        <v>199</v>
      </c>
      <c r="B2123" s="81" t="n">
        <v>46146</v>
      </c>
      <c r="C2123" s="82" t="s">
        <v>452</v>
      </c>
      <c r="D2123" s="83" t="n">
        <v>41.77</v>
      </c>
      <c r="E2123" s="0" t="n">
        <v>31</v>
      </c>
      <c r="F2123" s="0" t="n">
        <v>4</v>
      </c>
      <c r="G2123" s="0" t="n">
        <v>0</v>
      </c>
      <c r="I2123" s="0" t="str">
        <f aca="false">IF(A2123="","",IF(COUNTIF(Campaigns!$A$7:$A$300,A2123)&gt;0,"✓",IF(N(D2123)=0,"– no spend","⚠ add to Campaigns tab")))</f>
        <v>✓</v>
      </c>
      <c r="J2123" s="83" t="n">
        <f aca="false">IF(D2123="","",D2123*IF(Settings!$B$23=Settings!$C$6,1,IF(Settings!$B$23="USD",1/INDEX(Settings!$B$29:$B$40,MONTH(B2123)),INDEX(Settings!$B$29:$B$40,MONTH(B2123)))))</f>
        <v>46.686329</v>
      </c>
    </row>
    <row r="2124" customFormat="false" ht="15" hidden="false" customHeight="false" outlineLevel="0" collapsed="false">
      <c r="A2124" s="0" t="s">
        <v>203</v>
      </c>
      <c r="B2124" s="81" t="n">
        <v>46147</v>
      </c>
      <c r="C2124" s="82" t="s">
        <v>452</v>
      </c>
      <c r="D2124" s="83" t="n">
        <v>13.03</v>
      </c>
      <c r="E2124" s="0" t="n">
        <v>66</v>
      </c>
      <c r="F2124" s="0" t="n">
        <v>2</v>
      </c>
      <c r="G2124" s="0" t="n">
        <v>0</v>
      </c>
      <c r="I2124" s="0" t="str">
        <f aca="false">IF(A2124="","",IF(COUNTIF(Campaigns!$A$7:$A$300,A2124)&gt;0,"✓",IF(N(D2124)=0,"– no spend","⚠ add to Campaigns tab")))</f>
        <v>✓</v>
      </c>
      <c r="J2124" s="83" t="n">
        <f aca="false">IF(D2124="","",D2124*IF(Settings!$B$23=Settings!$C$6,1,IF(Settings!$B$23="USD",1/INDEX(Settings!$B$29:$B$40,MONTH(B2124)),INDEX(Settings!$B$29:$B$40,MONTH(B2124)))))</f>
        <v>14.563631</v>
      </c>
    </row>
    <row r="2125" customFormat="false" ht="15" hidden="false" customHeight="false" outlineLevel="0" collapsed="false">
      <c r="A2125" s="0" t="s">
        <v>195</v>
      </c>
      <c r="B2125" s="81" t="n">
        <v>46147</v>
      </c>
      <c r="C2125" s="82" t="s">
        <v>452</v>
      </c>
      <c r="D2125" s="83" t="n">
        <v>47.84</v>
      </c>
      <c r="E2125" s="0" t="n">
        <v>38</v>
      </c>
      <c r="F2125" s="0" t="n">
        <v>2</v>
      </c>
      <c r="G2125" s="0" t="n">
        <v>0</v>
      </c>
      <c r="I2125" s="0" t="str">
        <f aca="false">IF(A2125="","",IF(COUNTIF(Campaigns!$A$7:$A$300,A2125)&gt;0,"✓",IF(N(D2125)=0,"– no spend","⚠ add to Campaigns tab")))</f>
        <v>✓</v>
      </c>
      <c r="J2125" s="83" t="n">
        <f aca="false">IF(D2125="","",D2125*IF(Settings!$B$23=Settings!$C$6,1,IF(Settings!$B$23="USD",1/INDEX(Settings!$B$29:$B$40,MONTH(B2125)),INDEX(Settings!$B$29:$B$40,MONTH(B2125)))))</f>
        <v>53.470768</v>
      </c>
    </row>
    <row r="2126" customFormat="false" ht="15" hidden="false" customHeight="false" outlineLevel="0" collapsed="false">
      <c r="A2126" s="0" t="s">
        <v>185</v>
      </c>
      <c r="B2126" s="81" t="n">
        <v>46147</v>
      </c>
      <c r="C2126" s="82" t="s">
        <v>452</v>
      </c>
      <c r="D2126" s="83" t="n">
        <v>60.09</v>
      </c>
      <c r="E2126" s="0" t="n">
        <v>338</v>
      </c>
      <c r="F2126" s="0" t="n">
        <v>24</v>
      </c>
      <c r="G2126" s="0" t="n">
        <v>0</v>
      </c>
      <c r="I2126" s="0" t="str">
        <f aca="false">IF(A2126="","",IF(COUNTIF(Campaigns!$A$7:$A$300,A2126)&gt;0,"✓",IF(N(D2126)=0,"– no spend","⚠ add to Campaigns tab")))</f>
        <v>✓</v>
      </c>
      <c r="J2126" s="83" t="n">
        <f aca="false">IF(D2126="","",D2126*IF(Settings!$B$23=Settings!$C$6,1,IF(Settings!$B$23="USD",1/INDEX(Settings!$B$29:$B$40,MONTH(B2126)),INDEX(Settings!$B$29:$B$40,MONTH(B2126)))))</f>
        <v>67.162593</v>
      </c>
    </row>
    <row r="2127" customFormat="false" ht="15" hidden="false" customHeight="false" outlineLevel="0" collapsed="false">
      <c r="A2127" s="0" t="s">
        <v>191</v>
      </c>
      <c r="B2127" s="81" t="n">
        <v>46147</v>
      </c>
      <c r="C2127" s="82" t="s">
        <v>452</v>
      </c>
      <c r="D2127" s="83" t="n">
        <v>41.97</v>
      </c>
      <c r="E2127" s="0" t="n">
        <v>120</v>
      </c>
      <c r="F2127" s="0" t="n">
        <v>14</v>
      </c>
      <c r="G2127" s="0" t="n">
        <v>0</v>
      </c>
      <c r="I2127" s="0" t="str">
        <f aca="false">IF(A2127="","",IF(COUNTIF(Campaigns!$A$7:$A$300,A2127)&gt;0,"✓",IF(N(D2127)=0,"– no spend","⚠ add to Campaigns tab")))</f>
        <v>✓</v>
      </c>
      <c r="J2127" s="83" t="n">
        <f aca="false">IF(D2127="","",D2127*IF(Settings!$B$23=Settings!$C$6,1,IF(Settings!$B$23="USD",1/INDEX(Settings!$B$29:$B$40,MONTH(B2127)),INDEX(Settings!$B$29:$B$40,MONTH(B2127)))))</f>
        <v>46.909869</v>
      </c>
    </row>
    <row r="2128" customFormat="false" ht="15" hidden="false" customHeight="false" outlineLevel="0" collapsed="false">
      <c r="A2128" s="0" t="s">
        <v>200</v>
      </c>
      <c r="B2128" s="81" t="n">
        <v>46147</v>
      </c>
      <c r="C2128" s="82" t="s">
        <v>452</v>
      </c>
      <c r="D2128" s="83" t="n">
        <v>10.76</v>
      </c>
      <c r="E2128" s="0" t="n">
        <v>46</v>
      </c>
      <c r="F2128" s="0" t="n">
        <v>7</v>
      </c>
      <c r="G2128" s="0" t="n">
        <v>0</v>
      </c>
      <c r="I2128" s="0" t="str">
        <f aca="false">IF(A2128="","",IF(COUNTIF(Campaigns!$A$7:$A$300,A2128)&gt;0,"✓",IF(N(D2128)=0,"– no spend","⚠ add to Campaigns tab")))</f>
        <v>✓</v>
      </c>
      <c r="J2128" s="83" t="n">
        <f aca="false">IF(D2128="","",D2128*IF(Settings!$B$23=Settings!$C$6,1,IF(Settings!$B$23="USD",1/INDEX(Settings!$B$29:$B$40,MONTH(B2128)),INDEX(Settings!$B$29:$B$40,MONTH(B2128)))))</f>
        <v>12.026452</v>
      </c>
    </row>
    <row r="2129" customFormat="false" ht="15" hidden="false" customHeight="false" outlineLevel="0" collapsed="false">
      <c r="A2129" s="0" t="s">
        <v>202</v>
      </c>
      <c r="B2129" s="81" t="n">
        <v>46147</v>
      </c>
      <c r="C2129" s="82" t="s">
        <v>452</v>
      </c>
      <c r="D2129" s="83" t="n">
        <v>6.09</v>
      </c>
      <c r="E2129" s="0" t="n">
        <v>73</v>
      </c>
      <c r="F2129" s="0" t="n">
        <v>6</v>
      </c>
      <c r="G2129" s="0" t="n">
        <v>0</v>
      </c>
      <c r="I2129" s="0" t="str">
        <f aca="false">IF(A2129="","",IF(COUNTIF(Campaigns!$A$7:$A$300,A2129)&gt;0,"✓",IF(N(D2129)=0,"– no spend","⚠ add to Campaigns tab")))</f>
        <v>✓</v>
      </c>
      <c r="J2129" s="83" t="n">
        <f aca="false">IF(D2129="","",D2129*IF(Settings!$B$23=Settings!$C$6,1,IF(Settings!$B$23="USD",1/INDEX(Settings!$B$29:$B$40,MONTH(B2129)),INDEX(Settings!$B$29:$B$40,MONTH(B2129)))))</f>
        <v>6.806793</v>
      </c>
    </row>
    <row r="2130" customFormat="false" ht="15" hidden="false" customHeight="false" outlineLevel="0" collapsed="false">
      <c r="A2130" s="0" t="s">
        <v>192</v>
      </c>
      <c r="B2130" s="81" t="n">
        <v>46147</v>
      </c>
      <c r="C2130" s="82" t="s">
        <v>452</v>
      </c>
      <c r="D2130" s="83" t="n">
        <v>40.18</v>
      </c>
      <c r="E2130" s="0" t="n">
        <v>192</v>
      </c>
      <c r="F2130" s="0" t="n">
        <v>13</v>
      </c>
      <c r="G2130" s="0" t="n">
        <v>2</v>
      </c>
      <c r="I2130" s="0" t="str">
        <f aca="false">IF(A2130="","",IF(COUNTIF(Campaigns!$A$7:$A$300,A2130)&gt;0,"✓",IF(N(D2130)=0,"– no spend","⚠ add to Campaigns tab")))</f>
        <v>✓</v>
      </c>
      <c r="J2130" s="83" t="n">
        <f aca="false">IF(D2130="","",D2130*IF(Settings!$B$23=Settings!$C$6,1,IF(Settings!$B$23="USD",1/INDEX(Settings!$B$29:$B$40,MONTH(B2130)),INDEX(Settings!$B$29:$B$40,MONTH(B2130)))))</f>
        <v>44.909186</v>
      </c>
    </row>
    <row r="2131" customFormat="false" ht="15" hidden="false" customHeight="false" outlineLevel="0" collapsed="false">
      <c r="A2131" s="0" t="s">
        <v>187</v>
      </c>
      <c r="B2131" s="81" t="n">
        <v>46147</v>
      </c>
      <c r="C2131" s="82" t="s">
        <v>452</v>
      </c>
      <c r="D2131" s="83" t="n">
        <v>53.23</v>
      </c>
      <c r="E2131" s="0" t="n">
        <v>165</v>
      </c>
      <c r="F2131" s="0" t="n">
        <v>11</v>
      </c>
      <c r="G2131" s="0" t="n">
        <v>1</v>
      </c>
      <c r="I2131" s="0" t="str">
        <f aca="false">IF(A2131="","",IF(COUNTIF(Campaigns!$A$7:$A$300,A2131)&gt;0,"✓",IF(N(D2131)=0,"– no spend","⚠ add to Campaigns tab")))</f>
        <v>✓</v>
      </c>
      <c r="J2131" s="83" t="n">
        <f aca="false">IF(D2131="","",D2131*IF(Settings!$B$23=Settings!$C$6,1,IF(Settings!$B$23="USD",1/INDEX(Settings!$B$29:$B$40,MONTH(B2131)),INDEX(Settings!$B$29:$B$40,MONTH(B2131)))))</f>
        <v>59.495171</v>
      </c>
    </row>
    <row r="2132" customFormat="false" ht="15" hidden="false" customHeight="false" outlineLevel="0" collapsed="false">
      <c r="A2132" s="0" t="s">
        <v>190</v>
      </c>
      <c r="B2132" s="81" t="n">
        <v>46147</v>
      </c>
      <c r="C2132" s="82" t="s">
        <v>452</v>
      </c>
      <c r="D2132" s="83" t="n">
        <v>13.13</v>
      </c>
      <c r="E2132" s="0" t="n">
        <v>24</v>
      </c>
      <c r="F2132" s="0" t="n">
        <v>2</v>
      </c>
      <c r="G2132" s="0" t="n">
        <v>0</v>
      </c>
      <c r="I2132" s="0" t="str">
        <f aca="false">IF(A2132="","",IF(COUNTIF(Campaigns!$A$7:$A$300,A2132)&gt;0,"✓",IF(N(D2132)=0,"– no spend","⚠ add to Campaigns tab")))</f>
        <v>✓</v>
      </c>
      <c r="J2132" s="83" t="n">
        <f aca="false">IF(D2132="","",D2132*IF(Settings!$B$23=Settings!$C$6,1,IF(Settings!$B$23="USD",1/INDEX(Settings!$B$29:$B$40,MONTH(B2132)),INDEX(Settings!$B$29:$B$40,MONTH(B2132)))))</f>
        <v>14.675401</v>
      </c>
    </row>
    <row r="2133" customFormat="false" ht="15" hidden="false" customHeight="false" outlineLevel="0" collapsed="false">
      <c r="A2133" s="0" t="s">
        <v>204</v>
      </c>
      <c r="B2133" s="81" t="n">
        <v>46147</v>
      </c>
      <c r="C2133" s="82" t="s">
        <v>452</v>
      </c>
      <c r="D2133" s="83" t="n">
        <v>1.24</v>
      </c>
      <c r="E2133" s="0" t="n">
        <v>30</v>
      </c>
      <c r="F2133" s="0" t="n">
        <v>1</v>
      </c>
      <c r="G2133" s="0" t="n">
        <v>0</v>
      </c>
      <c r="I2133" s="0" t="str">
        <f aca="false">IF(A2133="","",IF(COUNTIF(Campaigns!$A$7:$A$300,A2133)&gt;0,"✓",IF(N(D2133)=0,"– no spend","⚠ add to Campaigns tab")))</f>
        <v>✓</v>
      </c>
      <c r="J2133" s="83" t="n">
        <f aca="false">IF(D2133="","",D2133*IF(Settings!$B$23=Settings!$C$6,1,IF(Settings!$B$23="USD",1/INDEX(Settings!$B$29:$B$40,MONTH(B2133)),INDEX(Settings!$B$29:$B$40,MONTH(B2133)))))</f>
        <v>1.385948</v>
      </c>
    </row>
    <row r="2134" customFormat="false" ht="15" hidden="false" customHeight="false" outlineLevel="0" collapsed="false">
      <c r="A2134" s="0" t="s">
        <v>188</v>
      </c>
      <c r="B2134" s="81" t="n">
        <v>46147</v>
      </c>
      <c r="C2134" s="82" t="s">
        <v>452</v>
      </c>
      <c r="D2134" s="83" t="n">
        <v>10.47</v>
      </c>
      <c r="E2134" s="0" t="n">
        <v>12</v>
      </c>
      <c r="F2134" s="0" t="n">
        <v>2</v>
      </c>
      <c r="G2134" s="0" t="n">
        <v>0</v>
      </c>
      <c r="I2134" s="0" t="str">
        <f aca="false">IF(A2134="","",IF(COUNTIF(Campaigns!$A$7:$A$300,A2134)&gt;0,"✓",IF(N(D2134)=0,"– no spend","⚠ add to Campaigns tab")))</f>
        <v>✓</v>
      </c>
      <c r="J2134" s="83" t="n">
        <f aca="false">IF(D2134="","",D2134*IF(Settings!$B$23=Settings!$C$6,1,IF(Settings!$B$23="USD",1/INDEX(Settings!$B$29:$B$40,MONTH(B2134)),INDEX(Settings!$B$29:$B$40,MONTH(B2134)))))</f>
        <v>11.702319</v>
      </c>
    </row>
    <row r="2135" customFormat="false" ht="15" hidden="false" customHeight="false" outlineLevel="0" collapsed="false">
      <c r="A2135" s="0" t="s">
        <v>186</v>
      </c>
      <c r="B2135" s="81" t="n">
        <v>46147</v>
      </c>
      <c r="C2135" s="82" t="s">
        <v>452</v>
      </c>
      <c r="D2135" s="83" t="n">
        <v>83.85</v>
      </c>
      <c r="E2135" s="0" t="n">
        <v>251</v>
      </c>
      <c r="F2135" s="0" t="n">
        <v>29</v>
      </c>
      <c r="G2135" s="0" t="n">
        <v>0</v>
      </c>
      <c r="I2135" s="0" t="str">
        <f aca="false">IF(A2135="","",IF(COUNTIF(Campaigns!$A$7:$A$300,A2135)&gt;0,"✓",IF(N(D2135)=0,"– no spend","⚠ add to Campaigns tab")))</f>
        <v>✓</v>
      </c>
      <c r="J2135" s="83" t="n">
        <f aca="false">IF(D2135="","",D2135*IF(Settings!$B$23=Settings!$C$6,1,IF(Settings!$B$23="USD",1/INDEX(Settings!$B$29:$B$40,MONTH(B2135)),INDEX(Settings!$B$29:$B$40,MONTH(B2135)))))</f>
        <v>93.719145</v>
      </c>
    </row>
    <row r="2136" customFormat="false" ht="15" hidden="false" customHeight="false" outlineLevel="0" collapsed="false">
      <c r="A2136" s="0" t="s">
        <v>201</v>
      </c>
      <c r="B2136" s="81" t="n">
        <v>46147</v>
      </c>
      <c r="C2136" s="82" t="s">
        <v>452</v>
      </c>
      <c r="D2136" s="83" t="n">
        <v>30.76</v>
      </c>
      <c r="E2136" s="0" t="n">
        <v>47</v>
      </c>
      <c r="F2136" s="0" t="n">
        <v>2</v>
      </c>
      <c r="G2136" s="0" t="n">
        <v>0</v>
      </c>
      <c r="I2136" s="0" t="str">
        <f aca="false">IF(A2136="","",IF(COUNTIF(Campaigns!$A$7:$A$300,A2136)&gt;0,"✓",IF(N(D2136)=0,"– no spend","⚠ add to Campaigns tab")))</f>
        <v>✓</v>
      </c>
      <c r="J2136" s="83" t="n">
        <f aca="false">IF(D2136="","",D2136*IF(Settings!$B$23=Settings!$C$6,1,IF(Settings!$B$23="USD",1/INDEX(Settings!$B$29:$B$40,MONTH(B2136)),INDEX(Settings!$B$29:$B$40,MONTH(B2136)))))</f>
        <v>34.380452</v>
      </c>
    </row>
    <row r="2137" customFormat="false" ht="15" hidden="false" customHeight="false" outlineLevel="0" collapsed="false">
      <c r="A2137" s="0" t="s">
        <v>194</v>
      </c>
      <c r="B2137" s="81" t="n">
        <v>46147</v>
      </c>
      <c r="C2137" s="82" t="s">
        <v>452</v>
      </c>
      <c r="D2137" s="83" t="n">
        <v>51.87</v>
      </c>
      <c r="E2137" s="0" t="n">
        <v>18</v>
      </c>
      <c r="F2137" s="0" t="n">
        <v>3</v>
      </c>
      <c r="G2137" s="0" t="n">
        <v>0</v>
      </c>
      <c r="I2137" s="0" t="str">
        <f aca="false">IF(A2137="","",IF(COUNTIF(Campaigns!$A$7:$A$300,A2137)&gt;0,"✓",IF(N(D2137)=0,"– no spend","⚠ add to Campaigns tab")))</f>
        <v>✓</v>
      </c>
      <c r="J2137" s="83" t="n">
        <f aca="false">IF(D2137="","",D2137*IF(Settings!$B$23=Settings!$C$6,1,IF(Settings!$B$23="USD",1/INDEX(Settings!$B$29:$B$40,MONTH(B2137)),INDEX(Settings!$B$29:$B$40,MONTH(B2137)))))</f>
        <v>57.975099</v>
      </c>
    </row>
    <row r="2138" customFormat="false" ht="15" hidden="false" customHeight="false" outlineLevel="0" collapsed="false">
      <c r="A2138" s="0" t="s">
        <v>199</v>
      </c>
      <c r="B2138" s="81" t="n">
        <v>46147</v>
      </c>
      <c r="C2138" s="82" t="s">
        <v>452</v>
      </c>
      <c r="D2138" s="83" t="n">
        <v>13.38</v>
      </c>
      <c r="E2138" s="0" t="n">
        <v>51</v>
      </c>
      <c r="F2138" s="0" t="n">
        <v>3</v>
      </c>
      <c r="G2138" s="0" t="n">
        <v>0</v>
      </c>
      <c r="I2138" s="0" t="str">
        <f aca="false">IF(A2138="","",IF(COUNTIF(Campaigns!$A$7:$A$300,A2138)&gt;0,"✓",IF(N(D2138)=0,"– no spend","⚠ add to Campaigns tab")))</f>
        <v>✓</v>
      </c>
      <c r="J2138" s="83" t="n">
        <f aca="false">IF(D2138="","",D2138*IF(Settings!$B$23=Settings!$C$6,1,IF(Settings!$B$23="USD",1/INDEX(Settings!$B$29:$B$40,MONTH(B2138)),INDEX(Settings!$B$29:$B$40,MONTH(B2138)))))</f>
        <v>14.954826</v>
      </c>
    </row>
    <row r="2139" customFormat="false" ht="15" hidden="false" customHeight="false" outlineLevel="0" collapsed="false">
      <c r="A2139" s="0" t="s">
        <v>203</v>
      </c>
      <c r="B2139" s="81" t="n">
        <v>46148</v>
      </c>
      <c r="C2139" s="82" t="s">
        <v>452</v>
      </c>
      <c r="D2139" s="83" t="n">
        <v>11.44</v>
      </c>
      <c r="E2139" s="0" t="n">
        <v>73</v>
      </c>
      <c r="F2139" s="0" t="n">
        <v>1</v>
      </c>
      <c r="G2139" s="0" t="n">
        <v>0</v>
      </c>
      <c r="I2139" s="0" t="str">
        <f aca="false">IF(A2139="","",IF(COUNTIF(Campaigns!$A$7:$A$300,A2139)&gt;0,"✓",IF(N(D2139)=0,"– no spend","⚠ add to Campaigns tab")))</f>
        <v>✓</v>
      </c>
      <c r="J2139" s="83" t="n">
        <f aca="false">IF(D2139="","",D2139*IF(Settings!$B$23=Settings!$C$6,1,IF(Settings!$B$23="USD",1/INDEX(Settings!$B$29:$B$40,MONTH(B2139)),INDEX(Settings!$B$29:$B$40,MONTH(B2139)))))</f>
        <v>12.786488</v>
      </c>
    </row>
    <row r="2140" customFormat="false" ht="15" hidden="false" customHeight="false" outlineLevel="0" collapsed="false">
      <c r="A2140" s="0" t="s">
        <v>195</v>
      </c>
      <c r="B2140" s="81" t="n">
        <v>46148</v>
      </c>
      <c r="C2140" s="82" t="s">
        <v>452</v>
      </c>
      <c r="D2140" s="83" t="n">
        <v>0</v>
      </c>
      <c r="E2140" s="0" t="n">
        <v>26</v>
      </c>
      <c r="F2140" s="0" t="n">
        <v>0</v>
      </c>
      <c r="G2140" s="0" t="n">
        <v>0</v>
      </c>
      <c r="I2140" s="0" t="str">
        <f aca="false">IF(A2140="","",IF(COUNTIF(Campaigns!$A$7:$A$300,A2140)&gt;0,"✓",IF(N(D2140)=0,"– no spend","⚠ add to Campaigns tab")))</f>
        <v>✓</v>
      </c>
      <c r="J2140" s="83" t="n">
        <f aca="false">IF(D2140="","",D2140*IF(Settings!$B$23=Settings!$C$6,1,IF(Settings!$B$23="USD",1/INDEX(Settings!$B$29:$B$40,MONTH(B2140)),INDEX(Settings!$B$29:$B$40,MONTH(B2140)))))</f>
        <v>0</v>
      </c>
    </row>
    <row r="2141" customFormat="false" ht="15" hidden="false" customHeight="false" outlineLevel="0" collapsed="false">
      <c r="A2141" s="0" t="s">
        <v>185</v>
      </c>
      <c r="B2141" s="81" t="n">
        <v>46148</v>
      </c>
      <c r="C2141" s="82" t="s">
        <v>452</v>
      </c>
      <c r="D2141" s="83" t="n">
        <v>59.89</v>
      </c>
      <c r="E2141" s="0" t="n">
        <v>200</v>
      </c>
      <c r="F2141" s="0" t="n">
        <v>21</v>
      </c>
      <c r="G2141" s="0" t="n">
        <v>0</v>
      </c>
      <c r="I2141" s="0" t="str">
        <f aca="false">IF(A2141="","",IF(COUNTIF(Campaigns!$A$7:$A$300,A2141)&gt;0,"✓",IF(N(D2141)=0,"– no spend","⚠ add to Campaigns tab")))</f>
        <v>✓</v>
      </c>
      <c r="J2141" s="83" t="n">
        <f aca="false">IF(D2141="","",D2141*IF(Settings!$B$23=Settings!$C$6,1,IF(Settings!$B$23="USD",1/INDEX(Settings!$B$29:$B$40,MONTH(B2141)),INDEX(Settings!$B$29:$B$40,MONTH(B2141)))))</f>
        <v>66.939053</v>
      </c>
    </row>
    <row r="2142" customFormat="false" ht="15" hidden="false" customHeight="false" outlineLevel="0" collapsed="false">
      <c r="A2142" s="0" t="s">
        <v>191</v>
      </c>
      <c r="B2142" s="81" t="n">
        <v>46148</v>
      </c>
      <c r="C2142" s="82" t="s">
        <v>452</v>
      </c>
      <c r="D2142" s="83" t="n">
        <v>35.03</v>
      </c>
      <c r="E2142" s="0" t="n">
        <v>148</v>
      </c>
      <c r="F2142" s="0" t="n">
        <v>11</v>
      </c>
      <c r="G2142" s="0" t="n">
        <v>3</v>
      </c>
      <c r="I2142" s="0" t="str">
        <f aca="false">IF(A2142="","",IF(COUNTIF(Campaigns!$A$7:$A$300,A2142)&gt;0,"✓",IF(N(D2142)=0,"– no spend","⚠ add to Campaigns tab")))</f>
        <v>✓</v>
      </c>
      <c r="J2142" s="83" t="n">
        <f aca="false">IF(D2142="","",D2142*IF(Settings!$B$23=Settings!$C$6,1,IF(Settings!$B$23="USD",1/INDEX(Settings!$B$29:$B$40,MONTH(B2142)),INDEX(Settings!$B$29:$B$40,MONTH(B2142)))))</f>
        <v>39.153031</v>
      </c>
    </row>
    <row r="2143" customFormat="false" ht="15" hidden="false" customHeight="false" outlineLevel="0" collapsed="false">
      <c r="A2143" s="0" t="s">
        <v>200</v>
      </c>
      <c r="B2143" s="81" t="n">
        <v>46148</v>
      </c>
      <c r="C2143" s="82" t="s">
        <v>452</v>
      </c>
      <c r="D2143" s="83" t="n">
        <v>5.93</v>
      </c>
      <c r="E2143" s="0" t="n">
        <v>54</v>
      </c>
      <c r="F2143" s="0" t="n">
        <v>5</v>
      </c>
      <c r="G2143" s="0" t="n">
        <v>2</v>
      </c>
      <c r="I2143" s="0" t="str">
        <f aca="false">IF(A2143="","",IF(COUNTIF(Campaigns!$A$7:$A$300,A2143)&gt;0,"✓",IF(N(D2143)=0,"– no spend","⚠ add to Campaigns tab")))</f>
        <v>✓</v>
      </c>
      <c r="J2143" s="83" t="n">
        <f aca="false">IF(D2143="","",D2143*IF(Settings!$B$23=Settings!$C$6,1,IF(Settings!$B$23="USD",1/INDEX(Settings!$B$29:$B$40,MONTH(B2143)),INDEX(Settings!$B$29:$B$40,MONTH(B2143)))))</f>
        <v>6.627961</v>
      </c>
    </row>
    <row r="2144" customFormat="false" ht="15" hidden="false" customHeight="false" outlineLevel="0" collapsed="false">
      <c r="A2144" s="0" t="s">
        <v>202</v>
      </c>
      <c r="B2144" s="81" t="n">
        <v>46148</v>
      </c>
      <c r="C2144" s="82" t="s">
        <v>452</v>
      </c>
      <c r="D2144" s="83" t="n">
        <v>8.58</v>
      </c>
      <c r="E2144" s="0" t="n">
        <v>39</v>
      </c>
      <c r="F2144" s="0" t="n">
        <v>4</v>
      </c>
      <c r="G2144" s="0" t="n">
        <v>1</v>
      </c>
      <c r="I2144" s="0" t="str">
        <f aca="false">IF(A2144="","",IF(COUNTIF(Campaigns!$A$7:$A$300,A2144)&gt;0,"✓",IF(N(D2144)=0,"– no spend","⚠ add to Campaigns tab")))</f>
        <v>✓</v>
      </c>
      <c r="J2144" s="83" t="n">
        <f aca="false">IF(D2144="","",D2144*IF(Settings!$B$23=Settings!$C$6,1,IF(Settings!$B$23="USD",1/INDEX(Settings!$B$29:$B$40,MONTH(B2144)),INDEX(Settings!$B$29:$B$40,MONTH(B2144)))))</f>
        <v>9.589866</v>
      </c>
    </row>
    <row r="2145" customFormat="false" ht="15" hidden="false" customHeight="false" outlineLevel="0" collapsed="false">
      <c r="A2145" s="0" t="s">
        <v>192</v>
      </c>
      <c r="B2145" s="81" t="n">
        <v>46148</v>
      </c>
      <c r="C2145" s="82" t="s">
        <v>452</v>
      </c>
      <c r="D2145" s="83" t="n">
        <v>24.7</v>
      </c>
      <c r="E2145" s="0" t="n">
        <v>33</v>
      </c>
      <c r="F2145" s="0" t="n">
        <v>11</v>
      </c>
      <c r="G2145" s="0" t="n">
        <v>0</v>
      </c>
      <c r="I2145" s="0" t="str">
        <f aca="false">IF(A2145="","",IF(COUNTIF(Campaigns!$A$7:$A$300,A2145)&gt;0,"✓",IF(N(D2145)=0,"– no spend","⚠ add to Campaigns tab")))</f>
        <v>✓</v>
      </c>
      <c r="J2145" s="83" t="n">
        <f aca="false">IF(D2145="","",D2145*IF(Settings!$B$23=Settings!$C$6,1,IF(Settings!$B$23="USD",1/INDEX(Settings!$B$29:$B$40,MONTH(B2145)),INDEX(Settings!$B$29:$B$40,MONTH(B2145)))))</f>
        <v>27.60719</v>
      </c>
    </row>
    <row r="2146" customFormat="false" ht="15" hidden="false" customHeight="false" outlineLevel="0" collapsed="false">
      <c r="A2146" s="0" t="s">
        <v>187</v>
      </c>
      <c r="B2146" s="81" t="n">
        <v>46148</v>
      </c>
      <c r="C2146" s="82" t="s">
        <v>452</v>
      </c>
      <c r="D2146" s="83" t="n">
        <v>30.53</v>
      </c>
      <c r="E2146" s="0" t="n">
        <v>218</v>
      </c>
      <c r="F2146" s="0" t="n">
        <v>16</v>
      </c>
      <c r="G2146" s="0" t="n">
        <v>0</v>
      </c>
      <c r="I2146" s="0" t="str">
        <f aca="false">IF(A2146="","",IF(COUNTIF(Campaigns!$A$7:$A$300,A2146)&gt;0,"✓",IF(N(D2146)=0,"– no spend","⚠ add to Campaigns tab")))</f>
        <v>✓</v>
      </c>
      <c r="J2146" s="83" t="n">
        <f aca="false">IF(D2146="","",D2146*IF(Settings!$B$23=Settings!$C$6,1,IF(Settings!$B$23="USD",1/INDEX(Settings!$B$29:$B$40,MONTH(B2146)),INDEX(Settings!$B$29:$B$40,MONTH(B2146)))))</f>
        <v>34.123381</v>
      </c>
    </row>
    <row r="2147" customFormat="false" ht="15" hidden="false" customHeight="false" outlineLevel="0" collapsed="false">
      <c r="A2147" s="0" t="s">
        <v>190</v>
      </c>
      <c r="B2147" s="81" t="n">
        <v>46148</v>
      </c>
      <c r="C2147" s="82" t="s">
        <v>452</v>
      </c>
      <c r="D2147" s="83" t="n">
        <v>19.82</v>
      </c>
      <c r="E2147" s="0" t="n">
        <v>18</v>
      </c>
      <c r="F2147" s="0" t="n">
        <v>1</v>
      </c>
      <c r="G2147" s="0" t="n">
        <v>0</v>
      </c>
      <c r="I2147" s="0" t="str">
        <f aca="false">IF(A2147="","",IF(COUNTIF(Campaigns!$A$7:$A$300,A2147)&gt;0,"✓",IF(N(D2147)=0,"– no spend","⚠ add to Campaigns tab")))</f>
        <v>✓</v>
      </c>
      <c r="J2147" s="83" t="n">
        <f aca="false">IF(D2147="","",D2147*IF(Settings!$B$23=Settings!$C$6,1,IF(Settings!$B$23="USD",1/INDEX(Settings!$B$29:$B$40,MONTH(B2147)),INDEX(Settings!$B$29:$B$40,MONTH(B2147)))))</f>
        <v>22.152814</v>
      </c>
    </row>
    <row r="2148" customFormat="false" ht="15" hidden="false" customHeight="false" outlineLevel="0" collapsed="false">
      <c r="A2148" s="0" t="s">
        <v>204</v>
      </c>
      <c r="B2148" s="81" t="n">
        <v>46148</v>
      </c>
      <c r="C2148" s="82" t="s">
        <v>452</v>
      </c>
      <c r="D2148" s="83" t="n">
        <v>4.65</v>
      </c>
      <c r="E2148" s="0" t="n">
        <v>52</v>
      </c>
      <c r="F2148" s="0" t="n">
        <v>2</v>
      </c>
      <c r="G2148" s="0" t="n">
        <v>2</v>
      </c>
      <c r="I2148" s="0" t="str">
        <f aca="false">IF(A2148="","",IF(COUNTIF(Campaigns!$A$7:$A$300,A2148)&gt;0,"✓",IF(N(D2148)=0,"– no spend","⚠ add to Campaigns tab")))</f>
        <v>✓</v>
      </c>
      <c r="J2148" s="83" t="n">
        <f aca="false">IF(D2148="","",D2148*IF(Settings!$B$23=Settings!$C$6,1,IF(Settings!$B$23="USD",1/INDEX(Settings!$B$29:$B$40,MONTH(B2148)),INDEX(Settings!$B$29:$B$40,MONTH(B2148)))))</f>
        <v>5.197305</v>
      </c>
    </row>
    <row r="2149" customFormat="false" ht="15" hidden="false" customHeight="false" outlineLevel="0" collapsed="false">
      <c r="A2149" s="0" t="s">
        <v>188</v>
      </c>
      <c r="B2149" s="81" t="n">
        <v>46148</v>
      </c>
      <c r="C2149" s="82" t="s">
        <v>452</v>
      </c>
      <c r="D2149" s="83" t="n">
        <v>12.89</v>
      </c>
      <c r="E2149" s="0" t="n">
        <v>59</v>
      </c>
      <c r="F2149" s="0" t="n">
        <v>3</v>
      </c>
      <c r="G2149" s="0" t="n">
        <v>0</v>
      </c>
      <c r="I2149" s="0" t="str">
        <f aca="false">IF(A2149="","",IF(COUNTIF(Campaigns!$A$7:$A$300,A2149)&gt;0,"✓",IF(N(D2149)=0,"– no spend","⚠ add to Campaigns tab")))</f>
        <v>✓</v>
      </c>
      <c r="J2149" s="83" t="n">
        <f aca="false">IF(D2149="","",D2149*IF(Settings!$B$23=Settings!$C$6,1,IF(Settings!$B$23="USD",1/INDEX(Settings!$B$29:$B$40,MONTH(B2149)),INDEX(Settings!$B$29:$B$40,MONTH(B2149)))))</f>
        <v>14.407153</v>
      </c>
    </row>
    <row r="2150" customFormat="false" ht="15" hidden="false" customHeight="false" outlineLevel="0" collapsed="false">
      <c r="A2150" s="0" t="s">
        <v>186</v>
      </c>
      <c r="B2150" s="81" t="n">
        <v>46148</v>
      </c>
      <c r="C2150" s="82" t="s">
        <v>452</v>
      </c>
      <c r="D2150" s="83" t="n">
        <v>70.72</v>
      </c>
      <c r="E2150" s="0" t="n">
        <v>251</v>
      </c>
      <c r="F2150" s="0" t="n">
        <v>26</v>
      </c>
      <c r="G2150" s="0" t="n">
        <v>0</v>
      </c>
      <c r="I2150" s="0" t="str">
        <f aca="false">IF(A2150="","",IF(COUNTIF(Campaigns!$A$7:$A$300,A2150)&gt;0,"✓",IF(N(D2150)=0,"– no spend","⚠ add to Campaigns tab")))</f>
        <v>✓</v>
      </c>
      <c r="J2150" s="83" t="n">
        <f aca="false">IF(D2150="","",D2150*IF(Settings!$B$23=Settings!$C$6,1,IF(Settings!$B$23="USD",1/INDEX(Settings!$B$29:$B$40,MONTH(B2150)),INDEX(Settings!$B$29:$B$40,MONTH(B2150)))))</f>
        <v>79.043744</v>
      </c>
    </row>
    <row r="2151" customFormat="false" ht="15" hidden="false" customHeight="false" outlineLevel="0" collapsed="false">
      <c r="A2151" s="0" t="s">
        <v>201</v>
      </c>
      <c r="B2151" s="81" t="n">
        <v>46148</v>
      </c>
      <c r="C2151" s="82" t="s">
        <v>452</v>
      </c>
      <c r="D2151" s="83" t="n">
        <v>31.36</v>
      </c>
      <c r="E2151" s="0" t="n">
        <v>28</v>
      </c>
      <c r="F2151" s="0" t="n">
        <v>4</v>
      </c>
      <c r="G2151" s="0" t="n">
        <v>0</v>
      </c>
      <c r="I2151" s="0" t="str">
        <f aca="false">IF(A2151="","",IF(COUNTIF(Campaigns!$A$7:$A$300,A2151)&gt;0,"✓",IF(N(D2151)=0,"– no spend","⚠ add to Campaigns tab")))</f>
        <v>✓</v>
      </c>
      <c r="J2151" s="83" t="n">
        <f aca="false">IF(D2151="","",D2151*IF(Settings!$B$23=Settings!$C$6,1,IF(Settings!$B$23="USD",1/INDEX(Settings!$B$29:$B$40,MONTH(B2151)),INDEX(Settings!$B$29:$B$40,MONTH(B2151)))))</f>
        <v>35.051072</v>
      </c>
    </row>
    <row r="2152" customFormat="false" ht="15" hidden="false" customHeight="false" outlineLevel="0" collapsed="false">
      <c r="A2152" s="0" t="s">
        <v>194</v>
      </c>
      <c r="B2152" s="81" t="n">
        <v>46148</v>
      </c>
      <c r="C2152" s="82" t="s">
        <v>452</v>
      </c>
      <c r="D2152" s="83" t="n">
        <v>27.84</v>
      </c>
      <c r="E2152" s="0" t="n">
        <v>28</v>
      </c>
      <c r="F2152" s="0" t="n">
        <v>2</v>
      </c>
      <c r="G2152" s="0" t="n">
        <v>0</v>
      </c>
      <c r="I2152" s="0" t="str">
        <f aca="false">IF(A2152="","",IF(COUNTIF(Campaigns!$A$7:$A$300,A2152)&gt;0,"✓",IF(N(D2152)=0,"– no spend","⚠ add to Campaigns tab")))</f>
        <v>✓</v>
      </c>
      <c r="J2152" s="83" t="n">
        <f aca="false">IF(D2152="","",D2152*IF(Settings!$B$23=Settings!$C$6,1,IF(Settings!$B$23="USD",1/INDEX(Settings!$B$29:$B$40,MONTH(B2152)),INDEX(Settings!$B$29:$B$40,MONTH(B2152)))))</f>
        <v>31.116768</v>
      </c>
    </row>
    <row r="2153" customFormat="false" ht="15" hidden="false" customHeight="false" outlineLevel="0" collapsed="false">
      <c r="A2153" s="0" t="s">
        <v>199</v>
      </c>
      <c r="B2153" s="81" t="n">
        <v>46148</v>
      </c>
      <c r="C2153" s="82" t="s">
        <v>452</v>
      </c>
      <c r="D2153" s="83" t="n">
        <v>25.81</v>
      </c>
      <c r="E2153" s="0" t="n">
        <v>28</v>
      </c>
      <c r="F2153" s="0" t="n">
        <v>2</v>
      </c>
      <c r="G2153" s="0" t="n">
        <v>0</v>
      </c>
      <c r="I2153" s="0" t="str">
        <f aca="false">IF(A2153="","",IF(COUNTIF(Campaigns!$A$7:$A$300,A2153)&gt;0,"✓",IF(N(D2153)=0,"– no spend","⚠ add to Campaigns tab")))</f>
        <v>✓</v>
      </c>
      <c r="J2153" s="83" t="n">
        <f aca="false">IF(D2153="","",D2153*IF(Settings!$B$23=Settings!$C$6,1,IF(Settings!$B$23="USD",1/INDEX(Settings!$B$29:$B$40,MONTH(B2153)),INDEX(Settings!$B$29:$B$40,MONTH(B2153)))))</f>
        <v>28.847837</v>
      </c>
    </row>
    <row r="2154" customFormat="false" ht="15" hidden="false" customHeight="false" outlineLevel="0" collapsed="false">
      <c r="A2154" s="0" t="s">
        <v>203</v>
      </c>
      <c r="B2154" s="81" t="n">
        <v>46149</v>
      </c>
      <c r="C2154" s="82" t="s">
        <v>452</v>
      </c>
      <c r="D2154" s="83" t="n">
        <v>14.64</v>
      </c>
      <c r="E2154" s="0" t="n">
        <v>86</v>
      </c>
      <c r="F2154" s="0" t="n">
        <v>2</v>
      </c>
      <c r="G2154" s="0" t="n">
        <v>0</v>
      </c>
      <c r="I2154" s="0" t="str">
        <f aca="false">IF(A2154="","",IF(COUNTIF(Campaigns!$A$7:$A$300,A2154)&gt;0,"✓",IF(N(D2154)=0,"– no spend","⚠ add to Campaigns tab")))</f>
        <v>✓</v>
      </c>
      <c r="J2154" s="83" t="n">
        <f aca="false">IF(D2154="","",D2154*IF(Settings!$B$23=Settings!$C$6,1,IF(Settings!$B$23="USD",1/INDEX(Settings!$B$29:$B$40,MONTH(B2154)),INDEX(Settings!$B$29:$B$40,MONTH(B2154)))))</f>
        <v>16.363128</v>
      </c>
    </row>
    <row r="2155" customFormat="false" ht="15" hidden="false" customHeight="false" outlineLevel="0" collapsed="false">
      <c r="A2155" s="0" t="s">
        <v>195</v>
      </c>
      <c r="B2155" s="81" t="n">
        <v>46149</v>
      </c>
      <c r="C2155" s="82" t="s">
        <v>452</v>
      </c>
      <c r="D2155" s="83" t="n">
        <v>38.08</v>
      </c>
      <c r="E2155" s="0" t="n">
        <v>48</v>
      </c>
      <c r="F2155" s="0" t="n">
        <v>2</v>
      </c>
      <c r="G2155" s="0" t="n">
        <v>0</v>
      </c>
      <c r="I2155" s="0" t="str">
        <f aca="false">IF(A2155="","",IF(COUNTIF(Campaigns!$A$7:$A$300,A2155)&gt;0,"✓",IF(N(D2155)=0,"– no spend","⚠ add to Campaigns tab")))</f>
        <v>✓</v>
      </c>
      <c r="J2155" s="83" t="n">
        <f aca="false">IF(D2155="","",D2155*IF(Settings!$B$23=Settings!$C$6,1,IF(Settings!$B$23="USD",1/INDEX(Settings!$B$29:$B$40,MONTH(B2155)),INDEX(Settings!$B$29:$B$40,MONTH(B2155)))))</f>
        <v>42.562016</v>
      </c>
    </row>
    <row r="2156" customFormat="false" ht="15" hidden="false" customHeight="false" outlineLevel="0" collapsed="false">
      <c r="A2156" s="0" t="s">
        <v>185</v>
      </c>
      <c r="B2156" s="81" t="n">
        <v>46149</v>
      </c>
      <c r="C2156" s="82" t="s">
        <v>452</v>
      </c>
      <c r="D2156" s="83" t="n">
        <v>60.42</v>
      </c>
      <c r="E2156" s="0" t="n">
        <v>298</v>
      </c>
      <c r="F2156" s="0" t="n">
        <v>37</v>
      </c>
      <c r="G2156" s="0" t="n">
        <v>1</v>
      </c>
      <c r="I2156" s="0" t="str">
        <f aca="false">IF(A2156="","",IF(COUNTIF(Campaigns!$A$7:$A$300,A2156)&gt;0,"✓",IF(N(D2156)=0,"– no spend","⚠ add to Campaigns tab")))</f>
        <v>✓</v>
      </c>
      <c r="J2156" s="83" t="n">
        <f aca="false">IF(D2156="","",D2156*IF(Settings!$B$23=Settings!$C$6,1,IF(Settings!$B$23="USD",1/INDEX(Settings!$B$29:$B$40,MONTH(B2156)),INDEX(Settings!$B$29:$B$40,MONTH(B2156)))))</f>
        <v>67.531434</v>
      </c>
    </row>
    <row r="2157" customFormat="false" ht="15" hidden="false" customHeight="false" outlineLevel="0" collapsed="false">
      <c r="A2157" s="0" t="s">
        <v>191</v>
      </c>
      <c r="B2157" s="81" t="n">
        <v>46149</v>
      </c>
      <c r="C2157" s="82" t="s">
        <v>452</v>
      </c>
      <c r="D2157" s="83" t="n">
        <v>21.09</v>
      </c>
      <c r="E2157" s="0" t="n">
        <v>90</v>
      </c>
      <c r="F2157" s="0" t="n">
        <v>5</v>
      </c>
      <c r="G2157" s="0" t="n">
        <v>0</v>
      </c>
      <c r="I2157" s="0" t="str">
        <f aca="false">IF(A2157="","",IF(COUNTIF(Campaigns!$A$7:$A$300,A2157)&gt;0,"✓",IF(N(D2157)=0,"– no spend","⚠ add to Campaigns tab")))</f>
        <v>✓</v>
      </c>
      <c r="J2157" s="83" t="n">
        <f aca="false">IF(D2157="","",D2157*IF(Settings!$B$23=Settings!$C$6,1,IF(Settings!$B$23="USD",1/INDEX(Settings!$B$29:$B$40,MONTH(B2157)),INDEX(Settings!$B$29:$B$40,MONTH(B2157)))))</f>
        <v>23.572293</v>
      </c>
    </row>
    <row r="2158" customFormat="false" ht="15" hidden="false" customHeight="false" outlineLevel="0" collapsed="false">
      <c r="A2158" s="0" t="s">
        <v>200</v>
      </c>
      <c r="B2158" s="81" t="n">
        <v>46149</v>
      </c>
      <c r="C2158" s="82" t="s">
        <v>452</v>
      </c>
      <c r="D2158" s="83" t="n">
        <v>4.08</v>
      </c>
      <c r="E2158" s="0" t="n">
        <v>37</v>
      </c>
      <c r="F2158" s="0" t="n">
        <v>1</v>
      </c>
      <c r="G2158" s="0" t="n">
        <v>0</v>
      </c>
      <c r="I2158" s="0" t="str">
        <f aca="false">IF(A2158="","",IF(COUNTIF(Campaigns!$A$7:$A$300,A2158)&gt;0,"✓",IF(N(D2158)=0,"– no spend","⚠ add to Campaigns tab")))</f>
        <v>✓</v>
      </c>
      <c r="J2158" s="83" t="n">
        <f aca="false">IF(D2158="","",D2158*IF(Settings!$B$23=Settings!$C$6,1,IF(Settings!$B$23="USD",1/INDEX(Settings!$B$29:$B$40,MONTH(B2158)),INDEX(Settings!$B$29:$B$40,MONTH(B2158)))))</f>
        <v>4.560216</v>
      </c>
    </row>
    <row r="2159" customFormat="false" ht="15" hidden="false" customHeight="false" outlineLevel="0" collapsed="false">
      <c r="A2159" s="0" t="s">
        <v>202</v>
      </c>
      <c r="B2159" s="81" t="n">
        <v>46149</v>
      </c>
      <c r="C2159" s="82" t="s">
        <v>452</v>
      </c>
      <c r="D2159" s="83" t="n">
        <v>8.71</v>
      </c>
      <c r="E2159" s="0" t="n">
        <v>7</v>
      </c>
      <c r="F2159" s="0" t="n">
        <v>5</v>
      </c>
      <c r="G2159" s="0" t="n">
        <v>0</v>
      </c>
      <c r="I2159" s="0" t="str">
        <f aca="false">IF(A2159="","",IF(COUNTIF(Campaigns!$A$7:$A$300,A2159)&gt;0,"✓",IF(N(D2159)=0,"– no spend","⚠ add to Campaigns tab")))</f>
        <v>✓</v>
      </c>
      <c r="J2159" s="83" t="n">
        <f aca="false">IF(D2159="","",D2159*IF(Settings!$B$23=Settings!$C$6,1,IF(Settings!$B$23="USD",1/INDEX(Settings!$B$29:$B$40,MONTH(B2159)),INDEX(Settings!$B$29:$B$40,MONTH(B2159)))))</f>
        <v>9.735167</v>
      </c>
    </row>
    <row r="2160" customFormat="false" ht="15" hidden="false" customHeight="false" outlineLevel="0" collapsed="false">
      <c r="A2160" s="0" t="s">
        <v>192</v>
      </c>
      <c r="B2160" s="81" t="n">
        <v>46149</v>
      </c>
      <c r="C2160" s="82" t="s">
        <v>452</v>
      </c>
      <c r="D2160" s="83" t="n">
        <v>15.12</v>
      </c>
      <c r="E2160" s="0" t="n">
        <v>99</v>
      </c>
      <c r="F2160" s="0" t="n">
        <v>8</v>
      </c>
      <c r="G2160" s="0" t="n">
        <v>0</v>
      </c>
      <c r="I2160" s="0" t="str">
        <f aca="false">IF(A2160="","",IF(COUNTIF(Campaigns!$A$7:$A$300,A2160)&gt;0,"✓",IF(N(D2160)=0,"– no spend","⚠ add to Campaigns tab")))</f>
        <v>✓</v>
      </c>
      <c r="J2160" s="83" t="n">
        <f aca="false">IF(D2160="","",D2160*IF(Settings!$B$23=Settings!$C$6,1,IF(Settings!$B$23="USD",1/INDEX(Settings!$B$29:$B$40,MONTH(B2160)),INDEX(Settings!$B$29:$B$40,MONTH(B2160)))))</f>
        <v>16.899624</v>
      </c>
    </row>
    <row r="2161" customFormat="false" ht="15" hidden="false" customHeight="false" outlineLevel="0" collapsed="false">
      <c r="A2161" s="0" t="s">
        <v>187</v>
      </c>
      <c r="B2161" s="81" t="n">
        <v>46149</v>
      </c>
      <c r="C2161" s="82" t="s">
        <v>452</v>
      </c>
      <c r="D2161" s="83" t="n">
        <v>65.57</v>
      </c>
      <c r="E2161" s="0" t="n">
        <v>193</v>
      </c>
      <c r="F2161" s="0" t="n">
        <v>16</v>
      </c>
      <c r="G2161" s="0" t="n">
        <v>2</v>
      </c>
      <c r="I2161" s="0" t="str">
        <f aca="false">IF(A2161="","",IF(COUNTIF(Campaigns!$A$7:$A$300,A2161)&gt;0,"✓",IF(N(D2161)=0,"– no spend","⚠ add to Campaigns tab")))</f>
        <v>✓</v>
      </c>
      <c r="J2161" s="83" t="n">
        <f aca="false">IF(D2161="","",D2161*IF(Settings!$B$23=Settings!$C$6,1,IF(Settings!$B$23="USD",1/INDEX(Settings!$B$29:$B$40,MONTH(B2161)),INDEX(Settings!$B$29:$B$40,MONTH(B2161)))))</f>
        <v>73.287589</v>
      </c>
    </row>
    <row r="2162" customFormat="false" ht="15" hidden="false" customHeight="false" outlineLevel="0" collapsed="false">
      <c r="A2162" s="0" t="s">
        <v>190</v>
      </c>
      <c r="B2162" s="81" t="n">
        <v>46149</v>
      </c>
      <c r="C2162" s="82" t="s">
        <v>452</v>
      </c>
      <c r="D2162" s="83" t="n">
        <v>0</v>
      </c>
      <c r="E2162" s="0" t="n">
        <v>25</v>
      </c>
      <c r="F2162" s="0" t="n">
        <v>0</v>
      </c>
      <c r="G2162" s="0" t="n">
        <v>0</v>
      </c>
      <c r="I2162" s="0" t="str">
        <f aca="false">IF(A2162="","",IF(COUNTIF(Campaigns!$A$7:$A$300,A2162)&gt;0,"✓",IF(N(D2162)=0,"– no spend","⚠ add to Campaigns tab")))</f>
        <v>✓</v>
      </c>
      <c r="J2162" s="83" t="n">
        <f aca="false">IF(D2162="","",D2162*IF(Settings!$B$23=Settings!$C$6,1,IF(Settings!$B$23="USD",1/INDEX(Settings!$B$29:$B$40,MONTH(B2162)),INDEX(Settings!$B$29:$B$40,MONTH(B2162)))))</f>
        <v>0</v>
      </c>
    </row>
    <row r="2163" customFormat="false" ht="15" hidden="false" customHeight="false" outlineLevel="0" collapsed="false">
      <c r="A2163" s="0" t="s">
        <v>204</v>
      </c>
      <c r="B2163" s="81" t="n">
        <v>46149</v>
      </c>
      <c r="C2163" s="82" t="s">
        <v>452</v>
      </c>
      <c r="D2163" s="83" t="n">
        <v>1.72</v>
      </c>
      <c r="E2163" s="0" t="n">
        <v>55</v>
      </c>
      <c r="F2163" s="0" t="n">
        <v>1</v>
      </c>
      <c r="G2163" s="0" t="n">
        <v>0</v>
      </c>
      <c r="I2163" s="0" t="str">
        <f aca="false">IF(A2163="","",IF(COUNTIF(Campaigns!$A$7:$A$300,A2163)&gt;0,"✓",IF(N(D2163)=0,"– no spend","⚠ add to Campaigns tab")))</f>
        <v>✓</v>
      </c>
      <c r="J2163" s="83" t="n">
        <f aca="false">IF(D2163="","",D2163*IF(Settings!$B$23=Settings!$C$6,1,IF(Settings!$B$23="USD",1/INDEX(Settings!$B$29:$B$40,MONTH(B2163)),INDEX(Settings!$B$29:$B$40,MONTH(B2163)))))</f>
        <v>1.922444</v>
      </c>
    </row>
    <row r="2164" customFormat="false" ht="15" hidden="false" customHeight="false" outlineLevel="0" collapsed="false">
      <c r="A2164" s="0" t="s">
        <v>188</v>
      </c>
      <c r="B2164" s="81" t="n">
        <v>46149</v>
      </c>
      <c r="C2164" s="82" t="s">
        <v>452</v>
      </c>
      <c r="D2164" s="83" t="n">
        <v>14.04</v>
      </c>
      <c r="E2164" s="0" t="n">
        <v>30</v>
      </c>
      <c r="F2164" s="0" t="n">
        <v>4</v>
      </c>
      <c r="G2164" s="0" t="n">
        <v>0</v>
      </c>
      <c r="I2164" s="0" t="str">
        <f aca="false">IF(A2164="","",IF(COUNTIF(Campaigns!$A$7:$A$300,A2164)&gt;0,"✓",IF(N(D2164)=0,"– no spend","⚠ add to Campaigns tab")))</f>
        <v>✓</v>
      </c>
      <c r="J2164" s="83" t="n">
        <f aca="false">IF(D2164="","",D2164*IF(Settings!$B$23=Settings!$C$6,1,IF(Settings!$B$23="USD",1/INDEX(Settings!$B$29:$B$40,MONTH(B2164)),INDEX(Settings!$B$29:$B$40,MONTH(B2164)))))</f>
        <v>15.692508</v>
      </c>
    </row>
    <row r="2165" customFormat="false" ht="15" hidden="false" customHeight="false" outlineLevel="0" collapsed="false">
      <c r="A2165" s="0" t="s">
        <v>186</v>
      </c>
      <c r="B2165" s="81" t="n">
        <v>46149</v>
      </c>
      <c r="C2165" s="82" t="s">
        <v>452</v>
      </c>
      <c r="D2165" s="83" t="n">
        <v>82.56</v>
      </c>
      <c r="E2165" s="0" t="n">
        <v>395</v>
      </c>
      <c r="F2165" s="0" t="n">
        <v>36</v>
      </c>
      <c r="G2165" s="0" t="n">
        <v>2</v>
      </c>
      <c r="I2165" s="0" t="str">
        <f aca="false">IF(A2165="","",IF(COUNTIF(Campaigns!$A$7:$A$300,A2165)&gt;0,"✓",IF(N(D2165)=0,"– no spend","⚠ add to Campaigns tab")))</f>
        <v>✓</v>
      </c>
      <c r="J2165" s="83" t="n">
        <f aca="false">IF(D2165="","",D2165*IF(Settings!$B$23=Settings!$C$6,1,IF(Settings!$B$23="USD",1/INDEX(Settings!$B$29:$B$40,MONTH(B2165)),INDEX(Settings!$B$29:$B$40,MONTH(B2165)))))</f>
        <v>92.277312</v>
      </c>
    </row>
    <row r="2166" customFormat="false" ht="15" hidden="false" customHeight="false" outlineLevel="0" collapsed="false">
      <c r="A2166" s="0" t="s">
        <v>201</v>
      </c>
      <c r="B2166" s="81" t="n">
        <v>46149</v>
      </c>
      <c r="C2166" s="82" t="s">
        <v>452</v>
      </c>
      <c r="D2166" s="83" t="n">
        <v>21.28</v>
      </c>
      <c r="E2166" s="0" t="n">
        <v>21</v>
      </c>
      <c r="F2166" s="0" t="n">
        <v>1</v>
      </c>
      <c r="G2166" s="0" t="n">
        <v>0</v>
      </c>
      <c r="I2166" s="0" t="str">
        <f aca="false">IF(A2166="","",IF(COUNTIF(Campaigns!$A$7:$A$300,A2166)&gt;0,"✓",IF(N(D2166)=0,"– no spend","⚠ add to Campaigns tab")))</f>
        <v>✓</v>
      </c>
      <c r="J2166" s="83" t="n">
        <f aca="false">IF(D2166="","",D2166*IF(Settings!$B$23=Settings!$C$6,1,IF(Settings!$B$23="USD",1/INDEX(Settings!$B$29:$B$40,MONTH(B2166)),INDEX(Settings!$B$29:$B$40,MONTH(B2166)))))</f>
        <v>23.784656</v>
      </c>
    </row>
    <row r="2167" customFormat="false" ht="15" hidden="false" customHeight="false" outlineLevel="0" collapsed="false">
      <c r="A2167" s="0" t="s">
        <v>194</v>
      </c>
      <c r="B2167" s="81" t="n">
        <v>46149</v>
      </c>
      <c r="C2167" s="82" t="s">
        <v>452</v>
      </c>
      <c r="D2167" s="83" t="n">
        <v>27.63</v>
      </c>
      <c r="E2167" s="0" t="n">
        <v>36</v>
      </c>
      <c r="F2167" s="0" t="n">
        <v>3</v>
      </c>
      <c r="G2167" s="0" t="n">
        <v>0</v>
      </c>
      <c r="I2167" s="0" t="str">
        <f aca="false">IF(A2167="","",IF(COUNTIF(Campaigns!$A$7:$A$300,A2167)&gt;0,"✓",IF(N(D2167)=0,"– no spend","⚠ add to Campaigns tab")))</f>
        <v>✓</v>
      </c>
      <c r="J2167" s="83" t="n">
        <f aca="false">IF(D2167="","",D2167*IF(Settings!$B$23=Settings!$C$6,1,IF(Settings!$B$23="USD",1/INDEX(Settings!$B$29:$B$40,MONTH(B2167)),INDEX(Settings!$B$29:$B$40,MONTH(B2167)))))</f>
        <v>30.882051</v>
      </c>
    </row>
    <row r="2168" customFormat="false" ht="15" hidden="false" customHeight="false" outlineLevel="0" collapsed="false">
      <c r="A2168" s="0" t="s">
        <v>199</v>
      </c>
      <c r="B2168" s="81" t="n">
        <v>46149</v>
      </c>
      <c r="C2168" s="82" t="s">
        <v>452</v>
      </c>
      <c r="D2168" s="83" t="n">
        <v>39.94</v>
      </c>
      <c r="E2168" s="0" t="n">
        <v>24</v>
      </c>
      <c r="F2168" s="0" t="n">
        <v>1</v>
      </c>
      <c r="G2168" s="0" t="n">
        <v>0</v>
      </c>
      <c r="I2168" s="0" t="str">
        <f aca="false">IF(A2168="","",IF(COUNTIF(Campaigns!$A$7:$A$300,A2168)&gt;0,"✓",IF(N(D2168)=0,"– no spend","⚠ add to Campaigns tab")))</f>
        <v>✓</v>
      </c>
      <c r="J2168" s="83" t="n">
        <f aca="false">IF(D2168="","",D2168*IF(Settings!$B$23=Settings!$C$6,1,IF(Settings!$B$23="USD",1/INDEX(Settings!$B$29:$B$40,MONTH(B2168)),INDEX(Settings!$B$29:$B$40,MONTH(B2168)))))</f>
        <v>44.640938</v>
      </c>
    </row>
    <row r="2169" customFormat="false" ht="15" hidden="false" customHeight="false" outlineLevel="0" collapsed="false">
      <c r="A2169" s="0" t="s">
        <v>203</v>
      </c>
      <c r="B2169" s="81" t="n">
        <v>46150</v>
      </c>
      <c r="C2169" s="82" t="s">
        <v>452</v>
      </c>
      <c r="D2169" s="83" t="n">
        <v>9.5</v>
      </c>
      <c r="E2169" s="0" t="n">
        <v>19</v>
      </c>
      <c r="F2169" s="0" t="n">
        <v>1</v>
      </c>
      <c r="G2169" s="0" t="n">
        <v>0</v>
      </c>
      <c r="I2169" s="0" t="str">
        <f aca="false">IF(A2169="","",IF(COUNTIF(Campaigns!$A$7:$A$300,A2169)&gt;0,"✓",IF(N(D2169)=0,"– no spend","⚠ add to Campaigns tab")))</f>
        <v>✓</v>
      </c>
      <c r="J2169" s="83" t="n">
        <f aca="false">IF(D2169="","",D2169*IF(Settings!$B$23=Settings!$C$6,1,IF(Settings!$B$23="USD",1/INDEX(Settings!$B$29:$B$40,MONTH(B2169)),INDEX(Settings!$B$29:$B$40,MONTH(B2169)))))</f>
        <v>10.61815</v>
      </c>
    </row>
    <row r="2170" customFormat="false" ht="15" hidden="false" customHeight="false" outlineLevel="0" collapsed="false">
      <c r="A2170" s="0" t="s">
        <v>195</v>
      </c>
      <c r="B2170" s="81" t="n">
        <v>46150</v>
      </c>
      <c r="C2170" s="82" t="s">
        <v>452</v>
      </c>
      <c r="D2170" s="83" t="n">
        <v>18.4</v>
      </c>
      <c r="E2170" s="0" t="n">
        <v>27</v>
      </c>
      <c r="F2170" s="0" t="n">
        <v>1</v>
      </c>
      <c r="G2170" s="0" t="n">
        <v>0</v>
      </c>
      <c r="I2170" s="0" t="str">
        <f aca="false">IF(A2170="","",IF(COUNTIF(Campaigns!$A$7:$A$300,A2170)&gt;0,"✓",IF(N(D2170)=0,"– no spend","⚠ add to Campaigns tab")))</f>
        <v>✓</v>
      </c>
      <c r="J2170" s="83" t="n">
        <f aca="false">IF(D2170="","",D2170*IF(Settings!$B$23=Settings!$C$6,1,IF(Settings!$B$23="USD",1/INDEX(Settings!$B$29:$B$40,MONTH(B2170)),INDEX(Settings!$B$29:$B$40,MONTH(B2170)))))</f>
        <v>20.56568</v>
      </c>
    </row>
    <row r="2171" customFormat="false" ht="15" hidden="false" customHeight="false" outlineLevel="0" collapsed="false">
      <c r="A2171" s="0" t="s">
        <v>185</v>
      </c>
      <c r="B2171" s="81" t="n">
        <v>46150</v>
      </c>
      <c r="C2171" s="82" t="s">
        <v>452</v>
      </c>
      <c r="D2171" s="83" t="n">
        <v>37.15</v>
      </c>
      <c r="E2171" s="0" t="n">
        <v>113</v>
      </c>
      <c r="F2171" s="0" t="n">
        <v>16</v>
      </c>
      <c r="G2171" s="0" t="n">
        <v>0</v>
      </c>
      <c r="I2171" s="0" t="str">
        <f aca="false">IF(A2171="","",IF(COUNTIF(Campaigns!$A$7:$A$300,A2171)&gt;0,"✓",IF(N(D2171)=0,"– no spend","⚠ add to Campaigns tab")))</f>
        <v>✓</v>
      </c>
      <c r="J2171" s="83" t="n">
        <f aca="false">IF(D2171="","",D2171*IF(Settings!$B$23=Settings!$C$6,1,IF(Settings!$B$23="USD",1/INDEX(Settings!$B$29:$B$40,MONTH(B2171)),INDEX(Settings!$B$29:$B$40,MONTH(B2171)))))</f>
        <v>41.522555</v>
      </c>
    </row>
    <row r="2172" customFormat="false" ht="15" hidden="false" customHeight="false" outlineLevel="0" collapsed="false">
      <c r="A2172" s="0" t="s">
        <v>191</v>
      </c>
      <c r="B2172" s="81" t="n">
        <v>46150</v>
      </c>
      <c r="C2172" s="82" t="s">
        <v>452</v>
      </c>
      <c r="D2172" s="83" t="n">
        <v>20.43</v>
      </c>
      <c r="E2172" s="0" t="n">
        <v>28</v>
      </c>
      <c r="F2172" s="0" t="n">
        <v>4</v>
      </c>
      <c r="G2172" s="0" t="n">
        <v>3</v>
      </c>
      <c r="I2172" s="0" t="str">
        <f aca="false">IF(A2172="","",IF(COUNTIF(Campaigns!$A$7:$A$300,A2172)&gt;0,"✓",IF(N(D2172)=0,"– no spend","⚠ add to Campaigns tab")))</f>
        <v>✓</v>
      </c>
      <c r="J2172" s="83" t="n">
        <f aca="false">IF(D2172="","",D2172*IF(Settings!$B$23=Settings!$C$6,1,IF(Settings!$B$23="USD",1/INDEX(Settings!$B$29:$B$40,MONTH(B2172)),INDEX(Settings!$B$29:$B$40,MONTH(B2172)))))</f>
        <v>22.834611</v>
      </c>
    </row>
    <row r="2173" customFormat="false" ht="15" hidden="false" customHeight="false" outlineLevel="0" collapsed="false">
      <c r="A2173" s="0" t="s">
        <v>200</v>
      </c>
      <c r="B2173" s="81" t="n">
        <v>46150</v>
      </c>
      <c r="C2173" s="82" t="s">
        <v>452</v>
      </c>
      <c r="D2173" s="83" t="n">
        <v>28.62</v>
      </c>
      <c r="E2173" s="0" t="n">
        <v>76</v>
      </c>
      <c r="F2173" s="0" t="n">
        <v>10</v>
      </c>
      <c r="G2173" s="0" t="n">
        <v>1</v>
      </c>
      <c r="I2173" s="0" t="str">
        <f aca="false">IF(A2173="","",IF(COUNTIF(Campaigns!$A$7:$A$300,A2173)&gt;0,"✓",IF(N(D2173)=0,"– no spend","⚠ add to Campaigns tab")))</f>
        <v>✓</v>
      </c>
      <c r="J2173" s="83" t="n">
        <f aca="false">IF(D2173="","",D2173*IF(Settings!$B$23=Settings!$C$6,1,IF(Settings!$B$23="USD",1/INDEX(Settings!$B$29:$B$40,MONTH(B2173)),INDEX(Settings!$B$29:$B$40,MONTH(B2173)))))</f>
        <v>31.988574</v>
      </c>
    </row>
    <row r="2174" customFormat="false" ht="15" hidden="false" customHeight="false" outlineLevel="0" collapsed="false">
      <c r="A2174" s="0" t="s">
        <v>202</v>
      </c>
      <c r="B2174" s="81" t="n">
        <v>46150</v>
      </c>
      <c r="C2174" s="82" t="s">
        <v>452</v>
      </c>
      <c r="D2174" s="83" t="n">
        <v>9.63</v>
      </c>
      <c r="E2174" s="0" t="n">
        <v>27</v>
      </c>
      <c r="F2174" s="0" t="n">
        <v>4</v>
      </c>
      <c r="G2174" s="0" t="n">
        <v>1</v>
      </c>
      <c r="I2174" s="0" t="str">
        <f aca="false">IF(A2174="","",IF(COUNTIF(Campaigns!$A$7:$A$300,A2174)&gt;0,"✓",IF(N(D2174)=0,"– no spend","⚠ add to Campaigns tab")))</f>
        <v>✓</v>
      </c>
      <c r="J2174" s="83" t="n">
        <f aca="false">IF(D2174="","",D2174*IF(Settings!$B$23=Settings!$C$6,1,IF(Settings!$B$23="USD",1/INDEX(Settings!$B$29:$B$40,MONTH(B2174)),INDEX(Settings!$B$29:$B$40,MONTH(B2174)))))</f>
        <v>10.763451</v>
      </c>
    </row>
    <row r="2175" customFormat="false" ht="15" hidden="false" customHeight="false" outlineLevel="0" collapsed="false">
      <c r="A2175" s="0" t="s">
        <v>192</v>
      </c>
      <c r="B2175" s="81" t="n">
        <v>46150</v>
      </c>
      <c r="C2175" s="82" t="s">
        <v>452</v>
      </c>
      <c r="D2175" s="83" t="n">
        <v>33.49</v>
      </c>
      <c r="E2175" s="0" t="n">
        <v>103</v>
      </c>
      <c r="F2175" s="0" t="n">
        <v>8</v>
      </c>
      <c r="G2175" s="0" t="n">
        <v>0</v>
      </c>
      <c r="I2175" s="0" t="str">
        <f aca="false">IF(A2175="","",IF(COUNTIF(Campaigns!$A$7:$A$300,A2175)&gt;0,"✓",IF(N(D2175)=0,"– no spend","⚠ add to Campaigns tab")))</f>
        <v>✓</v>
      </c>
      <c r="J2175" s="83" t="n">
        <f aca="false">IF(D2175="","",D2175*IF(Settings!$B$23=Settings!$C$6,1,IF(Settings!$B$23="USD",1/INDEX(Settings!$B$29:$B$40,MONTH(B2175)),INDEX(Settings!$B$29:$B$40,MONTH(B2175)))))</f>
        <v>37.431773</v>
      </c>
    </row>
    <row r="2176" customFormat="false" ht="15" hidden="false" customHeight="false" outlineLevel="0" collapsed="false">
      <c r="A2176" s="0" t="s">
        <v>187</v>
      </c>
      <c r="B2176" s="81" t="n">
        <v>46150</v>
      </c>
      <c r="C2176" s="82" t="s">
        <v>452</v>
      </c>
      <c r="D2176" s="83" t="n">
        <v>51.4</v>
      </c>
      <c r="E2176" s="0" t="n">
        <v>269</v>
      </c>
      <c r="F2176" s="0" t="n">
        <v>10</v>
      </c>
      <c r="G2176" s="0" t="n">
        <v>0</v>
      </c>
      <c r="I2176" s="0" t="str">
        <f aca="false">IF(A2176="","",IF(COUNTIF(Campaigns!$A$7:$A$300,A2176)&gt;0,"✓",IF(N(D2176)=0,"– no spend","⚠ add to Campaigns tab")))</f>
        <v>✓</v>
      </c>
      <c r="J2176" s="83" t="n">
        <f aca="false">IF(D2176="","",D2176*IF(Settings!$B$23=Settings!$C$6,1,IF(Settings!$B$23="USD",1/INDEX(Settings!$B$29:$B$40,MONTH(B2176)),INDEX(Settings!$B$29:$B$40,MONTH(B2176)))))</f>
        <v>57.44978</v>
      </c>
    </row>
    <row r="2177" customFormat="false" ht="15" hidden="false" customHeight="false" outlineLevel="0" collapsed="false">
      <c r="A2177" s="0" t="s">
        <v>190</v>
      </c>
      <c r="B2177" s="81" t="n">
        <v>46150</v>
      </c>
      <c r="C2177" s="82" t="s">
        <v>452</v>
      </c>
      <c r="D2177" s="83" t="n">
        <v>18.53</v>
      </c>
      <c r="E2177" s="0" t="n">
        <v>2</v>
      </c>
      <c r="F2177" s="0" t="n">
        <v>1</v>
      </c>
      <c r="G2177" s="0" t="n">
        <v>0</v>
      </c>
      <c r="I2177" s="0" t="str">
        <f aca="false">IF(A2177="","",IF(COUNTIF(Campaigns!$A$7:$A$300,A2177)&gt;0,"✓",IF(N(D2177)=0,"– no spend","⚠ add to Campaigns tab")))</f>
        <v>✓</v>
      </c>
      <c r="J2177" s="83" t="n">
        <f aca="false">IF(D2177="","",D2177*IF(Settings!$B$23=Settings!$C$6,1,IF(Settings!$B$23="USD",1/INDEX(Settings!$B$29:$B$40,MONTH(B2177)),INDEX(Settings!$B$29:$B$40,MONTH(B2177)))))</f>
        <v>20.710981</v>
      </c>
    </row>
    <row r="2178" customFormat="false" ht="15" hidden="false" customHeight="false" outlineLevel="0" collapsed="false">
      <c r="A2178" s="0" t="s">
        <v>204</v>
      </c>
      <c r="B2178" s="81" t="n">
        <v>46150</v>
      </c>
      <c r="C2178" s="82" t="s">
        <v>452</v>
      </c>
      <c r="D2178" s="83" t="n">
        <v>8.64</v>
      </c>
      <c r="E2178" s="0" t="n">
        <v>54</v>
      </c>
      <c r="F2178" s="0" t="n">
        <v>5</v>
      </c>
      <c r="G2178" s="0" t="n">
        <v>0</v>
      </c>
      <c r="I2178" s="0" t="str">
        <f aca="false">IF(A2178="","",IF(COUNTIF(Campaigns!$A$7:$A$300,A2178)&gt;0,"✓",IF(N(D2178)=0,"– no spend","⚠ add to Campaigns tab")))</f>
        <v>✓</v>
      </c>
      <c r="J2178" s="83" t="n">
        <f aca="false">IF(D2178="","",D2178*IF(Settings!$B$23=Settings!$C$6,1,IF(Settings!$B$23="USD",1/INDEX(Settings!$B$29:$B$40,MONTH(B2178)),INDEX(Settings!$B$29:$B$40,MONTH(B2178)))))</f>
        <v>9.656928</v>
      </c>
    </row>
    <row r="2179" customFormat="false" ht="15" hidden="false" customHeight="false" outlineLevel="0" collapsed="false">
      <c r="A2179" s="0" t="s">
        <v>188</v>
      </c>
      <c r="B2179" s="81" t="n">
        <v>46150</v>
      </c>
      <c r="C2179" s="82" t="s">
        <v>452</v>
      </c>
      <c r="D2179" s="83" t="n">
        <v>3.64</v>
      </c>
      <c r="E2179" s="0" t="n">
        <v>41</v>
      </c>
      <c r="F2179" s="0" t="n">
        <v>1</v>
      </c>
      <c r="G2179" s="0" t="n">
        <v>0</v>
      </c>
      <c r="I2179" s="0" t="str">
        <f aca="false">IF(A2179="","",IF(COUNTIF(Campaigns!$A$7:$A$300,A2179)&gt;0,"✓",IF(N(D2179)=0,"– no spend","⚠ add to Campaigns tab")))</f>
        <v>✓</v>
      </c>
      <c r="J2179" s="83" t="n">
        <f aca="false">IF(D2179="","",D2179*IF(Settings!$B$23=Settings!$C$6,1,IF(Settings!$B$23="USD",1/INDEX(Settings!$B$29:$B$40,MONTH(B2179)),INDEX(Settings!$B$29:$B$40,MONTH(B2179)))))</f>
        <v>4.068428</v>
      </c>
    </row>
    <row r="2180" customFormat="false" ht="15" hidden="false" customHeight="false" outlineLevel="0" collapsed="false">
      <c r="A2180" s="0" t="s">
        <v>186</v>
      </c>
      <c r="B2180" s="81" t="n">
        <v>46150</v>
      </c>
      <c r="C2180" s="82" t="s">
        <v>452</v>
      </c>
      <c r="D2180" s="83" t="n">
        <v>52.2</v>
      </c>
      <c r="E2180" s="0" t="n">
        <v>180</v>
      </c>
      <c r="F2180" s="0" t="n">
        <v>19</v>
      </c>
      <c r="G2180" s="0" t="n">
        <v>1</v>
      </c>
      <c r="I2180" s="0" t="str">
        <f aca="false">IF(A2180="","",IF(COUNTIF(Campaigns!$A$7:$A$300,A2180)&gt;0,"✓",IF(N(D2180)=0,"– no spend","⚠ add to Campaigns tab")))</f>
        <v>✓</v>
      </c>
      <c r="J2180" s="83" t="n">
        <f aca="false">IF(D2180="","",D2180*IF(Settings!$B$23=Settings!$C$6,1,IF(Settings!$B$23="USD",1/INDEX(Settings!$B$29:$B$40,MONTH(B2180)),INDEX(Settings!$B$29:$B$40,MONTH(B2180)))))</f>
        <v>58.34394</v>
      </c>
    </row>
    <row r="2181" customFormat="false" ht="15" hidden="false" customHeight="false" outlineLevel="0" collapsed="false">
      <c r="A2181" s="0" t="s">
        <v>201</v>
      </c>
      <c r="B2181" s="81" t="n">
        <v>46150</v>
      </c>
      <c r="C2181" s="82" t="s">
        <v>452</v>
      </c>
      <c r="D2181" s="83" t="n">
        <v>21.05</v>
      </c>
      <c r="E2181" s="0" t="n">
        <v>6</v>
      </c>
      <c r="F2181" s="0" t="n">
        <v>1</v>
      </c>
      <c r="G2181" s="0" t="n">
        <v>0</v>
      </c>
      <c r="I2181" s="0" t="str">
        <f aca="false">IF(A2181="","",IF(COUNTIF(Campaigns!$A$7:$A$300,A2181)&gt;0,"✓",IF(N(D2181)=0,"– no spend","⚠ add to Campaigns tab")))</f>
        <v>✓</v>
      </c>
      <c r="J2181" s="83" t="n">
        <f aca="false">IF(D2181="","",D2181*IF(Settings!$B$23=Settings!$C$6,1,IF(Settings!$B$23="USD",1/INDEX(Settings!$B$29:$B$40,MONTH(B2181)),INDEX(Settings!$B$29:$B$40,MONTH(B2181)))))</f>
        <v>23.527585</v>
      </c>
    </row>
    <row r="2182" customFormat="false" ht="15" hidden="false" customHeight="false" outlineLevel="0" collapsed="false">
      <c r="A2182" s="0" t="s">
        <v>194</v>
      </c>
      <c r="B2182" s="81" t="n">
        <v>46150</v>
      </c>
      <c r="C2182" s="82" t="s">
        <v>452</v>
      </c>
      <c r="D2182" s="83" t="n">
        <v>16.57</v>
      </c>
      <c r="E2182" s="0" t="n">
        <v>118</v>
      </c>
      <c r="F2182" s="0" t="n">
        <v>2</v>
      </c>
      <c r="G2182" s="0" t="n">
        <v>0</v>
      </c>
      <c r="I2182" s="0" t="str">
        <f aca="false">IF(A2182="","",IF(COUNTIF(Campaigns!$A$7:$A$300,A2182)&gt;0,"✓",IF(N(D2182)=0,"– no spend","⚠ add to Campaigns tab")))</f>
        <v>✓</v>
      </c>
      <c r="J2182" s="83" t="n">
        <f aca="false">IF(D2182="","",D2182*IF(Settings!$B$23=Settings!$C$6,1,IF(Settings!$B$23="USD",1/INDEX(Settings!$B$29:$B$40,MONTH(B2182)),INDEX(Settings!$B$29:$B$40,MONTH(B2182)))))</f>
        <v>18.520289</v>
      </c>
    </row>
    <row r="2183" customFormat="false" ht="15" hidden="false" customHeight="false" outlineLevel="0" collapsed="false">
      <c r="A2183" s="0" t="s">
        <v>199</v>
      </c>
      <c r="B2183" s="81" t="n">
        <v>46150</v>
      </c>
      <c r="C2183" s="82" t="s">
        <v>452</v>
      </c>
      <c r="D2183" s="83" t="n">
        <v>15.74</v>
      </c>
      <c r="E2183" s="0" t="n">
        <v>29</v>
      </c>
      <c r="F2183" s="0" t="n">
        <v>2</v>
      </c>
      <c r="G2183" s="0" t="n">
        <v>0</v>
      </c>
      <c r="I2183" s="0" t="str">
        <f aca="false">IF(A2183="","",IF(COUNTIF(Campaigns!$A$7:$A$300,A2183)&gt;0,"✓",IF(N(D2183)=0,"– no spend","⚠ add to Campaigns tab")))</f>
        <v>✓</v>
      </c>
      <c r="J2183" s="83" t="n">
        <f aca="false">IF(D2183="","",D2183*IF(Settings!$B$23=Settings!$C$6,1,IF(Settings!$B$23="USD",1/INDEX(Settings!$B$29:$B$40,MONTH(B2183)),INDEX(Settings!$B$29:$B$40,MONTH(B2183)))))</f>
        <v>17.592598</v>
      </c>
    </row>
    <row r="2184" customFormat="false" ht="15" hidden="false" customHeight="false" outlineLevel="0" collapsed="false">
      <c r="A2184" s="0" t="s">
        <v>203</v>
      </c>
      <c r="B2184" s="81" t="n">
        <v>46151</v>
      </c>
      <c r="C2184" s="82" t="s">
        <v>452</v>
      </c>
      <c r="D2184" s="83" t="n">
        <v>14.14</v>
      </c>
      <c r="E2184" s="0" t="n">
        <v>18</v>
      </c>
      <c r="F2184" s="0" t="n">
        <v>2</v>
      </c>
      <c r="G2184" s="0" t="n">
        <v>0</v>
      </c>
      <c r="I2184" s="0" t="str">
        <f aca="false">IF(A2184="","",IF(COUNTIF(Campaigns!$A$7:$A$300,A2184)&gt;0,"✓",IF(N(D2184)=0,"– no spend","⚠ add to Campaigns tab")))</f>
        <v>✓</v>
      </c>
      <c r="J2184" s="83" t="n">
        <f aca="false">IF(D2184="","",D2184*IF(Settings!$B$23=Settings!$C$6,1,IF(Settings!$B$23="USD",1/INDEX(Settings!$B$29:$B$40,MONTH(B2184)),INDEX(Settings!$B$29:$B$40,MONTH(B2184)))))</f>
        <v>15.804278</v>
      </c>
    </row>
    <row r="2185" customFormat="false" ht="15" hidden="false" customHeight="false" outlineLevel="0" collapsed="false">
      <c r="A2185" s="0" t="s">
        <v>195</v>
      </c>
      <c r="B2185" s="81" t="n">
        <v>46151</v>
      </c>
      <c r="C2185" s="82" t="s">
        <v>452</v>
      </c>
      <c r="D2185" s="83" t="n">
        <v>18.97</v>
      </c>
      <c r="E2185" s="0" t="n">
        <v>36</v>
      </c>
      <c r="F2185" s="0" t="n">
        <v>1</v>
      </c>
      <c r="G2185" s="0" t="n">
        <v>0</v>
      </c>
      <c r="I2185" s="0" t="str">
        <f aca="false">IF(A2185="","",IF(COUNTIF(Campaigns!$A$7:$A$300,A2185)&gt;0,"✓",IF(N(D2185)=0,"– no spend","⚠ add to Campaigns tab")))</f>
        <v>✓</v>
      </c>
      <c r="J2185" s="83" t="n">
        <f aca="false">IF(D2185="","",D2185*IF(Settings!$B$23=Settings!$C$6,1,IF(Settings!$B$23="USD",1/INDEX(Settings!$B$29:$B$40,MONTH(B2185)),INDEX(Settings!$B$29:$B$40,MONTH(B2185)))))</f>
        <v>21.202769</v>
      </c>
    </row>
    <row r="2186" customFormat="false" ht="15" hidden="false" customHeight="false" outlineLevel="0" collapsed="false">
      <c r="A2186" s="0" t="s">
        <v>185</v>
      </c>
      <c r="B2186" s="81" t="n">
        <v>46151</v>
      </c>
      <c r="C2186" s="82" t="s">
        <v>452</v>
      </c>
      <c r="D2186" s="83" t="n">
        <v>31.2</v>
      </c>
      <c r="E2186" s="0" t="n">
        <v>126</v>
      </c>
      <c r="F2186" s="0" t="n">
        <v>9</v>
      </c>
      <c r="G2186" s="0" t="n">
        <v>1</v>
      </c>
      <c r="I2186" s="0" t="str">
        <f aca="false">IF(A2186="","",IF(COUNTIF(Campaigns!$A$7:$A$300,A2186)&gt;0,"✓",IF(N(D2186)=0,"– no spend","⚠ add to Campaigns tab")))</f>
        <v>✓</v>
      </c>
      <c r="J2186" s="83" t="n">
        <f aca="false">IF(D2186="","",D2186*IF(Settings!$B$23=Settings!$C$6,1,IF(Settings!$B$23="USD",1/INDEX(Settings!$B$29:$B$40,MONTH(B2186)),INDEX(Settings!$B$29:$B$40,MONTH(B2186)))))</f>
        <v>34.87224</v>
      </c>
    </row>
    <row r="2187" customFormat="false" ht="15" hidden="false" customHeight="false" outlineLevel="0" collapsed="false">
      <c r="A2187" s="0" t="s">
        <v>191</v>
      </c>
      <c r="B2187" s="81" t="n">
        <v>46151</v>
      </c>
      <c r="C2187" s="82" t="s">
        <v>452</v>
      </c>
      <c r="D2187" s="83" t="n">
        <v>19.35</v>
      </c>
      <c r="E2187" s="0" t="n">
        <v>44</v>
      </c>
      <c r="F2187" s="0" t="n">
        <v>1</v>
      </c>
      <c r="G2187" s="0" t="n">
        <v>0</v>
      </c>
      <c r="I2187" s="0" t="str">
        <f aca="false">IF(A2187="","",IF(COUNTIF(Campaigns!$A$7:$A$300,A2187)&gt;0,"✓",IF(N(D2187)=0,"– no spend","⚠ add to Campaigns tab")))</f>
        <v>✓</v>
      </c>
      <c r="J2187" s="83" t="n">
        <f aca="false">IF(D2187="","",D2187*IF(Settings!$B$23=Settings!$C$6,1,IF(Settings!$B$23="USD",1/INDEX(Settings!$B$29:$B$40,MONTH(B2187)),INDEX(Settings!$B$29:$B$40,MONTH(B2187)))))</f>
        <v>21.627495</v>
      </c>
    </row>
    <row r="2188" customFormat="false" ht="15" hidden="false" customHeight="false" outlineLevel="0" collapsed="false">
      <c r="A2188" s="0" t="s">
        <v>200</v>
      </c>
      <c r="B2188" s="81" t="n">
        <v>46151</v>
      </c>
      <c r="C2188" s="82" t="s">
        <v>452</v>
      </c>
      <c r="D2188" s="83" t="n">
        <v>3.71</v>
      </c>
      <c r="E2188" s="0" t="n">
        <v>26</v>
      </c>
      <c r="F2188" s="0" t="n">
        <v>4</v>
      </c>
      <c r="G2188" s="0" t="n">
        <v>4</v>
      </c>
      <c r="I2188" s="0" t="str">
        <f aca="false">IF(A2188="","",IF(COUNTIF(Campaigns!$A$7:$A$300,A2188)&gt;0,"✓",IF(N(D2188)=0,"– no spend","⚠ add to Campaigns tab")))</f>
        <v>✓</v>
      </c>
      <c r="J2188" s="83" t="n">
        <f aca="false">IF(D2188="","",D2188*IF(Settings!$B$23=Settings!$C$6,1,IF(Settings!$B$23="USD",1/INDEX(Settings!$B$29:$B$40,MONTH(B2188)),INDEX(Settings!$B$29:$B$40,MONTH(B2188)))))</f>
        <v>4.146667</v>
      </c>
    </row>
    <row r="2189" customFormat="false" ht="15" hidden="false" customHeight="false" outlineLevel="0" collapsed="false">
      <c r="A2189" s="0" t="s">
        <v>202</v>
      </c>
      <c r="B2189" s="81" t="n">
        <v>46151</v>
      </c>
      <c r="C2189" s="82" t="s">
        <v>452</v>
      </c>
      <c r="D2189" s="83" t="n">
        <v>6.01</v>
      </c>
      <c r="E2189" s="0" t="n">
        <v>33</v>
      </c>
      <c r="F2189" s="0" t="n">
        <v>4</v>
      </c>
      <c r="G2189" s="0" t="n">
        <v>0</v>
      </c>
      <c r="I2189" s="0" t="str">
        <f aca="false">IF(A2189="","",IF(COUNTIF(Campaigns!$A$7:$A$300,A2189)&gt;0,"✓",IF(N(D2189)=0,"– no spend","⚠ add to Campaigns tab")))</f>
        <v>✓</v>
      </c>
      <c r="J2189" s="83" t="n">
        <f aca="false">IF(D2189="","",D2189*IF(Settings!$B$23=Settings!$C$6,1,IF(Settings!$B$23="USD",1/INDEX(Settings!$B$29:$B$40,MONTH(B2189)),INDEX(Settings!$B$29:$B$40,MONTH(B2189)))))</f>
        <v>6.717377</v>
      </c>
    </row>
    <row r="2190" customFormat="false" ht="15" hidden="false" customHeight="false" outlineLevel="0" collapsed="false">
      <c r="A2190" s="0" t="s">
        <v>192</v>
      </c>
      <c r="B2190" s="81" t="n">
        <v>46151</v>
      </c>
      <c r="C2190" s="82" t="s">
        <v>452</v>
      </c>
      <c r="D2190" s="83" t="n">
        <v>33.54</v>
      </c>
      <c r="E2190" s="0" t="n">
        <v>8</v>
      </c>
      <c r="F2190" s="0" t="n">
        <v>2</v>
      </c>
      <c r="G2190" s="0" t="n">
        <v>0</v>
      </c>
      <c r="I2190" s="0" t="str">
        <f aca="false">IF(A2190="","",IF(COUNTIF(Campaigns!$A$7:$A$300,A2190)&gt;0,"✓",IF(N(D2190)=0,"– no spend","⚠ add to Campaigns tab")))</f>
        <v>✓</v>
      </c>
      <c r="J2190" s="83" t="n">
        <f aca="false">IF(D2190="","",D2190*IF(Settings!$B$23=Settings!$C$6,1,IF(Settings!$B$23="USD",1/INDEX(Settings!$B$29:$B$40,MONTH(B2190)),INDEX(Settings!$B$29:$B$40,MONTH(B2190)))))</f>
        <v>37.487658</v>
      </c>
    </row>
    <row r="2191" customFormat="false" ht="15" hidden="false" customHeight="false" outlineLevel="0" collapsed="false">
      <c r="A2191" s="0" t="s">
        <v>187</v>
      </c>
      <c r="B2191" s="81" t="n">
        <v>46151</v>
      </c>
      <c r="C2191" s="82" t="s">
        <v>452</v>
      </c>
      <c r="D2191" s="83" t="n">
        <v>49.19</v>
      </c>
      <c r="E2191" s="0" t="n">
        <v>414</v>
      </c>
      <c r="F2191" s="0" t="n">
        <v>18</v>
      </c>
      <c r="G2191" s="0" t="n">
        <v>2</v>
      </c>
      <c r="I2191" s="0" t="str">
        <f aca="false">IF(A2191="","",IF(COUNTIF(Campaigns!$A$7:$A$300,A2191)&gt;0,"✓",IF(N(D2191)=0,"– no spend","⚠ add to Campaigns tab")))</f>
        <v>✓</v>
      </c>
      <c r="J2191" s="83" t="n">
        <f aca="false">IF(D2191="","",D2191*IF(Settings!$B$23=Settings!$C$6,1,IF(Settings!$B$23="USD",1/INDEX(Settings!$B$29:$B$40,MONTH(B2191)),INDEX(Settings!$B$29:$B$40,MONTH(B2191)))))</f>
        <v>54.979663</v>
      </c>
    </row>
    <row r="2192" customFormat="false" ht="15" hidden="false" customHeight="false" outlineLevel="0" collapsed="false">
      <c r="A2192" s="0" t="s">
        <v>190</v>
      </c>
      <c r="B2192" s="81" t="n">
        <v>46151</v>
      </c>
      <c r="C2192" s="82" t="s">
        <v>452</v>
      </c>
      <c r="D2192" s="83" t="n">
        <v>0</v>
      </c>
      <c r="E2192" s="0" t="n">
        <v>9</v>
      </c>
      <c r="F2192" s="0" t="n">
        <v>0</v>
      </c>
      <c r="G2192" s="0" t="n">
        <v>0</v>
      </c>
      <c r="I2192" s="0" t="str">
        <f aca="false">IF(A2192="","",IF(COUNTIF(Campaigns!$A$7:$A$300,A2192)&gt;0,"✓",IF(N(D2192)=0,"– no spend","⚠ add to Campaigns tab")))</f>
        <v>✓</v>
      </c>
      <c r="J2192" s="83" t="n">
        <f aca="false">IF(D2192="","",D2192*IF(Settings!$B$23=Settings!$C$6,1,IF(Settings!$B$23="USD",1/INDEX(Settings!$B$29:$B$40,MONTH(B2192)),INDEX(Settings!$B$29:$B$40,MONTH(B2192)))))</f>
        <v>0</v>
      </c>
    </row>
    <row r="2193" customFormat="false" ht="15" hidden="false" customHeight="false" outlineLevel="0" collapsed="false">
      <c r="A2193" s="0" t="s">
        <v>204</v>
      </c>
      <c r="B2193" s="81" t="n">
        <v>46151</v>
      </c>
      <c r="C2193" s="82" t="s">
        <v>452</v>
      </c>
      <c r="D2193" s="83" t="n">
        <v>3.74</v>
      </c>
      <c r="E2193" s="0" t="n">
        <v>30</v>
      </c>
      <c r="F2193" s="0" t="n">
        <v>2</v>
      </c>
      <c r="G2193" s="0" t="n">
        <v>0</v>
      </c>
      <c r="I2193" s="0" t="str">
        <f aca="false">IF(A2193="","",IF(COUNTIF(Campaigns!$A$7:$A$300,A2193)&gt;0,"✓",IF(N(D2193)=0,"– no spend","⚠ add to Campaigns tab")))</f>
        <v>✓</v>
      </c>
      <c r="J2193" s="83" t="n">
        <f aca="false">IF(D2193="","",D2193*IF(Settings!$B$23=Settings!$C$6,1,IF(Settings!$B$23="USD",1/INDEX(Settings!$B$29:$B$40,MONTH(B2193)),INDEX(Settings!$B$29:$B$40,MONTH(B2193)))))</f>
        <v>4.180198</v>
      </c>
    </row>
    <row r="2194" customFormat="false" ht="15" hidden="false" customHeight="false" outlineLevel="0" collapsed="false">
      <c r="A2194" s="0" t="s">
        <v>188</v>
      </c>
      <c r="B2194" s="81" t="n">
        <v>46151</v>
      </c>
      <c r="C2194" s="82" t="s">
        <v>452</v>
      </c>
      <c r="D2194" s="83" t="n">
        <v>8.26</v>
      </c>
      <c r="E2194" s="0" t="n">
        <v>29</v>
      </c>
      <c r="F2194" s="0" t="n">
        <v>2</v>
      </c>
      <c r="G2194" s="0" t="n">
        <v>0</v>
      </c>
      <c r="I2194" s="0" t="str">
        <f aca="false">IF(A2194="","",IF(COUNTIF(Campaigns!$A$7:$A$300,A2194)&gt;0,"✓",IF(N(D2194)=0,"– no spend","⚠ add to Campaigns tab")))</f>
        <v>✓</v>
      </c>
      <c r="J2194" s="83" t="n">
        <f aca="false">IF(D2194="","",D2194*IF(Settings!$B$23=Settings!$C$6,1,IF(Settings!$B$23="USD",1/INDEX(Settings!$B$29:$B$40,MONTH(B2194)),INDEX(Settings!$B$29:$B$40,MONTH(B2194)))))</f>
        <v>9.232202</v>
      </c>
    </row>
    <row r="2195" customFormat="false" ht="15" hidden="false" customHeight="false" outlineLevel="0" collapsed="false">
      <c r="A2195" s="0" t="s">
        <v>186</v>
      </c>
      <c r="B2195" s="81" t="n">
        <v>46151</v>
      </c>
      <c r="C2195" s="82" t="s">
        <v>452</v>
      </c>
      <c r="D2195" s="83" t="n">
        <v>50.54</v>
      </c>
      <c r="E2195" s="0" t="n">
        <v>200</v>
      </c>
      <c r="F2195" s="0" t="n">
        <v>15</v>
      </c>
      <c r="G2195" s="0" t="n">
        <v>1</v>
      </c>
      <c r="I2195" s="0" t="str">
        <f aca="false">IF(A2195="","",IF(COUNTIF(Campaigns!$A$7:$A$300,A2195)&gt;0,"✓",IF(N(D2195)=0,"– no spend","⚠ add to Campaigns tab")))</f>
        <v>✓</v>
      </c>
      <c r="J2195" s="83" t="n">
        <f aca="false">IF(D2195="","",D2195*IF(Settings!$B$23=Settings!$C$6,1,IF(Settings!$B$23="USD",1/INDEX(Settings!$B$29:$B$40,MONTH(B2195)),INDEX(Settings!$B$29:$B$40,MONTH(B2195)))))</f>
        <v>56.488558</v>
      </c>
    </row>
    <row r="2196" customFormat="false" ht="15" hidden="false" customHeight="false" outlineLevel="0" collapsed="false">
      <c r="A2196" s="0" t="s">
        <v>201</v>
      </c>
      <c r="B2196" s="81" t="n">
        <v>46151</v>
      </c>
      <c r="C2196" s="82" t="s">
        <v>452</v>
      </c>
      <c r="D2196" s="83" t="n">
        <v>0</v>
      </c>
      <c r="E2196" s="0" t="n">
        <v>25</v>
      </c>
      <c r="F2196" s="0" t="n">
        <v>0</v>
      </c>
      <c r="G2196" s="0" t="n">
        <v>0</v>
      </c>
      <c r="I2196" s="0" t="str">
        <f aca="false">IF(A2196="","",IF(COUNTIF(Campaigns!$A$7:$A$300,A2196)&gt;0,"✓",IF(N(D2196)=0,"– no spend","⚠ add to Campaigns tab")))</f>
        <v>✓</v>
      </c>
      <c r="J2196" s="83" t="n">
        <f aca="false">IF(D2196="","",D2196*IF(Settings!$B$23=Settings!$C$6,1,IF(Settings!$B$23="USD",1/INDEX(Settings!$B$29:$B$40,MONTH(B2196)),INDEX(Settings!$B$29:$B$40,MONTH(B2196)))))</f>
        <v>0</v>
      </c>
    </row>
    <row r="2197" customFormat="false" ht="15" hidden="false" customHeight="false" outlineLevel="0" collapsed="false">
      <c r="A2197" s="0" t="s">
        <v>194</v>
      </c>
      <c r="B2197" s="81" t="n">
        <v>46151</v>
      </c>
      <c r="C2197" s="82" t="s">
        <v>452</v>
      </c>
      <c r="D2197" s="83" t="n">
        <v>40.78</v>
      </c>
      <c r="E2197" s="0" t="n">
        <v>54</v>
      </c>
      <c r="F2197" s="0" t="n">
        <v>2</v>
      </c>
      <c r="G2197" s="0" t="n">
        <v>0</v>
      </c>
      <c r="I2197" s="0" t="str">
        <f aca="false">IF(A2197="","",IF(COUNTIF(Campaigns!$A$7:$A$300,A2197)&gt;0,"✓",IF(N(D2197)=0,"– no spend","⚠ add to Campaigns tab")))</f>
        <v>✓</v>
      </c>
      <c r="J2197" s="83" t="n">
        <f aca="false">IF(D2197="","",D2197*IF(Settings!$B$23=Settings!$C$6,1,IF(Settings!$B$23="USD",1/INDEX(Settings!$B$29:$B$40,MONTH(B2197)),INDEX(Settings!$B$29:$B$40,MONTH(B2197)))))</f>
        <v>45.579806</v>
      </c>
    </row>
    <row r="2198" customFormat="false" ht="15" hidden="false" customHeight="false" outlineLevel="0" collapsed="false">
      <c r="A2198" s="0" t="s">
        <v>199</v>
      </c>
      <c r="B2198" s="81" t="n">
        <v>46151</v>
      </c>
      <c r="C2198" s="82" t="s">
        <v>452</v>
      </c>
      <c r="D2198" s="83" t="n">
        <v>7.12</v>
      </c>
      <c r="E2198" s="0" t="n">
        <v>14</v>
      </c>
      <c r="F2198" s="0" t="n">
        <v>1</v>
      </c>
      <c r="G2198" s="0" t="n">
        <v>0</v>
      </c>
      <c r="I2198" s="0" t="str">
        <f aca="false">IF(A2198="","",IF(COUNTIF(Campaigns!$A$7:$A$300,A2198)&gt;0,"✓",IF(N(D2198)=0,"– no spend","⚠ add to Campaigns tab")))</f>
        <v>✓</v>
      </c>
      <c r="J2198" s="83" t="n">
        <f aca="false">IF(D2198="","",D2198*IF(Settings!$B$23=Settings!$C$6,1,IF(Settings!$B$23="USD",1/INDEX(Settings!$B$29:$B$40,MONTH(B2198)),INDEX(Settings!$B$29:$B$40,MONTH(B2198)))))</f>
        <v>7.958024</v>
      </c>
    </row>
    <row r="2199" customFormat="false" ht="15" hidden="false" customHeight="false" outlineLevel="0" collapsed="false">
      <c r="A2199" s="0" t="s">
        <v>203</v>
      </c>
      <c r="B2199" s="81" t="n">
        <v>46152</v>
      </c>
      <c r="C2199" s="82" t="s">
        <v>452</v>
      </c>
      <c r="D2199" s="83" t="n">
        <v>10.21</v>
      </c>
      <c r="E2199" s="0" t="n">
        <v>53</v>
      </c>
      <c r="F2199" s="0" t="n">
        <v>2</v>
      </c>
      <c r="G2199" s="0" t="n">
        <v>0</v>
      </c>
      <c r="I2199" s="0" t="str">
        <f aca="false">IF(A2199="","",IF(COUNTIF(Campaigns!$A$7:$A$300,A2199)&gt;0,"✓",IF(N(D2199)=0,"– no spend","⚠ add to Campaigns tab")))</f>
        <v>✓</v>
      </c>
      <c r="J2199" s="83" t="n">
        <f aca="false">IF(D2199="","",D2199*IF(Settings!$B$23=Settings!$C$6,1,IF(Settings!$B$23="USD",1/INDEX(Settings!$B$29:$B$40,MONTH(B2199)),INDEX(Settings!$B$29:$B$40,MONTH(B2199)))))</f>
        <v>11.411717</v>
      </c>
    </row>
    <row r="2200" customFormat="false" ht="15" hidden="false" customHeight="false" outlineLevel="0" collapsed="false">
      <c r="A2200" s="0" t="s">
        <v>195</v>
      </c>
      <c r="B2200" s="81" t="n">
        <v>46152</v>
      </c>
      <c r="C2200" s="82" t="s">
        <v>452</v>
      </c>
      <c r="D2200" s="83" t="n">
        <v>2.21</v>
      </c>
      <c r="E2200" s="0" t="n">
        <v>17</v>
      </c>
      <c r="F2200" s="0" t="n">
        <v>1</v>
      </c>
      <c r="G2200" s="0" t="n">
        <v>0</v>
      </c>
      <c r="I2200" s="0" t="str">
        <f aca="false">IF(A2200="","",IF(COUNTIF(Campaigns!$A$7:$A$300,A2200)&gt;0,"✓",IF(N(D2200)=0,"– no spend","⚠ add to Campaigns tab")))</f>
        <v>✓</v>
      </c>
      <c r="J2200" s="83" t="n">
        <f aca="false">IF(D2200="","",D2200*IF(Settings!$B$23=Settings!$C$6,1,IF(Settings!$B$23="USD",1/INDEX(Settings!$B$29:$B$40,MONTH(B2200)),INDEX(Settings!$B$29:$B$40,MONTH(B2200)))))</f>
        <v>2.470117</v>
      </c>
    </row>
    <row r="2201" customFormat="false" ht="15" hidden="false" customHeight="false" outlineLevel="0" collapsed="false">
      <c r="A2201" s="0" t="s">
        <v>185</v>
      </c>
      <c r="B2201" s="81" t="n">
        <v>46152</v>
      </c>
      <c r="C2201" s="82" t="s">
        <v>452</v>
      </c>
      <c r="D2201" s="83" t="n">
        <v>36.97</v>
      </c>
      <c r="E2201" s="0" t="n">
        <v>195</v>
      </c>
      <c r="F2201" s="0" t="n">
        <v>14</v>
      </c>
      <c r="G2201" s="0" t="n">
        <v>1</v>
      </c>
      <c r="I2201" s="0" t="str">
        <f aca="false">IF(A2201="","",IF(COUNTIF(Campaigns!$A$7:$A$300,A2201)&gt;0,"✓",IF(N(D2201)=0,"– no spend","⚠ add to Campaigns tab")))</f>
        <v>✓</v>
      </c>
      <c r="J2201" s="83" t="n">
        <f aca="false">IF(D2201="","",D2201*IF(Settings!$B$23=Settings!$C$6,1,IF(Settings!$B$23="USD",1/INDEX(Settings!$B$29:$B$40,MONTH(B2201)),INDEX(Settings!$B$29:$B$40,MONTH(B2201)))))</f>
        <v>41.321369</v>
      </c>
    </row>
    <row r="2202" customFormat="false" ht="15" hidden="false" customHeight="false" outlineLevel="0" collapsed="false">
      <c r="A2202" s="0" t="s">
        <v>191</v>
      </c>
      <c r="B2202" s="81" t="n">
        <v>46152</v>
      </c>
      <c r="C2202" s="82" t="s">
        <v>452</v>
      </c>
      <c r="D2202" s="83" t="n">
        <v>17.86</v>
      </c>
      <c r="E2202" s="0" t="n">
        <v>82</v>
      </c>
      <c r="F2202" s="0" t="n">
        <v>8</v>
      </c>
      <c r="G2202" s="0" t="n">
        <v>0</v>
      </c>
      <c r="I2202" s="0" t="str">
        <f aca="false">IF(A2202="","",IF(COUNTIF(Campaigns!$A$7:$A$300,A2202)&gt;0,"✓",IF(N(D2202)=0,"– no spend","⚠ add to Campaigns tab")))</f>
        <v>✓</v>
      </c>
      <c r="J2202" s="83" t="n">
        <f aca="false">IF(D2202="","",D2202*IF(Settings!$B$23=Settings!$C$6,1,IF(Settings!$B$23="USD",1/INDEX(Settings!$B$29:$B$40,MONTH(B2202)),INDEX(Settings!$B$29:$B$40,MONTH(B2202)))))</f>
        <v>19.962122</v>
      </c>
    </row>
    <row r="2203" customFormat="false" ht="15" hidden="false" customHeight="false" outlineLevel="0" collapsed="false">
      <c r="A2203" s="0" t="s">
        <v>200</v>
      </c>
      <c r="B2203" s="81" t="n">
        <v>46152</v>
      </c>
      <c r="C2203" s="82" t="s">
        <v>452</v>
      </c>
      <c r="D2203" s="83" t="n">
        <v>8.54</v>
      </c>
      <c r="E2203" s="0" t="n">
        <v>41</v>
      </c>
      <c r="F2203" s="0" t="n">
        <v>3</v>
      </c>
      <c r="G2203" s="0" t="n">
        <v>0</v>
      </c>
      <c r="I2203" s="0" t="str">
        <f aca="false">IF(A2203="","",IF(COUNTIF(Campaigns!$A$7:$A$300,A2203)&gt;0,"✓",IF(N(D2203)=0,"– no spend","⚠ add to Campaigns tab")))</f>
        <v>✓</v>
      </c>
      <c r="J2203" s="83" t="n">
        <f aca="false">IF(D2203="","",D2203*IF(Settings!$B$23=Settings!$C$6,1,IF(Settings!$B$23="USD",1/INDEX(Settings!$B$29:$B$40,MONTH(B2203)),INDEX(Settings!$B$29:$B$40,MONTH(B2203)))))</f>
        <v>9.545158</v>
      </c>
    </row>
    <row r="2204" customFormat="false" ht="15" hidden="false" customHeight="false" outlineLevel="0" collapsed="false">
      <c r="A2204" s="0" t="s">
        <v>202</v>
      </c>
      <c r="B2204" s="81" t="n">
        <v>46152</v>
      </c>
      <c r="C2204" s="82" t="s">
        <v>452</v>
      </c>
      <c r="D2204" s="83" t="n">
        <v>8.91</v>
      </c>
      <c r="E2204" s="0" t="n">
        <v>33</v>
      </c>
      <c r="F2204" s="0" t="n">
        <v>4</v>
      </c>
      <c r="G2204" s="0" t="n">
        <v>0</v>
      </c>
      <c r="I2204" s="0" t="str">
        <f aca="false">IF(A2204="","",IF(COUNTIF(Campaigns!$A$7:$A$300,A2204)&gt;0,"✓",IF(N(D2204)=0,"– no spend","⚠ add to Campaigns tab")))</f>
        <v>✓</v>
      </c>
      <c r="J2204" s="83" t="n">
        <f aca="false">IF(D2204="","",D2204*IF(Settings!$B$23=Settings!$C$6,1,IF(Settings!$B$23="USD",1/INDEX(Settings!$B$29:$B$40,MONTH(B2204)),INDEX(Settings!$B$29:$B$40,MONTH(B2204)))))</f>
        <v>9.958707</v>
      </c>
    </row>
    <row r="2205" customFormat="false" ht="15" hidden="false" customHeight="false" outlineLevel="0" collapsed="false">
      <c r="A2205" s="0" t="s">
        <v>192</v>
      </c>
      <c r="B2205" s="81" t="n">
        <v>46152</v>
      </c>
      <c r="C2205" s="82" t="s">
        <v>452</v>
      </c>
      <c r="D2205" s="83" t="n">
        <v>20.79</v>
      </c>
      <c r="E2205" s="0" t="n">
        <v>52</v>
      </c>
      <c r="F2205" s="0" t="n">
        <v>4</v>
      </c>
      <c r="G2205" s="0" t="n">
        <v>0</v>
      </c>
      <c r="I2205" s="0" t="str">
        <f aca="false">IF(A2205="","",IF(COUNTIF(Campaigns!$A$7:$A$300,A2205)&gt;0,"✓",IF(N(D2205)=0,"– no spend","⚠ add to Campaigns tab")))</f>
        <v>✓</v>
      </c>
      <c r="J2205" s="83" t="n">
        <f aca="false">IF(D2205="","",D2205*IF(Settings!$B$23=Settings!$C$6,1,IF(Settings!$B$23="USD",1/INDEX(Settings!$B$29:$B$40,MONTH(B2205)),INDEX(Settings!$B$29:$B$40,MONTH(B2205)))))</f>
        <v>23.236983</v>
      </c>
    </row>
    <row r="2206" customFormat="false" ht="15" hidden="false" customHeight="false" outlineLevel="0" collapsed="false">
      <c r="A2206" s="0" t="s">
        <v>187</v>
      </c>
      <c r="B2206" s="81" t="n">
        <v>46152</v>
      </c>
      <c r="C2206" s="82" t="s">
        <v>452</v>
      </c>
      <c r="D2206" s="83" t="n">
        <v>52.57</v>
      </c>
      <c r="E2206" s="0" t="n">
        <v>208</v>
      </c>
      <c r="F2206" s="0" t="n">
        <v>15</v>
      </c>
      <c r="G2206" s="0" t="n">
        <v>0</v>
      </c>
      <c r="I2206" s="0" t="str">
        <f aca="false">IF(A2206="","",IF(COUNTIF(Campaigns!$A$7:$A$300,A2206)&gt;0,"✓",IF(N(D2206)=0,"– no spend","⚠ add to Campaigns tab")))</f>
        <v>✓</v>
      </c>
      <c r="J2206" s="83" t="n">
        <f aca="false">IF(D2206="","",D2206*IF(Settings!$B$23=Settings!$C$6,1,IF(Settings!$B$23="USD",1/INDEX(Settings!$B$29:$B$40,MONTH(B2206)),INDEX(Settings!$B$29:$B$40,MONTH(B2206)))))</f>
        <v>58.757489</v>
      </c>
    </row>
    <row r="2207" customFormat="false" ht="15" hidden="false" customHeight="false" outlineLevel="0" collapsed="false">
      <c r="A2207" s="0" t="s">
        <v>190</v>
      </c>
      <c r="B2207" s="81" t="n">
        <v>46152</v>
      </c>
      <c r="C2207" s="82" t="s">
        <v>452</v>
      </c>
      <c r="D2207" s="83" t="n">
        <v>9.34</v>
      </c>
      <c r="E2207" s="0" t="n">
        <v>17</v>
      </c>
      <c r="F2207" s="0" t="n">
        <v>1</v>
      </c>
      <c r="G2207" s="0" t="n">
        <v>3</v>
      </c>
      <c r="I2207" s="0" t="str">
        <f aca="false">IF(A2207="","",IF(COUNTIF(Campaigns!$A$7:$A$300,A2207)&gt;0,"✓",IF(N(D2207)=0,"– no spend","⚠ add to Campaigns tab")))</f>
        <v>✓</v>
      </c>
      <c r="J2207" s="83" t="n">
        <f aca="false">IF(D2207="","",D2207*IF(Settings!$B$23=Settings!$C$6,1,IF(Settings!$B$23="USD",1/INDEX(Settings!$B$29:$B$40,MONTH(B2207)),INDEX(Settings!$B$29:$B$40,MONTH(B2207)))))</f>
        <v>10.439318</v>
      </c>
    </row>
    <row r="2208" customFormat="false" ht="15" hidden="false" customHeight="false" outlineLevel="0" collapsed="false">
      <c r="A2208" s="0" t="s">
        <v>204</v>
      </c>
      <c r="B2208" s="81" t="n">
        <v>46152</v>
      </c>
      <c r="C2208" s="82" t="s">
        <v>452</v>
      </c>
      <c r="D2208" s="83" t="n">
        <v>2.37</v>
      </c>
      <c r="E2208" s="0" t="n">
        <v>18</v>
      </c>
      <c r="F2208" s="0" t="n">
        <v>3</v>
      </c>
      <c r="G2208" s="0" t="n">
        <v>0</v>
      </c>
      <c r="I2208" s="0" t="str">
        <f aca="false">IF(A2208="","",IF(COUNTIF(Campaigns!$A$7:$A$300,A2208)&gt;0,"✓",IF(N(D2208)=0,"– no spend","⚠ add to Campaigns tab")))</f>
        <v>✓</v>
      </c>
      <c r="J2208" s="83" t="n">
        <f aca="false">IF(D2208="","",D2208*IF(Settings!$B$23=Settings!$C$6,1,IF(Settings!$B$23="USD",1/INDEX(Settings!$B$29:$B$40,MONTH(B2208)),INDEX(Settings!$B$29:$B$40,MONTH(B2208)))))</f>
        <v>2.648949</v>
      </c>
    </row>
    <row r="2209" customFormat="false" ht="15" hidden="false" customHeight="false" outlineLevel="0" collapsed="false">
      <c r="A2209" s="0" t="s">
        <v>188</v>
      </c>
      <c r="B2209" s="81" t="n">
        <v>46152</v>
      </c>
      <c r="C2209" s="82" t="s">
        <v>452</v>
      </c>
      <c r="D2209" s="83" t="n">
        <v>7.17</v>
      </c>
      <c r="E2209" s="0" t="n">
        <v>18</v>
      </c>
      <c r="F2209" s="0" t="n">
        <v>2</v>
      </c>
      <c r="G2209" s="0" t="n">
        <v>0</v>
      </c>
      <c r="I2209" s="0" t="str">
        <f aca="false">IF(A2209="","",IF(COUNTIF(Campaigns!$A$7:$A$300,A2209)&gt;0,"✓",IF(N(D2209)=0,"– no spend","⚠ add to Campaigns tab")))</f>
        <v>✓</v>
      </c>
      <c r="J2209" s="83" t="n">
        <f aca="false">IF(D2209="","",D2209*IF(Settings!$B$23=Settings!$C$6,1,IF(Settings!$B$23="USD",1/INDEX(Settings!$B$29:$B$40,MONTH(B2209)),INDEX(Settings!$B$29:$B$40,MONTH(B2209)))))</f>
        <v>8.013909</v>
      </c>
    </row>
    <row r="2210" customFormat="false" ht="15" hidden="false" customHeight="false" outlineLevel="0" collapsed="false">
      <c r="A2210" s="0" t="s">
        <v>186</v>
      </c>
      <c r="B2210" s="81" t="n">
        <v>46152</v>
      </c>
      <c r="C2210" s="82" t="s">
        <v>452</v>
      </c>
      <c r="D2210" s="83" t="n">
        <v>45.28</v>
      </c>
      <c r="E2210" s="0" t="n">
        <v>126</v>
      </c>
      <c r="F2210" s="0" t="n">
        <v>12</v>
      </c>
      <c r="G2210" s="0" t="n">
        <v>0</v>
      </c>
      <c r="I2210" s="0" t="str">
        <f aca="false">IF(A2210="","",IF(COUNTIF(Campaigns!$A$7:$A$300,A2210)&gt;0,"✓",IF(N(D2210)=0,"– no spend","⚠ add to Campaigns tab")))</f>
        <v>✓</v>
      </c>
      <c r="J2210" s="83" t="n">
        <f aca="false">IF(D2210="","",D2210*IF(Settings!$B$23=Settings!$C$6,1,IF(Settings!$B$23="USD",1/INDEX(Settings!$B$29:$B$40,MONTH(B2210)),INDEX(Settings!$B$29:$B$40,MONTH(B2210)))))</f>
        <v>50.609456</v>
      </c>
    </row>
    <row r="2211" customFormat="false" ht="15" hidden="false" customHeight="false" outlineLevel="0" collapsed="false">
      <c r="A2211" s="0" t="s">
        <v>201</v>
      </c>
      <c r="B2211" s="81" t="n">
        <v>46152</v>
      </c>
      <c r="C2211" s="82" t="s">
        <v>452</v>
      </c>
      <c r="D2211" s="83" t="n">
        <v>0</v>
      </c>
      <c r="E2211" s="0" t="n">
        <v>23</v>
      </c>
      <c r="F2211" s="0" t="n">
        <v>0</v>
      </c>
      <c r="G2211" s="0" t="n">
        <v>0</v>
      </c>
      <c r="I2211" s="0" t="str">
        <f aca="false">IF(A2211="","",IF(COUNTIF(Campaigns!$A$7:$A$300,A2211)&gt;0,"✓",IF(N(D2211)=0,"– no spend","⚠ add to Campaigns tab")))</f>
        <v>✓</v>
      </c>
      <c r="J2211" s="83" t="n">
        <f aca="false">IF(D2211="","",D2211*IF(Settings!$B$23=Settings!$C$6,1,IF(Settings!$B$23="USD",1/INDEX(Settings!$B$29:$B$40,MONTH(B2211)),INDEX(Settings!$B$29:$B$40,MONTH(B2211)))))</f>
        <v>0</v>
      </c>
    </row>
    <row r="2212" customFormat="false" ht="15" hidden="false" customHeight="false" outlineLevel="0" collapsed="false">
      <c r="A2212" s="0" t="s">
        <v>194</v>
      </c>
      <c r="B2212" s="81" t="n">
        <v>46152</v>
      </c>
      <c r="C2212" s="82" t="s">
        <v>452</v>
      </c>
      <c r="D2212" s="83" t="n">
        <v>0</v>
      </c>
      <c r="E2212" s="0" t="n">
        <v>33</v>
      </c>
      <c r="F2212" s="0" t="n">
        <v>0</v>
      </c>
      <c r="G2212" s="0" t="n">
        <v>0</v>
      </c>
      <c r="I2212" s="0" t="str">
        <f aca="false">IF(A2212="","",IF(COUNTIF(Campaigns!$A$7:$A$300,A2212)&gt;0,"✓",IF(N(D2212)=0,"– no spend","⚠ add to Campaigns tab")))</f>
        <v>✓</v>
      </c>
      <c r="J2212" s="83" t="n">
        <f aca="false">IF(D2212="","",D2212*IF(Settings!$B$23=Settings!$C$6,1,IF(Settings!$B$23="USD",1/INDEX(Settings!$B$29:$B$40,MONTH(B2212)),INDEX(Settings!$B$29:$B$40,MONTH(B2212)))))</f>
        <v>0</v>
      </c>
    </row>
    <row r="2213" customFormat="false" ht="15" hidden="false" customHeight="false" outlineLevel="0" collapsed="false">
      <c r="A2213" s="0" t="s">
        <v>199</v>
      </c>
      <c r="B2213" s="81" t="n">
        <v>46152</v>
      </c>
      <c r="C2213" s="82" t="s">
        <v>452</v>
      </c>
      <c r="D2213" s="83" t="n">
        <v>4.5</v>
      </c>
      <c r="E2213" s="0" t="n">
        <v>16</v>
      </c>
      <c r="F2213" s="0" t="n">
        <v>1</v>
      </c>
      <c r="G2213" s="0" t="n">
        <v>0</v>
      </c>
      <c r="I2213" s="0" t="str">
        <f aca="false">IF(A2213="","",IF(COUNTIF(Campaigns!$A$7:$A$300,A2213)&gt;0,"✓",IF(N(D2213)=0,"– no spend","⚠ add to Campaigns tab")))</f>
        <v>✓</v>
      </c>
      <c r="J2213" s="83" t="n">
        <f aca="false">IF(D2213="","",D2213*IF(Settings!$B$23=Settings!$C$6,1,IF(Settings!$B$23="USD",1/INDEX(Settings!$B$29:$B$40,MONTH(B2213)),INDEX(Settings!$B$29:$B$40,MONTH(B2213)))))</f>
        <v>5.02965</v>
      </c>
    </row>
    <row r="2214" customFormat="false" ht="15" hidden="false" customHeight="false" outlineLevel="0" collapsed="false">
      <c r="A2214" s="0" t="s">
        <v>203</v>
      </c>
      <c r="B2214" s="81" t="n">
        <v>46153</v>
      </c>
      <c r="C2214" s="82" t="s">
        <v>452</v>
      </c>
      <c r="D2214" s="83" t="n">
        <v>11.05</v>
      </c>
      <c r="E2214" s="0" t="n">
        <v>126</v>
      </c>
      <c r="F2214" s="0" t="n">
        <v>2</v>
      </c>
      <c r="G2214" s="0" t="n">
        <v>0</v>
      </c>
      <c r="I2214" s="0" t="str">
        <f aca="false">IF(A2214="","",IF(COUNTIF(Campaigns!$A$7:$A$300,A2214)&gt;0,"✓",IF(N(D2214)=0,"– no spend","⚠ add to Campaigns tab")))</f>
        <v>✓</v>
      </c>
      <c r="J2214" s="83" t="n">
        <f aca="false">IF(D2214="","",D2214*IF(Settings!$B$23=Settings!$C$6,1,IF(Settings!$B$23="USD",1/INDEX(Settings!$B$29:$B$40,MONTH(B2214)),INDEX(Settings!$B$29:$B$40,MONTH(B2214)))))</f>
        <v>12.350585</v>
      </c>
    </row>
    <row r="2215" customFormat="false" ht="15" hidden="false" customHeight="false" outlineLevel="0" collapsed="false">
      <c r="A2215" s="0" t="s">
        <v>195</v>
      </c>
      <c r="B2215" s="81" t="n">
        <v>46153</v>
      </c>
      <c r="C2215" s="82" t="s">
        <v>452</v>
      </c>
      <c r="D2215" s="83" t="n">
        <v>45.79</v>
      </c>
      <c r="E2215" s="0" t="n">
        <v>49</v>
      </c>
      <c r="F2215" s="0" t="n">
        <v>3</v>
      </c>
      <c r="G2215" s="0" t="n">
        <v>0</v>
      </c>
      <c r="I2215" s="0" t="str">
        <f aca="false">IF(A2215="","",IF(COUNTIF(Campaigns!$A$7:$A$300,A2215)&gt;0,"✓",IF(N(D2215)=0,"– no spend","⚠ add to Campaigns tab")))</f>
        <v>✓</v>
      </c>
      <c r="J2215" s="83" t="n">
        <f aca="false">IF(D2215="","",D2215*IF(Settings!$B$23=Settings!$C$6,1,IF(Settings!$B$23="USD",1/INDEX(Settings!$B$29:$B$40,MONTH(B2215)),INDEX(Settings!$B$29:$B$40,MONTH(B2215)))))</f>
        <v>51.179483</v>
      </c>
    </row>
    <row r="2216" customFormat="false" ht="15" hidden="false" customHeight="false" outlineLevel="0" collapsed="false">
      <c r="A2216" s="0" t="s">
        <v>185</v>
      </c>
      <c r="B2216" s="81" t="n">
        <v>46153</v>
      </c>
      <c r="C2216" s="82" t="s">
        <v>452</v>
      </c>
      <c r="D2216" s="83" t="n">
        <v>69.8</v>
      </c>
      <c r="E2216" s="0" t="n">
        <v>315</v>
      </c>
      <c r="F2216" s="0" t="n">
        <v>32</v>
      </c>
      <c r="G2216" s="0" t="n">
        <v>1</v>
      </c>
      <c r="I2216" s="0" t="str">
        <f aca="false">IF(A2216="","",IF(COUNTIF(Campaigns!$A$7:$A$300,A2216)&gt;0,"✓",IF(N(D2216)=0,"– no spend","⚠ add to Campaigns tab")))</f>
        <v>✓</v>
      </c>
      <c r="J2216" s="83" t="n">
        <f aca="false">IF(D2216="","",D2216*IF(Settings!$B$23=Settings!$C$6,1,IF(Settings!$B$23="USD",1/INDEX(Settings!$B$29:$B$40,MONTH(B2216)),INDEX(Settings!$B$29:$B$40,MONTH(B2216)))))</f>
        <v>78.01546</v>
      </c>
    </row>
    <row r="2217" customFormat="false" ht="15" hidden="false" customHeight="false" outlineLevel="0" collapsed="false">
      <c r="A2217" s="0" t="s">
        <v>191</v>
      </c>
      <c r="B2217" s="81" t="n">
        <v>46153</v>
      </c>
      <c r="C2217" s="82" t="s">
        <v>452</v>
      </c>
      <c r="D2217" s="83" t="n">
        <v>27.71</v>
      </c>
      <c r="E2217" s="0" t="n">
        <v>155</v>
      </c>
      <c r="F2217" s="0" t="n">
        <v>11</v>
      </c>
      <c r="G2217" s="0" t="n">
        <v>0</v>
      </c>
      <c r="I2217" s="0" t="str">
        <f aca="false">IF(A2217="","",IF(COUNTIF(Campaigns!$A$7:$A$300,A2217)&gt;0,"✓",IF(N(D2217)=0,"– no spend","⚠ add to Campaigns tab")))</f>
        <v>✓</v>
      </c>
      <c r="J2217" s="83" t="n">
        <f aca="false">IF(D2217="","",D2217*IF(Settings!$B$23=Settings!$C$6,1,IF(Settings!$B$23="USD",1/INDEX(Settings!$B$29:$B$40,MONTH(B2217)),INDEX(Settings!$B$29:$B$40,MONTH(B2217)))))</f>
        <v>30.971467</v>
      </c>
    </row>
    <row r="2218" customFormat="false" ht="15" hidden="false" customHeight="false" outlineLevel="0" collapsed="false">
      <c r="A2218" s="0" t="s">
        <v>200</v>
      </c>
      <c r="B2218" s="81" t="n">
        <v>46153</v>
      </c>
      <c r="C2218" s="82" t="s">
        <v>452</v>
      </c>
      <c r="D2218" s="83" t="n">
        <v>16.28</v>
      </c>
      <c r="E2218" s="0" t="n">
        <v>59</v>
      </c>
      <c r="F2218" s="0" t="n">
        <v>8</v>
      </c>
      <c r="G2218" s="0" t="n">
        <v>3</v>
      </c>
      <c r="I2218" s="0" t="str">
        <f aca="false">IF(A2218="","",IF(COUNTIF(Campaigns!$A$7:$A$300,A2218)&gt;0,"✓",IF(N(D2218)=0,"– no spend","⚠ add to Campaigns tab")))</f>
        <v>✓</v>
      </c>
      <c r="J2218" s="83" t="n">
        <f aca="false">IF(D2218="","",D2218*IF(Settings!$B$23=Settings!$C$6,1,IF(Settings!$B$23="USD",1/INDEX(Settings!$B$29:$B$40,MONTH(B2218)),INDEX(Settings!$B$29:$B$40,MONTH(B2218)))))</f>
        <v>18.196156</v>
      </c>
    </row>
    <row r="2219" customFormat="false" ht="15" hidden="false" customHeight="false" outlineLevel="0" collapsed="false">
      <c r="A2219" s="0" t="s">
        <v>202</v>
      </c>
      <c r="B2219" s="81" t="n">
        <v>46153</v>
      </c>
      <c r="C2219" s="82" t="s">
        <v>452</v>
      </c>
      <c r="D2219" s="83" t="n">
        <v>2.65</v>
      </c>
      <c r="E2219" s="0" t="n">
        <v>45</v>
      </c>
      <c r="F2219" s="0" t="n">
        <v>2</v>
      </c>
      <c r="G2219" s="0" t="n">
        <v>0</v>
      </c>
      <c r="I2219" s="0" t="str">
        <f aca="false">IF(A2219="","",IF(COUNTIF(Campaigns!$A$7:$A$300,A2219)&gt;0,"✓",IF(N(D2219)=0,"– no spend","⚠ add to Campaigns tab")))</f>
        <v>✓</v>
      </c>
      <c r="J2219" s="83" t="n">
        <f aca="false">IF(D2219="","",D2219*IF(Settings!$B$23=Settings!$C$6,1,IF(Settings!$B$23="USD",1/INDEX(Settings!$B$29:$B$40,MONTH(B2219)),INDEX(Settings!$B$29:$B$40,MONTH(B2219)))))</f>
        <v>2.961905</v>
      </c>
    </row>
    <row r="2220" customFormat="false" ht="15" hidden="false" customHeight="false" outlineLevel="0" collapsed="false">
      <c r="A2220" s="0" t="s">
        <v>192</v>
      </c>
      <c r="B2220" s="81" t="n">
        <v>46153</v>
      </c>
      <c r="C2220" s="82" t="s">
        <v>452</v>
      </c>
      <c r="D2220" s="83" t="n">
        <v>18.13</v>
      </c>
      <c r="E2220" s="0" t="n">
        <v>74</v>
      </c>
      <c r="F2220" s="0" t="n">
        <v>6</v>
      </c>
      <c r="G2220" s="0" t="n">
        <v>0</v>
      </c>
      <c r="I2220" s="0" t="str">
        <f aca="false">IF(A2220="","",IF(COUNTIF(Campaigns!$A$7:$A$300,A2220)&gt;0,"✓",IF(N(D2220)=0,"– no spend","⚠ add to Campaigns tab")))</f>
        <v>✓</v>
      </c>
      <c r="J2220" s="83" t="n">
        <f aca="false">IF(D2220="","",D2220*IF(Settings!$B$23=Settings!$C$6,1,IF(Settings!$B$23="USD",1/INDEX(Settings!$B$29:$B$40,MONTH(B2220)),INDEX(Settings!$B$29:$B$40,MONTH(B2220)))))</f>
        <v>20.263901</v>
      </c>
    </row>
    <row r="2221" customFormat="false" ht="15" hidden="false" customHeight="false" outlineLevel="0" collapsed="false">
      <c r="A2221" s="0" t="s">
        <v>187</v>
      </c>
      <c r="B2221" s="81" t="n">
        <v>46153</v>
      </c>
      <c r="C2221" s="82" t="s">
        <v>452</v>
      </c>
      <c r="D2221" s="83" t="n">
        <v>49.69</v>
      </c>
      <c r="E2221" s="0" t="n">
        <v>278</v>
      </c>
      <c r="F2221" s="0" t="n">
        <v>18</v>
      </c>
      <c r="G2221" s="0" t="n">
        <v>0</v>
      </c>
      <c r="I2221" s="0" t="str">
        <f aca="false">IF(A2221="","",IF(COUNTIF(Campaigns!$A$7:$A$300,A2221)&gt;0,"✓",IF(N(D2221)=0,"– no spend","⚠ add to Campaigns tab")))</f>
        <v>✓</v>
      </c>
      <c r="J2221" s="83" t="n">
        <f aca="false">IF(D2221="","",D2221*IF(Settings!$B$23=Settings!$C$6,1,IF(Settings!$B$23="USD",1/INDEX(Settings!$B$29:$B$40,MONTH(B2221)),INDEX(Settings!$B$29:$B$40,MONTH(B2221)))))</f>
        <v>55.538513</v>
      </c>
    </row>
    <row r="2222" customFormat="false" ht="15" hidden="false" customHeight="false" outlineLevel="0" collapsed="false">
      <c r="A2222" s="0" t="s">
        <v>190</v>
      </c>
      <c r="B2222" s="81" t="n">
        <v>46153</v>
      </c>
      <c r="C2222" s="82" t="s">
        <v>452</v>
      </c>
      <c r="D2222" s="83" t="n">
        <v>0.9</v>
      </c>
      <c r="E2222" s="0" t="n">
        <v>17</v>
      </c>
      <c r="F2222" s="0" t="n">
        <v>1</v>
      </c>
      <c r="G2222" s="0" t="n">
        <v>0</v>
      </c>
      <c r="I2222" s="0" t="str">
        <f aca="false">IF(A2222="","",IF(COUNTIF(Campaigns!$A$7:$A$300,A2222)&gt;0,"✓",IF(N(D2222)=0,"– no spend","⚠ add to Campaigns tab")))</f>
        <v>✓</v>
      </c>
      <c r="J2222" s="83" t="n">
        <f aca="false">IF(D2222="","",D2222*IF(Settings!$B$23=Settings!$C$6,1,IF(Settings!$B$23="USD",1/INDEX(Settings!$B$29:$B$40,MONTH(B2222)),INDEX(Settings!$B$29:$B$40,MONTH(B2222)))))</f>
        <v>1.00593</v>
      </c>
    </row>
    <row r="2223" customFormat="false" ht="15" hidden="false" customHeight="false" outlineLevel="0" collapsed="false">
      <c r="A2223" s="0" t="s">
        <v>204</v>
      </c>
      <c r="B2223" s="81" t="n">
        <v>46153</v>
      </c>
      <c r="C2223" s="82" t="s">
        <v>452</v>
      </c>
      <c r="D2223" s="83" t="n">
        <v>10</v>
      </c>
      <c r="E2223" s="0" t="n">
        <v>37</v>
      </c>
      <c r="F2223" s="0" t="n">
        <v>5</v>
      </c>
      <c r="G2223" s="0" t="n">
        <v>0</v>
      </c>
      <c r="I2223" s="0" t="str">
        <f aca="false">IF(A2223="","",IF(COUNTIF(Campaigns!$A$7:$A$300,A2223)&gt;0,"✓",IF(N(D2223)=0,"– no spend","⚠ add to Campaigns tab")))</f>
        <v>✓</v>
      </c>
      <c r="J2223" s="83" t="n">
        <f aca="false">IF(D2223="","",D2223*IF(Settings!$B$23=Settings!$C$6,1,IF(Settings!$B$23="USD",1/INDEX(Settings!$B$29:$B$40,MONTH(B2223)),INDEX(Settings!$B$29:$B$40,MONTH(B2223)))))</f>
        <v>11.177</v>
      </c>
    </row>
    <row r="2224" customFormat="false" ht="15" hidden="false" customHeight="false" outlineLevel="0" collapsed="false">
      <c r="A2224" s="0" t="s">
        <v>188</v>
      </c>
      <c r="B2224" s="81" t="n">
        <v>46153</v>
      </c>
      <c r="C2224" s="82" t="s">
        <v>452</v>
      </c>
      <c r="D2224" s="83" t="n">
        <v>6.43</v>
      </c>
      <c r="E2224" s="0" t="n">
        <v>51</v>
      </c>
      <c r="F2224" s="0" t="n">
        <v>2</v>
      </c>
      <c r="G2224" s="0" t="n">
        <v>0</v>
      </c>
      <c r="I2224" s="0" t="str">
        <f aca="false">IF(A2224="","",IF(COUNTIF(Campaigns!$A$7:$A$300,A2224)&gt;0,"✓",IF(N(D2224)=0,"– no spend","⚠ add to Campaigns tab")))</f>
        <v>✓</v>
      </c>
      <c r="J2224" s="83" t="n">
        <f aca="false">IF(D2224="","",D2224*IF(Settings!$B$23=Settings!$C$6,1,IF(Settings!$B$23="USD",1/INDEX(Settings!$B$29:$B$40,MONTH(B2224)),INDEX(Settings!$B$29:$B$40,MONTH(B2224)))))</f>
        <v>7.186811</v>
      </c>
    </row>
    <row r="2225" customFormat="false" ht="15" hidden="false" customHeight="false" outlineLevel="0" collapsed="false">
      <c r="A2225" s="0" t="s">
        <v>186</v>
      </c>
      <c r="B2225" s="81" t="n">
        <v>46153</v>
      </c>
      <c r="C2225" s="82" t="s">
        <v>452</v>
      </c>
      <c r="D2225" s="83" t="n">
        <v>44.94</v>
      </c>
      <c r="E2225" s="0" t="n">
        <v>240</v>
      </c>
      <c r="F2225" s="0" t="n">
        <v>20</v>
      </c>
      <c r="G2225" s="0" t="n">
        <v>2</v>
      </c>
      <c r="I2225" s="0" t="str">
        <f aca="false">IF(A2225="","",IF(COUNTIF(Campaigns!$A$7:$A$300,A2225)&gt;0,"✓",IF(N(D2225)=0,"– no spend","⚠ add to Campaigns tab")))</f>
        <v>✓</v>
      </c>
      <c r="J2225" s="83" t="n">
        <f aca="false">IF(D2225="","",D2225*IF(Settings!$B$23=Settings!$C$6,1,IF(Settings!$B$23="USD",1/INDEX(Settings!$B$29:$B$40,MONTH(B2225)),INDEX(Settings!$B$29:$B$40,MONTH(B2225)))))</f>
        <v>50.229438</v>
      </c>
    </row>
    <row r="2226" customFormat="false" ht="15" hidden="false" customHeight="false" outlineLevel="0" collapsed="false">
      <c r="A2226" s="0" t="s">
        <v>201</v>
      </c>
      <c r="B2226" s="81" t="n">
        <v>46153</v>
      </c>
      <c r="C2226" s="82" t="s">
        <v>452</v>
      </c>
      <c r="D2226" s="83" t="n">
        <v>31.92</v>
      </c>
      <c r="E2226" s="0" t="n">
        <v>52</v>
      </c>
      <c r="F2226" s="0" t="n">
        <v>2</v>
      </c>
      <c r="G2226" s="0" t="n">
        <v>0</v>
      </c>
      <c r="I2226" s="0" t="str">
        <f aca="false">IF(A2226="","",IF(COUNTIF(Campaigns!$A$7:$A$300,A2226)&gt;0,"✓",IF(N(D2226)=0,"– no spend","⚠ add to Campaigns tab")))</f>
        <v>✓</v>
      </c>
      <c r="J2226" s="83" t="n">
        <f aca="false">IF(D2226="","",D2226*IF(Settings!$B$23=Settings!$C$6,1,IF(Settings!$B$23="USD",1/INDEX(Settings!$B$29:$B$40,MONTH(B2226)),INDEX(Settings!$B$29:$B$40,MONTH(B2226)))))</f>
        <v>35.676984</v>
      </c>
    </row>
    <row r="2227" customFormat="false" ht="15" hidden="false" customHeight="false" outlineLevel="0" collapsed="false">
      <c r="A2227" s="0" t="s">
        <v>194</v>
      </c>
      <c r="B2227" s="81" t="n">
        <v>46153</v>
      </c>
      <c r="C2227" s="82" t="s">
        <v>452</v>
      </c>
      <c r="D2227" s="83" t="n">
        <v>50.8</v>
      </c>
      <c r="E2227" s="0" t="n">
        <v>28</v>
      </c>
      <c r="F2227" s="0" t="n">
        <v>2</v>
      </c>
      <c r="G2227" s="0" t="n">
        <v>0</v>
      </c>
      <c r="I2227" s="0" t="str">
        <f aca="false">IF(A2227="","",IF(COUNTIF(Campaigns!$A$7:$A$300,A2227)&gt;0,"✓",IF(N(D2227)=0,"– no spend","⚠ add to Campaigns tab")))</f>
        <v>✓</v>
      </c>
      <c r="J2227" s="83" t="n">
        <f aca="false">IF(D2227="","",D2227*IF(Settings!$B$23=Settings!$C$6,1,IF(Settings!$B$23="USD",1/INDEX(Settings!$B$29:$B$40,MONTH(B2227)),INDEX(Settings!$B$29:$B$40,MONTH(B2227)))))</f>
        <v>56.77916</v>
      </c>
    </row>
    <row r="2228" customFormat="false" ht="15" hidden="false" customHeight="false" outlineLevel="0" collapsed="false">
      <c r="A2228" s="0" t="s">
        <v>199</v>
      </c>
      <c r="B2228" s="81" t="n">
        <v>46153</v>
      </c>
      <c r="C2228" s="82" t="s">
        <v>452</v>
      </c>
      <c r="D2228" s="83" t="n">
        <v>41.8</v>
      </c>
      <c r="E2228" s="0" t="n">
        <v>6</v>
      </c>
      <c r="F2228" s="0" t="n">
        <v>1</v>
      </c>
      <c r="G2228" s="0" t="n">
        <v>0</v>
      </c>
      <c r="I2228" s="0" t="str">
        <f aca="false">IF(A2228="","",IF(COUNTIF(Campaigns!$A$7:$A$300,A2228)&gt;0,"✓",IF(N(D2228)=0,"– no spend","⚠ add to Campaigns tab")))</f>
        <v>✓</v>
      </c>
      <c r="J2228" s="83" t="n">
        <f aca="false">IF(D2228="","",D2228*IF(Settings!$B$23=Settings!$C$6,1,IF(Settings!$B$23="USD",1/INDEX(Settings!$B$29:$B$40,MONTH(B2228)),INDEX(Settings!$B$29:$B$40,MONTH(B2228)))))</f>
        <v>46.71986</v>
      </c>
    </row>
    <row r="2229" customFormat="false" ht="15" hidden="false" customHeight="false" outlineLevel="0" collapsed="false">
      <c r="A2229" s="0" t="s">
        <v>203</v>
      </c>
      <c r="B2229" s="81" t="n">
        <v>46154</v>
      </c>
      <c r="C2229" s="82" t="s">
        <v>452</v>
      </c>
      <c r="D2229" s="83" t="n">
        <v>17.47</v>
      </c>
      <c r="E2229" s="0" t="n">
        <v>51</v>
      </c>
      <c r="F2229" s="0" t="n">
        <v>4</v>
      </c>
      <c r="G2229" s="0" t="n">
        <v>0</v>
      </c>
      <c r="I2229" s="0" t="str">
        <f aca="false">IF(A2229="","",IF(COUNTIF(Campaigns!$A$7:$A$300,A2229)&gt;0,"✓",IF(N(D2229)=0,"– no spend","⚠ add to Campaigns tab")))</f>
        <v>✓</v>
      </c>
      <c r="J2229" s="83" t="n">
        <f aca="false">IF(D2229="","",D2229*IF(Settings!$B$23=Settings!$C$6,1,IF(Settings!$B$23="USD",1/INDEX(Settings!$B$29:$B$40,MONTH(B2229)),INDEX(Settings!$B$29:$B$40,MONTH(B2229)))))</f>
        <v>19.526219</v>
      </c>
    </row>
    <row r="2230" customFormat="false" ht="15" hidden="false" customHeight="false" outlineLevel="0" collapsed="false">
      <c r="A2230" s="0" t="s">
        <v>195</v>
      </c>
      <c r="B2230" s="81" t="n">
        <v>46154</v>
      </c>
      <c r="C2230" s="82" t="s">
        <v>452</v>
      </c>
      <c r="D2230" s="83" t="n">
        <v>46.01</v>
      </c>
      <c r="E2230" s="0" t="n">
        <v>40</v>
      </c>
      <c r="F2230" s="0" t="n">
        <v>2</v>
      </c>
      <c r="G2230" s="0" t="n">
        <v>0</v>
      </c>
      <c r="I2230" s="0" t="str">
        <f aca="false">IF(A2230="","",IF(COUNTIF(Campaigns!$A$7:$A$300,A2230)&gt;0,"✓",IF(N(D2230)=0,"– no spend","⚠ add to Campaigns tab")))</f>
        <v>✓</v>
      </c>
      <c r="J2230" s="83" t="n">
        <f aca="false">IF(D2230="","",D2230*IF(Settings!$B$23=Settings!$C$6,1,IF(Settings!$B$23="USD",1/INDEX(Settings!$B$29:$B$40,MONTH(B2230)),INDEX(Settings!$B$29:$B$40,MONTH(B2230)))))</f>
        <v>51.425377</v>
      </c>
    </row>
    <row r="2231" customFormat="false" ht="15" hidden="false" customHeight="false" outlineLevel="0" collapsed="false">
      <c r="A2231" s="0" t="s">
        <v>185</v>
      </c>
      <c r="B2231" s="81" t="n">
        <v>46154</v>
      </c>
      <c r="C2231" s="82" t="s">
        <v>452</v>
      </c>
      <c r="D2231" s="83" t="n">
        <v>50.13</v>
      </c>
      <c r="E2231" s="0" t="n">
        <v>365</v>
      </c>
      <c r="F2231" s="0" t="n">
        <v>26</v>
      </c>
      <c r="G2231" s="0" t="n">
        <v>2</v>
      </c>
      <c r="I2231" s="0" t="str">
        <f aca="false">IF(A2231="","",IF(COUNTIF(Campaigns!$A$7:$A$300,A2231)&gt;0,"✓",IF(N(D2231)=0,"– no spend","⚠ add to Campaigns tab")))</f>
        <v>✓</v>
      </c>
      <c r="J2231" s="83" t="n">
        <f aca="false">IF(D2231="","",D2231*IF(Settings!$B$23=Settings!$C$6,1,IF(Settings!$B$23="USD",1/INDEX(Settings!$B$29:$B$40,MONTH(B2231)),INDEX(Settings!$B$29:$B$40,MONTH(B2231)))))</f>
        <v>56.030301</v>
      </c>
    </row>
    <row r="2232" customFormat="false" ht="15" hidden="false" customHeight="false" outlineLevel="0" collapsed="false">
      <c r="A2232" s="0" t="s">
        <v>191</v>
      </c>
      <c r="B2232" s="81" t="n">
        <v>46154</v>
      </c>
      <c r="C2232" s="82" t="s">
        <v>452</v>
      </c>
      <c r="D2232" s="83" t="n">
        <v>20.55</v>
      </c>
      <c r="E2232" s="0" t="n">
        <v>17</v>
      </c>
      <c r="F2232" s="0" t="n">
        <v>7</v>
      </c>
      <c r="G2232" s="0" t="n">
        <v>1</v>
      </c>
      <c r="I2232" s="0" t="str">
        <f aca="false">IF(A2232="","",IF(COUNTIF(Campaigns!$A$7:$A$300,A2232)&gt;0,"✓",IF(N(D2232)=0,"– no spend","⚠ add to Campaigns tab")))</f>
        <v>✓</v>
      </c>
      <c r="J2232" s="83" t="n">
        <f aca="false">IF(D2232="","",D2232*IF(Settings!$B$23=Settings!$C$6,1,IF(Settings!$B$23="USD",1/INDEX(Settings!$B$29:$B$40,MONTH(B2232)),INDEX(Settings!$B$29:$B$40,MONTH(B2232)))))</f>
        <v>22.968735</v>
      </c>
    </row>
    <row r="2233" customFormat="false" ht="15" hidden="false" customHeight="false" outlineLevel="0" collapsed="false">
      <c r="A2233" s="0" t="s">
        <v>200</v>
      </c>
      <c r="B2233" s="81" t="n">
        <v>46154</v>
      </c>
      <c r="C2233" s="82" t="s">
        <v>452</v>
      </c>
      <c r="D2233" s="83" t="n">
        <v>32.71</v>
      </c>
      <c r="E2233" s="0" t="n">
        <v>100</v>
      </c>
      <c r="F2233" s="0" t="n">
        <v>13</v>
      </c>
      <c r="G2233" s="0" t="n">
        <v>3</v>
      </c>
      <c r="I2233" s="0" t="str">
        <f aca="false">IF(A2233="","",IF(COUNTIF(Campaigns!$A$7:$A$300,A2233)&gt;0,"✓",IF(N(D2233)=0,"– no spend","⚠ add to Campaigns tab")))</f>
        <v>✓</v>
      </c>
      <c r="J2233" s="83" t="n">
        <f aca="false">IF(D2233="","",D2233*IF(Settings!$B$23=Settings!$C$6,1,IF(Settings!$B$23="USD",1/INDEX(Settings!$B$29:$B$40,MONTH(B2233)),INDEX(Settings!$B$29:$B$40,MONTH(B2233)))))</f>
        <v>36.559967</v>
      </c>
    </row>
    <row r="2234" customFormat="false" ht="15" hidden="false" customHeight="false" outlineLevel="0" collapsed="false">
      <c r="A2234" s="0" t="s">
        <v>202</v>
      </c>
      <c r="B2234" s="81" t="n">
        <v>46154</v>
      </c>
      <c r="C2234" s="82" t="s">
        <v>452</v>
      </c>
      <c r="D2234" s="83" t="n">
        <v>5.11</v>
      </c>
      <c r="E2234" s="0" t="n">
        <v>64</v>
      </c>
      <c r="F2234" s="0" t="n">
        <v>4</v>
      </c>
      <c r="G2234" s="0" t="n">
        <v>0</v>
      </c>
      <c r="I2234" s="0" t="str">
        <f aca="false">IF(A2234="","",IF(COUNTIF(Campaigns!$A$7:$A$300,A2234)&gt;0,"✓",IF(N(D2234)=0,"– no spend","⚠ add to Campaigns tab")))</f>
        <v>✓</v>
      </c>
      <c r="J2234" s="83" t="n">
        <f aca="false">IF(D2234="","",D2234*IF(Settings!$B$23=Settings!$C$6,1,IF(Settings!$B$23="USD",1/INDEX(Settings!$B$29:$B$40,MONTH(B2234)),INDEX(Settings!$B$29:$B$40,MONTH(B2234)))))</f>
        <v>5.711447</v>
      </c>
    </row>
    <row r="2235" customFormat="false" ht="15" hidden="false" customHeight="false" outlineLevel="0" collapsed="false">
      <c r="A2235" s="0" t="s">
        <v>192</v>
      </c>
      <c r="B2235" s="81" t="n">
        <v>46154</v>
      </c>
      <c r="C2235" s="82" t="s">
        <v>452</v>
      </c>
      <c r="D2235" s="83" t="n">
        <v>20.06</v>
      </c>
      <c r="E2235" s="0" t="n">
        <v>81</v>
      </c>
      <c r="F2235" s="0" t="n">
        <v>7</v>
      </c>
      <c r="G2235" s="0" t="n">
        <v>0</v>
      </c>
      <c r="I2235" s="0" t="str">
        <f aca="false">IF(A2235="","",IF(COUNTIF(Campaigns!$A$7:$A$300,A2235)&gt;0,"✓",IF(N(D2235)=0,"– no spend","⚠ add to Campaigns tab")))</f>
        <v>✓</v>
      </c>
      <c r="J2235" s="83" t="n">
        <f aca="false">IF(D2235="","",D2235*IF(Settings!$B$23=Settings!$C$6,1,IF(Settings!$B$23="USD",1/INDEX(Settings!$B$29:$B$40,MONTH(B2235)),INDEX(Settings!$B$29:$B$40,MONTH(B2235)))))</f>
        <v>22.421062</v>
      </c>
    </row>
    <row r="2236" customFormat="false" ht="15" hidden="false" customHeight="false" outlineLevel="0" collapsed="false">
      <c r="A2236" s="0" t="s">
        <v>187</v>
      </c>
      <c r="B2236" s="81" t="n">
        <v>46154</v>
      </c>
      <c r="C2236" s="82" t="s">
        <v>452</v>
      </c>
      <c r="D2236" s="83" t="n">
        <v>55.31</v>
      </c>
      <c r="E2236" s="0" t="n">
        <v>173</v>
      </c>
      <c r="F2236" s="0" t="n">
        <v>15</v>
      </c>
      <c r="G2236" s="0" t="n">
        <v>0</v>
      </c>
      <c r="I2236" s="0" t="str">
        <f aca="false">IF(A2236="","",IF(COUNTIF(Campaigns!$A$7:$A$300,A2236)&gt;0,"✓",IF(N(D2236)=0,"– no spend","⚠ add to Campaigns tab")))</f>
        <v>✓</v>
      </c>
      <c r="J2236" s="83" t="n">
        <f aca="false">IF(D2236="","",D2236*IF(Settings!$B$23=Settings!$C$6,1,IF(Settings!$B$23="USD",1/INDEX(Settings!$B$29:$B$40,MONTH(B2236)),INDEX(Settings!$B$29:$B$40,MONTH(B2236)))))</f>
        <v>61.819987</v>
      </c>
    </row>
    <row r="2237" customFormat="false" ht="15" hidden="false" customHeight="false" outlineLevel="0" collapsed="false">
      <c r="A2237" s="0" t="s">
        <v>190</v>
      </c>
      <c r="B2237" s="81" t="n">
        <v>46154</v>
      </c>
      <c r="C2237" s="82" t="s">
        <v>452</v>
      </c>
      <c r="D2237" s="83" t="n">
        <v>19.18</v>
      </c>
      <c r="E2237" s="0" t="n">
        <v>34</v>
      </c>
      <c r="F2237" s="0" t="n">
        <v>2</v>
      </c>
      <c r="G2237" s="0" t="n">
        <v>0</v>
      </c>
      <c r="I2237" s="0" t="str">
        <f aca="false">IF(A2237="","",IF(COUNTIF(Campaigns!$A$7:$A$300,A2237)&gt;0,"✓",IF(N(D2237)=0,"– no spend","⚠ add to Campaigns tab")))</f>
        <v>✓</v>
      </c>
      <c r="J2237" s="83" t="n">
        <f aca="false">IF(D2237="","",D2237*IF(Settings!$B$23=Settings!$C$6,1,IF(Settings!$B$23="USD",1/INDEX(Settings!$B$29:$B$40,MONTH(B2237)),INDEX(Settings!$B$29:$B$40,MONTH(B2237)))))</f>
        <v>21.437486</v>
      </c>
    </row>
    <row r="2238" customFormat="false" ht="15" hidden="false" customHeight="false" outlineLevel="0" collapsed="false">
      <c r="A2238" s="0" t="s">
        <v>204</v>
      </c>
      <c r="B2238" s="81" t="n">
        <v>46154</v>
      </c>
      <c r="C2238" s="82" t="s">
        <v>452</v>
      </c>
      <c r="D2238" s="83" t="n">
        <v>9.93</v>
      </c>
      <c r="E2238" s="0" t="n">
        <v>46</v>
      </c>
      <c r="F2238" s="0" t="n">
        <v>4</v>
      </c>
      <c r="G2238" s="0" t="n">
        <v>0</v>
      </c>
      <c r="I2238" s="0" t="str">
        <f aca="false">IF(A2238="","",IF(COUNTIF(Campaigns!$A$7:$A$300,A2238)&gt;0,"✓",IF(N(D2238)=0,"– no spend","⚠ add to Campaigns tab")))</f>
        <v>✓</v>
      </c>
      <c r="J2238" s="83" t="n">
        <f aca="false">IF(D2238="","",D2238*IF(Settings!$B$23=Settings!$C$6,1,IF(Settings!$B$23="USD",1/INDEX(Settings!$B$29:$B$40,MONTH(B2238)),INDEX(Settings!$B$29:$B$40,MONTH(B2238)))))</f>
        <v>11.098761</v>
      </c>
    </row>
    <row r="2239" customFormat="false" ht="15" hidden="false" customHeight="false" outlineLevel="0" collapsed="false">
      <c r="A2239" s="0" t="s">
        <v>188</v>
      </c>
      <c r="B2239" s="81" t="n">
        <v>46154</v>
      </c>
      <c r="C2239" s="82" t="s">
        <v>452</v>
      </c>
      <c r="D2239" s="83" t="n">
        <v>3.3</v>
      </c>
      <c r="E2239" s="0" t="n">
        <v>49</v>
      </c>
      <c r="F2239" s="0" t="n">
        <v>1</v>
      </c>
      <c r="G2239" s="0" t="n">
        <v>0</v>
      </c>
      <c r="I2239" s="0" t="str">
        <f aca="false">IF(A2239="","",IF(COUNTIF(Campaigns!$A$7:$A$300,A2239)&gt;0,"✓",IF(N(D2239)=0,"– no spend","⚠ add to Campaigns tab")))</f>
        <v>✓</v>
      </c>
      <c r="J2239" s="83" t="n">
        <f aca="false">IF(D2239="","",D2239*IF(Settings!$B$23=Settings!$C$6,1,IF(Settings!$B$23="USD",1/INDEX(Settings!$B$29:$B$40,MONTH(B2239)),INDEX(Settings!$B$29:$B$40,MONTH(B2239)))))</f>
        <v>3.68841</v>
      </c>
    </row>
    <row r="2240" customFormat="false" ht="15" hidden="false" customHeight="false" outlineLevel="0" collapsed="false">
      <c r="A2240" s="0" t="s">
        <v>186</v>
      </c>
      <c r="B2240" s="81" t="n">
        <v>46154</v>
      </c>
      <c r="C2240" s="82" t="s">
        <v>452</v>
      </c>
      <c r="D2240" s="83" t="n">
        <v>56.82</v>
      </c>
      <c r="E2240" s="0" t="n">
        <v>238</v>
      </c>
      <c r="F2240" s="0" t="n">
        <v>23</v>
      </c>
      <c r="G2240" s="0" t="n">
        <v>0</v>
      </c>
      <c r="I2240" s="0" t="str">
        <f aca="false">IF(A2240="","",IF(COUNTIF(Campaigns!$A$7:$A$300,A2240)&gt;0,"✓",IF(N(D2240)=0,"– no spend","⚠ add to Campaigns tab")))</f>
        <v>✓</v>
      </c>
      <c r="J2240" s="83" t="n">
        <f aca="false">IF(D2240="","",D2240*IF(Settings!$B$23=Settings!$C$6,1,IF(Settings!$B$23="USD",1/INDEX(Settings!$B$29:$B$40,MONTH(B2240)),INDEX(Settings!$B$29:$B$40,MONTH(B2240)))))</f>
        <v>63.507714</v>
      </c>
    </row>
    <row r="2241" customFormat="false" ht="15" hidden="false" customHeight="false" outlineLevel="0" collapsed="false">
      <c r="A2241" s="0" t="s">
        <v>201</v>
      </c>
      <c r="B2241" s="81" t="n">
        <v>46154</v>
      </c>
      <c r="C2241" s="82" t="s">
        <v>452</v>
      </c>
      <c r="D2241" s="83" t="n">
        <v>31.12</v>
      </c>
      <c r="E2241" s="0" t="n">
        <v>12</v>
      </c>
      <c r="F2241" s="0" t="n">
        <v>2</v>
      </c>
      <c r="G2241" s="0" t="n">
        <v>0</v>
      </c>
      <c r="I2241" s="0" t="str">
        <f aca="false">IF(A2241="","",IF(COUNTIF(Campaigns!$A$7:$A$300,A2241)&gt;0,"✓",IF(N(D2241)=0,"– no spend","⚠ add to Campaigns tab")))</f>
        <v>✓</v>
      </c>
      <c r="J2241" s="83" t="n">
        <f aca="false">IF(D2241="","",D2241*IF(Settings!$B$23=Settings!$C$6,1,IF(Settings!$B$23="USD",1/INDEX(Settings!$B$29:$B$40,MONTH(B2241)),INDEX(Settings!$B$29:$B$40,MONTH(B2241)))))</f>
        <v>34.782824</v>
      </c>
    </row>
    <row r="2242" customFormat="false" ht="15" hidden="false" customHeight="false" outlineLevel="0" collapsed="false">
      <c r="A2242" s="0" t="s">
        <v>194</v>
      </c>
      <c r="B2242" s="81" t="n">
        <v>46154</v>
      </c>
      <c r="C2242" s="82" t="s">
        <v>452</v>
      </c>
      <c r="D2242" s="83" t="n">
        <v>25.13</v>
      </c>
      <c r="E2242" s="0" t="n">
        <v>25</v>
      </c>
      <c r="F2242" s="0" t="n">
        <v>3</v>
      </c>
      <c r="G2242" s="0" t="n">
        <v>0</v>
      </c>
      <c r="I2242" s="0" t="str">
        <f aca="false">IF(A2242="","",IF(COUNTIF(Campaigns!$A$7:$A$300,A2242)&gt;0,"✓",IF(N(D2242)=0,"– no spend","⚠ add to Campaigns tab")))</f>
        <v>✓</v>
      </c>
      <c r="J2242" s="83" t="n">
        <f aca="false">IF(D2242="","",D2242*IF(Settings!$B$23=Settings!$C$6,1,IF(Settings!$B$23="USD",1/INDEX(Settings!$B$29:$B$40,MONTH(B2242)),INDEX(Settings!$B$29:$B$40,MONTH(B2242)))))</f>
        <v>28.087801</v>
      </c>
    </row>
    <row r="2243" customFormat="false" ht="15" hidden="false" customHeight="false" outlineLevel="0" collapsed="false">
      <c r="A2243" s="0" t="s">
        <v>199</v>
      </c>
      <c r="B2243" s="81" t="n">
        <v>46154</v>
      </c>
      <c r="C2243" s="82" t="s">
        <v>452</v>
      </c>
      <c r="D2243" s="83" t="n">
        <v>9.88</v>
      </c>
      <c r="E2243" s="0" t="n">
        <v>35</v>
      </c>
      <c r="F2243" s="0" t="n">
        <v>1</v>
      </c>
      <c r="G2243" s="0" t="n">
        <v>0</v>
      </c>
      <c r="I2243" s="0" t="str">
        <f aca="false">IF(A2243="","",IF(COUNTIF(Campaigns!$A$7:$A$300,A2243)&gt;0,"✓",IF(N(D2243)=0,"– no spend","⚠ add to Campaigns tab")))</f>
        <v>✓</v>
      </c>
      <c r="J2243" s="83" t="n">
        <f aca="false">IF(D2243="","",D2243*IF(Settings!$B$23=Settings!$C$6,1,IF(Settings!$B$23="USD",1/INDEX(Settings!$B$29:$B$40,MONTH(B2243)),INDEX(Settings!$B$29:$B$40,MONTH(B2243)))))</f>
        <v>11.042876</v>
      </c>
    </row>
    <row r="2244" customFormat="false" ht="15" hidden="false" customHeight="false" outlineLevel="0" collapsed="false">
      <c r="A2244" s="0" t="s">
        <v>203</v>
      </c>
      <c r="B2244" s="81" t="n">
        <v>46155</v>
      </c>
      <c r="C2244" s="82" t="s">
        <v>452</v>
      </c>
      <c r="D2244" s="83" t="n">
        <v>7.71</v>
      </c>
      <c r="E2244" s="0" t="n">
        <v>102</v>
      </c>
      <c r="F2244" s="0" t="n">
        <v>2</v>
      </c>
      <c r="G2244" s="0" t="n">
        <v>0</v>
      </c>
      <c r="I2244" s="0" t="str">
        <f aca="false">IF(A2244="","",IF(COUNTIF(Campaigns!$A$7:$A$300,A2244)&gt;0,"✓",IF(N(D2244)=0,"– no spend","⚠ add to Campaigns tab")))</f>
        <v>✓</v>
      </c>
      <c r="J2244" s="83" t="n">
        <f aca="false">IF(D2244="","",D2244*IF(Settings!$B$23=Settings!$C$6,1,IF(Settings!$B$23="USD",1/INDEX(Settings!$B$29:$B$40,MONTH(B2244)),INDEX(Settings!$B$29:$B$40,MONTH(B2244)))))</f>
        <v>8.617467</v>
      </c>
    </row>
    <row r="2245" customFormat="false" ht="15" hidden="false" customHeight="false" outlineLevel="0" collapsed="false">
      <c r="A2245" s="0" t="s">
        <v>195</v>
      </c>
      <c r="B2245" s="81" t="n">
        <v>46155</v>
      </c>
      <c r="C2245" s="82" t="s">
        <v>452</v>
      </c>
      <c r="D2245" s="83" t="n">
        <v>29.71</v>
      </c>
      <c r="E2245" s="0" t="n">
        <v>6</v>
      </c>
      <c r="F2245" s="0" t="n">
        <v>1</v>
      </c>
      <c r="G2245" s="0" t="n">
        <v>0</v>
      </c>
      <c r="I2245" s="0" t="str">
        <f aca="false">IF(A2245="","",IF(COUNTIF(Campaigns!$A$7:$A$300,A2245)&gt;0,"✓",IF(N(D2245)=0,"– no spend","⚠ add to Campaigns tab")))</f>
        <v>✓</v>
      </c>
      <c r="J2245" s="83" t="n">
        <f aca="false">IF(D2245="","",D2245*IF(Settings!$B$23=Settings!$C$6,1,IF(Settings!$B$23="USD",1/INDEX(Settings!$B$29:$B$40,MONTH(B2245)),INDEX(Settings!$B$29:$B$40,MONTH(B2245)))))</f>
        <v>33.206867</v>
      </c>
    </row>
    <row r="2246" customFormat="false" ht="15" hidden="false" customHeight="false" outlineLevel="0" collapsed="false">
      <c r="A2246" s="0" t="s">
        <v>185</v>
      </c>
      <c r="B2246" s="81" t="n">
        <v>46155</v>
      </c>
      <c r="C2246" s="82" t="s">
        <v>452</v>
      </c>
      <c r="D2246" s="83" t="n">
        <v>67.82</v>
      </c>
      <c r="E2246" s="0" t="n">
        <v>318</v>
      </c>
      <c r="F2246" s="0" t="n">
        <v>33</v>
      </c>
      <c r="G2246" s="0" t="n">
        <v>2</v>
      </c>
      <c r="I2246" s="0" t="str">
        <f aca="false">IF(A2246="","",IF(COUNTIF(Campaigns!$A$7:$A$300,A2246)&gt;0,"✓",IF(N(D2246)=0,"– no spend","⚠ add to Campaigns tab")))</f>
        <v>✓</v>
      </c>
      <c r="J2246" s="83" t="n">
        <f aca="false">IF(D2246="","",D2246*IF(Settings!$B$23=Settings!$C$6,1,IF(Settings!$B$23="USD",1/INDEX(Settings!$B$29:$B$40,MONTH(B2246)),INDEX(Settings!$B$29:$B$40,MONTH(B2246)))))</f>
        <v>75.802414</v>
      </c>
    </row>
    <row r="2247" customFormat="false" ht="15" hidden="false" customHeight="false" outlineLevel="0" collapsed="false">
      <c r="A2247" s="0" t="s">
        <v>191</v>
      </c>
      <c r="B2247" s="81" t="n">
        <v>46155</v>
      </c>
      <c r="C2247" s="82" t="s">
        <v>452</v>
      </c>
      <c r="D2247" s="83" t="n">
        <v>22.34</v>
      </c>
      <c r="E2247" s="0" t="n">
        <v>44</v>
      </c>
      <c r="F2247" s="0" t="n">
        <v>8</v>
      </c>
      <c r="G2247" s="0" t="n">
        <v>2</v>
      </c>
      <c r="I2247" s="0" t="str">
        <f aca="false">IF(A2247="","",IF(COUNTIF(Campaigns!$A$7:$A$300,A2247)&gt;0,"✓",IF(N(D2247)=0,"– no spend","⚠ add to Campaigns tab")))</f>
        <v>✓</v>
      </c>
      <c r="J2247" s="83" t="n">
        <f aca="false">IF(D2247="","",D2247*IF(Settings!$B$23=Settings!$C$6,1,IF(Settings!$B$23="USD",1/INDEX(Settings!$B$29:$B$40,MONTH(B2247)),INDEX(Settings!$B$29:$B$40,MONTH(B2247)))))</f>
        <v>24.969418</v>
      </c>
    </row>
    <row r="2248" customFormat="false" ht="15" hidden="false" customHeight="false" outlineLevel="0" collapsed="false">
      <c r="A2248" s="0" t="s">
        <v>200</v>
      </c>
      <c r="B2248" s="81" t="n">
        <v>46155</v>
      </c>
      <c r="C2248" s="82" t="s">
        <v>452</v>
      </c>
      <c r="D2248" s="83" t="n">
        <v>15.75</v>
      </c>
      <c r="E2248" s="0" t="n">
        <v>80</v>
      </c>
      <c r="F2248" s="0" t="n">
        <v>10</v>
      </c>
      <c r="G2248" s="0" t="n">
        <v>1</v>
      </c>
      <c r="I2248" s="0" t="str">
        <f aca="false">IF(A2248="","",IF(COUNTIF(Campaigns!$A$7:$A$300,A2248)&gt;0,"✓",IF(N(D2248)=0,"– no spend","⚠ add to Campaigns tab")))</f>
        <v>✓</v>
      </c>
      <c r="J2248" s="83" t="n">
        <f aca="false">IF(D2248="","",D2248*IF(Settings!$B$23=Settings!$C$6,1,IF(Settings!$B$23="USD",1/INDEX(Settings!$B$29:$B$40,MONTH(B2248)),INDEX(Settings!$B$29:$B$40,MONTH(B2248)))))</f>
        <v>17.603775</v>
      </c>
    </row>
    <row r="2249" customFormat="false" ht="15" hidden="false" customHeight="false" outlineLevel="0" collapsed="false">
      <c r="A2249" s="0" t="s">
        <v>202</v>
      </c>
      <c r="B2249" s="81" t="n">
        <v>46155</v>
      </c>
      <c r="C2249" s="82" t="s">
        <v>452</v>
      </c>
      <c r="D2249" s="83" t="n">
        <v>4.5</v>
      </c>
      <c r="E2249" s="0" t="n">
        <v>89</v>
      </c>
      <c r="F2249" s="0" t="n">
        <v>4</v>
      </c>
      <c r="G2249" s="0" t="n">
        <v>0</v>
      </c>
      <c r="I2249" s="0" t="str">
        <f aca="false">IF(A2249="","",IF(COUNTIF(Campaigns!$A$7:$A$300,A2249)&gt;0,"✓",IF(N(D2249)=0,"– no spend","⚠ add to Campaigns tab")))</f>
        <v>✓</v>
      </c>
      <c r="J2249" s="83" t="n">
        <f aca="false">IF(D2249="","",D2249*IF(Settings!$B$23=Settings!$C$6,1,IF(Settings!$B$23="USD",1/INDEX(Settings!$B$29:$B$40,MONTH(B2249)),INDEX(Settings!$B$29:$B$40,MONTH(B2249)))))</f>
        <v>5.02965</v>
      </c>
    </row>
    <row r="2250" customFormat="false" ht="15" hidden="false" customHeight="false" outlineLevel="0" collapsed="false">
      <c r="A2250" s="0" t="s">
        <v>192</v>
      </c>
      <c r="B2250" s="81" t="n">
        <v>46155</v>
      </c>
      <c r="C2250" s="82" t="s">
        <v>452</v>
      </c>
      <c r="D2250" s="83" t="n">
        <v>22.73</v>
      </c>
      <c r="E2250" s="0" t="n">
        <v>4</v>
      </c>
      <c r="F2250" s="0" t="n">
        <v>1</v>
      </c>
      <c r="G2250" s="0" t="n">
        <v>0</v>
      </c>
      <c r="I2250" s="0" t="str">
        <f aca="false">IF(A2250="","",IF(COUNTIF(Campaigns!$A$7:$A$300,A2250)&gt;0,"✓",IF(N(D2250)=0,"– no spend","⚠ add to Campaigns tab")))</f>
        <v>✓</v>
      </c>
      <c r="J2250" s="83" t="n">
        <f aca="false">IF(D2250="","",D2250*IF(Settings!$B$23=Settings!$C$6,1,IF(Settings!$B$23="USD",1/INDEX(Settings!$B$29:$B$40,MONTH(B2250)),INDEX(Settings!$B$29:$B$40,MONTH(B2250)))))</f>
        <v>25.405321</v>
      </c>
    </row>
    <row r="2251" customFormat="false" ht="15" hidden="false" customHeight="false" outlineLevel="0" collapsed="false">
      <c r="A2251" s="0" t="s">
        <v>187</v>
      </c>
      <c r="B2251" s="81" t="n">
        <v>46155</v>
      </c>
      <c r="C2251" s="82" t="s">
        <v>452</v>
      </c>
      <c r="D2251" s="83" t="n">
        <v>38.37</v>
      </c>
      <c r="E2251" s="0" t="n">
        <v>214</v>
      </c>
      <c r="F2251" s="0" t="n">
        <v>16</v>
      </c>
      <c r="G2251" s="0" t="n">
        <v>0</v>
      </c>
      <c r="I2251" s="0" t="str">
        <f aca="false">IF(A2251="","",IF(COUNTIF(Campaigns!$A$7:$A$300,A2251)&gt;0,"✓",IF(N(D2251)=0,"– no spend","⚠ add to Campaigns tab")))</f>
        <v>✓</v>
      </c>
      <c r="J2251" s="83" t="n">
        <f aca="false">IF(D2251="","",D2251*IF(Settings!$B$23=Settings!$C$6,1,IF(Settings!$B$23="USD",1/INDEX(Settings!$B$29:$B$40,MONTH(B2251)),INDEX(Settings!$B$29:$B$40,MONTH(B2251)))))</f>
        <v>42.886149</v>
      </c>
    </row>
    <row r="2252" customFormat="false" ht="15" hidden="false" customHeight="false" outlineLevel="0" collapsed="false">
      <c r="A2252" s="0" t="s">
        <v>190</v>
      </c>
      <c r="B2252" s="81" t="n">
        <v>46155</v>
      </c>
      <c r="C2252" s="82" t="s">
        <v>452</v>
      </c>
      <c r="D2252" s="83" t="n">
        <v>13.97</v>
      </c>
      <c r="E2252" s="0" t="n">
        <v>12</v>
      </c>
      <c r="F2252" s="0" t="n">
        <v>1</v>
      </c>
      <c r="G2252" s="0" t="n">
        <v>2</v>
      </c>
      <c r="I2252" s="0" t="str">
        <f aca="false">IF(A2252="","",IF(COUNTIF(Campaigns!$A$7:$A$300,A2252)&gt;0,"✓",IF(N(D2252)=0,"– no spend","⚠ add to Campaigns tab")))</f>
        <v>✓</v>
      </c>
      <c r="J2252" s="83" t="n">
        <f aca="false">IF(D2252="","",D2252*IF(Settings!$B$23=Settings!$C$6,1,IF(Settings!$B$23="USD",1/INDEX(Settings!$B$29:$B$40,MONTH(B2252)),INDEX(Settings!$B$29:$B$40,MONTH(B2252)))))</f>
        <v>15.614269</v>
      </c>
    </row>
    <row r="2253" customFormat="false" ht="15" hidden="false" customHeight="false" outlineLevel="0" collapsed="false">
      <c r="A2253" s="0" t="s">
        <v>204</v>
      </c>
      <c r="B2253" s="81" t="n">
        <v>46155</v>
      </c>
      <c r="C2253" s="82" t="s">
        <v>452</v>
      </c>
      <c r="D2253" s="83" t="n">
        <v>2.74</v>
      </c>
      <c r="E2253" s="0" t="n">
        <v>54</v>
      </c>
      <c r="F2253" s="0" t="n">
        <v>2</v>
      </c>
      <c r="G2253" s="0" t="n">
        <v>0</v>
      </c>
      <c r="I2253" s="0" t="str">
        <f aca="false">IF(A2253="","",IF(COUNTIF(Campaigns!$A$7:$A$300,A2253)&gt;0,"✓",IF(N(D2253)=0,"– no spend","⚠ add to Campaigns tab")))</f>
        <v>✓</v>
      </c>
      <c r="J2253" s="83" t="n">
        <f aca="false">IF(D2253="","",D2253*IF(Settings!$B$23=Settings!$C$6,1,IF(Settings!$B$23="USD",1/INDEX(Settings!$B$29:$B$40,MONTH(B2253)),INDEX(Settings!$B$29:$B$40,MONTH(B2253)))))</f>
        <v>3.062498</v>
      </c>
    </row>
    <row r="2254" customFormat="false" ht="15" hidden="false" customHeight="false" outlineLevel="0" collapsed="false">
      <c r="A2254" s="0" t="s">
        <v>188</v>
      </c>
      <c r="B2254" s="81" t="n">
        <v>46155</v>
      </c>
      <c r="C2254" s="82" t="s">
        <v>452</v>
      </c>
      <c r="D2254" s="83" t="n">
        <v>0</v>
      </c>
      <c r="E2254" s="0" t="n">
        <v>4</v>
      </c>
      <c r="F2254" s="0" t="n">
        <v>0</v>
      </c>
      <c r="G2254" s="0" t="n">
        <v>0</v>
      </c>
      <c r="I2254" s="0" t="str">
        <f aca="false">IF(A2254="","",IF(COUNTIF(Campaigns!$A$7:$A$300,A2254)&gt;0,"✓",IF(N(D2254)=0,"– no spend","⚠ add to Campaigns tab")))</f>
        <v>✓</v>
      </c>
      <c r="J2254" s="83" t="n">
        <f aca="false">IF(D2254="","",D2254*IF(Settings!$B$23=Settings!$C$6,1,IF(Settings!$B$23="USD",1/INDEX(Settings!$B$29:$B$40,MONTH(B2254)),INDEX(Settings!$B$29:$B$40,MONTH(B2254)))))</f>
        <v>0</v>
      </c>
    </row>
    <row r="2255" customFormat="false" ht="15" hidden="false" customHeight="false" outlineLevel="0" collapsed="false">
      <c r="A2255" s="0" t="s">
        <v>186</v>
      </c>
      <c r="B2255" s="81" t="n">
        <v>46155</v>
      </c>
      <c r="C2255" s="82" t="s">
        <v>452</v>
      </c>
      <c r="D2255" s="83" t="n">
        <v>40.15</v>
      </c>
      <c r="E2255" s="0" t="n">
        <v>201</v>
      </c>
      <c r="F2255" s="0" t="n">
        <v>16</v>
      </c>
      <c r="G2255" s="0" t="n">
        <v>1</v>
      </c>
      <c r="I2255" s="0" t="str">
        <f aca="false">IF(A2255="","",IF(COUNTIF(Campaigns!$A$7:$A$300,A2255)&gt;0,"✓",IF(N(D2255)=0,"– no spend","⚠ add to Campaigns tab")))</f>
        <v>✓</v>
      </c>
      <c r="J2255" s="83" t="n">
        <f aca="false">IF(D2255="","",D2255*IF(Settings!$B$23=Settings!$C$6,1,IF(Settings!$B$23="USD",1/INDEX(Settings!$B$29:$B$40,MONTH(B2255)),INDEX(Settings!$B$29:$B$40,MONTH(B2255)))))</f>
        <v>44.875655</v>
      </c>
    </row>
    <row r="2256" customFormat="false" ht="15" hidden="false" customHeight="false" outlineLevel="0" collapsed="false">
      <c r="A2256" s="0" t="s">
        <v>201</v>
      </c>
      <c r="B2256" s="81" t="n">
        <v>46155</v>
      </c>
      <c r="C2256" s="82" t="s">
        <v>452</v>
      </c>
      <c r="D2256" s="83" t="n">
        <v>21.96</v>
      </c>
      <c r="E2256" s="0" t="n">
        <v>39</v>
      </c>
      <c r="F2256" s="0" t="n">
        <v>1</v>
      </c>
      <c r="G2256" s="0" t="n">
        <v>0</v>
      </c>
      <c r="I2256" s="0" t="str">
        <f aca="false">IF(A2256="","",IF(COUNTIF(Campaigns!$A$7:$A$300,A2256)&gt;0,"✓",IF(N(D2256)=0,"– no spend","⚠ add to Campaigns tab")))</f>
        <v>✓</v>
      </c>
      <c r="J2256" s="83" t="n">
        <f aca="false">IF(D2256="","",D2256*IF(Settings!$B$23=Settings!$C$6,1,IF(Settings!$B$23="USD",1/INDEX(Settings!$B$29:$B$40,MONTH(B2256)),INDEX(Settings!$B$29:$B$40,MONTH(B2256)))))</f>
        <v>24.544692</v>
      </c>
    </row>
    <row r="2257" customFormat="false" ht="15" hidden="false" customHeight="false" outlineLevel="0" collapsed="false">
      <c r="A2257" s="0" t="s">
        <v>194</v>
      </c>
      <c r="B2257" s="81" t="n">
        <v>46155</v>
      </c>
      <c r="C2257" s="82" t="s">
        <v>452</v>
      </c>
      <c r="D2257" s="83" t="n">
        <v>25.72</v>
      </c>
      <c r="E2257" s="0" t="n">
        <v>90</v>
      </c>
      <c r="F2257" s="0" t="n">
        <v>5</v>
      </c>
      <c r="G2257" s="0" t="n">
        <v>0</v>
      </c>
      <c r="I2257" s="0" t="str">
        <f aca="false">IF(A2257="","",IF(COUNTIF(Campaigns!$A$7:$A$300,A2257)&gt;0,"✓",IF(N(D2257)=0,"– no spend","⚠ add to Campaigns tab")))</f>
        <v>✓</v>
      </c>
      <c r="J2257" s="83" t="n">
        <f aca="false">IF(D2257="","",D2257*IF(Settings!$B$23=Settings!$C$6,1,IF(Settings!$B$23="USD",1/INDEX(Settings!$B$29:$B$40,MONTH(B2257)),INDEX(Settings!$B$29:$B$40,MONTH(B2257)))))</f>
        <v>28.747244</v>
      </c>
    </row>
    <row r="2258" customFormat="false" ht="15" hidden="false" customHeight="false" outlineLevel="0" collapsed="false">
      <c r="A2258" s="0" t="s">
        <v>199</v>
      </c>
      <c r="B2258" s="81" t="n">
        <v>46155</v>
      </c>
      <c r="C2258" s="82" t="s">
        <v>452</v>
      </c>
      <c r="D2258" s="83" t="n">
        <v>0</v>
      </c>
      <c r="E2258" s="0" t="n">
        <v>18</v>
      </c>
      <c r="F2258" s="0" t="n">
        <v>0</v>
      </c>
      <c r="G2258" s="0" t="n">
        <v>0</v>
      </c>
      <c r="I2258" s="0" t="str">
        <f aca="false">IF(A2258="","",IF(COUNTIF(Campaigns!$A$7:$A$300,A2258)&gt;0,"✓",IF(N(D2258)=0,"– no spend","⚠ add to Campaigns tab")))</f>
        <v>✓</v>
      </c>
      <c r="J2258" s="83" t="n">
        <f aca="false">IF(D2258="","",D2258*IF(Settings!$B$23=Settings!$C$6,1,IF(Settings!$B$23="USD",1/INDEX(Settings!$B$29:$B$40,MONTH(B2258)),INDEX(Settings!$B$29:$B$40,MONTH(B2258)))))</f>
        <v>0</v>
      </c>
    </row>
    <row r="2259" customFormat="false" ht="15" hidden="false" customHeight="false" outlineLevel="0" collapsed="false">
      <c r="A2259" s="0" t="s">
        <v>203</v>
      </c>
      <c r="B2259" s="81" t="n">
        <v>46156</v>
      </c>
      <c r="C2259" s="82" t="s">
        <v>452</v>
      </c>
      <c r="D2259" s="83" t="n">
        <v>14.6</v>
      </c>
      <c r="E2259" s="0" t="n">
        <v>109</v>
      </c>
      <c r="F2259" s="0" t="n">
        <v>3</v>
      </c>
      <c r="G2259" s="0" t="n">
        <v>0</v>
      </c>
      <c r="I2259" s="0" t="str">
        <f aca="false">IF(A2259="","",IF(COUNTIF(Campaigns!$A$7:$A$300,A2259)&gt;0,"✓",IF(N(D2259)=0,"– no spend","⚠ add to Campaigns tab")))</f>
        <v>✓</v>
      </c>
      <c r="J2259" s="83" t="n">
        <f aca="false">IF(D2259="","",D2259*IF(Settings!$B$23=Settings!$C$6,1,IF(Settings!$B$23="USD",1/INDEX(Settings!$B$29:$B$40,MONTH(B2259)),INDEX(Settings!$B$29:$B$40,MONTH(B2259)))))</f>
        <v>16.31842</v>
      </c>
    </row>
    <row r="2260" customFormat="false" ht="15" hidden="false" customHeight="false" outlineLevel="0" collapsed="false">
      <c r="A2260" s="0" t="s">
        <v>195</v>
      </c>
      <c r="B2260" s="81" t="n">
        <v>46156</v>
      </c>
      <c r="C2260" s="82" t="s">
        <v>452</v>
      </c>
      <c r="D2260" s="83" t="n">
        <v>0</v>
      </c>
      <c r="E2260" s="0" t="n">
        <v>26</v>
      </c>
      <c r="F2260" s="0" t="n">
        <v>0</v>
      </c>
      <c r="G2260" s="0" t="n">
        <v>0</v>
      </c>
      <c r="I2260" s="0" t="str">
        <f aca="false">IF(A2260="","",IF(COUNTIF(Campaigns!$A$7:$A$300,A2260)&gt;0,"✓",IF(N(D2260)=0,"– no spend","⚠ add to Campaigns tab")))</f>
        <v>✓</v>
      </c>
      <c r="J2260" s="83" t="n">
        <f aca="false">IF(D2260="","",D2260*IF(Settings!$B$23=Settings!$C$6,1,IF(Settings!$B$23="USD",1/INDEX(Settings!$B$29:$B$40,MONTH(B2260)),INDEX(Settings!$B$29:$B$40,MONTH(B2260)))))</f>
        <v>0</v>
      </c>
    </row>
    <row r="2261" customFormat="false" ht="15" hidden="false" customHeight="false" outlineLevel="0" collapsed="false">
      <c r="A2261" s="0" t="s">
        <v>185</v>
      </c>
      <c r="B2261" s="81" t="n">
        <v>46156</v>
      </c>
      <c r="C2261" s="82" t="s">
        <v>452</v>
      </c>
      <c r="D2261" s="83" t="n">
        <v>29.33</v>
      </c>
      <c r="E2261" s="0" t="n">
        <v>237</v>
      </c>
      <c r="F2261" s="0" t="n">
        <v>26</v>
      </c>
      <c r="G2261" s="0" t="n">
        <v>0</v>
      </c>
      <c r="I2261" s="0" t="str">
        <f aca="false">IF(A2261="","",IF(COUNTIF(Campaigns!$A$7:$A$300,A2261)&gt;0,"✓",IF(N(D2261)=0,"– no spend","⚠ add to Campaigns tab")))</f>
        <v>✓</v>
      </c>
      <c r="J2261" s="83" t="n">
        <f aca="false">IF(D2261="","",D2261*IF(Settings!$B$23=Settings!$C$6,1,IF(Settings!$B$23="USD",1/INDEX(Settings!$B$29:$B$40,MONTH(B2261)),INDEX(Settings!$B$29:$B$40,MONTH(B2261)))))</f>
        <v>32.782141</v>
      </c>
    </row>
    <row r="2262" customFormat="false" ht="15" hidden="false" customHeight="false" outlineLevel="0" collapsed="false">
      <c r="A2262" s="0" t="s">
        <v>191</v>
      </c>
      <c r="B2262" s="81" t="n">
        <v>46156</v>
      </c>
      <c r="C2262" s="82" t="s">
        <v>452</v>
      </c>
      <c r="D2262" s="83" t="n">
        <v>19.1</v>
      </c>
      <c r="E2262" s="0" t="n">
        <v>50</v>
      </c>
      <c r="F2262" s="0" t="n">
        <v>5</v>
      </c>
      <c r="G2262" s="0" t="n">
        <v>6</v>
      </c>
      <c r="I2262" s="0" t="str">
        <f aca="false">IF(A2262="","",IF(COUNTIF(Campaigns!$A$7:$A$300,A2262)&gt;0,"✓",IF(N(D2262)=0,"– no spend","⚠ add to Campaigns tab")))</f>
        <v>✓</v>
      </c>
      <c r="J2262" s="83" t="n">
        <f aca="false">IF(D2262="","",D2262*IF(Settings!$B$23=Settings!$C$6,1,IF(Settings!$B$23="USD",1/INDEX(Settings!$B$29:$B$40,MONTH(B2262)),INDEX(Settings!$B$29:$B$40,MONTH(B2262)))))</f>
        <v>21.34807</v>
      </c>
    </row>
    <row r="2263" customFormat="false" ht="15" hidden="false" customHeight="false" outlineLevel="0" collapsed="false">
      <c r="A2263" s="0" t="s">
        <v>200</v>
      </c>
      <c r="B2263" s="81" t="n">
        <v>46156</v>
      </c>
      <c r="C2263" s="82" t="s">
        <v>452</v>
      </c>
      <c r="D2263" s="83" t="n">
        <v>28.98</v>
      </c>
      <c r="E2263" s="0" t="n">
        <v>108</v>
      </c>
      <c r="F2263" s="0" t="n">
        <v>15</v>
      </c>
      <c r="G2263" s="0" t="n">
        <v>0</v>
      </c>
      <c r="I2263" s="0" t="str">
        <f aca="false">IF(A2263="","",IF(COUNTIF(Campaigns!$A$7:$A$300,A2263)&gt;0,"✓",IF(N(D2263)=0,"– no spend","⚠ add to Campaigns tab")))</f>
        <v>✓</v>
      </c>
      <c r="J2263" s="83" t="n">
        <f aca="false">IF(D2263="","",D2263*IF(Settings!$B$23=Settings!$C$6,1,IF(Settings!$B$23="USD",1/INDEX(Settings!$B$29:$B$40,MONTH(B2263)),INDEX(Settings!$B$29:$B$40,MONTH(B2263)))))</f>
        <v>32.390946</v>
      </c>
    </row>
    <row r="2264" customFormat="false" ht="15" hidden="false" customHeight="false" outlineLevel="0" collapsed="false">
      <c r="A2264" s="0" t="s">
        <v>202</v>
      </c>
      <c r="B2264" s="81" t="n">
        <v>46156</v>
      </c>
      <c r="C2264" s="82" t="s">
        <v>452</v>
      </c>
      <c r="D2264" s="83" t="n">
        <v>14.52</v>
      </c>
      <c r="E2264" s="0" t="n">
        <v>103</v>
      </c>
      <c r="F2264" s="0" t="n">
        <v>6</v>
      </c>
      <c r="G2264" s="0" t="n">
        <v>0</v>
      </c>
      <c r="I2264" s="0" t="str">
        <f aca="false">IF(A2264="","",IF(COUNTIF(Campaigns!$A$7:$A$300,A2264)&gt;0,"✓",IF(N(D2264)=0,"– no spend","⚠ add to Campaigns tab")))</f>
        <v>✓</v>
      </c>
      <c r="J2264" s="83" t="n">
        <f aca="false">IF(D2264="","",D2264*IF(Settings!$B$23=Settings!$C$6,1,IF(Settings!$B$23="USD",1/INDEX(Settings!$B$29:$B$40,MONTH(B2264)),INDEX(Settings!$B$29:$B$40,MONTH(B2264)))))</f>
        <v>16.229004</v>
      </c>
    </row>
    <row r="2265" customFormat="false" ht="15" hidden="false" customHeight="false" outlineLevel="0" collapsed="false">
      <c r="A2265" s="0" t="s">
        <v>192</v>
      </c>
      <c r="B2265" s="81" t="n">
        <v>46156</v>
      </c>
      <c r="C2265" s="82" t="s">
        <v>452</v>
      </c>
      <c r="D2265" s="83" t="n">
        <v>1.98</v>
      </c>
      <c r="E2265" s="0" t="n">
        <v>40</v>
      </c>
      <c r="F2265" s="0" t="n">
        <v>1</v>
      </c>
      <c r="G2265" s="0" t="n">
        <v>0</v>
      </c>
      <c r="I2265" s="0" t="str">
        <f aca="false">IF(A2265="","",IF(COUNTIF(Campaigns!$A$7:$A$300,A2265)&gt;0,"✓",IF(N(D2265)=0,"– no spend","⚠ add to Campaigns tab")))</f>
        <v>✓</v>
      </c>
      <c r="J2265" s="83" t="n">
        <f aca="false">IF(D2265="","",D2265*IF(Settings!$B$23=Settings!$C$6,1,IF(Settings!$B$23="USD",1/INDEX(Settings!$B$29:$B$40,MONTH(B2265)),INDEX(Settings!$B$29:$B$40,MONTH(B2265)))))</f>
        <v>2.213046</v>
      </c>
    </row>
    <row r="2266" customFormat="false" ht="15" hidden="false" customHeight="false" outlineLevel="0" collapsed="false">
      <c r="A2266" s="0" t="s">
        <v>187</v>
      </c>
      <c r="B2266" s="81" t="n">
        <v>46156</v>
      </c>
      <c r="C2266" s="82" t="s">
        <v>452</v>
      </c>
      <c r="D2266" s="83" t="n">
        <v>80.17</v>
      </c>
      <c r="E2266" s="0" t="n">
        <v>312</v>
      </c>
      <c r="F2266" s="0" t="n">
        <v>26</v>
      </c>
      <c r="G2266" s="0" t="n">
        <v>1</v>
      </c>
      <c r="I2266" s="0" t="str">
        <f aca="false">IF(A2266="","",IF(COUNTIF(Campaigns!$A$7:$A$300,A2266)&gt;0,"✓",IF(N(D2266)=0,"– no spend","⚠ add to Campaigns tab")))</f>
        <v>✓</v>
      </c>
      <c r="J2266" s="83" t="n">
        <f aca="false">IF(D2266="","",D2266*IF(Settings!$B$23=Settings!$C$6,1,IF(Settings!$B$23="USD",1/INDEX(Settings!$B$29:$B$40,MONTH(B2266)),INDEX(Settings!$B$29:$B$40,MONTH(B2266)))))</f>
        <v>89.606009</v>
      </c>
    </row>
    <row r="2267" customFormat="false" ht="15" hidden="false" customHeight="false" outlineLevel="0" collapsed="false">
      <c r="A2267" s="0" t="s">
        <v>190</v>
      </c>
      <c r="B2267" s="81" t="n">
        <v>46156</v>
      </c>
      <c r="C2267" s="82" t="s">
        <v>452</v>
      </c>
      <c r="D2267" s="83" t="n">
        <v>4.01</v>
      </c>
      <c r="E2267" s="0" t="n">
        <v>18</v>
      </c>
      <c r="F2267" s="0" t="n">
        <v>1</v>
      </c>
      <c r="G2267" s="0" t="n">
        <v>0</v>
      </c>
      <c r="I2267" s="0" t="str">
        <f aca="false">IF(A2267="","",IF(COUNTIF(Campaigns!$A$7:$A$300,A2267)&gt;0,"✓",IF(N(D2267)=0,"– no spend","⚠ add to Campaigns tab")))</f>
        <v>✓</v>
      </c>
      <c r="J2267" s="83" t="n">
        <f aca="false">IF(D2267="","",D2267*IF(Settings!$B$23=Settings!$C$6,1,IF(Settings!$B$23="USD",1/INDEX(Settings!$B$29:$B$40,MONTH(B2267)),INDEX(Settings!$B$29:$B$40,MONTH(B2267)))))</f>
        <v>4.481977</v>
      </c>
    </row>
    <row r="2268" customFormat="false" ht="15" hidden="false" customHeight="false" outlineLevel="0" collapsed="false">
      <c r="A2268" s="0" t="s">
        <v>204</v>
      </c>
      <c r="B2268" s="81" t="n">
        <v>46156</v>
      </c>
      <c r="C2268" s="82" t="s">
        <v>452</v>
      </c>
      <c r="D2268" s="83" t="n">
        <v>9.08</v>
      </c>
      <c r="E2268" s="0" t="n">
        <v>46</v>
      </c>
      <c r="F2268" s="0" t="n">
        <v>5</v>
      </c>
      <c r="G2268" s="0" t="n">
        <v>0</v>
      </c>
      <c r="I2268" s="0" t="str">
        <f aca="false">IF(A2268="","",IF(COUNTIF(Campaigns!$A$7:$A$300,A2268)&gt;0,"✓",IF(N(D2268)=0,"– no spend","⚠ add to Campaigns tab")))</f>
        <v>✓</v>
      </c>
      <c r="J2268" s="83" t="n">
        <f aca="false">IF(D2268="","",D2268*IF(Settings!$B$23=Settings!$C$6,1,IF(Settings!$B$23="USD",1/INDEX(Settings!$B$29:$B$40,MONTH(B2268)),INDEX(Settings!$B$29:$B$40,MONTH(B2268)))))</f>
        <v>10.148716</v>
      </c>
    </row>
    <row r="2269" customFormat="false" ht="15" hidden="false" customHeight="false" outlineLevel="0" collapsed="false">
      <c r="A2269" s="0" t="s">
        <v>188</v>
      </c>
      <c r="B2269" s="81" t="n">
        <v>46156</v>
      </c>
      <c r="C2269" s="82" t="s">
        <v>452</v>
      </c>
      <c r="D2269" s="83" t="n">
        <v>0</v>
      </c>
      <c r="E2269" s="0" t="n">
        <v>1</v>
      </c>
      <c r="F2269" s="0" t="n">
        <v>0</v>
      </c>
      <c r="G2269" s="0" t="n">
        <v>0</v>
      </c>
      <c r="I2269" s="0" t="str">
        <f aca="false">IF(A2269="","",IF(COUNTIF(Campaigns!$A$7:$A$300,A2269)&gt;0,"✓",IF(N(D2269)=0,"– no spend","⚠ add to Campaigns tab")))</f>
        <v>✓</v>
      </c>
      <c r="J2269" s="83" t="n">
        <f aca="false">IF(D2269="","",D2269*IF(Settings!$B$23=Settings!$C$6,1,IF(Settings!$B$23="USD",1/INDEX(Settings!$B$29:$B$40,MONTH(B2269)),INDEX(Settings!$B$29:$B$40,MONTH(B2269)))))</f>
        <v>0</v>
      </c>
    </row>
    <row r="2270" customFormat="false" ht="15" hidden="false" customHeight="false" outlineLevel="0" collapsed="false">
      <c r="A2270" s="0" t="s">
        <v>186</v>
      </c>
      <c r="B2270" s="81" t="n">
        <v>46156</v>
      </c>
      <c r="C2270" s="82" t="s">
        <v>452</v>
      </c>
      <c r="D2270" s="83" t="n">
        <v>78.51</v>
      </c>
      <c r="E2270" s="0" t="n">
        <v>235</v>
      </c>
      <c r="F2270" s="0" t="n">
        <v>22</v>
      </c>
      <c r="G2270" s="0" t="n">
        <v>2</v>
      </c>
      <c r="I2270" s="0" t="str">
        <f aca="false">IF(A2270="","",IF(COUNTIF(Campaigns!$A$7:$A$300,A2270)&gt;0,"✓",IF(N(D2270)=0,"– no spend","⚠ add to Campaigns tab")))</f>
        <v>✓</v>
      </c>
      <c r="J2270" s="83" t="n">
        <f aca="false">IF(D2270="","",D2270*IF(Settings!$B$23=Settings!$C$6,1,IF(Settings!$B$23="USD",1/INDEX(Settings!$B$29:$B$40,MONTH(B2270)),INDEX(Settings!$B$29:$B$40,MONTH(B2270)))))</f>
        <v>87.750627</v>
      </c>
    </row>
    <row r="2271" customFormat="false" ht="15" hidden="false" customHeight="false" outlineLevel="0" collapsed="false">
      <c r="A2271" s="0" t="s">
        <v>201</v>
      </c>
      <c r="B2271" s="81" t="n">
        <v>46156</v>
      </c>
      <c r="C2271" s="82" t="s">
        <v>452</v>
      </c>
      <c r="D2271" s="83" t="n">
        <v>17.87</v>
      </c>
      <c r="E2271" s="0" t="n">
        <v>28</v>
      </c>
      <c r="F2271" s="0" t="n">
        <v>1</v>
      </c>
      <c r="G2271" s="0" t="n">
        <v>0</v>
      </c>
      <c r="I2271" s="0" t="str">
        <f aca="false">IF(A2271="","",IF(COUNTIF(Campaigns!$A$7:$A$300,A2271)&gt;0,"✓",IF(N(D2271)=0,"– no spend","⚠ add to Campaigns tab")))</f>
        <v>✓</v>
      </c>
      <c r="J2271" s="83" t="n">
        <f aca="false">IF(D2271="","",D2271*IF(Settings!$B$23=Settings!$C$6,1,IF(Settings!$B$23="USD",1/INDEX(Settings!$B$29:$B$40,MONTH(B2271)),INDEX(Settings!$B$29:$B$40,MONTH(B2271)))))</f>
        <v>19.973299</v>
      </c>
    </row>
    <row r="2272" customFormat="false" ht="15" hidden="false" customHeight="false" outlineLevel="0" collapsed="false">
      <c r="A2272" s="0" t="s">
        <v>194</v>
      </c>
      <c r="B2272" s="81" t="n">
        <v>46156</v>
      </c>
      <c r="C2272" s="82" t="s">
        <v>452</v>
      </c>
      <c r="D2272" s="83" t="n">
        <v>32.92</v>
      </c>
      <c r="E2272" s="0" t="n">
        <v>168</v>
      </c>
      <c r="F2272" s="0" t="n">
        <v>3</v>
      </c>
      <c r="G2272" s="0" t="n">
        <v>0</v>
      </c>
      <c r="I2272" s="0" t="str">
        <f aca="false">IF(A2272="","",IF(COUNTIF(Campaigns!$A$7:$A$300,A2272)&gt;0,"✓",IF(N(D2272)=0,"– no spend","⚠ add to Campaigns tab")))</f>
        <v>✓</v>
      </c>
      <c r="J2272" s="83" t="n">
        <f aca="false">IF(D2272="","",D2272*IF(Settings!$B$23=Settings!$C$6,1,IF(Settings!$B$23="USD",1/INDEX(Settings!$B$29:$B$40,MONTH(B2272)),INDEX(Settings!$B$29:$B$40,MONTH(B2272)))))</f>
        <v>36.794684</v>
      </c>
    </row>
    <row r="2273" customFormat="false" ht="15" hidden="false" customHeight="false" outlineLevel="0" collapsed="false">
      <c r="A2273" s="0" t="s">
        <v>199</v>
      </c>
      <c r="B2273" s="81" t="n">
        <v>46156</v>
      </c>
      <c r="C2273" s="82" t="s">
        <v>452</v>
      </c>
      <c r="D2273" s="83" t="n">
        <v>41.43</v>
      </c>
      <c r="E2273" s="0" t="n">
        <v>31</v>
      </c>
      <c r="F2273" s="0" t="n">
        <v>2</v>
      </c>
      <c r="G2273" s="0" t="n">
        <v>0</v>
      </c>
      <c r="I2273" s="0" t="str">
        <f aca="false">IF(A2273="","",IF(COUNTIF(Campaigns!$A$7:$A$300,A2273)&gt;0,"✓",IF(N(D2273)=0,"– no spend","⚠ add to Campaigns tab")))</f>
        <v>✓</v>
      </c>
      <c r="J2273" s="83" t="n">
        <f aca="false">IF(D2273="","",D2273*IF(Settings!$B$23=Settings!$C$6,1,IF(Settings!$B$23="USD",1/INDEX(Settings!$B$29:$B$40,MONTH(B2273)),INDEX(Settings!$B$29:$B$40,MONTH(B2273)))))</f>
        <v>46.306311</v>
      </c>
    </row>
    <row r="2274" customFormat="false" ht="15" hidden="false" customHeight="false" outlineLevel="0" collapsed="false">
      <c r="A2274" s="0" t="s">
        <v>203</v>
      </c>
      <c r="B2274" s="81" t="n">
        <v>46157</v>
      </c>
      <c r="C2274" s="82" t="s">
        <v>452</v>
      </c>
      <c r="D2274" s="83" t="n">
        <v>9.86</v>
      </c>
      <c r="E2274" s="0" t="n">
        <v>73</v>
      </c>
      <c r="F2274" s="0" t="n">
        <v>2</v>
      </c>
      <c r="G2274" s="0" t="n">
        <v>0</v>
      </c>
      <c r="I2274" s="0" t="str">
        <f aca="false">IF(A2274="","",IF(COUNTIF(Campaigns!$A$7:$A$300,A2274)&gt;0,"✓",IF(N(D2274)=0,"– no spend","⚠ add to Campaigns tab")))</f>
        <v>✓</v>
      </c>
      <c r="J2274" s="83" t="n">
        <f aca="false">IF(D2274="","",D2274*IF(Settings!$B$23=Settings!$C$6,1,IF(Settings!$B$23="USD",1/INDEX(Settings!$B$29:$B$40,MONTH(B2274)),INDEX(Settings!$B$29:$B$40,MONTH(B2274)))))</f>
        <v>11.020522</v>
      </c>
    </row>
    <row r="2275" customFormat="false" ht="15" hidden="false" customHeight="false" outlineLevel="0" collapsed="false">
      <c r="A2275" s="0" t="s">
        <v>195</v>
      </c>
      <c r="B2275" s="81" t="n">
        <v>46157</v>
      </c>
      <c r="C2275" s="82" t="s">
        <v>452</v>
      </c>
      <c r="D2275" s="83" t="n">
        <v>39.26</v>
      </c>
      <c r="E2275" s="0" t="n">
        <v>19</v>
      </c>
      <c r="F2275" s="0" t="n">
        <v>4</v>
      </c>
      <c r="G2275" s="0" t="n">
        <v>0</v>
      </c>
      <c r="I2275" s="0" t="str">
        <f aca="false">IF(A2275="","",IF(COUNTIF(Campaigns!$A$7:$A$300,A2275)&gt;0,"✓",IF(N(D2275)=0,"– no spend","⚠ add to Campaigns tab")))</f>
        <v>✓</v>
      </c>
      <c r="J2275" s="83" t="n">
        <f aca="false">IF(D2275="","",D2275*IF(Settings!$B$23=Settings!$C$6,1,IF(Settings!$B$23="USD",1/INDEX(Settings!$B$29:$B$40,MONTH(B2275)),INDEX(Settings!$B$29:$B$40,MONTH(B2275)))))</f>
        <v>43.880902</v>
      </c>
    </row>
    <row r="2276" customFormat="false" ht="15" hidden="false" customHeight="false" outlineLevel="0" collapsed="false">
      <c r="A2276" s="0" t="s">
        <v>185</v>
      </c>
      <c r="B2276" s="81" t="n">
        <v>46157</v>
      </c>
      <c r="C2276" s="82" t="s">
        <v>452</v>
      </c>
      <c r="D2276" s="83" t="n">
        <v>44.23</v>
      </c>
      <c r="E2276" s="0" t="n">
        <v>233</v>
      </c>
      <c r="F2276" s="0" t="n">
        <v>20</v>
      </c>
      <c r="G2276" s="0" t="n">
        <v>2</v>
      </c>
      <c r="I2276" s="0" t="str">
        <f aca="false">IF(A2276="","",IF(COUNTIF(Campaigns!$A$7:$A$300,A2276)&gt;0,"✓",IF(N(D2276)=0,"– no spend","⚠ add to Campaigns tab")))</f>
        <v>✓</v>
      </c>
      <c r="J2276" s="83" t="n">
        <f aca="false">IF(D2276="","",D2276*IF(Settings!$B$23=Settings!$C$6,1,IF(Settings!$B$23="USD",1/INDEX(Settings!$B$29:$B$40,MONTH(B2276)),INDEX(Settings!$B$29:$B$40,MONTH(B2276)))))</f>
        <v>49.435871</v>
      </c>
    </row>
    <row r="2277" customFormat="false" ht="15" hidden="false" customHeight="false" outlineLevel="0" collapsed="false">
      <c r="A2277" s="0" t="s">
        <v>191</v>
      </c>
      <c r="B2277" s="81" t="n">
        <v>46157</v>
      </c>
      <c r="C2277" s="82" t="s">
        <v>452</v>
      </c>
      <c r="D2277" s="83" t="n">
        <v>21.71</v>
      </c>
      <c r="E2277" s="0" t="n">
        <v>74</v>
      </c>
      <c r="F2277" s="0" t="n">
        <v>13</v>
      </c>
      <c r="G2277" s="0" t="n">
        <v>0</v>
      </c>
      <c r="I2277" s="0" t="str">
        <f aca="false">IF(A2277="","",IF(COUNTIF(Campaigns!$A$7:$A$300,A2277)&gt;0,"✓",IF(N(D2277)=0,"– no spend","⚠ add to Campaigns tab")))</f>
        <v>✓</v>
      </c>
      <c r="J2277" s="83" t="n">
        <f aca="false">IF(D2277="","",D2277*IF(Settings!$B$23=Settings!$C$6,1,IF(Settings!$B$23="USD",1/INDEX(Settings!$B$29:$B$40,MONTH(B2277)),INDEX(Settings!$B$29:$B$40,MONTH(B2277)))))</f>
        <v>24.265267</v>
      </c>
    </row>
    <row r="2278" customFormat="false" ht="15" hidden="false" customHeight="false" outlineLevel="0" collapsed="false">
      <c r="A2278" s="0" t="s">
        <v>200</v>
      </c>
      <c r="B2278" s="81" t="n">
        <v>46157</v>
      </c>
      <c r="C2278" s="82" t="s">
        <v>452</v>
      </c>
      <c r="D2278" s="83" t="n">
        <v>8.09</v>
      </c>
      <c r="E2278" s="0" t="n">
        <v>65</v>
      </c>
      <c r="F2278" s="0" t="n">
        <v>6</v>
      </c>
      <c r="G2278" s="0" t="n">
        <v>1</v>
      </c>
      <c r="I2278" s="0" t="str">
        <f aca="false">IF(A2278="","",IF(COUNTIF(Campaigns!$A$7:$A$300,A2278)&gt;0,"✓",IF(N(D2278)=0,"– no spend","⚠ add to Campaigns tab")))</f>
        <v>✓</v>
      </c>
      <c r="J2278" s="83" t="n">
        <f aca="false">IF(D2278="","",D2278*IF(Settings!$B$23=Settings!$C$6,1,IF(Settings!$B$23="USD",1/INDEX(Settings!$B$29:$B$40,MONTH(B2278)),INDEX(Settings!$B$29:$B$40,MONTH(B2278)))))</f>
        <v>9.042193</v>
      </c>
    </row>
    <row r="2279" customFormat="false" ht="15" hidden="false" customHeight="false" outlineLevel="0" collapsed="false">
      <c r="A2279" s="0" t="s">
        <v>202</v>
      </c>
      <c r="B2279" s="81" t="n">
        <v>46157</v>
      </c>
      <c r="C2279" s="82" t="s">
        <v>452</v>
      </c>
      <c r="D2279" s="83" t="n">
        <v>3.83</v>
      </c>
      <c r="E2279" s="0" t="n">
        <v>72</v>
      </c>
      <c r="F2279" s="0" t="n">
        <v>3</v>
      </c>
      <c r="G2279" s="0" t="n">
        <v>0</v>
      </c>
      <c r="I2279" s="0" t="str">
        <f aca="false">IF(A2279="","",IF(COUNTIF(Campaigns!$A$7:$A$300,A2279)&gt;0,"✓",IF(N(D2279)=0,"– no spend","⚠ add to Campaigns tab")))</f>
        <v>✓</v>
      </c>
      <c r="J2279" s="83" t="n">
        <f aca="false">IF(D2279="","",D2279*IF(Settings!$B$23=Settings!$C$6,1,IF(Settings!$B$23="USD",1/INDEX(Settings!$B$29:$B$40,MONTH(B2279)),INDEX(Settings!$B$29:$B$40,MONTH(B2279)))))</f>
        <v>4.280791</v>
      </c>
    </row>
    <row r="2280" customFormat="false" ht="15" hidden="false" customHeight="false" outlineLevel="0" collapsed="false">
      <c r="A2280" s="0" t="s">
        <v>192</v>
      </c>
      <c r="B2280" s="81" t="n">
        <v>46157</v>
      </c>
      <c r="C2280" s="82" t="s">
        <v>452</v>
      </c>
      <c r="D2280" s="83" t="n">
        <v>3.66</v>
      </c>
      <c r="E2280" s="0" t="n">
        <v>20</v>
      </c>
      <c r="F2280" s="0" t="n">
        <v>2</v>
      </c>
      <c r="G2280" s="0" t="n">
        <v>0</v>
      </c>
      <c r="I2280" s="0" t="str">
        <f aca="false">IF(A2280="","",IF(COUNTIF(Campaigns!$A$7:$A$300,A2280)&gt;0,"✓",IF(N(D2280)=0,"– no spend","⚠ add to Campaigns tab")))</f>
        <v>✓</v>
      </c>
      <c r="J2280" s="83" t="n">
        <f aca="false">IF(D2280="","",D2280*IF(Settings!$B$23=Settings!$C$6,1,IF(Settings!$B$23="USD",1/INDEX(Settings!$B$29:$B$40,MONTH(B2280)),INDEX(Settings!$B$29:$B$40,MONTH(B2280)))))</f>
        <v>4.090782</v>
      </c>
    </row>
    <row r="2281" customFormat="false" ht="15" hidden="false" customHeight="false" outlineLevel="0" collapsed="false">
      <c r="A2281" s="0" t="s">
        <v>187</v>
      </c>
      <c r="B2281" s="81" t="n">
        <v>46157</v>
      </c>
      <c r="C2281" s="82" t="s">
        <v>452</v>
      </c>
      <c r="D2281" s="83" t="n">
        <v>53.86</v>
      </c>
      <c r="E2281" s="0" t="n">
        <v>146</v>
      </c>
      <c r="F2281" s="0" t="n">
        <v>13</v>
      </c>
      <c r="G2281" s="0" t="n">
        <v>0</v>
      </c>
      <c r="I2281" s="0" t="str">
        <f aca="false">IF(A2281="","",IF(COUNTIF(Campaigns!$A$7:$A$300,A2281)&gt;0,"✓",IF(N(D2281)=0,"– no spend","⚠ add to Campaigns tab")))</f>
        <v>✓</v>
      </c>
      <c r="J2281" s="83" t="n">
        <f aca="false">IF(D2281="","",D2281*IF(Settings!$B$23=Settings!$C$6,1,IF(Settings!$B$23="USD",1/INDEX(Settings!$B$29:$B$40,MONTH(B2281)),INDEX(Settings!$B$29:$B$40,MONTH(B2281)))))</f>
        <v>60.199322</v>
      </c>
    </row>
    <row r="2282" customFormat="false" ht="15" hidden="false" customHeight="false" outlineLevel="0" collapsed="false">
      <c r="A2282" s="0" t="s">
        <v>190</v>
      </c>
      <c r="B2282" s="81" t="n">
        <v>46157</v>
      </c>
      <c r="C2282" s="82" t="s">
        <v>452</v>
      </c>
      <c r="D2282" s="83" t="n">
        <v>20</v>
      </c>
      <c r="E2282" s="0" t="n">
        <v>16</v>
      </c>
      <c r="F2282" s="0" t="n">
        <v>2</v>
      </c>
      <c r="G2282" s="0" t="n">
        <v>0</v>
      </c>
      <c r="I2282" s="0" t="str">
        <f aca="false">IF(A2282="","",IF(COUNTIF(Campaigns!$A$7:$A$300,A2282)&gt;0,"✓",IF(N(D2282)=0,"– no spend","⚠ add to Campaigns tab")))</f>
        <v>✓</v>
      </c>
      <c r="J2282" s="83" t="n">
        <f aca="false">IF(D2282="","",D2282*IF(Settings!$B$23=Settings!$C$6,1,IF(Settings!$B$23="USD",1/INDEX(Settings!$B$29:$B$40,MONTH(B2282)),INDEX(Settings!$B$29:$B$40,MONTH(B2282)))))</f>
        <v>22.354</v>
      </c>
    </row>
    <row r="2283" customFormat="false" ht="15" hidden="false" customHeight="false" outlineLevel="0" collapsed="false">
      <c r="A2283" s="0" t="s">
        <v>204</v>
      </c>
      <c r="B2283" s="81" t="n">
        <v>46157</v>
      </c>
      <c r="C2283" s="82" t="s">
        <v>452</v>
      </c>
      <c r="D2283" s="83" t="n">
        <v>0</v>
      </c>
      <c r="E2283" s="0" t="n">
        <v>24</v>
      </c>
      <c r="F2283" s="0" t="n">
        <v>0</v>
      </c>
      <c r="G2283" s="0" t="n">
        <v>0</v>
      </c>
      <c r="I2283" s="0" t="str">
        <f aca="false">IF(A2283="","",IF(COUNTIF(Campaigns!$A$7:$A$300,A2283)&gt;0,"✓",IF(N(D2283)=0,"– no spend","⚠ add to Campaigns tab")))</f>
        <v>✓</v>
      </c>
      <c r="J2283" s="83" t="n">
        <f aca="false">IF(D2283="","",D2283*IF(Settings!$B$23=Settings!$C$6,1,IF(Settings!$B$23="USD",1/INDEX(Settings!$B$29:$B$40,MONTH(B2283)),INDEX(Settings!$B$29:$B$40,MONTH(B2283)))))</f>
        <v>0</v>
      </c>
    </row>
    <row r="2284" customFormat="false" ht="15" hidden="false" customHeight="false" outlineLevel="0" collapsed="false">
      <c r="A2284" s="0" t="s">
        <v>188</v>
      </c>
      <c r="B2284" s="81" t="n">
        <v>46157</v>
      </c>
      <c r="C2284" s="82" t="s">
        <v>452</v>
      </c>
      <c r="D2284" s="83" t="n">
        <v>0</v>
      </c>
      <c r="E2284" s="0" t="n">
        <v>11</v>
      </c>
      <c r="F2284" s="0" t="n">
        <v>0</v>
      </c>
      <c r="G2284" s="0" t="n">
        <v>0</v>
      </c>
      <c r="I2284" s="0" t="str">
        <f aca="false">IF(A2284="","",IF(COUNTIF(Campaigns!$A$7:$A$300,A2284)&gt;0,"✓",IF(N(D2284)=0,"– no spend","⚠ add to Campaigns tab")))</f>
        <v>✓</v>
      </c>
      <c r="J2284" s="83" t="n">
        <f aca="false">IF(D2284="","",D2284*IF(Settings!$B$23=Settings!$C$6,1,IF(Settings!$B$23="USD",1/INDEX(Settings!$B$29:$B$40,MONTH(B2284)),INDEX(Settings!$B$29:$B$40,MONTH(B2284)))))</f>
        <v>0</v>
      </c>
    </row>
    <row r="2285" customFormat="false" ht="15" hidden="false" customHeight="false" outlineLevel="0" collapsed="false">
      <c r="A2285" s="0" t="s">
        <v>186</v>
      </c>
      <c r="B2285" s="81" t="n">
        <v>46157</v>
      </c>
      <c r="C2285" s="82" t="s">
        <v>452</v>
      </c>
      <c r="D2285" s="83" t="n">
        <v>43.95</v>
      </c>
      <c r="E2285" s="0" t="n">
        <v>160</v>
      </c>
      <c r="F2285" s="0" t="n">
        <v>17</v>
      </c>
      <c r="G2285" s="0" t="n">
        <v>0</v>
      </c>
      <c r="I2285" s="0" t="str">
        <f aca="false">IF(A2285="","",IF(COUNTIF(Campaigns!$A$7:$A$300,A2285)&gt;0,"✓",IF(N(D2285)=0,"– no spend","⚠ add to Campaigns tab")))</f>
        <v>✓</v>
      </c>
      <c r="J2285" s="83" t="n">
        <f aca="false">IF(D2285="","",D2285*IF(Settings!$B$23=Settings!$C$6,1,IF(Settings!$B$23="USD",1/INDEX(Settings!$B$29:$B$40,MONTH(B2285)),INDEX(Settings!$B$29:$B$40,MONTH(B2285)))))</f>
        <v>49.122915</v>
      </c>
    </row>
    <row r="2286" customFormat="false" ht="15" hidden="false" customHeight="false" outlineLevel="0" collapsed="false">
      <c r="A2286" s="0" t="s">
        <v>201</v>
      </c>
      <c r="B2286" s="81" t="n">
        <v>46157</v>
      </c>
      <c r="C2286" s="82" t="s">
        <v>452</v>
      </c>
      <c r="D2286" s="83" t="n">
        <v>11.09</v>
      </c>
      <c r="E2286" s="0" t="n">
        <v>19</v>
      </c>
      <c r="F2286" s="0" t="n">
        <v>1</v>
      </c>
      <c r="G2286" s="0" t="n">
        <v>0</v>
      </c>
      <c r="I2286" s="0" t="str">
        <f aca="false">IF(A2286="","",IF(COUNTIF(Campaigns!$A$7:$A$300,A2286)&gt;0,"✓",IF(N(D2286)=0,"– no spend","⚠ add to Campaigns tab")))</f>
        <v>✓</v>
      </c>
      <c r="J2286" s="83" t="n">
        <f aca="false">IF(D2286="","",D2286*IF(Settings!$B$23=Settings!$C$6,1,IF(Settings!$B$23="USD",1/INDEX(Settings!$B$29:$B$40,MONTH(B2286)),INDEX(Settings!$B$29:$B$40,MONTH(B2286)))))</f>
        <v>12.395293</v>
      </c>
    </row>
    <row r="2287" customFormat="false" ht="15" hidden="false" customHeight="false" outlineLevel="0" collapsed="false">
      <c r="A2287" s="0" t="s">
        <v>194</v>
      </c>
      <c r="B2287" s="81" t="n">
        <v>46157</v>
      </c>
      <c r="C2287" s="82" t="s">
        <v>452</v>
      </c>
      <c r="D2287" s="83" t="n">
        <v>28.63</v>
      </c>
      <c r="E2287" s="0" t="n">
        <v>45</v>
      </c>
      <c r="F2287" s="0" t="n">
        <v>3</v>
      </c>
      <c r="G2287" s="0" t="n">
        <v>0</v>
      </c>
      <c r="I2287" s="0" t="str">
        <f aca="false">IF(A2287="","",IF(COUNTIF(Campaigns!$A$7:$A$300,A2287)&gt;0,"✓",IF(N(D2287)=0,"– no spend","⚠ add to Campaigns tab")))</f>
        <v>✓</v>
      </c>
      <c r="J2287" s="83" t="n">
        <f aca="false">IF(D2287="","",D2287*IF(Settings!$B$23=Settings!$C$6,1,IF(Settings!$B$23="USD",1/INDEX(Settings!$B$29:$B$40,MONTH(B2287)),INDEX(Settings!$B$29:$B$40,MONTH(B2287)))))</f>
        <v>31.999751</v>
      </c>
    </row>
    <row r="2288" customFormat="false" ht="15" hidden="false" customHeight="false" outlineLevel="0" collapsed="false">
      <c r="A2288" s="0" t="s">
        <v>199</v>
      </c>
      <c r="B2288" s="81" t="n">
        <v>46157</v>
      </c>
      <c r="C2288" s="82" t="s">
        <v>452</v>
      </c>
      <c r="D2288" s="83" t="n">
        <v>12.65</v>
      </c>
      <c r="E2288" s="0" t="n">
        <v>44</v>
      </c>
      <c r="F2288" s="0" t="n">
        <v>1</v>
      </c>
      <c r="G2288" s="0" t="n">
        <v>0</v>
      </c>
      <c r="I2288" s="0" t="str">
        <f aca="false">IF(A2288="","",IF(COUNTIF(Campaigns!$A$7:$A$300,A2288)&gt;0,"✓",IF(N(D2288)=0,"– no spend","⚠ add to Campaigns tab")))</f>
        <v>✓</v>
      </c>
      <c r="J2288" s="83" t="n">
        <f aca="false">IF(D2288="","",D2288*IF(Settings!$B$23=Settings!$C$6,1,IF(Settings!$B$23="USD",1/INDEX(Settings!$B$29:$B$40,MONTH(B2288)),INDEX(Settings!$B$29:$B$40,MONTH(B2288)))))</f>
        <v>14.138905</v>
      </c>
    </row>
    <row r="2289" customFormat="false" ht="15" hidden="false" customHeight="false" outlineLevel="0" collapsed="false">
      <c r="A2289" s="0" t="s">
        <v>203</v>
      </c>
      <c r="B2289" s="81" t="n">
        <v>46158</v>
      </c>
      <c r="C2289" s="82" t="s">
        <v>452</v>
      </c>
      <c r="D2289" s="83" t="n">
        <v>9.66</v>
      </c>
      <c r="E2289" s="0" t="n">
        <v>26</v>
      </c>
      <c r="F2289" s="0" t="n">
        <v>2</v>
      </c>
      <c r="G2289" s="0" t="n">
        <v>0</v>
      </c>
      <c r="I2289" s="0" t="str">
        <f aca="false">IF(A2289="","",IF(COUNTIF(Campaigns!$A$7:$A$300,A2289)&gt;0,"✓",IF(N(D2289)=0,"– no spend","⚠ add to Campaigns tab")))</f>
        <v>✓</v>
      </c>
      <c r="J2289" s="83" t="n">
        <f aca="false">IF(D2289="","",D2289*IF(Settings!$B$23=Settings!$C$6,1,IF(Settings!$B$23="USD",1/INDEX(Settings!$B$29:$B$40,MONTH(B2289)),INDEX(Settings!$B$29:$B$40,MONTH(B2289)))))</f>
        <v>10.796982</v>
      </c>
    </row>
    <row r="2290" customFormat="false" ht="15" hidden="false" customHeight="false" outlineLevel="0" collapsed="false">
      <c r="A2290" s="0" t="s">
        <v>195</v>
      </c>
      <c r="B2290" s="81" t="n">
        <v>46158</v>
      </c>
      <c r="C2290" s="82" t="s">
        <v>452</v>
      </c>
      <c r="D2290" s="83" t="n">
        <v>0</v>
      </c>
      <c r="E2290" s="0" t="n">
        <v>14</v>
      </c>
      <c r="F2290" s="0" t="n">
        <v>0</v>
      </c>
      <c r="G2290" s="0" t="n">
        <v>0</v>
      </c>
      <c r="I2290" s="0" t="str">
        <f aca="false">IF(A2290="","",IF(COUNTIF(Campaigns!$A$7:$A$300,A2290)&gt;0,"✓",IF(N(D2290)=0,"– no spend","⚠ add to Campaigns tab")))</f>
        <v>✓</v>
      </c>
      <c r="J2290" s="83" t="n">
        <f aca="false">IF(D2290="","",D2290*IF(Settings!$B$23=Settings!$C$6,1,IF(Settings!$B$23="USD",1/INDEX(Settings!$B$29:$B$40,MONTH(B2290)),INDEX(Settings!$B$29:$B$40,MONTH(B2290)))))</f>
        <v>0</v>
      </c>
    </row>
    <row r="2291" customFormat="false" ht="15" hidden="false" customHeight="false" outlineLevel="0" collapsed="false">
      <c r="A2291" s="0" t="s">
        <v>185</v>
      </c>
      <c r="B2291" s="81" t="n">
        <v>46158</v>
      </c>
      <c r="C2291" s="82" t="s">
        <v>452</v>
      </c>
      <c r="D2291" s="83" t="n">
        <v>24.47</v>
      </c>
      <c r="E2291" s="0" t="n">
        <v>92</v>
      </c>
      <c r="F2291" s="0" t="n">
        <v>8</v>
      </c>
      <c r="G2291" s="0" t="n">
        <v>0</v>
      </c>
      <c r="I2291" s="0" t="str">
        <f aca="false">IF(A2291="","",IF(COUNTIF(Campaigns!$A$7:$A$300,A2291)&gt;0,"✓",IF(N(D2291)=0,"– no spend","⚠ add to Campaigns tab")))</f>
        <v>✓</v>
      </c>
      <c r="J2291" s="83" t="n">
        <f aca="false">IF(D2291="","",D2291*IF(Settings!$B$23=Settings!$C$6,1,IF(Settings!$B$23="USD",1/INDEX(Settings!$B$29:$B$40,MONTH(B2291)),INDEX(Settings!$B$29:$B$40,MONTH(B2291)))))</f>
        <v>27.350119</v>
      </c>
    </row>
    <row r="2292" customFormat="false" ht="15" hidden="false" customHeight="false" outlineLevel="0" collapsed="false">
      <c r="A2292" s="0" t="s">
        <v>191</v>
      </c>
      <c r="B2292" s="81" t="n">
        <v>46158</v>
      </c>
      <c r="C2292" s="82" t="s">
        <v>452</v>
      </c>
      <c r="D2292" s="83" t="n">
        <v>9.09</v>
      </c>
      <c r="E2292" s="0" t="n">
        <v>55</v>
      </c>
      <c r="F2292" s="0" t="n">
        <v>5</v>
      </c>
      <c r="G2292" s="0" t="n">
        <v>6</v>
      </c>
      <c r="I2292" s="0" t="str">
        <f aca="false">IF(A2292="","",IF(COUNTIF(Campaigns!$A$7:$A$300,A2292)&gt;0,"✓",IF(N(D2292)=0,"– no spend","⚠ add to Campaigns tab")))</f>
        <v>✓</v>
      </c>
      <c r="J2292" s="83" t="n">
        <f aca="false">IF(D2292="","",D2292*IF(Settings!$B$23=Settings!$C$6,1,IF(Settings!$B$23="USD",1/INDEX(Settings!$B$29:$B$40,MONTH(B2292)),INDEX(Settings!$B$29:$B$40,MONTH(B2292)))))</f>
        <v>10.159893</v>
      </c>
    </row>
    <row r="2293" customFormat="false" ht="15" hidden="false" customHeight="false" outlineLevel="0" collapsed="false">
      <c r="A2293" s="0" t="s">
        <v>200</v>
      </c>
      <c r="B2293" s="81" t="n">
        <v>46158</v>
      </c>
      <c r="C2293" s="82" t="s">
        <v>452</v>
      </c>
      <c r="D2293" s="83" t="n">
        <v>5.89</v>
      </c>
      <c r="E2293" s="0" t="n">
        <v>24</v>
      </c>
      <c r="F2293" s="0" t="n">
        <v>2</v>
      </c>
      <c r="G2293" s="0" t="n">
        <v>0</v>
      </c>
      <c r="I2293" s="0" t="str">
        <f aca="false">IF(A2293="","",IF(COUNTIF(Campaigns!$A$7:$A$300,A2293)&gt;0,"✓",IF(N(D2293)=0,"– no spend","⚠ add to Campaigns tab")))</f>
        <v>✓</v>
      </c>
      <c r="J2293" s="83" t="n">
        <f aca="false">IF(D2293="","",D2293*IF(Settings!$B$23=Settings!$C$6,1,IF(Settings!$B$23="USD",1/INDEX(Settings!$B$29:$B$40,MONTH(B2293)),INDEX(Settings!$B$29:$B$40,MONTH(B2293)))))</f>
        <v>6.583253</v>
      </c>
    </row>
    <row r="2294" customFormat="false" ht="15" hidden="false" customHeight="false" outlineLevel="0" collapsed="false">
      <c r="A2294" s="0" t="s">
        <v>202</v>
      </c>
      <c r="B2294" s="81" t="n">
        <v>46158</v>
      </c>
      <c r="C2294" s="82" t="s">
        <v>452</v>
      </c>
      <c r="D2294" s="83" t="n">
        <v>3.64</v>
      </c>
      <c r="E2294" s="0" t="n">
        <v>46</v>
      </c>
      <c r="F2294" s="0" t="n">
        <v>2</v>
      </c>
      <c r="G2294" s="0" t="n">
        <v>0</v>
      </c>
      <c r="I2294" s="0" t="str">
        <f aca="false">IF(A2294="","",IF(COUNTIF(Campaigns!$A$7:$A$300,A2294)&gt;0,"✓",IF(N(D2294)=0,"– no spend","⚠ add to Campaigns tab")))</f>
        <v>✓</v>
      </c>
      <c r="J2294" s="83" t="n">
        <f aca="false">IF(D2294="","",D2294*IF(Settings!$B$23=Settings!$C$6,1,IF(Settings!$B$23="USD",1/INDEX(Settings!$B$29:$B$40,MONTH(B2294)),INDEX(Settings!$B$29:$B$40,MONTH(B2294)))))</f>
        <v>4.068428</v>
      </c>
    </row>
    <row r="2295" customFormat="false" ht="15" hidden="false" customHeight="false" outlineLevel="0" collapsed="false">
      <c r="A2295" s="0" t="s">
        <v>192</v>
      </c>
      <c r="B2295" s="81" t="n">
        <v>46158</v>
      </c>
      <c r="C2295" s="82" t="s">
        <v>452</v>
      </c>
      <c r="D2295" s="83" t="n">
        <v>6.81</v>
      </c>
      <c r="E2295" s="0" t="n">
        <v>36</v>
      </c>
      <c r="F2295" s="0" t="n">
        <v>5</v>
      </c>
      <c r="G2295" s="0" t="n">
        <v>0</v>
      </c>
      <c r="I2295" s="0" t="str">
        <f aca="false">IF(A2295="","",IF(COUNTIF(Campaigns!$A$7:$A$300,A2295)&gt;0,"✓",IF(N(D2295)=0,"– no spend","⚠ add to Campaigns tab")))</f>
        <v>✓</v>
      </c>
      <c r="J2295" s="83" t="n">
        <f aca="false">IF(D2295="","",D2295*IF(Settings!$B$23=Settings!$C$6,1,IF(Settings!$B$23="USD",1/INDEX(Settings!$B$29:$B$40,MONTH(B2295)),INDEX(Settings!$B$29:$B$40,MONTH(B2295)))))</f>
        <v>7.611537</v>
      </c>
    </row>
    <row r="2296" customFormat="false" ht="15" hidden="false" customHeight="false" outlineLevel="0" collapsed="false">
      <c r="A2296" s="0" t="s">
        <v>187</v>
      </c>
      <c r="B2296" s="81" t="n">
        <v>46158</v>
      </c>
      <c r="C2296" s="82" t="s">
        <v>452</v>
      </c>
      <c r="D2296" s="83" t="n">
        <v>38.82</v>
      </c>
      <c r="E2296" s="0" t="n">
        <v>106</v>
      </c>
      <c r="F2296" s="0" t="n">
        <v>5</v>
      </c>
      <c r="G2296" s="0" t="n">
        <v>0</v>
      </c>
      <c r="I2296" s="0" t="str">
        <f aca="false">IF(A2296="","",IF(COUNTIF(Campaigns!$A$7:$A$300,A2296)&gt;0,"✓",IF(N(D2296)=0,"– no spend","⚠ add to Campaigns tab")))</f>
        <v>✓</v>
      </c>
      <c r="J2296" s="83" t="n">
        <f aca="false">IF(D2296="","",D2296*IF(Settings!$B$23=Settings!$C$6,1,IF(Settings!$B$23="USD",1/INDEX(Settings!$B$29:$B$40,MONTH(B2296)),INDEX(Settings!$B$29:$B$40,MONTH(B2296)))))</f>
        <v>43.389114</v>
      </c>
    </row>
    <row r="2297" customFormat="false" ht="15" hidden="false" customHeight="false" outlineLevel="0" collapsed="false">
      <c r="A2297" s="0" t="s">
        <v>190</v>
      </c>
      <c r="B2297" s="81" t="n">
        <v>46158</v>
      </c>
      <c r="C2297" s="82" t="s">
        <v>452</v>
      </c>
      <c r="D2297" s="83" t="n">
        <v>18.03</v>
      </c>
      <c r="E2297" s="0" t="n">
        <v>12</v>
      </c>
      <c r="F2297" s="0" t="n">
        <v>2</v>
      </c>
      <c r="G2297" s="0" t="n">
        <v>0</v>
      </c>
      <c r="I2297" s="0" t="str">
        <f aca="false">IF(A2297="","",IF(COUNTIF(Campaigns!$A$7:$A$300,A2297)&gt;0,"✓",IF(N(D2297)=0,"– no spend","⚠ add to Campaigns tab")))</f>
        <v>✓</v>
      </c>
      <c r="J2297" s="83" t="n">
        <f aca="false">IF(D2297="","",D2297*IF(Settings!$B$23=Settings!$C$6,1,IF(Settings!$B$23="USD",1/INDEX(Settings!$B$29:$B$40,MONTH(B2297)),INDEX(Settings!$B$29:$B$40,MONTH(B2297)))))</f>
        <v>20.152131</v>
      </c>
    </row>
    <row r="2298" customFormat="false" ht="15" hidden="false" customHeight="false" outlineLevel="0" collapsed="false">
      <c r="A2298" s="0" t="s">
        <v>204</v>
      </c>
      <c r="B2298" s="81" t="n">
        <v>46158</v>
      </c>
      <c r="C2298" s="82" t="s">
        <v>452</v>
      </c>
      <c r="D2298" s="83" t="n">
        <v>4.67</v>
      </c>
      <c r="E2298" s="0" t="n">
        <v>43</v>
      </c>
      <c r="F2298" s="0" t="n">
        <v>3</v>
      </c>
      <c r="G2298" s="0" t="n">
        <v>0</v>
      </c>
      <c r="I2298" s="0" t="str">
        <f aca="false">IF(A2298="","",IF(COUNTIF(Campaigns!$A$7:$A$300,A2298)&gt;0,"✓",IF(N(D2298)=0,"– no spend","⚠ add to Campaigns tab")))</f>
        <v>✓</v>
      </c>
      <c r="J2298" s="83" t="n">
        <f aca="false">IF(D2298="","",D2298*IF(Settings!$B$23=Settings!$C$6,1,IF(Settings!$B$23="USD",1/INDEX(Settings!$B$29:$B$40,MONTH(B2298)),INDEX(Settings!$B$29:$B$40,MONTH(B2298)))))</f>
        <v>5.219659</v>
      </c>
    </row>
    <row r="2299" customFormat="false" ht="15" hidden="false" customHeight="false" outlineLevel="0" collapsed="false">
      <c r="A2299" s="0" t="s">
        <v>188</v>
      </c>
      <c r="B2299" s="81" t="n">
        <v>46158</v>
      </c>
      <c r="C2299" s="82" t="s">
        <v>452</v>
      </c>
      <c r="D2299" s="83" t="n">
        <v>19.61</v>
      </c>
      <c r="E2299" s="0" t="n">
        <v>17</v>
      </c>
      <c r="F2299" s="0" t="n">
        <v>1</v>
      </c>
      <c r="G2299" s="0" t="n">
        <v>0</v>
      </c>
      <c r="I2299" s="0" t="str">
        <f aca="false">IF(A2299="","",IF(COUNTIF(Campaigns!$A$7:$A$300,A2299)&gt;0,"✓",IF(N(D2299)=0,"– no spend","⚠ add to Campaigns tab")))</f>
        <v>✓</v>
      </c>
      <c r="J2299" s="83" t="n">
        <f aca="false">IF(D2299="","",D2299*IF(Settings!$B$23=Settings!$C$6,1,IF(Settings!$B$23="USD",1/INDEX(Settings!$B$29:$B$40,MONTH(B2299)),INDEX(Settings!$B$29:$B$40,MONTH(B2299)))))</f>
        <v>21.918097</v>
      </c>
    </row>
    <row r="2300" customFormat="false" ht="15" hidden="false" customHeight="false" outlineLevel="0" collapsed="false">
      <c r="A2300" s="0" t="s">
        <v>186</v>
      </c>
      <c r="B2300" s="81" t="n">
        <v>46158</v>
      </c>
      <c r="C2300" s="82" t="s">
        <v>452</v>
      </c>
      <c r="D2300" s="83" t="n">
        <v>9.57</v>
      </c>
      <c r="E2300" s="0" t="n">
        <v>80</v>
      </c>
      <c r="F2300" s="0" t="n">
        <v>6</v>
      </c>
      <c r="G2300" s="0" t="n">
        <v>0</v>
      </c>
      <c r="I2300" s="0" t="str">
        <f aca="false">IF(A2300="","",IF(COUNTIF(Campaigns!$A$7:$A$300,A2300)&gt;0,"✓",IF(N(D2300)=0,"– no spend","⚠ add to Campaigns tab")))</f>
        <v>✓</v>
      </c>
      <c r="J2300" s="83" t="n">
        <f aca="false">IF(D2300="","",D2300*IF(Settings!$B$23=Settings!$C$6,1,IF(Settings!$B$23="USD",1/INDEX(Settings!$B$29:$B$40,MONTH(B2300)),INDEX(Settings!$B$29:$B$40,MONTH(B2300)))))</f>
        <v>10.696389</v>
      </c>
    </row>
    <row r="2301" customFormat="false" ht="15" hidden="false" customHeight="false" outlineLevel="0" collapsed="false">
      <c r="A2301" s="0" t="s">
        <v>201</v>
      </c>
      <c r="B2301" s="81" t="n">
        <v>46158</v>
      </c>
      <c r="C2301" s="82" t="s">
        <v>452</v>
      </c>
      <c r="D2301" s="83" t="n">
        <v>0</v>
      </c>
      <c r="E2301" s="0" t="n">
        <v>11</v>
      </c>
      <c r="F2301" s="0" t="n">
        <v>0</v>
      </c>
      <c r="G2301" s="0" t="n">
        <v>0</v>
      </c>
      <c r="I2301" s="0" t="str">
        <f aca="false">IF(A2301="","",IF(COUNTIF(Campaigns!$A$7:$A$300,A2301)&gt;0,"✓",IF(N(D2301)=0,"– no spend","⚠ add to Campaigns tab")))</f>
        <v>✓</v>
      </c>
      <c r="J2301" s="83" t="n">
        <f aca="false">IF(D2301="","",D2301*IF(Settings!$B$23=Settings!$C$6,1,IF(Settings!$B$23="USD",1/INDEX(Settings!$B$29:$B$40,MONTH(B2301)),INDEX(Settings!$B$29:$B$40,MONTH(B2301)))))</f>
        <v>0</v>
      </c>
    </row>
    <row r="2302" customFormat="false" ht="15" hidden="false" customHeight="false" outlineLevel="0" collapsed="false">
      <c r="A2302" s="0" t="s">
        <v>194</v>
      </c>
      <c r="B2302" s="81" t="n">
        <v>46158</v>
      </c>
      <c r="C2302" s="82" t="s">
        <v>452</v>
      </c>
      <c r="D2302" s="83" t="n">
        <v>28.81</v>
      </c>
      <c r="E2302" s="0" t="n">
        <v>31</v>
      </c>
      <c r="F2302" s="0" t="n">
        <v>3</v>
      </c>
      <c r="G2302" s="0" t="n">
        <v>0</v>
      </c>
      <c r="I2302" s="0" t="str">
        <f aca="false">IF(A2302="","",IF(COUNTIF(Campaigns!$A$7:$A$300,A2302)&gt;0,"✓",IF(N(D2302)=0,"– no spend","⚠ add to Campaigns tab")))</f>
        <v>✓</v>
      </c>
      <c r="J2302" s="83" t="n">
        <f aca="false">IF(D2302="","",D2302*IF(Settings!$B$23=Settings!$C$6,1,IF(Settings!$B$23="USD",1/INDEX(Settings!$B$29:$B$40,MONTH(B2302)),INDEX(Settings!$B$29:$B$40,MONTH(B2302)))))</f>
        <v>32.200937</v>
      </c>
    </row>
    <row r="2303" customFormat="false" ht="15" hidden="false" customHeight="false" outlineLevel="0" collapsed="false">
      <c r="A2303" s="0" t="s">
        <v>199</v>
      </c>
      <c r="B2303" s="81" t="n">
        <v>46158</v>
      </c>
      <c r="C2303" s="82" t="s">
        <v>452</v>
      </c>
      <c r="D2303" s="83" t="n">
        <v>11.8</v>
      </c>
      <c r="E2303" s="0" t="n">
        <v>25</v>
      </c>
      <c r="F2303" s="0" t="n">
        <v>1</v>
      </c>
      <c r="G2303" s="0" t="n">
        <v>0</v>
      </c>
      <c r="I2303" s="0" t="str">
        <f aca="false">IF(A2303="","",IF(COUNTIF(Campaigns!$A$7:$A$300,A2303)&gt;0,"✓",IF(N(D2303)=0,"– no spend","⚠ add to Campaigns tab")))</f>
        <v>✓</v>
      </c>
      <c r="J2303" s="83" t="n">
        <f aca="false">IF(D2303="","",D2303*IF(Settings!$B$23=Settings!$C$6,1,IF(Settings!$B$23="USD",1/INDEX(Settings!$B$29:$B$40,MONTH(B2303)),INDEX(Settings!$B$29:$B$40,MONTH(B2303)))))</f>
        <v>13.18886</v>
      </c>
    </row>
    <row r="2304" customFormat="false" ht="15" hidden="false" customHeight="false" outlineLevel="0" collapsed="false">
      <c r="A2304" s="0" t="s">
        <v>203</v>
      </c>
      <c r="B2304" s="81" t="n">
        <v>46159</v>
      </c>
      <c r="C2304" s="82" t="s">
        <v>452</v>
      </c>
      <c r="D2304" s="83" t="n">
        <v>13.88</v>
      </c>
      <c r="E2304" s="0" t="n">
        <v>25</v>
      </c>
      <c r="F2304" s="0" t="n">
        <v>4</v>
      </c>
      <c r="G2304" s="0" t="n">
        <v>0</v>
      </c>
      <c r="I2304" s="0" t="str">
        <f aca="false">IF(A2304="","",IF(COUNTIF(Campaigns!$A$7:$A$300,A2304)&gt;0,"✓",IF(N(D2304)=0,"– no spend","⚠ add to Campaigns tab")))</f>
        <v>✓</v>
      </c>
      <c r="J2304" s="83" t="n">
        <f aca="false">IF(D2304="","",D2304*IF(Settings!$B$23=Settings!$C$6,1,IF(Settings!$B$23="USD",1/INDEX(Settings!$B$29:$B$40,MONTH(B2304)),INDEX(Settings!$B$29:$B$40,MONTH(B2304)))))</f>
        <v>15.513676</v>
      </c>
    </row>
    <row r="2305" customFormat="false" ht="15" hidden="false" customHeight="false" outlineLevel="0" collapsed="false">
      <c r="A2305" s="0" t="s">
        <v>195</v>
      </c>
      <c r="B2305" s="81" t="n">
        <v>46159</v>
      </c>
      <c r="C2305" s="82" t="s">
        <v>452</v>
      </c>
      <c r="D2305" s="83" t="n">
        <v>20.8</v>
      </c>
      <c r="E2305" s="0" t="n">
        <v>23</v>
      </c>
      <c r="F2305" s="0" t="n">
        <v>2</v>
      </c>
      <c r="G2305" s="0" t="n">
        <v>0</v>
      </c>
      <c r="I2305" s="0" t="str">
        <f aca="false">IF(A2305="","",IF(COUNTIF(Campaigns!$A$7:$A$300,A2305)&gt;0,"✓",IF(N(D2305)=0,"– no spend","⚠ add to Campaigns tab")))</f>
        <v>✓</v>
      </c>
      <c r="J2305" s="83" t="n">
        <f aca="false">IF(D2305="","",D2305*IF(Settings!$B$23=Settings!$C$6,1,IF(Settings!$B$23="USD",1/INDEX(Settings!$B$29:$B$40,MONTH(B2305)),INDEX(Settings!$B$29:$B$40,MONTH(B2305)))))</f>
        <v>23.24816</v>
      </c>
    </row>
    <row r="2306" customFormat="false" ht="15" hidden="false" customHeight="false" outlineLevel="0" collapsed="false">
      <c r="A2306" s="0" t="s">
        <v>185</v>
      </c>
      <c r="B2306" s="81" t="n">
        <v>46159</v>
      </c>
      <c r="C2306" s="82" t="s">
        <v>452</v>
      </c>
      <c r="D2306" s="83" t="n">
        <v>85.35</v>
      </c>
      <c r="E2306" s="0" t="n">
        <v>275</v>
      </c>
      <c r="F2306" s="0" t="n">
        <v>28</v>
      </c>
      <c r="G2306" s="0" t="n">
        <v>2.2</v>
      </c>
      <c r="I2306" s="0" t="str">
        <f aca="false">IF(A2306="","",IF(COUNTIF(Campaigns!$A$7:$A$300,A2306)&gt;0,"✓",IF(N(D2306)=0,"– no spend","⚠ add to Campaigns tab")))</f>
        <v>✓</v>
      </c>
      <c r="J2306" s="83" t="n">
        <f aca="false">IF(D2306="","",D2306*IF(Settings!$B$23=Settings!$C$6,1,IF(Settings!$B$23="USD",1/INDEX(Settings!$B$29:$B$40,MONTH(B2306)),INDEX(Settings!$B$29:$B$40,MONTH(B2306)))))</f>
        <v>95.395695</v>
      </c>
    </row>
    <row r="2307" customFormat="false" ht="15" hidden="false" customHeight="false" outlineLevel="0" collapsed="false">
      <c r="A2307" s="0" t="s">
        <v>191</v>
      </c>
      <c r="B2307" s="81" t="n">
        <v>46159</v>
      </c>
      <c r="C2307" s="82" t="s">
        <v>452</v>
      </c>
      <c r="D2307" s="83" t="n">
        <v>28.67</v>
      </c>
      <c r="E2307" s="0" t="n">
        <v>21</v>
      </c>
      <c r="F2307" s="0" t="n">
        <v>4</v>
      </c>
      <c r="G2307" s="0" t="n">
        <v>0</v>
      </c>
      <c r="I2307" s="0" t="str">
        <f aca="false">IF(A2307="","",IF(COUNTIF(Campaigns!$A$7:$A$300,A2307)&gt;0,"✓",IF(N(D2307)=0,"– no spend","⚠ add to Campaigns tab")))</f>
        <v>✓</v>
      </c>
      <c r="J2307" s="83" t="n">
        <f aca="false">IF(D2307="","",D2307*IF(Settings!$B$23=Settings!$C$6,1,IF(Settings!$B$23="USD",1/INDEX(Settings!$B$29:$B$40,MONTH(B2307)),INDEX(Settings!$B$29:$B$40,MONTH(B2307)))))</f>
        <v>32.044459</v>
      </c>
    </row>
    <row r="2308" customFormat="false" ht="15" hidden="false" customHeight="false" outlineLevel="0" collapsed="false">
      <c r="A2308" s="0" t="s">
        <v>200</v>
      </c>
      <c r="B2308" s="81" t="n">
        <v>46159</v>
      </c>
      <c r="C2308" s="82" t="s">
        <v>452</v>
      </c>
      <c r="D2308" s="83" t="n">
        <v>0</v>
      </c>
      <c r="E2308" s="0" t="n">
        <v>24</v>
      </c>
      <c r="F2308" s="0" t="n">
        <v>0</v>
      </c>
      <c r="G2308" s="0" t="n">
        <v>0</v>
      </c>
      <c r="I2308" s="0" t="str">
        <f aca="false">IF(A2308="","",IF(COUNTIF(Campaigns!$A$7:$A$300,A2308)&gt;0,"✓",IF(N(D2308)=0,"– no spend","⚠ add to Campaigns tab")))</f>
        <v>✓</v>
      </c>
      <c r="J2308" s="83" t="n">
        <f aca="false">IF(D2308="","",D2308*IF(Settings!$B$23=Settings!$C$6,1,IF(Settings!$B$23="USD",1/INDEX(Settings!$B$29:$B$40,MONTH(B2308)),INDEX(Settings!$B$29:$B$40,MONTH(B2308)))))</f>
        <v>0</v>
      </c>
    </row>
    <row r="2309" customFormat="false" ht="15" hidden="false" customHeight="false" outlineLevel="0" collapsed="false">
      <c r="A2309" s="0" t="s">
        <v>202</v>
      </c>
      <c r="B2309" s="81" t="n">
        <v>46159</v>
      </c>
      <c r="C2309" s="82" t="s">
        <v>452</v>
      </c>
      <c r="D2309" s="83" t="n">
        <v>8.33</v>
      </c>
      <c r="E2309" s="0" t="n">
        <v>73</v>
      </c>
      <c r="F2309" s="0" t="n">
        <v>4</v>
      </c>
      <c r="G2309" s="0" t="n">
        <v>0</v>
      </c>
      <c r="I2309" s="0" t="str">
        <f aca="false">IF(A2309="","",IF(COUNTIF(Campaigns!$A$7:$A$300,A2309)&gt;0,"✓",IF(N(D2309)=0,"– no spend","⚠ add to Campaigns tab")))</f>
        <v>✓</v>
      </c>
      <c r="J2309" s="83" t="n">
        <f aca="false">IF(D2309="","",D2309*IF(Settings!$B$23=Settings!$C$6,1,IF(Settings!$B$23="USD",1/INDEX(Settings!$B$29:$B$40,MONTH(B2309)),INDEX(Settings!$B$29:$B$40,MONTH(B2309)))))</f>
        <v>9.310441</v>
      </c>
    </row>
    <row r="2310" customFormat="false" ht="15" hidden="false" customHeight="false" outlineLevel="0" collapsed="false">
      <c r="A2310" s="0" t="s">
        <v>192</v>
      </c>
      <c r="B2310" s="81" t="n">
        <v>46159</v>
      </c>
      <c r="C2310" s="82" t="s">
        <v>452</v>
      </c>
      <c r="D2310" s="83" t="n">
        <v>25.13</v>
      </c>
      <c r="E2310" s="0" t="n">
        <v>67</v>
      </c>
      <c r="F2310" s="0" t="n">
        <v>5</v>
      </c>
      <c r="G2310" s="0" t="n">
        <v>1.2</v>
      </c>
      <c r="I2310" s="0" t="str">
        <f aca="false">IF(A2310="","",IF(COUNTIF(Campaigns!$A$7:$A$300,A2310)&gt;0,"✓",IF(N(D2310)=0,"– no spend","⚠ add to Campaigns tab")))</f>
        <v>✓</v>
      </c>
      <c r="J2310" s="83" t="n">
        <f aca="false">IF(D2310="","",D2310*IF(Settings!$B$23=Settings!$C$6,1,IF(Settings!$B$23="USD",1/INDEX(Settings!$B$29:$B$40,MONTH(B2310)),INDEX(Settings!$B$29:$B$40,MONTH(B2310)))))</f>
        <v>28.087801</v>
      </c>
    </row>
    <row r="2311" customFormat="false" ht="15" hidden="false" customHeight="false" outlineLevel="0" collapsed="false">
      <c r="A2311" s="0" t="s">
        <v>187</v>
      </c>
      <c r="B2311" s="81" t="n">
        <v>46159</v>
      </c>
      <c r="C2311" s="82" t="s">
        <v>452</v>
      </c>
      <c r="D2311" s="83" t="n">
        <v>32.18</v>
      </c>
      <c r="E2311" s="0" t="n">
        <v>116</v>
      </c>
      <c r="F2311" s="0" t="n">
        <v>6</v>
      </c>
      <c r="G2311" s="0" t="n">
        <v>1.2</v>
      </c>
      <c r="I2311" s="0" t="str">
        <f aca="false">IF(A2311="","",IF(COUNTIF(Campaigns!$A$7:$A$300,A2311)&gt;0,"✓",IF(N(D2311)=0,"– no spend","⚠ add to Campaigns tab")))</f>
        <v>✓</v>
      </c>
      <c r="J2311" s="83" t="n">
        <f aca="false">IF(D2311="","",D2311*IF(Settings!$B$23=Settings!$C$6,1,IF(Settings!$B$23="USD",1/INDEX(Settings!$B$29:$B$40,MONTH(B2311)),INDEX(Settings!$B$29:$B$40,MONTH(B2311)))))</f>
        <v>35.967586</v>
      </c>
    </row>
    <row r="2312" customFormat="false" ht="15" hidden="false" customHeight="false" outlineLevel="0" collapsed="false">
      <c r="A2312" s="0" t="s">
        <v>190</v>
      </c>
      <c r="B2312" s="81" t="n">
        <v>46159</v>
      </c>
      <c r="C2312" s="82" t="s">
        <v>452</v>
      </c>
      <c r="D2312" s="83" t="n">
        <v>0</v>
      </c>
      <c r="E2312" s="0" t="n">
        <v>19</v>
      </c>
      <c r="F2312" s="0" t="n">
        <v>0</v>
      </c>
      <c r="G2312" s="0" t="n">
        <v>0</v>
      </c>
      <c r="I2312" s="0" t="str">
        <f aca="false">IF(A2312="","",IF(COUNTIF(Campaigns!$A$7:$A$300,A2312)&gt;0,"✓",IF(N(D2312)=0,"– no spend","⚠ add to Campaigns tab")))</f>
        <v>✓</v>
      </c>
      <c r="J2312" s="83" t="n">
        <f aca="false">IF(D2312="","",D2312*IF(Settings!$B$23=Settings!$C$6,1,IF(Settings!$B$23="USD",1/INDEX(Settings!$B$29:$B$40,MONTH(B2312)),INDEX(Settings!$B$29:$B$40,MONTH(B2312)))))</f>
        <v>0</v>
      </c>
    </row>
    <row r="2313" customFormat="false" ht="15" hidden="false" customHeight="false" outlineLevel="0" collapsed="false">
      <c r="A2313" s="0" t="s">
        <v>204</v>
      </c>
      <c r="B2313" s="81" t="n">
        <v>46159</v>
      </c>
      <c r="C2313" s="82" t="s">
        <v>452</v>
      </c>
      <c r="D2313" s="83" t="n">
        <v>6.37</v>
      </c>
      <c r="E2313" s="0" t="n">
        <v>27</v>
      </c>
      <c r="F2313" s="0" t="n">
        <v>3</v>
      </c>
      <c r="G2313" s="0" t="n">
        <v>0</v>
      </c>
      <c r="I2313" s="0" t="str">
        <f aca="false">IF(A2313="","",IF(COUNTIF(Campaigns!$A$7:$A$300,A2313)&gt;0,"✓",IF(N(D2313)=0,"– no spend","⚠ add to Campaigns tab")))</f>
        <v>✓</v>
      </c>
      <c r="J2313" s="83" t="n">
        <f aca="false">IF(D2313="","",D2313*IF(Settings!$B$23=Settings!$C$6,1,IF(Settings!$B$23="USD",1/INDEX(Settings!$B$29:$B$40,MONTH(B2313)),INDEX(Settings!$B$29:$B$40,MONTH(B2313)))))</f>
        <v>7.119749</v>
      </c>
    </row>
    <row r="2314" customFormat="false" ht="15" hidden="false" customHeight="false" outlineLevel="0" collapsed="false">
      <c r="A2314" s="0" t="s">
        <v>188</v>
      </c>
      <c r="B2314" s="81" t="n">
        <v>46159</v>
      </c>
      <c r="C2314" s="82" t="s">
        <v>452</v>
      </c>
      <c r="D2314" s="83" t="n">
        <v>0</v>
      </c>
      <c r="E2314" s="0" t="n">
        <v>21</v>
      </c>
      <c r="F2314" s="0" t="n">
        <v>0</v>
      </c>
      <c r="G2314" s="0" t="n">
        <v>0</v>
      </c>
      <c r="I2314" s="0" t="str">
        <f aca="false">IF(A2314="","",IF(COUNTIF(Campaigns!$A$7:$A$300,A2314)&gt;0,"✓",IF(N(D2314)=0,"– no spend","⚠ add to Campaigns tab")))</f>
        <v>✓</v>
      </c>
      <c r="J2314" s="83" t="n">
        <f aca="false">IF(D2314="","",D2314*IF(Settings!$B$23=Settings!$C$6,1,IF(Settings!$B$23="USD",1/INDEX(Settings!$B$29:$B$40,MONTH(B2314)),INDEX(Settings!$B$29:$B$40,MONTH(B2314)))))</f>
        <v>0</v>
      </c>
    </row>
    <row r="2315" customFormat="false" ht="15" hidden="false" customHeight="false" outlineLevel="0" collapsed="false">
      <c r="A2315" s="0" t="s">
        <v>186</v>
      </c>
      <c r="B2315" s="81" t="n">
        <v>46159</v>
      </c>
      <c r="C2315" s="82" t="s">
        <v>452</v>
      </c>
      <c r="D2315" s="83" t="n">
        <v>34.13</v>
      </c>
      <c r="E2315" s="0" t="n">
        <v>164</v>
      </c>
      <c r="F2315" s="0" t="n">
        <v>16</v>
      </c>
      <c r="G2315" s="0" t="n">
        <v>1</v>
      </c>
      <c r="I2315" s="0" t="str">
        <f aca="false">IF(A2315="","",IF(COUNTIF(Campaigns!$A$7:$A$300,A2315)&gt;0,"✓",IF(N(D2315)=0,"– no spend","⚠ add to Campaigns tab")))</f>
        <v>✓</v>
      </c>
      <c r="J2315" s="83" t="n">
        <f aca="false">IF(D2315="","",D2315*IF(Settings!$B$23=Settings!$C$6,1,IF(Settings!$B$23="USD",1/INDEX(Settings!$B$29:$B$40,MONTH(B2315)),INDEX(Settings!$B$29:$B$40,MONTH(B2315)))))</f>
        <v>38.147101</v>
      </c>
    </row>
    <row r="2316" customFormat="false" ht="15" hidden="false" customHeight="false" outlineLevel="0" collapsed="false">
      <c r="A2316" s="0" t="s">
        <v>201</v>
      </c>
      <c r="B2316" s="81" t="n">
        <v>46159</v>
      </c>
      <c r="C2316" s="82" t="s">
        <v>452</v>
      </c>
      <c r="D2316" s="83" t="n">
        <v>0</v>
      </c>
      <c r="E2316" s="0" t="n">
        <v>36</v>
      </c>
      <c r="F2316" s="0" t="n">
        <v>0</v>
      </c>
      <c r="G2316" s="0" t="n">
        <v>0</v>
      </c>
      <c r="I2316" s="0" t="str">
        <f aca="false">IF(A2316="","",IF(COUNTIF(Campaigns!$A$7:$A$300,A2316)&gt;0,"✓",IF(N(D2316)=0,"– no spend","⚠ add to Campaigns tab")))</f>
        <v>✓</v>
      </c>
      <c r="J2316" s="83" t="n">
        <f aca="false">IF(D2316="","",D2316*IF(Settings!$B$23=Settings!$C$6,1,IF(Settings!$B$23="USD",1/INDEX(Settings!$B$29:$B$40,MONTH(B2316)),INDEX(Settings!$B$29:$B$40,MONTH(B2316)))))</f>
        <v>0</v>
      </c>
    </row>
    <row r="2317" customFormat="false" ht="15" hidden="false" customHeight="false" outlineLevel="0" collapsed="false">
      <c r="A2317" s="0" t="s">
        <v>194</v>
      </c>
      <c r="B2317" s="81" t="n">
        <v>46159</v>
      </c>
      <c r="C2317" s="82" t="s">
        <v>452</v>
      </c>
      <c r="D2317" s="83" t="n">
        <v>23.65</v>
      </c>
      <c r="E2317" s="0" t="n">
        <v>10</v>
      </c>
      <c r="F2317" s="0" t="n">
        <v>1</v>
      </c>
      <c r="G2317" s="0" t="n">
        <v>0</v>
      </c>
      <c r="I2317" s="0" t="str">
        <f aca="false">IF(A2317="","",IF(COUNTIF(Campaigns!$A$7:$A$300,A2317)&gt;0,"✓",IF(N(D2317)=0,"– no spend","⚠ add to Campaigns tab")))</f>
        <v>✓</v>
      </c>
      <c r="J2317" s="83" t="n">
        <f aca="false">IF(D2317="","",D2317*IF(Settings!$B$23=Settings!$C$6,1,IF(Settings!$B$23="USD",1/INDEX(Settings!$B$29:$B$40,MONTH(B2317)),INDEX(Settings!$B$29:$B$40,MONTH(B2317)))))</f>
        <v>26.433605</v>
      </c>
    </row>
    <row r="2318" customFormat="false" ht="15" hidden="false" customHeight="false" outlineLevel="0" collapsed="false">
      <c r="A2318" s="0" t="s">
        <v>199</v>
      </c>
      <c r="B2318" s="81" t="n">
        <v>46159</v>
      </c>
      <c r="C2318" s="82" t="s">
        <v>452</v>
      </c>
      <c r="D2318" s="83" t="n">
        <v>40.29</v>
      </c>
      <c r="E2318" s="0" t="n">
        <v>8</v>
      </c>
      <c r="F2318" s="0" t="n">
        <v>1</v>
      </c>
      <c r="G2318" s="0" t="n">
        <v>0</v>
      </c>
      <c r="I2318" s="0" t="str">
        <f aca="false">IF(A2318="","",IF(COUNTIF(Campaigns!$A$7:$A$300,A2318)&gt;0,"✓",IF(N(D2318)=0,"– no spend","⚠ add to Campaigns tab")))</f>
        <v>✓</v>
      </c>
      <c r="J2318" s="83" t="n">
        <f aca="false">IF(D2318="","",D2318*IF(Settings!$B$23=Settings!$C$6,1,IF(Settings!$B$23="USD",1/INDEX(Settings!$B$29:$B$40,MONTH(B2318)),INDEX(Settings!$B$29:$B$40,MONTH(B2318)))))</f>
        <v>45.032133</v>
      </c>
    </row>
    <row r="2319" customFormat="false" ht="15" hidden="false" customHeight="false" outlineLevel="0" collapsed="false">
      <c r="A2319" s="0" t="s">
        <v>203</v>
      </c>
      <c r="B2319" s="81" t="n">
        <v>46160</v>
      </c>
      <c r="C2319" s="82" t="s">
        <v>452</v>
      </c>
      <c r="D2319" s="83" t="n">
        <v>7.56</v>
      </c>
      <c r="E2319" s="0" t="n">
        <v>42</v>
      </c>
      <c r="F2319" s="0" t="n">
        <v>2</v>
      </c>
      <c r="G2319" s="0" t="n">
        <v>0</v>
      </c>
      <c r="I2319" s="0" t="str">
        <f aca="false">IF(A2319="","",IF(COUNTIF(Campaigns!$A$7:$A$300,A2319)&gt;0,"✓",IF(N(D2319)=0,"– no spend","⚠ add to Campaigns tab")))</f>
        <v>✓</v>
      </c>
      <c r="J2319" s="83" t="n">
        <f aca="false">IF(D2319="","",D2319*IF(Settings!$B$23=Settings!$C$6,1,IF(Settings!$B$23="USD",1/INDEX(Settings!$B$29:$B$40,MONTH(B2319)),INDEX(Settings!$B$29:$B$40,MONTH(B2319)))))</f>
        <v>8.449812</v>
      </c>
    </row>
    <row r="2320" customFormat="false" ht="15" hidden="false" customHeight="false" outlineLevel="0" collapsed="false">
      <c r="A2320" s="0" t="s">
        <v>195</v>
      </c>
      <c r="B2320" s="81" t="n">
        <v>46160</v>
      </c>
      <c r="C2320" s="82" t="s">
        <v>452</v>
      </c>
      <c r="D2320" s="83" t="n">
        <v>0</v>
      </c>
      <c r="E2320" s="0" t="n">
        <v>56</v>
      </c>
      <c r="F2320" s="0" t="n">
        <v>0</v>
      </c>
      <c r="G2320" s="0" t="n">
        <v>0</v>
      </c>
      <c r="I2320" s="0" t="str">
        <f aca="false">IF(A2320="","",IF(COUNTIF(Campaigns!$A$7:$A$300,A2320)&gt;0,"✓",IF(N(D2320)=0,"– no spend","⚠ add to Campaigns tab")))</f>
        <v>✓</v>
      </c>
      <c r="J2320" s="83" t="n">
        <f aca="false">IF(D2320="","",D2320*IF(Settings!$B$23=Settings!$C$6,1,IF(Settings!$B$23="USD",1/INDEX(Settings!$B$29:$B$40,MONTH(B2320)),INDEX(Settings!$B$29:$B$40,MONTH(B2320)))))</f>
        <v>0</v>
      </c>
    </row>
    <row r="2321" customFormat="false" ht="15" hidden="false" customHeight="false" outlineLevel="0" collapsed="false">
      <c r="A2321" s="0" t="s">
        <v>185</v>
      </c>
      <c r="B2321" s="81" t="n">
        <v>46160</v>
      </c>
      <c r="C2321" s="82" t="s">
        <v>452</v>
      </c>
      <c r="D2321" s="83" t="n">
        <v>87.33</v>
      </c>
      <c r="E2321" s="0" t="n">
        <v>150</v>
      </c>
      <c r="F2321" s="0" t="n">
        <v>31</v>
      </c>
      <c r="G2321" s="0" t="n">
        <v>1</v>
      </c>
      <c r="I2321" s="0" t="str">
        <f aca="false">IF(A2321="","",IF(COUNTIF(Campaigns!$A$7:$A$300,A2321)&gt;0,"✓",IF(N(D2321)=0,"– no spend","⚠ add to Campaigns tab")))</f>
        <v>✓</v>
      </c>
      <c r="J2321" s="83" t="n">
        <f aca="false">IF(D2321="","",D2321*IF(Settings!$B$23=Settings!$C$6,1,IF(Settings!$B$23="USD",1/INDEX(Settings!$B$29:$B$40,MONTH(B2321)),INDEX(Settings!$B$29:$B$40,MONTH(B2321)))))</f>
        <v>97.608741</v>
      </c>
    </row>
    <row r="2322" customFormat="false" ht="15" hidden="false" customHeight="false" outlineLevel="0" collapsed="false">
      <c r="A2322" s="0" t="s">
        <v>191</v>
      </c>
      <c r="B2322" s="81" t="n">
        <v>46160</v>
      </c>
      <c r="C2322" s="82" t="s">
        <v>452</v>
      </c>
      <c r="D2322" s="83" t="n">
        <v>23.11</v>
      </c>
      <c r="E2322" s="0" t="n">
        <v>85</v>
      </c>
      <c r="F2322" s="0" t="n">
        <v>15</v>
      </c>
      <c r="G2322" s="0" t="n">
        <v>0</v>
      </c>
      <c r="I2322" s="0" t="str">
        <f aca="false">IF(A2322="","",IF(COUNTIF(Campaigns!$A$7:$A$300,A2322)&gt;0,"✓",IF(N(D2322)=0,"– no spend","⚠ add to Campaigns tab")))</f>
        <v>✓</v>
      </c>
      <c r="J2322" s="83" t="n">
        <f aca="false">IF(D2322="","",D2322*IF(Settings!$B$23=Settings!$C$6,1,IF(Settings!$B$23="USD",1/INDEX(Settings!$B$29:$B$40,MONTH(B2322)),INDEX(Settings!$B$29:$B$40,MONTH(B2322)))))</f>
        <v>25.830047</v>
      </c>
    </row>
    <row r="2323" customFormat="false" ht="15" hidden="false" customHeight="false" outlineLevel="0" collapsed="false">
      <c r="A2323" s="0" t="s">
        <v>200</v>
      </c>
      <c r="B2323" s="81" t="n">
        <v>46160</v>
      </c>
      <c r="C2323" s="82" t="s">
        <v>452</v>
      </c>
      <c r="D2323" s="83" t="n">
        <v>9.8</v>
      </c>
      <c r="E2323" s="0" t="n">
        <v>61</v>
      </c>
      <c r="F2323" s="0" t="n">
        <v>5</v>
      </c>
      <c r="G2323" s="0" t="n">
        <v>0</v>
      </c>
      <c r="I2323" s="0" t="str">
        <f aca="false">IF(A2323="","",IF(COUNTIF(Campaigns!$A$7:$A$300,A2323)&gt;0,"✓",IF(N(D2323)=0,"– no spend","⚠ add to Campaigns tab")))</f>
        <v>✓</v>
      </c>
      <c r="J2323" s="83" t="n">
        <f aca="false">IF(D2323="","",D2323*IF(Settings!$B$23=Settings!$C$6,1,IF(Settings!$B$23="USD",1/INDEX(Settings!$B$29:$B$40,MONTH(B2323)),INDEX(Settings!$B$29:$B$40,MONTH(B2323)))))</f>
        <v>10.95346</v>
      </c>
    </row>
    <row r="2324" customFormat="false" ht="15" hidden="false" customHeight="false" outlineLevel="0" collapsed="false">
      <c r="A2324" s="0" t="s">
        <v>202</v>
      </c>
      <c r="B2324" s="81" t="n">
        <v>46160</v>
      </c>
      <c r="C2324" s="82" t="s">
        <v>452</v>
      </c>
      <c r="D2324" s="83" t="n">
        <v>18.51</v>
      </c>
      <c r="E2324" s="0" t="n">
        <v>41</v>
      </c>
      <c r="F2324" s="0" t="n">
        <v>4</v>
      </c>
      <c r="G2324" s="0" t="n">
        <v>0</v>
      </c>
      <c r="I2324" s="0" t="str">
        <f aca="false">IF(A2324="","",IF(COUNTIF(Campaigns!$A$7:$A$300,A2324)&gt;0,"✓",IF(N(D2324)=0,"– no spend","⚠ add to Campaigns tab")))</f>
        <v>✓</v>
      </c>
      <c r="J2324" s="83" t="n">
        <f aca="false">IF(D2324="","",D2324*IF(Settings!$B$23=Settings!$C$6,1,IF(Settings!$B$23="USD",1/INDEX(Settings!$B$29:$B$40,MONTH(B2324)),INDEX(Settings!$B$29:$B$40,MONTH(B2324)))))</f>
        <v>20.688627</v>
      </c>
    </row>
    <row r="2325" customFormat="false" ht="15" hidden="false" customHeight="false" outlineLevel="0" collapsed="false">
      <c r="A2325" s="0" t="s">
        <v>192</v>
      </c>
      <c r="B2325" s="81" t="n">
        <v>46160</v>
      </c>
      <c r="C2325" s="82" t="s">
        <v>452</v>
      </c>
      <c r="D2325" s="83" t="n">
        <v>41.57</v>
      </c>
      <c r="E2325" s="0" t="n">
        <v>114</v>
      </c>
      <c r="F2325" s="0" t="n">
        <v>12</v>
      </c>
      <c r="G2325" s="0" t="n">
        <v>0</v>
      </c>
      <c r="I2325" s="0" t="str">
        <f aca="false">IF(A2325="","",IF(COUNTIF(Campaigns!$A$7:$A$300,A2325)&gt;0,"✓",IF(N(D2325)=0,"– no spend","⚠ add to Campaigns tab")))</f>
        <v>✓</v>
      </c>
      <c r="J2325" s="83" t="n">
        <f aca="false">IF(D2325="","",D2325*IF(Settings!$B$23=Settings!$C$6,1,IF(Settings!$B$23="USD",1/INDEX(Settings!$B$29:$B$40,MONTH(B2325)),INDEX(Settings!$B$29:$B$40,MONTH(B2325)))))</f>
        <v>46.462789</v>
      </c>
    </row>
    <row r="2326" customFormat="false" ht="15" hidden="false" customHeight="false" outlineLevel="0" collapsed="false">
      <c r="A2326" s="0" t="s">
        <v>187</v>
      </c>
      <c r="B2326" s="81" t="n">
        <v>46160</v>
      </c>
      <c r="C2326" s="82" t="s">
        <v>452</v>
      </c>
      <c r="D2326" s="83" t="n">
        <v>37.01</v>
      </c>
      <c r="E2326" s="0" t="n">
        <v>233</v>
      </c>
      <c r="F2326" s="0" t="n">
        <v>13</v>
      </c>
      <c r="G2326" s="0" t="n">
        <v>1</v>
      </c>
      <c r="I2326" s="0" t="str">
        <f aca="false">IF(A2326="","",IF(COUNTIF(Campaigns!$A$7:$A$300,A2326)&gt;0,"✓",IF(N(D2326)=0,"– no spend","⚠ add to Campaigns tab")))</f>
        <v>✓</v>
      </c>
      <c r="J2326" s="83" t="n">
        <f aca="false">IF(D2326="","",D2326*IF(Settings!$B$23=Settings!$C$6,1,IF(Settings!$B$23="USD",1/INDEX(Settings!$B$29:$B$40,MONTH(B2326)),INDEX(Settings!$B$29:$B$40,MONTH(B2326)))))</f>
        <v>41.366077</v>
      </c>
    </row>
    <row r="2327" customFormat="false" ht="15" hidden="false" customHeight="false" outlineLevel="0" collapsed="false">
      <c r="A2327" s="0" t="s">
        <v>190</v>
      </c>
      <c r="B2327" s="81" t="n">
        <v>46160</v>
      </c>
      <c r="C2327" s="82" t="s">
        <v>452</v>
      </c>
      <c r="D2327" s="83" t="n">
        <v>19.75</v>
      </c>
      <c r="E2327" s="0" t="n">
        <v>19</v>
      </c>
      <c r="F2327" s="0" t="n">
        <v>1</v>
      </c>
      <c r="G2327" s="0" t="n">
        <v>0</v>
      </c>
      <c r="I2327" s="0" t="str">
        <f aca="false">IF(A2327="","",IF(COUNTIF(Campaigns!$A$7:$A$300,A2327)&gt;0,"✓",IF(N(D2327)=0,"– no spend","⚠ add to Campaigns tab")))</f>
        <v>✓</v>
      </c>
      <c r="J2327" s="83" t="n">
        <f aca="false">IF(D2327="","",D2327*IF(Settings!$B$23=Settings!$C$6,1,IF(Settings!$B$23="USD",1/INDEX(Settings!$B$29:$B$40,MONTH(B2327)),INDEX(Settings!$B$29:$B$40,MONTH(B2327)))))</f>
        <v>22.074575</v>
      </c>
    </row>
    <row r="2328" customFormat="false" ht="15" hidden="false" customHeight="false" outlineLevel="0" collapsed="false">
      <c r="A2328" s="0" t="s">
        <v>204</v>
      </c>
      <c r="B2328" s="81" t="n">
        <v>46160</v>
      </c>
      <c r="C2328" s="82" t="s">
        <v>452</v>
      </c>
      <c r="D2328" s="83" t="n">
        <v>9.87</v>
      </c>
      <c r="E2328" s="0" t="n">
        <v>49</v>
      </c>
      <c r="F2328" s="0" t="n">
        <v>4</v>
      </c>
      <c r="G2328" s="0" t="n">
        <v>0</v>
      </c>
      <c r="I2328" s="0" t="str">
        <f aca="false">IF(A2328="","",IF(COUNTIF(Campaigns!$A$7:$A$300,A2328)&gt;0,"✓",IF(N(D2328)=0,"– no spend","⚠ add to Campaigns tab")))</f>
        <v>✓</v>
      </c>
      <c r="J2328" s="83" t="n">
        <f aca="false">IF(D2328="","",D2328*IF(Settings!$B$23=Settings!$C$6,1,IF(Settings!$B$23="USD",1/INDEX(Settings!$B$29:$B$40,MONTH(B2328)),INDEX(Settings!$B$29:$B$40,MONTH(B2328)))))</f>
        <v>11.031699</v>
      </c>
    </row>
    <row r="2329" customFormat="false" ht="15" hidden="false" customHeight="false" outlineLevel="0" collapsed="false">
      <c r="A2329" s="0" t="s">
        <v>188</v>
      </c>
      <c r="B2329" s="81" t="n">
        <v>46160</v>
      </c>
      <c r="C2329" s="82" t="s">
        <v>452</v>
      </c>
      <c r="D2329" s="83" t="n">
        <v>19.06</v>
      </c>
      <c r="E2329" s="0" t="n">
        <v>5</v>
      </c>
      <c r="F2329" s="0" t="n">
        <v>1</v>
      </c>
      <c r="G2329" s="0" t="n">
        <v>0</v>
      </c>
      <c r="I2329" s="0" t="str">
        <f aca="false">IF(A2329="","",IF(COUNTIF(Campaigns!$A$7:$A$300,A2329)&gt;0,"✓",IF(N(D2329)=0,"– no spend","⚠ add to Campaigns tab")))</f>
        <v>✓</v>
      </c>
      <c r="J2329" s="83" t="n">
        <f aca="false">IF(D2329="","",D2329*IF(Settings!$B$23=Settings!$C$6,1,IF(Settings!$B$23="USD",1/INDEX(Settings!$B$29:$B$40,MONTH(B2329)),INDEX(Settings!$B$29:$B$40,MONTH(B2329)))))</f>
        <v>21.303362</v>
      </c>
    </row>
    <row r="2330" customFormat="false" ht="15" hidden="false" customHeight="false" outlineLevel="0" collapsed="false">
      <c r="A2330" s="0" t="s">
        <v>186</v>
      </c>
      <c r="B2330" s="81" t="n">
        <v>46160</v>
      </c>
      <c r="C2330" s="82" t="s">
        <v>452</v>
      </c>
      <c r="D2330" s="83" t="n">
        <v>104.54</v>
      </c>
      <c r="E2330" s="0" t="n">
        <v>390</v>
      </c>
      <c r="F2330" s="0" t="n">
        <v>31</v>
      </c>
      <c r="G2330" s="0" t="n">
        <v>2</v>
      </c>
      <c r="I2330" s="0" t="str">
        <f aca="false">IF(A2330="","",IF(COUNTIF(Campaigns!$A$7:$A$300,A2330)&gt;0,"✓",IF(N(D2330)=0,"– no spend","⚠ add to Campaigns tab")))</f>
        <v>✓</v>
      </c>
      <c r="J2330" s="83" t="n">
        <f aca="false">IF(D2330="","",D2330*IF(Settings!$B$23=Settings!$C$6,1,IF(Settings!$B$23="USD",1/INDEX(Settings!$B$29:$B$40,MONTH(B2330)),INDEX(Settings!$B$29:$B$40,MONTH(B2330)))))</f>
        <v>116.844358</v>
      </c>
    </row>
    <row r="2331" customFormat="false" ht="15" hidden="false" customHeight="false" outlineLevel="0" collapsed="false">
      <c r="A2331" s="0" t="s">
        <v>201</v>
      </c>
      <c r="B2331" s="81" t="n">
        <v>46160</v>
      </c>
      <c r="C2331" s="82" t="s">
        <v>452</v>
      </c>
      <c r="D2331" s="83" t="n">
        <v>29.83</v>
      </c>
      <c r="E2331" s="0" t="n">
        <v>12</v>
      </c>
      <c r="F2331" s="0" t="n">
        <v>1</v>
      </c>
      <c r="G2331" s="0" t="n">
        <v>0</v>
      </c>
      <c r="I2331" s="0" t="str">
        <f aca="false">IF(A2331="","",IF(COUNTIF(Campaigns!$A$7:$A$300,A2331)&gt;0,"✓",IF(N(D2331)=0,"– no spend","⚠ add to Campaigns tab")))</f>
        <v>✓</v>
      </c>
      <c r="J2331" s="83" t="n">
        <f aca="false">IF(D2331="","",D2331*IF(Settings!$B$23=Settings!$C$6,1,IF(Settings!$B$23="USD",1/INDEX(Settings!$B$29:$B$40,MONTH(B2331)),INDEX(Settings!$B$29:$B$40,MONTH(B2331)))))</f>
        <v>33.340991</v>
      </c>
    </row>
    <row r="2332" customFormat="false" ht="15" hidden="false" customHeight="false" outlineLevel="0" collapsed="false">
      <c r="A2332" s="0" t="s">
        <v>194</v>
      </c>
      <c r="B2332" s="81" t="n">
        <v>46160</v>
      </c>
      <c r="C2332" s="82" t="s">
        <v>452</v>
      </c>
      <c r="D2332" s="83" t="n">
        <v>21.62</v>
      </c>
      <c r="E2332" s="0" t="n">
        <v>44</v>
      </c>
      <c r="F2332" s="0" t="n">
        <v>2</v>
      </c>
      <c r="G2332" s="0" t="n">
        <v>0</v>
      </c>
      <c r="I2332" s="0" t="str">
        <f aca="false">IF(A2332="","",IF(COUNTIF(Campaigns!$A$7:$A$300,A2332)&gt;0,"✓",IF(N(D2332)=0,"– no spend","⚠ add to Campaigns tab")))</f>
        <v>✓</v>
      </c>
      <c r="J2332" s="83" t="n">
        <f aca="false">IF(D2332="","",D2332*IF(Settings!$B$23=Settings!$C$6,1,IF(Settings!$B$23="USD",1/INDEX(Settings!$B$29:$B$40,MONTH(B2332)),INDEX(Settings!$B$29:$B$40,MONTH(B2332)))))</f>
        <v>24.164674</v>
      </c>
    </row>
    <row r="2333" customFormat="false" ht="15" hidden="false" customHeight="false" outlineLevel="0" collapsed="false">
      <c r="A2333" s="0" t="s">
        <v>199</v>
      </c>
      <c r="B2333" s="81" t="n">
        <v>46160</v>
      </c>
      <c r="C2333" s="82" t="s">
        <v>452</v>
      </c>
      <c r="D2333" s="83" t="n">
        <v>38.15</v>
      </c>
      <c r="E2333" s="0" t="n">
        <v>13</v>
      </c>
      <c r="F2333" s="0" t="n">
        <v>1</v>
      </c>
      <c r="G2333" s="0" t="n">
        <v>0</v>
      </c>
      <c r="I2333" s="0" t="str">
        <f aca="false">IF(A2333="","",IF(COUNTIF(Campaigns!$A$7:$A$300,A2333)&gt;0,"✓",IF(N(D2333)=0,"– no spend","⚠ add to Campaigns tab")))</f>
        <v>✓</v>
      </c>
      <c r="J2333" s="83" t="n">
        <f aca="false">IF(D2333="","",D2333*IF(Settings!$B$23=Settings!$C$6,1,IF(Settings!$B$23="USD",1/INDEX(Settings!$B$29:$B$40,MONTH(B2333)),INDEX(Settings!$B$29:$B$40,MONTH(B2333)))))</f>
        <v>42.640255</v>
      </c>
    </row>
    <row r="2334" customFormat="false" ht="15" hidden="false" customHeight="false" outlineLevel="0" collapsed="false">
      <c r="A2334" s="0" t="s">
        <v>203</v>
      </c>
      <c r="B2334" s="81" t="n">
        <v>46161</v>
      </c>
      <c r="C2334" s="82" t="s">
        <v>452</v>
      </c>
      <c r="D2334" s="83" t="n">
        <v>11.87</v>
      </c>
      <c r="E2334" s="0" t="n">
        <v>42</v>
      </c>
      <c r="F2334" s="0" t="n">
        <v>3</v>
      </c>
      <c r="G2334" s="0" t="n">
        <v>0</v>
      </c>
      <c r="I2334" s="0" t="str">
        <f aca="false">IF(A2334="","",IF(COUNTIF(Campaigns!$A$7:$A$300,A2334)&gt;0,"✓",IF(N(D2334)=0,"– no spend","⚠ add to Campaigns tab")))</f>
        <v>✓</v>
      </c>
      <c r="J2334" s="83" t="n">
        <f aca="false">IF(D2334="","",D2334*IF(Settings!$B$23=Settings!$C$6,1,IF(Settings!$B$23="USD",1/INDEX(Settings!$B$29:$B$40,MONTH(B2334)),INDEX(Settings!$B$29:$B$40,MONTH(B2334)))))</f>
        <v>13.267099</v>
      </c>
    </row>
    <row r="2335" customFormat="false" ht="15" hidden="false" customHeight="false" outlineLevel="0" collapsed="false">
      <c r="A2335" s="0" t="s">
        <v>195</v>
      </c>
      <c r="B2335" s="81" t="n">
        <v>46161</v>
      </c>
      <c r="C2335" s="82" t="s">
        <v>452</v>
      </c>
      <c r="D2335" s="83" t="n">
        <v>42.7</v>
      </c>
      <c r="E2335" s="0" t="n">
        <v>21</v>
      </c>
      <c r="F2335" s="0" t="n">
        <v>2</v>
      </c>
      <c r="G2335" s="0" t="n">
        <v>0</v>
      </c>
      <c r="I2335" s="0" t="str">
        <f aca="false">IF(A2335="","",IF(COUNTIF(Campaigns!$A$7:$A$300,A2335)&gt;0,"✓",IF(N(D2335)=0,"– no spend","⚠ add to Campaigns tab")))</f>
        <v>✓</v>
      </c>
      <c r="J2335" s="83" t="n">
        <f aca="false">IF(D2335="","",D2335*IF(Settings!$B$23=Settings!$C$6,1,IF(Settings!$B$23="USD",1/INDEX(Settings!$B$29:$B$40,MONTH(B2335)),INDEX(Settings!$B$29:$B$40,MONTH(B2335)))))</f>
        <v>47.72579</v>
      </c>
    </row>
    <row r="2336" customFormat="false" ht="15" hidden="false" customHeight="false" outlineLevel="0" collapsed="false">
      <c r="A2336" s="0" t="s">
        <v>185</v>
      </c>
      <c r="B2336" s="81" t="n">
        <v>46161</v>
      </c>
      <c r="C2336" s="82" t="s">
        <v>452</v>
      </c>
      <c r="D2336" s="83" t="n">
        <v>61.34</v>
      </c>
      <c r="E2336" s="0" t="n">
        <v>362</v>
      </c>
      <c r="F2336" s="0" t="n">
        <v>30</v>
      </c>
      <c r="G2336" s="0" t="n">
        <v>1</v>
      </c>
      <c r="I2336" s="0" t="str">
        <f aca="false">IF(A2336="","",IF(COUNTIF(Campaigns!$A$7:$A$300,A2336)&gt;0,"✓",IF(N(D2336)=0,"– no spend","⚠ add to Campaigns tab")))</f>
        <v>✓</v>
      </c>
      <c r="J2336" s="83" t="n">
        <f aca="false">IF(D2336="","",D2336*IF(Settings!$B$23=Settings!$C$6,1,IF(Settings!$B$23="USD",1/INDEX(Settings!$B$29:$B$40,MONTH(B2336)),INDEX(Settings!$B$29:$B$40,MONTH(B2336)))))</f>
        <v>68.559718</v>
      </c>
    </row>
    <row r="2337" customFormat="false" ht="15" hidden="false" customHeight="false" outlineLevel="0" collapsed="false">
      <c r="A2337" s="0" t="s">
        <v>191</v>
      </c>
      <c r="B2337" s="81" t="n">
        <v>46161</v>
      </c>
      <c r="C2337" s="82" t="s">
        <v>452</v>
      </c>
      <c r="D2337" s="83" t="n">
        <v>27.18</v>
      </c>
      <c r="E2337" s="0" t="n">
        <v>86</v>
      </c>
      <c r="F2337" s="0" t="n">
        <v>7</v>
      </c>
      <c r="G2337" s="0" t="n">
        <v>3</v>
      </c>
      <c r="I2337" s="0" t="str">
        <f aca="false">IF(A2337="","",IF(COUNTIF(Campaigns!$A$7:$A$300,A2337)&gt;0,"✓",IF(N(D2337)=0,"– no spend","⚠ add to Campaigns tab")))</f>
        <v>✓</v>
      </c>
      <c r="J2337" s="83" t="n">
        <f aca="false">IF(D2337="","",D2337*IF(Settings!$B$23=Settings!$C$6,1,IF(Settings!$B$23="USD",1/INDEX(Settings!$B$29:$B$40,MONTH(B2337)),INDEX(Settings!$B$29:$B$40,MONTH(B2337)))))</f>
        <v>30.379086</v>
      </c>
    </row>
    <row r="2338" customFormat="false" ht="15" hidden="false" customHeight="false" outlineLevel="0" collapsed="false">
      <c r="A2338" s="0" t="s">
        <v>200</v>
      </c>
      <c r="B2338" s="81" t="n">
        <v>46161</v>
      </c>
      <c r="C2338" s="82" t="s">
        <v>452</v>
      </c>
      <c r="D2338" s="83" t="n">
        <v>17.43</v>
      </c>
      <c r="E2338" s="0" t="n">
        <v>54</v>
      </c>
      <c r="F2338" s="0" t="n">
        <v>5</v>
      </c>
      <c r="G2338" s="0" t="n">
        <v>6</v>
      </c>
      <c r="I2338" s="0" t="str">
        <f aca="false">IF(A2338="","",IF(COUNTIF(Campaigns!$A$7:$A$300,A2338)&gt;0,"✓",IF(N(D2338)=0,"– no spend","⚠ add to Campaigns tab")))</f>
        <v>✓</v>
      </c>
      <c r="J2338" s="83" t="n">
        <f aca="false">IF(D2338="","",D2338*IF(Settings!$B$23=Settings!$C$6,1,IF(Settings!$B$23="USD",1/INDEX(Settings!$B$29:$B$40,MONTH(B2338)),INDEX(Settings!$B$29:$B$40,MONTH(B2338)))))</f>
        <v>19.481511</v>
      </c>
    </row>
    <row r="2339" customFormat="false" ht="15" hidden="false" customHeight="false" outlineLevel="0" collapsed="false">
      <c r="A2339" s="0" t="s">
        <v>202</v>
      </c>
      <c r="B2339" s="81" t="n">
        <v>46161</v>
      </c>
      <c r="C2339" s="82" t="s">
        <v>452</v>
      </c>
      <c r="D2339" s="83" t="n">
        <v>9.7</v>
      </c>
      <c r="E2339" s="0" t="n">
        <v>60</v>
      </c>
      <c r="F2339" s="0" t="n">
        <v>4</v>
      </c>
      <c r="G2339" s="0" t="n">
        <v>0</v>
      </c>
      <c r="I2339" s="0" t="str">
        <f aca="false">IF(A2339="","",IF(COUNTIF(Campaigns!$A$7:$A$300,A2339)&gt;0,"✓",IF(N(D2339)=0,"– no spend","⚠ add to Campaigns tab")))</f>
        <v>✓</v>
      </c>
      <c r="J2339" s="83" t="n">
        <f aca="false">IF(D2339="","",D2339*IF(Settings!$B$23=Settings!$C$6,1,IF(Settings!$B$23="USD",1/INDEX(Settings!$B$29:$B$40,MONTH(B2339)),INDEX(Settings!$B$29:$B$40,MONTH(B2339)))))</f>
        <v>10.84169</v>
      </c>
    </row>
    <row r="2340" customFormat="false" ht="15" hidden="false" customHeight="false" outlineLevel="0" collapsed="false">
      <c r="A2340" s="0" t="s">
        <v>192</v>
      </c>
      <c r="B2340" s="81" t="n">
        <v>46161</v>
      </c>
      <c r="C2340" s="82" t="s">
        <v>452</v>
      </c>
      <c r="D2340" s="83" t="n">
        <v>37.71</v>
      </c>
      <c r="E2340" s="0" t="n">
        <v>69</v>
      </c>
      <c r="F2340" s="0" t="n">
        <v>7</v>
      </c>
      <c r="G2340" s="0" t="n">
        <v>0</v>
      </c>
      <c r="I2340" s="0" t="str">
        <f aca="false">IF(A2340="","",IF(COUNTIF(Campaigns!$A$7:$A$300,A2340)&gt;0,"✓",IF(N(D2340)=0,"– no spend","⚠ add to Campaigns tab")))</f>
        <v>✓</v>
      </c>
      <c r="J2340" s="83" t="n">
        <f aca="false">IF(D2340="","",D2340*IF(Settings!$B$23=Settings!$C$6,1,IF(Settings!$B$23="USD",1/INDEX(Settings!$B$29:$B$40,MONTH(B2340)),INDEX(Settings!$B$29:$B$40,MONTH(B2340)))))</f>
        <v>42.148467</v>
      </c>
    </row>
    <row r="2341" customFormat="false" ht="15" hidden="false" customHeight="false" outlineLevel="0" collapsed="false">
      <c r="A2341" s="0" t="s">
        <v>187</v>
      </c>
      <c r="B2341" s="81" t="n">
        <v>46161</v>
      </c>
      <c r="C2341" s="82" t="s">
        <v>452</v>
      </c>
      <c r="D2341" s="83" t="n">
        <v>54.93</v>
      </c>
      <c r="E2341" s="0" t="n">
        <v>208</v>
      </c>
      <c r="F2341" s="0" t="n">
        <v>11</v>
      </c>
      <c r="G2341" s="0" t="n">
        <v>1</v>
      </c>
      <c r="I2341" s="0" t="str">
        <f aca="false">IF(A2341="","",IF(COUNTIF(Campaigns!$A$7:$A$300,A2341)&gt;0,"✓",IF(N(D2341)=0,"– no spend","⚠ add to Campaigns tab")))</f>
        <v>✓</v>
      </c>
      <c r="J2341" s="83" t="n">
        <f aca="false">IF(D2341="","",D2341*IF(Settings!$B$23=Settings!$C$6,1,IF(Settings!$B$23="USD",1/INDEX(Settings!$B$29:$B$40,MONTH(B2341)),INDEX(Settings!$B$29:$B$40,MONTH(B2341)))))</f>
        <v>61.395261</v>
      </c>
    </row>
    <row r="2342" customFormat="false" ht="15" hidden="false" customHeight="false" outlineLevel="0" collapsed="false">
      <c r="A2342" s="0" t="s">
        <v>190</v>
      </c>
      <c r="B2342" s="81" t="n">
        <v>46161</v>
      </c>
      <c r="C2342" s="82" t="s">
        <v>452</v>
      </c>
      <c r="D2342" s="83" t="n">
        <v>19.7</v>
      </c>
      <c r="E2342" s="0" t="n">
        <v>7</v>
      </c>
      <c r="F2342" s="0" t="n">
        <v>1</v>
      </c>
      <c r="G2342" s="0" t="n">
        <v>0</v>
      </c>
      <c r="I2342" s="0" t="str">
        <f aca="false">IF(A2342="","",IF(COUNTIF(Campaigns!$A$7:$A$300,A2342)&gt;0,"✓",IF(N(D2342)=0,"– no spend","⚠ add to Campaigns tab")))</f>
        <v>✓</v>
      </c>
      <c r="J2342" s="83" t="n">
        <f aca="false">IF(D2342="","",D2342*IF(Settings!$B$23=Settings!$C$6,1,IF(Settings!$B$23="USD",1/INDEX(Settings!$B$29:$B$40,MONTH(B2342)),INDEX(Settings!$B$29:$B$40,MONTH(B2342)))))</f>
        <v>22.01869</v>
      </c>
    </row>
    <row r="2343" customFormat="false" ht="15" hidden="false" customHeight="false" outlineLevel="0" collapsed="false">
      <c r="A2343" s="0" t="s">
        <v>204</v>
      </c>
      <c r="B2343" s="81" t="n">
        <v>46161</v>
      </c>
      <c r="C2343" s="82" t="s">
        <v>452</v>
      </c>
      <c r="D2343" s="83" t="n">
        <v>9.15</v>
      </c>
      <c r="E2343" s="0" t="n">
        <v>23</v>
      </c>
      <c r="F2343" s="0" t="n">
        <v>4</v>
      </c>
      <c r="G2343" s="0" t="n">
        <v>2</v>
      </c>
      <c r="I2343" s="0" t="str">
        <f aca="false">IF(A2343="","",IF(COUNTIF(Campaigns!$A$7:$A$300,A2343)&gt;0,"✓",IF(N(D2343)=0,"– no spend","⚠ add to Campaigns tab")))</f>
        <v>✓</v>
      </c>
      <c r="J2343" s="83" t="n">
        <f aca="false">IF(D2343="","",D2343*IF(Settings!$B$23=Settings!$C$6,1,IF(Settings!$B$23="USD",1/INDEX(Settings!$B$29:$B$40,MONTH(B2343)),INDEX(Settings!$B$29:$B$40,MONTH(B2343)))))</f>
        <v>10.226955</v>
      </c>
    </row>
    <row r="2344" customFormat="false" ht="15" hidden="false" customHeight="false" outlineLevel="0" collapsed="false">
      <c r="A2344" s="0" t="s">
        <v>188</v>
      </c>
      <c r="B2344" s="81" t="n">
        <v>46161</v>
      </c>
      <c r="C2344" s="82" t="s">
        <v>452</v>
      </c>
      <c r="D2344" s="83" t="n">
        <v>11.55</v>
      </c>
      <c r="E2344" s="0" t="n">
        <v>54</v>
      </c>
      <c r="F2344" s="0" t="n">
        <v>1</v>
      </c>
      <c r="G2344" s="0" t="n">
        <v>0</v>
      </c>
      <c r="I2344" s="0" t="str">
        <f aca="false">IF(A2344="","",IF(COUNTIF(Campaigns!$A$7:$A$300,A2344)&gt;0,"✓",IF(N(D2344)=0,"– no spend","⚠ add to Campaigns tab")))</f>
        <v>✓</v>
      </c>
      <c r="J2344" s="83" t="n">
        <f aca="false">IF(D2344="","",D2344*IF(Settings!$B$23=Settings!$C$6,1,IF(Settings!$B$23="USD",1/INDEX(Settings!$B$29:$B$40,MONTH(B2344)),INDEX(Settings!$B$29:$B$40,MONTH(B2344)))))</f>
        <v>12.909435</v>
      </c>
    </row>
    <row r="2345" customFormat="false" ht="15" hidden="false" customHeight="false" outlineLevel="0" collapsed="false">
      <c r="A2345" s="0" t="s">
        <v>186</v>
      </c>
      <c r="B2345" s="81" t="n">
        <v>46161</v>
      </c>
      <c r="C2345" s="82" t="s">
        <v>452</v>
      </c>
      <c r="D2345" s="83" t="n">
        <v>60.28</v>
      </c>
      <c r="E2345" s="0" t="n">
        <v>152</v>
      </c>
      <c r="F2345" s="0" t="n">
        <v>28</v>
      </c>
      <c r="G2345" s="0" t="n">
        <v>0</v>
      </c>
      <c r="I2345" s="0" t="str">
        <f aca="false">IF(A2345="","",IF(COUNTIF(Campaigns!$A$7:$A$300,A2345)&gt;0,"✓",IF(N(D2345)=0,"– no spend","⚠ add to Campaigns tab")))</f>
        <v>✓</v>
      </c>
      <c r="J2345" s="83" t="n">
        <f aca="false">IF(D2345="","",D2345*IF(Settings!$B$23=Settings!$C$6,1,IF(Settings!$B$23="USD",1/INDEX(Settings!$B$29:$B$40,MONTH(B2345)),INDEX(Settings!$B$29:$B$40,MONTH(B2345)))))</f>
        <v>67.374956</v>
      </c>
    </row>
    <row r="2346" customFormat="false" ht="15" hidden="false" customHeight="false" outlineLevel="0" collapsed="false">
      <c r="A2346" s="0" t="s">
        <v>201</v>
      </c>
      <c r="B2346" s="81" t="n">
        <v>46161</v>
      </c>
      <c r="C2346" s="82" t="s">
        <v>452</v>
      </c>
      <c r="D2346" s="83" t="n">
        <v>31.6</v>
      </c>
      <c r="E2346" s="0" t="n">
        <v>28</v>
      </c>
      <c r="F2346" s="0" t="n">
        <v>2</v>
      </c>
      <c r="G2346" s="0" t="n">
        <v>0</v>
      </c>
      <c r="I2346" s="0" t="str">
        <f aca="false">IF(A2346="","",IF(COUNTIF(Campaigns!$A$7:$A$300,A2346)&gt;0,"✓",IF(N(D2346)=0,"– no spend","⚠ add to Campaigns tab")))</f>
        <v>✓</v>
      </c>
      <c r="J2346" s="83" t="n">
        <f aca="false">IF(D2346="","",D2346*IF(Settings!$B$23=Settings!$C$6,1,IF(Settings!$B$23="USD",1/INDEX(Settings!$B$29:$B$40,MONTH(B2346)),INDEX(Settings!$B$29:$B$40,MONTH(B2346)))))</f>
        <v>35.31932</v>
      </c>
    </row>
    <row r="2347" customFormat="false" ht="15" hidden="false" customHeight="false" outlineLevel="0" collapsed="false">
      <c r="A2347" s="0" t="s">
        <v>194</v>
      </c>
      <c r="B2347" s="81" t="n">
        <v>46161</v>
      </c>
      <c r="C2347" s="82" t="s">
        <v>452</v>
      </c>
      <c r="D2347" s="83" t="n">
        <v>21.4</v>
      </c>
      <c r="E2347" s="0" t="n">
        <v>10</v>
      </c>
      <c r="F2347" s="0" t="n">
        <v>2</v>
      </c>
      <c r="G2347" s="0" t="n">
        <v>0</v>
      </c>
      <c r="I2347" s="0" t="str">
        <f aca="false">IF(A2347="","",IF(COUNTIF(Campaigns!$A$7:$A$300,A2347)&gt;0,"✓",IF(N(D2347)=0,"– no spend","⚠ add to Campaigns tab")))</f>
        <v>✓</v>
      </c>
      <c r="J2347" s="83" t="n">
        <f aca="false">IF(D2347="","",D2347*IF(Settings!$B$23=Settings!$C$6,1,IF(Settings!$B$23="USD",1/INDEX(Settings!$B$29:$B$40,MONTH(B2347)),INDEX(Settings!$B$29:$B$40,MONTH(B2347)))))</f>
        <v>23.91878</v>
      </c>
    </row>
    <row r="2348" customFormat="false" ht="15" hidden="false" customHeight="false" outlineLevel="0" collapsed="false">
      <c r="A2348" s="0" t="s">
        <v>199</v>
      </c>
      <c r="B2348" s="81" t="n">
        <v>46161</v>
      </c>
      <c r="C2348" s="82" t="s">
        <v>452</v>
      </c>
      <c r="D2348" s="83" t="n">
        <v>0</v>
      </c>
      <c r="E2348" s="0" t="n">
        <v>25</v>
      </c>
      <c r="F2348" s="0" t="n">
        <v>0</v>
      </c>
      <c r="G2348" s="0" t="n">
        <v>0</v>
      </c>
      <c r="I2348" s="0" t="str">
        <f aca="false">IF(A2348="","",IF(COUNTIF(Campaigns!$A$7:$A$300,A2348)&gt;0,"✓",IF(N(D2348)=0,"– no spend","⚠ add to Campaigns tab")))</f>
        <v>✓</v>
      </c>
      <c r="J2348" s="83" t="n">
        <f aca="false">IF(D2348="","",D2348*IF(Settings!$B$23=Settings!$C$6,1,IF(Settings!$B$23="USD",1/INDEX(Settings!$B$29:$B$40,MONTH(B2348)),INDEX(Settings!$B$29:$B$40,MONTH(B2348)))))</f>
        <v>0</v>
      </c>
    </row>
    <row r="2349" customFormat="false" ht="15" hidden="false" customHeight="false" outlineLevel="0" collapsed="false">
      <c r="A2349" s="0" t="s">
        <v>203</v>
      </c>
      <c r="B2349" s="81" t="n">
        <v>46162</v>
      </c>
      <c r="C2349" s="82" t="s">
        <v>452</v>
      </c>
      <c r="D2349" s="83" t="n">
        <v>4.79</v>
      </c>
      <c r="E2349" s="0" t="n">
        <v>31</v>
      </c>
      <c r="F2349" s="0" t="n">
        <v>1</v>
      </c>
      <c r="G2349" s="0" t="n">
        <v>0</v>
      </c>
      <c r="I2349" s="0" t="str">
        <f aca="false">IF(A2349="","",IF(COUNTIF(Campaigns!$A$7:$A$300,A2349)&gt;0,"✓",IF(N(D2349)=0,"– no spend","⚠ add to Campaigns tab")))</f>
        <v>✓</v>
      </c>
      <c r="J2349" s="83" t="n">
        <f aca="false">IF(D2349="","",D2349*IF(Settings!$B$23=Settings!$C$6,1,IF(Settings!$B$23="USD",1/INDEX(Settings!$B$29:$B$40,MONTH(B2349)),INDEX(Settings!$B$29:$B$40,MONTH(B2349)))))</f>
        <v>5.353783</v>
      </c>
    </row>
    <row r="2350" customFormat="false" ht="15" hidden="false" customHeight="false" outlineLevel="0" collapsed="false">
      <c r="A2350" s="0" t="s">
        <v>195</v>
      </c>
      <c r="B2350" s="81" t="n">
        <v>46162</v>
      </c>
      <c r="C2350" s="82" t="s">
        <v>452</v>
      </c>
      <c r="D2350" s="83" t="n">
        <v>47.31</v>
      </c>
      <c r="E2350" s="0" t="n">
        <v>3</v>
      </c>
      <c r="F2350" s="0" t="n">
        <v>1</v>
      </c>
      <c r="G2350" s="0" t="n">
        <v>0</v>
      </c>
      <c r="I2350" s="0" t="str">
        <f aca="false">IF(A2350="","",IF(COUNTIF(Campaigns!$A$7:$A$300,A2350)&gt;0,"✓",IF(N(D2350)=0,"– no spend","⚠ add to Campaigns tab")))</f>
        <v>✓</v>
      </c>
      <c r="J2350" s="83" t="n">
        <f aca="false">IF(D2350="","",D2350*IF(Settings!$B$23=Settings!$C$6,1,IF(Settings!$B$23="USD",1/INDEX(Settings!$B$29:$B$40,MONTH(B2350)),INDEX(Settings!$B$29:$B$40,MONTH(B2350)))))</f>
        <v>52.878387</v>
      </c>
    </row>
    <row r="2351" customFormat="false" ht="15" hidden="false" customHeight="false" outlineLevel="0" collapsed="false">
      <c r="A2351" s="0" t="s">
        <v>185</v>
      </c>
      <c r="B2351" s="81" t="n">
        <v>46162</v>
      </c>
      <c r="C2351" s="82" t="s">
        <v>452</v>
      </c>
      <c r="D2351" s="83" t="n">
        <v>57.14</v>
      </c>
      <c r="E2351" s="0" t="n">
        <v>206</v>
      </c>
      <c r="F2351" s="0" t="n">
        <v>30</v>
      </c>
      <c r="G2351" s="0" t="n">
        <v>0</v>
      </c>
      <c r="I2351" s="0" t="str">
        <f aca="false">IF(A2351="","",IF(COUNTIF(Campaigns!$A$7:$A$300,A2351)&gt;0,"✓",IF(N(D2351)=0,"– no spend","⚠ add to Campaigns tab")))</f>
        <v>✓</v>
      </c>
      <c r="J2351" s="83" t="n">
        <f aca="false">IF(D2351="","",D2351*IF(Settings!$B$23=Settings!$C$6,1,IF(Settings!$B$23="USD",1/INDEX(Settings!$B$29:$B$40,MONTH(B2351)),INDEX(Settings!$B$29:$B$40,MONTH(B2351)))))</f>
        <v>63.865378</v>
      </c>
    </row>
    <row r="2352" customFormat="false" ht="15" hidden="false" customHeight="false" outlineLevel="0" collapsed="false">
      <c r="A2352" s="0" t="s">
        <v>191</v>
      </c>
      <c r="B2352" s="81" t="n">
        <v>46162</v>
      </c>
      <c r="C2352" s="82" t="s">
        <v>452</v>
      </c>
      <c r="D2352" s="83" t="n">
        <v>10.28</v>
      </c>
      <c r="E2352" s="0" t="n">
        <v>58</v>
      </c>
      <c r="F2352" s="0" t="n">
        <v>5</v>
      </c>
      <c r="G2352" s="0" t="n">
        <v>1</v>
      </c>
      <c r="I2352" s="0" t="str">
        <f aca="false">IF(A2352="","",IF(COUNTIF(Campaigns!$A$7:$A$300,A2352)&gt;0,"✓",IF(N(D2352)=0,"– no spend","⚠ add to Campaigns tab")))</f>
        <v>✓</v>
      </c>
      <c r="J2352" s="83" t="n">
        <f aca="false">IF(D2352="","",D2352*IF(Settings!$B$23=Settings!$C$6,1,IF(Settings!$B$23="USD",1/INDEX(Settings!$B$29:$B$40,MONTH(B2352)),INDEX(Settings!$B$29:$B$40,MONTH(B2352)))))</f>
        <v>11.489956</v>
      </c>
    </row>
    <row r="2353" customFormat="false" ht="15" hidden="false" customHeight="false" outlineLevel="0" collapsed="false">
      <c r="A2353" s="0" t="s">
        <v>200</v>
      </c>
      <c r="B2353" s="81" t="n">
        <v>46162</v>
      </c>
      <c r="C2353" s="82" t="s">
        <v>452</v>
      </c>
      <c r="D2353" s="83" t="n">
        <v>5.12</v>
      </c>
      <c r="E2353" s="0" t="n">
        <v>57</v>
      </c>
      <c r="F2353" s="0" t="n">
        <v>3</v>
      </c>
      <c r="G2353" s="0" t="n">
        <v>0</v>
      </c>
      <c r="I2353" s="0" t="str">
        <f aca="false">IF(A2353="","",IF(COUNTIF(Campaigns!$A$7:$A$300,A2353)&gt;0,"✓",IF(N(D2353)=0,"– no spend","⚠ add to Campaigns tab")))</f>
        <v>✓</v>
      </c>
      <c r="J2353" s="83" t="n">
        <f aca="false">IF(D2353="","",D2353*IF(Settings!$B$23=Settings!$C$6,1,IF(Settings!$B$23="USD",1/INDEX(Settings!$B$29:$B$40,MONTH(B2353)),INDEX(Settings!$B$29:$B$40,MONTH(B2353)))))</f>
        <v>5.722624</v>
      </c>
    </row>
    <row r="2354" customFormat="false" ht="15" hidden="false" customHeight="false" outlineLevel="0" collapsed="false">
      <c r="A2354" s="0" t="s">
        <v>202</v>
      </c>
      <c r="B2354" s="81" t="n">
        <v>46162</v>
      </c>
      <c r="C2354" s="82" t="s">
        <v>452</v>
      </c>
      <c r="D2354" s="83" t="n">
        <v>10.34</v>
      </c>
      <c r="E2354" s="0" t="n">
        <v>60</v>
      </c>
      <c r="F2354" s="0" t="n">
        <v>5</v>
      </c>
      <c r="G2354" s="0" t="n">
        <v>0</v>
      </c>
      <c r="I2354" s="0" t="str">
        <f aca="false">IF(A2354="","",IF(COUNTIF(Campaigns!$A$7:$A$300,A2354)&gt;0,"✓",IF(N(D2354)=0,"– no spend","⚠ add to Campaigns tab")))</f>
        <v>✓</v>
      </c>
      <c r="J2354" s="83" t="n">
        <f aca="false">IF(D2354="","",D2354*IF(Settings!$B$23=Settings!$C$6,1,IF(Settings!$B$23="USD",1/INDEX(Settings!$B$29:$B$40,MONTH(B2354)),INDEX(Settings!$B$29:$B$40,MONTH(B2354)))))</f>
        <v>11.557018</v>
      </c>
    </row>
    <row r="2355" customFormat="false" ht="15" hidden="false" customHeight="false" outlineLevel="0" collapsed="false">
      <c r="A2355" s="0" t="s">
        <v>192</v>
      </c>
      <c r="B2355" s="81" t="n">
        <v>46162</v>
      </c>
      <c r="C2355" s="82" t="s">
        <v>452</v>
      </c>
      <c r="D2355" s="83" t="n">
        <v>33.62</v>
      </c>
      <c r="E2355" s="0" t="n">
        <v>34</v>
      </c>
      <c r="F2355" s="0" t="n">
        <v>7</v>
      </c>
      <c r="G2355" s="0" t="n">
        <v>0</v>
      </c>
      <c r="I2355" s="0" t="str">
        <f aca="false">IF(A2355="","",IF(COUNTIF(Campaigns!$A$7:$A$300,A2355)&gt;0,"✓",IF(N(D2355)=0,"– no spend","⚠ add to Campaigns tab")))</f>
        <v>✓</v>
      </c>
      <c r="J2355" s="83" t="n">
        <f aca="false">IF(D2355="","",D2355*IF(Settings!$B$23=Settings!$C$6,1,IF(Settings!$B$23="USD",1/INDEX(Settings!$B$29:$B$40,MONTH(B2355)),INDEX(Settings!$B$29:$B$40,MONTH(B2355)))))</f>
        <v>37.577074</v>
      </c>
    </row>
    <row r="2356" customFormat="false" ht="15" hidden="false" customHeight="false" outlineLevel="0" collapsed="false">
      <c r="A2356" s="0" t="s">
        <v>187</v>
      </c>
      <c r="B2356" s="81" t="n">
        <v>46162</v>
      </c>
      <c r="C2356" s="82" t="s">
        <v>452</v>
      </c>
      <c r="D2356" s="83" t="n">
        <v>1.53</v>
      </c>
      <c r="E2356" s="0" t="n">
        <v>70</v>
      </c>
      <c r="F2356" s="0" t="n">
        <v>1</v>
      </c>
      <c r="G2356" s="0" t="n">
        <v>0</v>
      </c>
      <c r="I2356" s="0" t="str">
        <f aca="false">IF(A2356="","",IF(COUNTIF(Campaigns!$A$7:$A$300,A2356)&gt;0,"✓",IF(N(D2356)=0,"– no spend","⚠ add to Campaigns tab")))</f>
        <v>✓</v>
      </c>
      <c r="J2356" s="83" t="n">
        <f aca="false">IF(D2356="","",D2356*IF(Settings!$B$23=Settings!$C$6,1,IF(Settings!$B$23="USD",1/INDEX(Settings!$B$29:$B$40,MONTH(B2356)),INDEX(Settings!$B$29:$B$40,MONTH(B2356)))))</f>
        <v>1.710081</v>
      </c>
    </row>
    <row r="2357" customFormat="false" ht="15" hidden="false" customHeight="false" outlineLevel="0" collapsed="false">
      <c r="A2357" s="0" t="s">
        <v>190</v>
      </c>
      <c r="B2357" s="81" t="n">
        <v>46162</v>
      </c>
      <c r="C2357" s="82" t="s">
        <v>452</v>
      </c>
      <c r="D2357" s="83" t="n">
        <v>0</v>
      </c>
      <c r="E2357" s="0" t="n">
        <v>6</v>
      </c>
      <c r="F2357" s="0" t="n">
        <v>0</v>
      </c>
      <c r="G2357" s="0" t="n">
        <v>0</v>
      </c>
      <c r="I2357" s="0" t="str">
        <f aca="false">IF(A2357="","",IF(COUNTIF(Campaigns!$A$7:$A$300,A2357)&gt;0,"✓",IF(N(D2357)=0,"– no spend","⚠ add to Campaigns tab")))</f>
        <v>✓</v>
      </c>
      <c r="J2357" s="83" t="n">
        <f aca="false">IF(D2357="","",D2357*IF(Settings!$B$23=Settings!$C$6,1,IF(Settings!$B$23="USD",1/INDEX(Settings!$B$29:$B$40,MONTH(B2357)),INDEX(Settings!$B$29:$B$40,MONTH(B2357)))))</f>
        <v>0</v>
      </c>
    </row>
    <row r="2358" customFormat="false" ht="15" hidden="false" customHeight="false" outlineLevel="0" collapsed="false">
      <c r="A2358" s="0" t="s">
        <v>204</v>
      </c>
      <c r="B2358" s="81" t="n">
        <v>46162</v>
      </c>
      <c r="C2358" s="82" t="s">
        <v>452</v>
      </c>
      <c r="D2358" s="83" t="n">
        <v>0.52</v>
      </c>
      <c r="E2358" s="0" t="n">
        <v>76</v>
      </c>
      <c r="F2358" s="0" t="n">
        <v>1</v>
      </c>
      <c r="G2358" s="0" t="n">
        <v>0</v>
      </c>
      <c r="I2358" s="0" t="str">
        <f aca="false">IF(A2358="","",IF(COUNTIF(Campaigns!$A$7:$A$300,A2358)&gt;0,"✓",IF(N(D2358)=0,"– no spend","⚠ add to Campaigns tab")))</f>
        <v>✓</v>
      </c>
      <c r="J2358" s="83" t="n">
        <f aca="false">IF(D2358="","",D2358*IF(Settings!$B$23=Settings!$C$6,1,IF(Settings!$B$23="USD",1/INDEX(Settings!$B$29:$B$40,MONTH(B2358)),INDEX(Settings!$B$29:$B$40,MONTH(B2358)))))</f>
        <v>0.581204</v>
      </c>
    </row>
    <row r="2359" customFormat="false" ht="15" hidden="false" customHeight="false" outlineLevel="0" collapsed="false">
      <c r="A2359" s="0" t="s">
        <v>188</v>
      </c>
      <c r="B2359" s="81" t="n">
        <v>46162</v>
      </c>
      <c r="C2359" s="82" t="s">
        <v>452</v>
      </c>
      <c r="D2359" s="83" t="n">
        <v>17.63</v>
      </c>
      <c r="E2359" s="0" t="n">
        <v>16</v>
      </c>
      <c r="F2359" s="0" t="n">
        <v>1</v>
      </c>
      <c r="G2359" s="0" t="n">
        <v>0</v>
      </c>
      <c r="I2359" s="0" t="str">
        <f aca="false">IF(A2359="","",IF(COUNTIF(Campaigns!$A$7:$A$300,A2359)&gt;0,"✓",IF(N(D2359)=0,"– no spend","⚠ add to Campaigns tab")))</f>
        <v>✓</v>
      </c>
      <c r="J2359" s="83" t="n">
        <f aca="false">IF(D2359="","",D2359*IF(Settings!$B$23=Settings!$C$6,1,IF(Settings!$B$23="USD",1/INDEX(Settings!$B$29:$B$40,MONTH(B2359)),INDEX(Settings!$B$29:$B$40,MONTH(B2359)))))</f>
        <v>19.705051</v>
      </c>
    </row>
    <row r="2360" customFormat="false" ht="15" hidden="false" customHeight="false" outlineLevel="0" collapsed="false">
      <c r="A2360" s="0" t="s">
        <v>186</v>
      </c>
      <c r="B2360" s="81" t="n">
        <v>46162</v>
      </c>
      <c r="C2360" s="82" t="s">
        <v>452</v>
      </c>
      <c r="D2360" s="83" t="n">
        <v>44.54</v>
      </c>
      <c r="E2360" s="0" t="n">
        <v>135</v>
      </c>
      <c r="F2360" s="0" t="n">
        <v>15</v>
      </c>
      <c r="G2360" s="0" t="n">
        <v>0</v>
      </c>
      <c r="I2360" s="0" t="str">
        <f aca="false">IF(A2360="","",IF(COUNTIF(Campaigns!$A$7:$A$300,A2360)&gt;0,"✓",IF(N(D2360)=0,"– no spend","⚠ add to Campaigns tab")))</f>
        <v>✓</v>
      </c>
      <c r="J2360" s="83" t="n">
        <f aca="false">IF(D2360="","",D2360*IF(Settings!$B$23=Settings!$C$6,1,IF(Settings!$B$23="USD",1/INDEX(Settings!$B$29:$B$40,MONTH(B2360)),INDEX(Settings!$B$29:$B$40,MONTH(B2360)))))</f>
        <v>49.782358</v>
      </c>
    </row>
    <row r="2361" customFormat="false" ht="15" hidden="false" customHeight="false" outlineLevel="0" collapsed="false">
      <c r="A2361" s="0" t="s">
        <v>201</v>
      </c>
      <c r="B2361" s="81" t="n">
        <v>46162</v>
      </c>
      <c r="C2361" s="82" t="s">
        <v>452</v>
      </c>
      <c r="D2361" s="83" t="n">
        <v>18.53</v>
      </c>
      <c r="E2361" s="0" t="n">
        <v>39</v>
      </c>
      <c r="F2361" s="0" t="n">
        <v>1</v>
      </c>
      <c r="G2361" s="0" t="n">
        <v>0</v>
      </c>
      <c r="I2361" s="0" t="str">
        <f aca="false">IF(A2361="","",IF(COUNTIF(Campaigns!$A$7:$A$300,A2361)&gt;0,"✓",IF(N(D2361)=0,"– no spend","⚠ add to Campaigns tab")))</f>
        <v>✓</v>
      </c>
      <c r="J2361" s="83" t="n">
        <f aca="false">IF(D2361="","",D2361*IF(Settings!$B$23=Settings!$C$6,1,IF(Settings!$B$23="USD",1/INDEX(Settings!$B$29:$B$40,MONTH(B2361)),INDEX(Settings!$B$29:$B$40,MONTH(B2361)))))</f>
        <v>20.710981</v>
      </c>
    </row>
    <row r="2362" customFormat="false" ht="15" hidden="false" customHeight="false" outlineLevel="0" collapsed="false">
      <c r="A2362" s="0" t="s">
        <v>194</v>
      </c>
      <c r="B2362" s="81" t="n">
        <v>46162</v>
      </c>
      <c r="C2362" s="82" t="s">
        <v>452</v>
      </c>
      <c r="D2362" s="83" t="n">
        <v>19.02</v>
      </c>
      <c r="E2362" s="0" t="n">
        <v>56</v>
      </c>
      <c r="F2362" s="0" t="n">
        <v>2</v>
      </c>
      <c r="G2362" s="0" t="n">
        <v>0</v>
      </c>
      <c r="I2362" s="0" t="str">
        <f aca="false">IF(A2362="","",IF(COUNTIF(Campaigns!$A$7:$A$300,A2362)&gt;0,"✓",IF(N(D2362)=0,"– no spend","⚠ add to Campaigns tab")))</f>
        <v>✓</v>
      </c>
      <c r="J2362" s="83" t="n">
        <f aca="false">IF(D2362="","",D2362*IF(Settings!$B$23=Settings!$C$6,1,IF(Settings!$B$23="USD",1/INDEX(Settings!$B$29:$B$40,MONTH(B2362)),INDEX(Settings!$B$29:$B$40,MONTH(B2362)))))</f>
        <v>21.258654</v>
      </c>
    </row>
    <row r="2363" customFormat="false" ht="15" hidden="false" customHeight="false" outlineLevel="0" collapsed="false">
      <c r="A2363" s="0" t="s">
        <v>199</v>
      </c>
      <c r="B2363" s="81" t="n">
        <v>46162</v>
      </c>
      <c r="C2363" s="82" t="s">
        <v>452</v>
      </c>
      <c r="D2363" s="83" t="n">
        <v>40.83</v>
      </c>
      <c r="E2363" s="0" t="n">
        <v>27</v>
      </c>
      <c r="F2363" s="0" t="n">
        <v>2</v>
      </c>
      <c r="G2363" s="0" t="n">
        <v>0</v>
      </c>
      <c r="I2363" s="0" t="str">
        <f aca="false">IF(A2363="","",IF(COUNTIF(Campaigns!$A$7:$A$300,A2363)&gt;0,"✓",IF(N(D2363)=0,"– no spend","⚠ add to Campaigns tab")))</f>
        <v>✓</v>
      </c>
      <c r="J2363" s="83" t="n">
        <f aca="false">IF(D2363="","",D2363*IF(Settings!$B$23=Settings!$C$6,1,IF(Settings!$B$23="USD",1/INDEX(Settings!$B$29:$B$40,MONTH(B2363)),INDEX(Settings!$B$29:$B$40,MONTH(B2363)))))</f>
        <v>45.635691</v>
      </c>
    </row>
    <row r="2364" customFormat="false" ht="15" hidden="false" customHeight="false" outlineLevel="0" collapsed="false">
      <c r="A2364" s="0" t="s">
        <v>195</v>
      </c>
      <c r="B2364" s="81" t="n">
        <v>46163</v>
      </c>
      <c r="C2364" s="82" t="s">
        <v>452</v>
      </c>
      <c r="D2364" s="83" t="n">
        <v>35.72</v>
      </c>
      <c r="E2364" s="0" t="n">
        <v>9</v>
      </c>
      <c r="F2364" s="0" t="n">
        <v>1</v>
      </c>
      <c r="G2364" s="0" t="n">
        <v>0</v>
      </c>
      <c r="I2364" s="0" t="str">
        <f aca="false">IF(A2364="","",IF(COUNTIF(Campaigns!$A$7:$A$300,A2364)&gt;0,"✓",IF(N(D2364)=0,"– no spend","⚠ add to Campaigns tab")))</f>
        <v>✓</v>
      </c>
      <c r="J2364" s="83" t="n">
        <f aca="false">IF(D2364="","",D2364*IF(Settings!$B$23=Settings!$C$6,1,IF(Settings!$B$23="USD",1/INDEX(Settings!$B$29:$B$40,MONTH(B2364)),INDEX(Settings!$B$29:$B$40,MONTH(B2364)))))</f>
        <v>39.924244</v>
      </c>
    </row>
    <row r="2365" customFormat="false" ht="15" hidden="false" customHeight="false" outlineLevel="0" collapsed="false">
      <c r="A2365" s="0" t="s">
        <v>185</v>
      </c>
      <c r="B2365" s="81" t="n">
        <v>46163</v>
      </c>
      <c r="C2365" s="82" t="s">
        <v>452</v>
      </c>
      <c r="D2365" s="83" t="n">
        <v>49.8</v>
      </c>
      <c r="E2365" s="0" t="n">
        <v>137</v>
      </c>
      <c r="F2365" s="0" t="n">
        <v>18</v>
      </c>
      <c r="G2365" s="0" t="n">
        <v>1.04</v>
      </c>
      <c r="I2365" s="0" t="str">
        <f aca="false">IF(A2365="","",IF(COUNTIF(Campaigns!$A$7:$A$300,A2365)&gt;0,"✓",IF(N(D2365)=0,"– no spend","⚠ add to Campaigns tab")))</f>
        <v>✓</v>
      </c>
      <c r="J2365" s="83" t="n">
        <f aca="false">IF(D2365="","",D2365*IF(Settings!$B$23=Settings!$C$6,1,IF(Settings!$B$23="USD",1/INDEX(Settings!$B$29:$B$40,MONTH(B2365)),INDEX(Settings!$B$29:$B$40,MONTH(B2365)))))</f>
        <v>55.66146</v>
      </c>
    </row>
    <row r="2366" customFormat="false" ht="15" hidden="false" customHeight="false" outlineLevel="0" collapsed="false">
      <c r="A2366" s="0" t="s">
        <v>191</v>
      </c>
      <c r="B2366" s="81" t="n">
        <v>46163</v>
      </c>
      <c r="C2366" s="82" t="s">
        <v>452</v>
      </c>
      <c r="D2366" s="83" t="n">
        <v>9.88</v>
      </c>
      <c r="E2366" s="0" t="n">
        <v>42</v>
      </c>
      <c r="F2366" s="0" t="n">
        <v>3</v>
      </c>
      <c r="G2366" s="0" t="n">
        <v>0</v>
      </c>
      <c r="I2366" s="0" t="str">
        <f aca="false">IF(A2366="","",IF(COUNTIF(Campaigns!$A$7:$A$300,A2366)&gt;0,"✓",IF(N(D2366)=0,"– no spend","⚠ add to Campaigns tab")))</f>
        <v>✓</v>
      </c>
      <c r="J2366" s="83" t="n">
        <f aca="false">IF(D2366="","",D2366*IF(Settings!$B$23=Settings!$C$6,1,IF(Settings!$B$23="USD",1/INDEX(Settings!$B$29:$B$40,MONTH(B2366)),INDEX(Settings!$B$29:$B$40,MONTH(B2366)))))</f>
        <v>11.042876</v>
      </c>
    </row>
    <row r="2367" customFormat="false" ht="15" hidden="false" customHeight="false" outlineLevel="0" collapsed="false">
      <c r="A2367" s="0" t="s">
        <v>200</v>
      </c>
      <c r="B2367" s="81" t="n">
        <v>46163</v>
      </c>
      <c r="C2367" s="82" t="s">
        <v>452</v>
      </c>
      <c r="D2367" s="83" t="n">
        <v>24.73</v>
      </c>
      <c r="E2367" s="0" t="n">
        <v>64</v>
      </c>
      <c r="F2367" s="0" t="n">
        <v>7</v>
      </c>
      <c r="G2367" s="0" t="n">
        <v>0</v>
      </c>
      <c r="I2367" s="0" t="str">
        <f aca="false">IF(A2367="","",IF(COUNTIF(Campaigns!$A$7:$A$300,A2367)&gt;0,"✓",IF(N(D2367)=0,"– no spend","⚠ add to Campaigns tab")))</f>
        <v>✓</v>
      </c>
      <c r="J2367" s="83" t="n">
        <f aca="false">IF(D2367="","",D2367*IF(Settings!$B$23=Settings!$C$6,1,IF(Settings!$B$23="USD",1/INDEX(Settings!$B$29:$B$40,MONTH(B2367)),INDEX(Settings!$B$29:$B$40,MONTH(B2367)))))</f>
        <v>27.640721</v>
      </c>
    </row>
    <row r="2368" customFormat="false" ht="15" hidden="false" customHeight="false" outlineLevel="0" collapsed="false">
      <c r="A2368" s="0" t="s">
        <v>202</v>
      </c>
      <c r="B2368" s="81" t="n">
        <v>46163</v>
      </c>
      <c r="C2368" s="82" t="s">
        <v>452</v>
      </c>
      <c r="D2368" s="83" t="n">
        <v>9.06</v>
      </c>
      <c r="E2368" s="0" t="n">
        <v>11</v>
      </c>
      <c r="F2368" s="0" t="n">
        <v>3</v>
      </c>
      <c r="G2368" s="0" t="n">
        <v>1</v>
      </c>
      <c r="I2368" s="0" t="str">
        <f aca="false">IF(A2368="","",IF(COUNTIF(Campaigns!$A$7:$A$300,A2368)&gt;0,"✓",IF(N(D2368)=0,"– no spend","⚠ add to Campaigns tab")))</f>
        <v>✓</v>
      </c>
      <c r="J2368" s="83" t="n">
        <f aca="false">IF(D2368="","",D2368*IF(Settings!$B$23=Settings!$C$6,1,IF(Settings!$B$23="USD",1/INDEX(Settings!$B$29:$B$40,MONTH(B2368)),INDEX(Settings!$B$29:$B$40,MONTH(B2368)))))</f>
        <v>10.126362</v>
      </c>
    </row>
    <row r="2369" customFormat="false" ht="15" hidden="false" customHeight="false" outlineLevel="0" collapsed="false">
      <c r="A2369" s="0" t="s">
        <v>192</v>
      </c>
      <c r="B2369" s="81" t="n">
        <v>46163</v>
      </c>
      <c r="C2369" s="82" t="s">
        <v>452</v>
      </c>
      <c r="D2369" s="83" t="n">
        <v>12.29</v>
      </c>
      <c r="E2369" s="0" t="n">
        <v>23</v>
      </c>
      <c r="F2369" s="0" t="n">
        <v>5</v>
      </c>
      <c r="G2369" s="0" t="n">
        <v>0</v>
      </c>
      <c r="I2369" s="0" t="str">
        <f aca="false">IF(A2369="","",IF(COUNTIF(Campaigns!$A$7:$A$300,A2369)&gt;0,"✓",IF(N(D2369)=0,"– no spend","⚠ add to Campaigns tab")))</f>
        <v>✓</v>
      </c>
      <c r="J2369" s="83" t="n">
        <f aca="false">IF(D2369="","",D2369*IF(Settings!$B$23=Settings!$C$6,1,IF(Settings!$B$23="USD",1/INDEX(Settings!$B$29:$B$40,MONTH(B2369)),INDEX(Settings!$B$29:$B$40,MONTH(B2369)))))</f>
        <v>13.736533</v>
      </c>
    </row>
    <row r="2370" customFormat="false" ht="15" hidden="false" customHeight="false" outlineLevel="0" collapsed="false">
      <c r="A2370" s="0" t="s">
        <v>187</v>
      </c>
      <c r="B2370" s="81" t="n">
        <v>46163</v>
      </c>
      <c r="C2370" s="82" t="s">
        <v>452</v>
      </c>
      <c r="D2370" s="83" t="n">
        <v>37.05</v>
      </c>
      <c r="E2370" s="0" t="n">
        <v>104</v>
      </c>
      <c r="F2370" s="0" t="n">
        <v>10</v>
      </c>
      <c r="G2370" s="0" t="n">
        <v>0</v>
      </c>
      <c r="I2370" s="0" t="str">
        <f aca="false">IF(A2370="","",IF(COUNTIF(Campaigns!$A$7:$A$300,A2370)&gt;0,"✓",IF(N(D2370)=0,"– no spend","⚠ add to Campaigns tab")))</f>
        <v>✓</v>
      </c>
      <c r="J2370" s="83" t="n">
        <f aca="false">IF(D2370="","",D2370*IF(Settings!$B$23=Settings!$C$6,1,IF(Settings!$B$23="USD",1/INDEX(Settings!$B$29:$B$40,MONTH(B2370)),INDEX(Settings!$B$29:$B$40,MONTH(B2370)))))</f>
        <v>41.410785</v>
      </c>
    </row>
    <row r="2371" customFormat="false" ht="15" hidden="false" customHeight="false" outlineLevel="0" collapsed="false">
      <c r="A2371" s="0" t="s">
        <v>190</v>
      </c>
      <c r="B2371" s="81" t="n">
        <v>46163</v>
      </c>
      <c r="C2371" s="82" t="s">
        <v>452</v>
      </c>
      <c r="D2371" s="83" t="n">
        <v>0</v>
      </c>
      <c r="E2371" s="0" t="n">
        <v>18</v>
      </c>
      <c r="F2371" s="0" t="n">
        <v>0</v>
      </c>
      <c r="G2371" s="0" t="n">
        <v>0</v>
      </c>
      <c r="I2371" s="0" t="str">
        <f aca="false">IF(A2371="","",IF(COUNTIF(Campaigns!$A$7:$A$300,A2371)&gt;0,"✓",IF(N(D2371)=0,"– no spend","⚠ add to Campaigns tab")))</f>
        <v>✓</v>
      </c>
      <c r="J2371" s="83" t="n">
        <f aca="false">IF(D2371="","",D2371*IF(Settings!$B$23=Settings!$C$6,1,IF(Settings!$B$23="USD",1/INDEX(Settings!$B$29:$B$40,MONTH(B2371)),INDEX(Settings!$B$29:$B$40,MONTH(B2371)))))</f>
        <v>0</v>
      </c>
    </row>
    <row r="2372" customFormat="false" ht="15" hidden="false" customHeight="false" outlineLevel="0" collapsed="false">
      <c r="A2372" s="0" t="s">
        <v>204</v>
      </c>
      <c r="B2372" s="81" t="n">
        <v>46163</v>
      </c>
      <c r="C2372" s="82" t="s">
        <v>452</v>
      </c>
      <c r="D2372" s="83" t="n">
        <v>8.69</v>
      </c>
      <c r="E2372" s="0" t="n">
        <v>36</v>
      </c>
      <c r="F2372" s="0" t="n">
        <v>3</v>
      </c>
      <c r="G2372" s="0" t="n">
        <v>0</v>
      </c>
      <c r="I2372" s="0" t="str">
        <f aca="false">IF(A2372="","",IF(COUNTIF(Campaigns!$A$7:$A$300,A2372)&gt;0,"✓",IF(N(D2372)=0,"– no spend","⚠ add to Campaigns tab")))</f>
        <v>✓</v>
      </c>
      <c r="J2372" s="83" t="n">
        <f aca="false">IF(D2372="","",D2372*IF(Settings!$B$23=Settings!$C$6,1,IF(Settings!$B$23="USD",1/INDEX(Settings!$B$29:$B$40,MONTH(B2372)),INDEX(Settings!$B$29:$B$40,MONTH(B2372)))))</f>
        <v>9.712813</v>
      </c>
    </row>
    <row r="2373" customFormat="false" ht="15" hidden="false" customHeight="false" outlineLevel="0" collapsed="false">
      <c r="A2373" s="0" t="s">
        <v>188</v>
      </c>
      <c r="B2373" s="81" t="n">
        <v>46163</v>
      </c>
      <c r="C2373" s="82" t="s">
        <v>452</v>
      </c>
      <c r="D2373" s="83" t="n">
        <v>0</v>
      </c>
      <c r="E2373" s="0" t="n">
        <v>36</v>
      </c>
      <c r="F2373" s="0" t="n">
        <v>0</v>
      </c>
      <c r="G2373" s="0" t="n">
        <v>0</v>
      </c>
      <c r="I2373" s="0" t="str">
        <f aca="false">IF(A2373="","",IF(COUNTIF(Campaigns!$A$7:$A$300,A2373)&gt;0,"✓",IF(N(D2373)=0,"– no spend","⚠ add to Campaigns tab")))</f>
        <v>✓</v>
      </c>
      <c r="J2373" s="83" t="n">
        <f aca="false">IF(D2373="","",D2373*IF(Settings!$B$23=Settings!$C$6,1,IF(Settings!$B$23="USD",1/INDEX(Settings!$B$29:$B$40,MONTH(B2373)),INDEX(Settings!$B$29:$B$40,MONTH(B2373)))))</f>
        <v>0</v>
      </c>
    </row>
    <row r="2374" customFormat="false" ht="15" hidden="false" customHeight="false" outlineLevel="0" collapsed="false">
      <c r="A2374" s="0" t="s">
        <v>186</v>
      </c>
      <c r="B2374" s="81" t="n">
        <v>46163</v>
      </c>
      <c r="C2374" s="82" t="s">
        <v>452</v>
      </c>
      <c r="D2374" s="83" t="n">
        <v>46.95</v>
      </c>
      <c r="E2374" s="0" t="n">
        <v>106</v>
      </c>
      <c r="F2374" s="0" t="n">
        <v>16</v>
      </c>
      <c r="G2374" s="0" t="n">
        <v>2.46</v>
      </c>
      <c r="I2374" s="0" t="str">
        <f aca="false">IF(A2374="","",IF(COUNTIF(Campaigns!$A$7:$A$300,A2374)&gt;0,"✓",IF(N(D2374)=0,"– no spend","⚠ add to Campaigns tab")))</f>
        <v>✓</v>
      </c>
      <c r="J2374" s="83" t="n">
        <f aca="false">IF(D2374="","",D2374*IF(Settings!$B$23=Settings!$C$6,1,IF(Settings!$B$23="USD",1/INDEX(Settings!$B$29:$B$40,MONTH(B2374)),INDEX(Settings!$B$29:$B$40,MONTH(B2374)))))</f>
        <v>52.476015</v>
      </c>
    </row>
    <row r="2375" customFormat="false" ht="15" hidden="false" customHeight="false" outlineLevel="0" collapsed="false">
      <c r="A2375" s="0" t="s">
        <v>201</v>
      </c>
      <c r="B2375" s="81" t="n">
        <v>46163</v>
      </c>
      <c r="C2375" s="82" t="s">
        <v>452</v>
      </c>
      <c r="D2375" s="83" t="n">
        <v>0</v>
      </c>
      <c r="E2375" s="0" t="n">
        <v>39</v>
      </c>
      <c r="F2375" s="0" t="n">
        <v>0</v>
      </c>
      <c r="G2375" s="0" t="n">
        <v>0</v>
      </c>
      <c r="I2375" s="0" t="str">
        <f aca="false">IF(A2375="","",IF(COUNTIF(Campaigns!$A$7:$A$300,A2375)&gt;0,"✓",IF(N(D2375)=0,"– no spend","⚠ add to Campaigns tab")))</f>
        <v>✓</v>
      </c>
      <c r="J2375" s="83" t="n">
        <f aca="false">IF(D2375="","",D2375*IF(Settings!$B$23=Settings!$C$6,1,IF(Settings!$B$23="USD",1/INDEX(Settings!$B$29:$B$40,MONTH(B2375)),INDEX(Settings!$B$29:$B$40,MONTH(B2375)))))</f>
        <v>0</v>
      </c>
    </row>
    <row r="2376" customFormat="false" ht="15" hidden="false" customHeight="false" outlineLevel="0" collapsed="false">
      <c r="A2376" s="0" t="s">
        <v>194</v>
      </c>
      <c r="B2376" s="81" t="n">
        <v>46163</v>
      </c>
      <c r="C2376" s="82" t="s">
        <v>452</v>
      </c>
      <c r="D2376" s="83" t="n">
        <v>0</v>
      </c>
      <c r="E2376" s="0" t="n">
        <v>43</v>
      </c>
      <c r="F2376" s="0" t="n">
        <v>0</v>
      </c>
      <c r="G2376" s="0" t="n">
        <v>0</v>
      </c>
      <c r="I2376" s="0" t="str">
        <f aca="false">IF(A2376="","",IF(COUNTIF(Campaigns!$A$7:$A$300,A2376)&gt;0,"✓",IF(N(D2376)=0,"– no spend","⚠ add to Campaigns tab")))</f>
        <v>✓</v>
      </c>
      <c r="J2376" s="83" t="n">
        <f aca="false">IF(D2376="","",D2376*IF(Settings!$B$23=Settings!$C$6,1,IF(Settings!$B$23="USD",1/INDEX(Settings!$B$29:$B$40,MONTH(B2376)),INDEX(Settings!$B$29:$B$40,MONTH(B2376)))))</f>
        <v>0</v>
      </c>
    </row>
    <row r="2377" customFormat="false" ht="15" hidden="false" customHeight="false" outlineLevel="0" collapsed="false">
      <c r="A2377" s="0" t="s">
        <v>199</v>
      </c>
      <c r="B2377" s="81" t="n">
        <v>46163</v>
      </c>
      <c r="C2377" s="82" t="s">
        <v>452</v>
      </c>
      <c r="D2377" s="83" t="n">
        <v>0</v>
      </c>
      <c r="E2377" s="0" t="n">
        <v>24</v>
      </c>
      <c r="F2377" s="0" t="n">
        <v>0</v>
      </c>
      <c r="G2377" s="0" t="n">
        <v>0</v>
      </c>
      <c r="I2377" s="0" t="str">
        <f aca="false">IF(A2377="","",IF(COUNTIF(Campaigns!$A$7:$A$300,A2377)&gt;0,"✓",IF(N(D2377)=0,"– no spend","⚠ add to Campaigns tab")))</f>
        <v>✓</v>
      </c>
      <c r="J2377" s="83" t="n">
        <f aca="false">IF(D2377="","",D2377*IF(Settings!$B$23=Settings!$C$6,1,IF(Settings!$B$23="USD",1/INDEX(Settings!$B$29:$B$40,MONTH(B2377)),INDEX(Settings!$B$29:$B$40,MONTH(B2377)))))</f>
        <v>0</v>
      </c>
    </row>
    <row r="2378" customFormat="false" ht="15" hidden="false" customHeight="false" outlineLevel="0" collapsed="false">
      <c r="A2378" s="0" t="s">
        <v>203</v>
      </c>
      <c r="B2378" s="81" t="n">
        <v>46164</v>
      </c>
      <c r="C2378" s="82" t="s">
        <v>452</v>
      </c>
      <c r="D2378" s="83" t="n">
        <v>0</v>
      </c>
      <c r="E2378" s="0" t="n">
        <v>5</v>
      </c>
      <c r="F2378" s="0" t="n">
        <v>0</v>
      </c>
      <c r="G2378" s="0" t="n">
        <v>0</v>
      </c>
      <c r="I2378" s="0" t="str">
        <f aca="false">IF(A2378="","",IF(COUNTIF(Campaigns!$A$7:$A$300,A2378)&gt;0,"✓",IF(N(D2378)=0,"– no spend","⚠ add to Campaigns tab")))</f>
        <v>✓</v>
      </c>
      <c r="J2378" s="83" t="n">
        <f aca="false">IF(D2378="","",D2378*IF(Settings!$B$23=Settings!$C$6,1,IF(Settings!$B$23="USD",1/INDEX(Settings!$B$29:$B$40,MONTH(B2378)),INDEX(Settings!$B$29:$B$40,MONTH(B2378)))))</f>
        <v>0</v>
      </c>
    </row>
    <row r="2379" customFormat="false" ht="15" hidden="false" customHeight="false" outlineLevel="0" collapsed="false">
      <c r="A2379" s="0" t="s">
        <v>195</v>
      </c>
      <c r="B2379" s="81" t="n">
        <v>46164</v>
      </c>
      <c r="C2379" s="82" t="s">
        <v>452</v>
      </c>
      <c r="D2379" s="83" t="n">
        <v>8.84</v>
      </c>
      <c r="E2379" s="0" t="n">
        <v>5</v>
      </c>
      <c r="F2379" s="0" t="n">
        <v>1</v>
      </c>
      <c r="G2379" s="0" t="n">
        <v>0</v>
      </c>
      <c r="I2379" s="0" t="str">
        <f aca="false">IF(A2379="","",IF(COUNTIF(Campaigns!$A$7:$A$300,A2379)&gt;0,"✓",IF(N(D2379)=0,"– no spend","⚠ add to Campaigns tab")))</f>
        <v>✓</v>
      </c>
      <c r="J2379" s="83" t="n">
        <f aca="false">IF(D2379="","",D2379*IF(Settings!$B$23=Settings!$C$6,1,IF(Settings!$B$23="USD",1/INDEX(Settings!$B$29:$B$40,MONTH(B2379)),INDEX(Settings!$B$29:$B$40,MONTH(B2379)))))</f>
        <v>9.880468</v>
      </c>
    </row>
    <row r="2380" customFormat="false" ht="15" hidden="false" customHeight="false" outlineLevel="0" collapsed="false">
      <c r="A2380" s="0" t="s">
        <v>185</v>
      </c>
      <c r="B2380" s="81" t="n">
        <v>46164</v>
      </c>
      <c r="C2380" s="82" t="s">
        <v>452</v>
      </c>
      <c r="D2380" s="83" t="n">
        <v>18.12</v>
      </c>
      <c r="E2380" s="0" t="n">
        <v>177</v>
      </c>
      <c r="F2380" s="0" t="n">
        <v>11</v>
      </c>
      <c r="G2380" s="0" t="n">
        <v>0</v>
      </c>
      <c r="I2380" s="0" t="str">
        <f aca="false">IF(A2380="","",IF(COUNTIF(Campaigns!$A$7:$A$300,A2380)&gt;0,"✓",IF(N(D2380)=0,"– no spend","⚠ add to Campaigns tab")))</f>
        <v>✓</v>
      </c>
      <c r="J2380" s="83" t="n">
        <f aca="false">IF(D2380="","",D2380*IF(Settings!$B$23=Settings!$C$6,1,IF(Settings!$B$23="USD",1/INDEX(Settings!$B$29:$B$40,MONTH(B2380)),INDEX(Settings!$B$29:$B$40,MONTH(B2380)))))</f>
        <v>20.252724</v>
      </c>
    </row>
    <row r="2381" customFormat="false" ht="15" hidden="false" customHeight="false" outlineLevel="0" collapsed="false">
      <c r="A2381" s="0" t="s">
        <v>191</v>
      </c>
      <c r="B2381" s="81" t="n">
        <v>46164</v>
      </c>
      <c r="C2381" s="82" t="s">
        <v>452</v>
      </c>
      <c r="D2381" s="83" t="n">
        <v>32.67</v>
      </c>
      <c r="E2381" s="0" t="n">
        <v>35</v>
      </c>
      <c r="F2381" s="0" t="n">
        <v>8</v>
      </c>
      <c r="G2381" s="0" t="n">
        <v>3</v>
      </c>
      <c r="I2381" s="0" t="str">
        <f aca="false">IF(A2381="","",IF(COUNTIF(Campaigns!$A$7:$A$300,A2381)&gt;0,"✓",IF(N(D2381)=0,"– no spend","⚠ add to Campaigns tab")))</f>
        <v>✓</v>
      </c>
      <c r="J2381" s="83" t="n">
        <f aca="false">IF(D2381="","",D2381*IF(Settings!$B$23=Settings!$C$6,1,IF(Settings!$B$23="USD",1/INDEX(Settings!$B$29:$B$40,MONTH(B2381)),INDEX(Settings!$B$29:$B$40,MONTH(B2381)))))</f>
        <v>36.515259</v>
      </c>
    </row>
    <row r="2382" customFormat="false" ht="15" hidden="false" customHeight="false" outlineLevel="0" collapsed="false">
      <c r="A2382" s="0" t="s">
        <v>200</v>
      </c>
      <c r="B2382" s="81" t="n">
        <v>46164</v>
      </c>
      <c r="C2382" s="82" t="s">
        <v>452</v>
      </c>
      <c r="D2382" s="83" t="n">
        <v>24.66</v>
      </c>
      <c r="E2382" s="0" t="n">
        <v>43</v>
      </c>
      <c r="F2382" s="0" t="n">
        <v>9</v>
      </c>
      <c r="G2382" s="0" t="n">
        <v>3</v>
      </c>
      <c r="I2382" s="0" t="str">
        <f aca="false">IF(A2382="","",IF(COUNTIF(Campaigns!$A$7:$A$300,A2382)&gt;0,"✓",IF(N(D2382)=0,"– no spend","⚠ add to Campaigns tab")))</f>
        <v>✓</v>
      </c>
      <c r="J2382" s="83" t="n">
        <f aca="false">IF(D2382="","",D2382*IF(Settings!$B$23=Settings!$C$6,1,IF(Settings!$B$23="USD",1/INDEX(Settings!$B$29:$B$40,MONTH(B2382)),INDEX(Settings!$B$29:$B$40,MONTH(B2382)))))</f>
        <v>27.562482</v>
      </c>
    </row>
    <row r="2383" customFormat="false" ht="15" hidden="false" customHeight="false" outlineLevel="0" collapsed="false">
      <c r="A2383" s="0" t="s">
        <v>202</v>
      </c>
      <c r="B2383" s="81" t="n">
        <v>46164</v>
      </c>
      <c r="C2383" s="82" t="s">
        <v>452</v>
      </c>
      <c r="D2383" s="83" t="n">
        <v>4.53</v>
      </c>
      <c r="E2383" s="0" t="n">
        <v>39</v>
      </c>
      <c r="F2383" s="0" t="n">
        <v>3</v>
      </c>
      <c r="G2383" s="0" t="n">
        <v>0</v>
      </c>
      <c r="I2383" s="0" t="str">
        <f aca="false">IF(A2383="","",IF(COUNTIF(Campaigns!$A$7:$A$300,A2383)&gt;0,"✓",IF(N(D2383)=0,"– no spend","⚠ add to Campaigns tab")))</f>
        <v>✓</v>
      </c>
      <c r="J2383" s="83" t="n">
        <f aca="false">IF(D2383="","",D2383*IF(Settings!$B$23=Settings!$C$6,1,IF(Settings!$B$23="USD",1/INDEX(Settings!$B$29:$B$40,MONTH(B2383)),INDEX(Settings!$B$29:$B$40,MONTH(B2383)))))</f>
        <v>5.063181</v>
      </c>
    </row>
    <row r="2384" customFormat="false" ht="15" hidden="false" customHeight="false" outlineLevel="0" collapsed="false">
      <c r="A2384" s="0" t="s">
        <v>192</v>
      </c>
      <c r="B2384" s="81" t="n">
        <v>46164</v>
      </c>
      <c r="C2384" s="82" t="s">
        <v>452</v>
      </c>
      <c r="D2384" s="83" t="n">
        <v>9.04</v>
      </c>
      <c r="E2384" s="0" t="n">
        <v>34</v>
      </c>
      <c r="F2384" s="0" t="n">
        <v>6</v>
      </c>
      <c r="G2384" s="0" t="n">
        <v>0</v>
      </c>
      <c r="I2384" s="0" t="str">
        <f aca="false">IF(A2384="","",IF(COUNTIF(Campaigns!$A$7:$A$300,A2384)&gt;0,"✓",IF(N(D2384)=0,"– no spend","⚠ add to Campaigns tab")))</f>
        <v>✓</v>
      </c>
      <c r="J2384" s="83" t="n">
        <f aca="false">IF(D2384="","",D2384*IF(Settings!$B$23=Settings!$C$6,1,IF(Settings!$B$23="USD",1/INDEX(Settings!$B$29:$B$40,MONTH(B2384)),INDEX(Settings!$B$29:$B$40,MONTH(B2384)))))</f>
        <v>10.104008</v>
      </c>
    </row>
    <row r="2385" customFormat="false" ht="15" hidden="false" customHeight="false" outlineLevel="0" collapsed="false">
      <c r="A2385" s="0" t="s">
        <v>187</v>
      </c>
      <c r="B2385" s="81" t="n">
        <v>46164</v>
      </c>
      <c r="C2385" s="82" t="s">
        <v>452</v>
      </c>
      <c r="D2385" s="83" t="n">
        <v>19.01</v>
      </c>
      <c r="E2385" s="0" t="n">
        <v>163</v>
      </c>
      <c r="F2385" s="0" t="n">
        <v>3</v>
      </c>
      <c r="G2385" s="0" t="n">
        <v>0</v>
      </c>
      <c r="I2385" s="0" t="str">
        <f aca="false">IF(A2385="","",IF(COUNTIF(Campaigns!$A$7:$A$300,A2385)&gt;0,"✓",IF(N(D2385)=0,"– no spend","⚠ add to Campaigns tab")))</f>
        <v>✓</v>
      </c>
      <c r="J2385" s="83" t="n">
        <f aca="false">IF(D2385="","",D2385*IF(Settings!$B$23=Settings!$C$6,1,IF(Settings!$B$23="USD",1/INDEX(Settings!$B$29:$B$40,MONTH(B2385)),INDEX(Settings!$B$29:$B$40,MONTH(B2385)))))</f>
        <v>21.247477</v>
      </c>
    </row>
    <row r="2386" customFormat="false" ht="15" hidden="false" customHeight="false" outlineLevel="0" collapsed="false">
      <c r="A2386" s="0" t="s">
        <v>190</v>
      </c>
      <c r="B2386" s="81" t="n">
        <v>46164</v>
      </c>
      <c r="C2386" s="82" t="s">
        <v>452</v>
      </c>
      <c r="D2386" s="83" t="n">
        <v>0</v>
      </c>
      <c r="E2386" s="0" t="n">
        <v>15</v>
      </c>
      <c r="F2386" s="0" t="n">
        <v>0</v>
      </c>
      <c r="G2386" s="0" t="n">
        <v>0</v>
      </c>
      <c r="I2386" s="0" t="str">
        <f aca="false">IF(A2386="","",IF(COUNTIF(Campaigns!$A$7:$A$300,A2386)&gt;0,"✓",IF(N(D2386)=0,"– no spend","⚠ add to Campaigns tab")))</f>
        <v>✓</v>
      </c>
      <c r="J2386" s="83" t="n">
        <f aca="false">IF(D2386="","",D2386*IF(Settings!$B$23=Settings!$C$6,1,IF(Settings!$B$23="USD",1/INDEX(Settings!$B$29:$B$40,MONTH(B2386)),INDEX(Settings!$B$29:$B$40,MONTH(B2386)))))</f>
        <v>0</v>
      </c>
    </row>
    <row r="2387" customFormat="false" ht="15" hidden="false" customHeight="false" outlineLevel="0" collapsed="false">
      <c r="A2387" s="0" t="s">
        <v>204</v>
      </c>
      <c r="B2387" s="81" t="n">
        <v>46164</v>
      </c>
      <c r="C2387" s="82" t="s">
        <v>452</v>
      </c>
      <c r="D2387" s="83" t="n">
        <v>9.46</v>
      </c>
      <c r="E2387" s="0" t="n">
        <v>31</v>
      </c>
      <c r="F2387" s="0" t="n">
        <v>4</v>
      </c>
      <c r="G2387" s="0" t="n">
        <v>0</v>
      </c>
      <c r="I2387" s="0" t="str">
        <f aca="false">IF(A2387="","",IF(COUNTIF(Campaigns!$A$7:$A$300,A2387)&gt;0,"✓",IF(N(D2387)=0,"– no spend","⚠ add to Campaigns tab")))</f>
        <v>✓</v>
      </c>
      <c r="J2387" s="83" t="n">
        <f aca="false">IF(D2387="","",D2387*IF(Settings!$B$23=Settings!$C$6,1,IF(Settings!$B$23="USD",1/INDEX(Settings!$B$29:$B$40,MONTH(B2387)),INDEX(Settings!$B$29:$B$40,MONTH(B2387)))))</f>
        <v>10.573442</v>
      </c>
    </row>
    <row r="2388" customFormat="false" ht="15" hidden="false" customHeight="false" outlineLevel="0" collapsed="false">
      <c r="A2388" s="0" t="s">
        <v>188</v>
      </c>
      <c r="B2388" s="81" t="n">
        <v>46164</v>
      </c>
      <c r="C2388" s="82" t="s">
        <v>452</v>
      </c>
      <c r="D2388" s="83" t="n">
        <v>19.99</v>
      </c>
      <c r="E2388" s="0" t="n">
        <v>2</v>
      </c>
      <c r="F2388" s="0" t="n">
        <v>1</v>
      </c>
      <c r="G2388" s="0" t="n">
        <v>0</v>
      </c>
      <c r="I2388" s="0" t="str">
        <f aca="false">IF(A2388="","",IF(COUNTIF(Campaigns!$A$7:$A$300,A2388)&gt;0,"✓",IF(N(D2388)=0,"– no spend","⚠ add to Campaigns tab")))</f>
        <v>✓</v>
      </c>
      <c r="J2388" s="83" t="n">
        <f aca="false">IF(D2388="","",D2388*IF(Settings!$B$23=Settings!$C$6,1,IF(Settings!$B$23="USD",1/INDEX(Settings!$B$29:$B$40,MONTH(B2388)),INDEX(Settings!$B$29:$B$40,MONTH(B2388)))))</f>
        <v>22.342823</v>
      </c>
    </row>
    <row r="2389" customFormat="false" ht="15" hidden="false" customHeight="false" outlineLevel="0" collapsed="false">
      <c r="A2389" s="0" t="s">
        <v>186</v>
      </c>
      <c r="B2389" s="81" t="n">
        <v>46164</v>
      </c>
      <c r="C2389" s="82" t="s">
        <v>452</v>
      </c>
      <c r="D2389" s="83" t="n">
        <v>74.48</v>
      </c>
      <c r="E2389" s="0" t="n">
        <v>111</v>
      </c>
      <c r="F2389" s="0" t="n">
        <v>18</v>
      </c>
      <c r="G2389" s="0" t="n">
        <v>1</v>
      </c>
      <c r="I2389" s="0" t="str">
        <f aca="false">IF(A2389="","",IF(COUNTIF(Campaigns!$A$7:$A$300,A2389)&gt;0,"✓",IF(N(D2389)=0,"– no spend","⚠ add to Campaigns tab")))</f>
        <v>✓</v>
      </c>
      <c r="J2389" s="83" t="n">
        <f aca="false">IF(D2389="","",D2389*IF(Settings!$B$23=Settings!$C$6,1,IF(Settings!$B$23="USD",1/INDEX(Settings!$B$29:$B$40,MONTH(B2389)),INDEX(Settings!$B$29:$B$40,MONTH(B2389)))))</f>
        <v>83.246296</v>
      </c>
    </row>
    <row r="2390" customFormat="false" ht="15" hidden="false" customHeight="false" outlineLevel="0" collapsed="false">
      <c r="A2390" s="0" t="s">
        <v>201</v>
      </c>
      <c r="B2390" s="81" t="n">
        <v>46164</v>
      </c>
      <c r="C2390" s="82" t="s">
        <v>452</v>
      </c>
      <c r="D2390" s="83" t="n">
        <v>9.2</v>
      </c>
      <c r="E2390" s="0" t="n">
        <v>46</v>
      </c>
      <c r="F2390" s="0" t="n">
        <v>1</v>
      </c>
      <c r="G2390" s="0" t="n">
        <v>0</v>
      </c>
      <c r="I2390" s="0" t="str">
        <f aca="false">IF(A2390="","",IF(COUNTIF(Campaigns!$A$7:$A$300,A2390)&gt;0,"✓",IF(N(D2390)=0,"– no spend","⚠ add to Campaigns tab")))</f>
        <v>✓</v>
      </c>
      <c r="J2390" s="83" t="n">
        <f aca="false">IF(D2390="","",D2390*IF(Settings!$B$23=Settings!$C$6,1,IF(Settings!$B$23="USD",1/INDEX(Settings!$B$29:$B$40,MONTH(B2390)),INDEX(Settings!$B$29:$B$40,MONTH(B2390)))))</f>
        <v>10.28284</v>
      </c>
    </row>
    <row r="2391" customFormat="false" ht="15" hidden="false" customHeight="false" outlineLevel="0" collapsed="false">
      <c r="A2391" s="0" t="s">
        <v>194</v>
      </c>
      <c r="B2391" s="81" t="n">
        <v>46164</v>
      </c>
      <c r="C2391" s="82" t="s">
        <v>452</v>
      </c>
      <c r="D2391" s="83" t="n">
        <v>34.73</v>
      </c>
      <c r="E2391" s="0" t="n">
        <v>89</v>
      </c>
      <c r="F2391" s="0" t="n">
        <v>2</v>
      </c>
      <c r="G2391" s="0" t="n">
        <v>0</v>
      </c>
      <c r="I2391" s="0" t="str">
        <f aca="false">IF(A2391="","",IF(COUNTIF(Campaigns!$A$7:$A$300,A2391)&gt;0,"✓",IF(N(D2391)=0,"– no spend","⚠ add to Campaigns tab")))</f>
        <v>✓</v>
      </c>
      <c r="J2391" s="83" t="n">
        <f aca="false">IF(D2391="","",D2391*IF(Settings!$B$23=Settings!$C$6,1,IF(Settings!$B$23="USD",1/INDEX(Settings!$B$29:$B$40,MONTH(B2391)),INDEX(Settings!$B$29:$B$40,MONTH(B2391)))))</f>
        <v>38.817721</v>
      </c>
    </row>
    <row r="2392" customFormat="false" ht="15" hidden="false" customHeight="false" outlineLevel="0" collapsed="false">
      <c r="A2392" s="0" t="s">
        <v>199</v>
      </c>
      <c r="B2392" s="81" t="n">
        <v>46164</v>
      </c>
      <c r="C2392" s="82" t="s">
        <v>452</v>
      </c>
      <c r="D2392" s="83" t="n">
        <v>0</v>
      </c>
      <c r="E2392" s="0" t="n">
        <v>21</v>
      </c>
      <c r="F2392" s="0" t="n">
        <v>0</v>
      </c>
      <c r="G2392" s="0" t="n">
        <v>0</v>
      </c>
      <c r="I2392" s="0" t="str">
        <f aca="false">IF(A2392="","",IF(COUNTIF(Campaigns!$A$7:$A$300,A2392)&gt;0,"✓",IF(N(D2392)=0,"– no spend","⚠ add to Campaigns tab")))</f>
        <v>✓</v>
      </c>
      <c r="J2392" s="83" t="n">
        <f aca="false">IF(D2392="","",D2392*IF(Settings!$B$23=Settings!$C$6,1,IF(Settings!$B$23="USD",1/INDEX(Settings!$B$29:$B$40,MONTH(B2392)),INDEX(Settings!$B$29:$B$40,MONTH(B2392)))))</f>
        <v>0</v>
      </c>
    </row>
    <row r="2393" customFormat="false" ht="15" hidden="false" customHeight="false" outlineLevel="0" collapsed="false">
      <c r="A2393" s="0" t="s">
        <v>203</v>
      </c>
      <c r="B2393" s="81" t="n">
        <v>46165</v>
      </c>
      <c r="C2393" s="82" t="s">
        <v>452</v>
      </c>
      <c r="D2393" s="83" t="n">
        <v>0</v>
      </c>
      <c r="E2393" s="0" t="n">
        <v>8</v>
      </c>
      <c r="F2393" s="0" t="n">
        <v>0</v>
      </c>
      <c r="G2393" s="0" t="n">
        <v>0</v>
      </c>
      <c r="I2393" s="0" t="str">
        <f aca="false">IF(A2393="","",IF(COUNTIF(Campaigns!$A$7:$A$300,A2393)&gt;0,"✓",IF(N(D2393)=0,"– no spend","⚠ add to Campaigns tab")))</f>
        <v>✓</v>
      </c>
      <c r="J2393" s="83" t="n">
        <f aca="false">IF(D2393="","",D2393*IF(Settings!$B$23=Settings!$C$6,1,IF(Settings!$B$23="USD",1/INDEX(Settings!$B$29:$B$40,MONTH(B2393)),INDEX(Settings!$B$29:$B$40,MONTH(B2393)))))</f>
        <v>0</v>
      </c>
    </row>
    <row r="2394" customFormat="false" ht="15" hidden="false" customHeight="false" outlineLevel="0" collapsed="false">
      <c r="A2394" s="0" t="s">
        <v>195</v>
      </c>
      <c r="B2394" s="81" t="n">
        <v>46165</v>
      </c>
      <c r="C2394" s="82" t="s">
        <v>452</v>
      </c>
      <c r="D2394" s="83" t="n">
        <v>0</v>
      </c>
      <c r="E2394" s="0" t="n">
        <v>3</v>
      </c>
      <c r="F2394" s="0" t="n">
        <v>0</v>
      </c>
      <c r="G2394" s="0" t="n">
        <v>0</v>
      </c>
      <c r="I2394" s="0" t="str">
        <f aca="false">IF(A2394="","",IF(COUNTIF(Campaigns!$A$7:$A$300,A2394)&gt;0,"✓",IF(N(D2394)=0,"– no spend","⚠ add to Campaigns tab")))</f>
        <v>✓</v>
      </c>
      <c r="J2394" s="83" t="n">
        <f aca="false">IF(D2394="","",D2394*IF(Settings!$B$23=Settings!$C$6,1,IF(Settings!$B$23="USD",1/INDEX(Settings!$B$29:$B$40,MONTH(B2394)),INDEX(Settings!$B$29:$B$40,MONTH(B2394)))))</f>
        <v>0</v>
      </c>
    </row>
    <row r="2395" customFormat="false" ht="15" hidden="false" customHeight="false" outlineLevel="0" collapsed="false">
      <c r="A2395" s="0" t="s">
        <v>185</v>
      </c>
      <c r="B2395" s="81" t="n">
        <v>46165</v>
      </c>
      <c r="C2395" s="82" t="s">
        <v>452</v>
      </c>
      <c r="D2395" s="83" t="n">
        <v>46.09</v>
      </c>
      <c r="E2395" s="0" t="n">
        <v>109</v>
      </c>
      <c r="F2395" s="0" t="n">
        <v>10</v>
      </c>
      <c r="G2395" s="0" t="n">
        <v>1</v>
      </c>
      <c r="I2395" s="0" t="str">
        <f aca="false">IF(A2395="","",IF(COUNTIF(Campaigns!$A$7:$A$300,A2395)&gt;0,"✓",IF(N(D2395)=0,"– no spend","⚠ add to Campaigns tab")))</f>
        <v>✓</v>
      </c>
      <c r="J2395" s="83" t="n">
        <f aca="false">IF(D2395="","",D2395*IF(Settings!$B$23=Settings!$C$6,1,IF(Settings!$B$23="USD",1/INDEX(Settings!$B$29:$B$40,MONTH(B2395)),INDEX(Settings!$B$29:$B$40,MONTH(B2395)))))</f>
        <v>51.514793</v>
      </c>
    </row>
    <row r="2396" customFormat="false" ht="15" hidden="false" customHeight="false" outlineLevel="0" collapsed="false">
      <c r="A2396" s="0" t="s">
        <v>191</v>
      </c>
      <c r="B2396" s="81" t="n">
        <v>46165</v>
      </c>
      <c r="C2396" s="82" t="s">
        <v>452</v>
      </c>
      <c r="D2396" s="83" t="n">
        <v>5.31</v>
      </c>
      <c r="E2396" s="0" t="n">
        <v>28</v>
      </c>
      <c r="F2396" s="0" t="n">
        <v>2</v>
      </c>
      <c r="G2396" s="0" t="n">
        <v>0</v>
      </c>
      <c r="I2396" s="0" t="str">
        <f aca="false">IF(A2396="","",IF(COUNTIF(Campaigns!$A$7:$A$300,A2396)&gt;0,"✓",IF(N(D2396)=0,"– no spend","⚠ add to Campaigns tab")))</f>
        <v>✓</v>
      </c>
      <c r="J2396" s="83" t="n">
        <f aca="false">IF(D2396="","",D2396*IF(Settings!$B$23=Settings!$C$6,1,IF(Settings!$B$23="USD",1/INDEX(Settings!$B$29:$B$40,MONTH(B2396)),INDEX(Settings!$B$29:$B$40,MONTH(B2396)))))</f>
        <v>5.934987</v>
      </c>
    </row>
    <row r="2397" customFormat="false" ht="15" hidden="false" customHeight="false" outlineLevel="0" collapsed="false">
      <c r="A2397" s="0" t="s">
        <v>200</v>
      </c>
      <c r="B2397" s="81" t="n">
        <v>46165</v>
      </c>
      <c r="C2397" s="82" t="s">
        <v>452</v>
      </c>
      <c r="D2397" s="83" t="n">
        <v>4.53</v>
      </c>
      <c r="E2397" s="0" t="n">
        <v>35</v>
      </c>
      <c r="F2397" s="0" t="n">
        <v>2</v>
      </c>
      <c r="G2397" s="0" t="n">
        <v>0</v>
      </c>
      <c r="I2397" s="0" t="str">
        <f aca="false">IF(A2397="","",IF(COUNTIF(Campaigns!$A$7:$A$300,A2397)&gt;0,"✓",IF(N(D2397)=0,"– no spend","⚠ add to Campaigns tab")))</f>
        <v>✓</v>
      </c>
      <c r="J2397" s="83" t="n">
        <f aca="false">IF(D2397="","",D2397*IF(Settings!$B$23=Settings!$C$6,1,IF(Settings!$B$23="USD",1/INDEX(Settings!$B$29:$B$40,MONTH(B2397)),INDEX(Settings!$B$29:$B$40,MONTH(B2397)))))</f>
        <v>5.063181</v>
      </c>
    </row>
    <row r="2398" customFormat="false" ht="15" hidden="false" customHeight="false" outlineLevel="0" collapsed="false">
      <c r="A2398" s="0" t="s">
        <v>202</v>
      </c>
      <c r="B2398" s="81" t="n">
        <v>46165</v>
      </c>
      <c r="C2398" s="82" t="s">
        <v>452</v>
      </c>
      <c r="D2398" s="83" t="n">
        <v>5.31</v>
      </c>
      <c r="E2398" s="0" t="n">
        <v>17</v>
      </c>
      <c r="F2398" s="0" t="n">
        <v>3</v>
      </c>
      <c r="G2398" s="0" t="n">
        <v>1</v>
      </c>
      <c r="I2398" s="0" t="str">
        <f aca="false">IF(A2398="","",IF(COUNTIF(Campaigns!$A$7:$A$300,A2398)&gt;0,"✓",IF(N(D2398)=0,"– no spend","⚠ add to Campaigns tab")))</f>
        <v>✓</v>
      </c>
      <c r="J2398" s="83" t="n">
        <f aca="false">IF(D2398="","",D2398*IF(Settings!$B$23=Settings!$C$6,1,IF(Settings!$B$23="USD",1/INDEX(Settings!$B$29:$B$40,MONTH(B2398)),INDEX(Settings!$B$29:$B$40,MONTH(B2398)))))</f>
        <v>5.934987</v>
      </c>
    </row>
    <row r="2399" customFormat="false" ht="15" hidden="false" customHeight="false" outlineLevel="0" collapsed="false">
      <c r="A2399" s="0" t="s">
        <v>192</v>
      </c>
      <c r="B2399" s="81" t="n">
        <v>46165</v>
      </c>
      <c r="C2399" s="82" t="s">
        <v>452</v>
      </c>
      <c r="D2399" s="83" t="n">
        <v>9.67</v>
      </c>
      <c r="E2399" s="0" t="n">
        <v>32</v>
      </c>
      <c r="F2399" s="0" t="n">
        <v>3</v>
      </c>
      <c r="G2399" s="0" t="n">
        <v>0</v>
      </c>
      <c r="I2399" s="0" t="str">
        <f aca="false">IF(A2399="","",IF(COUNTIF(Campaigns!$A$7:$A$300,A2399)&gt;0,"✓",IF(N(D2399)=0,"– no spend","⚠ add to Campaigns tab")))</f>
        <v>✓</v>
      </c>
      <c r="J2399" s="83" t="n">
        <f aca="false">IF(D2399="","",D2399*IF(Settings!$B$23=Settings!$C$6,1,IF(Settings!$B$23="USD",1/INDEX(Settings!$B$29:$B$40,MONTH(B2399)),INDEX(Settings!$B$29:$B$40,MONTH(B2399)))))</f>
        <v>10.808159</v>
      </c>
    </row>
    <row r="2400" customFormat="false" ht="15" hidden="false" customHeight="false" outlineLevel="0" collapsed="false">
      <c r="A2400" s="0" t="s">
        <v>187</v>
      </c>
      <c r="B2400" s="81" t="n">
        <v>46165</v>
      </c>
      <c r="C2400" s="82" t="s">
        <v>452</v>
      </c>
      <c r="D2400" s="83" t="n">
        <v>98.14</v>
      </c>
      <c r="E2400" s="0" t="n">
        <v>153</v>
      </c>
      <c r="F2400" s="0" t="n">
        <v>9</v>
      </c>
      <c r="G2400" s="0" t="n">
        <v>0</v>
      </c>
      <c r="I2400" s="0" t="str">
        <f aca="false">IF(A2400="","",IF(COUNTIF(Campaigns!$A$7:$A$300,A2400)&gt;0,"✓",IF(N(D2400)=0,"– no spend","⚠ add to Campaigns tab")))</f>
        <v>✓</v>
      </c>
      <c r="J2400" s="83" t="n">
        <f aca="false">IF(D2400="","",D2400*IF(Settings!$B$23=Settings!$C$6,1,IF(Settings!$B$23="USD",1/INDEX(Settings!$B$29:$B$40,MONTH(B2400)),INDEX(Settings!$B$29:$B$40,MONTH(B2400)))))</f>
        <v>109.691078</v>
      </c>
    </row>
    <row r="2401" customFormat="false" ht="15" hidden="false" customHeight="false" outlineLevel="0" collapsed="false">
      <c r="A2401" s="0" t="s">
        <v>190</v>
      </c>
      <c r="B2401" s="81" t="n">
        <v>46165</v>
      </c>
      <c r="C2401" s="82" t="s">
        <v>452</v>
      </c>
      <c r="D2401" s="83" t="n">
        <v>0</v>
      </c>
      <c r="E2401" s="0" t="n">
        <v>1</v>
      </c>
      <c r="F2401" s="0" t="n">
        <v>0</v>
      </c>
      <c r="G2401" s="0" t="n">
        <v>0</v>
      </c>
      <c r="I2401" s="0" t="str">
        <f aca="false">IF(A2401="","",IF(COUNTIF(Campaigns!$A$7:$A$300,A2401)&gt;0,"✓",IF(N(D2401)=0,"– no spend","⚠ add to Campaigns tab")))</f>
        <v>✓</v>
      </c>
      <c r="J2401" s="83" t="n">
        <f aca="false">IF(D2401="","",D2401*IF(Settings!$B$23=Settings!$C$6,1,IF(Settings!$B$23="USD",1/INDEX(Settings!$B$29:$B$40,MONTH(B2401)),INDEX(Settings!$B$29:$B$40,MONTH(B2401)))))</f>
        <v>0</v>
      </c>
    </row>
    <row r="2402" customFormat="false" ht="15" hidden="false" customHeight="false" outlineLevel="0" collapsed="false">
      <c r="A2402" s="0" t="s">
        <v>204</v>
      </c>
      <c r="B2402" s="81" t="n">
        <v>46165</v>
      </c>
      <c r="C2402" s="82" t="s">
        <v>452</v>
      </c>
      <c r="D2402" s="83" t="n">
        <v>2.58</v>
      </c>
      <c r="E2402" s="0" t="n">
        <v>36</v>
      </c>
      <c r="F2402" s="0" t="n">
        <v>1</v>
      </c>
      <c r="G2402" s="0" t="n">
        <v>0</v>
      </c>
      <c r="I2402" s="0" t="str">
        <f aca="false">IF(A2402="","",IF(COUNTIF(Campaigns!$A$7:$A$300,A2402)&gt;0,"✓",IF(N(D2402)=0,"– no spend","⚠ add to Campaigns tab")))</f>
        <v>✓</v>
      </c>
      <c r="J2402" s="83" t="n">
        <f aca="false">IF(D2402="","",D2402*IF(Settings!$B$23=Settings!$C$6,1,IF(Settings!$B$23="USD",1/INDEX(Settings!$B$29:$B$40,MONTH(B2402)),INDEX(Settings!$B$29:$B$40,MONTH(B2402)))))</f>
        <v>2.883666</v>
      </c>
    </row>
    <row r="2403" customFormat="false" ht="15" hidden="false" customHeight="false" outlineLevel="0" collapsed="false">
      <c r="A2403" s="0" t="s">
        <v>188</v>
      </c>
      <c r="B2403" s="81" t="n">
        <v>46165</v>
      </c>
      <c r="C2403" s="82" t="s">
        <v>452</v>
      </c>
      <c r="D2403" s="83" t="n">
        <v>17.8</v>
      </c>
      <c r="E2403" s="0" t="n">
        <v>19</v>
      </c>
      <c r="F2403" s="0" t="n">
        <v>1</v>
      </c>
      <c r="G2403" s="0" t="n">
        <v>0</v>
      </c>
      <c r="I2403" s="0" t="str">
        <f aca="false">IF(A2403="","",IF(COUNTIF(Campaigns!$A$7:$A$300,A2403)&gt;0,"✓",IF(N(D2403)=0,"– no spend","⚠ add to Campaigns tab")))</f>
        <v>✓</v>
      </c>
      <c r="J2403" s="83" t="n">
        <f aca="false">IF(D2403="","",D2403*IF(Settings!$B$23=Settings!$C$6,1,IF(Settings!$B$23="USD",1/INDEX(Settings!$B$29:$B$40,MONTH(B2403)),INDEX(Settings!$B$29:$B$40,MONTH(B2403)))))</f>
        <v>19.89506</v>
      </c>
    </row>
    <row r="2404" customFormat="false" ht="15" hidden="false" customHeight="false" outlineLevel="0" collapsed="false">
      <c r="A2404" s="0" t="s">
        <v>186</v>
      </c>
      <c r="B2404" s="81" t="n">
        <v>46165</v>
      </c>
      <c r="C2404" s="82" t="s">
        <v>452</v>
      </c>
      <c r="D2404" s="83" t="n">
        <v>6.77</v>
      </c>
      <c r="E2404" s="0" t="n">
        <v>124</v>
      </c>
      <c r="F2404" s="0" t="n">
        <v>4</v>
      </c>
      <c r="G2404" s="0" t="n">
        <v>0</v>
      </c>
      <c r="I2404" s="0" t="str">
        <f aca="false">IF(A2404="","",IF(COUNTIF(Campaigns!$A$7:$A$300,A2404)&gt;0,"✓",IF(N(D2404)=0,"– no spend","⚠ add to Campaigns tab")))</f>
        <v>✓</v>
      </c>
      <c r="J2404" s="83" t="n">
        <f aca="false">IF(D2404="","",D2404*IF(Settings!$B$23=Settings!$C$6,1,IF(Settings!$B$23="USD",1/INDEX(Settings!$B$29:$B$40,MONTH(B2404)),INDEX(Settings!$B$29:$B$40,MONTH(B2404)))))</f>
        <v>7.566829</v>
      </c>
    </row>
    <row r="2405" customFormat="false" ht="15" hidden="false" customHeight="false" outlineLevel="0" collapsed="false">
      <c r="A2405" s="0" t="s">
        <v>201</v>
      </c>
      <c r="B2405" s="81" t="n">
        <v>46165</v>
      </c>
      <c r="C2405" s="82" t="s">
        <v>452</v>
      </c>
      <c r="D2405" s="83" t="n">
        <v>0</v>
      </c>
      <c r="E2405" s="0" t="n">
        <v>20</v>
      </c>
      <c r="F2405" s="0" t="n">
        <v>0</v>
      </c>
      <c r="G2405" s="0" t="n">
        <v>0</v>
      </c>
      <c r="I2405" s="0" t="str">
        <f aca="false">IF(A2405="","",IF(COUNTIF(Campaigns!$A$7:$A$300,A2405)&gt;0,"✓",IF(N(D2405)=0,"– no spend","⚠ add to Campaigns tab")))</f>
        <v>✓</v>
      </c>
      <c r="J2405" s="83" t="n">
        <f aca="false">IF(D2405="","",D2405*IF(Settings!$B$23=Settings!$C$6,1,IF(Settings!$B$23="USD",1/INDEX(Settings!$B$29:$B$40,MONTH(B2405)),INDEX(Settings!$B$29:$B$40,MONTH(B2405)))))</f>
        <v>0</v>
      </c>
    </row>
    <row r="2406" customFormat="false" ht="15" hidden="false" customHeight="false" outlineLevel="0" collapsed="false">
      <c r="A2406" s="0" t="s">
        <v>194</v>
      </c>
      <c r="B2406" s="81" t="n">
        <v>46165</v>
      </c>
      <c r="C2406" s="82" t="s">
        <v>452</v>
      </c>
      <c r="D2406" s="83" t="n">
        <v>20.69</v>
      </c>
      <c r="E2406" s="0" t="n">
        <v>38</v>
      </c>
      <c r="F2406" s="0" t="n">
        <v>2</v>
      </c>
      <c r="G2406" s="0" t="n">
        <v>0</v>
      </c>
      <c r="I2406" s="0" t="str">
        <f aca="false">IF(A2406="","",IF(COUNTIF(Campaigns!$A$7:$A$300,A2406)&gt;0,"✓",IF(N(D2406)=0,"– no spend","⚠ add to Campaigns tab")))</f>
        <v>✓</v>
      </c>
      <c r="J2406" s="83" t="n">
        <f aca="false">IF(D2406="","",D2406*IF(Settings!$B$23=Settings!$C$6,1,IF(Settings!$B$23="USD",1/INDEX(Settings!$B$29:$B$40,MONTH(B2406)),INDEX(Settings!$B$29:$B$40,MONTH(B2406)))))</f>
        <v>23.125213</v>
      </c>
    </row>
    <row r="2407" customFormat="false" ht="15" hidden="false" customHeight="false" outlineLevel="0" collapsed="false">
      <c r="A2407" s="0" t="s">
        <v>199</v>
      </c>
      <c r="B2407" s="81" t="n">
        <v>46165</v>
      </c>
      <c r="C2407" s="82" t="s">
        <v>452</v>
      </c>
      <c r="D2407" s="83" t="n">
        <v>20.69</v>
      </c>
      <c r="E2407" s="0" t="n">
        <v>10</v>
      </c>
      <c r="F2407" s="0" t="n">
        <v>1</v>
      </c>
      <c r="G2407" s="0" t="n">
        <v>0</v>
      </c>
      <c r="I2407" s="0" t="str">
        <f aca="false">IF(A2407="","",IF(COUNTIF(Campaigns!$A$7:$A$300,A2407)&gt;0,"✓",IF(N(D2407)=0,"– no spend","⚠ add to Campaigns tab")))</f>
        <v>✓</v>
      </c>
      <c r="J2407" s="83" t="n">
        <f aca="false">IF(D2407="","",D2407*IF(Settings!$B$23=Settings!$C$6,1,IF(Settings!$B$23="USD",1/INDEX(Settings!$B$29:$B$40,MONTH(B2407)),INDEX(Settings!$B$29:$B$40,MONTH(B2407)))))</f>
        <v>23.125213</v>
      </c>
    </row>
    <row r="2408" customFormat="false" ht="15" hidden="false" customHeight="false" outlineLevel="0" collapsed="false">
      <c r="A2408" s="0" t="s">
        <v>203</v>
      </c>
      <c r="B2408" s="81" t="n">
        <v>46166</v>
      </c>
      <c r="C2408" s="82" t="s">
        <v>452</v>
      </c>
      <c r="D2408" s="83" t="n">
        <v>0</v>
      </c>
      <c r="E2408" s="0" t="n">
        <v>18</v>
      </c>
      <c r="F2408" s="0" t="n">
        <v>0</v>
      </c>
      <c r="G2408" s="0" t="n">
        <v>0</v>
      </c>
      <c r="I2408" s="0" t="str">
        <f aca="false">IF(A2408="","",IF(COUNTIF(Campaigns!$A$7:$A$300,A2408)&gt;0,"✓",IF(N(D2408)=0,"– no spend","⚠ add to Campaigns tab")))</f>
        <v>✓</v>
      </c>
      <c r="J2408" s="83" t="n">
        <f aca="false">IF(D2408="","",D2408*IF(Settings!$B$23=Settings!$C$6,1,IF(Settings!$B$23="USD",1/INDEX(Settings!$B$29:$B$40,MONTH(B2408)),INDEX(Settings!$B$29:$B$40,MONTH(B2408)))))</f>
        <v>0</v>
      </c>
    </row>
    <row r="2409" customFormat="false" ht="15" hidden="false" customHeight="false" outlineLevel="0" collapsed="false">
      <c r="A2409" s="0" t="s">
        <v>195</v>
      </c>
      <c r="B2409" s="81" t="n">
        <v>46166</v>
      </c>
      <c r="C2409" s="82" t="s">
        <v>452</v>
      </c>
      <c r="D2409" s="83" t="n">
        <v>36.85</v>
      </c>
      <c r="E2409" s="0" t="n">
        <v>10</v>
      </c>
      <c r="F2409" s="0" t="n">
        <v>1</v>
      </c>
      <c r="G2409" s="0" t="n">
        <v>0</v>
      </c>
      <c r="I2409" s="0" t="str">
        <f aca="false">IF(A2409="","",IF(COUNTIF(Campaigns!$A$7:$A$300,A2409)&gt;0,"✓",IF(N(D2409)=0,"– no spend","⚠ add to Campaigns tab")))</f>
        <v>✓</v>
      </c>
      <c r="J2409" s="83" t="n">
        <f aca="false">IF(D2409="","",D2409*IF(Settings!$B$23=Settings!$C$6,1,IF(Settings!$B$23="USD",1/INDEX(Settings!$B$29:$B$40,MONTH(B2409)),INDEX(Settings!$B$29:$B$40,MONTH(B2409)))))</f>
        <v>41.187245</v>
      </c>
    </row>
    <row r="2410" customFormat="false" ht="15" hidden="false" customHeight="false" outlineLevel="0" collapsed="false">
      <c r="A2410" s="0" t="s">
        <v>185</v>
      </c>
      <c r="B2410" s="81" t="n">
        <v>46166</v>
      </c>
      <c r="C2410" s="82" t="s">
        <v>452</v>
      </c>
      <c r="D2410" s="83" t="n">
        <v>47.37</v>
      </c>
      <c r="E2410" s="0" t="n">
        <v>126</v>
      </c>
      <c r="F2410" s="0" t="n">
        <v>13</v>
      </c>
      <c r="G2410" s="0" t="n">
        <v>0</v>
      </c>
      <c r="I2410" s="0" t="str">
        <f aca="false">IF(A2410="","",IF(COUNTIF(Campaigns!$A$7:$A$300,A2410)&gt;0,"✓",IF(N(D2410)=0,"– no spend","⚠ add to Campaigns tab")))</f>
        <v>✓</v>
      </c>
      <c r="J2410" s="83" t="n">
        <f aca="false">IF(D2410="","",D2410*IF(Settings!$B$23=Settings!$C$6,1,IF(Settings!$B$23="USD",1/INDEX(Settings!$B$29:$B$40,MONTH(B2410)),INDEX(Settings!$B$29:$B$40,MONTH(B2410)))))</f>
        <v>52.945449</v>
      </c>
    </row>
    <row r="2411" customFormat="false" ht="15" hidden="false" customHeight="false" outlineLevel="0" collapsed="false">
      <c r="A2411" s="0" t="s">
        <v>191</v>
      </c>
      <c r="B2411" s="81" t="n">
        <v>46166</v>
      </c>
      <c r="C2411" s="82" t="s">
        <v>452</v>
      </c>
      <c r="D2411" s="83" t="n">
        <v>8.59</v>
      </c>
      <c r="E2411" s="0" t="n">
        <v>34</v>
      </c>
      <c r="F2411" s="0" t="n">
        <v>3</v>
      </c>
      <c r="G2411" s="0" t="n">
        <v>0</v>
      </c>
      <c r="I2411" s="0" t="str">
        <f aca="false">IF(A2411="","",IF(COUNTIF(Campaigns!$A$7:$A$300,A2411)&gt;0,"✓",IF(N(D2411)=0,"– no spend","⚠ add to Campaigns tab")))</f>
        <v>✓</v>
      </c>
      <c r="J2411" s="83" t="n">
        <f aca="false">IF(D2411="","",D2411*IF(Settings!$B$23=Settings!$C$6,1,IF(Settings!$B$23="USD",1/INDEX(Settings!$B$29:$B$40,MONTH(B2411)),INDEX(Settings!$B$29:$B$40,MONTH(B2411)))))</f>
        <v>9.601043</v>
      </c>
    </row>
    <row r="2412" customFormat="false" ht="15" hidden="false" customHeight="false" outlineLevel="0" collapsed="false">
      <c r="A2412" s="0" t="s">
        <v>200</v>
      </c>
      <c r="B2412" s="81" t="n">
        <v>46166</v>
      </c>
      <c r="C2412" s="82" t="s">
        <v>452</v>
      </c>
      <c r="D2412" s="83" t="n">
        <v>3.48</v>
      </c>
      <c r="E2412" s="0" t="n">
        <v>42</v>
      </c>
      <c r="F2412" s="0" t="n">
        <v>1</v>
      </c>
      <c r="G2412" s="0" t="n">
        <v>0</v>
      </c>
      <c r="I2412" s="0" t="str">
        <f aca="false">IF(A2412="","",IF(COUNTIF(Campaigns!$A$7:$A$300,A2412)&gt;0,"✓",IF(N(D2412)=0,"– no spend","⚠ add to Campaigns tab")))</f>
        <v>✓</v>
      </c>
      <c r="J2412" s="83" t="n">
        <f aca="false">IF(D2412="","",D2412*IF(Settings!$B$23=Settings!$C$6,1,IF(Settings!$B$23="USD",1/INDEX(Settings!$B$29:$B$40,MONTH(B2412)),INDEX(Settings!$B$29:$B$40,MONTH(B2412)))))</f>
        <v>3.889596</v>
      </c>
    </row>
    <row r="2413" customFormat="false" ht="15" hidden="false" customHeight="false" outlineLevel="0" collapsed="false">
      <c r="A2413" s="0" t="s">
        <v>202</v>
      </c>
      <c r="B2413" s="81" t="n">
        <v>46166</v>
      </c>
      <c r="C2413" s="82" t="s">
        <v>452</v>
      </c>
      <c r="D2413" s="83" t="n">
        <v>6.98</v>
      </c>
      <c r="E2413" s="0" t="n">
        <v>16</v>
      </c>
      <c r="F2413" s="0" t="n">
        <v>4</v>
      </c>
      <c r="G2413" s="0" t="n">
        <v>0</v>
      </c>
      <c r="I2413" s="0" t="str">
        <f aca="false">IF(A2413="","",IF(COUNTIF(Campaigns!$A$7:$A$300,A2413)&gt;0,"✓",IF(N(D2413)=0,"– no spend","⚠ add to Campaigns tab")))</f>
        <v>✓</v>
      </c>
      <c r="J2413" s="83" t="n">
        <f aca="false">IF(D2413="","",D2413*IF(Settings!$B$23=Settings!$C$6,1,IF(Settings!$B$23="USD",1/INDEX(Settings!$B$29:$B$40,MONTH(B2413)),INDEX(Settings!$B$29:$B$40,MONTH(B2413)))))</f>
        <v>7.801546</v>
      </c>
    </row>
    <row r="2414" customFormat="false" ht="15" hidden="false" customHeight="false" outlineLevel="0" collapsed="false">
      <c r="A2414" s="0" t="s">
        <v>192</v>
      </c>
      <c r="B2414" s="81" t="n">
        <v>46166</v>
      </c>
      <c r="C2414" s="82" t="s">
        <v>452</v>
      </c>
      <c r="D2414" s="83" t="n">
        <v>24.62</v>
      </c>
      <c r="E2414" s="0" t="n">
        <v>14</v>
      </c>
      <c r="F2414" s="0" t="n">
        <v>1</v>
      </c>
      <c r="G2414" s="0" t="n">
        <v>0</v>
      </c>
      <c r="I2414" s="0" t="str">
        <f aca="false">IF(A2414="","",IF(COUNTIF(Campaigns!$A$7:$A$300,A2414)&gt;0,"✓",IF(N(D2414)=0,"– no spend","⚠ add to Campaigns tab")))</f>
        <v>✓</v>
      </c>
      <c r="J2414" s="83" t="n">
        <f aca="false">IF(D2414="","",D2414*IF(Settings!$B$23=Settings!$C$6,1,IF(Settings!$B$23="USD",1/INDEX(Settings!$B$29:$B$40,MONTH(B2414)),INDEX(Settings!$B$29:$B$40,MONTH(B2414)))))</f>
        <v>27.517774</v>
      </c>
    </row>
    <row r="2415" customFormat="false" ht="15" hidden="false" customHeight="false" outlineLevel="0" collapsed="false">
      <c r="A2415" s="0" t="s">
        <v>187</v>
      </c>
      <c r="B2415" s="81" t="n">
        <v>46166</v>
      </c>
      <c r="C2415" s="82" t="s">
        <v>452</v>
      </c>
      <c r="D2415" s="83" t="n">
        <v>98.69</v>
      </c>
      <c r="E2415" s="0" t="n">
        <v>160</v>
      </c>
      <c r="F2415" s="0" t="n">
        <v>8</v>
      </c>
      <c r="G2415" s="0" t="n">
        <v>0.37</v>
      </c>
      <c r="I2415" s="0" t="str">
        <f aca="false">IF(A2415="","",IF(COUNTIF(Campaigns!$A$7:$A$300,A2415)&gt;0,"✓",IF(N(D2415)=0,"– no spend","⚠ add to Campaigns tab")))</f>
        <v>✓</v>
      </c>
      <c r="J2415" s="83" t="n">
        <f aca="false">IF(D2415="","",D2415*IF(Settings!$B$23=Settings!$C$6,1,IF(Settings!$B$23="USD",1/INDEX(Settings!$B$29:$B$40,MONTH(B2415)),INDEX(Settings!$B$29:$B$40,MONTH(B2415)))))</f>
        <v>110.305813</v>
      </c>
    </row>
    <row r="2416" customFormat="false" ht="15" hidden="false" customHeight="false" outlineLevel="0" collapsed="false">
      <c r="A2416" s="0" t="s">
        <v>190</v>
      </c>
      <c r="B2416" s="81" t="n">
        <v>46166</v>
      </c>
      <c r="C2416" s="82" t="s">
        <v>452</v>
      </c>
      <c r="D2416" s="83" t="n">
        <v>18.85</v>
      </c>
      <c r="E2416" s="0" t="n">
        <v>3</v>
      </c>
      <c r="F2416" s="0" t="n">
        <v>1</v>
      </c>
      <c r="G2416" s="0" t="n">
        <v>2</v>
      </c>
      <c r="I2416" s="0" t="str">
        <f aca="false">IF(A2416="","",IF(COUNTIF(Campaigns!$A$7:$A$300,A2416)&gt;0,"✓",IF(N(D2416)=0,"– no spend","⚠ add to Campaigns tab")))</f>
        <v>✓</v>
      </c>
      <c r="J2416" s="83" t="n">
        <f aca="false">IF(D2416="","",D2416*IF(Settings!$B$23=Settings!$C$6,1,IF(Settings!$B$23="USD",1/INDEX(Settings!$B$29:$B$40,MONTH(B2416)),INDEX(Settings!$B$29:$B$40,MONTH(B2416)))))</f>
        <v>21.068645</v>
      </c>
    </row>
    <row r="2417" customFormat="false" ht="15" hidden="false" customHeight="false" outlineLevel="0" collapsed="false">
      <c r="A2417" s="0" t="s">
        <v>204</v>
      </c>
      <c r="B2417" s="81" t="n">
        <v>46166</v>
      </c>
      <c r="C2417" s="82" t="s">
        <v>452</v>
      </c>
      <c r="D2417" s="83" t="n">
        <v>5.3</v>
      </c>
      <c r="E2417" s="0" t="n">
        <v>20</v>
      </c>
      <c r="F2417" s="0" t="n">
        <v>4</v>
      </c>
      <c r="G2417" s="0" t="n">
        <v>0</v>
      </c>
      <c r="I2417" s="0" t="str">
        <f aca="false">IF(A2417="","",IF(COUNTIF(Campaigns!$A$7:$A$300,A2417)&gt;0,"✓",IF(N(D2417)=0,"– no spend","⚠ add to Campaigns tab")))</f>
        <v>✓</v>
      </c>
      <c r="J2417" s="83" t="n">
        <f aca="false">IF(D2417="","",D2417*IF(Settings!$B$23=Settings!$C$6,1,IF(Settings!$B$23="USD",1/INDEX(Settings!$B$29:$B$40,MONTH(B2417)),INDEX(Settings!$B$29:$B$40,MONTH(B2417)))))</f>
        <v>5.92381</v>
      </c>
    </row>
    <row r="2418" customFormat="false" ht="15" hidden="false" customHeight="false" outlineLevel="0" collapsed="false">
      <c r="A2418" s="0" t="s">
        <v>188</v>
      </c>
      <c r="B2418" s="81" t="n">
        <v>46166</v>
      </c>
      <c r="C2418" s="82" t="s">
        <v>452</v>
      </c>
      <c r="D2418" s="83" t="n">
        <v>19.51</v>
      </c>
      <c r="E2418" s="0" t="n">
        <v>9</v>
      </c>
      <c r="F2418" s="0" t="n">
        <v>1</v>
      </c>
      <c r="G2418" s="0" t="n">
        <v>0</v>
      </c>
      <c r="I2418" s="0" t="str">
        <f aca="false">IF(A2418="","",IF(COUNTIF(Campaigns!$A$7:$A$300,A2418)&gt;0,"✓",IF(N(D2418)=0,"– no spend","⚠ add to Campaigns tab")))</f>
        <v>✓</v>
      </c>
      <c r="J2418" s="83" t="n">
        <f aca="false">IF(D2418="","",D2418*IF(Settings!$B$23=Settings!$C$6,1,IF(Settings!$B$23="USD",1/INDEX(Settings!$B$29:$B$40,MONTH(B2418)),INDEX(Settings!$B$29:$B$40,MONTH(B2418)))))</f>
        <v>21.806327</v>
      </c>
    </row>
    <row r="2419" customFormat="false" ht="15" hidden="false" customHeight="false" outlineLevel="0" collapsed="false">
      <c r="A2419" s="0" t="s">
        <v>186</v>
      </c>
      <c r="B2419" s="81" t="n">
        <v>46166</v>
      </c>
      <c r="C2419" s="82" t="s">
        <v>452</v>
      </c>
      <c r="D2419" s="83" t="n">
        <v>70.8</v>
      </c>
      <c r="E2419" s="0" t="n">
        <v>153</v>
      </c>
      <c r="F2419" s="0" t="n">
        <v>15</v>
      </c>
      <c r="G2419" s="0" t="n">
        <v>1.5</v>
      </c>
      <c r="I2419" s="0" t="str">
        <f aca="false">IF(A2419="","",IF(COUNTIF(Campaigns!$A$7:$A$300,A2419)&gt;0,"✓",IF(N(D2419)=0,"– no spend","⚠ add to Campaigns tab")))</f>
        <v>✓</v>
      </c>
      <c r="J2419" s="83" t="n">
        <f aca="false">IF(D2419="","",D2419*IF(Settings!$B$23=Settings!$C$6,1,IF(Settings!$B$23="USD",1/INDEX(Settings!$B$29:$B$40,MONTH(B2419)),INDEX(Settings!$B$29:$B$40,MONTH(B2419)))))</f>
        <v>79.13316</v>
      </c>
    </row>
    <row r="2420" customFormat="false" ht="15" hidden="false" customHeight="false" outlineLevel="0" collapsed="false">
      <c r="A2420" s="0" t="s">
        <v>201</v>
      </c>
      <c r="B2420" s="81" t="n">
        <v>46166</v>
      </c>
      <c r="C2420" s="82" t="s">
        <v>452</v>
      </c>
      <c r="D2420" s="83" t="n">
        <v>31.61</v>
      </c>
      <c r="E2420" s="0" t="n">
        <v>6</v>
      </c>
      <c r="F2420" s="0" t="n">
        <v>2</v>
      </c>
      <c r="G2420" s="0" t="n">
        <v>1</v>
      </c>
      <c r="I2420" s="0" t="str">
        <f aca="false">IF(A2420="","",IF(COUNTIF(Campaigns!$A$7:$A$300,A2420)&gt;0,"✓",IF(N(D2420)=0,"– no spend","⚠ add to Campaigns tab")))</f>
        <v>✓</v>
      </c>
      <c r="J2420" s="83" t="n">
        <f aca="false">IF(D2420="","",D2420*IF(Settings!$B$23=Settings!$C$6,1,IF(Settings!$B$23="USD",1/INDEX(Settings!$B$29:$B$40,MONTH(B2420)),INDEX(Settings!$B$29:$B$40,MONTH(B2420)))))</f>
        <v>35.330497</v>
      </c>
    </row>
    <row r="2421" customFormat="false" ht="15" hidden="false" customHeight="false" outlineLevel="0" collapsed="false">
      <c r="A2421" s="0" t="s">
        <v>194</v>
      </c>
      <c r="B2421" s="81" t="n">
        <v>46166</v>
      </c>
      <c r="C2421" s="82" t="s">
        <v>452</v>
      </c>
      <c r="D2421" s="83" t="n">
        <v>29.87</v>
      </c>
      <c r="E2421" s="0" t="n">
        <v>37</v>
      </c>
      <c r="F2421" s="0" t="n">
        <v>1</v>
      </c>
      <c r="G2421" s="0" t="n">
        <v>0</v>
      </c>
      <c r="I2421" s="0" t="str">
        <f aca="false">IF(A2421="","",IF(COUNTIF(Campaigns!$A$7:$A$300,A2421)&gt;0,"✓",IF(N(D2421)=0,"– no spend","⚠ add to Campaigns tab")))</f>
        <v>✓</v>
      </c>
      <c r="J2421" s="83" t="n">
        <f aca="false">IF(D2421="","",D2421*IF(Settings!$B$23=Settings!$C$6,1,IF(Settings!$B$23="USD",1/INDEX(Settings!$B$29:$B$40,MONTH(B2421)),INDEX(Settings!$B$29:$B$40,MONTH(B2421)))))</f>
        <v>33.385699</v>
      </c>
    </row>
    <row r="2422" customFormat="false" ht="15" hidden="false" customHeight="false" outlineLevel="0" collapsed="false">
      <c r="A2422" s="0" t="s">
        <v>199</v>
      </c>
      <c r="B2422" s="81" t="n">
        <v>46166</v>
      </c>
      <c r="C2422" s="82" t="s">
        <v>452</v>
      </c>
      <c r="D2422" s="83" t="n">
        <v>42</v>
      </c>
      <c r="E2422" s="0" t="n">
        <v>10</v>
      </c>
      <c r="F2422" s="0" t="n">
        <v>2</v>
      </c>
      <c r="G2422" s="0" t="n">
        <v>0.37</v>
      </c>
      <c r="I2422" s="0" t="str">
        <f aca="false">IF(A2422="","",IF(COUNTIF(Campaigns!$A$7:$A$300,A2422)&gt;0,"✓",IF(N(D2422)=0,"– no spend","⚠ add to Campaigns tab")))</f>
        <v>✓</v>
      </c>
      <c r="J2422" s="83" t="n">
        <f aca="false">IF(D2422="","",D2422*IF(Settings!$B$23=Settings!$C$6,1,IF(Settings!$B$23="USD",1/INDEX(Settings!$B$29:$B$40,MONTH(B2422)),INDEX(Settings!$B$29:$B$40,MONTH(B2422)))))</f>
        <v>46.9434</v>
      </c>
    </row>
    <row r="2423" customFormat="false" ht="15" hidden="false" customHeight="false" outlineLevel="0" collapsed="false">
      <c r="A2423" s="0" t="s">
        <v>203</v>
      </c>
      <c r="B2423" s="81" t="n">
        <v>46167</v>
      </c>
      <c r="C2423" s="82" t="s">
        <v>452</v>
      </c>
      <c r="D2423" s="83" t="n">
        <v>22.84</v>
      </c>
      <c r="E2423" s="0" t="n">
        <v>23</v>
      </c>
      <c r="F2423" s="0" t="n">
        <v>1</v>
      </c>
      <c r="G2423" s="0" t="n">
        <v>0</v>
      </c>
      <c r="I2423" s="0" t="str">
        <f aca="false">IF(A2423="","",IF(COUNTIF(Campaigns!$A$7:$A$300,A2423)&gt;0,"✓",IF(N(D2423)=0,"– no spend","⚠ add to Campaigns tab")))</f>
        <v>✓</v>
      </c>
      <c r="J2423" s="83" t="n">
        <f aca="false">IF(D2423="","",D2423*IF(Settings!$B$23=Settings!$C$6,1,IF(Settings!$B$23="USD",1/INDEX(Settings!$B$29:$B$40,MONTH(B2423)),INDEX(Settings!$B$29:$B$40,MONTH(B2423)))))</f>
        <v>25.528268</v>
      </c>
    </row>
    <row r="2424" customFormat="false" ht="15" hidden="false" customHeight="false" outlineLevel="0" collapsed="false">
      <c r="A2424" s="0" t="s">
        <v>195</v>
      </c>
      <c r="B2424" s="81" t="n">
        <v>46167</v>
      </c>
      <c r="C2424" s="82" t="s">
        <v>452</v>
      </c>
      <c r="D2424" s="83" t="n">
        <v>0</v>
      </c>
      <c r="E2424" s="0" t="n">
        <v>28</v>
      </c>
      <c r="F2424" s="0" t="n">
        <v>0</v>
      </c>
      <c r="G2424" s="0" t="n">
        <v>0</v>
      </c>
      <c r="I2424" s="0" t="str">
        <f aca="false">IF(A2424="","",IF(COUNTIF(Campaigns!$A$7:$A$300,A2424)&gt;0,"✓",IF(N(D2424)=0,"– no spend","⚠ add to Campaigns tab")))</f>
        <v>✓</v>
      </c>
      <c r="J2424" s="83" t="n">
        <f aca="false">IF(D2424="","",D2424*IF(Settings!$B$23=Settings!$C$6,1,IF(Settings!$B$23="USD",1/INDEX(Settings!$B$29:$B$40,MONTH(B2424)),INDEX(Settings!$B$29:$B$40,MONTH(B2424)))))</f>
        <v>0</v>
      </c>
    </row>
    <row r="2425" customFormat="false" ht="15" hidden="false" customHeight="false" outlineLevel="0" collapsed="false">
      <c r="A2425" s="0" t="s">
        <v>185</v>
      </c>
      <c r="B2425" s="81" t="n">
        <v>46167</v>
      </c>
      <c r="C2425" s="82" t="s">
        <v>452</v>
      </c>
      <c r="D2425" s="83" t="n">
        <v>36.38</v>
      </c>
      <c r="E2425" s="0" t="n">
        <v>206</v>
      </c>
      <c r="F2425" s="0" t="n">
        <v>14</v>
      </c>
      <c r="G2425" s="0" t="n">
        <v>0</v>
      </c>
      <c r="I2425" s="0" t="str">
        <f aca="false">IF(A2425="","",IF(COUNTIF(Campaigns!$A$7:$A$300,A2425)&gt;0,"✓",IF(N(D2425)=0,"– no spend","⚠ add to Campaigns tab")))</f>
        <v>✓</v>
      </c>
      <c r="J2425" s="83" t="n">
        <f aca="false">IF(D2425="","",D2425*IF(Settings!$B$23=Settings!$C$6,1,IF(Settings!$B$23="USD",1/INDEX(Settings!$B$29:$B$40,MONTH(B2425)),INDEX(Settings!$B$29:$B$40,MONTH(B2425)))))</f>
        <v>40.661926</v>
      </c>
    </row>
    <row r="2426" customFormat="false" ht="15" hidden="false" customHeight="false" outlineLevel="0" collapsed="false">
      <c r="A2426" s="0" t="s">
        <v>191</v>
      </c>
      <c r="B2426" s="81" t="n">
        <v>46167</v>
      </c>
      <c r="C2426" s="82" t="s">
        <v>452</v>
      </c>
      <c r="D2426" s="83" t="n">
        <v>42</v>
      </c>
      <c r="E2426" s="0" t="n">
        <v>49</v>
      </c>
      <c r="F2426" s="0" t="n">
        <v>9</v>
      </c>
      <c r="G2426" s="0" t="n">
        <v>0</v>
      </c>
      <c r="I2426" s="0" t="str">
        <f aca="false">IF(A2426="","",IF(COUNTIF(Campaigns!$A$7:$A$300,A2426)&gt;0,"✓",IF(N(D2426)=0,"– no spend","⚠ add to Campaigns tab")))</f>
        <v>✓</v>
      </c>
      <c r="J2426" s="83" t="n">
        <f aca="false">IF(D2426="","",D2426*IF(Settings!$B$23=Settings!$C$6,1,IF(Settings!$B$23="USD",1/INDEX(Settings!$B$29:$B$40,MONTH(B2426)),INDEX(Settings!$B$29:$B$40,MONTH(B2426)))))</f>
        <v>46.9434</v>
      </c>
    </row>
    <row r="2427" customFormat="false" ht="15" hidden="false" customHeight="false" outlineLevel="0" collapsed="false">
      <c r="A2427" s="0" t="s">
        <v>200</v>
      </c>
      <c r="B2427" s="81" t="n">
        <v>46167</v>
      </c>
      <c r="C2427" s="82" t="s">
        <v>452</v>
      </c>
      <c r="D2427" s="83" t="n">
        <v>28.71</v>
      </c>
      <c r="E2427" s="0" t="n">
        <v>82</v>
      </c>
      <c r="F2427" s="0" t="n">
        <v>10</v>
      </c>
      <c r="G2427" s="0" t="n">
        <v>0</v>
      </c>
      <c r="I2427" s="0" t="str">
        <f aca="false">IF(A2427="","",IF(COUNTIF(Campaigns!$A$7:$A$300,A2427)&gt;0,"✓",IF(N(D2427)=0,"– no spend","⚠ add to Campaigns tab")))</f>
        <v>✓</v>
      </c>
      <c r="J2427" s="83" t="n">
        <f aca="false">IF(D2427="","",D2427*IF(Settings!$B$23=Settings!$C$6,1,IF(Settings!$B$23="USD",1/INDEX(Settings!$B$29:$B$40,MONTH(B2427)),INDEX(Settings!$B$29:$B$40,MONTH(B2427)))))</f>
        <v>32.089167</v>
      </c>
    </row>
    <row r="2428" customFormat="false" ht="15" hidden="false" customHeight="false" outlineLevel="0" collapsed="false">
      <c r="A2428" s="0" t="s">
        <v>202</v>
      </c>
      <c r="B2428" s="81" t="n">
        <v>46167</v>
      </c>
      <c r="C2428" s="82" t="s">
        <v>452</v>
      </c>
      <c r="D2428" s="83" t="n">
        <v>8.47</v>
      </c>
      <c r="E2428" s="0" t="n">
        <v>8</v>
      </c>
      <c r="F2428" s="0" t="n">
        <v>2</v>
      </c>
      <c r="G2428" s="0" t="n">
        <v>1</v>
      </c>
      <c r="I2428" s="0" t="str">
        <f aca="false">IF(A2428="","",IF(COUNTIF(Campaigns!$A$7:$A$300,A2428)&gt;0,"✓",IF(N(D2428)=0,"– no spend","⚠ add to Campaigns tab")))</f>
        <v>✓</v>
      </c>
      <c r="J2428" s="83" t="n">
        <f aca="false">IF(D2428="","",D2428*IF(Settings!$B$23=Settings!$C$6,1,IF(Settings!$B$23="USD",1/INDEX(Settings!$B$29:$B$40,MONTH(B2428)),INDEX(Settings!$B$29:$B$40,MONTH(B2428)))))</f>
        <v>9.466919</v>
      </c>
    </row>
    <row r="2429" customFormat="false" ht="15" hidden="false" customHeight="false" outlineLevel="0" collapsed="false">
      <c r="A2429" s="0" t="s">
        <v>192</v>
      </c>
      <c r="B2429" s="81" t="n">
        <v>46167</v>
      </c>
      <c r="C2429" s="82" t="s">
        <v>452</v>
      </c>
      <c r="D2429" s="83" t="n">
        <v>20.88</v>
      </c>
      <c r="E2429" s="0" t="n">
        <v>50</v>
      </c>
      <c r="F2429" s="0" t="n">
        <v>3</v>
      </c>
      <c r="G2429" s="0" t="n">
        <v>0</v>
      </c>
      <c r="I2429" s="0" t="str">
        <f aca="false">IF(A2429="","",IF(COUNTIF(Campaigns!$A$7:$A$300,A2429)&gt;0,"✓",IF(N(D2429)=0,"– no spend","⚠ add to Campaigns tab")))</f>
        <v>✓</v>
      </c>
      <c r="J2429" s="83" t="n">
        <f aca="false">IF(D2429="","",D2429*IF(Settings!$B$23=Settings!$C$6,1,IF(Settings!$B$23="USD",1/INDEX(Settings!$B$29:$B$40,MONTH(B2429)),INDEX(Settings!$B$29:$B$40,MONTH(B2429)))))</f>
        <v>23.337576</v>
      </c>
    </row>
    <row r="2430" customFormat="false" ht="15" hidden="false" customHeight="false" outlineLevel="0" collapsed="false">
      <c r="A2430" s="0" t="s">
        <v>187</v>
      </c>
      <c r="B2430" s="81" t="n">
        <v>46167</v>
      </c>
      <c r="C2430" s="82" t="s">
        <v>452</v>
      </c>
      <c r="D2430" s="83" t="n">
        <v>61.7</v>
      </c>
      <c r="E2430" s="0" t="n">
        <v>102</v>
      </c>
      <c r="F2430" s="0" t="n">
        <v>8</v>
      </c>
      <c r="G2430" s="0" t="n">
        <v>0</v>
      </c>
      <c r="I2430" s="0" t="str">
        <f aca="false">IF(A2430="","",IF(COUNTIF(Campaigns!$A$7:$A$300,A2430)&gt;0,"✓",IF(N(D2430)=0,"– no spend","⚠ add to Campaigns tab")))</f>
        <v>✓</v>
      </c>
      <c r="J2430" s="83" t="n">
        <f aca="false">IF(D2430="","",D2430*IF(Settings!$B$23=Settings!$C$6,1,IF(Settings!$B$23="USD",1/INDEX(Settings!$B$29:$B$40,MONTH(B2430)),INDEX(Settings!$B$29:$B$40,MONTH(B2430)))))</f>
        <v>68.96209</v>
      </c>
    </row>
    <row r="2431" customFormat="false" ht="15" hidden="false" customHeight="false" outlineLevel="0" collapsed="false">
      <c r="A2431" s="0" t="s">
        <v>190</v>
      </c>
      <c r="B2431" s="81" t="n">
        <v>46167</v>
      </c>
      <c r="C2431" s="82" t="s">
        <v>452</v>
      </c>
      <c r="D2431" s="83" t="n">
        <v>0</v>
      </c>
      <c r="E2431" s="0" t="n">
        <v>7</v>
      </c>
      <c r="F2431" s="0" t="n">
        <v>0</v>
      </c>
      <c r="G2431" s="0" t="n">
        <v>0</v>
      </c>
      <c r="I2431" s="0" t="str">
        <f aca="false">IF(A2431="","",IF(COUNTIF(Campaigns!$A$7:$A$300,A2431)&gt;0,"✓",IF(N(D2431)=0,"– no spend","⚠ add to Campaigns tab")))</f>
        <v>✓</v>
      </c>
      <c r="J2431" s="83" t="n">
        <f aca="false">IF(D2431="","",D2431*IF(Settings!$B$23=Settings!$C$6,1,IF(Settings!$B$23="USD",1/INDEX(Settings!$B$29:$B$40,MONTH(B2431)),INDEX(Settings!$B$29:$B$40,MONTH(B2431)))))</f>
        <v>0</v>
      </c>
    </row>
    <row r="2432" customFormat="false" ht="15" hidden="false" customHeight="false" outlineLevel="0" collapsed="false">
      <c r="A2432" s="0" t="s">
        <v>204</v>
      </c>
      <c r="B2432" s="81" t="n">
        <v>46167</v>
      </c>
      <c r="C2432" s="82" t="s">
        <v>452</v>
      </c>
      <c r="D2432" s="83" t="n">
        <v>4.13</v>
      </c>
      <c r="E2432" s="0" t="n">
        <v>35</v>
      </c>
      <c r="F2432" s="0" t="n">
        <v>3</v>
      </c>
      <c r="G2432" s="0" t="n">
        <v>2</v>
      </c>
      <c r="I2432" s="0" t="str">
        <f aca="false">IF(A2432="","",IF(COUNTIF(Campaigns!$A$7:$A$300,A2432)&gt;0,"✓",IF(N(D2432)=0,"– no spend","⚠ add to Campaigns tab")))</f>
        <v>✓</v>
      </c>
      <c r="J2432" s="83" t="n">
        <f aca="false">IF(D2432="","",D2432*IF(Settings!$B$23=Settings!$C$6,1,IF(Settings!$B$23="USD",1/INDEX(Settings!$B$29:$B$40,MONTH(B2432)),INDEX(Settings!$B$29:$B$40,MONTH(B2432)))))</f>
        <v>4.616101</v>
      </c>
    </row>
    <row r="2433" customFormat="false" ht="15" hidden="false" customHeight="false" outlineLevel="0" collapsed="false">
      <c r="A2433" s="0" t="s">
        <v>188</v>
      </c>
      <c r="B2433" s="81" t="n">
        <v>46167</v>
      </c>
      <c r="C2433" s="82" t="s">
        <v>452</v>
      </c>
      <c r="D2433" s="83" t="n">
        <v>8.41</v>
      </c>
      <c r="E2433" s="0" t="n">
        <v>40</v>
      </c>
      <c r="F2433" s="0" t="n">
        <v>1</v>
      </c>
      <c r="G2433" s="0" t="n">
        <v>0</v>
      </c>
      <c r="I2433" s="0" t="str">
        <f aca="false">IF(A2433="","",IF(COUNTIF(Campaigns!$A$7:$A$300,A2433)&gt;0,"✓",IF(N(D2433)=0,"– no spend","⚠ add to Campaigns tab")))</f>
        <v>✓</v>
      </c>
      <c r="J2433" s="83" t="n">
        <f aca="false">IF(D2433="","",D2433*IF(Settings!$B$23=Settings!$C$6,1,IF(Settings!$B$23="USD",1/INDEX(Settings!$B$29:$B$40,MONTH(B2433)),INDEX(Settings!$B$29:$B$40,MONTH(B2433)))))</f>
        <v>9.399857</v>
      </c>
    </row>
    <row r="2434" customFormat="false" ht="15" hidden="false" customHeight="false" outlineLevel="0" collapsed="false">
      <c r="A2434" s="0" t="s">
        <v>186</v>
      </c>
      <c r="B2434" s="81" t="n">
        <v>46167</v>
      </c>
      <c r="C2434" s="82" t="s">
        <v>452</v>
      </c>
      <c r="D2434" s="83" t="n">
        <v>52.61</v>
      </c>
      <c r="E2434" s="0" t="n">
        <v>206</v>
      </c>
      <c r="F2434" s="0" t="n">
        <v>20</v>
      </c>
      <c r="G2434" s="0" t="n">
        <v>0.67</v>
      </c>
      <c r="I2434" s="0" t="str">
        <f aca="false">IF(A2434="","",IF(COUNTIF(Campaigns!$A$7:$A$300,A2434)&gt;0,"✓",IF(N(D2434)=0,"– no spend","⚠ add to Campaigns tab")))</f>
        <v>✓</v>
      </c>
      <c r="J2434" s="83" t="n">
        <f aca="false">IF(D2434="","",D2434*IF(Settings!$B$23=Settings!$C$6,1,IF(Settings!$B$23="USD",1/INDEX(Settings!$B$29:$B$40,MONTH(B2434)),INDEX(Settings!$B$29:$B$40,MONTH(B2434)))))</f>
        <v>58.802197</v>
      </c>
    </row>
    <row r="2435" customFormat="false" ht="15" hidden="false" customHeight="false" outlineLevel="0" collapsed="false">
      <c r="A2435" s="0" t="s">
        <v>201</v>
      </c>
      <c r="B2435" s="81" t="n">
        <v>46167</v>
      </c>
      <c r="C2435" s="82" t="s">
        <v>452</v>
      </c>
      <c r="D2435" s="83" t="n">
        <v>25.56</v>
      </c>
      <c r="E2435" s="0" t="n">
        <v>32</v>
      </c>
      <c r="F2435" s="0" t="n">
        <v>1</v>
      </c>
      <c r="G2435" s="0" t="n">
        <v>0</v>
      </c>
      <c r="I2435" s="0" t="str">
        <f aca="false">IF(A2435="","",IF(COUNTIF(Campaigns!$A$7:$A$300,A2435)&gt;0,"✓",IF(N(D2435)=0,"– no spend","⚠ add to Campaigns tab")))</f>
        <v>✓</v>
      </c>
      <c r="J2435" s="83" t="n">
        <f aca="false">IF(D2435="","",D2435*IF(Settings!$B$23=Settings!$C$6,1,IF(Settings!$B$23="USD",1/INDEX(Settings!$B$29:$B$40,MONTH(B2435)),INDEX(Settings!$B$29:$B$40,MONTH(B2435)))))</f>
        <v>28.568412</v>
      </c>
    </row>
    <row r="2436" customFormat="false" ht="15" hidden="false" customHeight="false" outlineLevel="0" collapsed="false">
      <c r="A2436" s="0" t="s">
        <v>194</v>
      </c>
      <c r="B2436" s="81" t="n">
        <v>46167</v>
      </c>
      <c r="C2436" s="82" t="s">
        <v>452</v>
      </c>
      <c r="D2436" s="83" t="n">
        <v>30.82</v>
      </c>
      <c r="E2436" s="0" t="n">
        <v>71</v>
      </c>
      <c r="F2436" s="0" t="n">
        <v>1</v>
      </c>
      <c r="G2436" s="0" t="n">
        <v>0</v>
      </c>
      <c r="I2436" s="0" t="str">
        <f aca="false">IF(A2436="","",IF(COUNTIF(Campaigns!$A$7:$A$300,A2436)&gt;0,"✓",IF(N(D2436)=0,"– no spend","⚠ add to Campaigns tab")))</f>
        <v>✓</v>
      </c>
      <c r="J2436" s="83" t="n">
        <f aca="false">IF(D2436="","",D2436*IF(Settings!$B$23=Settings!$C$6,1,IF(Settings!$B$23="USD",1/INDEX(Settings!$B$29:$B$40,MONTH(B2436)),INDEX(Settings!$B$29:$B$40,MONTH(B2436)))))</f>
        <v>34.447514</v>
      </c>
    </row>
    <row r="2437" customFormat="false" ht="15" hidden="false" customHeight="false" outlineLevel="0" collapsed="false">
      <c r="A2437" s="0" t="s">
        <v>199</v>
      </c>
      <c r="B2437" s="81" t="n">
        <v>46167</v>
      </c>
      <c r="C2437" s="82" t="s">
        <v>452</v>
      </c>
      <c r="D2437" s="83" t="n">
        <v>82.24</v>
      </c>
      <c r="E2437" s="0" t="n">
        <v>2</v>
      </c>
      <c r="F2437" s="0" t="n">
        <v>2</v>
      </c>
      <c r="G2437" s="0" t="n">
        <v>0</v>
      </c>
      <c r="I2437" s="0" t="str">
        <f aca="false">IF(A2437="","",IF(COUNTIF(Campaigns!$A$7:$A$300,A2437)&gt;0,"✓",IF(N(D2437)=0,"– no spend","⚠ add to Campaigns tab")))</f>
        <v>✓</v>
      </c>
      <c r="J2437" s="83" t="n">
        <f aca="false">IF(D2437="","",D2437*IF(Settings!$B$23=Settings!$C$6,1,IF(Settings!$B$23="USD",1/INDEX(Settings!$B$29:$B$40,MONTH(B2437)),INDEX(Settings!$B$29:$B$40,MONTH(B2437)))))</f>
        <v>91.919648</v>
      </c>
    </row>
    <row r="2438" customFormat="false" ht="15" hidden="false" customHeight="false" outlineLevel="0" collapsed="false">
      <c r="A2438" s="0" t="s">
        <v>203</v>
      </c>
      <c r="B2438" s="81" t="n">
        <v>46168</v>
      </c>
      <c r="C2438" s="82" t="s">
        <v>452</v>
      </c>
      <c r="D2438" s="83" t="n">
        <v>0</v>
      </c>
      <c r="E2438" s="0" t="n">
        <v>42</v>
      </c>
      <c r="F2438" s="0" t="n">
        <v>0</v>
      </c>
      <c r="G2438" s="0" t="n">
        <v>0</v>
      </c>
      <c r="I2438" s="0" t="str">
        <f aca="false">IF(A2438="","",IF(COUNTIF(Campaigns!$A$7:$A$300,A2438)&gt;0,"✓",IF(N(D2438)=0,"– no spend","⚠ add to Campaigns tab")))</f>
        <v>✓</v>
      </c>
      <c r="J2438" s="83" t="n">
        <f aca="false">IF(D2438="","",D2438*IF(Settings!$B$23=Settings!$C$6,1,IF(Settings!$B$23="USD",1/INDEX(Settings!$B$29:$B$40,MONTH(B2438)),INDEX(Settings!$B$29:$B$40,MONTH(B2438)))))</f>
        <v>0</v>
      </c>
    </row>
    <row r="2439" customFormat="false" ht="15" hidden="false" customHeight="false" outlineLevel="0" collapsed="false">
      <c r="A2439" s="0" t="s">
        <v>195</v>
      </c>
      <c r="B2439" s="81" t="n">
        <v>46168</v>
      </c>
      <c r="C2439" s="82" t="s">
        <v>452</v>
      </c>
      <c r="D2439" s="83" t="n">
        <v>47.47</v>
      </c>
      <c r="E2439" s="0" t="n">
        <v>18</v>
      </c>
      <c r="F2439" s="0" t="n">
        <v>1</v>
      </c>
      <c r="G2439" s="0" t="n">
        <v>0</v>
      </c>
      <c r="I2439" s="0" t="str">
        <f aca="false">IF(A2439="","",IF(COUNTIF(Campaigns!$A$7:$A$300,A2439)&gt;0,"✓",IF(N(D2439)=0,"– no spend","⚠ add to Campaigns tab")))</f>
        <v>✓</v>
      </c>
      <c r="J2439" s="83" t="n">
        <f aca="false">IF(D2439="","",D2439*IF(Settings!$B$23=Settings!$C$6,1,IF(Settings!$B$23="USD",1/INDEX(Settings!$B$29:$B$40,MONTH(B2439)),INDEX(Settings!$B$29:$B$40,MONTH(B2439)))))</f>
        <v>53.057219</v>
      </c>
    </row>
    <row r="2440" customFormat="false" ht="15" hidden="false" customHeight="false" outlineLevel="0" collapsed="false">
      <c r="A2440" s="0" t="s">
        <v>185</v>
      </c>
      <c r="B2440" s="81" t="n">
        <v>46168</v>
      </c>
      <c r="C2440" s="82" t="s">
        <v>452</v>
      </c>
      <c r="D2440" s="83" t="n">
        <v>51.52</v>
      </c>
      <c r="E2440" s="0" t="n">
        <v>228</v>
      </c>
      <c r="F2440" s="0" t="n">
        <v>19</v>
      </c>
      <c r="G2440" s="0" t="n">
        <v>2</v>
      </c>
      <c r="I2440" s="0" t="str">
        <f aca="false">IF(A2440="","",IF(COUNTIF(Campaigns!$A$7:$A$300,A2440)&gt;0,"✓",IF(N(D2440)=0,"– no spend","⚠ add to Campaigns tab")))</f>
        <v>✓</v>
      </c>
      <c r="J2440" s="83" t="n">
        <f aca="false">IF(D2440="","",D2440*IF(Settings!$B$23=Settings!$C$6,1,IF(Settings!$B$23="USD",1/INDEX(Settings!$B$29:$B$40,MONTH(B2440)),INDEX(Settings!$B$29:$B$40,MONTH(B2440)))))</f>
        <v>57.583904</v>
      </c>
    </row>
    <row r="2441" customFormat="false" ht="15" hidden="false" customHeight="false" outlineLevel="0" collapsed="false">
      <c r="A2441" s="0" t="s">
        <v>191</v>
      </c>
      <c r="B2441" s="81" t="n">
        <v>46168</v>
      </c>
      <c r="C2441" s="82" t="s">
        <v>452</v>
      </c>
      <c r="D2441" s="83" t="n">
        <v>27.34</v>
      </c>
      <c r="E2441" s="0" t="n">
        <v>57</v>
      </c>
      <c r="F2441" s="0" t="n">
        <v>5</v>
      </c>
      <c r="G2441" s="0" t="n">
        <v>0</v>
      </c>
      <c r="I2441" s="0" t="str">
        <f aca="false">IF(A2441="","",IF(COUNTIF(Campaigns!$A$7:$A$300,A2441)&gt;0,"✓",IF(N(D2441)=0,"– no spend","⚠ add to Campaigns tab")))</f>
        <v>✓</v>
      </c>
      <c r="J2441" s="83" t="n">
        <f aca="false">IF(D2441="","",D2441*IF(Settings!$B$23=Settings!$C$6,1,IF(Settings!$B$23="USD",1/INDEX(Settings!$B$29:$B$40,MONTH(B2441)),INDEX(Settings!$B$29:$B$40,MONTH(B2441)))))</f>
        <v>30.557918</v>
      </c>
    </row>
    <row r="2442" customFormat="false" ht="15" hidden="false" customHeight="false" outlineLevel="0" collapsed="false">
      <c r="A2442" s="0" t="s">
        <v>200</v>
      </c>
      <c r="B2442" s="81" t="n">
        <v>46168</v>
      </c>
      <c r="C2442" s="82" t="s">
        <v>452</v>
      </c>
      <c r="D2442" s="83" t="n">
        <v>40</v>
      </c>
      <c r="E2442" s="0" t="n">
        <v>50</v>
      </c>
      <c r="F2442" s="0" t="n">
        <v>6</v>
      </c>
      <c r="G2442" s="0" t="n">
        <v>3</v>
      </c>
      <c r="I2442" s="0" t="str">
        <f aca="false">IF(A2442="","",IF(COUNTIF(Campaigns!$A$7:$A$300,A2442)&gt;0,"✓",IF(N(D2442)=0,"– no spend","⚠ add to Campaigns tab")))</f>
        <v>✓</v>
      </c>
      <c r="J2442" s="83" t="n">
        <f aca="false">IF(D2442="","",D2442*IF(Settings!$B$23=Settings!$C$6,1,IF(Settings!$B$23="USD",1/INDEX(Settings!$B$29:$B$40,MONTH(B2442)),INDEX(Settings!$B$29:$B$40,MONTH(B2442)))))</f>
        <v>44.708</v>
      </c>
    </row>
    <row r="2443" customFormat="false" ht="15" hidden="false" customHeight="false" outlineLevel="0" collapsed="false">
      <c r="A2443" s="0" t="s">
        <v>202</v>
      </c>
      <c r="B2443" s="81" t="n">
        <v>46168</v>
      </c>
      <c r="C2443" s="82" t="s">
        <v>452</v>
      </c>
      <c r="D2443" s="83" t="n">
        <v>0.8</v>
      </c>
      <c r="E2443" s="0" t="n">
        <v>12</v>
      </c>
      <c r="F2443" s="0" t="n">
        <v>1</v>
      </c>
      <c r="G2443" s="0" t="n">
        <v>0</v>
      </c>
      <c r="I2443" s="0" t="str">
        <f aca="false">IF(A2443="","",IF(COUNTIF(Campaigns!$A$7:$A$300,A2443)&gt;0,"✓",IF(N(D2443)=0,"– no spend","⚠ add to Campaigns tab")))</f>
        <v>✓</v>
      </c>
      <c r="J2443" s="83" t="n">
        <f aca="false">IF(D2443="","",D2443*IF(Settings!$B$23=Settings!$C$6,1,IF(Settings!$B$23="USD",1/INDEX(Settings!$B$29:$B$40,MONTH(B2443)),INDEX(Settings!$B$29:$B$40,MONTH(B2443)))))</f>
        <v>0.89416</v>
      </c>
    </row>
    <row r="2444" customFormat="false" ht="15" hidden="false" customHeight="false" outlineLevel="0" collapsed="false">
      <c r="A2444" s="0" t="s">
        <v>192</v>
      </c>
      <c r="B2444" s="81" t="n">
        <v>46168</v>
      </c>
      <c r="C2444" s="82" t="s">
        <v>452</v>
      </c>
      <c r="D2444" s="83" t="n">
        <v>19.55</v>
      </c>
      <c r="E2444" s="0" t="n">
        <v>43</v>
      </c>
      <c r="F2444" s="0" t="n">
        <v>6</v>
      </c>
      <c r="G2444" s="0" t="n">
        <v>0</v>
      </c>
      <c r="I2444" s="0" t="str">
        <f aca="false">IF(A2444="","",IF(COUNTIF(Campaigns!$A$7:$A$300,A2444)&gt;0,"✓",IF(N(D2444)=0,"– no spend","⚠ add to Campaigns tab")))</f>
        <v>✓</v>
      </c>
      <c r="J2444" s="83" t="n">
        <f aca="false">IF(D2444="","",D2444*IF(Settings!$B$23=Settings!$C$6,1,IF(Settings!$B$23="USD",1/INDEX(Settings!$B$29:$B$40,MONTH(B2444)),INDEX(Settings!$B$29:$B$40,MONTH(B2444)))))</f>
        <v>21.851035</v>
      </c>
    </row>
    <row r="2445" customFormat="false" ht="15" hidden="false" customHeight="false" outlineLevel="0" collapsed="false">
      <c r="A2445" s="0" t="s">
        <v>187</v>
      </c>
      <c r="B2445" s="81" t="n">
        <v>46168</v>
      </c>
      <c r="C2445" s="82" t="s">
        <v>452</v>
      </c>
      <c r="D2445" s="83" t="n">
        <v>49.34</v>
      </c>
      <c r="E2445" s="0" t="n">
        <v>111</v>
      </c>
      <c r="F2445" s="0" t="n">
        <v>10</v>
      </c>
      <c r="G2445" s="0" t="n">
        <v>1</v>
      </c>
      <c r="I2445" s="0" t="str">
        <f aca="false">IF(A2445="","",IF(COUNTIF(Campaigns!$A$7:$A$300,A2445)&gt;0,"✓",IF(N(D2445)=0,"– no spend","⚠ add to Campaigns tab")))</f>
        <v>✓</v>
      </c>
      <c r="J2445" s="83" t="n">
        <f aca="false">IF(D2445="","",D2445*IF(Settings!$B$23=Settings!$C$6,1,IF(Settings!$B$23="USD",1/INDEX(Settings!$B$29:$B$40,MONTH(B2445)),INDEX(Settings!$B$29:$B$40,MONTH(B2445)))))</f>
        <v>55.147318</v>
      </c>
    </row>
    <row r="2446" customFormat="false" ht="15" hidden="false" customHeight="false" outlineLevel="0" collapsed="false">
      <c r="A2446" s="0" t="s">
        <v>190</v>
      </c>
      <c r="B2446" s="81" t="n">
        <v>46168</v>
      </c>
      <c r="C2446" s="82" t="s">
        <v>452</v>
      </c>
      <c r="D2446" s="83" t="n">
        <v>19.63</v>
      </c>
      <c r="E2446" s="0" t="n">
        <v>4</v>
      </c>
      <c r="F2446" s="0" t="n">
        <v>1</v>
      </c>
      <c r="G2446" s="0" t="n">
        <v>0</v>
      </c>
      <c r="I2446" s="0" t="str">
        <f aca="false">IF(A2446="","",IF(COUNTIF(Campaigns!$A$7:$A$300,A2446)&gt;0,"✓",IF(N(D2446)=0,"– no spend","⚠ add to Campaigns tab")))</f>
        <v>✓</v>
      </c>
      <c r="J2446" s="83" t="n">
        <f aca="false">IF(D2446="","",D2446*IF(Settings!$B$23=Settings!$C$6,1,IF(Settings!$B$23="USD",1/INDEX(Settings!$B$29:$B$40,MONTH(B2446)),INDEX(Settings!$B$29:$B$40,MONTH(B2446)))))</f>
        <v>21.940451</v>
      </c>
    </row>
    <row r="2447" customFormat="false" ht="15" hidden="false" customHeight="false" outlineLevel="0" collapsed="false">
      <c r="A2447" s="0" t="s">
        <v>204</v>
      </c>
      <c r="B2447" s="81" t="n">
        <v>46168</v>
      </c>
      <c r="C2447" s="82" t="s">
        <v>452</v>
      </c>
      <c r="D2447" s="83" t="n">
        <v>0.97</v>
      </c>
      <c r="E2447" s="0" t="n">
        <v>55</v>
      </c>
      <c r="F2447" s="0" t="n">
        <v>1</v>
      </c>
      <c r="G2447" s="0" t="n">
        <v>0</v>
      </c>
      <c r="I2447" s="0" t="str">
        <f aca="false">IF(A2447="","",IF(COUNTIF(Campaigns!$A$7:$A$300,A2447)&gt;0,"✓",IF(N(D2447)=0,"– no spend","⚠ add to Campaigns tab")))</f>
        <v>✓</v>
      </c>
      <c r="J2447" s="83" t="n">
        <f aca="false">IF(D2447="","",D2447*IF(Settings!$B$23=Settings!$C$6,1,IF(Settings!$B$23="USD",1/INDEX(Settings!$B$29:$B$40,MONTH(B2447)),INDEX(Settings!$B$29:$B$40,MONTH(B2447)))))</f>
        <v>1.084169</v>
      </c>
    </row>
    <row r="2448" customFormat="false" ht="15" hidden="false" customHeight="false" outlineLevel="0" collapsed="false">
      <c r="A2448" s="0" t="s">
        <v>188</v>
      </c>
      <c r="B2448" s="81" t="n">
        <v>46168</v>
      </c>
      <c r="C2448" s="82" t="s">
        <v>452</v>
      </c>
      <c r="D2448" s="83" t="n">
        <v>38.66</v>
      </c>
      <c r="E2448" s="0" t="n">
        <v>46</v>
      </c>
      <c r="F2448" s="0" t="n">
        <v>2</v>
      </c>
      <c r="G2448" s="0" t="n">
        <v>0</v>
      </c>
      <c r="I2448" s="0" t="str">
        <f aca="false">IF(A2448="","",IF(COUNTIF(Campaigns!$A$7:$A$300,A2448)&gt;0,"✓",IF(N(D2448)=0,"– no spend","⚠ add to Campaigns tab")))</f>
        <v>✓</v>
      </c>
      <c r="J2448" s="83" t="n">
        <f aca="false">IF(D2448="","",D2448*IF(Settings!$B$23=Settings!$C$6,1,IF(Settings!$B$23="USD",1/INDEX(Settings!$B$29:$B$40,MONTH(B2448)),INDEX(Settings!$B$29:$B$40,MONTH(B2448)))))</f>
        <v>43.210282</v>
      </c>
    </row>
    <row r="2449" customFormat="false" ht="15" hidden="false" customHeight="false" outlineLevel="0" collapsed="false">
      <c r="A2449" s="0" t="s">
        <v>186</v>
      </c>
      <c r="B2449" s="81" t="n">
        <v>46168</v>
      </c>
      <c r="C2449" s="82" t="s">
        <v>452</v>
      </c>
      <c r="D2449" s="83" t="n">
        <v>52.01</v>
      </c>
      <c r="E2449" s="0" t="n">
        <v>109</v>
      </c>
      <c r="F2449" s="0" t="n">
        <v>17</v>
      </c>
      <c r="G2449" s="0" t="n">
        <v>0.33</v>
      </c>
      <c r="I2449" s="0" t="str">
        <f aca="false">IF(A2449="","",IF(COUNTIF(Campaigns!$A$7:$A$300,A2449)&gt;0,"✓",IF(N(D2449)=0,"– no spend","⚠ add to Campaigns tab")))</f>
        <v>✓</v>
      </c>
      <c r="J2449" s="83" t="n">
        <f aca="false">IF(D2449="","",D2449*IF(Settings!$B$23=Settings!$C$6,1,IF(Settings!$B$23="USD",1/INDEX(Settings!$B$29:$B$40,MONTH(B2449)),INDEX(Settings!$B$29:$B$40,MONTH(B2449)))))</f>
        <v>58.131577</v>
      </c>
    </row>
    <row r="2450" customFormat="false" ht="15" hidden="false" customHeight="false" outlineLevel="0" collapsed="false">
      <c r="A2450" s="0" t="s">
        <v>201</v>
      </c>
      <c r="B2450" s="81" t="n">
        <v>46168</v>
      </c>
      <c r="C2450" s="82" t="s">
        <v>452</v>
      </c>
      <c r="D2450" s="83" t="n">
        <v>8.77</v>
      </c>
      <c r="E2450" s="0" t="n">
        <v>33</v>
      </c>
      <c r="F2450" s="0" t="n">
        <v>1</v>
      </c>
      <c r="G2450" s="0" t="n">
        <v>0</v>
      </c>
      <c r="I2450" s="0" t="str">
        <f aca="false">IF(A2450="","",IF(COUNTIF(Campaigns!$A$7:$A$300,A2450)&gt;0,"✓",IF(N(D2450)=0,"– no spend","⚠ add to Campaigns tab")))</f>
        <v>✓</v>
      </c>
      <c r="J2450" s="83" t="n">
        <f aca="false">IF(D2450="","",D2450*IF(Settings!$B$23=Settings!$C$6,1,IF(Settings!$B$23="USD",1/INDEX(Settings!$B$29:$B$40,MONTH(B2450)),INDEX(Settings!$B$29:$B$40,MONTH(B2450)))))</f>
        <v>9.802229</v>
      </c>
    </row>
    <row r="2451" customFormat="false" ht="15" hidden="false" customHeight="false" outlineLevel="0" collapsed="false">
      <c r="A2451" s="0" t="s">
        <v>194</v>
      </c>
      <c r="B2451" s="81" t="n">
        <v>46168</v>
      </c>
      <c r="C2451" s="82" t="s">
        <v>452</v>
      </c>
      <c r="D2451" s="83" t="n">
        <v>44.42</v>
      </c>
      <c r="E2451" s="0" t="n">
        <v>31</v>
      </c>
      <c r="F2451" s="0" t="n">
        <v>2</v>
      </c>
      <c r="G2451" s="0" t="n">
        <v>0</v>
      </c>
      <c r="I2451" s="0" t="str">
        <f aca="false">IF(A2451="","",IF(COUNTIF(Campaigns!$A$7:$A$300,A2451)&gt;0,"✓",IF(N(D2451)=0,"– no spend","⚠ add to Campaigns tab")))</f>
        <v>✓</v>
      </c>
      <c r="J2451" s="83" t="n">
        <f aca="false">IF(D2451="","",D2451*IF(Settings!$B$23=Settings!$C$6,1,IF(Settings!$B$23="USD",1/INDEX(Settings!$B$29:$B$40,MONTH(B2451)),INDEX(Settings!$B$29:$B$40,MONTH(B2451)))))</f>
        <v>49.648234</v>
      </c>
    </row>
    <row r="2452" customFormat="false" ht="15" hidden="false" customHeight="false" outlineLevel="0" collapsed="false">
      <c r="A2452" s="0" t="s">
        <v>199</v>
      </c>
      <c r="B2452" s="81" t="n">
        <v>46168</v>
      </c>
      <c r="C2452" s="82" t="s">
        <v>452</v>
      </c>
      <c r="D2452" s="83" t="n">
        <v>41.97</v>
      </c>
      <c r="E2452" s="0" t="n">
        <v>3</v>
      </c>
      <c r="F2452" s="0" t="n">
        <v>2</v>
      </c>
      <c r="G2452" s="0" t="n">
        <v>0</v>
      </c>
      <c r="I2452" s="0" t="str">
        <f aca="false">IF(A2452="","",IF(COUNTIF(Campaigns!$A$7:$A$300,A2452)&gt;0,"✓",IF(N(D2452)=0,"– no spend","⚠ add to Campaigns tab")))</f>
        <v>✓</v>
      </c>
      <c r="J2452" s="83" t="n">
        <f aca="false">IF(D2452="","",D2452*IF(Settings!$B$23=Settings!$C$6,1,IF(Settings!$B$23="USD",1/INDEX(Settings!$B$29:$B$40,MONTH(B2452)),INDEX(Settings!$B$29:$B$40,MONTH(B2452)))))</f>
        <v>46.909869</v>
      </c>
    </row>
    <row r="2453" customFormat="false" ht="15" hidden="false" customHeight="false" outlineLevel="0" collapsed="false">
      <c r="A2453" s="0" t="s">
        <v>203</v>
      </c>
      <c r="B2453" s="81" t="n">
        <v>46169</v>
      </c>
      <c r="C2453" s="82" t="s">
        <v>452</v>
      </c>
      <c r="D2453" s="83" t="n">
        <v>0</v>
      </c>
      <c r="E2453" s="0" t="n">
        <v>32</v>
      </c>
      <c r="F2453" s="0" t="n">
        <v>0</v>
      </c>
      <c r="G2453" s="0" t="n">
        <v>0</v>
      </c>
      <c r="I2453" s="0" t="str">
        <f aca="false">IF(A2453="","",IF(COUNTIF(Campaigns!$A$7:$A$300,A2453)&gt;0,"✓",IF(N(D2453)=0,"– no spend","⚠ add to Campaigns tab")))</f>
        <v>✓</v>
      </c>
      <c r="J2453" s="83" t="n">
        <f aca="false">IF(D2453="","",D2453*IF(Settings!$B$23=Settings!$C$6,1,IF(Settings!$B$23="USD",1/INDEX(Settings!$B$29:$B$40,MONTH(B2453)),INDEX(Settings!$B$29:$B$40,MONTH(B2453)))))</f>
        <v>0</v>
      </c>
    </row>
    <row r="2454" customFormat="false" ht="15" hidden="false" customHeight="false" outlineLevel="0" collapsed="false">
      <c r="A2454" s="0" t="s">
        <v>195</v>
      </c>
      <c r="B2454" s="81" t="n">
        <v>46169</v>
      </c>
      <c r="C2454" s="82" t="s">
        <v>452</v>
      </c>
      <c r="D2454" s="83" t="n">
        <v>28.16</v>
      </c>
      <c r="E2454" s="0" t="n">
        <v>9</v>
      </c>
      <c r="F2454" s="0" t="n">
        <v>2</v>
      </c>
      <c r="G2454" s="0" t="n">
        <v>0</v>
      </c>
      <c r="I2454" s="0" t="str">
        <f aca="false">IF(A2454="","",IF(COUNTIF(Campaigns!$A$7:$A$300,A2454)&gt;0,"✓",IF(N(D2454)=0,"– no spend","⚠ add to Campaigns tab")))</f>
        <v>✓</v>
      </c>
      <c r="J2454" s="83" t="n">
        <f aca="false">IF(D2454="","",D2454*IF(Settings!$B$23=Settings!$C$6,1,IF(Settings!$B$23="USD",1/INDEX(Settings!$B$29:$B$40,MONTH(B2454)),INDEX(Settings!$B$29:$B$40,MONTH(B2454)))))</f>
        <v>31.474432</v>
      </c>
    </row>
    <row r="2455" customFormat="false" ht="15" hidden="false" customHeight="false" outlineLevel="0" collapsed="false">
      <c r="A2455" s="0" t="s">
        <v>185</v>
      </c>
      <c r="B2455" s="81" t="n">
        <v>46169</v>
      </c>
      <c r="C2455" s="82" t="s">
        <v>452</v>
      </c>
      <c r="D2455" s="83" t="n">
        <v>52.07</v>
      </c>
      <c r="E2455" s="0" t="n">
        <v>194</v>
      </c>
      <c r="F2455" s="0" t="n">
        <v>23</v>
      </c>
      <c r="G2455" s="0" t="n">
        <v>0</v>
      </c>
      <c r="I2455" s="0" t="str">
        <f aca="false">IF(A2455="","",IF(COUNTIF(Campaigns!$A$7:$A$300,A2455)&gt;0,"✓",IF(N(D2455)=0,"– no spend","⚠ add to Campaigns tab")))</f>
        <v>✓</v>
      </c>
      <c r="J2455" s="83" t="n">
        <f aca="false">IF(D2455="","",D2455*IF(Settings!$B$23=Settings!$C$6,1,IF(Settings!$B$23="USD",1/INDEX(Settings!$B$29:$B$40,MONTH(B2455)),INDEX(Settings!$B$29:$B$40,MONTH(B2455)))))</f>
        <v>58.198639</v>
      </c>
    </row>
    <row r="2456" customFormat="false" ht="15" hidden="false" customHeight="false" outlineLevel="0" collapsed="false">
      <c r="A2456" s="0" t="s">
        <v>191</v>
      </c>
      <c r="B2456" s="81" t="n">
        <v>46169</v>
      </c>
      <c r="C2456" s="82" t="s">
        <v>452</v>
      </c>
      <c r="D2456" s="83" t="n">
        <v>23.95</v>
      </c>
      <c r="E2456" s="0" t="n">
        <v>60</v>
      </c>
      <c r="F2456" s="0" t="n">
        <v>6</v>
      </c>
      <c r="G2456" s="0" t="n">
        <v>0</v>
      </c>
      <c r="I2456" s="0" t="str">
        <f aca="false">IF(A2456="","",IF(COUNTIF(Campaigns!$A$7:$A$300,A2456)&gt;0,"✓",IF(N(D2456)=0,"– no spend","⚠ add to Campaigns tab")))</f>
        <v>✓</v>
      </c>
      <c r="J2456" s="83" t="n">
        <f aca="false">IF(D2456="","",D2456*IF(Settings!$B$23=Settings!$C$6,1,IF(Settings!$B$23="USD",1/INDEX(Settings!$B$29:$B$40,MONTH(B2456)),INDEX(Settings!$B$29:$B$40,MONTH(B2456)))))</f>
        <v>26.768915</v>
      </c>
    </row>
    <row r="2457" customFormat="false" ht="15" hidden="false" customHeight="false" outlineLevel="0" collapsed="false">
      <c r="A2457" s="0" t="s">
        <v>200</v>
      </c>
      <c r="B2457" s="81" t="n">
        <v>46169</v>
      </c>
      <c r="C2457" s="82" t="s">
        <v>452</v>
      </c>
      <c r="D2457" s="83" t="n">
        <v>3.82</v>
      </c>
      <c r="E2457" s="0" t="n">
        <v>62</v>
      </c>
      <c r="F2457" s="0" t="n">
        <v>2</v>
      </c>
      <c r="G2457" s="0" t="n">
        <v>0</v>
      </c>
      <c r="I2457" s="0" t="str">
        <f aca="false">IF(A2457="","",IF(COUNTIF(Campaigns!$A$7:$A$300,A2457)&gt;0,"✓",IF(N(D2457)=0,"– no spend","⚠ add to Campaigns tab")))</f>
        <v>✓</v>
      </c>
      <c r="J2457" s="83" t="n">
        <f aca="false">IF(D2457="","",D2457*IF(Settings!$B$23=Settings!$C$6,1,IF(Settings!$B$23="USD",1/INDEX(Settings!$B$29:$B$40,MONTH(B2457)),INDEX(Settings!$B$29:$B$40,MONTH(B2457)))))</f>
        <v>4.269614</v>
      </c>
    </row>
    <row r="2458" customFormat="false" ht="15" hidden="false" customHeight="false" outlineLevel="0" collapsed="false">
      <c r="A2458" s="0" t="s">
        <v>202</v>
      </c>
      <c r="B2458" s="81" t="n">
        <v>46169</v>
      </c>
      <c r="C2458" s="82" t="s">
        <v>452</v>
      </c>
      <c r="D2458" s="83" t="n">
        <v>3.29</v>
      </c>
      <c r="E2458" s="0" t="n">
        <v>23</v>
      </c>
      <c r="F2458" s="0" t="n">
        <v>1</v>
      </c>
      <c r="G2458" s="0" t="n">
        <v>0</v>
      </c>
      <c r="I2458" s="0" t="str">
        <f aca="false">IF(A2458="","",IF(COUNTIF(Campaigns!$A$7:$A$300,A2458)&gt;0,"✓",IF(N(D2458)=0,"– no spend","⚠ add to Campaigns tab")))</f>
        <v>✓</v>
      </c>
      <c r="J2458" s="83" t="n">
        <f aca="false">IF(D2458="","",D2458*IF(Settings!$B$23=Settings!$C$6,1,IF(Settings!$B$23="USD",1/INDEX(Settings!$B$29:$B$40,MONTH(B2458)),INDEX(Settings!$B$29:$B$40,MONTH(B2458)))))</f>
        <v>3.677233</v>
      </c>
    </row>
    <row r="2459" customFormat="false" ht="15" hidden="false" customHeight="false" outlineLevel="0" collapsed="false">
      <c r="A2459" s="0" t="s">
        <v>192</v>
      </c>
      <c r="B2459" s="81" t="n">
        <v>46169</v>
      </c>
      <c r="C2459" s="82" t="s">
        <v>452</v>
      </c>
      <c r="D2459" s="83" t="n">
        <v>18.51</v>
      </c>
      <c r="E2459" s="0" t="n">
        <v>107</v>
      </c>
      <c r="F2459" s="0" t="n">
        <v>5</v>
      </c>
      <c r="G2459" s="0" t="n">
        <v>0</v>
      </c>
      <c r="I2459" s="0" t="str">
        <f aca="false">IF(A2459="","",IF(COUNTIF(Campaigns!$A$7:$A$300,A2459)&gt;0,"✓",IF(N(D2459)=0,"– no spend","⚠ add to Campaigns tab")))</f>
        <v>✓</v>
      </c>
      <c r="J2459" s="83" t="n">
        <f aca="false">IF(D2459="","",D2459*IF(Settings!$B$23=Settings!$C$6,1,IF(Settings!$B$23="USD",1/INDEX(Settings!$B$29:$B$40,MONTH(B2459)),INDEX(Settings!$B$29:$B$40,MONTH(B2459)))))</f>
        <v>20.688627</v>
      </c>
    </row>
    <row r="2460" customFormat="false" ht="15" hidden="false" customHeight="false" outlineLevel="0" collapsed="false">
      <c r="A2460" s="0" t="s">
        <v>187</v>
      </c>
      <c r="B2460" s="81" t="n">
        <v>46169</v>
      </c>
      <c r="C2460" s="82" t="s">
        <v>452</v>
      </c>
      <c r="D2460" s="83" t="n">
        <v>48.8</v>
      </c>
      <c r="E2460" s="0" t="n">
        <v>172</v>
      </c>
      <c r="F2460" s="0" t="n">
        <v>5</v>
      </c>
      <c r="G2460" s="0" t="n">
        <v>0</v>
      </c>
      <c r="I2460" s="0" t="str">
        <f aca="false">IF(A2460="","",IF(COUNTIF(Campaigns!$A$7:$A$300,A2460)&gt;0,"✓",IF(N(D2460)=0,"– no spend","⚠ add to Campaigns tab")))</f>
        <v>✓</v>
      </c>
      <c r="J2460" s="83" t="n">
        <f aca="false">IF(D2460="","",D2460*IF(Settings!$B$23=Settings!$C$6,1,IF(Settings!$B$23="USD",1/INDEX(Settings!$B$29:$B$40,MONTH(B2460)),INDEX(Settings!$B$29:$B$40,MONTH(B2460)))))</f>
        <v>54.54376</v>
      </c>
    </row>
    <row r="2461" customFormat="false" ht="15" hidden="false" customHeight="false" outlineLevel="0" collapsed="false">
      <c r="A2461" s="0" t="s">
        <v>190</v>
      </c>
      <c r="B2461" s="81" t="n">
        <v>46169</v>
      </c>
      <c r="C2461" s="82" t="s">
        <v>452</v>
      </c>
      <c r="D2461" s="83" t="n">
        <v>17.07</v>
      </c>
      <c r="E2461" s="0" t="n">
        <v>73</v>
      </c>
      <c r="F2461" s="0" t="n">
        <v>1</v>
      </c>
      <c r="G2461" s="0" t="n">
        <v>0</v>
      </c>
      <c r="I2461" s="0" t="str">
        <f aca="false">IF(A2461="","",IF(COUNTIF(Campaigns!$A$7:$A$300,A2461)&gt;0,"✓",IF(N(D2461)=0,"– no spend","⚠ add to Campaigns tab")))</f>
        <v>✓</v>
      </c>
      <c r="J2461" s="83" t="n">
        <f aca="false">IF(D2461="","",D2461*IF(Settings!$B$23=Settings!$C$6,1,IF(Settings!$B$23="USD",1/INDEX(Settings!$B$29:$B$40,MONTH(B2461)),INDEX(Settings!$B$29:$B$40,MONTH(B2461)))))</f>
        <v>19.079139</v>
      </c>
    </row>
    <row r="2462" customFormat="false" ht="15" hidden="false" customHeight="false" outlineLevel="0" collapsed="false">
      <c r="A2462" s="0" t="s">
        <v>204</v>
      </c>
      <c r="B2462" s="81" t="n">
        <v>46169</v>
      </c>
      <c r="C2462" s="82" t="s">
        <v>452</v>
      </c>
      <c r="D2462" s="83" t="n">
        <v>7.38</v>
      </c>
      <c r="E2462" s="0" t="n">
        <v>27</v>
      </c>
      <c r="F2462" s="0" t="n">
        <v>3</v>
      </c>
      <c r="G2462" s="0" t="n">
        <v>0</v>
      </c>
      <c r="I2462" s="0" t="str">
        <f aca="false">IF(A2462="","",IF(COUNTIF(Campaigns!$A$7:$A$300,A2462)&gt;0,"✓",IF(N(D2462)=0,"– no spend","⚠ add to Campaigns tab")))</f>
        <v>✓</v>
      </c>
      <c r="J2462" s="83" t="n">
        <f aca="false">IF(D2462="","",D2462*IF(Settings!$B$23=Settings!$C$6,1,IF(Settings!$B$23="USD",1/INDEX(Settings!$B$29:$B$40,MONTH(B2462)),INDEX(Settings!$B$29:$B$40,MONTH(B2462)))))</f>
        <v>8.248626</v>
      </c>
    </row>
    <row r="2463" customFormat="false" ht="15" hidden="false" customHeight="false" outlineLevel="0" collapsed="false">
      <c r="A2463" s="0" t="s">
        <v>188</v>
      </c>
      <c r="B2463" s="81" t="n">
        <v>46169</v>
      </c>
      <c r="C2463" s="82" t="s">
        <v>452</v>
      </c>
      <c r="D2463" s="83" t="n">
        <v>113.3</v>
      </c>
      <c r="E2463" s="0" t="n">
        <v>134</v>
      </c>
      <c r="F2463" s="0" t="n">
        <v>6</v>
      </c>
      <c r="G2463" s="0" t="n">
        <v>0</v>
      </c>
      <c r="I2463" s="0" t="str">
        <f aca="false">IF(A2463="","",IF(COUNTIF(Campaigns!$A$7:$A$300,A2463)&gt;0,"✓",IF(N(D2463)=0,"– no spend","⚠ add to Campaigns tab")))</f>
        <v>✓</v>
      </c>
      <c r="J2463" s="83" t="n">
        <f aca="false">IF(D2463="","",D2463*IF(Settings!$B$23=Settings!$C$6,1,IF(Settings!$B$23="USD",1/INDEX(Settings!$B$29:$B$40,MONTH(B2463)),INDEX(Settings!$B$29:$B$40,MONTH(B2463)))))</f>
        <v>126.63541</v>
      </c>
    </row>
    <row r="2464" customFormat="false" ht="15" hidden="false" customHeight="false" outlineLevel="0" collapsed="false">
      <c r="A2464" s="0" t="s">
        <v>186</v>
      </c>
      <c r="B2464" s="81" t="n">
        <v>46169</v>
      </c>
      <c r="C2464" s="82" t="s">
        <v>452</v>
      </c>
      <c r="D2464" s="83" t="n">
        <v>43.25</v>
      </c>
      <c r="E2464" s="0" t="n">
        <v>126</v>
      </c>
      <c r="F2464" s="0" t="n">
        <v>12</v>
      </c>
      <c r="G2464" s="0" t="n">
        <v>1</v>
      </c>
      <c r="I2464" s="0" t="str">
        <f aca="false">IF(A2464="","",IF(COUNTIF(Campaigns!$A$7:$A$300,A2464)&gt;0,"✓",IF(N(D2464)=0,"– no spend","⚠ add to Campaigns tab")))</f>
        <v>✓</v>
      </c>
      <c r="J2464" s="83" t="n">
        <f aca="false">IF(D2464="","",D2464*IF(Settings!$B$23=Settings!$C$6,1,IF(Settings!$B$23="USD",1/INDEX(Settings!$B$29:$B$40,MONTH(B2464)),INDEX(Settings!$B$29:$B$40,MONTH(B2464)))))</f>
        <v>48.340525</v>
      </c>
    </row>
    <row r="2465" customFormat="false" ht="15" hidden="false" customHeight="false" outlineLevel="0" collapsed="false">
      <c r="A2465" s="0" t="s">
        <v>201</v>
      </c>
      <c r="B2465" s="81" t="n">
        <v>46169</v>
      </c>
      <c r="C2465" s="82" t="s">
        <v>452</v>
      </c>
      <c r="D2465" s="83" t="n">
        <v>6.89</v>
      </c>
      <c r="E2465" s="0" t="n">
        <v>12</v>
      </c>
      <c r="F2465" s="0" t="n">
        <v>1</v>
      </c>
      <c r="G2465" s="0" t="n">
        <v>0</v>
      </c>
      <c r="I2465" s="0" t="str">
        <f aca="false">IF(A2465="","",IF(COUNTIF(Campaigns!$A$7:$A$300,A2465)&gt;0,"✓",IF(N(D2465)=0,"– no spend","⚠ add to Campaigns tab")))</f>
        <v>✓</v>
      </c>
      <c r="J2465" s="83" t="n">
        <f aca="false">IF(D2465="","",D2465*IF(Settings!$B$23=Settings!$C$6,1,IF(Settings!$B$23="USD",1/INDEX(Settings!$B$29:$B$40,MONTH(B2465)),INDEX(Settings!$B$29:$B$40,MONTH(B2465)))))</f>
        <v>7.700953</v>
      </c>
    </row>
    <row r="2466" customFormat="false" ht="15" hidden="false" customHeight="false" outlineLevel="0" collapsed="false">
      <c r="A2466" s="0" t="s">
        <v>194</v>
      </c>
      <c r="B2466" s="81" t="n">
        <v>46169</v>
      </c>
      <c r="C2466" s="82" t="s">
        <v>452</v>
      </c>
      <c r="D2466" s="83" t="n">
        <v>10.84</v>
      </c>
      <c r="E2466" s="0" t="n">
        <v>20</v>
      </c>
      <c r="F2466" s="0" t="n">
        <v>1</v>
      </c>
      <c r="G2466" s="0" t="n">
        <v>0</v>
      </c>
      <c r="I2466" s="0" t="str">
        <f aca="false">IF(A2466="","",IF(COUNTIF(Campaigns!$A$7:$A$300,A2466)&gt;0,"✓",IF(N(D2466)=0,"– no spend","⚠ add to Campaigns tab")))</f>
        <v>✓</v>
      </c>
      <c r="J2466" s="83" t="n">
        <f aca="false">IF(D2466="","",D2466*IF(Settings!$B$23=Settings!$C$6,1,IF(Settings!$B$23="USD",1/INDEX(Settings!$B$29:$B$40,MONTH(B2466)),INDEX(Settings!$B$29:$B$40,MONTH(B2466)))))</f>
        <v>12.115868</v>
      </c>
    </row>
    <row r="2467" customFormat="false" ht="15" hidden="false" customHeight="false" outlineLevel="0" collapsed="false">
      <c r="A2467" s="0" t="s">
        <v>197</v>
      </c>
      <c r="B2467" s="81" t="n">
        <v>46169</v>
      </c>
      <c r="C2467" s="82" t="s">
        <v>452</v>
      </c>
      <c r="D2467" s="83" t="n">
        <v>31.64</v>
      </c>
      <c r="E2467" s="0" t="n">
        <v>14609</v>
      </c>
      <c r="F2467" s="0" t="n">
        <v>31</v>
      </c>
      <c r="G2467" s="0" t="n">
        <v>0</v>
      </c>
      <c r="I2467" s="0" t="str">
        <f aca="false">IF(A2467="","",IF(COUNTIF(Campaigns!$A$7:$A$300,A2467)&gt;0,"✓",IF(N(D2467)=0,"– no spend","⚠ add to Campaigns tab")))</f>
        <v>✓</v>
      </c>
      <c r="J2467" s="83" t="n">
        <f aca="false">IF(D2467="","",D2467*IF(Settings!$B$23=Settings!$C$6,1,IF(Settings!$B$23="USD",1/INDEX(Settings!$B$29:$B$40,MONTH(B2467)),INDEX(Settings!$B$29:$B$40,MONTH(B2467)))))</f>
        <v>35.364028</v>
      </c>
    </row>
    <row r="2468" customFormat="false" ht="15" hidden="false" customHeight="false" outlineLevel="0" collapsed="false">
      <c r="A2468" s="0" t="s">
        <v>198</v>
      </c>
      <c r="B2468" s="81" t="n">
        <v>46169</v>
      </c>
      <c r="C2468" s="82" t="s">
        <v>452</v>
      </c>
      <c r="D2468" s="83" t="n">
        <v>29.87</v>
      </c>
      <c r="E2468" s="0" t="n">
        <v>4883</v>
      </c>
      <c r="F2468" s="0" t="n">
        <v>20</v>
      </c>
      <c r="G2468" s="0" t="n">
        <v>0</v>
      </c>
      <c r="I2468" s="0" t="str">
        <f aca="false">IF(A2468="","",IF(COUNTIF(Campaigns!$A$7:$A$300,A2468)&gt;0,"✓",IF(N(D2468)=0,"– no spend","⚠ add to Campaigns tab")))</f>
        <v>✓</v>
      </c>
      <c r="J2468" s="83" t="n">
        <f aca="false">IF(D2468="","",D2468*IF(Settings!$B$23=Settings!$C$6,1,IF(Settings!$B$23="USD",1/INDEX(Settings!$B$29:$B$40,MONTH(B2468)),INDEX(Settings!$B$29:$B$40,MONTH(B2468)))))</f>
        <v>33.385699</v>
      </c>
    </row>
    <row r="2469" customFormat="false" ht="15" hidden="false" customHeight="false" outlineLevel="0" collapsed="false">
      <c r="A2469" s="0" t="s">
        <v>199</v>
      </c>
      <c r="B2469" s="81" t="n">
        <v>46169</v>
      </c>
      <c r="C2469" s="82" t="s">
        <v>452</v>
      </c>
      <c r="D2469" s="83" t="n">
        <v>0</v>
      </c>
      <c r="E2469" s="0" t="n">
        <v>18</v>
      </c>
      <c r="F2469" s="0" t="n">
        <v>0</v>
      </c>
      <c r="G2469" s="0" t="n">
        <v>0</v>
      </c>
      <c r="I2469" s="0" t="str">
        <f aca="false">IF(A2469="","",IF(COUNTIF(Campaigns!$A$7:$A$300,A2469)&gt;0,"✓",IF(N(D2469)=0,"– no spend","⚠ add to Campaigns tab")))</f>
        <v>✓</v>
      </c>
      <c r="J2469" s="83" t="n">
        <f aca="false">IF(D2469="","",D2469*IF(Settings!$B$23=Settings!$C$6,1,IF(Settings!$B$23="USD",1/INDEX(Settings!$B$29:$B$40,MONTH(B2469)),INDEX(Settings!$B$29:$B$40,MONTH(B2469)))))</f>
        <v>0</v>
      </c>
    </row>
    <row r="2470" customFormat="false" ht="15" hidden="false" customHeight="false" outlineLevel="0" collapsed="false">
      <c r="A2470" s="0" t="s">
        <v>185</v>
      </c>
      <c r="B2470" s="81" t="n">
        <v>46170</v>
      </c>
      <c r="C2470" s="82" t="s">
        <v>452</v>
      </c>
      <c r="D2470" s="83" t="n">
        <v>53.88</v>
      </c>
      <c r="E2470" s="0" t="n">
        <v>148</v>
      </c>
      <c r="F2470" s="0" t="n">
        <v>16</v>
      </c>
      <c r="G2470" s="0" t="n">
        <v>2</v>
      </c>
      <c r="I2470" s="0" t="str">
        <f aca="false">IF(A2470="","",IF(COUNTIF(Campaigns!$A$7:$A$300,A2470)&gt;0,"✓",IF(N(D2470)=0,"– no spend","⚠ add to Campaigns tab")))</f>
        <v>✓</v>
      </c>
      <c r="J2470" s="83" t="n">
        <f aca="false">IF(D2470="","",D2470*IF(Settings!$B$23=Settings!$C$6,1,IF(Settings!$B$23="USD",1/INDEX(Settings!$B$29:$B$40,MONTH(B2470)),INDEX(Settings!$B$29:$B$40,MONTH(B2470)))))</f>
        <v>60.221676</v>
      </c>
    </row>
    <row r="2471" customFormat="false" ht="15" hidden="false" customHeight="false" outlineLevel="0" collapsed="false">
      <c r="A2471" s="0" t="s">
        <v>191</v>
      </c>
      <c r="B2471" s="81" t="n">
        <v>46170</v>
      </c>
      <c r="C2471" s="82" t="s">
        <v>452</v>
      </c>
      <c r="D2471" s="83" t="n">
        <v>23.26</v>
      </c>
      <c r="E2471" s="0" t="n">
        <v>32</v>
      </c>
      <c r="F2471" s="0" t="n">
        <v>2</v>
      </c>
      <c r="G2471" s="0" t="n">
        <v>0</v>
      </c>
      <c r="I2471" s="0" t="str">
        <f aca="false">IF(A2471="","",IF(COUNTIF(Campaigns!$A$7:$A$300,A2471)&gt;0,"✓",IF(N(D2471)=0,"– no spend","⚠ add to Campaigns tab")))</f>
        <v>✓</v>
      </c>
      <c r="J2471" s="83" t="n">
        <f aca="false">IF(D2471="","",D2471*IF(Settings!$B$23=Settings!$C$6,1,IF(Settings!$B$23="USD",1/INDEX(Settings!$B$29:$B$40,MONTH(B2471)),INDEX(Settings!$B$29:$B$40,MONTH(B2471)))))</f>
        <v>25.997702</v>
      </c>
    </row>
    <row r="2472" customFormat="false" ht="15" hidden="false" customHeight="false" outlineLevel="0" collapsed="false">
      <c r="A2472" s="0" t="s">
        <v>200</v>
      </c>
      <c r="B2472" s="81" t="n">
        <v>46170</v>
      </c>
      <c r="C2472" s="82" t="s">
        <v>452</v>
      </c>
      <c r="D2472" s="83" t="n">
        <v>8.67</v>
      </c>
      <c r="E2472" s="0" t="n">
        <v>37</v>
      </c>
      <c r="F2472" s="0" t="n">
        <v>3</v>
      </c>
      <c r="G2472" s="0" t="n">
        <v>0</v>
      </c>
      <c r="I2472" s="0" t="str">
        <f aca="false">IF(A2472="","",IF(COUNTIF(Campaigns!$A$7:$A$300,A2472)&gt;0,"✓",IF(N(D2472)=0,"– no spend","⚠ add to Campaigns tab")))</f>
        <v>✓</v>
      </c>
      <c r="J2472" s="83" t="n">
        <f aca="false">IF(D2472="","",D2472*IF(Settings!$B$23=Settings!$C$6,1,IF(Settings!$B$23="USD",1/INDEX(Settings!$B$29:$B$40,MONTH(B2472)),INDEX(Settings!$B$29:$B$40,MONTH(B2472)))))</f>
        <v>9.690459</v>
      </c>
    </row>
    <row r="2473" customFormat="false" ht="15" hidden="false" customHeight="false" outlineLevel="0" collapsed="false">
      <c r="A2473" s="0" t="s">
        <v>202</v>
      </c>
      <c r="B2473" s="81" t="n">
        <v>46170</v>
      </c>
      <c r="C2473" s="82" t="s">
        <v>452</v>
      </c>
      <c r="D2473" s="83" t="n">
        <v>15.45</v>
      </c>
      <c r="E2473" s="0" t="n">
        <v>26</v>
      </c>
      <c r="F2473" s="0" t="n">
        <v>2</v>
      </c>
      <c r="G2473" s="0" t="n">
        <v>0</v>
      </c>
      <c r="I2473" s="0" t="str">
        <f aca="false">IF(A2473="","",IF(COUNTIF(Campaigns!$A$7:$A$300,A2473)&gt;0,"✓",IF(N(D2473)=0,"– no spend","⚠ add to Campaigns tab")))</f>
        <v>✓</v>
      </c>
      <c r="J2473" s="83" t="n">
        <f aca="false">IF(D2473="","",D2473*IF(Settings!$B$23=Settings!$C$6,1,IF(Settings!$B$23="USD",1/INDEX(Settings!$B$29:$B$40,MONTH(B2473)),INDEX(Settings!$B$29:$B$40,MONTH(B2473)))))</f>
        <v>17.268465</v>
      </c>
    </row>
    <row r="2474" customFormat="false" ht="15" hidden="false" customHeight="false" outlineLevel="0" collapsed="false">
      <c r="A2474" s="0" t="s">
        <v>192</v>
      </c>
      <c r="B2474" s="81" t="n">
        <v>46170</v>
      </c>
      <c r="C2474" s="82" t="s">
        <v>452</v>
      </c>
      <c r="D2474" s="83" t="n">
        <v>36.67</v>
      </c>
      <c r="E2474" s="0" t="n">
        <v>168</v>
      </c>
      <c r="F2474" s="0" t="n">
        <v>6</v>
      </c>
      <c r="G2474" s="0" t="n">
        <v>0</v>
      </c>
      <c r="I2474" s="0" t="str">
        <f aca="false">IF(A2474="","",IF(COUNTIF(Campaigns!$A$7:$A$300,A2474)&gt;0,"✓",IF(N(D2474)=0,"– no spend","⚠ add to Campaigns tab")))</f>
        <v>✓</v>
      </c>
      <c r="J2474" s="83" t="n">
        <f aca="false">IF(D2474="","",D2474*IF(Settings!$B$23=Settings!$C$6,1,IF(Settings!$B$23="USD",1/INDEX(Settings!$B$29:$B$40,MONTH(B2474)),INDEX(Settings!$B$29:$B$40,MONTH(B2474)))))</f>
        <v>40.986059</v>
      </c>
    </row>
    <row r="2475" customFormat="false" ht="15" hidden="false" customHeight="false" outlineLevel="0" collapsed="false">
      <c r="A2475" s="0" t="s">
        <v>187</v>
      </c>
      <c r="B2475" s="81" t="n">
        <v>46170</v>
      </c>
      <c r="C2475" s="82" t="s">
        <v>452</v>
      </c>
      <c r="D2475" s="83" t="n">
        <v>45.46</v>
      </c>
      <c r="E2475" s="0" t="n">
        <v>80</v>
      </c>
      <c r="F2475" s="0" t="n">
        <v>9</v>
      </c>
      <c r="G2475" s="0" t="n">
        <v>0</v>
      </c>
      <c r="I2475" s="0" t="str">
        <f aca="false">IF(A2475="","",IF(COUNTIF(Campaigns!$A$7:$A$300,A2475)&gt;0,"✓",IF(N(D2475)=0,"– no spend","⚠ add to Campaigns tab")))</f>
        <v>✓</v>
      </c>
      <c r="J2475" s="83" t="n">
        <f aca="false">IF(D2475="","",D2475*IF(Settings!$B$23=Settings!$C$6,1,IF(Settings!$B$23="USD",1/INDEX(Settings!$B$29:$B$40,MONTH(B2475)),INDEX(Settings!$B$29:$B$40,MONTH(B2475)))))</f>
        <v>50.810642</v>
      </c>
    </row>
    <row r="2476" customFormat="false" ht="15" hidden="false" customHeight="false" outlineLevel="0" collapsed="false">
      <c r="A2476" s="0" t="s">
        <v>190</v>
      </c>
      <c r="B2476" s="81" t="n">
        <v>46170</v>
      </c>
      <c r="C2476" s="82" t="s">
        <v>452</v>
      </c>
      <c r="D2476" s="83" t="n">
        <v>100.23</v>
      </c>
      <c r="E2476" s="0" t="n">
        <v>48</v>
      </c>
      <c r="F2476" s="0" t="n">
        <v>3</v>
      </c>
      <c r="G2476" s="0" t="n">
        <v>0</v>
      </c>
      <c r="I2476" s="0" t="str">
        <f aca="false">IF(A2476="","",IF(COUNTIF(Campaigns!$A$7:$A$300,A2476)&gt;0,"✓",IF(N(D2476)=0,"– no spend","⚠ add to Campaigns tab")))</f>
        <v>✓</v>
      </c>
      <c r="J2476" s="83" t="n">
        <f aca="false">IF(D2476="","",D2476*IF(Settings!$B$23=Settings!$C$6,1,IF(Settings!$B$23="USD",1/INDEX(Settings!$B$29:$B$40,MONTH(B2476)),INDEX(Settings!$B$29:$B$40,MONTH(B2476)))))</f>
        <v>112.027071</v>
      </c>
    </row>
    <row r="2477" customFormat="false" ht="15" hidden="false" customHeight="false" outlineLevel="0" collapsed="false">
      <c r="A2477" s="0" t="s">
        <v>204</v>
      </c>
      <c r="B2477" s="81" t="n">
        <v>46170</v>
      </c>
      <c r="C2477" s="82" t="s">
        <v>452</v>
      </c>
      <c r="D2477" s="83" t="n">
        <v>5.03</v>
      </c>
      <c r="E2477" s="0" t="n">
        <v>10</v>
      </c>
      <c r="F2477" s="0" t="n">
        <v>1</v>
      </c>
      <c r="G2477" s="0" t="n">
        <v>0</v>
      </c>
      <c r="I2477" s="0" t="str">
        <f aca="false">IF(A2477="","",IF(COUNTIF(Campaigns!$A$7:$A$300,A2477)&gt;0,"✓",IF(N(D2477)=0,"– no spend","⚠ add to Campaigns tab")))</f>
        <v>✓</v>
      </c>
      <c r="J2477" s="83" t="n">
        <f aca="false">IF(D2477="","",D2477*IF(Settings!$B$23=Settings!$C$6,1,IF(Settings!$B$23="USD",1/INDEX(Settings!$B$29:$B$40,MONTH(B2477)),INDEX(Settings!$B$29:$B$40,MONTH(B2477)))))</f>
        <v>5.622031</v>
      </c>
    </row>
    <row r="2478" customFormat="false" ht="15" hidden="false" customHeight="false" outlineLevel="0" collapsed="false">
      <c r="A2478" s="0" t="s">
        <v>188</v>
      </c>
      <c r="B2478" s="81" t="n">
        <v>46170</v>
      </c>
      <c r="C2478" s="82" t="s">
        <v>452</v>
      </c>
      <c r="D2478" s="83" t="n">
        <v>95.76</v>
      </c>
      <c r="E2478" s="0" t="n">
        <v>113</v>
      </c>
      <c r="F2478" s="0" t="n">
        <v>8</v>
      </c>
      <c r="G2478" s="0" t="n">
        <v>0</v>
      </c>
      <c r="I2478" s="0" t="str">
        <f aca="false">IF(A2478="","",IF(COUNTIF(Campaigns!$A$7:$A$300,A2478)&gt;0,"✓",IF(N(D2478)=0,"– no spend","⚠ add to Campaigns tab")))</f>
        <v>✓</v>
      </c>
      <c r="J2478" s="83" t="n">
        <f aca="false">IF(D2478="","",D2478*IF(Settings!$B$23=Settings!$C$6,1,IF(Settings!$B$23="USD",1/INDEX(Settings!$B$29:$B$40,MONTH(B2478)),INDEX(Settings!$B$29:$B$40,MONTH(B2478)))))</f>
        <v>107.030952</v>
      </c>
    </row>
    <row r="2479" customFormat="false" ht="15" hidden="false" customHeight="false" outlineLevel="0" collapsed="false">
      <c r="A2479" s="0" t="s">
        <v>186</v>
      </c>
      <c r="B2479" s="81" t="n">
        <v>46170</v>
      </c>
      <c r="C2479" s="82" t="s">
        <v>452</v>
      </c>
      <c r="D2479" s="83" t="n">
        <v>44.95</v>
      </c>
      <c r="E2479" s="0" t="n">
        <v>147</v>
      </c>
      <c r="F2479" s="0" t="n">
        <v>14</v>
      </c>
      <c r="G2479" s="0" t="n">
        <v>0</v>
      </c>
      <c r="I2479" s="0" t="str">
        <f aca="false">IF(A2479="","",IF(COUNTIF(Campaigns!$A$7:$A$300,A2479)&gt;0,"✓",IF(N(D2479)=0,"– no spend","⚠ add to Campaigns tab")))</f>
        <v>✓</v>
      </c>
      <c r="J2479" s="83" t="n">
        <f aca="false">IF(D2479="","",D2479*IF(Settings!$B$23=Settings!$C$6,1,IF(Settings!$B$23="USD",1/INDEX(Settings!$B$29:$B$40,MONTH(B2479)),INDEX(Settings!$B$29:$B$40,MONTH(B2479)))))</f>
        <v>50.240615</v>
      </c>
    </row>
    <row r="2480" customFormat="false" ht="15" hidden="false" customHeight="false" outlineLevel="0" collapsed="false">
      <c r="A2480" s="0" t="s">
        <v>197</v>
      </c>
      <c r="B2480" s="81" t="n">
        <v>46170</v>
      </c>
      <c r="C2480" s="82" t="s">
        <v>452</v>
      </c>
      <c r="D2480" s="83" t="n">
        <v>29.59</v>
      </c>
      <c r="E2480" s="0" t="n">
        <v>35857</v>
      </c>
      <c r="F2480" s="0" t="n">
        <v>78</v>
      </c>
      <c r="G2480" s="0" t="n">
        <v>0</v>
      </c>
      <c r="I2480" s="0" t="str">
        <f aca="false">IF(A2480="","",IF(COUNTIF(Campaigns!$A$7:$A$300,A2480)&gt;0,"✓",IF(N(D2480)=0,"– no spend","⚠ add to Campaigns tab")))</f>
        <v>✓</v>
      </c>
      <c r="J2480" s="83" t="n">
        <f aca="false">IF(D2480="","",D2480*IF(Settings!$B$23=Settings!$C$6,1,IF(Settings!$B$23="USD",1/INDEX(Settings!$B$29:$B$40,MONTH(B2480)),INDEX(Settings!$B$29:$B$40,MONTH(B2480)))))</f>
        <v>33.072743</v>
      </c>
    </row>
    <row r="2481" customFormat="false" ht="15" hidden="false" customHeight="false" outlineLevel="0" collapsed="false">
      <c r="A2481" s="0" t="s">
        <v>198</v>
      </c>
      <c r="B2481" s="81" t="n">
        <v>46170</v>
      </c>
      <c r="C2481" s="82" t="s">
        <v>452</v>
      </c>
      <c r="D2481" s="83" t="n">
        <v>33.21</v>
      </c>
      <c r="E2481" s="0" t="n">
        <v>6876</v>
      </c>
      <c r="F2481" s="0" t="n">
        <v>8</v>
      </c>
      <c r="G2481" s="0" t="n">
        <v>0</v>
      </c>
      <c r="I2481" s="0" t="str">
        <f aca="false">IF(A2481="","",IF(COUNTIF(Campaigns!$A$7:$A$300,A2481)&gt;0,"✓",IF(N(D2481)=0,"– no spend","⚠ add to Campaigns tab")))</f>
        <v>✓</v>
      </c>
      <c r="J2481" s="83" t="n">
        <f aca="false">IF(D2481="","",D2481*IF(Settings!$B$23=Settings!$C$6,1,IF(Settings!$B$23="USD",1/INDEX(Settings!$B$29:$B$40,MONTH(B2481)),INDEX(Settings!$B$29:$B$40,MONTH(B2481)))))</f>
        <v>37.118817</v>
      </c>
    </row>
    <row r="2482" customFormat="false" ht="15" hidden="false" customHeight="false" outlineLevel="0" collapsed="false">
      <c r="A2482" s="0" t="s">
        <v>185</v>
      </c>
      <c r="B2482" s="81" t="n">
        <v>46171</v>
      </c>
      <c r="C2482" s="82" t="s">
        <v>452</v>
      </c>
      <c r="D2482" s="83" t="n">
        <v>30.58</v>
      </c>
      <c r="E2482" s="0" t="n">
        <v>160</v>
      </c>
      <c r="F2482" s="0" t="n">
        <v>14</v>
      </c>
      <c r="G2482" s="0" t="n">
        <v>0</v>
      </c>
      <c r="I2482" s="0" t="str">
        <f aca="false">IF(A2482="","",IF(COUNTIF(Campaigns!$A$7:$A$300,A2482)&gt;0,"✓",IF(N(D2482)=0,"– no spend","⚠ add to Campaigns tab")))</f>
        <v>✓</v>
      </c>
      <c r="J2482" s="83" t="n">
        <f aca="false">IF(D2482="","",D2482*IF(Settings!$B$23=Settings!$C$6,1,IF(Settings!$B$23="USD",1/INDEX(Settings!$B$29:$B$40,MONTH(B2482)),INDEX(Settings!$B$29:$B$40,MONTH(B2482)))))</f>
        <v>34.179266</v>
      </c>
    </row>
    <row r="2483" customFormat="false" ht="15" hidden="false" customHeight="false" outlineLevel="0" collapsed="false">
      <c r="A2483" s="0" t="s">
        <v>191</v>
      </c>
      <c r="B2483" s="81" t="n">
        <v>46171</v>
      </c>
      <c r="C2483" s="82" t="s">
        <v>452</v>
      </c>
      <c r="D2483" s="83" t="n">
        <v>22.57</v>
      </c>
      <c r="E2483" s="0" t="n">
        <v>45</v>
      </c>
      <c r="F2483" s="0" t="n">
        <v>5</v>
      </c>
      <c r="G2483" s="0" t="n">
        <v>0</v>
      </c>
      <c r="I2483" s="0" t="str">
        <f aca="false">IF(A2483="","",IF(COUNTIF(Campaigns!$A$7:$A$300,A2483)&gt;0,"✓",IF(N(D2483)=0,"– no spend","⚠ add to Campaigns tab")))</f>
        <v>✓</v>
      </c>
      <c r="J2483" s="83" t="n">
        <f aca="false">IF(D2483="","",D2483*IF(Settings!$B$23=Settings!$C$6,1,IF(Settings!$B$23="USD",1/INDEX(Settings!$B$29:$B$40,MONTH(B2483)),INDEX(Settings!$B$29:$B$40,MONTH(B2483)))))</f>
        <v>25.226489</v>
      </c>
    </row>
    <row r="2484" customFormat="false" ht="15" hidden="false" customHeight="false" outlineLevel="0" collapsed="false">
      <c r="A2484" s="0" t="s">
        <v>200</v>
      </c>
      <c r="B2484" s="81" t="n">
        <v>46171</v>
      </c>
      <c r="C2484" s="82" t="s">
        <v>452</v>
      </c>
      <c r="D2484" s="83" t="n">
        <v>9.37</v>
      </c>
      <c r="E2484" s="0" t="n">
        <v>44</v>
      </c>
      <c r="F2484" s="0" t="n">
        <v>4</v>
      </c>
      <c r="G2484" s="0" t="n">
        <v>0</v>
      </c>
      <c r="I2484" s="0" t="str">
        <f aca="false">IF(A2484="","",IF(COUNTIF(Campaigns!$A$7:$A$300,A2484)&gt;0,"✓",IF(N(D2484)=0,"– no spend","⚠ add to Campaigns tab")))</f>
        <v>✓</v>
      </c>
      <c r="J2484" s="83" t="n">
        <f aca="false">IF(D2484="","",D2484*IF(Settings!$B$23=Settings!$C$6,1,IF(Settings!$B$23="USD",1/INDEX(Settings!$B$29:$B$40,MONTH(B2484)),INDEX(Settings!$B$29:$B$40,MONTH(B2484)))))</f>
        <v>10.472849</v>
      </c>
    </row>
    <row r="2485" customFormat="false" ht="15" hidden="false" customHeight="false" outlineLevel="0" collapsed="false">
      <c r="A2485" s="0" t="s">
        <v>202</v>
      </c>
      <c r="B2485" s="81" t="n">
        <v>46171</v>
      </c>
      <c r="C2485" s="82" t="s">
        <v>452</v>
      </c>
      <c r="D2485" s="83" t="n">
        <v>0</v>
      </c>
      <c r="E2485" s="0" t="n">
        <v>53</v>
      </c>
      <c r="F2485" s="0" t="n">
        <v>0</v>
      </c>
      <c r="G2485" s="0" t="n">
        <v>0</v>
      </c>
      <c r="I2485" s="0" t="str">
        <f aca="false">IF(A2485="","",IF(COUNTIF(Campaigns!$A$7:$A$300,A2485)&gt;0,"✓",IF(N(D2485)=0,"– no spend","⚠ add to Campaigns tab")))</f>
        <v>✓</v>
      </c>
      <c r="J2485" s="83" t="n">
        <f aca="false">IF(D2485="","",D2485*IF(Settings!$B$23=Settings!$C$6,1,IF(Settings!$B$23="USD",1/INDEX(Settings!$B$29:$B$40,MONTH(B2485)),INDEX(Settings!$B$29:$B$40,MONTH(B2485)))))</f>
        <v>0</v>
      </c>
    </row>
    <row r="2486" customFormat="false" ht="15" hidden="false" customHeight="false" outlineLevel="0" collapsed="false">
      <c r="A2486" s="0" t="s">
        <v>192</v>
      </c>
      <c r="B2486" s="81" t="n">
        <v>46171</v>
      </c>
      <c r="C2486" s="82" t="s">
        <v>452</v>
      </c>
      <c r="D2486" s="83" t="n">
        <v>18.22</v>
      </c>
      <c r="E2486" s="0" t="n">
        <v>65</v>
      </c>
      <c r="F2486" s="0" t="n">
        <v>6</v>
      </c>
      <c r="G2486" s="0" t="n">
        <v>0</v>
      </c>
      <c r="I2486" s="0" t="str">
        <f aca="false">IF(A2486="","",IF(COUNTIF(Campaigns!$A$7:$A$300,A2486)&gt;0,"✓",IF(N(D2486)=0,"– no spend","⚠ add to Campaigns tab")))</f>
        <v>✓</v>
      </c>
      <c r="J2486" s="83" t="n">
        <f aca="false">IF(D2486="","",D2486*IF(Settings!$B$23=Settings!$C$6,1,IF(Settings!$B$23="USD",1/INDEX(Settings!$B$29:$B$40,MONTH(B2486)),INDEX(Settings!$B$29:$B$40,MONTH(B2486)))))</f>
        <v>20.364494</v>
      </c>
    </row>
    <row r="2487" customFormat="false" ht="15" hidden="false" customHeight="false" outlineLevel="0" collapsed="false">
      <c r="A2487" s="0" t="s">
        <v>187</v>
      </c>
      <c r="B2487" s="81" t="n">
        <v>46171</v>
      </c>
      <c r="C2487" s="82" t="s">
        <v>452</v>
      </c>
      <c r="D2487" s="83" t="n">
        <v>49.01</v>
      </c>
      <c r="E2487" s="0" t="n">
        <v>107</v>
      </c>
      <c r="F2487" s="0" t="n">
        <v>10</v>
      </c>
      <c r="G2487" s="0" t="n">
        <v>0</v>
      </c>
      <c r="I2487" s="0" t="str">
        <f aca="false">IF(A2487="","",IF(COUNTIF(Campaigns!$A$7:$A$300,A2487)&gt;0,"✓",IF(N(D2487)=0,"– no spend","⚠ add to Campaigns tab")))</f>
        <v>✓</v>
      </c>
      <c r="J2487" s="83" t="n">
        <f aca="false">IF(D2487="","",D2487*IF(Settings!$B$23=Settings!$C$6,1,IF(Settings!$B$23="USD",1/INDEX(Settings!$B$29:$B$40,MONTH(B2487)),INDEX(Settings!$B$29:$B$40,MONTH(B2487)))))</f>
        <v>54.778477</v>
      </c>
    </row>
    <row r="2488" customFormat="false" ht="15" hidden="false" customHeight="false" outlineLevel="0" collapsed="false">
      <c r="A2488" s="0" t="s">
        <v>190</v>
      </c>
      <c r="B2488" s="81" t="n">
        <v>46171</v>
      </c>
      <c r="C2488" s="82" t="s">
        <v>452</v>
      </c>
      <c r="D2488" s="83" t="n">
        <v>59.1</v>
      </c>
      <c r="E2488" s="0" t="n">
        <v>7</v>
      </c>
      <c r="F2488" s="0" t="n">
        <v>1</v>
      </c>
      <c r="G2488" s="0" t="n">
        <v>1</v>
      </c>
      <c r="I2488" s="0" t="str">
        <f aca="false">IF(A2488="","",IF(COUNTIF(Campaigns!$A$7:$A$300,A2488)&gt;0,"✓",IF(N(D2488)=0,"– no spend","⚠ add to Campaigns tab")))</f>
        <v>✓</v>
      </c>
      <c r="J2488" s="83" t="n">
        <f aca="false">IF(D2488="","",D2488*IF(Settings!$B$23=Settings!$C$6,1,IF(Settings!$B$23="USD",1/INDEX(Settings!$B$29:$B$40,MONTH(B2488)),INDEX(Settings!$B$29:$B$40,MONTH(B2488)))))</f>
        <v>66.05607</v>
      </c>
    </row>
    <row r="2489" customFormat="false" ht="15" hidden="false" customHeight="false" outlineLevel="0" collapsed="false">
      <c r="A2489" s="0" t="s">
        <v>204</v>
      </c>
      <c r="B2489" s="81" t="n">
        <v>46171</v>
      </c>
      <c r="C2489" s="82" t="s">
        <v>452</v>
      </c>
      <c r="D2489" s="83" t="n">
        <v>4.39</v>
      </c>
      <c r="E2489" s="0" t="n">
        <v>8</v>
      </c>
      <c r="F2489" s="0" t="n">
        <v>2</v>
      </c>
      <c r="G2489" s="0" t="n">
        <v>0</v>
      </c>
      <c r="I2489" s="0" t="str">
        <f aca="false">IF(A2489="","",IF(COUNTIF(Campaigns!$A$7:$A$300,A2489)&gt;0,"✓",IF(N(D2489)=0,"– no spend","⚠ add to Campaigns tab")))</f>
        <v>✓</v>
      </c>
      <c r="J2489" s="83" t="n">
        <f aca="false">IF(D2489="","",D2489*IF(Settings!$B$23=Settings!$C$6,1,IF(Settings!$B$23="USD",1/INDEX(Settings!$B$29:$B$40,MONTH(B2489)),INDEX(Settings!$B$29:$B$40,MONTH(B2489)))))</f>
        <v>4.906703</v>
      </c>
    </row>
    <row r="2490" customFormat="false" ht="15" hidden="false" customHeight="false" outlineLevel="0" collapsed="false">
      <c r="A2490" s="0" t="s">
        <v>188</v>
      </c>
      <c r="B2490" s="81" t="n">
        <v>46171</v>
      </c>
      <c r="C2490" s="82" t="s">
        <v>452</v>
      </c>
      <c r="D2490" s="83" t="n">
        <v>46.26</v>
      </c>
      <c r="E2490" s="0" t="n">
        <v>141</v>
      </c>
      <c r="F2490" s="0" t="n">
        <v>8</v>
      </c>
      <c r="G2490" s="0" t="n">
        <v>0</v>
      </c>
      <c r="I2490" s="0" t="str">
        <f aca="false">IF(A2490="","",IF(COUNTIF(Campaigns!$A$7:$A$300,A2490)&gt;0,"✓",IF(N(D2490)=0,"– no spend","⚠ add to Campaigns tab")))</f>
        <v>✓</v>
      </c>
      <c r="J2490" s="83" t="n">
        <f aca="false">IF(D2490="","",D2490*IF(Settings!$B$23=Settings!$C$6,1,IF(Settings!$B$23="USD",1/INDEX(Settings!$B$29:$B$40,MONTH(B2490)),INDEX(Settings!$B$29:$B$40,MONTH(B2490)))))</f>
        <v>51.704802</v>
      </c>
    </row>
    <row r="2491" customFormat="false" ht="15" hidden="false" customHeight="false" outlineLevel="0" collapsed="false">
      <c r="A2491" s="0" t="s">
        <v>186</v>
      </c>
      <c r="B2491" s="81" t="n">
        <v>46171</v>
      </c>
      <c r="C2491" s="82" t="s">
        <v>452</v>
      </c>
      <c r="D2491" s="83" t="n">
        <v>26.92</v>
      </c>
      <c r="E2491" s="0" t="n">
        <v>153</v>
      </c>
      <c r="F2491" s="0" t="n">
        <v>14</v>
      </c>
      <c r="G2491" s="0" t="n">
        <v>0</v>
      </c>
      <c r="I2491" s="0" t="str">
        <f aca="false">IF(A2491="","",IF(COUNTIF(Campaigns!$A$7:$A$300,A2491)&gt;0,"✓",IF(N(D2491)=0,"– no spend","⚠ add to Campaigns tab")))</f>
        <v>✓</v>
      </c>
      <c r="J2491" s="83" t="n">
        <f aca="false">IF(D2491="","",D2491*IF(Settings!$B$23=Settings!$C$6,1,IF(Settings!$B$23="USD",1/INDEX(Settings!$B$29:$B$40,MONTH(B2491)),INDEX(Settings!$B$29:$B$40,MONTH(B2491)))))</f>
        <v>30.088484</v>
      </c>
    </row>
    <row r="2492" customFormat="false" ht="15" hidden="false" customHeight="false" outlineLevel="0" collapsed="false">
      <c r="A2492" s="0" t="s">
        <v>197</v>
      </c>
      <c r="B2492" s="81" t="n">
        <v>46171</v>
      </c>
      <c r="C2492" s="82" t="s">
        <v>452</v>
      </c>
      <c r="D2492" s="83" t="n">
        <v>30.47</v>
      </c>
      <c r="E2492" s="0" t="n">
        <v>37928</v>
      </c>
      <c r="F2492" s="0" t="n">
        <v>59</v>
      </c>
      <c r="G2492" s="0" t="n">
        <v>0</v>
      </c>
      <c r="I2492" s="0" t="str">
        <f aca="false">IF(A2492="","",IF(COUNTIF(Campaigns!$A$7:$A$300,A2492)&gt;0,"✓",IF(N(D2492)=0,"– no spend","⚠ add to Campaigns tab")))</f>
        <v>✓</v>
      </c>
      <c r="J2492" s="83" t="n">
        <f aca="false">IF(D2492="","",D2492*IF(Settings!$B$23=Settings!$C$6,1,IF(Settings!$B$23="USD",1/INDEX(Settings!$B$29:$B$40,MONTH(B2492)),INDEX(Settings!$B$29:$B$40,MONTH(B2492)))))</f>
        <v>34.056319</v>
      </c>
    </row>
    <row r="2493" customFormat="false" ht="15" hidden="false" customHeight="false" outlineLevel="0" collapsed="false">
      <c r="A2493" s="0" t="s">
        <v>198</v>
      </c>
      <c r="B2493" s="81" t="n">
        <v>46171</v>
      </c>
      <c r="C2493" s="82" t="s">
        <v>452</v>
      </c>
      <c r="D2493" s="83" t="n">
        <v>28.83</v>
      </c>
      <c r="E2493" s="0" t="n">
        <v>10562</v>
      </c>
      <c r="F2493" s="0" t="n">
        <v>2</v>
      </c>
      <c r="G2493" s="0" t="n">
        <v>0</v>
      </c>
      <c r="I2493" s="0" t="str">
        <f aca="false">IF(A2493="","",IF(COUNTIF(Campaigns!$A$7:$A$300,A2493)&gt;0,"✓",IF(N(D2493)=0,"– no spend","⚠ add to Campaigns tab")))</f>
        <v>✓</v>
      </c>
      <c r="J2493" s="83" t="n">
        <f aca="false">IF(D2493="","",D2493*IF(Settings!$B$23=Settings!$C$6,1,IF(Settings!$B$23="USD",1/INDEX(Settings!$B$29:$B$40,MONTH(B2493)),INDEX(Settings!$B$29:$B$40,MONTH(B2493)))))</f>
        <v>32.223291</v>
      </c>
    </row>
    <row r="2494" customFormat="false" ht="15" hidden="false" customHeight="false" outlineLevel="0" collapsed="false">
      <c r="A2494" s="0" t="s">
        <v>185</v>
      </c>
      <c r="B2494" s="81" t="n">
        <v>46172</v>
      </c>
      <c r="C2494" s="82" t="s">
        <v>452</v>
      </c>
      <c r="D2494" s="83" t="n">
        <v>59.84</v>
      </c>
      <c r="E2494" s="0" t="n">
        <v>152</v>
      </c>
      <c r="F2494" s="0" t="n">
        <v>17</v>
      </c>
      <c r="G2494" s="0" t="n">
        <v>0</v>
      </c>
      <c r="I2494" s="0" t="str">
        <f aca="false">IF(A2494="","",IF(COUNTIF(Campaigns!$A$7:$A$300,A2494)&gt;0,"✓",IF(N(D2494)=0,"– no spend","⚠ add to Campaigns tab")))</f>
        <v>✓</v>
      </c>
      <c r="J2494" s="83" t="n">
        <f aca="false">IF(D2494="","",D2494*IF(Settings!$B$23=Settings!$C$6,1,IF(Settings!$B$23="USD",1/INDEX(Settings!$B$29:$B$40,MONTH(B2494)),INDEX(Settings!$B$29:$B$40,MONTH(B2494)))))</f>
        <v>66.883168</v>
      </c>
    </row>
    <row r="2495" customFormat="false" ht="15" hidden="false" customHeight="false" outlineLevel="0" collapsed="false">
      <c r="A2495" s="0" t="s">
        <v>191</v>
      </c>
      <c r="B2495" s="81" t="n">
        <v>46172</v>
      </c>
      <c r="C2495" s="82" t="s">
        <v>452</v>
      </c>
      <c r="D2495" s="83" t="n">
        <v>10.94</v>
      </c>
      <c r="E2495" s="0" t="n">
        <v>17</v>
      </c>
      <c r="F2495" s="0" t="n">
        <v>3</v>
      </c>
      <c r="G2495" s="0" t="n">
        <v>0</v>
      </c>
      <c r="I2495" s="0" t="str">
        <f aca="false">IF(A2495="","",IF(COUNTIF(Campaigns!$A$7:$A$300,A2495)&gt;0,"✓",IF(N(D2495)=0,"– no spend","⚠ add to Campaigns tab")))</f>
        <v>✓</v>
      </c>
      <c r="J2495" s="83" t="n">
        <f aca="false">IF(D2495="","",D2495*IF(Settings!$B$23=Settings!$C$6,1,IF(Settings!$B$23="USD",1/INDEX(Settings!$B$29:$B$40,MONTH(B2495)),INDEX(Settings!$B$29:$B$40,MONTH(B2495)))))</f>
        <v>12.227638</v>
      </c>
    </row>
    <row r="2496" customFormat="false" ht="15" hidden="false" customHeight="false" outlineLevel="0" collapsed="false">
      <c r="A2496" s="0" t="s">
        <v>200</v>
      </c>
      <c r="B2496" s="81" t="n">
        <v>46172</v>
      </c>
      <c r="C2496" s="82" t="s">
        <v>452</v>
      </c>
      <c r="D2496" s="83" t="n">
        <v>11.92</v>
      </c>
      <c r="E2496" s="0" t="n">
        <v>28</v>
      </c>
      <c r="F2496" s="0" t="n">
        <v>4</v>
      </c>
      <c r="G2496" s="0" t="n">
        <v>0</v>
      </c>
      <c r="I2496" s="0" t="str">
        <f aca="false">IF(A2496="","",IF(COUNTIF(Campaigns!$A$7:$A$300,A2496)&gt;0,"✓",IF(N(D2496)=0,"– no spend","⚠ add to Campaigns tab")))</f>
        <v>✓</v>
      </c>
      <c r="J2496" s="83" t="n">
        <f aca="false">IF(D2496="","",D2496*IF(Settings!$B$23=Settings!$C$6,1,IF(Settings!$B$23="USD",1/INDEX(Settings!$B$29:$B$40,MONTH(B2496)),INDEX(Settings!$B$29:$B$40,MONTH(B2496)))))</f>
        <v>13.322984</v>
      </c>
    </row>
    <row r="2497" customFormat="false" ht="15" hidden="false" customHeight="false" outlineLevel="0" collapsed="false">
      <c r="A2497" s="0" t="s">
        <v>202</v>
      </c>
      <c r="B2497" s="81" t="n">
        <v>46172</v>
      </c>
      <c r="C2497" s="82" t="s">
        <v>452</v>
      </c>
      <c r="D2497" s="83" t="n">
        <v>15.99</v>
      </c>
      <c r="E2497" s="0" t="n">
        <v>68</v>
      </c>
      <c r="F2497" s="0" t="n">
        <v>4</v>
      </c>
      <c r="G2497" s="0" t="n">
        <v>0</v>
      </c>
      <c r="I2497" s="0" t="str">
        <f aca="false">IF(A2497="","",IF(COUNTIF(Campaigns!$A$7:$A$300,A2497)&gt;0,"✓",IF(N(D2497)=0,"– no spend","⚠ add to Campaigns tab")))</f>
        <v>✓</v>
      </c>
      <c r="J2497" s="83" t="n">
        <f aca="false">IF(D2497="","",D2497*IF(Settings!$B$23=Settings!$C$6,1,IF(Settings!$B$23="USD",1/INDEX(Settings!$B$29:$B$40,MONTH(B2497)),INDEX(Settings!$B$29:$B$40,MONTH(B2497)))))</f>
        <v>17.872023</v>
      </c>
    </row>
    <row r="2498" customFormat="false" ht="15" hidden="false" customHeight="false" outlineLevel="0" collapsed="false">
      <c r="A2498" s="0" t="s">
        <v>192</v>
      </c>
      <c r="B2498" s="81" t="n">
        <v>46172</v>
      </c>
      <c r="C2498" s="82" t="s">
        <v>452</v>
      </c>
      <c r="D2498" s="83" t="n">
        <v>9.76</v>
      </c>
      <c r="E2498" s="0" t="n">
        <v>58</v>
      </c>
      <c r="F2498" s="0" t="n">
        <v>2</v>
      </c>
      <c r="G2498" s="0" t="n">
        <v>0</v>
      </c>
      <c r="I2498" s="0" t="str">
        <f aca="false">IF(A2498="","",IF(COUNTIF(Campaigns!$A$7:$A$300,A2498)&gt;0,"✓",IF(N(D2498)=0,"– no spend","⚠ add to Campaigns tab")))</f>
        <v>✓</v>
      </c>
      <c r="J2498" s="83" t="n">
        <f aca="false">IF(D2498="","",D2498*IF(Settings!$B$23=Settings!$C$6,1,IF(Settings!$B$23="USD",1/INDEX(Settings!$B$29:$B$40,MONTH(B2498)),INDEX(Settings!$B$29:$B$40,MONTH(B2498)))))</f>
        <v>10.908752</v>
      </c>
    </row>
    <row r="2499" customFormat="false" ht="15" hidden="false" customHeight="false" outlineLevel="0" collapsed="false">
      <c r="A2499" s="0" t="s">
        <v>187</v>
      </c>
      <c r="B2499" s="81" t="n">
        <v>46172</v>
      </c>
      <c r="C2499" s="82" t="s">
        <v>452</v>
      </c>
      <c r="D2499" s="83" t="n">
        <v>30.83</v>
      </c>
      <c r="E2499" s="0" t="n">
        <v>119</v>
      </c>
      <c r="F2499" s="0" t="n">
        <v>6</v>
      </c>
      <c r="G2499" s="0" t="n">
        <v>0</v>
      </c>
      <c r="I2499" s="0" t="str">
        <f aca="false">IF(A2499="","",IF(COUNTIF(Campaigns!$A$7:$A$300,A2499)&gt;0,"✓",IF(N(D2499)=0,"– no spend","⚠ add to Campaigns tab")))</f>
        <v>✓</v>
      </c>
      <c r="J2499" s="83" t="n">
        <f aca="false">IF(D2499="","",D2499*IF(Settings!$B$23=Settings!$C$6,1,IF(Settings!$B$23="USD",1/INDEX(Settings!$B$29:$B$40,MONTH(B2499)),INDEX(Settings!$B$29:$B$40,MONTH(B2499)))))</f>
        <v>34.458691</v>
      </c>
    </row>
    <row r="2500" customFormat="false" ht="15" hidden="false" customHeight="false" outlineLevel="0" collapsed="false">
      <c r="A2500" s="0" t="s">
        <v>190</v>
      </c>
      <c r="B2500" s="81" t="n">
        <v>46172</v>
      </c>
      <c r="C2500" s="82" t="s">
        <v>452</v>
      </c>
      <c r="D2500" s="83" t="n">
        <v>50.16</v>
      </c>
      <c r="E2500" s="0" t="n">
        <v>27</v>
      </c>
      <c r="F2500" s="0" t="n">
        <v>1</v>
      </c>
      <c r="G2500" s="0" t="n">
        <v>0</v>
      </c>
      <c r="I2500" s="0" t="str">
        <f aca="false">IF(A2500="","",IF(COUNTIF(Campaigns!$A$7:$A$300,A2500)&gt;0,"✓",IF(N(D2500)=0,"– no spend","⚠ add to Campaigns tab")))</f>
        <v>✓</v>
      </c>
      <c r="J2500" s="83" t="n">
        <f aca="false">IF(D2500="","",D2500*IF(Settings!$B$23=Settings!$C$6,1,IF(Settings!$B$23="USD",1/INDEX(Settings!$B$29:$B$40,MONTH(B2500)),INDEX(Settings!$B$29:$B$40,MONTH(B2500)))))</f>
        <v>56.063832</v>
      </c>
    </row>
    <row r="2501" customFormat="false" ht="15" hidden="false" customHeight="false" outlineLevel="0" collapsed="false">
      <c r="A2501" s="0" t="s">
        <v>204</v>
      </c>
      <c r="B2501" s="81" t="n">
        <v>46172</v>
      </c>
      <c r="C2501" s="82" t="s">
        <v>452</v>
      </c>
      <c r="D2501" s="83" t="n">
        <v>2</v>
      </c>
      <c r="E2501" s="0" t="n">
        <v>4</v>
      </c>
      <c r="F2501" s="0" t="n">
        <v>1</v>
      </c>
      <c r="G2501" s="0" t="n">
        <v>0</v>
      </c>
      <c r="I2501" s="0" t="str">
        <f aca="false">IF(A2501="","",IF(COUNTIF(Campaigns!$A$7:$A$300,A2501)&gt;0,"✓",IF(N(D2501)=0,"– no spend","⚠ add to Campaigns tab")))</f>
        <v>✓</v>
      </c>
      <c r="J2501" s="83" t="n">
        <f aca="false">IF(D2501="","",D2501*IF(Settings!$B$23=Settings!$C$6,1,IF(Settings!$B$23="USD",1/INDEX(Settings!$B$29:$B$40,MONTH(B2501)),INDEX(Settings!$B$29:$B$40,MONTH(B2501)))))</f>
        <v>2.2354</v>
      </c>
    </row>
    <row r="2502" customFormat="false" ht="15" hidden="false" customHeight="false" outlineLevel="0" collapsed="false">
      <c r="A2502" s="0" t="s">
        <v>188</v>
      </c>
      <c r="B2502" s="81" t="n">
        <v>46172</v>
      </c>
      <c r="C2502" s="82" t="s">
        <v>452</v>
      </c>
      <c r="D2502" s="83" t="n">
        <v>42.32</v>
      </c>
      <c r="E2502" s="0" t="n">
        <v>90</v>
      </c>
      <c r="F2502" s="0" t="n">
        <v>5</v>
      </c>
      <c r="G2502" s="0" t="n">
        <v>0</v>
      </c>
      <c r="I2502" s="0" t="str">
        <f aca="false">IF(A2502="","",IF(COUNTIF(Campaigns!$A$7:$A$300,A2502)&gt;0,"✓",IF(N(D2502)=0,"– no spend","⚠ add to Campaigns tab")))</f>
        <v>✓</v>
      </c>
      <c r="J2502" s="83" t="n">
        <f aca="false">IF(D2502="","",D2502*IF(Settings!$B$23=Settings!$C$6,1,IF(Settings!$B$23="USD",1/INDEX(Settings!$B$29:$B$40,MONTH(B2502)),INDEX(Settings!$B$29:$B$40,MONTH(B2502)))))</f>
        <v>47.301064</v>
      </c>
    </row>
    <row r="2503" customFormat="false" ht="15" hidden="false" customHeight="false" outlineLevel="0" collapsed="false">
      <c r="A2503" s="0" t="s">
        <v>186</v>
      </c>
      <c r="B2503" s="81" t="n">
        <v>46172</v>
      </c>
      <c r="C2503" s="82" t="s">
        <v>452</v>
      </c>
      <c r="D2503" s="83" t="n">
        <v>23.44</v>
      </c>
      <c r="E2503" s="0" t="n">
        <v>87</v>
      </c>
      <c r="F2503" s="0" t="n">
        <v>8</v>
      </c>
      <c r="G2503" s="0" t="n">
        <v>0</v>
      </c>
      <c r="I2503" s="0" t="str">
        <f aca="false">IF(A2503="","",IF(COUNTIF(Campaigns!$A$7:$A$300,A2503)&gt;0,"✓",IF(N(D2503)=0,"– no spend","⚠ add to Campaigns tab")))</f>
        <v>✓</v>
      </c>
      <c r="J2503" s="83" t="n">
        <f aca="false">IF(D2503="","",D2503*IF(Settings!$B$23=Settings!$C$6,1,IF(Settings!$B$23="USD",1/INDEX(Settings!$B$29:$B$40,MONTH(B2503)),INDEX(Settings!$B$29:$B$40,MONTH(B2503)))))</f>
        <v>26.198888</v>
      </c>
    </row>
    <row r="2504" customFormat="false" ht="15" hidden="false" customHeight="false" outlineLevel="0" collapsed="false">
      <c r="A2504" s="0" t="s">
        <v>197</v>
      </c>
      <c r="B2504" s="81" t="n">
        <v>46172</v>
      </c>
      <c r="C2504" s="82" t="s">
        <v>452</v>
      </c>
      <c r="D2504" s="83" t="n">
        <v>29.87</v>
      </c>
      <c r="E2504" s="0" t="n">
        <v>38025</v>
      </c>
      <c r="F2504" s="0" t="n">
        <v>69</v>
      </c>
      <c r="G2504" s="0" t="n">
        <v>0</v>
      </c>
      <c r="I2504" s="0" t="str">
        <f aca="false">IF(A2504="","",IF(COUNTIF(Campaigns!$A$7:$A$300,A2504)&gt;0,"✓",IF(N(D2504)=0,"– no spend","⚠ add to Campaigns tab")))</f>
        <v>✓</v>
      </c>
      <c r="J2504" s="83" t="n">
        <f aca="false">IF(D2504="","",D2504*IF(Settings!$B$23=Settings!$C$6,1,IF(Settings!$B$23="USD",1/INDEX(Settings!$B$29:$B$40,MONTH(B2504)),INDEX(Settings!$B$29:$B$40,MONTH(B2504)))))</f>
        <v>33.385699</v>
      </c>
    </row>
    <row r="2505" customFormat="false" ht="15" hidden="false" customHeight="false" outlineLevel="0" collapsed="false">
      <c r="A2505" s="0" t="s">
        <v>198</v>
      </c>
      <c r="B2505" s="81" t="n">
        <v>46172</v>
      </c>
      <c r="C2505" s="82" t="s">
        <v>452</v>
      </c>
      <c r="D2505" s="83" t="n">
        <v>29.59</v>
      </c>
      <c r="E2505" s="0" t="n">
        <v>13316</v>
      </c>
      <c r="F2505" s="0" t="n">
        <v>11</v>
      </c>
      <c r="G2505" s="0" t="n">
        <v>0</v>
      </c>
      <c r="I2505" s="0" t="str">
        <f aca="false">IF(A2505="","",IF(COUNTIF(Campaigns!$A$7:$A$300,A2505)&gt;0,"✓",IF(N(D2505)=0,"– no spend","⚠ add to Campaigns tab")))</f>
        <v>✓</v>
      </c>
      <c r="J2505" s="83" t="n">
        <f aca="false">IF(D2505="","",D2505*IF(Settings!$B$23=Settings!$C$6,1,IF(Settings!$B$23="USD",1/INDEX(Settings!$B$29:$B$40,MONTH(B2505)),INDEX(Settings!$B$29:$B$40,MONTH(B2505)))))</f>
        <v>33.072743</v>
      </c>
    </row>
    <row r="2506" customFormat="false" ht="15" hidden="false" customHeight="false" outlineLevel="0" collapsed="false">
      <c r="A2506" s="0" t="s">
        <v>185</v>
      </c>
      <c r="B2506" s="81" t="n">
        <v>46173</v>
      </c>
      <c r="C2506" s="82" t="s">
        <v>452</v>
      </c>
      <c r="D2506" s="83" t="n">
        <v>60.51</v>
      </c>
      <c r="E2506" s="0" t="n">
        <v>192</v>
      </c>
      <c r="F2506" s="0" t="n">
        <v>21</v>
      </c>
      <c r="G2506" s="0" t="n">
        <v>0</v>
      </c>
      <c r="I2506" s="0" t="str">
        <f aca="false">IF(A2506="","",IF(COUNTIF(Campaigns!$A$7:$A$300,A2506)&gt;0,"✓",IF(N(D2506)=0,"– no spend","⚠ add to Campaigns tab")))</f>
        <v>✓</v>
      </c>
      <c r="J2506" s="83" t="n">
        <f aca="false">IF(D2506="","",D2506*IF(Settings!$B$23=Settings!$C$6,1,IF(Settings!$B$23="USD",1/INDEX(Settings!$B$29:$B$40,MONTH(B2506)),INDEX(Settings!$B$29:$B$40,MONTH(B2506)))))</f>
        <v>67.632027</v>
      </c>
    </row>
    <row r="2507" customFormat="false" ht="15" hidden="false" customHeight="false" outlineLevel="0" collapsed="false">
      <c r="A2507" s="0" t="s">
        <v>191</v>
      </c>
      <c r="B2507" s="81" t="n">
        <v>46173</v>
      </c>
      <c r="C2507" s="82" t="s">
        <v>452</v>
      </c>
      <c r="D2507" s="83" t="n">
        <v>5.9</v>
      </c>
      <c r="E2507" s="0" t="n">
        <v>35</v>
      </c>
      <c r="F2507" s="0" t="n">
        <v>4</v>
      </c>
      <c r="G2507" s="0" t="n">
        <v>0</v>
      </c>
      <c r="I2507" s="0" t="str">
        <f aca="false">IF(A2507="","",IF(COUNTIF(Campaigns!$A$7:$A$300,A2507)&gt;0,"✓",IF(N(D2507)=0,"– no spend","⚠ add to Campaigns tab")))</f>
        <v>✓</v>
      </c>
      <c r="J2507" s="83" t="n">
        <f aca="false">IF(D2507="","",D2507*IF(Settings!$B$23=Settings!$C$6,1,IF(Settings!$B$23="USD",1/INDEX(Settings!$B$29:$B$40,MONTH(B2507)),INDEX(Settings!$B$29:$B$40,MONTH(B2507)))))</f>
        <v>6.59443</v>
      </c>
    </row>
    <row r="2508" customFormat="false" ht="15" hidden="false" customHeight="false" outlineLevel="0" collapsed="false">
      <c r="A2508" s="0" t="s">
        <v>200</v>
      </c>
      <c r="B2508" s="81" t="n">
        <v>46173</v>
      </c>
      <c r="C2508" s="82" t="s">
        <v>452</v>
      </c>
      <c r="D2508" s="83" t="n">
        <v>5.26</v>
      </c>
      <c r="E2508" s="0" t="n">
        <v>29</v>
      </c>
      <c r="F2508" s="0" t="n">
        <v>4</v>
      </c>
      <c r="G2508" s="0" t="n">
        <v>0</v>
      </c>
      <c r="I2508" s="0" t="str">
        <f aca="false">IF(A2508="","",IF(COUNTIF(Campaigns!$A$7:$A$300,A2508)&gt;0,"✓",IF(N(D2508)=0,"– no spend","⚠ add to Campaigns tab")))</f>
        <v>✓</v>
      </c>
      <c r="J2508" s="83" t="n">
        <f aca="false">IF(D2508="","",D2508*IF(Settings!$B$23=Settings!$C$6,1,IF(Settings!$B$23="USD",1/INDEX(Settings!$B$29:$B$40,MONTH(B2508)),INDEX(Settings!$B$29:$B$40,MONTH(B2508)))))</f>
        <v>5.879102</v>
      </c>
    </row>
    <row r="2509" customFormat="false" ht="15" hidden="false" customHeight="false" outlineLevel="0" collapsed="false">
      <c r="A2509" s="0" t="s">
        <v>202</v>
      </c>
      <c r="B2509" s="81" t="n">
        <v>46173</v>
      </c>
      <c r="C2509" s="82" t="s">
        <v>452</v>
      </c>
      <c r="D2509" s="83" t="n">
        <v>8.02</v>
      </c>
      <c r="E2509" s="0" t="n">
        <v>20</v>
      </c>
      <c r="F2509" s="0" t="n">
        <v>1</v>
      </c>
      <c r="G2509" s="0" t="n">
        <v>0</v>
      </c>
      <c r="I2509" s="0" t="str">
        <f aca="false">IF(A2509="","",IF(COUNTIF(Campaigns!$A$7:$A$300,A2509)&gt;0,"✓",IF(N(D2509)=0,"– no spend","⚠ add to Campaigns tab")))</f>
        <v>✓</v>
      </c>
      <c r="J2509" s="83" t="n">
        <f aca="false">IF(D2509="","",D2509*IF(Settings!$B$23=Settings!$C$6,1,IF(Settings!$B$23="USD",1/INDEX(Settings!$B$29:$B$40,MONTH(B2509)),INDEX(Settings!$B$29:$B$40,MONTH(B2509)))))</f>
        <v>8.963954</v>
      </c>
    </row>
    <row r="2510" customFormat="false" ht="15" hidden="false" customHeight="false" outlineLevel="0" collapsed="false">
      <c r="A2510" s="0" t="s">
        <v>192</v>
      </c>
      <c r="B2510" s="81" t="n">
        <v>46173</v>
      </c>
      <c r="C2510" s="82" t="s">
        <v>452</v>
      </c>
      <c r="D2510" s="83" t="n">
        <v>18.22</v>
      </c>
      <c r="E2510" s="0" t="n">
        <v>7</v>
      </c>
      <c r="F2510" s="0" t="n">
        <v>2</v>
      </c>
      <c r="G2510" s="0" t="n">
        <v>1</v>
      </c>
      <c r="I2510" s="0" t="str">
        <f aca="false">IF(A2510="","",IF(COUNTIF(Campaigns!$A$7:$A$300,A2510)&gt;0,"✓",IF(N(D2510)=0,"– no spend","⚠ add to Campaigns tab")))</f>
        <v>✓</v>
      </c>
      <c r="J2510" s="83" t="n">
        <f aca="false">IF(D2510="","",D2510*IF(Settings!$B$23=Settings!$C$6,1,IF(Settings!$B$23="USD",1/INDEX(Settings!$B$29:$B$40,MONTH(B2510)),INDEX(Settings!$B$29:$B$40,MONTH(B2510)))))</f>
        <v>20.364494</v>
      </c>
    </row>
    <row r="2511" customFormat="false" ht="15" hidden="false" customHeight="false" outlineLevel="0" collapsed="false">
      <c r="A2511" s="0" t="s">
        <v>187</v>
      </c>
      <c r="B2511" s="81" t="n">
        <v>46173</v>
      </c>
      <c r="C2511" s="82" t="s">
        <v>452</v>
      </c>
      <c r="D2511" s="83" t="n">
        <v>19.77</v>
      </c>
      <c r="E2511" s="0" t="n">
        <v>98</v>
      </c>
      <c r="F2511" s="0" t="n">
        <v>5</v>
      </c>
      <c r="G2511" s="0" t="n">
        <v>0</v>
      </c>
      <c r="I2511" s="0" t="str">
        <f aca="false">IF(A2511="","",IF(COUNTIF(Campaigns!$A$7:$A$300,A2511)&gt;0,"✓",IF(N(D2511)=0,"– no spend","⚠ add to Campaigns tab")))</f>
        <v>✓</v>
      </c>
      <c r="J2511" s="83" t="n">
        <f aca="false">IF(D2511="","",D2511*IF(Settings!$B$23=Settings!$C$6,1,IF(Settings!$B$23="USD",1/INDEX(Settings!$B$29:$B$40,MONTH(B2511)),INDEX(Settings!$B$29:$B$40,MONTH(B2511)))))</f>
        <v>22.096929</v>
      </c>
    </row>
    <row r="2512" customFormat="false" ht="15" hidden="false" customHeight="false" outlineLevel="0" collapsed="false">
      <c r="A2512" s="0" t="s">
        <v>190</v>
      </c>
      <c r="B2512" s="81" t="n">
        <v>46173</v>
      </c>
      <c r="C2512" s="82" t="s">
        <v>452</v>
      </c>
      <c r="D2512" s="83" t="n">
        <v>65.82</v>
      </c>
      <c r="E2512" s="0" t="n">
        <v>30</v>
      </c>
      <c r="F2512" s="0" t="n">
        <v>2</v>
      </c>
      <c r="G2512" s="0" t="n">
        <v>0</v>
      </c>
      <c r="I2512" s="0" t="str">
        <f aca="false">IF(A2512="","",IF(COUNTIF(Campaigns!$A$7:$A$300,A2512)&gt;0,"✓",IF(N(D2512)=0,"– no spend","⚠ add to Campaigns tab")))</f>
        <v>✓</v>
      </c>
      <c r="J2512" s="83" t="n">
        <f aca="false">IF(D2512="","",D2512*IF(Settings!$B$23=Settings!$C$6,1,IF(Settings!$B$23="USD",1/INDEX(Settings!$B$29:$B$40,MONTH(B2512)),INDEX(Settings!$B$29:$B$40,MONTH(B2512)))))</f>
        <v>73.567014</v>
      </c>
    </row>
    <row r="2513" customFormat="false" ht="15" hidden="false" customHeight="false" outlineLevel="0" collapsed="false">
      <c r="A2513" s="0" t="s">
        <v>204</v>
      </c>
      <c r="B2513" s="81" t="n">
        <v>46173</v>
      </c>
      <c r="C2513" s="82" t="s">
        <v>452</v>
      </c>
      <c r="D2513" s="83" t="n">
        <v>1.85</v>
      </c>
      <c r="E2513" s="0" t="n">
        <v>14</v>
      </c>
      <c r="F2513" s="0" t="n">
        <v>1</v>
      </c>
      <c r="G2513" s="0" t="n">
        <v>0</v>
      </c>
      <c r="I2513" s="0" t="str">
        <f aca="false">IF(A2513="","",IF(COUNTIF(Campaigns!$A$7:$A$300,A2513)&gt;0,"✓",IF(N(D2513)=0,"– no spend","⚠ add to Campaigns tab")))</f>
        <v>✓</v>
      </c>
      <c r="J2513" s="83" t="n">
        <f aca="false">IF(D2513="","",D2513*IF(Settings!$B$23=Settings!$C$6,1,IF(Settings!$B$23="USD",1/INDEX(Settings!$B$29:$B$40,MONTH(B2513)),INDEX(Settings!$B$29:$B$40,MONTH(B2513)))))</f>
        <v>2.067745</v>
      </c>
    </row>
    <row r="2514" customFormat="false" ht="15" hidden="false" customHeight="false" outlineLevel="0" collapsed="false">
      <c r="A2514" s="0" t="s">
        <v>188</v>
      </c>
      <c r="B2514" s="81" t="n">
        <v>46173</v>
      </c>
      <c r="C2514" s="82" t="s">
        <v>452</v>
      </c>
      <c r="D2514" s="83" t="n">
        <v>37.34</v>
      </c>
      <c r="E2514" s="0" t="n">
        <v>137</v>
      </c>
      <c r="F2514" s="0" t="n">
        <v>6</v>
      </c>
      <c r="G2514" s="0" t="n">
        <v>0.45</v>
      </c>
      <c r="I2514" s="0" t="str">
        <f aca="false">IF(A2514="","",IF(COUNTIF(Campaigns!$A$7:$A$300,A2514)&gt;0,"✓",IF(N(D2514)=0,"– no spend","⚠ add to Campaigns tab")))</f>
        <v>✓</v>
      </c>
      <c r="J2514" s="83" t="n">
        <f aca="false">IF(D2514="","",D2514*IF(Settings!$B$23=Settings!$C$6,1,IF(Settings!$B$23="USD",1/INDEX(Settings!$B$29:$B$40,MONTH(B2514)),INDEX(Settings!$B$29:$B$40,MONTH(B2514)))))</f>
        <v>41.734918</v>
      </c>
    </row>
    <row r="2515" customFormat="false" ht="15" hidden="false" customHeight="false" outlineLevel="0" collapsed="false">
      <c r="A2515" s="0" t="s">
        <v>186</v>
      </c>
      <c r="B2515" s="81" t="n">
        <v>46173</v>
      </c>
      <c r="C2515" s="82" t="s">
        <v>452</v>
      </c>
      <c r="D2515" s="83" t="n">
        <v>49.54</v>
      </c>
      <c r="E2515" s="0" t="n">
        <v>131</v>
      </c>
      <c r="F2515" s="0" t="n">
        <v>18</v>
      </c>
      <c r="G2515" s="0" t="n">
        <v>0.37</v>
      </c>
      <c r="I2515" s="0" t="str">
        <f aca="false">IF(A2515="","",IF(COUNTIF(Campaigns!$A$7:$A$300,A2515)&gt;0,"✓",IF(N(D2515)=0,"– no spend","⚠ add to Campaigns tab")))</f>
        <v>✓</v>
      </c>
      <c r="J2515" s="83" t="n">
        <f aca="false">IF(D2515="","",D2515*IF(Settings!$B$23=Settings!$C$6,1,IF(Settings!$B$23="USD",1/INDEX(Settings!$B$29:$B$40,MONTH(B2515)),INDEX(Settings!$B$29:$B$40,MONTH(B2515)))))</f>
        <v>55.370858</v>
      </c>
    </row>
    <row r="2516" customFormat="false" ht="15" hidden="false" customHeight="false" outlineLevel="0" collapsed="false">
      <c r="A2516" s="0" t="s">
        <v>197</v>
      </c>
      <c r="B2516" s="81" t="n">
        <v>46173</v>
      </c>
      <c r="C2516" s="82" t="s">
        <v>452</v>
      </c>
      <c r="D2516" s="83" t="n">
        <v>28.48</v>
      </c>
      <c r="E2516" s="0" t="n">
        <v>35864</v>
      </c>
      <c r="F2516" s="0" t="n">
        <v>62</v>
      </c>
      <c r="G2516" s="0" t="n">
        <v>0</v>
      </c>
      <c r="I2516" s="0" t="str">
        <f aca="false">IF(A2516="","",IF(COUNTIF(Campaigns!$A$7:$A$300,A2516)&gt;0,"✓",IF(N(D2516)=0,"– no spend","⚠ add to Campaigns tab")))</f>
        <v>✓</v>
      </c>
      <c r="J2516" s="83" t="n">
        <f aca="false">IF(D2516="","",D2516*IF(Settings!$B$23=Settings!$C$6,1,IF(Settings!$B$23="USD",1/INDEX(Settings!$B$29:$B$40,MONTH(B2516)),INDEX(Settings!$B$29:$B$40,MONTH(B2516)))))</f>
        <v>31.832096</v>
      </c>
    </row>
    <row r="2517" customFormat="false" ht="15" hidden="false" customHeight="false" outlineLevel="0" collapsed="false">
      <c r="A2517" s="0" t="s">
        <v>198</v>
      </c>
      <c r="B2517" s="81" t="n">
        <v>46173</v>
      </c>
      <c r="C2517" s="82" t="s">
        <v>452</v>
      </c>
      <c r="D2517" s="83" t="n">
        <v>28.44</v>
      </c>
      <c r="E2517" s="0" t="n">
        <v>12297</v>
      </c>
      <c r="F2517" s="0" t="n">
        <v>4</v>
      </c>
      <c r="G2517" s="0" t="n">
        <v>0</v>
      </c>
      <c r="I2517" s="0" t="str">
        <f aca="false">IF(A2517="","",IF(COUNTIF(Campaigns!$A$7:$A$300,A2517)&gt;0,"✓",IF(N(D2517)=0,"– no spend","⚠ add to Campaigns tab")))</f>
        <v>✓</v>
      </c>
      <c r="J2517" s="83" t="n">
        <f aca="false">IF(D2517="","",D2517*IF(Settings!$B$23=Settings!$C$6,1,IF(Settings!$B$23="USD",1/INDEX(Settings!$B$29:$B$40,MONTH(B2517)),INDEX(Settings!$B$29:$B$40,MONTH(B2517)))))</f>
        <v>31.787388</v>
      </c>
    </row>
    <row r="2518" customFormat="false" ht="15" hidden="false" customHeight="false" outlineLevel="0" collapsed="false">
      <c r="A2518" s="0" t="s">
        <v>185</v>
      </c>
      <c r="B2518" s="81" t="n">
        <v>46174</v>
      </c>
      <c r="C2518" s="82" t="s">
        <v>452</v>
      </c>
      <c r="D2518" s="83" t="n">
        <v>57.62</v>
      </c>
      <c r="E2518" s="0" t="n">
        <v>172</v>
      </c>
      <c r="F2518" s="0" t="n">
        <v>19</v>
      </c>
      <c r="G2518" s="0" t="n">
        <v>1</v>
      </c>
      <c r="I2518" s="0" t="str">
        <f aca="false">IF(A2518="","",IF(COUNTIF(Campaigns!$A$7:$A$300,A2518)&gt;0,"✓",IF(N(D2518)=0,"– no spend","⚠ add to Campaigns tab")))</f>
        <v>✓</v>
      </c>
      <c r="J2518" s="83" t="n">
        <f aca="false">IF(D2518="","",D2518*IF(Settings!$B$23=Settings!$C$6,1,IF(Settings!$B$23="USD",1/INDEX(Settings!$B$29:$B$40,MONTH(B2518)),INDEX(Settings!$B$29:$B$40,MONTH(B2518)))))</f>
        <v>64.401874</v>
      </c>
    </row>
    <row r="2519" customFormat="false" ht="15" hidden="false" customHeight="false" outlineLevel="0" collapsed="false">
      <c r="A2519" s="0" t="s">
        <v>191</v>
      </c>
      <c r="B2519" s="81" t="n">
        <v>46174</v>
      </c>
      <c r="C2519" s="82" t="s">
        <v>452</v>
      </c>
      <c r="D2519" s="83" t="n">
        <v>21.3</v>
      </c>
      <c r="E2519" s="0" t="n">
        <v>31</v>
      </c>
      <c r="F2519" s="0" t="n">
        <v>7</v>
      </c>
      <c r="G2519" s="0" t="n">
        <v>0</v>
      </c>
      <c r="I2519" s="0" t="str">
        <f aca="false">IF(A2519="","",IF(COUNTIF(Campaigns!$A$7:$A$300,A2519)&gt;0,"✓",IF(N(D2519)=0,"– no spend","⚠ add to Campaigns tab")))</f>
        <v>✓</v>
      </c>
      <c r="J2519" s="83" t="n">
        <f aca="false">IF(D2519="","",D2519*IF(Settings!$B$23=Settings!$C$6,1,IF(Settings!$B$23="USD",1/INDEX(Settings!$B$29:$B$40,MONTH(B2519)),INDEX(Settings!$B$29:$B$40,MONTH(B2519)))))</f>
        <v>23.80701</v>
      </c>
    </row>
    <row r="2520" customFormat="false" ht="15" hidden="false" customHeight="false" outlineLevel="0" collapsed="false">
      <c r="A2520" s="0" t="s">
        <v>200</v>
      </c>
      <c r="B2520" s="81" t="n">
        <v>46174</v>
      </c>
      <c r="C2520" s="82" t="s">
        <v>452</v>
      </c>
      <c r="D2520" s="83" t="n">
        <v>6.48</v>
      </c>
      <c r="E2520" s="0" t="n">
        <v>24</v>
      </c>
      <c r="F2520" s="0" t="n">
        <v>3</v>
      </c>
      <c r="G2520" s="0" t="n">
        <v>0</v>
      </c>
      <c r="I2520" s="0" t="str">
        <f aca="false">IF(A2520="","",IF(COUNTIF(Campaigns!$A$7:$A$300,A2520)&gt;0,"✓",IF(N(D2520)=0,"– no spend","⚠ add to Campaigns tab")))</f>
        <v>✓</v>
      </c>
      <c r="J2520" s="83" t="n">
        <f aca="false">IF(D2520="","",D2520*IF(Settings!$B$23=Settings!$C$6,1,IF(Settings!$B$23="USD",1/INDEX(Settings!$B$29:$B$40,MONTH(B2520)),INDEX(Settings!$B$29:$B$40,MONTH(B2520)))))</f>
        <v>7.242696</v>
      </c>
    </row>
    <row r="2521" customFormat="false" ht="15" hidden="false" customHeight="false" outlineLevel="0" collapsed="false">
      <c r="A2521" s="0" t="s">
        <v>202</v>
      </c>
      <c r="B2521" s="81" t="n">
        <v>46174</v>
      </c>
      <c r="C2521" s="82" t="s">
        <v>452</v>
      </c>
      <c r="D2521" s="83" t="n">
        <v>9.3</v>
      </c>
      <c r="E2521" s="0" t="n">
        <v>9</v>
      </c>
      <c r="F2521" s="0" t="n">
        <v>1</v>
      </c>
      <c r="G2521" s="0" t="n">
        <v>0</v>
      </c>
      <c r="I2521" s="0" t="str">
        <f aca="false">IF(A2521="","",IF(COUNTIF(Campaigns!$A$7:$A$300,A2521)&gt;0,"✓",IF(N(D2521)=0,"– no spend","⚠ add to Campaigns tab")))</f>
        <v>✓</v>
      </c>
      <c r="J2521" s="83" t="n">
        <f aca="false">IF(D2521="","",D2521*IF(Settings!$B$23=Settings!$C$6,1,IF(Settings!$B$23="USD",1/INDEX(Settings!$B$29:$B$40,MONTH(B2521)),INDEX(Settings!$B$29:$B$40,MONTH(B2521)))))</f>
        <v>10.39461</v>
      </c>
    </row>
    <row r="2522" customFormat="false" ht="15" hidden="false" customHeight="false" outlineLevel="0" collapsed="false">
      <c r="A2522" s="0" t="s">
        <v>192</v>
      </c>
      <c r="B2522" s="81" t="n">
        <v>46174</v>
      </c>
      <c r="C2522" s="82" t="s">
        <v>452</v>
      </c>
      <c r="D2522" s="83" t="n">
        <v>22.01</v>
      </c>
      <c r="E2522" s="0" t="n">
        <v>78</v>
      </c>
      <c r="F2522" s="0" t="n">
        <v>4</v>
      </c>
      <c r="G2522" s="0" t="n">
        <v>0</v>
      </c>
      <c r="I2522" s="0" t="str">
        <f aca="false">IF(A2522="","",IF(COUNTIF(Campaigns!$A$7:$A$300,A2522)&gt;0,"✓",IF(N(D2522)=0,"– no spend","⚠ add to Campaigns tab")))</f>
        <v>✓</v>
      </c>
      <c r="J2522" s="83" t="n">
        <f aca="false">IF(D2522="","",D2522*IF(Settings!$B$23=Settings!$C$6,1,IF(Settings!$B$23="USD",1/INDEX(Settings!$B$29:$B$40,MONTH(B2522)),INDEX(Settings!$B$29:$B$40,MONTH(B2522)))))</f>
        <v>24.600577</v>
      </c>
    </row>
    <row r="2523" customFormat="false" ht="15" hidden="false" customHeight="false" outlineLevel="0" collapsed="false">
      <c r="A2523" s="0" t="s">
        <v>187</v>
      </c>
      <c r="B2523" s="81" t="n">
        <v>46174</v>
      </c>
      <c r="C2523" s="82" t="s">
        <v>452</v>
      </c>
      <c r="D2523" s="83" t="n">
        <v>22.54</v>
      </c>
      <c r="E2523" s="0" t="n">
        <v>143</v>
      </c>
      <c r="F2523" s="0" t="n">
        <v>6</v>
      </c>
      <c r="G2523" s="0" t="n">
        <v>0</v>
      </c>
      <c r="I2523" s="0" t="str">
        <f aca="false">IF(A2523="","",IF(COUNTIF(Campaigns!$A$7:$A$300,A2523)&gt;0,"✓",IF(N(D2523)=0,"– no spend","⚠ add to Campaigns tab")))</f>
        <v>✓</v>
      </c>
      <c r="J2523" s="83" t="n">
        <f aca="false">IF(D2523="","",D2523*IF(Settings!$B$23=Settings!$C$6,1,IF(Settings!$B$23="USD",1/INDEX(Settings!$B$29:$B$40,MONTH(B2523)),INDEX(Settings!$B$29:$B$40,MONTH(B2523)))))</f>
        <v>25.192958</v>
      </c>
    </row>
    <row r="2524" customFormat="false" ht="15" hidden="false" customHeight="false" outlineLevel="0" collapsed="false">
      <c r="A2524" s="0" t="s">
        <v>190</v>
      </c>
      <c r="B2524" s="81" t="n">
        <v>46174</v>
      </c>
      <c r="C2524" s="82" t="s">
        <v>452</v>
      </c>
      <c r="D2524" s="83" t="n">
        <v>19.35</v>
      </c>
      <c r="E2524" s="0" t="n">
        <v>151</v>
      </c>
      <c r="F2524" s="0" t="n">
        <v>3</v>
      </c>
      <c r="G2524" s="0" t="n">
        <v>0</v>
      </c>
      <c r="I2524" s="0" t="str">
        <f aca="false">IF(A2524="","",IF(COUNTIF(Campaigns!$A$7:$A$300,A2524)&gt;0,"✓",IF(N(D2524)=0,"– no spend","⚠ add to Campaigns tab")))</f>
        <v>✓</v>
      </c>
      <c r="J2524" s="83" t="n">
        <f aca="false">IF(D2524="","",D2524*IF(Settings!$B$23=Settings!$C$6,1,IF(Settings!$B$23="USD",1/INDEX(Settings!$B$29:$B$40,MONTH(B2524)),INDEX(Settings!$B$29:$B$40,MONTH(B2524)))))</f>
        <v>21.627495</v>
      </c>
    </row>
    <row r="2525" customFormat="false" ht="15" hidden="false" customHeight="false" outlineLevel="0" collapsed="false">
      <c r="A2525" s="0" t="s">
        <v>204</v>
      </c>
      <c r="B2525" s="81" t="n">
        <v>46174</v>
      </c>
      <c r="C2525" s="82" t="s">
        <v>452</v>
      </c>
      <c r="D2525" s="83" t="n">
        <v>10.45</v>
      </c>
      <c r="E2525" s="0" t="n">
        <v>33</v>
      </c>
      <c r="F2525" s="0" t="n">
        <v>6</v>
      </c>
      <c r="G2525" s="0" t="n">
        <v>1</v>
      </c>
      <c r="I2525" s="0" t="str">
        <f aca="false">IF(A2525="","",IF(COUNTIF(Campaigns!$A$7:$A$300,A2525)&gt;0,"✓",IF(N(D2525)=0,"– no spend","⚠ add to Campaigns tab")))</f>
        <v>✓</v>
      </c>
      <c r="J2525" s="83" t="n">
        <f aca="false">IF(D2525="","",D2525*IF(Settings!$B$23=Settings!$C$6,1,IF(Settings!$B$23="USD",1/INDEX(Settings!$B$29:$B$40,MONTH(B2525)),INDEX(Settings!$B$29:$B$40,MONTH(B2525)))))</f>
        <v>11.679965</v>
      </c>
    </row>
    <row r="2526" customFormat="false" ht="15" hidden="false" customHeight="false" outlineLevel="0" collapsed="false">
      <c r="A2526" s="0" t="s">
        <v>188</v>
      </c>
      <c r="B2526" s="81" t="n">
        <v>46174</v>
      </c>
      <c r="C2526" s="82" t="s">
        <v>452</v>
      </c>
      <c r="D2526" s="83" t="n">
        <v>71.02</v>
      </c>
      <c r="E2526" s="0" t="n">
        <v>252</v>
      </c>
      <c r="F2526" s="0" t="n">
        <v>14</v>
      </c>
      <c r="G2526" s="0" t="n">
        <v>0</v>
      </c>
      <c r="I2526" s="0" t="str">
        <f aca="false">IF(A2526="","",IF(COUNTIF(Campaigns!$A$7:$A$300,A2526)&gt;0,"✓",IF(N(D2526)=0,"– no spend","⚠ add to Campaigns tab")))</f>
        <v>✓</v>
      </c>
      <c r="J2526" s="83" t="n">
        <f aca="false">IF(D2526="","",D2526*IF(Settings!$B$23=Settings!$C$6,1,IF(Settings!$B$23="USD",1/INDEX(Settings!$B$29:$B$40,MONTH(B2526)),INDEX(Settings!$B$29:$B$40,MONTH(B2526)))))</f>
        <v>79.379054</v>
      </c>
    </row>
    <row r="2527" customFormat="false" ht="15" hidden="false" customHeight="false" outlineLevel="0" collapsed="false">
      <c r="A2527" s="0" t="s">
        <v>186</v>
      </c>
      <c r="B2527" s="81" t="n">
        <v>46174</v>
      </c>
      <c r="C2527" s="82" t="s">
        <v>452</v>
      </c>
      <c r="D2527" s="83" t="n">
        <v>41.19</v>
      </c>
      <c r="E2527" s="0" t="n">
        <v>157</v>
      </c>
      <c r="F2527" s="0" t="n">
        <v>15</v>
      </c>
      <c r="G2527" s="0" t="n">
        <v>0</v>
      </c>
      <c r="I2527" s="0" t="str">
        <f aca="false">IF(A2527="","",IF(COUNTIF(Campaigns!$A$7:$A$300,A2527)&gt;0,"✓",IF(N(D2527)=0,"– no spend","⚠ add to Campaigns tab")))</f>
        <v>✓</v>
      </c>
      <c r="J2527" s="83" t="n">
        <f aca="false">IF(D2527="","",D2527*IF(Settings!$B$23=Settings!$C$6,1,IF(Settings!$B$23="USD",1/INDEX(Settings!$B$29:$B$40,MONTH(B2527)),INDEX(Settings!$B$29:$B$40,MONTH(B2527)))))</f>
        <v>46.038063</v>
      </c>
    </row>
    <row r="2528" customFormat="false" ht="15" hidden="false" customHeight="false" outlineLevel="0" collapsed="false">
      <c r="A2528" s="0" t="s">
        <v>197</v>
      </c>
      <c r="B2528" s="81" t="n">
        <v>46174</v>
      </c>
      <c r="C2528" s="82" t="s">
        <v>452</v>
      </c>
      <c r="D2528" s="83" t="n">
        <v>30.3</v>
      </c>
      <c r="E2528" s="0" t="n">
        <v>39375</v>
      </c>
      <c r="F2528" s="0" t="n">
        <v>73</v>
      </c>
      <c r="G2528" s="0" t="n">
        <v>0</v>
      </c>
      <c r="I2528" s="0" t="str">
        <f aca="false">IF(A2528="","",IF(COUNTIF(Campaigns!$A$7:$A$300,A2528)&gt;0,"✓",IF(N(D2528)=0,"– no spend","⚠ add to Campaigns tab")))</f>
        <v>✓</v>
      </c>
      <c r="J2528" s="83" t="n">
        <f aca="false">IF(D2528="","",D2528*IF(Settings!$B$23=Settings!$C$6,1,IF(Settings!$B$23="USD",1/INDEX(Settings!$B$29:$B$40,MONTH(B2528)),INDEX(Settings!$B$29:$B$40,MONTH(B2528)))))</f>
        <v>33.86631</v>
      </c>
    </row>
    <row r="2529" customFormat="false" ht="15" hidden="false" customHeight="false" outlineLevel="0" collapsed="false">
      <c r="A2529" s="0" t="s">
        <v>198</v>
      </c>
      <c r="B2529" s="81" t="n">
        <v>46174</v>
      </c>
      <c r="C2529" s="82" t="s">
        <v>452</v>
      </c>
      <c r="D2529" s="83" t="n">
        <v>30.22</v>
      </c>
      <c r="E2529" s="0" t="n">
        <v>13685</v>
      </c>
      <c r="F2529" s="0" t="n">
        <v>5</v>
      </c>
      <c r="G2529" s="0" t="n">
        <v>0</v>
      </c>
      <c r="I2529" s="0" t="str">
        <f aca="false">IF(A2529="","",IF(COUNTIF(Campaigns!$A$7:$A$300,A2529)&gt;0,"✓",IF(N(D2529)=0,"– no spend","⚠ add to Campaigns tab")))</f>
        <v>✓</v>
      </c>
      <c r="J2529" s="83" t="n">
        <f aca="false">IF(D2529="","",D2529*IF(Settings!$B$23=Settings!$C$6,1,IF(Settings!$B$23="USD",1/INDEX(Settings!$B$29:$B$40,MONTH(B2529)),INDEX(Settings!$B$29:$B$40,MONTH(B2529)))))</f>
        <v>33.776894</v>
      </c>
    </row>
    <row r="2530" customFormat="false" ht="15" hidden="false" customHeight="false" outlineLevel="0" collapsed="false">
      <c r="A2530" s="0" t="s">
        <v>185</v>
      </c>
      <c r="B2530" s="81" t="n">
        <v>46175</v>
      </c>
      <c r="C2530" s="82" t="s">
        <v>452</v>
      </c>
      <c r="D2530" s="83" t="n">
        <v>34.97</v>
      </c>
      <c r="E2530" s="0" t="n">
        <v>231</v>
      </c>
      <c r="F2530" s="0" t="n">
        <v>16</v>
      </c>
      <c r="G2530" s="0" t="n">
        <v>0</v>
      </c>
      <c r="I2530" s="0" t="str">
        <f aca="false">IF(A2530="","",IF(COUNTIF(Campaigns!$A$7:$A$300,A2530)&gt;0,"✓",IF(N(D2530)=0,"– no spend","⚠ add to Campaigns tab")))</f>
        <v>✓</v>
      </c>
      <c r="J2530" s="83" t="n">
        <f aca="false">IF(D2530="","",D2530*IF(Settings!$B$23=Settings!$C$6,1,IF(Settings!$B$23="USD",1/INDEX(Settings!$B$29:$B$40,MONTH(B2530)),INDEX(Settings!$B$29:$B$40,MONTH(B2530)))))</f>
        <v>39.085969</v>
      </c>
    </row>
    <row r="2531" customFormat="false" ht="15" hidden="false" customHeight="false" outlineLevel="0" collapsed="false">
      <c r="A2531" s="0" t="s">
        <v>191</v>
      </c>
      <c r="B2531" s="81" t="n">
        <v>46175</v>
      </c>
      <c r="C2531" s="82" t="s">
        <v>452</v>
      </c>
      <c r="D2531" s="83" t="n">
        <v>15.09</v>
      </c>
      <c r="E2531" s="0" t="n">
        <v>75</v>
      </c>
      <c r="F2531" s="0" t="n">
        <v>9</v>
      </c>
      <c r="G2531" s="0" t="n">
        <v>3</v>
      </c>
      <c r="I2531" s="0" t="str">
        <f aca="false">IF(A2531="","",IF(COUNTIF(Campaigns!$A$7:$A$300,A2531)&gt;0,"✓",IF(N(D2531)=0,"– no spend","⚠ add to Campaigns tab")))</f>
        <v>✓</v>
      </c>
      <c r="J2531" s="83" t="n">
        <f aca="false">IF(D2531="","",D2531*IF(Settings!$B$23=Settings!$C$6,1,IF(Settings!$B$23="USD",1/INDEX(Settings!$B$29:$B$40,MONTH(B2531)),INDEX(Settings!$B$29:$B$40,MONTH(B2531)))))</f>
        <v>16.866093</v>
      </c>
    </row>
    <row r="2532" customFormat="false" ht="15" hidden="false" customHeight="false" outlineLevel="0" collapsed="false">
      <c r="A2532" s="0" t="s">
        <v>200</v>
      </c>
      <c r="B2532" s="81" t="n">
        <v>46175</v>
      </c>
      <c r="C2532" s="82" t="s">
        <v>452</v>
      </c>
      <c r="D2532" s="83" t="n">
        <v>6.95</v>
      </c>
      <c r="E2532" s="0" t="n">
        <v>18</v>
      </c>
      <c r="F2532" s="0" t="n">
        <v>2</v>
      </c>
      <c r="G2532" s="0" t="n">
        <v>2</v>
      </c>
      <c r="I2532" s="0" t="str">
        <f aca="false">IF(A2532="","",IF(COUNTIF(Campaigns!$A$7:$A$300,A2532)&gt;0,"✓",IF(N(D2532)=0,"– no spend","⚠ add to Campaigns tab")))</f>
        <v>✓</v>
      </c>
      <c r="J2532" s="83" t="n">
        <f aca="false">IF(D2532="","",D2532*IF(Settings!$B$23=Settings!$C$6,1,IF(Settings!$B$23="USD",1/INDEX(Settings!$B$29:$B$40,MONTH(B2532)),INDEX(Settings!$B$29:$B$40,MONTH(B2532)))))</f>
        <v>7.768015</v>
      </c>
    </row>
    <row r="2533" customFormat="false" ht="15" hidden="false" customHeight="false" outlineLevel="0" collapsed="false">
      <c r="A2533" s="0" t="s">
        <v>202</v>
      </c>
      <c r="B2533" s="81" t="n">
        <v>46175</v>
      </c>
      <c r="C2533" s="82" t="s">
        <v>452</v>
      </c>
      <c r="D2533" s="83" t="n">
        <v>9.38</v>
      </c>
      <c r="E2533" s="0" t="n">
        <v>17</v>
      </c>
      <c r="F2533" s="0" t="n">
        <v>2</v>
      </c>
      <c r="G2533" s="0" t="n">
        <v>0</v>
      </c>
      <c r="I2533" s="0" t="str">
        <f aca="false">IF(A2533="","",IF(COUNTIF(Campaigns!$A$7:$A$300,A2533)&gt;0,"✓",IF(N(D2533)=0,"– no spend","⚠ add to Campaigns tab")))</f>
        <v>✓</v>
      </c>
      <c r="J2533" s="83" t="n">
        <f aca="false">IF(D2533="","",D2533*IF(Settings!$B$23=Settings!$C$6,1,IF(Settings!$B$23="USD",1/INDEX(Settings!$B$29:$B$40,MONTH(B2533)),INDEX(Settings!$B$29:$B$40,MONTH(B2533)))))</f>
        <v>10.484026</v>
      </c>
    </row>
    <row r="2534" customFormat="false" ht="15" hidden="false" customHeight="false" outlineLevel="0" collapsed="false">
      <c r="A2534" s="0" t="s">
        <v>192</v>
      </c>
      <c r="B2534" s="81" t="n">
        <v>46175</v>
      </c>
      <c r="C2534" s="82" t="s">
        <v>452</v>
      </c>
      <c r="D2534" s="83" t="n">
        <v>19.89</v>
      </c>
      <c r="E2534" s="0" t="n">
        <v>57</v>
      </c>
      <c r="F2534" s="0" t="n">
        <v>4</v>
      </c>
      <c r="G2534" s="0" t="n">
        <v>1</v>
      </c>
      <c r="I2534" s="0" t="str">
        <f aca="false">IF(A2534="","",IF(COUNTIF(Campaigns!$A$7:$A$300,A2534)&gt;0,"✓",IF(N(D2534)=0,"– no spend","⚠ add to Campaigns tab")))</f>
        <v>✓</v>
      </c>
      <c r="J2534" s="83" t="n">
        <f aca="false">IF(D2534="","",D2534*IF(Settings!$B$23=Settings!$C$6,1,IF(Settings!$B$23="USD",1/INDEX(Settings!$B$29:$B$40,MONTH(B2534)),INDEX(Settings!$B$29:$B$40,MONTH(B2534)))))</f>
        <v>22.231053</v>
      </c>
    </row>
    <row r="2535" customFormat="false" ht="15" hidden="false" customHeight="false" outlineLevel="0" collapsed="false">
      <c r="A2535" s="0" t="s">
        <v>187</v>
      </c>
      <c r="B2535" s="81" t="n">
        <v>46175</v>
      </c>
      <c r="C2535" s="82" t="s">
        <v>452</v>
      </c>
      <c r="D2535" s="83" t="n">
        <v>68.33</v>
      </c>
      <c r="E2535" s="0" t="n">
        <v>237</v>
      </c>
      <c r="F2535" s="0" t="n">
        <v>9</v>
      </c>
      <c r="G2535" s="0" t="n">
        <v>0</v>
      </c>
      <c r="I2535" s="0" t="str">
        <f aca="false">IF(A2535="","",IF(COUNTIF(Campaigns!$A$7:$A$300,A2535)&gt;0,"✓",IF(N(D2535)=0,"– no spend","⚠ add to Campaigns tab")))</f>
        <v>✓</v>
      </c>
      <c r="J2535" s="83" t="n">
        <f aca="false">IF(D2535="","",D2535*IF(Settings!$B$23=Settings!$C$6,1,IF(Settings!$B$23="USD",1/INDEX(Settings!$B$29:$B$40,MONTH(B2535)),INDEX(Settings!$B$29:$B$40,MONTH(B2535)))))</f>
        <v>76.372441</v>
      </c>
    </row>
    <row r="2536" customFormat="false" ht="15" hidden="false" customHeight="false" outlineLevel="0" collapsed="false">
      <c r="A2536" s="0" t="s">
        <v>190</v>
      </c>
      <c r="B2536" s="81" t="n">
        <v>46175</v>
      </c>
      <c r="C2536" s="82" t="s">
        <v>452</v>
      </c>
      <c r="D2536" s="83" t="n">
        <v>97.56</v>
      </c>
      <c r="E2536" s="0" t="n">
        <v>78</v>
      </c>
      <c r="F2536" s="0" t="n">
        <v>5</v>
      </c>
      <c r="G2536" s="0" t="n">
        <v>1</v>
      </c>
      <c r="I2536" s="0" t="str">
        <f aca="false">IF(A2536="","",IF(COUNTIF(Campaigns!$A$7:$A$300,A2536)&gt;0,"✓",IF(N(D2536)=0,"– no spend","⚠ add to Campaigns tab")))</f>
        <v>✓</v>
      </c>
      <c r="J2536" s="83" t="n">
        <f aca="false">IF(D2536="","",D2536*IF(Settings!$B$23=Settings!$C$6,1,IF(Settings!$B$23="USD",1/INDEX(Settings!$B$29:$B$40,MONTH(B2536)),INDEX(Settings!$B$29:$B$40,MONTH(B2536)))))</f>
        <v>109.042812</v>
      </c>
    </row>
    <row r="2537" customFormat="false" ht="15" hidden="false" customHeight="false" outlineLevel="0" collapsed="false">
      <c r="A2537" s="0" t="s">
        <v>204</v>
      </c>
      <c r="B2537" s="81" t="n">
        <v>46175</v>
      </c>
      <c r="C2537" s="82" t="s">
        <v>452</v>
      </c>
      <c r="D2537" s="83" t="n">
        <v>9.64</v>
      </c>
      <c r="E2537" s="0" t="n">
        <v>48</v>
      </c>
      <c r="F2537" s="0" t="n">
        <v>4</v>
      </c>
      <c r="G2537" s="0" t="n">
        <v>0</v>
      </c>
      <c r="I2537" s="0" t="str">
        <f aca="false">IF(A2537="","",IF(COUNTIF(Campaigns!$A$7:$A$300,A2537)&gt;0,"✓",IF(N(D2537)=0,"– no spend","⚠ add to Campaigns tab")))</f>
        <v>✓</v>
      </c>
      <c r="J2537" s="83" t="n">
        <f aca="false">IF(D2537="","",D2537*IF(Settings!$B$23=Settings!$C$6,1,IF(Settings!$B$23="USD",1/INDEX(Settings!$B$29:$B$40,MONTH(B2537)),INDEX(Settings!$B$29:$B$40,MONTH(B2537)))))</f>
        <v>10.774628</v>
      </c>
    </row>
    <row r="2538" customFormat="false" ht="15" hidden="false" customHeight="false" outlineLevel="0" collapsed="false">
      <c r="A2538" s="0" t="s">
        <v>188</v>
      </c>
      <c r="B2538" s="81" t="n">
        <v>46175</v>
      </c>
      <c r="C2538" s="82" t="s">
        <v>452</v>
      </c>
      <c r="D2538" s="83" t="n">
        <v>68.19</v>
      </c>
      <c r="E2538" s="0" t="n">
        <v>184</v>
      </c>
      <c r="F2538" s="0" t="n">
        <v>14</v>
      </c>
      <c r="G2538" s="0" t="n">
        <v>0</v>
      </c>
      <c r="I2538" s="0" t="str">
        <f aca="false">IF(A2538="","",IF(COUNTIF(Campaigns!$A$7:$A$300,A2538)&gt;0,"✓",IF(N(D2538)=0,"– no spend","⚠ add to Campaigns tab")))</f>
        <v>✓</v>
      </c>
      <c r="J2538" s="83" t="n">
        <f aca="false">IF(D2538="","",D2538*IF(Settings!$B$23=Settings!$C$6,1,IF(Settings!$B$23="USD",1/INDEX(Settings!$B$29:$B$40,MONTH(B2538)),INDEX(Settings!$B$29:$B$40,MONTH(B2538)))))</f>
        <v>76.215963</v>
      </c>
    </row>
    <row r="2539" customFormat="false" ht="15" hidden="false" customHeight="false" outlineLevel="0" collapsed="false">
      <c r="A2539" s="0" t="s">
        <v>186</v>
      </c>
      <c r="B2539" s="81" t="n">
        <v>46175</v>
      </c>
      <c r="C2539" s="82" t="s">
        <v>452</v>
      </c>
      <c r="D2539" s="83" t="n">
        <v>63.95</v>
      </c>
      <c r="E2539" s="0" t="n">
        <v>235</v>
      </c>
      <c r="F2539" s="0" t="n">
        <v>23</v>
      </c>
      <c r="G2539" s="0" t="n">
        <v>1</v>
      </c>
      <c r="I2539" s="0" t="str">
        <f aca="false">IF(A2539="","",IF(COUNTIF(Campaigns!$A$7:$A$300,A2539)&gt;0,"✓",IF(N(D2539)=0,"– no spend","⚠ add to Campaigns tab")))</f>
        <v>✓</v>
      </c>
      <c r="J2539" s="83" t="n">
        <f aca="false">IF(D2539="","",D2539*IF(Settings!$B$23=Settings!$C$6,1,IF(Settings!$B$23="USD",1/INDEX(Settings!$B$29:$B$40,MONTH(B2539)),INDEX(Settings!$B$29:$B$40,MONTH(B2539)))))</f>
        <v>71.476915</v>
      </c>
    </row>
    <row r="2540" customFormat="false" ht="15" hidden="false" customHeight="false" outlineLevel="0" collapsed="false">
      <c r="A2540" s="0" t="s">
        <v>197</v>
      </c>
      <c r="B2540" s="81" t="n">
        <v>46175</v>
      </c>
      <c r="C2540" s="82" t="s">
        <v>452</v>
      </c>
      <c r="D2540" s="83" t="n">
        <v>31.9</v>
      </c>
      <c r="E2540" s="0" t="n">
        <v>41100</v>
      </c>
      <c r="F2540" s="0" t="n">
        <v>66</v>
      </c>
      <c r="G2540" s="0" t="n">
        <v>0</v>
      </c>
      <c r="I2540" s="0" t="str">
        <f aca="false">IF(A2540="","",IF(COUNTIF(Campaigns!$A$7:$A$300,A2540)&gt;0,"✓",IF(N(D2540)=0,"– no spend","⚠ add to Campaigns tab")))</f>
        <v>✓</v>
      </c>
      <c r="J2540" s="83" t="n">
        <f aca="false">IF(D2540="","",D2540*IF(Settings!$B$23=Settings!$C$6,1,IF(Settings!$B$23="USD",1/INDEX(Settings!$B$29:$B$40,MONTH(B2540)),INDEX(Settings!$B$29:$B$40,MONTH(B2540)))))</f>
        <v>35.65463</v>
      </c>
    </row>
    <row r="2541" customFormat="false" ht="15" hidden="false" customHeight="false" outlineLevel="0" collapsed="false">
      <c r="A2541" s="0" t="s">
        <v>198</v>
      </c>
      <c r="B2541" s="81" t="n">
        <v>46175</v>
      </c>
      <c r="C2541" s="82" t="s">
        <v>452</v>
      </c>
      <c r="D2541" s="83" t="n">
        <v>32</v>
      </c>
      <c r="E2541" s="0" t="n">
        <v>14588</v>
      </c>
      <c r="F2541" s="0" t="n">
        <v>3</v>
      </c>
      <c r="G2541" s="0" t="n">
        <v>0</v>
      </c>
      <c r="I2541" s="0" t="str">
        <f aca="false">IF(A2541="","",IF(COUNTIF(Campaigns!$A$7:$A$300,A2541)&gt;0,"✓",IF(N(D2541)=0,"– no spend","⚠ add to Campaigns tab")))</f>
        <v>✓</v>
      </c>
      <c r="J2541" s="83" t="n">
        <f aca="false">IF(D2541="","",D2541*IF(Settings!$B$23=Settings!$C$6,1,IF(Settings!$B$23="USD",1/INDEX(Settings!$B$29:$B$40,MONTH(B2541)),INDEX(Settings!$B$29:$B$40,MONTH(B2541)))))</f>
        <v>35.7664</v>
      </c>
    </row>
    <row r="2542" customFormat="false" ht="15" hidden="false" customHeight="false" outlineLevel="0" collapsed="false">
      <c r="A2542" s="0" t="s">
        <v>185</v>
      </c>
      <c r="B2542" s="81" t="n">
        <v>46176</v>
      </c>
      <c r="C2542" s="82" t="s">
        <v>452</v>
      </c>
      <c r="D2542" s="83" t="n">
        <v>67.95</v>
      </c>
      <c r="E2542" s="0" t="n">
        <v>251</v>
      </c>
      <c r="F2542" s="0" t="n">
        <v>30</v>
      </c>
      <c r="G2542" s="0" t="n">
        <v>3</v>
      </c>
      <c r="I2542" s="0" t="str">
        <f aca="false">IF(A2542="","",IF(COUNTIF(Campaigns!$A$7:$A$300,A2542)&gt;0,"✓",IF(N(D2542)=0,"– no spend","⚠ add to Campaigns tab")))</f>
        <v>✓</v>
      </c>
      <c r="J2542" s="83" t="n">
        <f aca="false">IF(D2542="","",D2542*IF(Settings!$B$23=Settings!$C$6,1,IF(Settings!$B$23="USD",1/INDEX(Settings!$B$29:$B$40,MONTH(B2542)),INDEX(Settings!$B$29:$B$40,MONTH(B2542)))))</f>
        <v>75.947715</v>
      </c>
    </row>
    <row r="2543" customFormat="false" ht="15" hidden="false" customHeight="false" outlineLevel="0" collapsed="false">
      <c r="A2543" s="0" t="s">
        <v>191</v>
      </c>
      <c r="B2543" s="81" t="n">
        <v>46176</v>
      </c>
      <c r="C2543" s="82" t="s">
        <v>452</v>
      </c>
      <c r="D2543" s="83" t="n">
        <v>16.36</v>
      </c>
      <c r="E2543" s="0" t="n">
        <v>74</v>
      </c>
      <c r="F2543" s="0" t="n">
        <v>9</v>
      </c>
      <c r="G2543" s="0" t="n">
        <v>0</v>
      </c>
      <c r="I2543" s="0" t="str">
        <f aca="false">IF(A2543="","",IF(COUNTIF(Campaigns!$A$7:$A$300,A2543)&gt;0,"✓",IF(N(D2543)=0,"– no spend","⚠ add to Campaigns tab")))</f>
        <v>✓</v>
      </c>
      <c r="J2543" s="83" t="n">
        <f aca="false">IF(D2543="","",D2543*IF(Settings!$B$23=Settings!$C$6,1,IF(Settings!$B$23="USD",1/INDEX(Settings!$B$29:$B$40,MONTH(B2543)),INDEX(Settings!$B$29:$B$40,MONTH(B2543)))))</f>
        <v>18.285572</v>
      </c>
    </row>
    <row r="2544" customFormat="false" ht="15" hidden="false" customHeight="false" outlineLevel="0" collapsed="false">
      <c r="A2544" s="0" t="s">
        <v>200</v>
      </c>
      <c r="B2544" s="81" t="n">
        <v>46176</v>
      </c>
      <c r="C2544" s="82" t="s">
        <v>452</v>
      </c>
      <c r="D2544" s="83" t="n">
        <v>2.97</v>
      </c>
      <c r="E2544" s="0" t="n">
        <v>30</v>
      </c>
      <c r="F2544" s="0" t="n">
        <v>2</v>
      </c>
      <c r="G2544" s="0" t="n">
        <v>0</v>
      </c>
      <c r="I2544" s="0" t="str">
        <f aca="false">IF(A2544="","",IF(COUNTIF(Campaigns!$A$7:$A$300,A2544)&gt;0,"✓",IF(N(D2544)=0,"– no spend","⚠ add to Campaigns tab")))</f>
        <v>✓</v>
      </c>
      <c r="J2544" s="83" t="n">
        <f aca="false">IF(D2544="","",D2544*IF(Settings!$B$23=Settings!$C$6,1,IF(Settings!$B$23="USD",1/INDEX(Settings!$B$29:$B$40,MONTH(B2544)),INDEX(Settings!$B$29:$B$40,MONTH(B2544)))))</f>
        <v>3.319569</v>
      </c>
    </row>
    <row r="2545" customFormat="false" ht="15" hidden="false" customHeight="false" outlineLevel="0" collapsed="false">
      <c r="A2545" s="0" t="s">
        <v>202</v>
      </c>
      <c r="B2545" s="81" t="n">
        <v>46176</v>
      </c>
      <c r="C2545" s="82" t="s">
        <v>452</v>
      </c>
      <c r="D2545" s="83" t="n">
        <v>9.77</v>
      </c>
      <c r="E2545" s="0" t="n">
        <v>12</v>
      </c>
      <c r="F2545" s="0" t="n">
        <v>1</v>
      </c>
      <c r="G2545" s="0" t="n">
        <v>0</v>
      </c>
      <c r="I2545" s="0" t="str">
        <f aca="false">IF(A2545="","",IF(COUNTIF(Campaigns!$A$7:$A$300,A2545)&gt;0,"✓",IF(N(D2545)=0,"– no spend","⚠ add to Campaigns tab")))</f>
        <v>✓</v>
      </c>
      <c r="J2545" s="83" t="n">
        <f aca="false">IF(D2545="","",D2545*IF(Settings!$B$23=Settings!$C$6,1,IF(Settings!$B$23="USD",1/INDEX(Settings!$B$29:$B$40,MONTH(B2545)),INDEX(Settings!$B$29:$B$40,MONTH(B2545)))))</f>
        <v>10.919929</v>
      </c>
    </row>
    <row r="2546" customFormat="false" ht="15" hidden="false" customHeight="false" outlineLevel="0" collapsed="false">
      <c r="A2546" s="0" t="s">
        <v>192</v>
      </c>
      <c r="B2546" s="81" t="n">
        <v>46176</v>
      </c>
      <c r="C2546" s="82" t="s">
        <v>452</v>
      </c>
      <c r="D2546" s="83" t="n">
        <v>27.35</v>
      </c>
      <c r="E2546" s="0" t="n">
        <v>40</v>
      </c>
      <c r="F2546" s="0" t="n">
        <v>5</v>
      </c>
      <c r="G2546" s="0" t="n">
        <v>0</v>
      </c>
      <c r="I2546" s="0" t="str">
        <f aca="false">IF(A2546="","",IF(COUNTIF(Campaigns!$A$7:$A$300,A2546)&gt;0,"✓",IF(N(D2546)=0,"– no spend","⚠ add to Campaigns tab")))</f>
        <v>✓</v>
      </c>
      <c r="J2546" s="83" t="n">
        <f aca="false">IF(D2546="","",D2546*IF(Settings!$B$23=Settings!$C$6,1,IF(Settings!$B$23="USD",1/INDEX(Settings!$B$29:$B$40,MONTH(B2546)),INDEX(Settings!$B$29:$B$40,MONTH(B2546)))))</f>
        <v>30.569095</v>
      </c>
    </row>
    <row r="2547" customFormat="false" ht="15" hidden="false" customHeight="false" outlineLevel="0" collapsed="false">
      <c r="A2547" s="0" t="s">
        <v>187</v>
      </c>
      <c r="B2547" s="81" t="n">
        <v>46176</v>
      </c>
      <c r="C2547" s="82" t="s">
        <v>452</v>
      </c>
      <c r="D2547" s="83" t="n">
        <v>56.37</v>
      </c>
      <c r="E2547" s="0" t="n">
        <v>220</v>
      </c>
      <c r="F2547" s="0" t="n">
        <v>12</v>
      </c>
      <c r="G2547" s="0" t="n">
        <v>0</v>
      </c>
      <c r="I2547" s="0" t="str">
        <f aca="false">IF(A2547="","",IF(COUNTIF(Campaigns!$A$7:$A$300,A2547)&gt;0,"✓",IF(N(D2547)=0,"– no spend","⚠ add to Campaigns tab")))</f>
        <v>✓</v>
      </c>
      <c r="J2547" s="83" t="n">
        <f aca="false">IF(D2547="","",D2547*IF(Settings!$B$23=Settings!$C$6,1,IF(Settings!$B$23="USD",1/INDEX(Settings!$B$29:$B$40,MONTH(B2547)),INDEX(Settings!$B$29:$B$40,MONTH(B2547)))))</f>
        <v>63.004749</v>
      </c>
    </row>
    <row r="2548" customFormat="false" ht="15" hidden="false" customHeight="false" outlineLevel="0" collapsed="false">
      <c r="A2548" s="0" t="s">
        <v>190</v>
      </c>
      <c r="B2548" s="81" t="n">
        <v>46176</v>
      </c>
      <c r="C2548" s="82" t="s">
        <v>452</v>
      </c>
      <c r="D2548" s="83" t="n">
        <v>55.3</v>
      </c>
      <c r="E2548" s="0" t="n">
        <v>27</v>
      </c>
      <c r="F2548" s="0" t="n">
        <v>2</v>
      </c>
      <c r="G2548" s="0" t="n">
        <v>2</v>
      </c>
      <c r="I2548" s="0" t="str">
        <f aca="false">IF(A2548="","",IF(COUNTIF(Campaigns!$A$7:$A$300,A2548)&gt;0,"✓",IF(N(D2548)=0,"– no spend","⚠ add to Campaigns tab")))</f>
        <v>✓</v>
      </c>
      <c r="J2548" s="83" t="n">
        <f aca="false">IF(D2548="","",D2548*IF(Settings!$B$23=Settings!$C$6,1,IF(Settings!$B$23="USD",1/INDEX(Settings!$B$29:$B$40,MONTH(B2548)),INDEX(Settings!$B$29:$B$40,MONTH(B2548)))))</f>
        <v>61.80881</v>
      </c>
    </row>
    <row r="2549" customFormat="false" ht="15" hidden="false" customHeight="false" outlineLevel="0" collapsed="false">
      <c r="A2549" s="0" t="s">
        <v>204</v>
      </c>
      <c r="B2549" s="81" t="n">
        <v>46176</v>
      </c>
      <c r="C2549" s="82" t="s">
        <v>452</v>
      </c>
      <c r="D2549" s="83" t="n">
        <v>5.76</v>
      </c>
      <c r="E2549" s="0" t="n">
        <v>22</v>
      </c>
      <c r="F2549" s="0" t="n">
        <v>1</v>
      </c>
      <c r="G2549" s="0" t="n">
        <v>0</v>
      </c>
      <c r="I2549" s="0" t="str">
        <f aca="false">IF(A2549="","",IF(COUNTIF(Campaigns!$A$7:$A$300,A2549)&gt;0,"✓",IF(N(D2549)=0,"– no spend","⚠ add to Campaigns tab")))</f>
        <v>✓</v>
      </c>
      <c r="J2549" s="83" t="n">
        <f aca="false">IF(D2549="","",D2549*IF(Settings!$B$23=Settings!$C$6,1,IF(Settings!$B$23="USD",1/INDEX(Settings!$B$29:$B$40,MONTH(B2549)),INDEX(Settings!$B$29:$B$40,MONTH(B2549)))))</f>
        <v>6.437952</v>
      </c>
    </row>
    <row r="2550" customFormat="false" ht="15" hidden="false" customHeight="false" outlineLevel="0" collapsed="false">
      <c r="A2550" s="0" t="s">
        <v>188</v>
      </c>
      <c r="B2550" s="81" t="n">
        <v>46176</v>
      </c>
      <c r="C2550" s="82" t="s">
        <v>452</v>
      </c>
      <c r="D2550" s="83" t="n">
        <v>77.14</v>
      </c>
      <c r="E2550" s="0" t="n">
        <v>164</v>
      </c>
      <c r="F2550" s="0" t="n">
        <v>14</v>
      </c>
      <c r="G2550" s="0" t="n">
        <v>0</v>
      </c>
      <c r="I2550" s="0" t="str">
        <f aca="false">IF(A2550="","",IF(COUNTIF(Campaigns!$A$7:$A$300,A2550)&gt;0,"✓",IF(N(D2550)=0,"– no spend","⚠ add to Campaigns tab")))</f>
        <v>✓</v>
      </c>
      <c r="J2550" s="83" t="n">
        <f aca="false">IF(D2550="","",D2550*IF(Settings!$B$23=Settings!$C$6,1,IF(Settings!$B$23="USD",1/INDEX(Settings!$B$29:$B$40,MONTH(B2550)),INDEX(Settings!$B$29:$B$40,MONTH(B2550)))))</f>
        <v>86.219378</v>
      </c>
    </row>
    <row r="2551" customFormat="false" ht="15" hidden="false" customHeight="false" outlineLevel="0" collapsed="false">
      <c r="A2551" s="0" t="s">
        <v>186</v>
      </c>
      <c r="B2551" s="81" t="n">
        <v>46176</v>
      </c>
      <c r="C2551" s="82" t="s">
        <v>452</v>
      </c>
      <c r="D2551" s="83" t="n">
        <v>57.11</v>
      </c>
      <c r="E2551" s="0" t="n">
        <v>198</v>
      </c>
      <c r="F2551" s="0" t="n">
        <v>20</v>
      </c>
      <c r="G2551" s="0" t="n">
        <v>0</v>
      </c>
      <c r="I2551" s="0" t="str">
        <f aca="false">IF(A2551="","",IF(COUNTIF(Campaigns!$A$7:$A$300,A2551)&gt;0,"✓",IF(N(D2551)=0,"– no spend","⚠ add to Campaigns tab")))</f>
        <v>✓</v>
      </c>
      <c r="J2551" s="83" t="n">
        <f aca="false">IF(D2551="","",D2551*IF(Settings!$B$23=Settings!$C$6,1,IF(Settings!$B$23="USD",1/INDEX(Settings!$B$29:$B$40,MONTH(B2551)),INDEX(Settings!$B$29:$B$40,MONTH(B2551)))))</f>
        <v>63.831847</v>
      </c>
    </row>
    <row r="2552" customFormat="false" ht="15" hidden="false" customHeight="false" outlineLevel="0" collapsed="false">
      <c r="A2552" s="0" t="s">
        <v>197</v>
      </c>
      <c r="B2552" s="81" t="n">
        <v>46176</v>
      </c>
      <c r="C2552" s="82" t="s">
        <v>452</v>
      </c>
      <c r="D2552" s="83" t="n">
        <v>31.87</v>
      </c>
      <c r="E2552" s="0" t="n">
        <v>40289</v>
      </c>
      <c r="F2552" s="0" t="n">
        <v>55</v>
      </c>
      <c r="G2552" s="0" t="n">
        <v>0</v>
      </c>
      <c r="I2552" s="0" t="str">
        <f aca="false">IF(A2552="","",IF(COUNTIF(Campaigns!$A$7:$A$300,A2552)&gt;0,"✓",IF(N(D2552)=0,"– no spend","⚠ add to Campaigns tab")))</f>
        <v>✓</v>
      </c>
      <c r="J2552" s="83" t="n">
        <f aca="false">IF(D2552="","",D2552*IF(Settings!$B$23=Settings!$C$6,1,IF(Settings!$B$23="USD",1/INDEX(Settings!$B$29:$B$40,MONTH(B2552)),INDEX(Settings!$B$29:$B$40,MONTH(B2552)))))</f>
        <v>35.621099</v>
      </c>
    </row>
    <row r="2553" customFormat="false" ht="15" hidden="false" customHeight="false" outlineLevel="0" collapsed="false">
      <c r="A2553" s="0" t="s">
        <v>198</v>
      </c>
      <c r="B2553" s="81" t="n">
        <v>46176</v>
      </c>
      <c r="C2553" s="82" t="s">
        <v>452</v>
      </c>
      <c r="D2553" s="83" t="n">
        <v>31.65</v>
      </c>
      <c r="E2553" s="0" t="n">
        <v>14616</v>
      </c>
      <c r="F2553" s="0" t="n">
        <v>3</v>
      </c>
      <c r="G2553" s="0" t="n">
        <v>0</v>
      </c>
      <c r="I2553" s="0" t="str">
        <f aca="false">IF(A2553="","",IF(COUNTIF(Campaigns!$A$7:$A$300,A2553)&gt;0,"✓",IF(N(D2553)=0,"– no spend","⚠ add to Campaigns tab")))</f>
        <v>✓</v>
      </c>
      <c r="J2553" s="83" t="n">
        <f aca="false">IF(D2553="","",D2553*IF(Settings!$B$23=Settings!$C$6,1,IF(Settings!$B$23="USD",1/INDEX(Settings!$B$29:$B$40,MONTH(B2553)),INDEX(Settings!$B$29:$B$40,MONTH(B2553)))))</f>
        <v>35.375205</v>
      </c>
    </row>
    <row r="2554" customFormat="false" ht="15" hidden="false" customHeight="false" outlineLevel="0" collapsed="false">
      <c r="A2554" s="0" t="s">
        <v>185</v>
      </c>
      <c r="B2554" s="81" t="n">
        <v>46177</v>
      </c>
      <c r="C2554" s="82" t="s">
        <v>452</v>
      </c>
      <c r="D2554" s="83" t="n">
        <v>59.91</v>
      </c>
      <c r="E2554" s="0" t="n">
        <v>175</v>
      </c>
      <c r="F2554" s="0" t="n">
        <v>20</v>
      </c>
      <c r="G2554" s="0" t="n">
        <v>1</v>
      </c>
      <c r="I2554" s="0" t="str">
        <f aca="false">IF(A2554="","",IF(COUNTIF(Campaigns!$A$7:$A$300,A2554)&gt;0,"✓",IF(N(D2554)=0,"– no spend","⚠ add to Campaigns tab")))</f>
        <v>✓</v>
      </c>
      <c r="J2554" s="83" t="n">
        <f aca="false">IF(D2554="","",D2554*IF(Settings!$B$23=Settings!$C$6,1,IF(Settings!$B$23="USD",1/INDEX(Settings!$B$29:$B$40,MONTH(B2554)),INDEX(Settings!$B$29:$B$40,MONTH(B2554)))))</f>
        <v>66.961407</v>
      </c>
    </row>
    <row r="2555" customFormat="false" ht="15" hidden="false" customHeight="false" outlineLevel="0" collapsed="false">
      <c r="A2555" s="0" t="s">
        <v>191</v>
      </c>
      <c r="B2555" s="81" t="n">
        <v>46177</v>
      </c>
      <c r="C2555" s="82" t="s">
        <v>452</v>
      </c>
      <c r="D2555" s="83" t="n">
        <v>6.86</v>
      </c>
      <c r="E2555" s="0" t="n">
        <v>78</v>
      </c>
      <c r="F2555" s="0" t="n">
        <v>4</v>
      </c>
      <c r="G2555" s="0" t="n">
        <v>0.26</v>
      </c>
      <c r="I2555" s="0" t="str">
        <f aca="false">IF(A2555="","",IF(COUNTIF(Campaigns!$A$7:$A$300,A2555)&gt;0,"✓",IF(N(D2555)=0,"– no spend","⚠ add to Campaigns tab")))</f>
        <v>✓</v>
      </c>
      <c r="J2555" s="83" t="n">
        <f aca="false">IF(D2555="","",D2555*IF(Settings!$B$23=Settings!$C$6,1,IF(Settings!$B$23="USD",1/INDEX(Settings!$B$29:$B$40,MONTH(B2555)),INDEX(Settings!$B$29:$B$40,MONTH(B2555)))))</f>
        <v>7.667422</v>
      </c>
    </row>
    <row r="2556" customFormat="false" ht="15" hidden="false" customHeight="false" outlineLevel="0" collapsed="false">
      <c r="A2556" s="0" t="s">
        <v>200</v>
      </c>
      <c r="B2556" s="81" t="n">
        <v>46177</v>
      </c>
      <c r="C2556" s="82" t="s">
        <v>452</v>
      </c>
      <c r="D2556" s="83" t="n">
        <v>6.43</v>
      </c>
      <c r="E2556" s="0" t="n">
        <v>47</v>
      </c>
      <c r="F2556" s="0" t="n">
        <v>3</v>
      </c>
      <c r="G2556" s="0" t="n">
        <v>4</v>
      </c>
      <c r="I2556" s="0" t="str">
        <f aca="false">IF(A2556="","",IF(COUNTIF(Campaigns!$A$7:$A$300,A2556)&gt;0,"✓",IF(N(D2556)=0,"– no spend","⚠ add to Campaigns tab")))</f>
        <v>✓</v>
      </c>
      <c r="J2556" s="83" t="n">
        <f aca="false">IF(D2556="","",D2556*IF(Settings!$B$23=Settings!$C$6,1,IF(Settings!$B$23="USD",1/INDEX(Settings!$B$29:$B$40,MONTH(B2556)),INDEX(Settings!$B$29:$B$40,MONTH(B2556)))))</f>
        <v>7.186811</v>
      </c>
    </row>
    <row r="2557" customFormat="false" ht="15" hidden="false" customHeight="false" outlineLevel="0" collapsed="false">
      <c r="A2557" s="0" t="s">
        <v>202</v>
      </c>
      <c r="B2557" s="81" t="n">
        <v>46177</v>
      </c>
      <c r="C2557" s="82" t="s">
        <v>452</v>
      </c>
      <c r="D2557" s="83" t="n">
        <v>2.65</v>
      </c>
      <c r="E2557" s="0" t="n">
        <v>81</v>
      </c>
      <c r="F2557" s="0" t="n">
        <v>3</v>
      </c>
      <c r="G2557" s="0" t="n">
        <v>0.68</v>
      </c>
      <c r="I2557" s="0" t="str">
        <f aca="false">IF(A2557="","",IF(COUNTIF(Campaigns!$A$7:$A$300,A2557)&gt;0,"✓",IF(N(D2557)=0,"– no spend","⚠ add to Campaigns tab")))</f>
        <v>✓</v>
      </c>
      <c r="J2557" s="83" t="n">
        <f aca="false">IF(D2557="","",D2557*IF(Settings!$B$23=Settings!$C$6,1,IF(Settings!$B$23="USD",1/INDEX(Settings!$B$29:$B$40,MONTH(B2557)),INDEX(Settings!$B$29:$B$40,MONTH(B2557)))))</f>
        <v>2.961905</v>
      </c>
    </row>
    <row r="2558" customFormat="false" ht="15" hidden="false" customHeight="false" outlineLevel="0" collapsed="false">
      <c r="A2558" s="0" t="s">
        <v>192</v>
      </c>
      <c r="B2558" s="81" t="n">
        <v>46177</v>
      </c>
      <c r="C2558" s="82" t="s">
        <v>452</v>
      </c>
      <c r="D2558" s="83" t="n">
        <v>23.22</v>
      </c>
      <c r="E2558" s="0" t="n">
        <v>41</v>
      </c>
      <c r="F2558" s="0" t="n">
        <v>5</v>
      </c>
      <c r="G2558" s="0" t="n">
        <v>0</v>
      </c>
      <c r="I2558" s="0" t="str">
        <f aca="false">IF(A2558="","",IF(COUNTIF(Campaigns!$A$7:$A$300,A2558)&gt;0,"✓",IF(N(D2558)=0,"– no spend","⚠ add to Campaigns tab")))</f>
        <v>✓</v>
      </c>
      <c r="J2558" s="83" t="n">
        <f aca="false">IF(D2558="","",D2558*IF(Settings!$B$23=Settings!$C$6,1,IF(Settings!$B$23="USD",1/INDEX(Settings!$B$29:$B$40,MONTH(B2558)),INDEX(Settings!$B$29:$B$40,MONTH(B2558)))))</f>
        <v>25.952994</v>
      </c>
    </row>
    <row r="2559" customFormat="false" ht="15" hidden="false" customHeight="false" outlineLevel="0" collapsed="false">
      <c r="A2559" s="0" t="s">
        <v>187</v>
      </c>
      <c r="B2559" s="81" t="n">
        <v>46177</v>
      </c>
      <c r="C2559" s="82" t="s">
        <v>452</v>
      </c>
      <c r="D2559" s="83" t="n">
        <v>35.91</v>
      </c>
      <c r="E2559" s="0" t="n">
        <v>158</v>
      </c>
      <c r="F2559" s="0" t="n">
        <v>8</v>
      </c>
      <c r="G2559" s="0" t="n">
        <v>0</v>
      </c>
      <c r="I2559" s="0" t="str">
        <f aca="false">IF(A2559="","",IF(COUNTIF(Campaigns!$A$7:$A$300,A2559)&gt;0,"✓",IF(N(D2559)=0,"– no spend","⚠ add to Campaigns tab")))</f>
        <v>✓</v>
      </c>
      <c r="J2559" s="83" t="n">
        <f aca="false">IF(D2559="","",D2559*IF(Settings!$B$23=Settings!$C$6,1,IF(Settings!$B$23="USD",1/INDEX(Settings!$B$29:$B$40,MONTH(B2559)),INDEX(Settings!$B$29:$B$40,MONTH(B2559)))))</f>
        <v>40.136607</v>
      </c>
    </row>
    <row r="2560" customFormat="false" ht="15" hidden="false" customHeight="false" outlineLevel="0" collapsed="false">
      <c r="A2560" s="0" t="s">
        <v>190</v>
      </c>
      <c r="B2560" s="81" t="n">
        <v>46177</v>
      </c>
      <c r="C2560" s="82" t="s">
        <v>452</v>
      </c>
      <c r="D2560" s="83" t="n">
        <v>57.04</v>
      </c>
      <c r="E2560" s="0" t="n">
        <v>22</v>
      </c>
      <c r="F2560" s="0" t="n">
        <v>3</v>
      </c>
      <c r="G2560" s="0" t="n">
        <v>0</v>
      </c>
      <c r="I2560" s="0" t="str">
        <f aca="false">IF(A2560="","",IF(COUNTIF(Campaigns!$A$7:$A$300,A2560)&gt;0,"✓",IF(N(D2560)=0,"– no spend","⚠ add to Campaigns tab")))</f>
        <v>✓</v>
      </c>
      <c r="J2560" s="83" t="n">
        <f aca="false">IF(D2560="","",D2560*IF(Settings!$B$23=Settings!$C$6,1,IF(Settings!$B$23="USD",1/INDEX(Settings!$B$29:$B$40,MONTH(B2560)),INDEX(Settings!$B$29:$B$40,MONTH(B2560)))))</f>
        <v>63.753608</v>
      </c>
    </row>
    <row r="2561" customFormat="false" ht="15" hidden="false" customHeight="false" outlineLevel="0" collapsed="false">
      <c r="A2561" s="0" t="s">
        <v>204</v>
      </c>
      <c r="B2561" s="81" t="n">
        <v>46177</v>
      </c>
      <c r="C2561" s="82" t="s">
        <v>452</v>
      </c>
      <c r="D2561" s="83" t="n">
        <v>4.69</v>
      </c>
      <c r="E2561" s="0" t="n">
        <v>63</v>
      </c>
      <c r="F2561" s="0" t="n">
        <v>3</v>
      </c>
      <c r="G2561" s="0" t="n">
        <v>0</v>
      </c>
      <c r="I2561" s="0" t="str">
        <f aca="false">IF(A2561="","",IF(COUNTIF(Campaigns!$A$7:$A$300,A2561)&gt;0,"✓",IF(N(D2561)=0,"– no spend","⚠ add to Campaigns tab")))</f>
        <v>✓</v>
      </c>
      <c r="J2561" s="83" t="n">
        <f aca="false">IF(D2561="","",D2561*IF(Settings!$B$23=Settings!$C$6,1,IF(Settings!$B$23="USD",1/INDEX(Settings!$B$29:$B$40,MONTH(B2561)),INDEX(Settings!$B$29:$B$40,MONTH(B2561)))))</f>
        <v>5.242013</v>
      </c>
    </row>
    <row r="2562" customFormat="false" ht="15" hidden="false" customHeight="false" outlineLevel="0" collapsed="false">
      <c r="A2562" s="0" t="s">
        <v>188</v>
      </c>
      <c r="B2562" s="81" t="n">
        <v>46177</v>
      </c>
      <c r="C2562" s="82" t="s">
        <v>452</v>
      </c>
      <c r="D2562" s="83" t="n">
        <v>70.55</v>
      </c>
      <c r="E2562" s="0" t="n">
        <v>236</v>
      </c>
      <c r="F2562" s="0" t="n">
        <v>13</v>
      </c>
      <c r="G2562" s="0" t="n">
        <v>0</v>
      </c>
      <c r="I2562" s="0" t="str">
        <f aca="false">IF(A2562="","",IF(COUNTIF(Campaigns!$A$7:$A$300,A2562)&gt;0,"✓",IF(N(D2562)=0,"– no spend","⚠ add to Campaigns tab")))</f>
        <v>✓</v>
      </c>
      <c r="J2562" s="83" t="n">
        <f aca="false">IF(D2562="","",D2562*IF(Settings!$B$23=Settings!$C$6,1,IF(Settings!$B$23="USD",1/INDEX(Settings!$B$29:$B$40,MONTH(B2562)),INDEX(Settings!$B$29:$B$40,MONTH(B2562)))))</f>
        <v>78.853735</v>
      </c>
    </row>
    <row r="2563" customFormat="false" ht="15" hidden="false" customHeight="false" outlineLevel="0" collapsed="false">
      <c r="A2563" s="0" t="s">
        <v>186</v>
      </c>
      <c r="B2563" s="81" t="n">
        <v>46177</v>
      </c>
      <c r="C2563" s="82" t="s">
        <v>452</v>
      </c>
      <c r="D2563" s="83" t="n">
        <v>65.05</v>
      </c>
      <c r="E2563" s="0" t="n">
        <v>116</v>
      </c>
      <c r="F2563" s="0" t="n">
        <v>13</v>
      </c>
      <c r="G2563" s="0" t="n">
        <v>1</v>
      </c>
      <c r="I2563" s="0" t="str">
        <f aca="false">IF(A2563="","",IF(COUNTIF(Campaigns!$A$7:$A$300,A2563)&gt;0,"✓",IF(N(D2563)=0,"– no spend","⚠ add to Campaigns tab")))</f>
        <v>✓</v>
      </c>
      <c r="J2563" s="83" t="n">
        <f aca="false">IF(D2563="","",D2563*IF(Settings!$B$23=Settings!$C$6,1,IF(Settings!$B$23="USD",1/INDEX(Settings!$B$29:$B$40,MONTH(B2563)),INDEX(Settings!$B$29:$B$40,MONTH(B2563)))))</f>
        <v>72.706385</v>
      </c>
    </row>
    <row r="2564" customFormat="false" ht="15" hidden="false" customHeight="false" outlineLevel="0" collapsed="false">
      <c r="A2564" s="0" t="s">
        <v>197</v>
      </c>
      <c r="B2564" s="81" t="n">
        <v>46177</v>
      </c>
      <c r="C2564" s="82" t="s">
        <v>452</v>
      </c>
      <c r="D2564" s="83" t="n">
        <v>31.75</v>
      </c>
      <c r="E2564" s="0" t="n">
        <v>41831</v>
      </c>
      <c r="F2564" s="0" t="n">
        <v>54</v>
      </c>
      <c r="G2564" s="0" t="n">
        <v>0</v>
      </c>
      <c r="I2564" s="0" t="str">
        <f aca="false">IF(A2564="","",IF(COUNTIF(Campaigns!$A$7:$A$300,A2564)&gt;0,"✓",IF(N(D2564)=0,"– no spend","⚠ add to Campaigns tab")))</f>
        <v>✓</v>
      </c>
      <c r="J2564" s="83" t="n">
        <f aca="false">IF(D2564="","",D2564*IF(Settings!$B$23=Settings!$C$6,1,IF(Settings!$B$23="USD",1/INDEX(Settings!$B$29:$B$40,MONTH(B2564)),INDEX(Settings!$B$29:$B$40,MONTH(B2564)))))</f>
        <v>35.486975</v>
      </c>
    </row>
    <row r="2565" customFormat="false" ht="15" hidden="false" customHeight="false" outlineLevel="0" collapsed="false">
      <c r="A2565" s="0" t="s">
        <v>198</v>
      </c>
      <c r="B2565" s="81" t="n">
        <v>46177</v>
      </c>
      <c r="C2565" s="82" t="s">
        <v>452</v>
      </c>
      <c r="D2565" s="83" t="n">
        <v>31.72</v>
      </c>
      <c r="E2565" s="0" t="n">
        <v>15147</v>
      </c>
      <c r="F2565" s="0" t="n">
        <v>2</v>
      </c>
      <c r="G2565" s="0" t="n">
        <v>0</v>
      </c>
      <c r="I2565" s="0" t="str">
        <f aca="false">IF(A2565="","",IF(COUNTIF(Campaigns!$A$7:$A$300,A2565)&gt;0,"✓",IF(N(D2565)=0,"– no spend","⚠ add to Campaigns tab")))</f>
        <v>✓</v>
      </c>
      <c r="J2565" s="83" t="n">
        <f aca="false">IF(D2565="","",D2565*IF(Settings!$B$23=Settings!$C$6,1,IF(Settings!$B$23="USD",1/INDEX(Settings!$B$29:$B$40,MONTH(B2565)),INDEX(Settings!$B$29:$B$40,MONTH(B2565)))))</f>
        <v>35.453444</v>
      </c>
    </row>
    <row r="2566" customFormat="false" ht="15" hidden="false" customHeight="false" outlineLevel="0" collapsed="false">
      <c r="A2566" s="0" t="s">
        <v>185</v>
      </c>
      <c r="B2566" s="81" t="n">
        <v>46178</v>
      </c>
      <c r="C2566" s="82" t="s">
        <v>452</v>
      </c>
      <c r="D2566" s="83" t="n">
        <v>47.89</v>
      </c>
      <c r="E2566" s="0" t="n">
        <v>186</v>
      </c>
      <c r="F2566" s="0" t="n">
        <v>24</v>
      </c>
      <c r="G2566" s="0" t="n">
        <v>1.05</v>
      </c>
      <c r="I2566" s="0" t="str">
        <f aca="false">IF(A2566="","",IF(COUNTIF(Campaigns!$A$7:$A$300,A2566)&gt;0,"✓",IF(N(D2566)=0,"– no spend","⚠ add to Campaigns tab")))</f>
        <v>✓</v>
      </c>
      <c r="J2566" s="83" t="n">
        <f aca="false">IF(D2566="","",D2566*IF(Settings!$B$23=Settings!$C$6,1,IF(Settings!$B$23="USD",1/INDEX(Settings!$B$29:$B$40,MONTH(B2566)),INDEX(Settings!$B$29:$B$40,MONTH(B2566)))))</f>
        <v>53.526653</v>
      </c>
    </row>
    <row r="2567" customFormat="false" ht="15" hidden="false" customHeight="false" outlineLevel="0" collapsed="false">
      <c r="A2567" s="0" t="s">
        <v>191</v>
      </c>
      <c r="B2567" s="81" t="n">
        <v>46178</v>
      </c>
      <c r="C2567" s="82" t="s">
        <v>452</v>
      </c>
      <c r="D2567" s="83" t="n">
        <v>41.81</v>
      </c>
      <c r="E2567" s="0" t="n">
        <v>84</v>
      </c>
      <c r="F2567" s="0" t="n">
        <v>8</v>
      </c>
      <c r="G2567" s="0" t="n">
        <v>0</v>
      </c>
      <c r="I2567" s="0" t="str">
        <f aca="false">IF(A2567="","",IF(COUNTIF(Campaigns!$A$7:$A$300,A2567)&gt;0,"✓",IF(N(D2567)=0,"– no spend","⚠ add to Campaigns tab")))</f>
        <v>✓</v>
      </c>
      <c r="J2567" s="83" t="n">
        <f aca="false">IF(D2567="","",D2567*IF(Settings!$B$23=Settings!$C$6,1,IF(Settings!$B$23="USD",1/INDEX(Settings!$B$29:$B$40,MONTH(B2567)),INDEX(Settings!$B$29:$B$40,MONTH(B2567)))))</f>
        <v>46.731037</v>
      </c>
    </row>
    <row r="2568" customFormat="false" ht="15" hidden="false" customHeight="false" outlineLevel="0" collapsed="false">
      <c r="A2568" s="0" t="s">
        <v>200</v>
      </c>
      <c r="B2568" s="81" t="n">
        <v>46178</v>
      </c>
      <c r="C2568" s="82" t="s">
        <v>452</v>
      </c>
      <c r="D2568" s="83" t="n">
        <v>2.34</v>
      </c>
      <c r="E2568" s="0" t="n">
        <v>50</v>
      </c>
      <c r="F2568" s="0" t="n">
        <v>1</v>
      </c>
      <c r="G2568" s="0" t="n">
        <v>0</v>
      </c>
      <c r="I2568" s="0" t="str">
        <f aca="false">IF(A2568="","",IF(COUNTIF(Campaigns!$A$7:$A$300,A2568)&gt;0,"✓",IF(N(D2568)=0,"– no spend","⚠ add to Campaigns tab")))</f>
        <v>✓</v>
      </c>
      <c r="J2568" s="83" t="n">
        <f aca="false">IF(D2568="","",D2568*IF(Settings!$B$23=Settings!$C$6,1,IF(Settings!$B$23="USD",1/INDEX(Settings!$B$29:$B$40,MONTH(B2568)),INDEX(Settings!$B$29:$B$40,MONTH(B2568)))))</f>
        <v>2.615418</v>
      </c>
    </row>
    <row r="2569" customFormat="false" ht="15" hidden="false" customHeight="false" outlineLevel="0" collapsed="false">
      <c r="A2569" s="0" t="s">
        <v>202</v>
      </c>
      <c r="B2569" s="81" t="n">
        <v>46178</v>
      </c>
      <c r="C2569" s="82" t="s">
        <v>452</v>
      </c>
      <c r="D2569" s="83" t="n">
        <v>12.28</v>
      </c>
      <c r="E2569" s="0" t="n">
        <v>62</v>
      </c>
      <c r="F2569" s="0" t="n">
        <v>9</v>
      </c>
      <c r="G2569" s="0" t="n">
        <v>0</v>
      </c>
      <c r="I2569" s="0" t="str">
        <f aca="false">IF(A2569="","",IF(COUNTIF(Campaigns!$A$7:$A$300,A2569)&gt;0,"✓",IF(N(D2569)=0,"– no spend","⚠ add to Campaigns tab")))</f>
        <v>✓</v>
      </c>
      <c r="J2569" s="83" t="n">
        <f aca="false">IF(D2569="","",D2569*IF(Settings!$B$23=Settings!$C$6,1,IF(Settings!$B$23="USD",1/INDEX(Settings!$B$29:$B$40,MONTH(B2569)),INDEX(Settings!$B$29:$B$40,MONTH(B2569)))))</f>
        <v>13.725356</v>
      </c>
    </row>
    <row r="2570" customFormat="false" ht="15" hidden="false" customHeight="false" outlineLevel="0" collapsed="false">
      <c r="A2570" s="0" t="s">
        <v>192</v>
      </c>
      <c r="B2570" s="81" t="n">
        <v>46178</v>
      </c>
      <c r="C2570" s="82" t="s">
        <v>452</v>
      </c>
      <c r="D2570" s="83" t="n">
        <v>16.39</v>
      </c>
      <c r="E2570" s="0" t="n">
        <v>105</v>
      </c>
      <c r="F2570" s="0" t="n">
        <v>6</v>
      </c>
      <c r="G2570" s="0" t="n">
        <v>0</v>
      </c>
      <c r="I2570" s="0" t="str">
        <f aca="false">IF(A2570="","",IF(COUNTIF(Campaigns!$A$7:$A$300,A2570)&gt;0,"✓",IF(N(D2570)=0,"– no spend","⚠ add to Campaigns tab")))</f>
        <v>✓</v>
      </c>
      <c r="J2570" s="83" t="n">
        <f aca="false">IF(D2570="","",D2570*IF(Settings!$B$23=Settings!$C$6,1,IF(Settings!$B$23="USD",1/INDEX(Settings!$B$29:$B$40,MONTH(B2570)),INDEX(Settings!$B$29:$B$40,MONTH(B2570)))))</f>
        <v>18.319103</v>
      </c>
    </row>
    <row r="2571" customFormat="false" ht="15" hidden="false" customHeight="false" outlineLevel="0" collapsed="false">
      <c r="A2571" s="0" t="s">
        <v>187</v>
      </c>
      <c r="B2571" s="81" t="n">
        <v>46178</v>
      </c>
      <c r="C2571" s="82" t="s">
        <v>452</v>
      </c>
      <c r="D2571" s="83" t="n">
        <v>19.63</v>
      </c>
      <c r="E2571" s="0" t="n">
        <v>205</v>
      </c>
      <c r="F2571" s="0" t="n">
        <v>6</v>
      </c>
      <c r="G2571" s="0" t="n">
        <v>0</v>
      </c>
      <c r="I2571" s="0" t="str">
        <f aca="false">IF(A2571="","",IF(COUNTIF(Campaigns!$A$7:$A$300,A2571)&gt;0,"✓",IF(N(D2571)=0,"– no spend","⚠ add to Campaigns tab")))</f>
        <v>✓</v>
      </c>
      <c r="J2571" s="83" t="n">
        <f aca="false">IF(D2571="","",D2571*IF(Settings!$B$23=Settings!$C$6,1,IF(Settings!$B$23="USD",1/INDEX(Settings!$B$29:$B$40,MONTH(B2571)),INDEX(Settings!$B$29:$B$40,MONTH(B2571)))))</f>
        <v>21.940451</v>
      </c>
    </row>
    <row r="2572" customFormat="false" ht="15" hidden="false" customHeight="false" outlineLevel="0" collapsed="false">
      <c r="A2572" s="0" t="s">
        <v>190</v>
      </c>
      <c r="B2572" s="81" t="n">
        <v>46178</v>
      </c>
      <c r="C2572" s="82" t="s">
        <v>452</v>
      </c>
      <c r="D2572" s="83" t="n">
        <v>66.6</v>
      </c>
      <c r="E2572" s="0" t="n">
        <v>31</v>
      </c>
      <c r="F2572" s="0" t="n">
        <v>4</v>
      </c>
      <c r="G2572" s="0" t="n">
        <v>0</v>
      </c>
      <c r="I2572" s="0" t="str">
        <f aca="false">IF(A2572="","",IF(COUNTIF(Campaigns!$A$7:$A$300,A2572)&gt;0,"✓",IF(N(D2572)=0,"– no spend","⚠ add to Campaigns tab")))</f>
        <v>✓</v>
      </c>
      <c r="J2572" s="83" t="n">
        <f aca="false">IF(D2572="","",D2572*IF(Settings!$B$23=Settings!$C$6,1,IF(Settings!$B$23="USD",1/INDEX(Settings!$B$29:$B$40,MONTH(B2572)),INDEX(Settings!$B$29:$B$40,MONTH(B2572)))))</f>
        <v>74.43882</v>
      </c>
    </row>
    <row r="2573" customFormat="false" ht="15" hidden="false" customHeight="false" outlineLevel="0" collapsed="false">
      <c r="A2573" s="0" t="s">
        <v>204</v>
      </c>
      <c r="B2573" s="81" t="n">
        <v>46178</v>
      </c>
      <c r="C2573" s="82" t="s">
        <v>452</v>
      </c>
      <c r="D2573" s="83" t="n">
        <v>4.97</v>
      </c>
      <c r="E2573" s="0" t="n">
        <v>7</v>
      </c>
      <c r="F2573" s="0" t="n">
        <v>2</v>
      </c>
      <c r="G2573" s="0" t="n">
        <v>0</v>
      </c>
      <c r="I2573" s="0" t="str">
        <f aca="false">IF(A2573="","",IF(COUNTIF(Campaigns!$A$7:$A$300,A2573)&gt;0,"✓",IF(N(D2573)=0,"– no spend","⚠ add to Campaigns tab")))</f>
        <v>✓</v>
      </c>
      <c r="J2573" s="83" t="n">
        <f aca="false">IF(D2573="","",D2573*IF(Settings!$B$23=Settings!$C$6,1,IF(Settings!$B$23="USD",1/INDEX(Settings!$B$29:$B$40,MONTH(B2573)),INDEX(Settings!$B$29:$B$40,MONTH(B2573)))))</f>
        <v>5.554969</v>
      </c>
    </row>
    <row r="2574" customFormat="false" ht="15" hidden="false" customHeight="false" outlineLevel="0" collapsed="false">
      <c r="A2574" s="0" t="s">
        <v>188</v>
      </c>
      <c r="B2574" s="81" t="n">
        <v>46178</v>
      </c>
      <c r="C2574" s="82" t="s">
        <v>452</v>
      </c>
      <c r="D2574" s="83" t="n">
        <v>74.98</v>
      </c>
      <c r="E2574" s="0" t="n">
        <v>305</v>
      </c>
      <c r="F2574" s="0" t="n">
        <v>13</v>
      </c>
      <c r="G2574" s="0" t="n">
        <v>2</v>
      </c>
      <c r="I2574" s="0" t="str">
        <f aca="false">IF(A2574="","",IF(COUNTIF(Campaigns!$A$7:$A$300,A2574)&gt;0,"✓",IF(N(D2574)=0,"– no spend","⚠ add to Campaigns tab")))</f>
        <v>✓</v>
      </c>
      <c r="J2574" s="83" t="n">
        <f aca="false">IF(D2574="","",D2574*IF(Settings!$B$23=Settings!$C$6,1,IF(Settings!$B$23="USD",1/INDEX(Settings!$B$29:$B$40,MONTH(B2574)),INDEX(Settings!$B$29:$B$40,MONTH(B2574)))))</f>
        <v>83.805146</v>
      </c>
    </row>
    <row r="2575" customFormat="false" ht="15" hidden="false" customHeight="false" outlineLevel="0" collapsed="false">
      <c r="A2575" s="0" t="s">
        <v>186</v>
      </c>
      <c r="B2575" s="81" t="n">
        <v>46178</v>
      </c>
      <c r="C2575" s="82" t="s">
        <v>452</v>
      </c>
      <c r="D2575" s="83" t="n">
        <v>42.67</v>
      </c>
      <c r="E2575" s="0" t="n">
        <v>141</v>
      </c>
      <c r="F2575" s="0" t="n">
        <v>20</v>
      </c>
      <c r="G2575" s="0" t="n">
        <v>0</v>
      </c>
      <c r="I2575" s="0" t="str">
        <f aca="false">IF(A2575="","",IF(COUNTIF(Campaigns!$A$7:$A$300,A2575)&gt;0,"✓",IF(N(D2575)=0,"– no spend","⚠ add to Campaigns tab")))</f>
        <v>✓</v>
      </c>
      <c r="J2575" s="83" t="n">
        <f aca="false">IF(D2575="","",D2575*IF(Settings!$B$23=Settings!$C$6,1,IF(Settings!$B$23="USD",1/INDEX(Settings!$B$29:$B$40,MONTH(B2575)),INDEX(Settings!$B$29:$B$40,MONTH(B2575)))))</f>
        <v>47.692259</v>
      </c>
    </row>
    <row r="2576" customFormat="false" ht="15" hidden="false" customHeight="false" outlineLevel="0" collapsed="false">
      <c r="A2576" s="0" t="s">
        <v>197</v>
      </c>
      <c r="B2576" s="81" t="n">
        <v>46178</v>
      </c>
      <c r="C2576" s="82" t="s">
        <v>452</v>
      </c>
      <c r="D2576" s="83" t="n">
        <v>31.74</v>
      </c>
      <c r="E2576" s="0" t="n">
        <v>38144</v>
      </c>
      <c r="F2576" s="0" t="n">
        <v>61</v>
      </c>
      <c r="G2576" s="0" t="n">
        <v>0</v>
      </c>
      <c r="I2576" s="0" t="str">
        <f aca="false">IF(A2576="","",IF(COUNTIF(Campaigns!$A$7:$A$300,A2576)&gt;0,"✓",IF(N(D2576)=0,"– no spend","⚠ add to Campaigns tab")))</f>
        <v>✓</v>
      </c>
      <c r="J2576" s="83" t="n">
        <f aca="false">IF(D2576="","",D2576*IF(Settings!$B$23=Settings!$C$6,1,IF(Settings!$B$23="USD",1/INDEX(Settings!$B$29:$B$40,MONTH(B2576)),INDEX(Settings!$B$29:$B$40,MONTH(B2576)))))</f>
        <v>35.475798</v>
      </c>
    </row>
    <row r="2577" customFormat="false" ht="15" hidden="false" customHeight="false" outlineLevel="0" collapsed="false">
      <c r="A2577" s="0" t="s">
        <v>198</v>
      </c>
      <c r="B2577" s="81" t="n">
        <v>46178</v>
      </c>
      <c r="C2577" s="82" t="s">
        <v>452</v>
      </c>
      <c r="D2577" s="83" t="n">
        <v>31.43</v>
      </c>
      <c r="E2577" s="0" t="n">
        <v>14334</v>
      </c>
      <c r="F2577" s="0" t="n">
        <v>6</v>
      </c>
      <c r="G2577" s="0" t="n">
        <v>0</v>
      </c>
      <c r="I2577" s="0" t="str">
        <f aca="false">IF(A2577="","",IF(COUNTIF(Campaigns!$A$7:$A$300,A2577)&gt;0,"✓",IF(N(D2577)=0,"– no spend","⚠ add to Campaigns tab")))</f>
        <v>✓</v>
      </c>
      <c r="J2577" s="83" t="n">
        <f aca="false">IF(D2577="","",D2577*IF(Settings!$B$23=Settings!$C$6,1,IF(Settings!$B$23="USD",1/INDEX(Settings!$B$29:$B$40,MONTH(B2577)),INDEX(Settings!$B$29:$B$40,MONTH(B2577)))))</f>
        <v>35.129311</v>
      </c>
    </row>
    <row r="2578" customFormat="false" ht="15" hidden="false" customHeight="false" outlineLevel="0" collapsed="false">
      <c r="A2578" s="0" t="s">
        <v>185</v>
      </c>
      <c r="B2578" s="81" t="n">
        <v>46179</v>
      </c>
      <c r="C2578" s="82" t="s">
        <v>452</v>
      </c>
      <c r="D2578" s="83" t="n">
        <v>53.32</v>
      </c>
      <c r="E2578" s="0" t="n">
        <v>169</v>
      </c>
      <c r="F2578" s="0" t="n">
        <v>18</v>
      </c>
      <c r="G2578" s="0" t="n">
        <v>2</v>
      </c>
      <c r="I2578" s="0" t="str">
        <f aca="false">IF(A2578="","",IF(COUNTIF(Campaigns!$A$7:$A$300,A2578)&gt;0,"✓",IF(N(D2578)=0,"– no spend","⚠ add to Campaigns tab")))</f>
        <v>✓</v>
      </c>
      <c r="J2578" s="83" t="n">
        <f aca="false">IF(D2578="","",D2578*IF(Settings!$B$23=Settings!$C$6,1,IF(Settings!$B$23="USD",1/INDEX(Settings!$B$29:$B$40,MONTH(B2578)),INDEX(Settings!$B$29:$B$40,MONTH(B2578)))))</f>
        <v>59.595764</v>
      </c>
    </row>
    <row r="2579" customFormat="false" ht="15" hidden="false" customHeight="false" outlineLevel="0" collapsed="false">
      <c r="A2579" s="0" t="s">
        <v>191</v>
      </c>
      <c r="B2579" s="81" t="n">
        <v>46179</v>
      </c>
      <c r="C2579" s="82" t="s">
        <v>452</v>
      </c>
      <c r="D2579" s="83" t="n">
        <v>32.81</v>
      </c>
      <c r="E2579" s="0" t="n">
        <v>38</v>
      </c>
      <c r="F2579" s="0" t="n">
        <v>4</v>
      </c>
      <c r="G2579" s="0" t="n">
        <v>0</v>
      </c>
      <c r="I2579" s="0" t="str">
        <f aca="false">IF(A2579="","",IF(COUNTIF(Campaigns!$A$7:$A$300,A2579)&gt;0,"✓",IF(N(D2579)=0,"– no spend","⚠ add to Campaigns tab")))</f>
        <v>✓</v>
      </c>
      <c r="J2579" s="83" t="n">
        <f aca="false">IF(D2579="","",D2579*IF(Settings!$B$23=Settings!$C$6,1,IF(Settings!$B$23="USD",1/INDEX(Settings!$B$29:$B$40,MONTH(B2579)),INDEX(Settings!$B$29:$B$40,MONTH(B2579)))))</f>
        <v>36.671737</v>
      </c>
    </row>
    <row r="2580" customFormat="false" ht="15" hidden="false" customHeight="false" outlineLevel="0" collapsed="false">
      <c r="A2580" s="0" t="s">
        <v>200</v>
      </c>
      <c r="B2580" s="81" t="n">
        <v>46179</v>
      </c>
      <c r="C2580" s="82" t="s">
        <v>452</v>
      </c>
      <c r="D2580" s="83" t="n">
        <v>24.12</v>
      </c>
      <c r="E2580" s="0" t="n">
        <v>25</v>
      </c>
      <c r="F2580" s="0" t="n">
        <v>3</v>
      </c>
      <c r="G2580" s="0" t="n">
        <v>0</v>
      </c>
      <c r="I2580" s="0" t="str">
        <f aca="false">IF(A2580="","",IF(COUNTIF(Campaigns!$A$7:$A$300,A2580)&gt;0,"✓",IF(N(D2580)=0,"– no spend","⚠ add to Campaigns tab")))</f>
        <v>✓</v>
      </c>
      <c r="J2580" s="83" t="n">
        <f aca="false">IF(D2580="","",D2580*IF(Settings!$B$23=Settings!$C$6,1,IF(Settings!$B$23="USD",1/INDEX(Settings!$B$29:$B$40,MONTH(B2580)),INDEX(Settings!$B$29:$B$40,MONTH(B2580)))))</f>
        <v>26.958924</v>
      </c>
    </row>
    <row r="2581" customFormat="false" ht="15" hidden="false" customHeight="false" outlineLevel="0" collapsed="false">
      <c r="A2581" s="0" t="s">
        <v>202</v>
      </c>
      <c r="B2581" s="81" t="n">
        <v>46179</v>
      </c>
      <c r="C2581" s="82" t="s">
        <v>452</v>
      </c>
      <c r="D2581" s="83" t="n">
        <v>10.12</v>
      </c>
      <c r="E2581" s="0" t="n">
        <v>42</v>
      </c>
      <c r="F2581" s="0" t="n">
        <v>3</v>
      </c>
      <c r="G2581" s="0" t="n">
        <v>1</v>
      </c>
      <c r="I2581" s="0" t="str">
        <f aca="false">IF(A2581="","",IF(COUNTIF(Campaigns!$A$7:$A$300,A2581)&gt;0,"✓",IF(N(D2581)=0,"– no spend","⚠ add to Campaigns tab")))</f>
        <v>✓</v>
      </c>
      <c r="J2581" s="83" t="n">
        <f aca="false">IF(D2581="","",D2581*IF(Settings!$B$23=Settings!$C$6,1,IF(Settings!$B$23="USD",1/INDEX(Settings!$B$29:$B$40,MONTH(B2581)),INDEX(Settings!$B$29:$B$40,MONTH(B2581)))))</f>
        <v>11.311124</v>
      </c>
    </row>
    <row r="2582" customFormat="false" ht="15" hidden="false" customHeight="false" outlineLevel="0" collapsed="false">
      <c r="A2582" s="0" t="s">
        <v>192</v>
      </c>
      <c r="B2582" s="81" t="n">
        <v>46179</v>
      </c>
      <c r="C2582" s="82" t="s">
        <v>452</v>
      </c>
      <c r="D2582" s="83" t="n">
        <v>21.15</v>
      </c>
      <c r="E2582" s="0" t="n">
        <v>157</v>
      </c>
      <c r="F2582" s="0" t="n">
        <v>5</v>
      </c>
      <c r="G2582" s="0" t="n">
        <v>0</v>
      </c>
      <c r="I2582" s="0" t="str">
        <f aca="false">IF(A2582="","",IF(COUNTIF(Campaigns!$A$7:$A$300,A2582)&gt;0,"✓",IF(N(D2582)=0,"– no spend","⚠ add to Campaigns tab")))</f>
        <v>✓</v>
      </c>
      <c r="J2582" s="83" t="n">
        <f aca="false">IF(D2582="","",D2582*IF(Settings!$B$23=Settings!$C$6,1,IF(Settings!$B$23="USD",1/INDEX(Settings!$B$29:$B$40,MONTH(B2582)),INDEX(Settings!$B$29:$B$40,MONTH(B2582)))))</f>
        <v>23.639355</v>
      </c>
    </row>
    <row r="2583" customFormat="false" ht="15" hidden="false" customHeight="false" outlineLevel="0" collapsed="false">
      <c r="A2583" s="0" t="s">
        <v>187</v>
      </c>
      <c r="B2583" s="81" t="n">
        <v>46179</v>
      </c>
      <c r="C2583" s="82" t="s">
        <v>452</v>
      </c>
      <c r="D2583" s="83" t="n">
        <v>99.98</v>
      </c>
      <c r="E2583" s="0" t="n">
        <v>155</v>
      </c>
      <c r="F2583" s="0" t="n">
        <v>8</v>
      </c>
      <c r="G2583" s="0" t="n">
        <v>0.19</v>
      </c>
      <c r="I2583" s="0" t="str">
        <f aca="false">IF(A2583="","",IF(COUNTIF(Campaigns!$A$7:$A$300,A2583)&gt;0,"✓",IF(N(D2583)=0,"– no spend","⚠ add to Campaigns tab")))</f>
        <v>✓</v>
      </c>
      <c r="J2583" s="83" t="n">
        <f aca="false">IF(D2583="","",D2583*IF(Settings!$B$23=Settings!$C$6,1,IF(Settings!$B$23="USD",1/INDEX(Settings!$B$29:$B$40,MONTH(B2583)),INDEX(Settings!$B$29:$B$40,MONTH(B2583)))))</f>
        <v>111.747646</v>
      </c>
    </row>
    <row r="2584" customFormat="false" ht="15" hidden="false" customHeight="false" outlineLevel="0" collapsed="false">
      <c r="A2584" s="0" t="s">
        <v>190</v>
      </c>
      <c r="B2584" s="81" t="n">
        <v>46179</v>
      </c>
      <c r="C2584" s="82" t="s">
        <v>452</v>
      </c>
      <c r="D2584" s="83" t="n">
        <v>50.16</v>
      </c>
      <c r="E2584" s="0" t="n">
        <v>19</v>
      </c>
      <c r="F2584" s="0" t="n">
        <v>3</v>
      </c>
      <c r="G2584" s="0" t="n">
        <v>0</v>
      </c>
      <c r="I2584" s="0" t="str">
        <f aca="false">IF(A2584="","",IF(COUNTIF(Campaigns!$A$7:$A$300,A2584)&gt;0,"✓",IF(N(D2584)=0,"– no spend","⚠ add to Campaigns tab")))</f>
        <v>✓</v>
      </c>
      <c r="J2584" s="83" t="n">
        <f aca="false">IF(D2584="","",D2584*IF(Settings!$B$23=Settings!$C$6,1,IF(Settings!$B$23="USD",1/INDEX(Settings!$B$29:$B$40,MONTH(B2584)),INDEX(Settings!$B$29:$B$40,MONTH(B2584)))))</f>
        <v>56.063832</v>
      </c>
    </row>
    <row r="2585" customFormat="false" ht="15" hidden="false" customHeight="false" outlineLevel="0" collapsed="false">
      <c r="A2585" s="0" t="s">
        <v>204</v>
      </c>
      <c r="B2585" s="81" t="n">
        <v>46179</v>
      </c>
      <c r="C2585" s="82" t="s">
        <v>452</v>
      </c>
      <c r="D2585" s="83" t="n">
        <v>2.76</v>
      </c>
      <c r="E2585" s="0" t="n">
        <v>37</v>
      </c>
      <c r="F2585" s="0" t="n">
        <v>2</v>
      </c>
      <c r="G2585" s="0" t="n">
        <v>0</v>
      </c>
      <c r="I2585" s="0" t="str">
        <f aca="false">IF(A2585="","",IF(COUNTIF(Campaigns!$A$7:$A$300,A2585)&gt;0,"✓",IF(N(D2585)=0,"– no spend","⚠ add to Campaigns tab")))</f>
        <v>✓</v>
      </c>
      <c r="J2585" s="83" t="n">
        <f aca="false">IF(D2585="","",D2585*IF(Settings!$B$23=Settings!$C$6,1,IF(Settings!$B$23="USD",1/INDEX(Settings!$B$29:$B$40,MONTH(B2585)),INDEX(Settings!$B$29:$B$40,MONTH(B2585)))))</f>
        <v>3.084852</v>
      </c>
    </row>
    <row r="2586" customFormat="false" ht="15" hidden="false" customHeight="false" outlineLevel="0" collapsed="false">
      <c r="A2586" s="0" t="s">
        <v>188</v>
      </c>
      <c r="B2586" s="81" t="n">
        <v>46179</v>
      </c>
      <c r="C2586" s="82" t="s">
        <v>452</v>
      </c>
      <c r="D2586" s="83" t="n">
        <v>76.38</v>
      </c>
      <c r="E2586" s="0" t="n">
        <v>353</v>
      </c>
      <c r="F2586" s="0" t="n">
        <v>14</v>
      </c>
      <c r="G2586" s="0" t="n">
        <v>0</v>
      </c>
      <c r="I2586" s="0" t="str">
        <f aca="false">IF(A2586="","",IF(COUNTIF(Campaigns!$A$7:$A$300,A2586)&gt;0,"✓",IF(N(D2586)=0,"– no spend","⚠ add to Campaigns tab")))</f>
        <v>✓</v>
      </c>
      <c r="J2586" s="83" t="n">
        <f aca="false">IF(D2586="","",D2586*IF(Settings!$B$23=Settings!$C$6,1,IF(Settings!$B$23="USD",1/INDEX(Settings!$B$29:$B$40,MONTH(B2586)),INDEX(Settings!$B$29:$B$40,MONTH(B2586)))))</f>
        <v>85.369926</v>
      </c>
    </row>
    <row r="2587" customFormat="false" ht="15" hidden="false" customHeight="false" outlineLevel="0" collapsed="false">
      <c r="A2587" s="0" t="s">
        <v>186</v>
      </c>
      <c r="B2587" s="81" t="n">
        <v>46179</v>
      </c>
      <c r="C2587" s="82" t="s">
        <v>452</v>
      </c>
      <c r="D2587" s="83" t="n">
        <v>62.25</v>
      </c>
      <c r="E2587" s="0" t="n">
        <v>132</v>
      </c>
      <c r="F2587" s="0" t="n">
        <v>18</v>
      </c>
      <c r="G2587" s="0" t="n">
        <v>0</v>
      </c>
      <c r="I2587" s="0" t="str">
        <f aca="false">IF(A2587="","",IF(COUNTIF(Campaigns!$A$7:$A$300,A2587)&gt;0,"✓",IF(N(D2587)=0,"– no spend","⚠ add to Campaigns tab")))</f>
        <v>✓</v>
      </c>
      <c r="J2587" s="83" t="n">
        <f aca="false">IF(D2587="","",D2587*IF(Settings!$B$23=Settings!$C$6,1,IF(Settings!$B$23="USD",1/INDEX(Settings!$B$29:$B$40,MONTH(B2587)),INDEX(Settings!$B$29:$B$40,MONTH(B2587)))))</f>
        <v>69.576825</v>
      </c>
    </row>
    <row r="2588" customFormat="false" ht="15" hidden="false" customHeight="false" outlineLevel="0" collapsed="false">
      <c r="A2588" s="0" t="s">
        <v>197</v>
      </c>
      <c r="B2588" s="81" t="n">
        <v>46179</v>
      </c>
      <c r="C2588" s="82" t="s">
        <v>452</v>
      </c>
      <c r="D2588" s="83" t="n">
        <v>31.48</v>
      </c>
      <c r="E2588" s="0" t="n">
        <v>41428</v>
      </c>
      <c r="F2588" s="0" t="n">
        <v>55</v>
      </c>
      <c r="G2588" s="0" t="n">
        <v>0</v>
      </c>
      <c r="I2588" s="0" t="str">
        <f aca="false">IF(A2588="","",IF(COUNTIF(Campaigns!$A$7:$A$300,A2588)&gt;0,"✓",IF(N(D2588)=0,"– no spend","⚠ add to Campaigns tab")))</f>
        <v>✓</v>
      </c>
      <c r="J2588" s="83" t="n">
        <f aca="false">IF(D2588="","",D2588*IF(Settings!$B$23=Settings!$C$6,1,IF(Settings!$B$23="USD",1/INDEX(Settings!$B$29:$B$40,MONTH(B2588)),INDEX(Settings!$B$29:$B$40,MONTH(B2588)))))</f>
        <v>35.185196</v>
      </c>
    </row>
    <row r="2589" customFormat="false" ht="15" hidden="false" customHeight="false" outlineLevel="0" collapsed="false">
      <c r="A2589" s="0" t="s">
        <v>198</v>
      </c>
      <c r="B2589" s="81" t="n">
        <v>46179</v>
      </c>
      <c r="C2589" s="82" t="s">
        <v>452</v>
      </c>
      <c r="D2589" s="83" t="n">
        <v>31.75</v>
      </c>
      <c r="E2589" s="0" t="n">
        <v>15271</v>
      </c>
      <c r="F2589" s="0" t="n">
        <v>2</v>
      </c>
      <c r="G2589" s="0" t="n">
        <v>0</v>
      </c>
      <c r="I2589" s="0" t="str">
        <f aca="false">IF(A2589="","",IF(COUNTIF(Campaigns!$A$7:$A$300,A2589)&gt;0,"✓",IF(N(D2589)=0,"– no spend","⚠ add to Campaigns tab")))</f>
        <v>✓</v>
      </c>
      <c r="J2589" s="83" t="n">
        <f aca="false">IF(D2589="","",D2589*IF(Settings!$B$23=Settings!$C$6,1,IF(Settings!$B$23="USD",1/INDEX(Settings!$B$29:$B$40,MONTH(B2589)),INDEX(Settings!$B$29:$B$40,MONTH(B2589)))))</f>
        <v>35.486975</v>
      </c>
    </row>
    <row r="2590" customFormat="false" ht="15" hidden="false" customHeight="false" outlineLevel="0" collapsed="false">
      <c r="A2590" s="0" t="s">
        <v>185</v>
      </c>
      <c r="B2590" s="81" t="n">
        <v>46180</v>
      </c>
      <c r="C2590" s="82" t="s">
        <v>452</v>
      </c>
      <c r="D2590" s="83" t="n">
        <v>64.42</v>
      </c>
      <c r="E2590" s="0" t="n">
        <v>188</v>
      </c>
      <c r="F2590" s="0" t="n">
        <v>18</v>
      </c>
      <c r="G2590" s="0" t="n">
        <v>1.07</v>
      </c>
      <c r="I2590" s="0" t="str">
        <f aca="false">IF(A2590="","",IF(COUNTIF(Campaigns!$A$7:$A$300,A2590)&gt;0,"✓",IF(N(D2590)=0,"– no spend","⚠ add to Campaigns tab")))</f>
        <v>✓</v>
      </c>
      <c r="J2590" s="83" t="n">
        <f aca="false">IF(D2590="","",D2590*IF(Settings!$B$23=Settings!$C$6,1,IF(Settings!$B$23="USD",1/INDEX(Settings!$B$29:$B$40,MONTH(B2590)),INDEX(Settings!$B$29:$B$40,MONTH(B2590)))))</f>
        <v>72.002234</v>
      </c>
    </row>
    <row r="2591" customFormat="false" ht="15" hidden="false" customHeight="false" outlineLevel="0" collapsed="false">
      <c r="A2591" s="0" t="s">
        <v>191</v>
      </c>
      <c r="B2591" s="81" t="n">
        <v>46180</v>
      </c>
      <c r="C2591" s="82" t="s">
        <v>452</v>
      </c>
      <c r="D2591" s="83" t="n">
        <v>12.84</v>
      </c>
      <c r="E2591" s="0" t="n">
        <v>51</v>
      </c>
      <c r="F2591" s="0" t="n">
        <v>4</v>
      </c>
      <c r="G2591" s="0" t="n">
        <v>0</v>
      </c>
      <c r="I2591" s="0" t="str">
        <f aca="false">IF(A2591="","",IF(COUNTIF(Campaigns!$A$7:$A$300,A2591)&gt;0,"✓",IF(N(D2591)=0,"– no spend","⚠ add to Campaigns tab")))</f>
        <v>✓</v>
      </c>
      <c r="J2591" s="83" t="n">
        <f aca="false">IF(D2591="","",D2591*IF(Settings!$B$23=Settings!$C$6,1,IF(Settings!$B$23="USD",1/INDEX(Settings!$B$29:$B$40,MONTH(B2591)),INDEX(Settings!$B$29:$B$40,MONTH(B2591)))))</f>
        <v>14.351268</v>
      </c>
    </row>
    <row r="2592" customFormat="false" ht="15" hidden="false" customHeight="false" outlineLevel="0" collapsed="false">
      <c r="A2592" s="0" t="s">
        <v>200</v>
      </c>
      <c r="B2592" s="81" t="n">
        <v>46180</v>
      </c>
      <c r="C2592" s="82" t="s">
        <v>452</v>
      </c>
      <c r="D2592" s="83" t="n">
        <v>0</v>
      </c>
      <c r="E2592" s="0" t="n">
        <v>22</v>
      </c>
      <c r="F2592" s="0" t="n">
        <v>0</v>
      </c>
      <c r="G2592" s="0" t="n">
        <v>0</v>
      </c>
      <c r="I2592" s="0" t="str">
        <f aca="false">IF(A2592="","",IF(COUNTIF(Campaigns!$A$7:$A$300,A2592)&gt;0,"✓",IF(N(D2592)=0,"– no spend","⚠ add to Campaigns tab")))</f>
        <v>✓</v>
      </c>
      <c r="J2592" s="83" t="n">
        <f aca="false">IF(D2592="","",D2592*IF(Settings!$B$23=Settings!$C$6,1,IF(Settings!$B$23="USD",1/INDEX(Settings!$B$29:$B$40,MONTH(B2592)),INDEX(Settings!$B$29:$B$40,MONTH(B2592)))))</f>
        <v>0</v>
      </c>
    </row>
    <row r="2593" customFormat="false" ht="15" hidden="false" customHeight="false" outlineLevel="0" collapsed="false">
      <c r="A2593" s="0" t="s">
        <v>202</v>
      </c>
      <c r="B2593" s="81" t="n">
        <v>46180</v>
      </c>
      <c r="C2593" s="82" t="s">
        <v>452</v>
      </c>
      <c r="D2593" s="83" t="n">
        <v>7.34</v>
      </c>
      <c r="E2593" s="0" t="n">
        <v>71</v>
      </c>
      <c r="F2593" s="0" t="n">
        <v>3</v>
      </c>
      <c r="G2593" s="0" t="n">
        <v>0</v>
      </c>
      <c r="I2593" s="0" t="str">
        <f aca="false">IF(A2593="","",IF(COUNTIF(Campaigns!$A$7:$A$300,A2593)&gt;0,"✓",IF(N(D2593)=0,"– no spend","⚠ add to Campaigns tab")))</f>
        <v>✓</v>
      </c>
      <c r="J2593" s="83" t="n">
        <f aca="false">IF(D2593="","",D2593*IF(Settings!$B$23=Settings!$C$6,1,IF(Settings!$B$23="USD",1/INDEX(Settings!$B$29:$B$40,MONTH(B2593)),INDEX(Settings!$B$29:$B$40,MONTH(B2593)))))</f>
        <v>8.203918</v>
      </c>
    </row>
    <row r="2594" customFormat="false" ht="15" hidden="false" customHeight="false" outlineLevel="0" collapsed="false">
      <c r="A2594" s="0" t="s">
        <v>192</v>
      </c>
      <c r="B2594" s="81" t="n">
        <v>46180</v>
      </c>
      <c r="C2594" s="82" t="s">
        <v>452</v>
      </c>
      <c r="D2594" s="83" t="n">
        <v>22.75</v>
      </c>
      <c r="E2594" s="0" t="n">
        <v>50</v>
      </c>
      <c r="F2594" s="0" t="n">
        <v>5</v>
      </c>
      <c r="G2594" s="0" t="n">
        <v>0</v>
      </c>
      <c r="I2594" s="0" t="str">
        <f aca="false">IF(A2594="","",IF(COUNTIF(Campaigns!$A$7:$A$300,A2594)&gt;0,"✓",IF(N(D2594)=0,"– no spend","⚠ add to Campaigns tab")))</f>
        <v>✓</v>
      </c>
      <c r="J2594" s="83" t="n">
        <f aca="false">IF(D2594="","",D2594*IF(Settings!$B$23=Settings!$C$6,1,IF(Settings!$B$23="USD",1/INDEX(Settings!$B$29:$B$40,MONTH(B2594)),INDEX(Settings!$B$29:$B$40,MONTH(B2594)))))</f>
        <v>25.427675</v>
      </c>
    </row>
    <row r="2595" customFormat="false" ht="15" hidden="false" customHeight="false" outlineLevel="0" collapsed="false">
      <c r="A2595" s="0" t="s">
        <v>187</v>
      </c>
      <c r="B2595" s="81" t="n">
        <v>46180</v>
      </c>
      <c r="C2595" s="82" t="s">
        <v>452</v>
      </c>
      <c r="D2595" s="83" t="n">
        <v>76.82</v>
      </c>
      <c r="E2595" s="0" t="n">
        <v>60</v>
      </c>
      <c r="F2595" s="0" t="n">
        <v>5</v>
      </c>
      <c r="G2595" s="0" t="n">
        <v>0</v>
      </c>
      <c r="I2595" s="0" t="str">
        <f aca="false">IF(A2595="","",IF(COUNTIF(Campaigns!$A$7:$A$300,A2595)&gt;0,"✓",IF(N(D2595)=0,"– no spend","⚠ add to Campaigns tab")))</f>
        <v>✓</v>
      </c>
      <c r="J2595" s="83" t="n">
        <f aca="false">IF(D2595="","",D2595*IF(Settings!$B$23=Settings!$C$6,1,IF(Settings!$B$23="USD",1/INDEX(Settings!$B$29:$B$40,MONTH(B2595)),INDEX(Settings!$B$29:$B$40,MONTH(B2595)))))</f>
        <v>85.861714</v>
      </c>
    </row>
    <row r="2596" customFormat="false" ht="15" hidden="false" customHeight="false" outlineLevel="0" collapsed="false">
      <c r="A2596" s="0" t="s">
        <v>190</v>
      </c>
      <c r="B2596" s="81" t="n">
        <v>46180</v>
      </c>
      <c r="C2596" s="82" t="s">
        <v>452</v>
      </c>
      <c r="D2596" s="83" t="n">
        <v>29.58</v>
      </c>
      <c r="E2596" s="0" t="n">
        <v>73</v>
      </c>
      <c r="F2596" s="0" t="n">
        <v>3</v>
      </c>
      <c r="G2596" s="0" t="n">
        <v>0</v>
      </c>
      <c r="I2596" s="0" t="str">
        <f aca="false">IF(A2596="","",IF(COUNTIF(Campaigns!$A$7:$A$300,A2596)&gt;0,"✓",IF(N(D2596)=0,"– no spend","⚠ add to Campaigns tab")))</f>
        <v>✓</v>
      </c>
      <c r="J2596" s="83" t="n">
        <f aca="false">IF(D2596="","",D2596*IF(Settings!$B$23=Settings!$C$6,1,IF(Settings!$B$23="USD",1/INDEX(Settings!$B$29:$B$40,MONTH(B2596)),INDEX(Settings!$B$29:$B$40,MONTH(B2596)))))</f>
        <v>33.061566</v>
      </c>
    </row>
    <row r="2597" customFormat="false" ht="15" hidden="false" customHeight="false" outlineLevel="0" collapsed="false">
      <c r="A2597" s="0" t="s">
        <v>204</v>
      </c>
      <c r="B2597" s="81" t="n">
        <v>46180</v>
      </c>
      <c r="C2597" s="82" t="s">
        <v>452</v>
      </c>
      <c r="D2597" s="83" t="n">
        <v>5.02</v>
      </c>
      <c r="E2597" s="0" t="n">
        <v>5</v>
      </c>
      <c r="F2597" s="0" t="n">
        <v>2</v>
      </c>
      <c r="G2597" s="0" t="n">
        <v>0</v>
      </c>
      <c r="I2597" s="0" t="str">
        <f aca="false">IF(A2597="","",IF(COUNTIF(Campaigns!$A$7:$A$300,A2597)&gt;0,"✓",IF(N(D2597)=0,"– no spend","⚠ add to Campaigns tab")))</f>
        <v>✓</v>
      </c>
      <c r="J2597" s="83" t="n">
        <f aca="false">IF(D2597="","",D2597*IF(Settings!$B$23=Settings!$C$6,1,IF(Settings!$B$23="USD",1/INDEX(Settings!$B$29:$B$40,MONTH(B2597)),INDEX(Settings!$B$29:$B$40,MONTH(B2597)))))</f>
        <v>5.610854</v>
      </c>
    </row>
    <row r="2598" customFormat="false" ht="15" hidden="false" customHeight="false" outlineLevel="0" collapsed="false">
      <c r="A2598" s="0" t="s">
        <v>188</v>
      </c>
      <c r="B2598" s="81" t="n">
        <v>46180</v>
      </c>
      <c r="C2598" s="82" t="s">
        <v>452</v>
      </c>
      <c r="D2598" s="83" t="n">
        <v>48.66</v>
      </c>
      <c r="E2598" s="0" t="n">
        <v>195</v>
      </c>
      <c r="F2598" s="0" t="n">
        <v>9</v>
      </c>
      <c r="G2598" s="0" t="n">
        <v>0</v>
      </c>
      <c r="I2598" s="0" t="str">
        <f aca="false">IF(A2598="","",IF(COUNTIF(Campaigns!$A$7:$A$300,A2598)&gt;0,"✓",IF(N(D2598)=0,"– no spend","⚠ add to Campaigns tab")))</f>
        <v>✓</v>
      </c>
      <c r="J2598" s="83" t="n">
        <f aca="false">IF(D2598="","",D2598*IF(Settings!$B$23=Settings!$C$6,1,IF(Settings!$B$23="USD",1/INDEX(Settings!$B$29:$B$40,MONTH(B2598)),INDEX(Settings!$B$29:$B$40,MONTH(B2598)))))</f>
        <v>54.387282</v>
      </c>
    </row>
    <row r="2599" customFormat="false" ht="15" hidden="false" customHeight="false" outlineLevel="0" collapsed="false">
      <c r="A2599" s="0" t="s">
        <v>186</v>
      </c>
      <c r="B2599" s="81" t="n">
        <v>46180</v>
      </c>
      <c r="C2599" s="82" t="s">
        <v>452</v>
      </c>
      <c r="D2599" s="83" t="n">
        <v>43.53</v>
      </c>
      <c r="E2599" s="0" t="n">
        <v>79</v>
      </c>
      <c r="F2599" s="0" t="n">
        <v>10</v>
      </c>
      <c r="G2599" s="0" t="n">
        <v>0</v>
      </c>
      <c r="I2599" s="0" t="str">
        <f aca="false">IF(A2599="","",IF(COUNTIF(Campaigns!$A$7:$A$300,A2599)&gt;0,"✓",IF(N(D2599)=0,"– no spend","⚠ add to Campaigns tab")))</f>
        <v>✓</v>
      </c>
      <c r="J2599" s="83" t="n">
        <f aca="false">IF(D2599="","",D2599*IF(Settings!$B$23=Settings!$C$6,1,IF(Settings!$B$23="USD",1/INDEX(Settings!$B$29:$B$40,MONTH(B2599)),INDEX(Settings!$B$29:$B$40,MONTH(B2599)))))</f>
        <v>48.653481</v>
      </c>
    </row>
    <row r="2600" customFormat="false" ht="15" hidden="false" customHeight="false" outlineLevel="0" collapsed="false">
      <c r="A2600" s="0" t="s">
        <v>197</v>
      </c>
      <c r="B2600" s="81" t="n">
        <v>46180</v>
      </c>
      <c r="C2600" s="82" t="s">
        <v>452</v>
      </c>
      <c r="D2600" s="83" t="n">
        <v>31.85</v>
      </c>
      <c r="E2600" s="0" t="n">
        <v>41573</v>
      </c>
      <c r="F2600" s="0" t="n">
        <v>38</v>
      </c>
      <c r="G2600" s="0" t="n">
        <v>0</v>
      </c>
      <c r="I2600" s="0" t="str">
        <f aca="false">IF(A2600="","",IF(COUNTIF(Campaigns!$A$7:$A$300,A2600)&gt;0,"✓",IF(N(D2600)=0,"– no spend","⚠ add to Campaigns tab")))</f>
        <v>✓</v>
      </c>
      <c r="J2600" s="83" t="n">
        <f aca="false">IF(D2600="","",D2600*IF(Settings!$B$23=Settings!$C$6,1,IF(Settings!$B$23="USD",1/INDEX(Settings!$B$29:$B$40,MONTH(B2600)),INDEX(Settings!$B$29:$B$40,MONTH(B2600)))))</f>
        <v>35.598745</v>
      </c>
    </row>
    <row r="2601" customFormat="false" ht="15" hidden="false" customHeight="false" outlineLevel="0" collapsed="false">
      <c r="A2601" s="0" t="s">
        <v>198</v>
      </c>
      <c r="B2601" s="81" t="n">
        <v>46180</v>
      </c>
      <c r="C2601" s="82" t="s">
        <v>452</v>
      </c>
      <c r="D2601" s="83" t="n">
        <v>31.47</v>
      </c>
      <c r="E2601" s="0" t="n">
        <v>14629</v>
      </c>
      <c r="F2601" s="0" t="n">
        <v>2</v>
      </c>
      <c r="G2601" s="0" t="n">
        <v>0</v>
      </c>
      <c r="I2601" s="0" t="str">
        <f aca="false">IF(A2601="","",IF(COUNTIF(Campaigns!$A$7:$A$300,A2601)&gt;0,"✓",IF(N(D2601)=0,"– no spend","⚠ add to Campaigns tab")))</f>
        <v>✓</v>
      </c>
      <c r="J2601" s="83" t="n">
        <f aca="false">IF(D2601="","",D2601*IF(Settings!$B$23=Settings!$C$6,1,IF(Settings!$B$23="USD",1/INDEX(Settings!$B$29:$B$40,MONTH(B2601)),INDEX(Settings!$B$29:$B$40,MONTH(B2601)))))</f>
        <v>35.174019</v>
      </c>
    </row>
    <row r="2602" customFormat="false" ht="15" hidden="false" customHeight="false" outlineLevel="0" collapsed="false">
      <c r="A2602" s="0" t="s">
        <v>185</v>
      </c>
      <c r="B2602" s="81" t="n">
        <v>46181</v>
      </c>
      <c r="C2602" s="82" t="s">
        <v>452</v>
      </c>
      <c r="D2602" s="83" t="n">
        <v>58.01</v>
      </c>
      <c r="E2602" s="0" t="n">
        <v>283</v>
      </c>
      <c r="F2602" s="0" t="n">
        <v>25</v>
      </c>
      <c r="G2602" s="0" t="n">
        <v>0</v>
      </c>
      <c r="I2602" s="0" t="str">
        <f aca="false">IF(A2602="","",IF(COUNTIF(Campaigns!$A$7:$A$300,A2602)&gt;0,"✓",IF(N(D2602)=0,"– no spend","⚠ add to Campaigns tab")))</f>
        <v>✓</v>
      </c>
      <c r="J2602" s="83" t="n">
        <f aca="false">IF(D2602="","",D2602*IF(Settings!$B$23=Settings!$C$6,1,IF(Settings!$B$23="USD",1/INDEX(Settings!$B$29:$B$40,MONTH(B2602)),INDEX(Settings!$B$29:$B$40,MONTH(B2602)))))</f>
        <v>64.837777</v>
      </c>
    </row>
    <row r="2603" customFormat="false" ht="15" hidden="false" customHeight="false" outlineLevel="0" collapsed="false">
      <c r="A2603" s="0" t="s">
        <v>191</v>
      </c>
      <c r="B2603" s="81" t="n">
        <v>46181</v>
      </c>
      <c r="C2603" s="82" t="s">
        <v>452</v>
      </c>
      <c r="D2603" s="83" t="n">
        <v>33.96</v>
      </c>
      <c r="E2603" s="0" t="n">
        <v>55</v>
      </c>
      <c r="F2603" s="0" t="n">
        <v>6</v>
      </c>
      <c r="G2603" s="0" t="n">
        <v>0</v>
      </c>
      <c r="I2603" s="0" t="str">
        <f aca="false">IF(A2603="","",IF(COUNTIF(Campaigns!$A$7:$A$300,A2603)&gt;0,"✓",IF(N(D2603)=0,"– no spend","⚠ add to Campaigns tab")))</f>
        <v>✓</v>
      </c>
      <c r="J2603" s="83" t="n">
        <f aca="false">IF(D2603="","",D2603*IF(Settings!$B$23=Settings!$C$6,1,IF(Settings!$B$23="USD",1/INDEX(Settings!$B$29:$B$40,MONTH(B2603)),INDEX(Settings!$B$29:$B$40,MONTH(B2603)))))</f>
        <v>37.957092</v>
      </c>
    </row>
    <row r="2604" customFormat="false" ht="15" hidden="false" customHeight="false" outlineLevel="0" collapsed="false">
      <c r="A2604" s="0" t="s">
        <v>200</v>
      </c>
      <c r="B2604" s="81" t="n">
        <v>46181</v>
      </c>
      <c r="C2604" s="82" t="s">
        <v>452</v>
      </c>
      <c r="D2604" s="83" t="n">
        <v>0</v>
      </c>
      <c r="E2604" s="0" t="n">
        <v>33</v>
      </c>
      <c r="F2604" s="0" t="n">
        <v>0</v>
      </c>
      <c r="G2604" s="0" t="n">
        <v>0</v>
      </c>
      <c r="I2604" s="0" t="str">
        <f aca="false">IF(A2604="","",IF(COUNTIF(Campaigns!$A$7:$A$300,A2604)&gt;0,"✓",IF(N(D2604)=0,"– no spend","⚠ add to Campaigns tab")))</f>
        <v>✓</v>
      </c>
      <c r="J2604" s="83" t="n">
        <f aca="false">IF(D2604="","",D2604*IF(Settings!$B$23=Settings!$C$6,1,IF(Settings!$B$23="USD",1/INDEX(Settings!$B$29:$B$40,MONTH(B2604)),INDEX(Settings!$B$29:$B$40,MONTH(B2604)))))</f>
        <v>0</v>
      </c>
    </row>
    <row r="2605" customFormat="false" ht="15" hidden="false" customHeight="false" outlineLevel="0" collapsed="false">
      <c r="A2605" s="0" t="s">
        <v>196</v>
      </c>
      <c r="B2605" s="81" t="n">
        <v>46181</v>
      </c>
      <c r="C2605" s="82" t="s">
        <v>452</v>
      </c>
      <c r="D2605" s="83" t="n">
        <v>29.18</v>
      </c>
      <c r="E2605" s="0" t="n">
        <v>1067</v>
      </c>
      <c r="F2605" s="0" t="n">
        <v>18</v>
      </c>
      <c r="G2605" s="0" t="n">
        <v>0</v>
      </c>
      <c r="I2605" s="0" t="str">
        <f aca="false">IF(A2605="","",IF(COUNTIF(Campaigns!$A$7:$A$300,A2605)&gt;0,"✓",IF(N(D2605)=0,"– no spend","⚠ add to Campaigns tab")))</f>
        <v>✓</v>
      </c>
      <c r="J2605" s="83" t="n">
        <f aca="false">IF(D2605="","",D2605*IF(Settings!$B$23=Settings!$C$6,1,IF(Settings!$B$23="USD",1/INDEX(Settings!$B$29:$B$40,MONTH(B2605)),INDEX(Settings!$B$29:$B$40,MONTH(B2605)))))</f>
        <v>32.614486</v>
      </c>
    </row>
    <row r="2606" customFormat="false" ht="15" hidden="false" customHeight="false" outlineLevel="0" collapsed="false">
      <c r="A2606" s="0" t="s">
        <v>202</v>
      </c>
      <c r="B2606" s="81" t="n">
        <v>46181</v>
      </c>
      <c r="C2606" s="82" t="s">
        <v>452</v>
      </c>
      <c r="D2606" s="83" t="n">
        <v>8.75</v>
      </c>
      <c r="E2606" s="0" t="n">
        <v>44</v>
      </c>
      <c r="F2606" s="0" t="n">
        <v>5</v>
      </c>
      <c r="G2606" s="0" t="n">
        <v>0</v>
      </c>
      <c r="I2606" s="0" t="str">
        <f aca="false">IF(A2606="","",IF(COUNTIF(Campaigns!$A$7:$A$300,A2606)&gt;0,"✓",IF(N(D2606)=0,"– no spend","⚠ add to Campaigns tab")))</f>
        <v>✓</v>
      </c>
      <c r="J2606" s="83" t="n">
        <f aca="false">IF(D2606="","",D2606*IF(Settings!$B$23=Settings!$C$6,1,IF(Settings!$B$23="USD",1/INDEX(Settings!$B$29:$B$40,MONTH(B2606)),INDEX(Settings!$B$29:$B$40,MONTH(B2606)))))</f>
        <v>9.779875</v>
      </c>
    </row>
    <row r="2607" customFormat="false" ht="15" hidden="false" customHeight="false" outlineLevel="0" collapsed="false">
      <c r="A2607" s="0" t="s">
        <v>192</v>
      </c>
      <c r="B2607" s="81" t="n">
        <v>46181</v>
      </c>
      <c r="C2607" s="82" t="s">
        <v>452</v>
      </c>
      <c r="D2607" s="83" t="n">
        <v>30.15</v>
      </c>
      <c r="E2607" s="0" t="n">
        <v>57</v>
      </c>
      <c r="F2607" s="0" t="n">
        <v>8</v>
      </c>
      <c r="G2607" s="0" t="n">
        <v>0</v>
      </c>
      <c r="I2607" s="0" t="str">
        <f aca="false">IF(A2607="","",IF(COUNTIF(Campaigns!$A$7:$A$300,A2607)&gt;0,"✓",IF(N(D2607)=0,"– no spend","⚠ add to Campaigns tab")))</f>
        <v>✓</v>
      </c>
      <c r="J2607" s="83" t="n">
        <f aca="false">IF(D2607="","",D2607*IF(Settings!$B$23=Settings!$C$6,1,IF(Settings!$B$23="USD",1/INDEX(Settings!$B$29:$B$40,MONTH(B2607)),INDEX(Settings!$B$29:$B$40,MONTH(B2607)))))</f>
        <v>33.698655</v>
      </c>
    </row>
    <row r="2608" customFormat="false" ht="15" hidden="false" customHeight="false" outlineLevel="0" collapsed="false">
      <c r="A2608" s="0" t="s">
        <v>187</v>
      </c>
      <c r="B2608" s="81" t="n">
        <v>46181</v>
      </c>
      <c r="C2608" s="82" t="s">
        <v>452</v>
      </c>
      <c r="D2608" s="83" t="n">
        <v>49.08</v>
      </c>
      <c r="E2608" s="0" t="n">
        <v>102</v>
      </c>
      <c r="F2608" s="0" t="n">
        <v>4</v>
      </c>
      <c r="G2608" s="0" t="n">
        <v>0</v>
      </c>
      <c r="I2608" s="0" t="str">
        <f aca="false">IF(A2608="","",IF(COUNTIF(Campaigns!$A$7:$A$300,A2608)&gt;0,"✓",IF(N(D2608)=0,"– no spend","⚠ add to Campaigns tab")))</f>
        <v>✓</v>
      </c>
      <c r="J2608" s="83" t="n">
        <f aca="false">IF(D2608="","",D2608*IF(Settings!$B$23=Settings!$C$6,1,IF(Settings!$B$23="USD",1/INDEX(Settings!$B$29:$B$40,MONTH(B2608)),INDEX(Settings!$B$29:$B$40,MONTH(B2608)))))</f>
        <v>54.856716</v>
      </c>
    </row>
    <row r="2609" customFormat="false" ht="15" hidden="false" customHeight="false" outlineLevel="0" collapsed="false">
      <c r="A2609" s="0" t="s">
        <v>190</v>
      </c>
      <c r="B2609" s="81" t="n">
        <v>46181</v>
      </c>
      <c r="C2609" s="82" t="s">
        <v>452</v>
      </c>
      <c r="D2609" s="83" t="n">
        <v>63.99</v>
      </c>
      <c r="E2609" s="0" t="n">
        <v>105</v>
      </c>
      <c r="F2609" s="0" t="n">
        <v>6</v>
      </c>
      <c r="G2609" s="0" t="n">
        <v>0</v>
      </c>
      <c r="I2609" s="0" t="str">
        <f aca="false">IF(A2609="","",IF(COUNTIF(Campaigns!$A$7:$A$300,A2609)&gt;0,"✓",IF(N(D2609)=0,"– no spend","⚠ add to Campaigns tab")))</f>
        <v>✓</v>
      </c>
      <c r="J2609" s="83" t="n">
        <f aca="false">IF(D2609="","",D2609*IF(Settings!$B$23=Settings!$C$6,1,IF(Settings!$B$23="USD",1/INDEX(Settings!$B$29:$B$40,MONTH(B2609)),INDEX(Settings!$B$29:$B$40,MONTH(B2609)))))</f>
        <v>71.521623</v>
      </c>
    </row>
    <row r="2610" customFormat="false" ht="15" hidden="false" customHeight="false" outlineLevel="0" collapsed="false">
      <c r="A2610" s="0" t="s">
        <v>204</v>
      </c>
      <c r="B2610" s="81" t="n">
        <v>46181</v>
      </c>
      <c r="C2610" s="82" t="s">
        <v>452</v>
      </c>
      <c r="D2610" s="83" t="n">
        <v>2.56</v>
      </c>
      <c r="E2610" s="0" t="n">
        <v>36</v>
      </c>
      <c r="F2610" s="0" t="n">
        <v>2</v>
      </c>
      <c r="G2610" s="0" t="n">
        <v>0</v>
      </c>
      <c r="I2610" s="0" t="str">
        <f aca="false">IF(A2610="","",IF(COUNTIF(Campaigns!$A$7:$A$300,A2610)&gt;0,"✓",IF(N(D2610)=0,"– no spend","⚠ add to Campaigns tab")))</f>
        <v>✓</v>
      </c>
      <c r="J2610" s="83" t="n">
        <f aca="false">IF(D2610="","",D2610*IF(Settings!$B$23=Settings!$C$6,1,IF(Settings!$B$23="USD",1/INDEX(Settings!$B$29:$B$40,MONTH(B2610)),INDEX(Settings!$B$29:$B$40,MONTH(B2610)))))</f>
        <v>2.861312</v>
      </c>
    </row>
    <row r="2611" customFormat="false" ht="15" hidden="false" customHeight="false" outlineLevel="0" collapsed="false">
      <c r="A2611" s="0" t="s">
        <v>188</v>
      </c>
      <c r="B2611" s="81" t="n">
        <v>46181</v>
      </c>
      <c r="C2611" s="82" t="s">
        <v>452</v>
      </c>
      <c r="D2611" s="83" t="n">
        <v>82.2</v>
      </c>
      <c r="E2611" s="0" t="n">
        <v>228</v>
      </c>
      <c r="F2611" s="0" t="n">
        <v>19</v>
      </c>
      <c r="G2611" s="0" t="n">
        <v>0</v>
      </c>
      <c r="I2611" s="0" t="str">
        <f aca="false">IF(A2611="","",IF(COUNTIF(Campaigns!$A$7:$A$300,A2611)&gt;0,"✓",IF(N(D2611)=0,"– no spend","⚠ add to Campaigns tab")))</f>
        <v>✓</v>
      </c>
      <c r="J2611" s="83" t="n">
        <f aca="false">IF(D2611="","",D2611*IF(Settings!$B$23=Settings!$C$6,1,IF(Settings!$B$23="USD",1/INDEX(Settings!$B$29:$B$40,MONTH(B2611)),INDEX(Settings!$B$29:$B$40,MONTH(B2611)))))</f>
        <v>91.87494</v>
      </c>
    </row>
    <row r="2612" customFormat="false" ht="15" hidden="false" customHeight="false" outlineLevel="0" collapsed="false">
      <c r="A2612" s="0" t="s">
        <v>186</v>
      </c>
      <c r="B2612" s="81" t="n">
        <v>46181</v>
      </c>
      <c r="C2612" s="82" t="s">
        <v>452</v>
      </c>
      <c r="D2612" s="83" t="n">
        <v>67.92</v>
      </c>
      <c r="E2612" s="0" t="n">
        <v>150</v>
      </c>
      <c r="F2612" s="0" t="n">
        <v>21</v>
      </c>
      <c r="G2612" s="0" t="n">
        <v>1</v>
      </c>
      <c r="I2612" s="0" t="str">
        <f aca="false">IF(A2612="","",IF(COUNTIF(Campaigns!$A$7:$A$300,A2612)&gt;0,"✓",IF(N(D2612)=0,"– no spend","⚠ add to Campaigns tab")))</f>
        <v>✓</v>
      </c>
      <c r="J2612" s="83" t="n">
        <f aca="false">IF(D2612="","",D2612*IF(Settings!$B$23=Settings!$C$6,1,IF(Settings!$B$23="USD",1/INDEX(Settings!$B$29:$B$40,MONTH(B2612)),INDEX(Settings!$B$29:$B$40,MONTH(B2612)))))</f>
        <v>75.914184</v>
      </c>
    </row>
    <row r="2613" customFormat="false" ht="15" hidden="false" customHeight="false" outlineLevel="0" collapsed="false">
      <c r="A2613" s="0" t="s">
        <v>197</v>
      </c>
      <c r="B2613" s="81" t="n">
        <v>46181</v>
      </c>
      <c r="C2613" s="82" t="s">
        <v>452</v>
      </c>
      <c r="D2613" s="83" t="n">
        <v>31.22</v>
      </c>
      <c r="E2613" s="0" t="n">
        <v>41060</v>
      </c>
      <c r="F2613" s="0" t="n">
        <v>59</v>
      </c>
      <c r="G2613" s="0" t="n">
        <v>0</v>
      </c>
      <c r="I2613" s="0" t="str">
        <f aca="false">IF(A2613="","",IF(COUNTIF(Campaigns!$A$7:$A$300,A2613)&gt;0,"✓",IF(N(D2613)=0,"– no spend","⚠ add to Campaigns tab")))</f>
        <v>✓</v>
      </c>
      <c r="J2613" s="83" t="n">
        <f aca="false">IF(D2613="","",D2613*IF(Settings!$B$23=Settings!$C$6,1,IF(Settings!$B$23="USD",1/INDEX(Settings!$B$29:$B$40,MONTH(B2613)),INDEX(Settings!$B$29:$B$40,MONTH(B2613)))))</f>
        <v>34.894594</v>
      </c>
    </row>
    <row r="2614" customFormat="false" ht="15" hidden="false" customHeight="false" outlineLevel="0" collapsed="false">
      <c r="A2614" s="0" t="s">
        <v>198</v>
      </c>
      <c r="B2614" s="81" t="n">
        <v>46181</v>
      </c>
      <c r="C2614" s="82" t="s">
        <v>452</v>
      </c>
      <c r="D2614" s="83" t="n">
        <v>31.78</v>
      </c>
      <c r="E2614" s="0" t="n">
        <v>15345</v>
      </c>
      <c r="F2614" s="0" t="n">
        <v>9</v>
      </c>
      <c r="G2614" s="0" t="n">
        <v>0</v>
      </c>
      <c r="I2614" s="0" t="str">
        <f aca="false">IF(A2614="","",IF(COUNTIF(Campaigns!$A$7:$A$300,A2614)&gt;0,"✓",IF(N(D2614)=0,"– no spend","⚠ add to Campaigns tab")))</f>
        <v>✓</v>
      </c>
      <c r="J2614" s="83" t="n">
        <f aca="false">IF(D2614="","",D2614*IF(Settings!$B$23=Settings!$C$6,1,IF(Settings!$B$23="USD",1/INDEX(Settings!$B$29:$B$40,MONTH(B2614)),INDEX(Settings!$B$29:$B$40,MONTH(B2614)))))</f>
        <v>35.520506</v>
      </c>
    </row>
    <row r="2615" customFormat="false" ht="15" hidden="false" customHeight="false" outlineLevel="0" collapsed="false">
      <c r="A2615" s="0" t="s">
        <v>185</v>
      </c>
      <c r="B2615" s="81" t="n">
        <v>46182</v>
      </c>
      <c r="C2615" s="82" t="s">
        <v>452</v>
      </c>
      <c r="D2615" s="83" t="n">
        <v>50.89</v>
      </c>
      <c r="E2615" s="0" t="n">
        <v>173</v>
      </c>
      <c r="F2615" s="0" t="n">
        <v>15</v>
      </c>
      <c r="G2615" s="0" t="n">
        <v>2</v>
      </c>
      <c r="I2615" s="0" t="str">
        <f aca="false">IF(A2615="","",IF(COUNTIF(Campaigns!$A$7:$A$300,A2615)&gt;0,"✓",IF(N(D2615)=0,"– no spend","⚠ add to Campaigns tab")))</f>
        <v>✓</v>
      </c>
      <c r="J2615" s="83" t="n">
        <f aca="false">IF(D2615="","",D2615*IF(Settings!$B$23=Settings!$C$6,1,IF(Settings!$B$23="USD",1/INDEX(Settings!$B$29:$B$40,MONTH(B2615)),INDEX(Settings!$B$29:$B$40,MONTH(B2615)))))</f>
        <v>56.879753</v>
      </c>
    </row>
    <row r="2616" customFormat="false" ht="15" hidden="false" customHeight="false" outlineLevel="0" collapsed="false">
      <c r="A2616" s="0" t="s">
        <v>191</v>
      </c>
      <c r="B2616" s="81" t="n">
        <v>46182</v>
      </c>
      <c r="C2616" s="82" t="s">
        <v>452</v>
      </c>
      <c r="D2616" s="83" t="n">
        <v>23.8</v>
      </c>
      <c r="E2616" s="0" t="n">
        <v>43</v>
      </c>
      <c r="F2616" s="0" t="n">
        <v>4</v>
      </c>
      <c r="G2616" s="0" t="n">
        <v>0</v>
      </c>
      <c r="I2616" s="0" t="str">
        <f aca="false">IF(A2616="","",IF(COUNTIF(Campaigns!$A$7:$A$300,A2616)&gt;0,"✓",IF(N(D2616)=0,"– no spend","⚠ add to Campaigns tab")))</f>
        <v>✓</v>
      </c>
      <c r="J2616" s="83" t="n">
        <f aca="false">IF(D2616="","",D2616*IF(Settings!$B$23=Settings!$C$6,1,IF(Settings!$B$23="USD",1/INDEX(Settings!$B$29:$B$40,MONTH(B2616)),INDEX(Settings!$B$29:$B$40,MONTH(B2616)))))</f>
        <v>26.60126</v>
      </c>
    </row>
    <row r="2617" customFormat="false" ht="15" hidden="false" customHeight="false" outlineLevel="0" collapsed="false">
      <c r="A2617" s="0" t="s">
        <v>200</v>
      </c>
      <c r="B2617" s="81" t="n">
        <v>46182</v>
      </c>
      <c r="C2617" s="82" t="s">
        <v>452</v>
      </c>
      <c r="D2617" s="83" t="n">
        <v>3.51</v>
      </c>
      <c r="E2617" s="0" t="n">
        <v>34</v>
      </c>
      <c r="F2617" s="0" t="n">
        <v>3</v>
      </c>
      <c r="G2617" s="0" t="n">
        <v>0</v>
      </c>
      <c r="I2617" s="0" t="str">
        <f aca="false">IF(A2617="","",IF(COUNTIF(Campaigns!$A$7:$A$300,A2617)&gt;0,"✓",IF(N(D2617)=0,"– no spend","⚠ add to Campaigns tab")))</f>
        <v>✓</v>
      </c>
      <c r="J2617" s="83" t="n">
        <f aca="false">IF(D2617="","",D2617*IF(Settings!$B$23=Settings!$C$6,1,IF(Settings!$B$23="USD",1/INDEX(Settings!$B$29:$B$40,MONTH(B2617)),INDEX(Settings!$B$29:$B$40,MONTH(B2617)))))</f>
        <v>3.923127</v>
      </c>
    </row>
    <row r="2618" customFormat="false" ht="15" hidden="false" customHeight="false" outlineLevel="0" collapsed="false">
      <c r="A2618" s="0" t="s">
        <v>196</v>
      </c>
      <c r="B2618" s="81" t="n">
        <v>46182</v>
      </c>
      <c r="C2618" s="82" t="s">
        <v>452</v>
      </c>
      <c r="D2618" s="83" t="n">
        <v>5.08</v>
      </c>
      <c r="E2618" s="0" t="n">
        <v>47</v>
      </c>
      <c r="F2618" s="0" t="n">
        <v>3</v>
      </c>
      <c r="G2618" s="0" t="n">
        <v>0</v>
      </c>
      <c r="I2618" s="0" t="str">
        <f aca="false">IF(A2618="","",IF(COUNTIF(Campaigns!$A$7:$A$300,A2618)&gt;0,"✓",IF(N(D2618)=0,"– no spend","⚠ add to Campaigns tab")))</f>
        <v>✓</v>
      </c>
      <c r="J2618" s="83" t="n">
        <f aca="false">IF(D2618="","",D2618*IF(Settings!$B$23=Settings!$C$6,1,IF(Settings!$B$23="USD",1/INDEX(Settings!$B$29:$B$40,MONTH(B2618)),INDEX(Settings!$B$29:$B$40,MONTH(B2618)))))</f>
        <v>5.677916</v>
      </c>
    </row>
    <row r="2619" customFormat="false" ht="15" hidden="false" customHeight="false" outlineLevel="0" collapsed="false">
      <c r="A2619" s="0" t="s">
        <v>202</v>
      </c>
      <c r="B2619" s="81" t="n">
        <v>46182</v>
      </c>
      <c r="C2619" s="82" t="s">
        <v>452</v>
      </c>
      <c r="D2619" s="83" t="n">
        <v>7.33</v>
      </c>
      <c r="E2619" s="0" t="n">
        <v>51</v>
      </c>
      <c r="F2619" s="0" t="n">
        <v>5</v>
      </c>
      <c r="G2619" s="0" t="n">
        <v>0</v>
      </c>
      <c r="I2619" s="0" t="str">
        <f aca="false">IF(A2619="","",IF(COUNTIF(Campaigns!$A$7:$A$300,A2619)&gt;0,"✓",IF(N(D2619)=0,"– no spend","⚠ add to Campaigns tab")))</f>
        <v>✓</v>
      </c>
      <c r="J2619" s="83" t="n">
        <f aca="false">IF(D2619="","",D2619*IF(Settings!$B$23=Settings!$C$6,1,IF(Settings!$B$23="USD",1/INDEX(Settings!$B$29:$B$40,MONTH(B2619)),INDEX(Settings!$B$29:$B$40,MONTH(B2619)))))</f>
        <v>8.192741</v>
      </c>
    </row>
    <row r="2620" customFormat="false" ht="15" hidden="false" customHeight="false" outlineLevel="0" collapsed="false">
      <c r="A2620" s="0" t="s">
        <v>192</v>
      </c>
      <c r="B2620" s="81" t="n">
        <v>46182</v>
      </c>
      <c r="C2620" s="82" t="s">
        <v>452</v>
      </c>
      <c r="D2620" s="83" t="n">
        <v>23.98</v>
      </c>
      <c r="E2620" s="0" t="n">
        <v>60</v>
      </c>
      <c r="F2620" s="0" t="n">
        <v>3</v>
      </c>
      <c r="G2620" s="0" t="n">
        <v>0</v>
      </c>
      <c r="I2620" s="0" t="str">
        <f aca="false">IF(A2620="","",IF(COUNTIF(Campaigns!$A$7:$A$300,A2620)&gt;0,"✓",IF(N(D2620)=0,"– no spend","⚠ add to Campaigns tab")))</f>
        <v>✓</v>
      </c>
      <c r="J2620" s="83" t="n">
        <f aca="false">IF(D2620="","",D2620*IF(Settings!$B$23=Settings!$C$6,1,IF(Settings!$B$23="USD",1/INDEX(Settings!$B$29:$B$40,MONTH(B2620)),INDEX(Settings!$B$29:$B$40,MONTH(B2620)))))</f>
        <v>26.802446</v>
      </c>
    </row>
    <row r="2621" customFormat="false" ht="15" hidden="false" customHeight="false" outlineLevel="0" collapsed="false">
      <c r="A2621" s="0" t="s">
        <v>187</v>
      </c>
      <c r="B2621" s="81" t="n">
        <v>46182</v>
      </c>
      <c r="C2621" s="82" t="s">
        <v>452</v>
      </c>
      <c r="D2621" s="83" t="n">
        <v>51.49</v>
      </c>
      <c r="E2621" s="0" t="n">
        <v>153</v>
      </c>
      <c r="F2621" s="0" t="n">
        <v>6</v>
      </c>
      <c r="G2621" s="0" t="n">
        <v>0</v>
      </c>
      <c r="I2621" s="0" t="str">
        <f aca="false">IF(A2621="","",IF(COUNTIF(Campaigns!$A$7:$A$300,A2621)&gt;0,"✓",IF(N(D2621)=0,"– no spend","⚠ add to Campaigns tab")))</f>
        <v>✓</v>
      </c>
      <c r="J2621" s="83" t="n">
        <f aca="false">IF(D2621="","",D2621*IF(Settings!$B$23=Settings!$C$6,1,IF(Settings!$B$23="USD",1/INDEX(Settings!$B$29:$B$40,MONTH(B2621)),INDEX(Settings!$B$29:$B$40,MONTH(B2621)))))</f>
        <v>57.550373</v>
      </c>
    </row>
    <row r="2622" customFormat="false" ht="15" hidden="false" customHeight="false" outlineLevel="0" collapsed="false">
      <c r="A2622" s="0" t="s">
        <v>190</v>
      </c>
      <c r="B2622" s="81" t="n">
        <v>46182</v>
      </c>
      <c r="C2622" s="82" t="s">
        <v>452</v>
      </c>
      <c r="D2622" s="83" t="n">
        <v>42.41</v>
      </c>
      <c r="E2622" s="0" t="n">
        <v>92</v>
      </c>
      <c r="F2622" s="0" t="n">
        <v>4</v>
      </c>
      <c r="G2622" s="0" t="n">
        <v>0</v>
      </c>
      <c r="I2622" s="0" t="str">
        <f aca="false">IF(A2622="","",IF(COUNTIF(Campaigns!$A$7:$A$300,A2622)&gt;0,"✓",IF(N(D2622)=0,"– no spend","⚠ add to Campaigns tab")))</f>
        <v>✓</v>
      </c>
      <c r="J2622" s="83" t="n">
        <f aca="false">IF(D2622="","",D2622*IF(Settings!$B$23=Settings!$C$6,1,IF(Settings!$B$23="USD",1/INDEX(Settings!$B$29:$B$40,MONTH(B2622)),INDEX(Settings!$B$29:$B$40,MONTH(B2622)))))</f>
        <v>47.401657</v>
      </c>
    </row>
    <row r="2623" customFormat="false" ht="15" hidden="false" customHeight="false" outlineLevel="0" collapsed="false">
      <c r="A2623" s="0" t="s">
        <v>204</v>
      </c>
      <c r="B2623" s="81" t="n">
        <v>46182</v>
      </c>
      <c r="C2623" s="82" t="s">
        <v>452</v>
      </c>
      <c r="D2623" s="83" t="n">
        <v>6.94</v>
      </c>
      <c r="E2623" s="0" t="n">
        <v>27</v>
      </c>
      <c r="F2623" s="0" t="n">
        <v>2</v>
      </c>
      <c r="G2623" s="0" t="n">
        <v>0</v>
      </c>
      <c r="I2623" s="0" t="str">
        <f aca="false">IF(A2623="","",IF(COUNTIF(Campaigns!$A$7:$A$300,A2623)&gt;0,"✓",IF(N(D2623)=0,"– no spend","⚠ add to Campaigns tab")))</f>
        <v>✓</v>
      </c>
      <c r="J2623" s="83" t="n">
        <f aca="false">IF(D2623="","",D2623*IF(Settings!$B$23=Settings!$C$6,1,IF(Settings!$B$23="USD",1/INDEX(Settings!$B$29:$B$40,MONTH(B2623)),INDEX(Settings!$B$29:$B$40,MONTH(B2623)))))</f>
        <v>7.756838</v>
      </c>
    </row>
    <row r="2624" customFormat="false" ht="15" hidden="false" customHeight="false" outlineLevel="0" collapsed="false">
      <c r="A2624" s="0" t="s">
        <v>188</v>
      </c>
      <c r="B2624" s="81" t="n">
        <v>46182</v>
      </c>
      <c r="C2624" s="82" t="s">
        <v>452</v>
      </c>
      <c r="D2624" s="83" t="n">
        <v>61.89</v>
      </c>
      <c r="E2624" s="0" t="n">
        <v>278</v>
      </c>
      <c r="F2624" s="0" t="n">
        <v>18</v>
      </c>
      <c r="G2624" s="0" t="n">
        <v>0</v>
      </c>
      <c r="I2624" s="0" t="str">
        <f aca="false">IF(A2624="","",IF(COUNTIF(Campaigns!$A$7:$A$300,A2624)&gt;0,"✓",IF(N(D2624)=0,"– no spend","⚠ add to Campaigns tab")))</f>
        <v>✓</v>
      </c>
      <c r="J2624" s="83" t="n">
        <f aca="false">IF(D2624="","",D2624*IF(Settings!$B$23=Settings!$C$6,1,IF(Settings!$B$23="USD",1/INDEX(Settings!$B$29:$B$40,MONTH(B2624)),INDEX(Settings!$B$29:$B$40,MONTH(B2624)))))</f>
        <v>69.174453</v>
      </c>
    </row>
    <row r="2625" customFormat="false" ht="15" hidden="false" customHeight="false" outlineLevel="0" collapsed="false">
      <c r="A2625" s="0" t="s">
        <v>186</v>
      </c>
      <c r="B2625" s="81" t="n">
        <v>46182</v>
      </c>
      <c r="C2625" s="82" t="s">
        <v>452</v>
      </c>
      <c r="D2625" s="83" t="n">
        <v>40.08</v>
      </c>
      <c r="E2625" s="0" t="n">
        <v>154</v>
      </c>
      <c r="F2625" s="0" t="n">
        <v>17</v>
      </c>
      <c r="G2625" s="0" t="n">
        <v>2</v>
      </c>
      <c r="I2625" s="0" t="str">
        <f aca="false">IF(A2625="","",IF(COUNTIF(Campaigns!$A$7:$A$300,A2625)&gt;0,"✓",IF(N(D2625)=0,"– no spend","⚠ add to Campaigns tab")))</f>
        <v>✓</v>
      </c>
      <c r="J2625" s="83" t="n">
        <f aca="false">IF(D2625="","",D2625*IF(Settings!$B$23=Settings!$C$6,1,IF(Settings!$B$23="USD",1/INDEX(Settings!$B$29:$B$40,MONTH(B2625)),INDEX(Settings!$B$29:$B$40,MONTH(B2625)))))</f>
        <v>44.797416</v>
      </c>
    </row>
    <row r="2626" customFormat="false" ht="15" hidden="false" customHeight="false" outlineLevel="0" collapsed="false">
      <c r="A2626" s="0" t="s">
        <v>197</v>
      </c>
      <c r="B2626" s="81" t="n">
        <v>46182</v>
      </c>
      <c r="C2626" s="82" t="s">
        <v>452</v>
      </c>
      <c r="D2626" s="83" t="n">
        <v>31.75</v>
      </c>
      <c r="E2626" s="0" t="n">
        <v>41761</v>
      </c>
      <c r="F2626" s="0" t="n">
        <v>77</v>
      </c>
      <c r="G2626" s="0" t="n">
        <v>0</v>
      </c>
      <c r="I2626" s="0" t="str">
        <f aca="false">IF(A2626="","",IF(COUNTIF(Campaigns!$A$7:$A$300,A2626)&gt;0,"✓",IF(N(D2626)=0,"– no spend","⚠ add to Campaigns tab")))</f>
        <v>✓</v>
      </c>
      <c r="J2626" s="83" t="n">
        <f aca="false">IF(D2626="","",D2626*IF(Settings!$B$23=Settings!$C$6,1,IF(Settings!$B$23="USD",1/INDEX(Settings!$B$29:$B$40,MONTH(B2626)),INDEX(Settings!$B$29:$B$40,MONTH(B2626)))))</f>
        <v>35.486975</v>
      </c>
    </row>
    <row r="2627" customFormat="false" ht="15" hidden="false" customHeight="false" outlineLevel="0" collapsed="false">
      <c r="A2627" s="0" t="s">
        <v>198</v>
      </c>
      <c r="B2627" s="81" t="n">
        <v>46182</v>
      </c>
      <c r="C2627" s="82" t="s">
        <v>452</v>
      </c>
      <c r="D2627" s="83" t="n">
        <v>31.27</v>
      </c>
      <c r="E2627" s="0" t="n">
        <v>14461</v>
      </c>
      <c r="F2627" s="0" t="n">
        <v>2</v>
      </c>
      <c r="G2627" s="0" t="n">
        <v>0</v>
      </c>
      <c r="I2627" s="0" t="str">
        <f aca="false">IF(A2627="","",IF(COUNTIF(Campaigns!$A$7:$A$300,A2627)&gt;0,"✓",IF(N(D2627)=0,"– no spend","⚠ add to Campaigns tab")))</f>
        <v>✓</v>
      </c>
      <c r="J2627" s="83" t="n">
        <f aca="false">IF(D2627="","",D2627*IF(Settings!$B$23=Settings!$C$6,1,IF(Settings!$B$23="USD",1/INDEX(Settings!$B$29:$B$40,MONTH(B2627)),INDEX(Settings!$B$29:$B$40,MONTH(B2627)))))</f>
        <v>34.950479</v>
      </c>
    </row>
    <row r="2628" customFormat="false" ht="15" hidden="false" customHeight="false" outlineLevel="0" collapsed="false">
      <c r="A2628" s="0" t="s">
        <v>185</v>
      </c>
      <c r="B2628" s="81" t="n">
        <v>46183</v>
      </c>
      <c r="C2628" s="82" t="s">
        <v>452</v>
      </c>
      <c r="D2628" s="83" t="n">
        <v>37.84</v>
      </c>
      <c r="E2628" s="0" t="n">
        <v>269</v>
      </c>
      <c r="F2628" s="0" t="n">
        <v>23</v>
      </c>
      <c r="G2628" s="0" t="n">
        <v>0</v>
      </c>
      <c r="I2628" s="0" t="str">
        <f aca="false">IF(A2628="","",IF(COUNTIF(Campaigns!$A$7:$A$300,A2628)&gt;0,"✓",IF(N(D2628)=0,"– no spend","⚠ add to Campaigns tab")))</f>
        <v>✓</v>
      </c>
      <c r="J2628" s="83" t="n">
        <f aca="false">IF(D2628="","",D2628*IF(Settings!$B$23=Settings!$C$6,1,IF(Settings!$B$23="USD",1/INDEX(Settings!$B$29:$B$40,MONTH(B2628)),INDEX(Settings!$B$29:$B$40,MONTH(B2628)))))</f>
        <v>42.293768</v>
      </c>
    </row>
    <row r="2629" customFormat="false" ht="15" hidden="false" customHeight="false" outlineLevel="0" collapsed="false">
      <c r="A2629" s="0" t="s">
        <v>191</v>
      </c>
      <c r="B2629" s="81" t="n">
        <v>46183</v>
      </c>
      <c r="C2629" s="82" t="s">
        <v>452</v>
      </c>
      <c r="D2629" s="83" t="n">
        <v>32.7</v>
      </c>
      <c r="E2629" s="0" t="n">
        <v>44</v>
      </c>
      <c r="F2629" s="0" t="n">
        <v>4</v>
      </c>
      <c r="G2629" s="0" t="n">
        <v>3</v>
      </c>
      <c r="I2629" s="0" t="str">
        <f aca="false">IF(A2629="","",IF(COUNTIF(Campaigns!$A$7:$A$300,A2629)&gt;0,"✓",IF(N(D2629)=0,"– no spend","⚠ add to Campaigns tab")))</f>
        <v>✓</v>
      </c>
      <c r="J2629" s="83" t="n">
        <f aca="false">IF(D2629="","",D2629*IF(Settings!$B$23=Settings!$C$6,1,IF(Settings!$B$23="USD",1/INDEX(Settings!$B$29:$B$40,MONTH(B2629)),INDEX(Settings!$B$29:$B$40,MONTH(B2629)))))</f>
        <v>36.54879</v>
      </c>
    </row>
    <row r="2630" customFormat="false" ht="15" hidden="false" customHeight="false" outlineLevel="0" collapsed="false">
      <c r="A2630" s="0" t="s">
        <v>200</v>
      </c>
      <c r="B2630" s="81" t="n">
        <v>46183</v>
      </c>
      <c r="C2630" s="82" t="s">
        <v>452</v>
      </c>
      <c r="D2630" s="83" t="n">
        <v>8.71</v>
      </c>
      <c r="E2630" s="0" t="n">
        <v>24</v>
      </c>
      <c r="F2630" s="0" t="n">
        <v>5</v>
      </c>
      <c r="G2630" s="0" t="n">
        <v>0</v>
      </c>
      <c r="I2630" s="0" t="str">
        <f aca="false">IF(A2630="","",IF(COUNTIF(Campaigns!$A$7:$A$300,A2630)&gt;0,"✓",IF(N(D2630)=0,"– no spend","⚠ add to Campaigns tab")))</f>
        <v>✓</v>
      </c>
      <c r="J2630" s="83" t="n">
        <f aca="false">IF(D2630="","",D2630*IF(Settings!$B$23=Settings!$C$6,1,IF(Settings!$B$23="USD",1/INDEX(Settings!$B$29:$B$40,MONTH(B2630)),INDEX(Settings!$B$29:$B$40,MONTH(B2630)))))</f>
        <v>9.735167</v>
      </c>
    </row>
    <row r="2631" customFormat="false" ht="15" hidden="false" customHeight="false" outlineLevel="0" collapsed="false">
      <c r="A2631" s="0" t="s">
        <v>196</v>
      </c>
      <c r="B2631" s="81" t="n">
        <v>46183</v>
      </c>
      <c r="C2631" s="82" t="s">
        <v>452</v>
      </c>
      <c r="D2631" s="83" t="n">
        <v>26.82</v>
      </c>
      <c r="E2631" s="0" t="n">
        <v>164</v>
      </c>
      <c r="F2631" s="0" t="n">
        <v>17</v>
      </c>
      <c r="G2631" s="0" t="n">
        <v>0</v>
      </c>
      <c r="I2631" s="0" t="str">
        <f aca="false">IF(A2631="","",IF(COUNTIF(Campaigns!$A$7:$A$300,A2631)&gt;0,"✓",IF(N(D2631)=0,"– no spend","⚠ add to Campaigns tab")))</f>
        <v>✓</v>
      </c>
      <c r="J2631" s="83" t="n">
        <f aca="false">IF(D2631="","",D2631*IF(Settings!$B$23=Settings!$C$6,1,IF(Settings!$B$23="USD",1/INDEX(Settings!$B$29:$B$40,MONTH(B2631)),INDEX(Settings!$B$29:$B$40,MONTH(B2631)))))</f>
        <v>29.976714</v>
      </c>
    </row>
    <row r="2632" customFormat="false" ht="15" hidden="false" customHeight="false" outlineLevel="0" collapsed="false">
      <c r="A2632" s="0" t="s">
        <v>202</v>
      </c>
      <c r="B2632" s="81" t="n">
        <v>46183</v>
      </c>
      <c r="C2632" s="82" t="s">
        <v>452</v>
      </c>
      <c r="D2632" s="83" t="n">
        <v>6.45</v>
      </c>
      <c r="E2632" s="0" t="n">
        <v>26</v>
      </c>
      <c r="F2632" s="0" t="n">
        <v>3</v>
      </c>
      <c r="G2632" s="0" t="n">
        <v>0</v>
      </c>
      <c r="I2632" s="0" t="str">
        <f aca="false">IF(A2632="","",IF(COUNTIF(Campaigns!$A$7:$A$300,A2632)&gt;0,"✓",IF(N(D2632)=0,"– no spend","⚠ add to Campaigns tab")))</f>
        <v>✓</v>
      </c>
      <c r="J2632" s="83" t="n">
        <f aca="false">IF(D2632="","",D2632*IF(Settings!$B$23=Settings!$C$6,1,IF(Settings!$B$23="USD",1/INDEX(Settings!$B$29:$B$40,MONTH(B2632)),INDEX(Settings!$B$29:$B$40,MONTH(B2632)))))</f>
        <v>7.209165</v>
      </c>
    </row>
    <row r="2633" customFormat="false" ht="15" hidden="false" customHeight="false" outlineLevel="0" collapsed="false">
      <c r="A2633" s="0" t="s">
        <v>192</v>
      </c>
      <c r="B2633" s="81" t="n">
        <v>46183</v>
      </c>
      <c r="C2633" s="82" t="s">
        <v>452</v>
      </c>
      <c r="D2633" s="83" t="n">
        <v>28.37</v>
      </c>
      <c r="E2633" s="0" t="n">
        <v>23</v>
      </c>
      <c r="F2633" s="0" t="n">
        <v>4</v>
      </c>
      <c r="G2633" s="0" t="n">
        <v>0</v>
      </c>
      <c r="I2633" s="0" t="str">
        <f aca="false">IF(A2633="","",IF(COUNTIF(Campaigns!$A$7:$A$300,A2633)&gt;0,"✓",IF(N(D2633)=0,"– no spend","⚠ add to Campaigns tab")))</f>
        <v>✓</v>
      </c>
      <c r="J2633" s="83" t="n">
        <f aca="false">IF(D2633="","",D2633*IF(Settings!$B$23=Settings!$C$6,1,IF(Settings!$B$23="USD",1/INDEX(Settings!$B$29:$B$40,MONTH(B2633)),INDEX(Settings!$B$29:$B$40,MONTH(B2633)))))</f>
        <v>31.709149</v>
      </c>
    </row>
    <row r="2634" customFormat="false" ht="15" hidden="false" customHeight="false" outlineLevel="0" collapsed="false">
      <c r="A2634" s="0" t="s">
        <v>187</v>
      </c>
      <c r="B2634" s="81" t="n">
        <v>46183</v>
      </c>
      <c r="C2634" s="82" t="s">
        <v>452</v>
      </c>
      <c r="D2634" s="83" t="n">
        <v>46.31</v>
      </c>
      <c r="E2634" s="0" t="n">
        <v>99</v>
      </c>
      <c r="F2634" s="0" t="n">
        <v>8</v>
      </c>
      <c r="G2634" s="0" t="n">
        <v>0</v>
      </c>
      <c r="I2634" s="0" t="str">
        <f aca="false">IF(A2634="","",IF(COUNTIF(Campaigns!$A$7:$A$300,A2634)&gt;0,"✓",IF(N(D2634)=0,"– no spend","⚠ add to Campaigns tab")))</f>
        <v>✓</v>
      </c>
      <c r="J2634" s="83" t="n">
        <f aca="false">IF(D2634="","",D2634*IF(Settings!$B$23=Settings!$C$6,1,IF(Settings!$B$23="USD",1/INDEX(Settings!$B$29:$B$40,MONTH(B2634)),INDEX(Settings!$B$29:$B$40,MONTH(B2634)))))</f>
        <v>51.760687</v>
      </c>
    </row>
    <row r="2635" customFormat="false" ht="15" hidden="false" customHeight="false" outlineLevel="0" collapsed="false">
      <c r="A2635" s="0" t="s">
        <v>190</v>
      </c>
      <c r="B2635" s="81" t="n">
        <v>46183</v>
      </c>
      <c r="C2635" s="82" t="s">
        <v>452</v>
      </c>
      <c r="D2635" s="83" t="n">
        <v>53.42</v>
      </c>
      <c r="E2635" s="0" t="n">
        <v>111</v>
      </c>
      <c r="F2635" s="0" t="n">
        <v>4</v>
      </c>
      <c r="G2635" s="0" t="n">
        <v>0</v>
      </c>
      <c r="I2635" s="0" t="str">
        <f aca="false">IF(A2635="","",IF(COUNTIF(Campaigns!$A$7:$A$300,A2635)&gt;0,"✓",IF(N(D2635)=0,"– no spend","⚠ add to Campaigns tab")))</f>
        <v>✓</v>
      </c>
      <c r="J2635" s="83" t="n">
        <f aca="false">IF(D2635="","",D2635*IF(Settings!$B$23=Settings!$C$6,1,IF(Settings!$B$23="USD",1/INDEX(Settings!$B$29:$B$40,MONTH(B2635)),INDEX(Settings!$B$29:$B$40,MONTH(B2635)))))</f>
        <v>59.707534</v>
      </c>
    </row>
    <row r="2636" customFormat="false" ht="15" hidden="false" customHeight="false" outlineLevel="0" collapsed="false">
      <c r="A2636" s="0" t="s">
        <v>204</v>
      </c>
      <c r="B2636" s="81" t="n">
        <v>46183</v>
      </c>
      <c r="C2636" s="82" t="s">
        <v>452</v>
      </c>
      <c r="D2636" s="83" t="n">
        <v>3.29</v>
      </c>
      <c r="E2636" s="0" t="n">
        <v>21</v>
      </c>
      <c r="F2636" s="0" t="n">
        <v>2</v>
      </c>
      <c r="G2636" s="0" t="n">
        <v>1</v>
      </c>
      <c r="I2636" s="0" t="str">
        <f aca="false">IF(A2636="","",IF(COUNTIF(Campaigns!$A$7:$A$300,A2636)&gt;0,"✓",IF(N(D2636)=0,"– no spend","⚠ add to Campaigns tab")))</f>
        <v>✓</v>
      </c>
      <c r="J2636" s="83" t="n">
        <f aca="false">IF(D2636="","",D2636*IF(Settings!$B$23=Settings!$C$6,1,IF(Settings!$B$23="USD",1/INDEX(Settings!$B$29:$B$40,MONTH(B2636)),INDEX(Settings!$B$29:$B$40,MONTH(B2636)))))</f>
        <v>3.677233</v>
      </c>
    </row>
    <row r="2637" customFormat="false" ht="15" hidden="false" customHeight="false" outlineLevel="0" collapsed="false">
      <c r="A2637" s="0" t="s">
        <v>188</v>
      </c>
      <c r="B2637" s="81" t="n">
        <v>46183</v>
      </c>
      <c r="C2637" s="82" t="s">
        <v>452</v>
      </c>
      <c r="D2637" s="83" t="n">
        <v>54.78</v>
      </c>
      <c r="E2637" s="0" t="n">
        <v>302</v>
      </c>
      <c r="F2637" s="0" t="n">
        <v>15</v>
      </c>
      <c r="G2637" s="0" t="n">
        <v>3</v>
      </c>
      <c r="I2637" s="0" t="str">
        <f aca="false">IF(A2637="","",IF(COUNTIF(Campaigns!$A$7:$A$300,A2637)&gt;0,"✓",IF(N(D2637)=0,"– no spend","⚠ add to Campaigns tab")))</f>
        <v>✓</v>
      </c>
      <c r="J2637" s="83" t="n">
        <f aca="false">IF(D2637="","",D2637*IF(Settings!$B$23=Settings!$C$6,1,IF(Settings!$B$23="USD",1/INDEX(Settings!$B$29:$B$40,MONTH(B2637)),INDEX(Settings!$B$29:$B$40,MONTH(B2637)))))</f>
        <v>61.227606</v>
      </c>
    </row>
    <row r="2638" customFormat="false" ht="15" hidden="false" customHeight="false" outlineLevel="0" collapsed="false">
      <c r="A2638" s="0" t="s">
        <v>186</v>
      </c>
      <c r="B2638" s="81" t="n">
        <v>46183</v>
      </c>
      <c r="C2638" s="82" t="s">
        <v>452</v>
      </c>
      <c r="D2638" s="83" t="n">
        <v>56.01</v>
      </c>
      <c r="E2638" s="0" t="n">
        <v>120</v>
      </c>
      <c r="F2638" s="0" t="n">
        <v>19</v>
      </c>
      <c r="G2638" s="0" t="n">
        <v>0</v>
      </c>
      <c r="I2638" s="0" t="str">
        <f aca="false">IF(A2638="","",IF(COUNTIF(Campaigns!$A$7:$A$300,A2638)&gt;0,"✓",IF(N(D2638)=0,"– no spend","⚠ add to Campaigns tab")))</f>
        <v>✓</v>
      </c>
      <c r="J2638" s="83" t="n">
        <f aca="false">IF(D2638="","",D2638*IF(Settings!$B$23=Settings!$C$6,1,IF(Settings!$B$23="USD",1/INDEX(Settings!$B$29:$B$40,MONTH(B2638)),INDEX(Settings!$B$29:$B$40,MONTH(B2638)))))</f>
        <v>62.602377</v>
      </c>
    </row>
    <row r="2639" customFormat="false" ht="15" hidden="false" customHeight="false" outlineLevel="0" collapsed="false">
      <c r="A2639" s="0" t="s">
        <v>197</v>
      </c>
      <c r="B2639" s="81" t="n">
        <v>46183</v>
      </c>
      <c r="C2639" s="82" t="s">
        <v>452</v>
      </c>
      <c r="D2639" s="83" t="n">
        <v>31.37</v>
      </c>
      <c r="E2639" s="0" t="n">
        <v>41649</v>
      </c>
      <c r="F2639" s="0" t="n">
        <v>60</v>
      </c>
      <c r="G2639" s="0" t="n">
        <v>0</v>
      </c>
      <c r="I2639" s="0" t="str">
        <f aca="false">IF(A2639="","",IF(COUNTIF(Campaigns!$A$7:$A$300,A2639)&gt;0,"✓",IF(N(D2639)=0,"– no spend","⚠ add to Campaigns tab")))</f>
        <v>✓</v>
      </c>
      <c r="J2639" s="83" t="n">
        <f aca="false">IF(D2639="","",D2639*IF(Settings!$B$23=Settings!$C$6,1,IF(Settings!$B$23="USD",1/INDEX(Settings!$B$29:$B$40,MONTH(B2639)),INDEX(Settings!$B$29:$B$40,MONTH(B2639)))))</f>
        <v>35.062249</v>
      </c>
    </row>
    <row r="2640" customFormat="false" ht="15" hidden="false" customHeight="false" outlineLevel="0" collapsed="false">
      <c r="A2640" s="0" t="s">
        <v>198</v>
      </c>
      <c r="B2640" s="81" t="n">
        <v>46183</v>
      </c>
      <c r="C2640" s="82" t="s">
        <v>452</v>
      </c>
      <c r="D2640" s="83" t="n">
        <v>31.57</v>
      </c>
      <c r="E2640" s="0" t="n">
        <v>15081</v>
      </c>
      <c r="F2640" s="0" t="n">
        <v>5</v>
      </c>
      <c r="G2640" s="0" t="n">
        <v>0</v>
      </c>
      <c r="I2640" s="0" t="str">
        <f aca="false">IF(A2640="","",IF(COUNTIF(Campaigns!$A$7:$A$300,A2640)&gt;0,"✓",IF(N(D2640)=0,"– no spend","⚠ add to Campaigns tab")))</f>
        <v>✓</v>
      </c>
      <c r="J2640" s="83" t="n">
        <f aca="false">IF(D2640="","",D2640*IF(Settings!$B$23=Settings!$C$6,1,IF(Settings!$B$23="USD",1/INDEX(Settings!$B$29:$B$40,MONTH(B2640)),INDEX(Settings!$B$29:$B$40,MONTH(B2640)))))</f>
        <v>35.285789</v>
      </c>
    </row>
    <row r="2641" customFormat="false" ht="15" hidden="false" customHeight="false" outlineLevel="0" collapsed="false">
      <c r="A2641" s="0" t="s">
        <v>185</v>
      </c>
      <c r="B2641" s="81" t="n">
        <v>46184</v>
      </c>
      <c r="C2641" s="82" t="s">
        <v>452</v>
      </c>
      <c r="D2641" s="83" t="n">
        <v>47.62</v>
      </c>
      <c r="E2641" s="0" t="n">
        <v>269</v>
      </c>
      <c r="F2641" s="0" t="n">
        <v>16</v>
      </c>
      <c r="G2641" s="0" t="n">
        <v>0</v>
      </c>
      <c r="I2641" s="0" t="str">
        <f aca="false">IF(A2641="","",IF(COUNTIF(Campaigns!$A$7:$A$300,A2641)&gt;0,"✓",IF(N(D2641)=0,"– no spend","⚠ add to Campaigns tab")))</f>
        <v>✓</v>
      </c>
      <c r="J2641" s="83" t="n">
        <f aca="false">IF(D2641="","",D2641*IF(Settings!$B$23=Settings!$C$6,1,IF(Settings!$B$23="USD",1/INDEX(Settings!$B$29:$B$40,MONTH(B2641)),INDEX(Settings!$B$29:$B$40,MONTH(B2641)))))</f>
        <v>53.224874</v>
      </c>
    </row>
    <row r="2642" customFormat="false" ht="15" hidden="false" customHeight="false" outlineLevel="0" collapsed="false">
      <c r="A2642" s="0" t="s">
        <v>191</v>
      </c>
      <c r="B2642" s="81" t="n">
        <v>46184</v>
      </c>
      <c r="C2642" s="82" t="s">
        <v>452</v>
      </c>
      <c r="D2642" s="83" t="n">
        <v>19.24</v>
      </c>
      <c r="E2642" s="0" t="n">
        <v>14</v>
      </c>
      <c r="F2642" s="0" t="n">
        <v>4</v>
      </c>
      <c r="G2642" s="0" t="n">
        <v>0</v>
      </c>
      <c r="I2642" s="0" t="str">
        <f aca="false">IF(A2642="","",IF(COUNTIF(Campaigns!$A$7:$A$300,A2642)&gt;0,"✓",IF(N(D2642)=0,"– no spend","⚠ add to Campaigns tab")))</f>
        <v>✓</v>
      </c>
      <c r="J2642" s="83" t="n">
        <f aca="false">IF(D2642="","",D2642*IF(Settings!$B$23=Settings!$C$6,1,IF(Settings!$B$23="USD",1/INDEX(Settings!$B$29:$B$40,MONTH(B2642)),INDEX(Settings!$B$29:$B$40,MONTH(B2642)))))</f>
        <v>21.504548</v>
      </c>
    </row>
    <row r="2643" customFormat="false" ht="15" hidden="false" customHeight="false" outlineLevel="0" collapsed="false">
      <c r="A2643" s="0" t="s">
        <v>200</v>
      </c>
      <c r="B2643" s="81" t="n">
        <v>46184</v>
      </c>
      <c r="C2643" s="82" t="s">
        <v>452</v>
      </c>
      <c r="D2643" s="83" t="n">
        <v>2.52</v>
      </c>
      <c r="E2643" s="0" t="n">
        <v>21</v>
      </c>
      <c r="F2643" s="0" t="n">
        <v>2</v>
      </c>
      <c r="G2643" s="0" t="n">
        <v>0</v>
      </c>
      <c r="I2643" s="0" t="str">
        <f aca="false">IF(A2643="","",IF(COUNTIF(Campaigns!$A$7:$A$300,A2643)&gt;0,"✓",IF(N(D2643)=0,"– no spend","⚠ add to Campaigns tab")))</f>
        <v>✓</v>
      </c>
      <c r="J2643" s="83" t="n">
        <f aca="false">IF(D2643="","",D2643*IF(Settings!$B$23=Settings!$C$6,1,IF(Settings!$B$23="USD",1/INDEX(Settings!$B$29:$B$40,MONTH(B2643)),INDEX(Settings!$B$29:$B$40,MONTH(B2643)))))</f>
        <v>2.816604</v>
      </c>
    </row>
    <row r="2644" customFormat="false" ht="15" hidden="false" customHeight="false" outlineLevel="0" collapsed="false">
      <c r="A2644" s="0" t="s">
        <v>196</v>
      </c>
      <c r="B2644" s="81" t="n">
        <v>46184</v>
      </c>
      <c r="C2644" s="82" t="s">
        <v>452</v>
      </c>
      <c r="D2644" s="83" t="n">
        <v>22.29</v>
      </c>
      <c r="E2644" s="0" t="n">
        <v>226</v>
      </c>
      <c r="F2644" s="0" t="n">
        <v>15</v>
      </c>
      <c r="G2644" s="0" t="n">
        <v>1</v>
      </c>
      <c r="I2644" s="0" t="str">
        <f aca="false">IF(A2644="","",IF(COUNTIF(Campaigns!$A$7:$A$300,A2644)&gt;0,"✓",IF(N(D2644)=0,"– no spend","⚠ add to Campaigns tab")))</f>
        <v>✓</v>
      </c>
      <c r="J2644" s="83" t="n">
        <f aca="false">IF(D2644="","",D2644*IF(Settings!$B$23=Settings!$C$6,1,IF(Settings!$B$23="USD",1/INDEX(Settings!$B$29:$B$40,MONTH(B2644)),INDEX(Settings!$B$29:$B$40,MONTH(B2644)))))</f>
        <v>24.913533</v>
      </c>
    </row>
    <row r="2645" customFormat="false" ht="15" hidden="false" customHeight="false" outlineLevel="0" collapsed="false">
      <c r="A2645" s="0" t="s">
        <v>202</v>
      </c>
      <c r="B2645" s="81" t="n">
        <v>46184</v>
      </c>
      <c r="C2645" s="82" t="s">
        <v>452</v>
      </c>
      <c r="D2645" s="83" t="n">
        <v>5.87</v>
      </c>
      <c r="E2645" s="0" t="n">
        <v>41</v>
      </c>
      <c r="F2645" s="0" t="n">
        <v>4</v>
      </c>
      <c r="G2645" s="0" t="n">
        <v>1</v>
      </c>
      <c r="I2645" s="0" t="str">
        <f aca="false">IF(A2645="","",IF(COUNTIF(Campaigns!$A$7:$A$300,A2645)&gt;0,"✓",IF(N(D2645)=0,"– no spend","⚠ add to Campaigns tab")))</f>
        <v>✓</v>
      </c>
      <c r="J2645" s="83" t="n">
        <f aca="false">IF(D2645="","",D2645*IF(Settings!$B$23=Settings!$C$6,1,IF(Settings!$B$23="USD",1/INDEX(Settings!$B$29:$B$40,MONTH(B2645)),INDEX(Settings!$B$29:$B$40,MONTH(B2645)))))</f>
        <v>6.560899</v>
      </c>
    </row>
    <row r="2646" customFormat="false" ht="15" hidden="false" customHeight="false" outlineLevel="0" collapsed="false">
      <c r="A2646" s="0" t="s">
        <v>192</v>
      </c>
      <c r="B2646" s="81" t="n">
        <v>46184</v>
      </c>
      <c r="C2646" s="82" t="s">
        <v>452</v>
      </c>
      <c r="D2646" s="83" t="n">
        <v>23.65</v>
      </c>
      <c r="E2646" s="0" t="n">
        <v>35</v>
      </c>
      <c r="F2646" s="0" t="n">
        <v>4</v>
      </c>
      <c r="G2646" s="0" t="n">
        <v>0</v>
      </c>
      <c r="I2646" s="0" t="str">
        <f aca="false">IF(A2646="","",IF(COUNTIF(Campaigns!$A$7:$A$300,A2646)&gt;0,"✓",IF(N(D2646)=0,"– no spend","⚠ add to Campaigns tab")))</f>
        <v>✓</v>
      </c>
      <c r="J2646" s="83" t="n">
        <f aca="false">IF(D2646="","",D2646*IF(Settings!$B$23=Settings!$C$6,1,IF(Settings!$B$23="USD",1/INDEX(Settings!$B$29:$B$40,MONTH(B2646)),INDEX(Settings!$B$29:$B$40,MONTH(B2646)))))</f>
        <v>26.433605</v>
      </c>
    </row>
    <row r="2647" customFormat="false" ht="15" hidden="false" customHeight="false" outlineLevel="0" collapsed="false">
      <c r="A2647" s="0" t="s">
        <v>187</v>
      </c>
      <c r="B2647" s="81" t="n">
        <v>46184</v>
      </c>
      <c r="C2647" s="82" t="s">
        <v>452</v>
      </c>
      <c r="D2647" s="83" t="n">
        <v>26.31</v>
      </c>
      <c r="E2647" s="0" t="n">
        <v>125</v>
      </c>
      <c r="F2647" s="0" t="n">
        <v>8</v>
      </c>
      <c r="G2647" s="0" t="n">
        <v>0</v>
      </c>
      <c r="I2647" s="0" t="str">
        <f aca="false">IF(A2647="","",IF(COUNTIF(Campaigns!$A$7:$A$300,A2647)&gt;0,"✓",IF(N(D2647)=0,"– no spend","⚠ add to Campaigns tab")))</f>
        <v>✓</v>
      </c>
      <c r="J2647" s="83" t="n">
        <f aca="false">IF(D2647="","",D2647*IF(Settings!$B$23=Settings!$C$6,1,IF(Settings!$B$23="USD",1/INDEX(Settings!$B$29:$B$40,MONTH(B2647)),INDEX(Settings!$B$29:$B$40,MONTH(B2647)))))</f>
        <v>29.406687</v>
      </c>
    </row>
    <row r="2648" customFormat="false" ht="15" hidden="false" customHeight="false" outlineLevel="0" collapsed="false">
      <c r="A2648" s="0" t="s">
        <v>190</v>
      </c>
      <c r="B2648" s="81" t="n">
        <v>46184</v>
      </c>
      <c r="C2648" s="82" t="s">
        <v>452</v>
      </c>
      <c r="D2648" s="83" t="n">
        <v>29.03</v>
      </c>
      <c r="E2648" s="0" t="n">
        <v>88</v>
      </c>
      <c r="F2648" s="0" t="n">
        <v>2</v>
      </c>
      <c r="G2648" s="0" t="n">
        <v>0</v>
      </c>
      <c r="I2648" s="0" t="str">
        <f aca="false">IF(A2648="","",IF(COUNTIF(Campaigns!$A$7:$A$300,A2648)&gt;0,"✓",IF(N(D2648)=0,"– no spend","⚠ add to Campaigns tab")))</f>
        <v>✓</v>
      </c>
      <c r="J2648" s="83" t="n">
        <f aca="false">IF(D2648="","",D2648*IF(Settings!$B$23=Settings!$C$6,1,IF(Settings!$B$23="USD",1/INDEX(Settings!$B$29:$B$40,MONTH(B2648)),INDEX(Settings!$B$29:$B$40,MONTH(B2648)))))</f>
        <v>32.446831</v>
      </c>
    </row>
    <row r="2649" customFormat="false" ht="15" hidden="false" customHeight="false" outlineLevel="0" collapsed="false">
      <c r="A2649" s="0" t="s">
        <v>204</v>
      </c>
      <c r="B2649" s="81" t="n">
        <v>46184</v>
      </c>
      <c r="C2649" s="82" t="s">
        <v>452</v>
      </c>
      <c r="D2649" s="83" t="n">
        <v>0</v>
      </c>
      <c r="E2649" s="0" t="n">
        <v>10</v>
      </c>
      <c r="F2649" s="0" t="n">
        <v>0</v>
      </c>
      <c r="G2649" s="0" t="n">
        <v>0</v>
      </c>
      <c r="I2649" s="0" t="str">
        <f aca="false">IF(A2649="","",IF(COUNTIF(Campaigns!$A$7:$A$300,A2649)&gt;0,"✓",IF(N(D2649)=0,"– no spend","⚠ add to Campaigns tab")))</f>
        <v>✓</v>
      </c>
      <c r="J2649" s="83" t="n">
        <f aca="false">IF(D2649="","",D2649*IF(Settings!$B$23=Settings!$C$6,1,IF(Settings!$B$23="USD",1/INDEX(Settings!$B$29:$B$40,MONTH(B2649)),INDEX(Settings!$B$29:$B$40,MONTH(B2649)))))</f>
        <v>0</v>
      </c>
    </row>
    <row r="2650" customFormat="false" ht="15" hidden="false" customHeight="false" outlineLevel="0" collapsed="false">
      <c r="A2650" s="0" t="s">
        <v>188</v>
      </c>
      <c r="B2650" s="81" t="n">
        <v>46184</v>
      </c>
      <c r="C2650" s="82" t="s">
        <v>452</v>
      </c>
      <c r="D2650" s="83" t="n">
        <v>92.47</v>
      </c>
      <c r="E2650" s="0" t="n">
        <v>445</v>
      </c>
      <c r="F2650" s="0" t="n">
        <v>16</v>
      </c>
      <c r="G2650" s="0" t="n">
        <v>0</v>
      </c>
      <c r="I2650" s="0" t="str">
        <f aca="false">IF(A2650="","",IF(COUNTIF(Campaigns!$A$7:$A$300,A2650)&gt;0,"✓",IF(N(D2650)=0,"– no spend","⚠ add to Campaigns tab")))</f>
        <v>✓</v>
      </c>
      <c r="J2650" s="83" t="n">
        <f aca="false">IF(D2650="","",D2650*IF(Settings!$B$23=Settings!$C$6,1,IF(Settings!$B$23="USD",1/INDEX(Settings!$B$29:$B$40,MONTH(B2650)),INDEX(Settings!$B$29:$B$40,MONTH(B2650)))))</f>
        <v>103.353719</v>
      </c>
    </row>
    <row r="2651" customFormat="false" ht="15" hidden="false" customHeight="false" outlineLevel="0" collapsed="false">
      <c r="A2651" s="0" t="s">
        <v>186</v>
      </c>
      <c r="B2651" s="81" t="n">
        <v>46184</v>
      </c>
      <c r="C2651" s="82" t="s">
        <v>452</v>
      </c>
      <c r="D2651" s="83" t="n">
        <v>68.03</v>
      </c>
      <c r="E2651" s="0" t="n">
        <v>98</v>
      </c>
      <c r="F2651" s="0" t="n">
        <v>16</v>
      </c>
      <c r="G2651" s="0" t="n">
        <v>1</v>
      </c>
      <c r="I2651" s="0" t="str">
        <f aca="false">IF(A2651="","",IF(COUNTIF(Campaigns!$A$7:$A$300,A2651)&gt;0,"✓",IF(N(D2651)=0,"– no spend","⚠ add to Campaigns tab")))</f>
        <v>✓</v>
      </c>
      <c r="J2651" s="83" t="n">
        <f aca="false">IF(D2651="","",D2651*IF(Settings!$B$23=Settings!$C$6,1,IF(Settings!$B$23="USD",1/INDEX(Settings!$B$29:$B$40,MONTH(B2651)),INDEX(Settings!$B$29:$B$40,MONTH(B2651)))))</f>
        <v>76.037131</v>
      </c>
    </row>
    <row r="2652" customFormat="false" ht="15" hidden="false" customHeight="false" outlineLevel="0" collapsed="false">
      <c r="A2652" s="0" t="s">
        <v>197</v>
      </c>
      <c r="B2652" s="81" t="n">
        <v>46184</v>
      </c>
      <c r="C2652" s="82" t="s">
        <v>452</v>
      </c>
      <c r="D2652" s="83" t="n">
        <v>31.28</v>
      </c>
      <c r="E2652" s="0" t="n">
        <v>42868</v>
      </c>
      <c r="F2652" s="0" t="n">
        <v>71</v>
      </c>
      <c r="G2652" s="0" t="n">
        <v>0.94</v>
      </c>
      <c r="I2652" s="0" t="str">
        <f aca="false">IF(A2652="","",IF(COUNTIF(Campaigns!$A$7:$A$300,A2652)&gt;0,"✓",IF(N(D2652)=0,"– no spend","⚠ add to Campaigns tab")))</f>
        <v>✓</v>
      </c>
      <c r="J2652" s="83" t="n">
        <f aca="false">IF(D2652="","",D2652*IF(Settings!$B$23=Settings!$C$6,1,IF(Settings!$B$23="USD",1/INDEX(Settings!$B$29:$B$40,MONTH(B2652)),INDEX(Settings!$B$29:$B$40,MONTH(B2652)))))</f>
        <v>34.961656</v>
      </c>
    </row>
    <row r="2653" customFormat="false" ht="15" hidden="false" customHeight="false" outlineLevel="0" collapsed="false">
      <c r="A2653" s="0" t="s">
        <v>198</v>
      </c>
      <c r="B2653" s="81" t="n">
        <v>46184</v>
      </c>
      <c r="C2653" s="82" t="s">
        <v>452</v>
      </c>
      <c r="D2653" s="83" t="n">
        <v>31.19</v>
      </c>
      <c r="E2653" s="0" t="n">
        <v>14802</v>
      </c>
      <c r="F2653" s="0" t="n">
        <v>3</v>
      </c>
      <c r="G2653" s="0" t="n">
        <v>0</v>
      </c>
      <c r="I2653" s="0" t="str">
        <f aca="false">IF(A2653="","",IF(COUNTIF(Campaigns!$A$7:$A$300,A2653)&gt;0,"✓",IF(N(D2653)=0,"– no spend","⚠ add to Campaigns tab")))</f>
        <v>✓</v>
      </c>
      <c r="J2653" s="83" t="n">
        <f aca="false">IF(D2653="","",D2653*IF(Settings!$B$23=Settings!$C$6,1,IF(Settings!$B$23="USD",1/INDEX(Settings!$B$29:$B$40,MONTH(B2653)),INDEX(Settings!$B$29:$B$40,MONTH(B2653)))))</f>
        <v>34.861063</v>
      </c>
    </row>
    <row r="2654" customFormat="false" ht="15" hidden="false" customHeight="false" outlineLevel="0" collapsed="false">
      <c r="A2654" s="0" t="s">
        <v>185</v>
      </c>
      <c r="B2654" s="81" t="n">
        <v>46185</v>
      </c>
      <c r="C2654" s="82" t="s">
        <v>452</v>
      </c>
      <c r="D2654" s="83" t="n">
        <v>65.8</v>
      </c>
      <c r="E2654" s="0" t="n">
        <v>153</v>
      </c>
      <c r="F2654" s="0" t="n">
        <v>21</v>
      </c>
      <c r="G2654" s="0" t="n">
        <v>2</v>
      </c>
      <c r="I2654" s="0" t="str">
        <f aca="false">IF(A2654="","",IF(COUNTIF(Campaigns!$A$7:$A$300,A2654)&gt;0,"✓",IF(N(D2654)=0,"– no spend","⚠ add to Campaigns tab")))</f>
        <v>✓</v>
      </c>
      <c r="J2654" s="83" t="n">
        <f aca="false">IF(D2654="","",D2654*IF(Settings!$B$23=Settings!$C$6,1,IF(Settings!$B$23="USD",1/INDEX(Settings!$B$29:$B$40,MONTH(B2654)),INDEX(Settings!$B$29:$B$40,MONTH(B2654)))))</f>
        <v>73.54466</v>
      </c>
    </row>
    <row r="2655" customFormat="false" ht="15" hidden="false" customHeight="false" outlineLevel="0" collapsed="false">
      <c r="A2655" s="0" t="s">
        <v>191</v>
      </c>
      <c r="B2655" s="81" t="n">
        <v>46185</v>
      </c>
      <c r="C2655" s="82" t="s">
        <v>452</v>
      </c>
      <c r="D2655" s="83" t="n">
        <v>14.3</v>
      </c>
      <c r="E2655" s="0" t="n">
        <v>5</v>
      </c>
      <c r="F2655" s="0" t="n">
        <v>3</v>
      </c>
      <c r="G2655" s="0" t="n">
        <v>1</v>
      </c>
      <c r="I2655" s="0" t="str">
        <f aca="false">IF(A2655="","",IF(COUNTIF(Campaigns!$A$7:$A$300,A2655)&gt;0,"✓",IF(N(D2655)=0,"– no spend","⚠ add to Campaigns tab")))</f>
        <v>✓</v>
      </c>
      <c r="J2655" s="83" t="n">
        <f aca="false">IF(D2655="","",D2655*IF(Settings!$B$23=Settings!$C$6,1,IF(Settings!$B$23="USD",1/INDEX(Settings!$B$29:$B$40,MONTH(B2655)),INDEX(Settings!$B$29:$B$40,MONTH(B2655)))))</f>
        <v>15.98311</v>
      </c>
    </row>
    <row r="2656" customFormat="false" ht="15" hidden="false" customHeight="false" outlineLevel="0" collapsed="false">
      <c r="A2656" s="0" t="s">
        <v>200</v>
      </c>
      <c r="B2656" s="81" t="n">
        <v>46185</v>
      </c>
      <c r="C2656" s="82" t="s">
        <v>452</v>
      </c>
      <c r="D2656" s="83" t="n">
        <v>0</v>
      </c>
      <c r="E2656" s="0" t="n">
        <v>16</v>
      </c>
      <c r="F2656" s="0" t="n">
        <v>0</v>
      </c>
      <c r="G2656" s="0" t="n">
        <v>0</v>
      </c>
      <c r="I2656" s="0" t="str">
        <f aca="false">IF(A2656="","",IF(COUNTIF(Campaigns!$A$7:$A$300,A2656)&gt;0,"✓",IF(N(D2656)=0,"– no spend","⚠ add to Campaigns tab")))</f>
        <v>✓</v>
      </c>
      <c r="J2656" s="83" t="n">
        <f aca="false">IF(D2656="","",D2656*IF(Settings!$B$23=Settings!$C$6,1,IF(Settings!$B$23="USD",1/INDEX(Settings!$B$29:$B$40,MONTH(B2656)),INDEX(Settings!$B$29:$B$40,MONTH(B2656)))))</f>
        <v>0</v>
      </c>
    </row>
    <row r="2657" customFormat="false" ht="15" hidden="false" customHeight="false" outlineLevel="0" collapsed="false">
      <c r="A2657" s="0" t="s">
        <v>196</v>
      </c>
      <c r="B2657" s="81" t="n">
        <v>46185</v>
      </c>
      <c r="C2657" s="82" t="s">
        <v>452</v>
      </c>
      <c r="D2657" s="83" t="n">
        <v>18.28</v>
      </c>
      <c r="E2657" s="0" t="n">
        <v>162</v>
      </c>
      <c r="F2657" s="0" t="n">
        <v>11</v>
      </c>
      <c r="G2657" s="0" t="n">
        <v>3</v>
      </c>
      <c r="I2657" s="0" t="str">
        <f aca="false">IF(A2657="","",IF(COUNTIF(Campaigns!$A$7:$A$300,A2657)&gt;0,"✓",IF(N(D2657)=0,"– no spend","⚠ add to Campaigns tab")))</f>
        <v>✓</v>
      </c>
      <c r="J2657" s="83" t="n">
        <f aca="false">IF(D2657="","",D2657*IF(Settings!$B$23=Settings!$C$6,1,IF(Settings!$B$23="USD",1/INDEX(Settings!$B$29:$B$40,MONTH(B2657)),INDEX(Settings!$B$29:$B$40,MONTH(B2657)))))</f>
        <v>20.431556</v>
      </c>
    </row>
    <row r="2658" customFormat="false" ht="15" hidden="false" customHeight="false" outlineLevel="0" collapsed="false">
      <c r="A2658" s="0" t="s">
        <v>202</v>
      </c>
      <c r="B2658" s="81" t="n">
        <v>46185</v>
      </c>
      <c r="C2658" s="82" t="s">
        <v>452</v>
      </c>
      <c r="D2658" s="83" t="n">
        <v>0</v>
      </c>
      <c r="E2658" s="0" t="n">
        <v>21</v>
      </c>
      <c r="F2658" s="0" t="n">
        <v>0</v>
      </c>
      <c r="G2658" s="0" t="n">
        <v>0</v>
      </c>
      <c r="I2658" s="0" t="str">
        <f aca="false">IF(A2658="","",IF(COUNTIF(Campaigns!$A$7:$A$300,A2658)&gt;0,"✓",IF(N(D2658)=0,"– no spend","⚠ add to Campaigns tab")))</f>
        <v>✓</v>
      </c>
      <c r="J2658" s="83" t="n">
        <f aca="false">IF(D2658="","",D2658*IF(Settings!$B$23=Settings!$C$6,1,IF(Settings!$B$23="USD",1/INDEX(Settings!$B$29:$B$40,MONTH(B2658)),INDEX(Settings!$B$29:$B$40,MONTH(B2658)))))</f>
        <v>0</v>
      </c>
    </row>
    <row r="2659" customFormat="false" ht="15" hidden="false" customHeight="false" outlineLevel="0" collapsed="false">
      <c r="A2659" s="0" t="s">
        <v>192</v>
      </c>
      <c r="B2659" s="81" t="n">
        <v>46185</v>
      </c>
      <c r="C2659" s="82" t="s">
        <v>452</v>
      </c>
      <c r="D2659" s="83" t="n">
        <v>7.07</v>
      </c>
      <c r="E2659" s="0" t="n">
        <v>30</v>
      </c>
      <c r="F2659" s="0" t="n">
        <v>2</v>
      </c>
      <c r="G2659" s="0" t="n">
        <v>0</v>
      </c>
      <c r="I2659" s="0" t="str">
        <f aca="false">IF(A2659="","",IF(COUNTIF(Campaigns!$A$7:$A$300,A2659)&gt;0,"✓",IF(N(D2659)=0,"– no spend","⚠ add to Campaigns tab")))</f>
        <v>✓</v>
      </c>
      <c r="J2659" s="83" t="n">
        <f aca="false">IF(D2659="","",D2659*IF(Settings!$B$23=Settings!$C$6,1,IF(Settings!$B$23="USD",1/INDEX(Settings!$B$29:$B$40,MONTH(B2659)),INDEX(Settings!$B$29:$B$40,MONTH(B2659)))))</f>
        <v>7.902139</v>
      </c>
    </row>
    <row r="2660" customFormat="false" ht="15" hidden="false" customHeight="false" outlineLevel="0" collapsed="false">
      <c r="A2660" s="0" t="s">
        <v>187</v>
      </c>
      <c r="B2660" s="81" t="n">
        <v>46185</v>
      </c>
      <c r="C2660" s="82" t="s">
        <v>452</v>
      </c>
      <c r="D2660" s="83" t="n">
        <v>41.83</v>
      </c>
      <c r="E2660" s="0" t="n">
        <v>114</v>
      </c>
      <c r="F2660" s="0" t="n">
        <v>10</v>
      </c>
      <c r="G2660" s="0" t="n">
        <v>0</v>
      </c>
      <c r="I2660" s="0" t="str">
        <f aca="false">IF(A2660="","",IF(COUNTIF(Campaigns!$A$7:$A$300,A2660)&gt;0,"✓",IF(N(D2660)=0,"– no spend","⚠ add to Campaigns tab")))</f>
        <v>✓</v>
      </c>
      <c r="J2660" s="83" t="n">
        <f aca="false">IF(D2660="","",D2660*IF(Settings!$B$23=Settings!$C$6,1,IF(Settings!$B$23="USD",1/INDEX(Settings!$B$29:$B$40,MONTH(B2660)),INDEX(Settings!$B$29:$B$40,MONTH(B2660)))))</f>
        <v>46.753391</v>
      </c>
    </row>
    <row r="2661" customFormat="false" ht="15" hidden="false" customHeight="false" outlineLevel="0" collapsed="false">
      <c r="A2661" s="0" t="s">
        <v>190</v>
      </c>
      <c r="B2661" s="81" t="n">
        <v>46185</v>
      </c>
      <c r="C2661" s="82" t="s">
        <v>452</v>
      </c>
      <c r="D2661" s="83" t="n">
        <v>30.11</v>
      </c>
      <c r="E2661" s="0" t="n">
        <v>54</v>
      </c>
      <c r="F2661" s="0" t="n">
        <v>2</v>
      </c>
      <c r="G2661" s="0" t="n">
        <v>0</v>
      </c>
      <c r="I2661" s="0" t="str">
        <f aca="false">IF(A2661="","",IF(COUNTIF(Campaigns!$A$7:$A$300,A2661)&gt;0,"✓",IF(N(D2661)=0,"– no spend","⚠ add to Campaigns tab")))</f>
        <v>✓</v>
      </c>
      <c r="J2661" s="83" t="n">
        <f aca="false">IF(D2661="","",D2661*IF(Settings!$B$23=Settings!$C$6,1,IF(Settings!$B$23="USD",1/INDEX(Settings!$B$29:$B$40,MONTH(B2661)),INDEX(Settings!$B$29:$B$40,MONTH(B2661)))))</f>
        <v>33.653947</v>
      </c>
    </row>
    <row r="2662" customFormat="false" ht="15" hidden="false" customHeight="false" outlineLevel="0" collapsed="false">
      <c r="A2662" s="0" t="s">
        <v>204</v>
      </c>
      <c r="B2662" s="81" t="n">
        <v>46185</v>
      </c>
      <c r="C2662" s="82" t="s">
        <v>452</v>
      </c>
      <c r="D2662" s="83" t="n">
        <v>8.81</v>
      </c>
      <c r="E2662" s="0" t="n">
        <v>22</v>
      </c>
      <c r="F2662" s="0" t="n">
        <v>3</v>
      </c>
      <c r="G2662" s="0" t="n">
        <v>2</v>
      </c>
      <c r="I2662" s="0" t="str">
        <f aca="false">IF(A2662="","",IF(COUNTIF(Campaigns!$A$7:$A$300,A2662)&gt;0,"✓",IF(N(D2662)=0,"– no spend","⚠ add to Campaigns tab")))</f>
        <v>✓</v>
      </c>
      <c r="J2662" s="83" t="n">
        <f aca="false">IF(D2662="","",D2662*IF(Settings!$B$23=Settings!$C$6,1,IF(Settings!$B$23="USD",1/INDEX(Settings!$B$29:$B$40,MONTH(B2662)),INDEX(Settings!$B$29:$B$40,MONTH(B2662)))))</f>
        <v>9.846937</v>
      </c>
    </row>
    <row r="2663" customFormat="false" ht="15" hidden="false" customHeight="false" outlineLevel="0" collapsed="false">
      <c r="A2663" s="0" t="s">
        <v>188</v>
      </c>
      <c r="B2663" s="81" t="n">
        <v>46185</v>
      </c>
      <c r="C2663" s="82" t="s">
        <v>452</v>
      </c>
      <c r="D2663" s="83" t="n">
        <v>71.61</v>
      </c>
      <c r="E2663" s="0" t="n">
        <v>303</v>
      </c>
      <c r="F2663" s="0" t="n">
        <v>14</v>
      </c>
      <c r="G2663" s="0" t="n">
        <v>0</v>
      </c>
      <c r="I2663" s="0" t="str">
        <f aca="false">IF(A2663="","",IF(COUNTIF(Campaigns!$A$7:$A$300,A2663)&gt;0,"✓",IF(N(D2663)=0,"– no spend","⚠ add to Campaigns tab")))</f>
        <v>✓</v>
      </c>
      <c r="J2663" s="83" t="n">
        <f aca="false">IF(D2663="","",D2663*IF(Settings!$B$23=Settings!$C$6,1,IF(Settings!$B$23="USD",1/INDEX(Settings!$B$29:$B$40,MONTH(B2663)),INDEX(Settings!$B$29:$B$40,MONTH(B2663)))))</f>
        <v>80.038497</v>
      </c>
    </row>
    <row r="2664" customFormat="false" ht="15" hidden="false" customHeight="false" outlineLevel="0" collapsed="false">
      <c r="A2664" s="0" t="s">
        <v>186</v>
      </c>
      <c r="B2664" s="81" t="n">
        <v>46185</v>
      </c>
      <c r="C2664" s="82" t="s">
        <v>452</v>
      </c>
      <c r="D2664" s="83" t="n">
        <v>31.44</v>
      </c>
      <c r="E2664" s="0" t="n">
        <v>102</v>
      </c>
      <c r="F2664" s="0" t="n">
        <v>8</v>
      </c>
      <c r="G2664" s="0" t="n">
        <v>0</v>
      </c>
      <c r="I2664" s="0" t="str">
        <f aca="false">IF(A2664="","",IF(COUNTIF(Campaigns!$A$7:$A$300,A2664)&gt;0,"✓",IF(N(D2664)=0,"– no spend","⚠ add to Campaigns tab")))</f>
        <v>✓</v>
      </c>
      <c r="J2664" s="83" t="n">
        <f aca="false">IF(D2664="","",D2664*IF(Settings!$B$23=Settings!$C$6,1,IF(Settings!$B$23="USD",1/INDEX(Settings!$B$29:$B$40,MONTH(B2664)),INDEX(Settings!$B$29:$B$40,MONTH(B2664)))))</f>
        <v>35.140488</v>
      </c>
    </row>
    <row r="2665" customFormat="false" ht="15" hidden="false" customHeight="false" outlineLevel="0" collapsed="false">
      <c r="A2665" s="0" t="s">
        <v>197</v>
      </c>
      <c r="B2665" s="81" t="n">
        <v>46185</v>
      </c>
      <c r="C2665" s="82" t="s">
        <v>452</v>
      </c>
      <c r="D2665" s="83" t="n">
        <v>31.23</v>
      </c>
      <c r="E2665" s="0" t="n">
        <v>40673</v>
      </c>
      <c r="F2665" s="0" t="n">
        <v>74</v>
      </c>
      <c r="G2665" s="0" t="n">
        <v>0</v>
      </c>
      <c r="I2665" s="0" t="str">
        <f aca="false">IF(A2665="","",IF(COUNTIF(Campaigns!$A$7:$A$300,A2665)&gt;0,"✓",IF(N(D2665)=0,"– no spend","⚠ add to Campaigns tab")))</f>
        <v>✓</v>
      </c>
      <c r="J2665" s="83" t="n">
        <f aca="false">IF(D2665="","",D2665*IF(Settings!$B$23=Settings!$C$6,1,IF(Settings!$B$23="USD",1/INDEX(Settings!$B$29:$B$40,MONTH(B2665)),INDEX(Settings!$B$29:$B$40,MONTH(B2665)))))</f>
        <v>34.905771</v>
      </c>
    </row>
    <row r="2666" customFormat="false" ht="15" hidden="false" customHeight="false" outlineLevel="0" collapsed="false">
      <c r="A2666" s="0" t="s">
        <v>198</v>
      </c>
      <c r="B2666" s="81" t="n">
        <v>46185</v>
      </c>
      <c r="C2666" s="82" t="s">
        <v>452</v>
      </c>
      <c r="D2666" s="83" t="n">
        <v>31.23</v>
      </c>
      <c r="E2666" s="0" t="n">
        <v>14930</v>
      </c>
      <c r="F2666" s="0" t="n">
        <v>1</v>
      </c>
      <c r="G2666" s="0" t="n">
        <v>0</v>
      </c>
      <c r="I2666" s="0" t="str">
        <f aca="false">IF(A2666="","",IF(COUNTIF(Campaigns!$A$7:$A$300,A2666)&gt;0,"✓",IF(N(D2666)=0,"– no spend","⚠ add to Campaigns tab")))</f>
        <v>✓</v>
      </c>
      <c r="J2666" s="83" t="n">
        <f aca="false">IF(D2666="","",D2666*IF(Settings!$B$23=Settings!$C$6,1,IF(Settings!$B$23="USD",1/INDEX(Settings!$B$29:$B$40,MONTH(B2666)),INDEX(Settings!$B$29:$B$40,MONTH(B2666)))))</f>
        <v>34.905771</v>
      </c>
    </row>
    <row r="2667" customFormat="false" ht="15" hidden="false" customHeight="false" outlineLevel="0" collapsed="false">
      <c r="A2667" s="0" t="s">
        <v>185</v>
      </c>
      <c r="B2667" s="81" t="n">
        <v>46186</v>
      </c>
      <c r="C2667" s="82" t="s">
        <v>452</v>
      </c>
      <c r="D2667" s="83" t="n">
        <v>28.43</v>
      </c>
      <c r="E2667" s="0" t="n">
        <v>102</v>
      </c>
      <c r="F2667" s="0" t="n">
        <v>11</v>
      </c>
      <c r="G2667" s="0" t="n">
        <v>0</v>
      </c>
      <c r="I2667" s="0" t="str">
        <f aca="false">IF(A2667="","",IF(COUNTIF(Campaigns!$A$7:$A$300,A2667)&gt;0,"✓",IF(N(D2667)=0,"– no spend","⚠ add to Campaigns tab")))</f>
        <v>✓</v>
      </c>
      <c r="J2667" s="83" t="n">
        <f aca="false">IF(D2667="","",D2667*IF(Settings!$B$23=Settings!$C$6,1,IF(Settings!$B$23="USD",1/INDEX(Settings!$B$29:$B$40,MONTH(B2667)),INDEX(Settings!$B$29:$B$40,MONTH(B2667)))))</f>
        <v>31.776211</v>
      </c>
    </row>
    <row r="2668" customFormat="false" ht="15" hidden="false" customHeight="false" outlineLevel="0" collapsed="false">
      <c r="A2668" s="0" t="s">
        <v>191</v>
      </c>
      <c r="B2668" s="81" t="n">
        <v>46186</v>
      </c>
      <c r="C2668" s="82" t="s">
        <v>452</v>
      </c>
      <c r="D2668" s="83" t="n">
        <v>0</v>
      </c>
      <c r="E2668" s="0" t="n">
        <v>6</v>
      </c>
      <c r="F2668" s="0" t="n">
        <v>0</v>
      </c>
      <c r="G2668" s="0" t="n">
        <v>0</v>
      </c>
      <c r="I2668" s="0" t="str">
        <f aca="false">IF(A2668="","",IF(COUNTIF(Campaigns!$A$7:$A$300,A2668)&gt;0,"✓",IF(N(D2668)=0,"– no spend","⚠ add to Campaigns tab")))</f>
        <v>✓</v>
      </c>
      <c r="J2668" s="83" t="n">
        <f aca="false">IF(D2668="","",D2668*IF(Settings!$B$23=Settings!$C$6,1,IF(Settings!$B$23="USD",1/INDEX(Settings!$B$29:$B$40,MONTH(B2668)),INDEX(Settings!$B$29:$B$40,MONTH(B2668)))))</f>
        <v>0</v>
      </c>
    </row>
    <row r="2669" customFormat="false" ht="15" hidden="false" customHeight="false" outlineLevel="0" collapsed="false">
      <c r="A2669" s="0" t="s">
        <v>200</v>
      </c>
      <c r="B2669" s="81" t="n">
        <v>46186</v>
      </c>
      <c r="C2669" s="82" t="s">
        <v>452</v>
      </c>
      <c r="D2669" s="83" t="n">
        <v>0</v>
      </c>
      <c r="E2669" s="0" t="n">
        <v>5</v>
      </c>
      <c r="F2669" s="0" t="n">
        <v>0</v>
      </c>
      <c r="G2669" s="0" t="n">
        <v>0</v>
      </c>
      <c r="I2669" s="0" t="str">
        <f aca="false">IF(A2669="","",IF(COUNTIF(Campaigns!$A$7:$A$300,A2669)&gt;0,"✓",IF(N(D2669)=0,"– no spend","⚠ add to Campaigns tab")))</f>
        <v>✓</v>
      </c>
      <c r="J2669" s="83" t="n">
        <f aca="false">IF(D2669="","",D2669*IF(Settings!$B$23=Settings!$C$6,1,IF(Settings!$B$23="USD",1/INDEX(Settings!$B$29:$B$40,MONTH(B2669)),INDEX(Settings!$B$29:$B$40,MONTH(B2669)))))</f>
        <v>0</v>
      </c>
    </row>
    <row r="2670" customFormat="false" ht="15" hidden="false" customHeight="false" outlineLevel="0" collapsed="false">
      <c r="A2670" s="0" t="s">
        <v>196</v>
      </c>
      <c r="B2670" s="81" t="n">
        <v>46186</v>
      </c>
      <c r="C2670" s="82" t="s">
        <v>452</v>
      </c>
      <c r="D2670" s="83" t="n">
        <v>12.49</v>
      </c>
      <c r="E2670" s="0" t="n">
        <v>150</v>
      </c>
      <c r="F2670" s="0" t="n">
        <v>9</v>
      </c>
      <c r="G2670" s="0" t="n">
        <v>3.36</v>
      </c>
      <c r="I2670" s="0" t="str">
        <f aca="false">IF(A2670="","",IF(COUNTIF(Campaigns!$A$7:$A$300,A2670)&gt;0,"✓",IF(N(D2670)=0,"– no spend","⚠ add to Campaigns tab")))</f>
        <v>✓</v>
      </c>
      <c r="J2670" s="83" t="n">
        <f aca="false">IF(D2670="","",D2670*IF(Settings!$B$23=Settings!$C$6,1,IF(Settings!$B$23="USD",1/INDEX(Settings!$B$29:$B$40,MONTH(B2670)),INDEX(Settings!$B$29:$B$40,MONTH(B2670)))))</f>
        <v>13.960073</v>
      </c>
    </row>
    <row r="2671" customFormat="false" ht="15" hidden="false" customHeight="false" outlineLevel="0" collapsed="false">
      <c r="A2671" s="0" t="s">
        <v>202</v>
      </c>
      <c r="B2671" s="81" t="n">
        <v>46186</v>
      </c>
      <c r="C2671" s="82" t="s">
        <v>452</v>
      </c>
      <c r="D2671" s="83" t="n">
        <v>15.99</v>
      </c>
      <c r="E2671" s="0" t="n">
        <v>39</v>
      </c>
      <c r="F2671" s="0" t="n">
        <v>5</v>
      </c>
      <c r="G2671" s="0" t="n">
        <v>0</v>
      </c>
      <c r="I2671" s="0" t="str">
        <f aca="false">IF(A2671="","",IF(COUNTIF(Campaigns!$A$7:$A$300,A2671)&gt;0,"✓",IF(N(D2671)=0,"– no spend","⚠ add to Campaigns tab")))</f>
        <v>✓</v>
      </c>
      <c r="J2671" s="83" t="n">
        <f aca="false">IF(D2671="","",D2671*IF(Settings!$B$23=Settings!$C$6,1,IF(Settings!$B$23="USD",1/INDEX(Settings!$B$29:$B$40,MONTH(B2671)),INDEX(Settings!$B$29:$B$40,MONTH(B2671)))))</f>
        <v>17.872023</v>
      </c>
    </row>
    <row r="2672" customFormat="false" ht="15" hidden="false" customHeight="false" outlineLevel="0" collapsed="false">
      <c r="A2672" s="0" t="s">
        <v>192</v>
      </c>
      <c r="B2672" s="81" t="n">
        <v>46186</v>
      </c>
      <c r="C2672" s="82" t="s">
        <v>452</v>
      </c>
      <c r="D2672" s="83" t="n">
        <v>4.26</v>
      </c>
      <c r="E2672" s="0" t="n">
        <v>15</v>
      </c>
      <c r="F2672" s="0" t="n">
        <v>2</v>
      </c>
      <c r="G2672" s="0" t="n">
        <v>0</v>
      </c>
      <c r="I2672" s="0" t="str">
        <f aca="false">IF(A2672="","",IF(COUNTIF(Campaigns!$A$7:$A$300,A2672)&gt;0,"✓",IF(N(D2672)=0,"– no spend","⚠ add to Campaigns tab")))</f>
        <v>✓</v>
      </c>
      <c r="J2672" s="83" t="n">
        <f aca="false">IF(D2672="","",D2672*IF(Settings!$B$23=Settings!$C$6,1,IF(Settings!$B$23="USD",1/INDEX(Settings!$B$29:$B$40,MONTH(B2672)),INDEX(Settings!$B$29:$B$40,MONTH(B2672)))))</f>
        <v>4.761402</v>
      </c>
    </row>
    <row r="2673" customFormat="false" ht="15" hidden="false" customHeight="false" outlineLevel="0" collapsed="false">
      <c r="A2673" s="0" t="s">
        <v>187</v>
      </c>
      <c r="B2673" s="81" t="n">
        <v>46186</v>
      </c>
      <c r="C2673" s="82" t="s">
        <v>452</v>
      </c>
      <c r="D2673" s="83" t="n">
        <v>64.02</v>
      </c>
      <c r="E2673" s="0" t="n">
        <v>121</v>
      </c>
      <c r="F2673" s="0" t="n">
        <v>7</v>
      </c>
      <c r="G2673" s="0" t="n">
        <v>0</v>
      </c>
      <c r="I2673" s="0" t="str">
        <f aca="false">IF(A2673="","",IF(COUNTIF(Campaigns!$A$7:$A$300,A2673)&gt;0,"✓",IF(N(D2673)=0,"– no spend","⚠ add to Campaigns tab")))</f>
        <v>✓</v>
      </c>
      <c r="J2673" s="83" t="n">
        <f aca="false">IF(D2673="","",D2673*IF(Settings!$B$23=Settings!$C$6,1,IF(Settings!$B$23="USD",1/INDEX(Settings!$B$29:$B$40,MONTH(B2673)),INDEX(Settings!$B$29:$B$40,MONTH(B2673)))))</f>
        <v>71.555154</v>
      </c>
    </row>
    <row r="2674" customFormat="false" ht="15" hidden="false" customHeight="false" outlineLevel="0" collapsed="false">
      <c r="A2674" s="0" t="s">
        <v>190</v>
      </c>
      <c r="B2674" s="81" t="n">
        <v>46186</v>
      </c>
      <c r="C2674" s="82" t="s">
        <v>452</v>
      </c>
      <c r="D2674" s="83" t="n">
        <v>18.2</v>
      </c>
      <c r="E2674" s="0" t="n">
        <v>70</v>
      </c>
      <c r="F2674" s="0" t="n">
        <v>1</v>
      </c>
      <c r="G2674" s="0" t="n">
        <v>0</v>
      </c>
      <c r="I2674" s="0" t="str">
        <f aca="false">IF(A2674="","",IF(COUNTIF(Campaigns!$A$7:$A$300,A2674)&gt;0,"✓",IF(N(D2674)=0,"– no spend","⚠ add to Campaigns tab")))</f>
        <v>✓</v>
      </c>
      <c r="J2674" s="83" t="n">
        <f aca="false">IF(D2674="","",D2674*IF(Settings!$B$23=Settings!$C$6,1,IF(Settings!$B$23="USD",1/INDEX(Settings!$B$29:$B$40,MONTH(B2674)),INDEX(Settings!$B$29:$B$40,MONTH(B2674)))))</f>
        <v>20.34214</v>
      </c>
    </row>
    <row r="2675" customFormat="false" ht="15" hidden="false" customHeight="false" outlineLevel="0" collapsed="false">
      <c r="A2675" s="0" t="s">
        <v>204</v>
      </c>
      <c r="B2675" s="81" t="n">
        <v>46186</v>
      </c>
      <c r="C2675" s="82" t="s">
        <v>452</v>
      </c>
      <c r="D2675" s="83" t="n">
        <v>3.34</v>
      </c>
      <c r="E2675" s="0" t="n">
        <v>21</v>
      </c>
      <c r="F2675" s="0" t="n">
        <v>3</v>
      </c>
      <c r="G2675" s="0" t="n">
        <v>0</v>
      </c>
      <c r="I2675" s="0" t="str">
        <f aca="false">IF(A2675="","",IF(COUNTIF(Campaigns!$A$7:$A$300,A2675)&gt;0,"✓",IF(N(D2675)=0,"– no spend","⚠ add to Campaigns tab")))</f>
        <v>✓</v>
      </c>
      <c r="J2675" s="83" t="n">
        <f aca="false">IF(D2675="","",D2675*IF(Settings!$B$23=Settings!$C$6,1,IF(Settings!$B$23="USD",1/INDEX(Settings!$B$29:$B$40,MONTH(B2675)),INDEX(Settings!$B$29:$B$40,MONTH(B2675)))))</f>
        <v>3.733118</v>
      </c>
    </row>
    <row r="2676" customFormat="false" ht="15" hidden="false" customHeight="false" outlineLevel="0" collapsed="false">
      <c r="A2676" s="0" t="s">
        <v>188</v>
      </c>
      <c r="B2676" s="81" t="n">
        <v>46186</v>
      </c>
      <c r="C2676" s="82" t="s">
        <v>452</v>
      </c>
      <c r="D2676" s="83" t="n">
        <v>73.11</v>
      </c>
      <c r="E2676" s="0" t="n">
        <v>197</v>
      </c>
      <c r="F2676" s="0" t="n">
        <v>16</v>
      </c>
      <c r="G2676" s="0" t="n">
        <v>4</v>
      </c>
      <c r="I2676" s="0" t="str">
        <f aca="false">IF(A2676="","",IF(COUNTIF(Campaigns!$A$7:$A$300,A2676)&gt;0,"✓",IF(N(D2676)=0,"– no spend","⚠ add to Campaigns tab")))</f>
        <v>✓</v>
      </c>
      <c r="J2676" s="83" t="n">
        <f aca="false">IF(D2676="","",D2676*IF(Settings!$B$23=Settings!$C$6,1,IF(Settings!$B$23="USD",1/INDEX(Settings!$B$29:$B$40,MONTH(B2676)),INDEX(Settings!$B$29:$B$40,MONTH(B2676)))))</f>
        <v>81.715047</v>
      </c>
    </row>
    <row r="2677" customFormat="false" ht="15" hidden="false" customHeight="false" outlineLevel="0" collapsed="false">
      <c r="A2677" s="0" t="s">
        <v>186</v>
      </c>
      <c r="B2677" s="81" t="n">
        <v>46186</v>
      </c>
      <c r="C2677" s="82" t="s">
        <v>452</v>
      </c>
      <c r="D2677" s="83" t="n">
        <v>50.12</v>
      </c>
      <c r="E2677" s="0" t="n">
        <v>88</v>
      </c>
      <c r="F2677" s="0" t="n">
        <v>15</v>
      </c>
      <c r="G2677" s="0" t="n">
        <v>0.58</v>
      </c>
      <c r="I2677" s="0" t="str">
        <f aca="false">IF(A2677="","",IF(COUNTIF(Campaigns!$A$7:$A$300,A2677)&gt;0,"✓",IF(N(D2677)=0,"– no spend","⚠ add to Campaigns tab")))</f>
        <v>✓</v>
      </c>
      <c r="J2677" s="83" t="n">
        <f aca="false">IF(D2677="","",D2677*IF(Settings!$B$23=Settings!$C$6,1,IF(Settings!$B$23="USD",1/INDEX(Settings!$B$29:$B$40,MONTH(B2677)),INDEX(Settings!$B$29:$B$40,MONTH(B2677)))))</f>
        <v>56.019124</v>
      </c>
    </row>
    <row r="2678" customFormat="false" ht="15" hidden="false" customHeight="false" outlineLevel="0" collapsed="false">
      <c r="A2678" s="0" t="s">
        <v>197</v>
      </c>
      <c r="B2678" s="81" t="n">
        <v>46186</v>
      </c>
      <c r="C2678" s="82" t="s">
        <v>452</v>
      </c>
      <c r="D2678" s="83" t="n">
        <v>31.06</v>
      </c>
      <c r="E2678" s="0" t="n">
        <v>36871</v>
      </c>
      <c r="F2678" s="0" t="n">
        <v>43</v>
      </c>
      <c r="G2678" s="0" t="n">
        <v>0</v>
      </c>
      <c r="I2678" s="0" t="str">
        <f aca="false">IF(A2678="","",IF(COUNTIF(Campaigns!$A$7:$A$300,A2678)&gt;0,"✓",IF(N(D2678)=0,"– no spend","⚠ add to Campaigns tab")))</f>
        <v>✓</v>
      </c>
      <c r="J2678" s="83" t="n">
        <f aca="false">IF(D2678="","",D2678*IF(Settings!$B$23=Settings!$C$6,1,IF(Settings!$B$23="USD",1/INDEX(Settings!$B$29:$B$40,MONTH(B2678)),INDEX(Settings!$B$29:$B$40,MONTH(B2678)))))</f>
        <v>34.715762</v>
      </c>
    </row>
    <row r="2679" customFormat="false" ht="15" hidden="false" customHeight="false" outlineLevel="0" collapsed="false">
      <c r="A2679" s="0" t="s">
        <v>198</v>
      </c>
      <c r="B2679" s="81" t="n">
        <v>46186</v>
      </c>
      <c r="C2679" s="82" t="s">
        <v>452</v>
      </c>
      <c r="D2679" s="83" t="n">
        <v>31.15</v>
      </c>
      <c r="E2679" s="0" t="n">
        <v>14186</v>
      </c>
      <c r="F2679" s="0" t="n">
        <v>2</v>
      </c>
      <c r="G2679" s="0" t="n">
        <v>0</v>
      </c>
      <c r="I2679" s="0" t="str">
        <f aca="false">IF(A2679="","",IF(COUNTIF(Campaigns!$A$7:$A$300,A2679)&gt;0,"✓",IF(N(D2679)=0,"– no spend","⚠ add to Campaigns tab")))</f>
        <v>✓</v>
      </c>
      <c r="J2679" s="83" t="n">
        <f aca="false">IF(D2679="","",D2679*IF(Settings!$B$23=Settings!$C$6,1,IF(Settings!$B$23="USD",1/INDEX(Settings!$B$29:$B$40,MONTH(B2679)),INDEX(Settings!$B$29:$B$40,MONTH(B2679)))))</f>
        <v>34.816355</v>
      </c>
    </row>
    <row r="2680" customFormat="false" ht="15" hidden="false" customHeight="false" outlineLevel="0" collapsed="false">
      <c r="A2680" s="0" t="s">
        <v>185</v>
      </c>
      <c r="B2680" s="81" t="n">
        <v>46187</v>
      </c>
      <c r="C2680" s="82" t="s">
        <v>452</v>
      </c>
      <c r="D2680" s="83" t="n">
        <v>50.41</v>
      </c>
      <c r="E2680" s="0" t="n">
        <v>174</v>
      </c>
      <c r="F2680" s="0" t="n">
        <v>15</v>
      </c>
      <c r="G2680" s="0" t="n">
        <v>0</v>
      </c>
      <c r="I2680" s="0" t="str">
        <f aca="false">IF(A2680="","",IF(COUNTIF(Campaigns!$A$7:$A$300,A2680)&gt;0,"✓",IF(N(D2680)=0,"– no spend","⚠ add to Campaigns tab")))</f>
        <v>✓</v>
      </c>
      <c r="J2680" s="83" t="n">
        <f aca="false">IF(D2680="","",D2680*IF(Settings!$B$23=Settings!$C$6,1,IF(Settings!$B$23="USD",1/INDEX(Settings!$B$29:$B$40,MONTH(B2680)),INDEX(Settings!$B$29:$B$40,MONTH(B2680)))))</f>
        <v>56.343257</v>
      </c>
    </row>
    <row r="2681" customFormat="false" ht="15" hidden="false" customHeight="false" outlineLevel="0" collapsed="false">
      <c r="A2681" s="0" t="s">
        <v>191</v>
      </c>
      <c r="B2681" s="81" t="n">
        <v>46187</v>
      </c>
      <c r="C2681" s="82" t="s">
        <v>452</v>
      </c>
      <c r="D2681" s="83" t="n">
        <v>18.48</v>
      </c>
      <c r="E2681" s="0" t="n">
        <v>60</v>
      </c>
      <c r="F2681" s="0" t="n">
        <v>4</v>
      </c>
      <c r="G2681" s="0" t="n">
        <v>0.05</v>
      </c>
      <c r="I2681" s="0" t="str">
        <f aca="false">IF(A2681="","",IF(COUNTIF(Campaigns!$A$7:$A$300,A2681)&gt;0,"✓",IF(N(D2681)=0,"– no spend","⚠ add to Campaigns tab")))</f>
        <v>✓</v>
      </c>
      <c r="J2681" s="83" t="n">
        <f aca="false">IF(D2681="","",D2681*IF(Settings!$B$23=Settings!$C$6,1,IF(Settings!$B$23="USD",1/INDEX(Settings!$B$29:$B$40,MONTH(B2681)),INDEX(Settings!$B$29:$B$40,MONTH(B2681)))))</f>
        <v>20.655096</v>
      </c>
    </row>
    <row r="2682" customFormat="false" ht="15" hidden="false" customHeight="false" outlineLevel="0" collapsed="false">
      <c r="A2682" s="0" t="s">
        <v>200</v>
      </c>
      <c r="B2682" s="81" t="n">
        <v>46187</v>
      </c>
      <c r="C2682" s="82" t="s">
        <v>452</v>
      </c>
      <c r="D2682" s="83" t="n">
        <v>0</v>
      </c>
      <c r="E2682" s="0" t="n">
        <v>11</v>
      </c>
      <c r="F2682" s="0" t="n">
        <v>0</v>
      </c>
      <c r="G2682" s="0" t="n">
        <v>0</v>
      </c>
      <c r="I2682" s="0" t="str">
        <f aca="false">IF(A2682="","",IF(COUNTIF(Campaigns!$A$7:$A$300,A2682)&gt;0,"✓",IF(N(D2682)=0,"– no spend","⚠ add to Campaigns tab")))</f>
        <v>✓</v>
      </c>
      <c r="J2682" s="83" t="n">
        <f aca="false">IF(D2682="","",D2682*IF(Settings!$B$23=Settings!$C$6,1,IF(Settings!$B$23="USD",1/INDEX(Settings!$B$29:$B$40,MONTH(B2682)),INDEX(Settings!$B$29:$B$40,MONTH(B2682)))))</f>
        <v>0</v>
      </c>
    </row>
    <row r="2683" customFormat="false" ht="15" hidden="false" customHeight="false" outlineLevel="0" collapsed="false">
      <c r="A2683" s="0" t="s">
        <v>196</v>
      </c>
      <c r="B2683" s="81" t="n">
        <v>46187</v>
      </c>
      <c r="C2683" s="82" t="s">
        <v>452</v>
      </c>
      <c r="D2683" s="83" t="n">
        <v>33.76</v>
      </c>
      <c r="E2683" s="0" t="n">
        <v>162</v>
      </c>
      <c r="F2683" s="0" t="n">
        <v>12</v>
      </c>
      <c r="G2683" s="0" t="n">
        <v>3</v>
      </c>
      <c r="I2683" s="0" t="str">
        <f aca="false">IF(A2683="","",IF(COUNTIF(Campaigns!$A$7:$A$300,A2683)&gt;0,"✓",IF(N(D2683)=0,"– no spend","⚠ add to Campaigns tab")))</f>
        <v>✓</v>
      </c>
      <c r="J2683" s="83" t="n">
        <f aca="false">IF(D2683="","",D2683*IF(Settings!$B$23=Settings!$C$6,1,IF(Settings!$B$23="USD",1/INDEX(Settings!$B$29:$B$40,MONTH(B2683)),INDEX(Settings!$B$29:$B$40,MONTH(B2683)))))</f>
        <v>37.733552</v>
      </c>
    </row>
    <row r="2684" customFormat="false" ht="15" hidden="false" customHeight="false" outlineLevel="0" collapsed="false">
      <c r="A2684" s="0" t="s">
        <v>202</v>
      </c>
      <c r="B2684" s="81" t="n">
        <v>46187</v>
      </c>
      <c r="C2684" s="82" t="s">
        <v>452</v>
      </c>
      <c r="D2684" s="83" t="n">
        <v>11.13</v>
      </c>
      <c r="E2684" s="0" t="n">
        <v>87</v>
      </c>
      <c r="F2684" s="0" t="n">
        <v>5</v>
      </c>
      <c r="G2684" s="0" t="n">
        <v>0</v>
      </c>
      <c r="I2684" s="0" t="str">
        <f aca="false">IF(A2684="","",IF(COUNTIF(Campaigns!$A$7:$A$300,A2684)&gt;0,"✓",IF(N(D2684)=0,"– no spend","⚠ add to Campaigns tab")))</f>
        <v>✓</v>
      </c>
      <c r="J2684" s="83" t="n">
        <f aca="false">IF(D2684="","",D2684*IF(Settings!$B$23=Settings!$C$6,1,IF(Settings!$B$23="USD",1/INDEX(Settings!$B$29:$B$40,MONTH(B2684)),INDEX(Settings!$B$29:$B$40,MONTH(B2684)))))</f>
        <v>12.440001</v>
      </c>
    </row>
    <row r="2685" customFormat="false" ht="15" hidden="false" customHeight="false" outlineLevel="0" collapsed="false">
      <c r="A2685" s="0" t="s">
        <v>192</v>
      </c>
      <c r="B2685" s="81" t="n">
        <v>46187</v>
      </c>
      <c r="C2685" s="82" t="s">
        <v>452</v>
      </c>
      <c r="D2685" s="83" t="n">
        <v>8.97</v>
      </c>
      <c r="E2685" s="0" t="n">
        <v>50</v>
      </c>
      <c r="F2685" s="0" t="n">
        <v>2</v>
      </c>
      <c r="G2685" s="0" t="n">
        <v>0</v>
      </c>
      <c r="I2685" s="0" t="str">
        <f aca="false">IF(A2685="","",IF(COUNTIF(Campaigns!$A$7:$A$300,A2685)&gt;0,"✓",IF(N(D2685)=0,"– no spend","⚠ add to Campaigns tab")))</f>
        <v>✓</v>
      </c>
      <c r="J2685" s="83" t="n">
        <f aca="false">IF(D2685="","",D2685*IF(Settings!$B$23=Settings!$C$6,1,IF(Settings!$B$23="USD",1/INDEX(Settings!$B$29:$B$40,MONTH(B2685)),INDEX(Settings!$B$29:$B$40,MONTH(B2685)))))</f>
        <v>10.025769</v>
      </c>
    </row>
    <row r="2686" customFormat="false" ht="15" hidden="false" customHeight="false" outlineLevel="0" collapsed="false">
      <c r="A2686" s="0" t="s">
        <v>187</v>
      </c>
      <c r="B2686" s="81" t="n">
        <v>46187</v>
      </c>
      <c r="C2686" s="82" t="s">
        <v>452</v>
      </c>
      <c r="D2686" s="83" t="n">
        <v>43.25</v>
      </c>
      <c r="E2686" s="0" t="n">
        <v>72</v>
      </c>
      <c r="F2686" s="0" t="n">
        <v>6</v>
      </c>
      <c r="G2686" s="0" t="n">
        <v>0</v>
      </c>
      <c r="I2686" s="0" t="str">
        <f aca="false">IF(A2686="","",IF(COUNTIF(Campaigns!$A$7:$A$300,A2686)&gt;0,"✓",IF(N(D2686)=0,"– no spend","⚠ add to Campaigns tab")))</f>
        <v>✓</v>
      </c>
      <c r="J2686" s="83" t="n">
        <f aca="false">IF(D2686="","",D2686*IF(Settings!$B$23=Settings!$C$6,1,IF(Settings!$B$23="USD",1/INDEX(Settings!$B$29:$B$40,MONTH(B2686)),INDEX(Settings!$B$29:$B$40,MONTH(B2686)))))</f>
        <v>48.340525</v>
      </c>
    </row>
    <row r="2687" customFormat="false" ht="15" hidden="false" customHeight="false" outlineLevel="0" collapsed="false">
      <c r="A2687" s="0" t="s">
        <v>190</v>
      </c>
      <c r="B2687" s="81" t="n">
        <v>46187</v>
      </c>
      <c r="C2687" s="82" t="s">
        <v>452</v>
      </c>
      <c r="D2687" s="83" t="n">
        <v>22.74</v>
      </c>
      <c r="E2687" s="0" t="n">
        <v>70</v>
      </c>
      <c r="F2687" s="0" t="n">
        <v>2</v>
      </c>
      <c r="G2687" s="0" t="n">
        <v>0</v>
      </c>
      <c r="I2687" s="0" t="str">
        <f aca="false">IF(A2687="","",IF(COUNTIF(Campaigns!$A$7:$A$300,A2687)&gt;0,"✓",IF(N(D2687)=0,"– no spend","⚠ add to Campaigns tab")))</f>
        <v>✓</v>
      </c>
      <c r="J2687" s="83" t="n">
        <f aca="false">IF(D2687="","",D2687*IF(Settings!$B$23=Settings!$C$6,1,IF(Settings!$B$23="USD",1/INDEX(Settings!$B$29:$B$40,MONTH(B2687)),INDEX(Settings!$B$29:$B$40,MONTH(B2687)))))</f>
        <v>25.416498</v>
      </c>
    </row>
    <row r="2688" customFormat="false" ht="15" hidden="false" customHeight="false" outlineLevel="0" collapsed="false">
      <c r="A2688" s="0" t="s">
        <v>204</v>
      </c>
      <c r="B2688" s="81" t="n">
        <v>46187</v>
      </c>
      <c r="C2688" s="82" t="s">
        <v>452</v>
      </c>
      <c r="D2688" s="83" t="n">
        <v>8.11</v>
      </c>
      <c r="E2688" s="0" t="n">
        <v>32</v>
      </c>
      <c r="F2688" s="0" t="n">
        <v>4</v>
      </c>
      <c r="G2688" s="0" t="n">
        <v>0</v>
      </c>
      <c r="I2688" s="0" t="str">
        <f aca="false">IF(A2688="","",IF(COUNTIF(Campaigns!$A$7:$A$300,A2688)&gt;0,"✓",IF(N(D2688)=0,"– no spend","⚠ add to Campaigns tab")))</f>
        <v>✓</v>
      </c>
      <c r="J2688" s="83" t="n">
        <f aca="false">IF(D2688="","",D2688*IF(Settings!$B$23=Settings!$C$6,1,IF(Settings!$B$23="USD",1/INDEX(Settings!$B$29:$B$40,MONTH(B2688)),INDEX(Settings!$B$29:$B$40,MONTH(B2688)))))</f>
        <v>9.064547</v>
      </c>
    </row>
    <row r="2689" customFormat="false" ht="15" hidden="false" customHeight="false" outlineLevel="0" collapsed="false">
      <c r="A2689" s="0" t="s">
        <v>188</v>
      </c>
      <c r="B2689" s="81" t="n">
        <v>46187</v>
      </c>
      <c r="C2689" s="82" t="s">
        <v>452</v>
      </c>
      <c r="D2689" s="83" t="n">
        <v>48.98</v>
      </c>
      <c r="E2689" s="0" t="n">
        <v>275</v>
      </c>
      <c r="F2689" s="0" t="n">
        <v>10</v>
      </c>
      <c r="G2689" s="0" t="n">
        <v>0</v>
      </c>
      <c r="I2689" s="0" t="str">
        <f aca="false">IF(A2689="","",IF(COUNTIF(Campaigns!$A$7:$A$300,A2689)&gt;0,"✓",IF(N(D2689)=0,"– no spend","⚠ add to Campaigns tab")))</f>
        <v>✓</v>
      </c>
      <c r="J2689" s="83" t="n">
        <f aca="false">IF(D2689="","",D2689*IF(Settings!$B$23=Settings!$C$6,1,IF(Settings!$B$23="USD",1/INDEX(Settings!$B$29:$B$40,MONTH(B2689)),INDEX(Settings!$B$29:$B$40,MONTH(B2689)))))</f>
        <v>54.744946</v>
      </c>
    </row>
    <row r="2690" customFormat="false" ht="15" hidden="false" customHeight="false" outlineLevel="0" collapsed="false">
      <c r="A2690" s="0" t="s">
        <v>186</v>
      </c>
      <c r="B2690" s="81" t="n">
        <v>46187</v>
      </c>
      <c r="C2690" s="82" t="s">
        <v>452</v>
      </c>
      <c r="D2690" s="83" t="n">
        <v>38.5</v>
      </c>
      <c r="E2690" s="0" t="n">
        <v>109</v>
      </c>
      <c r="F2690" s="0" t="n">
        <v>13</v>
      </c>
      <c r="G2690" s="0" t="n">
        <v>0</v>
      </c>
      <c r="I2690" s="0" t="str">
        <f aca="false">IF(A2690="","",IF(COUNTIF(Campaigns!$A$7:$A$300,A2690)&gt;0,"✓",IF(N(D2690)=0,"– no spend","⚠ add to Campaigns tab")))</f>
        <v>✓</v>
      </c>
      <c r="J2690" s="83" t="n">
        <f aca="false">IF(D2690="","",D2690*IF(Settings!$B$23=Settings!$C$6,1,IF(Settings!$B$23="USD",1/INDEX(Settings!$B$29:$B$40,MONTH(B2690)),INDEX(Settings!$B$29:$B$40,MONTH(B2690)))))</f>
        <v>43.03145</v>
      </c>
    </row>
    <row r="2691" customFormat="false" ht="15" hidden="false" customHeight="false" outlineLevel="0" collapsed="false">
      <c r="A2691" s="0" t="s">
        <v>197</v>
      </c>
      <c r="B2691" s="81" t="n">
        <v>46187</v>
      </c>
      <c r="C2691" s="82" t="s">
        <v>452</v>
      </c>
      <c r="D2691" s="83" t="n">
        <v>31.02</v>
      </c>
      <c r="E2691" s="0" t="n">
        <v>37540</v>
      </c>
      <c r="F2691" s="0" t="n">
        <v>51</v>
      </c>
      <c r="G2691" s="0" t="n">
        <v>0</v>
      </c>
      <c r="I2691" s="0" t="str">
        <f aca="false">IF(A2691="","",IF(COUNTIF(Campaigns!$A$7:$A$300,A2691)&gt;0,"✓",IF(N(D2691)=0,"– no spend","⚠ add to Campaigns tab")))</f>
        <v>✓</v>
      </c>
      <c r="J2691" s="83" t="n">
        <f aca="false">IF(D2691="","",D2691*IF(Settings!$B$23=Settings!$C$6,1,IF(Settings!$B$23="USD",1/INDEX(Settings!$B$29:$B$40,MONTH(B2691)),INDEX(Settings!$B$29:$B$40,MONTH(B2691)))))</f>
        <v>34.671054</v>
      </c>
    </row>
    <row r="2692" customFormat="false" ht="15" hidden="false" customHeight="false" outlineLevel="0" collapsed="false">
      <c r="A2692" s="0" t="s">
        <v>198</v>
      </c>
      <c r="B2692" s="81" t="n">
        <v>46187</v>
      </c>
      <c r="C2692" s="82" t="s">
        <v>452</v>
      </c>
      <c r="D2692" s="83" t="n">
        <v>30.95</v>
      </c>
      <c r="E2692" s="0" t="n">
        <v>13177</v>
      </c>
      <c r="F2692" s="0" t="n">
        <v>0</v>
      </c>
      <c r="G2692" s="0" t="n">
        <v>0</v>
      </c>
      <c r="I2692" s="0" t="str">
        <f aca="false">IF(A2692="","",IF(COUNTIF(Campaigns!$A$7:$A$300,A2692)&gt;0,"✓",IF(N(D2692)=0,"– no spend","⚠ add to Campaigns tab")))</f>
        <v>✓</v>
      </c>
      <c r="J2692" s="83" t="n">
        <f aca="false">IF(D2692="","",D2692*IF(Settings!$B$23=Settings!$C$6,1,IF(Settings!$B$23="USD",1/INDEX(Settings!$B$29:$B$40,MONTH(B2692)),INDEX(Settings!$B$29:$B$40,MONTH(B2692)))))</f>
        <v>34.592815</v>
      </c>
    </row>
    <row r="2693" customFormat="false" ht="15" hidden="false" customHeight="false" outlineLevel="0" collapsed="false">
      <c r="A2693" s="0" t="s">
        <v>185</v>
      </c>
      <c r="B2693" s="81" t="n">
        <v>46188</v>
      </c>
      <c r="C2693" s="82" t="s">
        <v>452</v>
      </c>
      <c r="D2693" s="83" t="n">
        <v>53.23</v>
      </c>
      <c r="E2693" s="0" t="n">
        <v>329</v>
      </c>
      <c r="F2693" s="0" t="n">
        <v>24</v>
      </c>
      <c r="G2693" s="0" t="n">
        <v>0</v>
      </c>
      <c r="I2693" s="0" t="str">
        <f aca="false">IF(A2693="","",IF(COUNTIF(Campaigns!$A$7:$A$300,A2693)&gt;0,"✓",IF(N(D2693)=0,"– no spend","⚠ add to Campaigns tab")))</f>
        <v>✓</v>
      </c>
      <c r="J2693" s="83" t="n">
        <f aca="false">IF(D2693="","",D2693*IF(Settings!$B$23=Settings!$C$6,1,IF(Settings!$B$23="USD",1/INDEX(Settings!$B$29:$B$40,MONTH(B2693)),INDEX(Settings!$B$29:$B$40,MONTH(B2693)))))</f>
        <v>59.495171</v>
      </c>
    </row>
    <row r="2694" customFormat="false" ht="15" hidden="false" customHeight="false" outlineLevel="0" collapsed="false">
      <c r="A2694" s="0" t="s">
        <v>191</v>
      </c>
      <c r="B2694" s="81" t="n">
        <v>46188</v>
      </c>
      <c r="C2694" s="82" t="s">
        <v>452</v>
      </c>
      <c r="D2694" s="83" t="n">
        <v>43.87</v>
      </c>
      <c r="E2694" s="0" t="n">
        <v>59</v>
      </c>
      <c r="F2694" s="0" t="n">
        <v>11</v>
      </c>
      <c r="G2694" s="0" t="n">
        <v>0</v>
      </c>
      <c r="I2694" s="0" t="str">
        <f aca="false">IF(A2694="","",IF(COUNTIF(Campaigns!$A$7:$A$300,A2694)&gt;0,"✓",IF(N(D2694)=0,"– no spend","⚠ add to Campaigns tab")))</f>
        <v>✓</v>
      </c>
      <c r="J2694" s="83" t="n">
        <f aca="false">IF(D2694="","",D2694*IF(Settings!$B$23=Settings!$C$6,1,IF(Settings!$B$23="USD",1/INDEX(Settings!$B$29:$B$40,MONTH(B2694)),INDEX(Settings!$B$29:$B$40,MONTH(B2694)))))</f>
        <v>49.033499</v>
      </c>
    </row>
    <row r="2695" customFormat="false" ht="15" hidden="false" customHeight="false" outlineLevel="0" collapsed="false">
      <c r="A2695" s="0" t="s">
        <v>200</v>
      </c>
      <c r="B2695" s="81" t="n">
        <v>46188</v>
      </c>
      <c r="C2695" s="82" t="s">
        <v>452</v>
      </c>
      <c r="D2695" s="83" t="n">
        <v>4.41</v>
      </c>
      <c r="E2695" s="0" t="n">
        <v>24</v>
      </c>
      <c r="F2695" s="0" t="n">
        <v>4</v>
      </c>
      <c r="G2695" s="0" t="n">
        <v>0</v>
      </c>
      <c r="I2695" s="0" t="str">
        <f aca="false">IF(A2695="","",IF(COUNTIF(Campaigns!$A$7:$A$300,A2695)&gt;0,"✓",IF(N(D2695)=0,"– no spend","⚠ add to Campaigns tab")))</f>
        <v>✓</v>
      </c>
      <c r="J2695" s="83" t="n">
        <f aca="false">IF(D2695="","",D2695*IF(Settings!$B$23=Settings!$C$6,1,IF(Settings!$B$23="USD",1/INDEX(Settings!$B$29:$B$40,MONTH(B2695)),INDEX(Settings!$B$29:$B$40,MONTH(B2695)))))</f>
        <v>4.929057</v>
      </c>
    </row>
    <row r="2696" customFormat="false" ht="15" hidden="false" customHeight="false" outlineLevel="0" collapsed="false">
      <c r="A2696" s="0" t="s">
        <v>196</v>
      </c>
      <c r="B2696" s="81" t="n">
        <v>46188</v>
      </c>
      <c r="C2696" s="82" t="s">
        <v>452</v>
      </c>
      <c r="D2696" s="83" t="n">
        <v>17.46</v>
      </c>
      <c r="E2696" s="0" t="n">
        <v>121</v>
      </c>
      <c r="F2696" s="0" t="n">
        <v>7</v>
      </c>
      <c r="G2696" s="0" t="n">
        <v>0</v>
      </c>
      <c r="I2696" s="0" t="str">
        <f aca="false">IF(A2696="","",IF(COUNTIF(Campaigns!$A$7:$A$300,A2696)&gt;0,"✓",IF(N(D2696)=0,"– no spend","⚠ add to Campaigns tab")))</f>
        <v>✓</v>
      </c>
      <c r="J2696" s="83" t="n">
        <f aca="false">IF(D2696="","",D2696*IF(Settings!$B$23=Settings!$C$6,1,IF(Settings!$B$23="USD",1/INDEX(Settings!$B$29:$B$40,MONTH(B2696)),INDEX(Settings!$B$29:$B$40,MONTH(B2696)))))</f>
        <v>19.515042</v>
      </c>
    </row>
    <row r="2697" customFormat="false" ht="15" hidden="false" customHeight="false" outlineLevel="0" collapsed="false">
      <c r="A2697" s="0" t="s">
        <v>202</v>
      </c>
      <c r="B2697" s="81" t="n">
        <v>46188</v>
      </c>
      <c r="C2697" s="82" t="s">
        <v>452</v>
      </c>
      <c r="D2697" s="83" t="n">
        <v>10.43</v>
      </c>
      <c r="E2697" s="0" t="n">
        <v>118</v>
      </c>
      <c r="F2697" s="0" t="n">
        <v>3</v>
      </c>
      <c r="G2697" s="0" t="n">
        <v>0</v>
      </c>
      <c r="I2697" s="0" t="str">
        <f aca="false">IF(A2697="","",IF(COUNTIF(Campaigns!$A$7:$A$300,A2697)&gt;0,"✓",IF(N(D2697)=0,"– no spend","⚠ add to Campaigns tab")))</f>
        <v>✓</v>
      </c>
      <c r="J2697" s="83" t="n">
        <f aca="false">IF(D2697="","",D2697*IF(Settings!$B$23=Settings!$C$6,1,IF(Settings!$B$23="USD",1/INDEX(Settings!$B$29:$B$40,MONTH(B2697)),INDEX(Settings!$B$29:$B$40,MONTH(B2697)))))</f>
        <v>11.657611</v>
      </c>
    </row>
    <row r="2698" customFormat="false" ht="15" hidden="false" customHeight="false" outlineLevel="0" collapsed="false">
      <c r="A2698" s="0" t="s">
        <v>192</v>
      </c>
      <c r="B2698" s="81" t="n">
        <v>46188</v>
      </c>
      <c r="C2698" s="82" t="s">
        <v>452</v>
      </c>
      <c r="D2698" s="83" t="n">
        <v>41.84</v>
      </c>
      <c r="E2698" s="0" t="n">
        <v>145</v>
      </c>
      <c r="F2698" s="0" t="n">
        <v>11</v>
      </c>
      <c r="G2698" s="0" t="n">
        <v>0</v>
      </c>
      <c r="I2698" s="0" t="str">
        <f aca="false">IF(A2698="","",IF(COUNTIF(Campaigns!$A$7:$A$300,A2698)&gt;0,"✓",IF(N(D2698)=0,"– no spend","⚠ add to Campaigns tab")))</f>
        <v>✓</v>
      </c>
      <c r="J2698" s="83" t="n">
        <f aca="false">IF(D2698="","",D2698*IF(Settings!$B$23=Settings!$C$6,1,IF(Settings!$B$23="USD",1/INDEX(Settings!$B$29:$B$40,MONTH(B2698)),INDEX(Settings!$B$29:$B$40,MONTH(B2698)))))</f>
        <v>46.764568</v>
      </c>
    </row>
    <row r="2699" customFormat="false" ht="15" hidden="false" customHeight="false" outlineLevel="0" collapsed="false">
      <c r="A2699" s="0" t="s">
        <v>187</v>
      </c>
      <c r="B2699" s="81" t="n">
        <v>46188</v>
      </c>
      <c r="C2699" s="82" t="s">
        <v>452</v>
      </c>
      <c r="D2699" s="83" t="n">
        <v>90.27</v>
      </c>
      <c r="E2699" s="0" t="n">
        <v>107</v>
      </c>
      <c r="F2699" s="0" t="n">
        <v>14</v>
      </c>
      <c r="G2699" s="0" t="n">
        <v>0</v>
      </c>
      <c r="I2699" s="0" t="str">
        <f aca="false">IF(A2699="","",IF(COUNTIF(Campaigns!$A$7:$A$300,A2699)&gt;0,"✓",IF(N(D2699)=0,"– no spend","⚠ add to Campaigns tab")))</f>
        <v>✓</v>
      </c>
      <c r="J2699" s="83" t="n">
        <f aca="false">IF(D2699="","",D2699*IF(Settings!$B$23=Settings!$C$6,1,IF(Settings!$B$23="USD",1/INDEX(Settings!$B$29:$B$40,MONTH(B2699)),INDEX(Settings!$B$29:$B$40,MONTH(B2699)))))</f>
        <v>100.894779</v>
      </c>
    </row>
    <row r="2700" customFormat="false" ht="15" hidden="false" customHeight="false" outlineLevel="0" collapsed="false">
      <c r="A2700" s="0" t="s">
        <v>190</v>
      </c>
      <c r="B2700" s="81" t="n">
        <v>46188</v>
      </c>
      <c r="C2700" s="82" t="s">
        <v>452</v>
      </c>
      <c r="D2700" s="83" t="n">
        <v>60.44</v>
      </c>
      <c r="E2700" s="0" t="n">
        <v>137</v>
      </c>
      <c r="F2700" s="0" t="n">
        <v>4</v>
      </c>
      <c r="G2700" s="0" t="n">
        <v>0</v>
      </c>
      <c r="I2700" s="0" t="str">
        <f aca="false">IF(A2700="","",IF(COUNTIF(Campaigns!$A$7:$A$300,A2700)&gt;0,"✓",IF(N(D2700)=0,"– no spend","⚠ add to Campaigns tab")))</f>
        <v>✓</v>
      </c>
      <c r="J2700" s="83" t="n">
        <f aca="false">IF(D2700="","",D2700*IF(Settings!$B$23=Settings!$C$6,1,IF(Settings!$B$23="USD",1/INDEX(Settings!$B$29:$B$40,MONTH(B2700)),INDEX(Settings!$B$29:$B$40,MONTH(B2700)))))</f>
        <v>67.553788</v>
      </c>
    </row>
    <row r="2701" customFormat="false" ht="15" hidden="false" customHeight="false" outlineLevel="0" collapsed="false">
      <c r="A2701" s="0" t="s">
        <v>204</v>
      </c>
      <c r="B2701" s="81" t="n">
        <v>46188</v>
      </c>
      <c r="C2701" s="82" t="s">
        <v>452</v>
      </c>
      <c r="D2701" s="83" t="n">
        <v>7.04</v>
      </c>
      <c r="E2701" s="0" t="n">
        <v>36</v>
      </c>
      <c r="F2701" s="0" t="n">
        <v>2</v>
      </c>
      <c r="G2701" s="0" t="n">
        <v>0</v>
      </c>
      <c r="I2701" s="0" t="str">
        <f aca="false">IF(A2701="","",IF(COUNTIF(Campaigns!$A$7:$A$300,A2701)&gt;0,"✓",IF(N(D2701)=0,"– no spend","⚠ add to Campaigns tab")))</f>
        <v>✓</v>
      </c>
      <c r="J2701" s="83" t="n">
        <f aca="false">IF(D2701="","",D2701*IF(Settings!$B$23=Settings!$C$6,1,IF(Settings!$B$23="USD",1/INDEX(Settings!$B$29:$B$40,MONTH(B2701)),INDEX(Settings!$B$29:$B$40,MONTH(B2701)))))</f>
        <v>7.868608</v>
      </c>
    </row>
    <row r="2702" customFormat="false" ht="15" hidden="false" customHeight="false" outlineLevel="0" collapsed="false">
      <c r="A2702" s="0" t="s">
        <v>188</v>
      </c>
      <c r="B2702" s="81" t="n">
        <v>46188</v>
      </c>
      <c r="C2702" s="82" t="s">
        <v>452</v>
      </c>
      <c r="D2702" s="83" t="n">
        <v>84.01</v>
      </c>
      <c r="E2702" s="0" t="n">
        <v>263</v>
      </c>
      <c r="F2702" s="0" t="n">
        <v>21</v>
      </c>
      <c r="G2702" s="0" t="n">
        <v>4</v>
      </c>
      <c r="I2702" s="0" t="str">
        <f aca="false">IF(A2702="","",IF(COUNTIF(Campaigns!$A$7:$A$300,A2702)&gt;0,"✓",IF(N(D2702)=0,"– no spend","⚠ add to Campaigns tab")))</f>
        <v>✓</v>
      </c>
      <c r="J2702" s="83" t="n">
        <f aca="false">IF(D2702="","",D2702*IF(Settings!$B$23=Settings!$C$6,1,IF(Settings!$B$23="USD",1/INDEX(Settings!$B$29:$B$40,MONTH(B2702)),INDEX(Settings!$B$29:$B$40,MONTH(B2702)))))</f>
        <v>93.897977</v>
      </c>
    </row>
    <row r="2703" customFormat="false" ht="15" hidden="false" customHeight="false" outlineLevel="0" collapsed="false">
      <c r="A2703" s="0" t="s">
        <v>186</v>
      </c>
      <c r="B2703" s="81" t="n">
        <v>46188</v>
      </c>
      <c r="C2703" s="82" t="s">
        <v>452</v>
      </c>
      <c r="D2703" s="83" t="n">
        <v>103.47</v>
      </c>
      <c r="E2703" s="0" t="n">
        <v>225</v>
      </c>
      <c r="F2703" s="0" t="n">
        <v>31</v>
      </c>
      <c r="G2703" s="0" t="n">
        <v>1</v>
      </c>
      <c r="I2703" s="0" t="str">
        <f aca="false">IF(A2703="","",IF(COUNTIF(Campaigns!$A$7:$A$300,A2703)&gt;0,"✓",IF(N(D2703)=0,"– no spend","⚠ add to Campaigns tab")))</f>
        <v>✓</v>
      </c>
      <c r="J2703" s="83" t="n">
        <f aca="false">IF(D2703="","",D2703*IF(Settings!$B$23=Settings!$C$6,1,IF(Settings!$B$23="USD",1/INDEX(Settings!$B$29:$B$40,MONTH(B2703)),INDEX(Settings!$B$29:$B$40,MONTH(B2703)))))</f>
        <v>115.648419</v>
      </c>
    </row>
    <row r="2704" customFormat="false" ht="15" hidden="false" customHeight="false" outlineLevel="0" collapsed="false">
      <c r="A2704" s="0" t="s">
        <v>197</v>
      </c>
      <c r="B2704" s="81" t="n">
        <v>46188</v>
      </c>
      <c r="C2704" s="82" t="s">
        <v>452</v>
      </c>
      <c r="D2704" s="83" t="n">
        <v>31.09</v>
      </c>
      <c r="E2704" s="0" t="n">
        <v>38014</v>
      </c>
      <c r="F2704" s="0" t="n">
        <v>60</v>
      </c>
      <c r="G2704" s="0" t="n">
        <v>0</v>
      </c>
      <c r="I2704" s="0" t="str">
        <f aca="false">IF(A2704="","",IF(COUNTIF(Campaigns!$A$7:$A$300,A2704)&gt;0,"✓",IF(N(D2704)=0,"– no spend","⚠ add to Campaigns tab")))</f>
        <v>✓</v>
      </c>
      <c r="J2704" s="83" t="n">
        <f aca="false">IF(D2704="","",D2704*IF(Settings!$B$23=Settings!$C$6,1,IF(Settings!$B$23="USD",1/INDEX(Settings!$B$29:$B$40,MONTH(B2704)),INDEX(Settings!$B$29:$B$40,MONTH(B2704)))))</f>
        <v>34.749293</v>
      </c>
    </row>
    <row r="2705" customFormat="false" ht="15" hidden="false" customHeight="false" outlineLevel="0" collapsed="false">
      <c r="A2705" s="0" t="s">
        <v>198</v>
      </c>
      <c r="B2705" s="81" t="n">
        <v>46188</v>
      </c>
      <c r="C2705" s="82" t="s">
        <v>452</v>
      </c>
      <c r="D2705" s="83" t="n">
        <v>31</v>
      </c>
      <c r="E2705" s="0" t="n">
        <v>13189</v>
      </c>
      <c r="F2705" s="0" t="n">
        <v>0</v>
      </c>
      <c r="G2705" s="0" t="n">
        <v>0</v>
      </c>
      <c r="I2705" s="0" t="str">
        <f aca="false">IF(A2705="","",IF(COUNTIF(Campaigns!$A$7:$A$300,A2705)&gt;0,"✓",IF(N(D2705)=0,"– no spend","⚠ add to Campaigns tab")))</f>
        <v>✓</v>
      </c>
      <c r="J2705" s="83" t="n">
        <f aca="false">IF(D2705="","",D2705*IF(Settings!$B$23=Settings!$C$6,1,IF(Settings!$B$23="USD",1/INDEX(Settings!$B$29:$B$40,MONTH(B2705)),INDEX(Settings!$B$29:$B$40,MONTH(B2705)))))</f>
        <v>34.6487</v>
      </c>
    </row>
    <row r="2706" customFormat="false" ht="15" hidden="false" customHeight="false" outlineLevel="0" collapsed="false">
      <c r="A2706" s="0" t="s">
        <v>185</v>
      </c>
      <c r="B2706" s="81" t="n">
        <v>46189</v>
      </c>
      <c r="C2706" s="82" t="s">
        <v>452</v>
      </c>
      <c r="D2706" s="83" t="n">
        <v>68.15</v>
      </c>
      <c r="E2706" s="0" t="n">
        <v>208</v>
      </c>
      <c r="F2706" s="0" t="n">
        <v>25</v>
      </c>
      <c r="G2706" s="0" t="n">
        <v>1</v>
      </c>
      <c r="I2706" s="0" t="str">
        <f aca="false">IF(A2706="","",IF(COUNTIF(Campaigns!$A$7:$A$300,A2706)&gt;0,"✓",IF(N(D2706)=0,"– no spend","⚠ add to Campaigns tab")))</f>
        <v>✓</v>
      </c>
      <c r="J2706" s="83" t="n">
        <f aca="false">IF(D2706="","",D2706*IF(Settings!$B$23=Settings!$C$6,1,IF(Settings!$B$23="USD",1/INDEX(Settings!$B$29:$B$40,MONTH(B2706)),INDEX(Settings!$B$29:$B$40,MONTH(B2706)))))</f>
        <v>76.171255</v>
      </c>
    </row>
    <row r="2707" customFormat="false" ht="15" hidden="false" customHeight="false" outlineLevel="0" collapsed="false">
      <c r="A2707" s="0" t="s">
        <v>191</v>
      </c>
      <c r="B2707" s="81" t="n">
        <v>46189</v>
      </c>
      <c r="C2707" s="82" t="s">
        <v>452</v>
      </c>
      <c r="D2707" s="83" t="n">
        <v>25.15</v>
      </c>
      <c r="E2707" s="0" t="n">
        <v>36</v>
      </c>
      <c r="F2707" s="0" t="n">
        <v>5</v>
      </c>
      <c r="G2707" s="0" t="n">
        <v>0</v>
      </c>
      <c r="I2707" s="0" t="str">
        <f aca="false">IF(A2707="","",IF(COUNTIF(Campaigns!$A$7:$A$300,A2707)&gt;0,"✓",IF(N(D2707)=0,"– no spend","⚠ add to Campaigns tab")))</f>
        <v>✓</v>
      </c>
      <c r="J2707" s="83" t="n">
        <f aca="false">IF(D2707="","",D2707*IF(Settings!$B$23=Settings!$C$6,1,IF(Settings!$B$23="USD",1/INDEX(Settings!$B$29:$B$40,MONTH(B2707)),INDEX(Settings!$B$29:$B$40,MONTH(B2707)))))</f>
        <v>28.110155</v>
      </c>
    </row>
    <row r="2708" customFormat="false" ht="15" hidden="false" customHeight="false" outlineLevel="0" collapsed="false">
      <c r="A2708" s="0" t="s">
        <v>200</v>
      </c>
      <c r="B2708" s="81" t="n">
        <v>46189</v>
      </c>
      <c r="C2708" s="82" t="s">
        <v>452</v>
      </c>
      <c r="D2708" s="83" t="n">
        <v>12.47</v>
      </c>
      <c r="E2708" s="0" t="n">
        <v>59</v>
      </c>
      <c r="F2708" s="0" t="n">
        <v>7</v>
      </c>
      <c r="G2708" s="0" t="n">
        <v>0</v>
      </c>
      <c r="I2708" s="0" t="str">
        <f aca="false">IF(A2708="","",IF(COUNTIF(Campaigns!$A$7:$A$300,A2708)&gt;0,"✓",IF(N(D2708)=0,"– no spend","⚠ add to Campaigns tab")))</f>
        <v>✓</v>
      </c>
      <c r="J2708" s="83" t="n">
        <f aca="false">IF(D2708="","",D2708*IF(Settings!$B$23=Settings!$C$6,1,IF(Settings!$B$23="USD",1/INDEX(Settings!$B$29:$B$40,MONTH(B2708)),INDEX(Settings!$B$29:$B$40,MONTH(B2708)))))</f>
        <v>13.937719</v>
      </c>
    </row>
    <row r="2709" customFormat="false" ht="15" hidden="false" customHeight="false" outlineLevel="0" collapsed="false">
      <c r="A2709" s="0" t="s">
        <v>196</v>
      </c>
      <c r="B2709" s="81" t="n">
        <v>46189</v>
      </c>
      <c r="C2709" s="82" t="s">
        <v>452</v>
      </c>
      <c r="D2709" s="83" t="n">
        <v>16.11</v>
      </c>
      <c r="E2709" s="0" t="n">
        <v>111</v>
      </c>
      <c r="F2709" s="0" t="n">
        <v>7</v>
      </c>
      <c r="G2709" s="0" t="n">
        <v>0</v>
      </c>
      <c r="I2709" s="0" t="str">
        <f aca="false">IF(A2709="","",IF(COUNTIF(Campaigns!$A$7:$A$300,A2709)&gt;0,"✓",IF(N(D2709)=0,"– no spend","⚠ add to Campaigns tab")))</f>
        <v>✓</v>
      </c>
      <c r="J2709" s="83" t="n">
        <f aca="false">IF(D2709="","",D2709*IF(Settings!$B$23=Settings!$C$6,1,IF(Settings!$B$23="USD",1/INDEX(Settings!$B$29:$B$40,MONTH(B2709)),INDEX(Settings!$B$29:$B$40,MONTH(B2709)))))</f>
        <v>18.006147</v>
      </c>
    </row>
    <row r="2710" customFormat="false" ht="15" hidden="false" customHeight="false" outlineLevel="0" collapsed="false">
      <c r="A2710" s="0" t="s">
        <v>202</v>
      </c>
      <c r="B2710" s="81" t="n">
        <v>46189</v>
      </c>
      <c r="C2710" s="82" t="s">
        <v>452</v>
      </c>
      <c r="D2710" s="83" t="n">
        <v>9.41</v>
      </c>
      <c r="E2710" s="0" t="n">
        <v>79</v>
      </c>
      <c r="F2710" s="0" t="n">
        <v>4</v>
      </c>
      <c r="G2710" s="0" t="n">
        <v>0</v>
      </c>
      <c r="I2710" s="0" t="str">
        <f aca="false">IF(A2710="","",IF(COUNTIF(Campaigns!$A$7:$A$300,A2710)&gt;0,"✓",IF(N(D2710)=0,"– no spend","⚠ add to Campaigns tab")))</f>
        <v>✓</v>
      </c>
      <c r="J2710" s="83" t="n">
        <f aca="false">IF(D2710="","",D2710*IF(Settings!$B$23=Settings!$C$6,1,IF(Settings!$B$23="USD",1/INDEX(Settings!$B$29:$B$40,MONTH(B2710)),INDEX(Settings!$B$29:$B$40,MONTH(B2710)))))</f>
        <v>10.517557</v>
      </c>
    </row>
    <row r="2711" customFormat="false" ht="15" hidden="false" customHeight="false" outlineLevel="0" collapsed="false">
      <c r="A2711" s="0" t="s">
        <v>192</v>
      </c>
      <c r="B2711" s="81" t="n">
        <v>46189</v>
      </c>
      <c r="C2711" s="82" t="s">
        <v>452</v>
      </c>
      <c r="D2711" s="83" t="n">
        <v>35.2</v>
      </c>
      <c r="E2711" s="0" t="n">
        <v>66</v>
      </c>
      <c r="F2711" s="0" t="n">
        <v>5</v>
      </c>
      <c r="G2711" s="0" t="n">
        <v>0</v>
      </c>
      <c r="I2711" s="0" t="str">
        <f aca="false">IF(A2711="","",IF(COUNTIF(Campaigns!$A$7:$A$300,A2711)&gt;0,"✓",IF(N(D2711)=0,"– no spend","⚠ add to Campaigns tab")))</f>
        <v>✓</v>
      </c>
      <c r="J2711" s="83" t="n">
        <f aca="false">IF(D2711="","",D2711*IF(Settings!$B$23=Settings!$C$6,1,IF(Settings!$B$23="USD",1/INDEX(Settings!$B$29:$B$40,MONTH(B2711)),INDEX(Settings!$B$29:$B$40,MONTH(B2711)))))</f>
        <v>39.34304</v>
      </c>
    </row>
    <row r="2712" customFormat="false" ht="15" hidden="false" customHeight="false" outlineLevel="0" collapsed="false">
      <c r="A2712" s="0" t="s">
        <v>187</v>
      </c>
      <c r="B2712" s="81" t="n">
        <v>46189</v>
      </c>
      <c r="C2712" s="82" t="s">
        <v>452</v>
      </c>
      <c r="D2712" s="83" t="n">
        <v>45.39</v>
      </c>
      <c r="E2712" s="0" t="n">
        <v>102</v>
      </c>
      <c r="F2712" s="0" t="n">
        <v>7</v>
      </c>
      <c r="G2712" s="0" t="n">
        <v>0</v>
      </c>
      <c r="I2712" s="0" t="str">
        <f aca="false">IF(A2712="","",IF(COUNTIF(Campaigns!$A$7:$A$300,A2712)&gt;0,"✓",IF(N(D2712)=0,"– no spend","⚠ add to Campaigns tab")))</f>
        <v>✓</v>
      </c>
      <c r="J2712" s="83" t="n">
        <f aca="false">IF(D2712="","",D2712*IF(Settings!$B$23=Settings!$C$6,1,IF(Settings!$B$23="USD",1/INDEX(Settings!$B$29:$B$40,MONTH(B2712)),INDEX(Settings!$B$29:$B$40,MONTH(B2712)))))</f>
        <v>50.732403</v>
      </c>
    </row>
    <row r="2713" customFormat="false" ht="15" hidden="false" customHeight="false" outlineLevel="0" collapsed="false">
      <c r="A2713" s="0" t="s">
        <v>190</v>
      </c>
      <c r="B2713" s="81" t="n">
        <v>46189</v>
      </c>
      <c r="C2713" s="82" t="s">
        <v>452</v>
      </c>
      <c r="D2713" s="83" t="n">
        <v>90.83</v>
      </c>
      <c r="E2713" s="0" t="n">
        <v>119</v>
      </c>
      <c r="F2713" s="0" t="n">
        <v>8</v>
      </c>
      <c r="G2713" s="0" t="n">
        <v>0</v>
      </c>
      <c r="I2713" s="0" t="str">
        <f aca="false">IF(A2713="","",IF(COUNTIF(Campaigns!$A$7:$A$300,A2713)&gt;0,"✓",IF(N(D2713)=0,"– no spend","⚠ add to Campaigns tab")))</f>
        <v>✓</v>
      </c>
      <c r="J2713" s="83" t="n">
        <f aca="false">IF(D2713="","",D2713*IF(Settings!$B$23=Settings!$C$6,1,IF(Settings!$B$23="USD",1/INDEX(Settings!$B$29:$B$40,MONTH(B2713)),INDEX(Settings!$B$29:$B$40,MONTH(B2713)))))</f>
        <v>101.520691</v>
      </c>
    </row>
    <row r="2714" customFormat="false" ht="15" hidden="false" customHeight="false" outlineLevel="0" collapsed="false">
      <c r="A2714" s="0" t="s">
        <v>204</v>
      </c>
      <c r="B2714" s="81" t="n">
        <v>46189</v>
      </c>
      <c r="C2714" s="82" t="s">
        <v>452</v>
      </c>
      <c r="D2714" s="83" t="n">
        <v>7.18</v>
      </c>
      <c r="E2714" s="0" t="n">
        <v>29</v>
      </c>
      <c r="F2714" s="0" t="n">
        <v>4</v>
      </c>
      <c r="G2714" s="0" t="n">
        <v>0</v>
      </c>
      <c r="I2714" s="0" t="str">
        <f aca="false">IF(A2714="","",IF(COUNTIF(Campaigns!$A$7:$A$300,A2714)&gt;0,"✓",IF(N(D2714)=0,"– no spend","⚠ add to Campaigns tab")))</f>
        <v>✓</v>
      </c>
      <c r="J2714" s="83" t="n">
        <f aca="false">IF(D2714="","",D2714*IF(Settings!$B$23=Settings!$C$6,1,IF(Settings!$B$23="USD",1/INDEX(Settings!$B$29:$B$40,MONTH(B2714)),INDEX(Settings!$B$29:$B$40,MONTH(B2714)))))</f>
        <v>8.025086</v>
      </c>
    </row>
    <row r="2715" customFormat="false" ht="15" hidden="false" customHeight="false" outlineLevel="0" collapsed="false">
      <c r="A2715" s="0" t="s">
        <v>188</v>
      </c>
      <c r="B2715" s="81" t="n">
        <v>46189</v>
      </c>
      <c r="C2715" s="82" t="s">
        <v>452</v>
      </c>
      <c r="D2715" s="83" t="n">
        <v>52.74</v>
      </c>
      <c r="E2715" s="0" t="n">
        <v>368</v>
      </c>
      <c r="F2715" s="0" t="n">
        <v>14</v>
      </c>
      <c r="G2715" s="0" t="n">
        <v>3</v>
      </c>
      <c r="I2715" s="0" t="str">
        <f aca="false">IF(A2715="","",IF(COUNTIF(Campaigns!$A$7:$A$300,A2715)&gt;0,"✓",IF(N(D2715)=0,"– no spend","⚠ add to Campaigns tab")))</f>
        <v>✓</v>
      </c>
      <c r="J2715" s="83" t="n">
        <f aca="false">IF(D2715="","",D2715*IF(Settings!$B$23=Settings!$C$6,1,IF(Settings!$B$23="USD",1/INDEX(Settings!$B$29:$B$40,MONTH(B2715)),INDEX(Settings!$B$29:$B$40,MONTH(B2715)))))</f>
        <v>58.947498</v>
      </c>
    </row>
    <row r="2716" customFormat="false" ht="15" hidden="false" customHeight="false" outlineLevel="0" collapsed="false">
      <c r="A2716" s="0" t="s">
        <v>186</v>
      </c>
      <c r="B2716" s="81" t="n">
        <v>46189</v>
      </c>
      <c r="C2716" s="82" t="s">
        <v>452</v>
      </c>
      <c r="D2716" s="83" t="n">
        <v>63.4</v>
      </c>
      <c r="E2716" s="0" t="n">
        <v>216</v>
      </c>
      <c r="F2716" s="0" t="n">
        <v>20</v>
      </c>
      <c r="G2716" s="0" t="n">
        <v>1</v>
      </c>
      <c r="I2716" s="0" t="str">
        <f aca="false">IF(A2716="","",IF(COUNTIF(Campaigns!$A$7:$A$300,A2716)&gt;0,"✓",IF(N(D2716)=0,"– no spend","⚠ add to Campaigns tab")))</f>
        <v>✓</v>
      </c>
      <c r="J2716" s="83" t="n">
        <f aca="false">IF(D2716="","",D2716*IF(Settings!$B$23=Settings!$C$6,1,IF(Settings!$B$23="USD",1/INDEX(Settings!$B$29:$B$40,MONTH(B2716)),INDEX(Settings!$B$29:$B$40,MONTH(B2716)))))</f>
        <v>70.86218</v>
      </c>
    </row>
    <row r="2717" customFormat="false" ht="15" hidden="false" customHeight="false" outlineLevel="0" collapsed="false">
      <c r="A2717" s="0" t="s">
        <v>197</v>
      </c>
      <c r="B2717" s="81" t="n">
        <v>46189</v>
      </c>
      <c r="C2717" s="82" t="s">
        <v>452</v>
      </c>
      <c r="D2717" s="83" t="n">
        <v>30.86</v>
      </c>
      <c r="E2717" s="0" t="n">
        <v>36534</v>
      </c>
      <c r="F2717" s="0" t="n">
        <v>71</v>
      </c>
      <c r="G2717" s="0" t="n">
        <v>0</v>
      </c>
      <c r="I2717" s="0" t="str">
        <f aca="false">IF(A2717="","",IF(COUNTIF(Campaigns!$A$7:$A$300,A2717)&gt;0,"✓",IF(N(D2717)=0,"– no spend","⚠ add to Campaigns tab")))</f>
        <v>✓</v>
      </c>
      <c r="J2717" s="83" t="n">
        <f aca="false">IF(D2717="","",D2717*IF(Settings!$B$23=Settings!$C$6,1,IF(Settings!$B$23="USD",1/INDEX(Settings!$B$29:$B$40,MONTH(B2717)),INDEX(Settings!$B$29:$B$40,MONTH(B2717)))))</f>
        <v>34.492222</v>
      </c>
    </row>
    <row r="2718" customFormat="false" ht="15" hidden="false" customHeight="false" outlineLevel="0" collapsed="false">
      <c r="A2718" s="0" t="s">
        <v>198</v>
      </c>
      <c r="B2718" s="81" t="n">
        <v>46189</v>
      </c>
      <c r="C2718" s="82" t="s">
        <v>452</v>
      </c>
      <c r="D2718" s="83" t="n">
        <v>30.84</v>
      </c>
      <c r="E2718" s="0" t="n">
        <v>13490</v>
      </c>
      <c r="F2718" s="0" t="n">
        <v>1</v>
      </c>
      <c r="G2718" s="0" t="n">
        <v>0</v>
      </c>
      <c r="I2718" s="0" t="str">
        <f aca="false">IF(A2718="","",IF(COUNTIF(Campaigns!$A$7:$A$300,A2718)&gt;0,"✓",IF(N(D2718)=0,"– no spend","⚠ add to Campaigns tab")))</f>
        <v>✓</v>
      </c>
      <c r="J2718" s="83" t="n">
        <f aca="false">IF(D2718="","",D2718*IF(Settings!$B$23=Settings!$C$6,1,IF(Settings!$B$23="USD",1/INDEX(Settings!$B$29:$B$40,MONTH(B2718)),INDEX(Settings!$B$29:$B$40,MONTH(B2718)))))</f>
        <v>34.469868</v>
      </c>
    </row>
    <row r="2719" customFormat="false" ht="15" hidden="false" customHeight="false" outlineLevel="0" collapsed="false">
      <c r="A2719" s="0" t="s">
        <v>185</v>
      </c>
      <c r="B2719" s="81" t="n">
        <v>46190</v>
      </c>
      <c r="C2719" s="82" t="s">
        <v>452</v>
      </c>
      <c r="D2719" s="83" t="n">
        <v>54.68</v>
      </c>
      <c r="E2719" s="0" t="n">
        <v>198</v>
      </c>
      <c r="F2719" s="0" t="n">
        <v>27</v>
      </c>
      <c r="G2719" s="0" t="n">
        <v>1</v>
      </c>
      <c r="I2719" s="0" t="str">
        <f aca="false">IF(A2719="","",IF(COUNTIF(Campaigns!$A$7:$A$300,A2719)&gt;0,"✓",IF(N(D2719)=0,"– no spend","⚠ add to Campaigns tab")))</f>
        <v>✓</v>
      </c>
      <c r="J2719" s="83" t="n">
        <f aca="false">IF(D2719="","",D2719*IF(Settings!$B$23=Settings!$C$6,1,IF(Settings!$B$23="USD",1/INDEX(Settings!$B$29:$B$40,MONTH(B2719)),INDEX(Settings!$B$29:$B$40,MONTH(B2719)))))</f>
        <v>61.115836</v>
      </c>
    </row>
    <row r="2720" customFormat="false" ht="15" hidden="false" customHeight="false" outlineLevel="0" collapsed="false">
      <c r="A2720" s="0" t="s">
        <v>191</v>
      </c>
      <c r="B2720" s="81" t="n">
        <v>46190</v>
      </c>
      <c r="C2720" s="82" t="s">
        <v>452</v>
      </c>
      <c r="D2720" s="83" t="n">
        <v>22.96</v>
      </c>
      <c r="E2720" s="0" t="n">
        <v>39</v>
      </c>
      <c r="F2720" s="0" t="n">
        <v>6</v>
      </c>
      <c r="G2720" s="0" t="n">
        <v>0</v>
      </c>
      <c r="I2720" s="0" t="str">
        <f aca="false">IF(A2720="","",IF(COUNTIF(Campaigns!$A$7:$A$300,A2720)&gt;0,"✓",IF(N(D2720)=0,"– no spend","⚠ add to Campaigns tab")))</f>
        <v>✓</v>
      </c>
      <c r="J2720" s="83" t="n">
        <f aca="false">IF(D2720="","",D2720*IF(Settings!$B$23=Settings!$C$6,1,IF(Settings!$B$23="USD",1/INDEX(Settings!$B$29:$B$40,MONTH(B2720)),INDEX(Settings!$B$29:$B$40,MONTH(B2720)))))</f>
        <v>25.662392</v>
      </c>
    </row>
    <row r="2721" customFormat="false" ht="15" hidden="false" customHeight="false" outlineLevel="0" collapsed="false">
      <c r="A2721" s="0" t="s">
        <v>200</v>
      </c>
      <c r="B2721" s="81" t="n">
        <v>46190</v>
      </c>
      <c r="C2721" s="82" t="s">
        <v>452</v>
      </c>
      <c r="D2721" s="83" t="n">
        <v>5.4</v>
      </c>
      <c r="E2721" s="0" t="n">
        <v>20</v>
      </c>
      <c r="F2721" s="0" t="n">
        <v>4</v>
      </c>
      <c r="G2721" s="0" t="n">
        <v>0</v>
      </c>
      <c r="I2721" s="0" t="str">
        <f aca="false">IF(A2721="","",IF(COUNTIF(Campaigns!$A$7:$A$300,A2721)&gt;0,"✓",IF(N(D2721)=0,"– no spend","⚠ add to Campaigns tab")))</f>
        <v>✓</v>
      </c>
      <c r="J2721" s="83" t="n">
        <f aca="false">IF(D2721="","",D2721*IF(Settings!$B$23=Settings!$C$6,1,IF(Settings!$B$23="USD",1/INDEX(Settings!$B$29:$B$40,MONTH(B2721)),INDEX(Settings!$B$29:$B$40,MONTH(B2721)))))</f>
        <v>6.03558</v>
      </c>
    </row>
    <row r="2722" customFormat="false" ht="15" hidden="false" customHeight="false" outlineLevel="0" collapsed="false">
      <c r="A2722" s="0" t="s">
        <v>196</v>
      </c>
      <c r="B2722" s="81" t="n">
        <v>46190</v>
      </c>
      <c r="C2722" s="82" t="s">
        <v>452</v>
      </c>
      <c r="D2722" s="83" t="n">
        <v>19.66</v>
      </c>
      <c r="E2722" s="0" t="n">
        <v>246</v>
      </c>
      <c r="F2722" s="0" t="n">
        <v>7</v>
      </c>
      <c r="G2722" s="0" t="n">
        <v>11</v>
      </c>
      <c r="I2722" s="0" t="str">
        <f aca="false">IF(A2722="","",IF(COUNTIF(Campaigns!$A$7:$A$300,A2722)&gt;0,"✓",IF(N(D2722)=0,"– no spend","⚠ add to Campaigns tab")))</f>
        <v>✓</v>
      </c>
      <c r="J2722" s="83" t="n">
        <f aca="false">IF(D2722="","",D2722*IF(Settings!$B$23=Settings!$C$6,1,IF(Settings!$B$23="USD",1/INDEX(Settings!$B$29:$B$40,MONTH(B2722)),INDEX(Settings!$B$29:$B$40,MONTH(B2722)))))</f>
        <v>21.973982</v>
      </c>
    </row>
    <row r="2723" customFormat="false" ht="15" hidden="false" customHeight="false" outlineLevel="0" collapsed="false">
      <c r="A2723" s="0" t="s">
        <v>202</v>
      </c>
      <c r="B2723" s="81" t="n">
        <v>46190</v>
      </c>
      <c r="C2723" s="82" t="s">
        <v>452</v>
      </c>
      <c r="D2723" s="83" t="n">
        <v>12.02</v>
      </c>
      <c r="E2723" s="0" t="n">
        <v>17</v>
      </c>
      <c r="F2723" s="0" t="n">
        <v>3</v>
      </c>
      <c r="G2723" s="0" t="n">
        <v>0</v>
      </c>
      <c r="I2723" s="0" t="str">
        <f aca="false">IF(A2723="","",IF(COUNTIF(Campaigns!$A$7:$A$300,A2723)&gt;0,"✓",IF(N(D2723)=0,"– no spend","⚠ add to Campaigns tab")))</f>
        <v>✓</v>
      </c>
      <c r="J2723" s="83" t="n">
        <f aca="false">IF(D2723="","",D2723*IF(Settings!$B$23=Settings!$C$6,1,IF(Settings!$B$23="USD",1/INDEX(Settings!$B$29:$B$40,MONTH(B2723)),INDEX(Settings!$B$29:$B$40,MONTH(B2723)))))</f>
        <v>13.434754</v>
      </c>
    </row>
    <row r="2724" customFormat="false" ht="15" hidden="false" customHeight="false" outlineLevel="0" collapsed="false">
      <c r="A2724" s="0" t="s">
        <v>192</v>
      </c>
      <c r="B2724" s="81" t="n">
        <v>46190</v>
      </c>
      <c r="C2724" s="82" t="s">
        <v>452</v>
      </c>
      <c r="D2724" s="83" t="n">
        <v>21.2</v>
      </c>
      <c r="E2724" s="0" t="n">
        <v>69</v>
      </c>
      <c r="F2724" s="0" t="n">
        <v>5</v>
      </c>
      <c r="G2724" s="0" t="n">
        <v>1</v>
      </c>
      <c r="I2724" s="0" t="str">
        <f aca="false">IF(A2724="","",IF(COUNTIF(Campaigns!$A$7:$A$300,A2724)&gt;0,"✓",IF(N(D2724)=0,"– no spend","⚠ add to Campaigns tab")))</f>
        <v>✓</v>
      </c>
      <c r="J2724" s="83" t="n">
        <f aca="false">IF(D2724="","",D2724*IF(Settings!$B$23=Settings!$C$6,1,IF(Settings!$B$23="USD",1/INDEX(Settings!$B$29:$B$40,MONTH(B2724)),INDEX(Settings!$B$29:$B$40,MONTH(B2724)))))</f>
        <v>23.69524</v>
      </c>
    </row>
    <row r="2725" customFormat="false" ht="15" hidden="false" customHeight="false" outlineLevel="0" collapsed="false">
      <c r="A2725" s="0" t="s">
        <v>187</v>
      </c>
      <c r="B2725" s="81" t="n">
        <v>46190</v>
      </c>
      <c r="C2725" s="82" t="s">
        <v>452</v>
      </c>
      <c r="D2725" s="83" t="n">
        <v>38.23</v>
      </c>
      <c r="E2725" s="0" t="n">
        <v>64</v>
      </c>
      <c r="F2725" s="0" t="n">
        <v>4</v>
      </c>
      <c r="G2725" s="0" t="n">
        <v>0</v>
      </c>
      <c r="I2725" s="0" t="str">
        <f aca="false">IF(A2725="","",IF(COUNTIF(Campaigns!$A$7:$A$300,A2725)&gt;0,"✓",IF(N(D2725)=0,"– no spend","⚠ add to Campaigns tab")))</f>
        <v>✓</v>
      </c>
      <c r="J2725" s="83" t="n">
        <f aca="false">IF(D2725="","",D2725*IF(Settings!$B$23=Settings!$C$6,1,IF(Settings!$B$23="USD",1/INDEX(Settings!$B$29:$B$40,MONTH(B2725)),INDEX(Settings!$B$29:$B$40,MONTH(B2725)))))</f>
        <v>42.729671</v>
      </c>
    </row>
    <row r="2726" customFormat="false" ht="15" hidden="false" customHeight="false" outlineLevel="0" collapsed="false">
      <c r="A2726" s="0" t="s">
        <v>190</v>
      </c>
      <c r="B2726" s="81" t="n">
        <v>46190</v>
      </c>
      <c r="C2726" s="82" t="s">
        <v>452</v>
      </c>
      <c r="D2726" s="83" t="n">
        <v>42.71</v>
      </c>
      <c r="E2726" s="0" t="n">
        <v>87</v>
      </c>
      <c r="F2726" s="0" t="n">
        <v>2</v>
      </c>
      <c r="G2726" s="0" t="n">
        <v>0</v>
      </c>
      <c r="I2726" s="0" t="str">
        <f aca="false">IF(A2726="","",IF(COUNTIF(Campaigns!$A$7:$A$300,A2726)&gt;0,"✓",IF(N(D2726)=0,"– no spend","⚠ add to Campaigns tab")))</f>
        <v>✓</v>
      </c>
      <c r="J2726" s="83" t="n">
        <f aca="false">IF(D2726="","",D2726*IF(Settings!$B$23=Settings!$C$6,1,IF(Settings!$B$23="USD",1/INDEX(Settings!$B$29:$B$40,MONTH(B2726)),INDEX(Settings!$B$29:$B$40,MONTH(B2726)))))</f>
        <v>47.736967</v>
      </c>
    </row>
    <row r="2727" customFormat="false" ht="15" hidden="false" customHeight="false" outlineLevel="0" collapsed="false">
      <c r="A2727" s="0" t="s">
        <v>204</v>
      </c>
      <c r="B2727" s="81" t="n">
        <v>46190</v>
      </c>
      <c r="C2727" s="82" t="s">
        <v>452</v>
      </c>
      <c r="D2727" s="83" t="n">
        <v>5.84</v>
      </c>
      <c r="E2727" s="0" t="n">
        <v>10</v>
      </c>
      <c r="F2727" s="0" t="n">
        <v>2</v>
      </c>
      <c r="G2727" s="0" t="n">
        <v>0</v>
      </c>
      <c r="I2727" s="0" t="str">
        <f aca="false">IF(A2727="","",IF(COUNTIF(Campaigns!$A$7:$A$300,A2727)&gt;0,"✓",IF(N(D2727)=0,"– no spend","⚠ add to Campaigns tab")))</f>
        <v>✓</v>
      </c>
      <c r="J2727" s="83" t="n">
        <f aca="false">IF(D2727="","",D2727*IF(Settings!$B$23=Settings!$C$6,1,IF(Settings!$B$23="USD",1/INDEX(Settings!$B$29:$B$40,MONTH(B2727)),INDEX(Settings!$B$29:$B$40,MONTH(B2727)))))</f>
        <v>6.527368</v>
      </c>
    </row>
    <row r="2728" customFormat="false" ht="15" hidden="false" customHeight="false" outlineLevel="0" collapsed="false">
      <c r="A2728" s="0" t="s">
        <v>188</v>
      </c>
      <c r="B2728" s="81" t="n">
        <v>46190</v>
      </c>
      <c r="C2728" s="82" t="s">
        <v>452</v>
      </c>
      <c r="D2728" s="83" t="n">
        <v>52.99</v>
      </c>
      <c r="E2728" s="0" t="n">
        <v>330</v>
      </c>
      <c r="F2728" s="0" t="n">
        <v>14</v>
      </c>
      <c r="G2728" s="0" t="n">
        <v>0</v>
      </c>
      <c r="I2728" s="0" t="str">
        <f aca="false">IF(A2728="","",IF(COUNTIF(Campaigns!$A$7:$A$300,A2728)&gt;0,"✓",IF(N(D2728)=0,"– no spend","⚠ add to Campaigns tab")))</f>
        <v>✓</v>
      </c>
      <c r="J2728" s="83" t="n">
        <f aca="false">IF(D2728="","",D2728*IF(Settings!$B$23=Settings!$C$6,1,IF(Settings!$B$23="USD",1/INDEX(Settings!$B$29:$B$40,MONTH(B2728)),INDEX(Settings!$B$29:$B$40,MONTH(B2728)))))</f>
        <v>59.226923</v>
      </c>
    </row>
    <row r="2729" customFormat="false" ht="15" hidden="false" customHeight="false" outlineLevel="0" collapsed="false">
      <c r="A2729" s="0" t="s">
        <v>186</v>
      </c>
      <c r="B2729" s="81" t="n">
        <v>46190</v>
      </c>
      <c r="C2729" s="82" t="s">
        <v>452</v>
      </c>
      <c r="D2729" s="83" t="n">
        <v>61.2</v>
      </c>
      <c r="E2729" s="0" t="n">
        <v>29</v>
      </c>
      <c r="F2729" s="0" t="n">
        <v>7</v>
      </c>
      <c r="G2729" s="0" t="n">
        <v>0</v>
      </c>
      <c r="I2729" s="0" t="str">
        <f aca="false">IF(A2729="","",IF(COUNTIF(Campaigns!$A$7:$A$300,A2729)&gt;0,"✓",IF(N(D2729)=0,"– no spend","⚠ add to Campaigns tab")))</f>
        <v>✓</v>
      </c>
      <c r="J2729" s="83" t="n">
        <f aca="false">IF(D2729="","",D2729*IF(Settings!$B$23=Settings!$C$6,1,IF(Settings!$B$23="USD",1/INDEX(Settings!$B$29:$B$40,MONTH(B2729)),INDEX(Settings!$B$29:$B$40,MONTH(B2729)))))</f>
        <v>68.40324</v>
      </c>
    </row>
    <row r="2730" customFormat="false" ht="15" hidden="false" customHeight="false" outlineLevel="0" collapsed="false">
      <c r="A2730" s="0" t="s">
        <v>197</v>
      </c>
      <c r="B2730" s="81" t="n">
        <v>46190</v>
      </c>
      <c r="C2730" s="82" t="s">
        <v>452</v>
      </c>
      <c r="D2730" s="83" t="n">
        <v>30.68</v>
      </c>
      <c r="E2730" s="0" t="n">
        <v>38313</v>
      </c>
      <c r="F2730" s="0" t="n">
        <v>52</v>
      </c>
      <c r="G2730" s="0" t="n">
        <v>0</v>
      </c>
      <c r="I2730" s="0" t="str">
        <f aca="false">IF(A2730="","",IF(COUNTIF(Campaigns!$A$7:$A$300,A2730)&gt;0,"✓",IF(N(D2730)=0,"– no spend","⚠ add to Campaigns tab")))</f>
        <v>✓</v>
      </c>
      <c r="J2730" s="83" t="n">
        <f aca="false">IF(D2730="","",D2730*IF(Settings!$B$23=Settings!$C$6,1,IF(Settings!$B$23="USD",1/INDEX(Settings!$B$29:$B$40,MONTH(B2730)),INDEX(Settings!$B$29:$B$40,MONTH(B2730)))))</f>
        <v>34.291036</v>
      </c>
    </row>
    <row r="2731" customFormat="false" ht="15" hidden="false" customHeight="false" outlineLevel="0" collapsed="false">
      <c r="A2731" s="0" t="s">
        <v>198</v>
      </c>
      <c r="B2731" s="81" t="n">
        <v>46190</v>
      </c>
      <c r="C2731" s="82" t="s">
        <v>452</v>
      </c>
      <c r="D2731" s="83" t="n">
        <v>30.72</v>
      </c>
      <c r="E2731" s="0" t="n">
        <v>12103</v>
      </c>
      <c r="F2731" s="0" t="n">
        <v>0</v>
      </c>
      <c r="G2731" s="0" t="n">
        <v>0</v>
      </c>
      <c r="I2731" s="0" t="str">
        <f aca="false">IF(A2731="","",IF(COUNTIF(Campaigns!$A$7:$A$300,A2731)&gt;0,"✓",IF(N(D2731)=0,"– no spend","⚠ add to Campaigns tab")))</f>
        <v>✓</v>
      </c>
      <c r="J2731" s="83" t="n">
        <f aca="false">IF(D2731="","",D2731*IF(Settings!$B$23=Settings!$C$6,1,IF(Settings!$B$23="USD",1/INDEX(Settings!$B$29:$B$40,MONTH(B2731)),INDEX(Settings!$B$29:$B$40,MONTH(B2731)))))</f>
        <v>34.335744</v>
      </c>
    </row>
    <row r="2732" customFormat="false" ht="15" hidden="false" customHeight="false" outlineLevel="0" collapsed="false">
      <c r="A2732" s="0" t="s">
        <v>185</v>
      </c>
      <c r="B2732" s="81" t="n">
        <v>46191</v>
      </c>
      <c r="C2732" s="82" t="s">
        <v>452</v>
      </c>
      <c r="D2732" s="83" t="n">
        <v>59.67</v>
      </c>
      <c r="E2732" s="0" t="n">
        <v>139</v>
      </c>
      <c r="F2732" s="0" t="n">
        <v>21</v>
      </c>
      <c r="G2732" s="0" t="n">
        <v>1</v>
      </c>
      <c r="I2732" s="0" t="str">
        <f aca="false">IF(A2732="","",IF(COUNTIF(Campaigns!$A$7:$A$300,A2732)&gt;0,"✓",IF(N(D2732)=0,"– no spend","⚠ add to Campaigns tab")))</f>
        <v>✓</v>
      </c>
      <c r="J2732" s="83" t="n">
        <f aca="false">IF(D2732="","",D2732*IF(Settings!$B$23=Settings!$C$6,1,IF(Settings!$B$23="USD",1/INDEX(Settings!$B$29:$B$40,MONTH(B2732)),INDEX(Settings!$B$29:$B$40,MONTH(B2732)))))</f>
        <v>66.693159</v>
      </c>
    </row>
    <row r="2733" customFormat="false" ht="15" hidden="false" customHeight="false" outlineLevel="0" collapsed="false">
      <c r="A2733" s="0" t="s">
        <v>191</v>
      </c>
      <c r="B2733" s="81" t="n">
        <v>46191</v>
      </c>
      <c r="C2733" s="82" t="s">
        <v>452</v>
      </c>
      <c r="D2733" s="83" t="n">
        <v>23.17</v>
      </c>
      <c r="E2733" s="0" t="n">
        <v>33</v>
      </c>
      <c r="F2733" s="0" t="n">
        <v>6</v>
      </c>
      <c r="G2733" s="0" t="n">
        <v>0</v>
      </c>
      <c r="I2733" s="0" t="str">
        <f aca="false">IF(A2733="","",IF(COUNTIF(Campaigns!$A$7:$A$300,A2733)&gt;0,"✓",IF(N(D2733)=0,"– no spend","⚠ add to Campaigns tab")))</f>
        <v>✓</v>
      </c>
      <c r="J2733" s="83" t="n">
        <f aca="false">IF(D2733="","",D2733*IF(Settings!$B$23=Settings!$C$6,1,IF(Settings!$B$23="USD",1/INDEX(Settings!$B$29:$B$40,MONTH(B2733)),INDEX(Settings!$B$29:$B$40,MONTH(B2733)))))</f>
        <v>25.897109</v>
      </c>
    </row>
    <row r="2734" customFormat="false" ht="15" hidden="false" customHeight="false" outlineLevel="0" collapsed="false">
      <c r="A2734" s="0" t="s">
        <v>200</v>
      </c>
      <c r="B2734" s="81" t="n">
        <v>46191</v>
      </c>
      <c r="C2734" s="82" t="s">
        <v>452</v>
      </c>
      <c r="D2734" s="83" t="n">
        <v>0.26</v>
      </c>
      <c r="E2734" s="0" t="n">
        <v>17</v>
      </c>
      <c r="F2734" s="0" t="n">
        <v>1</v>
      </c>
      <c r="G2734" s="0" t="n">
        <v>0</v>
      </c>
      <c r="I2734" s="0" t="str">
        <f aca="false">IF(A2734="","",IF(COUNTIF(Campaigns!$A$7:$A$300,A2734)&gt;0,"✓",IF(N(D2734)=0,"– no spend","⚠ add to Campaigns tab")))</f>
        <v>✓</v>
      </c>
      <c r="J2734" s="83" t="n">
        <f aca="false">IF(D2734="","",D2734*IF(Settings!$B$23=Settings!$C$6,1,IF(Settings!$B$23="USD",1/INDEX(Settings!$B$29:$B$40,MONTH(B2734)),INDEX(Settings!$B$29:$B$40,MONTH(B2734)))))</f>
        <v>0.290602</v>
      </c>
    </row>
    <row r="2735" customFormat="false" ht="15" hidden="false" customHeight="false" outlineLevel="0" collapsed="false">
      <c r="A2735" s="0" t="s">
        <v>196</v>
      </c>
      <c r="B2735" s="81" t="n">
        <v>46191</v>
      </c>
      <c r="C2735" s="82" t="s">
        <v>452</v>
      </c>
      <c r="D2735" s="83" t="n">
        <v>17.16</v>
      </c>
      <c r="E2735" s="0" t="n">
        <v>289</v>
      </c>
      <c r="F2735" s="0" t="n">
        <v>13</v>
      </c>
      <c r="G2735" s="0" t="n">
        <v>0</v>
      </c>
      <c r="I2735" s="0" t="str">
        <f aca="false">IF(A2735="","",IF(COUNTIF(Campaigns!$A$7:$A$300,A2735)&gt;0,"✓",IF(N(D2735)=0,"– no spend","⚠ add to Campaigns tab")))</f>
        <v>✓</v>
      </c>
      <c r="J2735" s="83" t="n">
        <f aca="false">IF(D2735="","",D2735*IF(Settings!$B$23=Settings!$C$6,1,IF(Settings!$B$23="USD",1/INDEX(Settings!$B$29:$B$40,MONTH(B2735)),INDEX(Settings!$B$29:$B$40,MONTH(B2735)))))</f>
        <v>19.179732</v>
      </c>
    </row>
    <row r="2736" customFormat="false" ht="15" hidden="false" customHeight="false" outlineLevel="0" collapsed="false">
      <c r="A2736" s="0" t="s">
        <v>202</v>
      </c>
      <c r="B2736" s="81" t="n">
        <v>46191</v>
      </c>
      <c r="C2736" s="82" t="s">
        <v>452</v>
      </c>
      <c r="D2736" s="83" t="n">
        <v>6.03</v>
      </c>
      <c r="E2736" s="0" t="n">
        <v>10</v>
      </c>
      <c r="F2736" s="0" t="n">
        <v>2</v>
      </c>
      <c r="G2736" s="0" t="n">
        <v>0</v>
      </c>
      <c r="I2736" s="0" t="str">
        <f aca="false">IF(A2736="","",IF(COUNTIF(Campaigns!$A$7:$A$300,A2736)&gt;0,"✓",IF(N(D2736)=0,"– no spend","⚠ add to Campaigns tab")))</f>
        <v>✓</v>
      </c>
      <c r="J2736" s="83" t="n">
        <f aca="false">IF(D2736="","",D2736*IF(Settings!$B$23=Settings!$C$6,1,IF(Settings!$B$23="USD",1/INDEX(Settings!$B$29:$B$40,MONTH(B2736)),INDEX(Settings!$B$29:$B$40,MONTH(B2736)))))</f>
        <v>6.739731</v>
      </c>
    </row>
    <row r="2737" customFormat="false" ht="15" hidden="false" customHeight="false" outlineLevel="0" collapsed="false">
      <c r="A2737" s="0" t="s">
        <v>192</v>
      </c>
      <c r="B2737" s="81" t="n">
        <v>46191</v>
      </c>
      <c r="C2737" s="82" t="s">
        <v>452</v>
      </c>
      <c r="D2737" s="83" t="n">
        <v>7.42</v>
      </c>
      <c r="E2737" s="0" t="n">
        <v>75</v>
      </c>
      <c r="F2737" s="0" t="n">
        <v>3</v>
      </c>
      <c r="G2737" s="0" t="n">
        <v>1</v>
      </c>
      <c r="I2737" s="0" t="str">
        <f aca="false">IF(A2737="","",IF(COUNTIF(Campaigns!$A$7:$A$300,A2737)&gt;0,"✓",IF(N(D2737)=0,"– no spend","⚠ add to Campaigns tab")))</f>
        <v>✓</v>
      </c>
      <c r="J2737" s="83" t="n">
        <f aca="false">IF(D2737="","",D2737*IF(Settings!$B$23=Settings!$C$6,1,IF(Settings!$B$23="USD",1/INDEX(Settings!$B$29:$B$40,MONTH(B2737)),INDEX(Settings!$B$29:$B$40,MONTH(B2737)))))</f>
        <v>8.293334</v>
      </c>
    </row>
    <row r="2738" customFormat="false" ht="15" hidden="false" customHeight="false" outlineLevel="0" collapsed="false">
      <c r="A2738" s="0" t="s">
        <v>187</v>
      </c>
      <c r="B2738" s="81" t="n">
        <v>46191</v>
      </c>
      <c r="C2738" s="82" t="s">
        <v>452</v>
      </c>
      <c r="D2738" s="83" t="n">
        <v>45.25</v>
      </c>
      <c r="E2738" s="0" t="n">
        <v>114</v>
      </c>
      <c r="F2738" s="0" t="n">
        <v>9</v>
      </c>
      <c r="G2738" s="0" t="n">
        <v>0</v>
      </c>
      <c r="I2738" s="0" t="str">
        <f aca="false">IF(A2738="","",IF(COUNTIF(Campaigns!$A$7:$A$300,A2738)&gt;0,"✓",IF(N(D2738)=0,"– no spend","⚠ add to Campaigns tab")))</f>
        <v>✓</v>
      </c>
      <c r="J2738" s="83" t="n">
        <f aca="false">IF(D2738="","",D2738*IF(Settings!$B$23=Settings!$C$6,1,IF(Settings!$B$23="USD",1/INDEX(Settings!$B$29:$B$40,MONTH(B2738)),INDEX(Settings!$B$29:$B$40,MONTH(B2738)))))</f>
        <v>50.575925</v>
      </c>
    </row>
    <row r="2739" customFormat="false" ht="15" hidden="false" customHeight="false" outlineLevel="0" collapsed="false">
      <c r="A2739" s="0" t="s">
        <v>190</v>
      </c>
      <c r="B2739" s="81" t="n">
        <v>46191</v>
      </c>
      <c r="C2739" s="82" t="s">
        <v>452</v>
      </c>
      <c r="D2739" s="83" t="n">
        <v>116.07</v>
      </c>
      <c r="E2739" s="0" t="n">
        <v>70</v>
      </c>
      <c r="F2739" s="0" t="n">
        <v>3</v>
      </c>
      <c r="G2739" s="0" t="n">
        <v>3</v>
      </c>
      <c r="I2739" s="0" t="str">
        <f aca="false">IF(A2739="","",IF(COUNTIF(Campaigns!$A$7:$A$300,A2739)&gt;0,"✓",IF(N(D2739)=0,"– no spend","⚠ add to Campaigns tab")))</f>
        <v>✓</v>
      </c>
      <c r="J2739" s="83" t="n">
        <f aca="false">IF(D2739="","",D2739*IF(Settings!$B$23=Settings!$C$6,1,IF(Settings!$B$23="USD",1/INDEX(Settings!$B$29:$B$40,MONTH(B2739)),INDEX(Settings!$B$29:$B$40,MONTH(B2739)))))</f>
        <v>129.731439</v>
      </c>
    </row>
    <row r="2740" customFormat="false" ht="15" hidden="false" customHeight="false" outlineLevel="0" collapsed="false">
      <c r="A2740" s="0" t="s">
        <v>204</v>
      </c>
      <c r="B2740" s="81" t="n">
        <v>46191</v>
      </c>
      <c r="C2740" s="82" t="s">
        <v>452</v>
      </c>
      <c r="D2740" s="83" t="n">
        <v>4.7</v>
      </c>
      <c r="E2740" s="0" t="n">
        <v>1</v>
      </c>
      <c r="F2740" s="0" t="n">
        <v>1</v>
      </c>
      <c r="G2740" s="0" t="n">
        <v>0</v>
      </c>
      <c r="I2740" s="0" t="str">
        <f aca="false">IF(A2740="","",IF(COUNTIF(Campaigns!$A$7:$A$300,A2740)&gt;0,"✓",IF(N(D2740)=0,"– no spend","⚠ add to Campaigns tab")))</f>
        <v>✓</v>
      </c>
      <c r="J2740" s="83" t="n">
        <f aca="false">IF(D2740="","",D2740*IF(Settings!$B$23=Settings!$C$6,1,IF(Settings!$B$23="USD",1/INDEX(Settings!$B$29:$B$40,MONTH(B2740)),INDEX(Settings!$B$29:$B$40,MONTH(B2740)))))</f>
        <v>5.25319</v>
      </c>
    </row>
    <row r="2741" customFormat="false" ht="15" hidden="false" customHeight="false" outlineLevel="0" collapsed="false">
      <c r="A2741" s="0" t="s">
        <v>188</v>
      </c>
      <c r="B2741" s="81" t="n">
        <v>46191</v>
      </c>
      <c r="C2741" s="82" t="s">
        <v>452</v>
      </c>
      <c r="D2741" s="83" t="n">
        <v>59.39</v>
      </c>
      <c r="E2741" s="0" t="n">
        <v>384</v>
      </c>
      <c r="F2741" s="0" t="n">
        <v>15</v>
      </c>
      <c r="G2741" s="0" t="n">
        <v>0</v>
      </c>
      <c r="I2741" s="0" t="str">
        <f aca="false">IF(A2741="","",IF(COUNTIF(Campaigns!$A$7:$A$300,A2741)&gt;0,"✓",IF(N(D2741)=0,"– no spend","⚠ add to Campaigns tab")))</f>
        <v>✓</v>
      </c>
      <c r="J2741" s="83" t="n">
        <f aca="false">IF(D2741="","",D2741*IF(Settings!$B$23=Settings!$C$6,1,IF(Settings!$B$23="USD",1/INDEX(Settings!$B$29:$B$40,MONTH(B2741)),INDEX(Settings!$B$29:$B$40,MONTH(B2741)))))</f>
        <v>66.380203</v>
      </c>
    </row>
    <row r="2742" customFormat="false" ht="15" hidden="false" customHeight="false" outlineLevel="0" collapsed="false">
      <c r="A2742" s="0" t="s">
        <v>186</v>
      </c>
      <c r="B2742" s="81" t="n">
        <v>46191</v>
      </c>
      <c r="C2742" s="82" t="s">
        <v>452</v>
      </c>
      <c r="D2742" s="83" t="n">
        <v>38.32</v>
      </c>
      <c r="E2742" s="0" t="n">
        <v>134</v>
      </c>
      <c r="F2742" s="0" t="n">
        <v>21</v>
      </c>
      <c r="G2742" s="0" t="n">
        <v>0</v>
      </c>
      <c r="I2742" s="0" t="str">
        <f aca="false">IF(A2742="","",IF(COUNTIF(Campaigns!$A$7:$A$300,A2742)&gt;0,"✓",IF(N(D2742)=0,"– no spend","⚠ add to Campaigns tab")))</f>
        <v>✓</v>
      </c>
      <c r="J2742" s="83" t="n">
        <f aca="false">IF(D2742="","",D2742*IF(Settings!$B$23=Settings!$C$6,1,IF(Settings!$B$23="USD",1/INDEX(Settings!$B$29:$B$40,MONTH(B2742)),INDEX(Settings!$B$29:$B$40,MONTH(B2742)))))</f>
        <v>42.830264</v>
      </c>
    </row>
    <row r="2743" customFormat="false" ht="15" hidden="false" customHeight="false" outlineLevel="0" collapsed="false">
      <c r="A2743" s="0" t="s">
        <v>197</v>
      </c>
      <c r="B2743" s="81" t="n">
        <v>46191</v>
      </c>
      <c r="C2743" s="82" t="s">
        <v>452</v>
      </c>
      <c r="D2743" s="83" t="n">
        <v>30.73</v>
      </c>
      <c r="E2743" s="0" t="n">
        <v>38119</v>
      </c>
      <c r="F2743" s="0" t="n">
        <v>40</v>
      </c>
      <c r="G2743" s="0" t="n">
        <v>0</v>
      </c>
      <c r="I2743" s="0" t="str">
        <f aca="false">IF(A2743="","",IF(COUNTIF(Campaigns!$A$7:$A$300,A2743)&gt;0,"✓",IF(N(D2743)=0,"– no spend","⚠ add to Campaigns tab")))</f>
        <v>✓</v>
      </c>
      <c r="J2743" s="83" t="n">
        <f aca="false">IF(D2743="","",D2743*IF(Settings!$B$23=Settings!$C$6,1,IF(Settings!$B$23="USD",1/INDEX(Settings!$B$29:$B$40,MONTH(B2743)),INDEX(Settings!$B$29:$B$40,MONTH(B2743)))))</f>
        <v>34.346921</v>
      </c>
    </row>
    <row r="2744" customFormat="false" ht="15" hidden="false" customHeight="false" outlineLevel="0" collapsed="false">
      <c r="A2744" s="0" t="s">
        <v>198</v>
      </c>
      <c r="B2744" s="81" t="n">
        <v>46191</v>
      </c>
      <c r="C2744" s="82" t="s">
        <v>452</v>
      </c>
      <c r="D2744" s="83" t="n">
        <v>30.56</v>
      </c>
      <c r="E2744" s="0" t="n">
        <v>11784</v>
      </c>
      <c r="F2744" s="0" t="n">
        <v>3</v>
      </c>
      <c r="G2744" s="0" t="n">
        <v>0</v>
      </c>
      <c r="I2744" s="0" t="str">
        <f aca="false">IF(A2744="","",IF(COUNTIF(Campaigns!$A$7:$A$300,A2744)&gt;0,"✓",IF(N(D2744)=0,"– no spend","⚠ add to Campaigns tab")))</f>
        <v>✓</v>
      </c>
      <c r="J2744" s="83" t="n">
        <f aca="false">IF(D2744="","",D2744*IF(Settings!$B$23=Settings!$C$6,1,IF(Settings!$B$23="USD",1/INDEX(Settings!$B$29:$B$40,MONTH(B2744)),INDEX(Settings!$B$29:$B$40,MONTH(B2744)))))</f>
        <v>34.156912</v>
      </c>
    </row>
    <row r="2745" customFormat="false" ht="15" hidden="false" customHeight="false" outlineLevel="0" collapsed="false">
      <c r="A2745" s="0" t="s">
        <v>185</v>
      </c>
      <c r="B2745" s="81" t="n">
        <v>46192</v>
      </c>
      <c r="C2745" s="82" t="s">
        <v>452</v>
      </c>
      <c r="D2745" s="83" t="n">
        <v>56.08</v>
      </c>
      <c r="E2745" s="0" t="n">
        <v>135</v>
      </c>
      <c r="F2745" s="0" t="n">
        <v>21</v>
      </c>
      <c r="G2745" s="0" t="n">
        <v>0</v>
      </c>
      <c r="I2745" s="0" t="str">
        <f aca="false">IF(A2745="","",IF(COUNTIF(Campaigns!$A$7:$A$300,A2745)&gt;0,"✓",IF(N(D2745)=0,"– no spend","⚠ add to Campaigns tab")))</f>
        <v>✓</v>
      </c>
      <c r="J2745" s="83" t="n">
        <f aca="false">IF(D2745="","",D2745*IF(Settings!$B$23=Settings!$C$6,1,IF(Settings!$B$23="USD",1/INDEX(Settings!$B$29:$B$40,MONTH(B2745)),INDEX(Settings!$B$29:$B$40,MONTH(B2745)))))</f>
        <v>62.680616</v>
      </c>
    </row>
    <row r="2746" customFormat="false" ht="15" hidden="false" customHeight="false" outlineLevel="0" collapsed="false">
      <c r="A2746" s="0" t="s">
        <v>191</v>
      </c>
      <c r="B2746" s="81" t="n">
        <v>46192</v>
      </c>
      <c r="C2746" s="82" t="s">
        <v>452</v>
      </c>
      <c r="D2746" s="83" t="n">
        <v>21.17</v>
      </c>
      <c r="E2746" s="0" t="n">
        <v>65</v>
      </c>
      <c r="F2746" s="0" t="n">
        <v>11</v>
      </c>
      <c r="G2746" s="0" t="n">
        <v>0</v>
      </c>
      <c r="I2746" s="0" t="str">
        <f aca="false">IF(A2746="","",IF(COUNTIF(Campaigns!$A$7:$A$300,A2746)&gt;0,"✓",IF(N(D2746)=0,"– no spend","⚠ add to Campaigns tab")))</f>
        <v>✓</v>
      </c>
      <c r="J2746" s="83" t="n">
        <f aca="false">IF(D2746="","",D2746*IF(Settings!$B$23=Settings!$C$6,1,IF(Settings!$B$23="USD",1/INDEX(Settings!$B$29:$B$40,MONTH(B2746)),INDEX(Settings!$B$29:$B$40,MONTH(B2746)))))</f>
        <v>23.661709</v>
      </c>
    </row>
    <row r="2747" customFormat="false" ht="15" hidden="false" customHeight="false" outlineLevel="0" collapsed="false">
      <c r="A2747" s="0" t="s">
        <v>200</v>
      </c>
      <c r="B2747" s="81" t="n">
        <v>46192</v>
      </c>
      <c r="C2747" s="82" t="s">
        <v>452</v>
      </c>
      <c r="D2747" s="83" t="n">
        <v>0</v>
      </c>
      <c r="E2747" s="0" t="n">
        <v>12</v>
      </c>
      <c r="F2747" s="0" t="n">
        <v>0</v>
      </c>
      <c r="G2747" s="0" t="n">
        <v>0</v>
      </c>
      <c r="I2747" s="0" t="str">
        <f aca="false">IF(A2747="","",IF(COUNTIF(Campaigns!$A$7:$A$300,A2747)&gt;0,"✓",IF(N(D2747)=0,"– no spend","⚠ add to Campaigns tab")))</f>
        <v>✓</v>
      </c>
      <c r="J2747" s="83" t="n">
        <f aca="false">IF(D2747="","",D2747*IF(Settings!$B$23=Settings!$C$6,1,IF(Settings!$B$23="USD",1/INDEX(Settings!$B$29:$B$40,MONTH(B2747)),INDEX(Settings!$B$29:$B$40,MONTH(B2747)))))</f>
        <v>0</v>
      </c>
    </row>
    <row r="2748" customFormat="false" ht="15" hidden="false" customHeight="false" outlineLevel="0" collapsed="false">
      <c r="A2748" s="0" t="s">
        <v>196</v>
      </c>
      <c r="B2748" s="81" t="n">
        <v>46192</v>
      </c>
      <c r="C2748" s="82" t="s">
        <v>452</v>
      </c>
      <c r="D2748" s="83" t="n">
        <v>29.19</v>
      </c>
      <c r="E2748" s="0" t="n">
        <v>302</v>
      </c>
      <c r="F2748" s="0" t="n">
        <v>9</v>
      </c>
      <c r="G2748" s="0" t="n">
        <v>2</v>
      </c>
      <c r="I2748" s="0" t="str">
        <f aca="false">IF(A2748="","",IF(COUNTIF(Campaigns!$A$7:$A$300,A2748)&gt;0,"✓",IF(N(D2748)=0,"– no spend","⚠ add to Campaigns tab")))</f>
        <v>✓</v>
      </c>
      <c r="J2748" s="83" t="n">
        <f aca="false">IF(D2748="","",D2748*IF(Settings!$B$23=Settings!$C$6,1,IF(Settings!$B$23="USD",1/INDEX(Settings!$B$29:$B$40,MONTH(B2748)),INDEX(Settings!$B$29:$B$40,MONTH(B2748)))))</f>
        <v>32.625663</v>
      </c>
    </row>
    <row r="2749" customFormat="false" ht="15" hidden="false" customHeight="false" outlineLevel="0" collapsed="false">
      <c r="A2749" s="0" t="s">
        <v>202</v>
      </c>
      <c r="B2749" s="81" t="n">
        <v>46192</v>
      </c>
      <c r="C2749" s="82" t="s">
        <v>452</v>
      </c>
      <c r="D2749" s="83" t="n">
        <v>6.06</v>
      </c>
      <c r="E2749" s="0" t="n">
        <v>56</v>
      </c>
      <c r="F2749" s="0" t="n">
        <v>4</v>
      </c>
      <c r="G2749" s="0" t="n">
        <v>0</v>
      </c>
      <c r="I2749" s="0" t="str">
        <f aca="false">IF(A2749="","",IF(COUNTIF(Campaigns!$A$7:$A$300,A2749)&gt;0,"✓",IF(N(D2749)=0,"– no spend","⚠ add to Campaigns tab")))</f>
        <v>✓</v>
      </c>
      <c r="J2749" s="83" t="n">
        <f aca="false">IF(D2749="","",D2749*IF(Settings!$B$23=Settings!$C$6,1,IF(Settings!$B$23="USD",1/INDEX(Settings!$B$29:$B$40,MONTH(B2749)),INDEX(Settings!$B$29:$B$40,MONTH(B2749)))))</f>
        <v>6.773262</v>
      </c>
    </row>
    <row r="2750" customFormat="false" ht="15" hidden="false" customHeight="false" outlineLevel="0" collapsed="false">
      <c r="A2750" s="0" t="s">
        <v>192</v>
      </c>
      <c r="B2750" s="81" t="n">
        <v>46192</v>
      </c>
      <c r="C2750" s="82" t="s">
        <v>452</v>
      </c>
      <c r="D2750" s="83" t="n">
        <v>5.44</v>
      </c>
      <c r="E2750" s="0" t="n">
        <v>49</v>
      </c>
      <c r="F2750" s="0" t="n">
        <v>4</v>
      </c>
      <c r="G2750" s="0" t="n">
        <v>0</v>
      </c>
      <c r="I2750" s="0" t="str">
        <f aca="false">IF(A2750="","",IF(COUNTIF(Campaigns!$A$7:$A$300,A2750)&gt;0,"✓",IF(N(D2750)=0,"– no spend","⚠ add to Campaigns tab")))</f>
        <v>✓</v>
      </c>
      <c r="J2750" s="83" t="n">
        <f aca="false">IF(D2750="","",D2750*IF(Settings!$B$23=Settings!$C$6,1,IF(Settings!$B$23="USD",1/INDEX(Settings!$B$29:$B$40,MONTH(B2750)),INDEX(Settings!$B$29:$B$40,MONTH(B2750)))))</f>
        <v>6.080288</v>
      </c>
    </row>
    <row r="2751" customFormat="false" ht="15" hidden="false" customHeight="false" outlineLevel="0" collapsed="false">
      <c r="A2751" s="0" t="s">
        <v>187</v>
      </c>
      <c r="B2751" s="81" t="n">
        <v>46192</v>
      </c>
      <c r="C2751" s="82" t="s">
        <v>452</v>
      </c>
      <c r="D2751" s="83" t="n">
        <v>52.75</v>
      </c>
      <c r="E2751" s="0" t="n">
        <v>103</v>
      </c>
      <c r="F2751" s="0" t="n">
        <v>6</v>
      </c>
      <c r="G2751" s="0" t="n">
        <v>0</v>
      </c>
      <c r="I2751" s="0" t="str">
        <f aca="false">IF(A2751="","",IF(COUNTIF(Campaigns!$A$7:$A$300,A2751)&gt;0,"✓",IF(N(D2751)=0,"– no spend","⚠ add to Campaigns tab")))</f>
        <v>✓</v>
      </c>
      <c r="J2751" s="83" t="n">
        <f aca="false">IF(D2751="","",D2751*IF(Settings!$B$23=Settings!$C$6,1,IF(Settings!$B$23="USD",1/INDEX(Settings!$B$29:$B$40,MONTH(B2751)),INDEX(Settings!$B$29:$B$40,MONTH(B2751)))))</f>
        <v>58.958675</v>
      </c>
    </row>
    <row r="2752" customFormat="false" ht="15" hidden="false" customHeight="false" outlineLevel="0" collapsed="false">
      <c r="A2752" s="0" t="s">
        <v>190</v>
      </c>
      <c r="B2752" s="81" t="n">
        <v>46192</v>
      </c>
      <c r="C2752" s="82" t="s">
        <v>452</v>
      </c>
      <c r="D2752" s="83" t="n">
        <v>6.76</v>
      </c>
      <c r="E2752" s="0" t="n">
        <v>47</v>
      </c>
      <c r="F2752" s="0" t="n">
        <v>1</v>
      </c>
      <c r="G2752" s="0" t="n">
        <v>0</v>
      </c>
      <c r="I2752" s="0" t="str">
        <f aca="false">IF(A2752="","",IF(COUNTIF(Campaigns!$A$7:$A$300,A2752)&gt;0,"✓",IF(N(D2752)=0,"– no spend","⚠ add to Campaigns tab")))</f>
        <v>✓</v>
      </c>
      <c r="J2752" s="83" t="n">
        <f aca="false">IF(D2752="","",D2752*IF(Settings!$B$23=Settings!$C$6,1,IF(Settings!$B$23="USD",1/INDEX(Settings!$B$29:$B$40,MONTH(B2752)),INDEX(Settings!$B$29:$B$40,MONTH(B2752)))))</f>
        <v>7.555652</v>
      </c>
    </row>
    <row r="2753" customFormat="false" ht="15" hidden="false" customHeight="false" outlineLevel="0" collapsed="false">
      <c r="A2753" s="0" t="s">
        <v>204</v>
      </c>
      <c r="B2753" s="81" t="n">
        <v>46192</v>
      </c>
      <c r="C2753" s="82" t="s">
        <v>452</v>
      </c>
      <c r="D2753" s="83" t="n">
        <v>4.76</v>
      </c>
      <c r="E2753" s="0" t="n">
        <v>17</v>
      </c>
      <c r="F2753" s="0" t="n">
        <v>3</v>
      </c>
      <c r="G2753" s="0" t="n">
        <v>0</v>
      </c>
      <c r="I2753" s="0" t="str">
        <f aca="false">IF(A2753="","",IF(COUNTIF(Campaigns!$A$7:$A$300,A2753)&gt;0,"✓",IF(N(D2753)=0,"– no spend","⚠ add to Campaigns tab")))</f>
        <v>✓</v>
      </c>
      <c r="J2753" s="83" t="n">
        <f aca="false">IF(D2753="","",D2753*IF(Settings!$B$23=Settings!$C$6,1,IF(Settings!$B$23="USD",1/INDEX(Settings!$B$29:$B$40,MONTH(B2753)),INDEX(Settings!$B$29:$B$40,MONTH(B2753)))))</f>
        <v>5.320252</v>
      </c>
    </row>
    <row r="2754" customFormat="false" ht="15" hidden="false" customHeight="false" outlineLevel="0" collapsed="false">
      <c r="A2754" s="0" t="s">
        <v>188</v>
      </c>
      <c r="B2754" s="81" t="n">
        <v>46192</v>
      </c>
      <c r="C2754" s="82" t="s">
        <v>452</v>
      </c>
      <c r="D2754" s="83" t="n">
        <v>58.2</v>
      </c>
      <c r="E2754" s="0" t="n">
        <v>259</v>
      </c>
      <c r="F2754" s="0" t="n">
        <v>15</v>
      </c>
      <c r="G2754" s="0" t="n">
        <v>0</v>
      </c>
      <c r="I2754" s="0" t="str">
        <f aca="false">IF(A2754="","",IF(COUNTIF(Campaigns!$A$7:$A$300,A2754)&gt;0,"✓",IF(N(D2754)=0,"– no spend","⚠ add to Campaigns tab")))</f>
        <v>✓</v>
      </c>
      <c r="J2754" s="83" t="n">
        <f aca="false">IF(D2754="","",D2754*IF(Settings!$B$23=Settings!$C$6,1,IF(Settings!$B$23="USD",1/INDEX(Settings!$B$29:$B$40,MONTH(B2754)),INDEX(Settings!$B$29:$B$40,MONTH(B2754)))))</f>
        <v>65.05014</v>
      </c>
    </row>
    <row r="2755" customFormat="false" ht="15" hidden="false" customHeight="false" outlineLevel="0" collapsed="false">
      <c r="A2755" s="0" t="s">
        <v>186</v>
      </c>
      <c r="B2755" s="81" t="n">
        <v>46192</v>
      </c>
      <c r="C2755" s="82" t="s">
        <v>452</v>
      </c>
      <c r="D2755" s="83" t="n">
        <v>30.85</v>
      </c>
      <c r="E2755" s="0" t="n">
        <v>137</v>
      </c>
      <c r="F2755" s="0" t="n">
        <v>15</v>
      </c>
      <c r="G2755" s="0" t="n">
        <v>0</v>
      </c>
      <c r="I2755" s="0" t="str">
        <f aca="false">IF(A2755="","",IF(COUNTIF(Campaigns!$A$7:$A$300,A2755)&gt;0,"✓",IF(N(D2755)=0,"– no spend","⚠ add to Campaigns tab")))</f>
        <v>✓</v>
      </c>
      <c r="J2755" s="83" t="n">
        <f aca="false">IF(D2755="","",D2755*IF(Settings!$B$23=Settings!$C$6,1,IF(Settings!$B$23="USD",1/INDEX(Settings!$B$29:$B$40,MONTH(B2755)),INDEX(Settings!$B$29:$B$40,MONTH(B2755)))))</f>
        <v>34.481045</v>
      </c>
    </row>
    <row r="2756" customFormat="false" ht="15" hidden="false" customHeight="false" outlineLevel="0" collapsed="false">
      <c r="A2756" s="0" t="s">
        <v>197</v>
      </c>
      <c r="B2756" s="81" t="n">
        <v>46192</v>
      </c>
      <c r="C2756" s="82" t="s">
        <v>452</v>
      </c>
      <c r="D2756" s="83" t="n">
        <v>30.51</v>
      </c>
      <c r="E2756" s="0" t="n">
        <v>38915</v>
      </c>
      <c r="F2756" s="0" t="n">
        <v>46</v>
      </c>
      <c r="G2756" s="0" t="n">
        <v>0</v>
      </c>
      <c r="I2756" s="0" t="str">
        <f aca="false">IF(A2756="","",IF(COUNTIF(Campaigns!$A$7:$A$300,A2756)&gt;0,"✓",IF(N(D2756)=0,"– no spend","⚠ add to Campaigns tab")))</f>
        <v>✓</v>
      </c>
      <c r="J2756" s="83" t="n">
        <f aca="false">IF(D2756="","",D2756*IF(Settings!$B$23=Settings!$C$6,1,IF(Settings!$B$23="USD",1/INDEX(Settings!$B$29:$B$40,MONTH(B2756)),INDEX(Settings!$B$29:$B$40,MONTH(B2756)))))</f>
        <v>34.101027</v>
      </c>
    </row>
    <row r="2757" customFormat="false" ht="15" hidden="false" customHeight="false" outlineLevel="0" collapsed="false">
      <c r="A2757" s="0" t="s">
        <v>198</v>
      </c>
      <c r="B2757" s="81" t="n">
        <v>46192</v>
      </c>
      <c r="C2757" s="82" t="s">
        <v>452</v>
      </c>
      <c r="D2757" s="83" t="n">
        <v>30.42</v>
      </c>
      <c r="E2757" s="0" t="n">
        <v>11967</v>
      </c>
      <c r="F2757" s="0" t="n">
        <v>0</v>
      </c>
      <c r="G2757" s="0" t="n">
        <v>0</v>
      </c>
      <c r="I2757" s="0" t="str">
        <f aca="false">IF(A2757="","",IF(COUNTIF(Campaigns!$A$7:$A$300,A2757)&gt;0,"✓",IF(N(D2757)=0,"– no spend","⚠ add to Campaigns tab")))</f>
        <v>✓</v>
      </c>
      <c r="J2757" s="83" t="n">
        <f aca="false">IF(D2757="","",D2757*IF(Settings!$B$23=Settings!$C$6,1,IF(Settings!$B$23="USD",1/INDEX(Settings!$B$29:$B$40,MONTH(B2757)),INDEX(Settings!$B$29:$B$40,MONTH(B2757)))))</f>
        <v>34.000434</v>
      </c>
    </row>
    <row r="2758" customFormat="false" ht="15" hidden="false" customHeight="false" outlineLevel="0" collapsed="false">
      <c r="A2758" s="0" t="s">
        <v>185</v>
      </c>
      <c r="B2758" s="81" t="n">
        <v>46193</v>
      </c>
      <c r="C2758" s="82" t="s">
        <v>452</v>
      </c>
      <c r="D2758" s="83" t="n">
        <v>40.85</v>
      </c>
      <c r="E2758" s="0" t="n">
        <v>100</v>
      </c>
      <c r="F2758" s="0" t="n">
        <v>14</v>
      </c>
      <c r="G2758" s="0" t="n">
        <v>0.17</v>
      </c>
      <c r="I2758" s="0" t="str">
        <f aca="false">IF(A2758="","",IF(COUNTIF(Campaigns!$A$7:$A$300,A2758)&gt;0,"✓",IF(N(D2758)=0,"– no spend","⚠ add to Campaigns tab")))</f>
        <v>✓</v>
      </c>
      <c r="J2758" s="83" t="n">
        <f aca="false">IF(D2758="","",D2758*IF(Settings!$B$23=Settings!$C$6,1,IF(Settings!$B$23="USD",1/INDEX(Settings!$B$29:$B$40,MONTH(B2758)),INDEX(Settings!$B$29:$B$40,MONTH(B2758)))))</f>
        <v>45.658045</v>
      </c>
    </row>
    <row r="2759" customFormat="false" ht="15" hidden="false" customHeight="false" outlineLevel="0" collapsed="false">
      <c r="A2759" s="0" t="s">
        <v>191</v>
      </c>
      <c r="B2759" s="81" t="n">
        <v>46193</v>
      </c>
      <c r="C2759" s="82" t="s">
        <v>452</v>
      </c>
      <c r="D2759" s="83" t="n">
        <v>4.41</v>
      </c>
      <c r="E2759" s="0" t="n">
        <v>14</v>
      </c>
      <c r="F2759" s="0" t="n">
        <v>1</v>
      </c>
      <c r="G2759" s="0" t="n">
        <v>0</v>
      </c>
      <c r="I2759" s="0" t="str">
        <f aca="false">IF(A2759="","",IF(COUNTIF(Campaigns!$A$7:$A$300,A2759)&gt;0,"✓",IF(N(D2759)=0,"– no spend","⚠ add to Campaigns tab")))</f>
        <v>✓</v>
      </c>
      <c r="J2759" s="83" t="n">
        <f aca="false">IF(D2759="","",D2759*IF(Settings!$B$23=Settings!$C$6,1,IF(Settings!$B$23="USD",1/INDEX(Settings!$B$29:$B$40,MONTH(B2759)),INDEX(Settings!$B$29:$B$40,MONTH(B2759)))))</f>
        <v>4.929057</v>
      </c>
    </row>
    <row r="2760" customFormat="false" ht="15" hidden="false" customHeight="false" outlineLevel="0" collapsed="false">
      <c r="A2760" s="0" t="s">
        <v>200</v>
      </c>
      <c r="B2760" s="81" t="n">
        <v>46193</v>
      </c>
      <c r="C2760" s="82" t="s">
        <v>452</v>
      </c>
      <c r="D2760" s="83" t="n">
        <v>4.93</v>
      </c>
      <c r="E2760" s="0" t="n">
        <v>14</v>
      </c>
      <c r="F2760" s="0" t="n">
        <v>2</v>
      </c>
      <c r="G2760" s="0" t="n">
        <v>0</v>
      </c>
      <c r="I2760" s="0" t="str">
        <f aca="false">IF(A2760="","",IF(COUNTIF(Campaigns!$A$7:$A$300,A2760)&gt;0,"✓",IF(N(D2760)=0,"– no spend","⚠ add to Campaigns tab")))</f>
        <v>✓</v>
      </c>
      <c r="J2760" s="83" t="n">
        <f aca="false">IF(D2760="","",D2760*IF(Settings!$B$23=Settings!$C$6,1,IF(Settings!$B$23="USD",1/INDEX(Settings!$B$29:$B$40,MONTH(B2760)),INDEX(Settings!$B$29:$B$40,MONTH(B2760)))))</f>
        <v>5.510261</v>
      </c>
    </row>
    <row r="2761" customFormat="false" ht="15" hidden="false" customHeight="false" outlineLevel="0" collapsed="false">
      <c r="A2761" s="0" t="s">
        <v>196</v>
      </c>
      <c r="B2761" s="81" t="n">
        <v>46193</v>
      </c>
      <c r="C2761" s="82" t="s">
        <v>452</v>
      </c>
      <c r="D2761" s="83" t="n">
        <v>20.43</v>
      </c>
      <c r="E2761" s="0" t="n">
        <v>51</v>
      </c>
      <c r="F2761" s="0" t="n">
        <v>2</v>
      </c>
      <c r="G2761" s="0" t="n">
        <v>1</v>
      </c>
      <c r="I2761" s="0" t="str">
        <f aca="false">IF(A2761="","",IF(COUNTIF(Campaigns!$A$7:$A$300,A2761)&gt;0,"✓",IF(N(D2761)=0,"– no spend","⚠ add to Campaigns tab")))</f>
        <v>✓</v>
      </c>
      <c r="J2761" s="83" t="n">
        <f aca="false">IF(D2761="","",D2761*IF(Settings!$B$23=Settings!$C$6,1,IF(Settings!$B$23="USD",1/INDEX(Settings!$B$29:$B$40,MONTH(B2761)),INDEX(Settings!$B$29:$B$40,MONTH(B2761)))))</f>
        <v>22.834611</v>
      </c>
    </row>
    <row r="2762" customFormat="false" ht="15" hidden="false" customHeight="false" outlineLevel="0" collapsed="false">
      <c r="A2762" s="0" t="s">
        <v>202</v>
      </c>
      <c r="B2762" s="81" t="n">
        <v>46193</v>
      </c>
      <c r="C2762" s="82" t="s">
        <v>452</v>
      </c>
      <c r="D2762" s="83" t="n">
        <v>2.81</v>
      </c>
      <c r="E2762" s="0" t="n">
        <v>38</v>
      </c>
      <c r="F2762" s="0" t="n">
        <v>4</v>
      </c>
      <c r="G2762" s="0" t="n">
        <v>0</v>
      </c>
      <c r="I2762" s="0" t="str">
        <f aca="false">IF(A2762="","",IF(COUNTIF(Campaigns!$A$7:$A$300,A2762)&gt;0,"✓",IF(N(D2762)=0,"– no spend","⚠ add to Campaigns tab")))</f>
        <v>✓</v>
      </c>
      <c r="J2762" s="83" t="n">
        <f aca="false">IF(D2762="","",D2762*IF(Settings!$B$23=Settings!$C$6,1,IF(Settings!$B$23="USD",1/INDEX(Settings!$B$29:$B$40,MONTH(B2762)),INDEX(Settings!$B$29:$B$40,MONTH(B2762)))))</f>
        <v>3.140737</v>
      </c>
    </row>
    <row r="2763" customFormat="false" ht="15" hidden="false" customHeight="false" outlineLevel="0" collapsed="false">
      <c r="A2763" s="0" t="s">
        <v>192</v>
      </c>
      <c r="B2763" s="81" t="n">
        <v>46193</v>
      </c>
      <c r="C2763" s="82" t="s">
        <v>452</v>
      </c>
      <c r="D2763" s="83" t="n">
        <v>8.92</v>
      </c>
      <c r="E2763" s="0" t="n">
        <v>58</v>
      </c>
      <c r="F2763" s="0" t="n">
        <v>2</v>
      </c>
      <c r="G2763" s="0" t="n">
        <v>0</v>
      </c>
      <c r="I2763" s="0" t="str">
        <f aca="false">IF(A2763="","",IF(COUNTIF(Campaigns!$A$7:$A$300,A2763)&gt;0,"✓",IF(N(D2763)=0,"– no spend","⚠ add to Campaigns tab")))</f>
        <v>✓</v>
      </c>
      <c r="J2763" s="83" t="n">
        <f aca="false">IF(D2763="","",D2763*IF(Settings!$B$23=Settings!$C$6,1,IF(Settings!$B$23="USD",1/INDEX(Settings!$B$29:$B$40,MONTH(B2763)),INDEX(Settings!$B$29:$B$40,MONTH(B2763)))))</f>
        <v>9.969884</v>
      </c>
    </row>
    <row r="2764" customFormat="false" ht="15" hidden="false" customHeight="false" outlineLevel="0" collapsed="false">
      <c r="A2764" s="0" t="s">
        <v>187</v>
      </c>
      <c r="B2764" s="81" t="n">
        <v>46193</v>
      </c>
      <c r="C2764" s="82" t="s">
        <v>452</v>
      </c>
      <c r="D2764" s="83" t="n">
        <v>50.27</v>
      </c>
      <c r="E2764" s="0" t="n">
        <v>63</v>
      </c>
      <c r="F2764" s="0" t="n">
        <v>4</v>
      </c>
      <c r="G2764" s="0" t="n">
        <v>0</v>
      </c>
      <c r="I2764" s="0" t="str">
        <f aca="false">IF(A2764="","",IF(COUNTIF(Campaigns!$A$7:$A$300,A2764)&gt;0,"✓",IF(N(D2764)=0,"– no spend","⚠ add to Campaigns tab")))</f>
        <v>✓</v>
      </c>
      <c r="J2764" s="83" t="n">
        <f aca="false">IF(D2764="","",D2764*IF(Settings!$B$23=Settings!$C$6,1,IF(Settings!$B$23="USD",1/INDEX(Settings!$B$29:$B$40,MONTH(B2764)),INDEX(Settings!$B$29:$B$40,MONTH(B2764)))))</f>
        <v>56.186779</v>
      </c>
    </row>
    <row r="2765" customFormat="false" ht="15" hidden="false" customHeight="false" outlineLevel="0" collapsed="false">
      <c r="A2765" s="0" t="s">
        <v>190</v>
      </c>
      <c r="B2765" s="81" t="n">
        <v>46193</v>
      </c>
      <c r="C2765" s="82" t="s">
        <v>452</v>
      </c>
      <c r="D2765" s="83" t="n">
        <v>0</v>
      </c>
      <c r="E2765" s="0" t="n">
        <v>69</v>
      </c>
      <c r="F2765" s="0" t="n">
        <v>0</v>
      </c>
      <c r="G2765" s="0" t="n">
        <v>0</v>
      </c>
      <c r="I2765" s="0" t="str">
        <f aca="false">IF(A2765="","",IF(COUNTIF(Campaigns!$A$7:$A$300,A2765)&gt;0,"✓",IF(N(D2765)=0,"– no spend","⚠ add to Campaigns tab")))</f>
        <v>✓</v>
      </c>
      <c r="J2765" s="83" t="n">
        <f aca="false">IF(D2765="","",D2765*IF(Settings!$B$23=Settings!$C$6,1,IF(Settings!$B$23="USD",1/INDEX(Settings!$B$29:$B$40,MONTH(B2765)),INDEX(Settings!$B$29:$B$40,MONTH(B2765)))))</f>
        <v>0</v>
      </c>
    </row>
    <row r="2766" customFormat="false" ht="15" hidden="false" customHeight="false" outlineLevel="0" collapsed="false">
      <c r="A2766" s="0" t="s">
        <v>204</v>
      </c>
      <c r="B2766" s="81" t="n">
        <v>46193</v>
      </c>
      <c r="C2766" s="82" t="s">
        <v>452</v>
      </c>
      <c r="D2766" s="83" t="n">
        <v>4.73</v>
      </c>
      <c r="E2766" s="0" t="n">
        <v>20</v>
      </c>
      <c r="F2766" s="0" t="n">
        <v>3</v>
      </c>
      <c r="G2766" s="0" t="n">
        <v>0</v>
      </c>
      <c r="I2766" s="0" t="str">
        <f aca="false">IF(A2766="","",IF(COUNTIF(Campaigns!$A$7:$A$300,A2766)&gt;0,"✓",IF(N(D2766)=0,"– no spend","⚠ add to Campaigns tab")))</f>
        <v>✓</v>
      </c>
      <c r="J2766" s="83" t="n">
        <f aca="false">IF(D2766="","",D2766*IF(Settings!$B$23=Settings!$C$6,1,IF(Settings!$B$23="USD",1/INDEX(Settings!$B$29:$B$40,MONTH(B2766)),INDEX(Settings!$B$29:$B$40,MONTH(B2766)))))</f>
        <v>5.286721</v>
      </c>
    </row>
    <row r="2767" customFormat="false" ht="15" hidden="false" customHeight="false" outlineLevel="0" collapsed="false">
      <c r="A2767" s="0" t="s">
        <v>188</v>
      </c>
      <c r="B2767" s="81" t="n">
        <v>46193</v>
      </c>
      <c r="C2767" s="82" t="s">
        <v>452</v>
      </c>
      <c r="D2767" s="83" t="n">
        <v>53.49</v>
      </c>
      <c r="E2767" s="0" t="n">
        <v>260</v>
      </c>
      <c r="F2767" s="0" t="n">
        <v>13</v>
      </c>
      <c r="G2767" s="0" t="n">
        <v>0</v>
      </c>
      <c r="I2767" s="0" t="str">
        <f aca="false">IF(A2767="","",IF(COUNTIF(Campaigns!$A$7:$A$300,A2767)&gt;0,"✓",IF(N(D2767)=0,"– no spend","⚠ add to Campaigns tab")))</f>
        <v>✓</v>
      </c>
      <c r="J2767" s="83" t="n">
        <f aca="false">IF(D2767="","",D2767*IF(Settings!$B$23=Settings!$C$6,1,IF(Settings!$B$23="USD",1/INDEX(Settings!$B$29:$B$40,MONTH(B2767)),INDEX(Settings!$B$29:$B$40,MONTH(B2767)))))</f>
        <v>59.785773</v>
      </c>
    </row>
    <row r="2768" customFormat="false" ht="15" hidden="false" customHeight="false" outlineLevel="0" collapsed="false">
      <c r="A2768" s="0" t="s">
        <v>186</v>
      </c>
      <c r="B2768" s="81" t="n">
        <v>46193</v>
      </c>
      <c r="C2768" s="82" t="s">
        <v>452</v>
      </c>
      <c r="D2768" s="83" t="n">
        <v>21.66</v>
      </c>
      <c r="E2768" s="0" t="n">
        <v>92</v>
      </c>
      <c r="F2768" s="0" t="n">
        <v>9</v>
      </c>
      <c r="G2768" s="0" t="n">
        <v>0.3</v>
      </c>
      <c r="I2768" s="0" t="str">
        <f aca="false">IF(A2768="","",IF(COUNTIF(Campaigns!$A$7:$A$300,A2768)&gt;0,"✓",IF(N(D2768)=0,"– no spend","⚠ add to Campaigns tab")))</f>
        <v>✓</v>
      </c>
      <c r="J2768" s="83" t="n">
        <f aca="false">IF(D2768="","",D2768*IF(Settings!$B$23=Settings!$C$6,1,IF(Settings!$B$23="USD",1/INDEX(Settings!$B$29:$B$40,MONTH(B2768)),INDEX(Settings!$B$29:$B$40,MONTH(B2768)))))</f>
        <v>24.209382</v>
      </c>
    </row>
    <row r="2769" customFormat="false" ht="15" hidden="false" customHeight="false" outlineLevel="0" collapsed="false">
      <c r="A2769" s="0" t="s">
        <v>197</v>
      </c>
      <c r="B2769" s="81" t="n">
        <v>46193</v>
      </c>
      <c r="C2769" s="82" t="s">
        <v>452</v>
      </c>
      <c r="D2769" s="83" t="n">
        <v>30.32</v>
      </c>
      <c r="E2769" s="0" t="n">
        <v>38054</v>
      </c>
      <c r="F2769" s="0" t="n">
        <v>48</v>
      </c>
      <c r="G2769" s="0" t="n">
        <v>0</v>
      </c>
      <c r="I2769" s="0" t="str">
        <f aca="false">IF(A2769="","",IF(COUNTIF(Campaigns!$A$7:$A$300,A2769)&gt;0,"✓",IF(N(D2769)=0,"– no spend","⚠ add to Campaigns tab")))</f>
        <v>✓</v>
      </c>
      <c r="J2769" s="83" t="n">
        <f aca="false">IF(D2769="","",D2769*IF(Settings!$B$23=Settings!$C$6,1,IF(Settings!$B$23="USD",1/INDEX(Settings!$B$29:$B$40,MONTH(B2769)),INDEX(Settings!$B$29:$B$40,MONTH(B2769)))))</f>
        <v>33.888664</v>
      </c>
    </row>
    <row r="2770" customFormat="false" ht="15" hidden="false" customHeight="false" outlineLevel="0" collapsed="false">
      <c r="A2770" s="0" t="s">
        <v>198</v>
      </c>
      <c r="B2770" s="81" t="n">
        <v>46193</v>
      </c>
      <c r="C2770" s="82" t="s">
        <v>452</v>
      </c>
      <c r="D2770" s="83" t="n">
        <v>30.46</v>
      </c>
      <c r="E2770" s="0" t="n">
        <v>11450</v>
      </c>
      <c r="F2770" s="0" t="n">
        <v>0</v>
      </c>
      <c r="G2770" s="0" t="n">
        <v>0</v>
      </c>
      <c r="I2770" s="0" t="str">
        <f aca="false">IF(A2770="","",IF(COUNTIF(Campaigns!$A$7:$A$300,A2770)&gt;0,"✓",IF(N(D2770)=0,"– no spend","⚠ add to Campaigns tab")))</f>
        <v>✓</v>
      </c>
      <c r="J2770" s="83" t="n">
        <f aca="false">IF(D2770="","",D2770*IF(Settings!$B$23=Settings!$C$6,1,IF(Settings!$B$23="USD",1/INDEX(Settings!$B$29:$B$40,MONTH(B2770)),INDEX(Settings!$B$29:$B$40,MONTH(B2770)))))</f>
        <v>34.045142</v>
      </c>
    </row>
    <row r="2771" customFormat="false" ht="15" hidden="false" customHeight="false" outlineLevel="0" collapsed="false">
      <c r="A2771" s="0" t="s">
        <v>185</v>
      </c>
      <c r="B2771" s="81" t="n">
        <v>46194</v>
      </c>
      <c r="C2771" s="82" t="s">
        <v>452</v>
      </c>
      <c r="D2771" s="83" t="n">
        <v>59.38</v>
      </c>
      <c r="E2771" s="0" t="n">
        <v>169</v>
      </c>
      <c r="F2771" s="0" t="n">
        <v>18</v>
      </c>
      <c r="G2771" s="0" t="n">
        <v>0</v>
      </c>
      <c r="I2771" s="0" t="str">
        <f aca="false">IF(A2771="","",IF(COUNTIF(Campaigns!$A$7:$A$300,A2771)&gt;0,"✓",IF(N(D2771)=0,"– no spend","⚠ add to Campaigns tab")))</f>
        <v>✓</v>
      </c>
      <c r="J2771" s="83" t="n">
        <f aca="false">IF(D2771="","",D2771*IF(Settings!$B$23=Settings!$C$6,1,IF(Settings!$B$23="USD",1/INDEX(Settings!$B$29:$B$40,MONTH(B2771)),INDEX(Settings!$B$29:$B$40,MONTH(B2771)))))</f>
        <v>66.369026</v>
      </c>
    </row>
    <row r="2772" customFormat="false" ht="15" hidden="false" customHeight="false" outlineLevel="0" collapsed="false">
      <c r="A2772" s="0" t="s">
        <v>191</v>
      </c>
      <c r="B2772" s="81" t="n">
        <v>46194</v>
      </c>
      <c r="C2772" s="82" t="s">
        <v>452</v>
      </c>
      <c r="D2772" s="83" t="n">
        <v>3.55</v>
      </c>
      <c r="E2772" s="0" t="n">
        <v>24</v>
      </c>
      <c r="F2772" s="0" t="n">
        <v>1</v>
      </c>
      <c r="G2772" s="0" t="n">
        <v>0</v>
      </c>
      <c r="I2772" s="0" t="str">
        <f aca="false">IF(A2772="","",IF(COUNTIF(Campaigns!$A$7:$A$300,A2772)&gt;0,"✓",IF(N(D2772)=0,"– no spend","⚠ add to Campaigns tab")))</f>
        <v>✓</v>
      </c>
      <c r="J2772" s="83" t="n">
        <f aca="false">IF(D2772="","",D2772*IF(Settings!$B$23=Settings!$C$6,1,IF(Settings!$B$23="USD",1/INDEX(Settings!$B$29:$B$40,MONTH(B2772)),INDEX(Settings!$B$29:$B$40,MONTH(B2772)))))</f>
        <v>3.967835</v>
      </c>
    </row>
    <row r="2773" customFormat="false" ht="15" hidden="false" customHeight="false" outlineLevel="0" collapsed="false">
      <c r="A2773" s="0" t="s">
        <v>200</v>
      </c>
      <c r="B2773" s="81" t="n">
        <v>46194</v>
      </c>
      <c r="C2773" s="82" t="s">
        <v>452</v>
      </c>
      <c r="D2773" s="83" t="n">
        <v>8.84</v>
      </c>
      <c r="E2773" s="0" t="n">
        <v>18</v>
      </c>
      <c r="F2773" s="0" t="n">
        <v>5</v>
      </c>
      <c r="G2773" s="0" t="n">
        <v>0</v>
      </c>
      <c r="I2773" s="0" t="str">
        <f aca="false">IF(A2773="","",IF(COUNTIF(Campaigns!$A$7:$A$300,A2773)&gt;0,"✓",IF(N(D2773)=0,"– no spend","⚠ add to Campaigns tab")))</f>
        <v>✓</v>
      </c>
      <c r="J2773" s="83" t="n">
        <f aca="false">IF(D2773="","",D2773*IF(Settings!$B$23=Settings!$C$6,1,IF(Settings!$B$23="USD",1/INDEX(Settings!$B$29:$B$40,MONTH(B2773)),INDEX(Settings!$B$29:$B$40,MONTH(B2773)))))</f>
        <v>9.880468</v>
      </c>
    </row>
    <row r="2774" customFormat="false" ht="15" hidden="false" customHeight="false" outlineLevel="0" collapsed="false">
      <c r="A2774" s="0" t="s">
        <v>196</v>
      </c>
      <c r="B2774" s="81" t="n">
        <v>46194</v>
      </c>
      <c r="C2774" s="82" t="s">
        <v>452</v>
      </c>
      <c r="D2774" s="83" t="n">
        <v>25.02</v>
      </c>
      <c r="E2774" s="0" t="n">
        <v>205</v>
      </c>
      <c r="F2774" s="0" t="n">
        <v>16</v>
      </c>
      <c r="G2774" s="0" t="n">
        <v>7</v>
      </c>
      <c r="I2774" s="0" t="str">
        <f aca="false">IF(A2774="","",IF(COUNTIF(Campaigns!$A$7:$A$300,A2774)&gt;0,"✓",IF(N(D2774)=0,"– no spend","⚠ add to Campaigns tab")))</f>
        <v>✓</v>
      </c>
      <c r="J2774" s="83" t="n">
        <f aca="false">IF(D2774="","",D2774*IF(Settings!$B$23=Settings!$C$6,1,IF(Settings!$B$23="USD",1/INDEX(Settings!$B$29:$B$40,MONTH(B2774)),INDEX(Settings!$B$29:$B$40,MONTH(B2774)))))</f>
        <v>27.964854</v>
      </c>
    </row>
    <row r="2775" customFormat="false" ht="15" hidden="false" customHeight="false" outlineLevel="0" collapsed="false">
      <c r="A2775" s="0" t="s">
        <v>202</v>
      </c>
      <c r="B2775" s="81" t="n">
        <v>46194</v>
      </c>
      <c r="C2775" s="82" t="s">
        <v>452</v>
      </c>
      <c r="D2775" s="83" t="n">
        <v>12.15</v>
      </c>
      <c r="E2775" s="0" t="n">
        <v>80</v>
      </c>
      <c r="F2775" s="0" t="n">
        <v>5</v>
      </c>
      <c r="G2775" s="0" t="n">
        <v>0</v>
      </c>
      <c r="I2775" s="0" t="str">
        <f aca="false">IF(A2775="","",IF(COUNTIF(Campaigns!$A$7:$A$300,A2775)&gt;0,"✓",IF(N(D2775)=0,"– no spend","⚠ add to Campaigns tab")))</f>
        <v>✓</v>
      </c>
      <c r="J2775" s="83" t="n">
        <f aca="false">IF(D2775="","",D2775*IF(Settings!$B$23=Settings!$C$6,1,IF(Settings!$B$23="USD",1/INDEX(Settings!$B$29:$B$40,MONTH(B2775)),INDEX(Settings!$B$29:$B$40,MONTH(B2775)))))</f>
        <v>13.580055</v>
      </c>
    </row>
    <row r="2776" customFormat="false" ht="15" hidden="false" customHeight="false" outlineLevel="0" collapsed="false">
      <c r="A2776" s="0" t="s">
        <v>192</v>
      </c>
      <c r="B2776" s="81" t="n">
        <v>46194</v>
      </c>
      <c r="C2776" s="82" t="s">
        <v>452</v>
      </c>
      <c r="D2776" s="83" t="n">
        <v>29.93</v>
      </c>
      <c r="E2776" s="0" t="n">
        <v>155</v>
      </c>
      <c r="F2776" s="0" t="n">
        <v>9</v>
      </c>
      <c r="G2776" s="0" t="n">
        <v>0</v>
      </c>
      <c r="I2776" s="0" t="str">
        <f aca="false">IF(A2776="","",IF(COUNTIF(Campaigns!$A$7:$A$300,A2776)&gt;0,"✓",IF(N(D2776)=0,"– no spend","⚠ add to Campaigns tab")))</f>
        <v>✓</v>
      </c>
      <c r="J2776" s="83" t="n">
        <f aca="false">IF(D2776="","",D2776*IF(Settings!$B$23=Settings!$C$6,1,IF(Settings!$B$23="USD",1/INDEX(Settings!$B$29:$B$40,MONTH(B2776)),INDEX(Settings!$B$29:$B$40,MONTH(B2776)))))</f>
        <v>33.452761</v>
      </c>
    </row>
    <row r="2777" customFormat="false" ht="15" hidden="false" customHeight="false" outlineLevel="0" collapsed="false">
      <c r="A2777" s="0" t="s">
        <v>187</v>
      </c>
      <c r="B2777" s="81" t="n">
        <v>46194</v>
      </c>
      <c r="C2777" s="82" t="s">
        <v>452</v>
      </c>
      <c r="D2777" s="83" t="n">
        <v>41.94</v>
      </c>
      <c r="E2777" s="0" t="n">
        <v>60</v>
      </c>
      <c r="F2777" s="0" t="n">
        <v>5</v>
      </c>
      <c r="G2777" s="0" t="n">
        <v>0</v>
      </c>
      <c r="I2777" s="0" t="str">
        <f aca="false">IF(A2777="","",IF(COUNTIF(Campaigns!$A$7:$A$300,A2777)&gt;0,"✓",IF(N(D2777)=0,"– no spend","⚠ add to Campaigns tab")))</f>
        <v>✓</v>
      </c>
      <c r="J2777" s="83" t="n">
        <f aca="false">IF(D2777="","",D2777*IF(Settings!$B$23=Settings!$C$6,1,IF(Settings!$B$23="USD",1/INDEX(Settings!$B$29:$B$40,MONTH(B2777)),INDEX(Settings!$B$29:$B$40,MONTH(B2777)))))</f>
        <v>46.876338</v>
      </c>
    </row>
    <row r="2778" customFormat="false" ht="15" hidden="false" customHeight="false" outlineLevel="0" collapsed="false">
      <c r="A2778" s="0" t="s">
        <v>190</v>
      </c>
      <c r="B2778" s="81" t="n">
        <v>46194</v>
      </c>
      <c r="C2778" s="82" t="s">
        <v>452</v>
      </c>
      <c r="D2778" s="83" t="n">
        <v>57.95</v>
      </c>
      <c r="E2778" s="0" t="n">
        <v>58</v>
      </c>
      <c r="F2778" s="0" t="n">
        <v>2</v>
      </c>
      <c r="G2778" s="0" t="n">
        <v>0</v>
      </c>
      <c r="I2778" s="0" t="str">
        <f aca="false">IF(A2778="","",IF(COUNTIF(Campaigns!$A$7:$A$300,A2778)&gt;0,"✓",IF(N(D2778)=0,"– no spend","⚠ add to Campaigns tab")))</f>
        <v>✓</v>
      </c>
      <c r="J2778" s="83" t="n">
        <f aca="false">IF(D2778="","",D2778*IF(Settings!$B$23=Settings!$C$6,1,IF(Settings!$B$23="USD",1/INDEX(Settings!$B$29:$B$40,MONTH(B2778)),INDEX(Settings!$B$29:$B$40,MONTH(B2778)))))</f>
        <v>64.770715</v>
      </c>
    </row>
    <row r="2779" customFormat="false" ht="15" hidden="false" customHeight="false" outlineLevel="0" collapsed="false">
      <c r="A2779" s="0" t="s">
        <v>204</v>
      </c>
      <c r="B2779" s="81" t="n">
        <v>46194</v>
      </c>
      <c r="C2779" s="82" t="s">
        <v>452</v>
      </c>
      <c r="D2779" s="83" t="n">
        <v>3.56</v>
      </c>
      <c r="E2779" s="0" t="n">
        <v>27</v>
      </c>
      <c r="F2779" s="0" t="n">
        <v>2</v>
      </c>
      <c r="G2779" s="0" t="n">
        <v>0</v>
      </c>
      <c r="I2779" s="0" t="str">
        <f aca="false">IF(A2779="","",IF(COUNTIF(Campaigns!$A$7:$A$300,A2779)&gt;0,"✓",IF(N(D2779)=0,"– no spend","⚠ add to Campaigns tab")))</f>
        <v>✓</v>
      </c>
      <c r="J2779" s="83" t="n">
        <f aca="false">IF(D2779="","",D2779*IF(Settings!$B$23=Settings!$C$6,1,IF(Settings!$B$23="USD",1/INDEX(Settings!$B$29:$B$40,MONTH(B2779)),INDEX(Settings!$B$29:$B$40,MONTH(B2779)))))</f>
        <v>3.979012</v>
      </c>
    </row>
    <row r="2780" customFormat="false" ht="15" hidden="false" customHeight="false" outlineLevel="0" collapsed="false">
      <c r="A2780" s="0" t="s">
        <v>188</v>
      </c>
      <c r="B2780" s="81" t="n">
        <v>46194</v>
      </c>
      <c r="C2780" s="82" t="s">
        <v>452</v>
      </c>
      <c r="D2780" s="83" t="n">
        <v>53.03</v>
      </c>
      <c r="E2780" s="0" t="n">
        <v>329</v>
      </c>
      <c r="F2780" s="0" t="n">
        <v>9</v>
      </c>
      <c r="G2780" s="0" t="n">
        <v>0</v>
      </c>
      <c r="I2780" s="0" t="str">
        <f aca="false">IF(A2780="","",IF(COUNTIF(Campaigns!$A$7:$A$300,A2780)&gt;0,"✓",IF(N(D2780)=0,"– no spend","⚠ add to Campaigns tab")))</f>
        <v>✓</v>
      </c>
      <c r="J2780" s="83" t="n">
        <f aca="false">IF(D2780="","",D2780*IF(Settings!$B$23=Settings!$C$6,1,IF(Settings!$B$23="USD",1/INDEX(Settings!$B$29:$B$40,MONTH(B2780)),INDEX(Settings!$B$29:$B$40,MONTH(B2780)))))</f>
        <v>59.271631</v>
      </c>
    </row>
    <row r="2781" customFormat="false" ht="15" hidden="false" customHeight="false" outlineLevel="0" collapsed="false">
      <c r="A2781" s="0" t="s">
        <v>186</v>
      </c>
      <c r="B2781" s="81" t="n">
        <v>46194</v>
      </c>
      <c r="C2781" s="82" t="s">
        <v>452</v>
      </c>
      <c r="D2781" s="83" t="n">
        <v>40.57</v>
      </c>
      <c r="E2781" s="0" t="n">
        <v>103</v>
      </c>
      <c r="F2781" s="0" t="n">
        <v>18</v>
      </c>
      <c r="G2781" s="0" t="n">
        <v>0</v>
      </c>
      <c r="I2781" s="0" t="str">
        <f aca="false">IF(A2781="","",IF(COUNTIF(Campaigns!$A$7:$A$300,A2781)&gt;0,"✓",IF(N(D2781)=0,"– no spend","⚠ add to Campaigns tab")))</f>
        <v>✓</v>
      </c>
      <c r="J2781" s="83" t="n">
        <f aca="false">IF(D2781="","",D2781*IF(Settings!$B$23=Settings!$C$6,1,IF(Settings!$B$23="USD",1/INDEX(Settings!$B$29:$B$40,MONTH(B2781)),INDEX(Settings!$B$29:$B$40,MONTH(B2781)))))</f>
        <v>45.345089</v>
      </c>
    </row>
    <row r="2782" customFormat="false" ht="15" hidden="false" customHeight="false" outlineLevel="0" collapsed="false">
      <c r="A2782" s="0" t="s">
        <v>197</v>
      </c>
      <c r="B2782" s="81" t="n">
        <v>46194</v>
      </c>
      <c r="C2782" s="82" t="s">
        <v>452</v>
      </c>
      <c r="D2782" s="83" t="n">
        <v>30.31</v>
      </c>
      <c r="E2782" s="0" t="n">
        <v>36532</v>
      </c>
      <c r="F2782" s="0" t="n">
        <v>34</v>
      </c>
      <c r="G2782" s="0" t="n">
        <v>0</v>
      </c>
      <c r="I2782" s="0" t="str">
        <f aca="false">IF(A2782="","",IF(COUNTIF(Campaigns!$A$7:$A$300,A2782)&gt;0,"✓",IF(N(D2782)=0,"– no spend","⚠ add to Campaigns tab")))</f>
        <v>✓</v>
      </c>
      <c r="J2782" s="83" t="n">
        <f aca="false">IF(D2782="","",D2782*IF(Settings!$B$23=Settings!$C$6,1,IF(Settings!$B$23="USD",1/INDEX(Settings!$B$29:$B$40,MONTH(B2782)),INDEX(Settings!$B$29:$B$40,MONTH(B2782)))))</f>
        <v>33.877487</v>
      </c>
    </row>
    <row r="2783" customFormat="false" ht="15" hidden="false" customHeight="false" outlineLevel="0" collapsed="false">
      <c r="A2783" s="0" t="s">
        <v>198</v>
      </c>
      <c r="B2783" s="81" t="n">
        <v>46194</v>
      </c>
      <c r="C2783" s="82" t="s">
        <v>452</v>
      </c>
      <c r="D2783" s="83" t="n">
        <v>30.14</v>
      </c>
      <c r="E2783" s="0" t="n">
        <v>11769</v>
      </c>
      <c r="F2783" s="0" t="n">
        <v>3</v>
      </c>
      <c r="G2783" s="0" t="n">
        <v>0</v>
      </c>
      <c r="I2783" s="0" t="str">
        <f aca="false">IF(A2783="","",IF(COUNTIF(Campaigns!$A$7:$A$300,A2783)&gt;0,"✓",IF(N(D2783)=0,"– no spend","⚠ add to Campaigns tab")))</f>
        <v>✓</v>
      </c>
      <c r="J2783" s="83" t="n">
        <f aca="false">IF(D2783="","",D2783*IF(Settings!$B$23=Settings!$C$6,1,IF(Settings!$B$23="USD",1/INDEX(Settings!$B$29:$B$40,MONTH(B2783)),INDEX(Settings!$B$29:$B$40,MONTH(B2783)))))</f>
        <v>33.687478</v>
      </c>
    </row>
    <row r="2784" customFormat="false" ht="15" hidden="false" customHeight="false" outlineLevel="0" collapsed="false">
      <c r="A2784" s="0" t="s">
        <v>185</v>
      </c>
      <c r="B2784" s="81" t="n">
        <v>46195</v>
      </c>
      <c r="C2784" s="82" t="s">
        <v>452</v>
      </c>
      <c r="D2784" s="83" t="n">
        <v>53.67</v>
      </c>
      <c r="E2784" s="0" t="n">
        <v>349</v>
      </c>
      <c r="F2784" s="0" t="n">
        <v>21</v>
      </c>
      <c r="G2784" s="0" t="n">
        <v>0.95</v>
      </c>
      <c r="I2784" s="0" t="str">
        <f aca="false">IF(A2784="","",IF(COUNTIF(Campaigns!$A$7:$A$300,A2784)&gt;0,"✓",IF(N(D2784)=0,"– no spend","⚠ add to Campaigns tab")))</f>
        <v>✓</v>
      </c>
      <c r="J2784" s="83" t="n">
        <f aca="false">IF(D2784="","",D2784*IF(Settings!$B$23=Settings!$C$6,1,IF(Settings!$B$23="USD",1/INDEX(Settings!$B$29:$B$40,MONTH(B2784)),INDEX(Settings!$B$29:$B$40,MONTH(B2784)))))</f>
        <v>59.986959</v>
      </c>
    </row>
    <row r="2785" customFormat="false" ht="15" hidden="false" customHeight="false" outlineLevel="0" collapsed="false">
      <c r="A2785" s="0" t="s">
        <v>191</v>
      </c>
      <c r="B2785" s="81" t="n">
        <v>46195</v>
      </c>
      <c r="C2785" s="82" t="s">
        <v>452</v>
      </c>
      <c r="D2785" s="83" t="n">
        <v>24.47</v>
      </c>
      <c r="E2785" s="0" t="n">
        <v>46</v>
      </c>
      <c r="F2785" s="0" t="n">
        <v>8</v>
      </c>
      <c r="G2785" s="0" t="n">
        <v>0</v>
      </c>
      <c r="I2785" s="0" t="str">
        <f aca="false">IF(A2785="","",IF(COUNTIF(Campaigns!$A$7:$A$300,A2785)&gt;0,"✓",IF(N(D2785)=0,"– no spend","⚠ add to Campaigns tab")))</f>
        <v>✓</v>
      </c>
      <c r="J2785" s="83" t="n">
        <f aca="false">IF(D2785="","",D2785*IF(Settings!$B$23=Settings!$C$6,1,IF(Settings!$B$23="USD",1/INDEX(Settings!$B$29:$B$40,MONTH(B2785)),INDEX(Settings!$B$29:$B$40,MONTH(B2785)))))</f>
        <v>27.350119</v>
      </c>
    </row>
    <row r="2786" customFormat="false" ht="15" hidden="false" customHeight="false" outlineLevel="0" collapsed="false">
      <c r="A2786" s="0" t="s">
        <v>200</v>
      </c>
      <c r="B2786" s="81" t="n">
        <v>46195</v>
      </c>
      <c r="C2786" s="82" t="s">
        <v>452</v>
      </c>
      <c r="D2786" s="83" t="n">
        <v>2.61</v>
      </c>
      <c r="E2786" s="0" t="n">
        <v>26</v>
      </c>
      <c r="F2786" s="0" t="n">
        <v>2</v>
      </c>
      <c r="G2786" s="0" t="n">
        <v>0</v>
      </c>
      <c r="I2786" s="0" t="str">
        <f aca="false">IF(A2786="","",IF(COUNTIF(Campaigns!$A$7:$A$300,A2786)&gt;0,"✓",IF(N(D2786)=0,"– no spend","⚠ add to Campaigns tab")))</f>
        <v>✓</v>
      </c>
      <c r="J2786" s="83" t="n">
        <f aca="false">IF(D2786="","",D2786*IF(Settings!$B$23=Settings!$C$6,1,IF(Settings!$B$23="USD",1/INDEX(Settings!$B$29:$B$40,MONTH(B2786)),INDEX(Settings!$B$29:$B$40,MONTH(B2786)))))</f>
        <v>2.917197</v>
      </c>
    </row>
    <row r="2787" customFormat="false" ht="15" hidden="false" customHeight="false" outlineLevel="0" collapsed="false">
      <c r="A2787" s="0" t="s">
        <v>196</v>
      </c>
      <c r="B2787" s="81" t="n">
        <v>46195</v>
      </c>
      <c r="C2787" s="82" t="s">
        <v>452</v>
      </c>
      <c r="D2787" s="83" t="n">
        <v>14.87</v>
      </c>
      <c r="E2787" s="0" t="n">
        <v>188</v>
      </c>
      <c r="F2787" s="0" t="n">
        <v>9</v>
      </c>
      <c r="G2787" s="0" t="n">
        <v>3</v>
      </c>
      <c r="I2787" s="0" t="str">
        <f aca="false">IF(A2787="","",IF(COUNTIF(Campaigns!$A$7:$A$300,A2787)&gt;0,"✓",IF(N(D2787)=0,"– no spend","⚠ add to Campaigns tab")))</f>
        <v>✓</v>
      </c>
      <c r="J2787" s="83" t="n">
        <f aca="false">IF(D2787="","",D2787*IF(Settings!$B$23=Settings!$C$6,1,IF(Settings!$B$23="USD",1/INDEX(Settings!$B$29:$B$40,MONTH(B2787)),INDEX(Settings!$B$29:$B$40,MONTH(B2787)))))</f>
        <v>16.620199</v>
      </c>
    </row>
    <row r="2788" customFormat="false" ht="15" hidden="false" customHeight="false" outlineLevel="0" collapsed="false">
      <c r="A2788" s="0" t="s">
        <v>202</v>
      </c>
      <c r="B2788" s="81" t="n">
        <v>46195</v>
      </c>
      <c r="C2788" s="82" t="s">
        <v>452</v>
      </c>
      <c r="D2788" s="83" t="n">
        <v>9.42</v>
      </c>
      <c r="E2788" s="0" t="n">
        <v>62</v>
      </c>
      <c r="F2788" s="0" t="n">
        <v>6</v>
      </c>
      <c r="G2788" s="0" t="n">
        <v>1</v>
      </c>
      <c r="I2788" s="0" t="str">
        <f aca="false">IF(A2788="","",IF(COUNTIF(Campaigns!$A$7:$A$300,A2788)&gt;0,"✓",IF(N(D2788)=0,"– no spend","⚠ add to Campaigns tab")))</f>
        <v>✓</v>
      </c>
      <c r="J2788" s="83" t="n">
        <f aca="false">IF(D2788="","",D2788*IF(Settings!$B$23=Settings!$C$6,1,IF(Settings!$B$23="USD",1/INDEX(Settings!$B$29:$B$40,MONTH(B2788)),INDEX(Settings!$B$29:$B$40,MONTH(B2788)))))</f>
        <v>10.528734</v>
      </c>
    </row>
    <row r="2789" customFormat="false" ht="15" hidden="false" customHeight="false" outlineLevel="0" collapsed="false">
      <c r="A2789" s="0" t="s">
        <v>192</v>
      </c>
      <c r="B2789" s="81" t="n">
        <v>46195</v>
      </c>
      <c r="C2789" s="82" t="s">
        <v>452</v>
      </c>
      <c r="D2789" s="83" t="n">
        <v>43.83</v>
      </c>
      <c r="E2789" s="0" t="n">
        <v>86</v>
      </c>
      <c r="F2789" s="0" t="n">
        <v>9</v>
      </c>
      <c r="G2789" s="0" t="n">
        <v>0</v>
      </c>
      <c r="I2789" s="0" t="str">
        <f aca="false">IF(A2789="","",IF(COUNTIF(Campaigns!$A$7:$A$300,A2789)&gt;0,"✓",IF(N(D2789)=0,"– no spend","⚠ add to Campaigns tab")))</f>
        <v>✓</v>
      </c>
      <c r="J2789" s="83" t="n">
        <f aca="false">IF(D2789="","",D2789*IF(Settings!$B$23=Settings!$C$6,1,IF(Settings!$B$23="USD",1/INDEX(Settings!$B$29:$B$40,MONTH(B2789)),INDEX(Settings!$B$29:$B$40,MONTH(B2789)))))</f>
        <v>48.988791</v>
      </c>
    </row>
    <row r="2790" customFormat="false" ht="15" hidden="false" customHeight="false" outlineLevel="0" collapsed="false">
      <c r="A2790" s="0" t="s">
        <v>187</v>
      </c>
      <c r="B2790" s="81" t="n">
        <v>46195</v>
      </c>
      <c r="C2790" s="82" t="s">
        <v>452</v>
      </c>
      <c r="D2790" s="83" t="n">
        <v>29.2</v>
      </c>
      <c r="E2790" s="0" t="n">
        <v>137</v>
      </c>
      <c r="F2790" s="0" t="n">
        <v>4</v>
      </c>
      <c r="G2790" s="0" t="n">
        <v>0</v>
      </c>
      <c r="I2790" s="0" t="str">
        <f aca="false">IF(A2790="","",IF(COUNTIF(Campaigns!$A$7:$A$300,A2790)&gt;0,"✓",IF(N(D2790)=0,"– no spend","⚠ add to Campaigns tab")))</f>
        <v>✓</v>
      </c>
      <c r="J2790" s="83" t="n">
        <f aca="false">IF(D2790="","",D2790*IF(Settings!$B$23=Settings!$C$6,1,IF(Settings!$B$23="USD",1/INDEX(Settings!$B$29:$B$40,MONTH(B2790)),INDEX(Settings!$B$29:$B$40,MONTH(B2790)))))</f>
        <v>32.63684</v>
      </c>
    </row>
    <row r="2791" customFormat="false" ht="15" hidden="false" customHeight="false" outlineLevel="0" collapsed="false">
      <c r="A2791" s="0" t="s">
        <v>190</v>
      </c>
      <c r="B2791" s="81" t="n">
        <v>46195</v>
      </c>
      <c r="C2791" s="82" t="s">
        <v>452</v>
      </c>
      <c r="D2791" s="83" t="n">
        <v>103.7</v>
      </c>
      <c r="E2791" s="0" t="n">
        <v>73</v>
      </c>
      <c r="F2791" s="0" t="n">
        <v>5</v>
      </c>
      <c r="G2791" s="0" t="n">
        <v>0</v>
      </c>
      <c r="I2791" s="0" t="str">
        <f aca="false">IF(A2791="","",IF(COUNTIF(Campaigns!$A$7:$A$300,A2791)&gt;0,"✓",IF(N(D2791)=0,"– no spend","⚠ add to Campaigns tab")))</f>
        <v>✓</v>
      </c>
      <c r="J2791" s="83" t="n">
        <f aca="false">IF(D2791="","",D2791*IF(Settings!$B$23=Settings!$C$6,1,IF(Settings!$B$23="USD",1/INDEX(Settings!$B$29:$B$40,MONTH(B2791)),INDEX(Settings!$B$29:$B$40,MONTH(B2791)))))</f>
        <v>115.90549</v>
      </c>
    </row>
    <row r="2792" customFormat="false" ht="15" hidden="false" customHeight="false" outlineLevel="0" collapsed="false">
      <c r="A2792" s="0" t="s">
        <v>204</v>
      </c>
      <c r="B2792" s="81" t="n">
        <v>46195</v>
      </c>
      <c r="C2792" s="82" t="s">
        <v>452</v>
      </c>
      <c r="D2792" s="83" t="n">
        <v>2.35</v>
      </c>
      <c r="E2792" s="0" t="n">
        <v>56</v>
      </c>
      <c r="F2792" s="0" t="n">
        <v>2</v>
      </c>
      <c r="G2792" s="0" t="n">
        <v>1</v>
      </c>
      <c r="I2792" s="0" t="str">
        <f aca="false">IF(A2792="","",IF(COUNTIF(Campaigns!$A$7:$A$300,A2792)&gt;0,"✓",IF(N(D2792)=0,"– no spend","⚠ add to Campaigns tab")))</f>
        <v>✓</v>
      </c>
      <c r="J2792" s="83" t="n">
        <f aca="false">IF(D2792="","",D2792*IF(Settings!$B$23=Settings!$C$6,1,IF(Settings!$B$23="USD",1/INDEX(Settings!$B$29:$B$40,MONTH(B2792)),INDEX(Settings!$B$29:$B$40,MONTH(B2792)))))</f>
        <v>2.626595</v>
      </c>
    </row>
    <row r="2793" customFormat="false" ht="15" hidden="false" customHeight="false" outlineLevel="0" collapsed="false">
      <c r="A2793" s="0" t="s">
        <v>188</v>
      </c>
      <c r="B2793" s="81" t="n">
        <v>46195</v>
      </c>
      <c r="C2793" s="82" t="s">
        <v>452</v>
      </c>
      <c r="D2793" s="83" t="n">
        <v>133.76</v>
      </c>
      <c r="E2793" s="0" t="n">
        <v>397</v>
      </c>
      <c r="F2793" s="0" t="n">
        <v>16</v>
      </c>
      <c r="G2793" s="0" t="n">
        <v>0</v>
      </c>
      <c r="I2793" s="0" t="str">
        <f aca="false">IF(A2793="","",IF(COUNTIF(Campaigns!$A$7:$A$300,A2793)&gt;0,"✓",IF(N(D2793)=0,"– no spend","⚠ add to Campaigns tab")))</f>
        <v>✓</v>
      </c>
      <c r="J2793" s="83" t="n">
        <f aca="false">IF(D2793="","",D2793*IF(Settings!$B$23=Settings!$C$6,1,IF(Settings!$B$23="USD",1/INDEX(Settings!$B$29:$B$40,MONTH(B2793)),INDEX(Settings!$B$29:$B$40,MONTH(B2793)))))</f>
        <v>149.503552</v>
      </c>
    </row>
    <row r="2794" customFormat="false" ht="15" hidden="false" customHeight="false" outlineLevel="0" collapsed="false">
      <c r="A2794" s="0" t="s">
        <v>186</v>
      </c>
      <c r="B2794" s="81" t="n">
        <v>46195</v>
      </c>
      <c r="C2794" s="82" t="s">
        <v>452</v>
      </c>
      <c r="D2794" s="83" t="n">
        <v>104</v>
      </c>
      <c r="E2794" s="0" t="n">
        <v>241</v>
      </c>
      <c r="F2794" s="0" t="n">
        <v>38</v>
      </c>
      <c r="G2794" s="0" t="n">
        <v>1</v>
      </c>
      <c r="I2794" s="0" t="str">
        <f aca="false">IF(A2794="","",IF(COUNTIF(Campaigns!$A$7:$A$300,A2794)&gt;0,"✓",IF(N(D2794)=0,"– no spend","⚠ add to Campaigns tab")))</f>
        <v>✓</v>
      </c>
      <c r="J2794" s="83" t="n">
        <f aca="false">IF(D2794="","",D2794*IF(Settings!$B$23=Settings!$C$6,1,IF(Settings!$B$23="USD",1/INDEX(Settings!$B$29:$B$40,MONTH(B2794)),INDEX(Settings!$B$29:$B$40,MONTH(B2794)))))</f>
        <v>116.2408</v>
      </c>
    </row>
    <row r="2795" customFormat="false" ht="15" hidden="false" customHeight="false" outlineLevel="0" collapsed="false">
      <c r="A2795" s="0" t="s">
        <v>197</v>
      </c>
      <c r="B2795" s="81" t="n">
        <v>46195</v>
      </c>
      <c r="C2795" s="82" t="s">
        <v>452</v>
      </c>
      <c r="D2795" s="83" t="n">
        <v>30.04</v>
      </c>
      <c r="E2795" s="0" t="n">
        <v>35477</v>
      </c>
      <c r="F2795" s="0" t="n">
        <v>53</v>
      </c>
      <c r="G2795" s="0" t="n">
        <v>0</v>
      </c>
      <c r="I2795" s="0" t="str">
        <f aca="false">IF(A2795="","",IF(COUNTIF(Campaigns!$A$7:$A$300,A2795)&gt;0,"✓",IF(N(D2795)=0,"– no spend","⚠ add to Campaigns tab")))</f>
        <v>✓</v>
      </c>
      <c r="J2795" s="83" t="n">
        <f aca="false">IF(D2795="","",D2795*IF(Settings!$B$23=Settings!$C$6,1,IF(Settings!$B$23="USD",1/INDEX(Settings!$B$29:$B$40,MONTH(B2795)),INDEX(Settings!$B$29:$B$40,MONTH(B2795)))))</f>
        <v>33.575708</v>
      </c>
    </row>
    <row r="2796" customFormat="false" ht="15" hidden="false" customHeight="false" outlineLevel="0" collapsed="false">
      <c r="A2796" s="0" t="s">
        <v>198</v>
      </c>
      <c r="B2796" s="81" t="n">
        <v>46195</v>
      </c>
      <c r="C2796" s="82" t="s">
        <v>452</v>
      </c>
      <c r="D2796" s="83" t="n">
        <v>30.05</v>
      </c>
      <c r="E2796" s="0" t="n">
        <v>11288</v>
      </c>
      <c r="F2796" s="0" t="n">
        <v>0</v>
      </c>
      <c r="G2796" s="0" t="n">
        <v>0</v>
      </c>
      <c r="I2796" s="0" t="str">
        <f aca="false">IF(A2796="","",IF(COUNTIF(Campaigns!$A$7:$A$300,A2796)&gt;0,"✓",IF(N(D2796)=0,"– no spend","⚠ add to Campaigns tab")))</f>
        <v>✓</v>
      </c>
      <c r="J2796" s="83" t="n">
        <f aca="false">IF(D2796="","",D2796*IF(Settings!$B$23=Settings!$C$6,1,IF(Settings!$B$23="USD",1/INDEX(Settings!$B$29:$B$40,MONTH(B2796)),INDEX(Settings!$B$29:$B$40,MONTH(B2796)))))</f>
        <v>33.586885</v>
      </c>
    </row>
    <row r="2797" customFormat="false" ht="15" hidden="false" customHeight="false" outlineLevel="0" collapsed="false">
      <c r="A2797" s="0" t="s">
        <v>185</v>
      </c>
      <c r="B2797" s="81" t="n">
        <v>46196</v>
      </c>
      <c r="C2797" s="82" t="s">
        <v>452</v>
      </c>
      <c r="D2797" s="83" t="n">
        <v>73.8</v>
      </c>
      <c r="E2797" s="0" t="n">
        <v>162</v>
      </c>
      <c r="F2797" s="0" t="n">
        <v>20</v>
      </c>
      <c r="G2797" s="0" t="n">
        <v>2.66</v>
      </c>
      <c r="I2797" s="0" t="str">
        <f aca="false">IF(A2797="","",IF(COUNTIF(Campaigns!$A$7:$A$300,A2797)&gt;0,"✓",IF(N(D2797)=0,"– no spend","⚠ add to Campaigns tab")))</f>
        <v>✓</v>
      </c>
      <c r="J2797" s="83" t="n">
        <f aca="false">IF(D2797="","",D2797*IF(Settings!$B$23=Settings!$C$6,1,IF(Settings!$B$23="USD",1/INDEX(Settings!$B$29:$B$40,MONTH(B2797)),INDEX(Settings!$B$29:$B$40,MONTH(B2797)))))</f>
        <v>82.48626</v>
      </c>
    </row>
    <row r="2798" customFormat="false" ht="15" hidden="false" customHeight="false" outlineLevel="0" collapsed="false">
      <c r="A2798" s="0" t="s">
        <v>191</v>
      </c>
      <c r="B2798" s="81" t="n">
        <v>46196</v>
      </c>
      <c r="C2798" s="82" t="s">
        <v>452</v>
      </c>
      <c r="D2798" s="83" t="n">
        <v>52.7</v>
      </c>
      <c r="E2798" s="0" t="n">
        <v>42</v>
      </c>
      <c r="F2798" s="0" t="n">
        <v>7</v>
      </c>
      <c r="G2798" s="0" t="n">
        <v>0</v>
      </c>
      <c r="I2798" s="0" t="str">
        <f aca="false">IF(A2798="","",IF(COUNTIF(Campaigns!$A$7:$A$300,A2798)&gt;0,"✓",IF(N(D2798)=0,"– no spend","⚠ add to Campaigns tab")))</f>
        <v>✓</v>
      </c>
      <c r="J2798" s="83" t="n">
        <f aca="false">IF(D2798="","",D2798*IF(Settings!$B$23=Settings!$C$6,1,IF(Settings!$B$23="USD",1/INDEX(Settings!$B$29:$B$40,MONTH(B2798)),INDEX(Settings!$B$29:$B$40,MONTH(B2798)))))</f>
        <v>58.90279</v>
      </c>
    </row>
    <row r="2799" customFormat="false" ht="15" hidden="false" customHeight="false" outlineLevel="0" collapsed="false">
      <c r="A2799" s="0" t="s">
        <v>200</v>
      </c>
      <c r="B2799" s="81" t="n">
        <v>46196</v>
      </c>
      <c r="C2799" s="82" t="s">
        <v>452</v>
      </c>
      <c r="D2799" s="83" t="n">
        <v>2.87</v>
      </c>
      <c r="E2799" s="0" t="n">
        <v>33</v>
      </c>
      <c r="F2799" s="0" t="n">
        <v>4</v>
      </c>
      <c r="G2799" s="0" t="n">
        <v>0</v>
      </c>
      <c r="I2799" s="0" t="str">
        <f aca="false">IF(A2799="","",IF(COUNTIF(Campaigns!$A$7:$A$300,A2799)&gt;0,"✓",IF(N(D2799)=0,"– no spend","⚠ add to Campaigns tab")))</f>
        <v>✓</v>
      </c>
      <c r="J2799" s="83" t="n">
        <f aca="false">IF(D2799="","",D2799*IF(Settings!$B$23=Settings!$C$6,1,IF(Settings!$B$23="USD",1/INDEX(Settings!$B$29:$B$40,MONTH(B2799)),INDEX(Settings!$B$29:$B$40,MONTH(B2799)))))</f>
        <v>3.207799</v>
      </c>
    </row>
    <row r="2800" customFormat="false" ht="15" hidden="false" customHeight="false" outlineLevel="0" collapsed="false">
      <c r="A2800" s="0" t="s">
        <v>196</v>
      </c>
      <c r="B2800" s="81" t="n">
        <v>46196</v>
      </c>
      <c r="C2800" s="82" t="s">
        <v>452</v>
      </c>
      <c r="D2800" s="83" t="n">
        <v>15.26</v>
      </c>
      <c r="E2800" s="0" t="n">
        <v>361</v>
      </c>
      <c r="F2800" s="0" t="n">
        <v>11</v>
      </c>
      <c r="G2800" s="0" t="n">
        <v>8</v>
      </c>
      <c r="I2800" s="0" t="str">
        <f aca="false">IF(A2800="","",IF(COUNTIF(Campaigns!$A$7:$A$300,A2800)&gt;0,"✓",IF(N(D2800)=0,"– no spend","⚠ add to Campaigns tab")))</f>
        <v>✓</v>
      </c>
      <c r="J2800" s="83" t="n">
        <f aca="false">IF(D2800="","",D2800*IF(Settings!$B$23=Settings!$C$6,1,IF(Settings!$B$23="USD",1/INDEX(Settings!$B$29:$B$40,MONTH(B2800)),INDEX(Settings!$B$29:$B$40,MONTH(B2800)))))</f>
        <v>17.056102</v>
      </c>
    </row>
    <row r="2801" customFormat="false" ht="15" hidden="false" customHeight="false" outlineLevel="0" collapsed="false">
      <c r="A2801" s="0" t="s">
        <v>202</v>
      </c>
      <c r="B2801" s="81" t="n">
        <v>46196</v>
      </c>
      <c r="C2801" s="82" t="s">
        <v>452</v>
      </c>
      <c r="D2801" s="83" t="n">
        <v>5.75</v>
      </c>
      <c r="E2801" s="0" t="n">
        <v>84</v>
      </c>
      <c r="F2801" s="0" t="n">
        <v>5</v>
      </c>
      <c r="G2801" s="0" t="n">
        <v>0</v>
      </c>
      <c r="I2801" s="0" t="str">
        <f aca="false">IF(A2801="","",IF(COUNTIF(Campaigns!$A$7:$A$300,A2801)&gt;0,"✓",IF(N(D2801)=0,"– no spend","⚠ add to Campaigns tab")))</f>
        <v>✓</v>
      </c>
      <c r="J2801" s="83" t="n">
        <f aca="false">IF(D2801="","",D2801*IF(Settings!$B$23=Settings!$C$6,1,IF(Settings!$B$23="USD",1/INDEX(Settings!$B$29:$B$40,MONTH(B2801)),INDEX(Settings!$B$29:$B$40,MONTH(B2801)))))</f>
        <v>6.426775</v>
      </c>
    </row>
    <row r="2802" customFormat="false" ht="15" hidden="false" customHeight="false" outlineLevel="0" collapsed="false">
      <c r="A2802" s="0" t="s">
        <v>192</v>
      </c>
      <c r="B2802" s="81" t="n">
        <v>46196</v>
      </c>
      <c r="C2802" s="82" t="s">
        <v>452</v>
      </c>
      <c r="D2802" s="83" t="n">
        <v>34.71</v>
      </c>
      <c r="E2802" s="0" t="n">
        <v>43</v>
      </c>
      <c r="F2802" s="0" t="n">
        <v>8</v>
      </c>
      <c r="G2802" s="0" t="n">
        <v>0</v>
      </c>
      <c r="I2802" s="0" t="str">
        <f aca="false">IF(A2802="","",IF(COUNTIF(Campaigns!$A$7:$A$300,A2802)&gt;0,"✓",IF(N(D2802)=0,"– no spend","⚠ add to Campaigns tab")))</f>
        <v>✓</v>
      </c>
      <c r="J2802" s="83" t="n">
        <f aca="false">IF(D2802="","",D2802*IF(Settings!$B$23=Settings!$C$6,1,IF(Settings!$B$23="USD",1/INDEX(Settings!$B$29:$B$40,MONTH(B2802)),INDEX(Settings!$B$29:$B$40,MONTH(B2802)))))</f>
        <v>38.795367</v>
      </c>
    </row>
    <row r="2803" customFormat="false" ht="15" hidden="false" customHeight="false" outlineLevel="0" collapsed="false">
      <c r="A2803" s="0" t="s">
        <v>187</v>
      </c>
      <c r="B2803" s="81" t="n">
        <v>46196</v>
      </c>
      <c r="C2803" s="82" t="s">
        <v>452</v>
      </c>
      <c r="D2803" s="83" t="n">
        <v>99.63</v>
      </c>
      <c r="E2803" s="0" t="n">
        <v>79</v>
      </c>
      <c r="F2803" s="0" t="n">
        <v>6</v>
      </c>
      <c r="G2803" s="0" t="n">
        <v>0</v>
      </c>
      <c r="I2803" s="0" t="str">
        <f aca="false">IF(A2803="","",IF(COUNTIF(Campaigns!$A$7:$A$300,A2803)&gt;0,"✓",IF(N(D2803)=0,"– no spend","⚠ add to Campaigns tab")))</f>
        <v>✓</v>
      </c>
      <c r="J2803" s="83" t="n">
        <f aca="false">IF(D2803="","",D2803*IF(Settings!$B$23=Settings!$C$6,1,IF(Settings!$B$23="USD",1/INDEX(Settings!$B$29:$B$40,MONTH(B2803)),INDEX(Settings!$B$29:$B$40,MONTH(B2803)))))</f>
        <v>111.356451</v>
      </c>
    </row>
    <row r="2804" customFormat="false" ht="15" hidden="false" customHeight="false" outlineLevel="0" collapsed="false">
      <c r="A2804" s="0" t="s">
        <v>190</v>
      </c>
      <c r="B2804" s="81" t="n">
        <v>46196</v>
      </c>
      <c r="C2804" s="82" t="s">
        <v>452</v>
      </c>
      <c r="D2804" s="83" t="n">
        <v>69.14</v>
      </c>
      <c r="E2804" s="0" t="n">
        <v>103</v>
      </c>
      <c r="F2804" s="0" t="n">
        <v>2</v>
      </c>
      <c r="G2804" s="0" t="n">
        <v>0</v>
      </c>
      <c r="I2804" s="0" t="str">
        <f aca="false">IF(A2804="","",IF(COUNTIF(Campaigns!$A$7:$A$300,A2804)&gt;0,"✓",IF(N(D2804)=0,"– no spend","⚠ add to Campaigns tab")))</f>
        <v>✓</v>
      </c>
      <c r="J2804" s="83" t="n">
        <f aca="false">IF(D2804="","",D2804*IF(Settings!$B$23=Settings!$C$6,1,IF(Settings!$B$23="USD",1/INDEX(Settings!$B$29:$B$40,MONTH(B2804)),INDEX(Settings!$B$29:$B$40,MONTH(B2804)))))</f>
        <v>77.277778</v>
      </c>
    </row>
    <row r="2805" customFormat="false" ht="15" hidden="false" customHeight="false" outlineLevel="0" collapsed="false">
      <c r="A2805" s="0" t="s">
        <v>204</v>
      </c>
      <c r="B2805" s="81" t="n">
        <v>46196</v>
      </c>
      <c r="C2805" s="82" t="s">
        <v>452</v>
      </c>
      <c r="D2805" s="83" t="n">
        <v>1.94</v>
      </c>
      <c r="E2805" s="0" t="n">
        <v>69</v>
      </c>
      <c r="F2805" s="0" t="n">
        <v>2</v>
      </c>
      <c r="G2805" s="0" t="n">
        <v>0</v>
      </c>
      <c r="I2805" s="0" t="str">
        <f aca="false">IF(A2805="","",IF(COUNTIF(Campaigns!$A$7:$A$300,A2805)&gt;0,"✓",IF(N(D2805)=0,"– no spend","⚠ add to Campaigns tab")))</f>
        <v>✓</v>
      </c>
      <c r="J2805" s="83" t="n">
        <f aca="false">IF(D2805="","",D2805*IF(Settings!$B$23=Settings!$C$6,1,IF(Settings!$B$23="USD",1/INDEX(Settings!$B$29:$B$40,MONTH(B2805)),INDEX(Settings!$B$29:$B$40,MONTH(B2805)))))</f>
        <v>2.168338</v>
      </c>
    </row>
    <row r="2806" customFormat="false" ht="15" hidden="false" customHeight="false" outlineLevel="0" collapsed="false">
      <c r="A2806" s="0" t="s">
        <v>188</v>
      </c>
      <c r="B2806" s="81" t="n">
        <v>46196</v>
      </c>
      <c r="C2806" s="82" t="s">
        <v>452</v>
      </c>
      <c r="D2806" s="83" t="n">
        <v>72.66</v>
      </c>
      <c r="E2806" s="0" t="n">
        <v>339</v>
      </c>
      <c r="F2806" s="0" t="n">
        <v>13</v>
      </c>
      <c r="G2806" s="0" t="n">
        <v>0</v>
      </c>
      <c r="I2806" s="0" t="str">
        <f aca="false">IF(A2806="","",IF(COUNTIF(Campaigns!$A$7:$A$300,A2806)&gt;0,"✓",IF(N(D2806)=0,"– no spend","⚠ add to Campaigns tab")))</f>
        <v>✓</v>
      </c>
      <c r="J2806" s="83" t="n">
        <f aca="false">IF(D2806="","",D2806*IF(Settings!$B$23=Settings!$C$6,1,IF(Settings!$B$23="USD",1/INDEX(Settings!$B$29:$B$40,MONTH(B2806)),INDEX(Settings!$B$29:$B$40,MONTH(B2806)))))</f>
        <v>81.212082</v>
      </c>
    </row>
    <row r="2807" customFormat="false" ht="15" hidden="false" customHeight="false" outlineLevel="0" collapsed="false">
      <c r="A2807" s="0" t="s">
        <v>186</v>
      </c>
      <c r="B2807" s="81" t="n">
        <v>46196</v>
      </c>
      <c r="C2807" s="82" t="s">
        <v>452</v>
      </c>
      <c r="D2807" s="83" t="n">
        <v>56.34</v>
      </c>
      <c r="E2807" s="0" t="n">
        <v>118</v>
      </c>
      <c r="F2807" s="0" t="n">
        <v>16</v>
      </c>
      <c r="G2807" s="0" t="n">
        <v>1</v>
      </c>
      <c r="I2807" s="0" t="str">
        <f aca="false">IF(A2807="","",IF(COUNTIF(Campaigns!$A$7:$A$300,A2807)&gt;0,"✓",IF(N(D2807)=0,"– no spend","⚠ add to Campaigns tab")))</f>
        <v>✓</v>
      </c>
      <c r="J2807" s="83" t="n">
        <f aca="false">IF(D2807="","",D2807*IF(Settings!$B$23=Settings!$C$6,1,IF(Settings!$B$23="USD",1/INDEX(Settings!$B$29:$B$40,MONTH(B2807)),INDEX(Settings!$B$29:$B$40,MONTH(B2807)))))</f>
        <v>62.971218</v>
      </c>
    </row>
    <row r="2808" customFormat="false" ht="15" hidden="false" customHeight="false" outlineLevel="0" collapsed="false">
      <c r="A2808" s="0" t="s">
        <v>197</v>
      </c>
      <c r="B2808" s="81" t="n">
        <v>46196</v>
      </c>
      <c r="C2808" s="82" t="s">
        <v>452</v>
      </c>
      <c r="D2808" s="83" t="n">
        <v>29.81</v>
      </c>
      <c r="E2808" s="0" t="n">
        <v>34979</v>
      </c>
      <c r="F2808" s="0" t="n">
        <v>47</v>
      </c>
      <c r="G2808" s="0" t="n">
        <v>0</v>
      </c>
      <c r="I2808" s="0" t="str">
        <f aca="false">IF(A2808="","",IF(COUNTIF(Campaigns!$A$7:$A$300,A2808)&gt;0,"✓",IF(N(D2808)=0,"– no spend","⚠ add to Campaigns tab")))</f>
        <v>✓</v>
      </c>
      <c r="J2808" s="83" t="n">
        <f aca="false">IF(D2808="","",D2808*IF(Settings!$B$23=Settings!$C$6,1,IF(Settings!$B$23="USD",1/INDEX(Settings!$B$29:$B$40,MONTH(B2808)),INDEX(Settings!$B$29:$B$40,MONTH(B2808)))))</f>
        <v>33.318637</v>
      </c>
    </row>
    <row r="2809" customFormat="false" ht="15" hidden="false" customHeight="false" outlineLevel="0" collapsed="false">
      <c r="A2809" s="0" t="s">
        <v>198</v>
      </c>
      <c r="B2809" s="81" t="n">
        <v>46196</v>
      </c>
      <c r="C2809" s="82" t="s">
        <v>452</v>
      </c>
      <c r="D2809" s="83" t="n">
        <v>29.86</v>
      </c>
      <c r="E2809" s="0" t="n">
        <v>11589</v>
      </c>
      <c r="F2809" s="0" t="n">
        <v>1</v>
      </c>
      <c r="G2809" s="0" t="n">
        <v>0</v>
      </c>
      <c r="I2809" s="0" t="str">
        <f aca="false">IF(A2809="","",IF(COUNTIF(Campaigns!$A$7:$A$300,A2809)&gt;0,"✓",IF(N(D2809)=0,"– no spend","⚠ add to Campaigns tab")))</f>
        <v>✓</v>
      </c>
      <c r="J2809" s="83" t="n">
        <f aca="false">IF(D2809="","",D2809*IF(Settings!$B$23=Settings!$C$6,1,IF(Settings!$B$23="USD",1/INDEX(Settings!$B$29:$B$40,MONTH(B2809)),INDEX(Settings!$B$29:$B$40,MONTH(B2809)))))</f>
        <v>33.374522</v>
      </c>
    </row>
    <row r="2810" customFormat="false" ht="15" hidden="false" customHeight="false" outlineLevel="0" collapsed="false">
      <c r="A2810" s="0" t="s">
        <v>185</v>
      </c>
      <c r="B2810" s="81" t="n">
        <v>46197</v>
      </c>
      <c r="C2810" s="82" t="s">
        <v>452</v>
      </c>
      <c r="D2810" s="83" t="n">
        <v>58.11</v>
      </c>
      <c r="E2810" s="0" t="n">
        <v>89</v>
      </c>
      <c r="F2810" s="0" t="n">
        <v>13</v>
      </c>
      <c r="G2810" s="0" t="n">
        <v>0</v>
      </c>
      <c r="I2810" s="0" t="str">
        <f aca="false">IF(A2810="","",IF(COUNTIF(Campaigns!$A$7:$A$300,A2810)&gt;0,"✓",IF(N(D2810)=0,"– no spend","⚠ add to Campaigns tab")))</f>
        <v>✓</v>
      </c>
      <c r="J2810" s="83" t="n">
        <f aca="false">IF(D2810="","",D2810*IF(Settings!$B$23=Settings!$C$6,1,IF(Settings!$B$23="USD",1/INDEX(Settings!$B$29:$B$40,MONTH(B2810)),INDEX(Settings!$B$29:$B$40,MONTH(B2810)))))</f>
        <v>64.949547</v>
      </c>
    </row>
    <row r="2811" customFormat="false" ht="15" hidden="false" customHeight="false" outlineLevel="0" collapsed="false">
      <c r="A2811" s="0" t="s">
        <v>191</v>
      </c>
      <c r="B2811" s="81" t="n">
        <v>46197</v>
      </c>
      <c r="C2811" s="82" t="s">
        <v>452</v>
      </c>
      <c r="D2811" s="83" t="n">
        <v>17.99</v>
      </c>
      <c r="E2811" s="0" t="n">
        <v>79</v>
      </c>
      <c r="F2811" s="0" t="n">
        <v>9</v>
      </c>
      <c r="G2811" s="0" t="n">
        <v>0</v>
      </c>
      <c r="I2811" s="0" t="str">
        <f aca="false">IF(A2811="","",IF(COUNTIF(Campaigns!$A$7:$A$300,A2811)&gt;0,"✓",IF(N(D2811)=0,"– no spend","⚠ add to Campaigns tab")))</f>
        <v>✓</v>
      </c>
      <c r="J2811" s="83" t="n">
        <f aca="false">IF(D2811="","",D2811*IF(Settings!$B$23=Settings!$C$6,1,IF(Settings!$B$23="USD",1/INDEX(Settings!$B$29:$B$40,MONTH(B2811)),INDEX(Settings!$B$29:$B$40,MONTH(B2811)))))</f>
        <v>20.107423</v>
      </c>
    </row>
    <row r="2812" customFormat="false" ht="15" hidden="false" customHeight="false" outlineLevel="0" collapsed="false">
      <c r="A2812" s="0" t="s">
        <v>200</v>
      </c>
      <c r="B2812" s="81" t="n">
        <v>46197</v>
      </c>
      <c r="C2812" s="82" t="s">
        <v>452</v>
      </c>
      <c r="D2812" s="83" t="n">
        <v>16.68</v>
      </c>
      <c r="E2812" s="0" t="n">
        <v>43</v>
      </c>
      <c r="F2812" s="0" t="n">
        <v>6</v>
      </c>
      <c r="G2812" s="0" t="n">
        <v>0</v>
      </c>
      <c r="I2812" s="0" t="str">
        <f aca="false">IF(A2812="","",IF(COUNTIF(Campaigns!$A$7:$A$300,A2812)&gt;0,"✓",IF(N(D2812)=0,"– no spend","⚠ add to Campaigns tab")))</f>
        <v>✓</v>
      </c>
      <c r="J2812" s="83" t="n">
        <f aca="false">IF(D2812="","",D2812*IF(Settings!$B$23=Settings!$C$6,1,IF(Settings!$B$23="USD",1/INDEX(Settings!$B$29:$B$40,MONTH(B2812)),INDEX(Settings!$B$29:$B$40,MONTH(B2812)))))</f>
        <v>18.643236</v>
      </c>
    </row>
    <row r="2813" customFormat="false" ht="15" hidden="false" customHeight="false" outlineLevel="0" collapsed="false">
      <c r="A2813" s="0" t="s">
        <v>196</v>
      </c>
      <c r="B2813" s="81" t="n">
        <v>46197</v>
      </c>
      <c r="C2813" s="82" t="s">
        <v>452</v>
      </c>
      <c r="D2813" s="83" t="n">
        <v>26.12</v>
      </c>
      <c r="E2813" s="0" t="n">
        <v>432</v>
      </c>
      <c r="F2813" s="0" t="n">
        <v>14</v>
      </c>
      <c r="G2813" s="0" t="n">
        <v>7</v>
      </c>
      <c r="I2813" s="0" t="str">
        <f aca="false">IF(A2813="","",IF(COUNTIF(Campaigns!$A$7:$A$300,A2813)&gt;0,"✓",IF(N(D2813)=0,"– no spend","⚠ add to Campaigns tab")))</f>
        <v>✓</v>
      </c>
      <c r="J2813" s="83" t="n">
        <f aca="false">IF(D2813="","",D2813*IF(Settings!$B$23=Settings!$C$6,1,IF(Settings!$B$23="USD",1/INDEX(Settings!$B$29:$B$40,MONTH(B2813)),INDEX(Settings!$B$29:$B$40,MONTH(B2813)))))</f>
        <v>29.194324</v>
      </c>
    </row>
    <row r="2814" customFormat="false" ht="15" hidden="false" customHeight="false" outlineLevel="0" collapsed="false">
      <c r="A2814" s="0" t="s">
        <v>202</v>
      </c>
      <c r="B2814" s="81" t="n">
        <v>46197</v>
      </c>
      <c r="C2814" s="82" t="s">
        <v>452</v>
      </c>
      <c r="D2814" s="83" t="n">
        <v>8.15</v>
      </c>
      <c r="E2814" s="0" t="n">
        <v>14</v>
      </c>
      <c r="F2814" s="0" t="n">
        <v>1</v>
      </c>
      <c r="G2814" s="0" t="n">
        <v>0</v>
      </c>
      <c r="I2814" s="0" t="str">
        <f aca="false">IF(A2814="","",IF(COUNTIF(Campaigns!$A$7:$A$300,A2814)&gt;0,"✓",IF(N(D2814)=0,"– no spend","⚠ add to Campaigns tab")))</f>
        <v>✓</v>
      </c>
      <c r="J2814" s="83" t="n">
        <f aca="false">IF(D2814="","",D2814*IF(Settings!$B$23=Settings!$C$6,1,IF(Settings!$B$23="USD",1/INDEX(Settings!$B$29:$B$40,MONTH(B2814)),INDEX(Settings!$B$29:$B$40,MONTH(B2814)))))</f>
        <v>9.109255</v>
      </c>
    </row>
    <row r="2815" customFormat="false" ht="15" hidden="false" customHeight="false" outlineLevel="0" collapsed="false">
      <c r="A2815" s="0" t="s">
        <v>192</v>
      </c>
      <c r="B2815" s="81" t="n">
        <v>46197</v>
      </c>
      <c r="C2815" s="82" t="s">
        <v>452</v>
      </c>
      <c r="D2815" s="83" t="n">
        <v>23.06</v>
      </c>
      <c r="E2815" s="0" t="n">
        <v>99</v>
      </c>
      <c r="F2815" s="0" t="n">
        <v>7</v>
      </c>
      <c r="G2815" s="0" t="n">
        <v>0.03</v>
      </c>
      <c r="I2815" s="0" t="str">
        <f aca="false">IF(A2815="","",IF(COUNTIF(Campaigns!$A$7:$A$300,A2815)&gt;0,"✓",IF(N(D2815)=0,"– no spend","⚠ add to Campaigns tab")))</f>
        <v>✓</v>
      </c>
      <c r="J2815" s="83" t="n">
        <f aca="false">IF(D2815="","",D2815*IF(Settings!$B$23=Settings!$C$6,1,IF(Settings!$B$23="USD",1/INDEX(Settings!$B$29:$B$40,MONTH(B2815)),INDEX(Settings!$B$29:$B$40,MONTH(B2815)))))</f>
        <v>25.774162</v>
      </c>
    </row>
    <row r="2816" customFormat="false" ht="15" hidden="false" customHeight="false" outlineLevel="0" collapsed="false">
      <c r="A2816" s="0" t="s">
        <v>187</v>
      </c>
      <c r="B2816" s="81" t="n">
        <v>46197</v>
      </c>
      <c r="C2816" s="82" t="s">
        <v>452</v>
      </c>
      <c r="D2816" s="83" t="n">
        <v>45.85</v>
      </c>
      <c r="E2816" s="0" t="n">
        <v>133</v>
      </c>
      <c r="F2816" s="0" t="n">
        <v>6</v>
      </c>
      <c r="G2816" s="0" t="n">
        <v>0</v>
      </c>
      <c r="I2816" s="0" t="str">
        <f aca="false">IF(A2816="","",IF(COUNTIF(Campaigns!$A$7:$A$300,A2816)&gt;0,"✓",IF(N(D2816)=0,"– no spend","⚠ add to Campaigns tab")))</f>
        <v>✓</v>
      </c>
      <c r="J2816" s="83" t="n">
        <f aca="false">IF(D2816="","",D2816*IF(Settings!$B$23=Settings!$C$6,1,IF(Settings!$B$23="USD",1/INDEX(Settings!$B$29:$B$40,MONTH(B2816)),INDEX(Settings!$B$29:$B$40,MONTH(B2816)))))</f>
        <v>51.246545</v>
      </c>
    </row>
    <row r="2817" customFormat="false" ht="15" hidden="false" customHeight="false" outlineLevel="0" collapsed="false">
      <c r="A2817" s="0" t="s">
        <v>190</v>
      </c>
      <c r="B2817" s="81" t="n">
        <v>46197</v>
      </c>
      <c r="C2817" s="82" t="s">
        <v>452</v>
      </c>
      <c r="D2817" s="83" t="n">
        <v>77.47</v>
      </c>
      <c r="E2817" s="0" t="n">
        <v>101</v>
      </c>
      <c r="F2817" s="0" t="n">
        <v>3</v>
      </c>
      <c r="G2817" s="0" t="n">
        <v>0</v>
      </c>
      <c r="I2817" s="0" t="str">
        <f aca="false">IF(A2817="","",IF(COUNTIF(Campaigns!$A$7:$A$300,A2817)&gt;0,"✓",IF(N(D2817)=0,"– no spend","⚠ add to Campaigns tab")))</f>
        <v>✓</v>
      </c>
      <c r="J2817" s="83" t="n">
        <f aca="false">IF(D2817="","",D2817*IF(Settings!$B$23=Settings!$C$6,1,IF(Settings!$B$23="USD",1/INDEX(Settings!$B$29:$B$40,MONTH(B2817)),INDEX(Settings!$B$29:$B$40,MONTH(B2817)))))</f>
        <v>86.588219</v>
      </c>
    </row>
    <row r="2818" customFormat="false" ht="15" hidden="false" customHeight="false" outlineLevel="0" collapsed="false">
      <c r="A2818" s="0" t="s">
        <v>204</v>
      </c>
      <c r="B2818" s="81" t="n">
        <v>46197</v>
      </c>
      <c r="C2818" s="82" t="s">
        <v>452</v>
      </c>
      <c r="D2818" s="83" t="n">
        <v>8.04</v>
      </c>
      <c r="E2818" s="0" t="n">
        <v>14</v>
      </c>
      <c r="F2818" s="0" t="n">
        <v>3</v>
      </c>
      <c r="G2818" s="0" t="n">
        <v>1</v>
      </c>
      <c r="I2818" s="0" t="str">
        <f aca="false">IF(A2818="","",IF(COUNTIF(Campaigns!$A$7:$A$300,A2818)&gt;0,"✓",IF(N(D2818)=0,"– no spend","⚠ add to Campaigns tab")))</f>
        <v>✓</v>
      </c>
      <c r="J2818" s="83" t="n">
        <f aca="false">IF(D2818="","",D2818*IF(Settings!$B$23=Settings!$C$6,1,IF(Settings!$B$23="USD",1/INDEX(Settings!$B$29:$B$40,MONTH(B2818)),INDEX(Settings!$B$29:$B$40,MONTH(B2818)))))</f>
        <v>8.986308</v>
      </c>
    </row>
    <row r="2819" customFormat="false" ht="15" hidden="false" customHeight="false" outlineLevel="0" collapsed="false">
      <c r="A2819" s="0" t="s">
        <v>188</v>
      </c>
      <c r="B2819" s="81" t="n">
        <v>46197</v>
      </c>
      <c r="C2819" s="82" t="s">
        <v>452</v>
      </c>
      <c r="D2819" s="83" t="n">
        <v>74.37</v>
      </c>
      <c r="E2819" s="0" t="n">
        <v>438</v>
      </c>
      <c r="F2819" s="0" t="n">
        <v>17</v>
      </c>
      <c r="G2819" s="0" t="n">
        <v>0</v>
      </c>
      <c r="I2819" s="0" t="str">
        <f aca="false">IF(A2819="","",IF(COUNTIF(Campaigns!$A$7:$A$300,A2819)&gt;0,"✓",IF(N(D2819)=0,"– no spend","⚠ add to Campaigns tab")))</f>
        <v>✓</v>
      </c>
      <c r="J2819" s="83" t="n">
        <f aca="false">IF(D2819="","",D2819*IF(Settings!$B$23=Settings!$C$6,1,IF(Settings!$B$23="USD",1/INDEX(Settings!$B$29:$B$40,MONTH(B2819)),INDEX(Settings!$B$29:$B$40,MONTH(B2819)))))</f>
        <v>83.123349</v>
      </c>
    </row>
    <row r="2820" customFormat="false" ht="15" hidden="false" customHeight="false" outlineLevel="0" collapsed="false">
      <c r="A2820" s="0" t="s">
        <v>186</v>
      </c>
      <c r="B2820" s="81" t="n">
        <v>46197</v>
      </c>
      <c r="C2820" s="82" t="s">
        <v>452</v>
      </c>
      <c r="D2820" s="83" t="n">
        <v>51.7</v>
      </c>
      <c r="E2820" s="0" t="n">
        <v>211</v>
      </c>
      <c r="F2820" s="0" t="n">
        <v>20</v>
      </c>
      <c r="G2820" s="0" t="n">
        <v>0.03</v>
      </c>
      <c r="I2820" s="0" t="str">
        <f aca="false">IF(A2820="","",IF(COUNTIF(Campaigns!$A$7:$A$300,A2820)&gt;0,"✓",IF(N(D2820)=0,"– no spend","⚠ add to Campaigns tab")))</f>
        <v>✓</v>
      </c>
      <c r="J2820" s="83" t="n">
        <f aca="false">IF(D2820="","",D2820*IF(Settings!$B$23=Settings!$C$6,1,IF(Settings!$B$23="USD",1/INDEX(Settings!$B$29:$B$40,MONTH(B2820)),INDEX(Settings!$B$29:$B$40,MONTH(B2820)))))</f>
        <v>57.78509</v>
      </c>
    </row>
    <row r="2821" customFormat="false" ht="15" hidden="false" customHeight="false" outlineLevel="0" collapsed="false">
      <c r="A2821" s="0" t="s">
        <v>197</v>
      </c>
      <c r="B2821" s="81" t="n">
        <v>46197</v>
      </c>
      <c r="C2821" s="82" t="s">
        <v>452</v>
      </c>
      <c r="D2821" s="83" t="n">
        <v>29.7</v>
      </c>
      <c r="E2821" s="0" t="n">
        <v>33775</v>
      </c>
      <c r="F2821" s="0" t="n">
        <v>61</v>
      </c>
      <c r="G2821" s="0" t="n">
        <v>0</v>
      </c>
      <c r="I2821" s="0" t="str">
        <f aca="false">IF(A2821="","",IF(COUNTIF(Campaigns!$A$7:$A$300,A2821)&gt;0,"✓",IF(N(D2821)=0,"– no spend","⚠ add to Campaigns tab")))</f>
        <v>✓</v>
      </c>
      <c r="J2821" s="83" t="n">
        <f aca="false">IF(D2821="","",D2821*IF(Settings!$B$23=Settings!$C$6,1,IF(Settings!$B$23="USD",1/INDEX(Settings!$B$29:$B$40,MONTH(B2821)),INDEX(Settings!$B$29:$B$40,MONTH(B2821)))))</f>
        <v>33.19569</v>
      </c>
    </row>
    <row r="2822" customFormat="false" ht="15" hidden="false" customHeight="false" outlineLevel="0" collapsed="false">
      <c r="A2822" s="0" t="s">
        <v>198</v>
      </c>
      <c r="B2822" s="81" t="n">
        <v>46197</v>
      </c>
      <c r="C2822" s="82" t="s">
        <v>452</v>
      </c>
      <c r="D2822" s="83" t="n">
        <v>29.63</v>
      </c>
      <c r="E2822" s="0" t="n">
        <v>10587</v>
      </c>
      <c r="F2822" s="0" t="n">
        <v>0</v>
      </c>
      <c r="G2822" s="0" t="n">
        <v>0</v>
      </c>
      <c r="I2822" s="0" t="str">
        <f aca="false">IF(A2822="","",IF(COUNTIF(Campaigns!$A$7:$A$300,A2822)&gt;0,"✓",IF(N(D2822)=0,"– no spend","⚠ add to Campaigns tab")))</f>
        <v>✓</v>
      </c>
      <c r="J2822" s="83" t="n">
        <f aca="false">IF(D2822="","",D2822*IF(Settings!$B$23=Settings!$C$6,1,IF(Settings!$B$23="USD",1/INDEX(Settings!$B$29:$B$40,MONTH(B2822)),INDEX(Settings!$B$29:$B$40,MONTH(B2822)))))</f>
        <v>33.117451</v>
      </c>
    </row>
    <row r="2823" customFormat="false" ht="15" hidden="false" customHeight="false" outlineLevel="0" collapsed="false">
      <c r="A2823" s="0" t="s">
        <v>185</v>
      </c>
      <c r="B2823" s="81" t="n">
        <v>46198</v>
      </c>
      <c r="C2823" s="82" t="s">
        <v>452</v>
      </c>
      <c r="D2823" s="83" t="n">
        <v>67.69</v>
      </c>
      <c r="E2823" s="0" t="n">
        <v>167</v>
      </c>
      <c r="F2823" s="0" t="n">
        <v>20</v>
      </c>
      <c r="G2823" s="0" t="n">
        <v>1</v>
      </c>
      <c r="I2823" s="0" t="str">
        <f aca="false">IF(A2823="","",IF(COUNTIF(Campaigns!$A$7:$A$300,A2823)&gt;0,"✓",IF(N(D2823)=0,"– no spend","⚠ add to Campaigns tab")))</f>
        <v>✓</v>
      </c>
      <c r="J2823" s="83" t="n">
        <f aca="false">IF(D2823="","",D2823*IF(Settings!$B$23=Settings!$C$6,1,IF(Settings!$B$23="USD",1/INDEX(Settings!$B$29:$B$40,MONTH(B2823)),INDEX(Settings!$B$29:$B$40,MONTH(B2823)))))</f>
        <v>75.657113</v>
      </c>
    </row>
    <row r="2824" customFormat="false" ht="15" hidden="false" customHeight="false" outlineLevel="0" collapsed="false">
      <c r="A2824" s="0" t="s">
        <v>191</v>
      </c>
      <c r="B2824" s="81" t="n">
        <v>46198</v>
      </c>
      <c r="C2824" s="82" t="s">
        <v>452</v>
      </c>
      <c r="D2824" s="83" t="n">
        <v>27.35</v>
      </c>
      <c r="E2824" s="0" t="n">
        <v>71</v>
      </c>
      <c r="F2824" s="0" t="n">
        <v>8</v>
      </c>
      <c r="G2824" s="0" t="n">
        <v>3.95</v>
      </c>
      <c r="I2824" s="0" t="str">
        <f aca="false">IF(A2824="","",IF(COUNTIF(Campaigns!$A$7:$A$300,A2824)&gt;0,"✓",IF(N(D2824)=0,"– no spend","⚠ add to Campaigns tab")))</f>
        <v>✓</v>
      </c>
      <c r="J2824" s="83" t="n">
        <f aca="false">IF(D2824="","",D2824*IF(Settings!$B$23=Settings!$C$6,1,IF(Settings!$B$23="USD",1/INDEX(Settings!$B$29:$B$40,MONTH(B2824)),INDEX(Settings!$B$29:$B$40,MONTH(B2824)))))</f>
        <v>30.569095</v>
      </c>
    </row>
    <row r="2825" customFormat="false" ht="15" hidden="false" customHeight="false" outlineLevel="0" collapsed="false">
      <c r="A2825" s="0" t="s">
        <v>200</v>
      </c>
      <c r="B2825" s="81" t="n">
        <v>46198</v>
      </c>
      <c r="C2825" s="82" t="s">
        <v>452</v>
      </c>
      <c r="D2825" s="83" t="n">
        <v>14.46</v>
      </c>
      <c r="E2825" s="0" t="n">
        <v>37</v>
      </c>
      <c r="F2825" s="0" t="n">
        <v>7</v>
      </c>
      <c r="G2825" s="0" t="n">
        <v>0</v>
      </c>
      <c r="I2825" s="0" t="str">
        <f aca="false">IF(A2825="","",IF(COUNTIF(Campaigns!$A$7:$A$300,A2825)&gt;0,"✓",IF(N(D2825)=0,"– no spend","⚠ add to Campaigns tab")))</f>
        <v>✓</v>
      </c>
      <c r="J2825" s="83" t="n">
        <f aca="false">IF(D2825="","",D2825*IF(Settings!$B$23=Settings!$C$6,1,IF(Settings!$B$23="USD",1/INDEX(Settings!$B$29:$B$40,MONTH(B2825)),INDEX(Settings!$B$29:$B$40,MONTH(B2825)))))</f>
        <v>16.161942</v>
      </c>
    </row>
    <row r="2826" customFormat="false" ht="15" hidden="false" customHeight="false" outlineLevel="0" collapsed="false">
      <c r="A2826" s="0" t="s">
        <v>196</v>
      </c>
      <c r="B2826" s="81" t="n">
        <v>46198</v>
      </c>
      <c r="C2826" s="82" t="s">
        <v>452</v>
      </c>
      <c r="D2826" s="83" t="n">
        <v>15.3</v>
      </c>
      <c r="E2826" s="0" t="n">
        <v>299</v>
      </c>
      <c r="F2826" s="0" t="n">
        <v>9</v>
      </c>
      <c r="G2826" s="0" t="n">
        <v>5.02</v>
      </c>
      <c r="I2826" s="0" t="str">
        <f aca="false">IF(A2826="","",IF(COUNTIF(Campaigns!$A$7:$A$300,A2826)&gt;0,"✓",IF(N(D2826)=0,"– no spend","⚠ add to Campaigns tab")))</f>
        <v>✓</v>
      </c>
      <c r="J2826" s="83" t="n">
        <f aca="false">IF(D2826="","",D2826*IF(Settings!$B$23=Settings!$C$6,1,IF(Settings!$B$23="USD",1/INDEX(Settings!$B$29:$B$40,MONTH(B2826)),INDEX(Settings!$B$29:$B$40,MONTH(B2826)))))</f>
        <v>17.10081</v>
      </c>
    </row>
    <row r="2827" customFormat="false" ht="15" hidden="false" customHeight="false" outlineLevel="0" collapsed="false">
      <c r="A2827" s="0" t="s">
        <v>202</v>
      </c>
      <c r="B2827" s="81" t="n">
        <v>46198</v>
      </c>
      <c r="C2827" s="82" t="s">
        <v>452</v>
      </c>
      <c r="D2827" s="83" t="n">
        <v>8.34</v>
      </c>
      <c r="E2827" s="0" t="n">
        <v>52</v>
      </c>
      <c r="F2827" s="0" t="n">
        <v>5</v>
      </c>
      <c r="G2827" s="0" t="n">
        <v>1</v>
      </c>
      <c r="I2827" s="0" t="str">
        <f aca="false">IF(A2827="","",IF(COUNTIF(Campaigns!$A$7:$A$300,A2827)&gt;0,"✓",IF(N(D2827)=0,"– no spend","⚠ add to Campaigns tab")))</f>
        <v>✓</v>
      </c>
      <c r="J2827" s="83" t="n">
        <f aca="false">IF(D2827="","",D2827*IF(Settings!$B$23=Settings!$C$6,1,IF(Settings!$B$23="USD",1/INDEX(Settings!$B$29:$B$40,MONTH(B2827)),INDEX(Settings!$B$29:$B$40,MONTH(B2827)))))</f>
        <v>9.321618</v>
      </c>
    </row>
    <row r="2828" customFormat="false" ht="15" hidden="false" customHeight="false" outlineLevel="0" collapsed="false">
      <c r="A2828" s="0" t="s">
        <v>192</v>
      </c>
      <c r="B2828" s="81" t="n">
        <v>46198</v>
      </c>
      <c r="C2828" s="82" t="s">
        <v>452</v>
      </c>
      <c r="D2828" s="83" t="n">
        <v>21.97</v>
      </c>
      <c r="E2828" s="0" t="n">
        <v>84</v>
      </c>
      <c r="F2828" s="0" t="n">
        <v>4</v>
      </c>
      <c r="G2828" s="0" t="n">
        <v>0</v>
      </c>
      <c r="I2828" s="0" t="str">
        <f aca="false">IF(A2828="","",IF(COUNTIF(Campaigns!$A$7:$A$300,A2828)&gt;0,"✓",IF(N(D2828)=0,"– no spend","⚠ add to Campaigns tab")))</f>
        <v>✓</v>
      </c>
      <c r="J2828" s="83" t="n">
        <f aca="false">IF(D2828="","",D2828*IF(Settings!$B$23=Settings!$C$6,1,IF(Settings!$B$23="USD",1/INDEX(Settings!$B$29:$B$40,MONTH(B2828)),INDEX(Settings!$B$29:$B$40,MONTH(B2828)))))</f>
        <v>24.555869</v>
      </c>
    </row>
    <row r="2829" customFormat="false" ht="15" hidden="false" customHeight="false" outlineLevel="0" collapsed="false">
      <c r="A2829" s="0" t="s">
        <v>187</v>
      </c>
      <c r="B2829" s="81" t="n">
        <v>46198</v>
      </c>
      <c r="C2829" s="82" t="s">
        <v>452</v>
      </c>
      <c r="D2829" s="83" t="n">
        <v>48.95</v>
      </c>
      <c r="E2829" s="0" t="n">
        <v>111</v>
      </c>
      <c r="F2829" s="0" t="n">
        <v>5</v>
      </c>
      <c r="G2829" s="0" t="n">
        <v>0</v>
      </c>
      <c r="I2829" s="0" t="str">
        <f aca="false">IF(A2829="","",IF(COUNTIF(Campaigns!$A$7:$A$300,A2829)&gt;0,"✓",IF(N(D2829)=0,"– no spend","⚠ add to Campaigns tab")))</f>
        <v>✓</v>
      </c>
      <c r="J2829" s="83" t="n">
        <f aca="false">IF(D2829="","",D2829*IF(Settings!$B$23=Settings!$C$6,1,IF(Settings!$B$23="USD",1/INDEX(Settings!$B$29:$B$40,MONTH(B2829)),INDEX(Settings!$B$29:$B$40,MONTH(B2829)))))</f>
        <v>54.711415</v>
      </c>
    </row>
    <row r="2830" customFormat="false" ht="15" hidden="false" customHeight="false" outlineLevel="0" collapsed="false">
      <c r="A2830" s="0" t="s">
        <v>190</v>
      </c>
      <c r="B2830" s="81" t="n">
        <v>46198</v>
      </c>
      <c r="C2830" s="82" t="s">
        <v>452</v>
      </c>
      <c r="D2830" s="83" t="n">
        <v>98.25</v>
      </c>
      <c r="E2830" s="0" t="n">
        <v>29</v>
      </c>
      <c r="F2830" s="0" t="n">
        <v>3</v>
      </c>
      <c r="G2830" s="0" t="n">
        <v>0</v>
      </c>
      <c r="I2830" s="0" t="str">
        <f aca="false">IF(A2830="","",IF(COUNTIF(Campaigns!$A$7:$A$300,A2830)&gt;0,"✓",IF(N(D2830)=0,"– no spend","⚠ add to Campaigns tab")))</f>
        <v>✓</v>
      </c>
      <c r="J2830" s="83" t="n">
        <f aca="false">IF(D2830="","",D2830*IF(Settings!$B$23=Settings!$C$6,1,IF(Settings!$B$23="USD",1/INDEX(Settings!$B$29:$B$40,MONTH(B2830)),INDEX(Settings!$B$29:$B$40,MONTH(B2830)))))</f>
        <v>109.814025</v>
      </c>
    </row>
    <row r="2831" customFormat="false" ht="15" hidden="false" customHeight="false" outlineLevel="0" collapsed="false">
      <c r="A2831" s="0" t="s">
        <v>204</v>
      </c>
      <c r="B2831" s="81" t="n">
        <v>46198</v>
      </c>
      <c r="C2831" s="82" t="s">
        <v>452</v>
      </c>
      <c r="D2831" s="83" t="n">
        <v>5.78</v>
      </c>
      <c r="E2831" s="0" t="n">
        <v>26</v>
      </c>
      <c r="F2831" s="0" t="n">
        <v>2</v>
      </c>
      <c r="G2831" s="0" t="n">
        <v>0</v>
      </c>
      <c r="I2831" s="0" t="str">
        <f aca="false">IF(A2831="","",IF(COUNTIF(Campaigns!$A$7:$A$300,A2831)&gt;0,"✓",IF(N(D2831)=0,"– no spend","⚠ add to Campaigns tab")))</f>
        <v>✓</v>
      </c>
      <c r="J2831" s="83" t="n">
        <f aca="false">IF(D2831="","",D2831*IF(Settings!$B$23=Settings!$C$6,1,IF(Settings!$B$23="USD",1/INDEX(Settings!$B$29:$B$40,MONTH(B2831)),INDEX(Settings!$B$29:$B$40,MONTH(B2831)))))</f>
        <v>6.460306</v>
      </c>
    </row>
    <row r="2832" customFormat="false" ht="15" hidden="false" customHeight="false" outlineLevel="0" collapsed="false">
      <c r="A2832" s="0" t="s">
        <v>188</v>
      </c>
      <c r="B2832" s="81" t="n">
        <v>46198</v>
      </c>
      <c r="C2832" s="82" t="s">
        <v>452</v>
      </c>
      <c r="D2832" s="83" t="n">
        <v>60.97</v>
      </c>
      <c r="E2832" s="0" t="n">
        <v>420</v>
      </c>
      <c r="F2832" s="0" t="n">
        <v>13</v>
      </c>
      <c r="G2832" s="0" t="n">
        <v>0</v>
      </c>
      <c r="I2832" s="0" t="str">
        <f aca="false">IF(A2832="","",IF(COUNTIF(Campaigns!$A$7:$A$300,A2832)&gt;0,"✓",IF(N(D2832)=0,"– no spend","⚠ add to Campaigns tab")))</f>
        <v>✓</v>
      </c>
      <c r="J2832" s="83" t="n">
        <f aca="false">IF(D2832="","",D2832*IF(Settings!$B$23=Settings!$C$6,1,IF(Settings!$B$23="USD",1/INDEX(Settings!$B$29:$B$40,MONTH(B2832)),INDEX(Settings!$B$29:$B$40,MONTH(B2832)))))</f>
        <v>68.146169</v>
      </c>
    </row>
    <row r="2833" customFormat="false" ht="15" hidden="false" customHeight="false" outlineLevel="0" collapsed="false">
      <c r="A2833" s="0" t="s">
        <v>186</v>
      </c>
      <c r="B2833" s="81" t="n">
        <v>46198</v>
      </c>
      <c r="C2833" s="82" t="s">
        <v>452</v>
      </c>
      <c r="D2833" s="83" t="n">
        <v>52.19</v>
      </c>
      <c r="E2833" s="0" t="n">
        <v>106</v>
      </c>
      <c r="F2833" s="0" t="n">
        <v>21</v>
      </c>
      <c r="G2833" s="0" t="n">
        <v>0.33</v>
      </c>
      <c r="I2833" s="0" t="str">
        <f aca="false">IF(A2833="","",IF(COUNTIF(Campaigns!$A$7:$A$300,A2833)&gt;0,"✓",IF(N(D2833)=0,"– no spend","⚠ add to Campaigns tab")))</f>
        <v>✓</v>
      </c>
      <c r="J2833" s="83" t="n">
        <f aca="false">IF(D2833="","",D2833*IF(Settings!$B$23=Settings!$C$6,1,IF(Settings!$B$23="USD",1/INDEX(Settings!$B$29:$B$40,MONTH(B2833)),INDEX(Settings!$B$29:$B$40,MONTH(B2833)))))</f>
        <v>58.332763</v>
      </c>
    </row>
    <row r="2834" customFormat="false" ht="15" hidden="false" customHeight="false" outlineLevel="0" collapsed="false">
      <c r="A2834" s="0" t="s">
        <v>197</v>
      </c>
      <c r="B2834" s="81" t="n">
        <v>46198</v>
      </c>
      <c r="C2834" s="82" t="s">
        <v>452</v>
      </c>
      <c r="D2834" s="83" t="n">
        <v>29.44</v>
      </c>
      <c r="E2834" s="0" t="n">
        <v>33751</v>
      </c>
      <c r="F2834" s="0" t="n">
        <v>33</v>
      </c>
      <c r="G2834" s="0" t="n">
        <v>0</v>
      </c>
      <c r="I2834" s="0" t="str">
        <f aca="false">IF(A2834="","",IF(COUNTIF(Campaigns!$A$7:$A$300,A2834)&gt;0,"✓",IF(N(D2834)=0,"– no spend","⚠ add to Campaigns tab")))</f>
        <v>✓</v>
      </c>
      <c r="J2834" s="83" t="n">
        <f aca="false">IF(D2834="","",D2834*IF(Settings!$B$23=Settings!$C$6,1,IF(Settings!$B$23="USD",1/INDEX(Settings!$B$29:$B$40,MONTH(B2834)),INDEX(Settings!$B$29:$B$40,MONTH(B2834)))))</f>
        <v>32.905088</v>
      </c>
    </row>
    <row r="2835" customFormat="false" ht="15" hidden="false" customHeight="false" outlineLevel="0" collapsed="false">
      <c r="A2835" s="0" t="s">
        <v>198</v>
      </c>
      <c r="B2835" s="81" t="n">
        <v>46198</v>
      </c>
      <c r="C2835" s="82" t="s">
        <v>452</v>
      </c>
      <c r="D2835" s="83" t="n">
        <v>29.25</v>
      </c>
      <c r="E2835" s="0" t="n">
        <v>11036</v>
      </c>
      <c r="F2835" s="0" t="n">
        <v>5</v>
      </c>
      <c r="G2835" s="0" t="n">
        <v>0</v>
      </c>
      <c r="I2835" s="0" t="str">
        <f aca="false">IF(A2835="","",IF(COUNTIF(Campaigns!$A$7:$A$300,A2835)&gt;0,"✓",IF(N(D2835)=0,"– no spend","⚠ add to Campaigns tab")))</f>
        <v>✓</v>
      </c>
      <c r="J2835" s="83" t="n">
        <f aca="false">IF(D2835="","",D2835*IF(Settings!$B$23=Settings!$C$6,1,IF(Settings!$B$23="USD",1/INDEX(Settings!$B$29:$B$40,MONTH(B2835)),INDEX(Settings!$B$29:$B$40,MONTH(B2835)))))</f>
        <v>32.692725</v>
      </c>
    </row>
    <row r="2836" customFormat="false" ht="15" hidden="false" customHeight="false" outlineLevel="0" collapsed="false">
      <c r="A2836" s="0" t="s">
        <v>185</v>
      </c>
      <c r="B2836" s="81" t="n">
        <v>46199</v>
      </c>
      <c r="C2836" s="82" t="s">
        <v>452</v>
      </c>
      <c r="D2836" s="83" t="n">
        <v>15.39</v>
      </c>
      <c r="E2836" s="0" t="n">
        <v>163</v>
      </c>
      <c r="F2836" s="0" t="n">
        <v>10</v>
      </c>
      <c r="G2836" s="0" t="n">
        <v>0</v>
      </c>
      <c r="I2836" s="0" t="str">
        <f aca="false">IF(A2836="","",IF(COUNTIF(Campaigns!$A$7:$A$300,A2836)&gt;0,"✓",IF(N(D2836)=0,"– no spend","⚠ add to Campaigns tab")))</f>
        <v>✓</v>
      </c>
      <c r="J2836" s="83" t="n">
        <f aca="false">IF(D2836="","",D2836*IF(Settings!$B$23=Settings!$C$6,1,IF(Settings!$B$23="USD",1/INDEX(Settings!$B$29:$B$40,MONTH(B2836)),INDEX(Settings!$B$29:$B$40,MONTH(B2836)))))</f>
        <v>17.201403</v>
      </c>
    </row>
    <row r="2837" customFormat="false" ht="15" hidden="false" customHeight="false" outlineLevel="0" collapsed="false">
      <c r="A2837" s="0" t="s">
        <v>191</v>
      </c>
      <c r="B2837" s="81" t="n">
        <v>46199</v>
      </c>
      <c r="C2837" s="82" t="s">
        <v>452</v>
      </c>
      <c r="D2837" s="83" t="n">
        <v>23.34</v>
      </c>
      <c r="E2837" s="0" t="n">
        <v>24</v>
      </c>
      <c r="F2837" s="0" t="n">
        <v>5</v>
      </c>
      <c r="G2837" s="0" t="n">
        <v>0</v>
      </c>
      <c r="I2837" s="0" t="str">
        <f aca="false">IF(A2837="","",IF(COUNTIF(Campaigns!$A$7:$A$300,A2837)&gt;0,"✓",IF(N(D2837)=0,"– no spend","⚠ add to Campaigns tab")))</f>
        <v>✓</v>
      </c>
      <c r="J2837" s="83" t="n">
        <f aca="false">IF(D2837="","",D2837*IF(Settings!$B$23=Settings!$C$6,1,IF(Settings!$B$23="USD",1/INDEX(Settings!$B$29:$B$40,MONTH(B2837)),INDEX(Settings!$B$29:$B$40,MONTH(B2837)))))</f>
        <v>26.087118</v>
      </c>
    </row>
    <row r="2838" customFormat="false" ht="15" hidden="false" customHeight="false" outlineLevel="0" collapsed="false">
      <c r="A2838" s="0" t="s">
        <v>200</v>
      </c>
      <c r="B2838" s="81" t="n">
        <v>46199</v>
      </c>
      <c r="C2838" s="82" t="s">
        <v>452</v>
      </c>
      <c r="D2838" s="83" t="n">
        <v>21.01</v>
      </c>
      <c r="E2838" s="0" t="n">
        <v>38</v>
      </c>
      <c r="F2838" s="0" t="n">
        <v>6</v>
      </c>
      <c r="G2838" s="0" t="n">
        <v>0</v>
      </c>
      <c r="I2838" s="0" t="str">
        <f aca="false">IF(A2838="","",IF(COUNTIF(Campaigns!$A$7:$A$300,A2838)&gt;0,"✓",IF(N(D2838)=0,"– no spend","⚠ add to Campaigns tab")))</f>
        <v>✓</v>
      </c>
      <c r="J2838" s="83" t="n">
        <f aca="false">IF(D2838="","",D2838*IF(Settings!$B$23=Settings!$C$6,1,IF(Settings!$B$23="USD",1/INDEX(Settings!$B$29:$B$40,MONTH(B2838)),INDEX(Settings!$B$29:$B$40,MONTH(B2838)))))</f>
        <v>23.482877</v>
      </c>
    </row>
    <row r="2839" customFormat="false" ht="15" hidden="false" customHeight="false" outlineLevel="0" collapsed="false">
      <c r="A2839" s="0" t="s">
        <v>196</v>
      </c>
      <c r="B2839" s="81" t="n">
        <v>46199</v>
      </c>
      <c r="C2839" s="82" t="s">
        <v>452</v>
      </c>
      <c r="D2839" s="83" t="n">
        <v>23.96</v>
      </c>
      <c r="E2839" s="0" t="n">
        <v>219</v>
      </c>
      <c r="F2839" s="0" t="n">
        <v>9</v>
      </c>
      <c r="G2839" s="0" t="n">
        <v>0</v>
      </c>
      <c r="I2839" s="0" t="str">
        <f aca="false">IF(A2839="","",IF(COUNTIF(Campaigns!$A$7:$A$300,A2839)&gt;0,"✓",IF(N(D2839)=0,"– no spend","⚠ add to Campaigns tab")))</f>
        <v>✓</v>
      </c>
      <c r="J2839" s="83" t="n">
        <f aca="false">IF(D2839="","",D2839*IF(Settings!$B$23=Settings!$C$6,1,IF(Settings!$B$23="USD",1/INDEX(Settings!$B$29:$B$40,MONTH(B2839)),INDEX(Settings!$B$29:$B$40,MONTH(B2839)))))</f>
        <v>26.780092</v>
      </c>
    </row>
    <row r="2840" customFormat="false" ht="15" hidden="false" customHeight="false" outlineLevel="0" collapsed="false">
      <c r="A2840" s="0" t="s">
        <v>202</v>
      </c>
      <c r="B2840" s="81" t="n">
        <v>46199</v>
      </c>
      <c r="C2840" s="82" t="s">
        <v>452</v>
      </c>
      <c r="D2840" s="83" t="n">
        <v>8.51</v>
      </c>
      <c r="E2840" s="0" t="n">
        <v>5</v>
      </c>
      <c r="F2840" s="0" t="n">
        <v>3</v>
      </c>
      <c r="G2840" s="0" t="n">
        <v>1</v>
      </c>
      <c r="I2840" s="0" t="str">
        <f aca="false">IF(A2840="","",IF(COUNTIF(Campaigns!$A$7:$A$300,A2840)&gt;0,"✓",IF(N(D2840)=0,"– no spend","⚠ add to Campaigns tab")))</f>
        <v>✓</v>
      </c>
      <c r="J2840" s="83" t="n">
        <f aca="false">IF(D2840="","",D2840*IF(Settings!$B$23=Settings!$C$6,1,IF(Settings!$B$23="USD",1/INDEX(Settings!$B$29:$B$40,MONTH(B2840)),INDEX(Settings!$B$29:$B$40,MONTH(B2840)))))</f>
        <v>9.511627</v>
      </c>
    </row>
    <row r="2841" customFormat="false" ht="15" hidden="false" customHeight="false" outlineLevel="0" collapsed="false">
      <c r="A2841" s="0" t="s">
        <v>192</v>
      </c>
      <c r="B2841" s="81" t="n">
        <v>46199</v>
      </c>
      <c r="C2841" s="82" t="s">
        <v>452</v>
      </c>
      <c r="D2841" s="83" t="n">
        <v>20.64</v>
      </c>
      <c r="E2841" s="0" t="n">
        <v>60</v>
      </c>
      <c r="F2841" s="0" t="n">
        <v>3</v>
      </c>
      <c r="G2841" s="0" t="n">
        <v>0</v>
      </c>
      <c r="I2841" s="0" t="str">
        <f aca="false">IF(A2841="","",IF(COUNTIF(Campaigns!$A$7:$A$300,A2841)&gt;0,"✓",IF(N(D2841)=0,"– no spend","⚠ add to Campaigns tab")))</f>
        <v>✓</v>
      </c>
      <c r="J2841" s="83" t="n">
        <f aca="false">IF(D2841="","",D2841*IF(Settings!$B$23=Settings!$C$6,1,IF(Settings!$B$23="USD",1/INDEX(Settings!$B$29:$B$40,MONTH(B2841)),INDEX(Settings!$B$29:$B$40,MONTH(B2841)))))</f>
        <v>23.069328</v>
      </c>
    </row>
    <row r="2842" customFormat="false" ht="15" hidden="false" customHeight="false" outlineLevel="0" collapsed="false">
      <c r="A2842" s="0" t="s">
        <v>187</v>
      </c>
      <c r="B2842" s="81" t="n">
        <v>46199</v>
      </c>
      <c r="C2842" s="82" t="s">
        <v>452</v>
      </c>
      <c r="D2842" s="83" t="n">
        <v>44.46</v>
      </c>
      <c r="E2842" s="0" t="n">
        <v>158</v>
      </c>
      <c r="F2842" s="0" t="n">
        <v>7</v>
      </c>
      <c r="G2842" s="0" t="n">
        <v>0</v>
      </c>
      <c r="I2842" s="0" t="str">
        <f aca="false">IF(A2842="","",IF(COUNTIF(Campaigns!$A$7:$A$300,A2842)&gt;0,"✓",IF(N(D2842)=0,"– no spend","⚠ add to Campaigns tab")))</f>
        <v>✓</v>
      </c>
      <c r="J2842" s="83" t="n">
        <f aca="false">IF(D2842="","",D2842*IF(Settings!$B$23=Settings!$C$6,1,IF(Settings!$B$23="USD",1/INDEX(Settings!$B$29:$B$40,MONTH(B2842)),INDEX(Settings!$B$29:$B$40,MONTH(B2842)))))</f>
        <v>49.692942</v>
      </c>
    </row>
    <row r="2843" customFormat="false" ht="15" hidden="false" customHeight="false" outlineLevel="0" collapsed="false">
      <c r="A2843" s="0" t="s">
        <v>190</v>
      </c>
      <c r="B2843" s="81" t="n">
        <v>46199</v>
      </c>
      <c r="C2843" s="82" t="s">
        <v>452</v>
      </c>
      <c r="D2843" s="83" t="n">
        <v>40</v>
      </c>
      <c r="E2843" s="0" t="n">
        <v>68</v>
      </c>
      <c r="F2843" s="0" t="n">
        <v>3</v>
      </c>
      <c r="G2843" s="0" t="n">
        <v>0</v>
      </c>
      <c r="I2843" s="0" t="str">
        <f aca="false">IF(A2843="","",IF(COUNTIF(Campaigns!$A$7:$A$300,A2843)&gt;0,"✓",IF(N(D2843)=0,"– no spend","⚠ add to Campaigns tab")))</f>
        <v>✓</v>
      </c>
      <c r="J2843" s="83" t="n">
        <f aca="false">IF(D2843="","",D2843*IF(Settings!$B$23=Settings!$C$6,1,IF(Settings!$B$23="USD",1/INDEX(Settings!$B$29:$B$40,MONTH(B2843)),INDEX(Settings!$B$29:$B$40,MONTH(B2843)))))</f>
        <v>44.708</v>
      </c>
    </row>
    <row r="2844" customFormat="false" ht="15" hidden="false" customHeight="false" outlineLevel="0" collapsed="false">
      <c r="A2844" s="0" t="s">
        <v>204</v>
      </c>
      <c r="B2844" s="81" t="n">
        <v>46199</v>
      </c>
      <c r="C2844" s="82" t="s">
        <v>452</v>
      </c>
      <c r="D2844" s="83" t="n">
        <v>5.63</v>
      </c>
      <c r="E2844" s="0" t="n">
        <v>2</v>
      </c>
      <c r="F2844" s="0" t="n">
        <v>1</v>
      </c>
      <c r="G2844" s="0" t="n">
        <v>0</v>
      </c>
      <c r="I2844" s="0" t="str">
        <f aca="false">IF(A2844="","",IF(COUNTIF(Campaigns!$A$7:$A$300,A2844)&gt;0,"✓",IF(N(D2844)=0,"– no spend","⚠ add to Campaigns tab")))</f>
        <v>✓</v>
      </c>
      <c r="J2844" s="83" t="n">
        <f aca="false">IF(D2844="","",D2844*IF(Settings!$B$23=Settings!$C$6,1,IF(Settings!$B$23="USD",1/INDEX(Settings!$B$29:$B$40,MONTH(B2844)),INDEX(Settings!$B$29:$B$40,MONTH(B2844)))))</f>
        <v>6.292651</v>
      </c>
    </row>
    <row r="2845" customFormat="false" ht="15" hidden="false" customHeight="false" outlineLevel="0" collapsed="false">
      <c r="A2845" s="0" t="s">
        <v>188</v>
      </c>
      <c r="B2845" s="81" t="n">
        <v>46199</v>
      </c>
      <c r="C2845" s="82" t="s">
        <v>452</v>
      </c>
      <c r="D2845" s="83" t="n">
        <v>62.36</v>
      </c>
      <c r="E2845" s="0" t="n">
        <v>338</v>
      </c>
      <c r="F2845" s="0" t="n">
        <v>17</v>
      </c>
      <c r="G2845" s="0" t="n">
        <v>1</v>
      </c>
      <c r="I2845" s="0" t="str">
        <f aca="false">IF(A2845="","",IF(COUNTIF(Campaigns!$A$7:$A$300,A2845)&gt;0,"✓",IF(N(D2845)=0,"– no spend","⚠ add to Campaigns tab")))</f>
        <v>✓</v>
      </c>
      <c r="J2845" s="83" t="n">
        <f aca="false">IF(D2845="","",D2845*IF(Settings!$B$23=Settings!$C$6,1,IF(Settings!$B$23="USD",1/INDEX(Settings!$B$29:$B$40,MONTH(B2845)),INDEX(Settings!$B$29:$B$40,MONTH(B2845)))))</f>
        <v>69.699772</v>
      </c>
    </row>
    <row r="2846" customFormat="false" ht="15" hidden="false" customHeight="false" outlineLevel="0" collapsed="false">
      <c r="A2846" s="0" t="s">
        <v>186</v>
      </c>
      <c r="B2846" s="81" t="n">
        <v>46199</v>
      </c>
      <c r="C2846" s="82" t="s">
        <v>452</v>
      </c>
      <c r="D2846" s="83" t="n">
        <v>44.23</v>
      </c>
      <c r="E2846" s="0" t="n">
        <v>17</v>
      </c>
      <c r="F2846" s="0" t="n">
        <v>5</v>
      </c>
      <c r="G2846" s="0" t="n">
        <v>0</v>
      </c>
      <c r="I2846" s="0" t="str">
        <f aca="false">IF(A2846="","",IF(COUNTIF(Campaigns!$A$7:$A$300,A2846)&gt;0,"✓",IF(N(D2846)=0,"– no spend","⚠ add to Campaigns tab")))</f>
        <v>✓</v>
      </c>
      <c r="J2846" s="83" t="n">
        <f aca="false">IF(D2846="","",D2846*IF(Settings!$B$23=Settings!$C$6,1,IF(Settings!$B$23="USD",1/INDEX(Settings!$B$29:$B$40,MONTH(B2846)),INDEX(Settings!$B$29:$B$40,MONTH(B2846)))))</f>
        <v>49.435871</v>
      </c>
    </row>
    <row r="2847" customFormat="false" ht="15" hidden="false" customHeight="false" outlineLevel="0" collapsed="false">
      <c r="A2847" s="0" t="s">
        <v>197</v>
      </c>
      <c r="B2847" s="81" t="n">
        <v>46199</v>
      </c>
      <c r="C2847" s="82" t="s">
        <v>452</v>
      </c>
      <c r="D2847" s="83" t="n">
        <v>29.05</v>
      </c>
      <c r="E2847" s="0" t="n">
        <v>32086</v>
      </c>
      <c r="F2847" s="0" t="n">
        <v>53</v>
      </c>
      <c r="G2847" s="0" t="n">
        <v>0</v>
      </c>
      <c r="I2847" s="0" t="str">
        <f aca="false">IF(A2847="","",IF(COUNTIF(Campaigns!$A$7:$A$300,A2847)&gt;0,"✓",IF(N(D2847)=0,"– no spend","⚠ add to Campaigns tab")))</f>
        <v>✓</v>
      </c>
      <c r="J2847" s="83" t="n">
        <f aca="false">IF(D2847="","",D2847*IF(Settings!$B$23=Settings!$C$6,1,IF(Settings!$B$23="USD",1/INDEX(Settings!$B$29:$B$40,MONTH(B2847)),INDEX(Settings!$B$29:$B$40,MONTH(B2847)))))</f>
        <v>32.469185</v>
      </c>
    </row>
    <row r="2848" customFormat="false" ht="15" hidden="false" customHeight="false" outlineLevel="0" collapsed="false">
      <c r="A2848" s="0" t="s">
        <v>198</v>
      </c>
      <c r="B2848" s="81" t="n">
        <v>46199</v>
      </c>
      <c r="C2848" s="82" t="s">
        <v>452</v>
      </c>
      <c r="D2848" s="83" t="n">
        <v>28.75</v>
      </c>
      <c r="E2848" s="0" t="n">
        <v>10692</v>
      </c>
      <c r="F2848" s="0" t="n">
        <v>4</v>
      </c>
      <c r="G2848" s="0" t="n">
        <v>0</v>
      </c>
      <c r="I2848" s="0" t="str">
        <f aca="false">IF(A2848="","",IF(COUNTIF(Campaigns!$A$7:$A$300,A2848)&gt;0,"✓",IF(N(D2848)=0,"– no spend","⚠ add to Campaigns tab")))</f>
        <v>✓</v>
      </c>
      <c r="J2848" s="83" t="n">
        <f aca="false">IF(D2848="","",D2848*IF(Settings!$B$23=Settings!$C$6,1,IF(Settings!$B$23="USD",1/INDEX(Settings!$B$29:$B$40,MONTH(B2848)),INDEX(Settings!$B$29:$B$40,MONTH(B2848)))))</f>
        <v>32.133875</v>
      </c>
    </row>
    <row r="2849" customFormat="false" ht="15" hidden="false" customHeight="false" outlineLevel="0" collapsed="false">
      <c r="A2849" s="0" t="s">
        <v>185</v>
      </c>
      <c r="B2849" s="81" t="n">
        <v>46200</v>
      </c>
      <c r="C2849" s="82" t="s">
        <v>452</v>
      </c>
      <c r="D2849" s="83" t="n">
        <v>26.11</v>
      </c>
      <c r="E2849" s="0" t="n">
        <v>142</v>
      </c>
      <c r="F2849" s="0" t="n">
        <v>10</v>
      </c>
      <c r="G2849" s="0" t="n">
        <v>0</v>
      </c>
      <c r="I2849" s="0" t="str">
        <f aca="false">IF(A2849="","",IF(COUNTIF(Campaigns!$A$7:$A$300,A2849)&gt;0,"✓",IF(N(D2849)=0,"– no spend","⚠ add to Campaigns tab")))</f>
        <v>✓</v>
      </c>
      <c r="J2849" s="83" t="n">
        <f aca="false">IF(D2849="","",D2849*IF(Settings!$B$23=Settings!$C$6,1,IF(Settings!$B$23="USD",1/INDEX(Settings!$B$29:$B$40,MONTH(B2849)),INDEX(Settings!$B$29:$B$40,MONTH(B2849)))))</f>
        <v>29.183147</v>
      </c>
    </row>
    <row r="2850" customFormat="false" ht="15" hidden="false" customHeight="false" outlineLevel="0" collapsed="false">
      <c r="A2850" s="0" t="s">
        <v>191</v>
      </c>
      <c r="B2850" s="81" t="n">
        <v>46200</v>
      </c>
      <c r="C2850" s="82" t="s">
        <v>452</v>
      </c>
      <c r="D2850" s="83" t="n">
        <v>6.36</v>
      </c>
      <c r="E2850" s="0" t="n">
        <v>29</v>
      </c>
      <c r="F2850" s="0" t="n">
        <v>2</v>
      </c>
      <c r="G2850" s="0" t="n">
        <v>0</v>
      </c>
      <c r="I2850" s="0" t="str">
        <f aca="false">IF(A2850="","",IF(COUNTIF(Campaigns!$A$7:$A$300,A2850)&gt;0,"✓",IF(N(D2850)=0,"– no spend","⚠ add to Campaigns tab")))</f>
        <v>✓</v>
      </c>
      <c r="J2850" s="83" t="n">
        <f aca="false">IF(D2850="","",D2850*IF(Settings!$B$23=Settings!$C$6,1,IF(Settings!$B$23="USD",1/INDEX(Settings!$B$29:$B$40,MONTH(B2850)),INDEX(Settings!$B$29:$B$40,MONTH(B2850)))))</f>
        <v>7.108572</v>
      </c>
    </row>
    <row r="2851" customFormat="false" ht="15" hidden="false" customHeight="false" outlineLevel="0" collapsed="false">
      <c r="A2851" s="0" t="s">
        <v>200</v>
      </c>
      <c r="B2851" s="81" t="n">
        <v>46200</v>
      </c>
      <c r="C2851" s="82" t="s">
        <v>452</v>
      </c>
      <c r="D2851" s="83" t="n">
        <v>0.39</v>
      </c>
      <c r="E2851" s="0" t="n">
        <v>43</v>
      </c>
      <c r="F2851" s="0" t="n">
        <v>1</v>
      </c>
      <c r="G2851" s="0" t="n">
        <v>0</v>
      </c>
      <c r="I2851" s="0" t="str">
        <f aca="false">IF(A2851="","",IF(COUNTIF(Campaigns!$A$7:$A$300,A2851)&gt;0,"✓",IF(N(D2851)=0,"– no spend","⚠ add to Campaigns tab")))</f>
        <v>✓</v>
      </c>
      <c r="J2851" s="83" t="n">
        <f aca="false">IF(D2851="","",D2851*IF(Settings!$B$23=Settings!$C$6,1,IF(Settings!$B$23="USD",1/INDEX(Settings!$B$29:$B$40,MONTH(B2851)),INDEX(Settings!$B$29:$B$40,MONTH(B2851)))))</f>
        <v>0.435903</v>
      </c>
    </row>
    <row r="2852" customFormat="false" ht="15" hidden="false" customHeight="false" outlineLevel="0" collapsed="false">
      <c r="A2852" s="0" t="s">
        <v>196</v>
      </c>
      <c r="B2852" s="81" t="n">
        <v>46200</v>
      </c>
      <c r="C2852" s="82" t="s">
        <v>452</v>
      </c>
      <c r="D2852" s="83" t="n">
        <v>7.84</v>
      </c>
      <c r="E2852" s="0" t="n">
        <v>144</v>
      </c>
      <c r="F2852" s="0" t="n">
        <v>3</v>
      </c>
      <c r="G2852" s="0" t="n">
        <v>3</v>
      </c>
      <c r="I2852" s="0" t="str">
        <f aca="false">IF(A2852="","",IF(COUNTIF(Campaigns!$A$7:$A$300,A2852)&gt;0,"✓",IF(N(D2852)=0,"– no spend","⚠ add to Campaigns tab")))</f>
        <v>✓</v>
      </c>
      <c r="J2852" s="83" t="n">
        <f aca="false">IF(D2852="","",D2852*IF(Settings!$B$23=Settings!$C$6,1,IF(Settings!$B$23="USD",1/INDEX(Settings!$B$29:$B$40,MONTH(B2852)),INDEX(Settings!$B$29:$B$40,MONTH(B2852)))))</f>
        <v>8.762768</v>
      </c>
    </row>
    <row r="2853" customFormat="false" ht="15" hidden="false" customHeight="false" outlineLevel="0" collapsed="false">
      <c r="A2853" s="0" t="s">
        <v>202</v>
      </c>
      <c r="B2853" s="81" t="n">
        <v>46200</v>
      </c>
      <c r="C2853" s="82" t="s">
        <v>452</v>
      </c>
      <c r="D2853" s="83" t="n">
        <v>1.94</v>
      </c>
      <c r="E2853" s="0" t="n">
        <v>42</v>
      </c>
      <c r="F2853" s="0" t="n">
        <v>1</v>
      </c>
      <c r="G2853" s="0" t="n">
        <v>0</v>
      </c>
      <c r="I2853" s="0" t="str">
        <f aca="false">IF(A2853="","",IF(COUNTIF(Campaigns!$A$7:$A$300,A2853)&gt;0,"✓",IF(N(D2853)=0,"– no spend","⚠ add to Campaigns tab")))</f>
        <v>✓</v>
      </c>
      <c r="J2853" s="83" t="n">
        <f aca="false">IF(D2853="","",D2853*IF(Settings!$B$23=Settings!$C$6,1,IF(Settings!$B$23="USD",1/INDEX(Settings!$B$29:$B$40,MONTH(B2853)),INDEX(Settings!$B$29:$B$40,MONTH(B2853)))))</f>
        <v>2.168338</v>
      </c>
    </row>
    <row r="2854" customFormat="false" ht="15" hidden="false" customHeight="false" outlineLevel="0" collapsed="false">
      <c r="A2854" s="0" t="s">
        <v>192</v>
      </c>
      <c r="B2854" s="81" t="n">
        <v>46200</v>
      </c>
      <c r="C2854" s="82" t="s">
        <v>452</v>
      </c>
      <c r="D2854" s="83" t="n">
        <v>16.6</v>
      </c>
      <c r="E2854" s="0" t="n">
        <v>23</v>
      </c>
      <c r="F2854" s="0" t="n">
        <v>2</v>
      </c>
      <c r="G2854" s="0" t="n">
        <v>0</v>
      </c>
      <c r="I2854" s="0" t="str">
        <f aca="false">IF(A2854="","",IF(COUNTIF(Campaigns!$A$7:$A$300,A2854)&gt;0,"✓",IF(N(D2854)=0,"– no spend","⚠ add to Campaigns tab")))</f>
        <v>✓</v>
      </c>
      <c r="J2854" s="83" t="n">
        <f aca="false">IF(D2854="","",D2854*IF(Settings!$B$23=Settings!$C$6,1,IF(Settings!$B$23="USD",1/INDEX(Settings!$B$29:$B$40,MONTH(B2854)),INDEX(Settings!$B$29:$B$40,MONTH(B2854)))))</f>
        <v>18.55382</v>
      </c>
    </row>
    <row r="2855" customFormat="false" ht="15" hidden="false" customHeight="false" outlineLevel="0" collapsed="false">
      <c r="A2855" s="0" t="s">
        <v>187</v>
      </c>
      <c r="B2855" s="81" t="n">
        <v>46200</v>
      </c>
      <c r="C2855" s="82" t="s">
        <v>452</v>
      </c>
      <c r="D2855" s="83" t="n">
        <v>54.9</v>
      </c>
      <c r="E2855" s="0" t="n">
        <v>76</v>
      </c>
      <c r="F2855" s="0" t="n">
        <v>6</v>
      </c>
      <c r="G2855" s="0" t="n">
        <v>0</v>
      </c>
      <c r="I2855" s="0" t="str">
        <f aca="false">IF(A2855="","",IF(COUNTIF(Campaigns!$A$7:$A$300,A2855)&gt;0,"✓",IF(N(D2855)=0,"– no spend","⚠ add to Campaigns tab")))</f>
        <v>✓</v>
      </c>
      <c r="J2855" s="83" t="n">
        <f aca="false">IF(D2855="","",D2855*IF(Settings!$B$23=Settings!$C$6,1,IF(Settings!$B$23="USD",1/INDEX(Settings!$B$29:$B$40,MONTH(B2855)),INDEX(Settings!$B$29:$B$40,MONTH(B2855)))))</f>
        <v>61.36173</v>
      </c>
    </row>
    <row r="2856" customFormat="false" ht="15" hidden="false" customHeight="false" outlineLevel="0" collapsed="false">
      <c r="A2856" s="0" t="s">
        <v>190</v>
      </c>
      <c r="B2856" s="81" t="n">
        <v>46200</v>
      </c>
      <c r="C2856" s="82" t="s">
        <v>452</v>
      </c>
      <c r="D2856" s="83" t="n">
        <v>42.89</v>
      </c>
      <c r="E2856" s="0" t="n">
        <v>17</v>
      </c>
      <c r="F2856" s="0" t="n">
        <v>2</v>
      </c>
      <c r="G2856" s="0" t="n">
        <v>0</v>
      </c>
      <c r="I2856" s="0" t="str">
        <f aca="false">IF(A2856="","",IF(COUNTIF(Campaigns!$A$7:$A$300,A2856)&gt;0,"✓",IF(N(D2856)=0,"– no spend","⚠ add to Campaigns tab")))</f>
        <v>✓</v>
      </c>
      <c r="J2856" s="83" t="n">
        <f aca="false">IF(D2856="","",D2856*IF(Settings!$B$23=Settings!$C$6,1,IF(Settings!$B$23="USD",1/INDEX(Settings!$B$29:$B$40,MONTH(B2856)),INDEX(Settings!$B$29:$B$40,MONTH(B2856)))))</f>
        <v>47.938153</v>
      </c>
    </row>
    <row r="2857" customFormat="false" ht="15" hidden="false" customHeight="false" outlineLevel="0" collapsed="false">
      <c r="A2857" s="0" t="s">
        <v>204</v>
      </c>
      <c r="B2857" s="81" t="n">
        <v>46200</v>
      </c>
      <c r="C2857" s="82" t="s">
        <v>452</v>
      </c>
      <c r="D2857" s="83" t="n">
        <v>4.75</v>
      </c>
      <c r="E2857" s="0" t="n">
        <v>38</v>
      </c>
      <c r="F2857" s="0" t="n">
        <v>3</v>
      </c>
      <c r="G2857" s="0" t="n">
        <v>0</v>
      </c>
      <c r="I2857" s="0" t="str">
        <f aca="false">IF(A2857="","",IF(COUNTIF(Campaigns!$A$7:$A$300,A2857)&gt;0,"✓",IF(N(D2857)=0,"– no spend","⚠ add to Campaigns tab")))</f>
        <v>✓</v>
      </c>
      <c r="J2857" s="83" t="n">
        <f aca="false">IF(D2857="","",D2857*IF(Settings!$B$23=Settings!$C$6,1,IF(Settings!$B$23="USD",1/INDEX(Settings!$B$29:$B$40,MONTH(B2857)),INDEX(Settings!$B$29:$B$40,MONTH(B2857)))))</f>
        <v>5.309075</v>
      </c>
    </row>
    <row r="2858" customFormat="false" ht="15" hidden="false" customHeight="false" outlineLevel="0" collapsed="false">
      <c r="A2858" s="0" t="s">
        <v>188</v>
      </c>
      <c r="B2858" s="81" t="n">
        <v>46200</v>
      </c>
      <c r="C2858" s="82" t="s">
        <v>452</v>
      </c>
      <c r="D2858" s="83" t="n">
        <v>66.36</v>
      </c>
      <c r="E2858" s="0" t="n">
        <v>372</v>
      </c>
      <c r="F2858" s="0" t="n">
        <v>18</v>
      </c>
      <c r="G2858" s="0" t="n">
        <v>0</v>
      </c>
      <c r="I2858" s="0" t="str">
        <f aca="false">IF(A2858="","",IF(COUNTIF(Campaigns!$A$7:$A$300,A2858)&gt;0,"✓",IF(N(D2858)=0,"– no spend","⚠ add to Campaigns tab")))</f>
        <v>✓</v>
      </c>
      <c r="J2858" s="83" t="n">
        <f aca="false">IF(D2858="","",D2858*IF(Settings!$B$23=Settings!$C$6,1,IF(Settings!$B$23="USD",1/INDEX(Settings!$B$29:$B$40,MONTH(B2858)),INDEX(Settings!$B$29:$B$40,MONTH(B2858)))))</f>
        <v>74.170572</v>
      </c>
    </row>
    <row r="2859" customFormat="false" ht="15" hidden="false" customHeight="false" outlineLevel="0" collapsed="false">
      <c r="A2859" s="0" t="s">
        <v>186</v>
      </c>
      <c r="B2859" s="81" t="n">
        <v>46200</v>
      </c>
      <c r="C2859" s="82" t="s">
        <v>452</v>
      </c>
      <c r="D2859" s="83" t="n">
        <v>37.67</v>
      </c>
      <c r="E2859" s="0" t="n">
        <v>155</v>
      </c>
      <c r="F2859" s="0" t="n">
        <v>16</v>
      </c>
      <c r="G2859" s="0" t="n">
        <v>0</v>
      </c>
      <c r="I2859" s="0" t="str">
        <f aca="false">IF(A2859="","",IF(COUNTIF(Campaigns!$A$7:$A$300,A2859)&gt;0,"✓",IF(N(D2859)=0,"– no spend","⚠ add to Campaigns tab")))</f>
        <v>✓</v>
      </c>
      <c r="J2859" s="83" t="n">
        <f aca="false">IF(D2859="","",D2859*IF(Settings!$B$23=Settings!$C$6,1,IF(Settings!$B$23="USD",1/INDEX(Settings!$B$29:$B$40,MONTH(B2859)),INDEX(Settings!$B$29:$B$40,MONTH(B2859)))))</f>
        <v>42.103759</v>
      </c>
    </row>
    <row r="2860" customFormat="false" ht="15" hidden="false" customHeight="false" outlineLevel="0" collapsed="false">
      <c r="A2860" s="0" t="s">
        <v>197</v>
      </c>
      <c r="B2860" s="81" t="n">
        <v>46200</v>
      </c>
      <c r="C2860" s="82" t="s">
        <v>452</v>
      </c>
      <c r="D2860" s="83" t="n">
        <v>28.76</v>
      </c>
      <c r="E2860" s="0" t="n">
        <v>32220</v>
      </c>
      <c r="F2860" s="0" t="n">
        <v>53</v>
      </c>
      <c r="G2860" s="0" t="n">
        <v>0</v>
      </c>
      <c r="I2860" s="0" t="str">
        <f aca="false">IF(A2860="","",IF(COUNTIF(Campaigns!$A$7:$A$300,A2860)&gt;0,"✓",IF(N(D2860)=0,"– no spend","⚠ add to Campaigns tab")))</f>
        <v>✓</v>
      </c>
      <c r="J2860" s="83" t="n">
        <f aca="false">IF(D2860="","",D2860*IF(Settings!$B$23=Settings!$C$6,1,IF(Settings!$B$23="USD",1/INDEX(Settings!$B$29:$B$40,MONTH(B2860)),INDEX(Settings!$B$29:$B$40,MONTH(B2860)))))</f>
        <v>32.145052</v>
      </c>
    </row>
    <row r="2861" customFormat="false" ht="15" hidden="false" customHeight="false" outlineLevel="0" collapsed="false">
      <c r="A2861" s="0" t="s">
        <v>198</v>
      </c>
      <c r="B2861" s="81" t="n">
        <v>46200</v>
      </c>
      <c r="C2861" s="82" t="s">
        <v>452</v>
      </c>
      <c r="D2861" s="83" t="n">
        <v>28.16</v>
      </c>
      <c r="E2861" s="0" t="n">
        <v>10456</v>
      </c>
      <c r="F2861" s="0" t="n">
        <v>3</v>
      </c>
      <c r="G2861" s="0" t="n">
        <v>0</v>
      </c>
      <c r="I2861" s="0" t="str">
        <f aca="false">IF(A2861="","",IF(COUNTIF(Campaigns!$A$7:$A$300,A2861)&gt;0,"✓",IF(N(D2861)=0,"– no spend","⚠ add to Campaigns tab")))</f>
        <v>✓</v>
      </c>
      <c r="J2861" s="83" t="n">
        <f aca="false">IF(D2861="","",D2861*IF(Settings!$B$23=Settings!$C$6,1,IF(Settings!$B$23="USD",1/INDEX(Settings!$B$29:$B$40,MONTH(B2861)),INDEX(Settings!$B$29:$B$40,MONTH(B2861)))))</f>
        <v>31.474432</v>
      </c>
    </row>
    <row r="2862" customFormat="false" ht="15" hidden="false" customHeight="false" outlineLevel="0" collapsed="false">
      <c r="A2862" s="0" t="s">
        <v>185</v>
      </c>
      <c r="B2862" s="81" t="n">
        <v>46201</v>
      </c>
      <c r="C2862" s="82" t="s">
        <v>452</v>
      </c>
      <c r="D2862" s="83" t="n">
        <v>28.52</v>
      </c>
      <c r="E2862" s="0" t="n">
        <v>120</v>
      </c>
      <c r="F2862" s="0" t="n">
        <v>8</v>
      </c>
      <c r="G2862" s="0" t="n">
        <v>0</v>
      </c>
      <c r="I2862" s="0" t="str">
        <f aca="false">IF(A2862="","",IF(COUNTIF(Campaigns!$A$7:$A$300,A2862)&gt;0,"✓",IF(N(D2862)=0,"– no spend","⚠ add to Campaigns tab")))</f>
        <v>✓</v>
      </c>
      <c r="J2862" s="83" t="n">
        <f aca="false">IF(D2862="","",D2862*IF(Settings!$B$23=Settings!$C$6,1,IF(Settings!$B$23="USD",1/INDEX(Settings!$B$29:$B$40,MONTH(B2862)),INDEX(Settings!$B$29:$B$40,MONTH(B2862)))))</f>
        <v>31.876804</v>
      </c>
    </row>
    <row r="2863" customFormat="false" ht="15" hidden="false" customHeight="false" outlineLevel="0" collapsed="false">
      <c r="A2863" s="0" t="s">
        <v>191</v>
      </c>
      <c r="B2863" s="81" t="n">
        <v>46201</v>
      </c>
      <c r="C2863" s="82" t="s">
        <v>452</v>
      </c>
      <c r="D2863" s="83" t="n">
        <v>23.6</v>
      </c>
      <c r="E2863" s="0" t="n">
        <v>53</v>
      </c>
      <c r="F2863" s="0" t="n">
        <v>5</v>
      </c>
      <c r="G2863" s="0" t="n">
        <v>0</v>
      </c>
      <c r="I2863" s="0" t="str">
        <f aca="false">IF(A2863="","",IF(COUNTIF(Campaigns!$A$7:$A$300,A2863)&gt;0,"✓",IF(N(D2863)=0,"– no spend","⚠ add to Campaigns tab")))</f>
        <v>✓</v>
      </c>
      <c r="J2863" s="83" t="n">
        <f aca="false">IF(D2863="","",D2863*IF(Settings!$B$23=Settings!$C$6,1,IF(Settings!$B$23="USD",1/INDEX(Settings!$B$29:$B$40,MONTH(B2863)),INDEX(Settings!$B$29:$B$40,MONTH(B2863)))))</f>
        <v>26.37772</v>
      </c>
    </row>
    <row r="2864" customFormat="false" ht="15" hidden="false" customHeight="false" outlineLevel="0" collapsed="false">
      <c r="A2864" s="0" t="s">
        <v>200</v>
      </c>
      <c r="B2864" s="81" t="n">
        <v>46201</v>
      </c>
      <c r="C2864" s="82" t="s">
        <v>452</v>
      </c>
      <c r="D2864" s="83" t="n">
        <v>13.39</v>
      </c>
      <c r="E2864" s="0" t="n">
        <v>22</v>
      </c>
      <c r="F2864" s="0" t="n">
        <v>5</v>
      </c>
      <c r="G2864" s="0" t="n">
        <v>3</v>
      </c>
      <c r="I2864" s="0" t="str">
        <f aca="false">IF(A2864="","",IF(COUNTIF(Campaigns!$A$7:$A$300,A2864)&gt;0,"✓",IF(N(D2864)=0,"– no spend","⚠ add to Campaigns tab")))</f>
        <v>✓</v>
      </c>
      <c r="J2864" s="83" t="n">
        <f aca="false">IF(D2864="","",D2864*IF(Settings!$B$23=Settings!$C$6,1,IF(Settings!$B$23="USD",1/INDEX(Settings!$B$29:$B$40,MONTH(B2864)),INDEX(Settings!$B$29:$B$40,MONTH(B2864)))))</f>
        <v>14.966003</v>
      </c>
    </row>
    <row r="2865" customFormat="false" ht="15" hidden="false" customHeight="false" outlineLevel="0" collapsed="false">
      <c r="A2865" s="0" t="s">
        <v>196</v>
      </c>
      <c r="B2865" s="81" t="n">
        <v>46201</v>
      </c>
      <c r="C2865" s="82" t="s">
        <v>452</v>
      </c>
      <c r="D2865" s="83" t="n">
        <v>29.17</v>
      </c>
      <c r="E2865" s="0" t="n">
        <v>198</v>
      </c>
      <c r="F2865" s="0" t="n">
        <v>11</v>
      </c>
      <c r="G2865" s="0" t="n">
        <v>0</v>
      </c>
      <c r="I2865" s="0" t="str">
        <f aca="false">IF(A2865="","",IF(COUNTIF(Campaigns!$A$7:$A$300,A2865)&gt;0,"✓",IF(N(D2865)=0,"– no spend","⚠ add to Campaigns tab")))</f>
        <v>✓</v>
      </c>
      <c r="J2865" s="83" t="n">
        <f aca="false">IF(D2865="","",D2865*IF(Settings!$B$23=Settings!$C$6,1,IF(Settings!$B$23="USD",1/INDEX(Settings!$B$29:$B$40,MONTH(B2865)),INDEX(Settings!$B$29:$B$40,MONTH(B2865)))))</f>
        <v>32.603309</v>
      </c>
    </row>
    <row r="2866" customFormat="false" ht="15" hidden="false" customHeight="false" outlineLevel="0" collapsed="false">
      <c r="A2866" s="0" t="s">
        <v>202</v>
      </c>
      <c r="B2866" s="81" t="n">
        <v>46201</v>
      </c>
      <c r="C2866" s="82" t="s">
        <v>452</v>
      </c>
      <c r="D2866" s="83" t="n">
        <v>0</v>
      </c>
      <c r="E2866" s="0" t="n">
        <v>94</v>
      </c>
      <c r="F2866" s="0" t="n">
        <v>0</v>
      </c>
      <c r="G2866" s="0" t="n">
        <v>0</v>
      </c>
      <c r="I2866" s="0" t="str">
        <f aca="false">IF(A2866="","",IF(COUNTIF(Campaigns!$A$7:$A$300,A2866)&gt;0,"✓",IF(N(D2866)=0,"– no spend","⚠ add to Campaigns tab")))</f>
        <v>✓</v>
      </c>
      <c r="J2866" s="83" t="n">
        <f aca="false">IF(D2866="","",D2866*IF(Settings!$B$23=Settings!$C$6,1,IF(Settings!$B$23="USD",1/INDEX(Settings!$B$29:$B$40,MONTH(B2866)),INDEX(Settings!$B$29:$B$40,MONTH(B2866)))))</f>
        <v>0</v>
      </c>
    </row>
    <row r="2867" customFormat="false" ht="15" hidden="false" customHeight="false" outlineLevel="0" collapsed="false">
      <c r="A2867" s="0" t="s">
        <v>192</v>
      </c>
      <c r="B2867" s="81" t="n">
        <v>46201</v>
      </c>
      <c r="C2867" s="82" t="s">
        <v>452</v>
      </c>
      <c r="D2867" s="83" t="n">
        <v>14.85</v>
      </c>
      <c r="E2867" s="0" t="n">
        <v>11</v>
      </c>
      <c r="F2867" s="0" t="n">
        <v>3</v>
      </c>
      <c r="G2867" s="0" t="n">
        <v>0</v>
      </c>
      <c r="I2867" s="0" t="str">
        <f aca="false">IF(A2867="","",IF(COUNTIF(Campaigns!$A$7:$A$300,A2867)&gt;0,"✓",IF(N(D2867)=0,"– no spend","⚠ add to Campaigns tab")))</f>
        <v>✓</v>
      </c>
      <c r="J2867" s="83" t="n">
        <f aca="false">IF(D2867="","",D2867*IF(Settings!$B$23=Settings!$C$6,1,IF(Settings!$B$23="USD",1/INDEX(Settings!$B$29:$B$40,MONTH(B2867)),INDEX(Settings!$B$29:$B$40,MONTH(B2867)))))</f>
        <v>16.597845</v>
      </c>
    </row>
    <row r="2868" customFormat="false" ht="15" hidden="false" customHeight="false" outlineLevel="0" collapsed="false">
      <c r="A2868" s="0" t="s">
        <v>187</v>
      </c>
      <c r="B2868" s="81" t="n">
        <v>46201</v>
      </c>
      <c r="C2868" s="82" t="s">
        <v>452</v>
      </c>
      <c r="D2868" s="83" t="n">
        <v>46.27</v>
      </c>
      <c r="E2868" s="0" t="n">
        <v>32</v>
      </c>
      <c r="F2868" s="0" t="n">
        <v>3</v>
      </c>
      <c r="G2868" s="0" t="n">
        <v>1</v>
      </c>
      <c r="I2868" s="0" t="str">
        <f aca="false">IF(A2868="","",IF(COUNTIF(Campaigns!$A$7:$A$300,A2868)&gt;0,"✓",IF(N(D2868)=0,"– no spend","⚠ add to Campaigns tab")))</f>
        <v>✓</v>
      </c>
      <c r="J2868" s="83" t="n">
        <f aca="false">IF(D2868="","",D2868*IF(Settings!$B$23=Settings!$C$6,1,IF(Settings!$B$23="USD",1/INDEX(Settings!$B$29:$B$40,MONTH(B2868)),INDEX(Settings!$B$29:$B$40,MONTH(B2868)))))</f>
        <v>51.715979</v>
      </c>
    </row>
    <row r="2869" customFormat="false" ht="15" hidden="false" customHeight="false" outlineLevel="0" collapsed="false">
      <c r="A2869" s="0" t="s">
        <v>190</v>
      </c>
      <c r="B2869" s="81" t="n">
        <v>46201</v>
      </c>
      <c r="C2869" s="82" t="s">
        <v>452</v>
      </c>
      <c r="D2869" s="83" t="n">
        <v>46.01</v>
      </c>
      <c r="E2869" s="0" t="n">
        <v>20</v>
      </c>
      <c r="F2869" s="0" t="n">
        <v>1</v>
      </c>
      <c r="G2869" s="0" t="n">
        <v>0</v>
      </c>
      <c r="I2869" s="0" t="str">
        <f aca="false">IF(A2869="","",IF(COUNTIF(Campaigns!$A$7:$A$300,A2869)&gt;0,"✓",IF(N(D2869)=0,"– no spend","⚠ add to Campaigns tab")))</f>
        <v>✓</v>
      </c>
      <c r="J2869" s="83" t="n">
        <f aca="false">IF(D2869="","",D2869*IF(Settings!$B$23=Settings!$C$6,1,IF(Settings!$B$23="USD",1/INDEX(Settings!$B$29:$B$40,MONTH(B2869)),INDEX(Settings!$B$29:$B$40,MONTH(B2869)))))</f>
        <v>51.425377</v>
      </c>
    </row>
    <row r="2870" customFormat="false" ht="15" hidden="false" customHeight="false" outlineLevel="0" collapsed="false">
      <c r="A2870" s="0" t="s">
        <v>204</v>
      </c>
      <c r="B2870" s="81" t="n">
        <v>46201</v>
      </c>
      <c r="C2870" s="82" t="s">
        <v>452</v>
      </c>
      <c r="D2870" s="83" t="n">
        <v>2.36</v>
      </c>
      <c r="E2870" s="0" t="n">
        <v>37</v>
      </c>
      <c r="F2870" s="0" t="n">
        <v>2</v>
      </c>
      <c r="G2870" s="0" t="n">
        <v>0</v>
      </c>
      <c r="I2870" s="0" t="str">
        <f aca="false">IF(A2870="","",IF(COUNTIF(Campaigns!$A$7:$A$300,A2870)&gt;0,"✓",IF(N(D2870)=0,"– no spend","⚠ add to Campaigns tab")))</f>
        <v>✓</v>
      </c>
      <c r="J2870" s="83" t="n">
        <f aca="false">IF(D2870="","",D2870*IF(Settings!$B$23=Settings!$C$6,1,IF(Settings!$B$23="USD",1/INDEX(Settings!$B$29:$B$40,MONTH(B2870)),INDEX(Settings!$B$29:$B$40,MONTH(B2870)))))</f>
        <v>2.637772</v>
      </c>
    </row>
    <row r="2871" customFormat="false" ht="15" hidden="false" customHeight="false" outlineLevel="0" collapsed="false">
      <c r="A2871" s="0" t="s">
        <v>188</v>
      </c>
      <c r="B2871" s="81" t="n">
        <v>46201</v>
      </c>
      <c r="C2871" s="82" t="s">
        <v>452</v>
      </c>
      <c r="D2871" s="83" t="n">
        <v>52.31</v>
      </c>
      <c r="E2871" s="0" t="n">
        <v>272</v>
      </c>
      <c r="F2871" s="0" t="n">
        <v>14</v>
      </c>
      <c r="G2871" s="0" t="n">
        <v>0</v>
      </c>
      <c r="I2871" s="0" t="str">
        <f aca="false">IF(A2871="","",IF(COUNTIF(Campaigns!$A$7:$A$300,A2871)&gt;0,"✓",IF(N(D2871)=0,"– no spend","⚠ add to Campaigns tab")))</f>
        <v>✓</v>
      </c>
      <c r="J2871" s="83" t="n">
        <f aca="false">IF(D2871="","",D2871*IF(Settings!$B$23=Settings!$C$6,1,IF(Settings!$B$23="USD",1/INDEX(Settings!$B$29:$B$40,MONTH(B2871)),INDEX(Settings!$B$29:$B$40,MONTH(B2871)))))</f>
        <v>58.466887</v>
      </c>
    </row>
    <row r="2872" customFormat="false" ht="15" hidden="false" customHeight="false" outlineLevel="0" collapsed="false">
      <c r="A2872" s="0" t="s">
        <v>186</v>
      </c>
      <c r="B2872" s="81" t="n">
        <v>46201</v>
      </c>
      <c r="C2872" s="82" t="s">
        <v>452</v>
      </c>
      <c r="D2872" s="83" t="n">
        <v>42.66</v>
      </c>
      <c r="E2872" s="0" t="n">
        <v>131</v>
      </c>
      <c r="F2872" s="0" t="n">
        <v>17</v>
      </c>
      <c r="G2872" s="0" t="n">
        <v>0</v>
      </c>
      <c r="I2872" s="0" t="str">
        <f aca="false">IF(A2872="","",IF(COUNTIF(Campaigns!$A$7:$A$300,A2872)&gt;0,"✓",IF(N(D2872)=0,"– no spend","⚠ add to Campaigns tab")))</f>
        <v>✓</v>
      </c>
      <c r="J2872" s="83" t="n">
        <f aca="false">IF(D2872="","",D2872*IF(Settings!$B$23=Settings!$C$6,1,IF(Settings!$B$23="USD",1/INDEX(Settings!$B$29:$B$40,MONTH(B2872)),INDEX(Settings!$B$29:$B$40,MONTH(B2872)))))</f>
        <v>47.681082</v>
      </c>
    </row>
    <row r="2873" customFormat="false" ht="15" hidden="false" customHeight="false" outlineLevel="0" collapsed="false">
      <c r="A2873" s="0" t="s">
        <v>197</v>
      </c>
      <c r="B2873" s="81" t="n">
        <v>46201</v>
      </c>
      <c r="C2873" s="82" t="s">
        <v>452</v>
      </c>
      <c r="D2873" s="83" t="n">
        <v>28.36</v>
      </c>
      <c r="E2873" s="0" t="n">
        <v>32681</v>
      </c>
      <c r="F2873" s="0" t="n">
        <v>46</v>
      </c>
      <c r="G2873" s="0" t="n">
        <v>0</v>
      </c>
      <c r="I2873" s="0" t="str">
        <f aca="false">IF(A2873="","",IF(COUNTIF(Campaigns!$A$7:$A$300,A2873)&gt;0,"✓",IF(N(D2873)=0,"– no spend","⚠ add to Campaigns tab")))</f>
        <v>✓</v>
      </c>
      <c r="J2873" s="83" t="n">
        <f aca="false">IF(D2873="","",D2873*IF(Settings!$B$23=Settings!$C$6,1,IF(Settings!$B$23="USD",1/INDEX(Settings!$B$29:$B$40,MONTH(B2873)),INDEX(Settings!$B$29:$B$40,MONTH(B2873)))))</f>
        <v>31.697972</v>
      </c>
    </row>
    <row r="2874" customFormat="false" ht="15" hidden="false" customHeight="false" outlineLevel="0" collapsed="false">
      <c r="A2874" s="0" t="s">
        <v>198</v>
      </c>
      <c r="B2874" s="81" t="n">
        <v>46201</v>
      </c>
      <c r="C2874" s="82" t="s">
        <v>452</v>
      </c>
      <c r="D2874" s="83" t="n">
        <v>28.83</v>
      </c>
      <c r="E2874" s="0" t="n">
        <v>11993</v>
      </c>
      <c r="F2874" s="0" t="n">
        <v>6</v>
      </c>
      <c r="G2874" s="0" t="n">
        <v>0</v>
      </c>
      <c r="I2874" s="0" t="str">
        <f aca="false">IF(A2874="","",IF(COUNTIF(Campaigns!$A$7:$A$300,A2874)&gt;0,"✓",IF(N(D2874)=0,"– no spend","⚠ add to Campaigns tab")))</f>
        <v>✓</v>
      </c>
      <c r="J2874" s="83" t="n">
        <f aca="false">IF(D2874="","",D2874*IF(Settings!$B$23=Settings!$C$6,1,IF(Settings!$B$23="USD",1/INDEX(Settings!$B$29:$B$40,MONTH(B2874)),INDEX(Settings!$B$29:$B$40,MONTH(B2874)))))</f>
        <v>32.223291</v>
      </c>
    </row>
    <row r="2875" customFormat="false" ht="15" hidden="false" customHeight="false" outlineLevel="0" collapsed="false">
      <c r="A2875" s="0" t="s">
        <v>185</v>
      </c>
      <c r="B2875" s="81" t="n">
        <v>46202</v>
      </c>
      <c r="C2875" s="82" t="s">
        <v>452</v>
      </c>
      <c r="D2875" s="83" t="n">
        <v>85.71</v>
      </c>
      <c r="E2875" s="0" t="n">
        <v>308</v>
      </c>
      <c r="F2875" s="0" t="n">
        <v>29</v>
      </c>
      <c r="G2875" s="0" t="n">
        <v>0</v>
      </c>
      <c r="I2875" s="0" t="str">
        <f aca="false">IF(A2875="","",IF(COUNTIF(Campaigns!$A$7:$A$300,A2875)&gt;0,"✓",IF(N(D2875)=0,"– no spend","⚠ add to Campaigns tab")))</f>
        <v>✓</v>
      </c>
      <c r="J2875" s="83" t="n">
        <f aca="false">IF(D2875="","",D2875*IF(Settings!$B$23=Settings!$C$6,1,IF(Settings!$B$23="USD",1/INDEX(Settings!$B$29:$B$40,MONTH(B2875)),INDEX(Settings!$B$29:$B$40,MONTH(B2875)))))</f>
        <v>95.798067</v>
      </c>
    </row>
    <row r="2876" customFormat="false" ht="15" hidden="false" customHeight="false" outlineLevel="0" collapsed="false">
      <c r="A2876" s="0" t="s">
        <v>191</v>
      </c>
      <c r="B2876" s="81" t="n">
        <v>46202</v>
      </c>
      <c r="C2876" s="82" t="s">
        <v>452</v>
      </c>
      <c r="D2876" s="83" t="n">
        <v>19.26</v>
      </c>
      <c r="E2876" s="0" t="n">
        <v>80</v>
      </c>
      <c r="F2876" s="0" t="n">
        <v>8</v>
      </c>
      <c r="G2876" s="0" t="n">
        <v>0</v>
      </c>
      <c r="I2876" s="0" t="str">
        <f aca="false">IF(A2876="","",IF(COUNTIF(Campaigns!$A$7:$A$300,A2876)&gt;0,"✓",IF(N(D2876)=0,"– no spend","⚠ add to Campaigns tab")))</f>
        <v>✓</v>
      </c>
      <c r="J2876" s="83" t="n">
        <f aca="false">IF(D2876="","",D2876*IF(Settings!$B$23=Settings!$C$6,1,IF(Settings!$B$23="USD",1/INDEX(Settings!$B$29:$B$40,MONTH(B2876)),INDEX(Settings!$B$29:$B$40,MONTH(B2876)))))</f>
        <v>21.526902</v>
      </c>
    </row>
    <row r="2877" customFormat="false" ht="15" hidden="false" customHeight="false" outlineLevel="0" collapsed="false">
      <c r="A2877" s="0" t="s">
        <v>200</v>
      </c>
      <c r="B2877" s="81" t="n">
        <v>46202</v>
      </c>
      <c r="C2877" s="82" t="s">
        <v>452</v>
      </c>
      <c r="D2877" s="83" t="n">
        <v>15.84</v>
      </c>
      <c r="E2877" s="0" t="n">
        <v>46</v>
      </c>
      <c r="F2877" s="0" t="n">
        <v>9</v>
      </c>
      <c r="G2877" s="0" t="n">
        <v>0</v>
      </c>
      <c r="I2877" s="0" t="str">
        <f aca="false">IF(A2877="","",IF(COUNTIF(Campaigns!$A$7:$A$300,A2877)&gt;0,"✓",IF(N(D2877)=0,"– no spend","⚠ add to Campaigns tab")))</f>
        <v>✓</v>
      </c>
      <c r="J2877" s="83" t="n">
        <f aca="false">IF(D2877="","",D2877*IF(Settings!$B$23=Settings!$C$6,1,IF(Settings!$B$23="USD",1/INDEX(Settings!$B$29:$B$40,MONTH(B2877)),INDEX(Settings!$B$29:$B$40,MONTH(B2877)))))</f>
        <v>17.704368</v>
      </c>
    </row>
    <row r="2878" customFormat="false" ht="15" hidden="false" customHeight="false" outlineLevel="0" collapsed="false">
      <c r="A2878" s="0" t="s">
        <v>196</v>
      </c>
      <c r="B2878" s="81" t="n">
        <v>46202</v>
      </c>
      <c r="C2878" s="82" t="s">
        <v>452</v>
      </c>
      <c r="D2878" s="83" t="n">
        <v>17.31</v>
      </c>
      <c r="E2878" s="0" t="n">
        <v>118</v>
      </c>
      <c r="F2878" s="0" t="n">
        <v>10</v>
      </c>
      <c r="G2878" s="0" t="n">
        <v>0</v>
      </c>
      <c r="I2878" s="0" t="str">
        <f aca="false">IF(A2878="","",IF(COUNTIF(Campaigns!$A$7:$A$300,A2878)&gt;0,"✓",IF(N(D2878)=0,"– no spend","⚠ add to Campaigns tab")))</f>
        <v>✓</v>
      </c>
      <c r="J2878" s="83" t="n">
        <f aca="false">IF(D2878="","",D2878*IF(Settings!$B$23=Settings!$C$6,1,IF(Settings!$B$23="USD",1/INDEX(Settings!$B$29:$B$40,MONTH(B2878)),INDEX(Settings!$B$29:$B$40,MONTH(B2878)))))</f>
        <v>19.347387</v>
      </c>
    </row>
    <row r="2879" customFormat="false" ht="15" hidden="false" customHeight="false" outlineLevel="0" collapsed="false">
      <c r="A2879" s="0" t="s">
        <v>202</v>
      </c>
      <c r="B2879" s="81" t="n">
        <v>46202</v>
      </c>
      <c r="C2879" s="82" t="s">
        <v>452</v>
      </c>
      <c r="D2879" s="83" t="n">
        <v>16</v>
      </c>
      <c r="E2879" s="0" t="n">
        <v>134</v>
      </c>
      <c r="F2879" s="0" t="n">
        <v>6</v>
      </c>
      <c r="G2879" s="0" t="n">
        <v>0</v>
      </c>
      <c r="I2879" s="0" t="str">
        <f aca="false">IF(A2879="","",IF(COUNTIF(Campaigns!$A$7:$A$300,A2879)&gt;0,"✓",IF(N(D2879)=0,"– no spend","⚠ add to Campaigns tab")))</f>
        <v>✓</v>
      </c>
      <c r="J2879" s="83" t="n">
        <f aca="false">IF(D2879="","",D2879*IF(Settings!$B$23=Settings!$C$6,1,IF(Settings!$B$23="USD",1/INDEX(Settings!$B$29:$B$40,MONTH(B2879)),INDEX(Settings!$B$29:$B$40,MONTH(B2879)))))</f>
        <v>17.8832</v>
      </c>
    </row>
    <row r="2880" customFormat="false" ht="15" hidden="false" customHeight="false" outlineLevel="0" collapsed="false">
      <c r="A2880" s="0" t="s">
        <v>192</v>
      </c>
      <c r="B2880" s="81" t="n">
        <v>46202</v>
      </c>
      <c r="C2880" s="82" t="s">
        <v>452</v>
      </c>
      <c r="D2880" s="83" t="n">
        <v>20.14</v>
      </c>
      <c r="E2880" s="0" t="n">
        <v>51</v>
      </c>
      <c r="F2880" s="0" t="n">
        <v>5</v>
      </c>
      <c r="G2880" s="0" t="n">
        <v>0</v>
      </c>
      <c r="I2880" s="0" t="str">
        <f aca="false">IF(A2880="","",IF(COUNTIF(Campaigns!$A$7:$A$300,A2880)&gt;0,"✓",IF(N(D2880)=0,"– no spend","⚠ add to Campaigns tab")))</f>
        <v>✓</v>
      </c>
      <c r="J2880" s="83" t="n">
        <f aca="false">IF(D2880="","",D2880*IF(Settings!$B$23=Settings!$C$6,1,IF(Settings!$B$23="USD",1/INDEX(Settings!$B$29:$B$40,MONTH(B2880)),INDEX(Settings!$B$29:$B$40,MONTH(B2880)))))</f>
        <v>22.510478</v>
      </c>
    </row>
    <row r="2881" customFormat="false" ht="15" hidden="false" customHeight="false" outlineLevel="0" collapsed="false">
      <c r="A2881" s="0" t="s">
        <v>187</v>
      </c>
      <c r="B2881" s="81" t="n">
        <v>46202</v>
      </c>
      <c r="C2881" s="82" t="s">
        <v>452</v>
      </c>
      <c r="D2881" s="83" t="n">
        <v>34.43</v>
      </c>
      <c r="E2881" s="0" t="n">
        <v>171</v>
      </c>
      <c r="F2881" s="0" t="n">
        <v>8</v>
      </c>
      <c r="G2881" s="0" t="n">
        <v>0</v>
      </c>
      <c r="I2881" s="0" t="str">
        <f aca="false">IF(A2881="","",IF(COUNTIF(Campaigns!$A$7:$A$300,A2881)&gt;0,"✓",IF(N(D2881)=0,"– no spend","⚠ add to Campaigns tab")))</f>
        <v>✓</v>
      </c>
      <c r="J2881" s="83" t="n">
        <f aca="false">IF(D2881="","",D2881*IF(Settings!$B$23=Settings!$C$6,1,IF(Settings!$B$23="USD",1/INDEX(Settings!$B$29:$B$40,MONTH(B2881)),INDEX(Settings!$B$29:$B$40,MONTH(B2881)))))</f>
        <v>38.482411</v>
      </c>
    </row>
    <row r="2882" customFormat="false" ht="15" hidden="false" customHeight="false" outlineLevel="0" collapsed="false">
      <c r="A2882" s="0" t="s">
        <v>190</v>
      </c>
      <c r="B2882" s="81" t="n">
        <v>46202</v>
      </c>
      <c r="C2882" s="82" t="s">
        <v>452</v>
      </c>
      <c r="D2882" s="83" t="n">
        <v>64.06</v>
      </c>
      <c r="E2882" s="0" t="n">
        <v>79</v>
      </c>
      <c r="F2882" s="0" t="n">
        <v>2</v>
      </c>
      <c r="G2882" s="0" t="n">
        <v>0</v>
      </c>
      <c r="I2882" s="0" t="str">
        <f aca="false">IF(A2882="","",IF(COUNTIF(Campaigns!$A$7:$A$300,A2882)&gt;0,"✓",IF(N(D2882)=0,"– no spend","⚠ add to Campaigns tab")))</f>
        <v>✓</v>
      </c>
      <c r="J2882" s="83" t="n">
        <f aca="false">IF(D2882="","",D2882*IF(Settings!$B$23=Settings!$C$6,1,IF(Settings!$B$23="USD",1/INDEX(Settings!$B$29:$B$40,MONTH(B2882)),INDEX(Settings!$B$29:$B$40,MONTH(B2882)))))</f>
        <v>71.599862</v>
      </c>
    </row>
    <row r="2883" customFormat="false" ht="15" hidden="false" customHeight="false" outlineLevel="0" collapsed="false">
      <c r="A2883" s="0" t="s">
        <v>204</v>
      </c>
      <c r="B2883" s="81" t="n">
        <v>46202</v>
      </c>
      <c r="C2883" s="82" t="s">
        <v>452</v>
      </c>
      <c r="D2883" s="83" t="n">
        <v>5.95</v>
      </c>
      <c r="E2883" s="0" t="n">
        <v>21</v>
      </c>
      <c r="F2883" s="0" t="n">
        <v>2</v>
      </c>
      <c r="G2883" s="0" t="n">
        <v>1</v>
      </c>
      <c r="I2883" s="0" t="str">
        <f aca="false">IF(A2883="","",IF(COUNTIF(Campaigns!$A$7:$A$300,A2883)&gt;0,"✓",IF(N(D2883)=0,"– no spend","⚠ add to Campaigns tab")))</f>
        <v>✓</v>
      </c>
      <c r="J2883" s="83" t="n">
        <f aca="false">IF(D2883="","",D2883*IF(Settings!$B$23=Settings!$C$6,1,IF(Settings!$B$23="USD",1/INDEX(Settings!$B$29:$B$40,MONTH(B2883)),INDEX(Settings!$B$29:$B$40,MONTH(B2883)))))</f>
        <v>6.650315</v>
      </c>
    </row>
    <row r="2884" customFormat="false" ht="15" hidden="false" customHeight="false" outlineLevel="0" collapsed="false">
      <c r="A2884" s="0" t="s">
        <v>188</v>
      </c>
      <c r="B2884" s="81" t="n">
        <v>46202</v>
      </c>
      <c r="C2884" s="82" t="s">
        <v>452</v>
      </c>
      <c r="D2884" s="83" t="n">
        <v>70.59</v>
      </c>
      <c r="E2884" s="0" t="n">
        <v>407</v>
      </c>
      <c r="F2884" s="0" t="n">
        <v>21</v>
      </c>
      <c r="G2884" s="0" t="n">
        <v>0</v>
      </c>
      <c r="I2884" s="0" t="str">
        <f aca="false">IF(A2884="","",IF(COUNTIF(Campaigns!$A$7:$A$300,A2884)&gt;0,"✓",IF(N(D2884)=0,"– no spend","⚠ add to Campaigns tab")))</f>
        <v>✓</v>
      </c>
      <c r="J2884" s="83" t="n">
        <f aca="false">IF(D2884="","",D2884*IF(Settings!$B$23=Settings!$C$6,1,IF(Settings!$B$23="USD",1/INDEX(Settings!$B$29:$B$40,MONTH(B2884)),INDEX(Settings!$B$29:$B$40,MONTH(B2884)))))</f>
        <v>78.898443</v>
      </c>
    </row>
    <row r="2885" customFormat="false" ht="15" hidden="false" customHeight="false" outlineLevel="0" collapsed="false">
      <c r="A2885" s="0" t="s">
        <v>186</v>
      </c>
      <c r="B2885" s="81" t="n">
        <v>46202</v>
      </c>
      <c r="C2885" s="82" t="s">
        <v>452</v>
      </c>
      <c r="D2885" s="83" t="n">
        <v>61.06</v>
      </c>
      <c r="E2885" s="0" t="n">
        <v>136</v>
      </c>
      <c r="F2885" s="0" t="n">
        <v>21</v>
      </c>
      <c r="G2885" s="0" t="n">
        <v>3</v>
      </c>
      <c r="I2885" s="0" t="str">
        <f aca="false">IF(A2885="","",IF(COUNTIF(Campaigns!$A$7:$A$300,A2885)&gt;0,"✓",IF(N(D2885)=0,"– no spend","⚠ add to Campaigns tab")))</f>
        <v>✓</v>
      </c>
      <c r="J2885" s="83" t="n">
        <f aca="false">IF(D2885="","",D2885*IF(Settings!$B$23=Settings!$C$6,1,IF(Settings!$B$23="USD",1/INDEX(Settings!$B$29:$B$40,MONTH(B2885)),INDEX(Settings!$B$29:$B$40,MONTH(B2885)))))</f>
        <v>68.246762</v>
      </c>
    </row>
    <row r="2886" customFormat="false" ht="15" hidden="false" customHeight="false" outlineLevel="0" collapsed="false">
      <c r="A2886" s="0" t="s">
        <v>197</v>
      </c>
      <c r="B2886" s="81" t="n">
        <v>46202</v>
      </c>
      <c r="C2886" s="82" t="s">
        <v>452</v>
      </c>
      <c r="D2886" s="83" t="n">
        <v>27.54</v>
      </c>
      <c r="E2886" s="0" t="n">
        <v>34309</v>
      </c>
      <c r="F2886" s="0" t="n">
        <v>40</v>
      </c>
      <c r="G2886" s="0" t="n">
        <v>0</v>
      </c>
      <c r="I2886" s="0" t="str">
        <f aca="false">IF(A2886="","",IF(COUNTIF(Campaigns!$A$7:$A$300,A2886)&gt;0,"✓",IF(N(D2886)=0,"– no spend","⚠ add to Campaigns tab")))</f>
        <v>✓</v>
      </c>
      <c r="J2886" s="83" t="n">
        <f aca="false">IF(D2886="","",D2886*IF(Settings!$B$23=Settings!$C$6,1,IF(Settings!$B$23="USD",1/INDEX(Settings!$B$29:$B$40,MONTH(B2886)),INDEX(Settings!$B$29:$B$40,MONTH(B2886)))))</f>
        <v>30.781458</v>
      </c>
    </row>
    <row r="2887" customFormat="false" ht="15" hidden="false" customHeight="false" outlineLevel="0" collapsed="false">
      <c r="A2887" s="0" t="s">
        <v>198</v>
      </c>
      <c r="B2887" s="81" t="n">
        <v>46202</v>
      </c>
      <c r="C2887" s="82" t="s">
        <v>452</v>
      </c>
      <c r="D2887" s="83" t="n">
        <v>27.96</v>
      </c>
      <c r="E2887" s="0" t="n">
        <v>10919</v>
      </c>
      <c r="F2887" s="0" t="n">
        <v>3</v>
      </c>
      <c r="G2887" s="0" t="n">
        <v>0</v>
      </c>
      <c r="I2887" s="0" t="str">
        <f aca="false">IF(A2887="","",IF(COUNTIF(Campaigns!$A$7:$A$300,A2887)&gt;0,"✓",IF(N(D2887)=0,"– no spend","⚠ add to Campaigns tab")))</f>
        <v>✓</v>
      </c>
      <c r="J2887" s="83" t="n">
        <f aca="false">IF(D2887="","",D2887*IF(Settings!$B$23=Settings!$C$6,1,IF(Settings!$B$23="USD",1/INDEX(Settings!$B$29:$B$40,MONTH(B2887)),INDEX(Settings!$B$29:$B$40,MONTH(B2887)))))</f>
        <v>31.250892</v>
      </c>
    </row>
    <row r="2888" customFormat="false" ht="15" hidden="false" customHeight="false" outlineLevel="0" collapsed="false">
      <c r="A2888" s="0" t="s">
        <v>185</v>
      </c>
      <c r="B2888" s="81" t="n">
        <v>46203</v>
      </c>
      <c r="C2888" s="82" t="s">
        <v>452</v>
      </c>
      <c r="D2888" s="83" t="n">
        <v>55.5</v>
      </c>
      <c r="E2888" s="0" t="n">
        <v>166</v>
      </c>
      <c r="F2888" s="0" t="n">
        <v>30</v>
      </c>
      <c r="G2888" s="0" t="n">
        <v>0</v>
      </c>
      <c r="I2888" s="0" t="str">
        <f aca="false">IF(A2888="","",IF(COUNTIF(Campaigns!$A$7:$A$300,A2888)&gt;0,"✓",IF(N(D2888)=0,"– no spend","⚠ add to Campaigns tab")))</f>
        <v>✓</v>
      </c>
      <c r="J2888" s="83" t="n">
        <f aca="false">IF(D2888="","",D2888*IF(Settings!$B$23=Settings!$C$6,1,IF(Settings!$B$23="USD",1/INDEX(Settings!$B$29:$B$40,MONTH(B2888)),INDEX(Settings!$B$29:$B$40,MONTH(B2888)))))</f>
        <v>62.03235</v>
      </c>
    </row>
    <row r="2889" customFormat="false" ht="15" hidden="false" customHeight="false" outlineLevel="0" collapsed="false">
      <c r="A2889" s="0" t="s">
        <v>191</v>
      </c>
      <c r="B2889" s="81" t="n">
        <v>46203</v>
      </c>
      <c r="C2889" s="82" t="s">
        <v>452</v>
      </c>
      <c r="D2889" s="83" t="n">
        <v>22.23</v>
      </c>
      <c r="E2889" s="0" t="n">
        <v>43</v>
      </c>
      <c r="F2889" s="0" t="n">
        <v>10</v>
      </c>
      <c r="G2889" s="0" t="n">
        <v>0</v>
      </c>
      <c r="I2889" s="0" t="str">
        <f aca="false">IF(A2889="","",IF(COUNTIF(Campaigns!$A$7:$A$300,A2889)&gt;0,"✓",IF(N(D2889)=0,"– no spend","⚠ add to Campaigns tab")))</f>
        <v>✓</v>
      </c>
      <c r="J2889" s="83" t="n">
        <f aca="false">IF(D2889="","",D2889*IF(Settings!$B$23=Settings!$C$6,1,IF(Settings!$B$23="USD",1/INDEX(Settings!$B$29:$B$40,MONTH(B2889)),INDEX(Settings!$B$29:$B$40,MONTH(B2889)))))</f>
        <v>24.846471</v>
      </c>
    </row>
    <row r="2890" customFormat="false" ht="15" hidden="false" customHeight="false" outlineLevel="0" collapsed="false">
      <c r="A2890" s="0" t="s">
        <v>200</v>
      </c>
      <c r="B2890" s="81" t="n">
        <v>46203</v>
      </c>
      <c r="C2890" s="82" t="s">
        <v>452</v>
      </c>
      <c r="D2890" s="83" t="n">
        <v>21.59</v>
      </c>
      <c r="E2890" s="0" t="n">
        <v>68</v>
      </c>
      <c r="F2890" s="0" t="n">
        <v>6</v>
      </c>
      <c r="G2890" s="0" t="n">
        <v>0</v>
      </c>
      <c r="I2890" s="0" t="str">
        <f aca="false">IF(A2890="","",IF(COUNTIF(Campaigns!$A$7:$A$300,A2890)&gt;0,"✓",IF(N(D2890)=0,"– no spend","⚠ add to Campaigns tab")))</f>
        <v>✓</v>
      </c>
      <c r="J2890" s="83" t="n">
        <f aca="false">IF(D2890="","",D2890*IF(Settings!$B$23=Settings!$C$6,1,IF(Settings!$B$23="USD",1/INDEX(Settings!$B$29:$B$40,MONTH(B2890)),INDEX(Settings!$B$29:$B$40,MONTH(B2890)))))</f>
        <v>24.131143</v>
      </c>
    </row>
    <row r="2891" customFormat="false" ht="15" hidden="false" customHeight="false" outlineLevel="0" collapsed="false">
      <c r="A2891" s="0" t="s">
        <v>196</v>
      </c>
      <c r="B2891" s="81" t="n">
        <v>46203</v>
      </c>
      <c r="C2891" s="82" t="s">
        <v>452</v>
      </c>
      <c r="D2891" s="83" t="n">
        <v>17.72</v>
      </c>
      <c r="E2891" s="0" t="n">
        <v>241</v>
      </c>
      <c r="F2891" s="0" t="n">
        <v>10</v>
      </c>
      <c r="G2891" s="0" t="n">
        <v>3</v>
      </c>
      <c r="I2891" s="0" t="str">
        <f aca="false">IF(A2891="","",IF(COUNTIF(Campaigns!$A$7:$A$300,A2891)&gt;0,"✓",IF(N(D2891)=0,"– no spend","⚠ add to Campaigns tab")))</f>
        <v>✓</v>
      </c>
      <c r="J2891" s="83" t="n">
        <f aca="false">IF(D2891="","",D2891*IF(Settings!$B$23=Settings!$C$6,1,IF(Settings!$B$23="USD",1/INDEX(Settings!$B$29:$B$40,MONTH(B2891)),INDEX(Settings!$B$29:$B$40,MONTH(B2891)))))</f>
        <v>19.805644</v>
      </c>
    </row>
    <row r="2892" customFormat="false" ht="15" hidden="false" customHeight="false" outlineLevel="0" collapsed="false">
      <c r="A2892" s="0" t="s">
        <v>202</v>
      </c>
      <c r="B2892" s="81" t="n">
        <v>46203</v>
      </c>
      <c r="C2892" s="82" t="s">
        <v>452</v>
      </c>
      <c r="D2892" s="83" t="n">
        <v>11.86</v>
      </c>
      <c r="E2892" s="0" t="n">
        <v>12</v>
      </c>
      <c r="F2892" s="0" t="n">
        <v>3</v>
      </c>
      <c r="G2892" s="0" t="n">
        <v>0</v>
      </c>
      <c r="I2892" s="0" t="str">
        <f aca="false">IF(A2892="","",IF(COUNTIF(Campaigns!$A$7:$A$300,A2892)&gt;0,"✓",IF(N(D2892)=0,"– no spend","⚠ add to Campaigns tab")))</f>
        <v>✓</v>
      </c>
      <c r="J2892" s="83" t="n">
        <f aca="false">IF(D2892="","",D2892*IF(Settings!$B$23=Settings!$C$6,1,IF(Settings!$B$23="USD",1/INDEX(Settings!$B$29:$B$40,MONTH(B2892)),INDEX(Settings!$B$29:$B$40,MONTH(B2892)))))</f>
        <v>13.255922</v>
      </c>
    </row>
    <row r="2893" customFormat="false" ht="15" hidden="false" customHeight="false" outlineLevel="0" collapsed="false">
      <c r="A2893" s="0" t="s">
        <v>192</v>
      </c>
      <c r="B2893" s="81" t="n">
        <v>46203</v>
      </c>
      <c r="C2893" s="82" t="s">
        <v>452</v>
      </c>
      <c r="D2893" s="83" t="n">
        <v>15.34</v>
      </c>
      <c r="E2893" s="0" t="n">
        <v>73</v>
      </c>
      <c r="F2893" s="0" t="n">
        <v>7</v>
      </c>
      <c r="G2893" s="0" t="n">
        <v>0</v>
      </c>
      <c r="I2893" s="0" t="str">
        <f aca="false">IF(A2893="","",IF(COUNTIF(Campaigns!$A$7:$A$300,A2893)&gt;0,"✓",IF(N(D2893)=0,"– no spend","⚠ add to Campaigns tab")))</f>
        <v>✓</v>
      </c>
      <c r="J2893" s="83" t="n">
        <f aca="false">IF(D2893="","",D2893*IF(Settings!$B$23=Settings!$C$6,1,IF(Settings!$B$23="USD",1/INDEX(Settings!$B$29:$B$40,MONTH(B2893)),INDEX(Settings!$B$29:$B$40,MONTH(B2893)))))</f>
        <v>17.145518</v>
      </c>
    </row>
    <row r="2894" customFormat="false" ht="15" hidden="false" customHeight="false" outlineLevel="0" collapsed="false">
      <c r="A2894" s="0" t="s">
        <v>187</v>
      </c>
      <c r="B2894" s="81" t="n">
        <v>46203</v>
      </c>
      <c r="C2894" s="82" t="s">
        <v>452</v>
      </c>
      <c r="D2894" s="83" t="n">
        <v>50.59</v>
      </c>
      <c r="E2894" s="0" t="n">
        <v>62</v>
      </c>
      <c r="F2894" s="0" t="n">
        <v>7</v>
      </c>
      <c r="G2894" s="0" t="n">
        <v>0</v>
      </c>
      <c r="I2894" s="0" t="str">
        <f aca="false">IF(A2894="","",IF(COUNTIF(Campaigns!$A$7:$A$300,A2894)&gt;0,"✓",IF(N(D2894)=0,"– no spend","⚠ add to Campaigns tab")))</f>
        <v>✓</v>
      </c>
      <c r="J2894" s="83" t="n">
        <f aca="false">IF(D2894="","",D2894*IF(Settings!$B$23=Settings!$C$6,1,IF(Settings!$B$23="USD",1/INDEX(Settings!$B$29:$B$40,MONTH(B2894)),INDEX(Settings!$B$29:$B$40,MONTH(B2894)))))</f>
        <v>56.544443</v>
      </c>
    </row>
    <row r="2895" customFormat="false" ht="15" hidden="false" customHeight="false" outlineLevel="0" collapsed="false">
      <c r="A2895" s="0" t="s">
        <v>190</v>
      </c>
      <c r="B2895" s="81" t="n">
        <v>46203</v>
      </c>
      <c r="C2895" s="82" t="s">
        <v>452</v>
      </c>
      <c r="D2895" s="83" t="n">
        <v>38.46</v>
      </c>
      <c r="E2895" s="0" t="n">
        <v>23</v>
      </c>
      <c r="F2895" s="0" t="n">
        <v>1</v>
      </c>
      <c r="G2895" s="0" t="n">
        <v>0</v>
      </c>
      <c r="I2895" s="0" t="str">
        <f aca="false">IF(A2895="","",IF(COUNTIF(Campaigns!$A$7:$A$300,A2895)&gt;0,"✓",IF(N(D2895)=0,"– no spend","⚠ add to Campaigns tab")))</f>
        <v>✓</v>
      </c>
      <c r="J2895" s="83" t="n">
        <f aca="false">IF(D2895="","",D2895*IF(Settings!$B$23=Settings!$C$6,1,IF(Settings!$B$23="USD",1/INDEX(Settings!$B$29:$B$40,MONTH(B2895)),INDEX(Settings!$B$29:$B$40,MONTH(B2895)))))</f>
        <v>42.986742</v>
      </c>
    </row>
    <row r="2896" customFormat="false" ht="15" hidden="false" customHeight="false" outlineLevel="0" collapsed="false">
      <c r="A2896" s="0" t="s">
        <v>204</v>
      </c>
      <c r="B2896" s="81" t="n">
        <v>46203</v>
      </c>
      <c r="C2896" s="82" t="s">
        <v>452</v>
      </c>
      <c r="D2896" s="83" t="n">
        <v>1.54</v>
      </c>
      <c r="E2896" s="0" t="n">
        <v>11</v>
      </c>
      <c r="F2896" s="0" t="n">
        <v>1</v>
      </c>
      <c r="G2896" s="0" t="n">
        <v>0</v>
      </c>
      <c r="I2896" s="0" t="str">
        <f aca="false">IF(A2896="","",IF(COUNTIF(Campaigns!$A$7:$A$300,A2896)&gt;0,"✓",IF(N(D2896)=0,"– no spend","⚠ add to Campaigns tab")))</f>
        <v>✓</v>
      </c>
      <c r="J2896" s="83" t="n">
        <f aca="false">IF(D2896="","",D2896*IF(Settings!$B$23=Settings!$C$6,1,IF(Settings!$B$23="USD",1/INDEX(Settings!$B$29:$B$40,MONTH(B2896)),INDEX(Settings!$B$29:$B$40,MONTH(B2896)))))</f>
        <v>1.721258</v>
      </c>
    </row>
    <row r="2897" customFormat="false" ht="15" hidden="false" customHeight="false" outlineLevel="0" collapsed="false">
      <c r="A2897" s="0" t="s">
        <v>188</v>
      </c>
      <c r="B2897" s="81" t="n">
        <v>46203</v>
      </c>
      <c r="C2897" s="82" t="s">
        <v>452</v>
      </c>
      <c r="D2897" s="83" t="n">
        <v>50.5</v>
      </c>
      <c r="E2897" s="0" t="n">
        <v>528</v>
      </c>
      <c r="F2897" s="0" t="n">
        <v>17</v>
      </c>
      <c r="G2897" s="0" t="n">
        <v>0.14</v>
      </c>
      <c r="I2897" s="0" t="str">
        <f aca="false">IF(A2897="","",IF(COUNTIF(Campaigns!$A$7:$A$300,A2897)&gt;0,"✓",IF(N(D2897)=0,"– no spend","⚠ add to Campaigns tab")))</f>
        <v>✓</v>
      </c>
      <c r="J2897" s="83" t="n">
        <f aca="false">IF(D2897="","",D2897*IF(Settings!$B$23=Settings!$C$6,1,IF(Settings!$B$23="USD",1/INDEX(Settings!$B$29:$B$40,MONTH(B2897)),INDEX(Settings!$B$29:$B$40,MONTH(B2897)))))</f>
        <v>56.44385</v>
      </c>
    </row>
    <row r="2898" customFormat="false" ht="15" hidden="false" customHeight="false" outlineLevel="0" collapsed="false">
      <c r="A2898" s="0" t="s">
        <v>186</v>
      </c>
      <c r="B2898" s="81" t="n">
        <v>46203</v>
      </c>
      <c r="C2898" s="82" t="s">
        <v>452</v>
      </c>
      <c r="D2898" s="83" t="n">
        <v>43.39</v>
      </c>
      <c r="E2898" s="0" t="n">
        <v>169</v>
      </c>
      <c r="F2898" s="0" t="n">
        <v>32</v>
      </c>
      <c r="G2898" s="0" t="n">
        <v>0.11</v>
      </c>
      <c r="I2898" s="0" t="str">
        <f aca="false">IF(A2898="","",IF(COUNTIF(Campaigns!$A$7:$A$300,A2898)&gt;0,"✓",IF(N(D2898)=0,"– no spend","⚠ add to Campaigns tab")))</f>
        <v>✓</v>
      </c>
      <c r="J2898" s="83" t="n">
        <f aca="false">IF(D2898="","",D2898*IF(Settings!$B$23=Settings!$C$6,1,IF(Settings!$B$23="USD",1/INDEX(Settings!$B$29:$B$40,MONTH(B2898)),INDEX(Settings!$B$29:$B$40,MONTH(B2898)))))</f>
        <v>48.497003</v>
      </c>
    </row>
    <row r="2899" customFormat="false" ht="15" hidden="false" customHeight="false" outlineLevel="0" collapsed="false">
      <c r="A2899" s="0" t="s">
        <v>197</v>
      </c>
      <c r="B2899" s="81" t="n">
        <v>46203</v>
      </c>
      <c r="C2899" s="82" t="s">
        <v>452</v>
      </c>
      <c r="D2899" s="83" t="n">
        <v>26.36</v>
      </c>
      <c r="E2899" s="0" t="n">
        <v>33345</v>
      </c>
      <c r="F2899" s="0" t="n">
        <v>28</v>
      </c>
      <c r="G2899" s="0" t="n">
        <v>0</v>
      </c>
      <c r="I2899" s="0" t="str">
        <f aca="false">IF(A2899="","",IF(COUNTIF(Campaigns!$A$7:$A$300,A2899)&gt;0,"✓",IF(N(D2899)=0,"– no spend","⚠ add to Campaigns tab")))</f>
        <v>✓</v>
      </c>
      <c r="J2899" s="83" t="n">
        <f aca="false">IF(D2899="","",D2899*IF(Settings!$B$23=Settings!$C$6,1,IF(Settings!$B$23="USD",1/INDEX(Settings!$B$29:$B$40,MONTH(B2899)),INDEX(Settings!$B$29:$B$40,MONTH(B2899)))))</f>
        <v>29.462572</v>
      </c>
    </row>
    <row r="2900" customFormat="false" ht="15" hidden="false" customHeight="false" outlineLevel="0" collapsed="false">
      <c r="A2900" s="0" t="s">
        <v>198</v>
      </c>
      <c r="B2900" s="81" t="n">
        <v>46203</v>
      </c>
      <c r="C2900" s="82" t="s">
        <v>452</v>
      </c>
      <c r="D2900" s="83" t="n">
        <v>26.21</v>
      </c>
      <c r="E2900" s="0" t="n">
        <v>10149</v>
      </c>
      <c r="F2900" s="0" t="n">
        <v>8</v>
      </c>
      <c r="G2900" s="0" t="n">
        <v>0</v>
      </c>
      <c r="I2900" s="0" t="str">
        <f aca="false">IF(A2900="","",IF(COUNTIF(Campaigns!$A$7:$A$300,A2900)&gt;0,"✓",IF(N(D2900)=0,"– no spend","⚠ add to Campaigns tab")))</f>
        <v>✓</v>
      </c>
      <c r="J2900" s="83" t="n">
        <f aca="false">IF(D2900="","",D2900*IF(Settings!$B$23=Settings!$C$6,1,IF(Settings!$B$23="USD",1/INDEX(Settings!$B$29:$B$40,MONTH(B2900)),INDEX(Settings!$B$29:$B$40,MONTH(B2900)))))</f>
        <v>29.294917</v>
      </c>
    </row>
    <row r="2901" customFormat="false" ht="15" hidden="false" customHeight="false" outlineLevel="0" collapsed="false">
      <c r="A2901" s="0" t="s">
        <v>185</v>
      </c>
      <c r="B2901" s="81" t="n">
        <v>46204</v>
      </c>
      <c r="C2901" s="82" t="s">
        <v>452</v>
      </c>
      <c r="D2901" s="83" t="n">
        <v>56.72</v>
      </c>
      <c r="E2901" s="0" t="n">
        <v>202</v>
      </c>
      <c r="F2901" s="0" t="n">
        <v>29</v>
      </c>
      <c r="G2901" s="0" t="n">
        <v>0</v>
      </c>
      <c r="I2901" s="0" t="str">
        <f aca="false">IF(A2901="","",IF(COUNTIF(Campaigns!$A$7:$A$300,A2901)&gt;0,"✓",IF(N(D2901)=0,"– no spend","⚠ add to Campaigns tab")))</f>
        <v>✓</v>
      </c>
      <c r="J2901" s="83" t="n">
        <f aca="false">IF(D2901="","",D2901*IF(Settings!$B$23=Settings!$C$6,1,IF(Settings!$B$23="USD",1/INDEX(Settings!$B$29:$B$40,MONTH(B2901)),INDEX(Settings!$B$29:$B$40,MONTH(B2901)))))</f>
        <v>63.395944</v>
      </c>
    </row>
    <row r="2902" customFormat="false" ht="15" hidden="false" customHeight="false" outlineLevel="0" collapsed="false">
      <c r="A2902" s="0" t="s">
        <v>191</v>
      </c>
      <c r="B2902" s="81" t="n">
        <v>46204</v>
      </c>
      <c r="C2902" s="82" t="s">
        <v>452</v>
      </c>
      <c r="D2902" s="83" t="n">
        <v>22.57</v>
      </c>
      <c r="E2902" s="0" t="n">
        <v>48</v>
      </c>
      <c r="F2902" s="0" t="n">
        <v>6</v>
      </c>
      <c r="G2902" s="0" t="n">
        <v>0</v>
      </c>
      <c r="I2902" s="0" t="str">
        <f aca="false">IF(A2902="","",IF(COUNTIF(Campaigns!$A$7:$A$300,A2902)&gt;0,"✓",IF(N(D2902)=0,"– no spend","⚠ add to Campaigns tab")))</f>
        <v>✓</v>
      </c>
      <c r="J2902" s="83" t="n">
        <f aca="false">IF(D2902="","",D2902*IF(Settings!$B$23=Settings!$C$6,1,IF(Settings!$B$23="USD",1/INDEX(Settings!$B$29:$B$40,MONTH(B2902)),INDEX(Settings!$B$29:$B$40,MONTH(B2902)))))</f>
        <v>25.226489</v>
      </c>
    </row>
    <row r="2903" customFormat="false" ht="15" hidden="false" customHeight="false" outlineLevel="0" collapsed="false">
      <c r="A2903" s="0" t="s">
        <v>200</v>
      </c>
      <c r="B2903" s="81" t="n">
        <v>46204</v>
      </c>
      <c r="C2903" s="82" t="s">
        <v>452</v>
      </c>
      <c r="D2903" s="83" t="n">
        <v>17.12</v>
      </c>
      <c r="E2903" s="0" t="n">
        <v>46</v>
      </c>
      <c r="F2903" s="0" t="n">
        <v>6</v>
      </c>
      <c r="G2903" s="0" t="n">
        <v>0.07</v>
      </c>
      <c r="I2903" s="0" t="str">
        <f aca="false">IF(A2903="","",IF(COUNTIF(Campaigns!$A$7:$A$300,A2903)&gt;0,"✓",IF(N(D2903)=0,"– no spend","⚠ add to Campaigns tab")))</f>
        <v>✓</v>
      </c>
      <c r="J2903" s="83" t="n">
        <f aca="false">IF(D2903="","",D2903*IF(Settings!$B$23=Settings!$C$6,1,IF(Settings!$B$23="USD",1/INDEX(Settings!$B$29:$B$40,MONTH(B2903)),INDEX(Settings!$B$29:$B$40,MONTH(B2903)))))</f>
        <v>19.135024</v>
      </c>
    </row>
    <row r="2904" customFormat="false" ht="15" hidden="false" customHeight="false" outlineLevel="0" collapsed="false">
      <c r="A2904" s="0" t="s">
        <v>196</v>
      </c>
      <c r="B2904" s="81" t="n">
        <v>46204</v>
      </c>
      <c r="C2904" s="82" t="s">
        <v>452</v>
      </c>
      <c r="D2904" s="83" t="n">
        <v>13.46</v>
      </c>
      <c r="E2904" s="0" t="n">
        <v>191</v>
      </c>
      <c r="F2904" s="0" t="n">
        <v>10</v>
      </c>
      <c r="G2904" s="0" t="n">
        <v>0</v>
      </c>
      <c r="I2904" s="0" t="str">
        <f aca="false">IF(A2904="","",IF(COUNTIF(Campaigns!$A$7:$A$300,A2904)&gt;0,"✓",IF(N(D2904)=0,"– no spend","⚠ add to Campaigns tab")))</f>
        <v>✓</v>
      </c>
      <c r="J2904" s="83" t="n">
        <f aca="false">IF(D2904="","",D2904*IF(Settings!$B$23=Settings!$C$6,1,IF(Settings!$B$23="USD",1/INDEX(Settings!$B$29:$B$40,MONTH(B2904)),INDEX(Settings!$B$29:$B$40,MONTH(B2904)))))</f>
        <v>15.044242</v>
      </c>
    </row>
    <row r="2905" customFormat="false" ht="15" hidden="false" customHeight="false" outlineLevel="0" collapsed="false">
      <c r="A2905" s="0" t="s">
        <v>202</v>
      </c>
      <c r="B2905" s="81" t="n">
        <v>46204</v>
      </c>
      <c r="C2905" s="82" t="s">
        <v>452</v>
      </c>
      <c r="D2905" s="83" t="n">
        <v>9.42</v>
      </c>
      <c r="E2905" s="0" t="n">
        <v>96</v>
      </c>
      <c r="F2905" s="0" t="n">
        <v>5</v>
      </c>
      <c r="G2905" s="0" t="n">
        <v>0</v>
      </c>
      <c r="I2905" s="0" t="str">
        <f aca="false">IF(A2905="","",IF(COUNTIF(Campaigns!$A$7:$A$300,A2905)&gt;0,"✓",IF(N(D2905)=0,"– no spend","⚠ add to Campaigns tab")))</f>
        <v>✓</v>
      </c>
      <c r="J2905" s="83" t="n">
        <f aca="false">IF(D2905="","",D2905*IF(Settings!$B$23=Settings!$C$6,1,IF(Settings!$B$23="USD",1/INDEX(Settings!$B$29:$B$40,MONTH(B2905)),INDEX(Settings!$B$29:$B$40,MONTH(B2905)))))</f>
        <v>10.528734</v>
      </c>
    </row>
    <row r="2906" customFormat="false" ht="15" hidden="false" customHeight="false" outlineLevel="0" collapsed="false">
      <c r="A2906" s="0" t="s">
        <v>192</v>
      </c>
      <c r="B2906" s="81" t="n">
        <v>46204</v>
      </c>
      <c r="C2906" s="82" t="s">
        <v>452</v>
      </c>
      <c r="D2906" s="83" t="n">
        <v>19.86</v>
      </c>
      <c r="E2906" s="0" t="n">
        <v>66</v>
      </c>
      <c r="F2906" s="0" t="n">
        <v>6</v>
      </c>
      <c r="G2906" s="0" t="n">
        <v>0.77</v>
      </c>
      <c r="I2906" s="0" t="str">
        <f aca="false">IF(A2906="","",IF(COUNTIF(Campaigns!$A$7:$A$300,A2906)&gt;0,"✓",IF(N(D2906)=0,"– no spend","⚠ add to Campaigns tab")))</f>
        <v>✓</v>
      </c>
      <c r="J2906" s="83" t="n">
        <f aca="false">IF(D2906="","",D2906*IF(Settings!$B$23=Settings!$C$6,1,IF(Settings!$B$23="USD",1/INDEX(Settings!$B$29:$B$40,MONTH(B2906)),INDEX(Settings!$B$29:$B$40,MONTH(B2906)))))</f>
        <v>22.197522</v>
      </c>
    </row>
    <row r="2907" customFormat="false" ht="15" hidden="false" customHeight="false" outlineLevel="0" collapsed="false">
      <c r="A2907" s="0" t="s">
        <v>187</v>
      </c>
      <c r="B2907" s="81" t="n">
        <v>46204</v>
      </c>
      <c r="C2907" s="82" t="s">
        <v>452</v>
      </c>
      <c r="D2907" s="83" t="n">
        <v>50.35</v>
      </c>
      <c r="E2907" s="0" t="n">
        <v>39</v>
      </c>
      <c r="F2907" s="0" t="n">
        <v>4</v>
      </c>
      <c r="G2907" s="0" t="n">
        <v>0</v>
      </c>
      <c r="I2907" s="0" t="str">
        <f aca="false">IF(A2907="","",IF(COUNTIF(Campaigns!$A$7:$A$300,A2907)&gt;0,"✓",IF(N(D2907)=0,"– no spend","⚠ add to Campaigns tab")))</f>
        <v>✓</v>
      </c>
      <c r="J2907" s="83" t="n">
        <f aca="false">IF(D2907="","",D2907*IF(Settings!$B$23=Settings!$C$6,1,IF(Settings!$B$23="USD",1/INDEX(Settings!$B$29:$B$40,MONTH(B2907)),INDEX(Settings!$B$29:$B$40,MONTH(B2907)))))</f>
        <v>56.276195</v>
      </c>
    </row>
    <row r="2908" customFormat="false" ht="15" hidden="false" customHeight="false" outlineLevel="0" collapsed="false">
      <c r="A2908" s="0" t="s">
        <v>190</v>
      </c>
      <c r="B2908" s="81" t="n">
        <v>46204</v>
      </c>
      <c r="C2908" s="82" t="s">
        <v>452</v>
      </c>
      <c r="D2908" s="83" t="n">
        <v>33.5</v>
      </c>
      <c r="E2908" s="0" t="n">
        <v>70</v>
      </c>
      <c r="F2908" s="0" t="n">
        <v>3</v>
      </c>
      <c r="G2908" s="0" t="n">
        <v>0</v>
      </c>
      <c r="I2908" s="0" t="str">
        <f aca="false">IF(A2908="","",IF(COUNTIF(Campaigns!$A$7:$A$300,A2908)&gt;0,"✓",IF(N(D2908)=0,"– no spend","⚠ add to Campaigns tab")))</f>
        <v>✓</v>
      </c>
      <c r="J2908" s="83" t="n">
        <f aca="false">IF(D2908="","",D2908*IF(Settings!$B$23=Settings!$C$6,1,IF(Settings!$B$23="USD",1/INDEX(Settings!$B$29:$B$40,MONTH(B2908)),INDEX(Settings!$B$29:$B$40,MONTH(B2908)))))</f>
        <v>37.44295</v>
      </c>
    </row>
    <row r="2909" customFormat="false" ht="15" hidden="false" customHeight="false" outlineLevel="0" collapsed="false">
      <c r="A2909" s="0" t="s">
        <v>204</v>
      </c>
      <c r="B2909" s="81" t="n">
        <v>46204</v>
      </c>
      <c r="C2909" s="82" t="s">
        <v>452</v>
      </c>
      <c r="D2909" s="83" t="n">
        <v>5.97</v>
      </c>
      <c r="E2909" s="0" t="n">
        <v>17</v>
      </c>
      <c r="F2909" s="0" t="n">
        <v>2</v>
      </c>
      <c r="G2909" s="0" t="n">
        <v>0</v>
      </c>
      <c r="I2909" s="0" t="str">
        <f aca="false">IF(A2909="","",IF(COUNTIF(Campaigns!$A$7:$A$300,A2909)&gt;0,"✓",IF(N(D2909)=0,"– no spend","⚠ add to Campaigns tab")))</f>
        <v>✓</v>
      </c>
      <c r="J2909" s="83" t="n">
        <f aca="false">IF(D2909="","",D2909*IF(Settings!$B$23=Settings!$C$6,1,IF(Settings!$B$23="USD",1/INDEX(Settings!$B$29:$B$40,MONTH(B2909)),INDEX(Settings!$B$29:$B$40,MONTH(B2909)))))</f>
        <v>6.672669</v>
      </c>
    </row>
    <row r="2910" customFormat="false" ht="15" hidden="false" customHeight="false" outlineLevel="0" collapsed="false">
      <c r="A2910" s="0" t="s">
        <v>188</v>
      </c>
      <c r="B2910" s="81" t="n">
        <v>46204</v>
      </c>
      <c r="C2910" s="82" t="s">
        <v>452</v>
      </c>
      <c r="D2910" s="83" t="n">
        <v>66.05</v>
      </c>
      <c r="E2910" s="0" t="n">
        <v>357</v>
      </c>
      <c r="F2910" s="0" t="n">
        <v>22</v>
      </c>
      <c r="G2910" s="0" t="n">
        <v>0</v>
      </c>
      <c r="I2910" s="0" t="str">
        <f aca="false">IF(A2910="","",IF(COUNTIF(Campaigns!$A$7:$A$300,A2910)&gt;0,"✓",IF(N(D2910)=0,"– no spend","⚠ add to Campaigns tab")))</f>
        <v>✓</v>
      </c>
      <c r="J2910" s="83" t="n">
        <f aca="false">IF(D2910="","",D2910*IF(Settings!$B$23=Settings!$C$6,1,IF(Settings!$B$23="USD",1/INDEX(Settings!$B$29:$B$40,MONTH(B2910)),INDEX(Settings!$B$29:$B$40,MONTH(B2910)))))</f>
        <v>73.824085</v>
      </c>
    </row>
    <row r="2911" customFormat="false" ht="15" hidden="false" customHeight="false" outlineLevel="0" collapsed="false">
      <c r="A2911" s="0" t="s">
        <v>186</v>
      </c>
      <c r="B2911" s="81" t="n">
        <v>46204</v>
      </c>
      <c r="C2911" s="82" t="s">
        <v>452</v>
      </c>
      <c r="D2911" s="83" t="n">
        <v>43.77</v>
      </c>
      <c r="E2911" s="0" t="n">
        <v>174</v>
      </c>
      <c r="F2911" s="0" t="n">
        <v>17</v>
      </c>
      <c r="G2911" s="0" t="n">
        <v>0</v>
      </c>
      <c r="I2911" s="0" t="str">
        <f aca="false">IF(A2911="","",IF(COUNTIF(Campaigns!$A$7:$A$300,A2911)&gt;0,"✓",IF(N(D2911)=0,"– no spend","⚠ add to Campaigns tab")))</f>
        <v>✓</v>
      </c>
      <c r="J2911" s="83" t="n">
        <f aca="false">IF(D2911="","",D2911*IF(Settings!$B$23=Settings!$C$6,1,IF(Settings!$B$23="USD",1/INDEX(Settings!$B$29:$B$40,MONTH(B2911)),INDEX(Settings!$B$29:$B$40,MONTH(B2911)))))</f>
        <v>48.921729</v>
      </c>
    </row>
    <row r="2912" customFormat="false" ht="15" hidden="false" customHeight="false" outlineLevel="0" collapsed="false">
      <c r="A2912" s="0" t="s">
        <v>197</v>
      </c>
      <c r="B2912" s="81" t="n">
        <v>46204</v>
      </c>
      <c r="C2912" s="82" t="s">
        <v>452</v>
      </c>
      <c r="D2912" s="83" t="n">
        <v>29.36</v>
      </c>
      <c r="E2912" s="0" t="n">
        <v>38589</v>
      </c>
      <c r="F2912" s="0" t="n">
        <v>45</v>
      </c>
      <c r="G2912" s="0" t="n">
        <v>0</v>
      </c>
      <c r="I2912" s="0" t="str">
        <f aca="false">IF(A2912="","",IF(COUNTIF(Campaigns!$A$7:$A$300,A2912)&gt;0,"✓",IF(N(D2912)=0,"– no spend","⚠ add to Campaigns tab")))</f>
        <v>✓</v>
      </c>
      <c r="J2912" s="83" t="n">
        <f aca="false">IF(D2912="","",D2912*IF(Settings!$B$23=Settings!$C$6,1,IF(Settings!$B$23="USD",1/INDEX(Settings!$B$29:$B$40,MONTH(B2912)),INDEX(Settings!$B$29:$B$40,MONTH(B2912)))))</f>
        <v>32.815672</v>
      </c>
    </row>
    <row r="2913" customFormat="false" ht="15" hidden="false" customHeight="false" outlineLevel="0" collapsed="false">
      <c r="A2913" s="0" t="s">
        <v>198</v>
      </c>
      <c r="B2913" s="81" t="n">
        <v>46204</v>
      </c>
      <c r="C2913" s="82" t="s">
        <v>452</v>
      </c>
      <c r="D2913" s="83" t="n">
        <v>29.07</v>
      </c>
      <c r="E2913" s="0" t="n">
        <v>11483</v>
      </c>
      <c r="F2913" s="0" t="n">
        <v>4</v>
      </c>
      <c r="G2913" s="0" t="n">
        <v>0</v>
      </c>
      <c r="I2913" s="0" t="str">
        <f aca="false">IF(A2913="","",IF(COUNTIF(Campaigns!$A$7:$A$300,A2913)&gt;0,"✓",IF(N(D2913)=0,"– no spend","⚠ add to Campaigns tab")))</f>
        <v>✓</v>
      </c>
      <c r="J2913" s="83" t="n">
        <f aca="false">IF(D2913="","",D2913*IF(Settings!$B$23=Settings!$C$6,1,IF(Settings!$B$23="USD",1/INDEX(Settings!$B$29:$B$40,MONTH(B2913)),INDEX(Settings!$B$29:$B$40,MONTH(B2913)))))</f>
        <v>32.491539</v>
      </c>
    </row>
    <row r="2914" customFormat="false" ht="15" hidden="false" customHeight="false" outlineLevel="0" collapsed="false">
      <c r="A2914" s="0" t="s">
        <v>185</v>
      </c>
      <c r="B2914" s="81" t="n">
        <v>46205</v>
      </c>
      <c r="C2914" s="82" t="s">
        <v>452</v>
      </c>
      <c r="D2914" s="83" t="n">
        <v>51.33</v>
      </c>
      <c r="E2914" s="0" t="n">
        <v>199</v>
      </c>
      <c r="F2914" s="0" t="n">
        <v>19</v>
      </c>
      <c r="G2914" s="0" t="n">
        <v>0</v>
      </c>
      <c r="I2914" s="0" t="str">
        <f aca="false">IF(A2914="","",IF(COUNTIF(Campaigns!$A$7:$A$300,A2914)&gt;0,"✓",IF(N(D2914)=0,"– no spend","⚠ add to Campaigns tab")))</f>
        <v>✓</v>
      </c>
      <c r="J2914" s="83" t="n">
        <f aca="false">IF(D2914="","",D2914*IF(Settings!$B$23=Settings!$C$6,1,IF(Settings!$B$23="USD",1/INDEX(Settings!$B$29:$B$40,MONTH(B2914)),INDEX(Settings!$B$29:$B$40,MONTH(B2914)))))</f>
        <v>57.371541</v>
      </c>
    </row>
    <row r="2915" customFormat="false" ht="15" hidden="false" customHeight="false" outlineLevel="0" collapsed="false">
      <c r="A2915" s="0" t="s">
        <v>191</v>
      </c>
      <c r="B2915" s="81" t="n">
        <v>46205</v>
      </c>
      <c r="C2915" s="82" t="s">
        <v>452</v>
      </c>
      <c r="D2915" s="83" t="n">
        <v>10.85</v>
      </c>
      <c r="E2915" s="0" t="n">
        <v>54</v>
      </c>
      <c r="F2915" s="0" t="n">
        <v>5</v>
      </c>
      <c r="G2915" s="0" t="n">
        <v>0.19</v>
      </c>
      <c r="I2915" s="0" t="str">
        <f aca="false">IF(A2915="","",IF(COUNTIF(Campaigns!$A$7:$A$300,A2915)&gt;0,"✓",IF(N(D2915)=0,"– no spend","⚠ add to Campaigns tab")))</f>
        <v>✓</v>
      </c>
      <c r="J2915" s="83" t="n">
        <f aca="false">IF(D2915="","",D2915*IF(Settings!$B$23=Settings!$C$6,1,IF(Settings!$B$23="USD",1/INDEX(Settings!$B$29:$B$40,MONTH(B2915)),INDEX(Settings!$B$29:$B$40,MONTH(B2915)))))</f>
        <v>12.127045</v>
      </c>
    </row>
    <row r="2916" customFormat="false" ht="15" hidden="false" customHeight="false" outlineLevel="0" collapsed="false">
      <c r="A2916" s="0" t="s">
        <v>200</v>
      </c>
      <c r="B2916" s="81" t="n">
        <v>46205</v>
      </c>
      <c r="C2916" s="82" t="s">
        <v>452</v>
      </c>
      <c r="D2916" s="83" t="n">
        <v>17.02</v>
      </c>
      <c r="E2916" s="0" t="n">
        <v>29</v>
      </c>
      <c r="F2916" s="0" t="n">
        <v>4</v>
      </c>
      <c r="G2916" s="0" t="n">
        <v>0</v>
      </c>
      <c r="I2916" s="0" t="str">
        <f aca="false">IF(A2916="","",IF(COUNTIF(Campaigns!$A$7:$A$300,A2916)&gt;0,"✓",IF(N(D2916)=0,"– no spend","⚠ add to Campaigns tab")))</f>
        <v>✓</v>
      </c>
      <c r="J2916" s="83" t="n">
        <f aca="false">IF(D2916="","",D2916*IF(Settings!$B$23=Settings!$C$6,1,IF(Settings!$B$23="USD",1/INDEX(Settings!$B$29:$B$40,MONTH(B2916)),INDEX(Settings!$B$29:$B$40,MONTH(B2916)))))</f>
        <v>19.023254</v>
      </c>
    </row>
    <row r="2917" customFormat="false" ht="15" hidden="false" customHeight="false" outlineLevel="0" collapsed="false">
      <c r="A2917" s="0" t="s">
        <v>196</v>
      </c>
      <c r="B2917" s="81" t="n">
        <v>46205</v>
      </c>
      <c r="C2917" s="82" t="s">
        <v>452</v>
      </c>
      <c r="D2917" s="83" t="n">
        <v>17.52</v>
      </c>
      <c r="E2917" s="0" t="n">
        <v>282</v>
      </c>
      <c r="F2917" s="0" t="n">
        <v>11</v>
      </c>
      <c r="G2917" s="0" t="n">
        <v>0</v>
      </c>
      <c r="I2917" s="0" t="str">
        <f aca="false">IF(A2917="","",IF(COUNTIF(Campaigns!$A$7:$A$300,A2917)&gt;0,"✓",IF(N(D2917)=0,"– no spend","⚠ add to Campaigns tab")))</f>
        <v>✓</v>
      </c>
      <c r="J2917" s="83" t="n">
        <f aca="false">IF(D2917="","",D2917*IF(Settings!$B$23=Settings!$C$6,1,IF(Settings!$B$23="USD",1/INDEX(Settings!$B$29:$B$40,MONTH(B2917)),INDEX(Settings!$B$29:$B$40,MONTH(B2917)))))</f>
        <v>19.582104</v>
      </c>
    </row>
    <row r="2918" customFormat="false" ht="15" hidden="false" customHeight="false" outlineLevel="0" collapsed="false">
      <c r="A2918" s="0" t="s">
        <v>202</v>
      </c>
      <c r="B2918" s="81" t="n">
        <v>46205</v>
      </c>
      <c r="C2918" s="82" t="s">
        <v>452</v>
      </c>
      <c r="D2918" s="83" t="n">
        <v>8.34</v>
      </c>
      <c r="E2918" s="0" t="n">
        <v>38</v>
      </c>
      <c r="F2918" s="0" t="n">
        <v>5</v>
      </c>
      <c r="G2918" s="0" t="n">
        <v>0</v>
      </c>
      <c r="I2918" s="0" t="str">
        <f aca="false">IF(A2918="","",IF(COUNTIF(Campaigns!$A$7:$A$300,A2918)&gt;0,"✓",IF(N(D2918)=0,"– no spend","⚠ add to Campaigns tab")))</f>
        <v>✓</v>
      </c>
      <c r="J2918" s="83" t="n">
        <f aca="false">IF(D2918="","",D2918*IF(Settings!$B$23=Settings!$C$6,1,IF(Settings!$B$23="USD",1/INDEX(Settings!$B$29:$B$40,MONTH(B2918)),INDEX(Settings!$B$29:$B$40,MONTH(B2918)))))</f>
        <v>9.321618</v>
      </c>
    </row>
    <row r="2919" customFormat="false" ht="15" hidden="false" customHeight="false" outlineLevel="0" collapsed="false">
      <c r="A2919" s="0" t="s">
        <v>192</v>
      </c>
      <c r="B2919" s="81" t="n">
        <v>46205</v>
      </c>
      <c r="C2919" s="82" t="s">
        <v>452</v>
      </c>
      <c r="D2919" s="83" t="n">
        <v>12</v>
      </c>
      <c r="E2919" s="0" t="n">
        <v>84</v>
      </c>
      <c r="F2919" s="0" t="n">
        <v>5</v>
      </c>
      <c r="G2919" s="0" t="n">
        <v>0</v>
      </c>
      <c r="I2919" s="0" t="str">
        <f aca="false">IF(A2919="","",IF(COUNTIF(Campaigns!$A$7:$A$300,A2919)&gt;0,"✓",IF(N(D2919)=0,"– no spend","⚠ add to Campaigns tab")))</f>
        <v>✓</v>
      </c>
      <c r="J2919" s="83" t="n">
        <f aca="false">IF(D2919="","",D2919*IF(Settings!$B$23=Settings!$C$6,1,IF(Settings!$B$23="USD",1/INDEX(Settings!$B$29:$B$40,MONTH(B2919)),INDEX(Settings!$B$29:$B$40,MONTH(B2919)))))</f>
        <v>13.4124</v>
      </c>
    </row>
    <row r="2920" customFormat="false" ht="15" hidden="false" customHeight="false" outlineLevel="0" collapsed="false">
      <c r="A2920" s="0" t="s">
        <v>187</v>
      </c>
      <c r="B2920" s="81" t="n">
        <v>46205</v>
      </c>
      <c r="C2920" s="82" t="s">
        <v>452</v>
      </c>
      <c r="D2920" s="83" t="n">
        <v>25.43</v>
      </c>
      <c r="E2920" s="0" t="n">
        <v>113</v>
      </c>
      <c r="F2920" s="0" t="n">
        <v>6</v>
      </c>
      <c r="G2920" s="0" t="n">
        <v>0.11</v>
      </c>
      <c r="I2920" s="0" t="str">
        <f aca="false">IF(A2920="","",IF(COUNTIF(Campaigns!$A$7:$A$300,A2920)&gt;0,"✓",IF(N(D2920)=0,"– no spend","⚠ add to Campaigns tab")))</f>
        <v>✓</v>
      </c>
      <c r="J2920" s="83" t="n">
        <f aca="false">IF(D2920="","",D2920*IF(Settings!$B$23=Settings!$C$6,1,IF(Settings!$B$23="USD",1/INDEX(Settings!$B$29:$B$40,MONTH(B2920)),INDEX(Settings!$B$29:$B$40,MONTH(B2920)))))</f>
        <v>28.423111</v>
      </c>
    </row>
    <row r="2921" customFormat="false" ht="15" hidden="false" customHeight="false" outlineLevel="0" collapsed="false">
      <c r="A2921" s="0" t="s">
        <v>190</v>
      </c>
      <c r="B2921" s="81" t="n">
        <v>46205</v>
      </c>
      <c r="C2921" s="82" t="s">
        <v>452</v>
      </c>
      <c r="D2921" s="83" t="n">
        <v>62.33</v>
      </c>
      <c r="E2921" s="0" t="n">
        <v>69</v>
      </c>
      <c r="F2921" s="0" t="n">
        <v>4</v>
      </c>
      <c r="G2921" s="0" t="n">
        <v>0</v>
      </c>
      <c r="I2921" s="0" t="str">
        <f aca="false">IF(A2921="","",IF(COUNTIF(Campaigns!$A$7:$A$300,A2921)&gt;0,"✓",IF(N(D2921)=0,"– no spend","⚠ add to Campaigns tab")))</f>
        <v>✓</v>
      </c>
      <c r="J2921" s="83" t="n">
        <f aca="false">IF(D2921="","",D2921*IF(Settings!$B$23=Settings!$C$6,1,IF(Settings!$B$23="USD",1/INDEX(Settings!$B$29:$B$40,MONTH(B2921)),INDEX(Settings!$B$29:$B$40,MONTH(B2921)))))</f>
        <v>69.666241</v>
      </c>
    </row>
    <row r="2922" customFormat="false" ht="15" hidden="false" customHeight="false" outlineLevel="0" collapsed="false">
      <c r="A2922" s="0" t="s">
        <v>204</v>
      </c>
      <c r="B2922" s="81" t="n">
        <v>46205</v>
      </c>
      <c r="C2922" s="82" t="s">
        <v>452</v>
      </c>
      <c r="D2922" s="83" t="n">
        <v>2.79</v>
      </c>
      <c r="E2922" s="0" t="n">
        <v>62</v>
      </c>
      <c r="F2922" s="0" t="n">
        <v>1</v>
      </c>
      <c r="G2922" s="0" t="n">
        <v>0</v>
      </c>
      <c r="I2922" s="0" t="str">
        <f aca="false">IF(A2922="","",IF(COUNTIF(Campaigns!$A$7:$A$300,A2922)&gt;0,"✓",IF(N(D2922)=0,"– no spend","⚠ add to Campaigns tab")))</f>
        <v>✓</v>
      </c>
      <c r="J2922" s="83" t="n">
        <f aca="false">IF(D2922="","",D2922*IF(Settings!$B$23=Settings!$C$6,1,IF(Settings!$B$23="USD",1/INDEX(Settings!$B$29:$B$40,MONTH(B2922)),INDEX(Settings!$B$29:$B$40,MONTH(B2922)))))</f>
        <v>3.118383</v>
      </c>
    </row>
    <row r="2923" customFormat="false" ht="15" hidden="false" customHeight="false" outlineLevel="0" collapsed="false">
      <c r="A2923" s="0" t="s">
        <v>188</v>
      </c>
      <c r="B2923" s="81" t="n">
        <v>46205</v>
      </c>
      <c r="C2923" s="82" t="s">
        <v>452</v>
      </c>
      <c r="D2923" s="83" t="n">
        <v>48.59</v>
      </c>
      <c r="E2923" s="0" t="n">
        <v>410</v>
      </c>
      <c r="F2923" s="0" t="n">
        <v>18</v>
      </c>
      <c r="G2923" s="0" t="n">
        <v>0</v>
      </c>
      <c r="I2923" s="0" t="str">
        <f aca="false">IF(A2923="","",IF(COUNTIF(Campaigns!$A$7:$A$300,A2923)&gt;0,"✓",IF(N(D2923)=0,"– no spend","⚠ add to Campaigns tab")))</f>
        <v>✓</v>
      </c>
      <c r="J2923" s="83" t="n">
        <f aca="false">IF(D2923="","",D2923*IF(Settings!$B$23=Settings!$C$6,1,IF(Settings!$B$23="USD",1/INDEX(Settings!$B$29:$B$40,MONTH(B2923)),INDEX(Settings!$B$29:$B$40,MONTH(B2923)))))</f>
        <v>54.309043</v>
      </c>
    </row>
    <row r="2924" customFormat="false" ht="15" hidden="false" customHeight="false" outlineLevel="0" collapsed="false">
      <c r="A2924" s="0" t="s">
        <v>186</v>
      </c>
      <c r="B2924" s="81" t="n">
        <v>46205</v>
      </c>
      <c r="C2924" s="82" t="s">
        <v>452</v>
      </c>
      <c r="D2924" s="83" t="n">
        <v>55.55</v>
      </c>
      <c r="E2924" s="0" t="n">
        <v>147</v>
      </c>
      <c r="F2924" s="0" t="n">
        <v>29</v>
      </c>
      <c r="G2924" s="0" t="n">
        <v>0.11</v>
      </c>
      <c r="I2924" s="0" t="str">
        <f aca="false">IF(A2924="","",IF(COUNTIF(Campaigns!$A$7:$A$300,A2924)&gt;0,"✓",IF(N(D2924)=0,"– no spend","⚠ add to Campaigns tab")))</f>
        <v>✓</v>
      </c>
      <c r="J2924" s="83" t="n">
        <f aca="false">IF(D2924="","",D2924*IF(Settings!$B$23=Settings!$C$6,1,IF(Settings!$B$23="USD",1/INDEX(Settings!$B$29:$B$40,MONTH(B2924)),INDEX(Settings!$B$29:$B$40,MONTH(B2924)))))</f>
        <v>62.088235</v>
      </c>
    </row>
    <row r="2925" customFormat="false" ht="15" hidden="false" customHeight="false" outlineLevel="0" collapsed="false">
      <c r="A2925" s="0" t="s">
        <v>197</v>
      </c>
      <c r="B2925" s="81" t="n">
        <v>46205</v>
      </c>
      <c r="C2925" s="82" t="s">
        <v>452</v>
      </c>
      <c r="D2925" s="83" t="n">
        <v>10.59</v>
      </c>
      <c r="E2925" s="0" t="n">
        <v>14534</v>
      </c>
      <c r="F2925" s="0" t="n">
        <v>12</v>
      </c>
      <c r="G2925" s="0" t="n">
        <v>0</v>
      </c>
      <c r="I2925" s="0" t="str">
        <f aca="false">IF(A2925="","",IF(COUNTIF(Campaigns!$A$7:$A$300,A2925)&gt;0,"✓",IF(N(D2925)=0,"– no spend","⚠ add to Campaigns tab")))</f>
        <v>✓</v>
      </c>
      <c r="J2925" s="83" t="n">
        <f aca="false">IF(D2925="","",D2925*IF(Settings!$B$23=Settings!$C$6,1,IF(Settings!$B$23="USD",1/INDEX(Settings!$B$29:$B$40,MONTH(B2925)),INDEX(Settings!$B$29:$B$40,MONTH(B2925)))))</f>
        <v>11.836443</v>
      </c>
    </row>
    <row r="2926" customFormat="false" ht="15" hidden="false" customHeight="false" outlineLevel="0" collapsed="false">
      <c r="A2926" s="0" t="s">
        <v>198</v>
      </c>
      <c r="B2926" s="81" t="n">
        <v>46205</v>
      </c>
      <c r="C2926" s="82" t="s">
        <v>452</v>
      </c>
      <c r="D2926" s="83" t="n">
        <v>18.08</v>
      </c>
      <c r="E2926" s="0" t="n">
        <v>7644</v>
      </c>
      <c r="F2926" s="0" t="n">
        <v>5</v>
      </c>
      <c r="G2926" s="0" t="n">
        <v>0</v>
      </c>
      <c r="I2926" s="0" t="str">
        <f aca="false">IF(A2926="","",IF(COUNTIF(Campaigns!$A$7:$A$300,A2926)&gt;0,"✓",IF(N(D2926)=0,"– no spend","⚠ add to Campaigns tab")))</f>
        <v>✓</v>
      </c>
      <c r="J2926" s="83" t="n">
        <f aca="false">IF(D2926="","",D2926*IF(Settings!$B$23=Settings!$C$6,1,IF(Settings!$B$23="USD",1/INDEX(Settings!$B$29:$B$40,MONTH(B2926)),INDEX(Settings!$B$29:$B$40,MONTH(B2926)))))</f>
        <v>20.208016</v>
      </c>
    </row>
    <row r="2927" customFormat="false" ht="15" hidden="false" customHeight="false" outlineLevel="0" collapsed="false">
      <c r="A2927" s="0" t="s">
        <v>185</v>
      </c>
      <c r="B2927" s="81" t="n">
        <v>46206</v>
      </c>
      <c r="C2927" s="82" t="s">
        <v>452</v>
      </c>
      <c r="D2927" s="83" t="n">
        <v>42.66</v>
      </c>
      <c r="E2927" s="0" t="n">
        <v>191</v>
      </c>
      <c r="F2927" s="0" t="n">
        <v>26</v>
      </c>
      <c r="G2927" s="0" t="n">
        <v>0</v>
      </c>
      <c r="I2927" s="0" t="str">
        <f aca="false">IF(A2927="","",IF(COUNTIF(Campaigns!$A$7:$A$300,A2927)&gt;0,"✓",IF(N(D2927)=0,"– no spend","⚠ add to Campaigns tab")))</f>
        <v>✓</v>
      </c>
      <c r="J2927" s="83" t="n">
        <f aca="false">IF(D2927="","",D2927*IF(Settings!$B$23=Settings!$C$6,1,IF(Settings!$B$23="USD",1/INDEX(Settings!$B$29:$B$40,MONTH(B2927)),INDEX(Settings!$B$29:$B$40,MONTH(B2927)))))</f>
        <v>47.681082</v>
      </c>
    </row>
    <row r="2928" customFormat="false" ht="15" hidden="false" customHeight="false" outlineLevel="0" collapsed="false">
      <c r="A2928" s="0" t="s">
        <v>191</v>
      </c>
      <c r="B2928" s="81" t="n">
        <v>46206</v>
      </c>
      <c r="C2928" s="82" t="s">
        <v>452</v>
      </c>
      <c r="D2928" s="83" t="n">
        <v>11.8</v>
      </c>
      <c r="E2928" s="0" t="n">
        <v>48</v>
      </c>
      <c r="F2928" s="0" t="n">
        <v>4</v>
      </c>
      <c r="G2928" s="0" t="n">
        <v>0</v>
      </c>
      <c r="I2928" s="0" t="str">
        <f aca="false">IF(A2928="","",IF(COUNTIF(Campaigns!$A$7:$A$300,A2928)&gt;0,"✓",IF(N(D2928)=0,"– no spend","⚠ add to Campaigns tab")))</f>
        <v>✓</v>
      </c>
      <c r="J2928" s="83" t="n">
        <f aca="false">IF(D2928="","",D2928*IF(Settings!$B$23=Settings!$C$6,1,IF(Settings!$B$23="USD",1/INDEX(Settings!$B$29:$B$40,MONTH(B2928)),INDEX(Settings!$B$29:$B$40,MONTH(B2928)))))</f>
        <v>13.18886</v>
      </c>
    </row>
    <row r="2929" customFormat="false" ht="15" hidden="false" customHeight="false" outlineLevel="0" collapsed="false">
      <c r="A2929" s="0" t="s">
        <v>200</v>
      </c>
      <c r="B2929" s="81" t="n">
        <v>46206</v>
      </c>
      <c r="C2929" s="82" t="s">
        <v>452</v>
      </c>
      <c r="D2929" s="83" t="n">
        <v>6.35</v>
      </c>
      <c r="E2929" s="0" t="n">
        <v>37</v>
      </c>
      <c r="F2929" s="0" t="n">
        <v>3</v>
      </c>
      <c r="G2929" s="0" t="n">
        <v>0</v>
      </c>
      <c r="I2929" s="0" t="str">
        <f aca="false">IF(A2929="","",IF(COUNTIF(Campaigns!$A$7:$A$300,A2929)&gt;0,"✓",IF(N(D2929)=0,"– no spend","⚠ add to Campaigns tab")))</f>
        <v>✓</v>
      </c>
      <c r="J2929" s="83" t="n">
        <f aca="false">IF(D2929="","",D2929*IF(Settings!$B$23=Settings!$C$6,1,IF(Settings!$B$23="USD",1/INDEX(Settings!$B$29:$B$40,MONTH(B2929)),INDEX(Settings!$B$29:$B$40,MONTH(B2929)))))</f>
        <v>7.097395</v>
      </c>
    </row>
    <row r="2930" customFormat="false" ht="15" hidden="false" customHeight="false" outlineLevel="0" collapsed="false">
      <c r="A2930" s="0" t="s">
        <v>196</v>
      </c>
      <c r="B2930" s="81" t="n">
        <v>46206</v>
      </c>
      <c r="C2930" s="82" t="s">
        <v>452</v>
      </c>
      <c r="D2930" s="83" t="n">
        <v>32.32</v>
      </c>
      <c r="E2930" s="0" t="n">
        <v>233</v>
      </c>
      <c r="F2930" s="0" t="n">
        <v>19</v>
      </c>
      <c r="G2930" s="0" t="n">
        <v>2</v>
      </c>
      <c r="I2930" s="0" t="str">
        <f aca="false">IF(A2930="","",IF(COUNTIF(Campaigns!$A$7:$A$300,A2930)&gt;0,"✓",IF(N(D2930)=0,"– no spend","⚠ add to Campaigns tab")))</f>
        <v>✓</v>
      </c>
      <c r="J2930" s="83" t="n">
        <f aca="false">IF(D2930="","",D2930*IF(Settings!$B$23=Settings!$C$6,1,IF(Settings!$B$23="USD",1/INDEX(Settings!$B$29:$B$40,MONTH(B2930)),INDEX(Settings!$B$29:$B$40,MONTH(B2930)))))</f>
        <v>36.124064</v>
      </c>
    </row>
    <row r="2931" customFormat="false" ht="15" hidden="false" customHeight="false" outlineLevel="0" collapsed="false">
      <c r="A2931" s="0" t="s">
        <v>202</v>
      </c>
      <c r="B2931" s="81" t="n">
        <v>46206</v>
      </c>
      <c r="C2931" s="82" t="s">
        <v>452</v>
      </c>
      <c r="D2931" s="83" t="n">
        <v>9.05</v>
      </c>
      <c r="E2931" s="0" t="n">
        <v>9</v>
      </c>
      <c r="F2931" s="0" t="n">
        <v>3</v>
      </c>
      <c r="G2931" s="0" t="n">
        <v>0</v>
      </c>
      <c r="I2931" s="0" t="str">
        <f aca="false">IF(A2931="","",IF(COUNTIF(Campaigns!$A$7:$A$300,A2931)&gt;0,"✓",IF(N(D2931)=0,"– no spend","⚠ add to Campaigns tab")))</f>
        <v>✓</v>
      </c>
      <c r="J2931" s="83" t="n">
        <f aca="false">IF(D2931="","",D2931*IF(Settings!$B$23=Settings!$C$6,1,IF(Settings!$B$23="USD",1/INDEX(Settings!$B$29:$B$40,MONTH(B2931)),INDEX(Settings!$B$29:$B$40,MONTH(B2931)))))</f>
        <v>10.115185</v>
      </c>
    </row>
    <row r="2932" customFormat="false" ht="15" hidden="false" customHeight="false" outlineLevel="0" collapsed="false">
      <c r="A2932" s="0" t="s">
        <v>192</v>
      </c>
      <c r="B2932" s="81" t="n">
        <v>46206</v>
      </c>
      <c r="C2932" s="82" t="s">
        <v>452</v>
      </c>
      <c r="D2932" s="83" t="n">
        <v>33.32</v>
      </c>
      <c r="E2932" s="0" t="n">
        <v>41</v>
      </c>
      <c r="F2932" s="0" t="n">
        <v>6</v>
      </c>
      <c r="G2932" s="0" t="n">
        <v>1</v>
      </c>
      <c r="I2932" s="0" t="str">
        <f aca="false">IF(A2932="","",IF(COUNTIF(Campaigns!$A$7:$A$300,A2932)&gt;0,"✓",IF(N(D2932)=0,"– no spend","⚠ add to Campaigns tab")))</f>
        <v>✓</v>
      </c>
      <c r="J2932" s="83" t="n">
        <f aca="false">IF(D2932="","",D2932*IF(Settings!$B$23=Settings!$C$6,1,IF(Settings!$B$23="USD",1/INDEX(Settings!$B$29:$B$40,MONTH(B2932)),INDEX(Settings!$B$29:$B$40,MONTH(B2932)))))</f>
        <v>37.241764</v>
      </c>
    </row>
    <row r="2933" customFormat="false" ht="15" hidden="false" customHeight="false" outlineLevel="0" collapsed="false">
      <c r="A2933" s="0" t="s">
        <v>187</v>
      </c>
      <c r="B2933" s="81" t="n">
        <v>46206</v>
      </c>
      <c r="C2933" s="82" t="s">
        <v>452</v>
      </c>
      <c r="D2933" s="83" t="n">
        <v>45.56</v>
      </c>
      <c r="E2933" s="0" t="n">
        <v>120</v>
      </c>
      <c r="F2933" s="0" t="n">
        <v>4</v>
      </c>
      <c r="G2933" s="0" t="n">
        <v>0</v>
      </c>
      <c r="I2933" s="0" t="str">
        <f aca="false">IF(A2933="","",IF(COUNTIF(Campaigns!$A$7:$A$300,A2933)&gt;0,"✓",IF(N(D2933)=0,"– no spend","⚠ add to Campaigns tab")))</f>
        <v>✓</v>
      </c>
      <c r="J2933" s="83" t="n">
        <f aca="false">IF(D2933="","",D2933*IF(Settings!$B$23=Settings!$C$6,1,IF(Settings!$B$23="USD",1/INDEX(Settings!$B$29:$B$40,MONTH(B2933)),INDEX(Settings!$B$29:$B$40,MONTH(B2933)))))</f>
        <v>50.922412</v>
      </c>
    </row>
    <row r="2934" customFormat="false" ht="15" hidden="false" customHeight="false" outlineLevel="0" collapsed="false">
      <c r="A2934" s="0" t="s">
        <v>190</v>
      </c>
      <c r="B2934" s="81" t="n">
        <v>46206</v>
      </c>
      <c r="C2934" s="82" t="s">
        <v>452</v>
      </c>
      <c r="D2934" s="83" t="n">
        <v>24.68</v>
      </c>
      <c r="E2934" s="0" t="n">
        <v>64</v>
      </c>
      <c r="F2934" s="0" t="n">
        <v>2</v>
      </c>
      <c r="G2934" s="0" t="n">
        <v>0</v>
      </c>
      <c r="I2934" s="0" t="str">
        <f aca="false">IF(A2934="","",IF(COUNTIF(Campaigns!$A$7:$A$300,A2934)&gt;0,"✓",IF(N(D2934)=0,"– no spend","⚠ add to Campaigns tab")))</f>
        <v>✓</v>
      </c>
      <c r="J2934" s="83" t="n">
        <f aca="false">IF(D2934="","",D2934*IF(Settings!$B$23=Settings!$C$6,1,IF(Settings!$B$23="USD",1/INDEX(Settings!$B$29:$B$40,MONTH(B2934)),INDEX(Settings!$B$29:$B$40,MONTH(B2934)))))</f>
        <v>27.584836</v>
      </c>
    </row>
    <row r="2935" customFormat="false" ht="15" hidden="false" customHeight="false" outlineLevel="0" collapsed="false">
      <c r="A2935" s="0" t="s">
        <v>204</v>
      </c>
      <c r="B2935" s="81" t="n">
        <v>46206</v>
      </c>
      <c r="C2935" s="82" t="s">
        <v>452</v>
      </c>
      <c r="D2935" s="83" t="n">
        <v>0</v>
      </c>
      <c r="E2935" s="0" t="n">
        <v>33</v>
      </c>
      <c r="F2935" s="0" t="n">
        <v>0</v>
      </c>
      <c r="G2935" s="0" t="n">
        <v>0</v>
      </c>
      <c r="I2935" s="0" t="str">
        <f aca="false">IF(A2935="","",IF(COUNTIF(Campaigns!$A$7:$A$300,A2935)&gt;0,"✓",IF(N(D2935)=0,"– no spend","⚠ add to Campaigns tab")))</f>
        <v>✓</v>
      </c>
      <c r="J2935" s="83" t="n">
        <f aca="false">IF(D2935="","",D2935*IF(Settings!$B$23=Settings!$C$6,1,IF(Settings!$B$23="USD",1/INDEX(Settings!$B$29:$B$40,MONTH(B2935)),INDEX(Settings!$B$29:$B$40,MONTH(B2935)))))</f>
        <v>0</v>
      </c>
    </row>
    <row r="2936" customFormat="false" ht="15" hidden="false" customHeight="false" outlineLevel="0" collapsed="false">
      <c r="A2936" s="0" t="s">
        <v>188</v>
      </c>
      <c r="B2936" s="81" t="n">
        <v>46206</v>
      </c>
      <c r="C2936" s="82" t="s">
        <v>452</v>
      </c>
      <c r="D2936" s="83" t="n">
        <v>81.15</v>
      </c>
      <c r="E2936" s="0" t="n">
        <v>403</v>
      </c>
      <c r="F2936" s="0" t="n">
        <v>29</v>
      </c>
      <c r="G2936" s="0" t="n">
        <v>0</v>
      </c>
      <c r="I2936" s="0" t="str">
        <f aca="false">IF(A2936="","",IF(COUNTIF(Campaigns!$A$7:$A$300,A2936)&gt;0,"✓",IF(N(D2936)=0,"– no spend","⚠ add to Campaigns tab")))</f>
        <v>✓</v>
      </c>
      <c r="J2936" s="83" t="n">
        <f aca="false">IF(D2936="","",D2936*IF(Settings!$B$23=Settings!$C$6,1,IF(Settings!$B$23="USD",1/INDEX(Settings!$B$29:$B$40,MONTH(B2936)),INDEX(Settings!$B$29:$B$40,MONTH(B2936)))))</f>
        <v>90.701355</v>
      </c>
    </row>
    <row r="2937" customFormat="false" ht="15" hidden="false" customHeight="false" outlineLevel="0" collapsed="false">
      <c r="A2937" s="0" t="s">
        <v>186</v>
      </c>
      <c r="B2937" s="81" t="n">
        <v>46206</v>
      </c>
      <c r="C2937" s="82" t="s">
        <v>452</v>
      </c>
      <c r="D2937" s="83" t="n">
        <v>50.18</v>
      </c>
      <c r="E2937" s="0" t="n">
        <v>121</v>
      </c>
      <c r="F2937" s="0" t="n">
        <v>18</v>
      </c>
      <c r="G2937" s="0" t="n">
        <v>0</v>
      </c>
      <c r="I2937" s="0" t="str">
        <f aca="false">IF(A2937="","",IF(COUNTIF(Campaigns!$A$7:$A$300,A2937)&gt;0,"✓",IF(N(D2937)=0,"– no spend","⚠ add to Campaigns tab")))</f>
        <v>✓</v>
      </c>
      <c r="J2937" s="83" t="n">
        <f aca="false">IF(D2937="","",D2937*IF(Settings!$B$23=Settings!$C$6,1,IF(Settings!$B$23="USD",1/INDEX(Settings!$B$29:$B$40,MONTH(B2937)),INDEX(Settings!$B$29:$B$40,MONTH(B2937)))))</f>
        <v>56.086186</v>
      </c>
    </row>
    <row r="2938" customFormat="false" ht="15" hidden="false" customHeight="false" outlineLevel="0" collapsed="false">
      <c r="A2938" s="0" t="s">
        <v>185</v>
      </c>
      <c r="B2938" s="81" t="n">
        <v>46207</v>
      </c>
      <c r="C2938" s="82" t="s">
        <v>452</v>
      </c>
      <c r="D2938" s="83" t="n">
        <v>28.52</v>
      </c>
      <c r="E2938" s="0" t="n">
        <v>131</v>
      </c>
      <c r="F2938" s="0" t="n">
        <v>15</v>
      </c>
      <c r="G2938" s="0" t="n">
        <v>0.5</v>
      </c>
      <c r="I2938" s="0" t="str">
        <f aca="false">IF(A2938="","",IF(COUNTIF(Campaigns!$A$7:$A$300,A2938)&gt;0,"✓",IF(N(D2938)=0,"– no spend","⚠ add to Campaigns tab")))</f>
        <v>✓</v>
      </c>
      <c r="J2938" s="83" t="n">
        <f aca="false">IF(D2938="","",D2938*IF(Settings!$B$23=Settings!$C$6,1,IF(Settings!$B$23="USD",1/INDEX(Settings!$B$29:$B$40,MONTH(B2938)),INDEX(Settings!$B$29:$B$40,MONTH(B2938)))))</f>
        <v>31.876804</v>
      </c>
    </row>
    <row r="2939" customFormat="false" ht="15" hidden="false" customHeight="false" outlineLevel="0" collapsed="false">
      <c r="A2939" s="0" t="s">
        <v>191</v>
      </c>
      <c r="B2939" s="81" t="n">
        <v>46207</v>
      </c>
      <c r="C2939" s="82" t="s">
        <v>452</v>
      </c>
      <c r="D2939" s="83" t="n">
        <v>14.28</v>
      </c>
      <c r="E2939" s="0" t="n">
        <v>50</v>
      </c>
      <c r="F2939" s="0" t="n">
        <v>6</v>
      </c>
      <c r="G2939" s="0" t="n">
        <v>0</v>
      </c>
      <c r="I2939" s="0" t="str">
        <f aca="false">IF(A2939="","",IF(COUNTIF(Campaigns!$A$7:$A$300,A2939)&gt;0,"✓",IF(N(D2939)=0,"– no spend","⚠ add to Campaigns tab")))</f>
        <v>✓</v>
      </c>
      <c r="J2939" s="83" t="n">
        <f aca="false">IF(D2939="","",D2939*IF(Settings!$B$23=Settings!$C$6,1,IF(Settings!$B$23="USD",1/INDEX(Settings!$B$29:$B$40,MONTH(B2939)),INDEX(Settings!$B$29:$B$40,MONTH(B2939)))))</f>
        <v>15.960756</v>
      </c>
    </row>
    <row r="2940" customFormat="false" ht="15" hidden="false" customHeight="false" outlineLevel="0" collapsed="false">
      <c r="A2940" s="0" t="s">
        <v>200</v>
      </c>
      <c r="B2940" s="81" t="n">
        <v>46207</v>
      </c>
      <c r="C2940" s="82" t="s">
        <v>452</v>
      </c>
      <c r="D2940" s="83" t="n">
        <v>4.99</v>
      </c>
      <c r="E2940" s="0" t="n">
        <v>27</v>
      </c>
      <c r="F2940" s="0" t="n">
        <v>1</v>
      </c>
      <c r="G2940" s="0" t="n">
        <v>0</v>
      </c>
      <c r="I2940" s="0" t="str">
        <f aca="false">IF(A2940="","",IF(COUNTIF(Campaigns!$A$7:$A$300,A2940)&gt;0,"✓",IF(N(D2940)=0,"– no spend","⚠ add to Campaigns tab")))</f>
        <v>✓</v>
      </c>
      <c r="J2940" s="83" t="n">
        <f aca="false">IF(D2940="","",D2940*IF(Settings!$B$23=Settings!$C$6,1,IF(Settings!$B$23="USD",1/INDEX(Settings!$B$29:$B$40,MONTH(B2940)),INDEX(Settings!$B$29:$B$40,MONTH(B2940)))))</f>
        <v>5.577323</v>
      </c>
    </row>
    <row r="2941" customFormat="false" ht="15" hidden="false" customHeight="false" outlineLevel="0" collapsed="false">
      <c r="A2941" s="0" t="s">
        <v>196</v>
      </c>
      <c r="B2941" s="81" t="n">
        <v>46207</v>
      </c>
      <c r="C2941" s="82" t="s">
        <v>452</v>
      </c>
      <c r="D2941" s="83" t="n">
        <v>5.48</v>
      </c>
      <c r="E2941" s="0" t="n">
        <v>117</v>
      </c>
      <c r="F2941" s="0" t="n">
        <v>5</v>
      </c>
      <c r="G2941" s="0" t="n">
        <v>7</v>
      </c>
      <c r="I2941" s="0" t="str">
        <f aca="false">IF(A2941="","",IF(COUNTIF(Campaigns!$A$7:$A$300,A2941)&gt;0,"✓",IF(N(D2941)=0,"– no spend","⚠ add to Campaigns tab")))</f>
        <v>✓</v>
      </c>
      <c r="J2941" s="83" t="n">
        <f aca="false">IF(D2941="","",D2941*IF(Settings!$B$23=Settings!$C$6,1,IF(Settings!$B$23="USD",1/INDEX(Settings!$B$29:$B$40,MONTH(B2941)),INDEX(Settings!$B$29:$B$40,MONTH(B2941)))))</f>
        <v>6.124996</v>
      </c>
    </row>
    <row r="2942" customFormat="false" ht="15" hidden="false" customHeight="false" outlineLevel="0" collapsed="false">
      <c r="A2942" s="0" t="s">
        <v>202</v>
      </c>
      <c r="B2942" s="81" t="n">
        <v>46207</v>
      </c>
      <c r="C2942" s="82" t="s">
        <v>452</v>
      </c>
      <c r="D2942" s="83" t="n">
        <v>8.65</v>
      </c>
      <c r="E2942" s="0" t="n">
        <v>67</v>
      </c>
      <c r="F2942" s="0" t="n">
        <v>3</v>
      </c>
      <c r="G2942" s="0" t="n">
        <v>0</v>
      </c>
      <c r="I2942" s="0" t="str">
        <f aca="false">IF(A2942="","",IF(COUNTIF(Campaigns!$A$7:$A$300,A2942)&gt;0,"✓",IF(N(D2942)=0,"– no spend","⚠ add to Campaigns tab")))</f>
        <v>✓</v>
      </c>
      <c r="J2942" s="83" t="n">
        <f aca="false">IF(D2942="","",D2942*IF(Settings!$B$23=Settings!$C$6,1,IF(Settings!$B$23="USD",1/INDEX(Settings!$B$29:$B$40,MONTH(B2942)),INDEX(Settings!$B$29:$B$40,MONTH(B2942)))))</f>
        <v>9.668105</v>
      </c>
    </row>
    <row r="2943" customFormat="false" ht="15" hidden="false" customHeight="false" outlineLevel="0" collapsed="false">
      <c r="A2943" s="0" t="s">
        <v>192</v>
      </c>
      <c r="B2943" s="81" t="n">
        <v>46207</v>
      </c>
      <c r="C2943" s="82" t="s">
        <v>452</v>
      </c>
      <c r="D2943" s="83" t="n">
        <v>24.17</v>
      </c>
      <c r="E2943" s="0" t="n">
        <v>53</v>
      </c>
      <c r="F2943" s="0" t="n">
        <v>4</v>
      </c>
      <c r="G2943" s="0" t="n">
        <v>1</v>
      </c>
      <c r="I2943" s="0" t="str">
        <f aca="false">IF(A2943="","",IF(COUNTIF(Campaigns!$A$7:$A$300,A2943)&gt;0,"✓",IF(N(D2943)=0,"– no spend","⚠ add to Campaigns tab")))</f>
        <v>✓</v>
      </c>
      <c r="J2943" s="83" t="n">
        <f aca="false">IF(D2943="","",D2943*IF(Settings!$B$23=Settings!$C$6,1,IF(Settings!$B$23="USD",1/INDEX(Settings!$B$29:$B$40,MONTH(B2943)),INDEX(Settings!$B$29:$B$40,MONTH(B2943)))))</f>
        <v>27.014809</v>
      </c>
    </row>
    <row r="2944" customFormat="false" ht="15" hidden="false" customHeight="false" outlineLevel="0" collapsed="false">
      <c r="A2944" s="0" t="s">
        <v>187</v>
      </c>
      <c r="B2944" s="81" t="n">
        <v>46207</v>
      </c>
      <c r="C2944" s="82" t="s">
        <v>452</v>
      </c>
      <c r="D2944" s="83" t="n">
        <v>12.92</v>
      </c>
      <c r="E2944" s="0" t="n">
        <v>78</v>
      </c>
      <c r="F2944" s="0" t="n">
        <v>3</v>
      </c>
      <c r="G2944" s="0" t="n">
        <v>1</v>
      </c>
      <c r="I2944" s="0" t="str">
        <f aca="false">IF(A2944="","",IF(COUNTIF(Campaigns!$A$7:$A$300,A2944)&gt;0,"✓",IF(N(D2944)=0,"– no spend","⚠ add to Campaigns tab")))</f>
        <v>✓</v>
      </c>
      <c r="J2944" s="83" t="n">
        <f aca="false">IF(D2944="","",D2944*IF(Settings!$B$23=Settings!$C$6,1,IF(Settings!$B$23="USD",1/INDEX(Settings!$B$29:$B$40,MONTH(B2944)),INDEX(Settings!$B$29:$B$40,MONTH(B2944)))))</f>
        <v>14.440684</v>
      </c>
    </row>
    <row r="2945" customFormat="false" ht="15" hidden="false" customHeight="false" outlineLevel="0" collapsed="false">
      <c r="A2945" s="0" t="s">
        <v>190</v>
      </c>
      <c r="B2945" s="81" t="n">
        <v>46207</v>
      </c>
      <c r="C2945" s="82" t="s">
        <v>452</v>
      </c>
      <c r="D2945" s="83" t="n">
        <v>0</v>
      </c>
      <c r="E2945" s="0" t="n">
        <v>44</v>
      </c>
      <c r="F2945" s="0" t="n">
        <v>0</v>
      </c>
      <c r="G2945" s="0" t="n">
        <v>0</v>
      </c>
      <c r="I2945" s="0" t="str">
        <f aca="false">IF(A2945="","",IF(COUNTIF(Campaigns!$A$7:$A$300,A2945)&gt;0,"✓",IF(N(D2945)=0,"– no spend","⚠ add to Campaigns tab")))</f>
        <v>✓</v>
      </c>
      <c r="J2945" s="83" t="n">
        <f aca="false">IF(D2945="","",D2945*IF(Settings!$B$23=Settings!$C$6,1,IF(Settings!$B$23="USD",1/INDEX(Settings!$B$29:$B$40,MONTH(B2945)),INDEX(Settings!$B$29:$B$40,MONTH(B2945)))))</f>
        <v>0</v>
      </c>
    </row>
    <row r="2946" customFormat="false" ht="15" hidden="false" customHeight="false" outlineLevel="0" collapsed="false">
      <c r="A2946" s="0" t="s">
        <v>204</v>
      </c>
      <c r="B2946" s="81" t="n">
        <v>46207</v>
      </c>
      <c r="C2946" s="82" t="s">
        <v>452</v>
      </c>
      <c r="D2946" s="83" t="n">
        <v>9.61</v>
      </c>
      <c r="E2946" s="0" t="n">
        <v>19</v>
      </c>
      <c r="F2946" s="0" t="n">
        <v>2</v>
      </c>
      <c r="G2946" s="0" t="n">
        <v>0</v>
      </c>
      <c r="I2946" s="0" t="str">
        <f aca="false">IF(A2946="","",IF(COUNTIF(Campaigns!$A$7:$A$300,A2946)&gt;0,"✓",IF(N(D2946)=0,"– no spend","⚠ add to Campaigns tab")))</f>
        <v>✓</v>
      </c>
      <c r="J2946" s="83" t="n">
        <f aca="false">IF(D2946="","",D2946*IF(Settings!$B$23=Settings!$C$6,1,IF(Settings!$B$23="USD",1/INDEX(Settings!$B$29:$B$40,MONTH(B2946)),INDEX(Settings!$B$29:$B$40,MONTH(B2946)))))</f>
        <v>10.741097</v>
      </c>
    </row>
    <row r="2947" customFormat="false" ht="15" hidden="false" customHeight="false" outlineLevel="0" collapsed="false">
      <c r="A2947" s="0" t="s">
        <v>188</v>
      </c>
      <c r="B2947" s="81" t="n">
        <v>46207</v>
      </c>
      <c r="C2947" s="82" t="s">
        <v>452</v>
      </c>
      <c r="D2947" s="83" t="n">
        <v>71.76</v>
      </c>
      <c r="E2947" s="0" t="n">
        <v>491</v>
      </c>
      <c r="F2947" s="0" t="n">
        <v>25</v>
      </c>
      <c r="G2947" s="0" t="n">
        <v>3</v>
      </c>
      <c r="I2947" s="0" t="str">
        <f aca="false">IF(A2947="","",IF(COUNTIF(Campaigns!$A$7:$A$300,A2947)&gt;0,"✓",IF(N(D2947)=0,"– no spend","⚠ add to Campaigns tab")))</f>
        <v>✓</v>
      </c>
      <c r="J2947" s="83" t="n">
        <f aca="false">IF(D2947="","",D2947*IF(Settings!$B$23=Settings!$C$6,1,IF(Settings!$B$23="USD",1/INDEX(Settings!$B$29:$B$40,MONTH(B2947)),INDEX(Settings!$B$29:$B$40,MONTH(B2947)))))</f>
        <v>80.206152</v>
      </c>
    </row>
    <row r="2948" customFormat="false" ht="15" hidden="false" customHeight="false" outlineLevel="0" collapsed="false">
      <c r="A2948" s="0" t="s">
        <v>186</v>
      </c>
      <c r="B2948" s="81" t="n">
        <v>46207</v>
      </c>
      <c r="C2948" s="82" t="s">
        <v>452</v>
      </c>
      <c r="D2948" s="83" t="n">
        <v>45.85</v>
      </c>
      <c r="E2948" s="0" t="n">
        <v>122</v>
      </c>
      <c r="F2948" s="0" t="n">
        <v>19</v>
      </c>
      <c r="G2948" s="0" t="n">
        <v>2.5</v>
      </c>
      <c r="I2948" s="0" t="str">
        <f aca="false">IF(A2948="","",IF(COUNTIF(Campaigns!$A$7:$A$300,A2948)&gt;0,"✓",IF(N(D2948)=0,"– no spend","⚠ add to Campaigns tab")))</f>
        <v>✓</v>
      </c>
      <c r="J2948" s="83" t="n">
        <f aca="false">IF(D2948="","",D2948*IF(Settings!$B$23=Settings!$C$6,1,IF(Settings!$B$23="USD",1/INDEX(Settings!$B$29:$B$40,MONTH(B2948)),INDEX(Settings!$B$29:$B$40,MONTH(B2948)))))</f>
        <v>51.246545</v>
      </c>
    </row>
    <row r="2949" customFormat="false" ht="15" hidden="false" customHeight="false" outlineLevel="0" collapsed="false">
      <c r="A2949" s="0" t="s">
        <v>185</v>
      </c>
      <c r="B2949" s="81" t="n">
        <v>46208</v>
      </c>
      <c r="C2949" s="82" t="s">
        <v>452</v>
      </c>
      <c r="D2949" s="83" t="n">
        <v>70.3</v>
      </c>
      <c r="E2949" s="0" t="n">
        <v>211</v>
      </c>
      <c r="F2949" s="0" t="n">
        <v>24</v>
      </c>
      <c r="G2949" s="0" t="n">
        <v>0</v>
      </c>
      <c r="I2949" s="0" t="str">
        <f aca="false">IF(A2949="","",IF(COUNTIF(Campaigns!$A$7:$A$300,A2949)&gt;0,"✓",IF(N(D2949)=0,"– no spend","⚠ add to Campaigns tab")))</f>
        <v>✓</v>
      </c>
      <c r="J2949" s="83" t="n">
        <f aca="false">IF(D2949="","",D2949*IF(Settings!$B$23=Settings!$C$6,1,IF(Settings!$B$23="USD",1/INDEX(Settings!$B$29:$B$40,MONTH(B2949)),INDEX(Settings!$B$29:$B$40,MONTH(B2949)))))</f>
        <v>78.57431</v>
      </c>
    </row>
    <row r="2950" customFormat="false" ht="15" hidden="false" customHeight="false" outlineLevel="0" collapsed="false">
      <c r="A2950" s="0" t="s">
        <v>191</v>
      </c>
      <c r="B2950" s="81" t="n">
        <v>46208</v>
      </c>
      <c r="C2950" s="82" t="s">
        <v>452</v>
      </c>
      <c r="D2950" s="83" t="n">
        <v>16.85</v>
      </c>
      <c r="E2950" s="0" t="n">
        <v>51</v>
      </c>
      <c r="F2950" s="0" t="n">
        <v>3</v>
      </c>
      <c r="G2950" s="0" t="n">
        <v>0</v>
      </c>
      <c r="I2950" s="0" t="str">
        <f aca="false">IF(A2950="","",IF(COUNTIF(Campaigns!$A$7:$A$300,A2950)&gt;0,"✓",IF(N(D2950)=0,"– no spend","⚠ add to Campaigns tab")))</f>
        <v>✓</v>
      </c>
      <c r="J2950" s="83" t="n">
        <f aca="false">IF(D2950="","",D2950*IF(Settings!$B$23=Settings!$C$6,1,IF(Settings!$B$23="USD",1/INDEX(Settings!$B$29:$B$40,MONTH(B2950)),INDEX(Settings!$B$29:$B$40,MONTH(B2950)))))</f>
        <v>18.833245</v>
      </c>
    </row>
    <row r="2951" customFormat="false" ht="15" hidden="false" customHeight="false" outlineLevel="0" collapsed="false">
      <c r="A2951" s="0" t="s">
        <v>200</v>
      </c>
      <c r="B2951" s="81" t="n">
        <v>46208</v>
      </c>
      <c r="C2951" s="82" t="s">
        <v>452</v>
      </c>
      <c r="D2951" s="83" t="n">
        <v>1.3</v>
      </c>
      <c r="E2951" s="0" t="n">
        <v>26</v>
      </c>
      <c r="F2951" s="0" t="n">
        <v>1</v>
      </c>
      <c r="G2951" s="0" t="n">
        <v>0</v>
      </c>
      <c r="I2951" s="0" t="str">
        <f aca="false">IF(A2951="","",IF(COUNTIF(Campaigns!$A$7:$A$300,A2951)&gt;0,"✓",IF(N(D2951)=0,"– no spend","⚠ add to Campaigns tab")))</f>
        <v>✓</v>
      </c>
      <c r="J2951" s="83" t="n">
        <f aca="false">IF(D2951="","",D2951*IF(Settings!$B$23=Settings!$C$6,1,IF(Settings!$B$23="USD",1/INDEX(Settings!$B$29:$B$40,MONTH(B2951)),INDEX(Settings!$B$29:$B$40,MONTH(B2951)))))</f>
        <v>1.45301</v>
      </c>
    </row>
    <row r="2952" customFormat="false" ht="15" hidden="false" customHeight="false" outlineLevel="0" collapsed="false">
      <c r="A2952" s="0" t="s">
        <v>196</v>
      </c>
      <c r="B2952" s="81" t="n">
        <v>46208</v>
      </c>
      <c r="C2952" s="82" t="s">
        <v>452</v>
      </c>
      <c r="D2952" s="83" t="n">
        <v>32.87</v>
      </c>
      <c r="E2952" s="0" t="n">
        <v>544</v>
      </c>
      <c r="F2952" s="0" t="n">
        <v>26</v>
      </c>
      <c r="G2952" s="0" t="n">
        <v>0</v>
      </c>
      <c r="I2952" s="0" t="str">
        <f aca="false">IF(A2952="","",IF(COUNTIF(Campaigns!$A$7:$A$300,A2952)&gt;0,"✓",IF(N(D2952)=0,"– no spend","⚠ add to Campaigns tab")))</f>
        <v>✓</v>
      </c>
      <c r="J2952" s="83" t="n">
        <f aca="false">IF(D2952="","",D2952*IF(Settings!$B$23=Settings!$C$6,1,IF(Settings!$B$23="USD",1/INDEX(Settings!$B$29:$B$40,MONTH(B2952)),INDEX(Settings!$B$29:$B$40,MONTH(B2952)))))</f>
        <v>36.738799</v>
      </c>
    </row>
    <row r="2953" customFormat="false" ht="15" hidden="false" customHeight="false" outlineLevel="0" collapsed="false">
      <c r="A2953" s="0" t="s">
        <v>202</v>
      </c>
      <c r="B2953" s="81" t="n">
        <v>46208</v>
      </c>
      <c r="C2953" s="82" t="s">
        <v>452</v>
      </c>
      <c r="D2953" s="83" t="n">
        <v>5.97</v>
      </c>
      <c r="E2953" s="0" t="n">
        <v>66</v>
      </c>
      <c r="F2953" s="0" t="n">
        <v>4</v>
      </c>
      <c r="G2953" s="0" t="n">
        <v>0</v>
      </c>
      <c r="I2953" s="0" t="str">
        <f aca="false">IF(A2953="","",IF(COUNTIF(Campaigns!$A$7:$A$300,A2953)&gt;0,"✓",IF(N(D2953)=0,"– no spend","⚠ add to Campaigns tab")))</f>
        <v>✓</v>
      </c>
      <c r="J2953" s="83" t="n">
        <f aca="false">IF(D2953="","",D2953*IF(Settings!$B$23=Settings!$C$6,1,IF(Settings!$B$23="USD",1/INDEX(Settings!$B$29:$B$40,MONTH(B2953)),INDEX(Settings!$B$29:$B$40,MONTH(B2953)))))</f>
        <v>6.672669</v>
      </c>
    </row>
    <row r="2954" customFormat="false" ht="15" hidden="false" customHeight="false" outlineLevel="0" collapsed="false">
      <c r="A2954" s="0" t="s">
        <v>192</v>
      </c>
      <c r="B2954" s="81" t="n">
        <v>46208</v>
      </c>
      <c r="C2954" s="82" t="s">
        <v>452</v>
      </c>
      <c r="D2954" s="83" t="n">
        <v>30.78</v>
      </c>
      <c r="E2954" s="0" t="n">
        <v>7</v>
      </c>
      <c r="F2954" s="0" t="n">
        <v>3</v>
      </c>
      <c r="G2954" s="0" t="n">
        <v>0</v>
      </c>
      <c r="I2954" s="0" t="str">
        <f aca="false">IF(A2954="","",IF(COUNTIF(Campaigns!$A$7:$A$300,A2954)&gt;0,"✓",IF(N(D2954)=0,"– no spend","⚠ add to Campaigns tab")))</f>
        <v>✓</v>
      </c>
      <c r="J2954" s="83" t="n">
        <f aca="false">IF(D2954="","",D2954*IF(Settings!$B$23=Settings!$C$6,1,IF(Settings!$B$23="USD",1/INDEX(Settings!$B$29:$B$40,MONTH(B2954)),INDEX(Settings!$B$29:$B$40,MONTH(B2954)))))</f>
        <v>34.402806</v>
      </c>
    </row>
    <row r="2955" customFormat="false" ht="15" hidden="false" customHeight="false" outlineLevel="0" collapsed="false">
      <c r="A2955" s="0" t="s">
        <v>187</v>
      </c>
      <c r="B2955" s="81" t="n">
        <v>46208</v>
      </c>
      <c r="C2955" s="82" t="s">
        <v>452</v>
      </c>
      <c r="D2955" s="83" t="n">
        <v>99.74</v>
      </c>
      <c r="E2955" s="0" t="n">
        <v>66</v>
      </c>
      <c r="F2955" s="0" t="n">
        <v>7</v>
      </c>
      <c r="G2955" s="0" t="n">
        <v>0</v>
      </c>
      <c r="I2955" s="0" t="str">
        <f aca="false">IF(A2955="","",IF(COUNTIF(Campaigns!$A$7:$A$300,A2955)&gt;0,"✓",IF(N(D2955)=0,"– no spend","⚠ add to Campaigns tab")))</f>
        <v>✓</v>
      </c>
      <c r="J2955" s="83" t="n">
        <f aca="false">IF(D2955="","",D2955*IF(Settings!$B$23=Settings!$C$6,1,IF(Settings!$B$23="USD",1/INDEX(Settings!$B$29:$B$40,MONTH(B2955)),INDEX(Settings!$B$29:$B$40,MONTH(B2955)))))</f>
        <v>111.479398</v>
      </c>
    </row>
    <row r="2956" customFormat="false" ht="15" hidden="false" customHeight="false" outlineLevel="0" collapsed="false">
      <c r="A2956" s="0" t="s">
        <v>190</v>
      </c>
      <c r="B2956" s="81" t="n">
        <v>46208</v>
      </c>
      <c r="C2956" s="82" t="s">
        <v>452</v>
      </c>
      <c r="D2956" s="83" t="n">
        <v>0</v>
      </c>
      <c r="E2956" s="0" t="n">
        <v>77</v>
      </c>
      <c r="F2956" s="0" t="n">
        <v>0</v>
      </c>
      <c r="G2956" s="0" t="n">
        <v>0</v>
      </c>
      <c r="I2956" s="0" t="str">
        <f aca="false">IF(A2956="","",IF(COUNTIF(Campaigns!$A$7:$A$300,A2956)&gt;0,"✓",IF(N(D2956)=0,"– no spend","⚠ add to Campaigns tab")))</f>
        <v>✓</v>
      </c>
      <c r="J2956" s="83" t="n">
        <f aca="false">IF(D2956="","",D2956*IF(Settings!$B$23=Settings!$C$6,1,IF(Settings!$B$23="USD",1/INDEX(Settings!$B$29:$B$40,MONTH(B2956)),INDEX(Settings!$B$29:$B$40,MONTH(B2956)))))</f>
        <v>0</v>
      </c>
    </row>
    <row r="2957" customFormat="false" ht="15" hidden="false" customHeight="false" outlineLevel="0" collapsed="false">
      <c r="A2957" s="0" t="s">
        <v>204</v>
      </c>
      <c r="B2957" s="81" t="n">
        <v>46208</v>
      </c>
      <c r="C2957" s="82" t="s">
        <v>452</v>
      </c>
      <c r="D2957" s="83" t="n">
        <v>7.26</v>
      </c>
      <c r="E2957" s="0" t="n">
        <v>1</v>
      </c>
      <c r="F2957" s="0" t="n">
        <v>1</v>
      </c>
      <c r="G2957" s="0" t="n">
        <v>0</v>
      </c>
      <c r="I2957" s="0" t="str">
        <f aca="false">IF(A2957="","",IF(COUNTIF(Campaigns!$A$7:$A$300,A2957)&gt;0,"✓",IF(N(D2957)=0,"– no spend","⚠ add to Campaigns tab")))</f>
        <v>✓</v>
      </c>
      <c r="J2957" s="83" t="n">
        <f aca="false">IF(D2957="","",D2957*IF(Settings!$B$23=Settings!$C$6,1,IF(Settings!$B$23="USD",1/INDEX(Settings!$B$29:$B$40,MONTH(B2957)),INDEX(Settings!$B$29:$B$40,MONTH(B2957)))))</f>
        <v>8.114502</v>
      </c>
    </row>
    <row r="2958" customFormat="false" ht="15" hidden="false" customHeight="false" outlineLevel="0" collapsed="false">
      <c r="A2958" s="0" t="s">
        <v>188</v>
      </c>
      <c r="B2958" s="81" t="n">
        <v>46208</v>
      </c>
      <c r="C2958" s="82" t="s">
        <v>452</v>
      </c>
      <c r="D2958" s="83" t="n">
        <v>18.27</v>
      </c>
      <c r="E2958" s="0" t="n">
        <v>310</v>
      </c>
      <c r="F2958" s="0" t="n">
        <v>6</v>
      </c>
      <c r="G2958" s="0" t="n">
        <v>0</v>
      </c>
      <c r="I2958" s="0" t="str">
        <f aca="false">IF(A2958="","",IF(COUNTIF(Campaigns!$A$7:$A$300,A2958)&gt;0,"✓",IF(N(D2958)=0,"– no spend","⚠ add to Campaigns tab")))</f>
        <v>✓</v>
      </c>
      <c r="J2958" s="83" t="n">
        <f aca="false">IF(D2958="","",D2958*IF(Settings!$B$23=Settings!$C$6,1,IF(Settings!$B$23="USD",1/INDEX(Settings!$B$29:$B$40,MONTH(B2958)),INDEX(Settings!$B$29:$B$40,MONTH(B2958)))))</f>
        <v>20.420379</v>
      </c>
    </row>
    <row r="2959" customFormat="false" ht="15" hidden="false" customHeight="false" outlineLevel="0" collapsed="false">
      <c r="A2959" s="0" t="s">
        <v>186</v>
      </c>
      <c r="B2959" s="81" t="n">
        <v>46208</v>
      </c>
      <c r="C2959" s="82" t="s">
        <v>452</v>
      </c>
      <c r="D2959" s="83" t="n">
        <v>25.18</v>
      </c>
      <c r="E2959" s="0" t="n">
        <v>115</v>
      </c>
      <c r="F2959" s="0" t="n">
        <v>18</v>
      </c>
      <c r="G2959" s="0" t="n">
        <v>1</v>
      </c>
      <c r="I2959" s="0" t="str">
        <f aca="false">IF(A2959="","",IF(COUNTIF(Campaigns!$A$7:$A$300,A2959)&gt;0,"✓",IF(N(D2959)=0,"– no spend","⚠ add to Campaigns tab")))</f>
        <v>✓</v>
      </c>
      <c r="J2959" s="83" t="n">
        <f aca="false">IF(D2959="","",D2959*IF(Settings!$B$23=Settings!$C$6,1,IF(Settings!$B$23="USD",1/INDEX(Settings!$B$29:$B$40,MONTH(B2959)),INDEX(Settings!$B$29:$B$40,MONTH(B2959)))))</f>
        <v>28.143686</v>
      </c>
    </row>
    <row r="2960" customFormat="false" ht="15" hidden="false" customHeight="false" outlineLevel="0" collapsed="false">
      <c r="A2960" s="0" t="s">
        <v>185</v>
      </c>
      <c r="B2960" s="81" t="n">
        <v>46209</v>
      </c>
      <c r="C2960" s="82" t="s">
        <v>452</v>
      </c>
      <c r="D2960" s="83" t="n">
        <v>65.18</v>
      </c>
      <c r="E2960" s="0" t="n">
        <v>148</v>
      </c>
      <c r="F2960" s="0" t="n">
        <v>21</v>
      </c>
      <c r="G2960" s="0" t="n">
        <v>0</v>
      </c>
      <c r="I2960" s="0" t="str">
        <f aca="false">IF(A2960="","",IF(COUNTIF(Campaigns!$A$7:$A$300,A2960)&gt;0,"✓",IF(N(D2960)=0,"– no spend","⚠ add to Campaigns tab")))</f>
        <v>✓</v>
      </c>
      <c r="J2960" s="83" t="n">
        <f aca="false">IF(D2960="","",D2960*IF(Settings!$B$23=Settings!$C$6,1,IF(Settings!$B$23="USD",1/INDEX(Settings!$B$29:$B$40,MONTH(B2960)),INDEX(Settings!$B$29:$B$40,MONTH(B2960)))))</f>
        <v>72.851686</v>
      </c>
    </row>
    <row r="2961" customFormat="false" ht="15" hidden="false" customHeight="false" outlineLevel="0" collapsed="false">
      <c r="A2961" s="0" t="s">
        <v>191</v>
      </c>
      <c r="B2961" s="81" t="n">
        <v>46209</v>
      </c>
      <c r="C2961" s="82" t="s">
        <v>452</v>
      </c>
      <c r="D2961" s="83" t="n">
        <v>41.96</v>
      </c>
      <c r="E2961" s="0" t="n">
        <v>69</v>
      </c>
      <c r="F2961" s="0" t="n">
        <v>10</v>
      </c>
      <c r="G2961" s="0" t="n">
        <v>0</v>
      </c>
      <c r="I2961" s="0" t="str">
        <f aca="false">IF(A2961="","",IF(COUNTIF(Campaigns!$A$7:$A$300,A2961)&gt;0,"✓",IF(N(D2961)=0,"– no spend","⚠ add to Campaigns tab")))</f>
        <v>✓</v>
      </c>
      <c r="J2961" s="83" t="n">
        <f aca="false">IF(D2961="","",D2961*IF(Settings!$B$23=Settings!$C$6,1,IF(Settings!$B$23="USD",1/INDEX(Settings!$B$29:$B$40,MONTH(B2961)),INDEX(Settings!$B$29:$B$40,MONTH(B2961)))))</f>
        <v>46.898692</v>
      </c>
    </row>
    <row r="2962" customFormat="false" ht="15" hidden="false" customHeight="false" outlineLevel="0" collapsed="false">
      <c r="A2962" s="0" t="s">
        <v>200</v>
      </c>
      <c r="B2962" s="81" t="n">
        <v>46209</v>
      </c>
      <c r="C2962" s="82" t="s">
        <v>452</v>
      </c>
      <c r="D2962" s="83" t="n">
        <v>2.64</v>
      </c>
      <c r="E2962" s="0" t="n">
        <v>50</v>
      </c>
      <c r="F2962" s="0" t="n">
        <v>4</v>
      </c>
      <c r="G2962" s="0" t="n">
        <v>0</v>
      </c>
      <c r="I2962" s="0" t="str">
        <f aca="false">IF(A2962="","",IF(COUNTIF(Campaigns!$A$7:$A$300,A2962)&gt;0,"✓",IF(N(D2962)=0,"– no spend","⚠ add to Campaigns tab")))</f>
        <v>✓</v>
      </c>
      <c r="J2962" s="83" t="n">
        <f aca="false">IF(D2962="","",D2962*IF(Settings!$B$23=Settings!$C$6,1,IF(Settings!$B$23="USD",1/INDEX(Settings!$B$29:$B$40,MONTH(B2962)),INDEX(Settings!$B$29:$B$40,MONTH(B2962)))))</f>
        <v>2.950728</v>
      </c>
    </row>
    <row r="2963" customFormat="false" ht="15" hidden="false" customHeight="false" outlineLevel="0" collapsed="false">
      <c r="A2963" s="0" t="s">
        <v>196</v>
      </c>
      <c r="B2963" s="81" t="n">
        <v>46209</v>
      </c>
      <c r="C2963" s="82" t="s">
        <v>452</v>
      </c>
      <c r="D2963" s="83" t="n">
        <v>21.11</v>
      </c>
      <c r="E2963" s="0" t="n">
        <v>218</v>
      </c>
      <c r="F2963" s="0" t="n">
        <v>8</v>
      </c>
      <c r="G2963" s="0" t="n">
        <v>1</v>
      </c>
      <c r="I2963" s="0" t="str">
        <f aca="false">IF(A2963="","",IF(COUNTIF(Campaigns!$A$7:$A$300,A2963)&gt;0,"✓",IF(N(D2963)=0,"– no spend","⚠ add to Campaigns tab")))</f>
        <v>✓</v>
      </c>
      <c r="J2963" s="83" t="n">
        <f aca="false">IF(D2963="","",D2963*IF(Settings!$B$23=Settings!$C$6,1,IF(Settings!$B$23="USD",1/INDEX(Settings!$B$29:$B$40,MONTH(B2963)),INDEX(Settings!$B$29:$B$40,MONTH(B2963)))))</f>
        <v>23.594647</v>
      </c>
    </row>
    <row r="2964" customFormat="false" ht="15" hidden="false" customHeight="false" outlineLevel="0" collapsed="false">
      <c r="A2964" s="0" t="s">
        <v>202</v>
      </c>
      <c r="B2964" s="81" t="n">
        <v>46209</v>
      </c>
      <c r="C2964" s="82" t="s">
        <v>452</v>
      </c>
      <c r="D2964" s="83" t="n">
        <v>1.89</v>
      </c>
      <c r="E2964" s="0" t="n">
        <v>62</v>
      </c>
      <c r="F2964" s="0" t="n">
        <v>2</v>
      </c>
      <c r="G2964" s="0" t="n">
        <v>0</v>
      </c>
      <c r="I2964" s="0" t="str">
        <f aca="false">IF(A2964="","",IF(COUNTIF(Campaigns!$A$7:$A$300,A2964)&gt;0,"✓",IF(N(D2964)=0,"– no spend","⚠ add to Campaigns tab")))</f>
        <v>✓</v>
      </c>
      <c r="J2964" s="83" t="n">
        <f aca="false">IF(D2964="","",D2964*IF(Settings!$B$23=Settings!$C$6,1,IF(Settings!$B$23="USD",1/INDEX(Settings!$B$29:$B$40,MONTH(B2964)),INDEX(Settings!$B$29:$B$40,MONTH(B2964)))))</f>
        <v>2.112453</v>
      </c>
    </row>
    <row r="2965" customFormat="false" ht="15" hidden="false" customHeight="false" outlineLevel="0" collapsed="false">
      <c r="A2965" s="0" t="s">
        <v>192</v>
      </c>
      <c r="B2965" s="81" t="n">
        <v>46209</v>
      </c>
      <c r="C2965" s="82" t="s">
        <v>452</v>
      </c>
      <c r="D2965" s="83" t="n">
        <v>18.67</v>
      </c>
      <c r="E2965" s="0" t="n">
        <v>35</v>
      </c>
      <c r="F2965" s="0" t="n">
        <v>5</v>
      </c>
      <c r="G2965" s="0" t="n">
        <v>0</v>
      </c>
      <c r="I2965" s="0" t="str">
        <f aca="false">IF(A2965="","",IF(COUNTIF(Campaigns!$A$7:$A$300,A2965)&gt;0,"✓",IF(N(D2965)=0,"– no spend","⚠ add to Campaigns tab")))</f>
        <v>✓</v>
      </c>
      <c r="J2965" s="83" t="n">
        <f aca="false">IF(D2965="","",D2965*IF(Settings!$B$23=Settings!$C$6,1,IF(Settings!$B$23="USD",1/INDEX(Settings!$B$29:$B$40,MONTH(B2965)),INDEX(Settings!$B$29:$B$40,MONTH(B2965)))))</f>
        <v>20.867459</v>
      </c>
    </row>
    <row r="2966" customFormat="false" ht="15" hidden="false" customHeight="false" outlineLevel="0" collapsed="false">
      <c r="A2966" s="0" t="s">
        <v>187</v>
      </c>
      <c r="B2966" s="81" t="n">
        <v>46209</v>
      </c>
      <c r="C2966" s="82" t="s">
        <v>452</v>
      </c>
      <c r="D2966" s="83" t="n">
        <v>65.87</v>
      </c>
      <c r="E2966" s="0" t="n">
        <v>109</v>
      </c>
      <c r="F2966" s="0" t="n">
        <v>8</v>
      </c>
      <c r="G2966" s="0" t="n">
        <v>0</v>
      </c>
      <c r="I2966" s="0" t="str">
        <f aca="false">IF(A2966="","",IF(COUNTIF(Campaigns!$A$7:$A$300,A2966)&gt;0,"✓",IF(N(D2966)=0,"– no spend","⚠ add to Campaigns tab")))</f>
        <v>✓</v>
      </c>
      <c r="J2966" s="83" t="n">
        <f aca="false">IF(D2966="","",D2966*IF(Settings!$B$23=Settings!$C$6,1,IF(Settings!$B$23="USD",1/INDEX(Settings!$B$29:$B$40,MONTH(B2966)),INDEX(Settings!$B$29:$B$40,MONTH(B2966)))))</f>
        <v>73.622899</v>
      </c>
    </row>
    <row r="2967" customFormat="false" ht="15" hidden="false" customHeight="false" outlineLevel="0" collapsed="false">
      <c r="A2967" s="0" t="s">
        <v>190</v>
      </c>
      <c r="B2967" s="81" t="n">
        <v>46209</v>
      </c>
      <c r="C2967" s="82" t="s">
        <v>452</v>
      </c>
      <c r="D2967" s="83" t="n">
        <v>103.98</v>
      </c>
      <c r="E2967" s="0" t="n">
        <v>59</v>
      </c>
      <c r="F2967" s="0" t="n">
        <v>3</v>
      </c>
      <c r="G2967" s="0" t="n">
        <v>0</v>
      </c>
      <c r="I2967" s="0" t="str">
        <f aca="false">IF(A2967="","",IF(COUNTIF(Campaigns!$A$7:$A$300,A2967)&gt;0,"✓",IF(N(D2967)=0,"– no spend","⚠ add to Campaigns tab")))</f>
        <v>✓</v>
      </c>
      <c r="J2967" s="83" t="n">
        <f aca="false">IF(D2967="","",D2967*IF(Settings!$B$23=Settings!$C$6,1,IF(Settings!$B$23="USD",1/INDEX(Settings!$B$29:$B$40,MONTH(B2967)),INDEX(Settings!$B$29:$B$40,MONTH(B2967)))))</f>
        <v>116.218446</v>
      </c>
    </row>
    <row r="2968" customFormat="false" ht="15" hidden="false" customHeight="false" outlineLevel="0" collapsed="false">
      <c r="A2968" s="0" t="s">
        <v>204</v>
      </c>
      <c r="B2968" s="81" t="n">
        <v>46209</v>
      </c>
      <c r="C2968" s="82" t="s">
        <v>452</v>
      </c>
      <c r="D2968" s="83" t="n">
        <v>8.03</v>
      </c>
      <c r="E2968" s="0" t="n">
        <v>33</v>
      </c>
      <c r="F2968" s="0" t="n">
        <v>4</v>
      </c>
      <c r="G2968" s="0" t="n">
        <v>0</v>
      </c>
      <c r="I2968" s="0" t="str">
        <f aca="false">IF(A2968="","",IF(COUNTIF(Campaigns!$A$7:$A$300,A2968)&gt;0,"✓",IF(N(D2968)=0,"– no spend","⚠ add to Campaigns tab")))</f>
        <v>✓</v>
      </c>
      <c r="J2968" s="83" t="n">
        <f aca="false">IF(D2968="","",D2968*IF(Settings!$B$23=Settings!$C$6,1,IF(Settings!$B$23="USD",1/INDEX(Settings!$B$29:$B$40,MONTH(B2968)),INDEX(Settings!$B$29:$B$40,MONTH(B2968)))))</f>
        <v>8.975131</v>
      </c>
    </row>
    <row r="2969" customFormat="false" ht="15" hidden="false" customHeight="false" outlineLevel="0" collapsed="false">
      <c r="A2969" s="0" t="s">
        <v>188</v>
      </c>
      <c r="B2969" s="81" t="n">
        <v>46209</v>
      </c>
      <c r="C2969" s="82" t="s">
        <v>452</v>
      </c>
      <c r="D2969" s="83" t="n">
        <v>72.74</v>
      </c>
      <c r="E2969" s="0" t="n">
        <v>724</v>
      </c>
      <c r="F2969" s="0" t="n">
        <v>18</v>
      </c>
      <c r="G2969" s="0" t="n">
        <v>3</v>
      </c>
      <c r="I2969" s="0" t="str">
        <f aca="false">IF(A2969="","",IF(COUNTIF(Campaigns!$A$7:$A$300,A2969)&gt;0,"✓",IF(N(D2969)=0,"– no spend","⚠ add to Campaigns tab")))</f>
        <v>✓</v>
      </c>
      <c r="J2969" s="83" t="n">
        <f aca="false">IF(D2969="","",D2969*IF(Settings!$B$23=Settings!$C$6,1,IF(Settings!$B$23="USD",1/INDEX(Settings!$B$29:$B$40,MONTH(B2969)),INDEX(Settings!$B$29:$B$40,MONTH(B2969)))))</f>
        <v>81.301498</v>
      </c>
    </row>
    <row r="2970" customFormat="false" ht="15" hidden="false" customHeight="false" outlineLevel="0" collapsed="false">
      <c r="A2970" s="0" t="s">
        <v>186</v>
      </c>
      <c r="B2970" s="81" t="n">
        <v>46209</v>
      </c>
      <c r="C2970" s="82" t="s">
        <v>452</v>
      </c>
      <c r="D2970" s="83" t="n">
        <v>52.69</v>
      </c>
      <c r="E2970" s="0" t="n">
        <v>202</v>
      </c>
      <c r="F2970" s="0" t="n">
        <v>25</v>
      </c>
      <c r="G2970" s="0" t="n">
        <v>2</v>
      </c>
      <c r="I2970" s="0" t="str">
        <f aca="false">IF(A2970="","",IF(COUNTIF(Campaigns!$A$7:$A$300,A2970)&gt;0,"✓",IF(N(D2970)=0,"– no spend","⚠ add to Campaigns tab")))</f>
        <v>✓</v>
      </c>
      <c r="J2970" s="83" t="n">
        <f aca="false">IF(D2970="","",D2970*IF(Settings!$B$23=Settings!$C$6,1,IF(Settings!$B$23="USD",1/INDEX(Settings!$B$29:$B$40,MONTH(B2970)),INDEX(Settings!$B$29:$B$40,MONTH(B2970)))))</f>
        <v>58.891613</v>
      </c>
    </row>
    <row r="2971" customFormat="false" ht="15" hidden="false" customHeight="false" outlineLevel="0" collapsed="false">
      <c r="A2971" s="0" t="s">
        <v>197</v>
      </c>
      <c r="B2971" s="81" t="n">
        <v>46209</v>
      </c>
      <c r="C2971" s="82" t="s">
        <v>452</v>
      </c>
      <c r="D2971" s="83" t="n">
        <v>59.54</v>
      </c>
      <c r="E2971" s="0" t="n">
        <v>51883</v>
      </c>
      <c r="F2971" s="0" t="n">
        <v>76</v>
      </c>
      <c r="G2971" s="0" t="n">
        <v>0</v>
      </c>
      <c r="I2971" s="0" t="str">
        <f aca="false">IF(A2971="","",IF(COUNTIF(Campaigns!$A$7:$A$300,A2971)&gt;0,"✓",IF(N(D2971)=0,"– no spend","⚠ add to Campaigns tab")))</f>
        <v>✓</v>
      </c>
      <c r="J2971" s="83" t="n">
        <f aca="false">IF(D2971="","",D2971*IF(Settings!$B$23=Settings!$C$6,1,IF(Settings!$B$23="USD",1/INDEX(Settings!$B$29:$B$40,MONTH(B2971)),INDEX(Settings!$B$29:$B$40,MONTH(B2971)))))</f>
        <v>66.547858</v>
      </c>
    </row>
    <row r="2972" customFormat="false" ht="15" hidden="false" customHeight="false" outlineLevel="0" collapsed="false">
      <c r="A2972" s="0" t="s">
        <v>198</v>
      </c>
      <c r="B2972" s="81" t="n">
        <v>46209</v>
      </c>
      <c r="C2972" s="82" t="s">
        <v>452</v>
      </c>
      <c r="D2972" s="83" t="n">
        <v>59.13</v>
      </c>
      <c r="E2972" s="0" t="n">
        <v>31403</v>
      </c>
      <c r="F2972" s="0" t="n">
        <v>32</v>
      </c>
      <c r="G2972" s="0" t="n">
        <v>0</v>
      </c>
      <c r="I2972" s="0" t="str">
        <f aca="false">IF(A2972="","",IF(COUNTIF(Campaigns!$A$7:$A$300,A2972)&gt;0,"✓",IF(N(D2972)=0,"– no spend","⚠ add to Campaigns tab")))</f>
        <v>✓</v>
      </c>
      <c r="J2972" s="83" t="n">
        <f aca="false">IF(D2972="","",D2972*IF(Settings!$B$23=Settings!$C$6,1,IF(Settings!$B$23="USD",1/INDEX(Settings!$B$29:$B$40,MONTH(B2972)),INDEX(Settings!$B$29:$B$40,MONTH(B2972)))))</f>
        <v>66.089601</v>
      </c>
    </row>
    <row r="2973" customFormat="false" ht="15" hidden="false" customHeight="false" outlineLevel="0" collapsed="false">
      <c r="A2973" s="0" t="s">
        <v>185</v>
      </c>
      <c r="B2973" s="81" t="n">
        <v>46210</v>
      </c>
      <c r="C2973" s="82" t="s">
        <v>452</v>
      </c>
      <c r="D2973" s="83" t="n">
        <v>66.18</v>
      </c>
      <c r="E2973" s="0" t="n">
        <v>206</v>
      </c>
      <c r="F2973" s="0" t="n">
        <v>21</v>
      </c>
      <c r="G2973" s="0" t="n">
        <v>0</v>
      </c>
      <c r="I2973" s="0" t="str">
        <f aca="false">IF(A2973="","",IF(COUNTIF(Campaigns!$A$7:$A$300,A2973)&gt;0,"✓",IF(N(D2973)=0,"– no spend","⚠ add to Campaigns tab")))</f>
        <v>✓</v>
      </c>
      <c r="J2973" s="83" t="n">
        <f aca="false">IF(D2973="","",D2973*IF(Settings!$B$23=Settings!$C$6,1,IF(Settings!$B$23="USD",1/INDEX(Settings!$B$29:$B$40,MONTH(B2973)),INDEX(Settings!$B$29:$B$40,MONTH(B2973)))))</f>
        <v>73.969386</v>
      </c>
    </row>
    <row r="2974" customFormat="false" ht="15" hidden="false" customHeight="false" outlineLevel="0" collapsed="false">
      <c r="A2974" s="0" t="s">
        <v>191</v>
      </c>
      <c r="B2974" s="81" t="n">
        <v>46210</v>
      </c>
      <c r="C2974" s="82" t="s">
        <v>452</v>
      </c>
      <c r="D2974" s="83" t="n">
        <v>32.34</v>
      </c>
      <c r="E2974" s="0" t="n">
        <v>26</v>
      </c>
      <c r="F2974" s="0" t="n">
        <v>5</v>
      </c>
      <c r="G2974" s="0" t="n">
        <v>0</v>
      </c>
      <c r="I2974" s="0" t="str">
        <f aca="false">IF(A2974="","",IF(COUNTIF(Campaigns!$A$7:$A$300,A2974)&gt;0,"✓",IF(N(D2974)=0,"– no spend","⚠ add to Campaigns tab")))</f>
        <v>✓</v>
      </c>
      <c r="J2974" s="83" t="n">
        <f aca="false">IF(D2974="","",D2974*IF(Settings!$B$23=Settings!$C$6,1,IF(Settings!$B$23="USD",1/INDEX(Settings!$B$29:$B$40,MONTH(B2974)),INDEX(Settings!$B$29:$B$40,MONTH(B2974)))))</f>
        <v>36.146418</v>
      </c>
    </row>
    <row r="2975" customFormat="false" ht="15" hidden="false" customHeight="false" outlineLevel="0" collapsed="false">
      <c r="A2975" s="0" t="s">
        <v>200</v>
      </c>
      <c r="B2975" s="81" t="n">
        <v>46210</v>
      </c>
      <c r="C2975" s="82" t="s">
        <v>452</v>
      </c>
      <c r="D2975" s="83" t="n">
        <v>7.08</v>
      </c>
      <c r="E2975" s="0" t="n">
        <v>81</v>
      </c>
      <c r="F2975" s="0" t="n">
        <v>7</v>
      </c>
      <c r="G2975" s="0" t="n">
        <v>0</v>
      </c>
      <c r="I2975" s="0" t="str">
        <f aca="false">IF(A2975="","",IF(COUNTIF(Campaigns!$A$7:$A$300,A2975)&gt;0,"✓",IF(N(D2975)=0,"– no spend","⚠ add to Campaigns tab")))</f>
        <v>✓</v>
      </c>
      <c r="J2975" s="83" t="n">
        <f aca="false">IF(D2975="","",D2975*IF(Settings!$B$23=Settings!$C$6,1,IF(Settings!$B$23="USD",1/INDEX(Settings!$B$29:$B$40,MONTH(B2975)),INDEX(Settings!$B$29:$B$40,MONTH(B2975)))))</f>
        <v>7.913316</v>
      </c>
    </row>
    <row r="2976" customFormat="false" ht="15" hidden="false" customHeight="false" outlineLevel="0" collapsed="false">
      <c r="A2976" s="0" t="s">
        <v>196</v>
      </c>
      <c r="B2976" s="81" t="n">
        <v>46210</v>
      </c>
      <c r="C2976" s="82" t="s">
        <v>452</v>
      </c>
      <c r="D2976" s="83" t="n">
        <v>21.08</v>
      </c>
      <c r="E2976" s="0" t="n">
        <v>281</v>
      </c>
      <c r="F2976" s="0" t="n">
        <v>13</v>
      </c>
      <c r="G2976" s="0" t="n">
        <v>7</v>
      </c>
      <c r="I2976" s="0" t="str">
        <f aca="false">IF(A2976="","",IF(COUNTIF(Campaigns!$A$7:$A$300,A2976)&gt;0,"✓",IF(N(D2976)=0,"– no spend","⚠ add to Campaigns tab")))</f>
        <v>✓</v>
      </c>
      <c r="J2976" s="83" t="n">
        <f aca="false">IF(D2976="","",D2976*IF(Settings!$B$23=Settings!$C$6,1,IF(Settings!$B$23="USD",1/INDEX(Settings!$B$29:$B$40,MONTH(B2976)),INDEX(Settings!$B$29:$B$40,MONTH(B2976)))))</f>
        <v>23.561116</v>
      </c>
    </row>
    <row r="2977" customFormat="false" ht="15" hidden="false" customHeight="false" outlineLevel="0" collapsed="false">
      <c r="A2977" s="0" t="s">
        <v>202</v>
      </c>
      <c r="B2977" s="81" t="n">
        <v>46210</v>
      </c>
      <c r="C2977" s="82" t="s">
        <v>452</v>
      </c>
      <c r="D2977" s="83" t="n">
        <v>12.19</v>
      </c>
      <c r="E2977" s="0" t="n">
        <v>125</v>
      </c>
      <c r="F2977" s="0" t="n">
        <v>9</v>
      </c>
      <c r="G2977" s="0" t="n">
        <v>0</v>
      </c>
      <c r="I2977" s="0" t="str">
        <f aca="false">IF(A2977="","",IF(COUNTIF(Campaigns!$A$7:$A$300,A2977)&gt;0,"✓",IF(N(D2977)=0,"– no spend","⚠ add to Campaigns tab")))</f>
        <v>✓</v>
      </c>
      <c r="J2977" s="83" t="n">
        <f aca="false">IF(D2977="","",D2977*IF(Settings!$B$23=Settings!$C$6,1,IF(Settings!$B$23="USD",1/INDEX(Settings!$B$29:$B$40,MONTH(B2977)),INDEX(Settings!$B$29:$B$40,MONTH(B2977)))))</f>
        <v>13.624763</v>
      </c>
    </row>
    <row r="2978" customFormat="false" ht="15" hidden="false" customHeight="false" outlineLevel="0" collapsed="false">
      <c r="A2978" s="0" t="s">
        <v>192</v>
      </c>
      <c r="B2978" s="81" t="n">
        <v>46210</v>
      </c>
      <c r="C2978" s="82" t="s">
        <v>452</v>
      </c>
      <c r="D2978" s="83" t="n">
        <v>19.1</v>
      </c>
      <c r="E2978" s="0" t="n">
        <v>78</v>
      </c>
      <c r="F2978" s="0" t="n">
        <v>6</v>
      </c>
      <c r="G2978" s="0" t="n">
        <v>0</v>
      </c>
      <c r="I2978" s="0" t="str">
        <f aca="false">IF(A2978="","",IF(COUNTIF(Campaigns!$A$7:$A$300,A2978)&gt;0,"✓",IF(N(D2978)=0,"– no spend","⚠ add to Campaigns tab")))</f>
        <v>✓</v>
      </c>
      <c r="J2978" s="83" t="n">
        <f aca="false">IF(D2978="","",D2978*IF(Settings!$B$23=Settings!$C$6,1,IF(Settings!$B$23="USD",1/INDEX(Settings!$B$29:$B$40,MONTH(B2978)),INDEX(Settings!$B$29:$B$40,MONTH(B2978)))))</f>
        <v>21.34807</v>
      </c>
    </row>
    <row r="2979" customFormat="false" ht="15" hidden="false" customHeight="false" outlineLevel="0" collapsed="false">
      <c r="A2979" s="0" t="s">
        <v>187</v>
      </c>
      <c r="B2979" s="81" t="n">
        <v>46210</v>
      </c>
      <c r="C2979" s="82" t="s">
        <v>452</v>
      </c>
      <c r="D2979" s="83" t="n">
        <v>67.95</v>
      </c>
      <c r="E2979" s="0" t="n">
        <v>116</v>
      </c>
      <c r="F2979" s="0" t="n">
        <v>6</v>
      </c>
      <c r="G2979" s="0" t="n">
        <v>0</v>
      </c>
      <c r="I2979" s="0" t="str">
        <f aca="false">IF(A2979="","",IF(COUNTIF(Campaigns!$A$7:$A$300,A2979)&gt;0,"✓",IF(N(D2979)=0,"– no spend","⚠ add to Campaigns tab")))</f>
        <v>✓</v>
      </c>
      <c r="J2979" s="83" t="n">
        <f aca="false">IF(D2979="","",D2979*IF(Settings!$B$23=Settings!$C$6,1,IF(Settings!$B$23="USD",1/INDEX(Settings!$B$29:$B$40,MONTH(B2979)),INDEX(Settings!$B$29:$B$40,MONTH(B2979)))))</f>
        <v>75.947715</v>
      </c>
    </row>
    <row r="2980" customFormat="false" ht="15" hidden="false" customHeight="false" outlineLevel="0" collapsed="false">
      <c r="A2980" s="0" t="s">
        <v>190</v>
      </c>
      <c r="B2980" s="81" t="n">
        <v>46210</v>
      </c>
      <c r="C2980" s="82" t="s">
        <v>452</v>
      </c>
      <c r="D2980" s="83" t="n">
        <v>103.69</v>
      </c>
      <c r="E2980" s="0" t="n">
        <v>32</v>
      </c>
      <c r="F2980" s="0" t="n">
        <v>3</v>
      </c>
      <c r="G2980" s="0" t="n">
        <v>0</v>
      </c>
      <c r="I2980" s="0" t="str">
        <f aca="false">IF(A2980="","",IF(COUNTIF(Campaigns!$A$7:$A$300,A2980)&gt;0,"✓",IF(N(D2980)=0,"– no spend","⚠ add to Campaigns tab")))</f>
        <v>✓</v>
      </c>
      <c r="J2980" s="83" t="n">
        <f aca="false">IF(D2980="","",D2980*IF(Settings!$B$23=Settings!$C$6,1,IF(Settings!$B$23="USD",1/INDEX(Settings!$B$29:$B$40,MONTH(B2980)),INDEX(Settings!$B$29:$B$40,MONTH(B2980)))))</f>
        <v>115.894313</v>
      </c>
    </row>
    <row r="2981" customFormat="false" ht="15" hidden="false" customHeight="false" outlineLevel="0" collapsed="false">
      <c r="A2981" s="0" t="s">
        <v>204</v>
      </c>
      <c r="B2981" s="81" t="n">
        <v>46210</v>
      </c>
      <c r="C2981" s="82" t="s">
        <v>452</v>
      </c>
      <c r="D2981" s="83" t="n">
        <v>7.47</v>
      </c>
      <c r="E2981" s="0" t="n">
        <v>60</v>
      </c>
      <c r="F2981" s="0" t="n">
        <v>3</v>
      </c>
      <c r="G2981" s="0" t="n">
        <v>0</v>
      </c>
      <c r="I2981" s="0" t="str">
        <f aca="false">IF(A2981="","",IF(COUNTIF(Campaigns!$A$7:$A$300,A2981)&gt;0,"✓",IF(N(D2981)=0,"– no spend","⚠ add to Campaigns tab")))</f>
        <v>✓</v>
      </c>
      <c r="J2981" s="83" t="n">
        <f aca="false">IF(D2981="","",D2981*IF(Settings!$B$23=Settings!$C$6,1,IF(Settings!$B$23="USD",1/INDEX(Settings!$B$29:$B$40,MONTH(B2981)),INDEX(Settings!$B$29:$B$40,MONTH(B2981)))))</f>
        <v>8.349219</v>
      </c>
    </row>
    <row r="2982" customFormat="false" ht="15" hidden="false" customHeight="false" outlineLevel="0" collapsed="false">
      <c r="A2982" s="0" t="s">
        <v>188</v>
      </c>
      <c r="B2982" s="81" t="n">
        <v>46210</v>
      </c>
      <c r="C2982" s="82" t="s">
        <v>452</v>
      </c>
      <c r="D2982" s="83" t="n">
        <v>118.81</v>
      </c>
      <c r="E2982" s="0" t="n">
        <v>567</v>
      </c>
      <c r="F2982" s="0" t="n">
        <v>27</v>
      </c>
      <c r="G2982" s="0" t="n">
        <v>0</v>
      </c>
      <c r="I2982" s="0" t="str">
        <f aca="false">IF(A2982="","",IF(COUNTIF(Campaigns!$A$7:$A$300,A2982)&gt;0,"✓",IF(N(D2982)=0,"– no spend","⚠ add to Campaigns tab")))</f>
        <v>✓</v>
      </c>
      <c r="J2982" s="83" t="n">
        <f aca="false">IF(D2982="","",D2982*IF(Settings!$B$23=Settings!$C$6,1,IF(Settings!$B$23="USD",1/INDEX(Settings!$B$29:$B$40,MONTH(B2982)),INDEX(Settings!$B$29:$B$40,MONTH(B2982)))))</f>
        <v>132.793937</v>
      </c>
    </row>
    <row r="2983" customFormat="false" ht="15" hidden="false" customHeight="false" outlineLevel="0" collapsed="false">
      <c r="A2983" s="0" t="s">
        <v>186</v>
      </c>
      <c r="B2983" s="81" t="n">
        <v>46210</v>
      </c>
      <c r="C2983" s="82" t="s">
        <v>452</v>
      </c>
      <c r="D2983" s="83" t="n">
        <v>99.29</v>
      </c>
      <c r="E2983" s="0" t="n">
        <v>199</v>
      </c>
      <c r="F2983" s="0" t="n">
        <v>33</v>
      </c>
      <c r="G2983" s="0" t="n">
        <v>0</v>
      </c>
      <c r="I2983" s="0" t="str">
        <f aca="false">IF(A2983="","",IF(COUNTIF(Campaigns!$A$7:$A$300,A2983)&gt;0,"✓",IF(N(D2983)=0,"– no spend","⚠ add to Campaigns tab")))</f>
        <v>✓</v>
      </c>
      <c r="J2983" s="83" t="n">
        <f aca="false">IF(D2983="","",D2983*IF(Settings!$B$23=Settings!$C$6,1,IF(Settings!$B$23="USD",1/INDEX(Settings!$B$29:$B$40,MONTH(B2983)),INDEX(Settings!$B$29:$B$40,MONTH(B2983)))))</f>
        <v>110.976433</v>
      </c>
    </row>
    <row r="2984" customFormat="false" ht="15" hidden="false" customHeight="false" outlineLevel="0" collapsed="false">
      <c r="A2984" s="0" t="s">
        <v>197</v>
      </c>
      <c r="B2984" s="81" t="n">
        <v>46210</v>
      </c>
      <c r="C2984" s="82" t="s">
        <v>452</v>
      </c>
      <c r="D2984" s="83" t="n">
        <v>59.75</v>
      </c>
      <c r="E2984" s="0" t="n">
        <v>25217</v>
      </c>
      <c r="F2984" s="0" t="n">
        <v>117</v>
      </c>
      <c r="G2984" s="0" t="n">
        <v>0</v>
      </c>
      <c r="I2984" s="0" t="str">
        <f aca="false">IF(A2984="","",IF(COUNTIF(Campaigns!$A$7:$A$300,A2984)&gt;0,"✓",IF(N(D2984)=0,"– no spend","⚠ add to Campaigns tab")))</f>
        <v>✓</v>
      </c>
      <c r="J2984" s="83" t="n">
        <f aca="false">IF(D2984="","",D2984*IF(Settings!$B$23=Settings!$C$6,1,IF(Settings!$B$23="USD",1/INDEX(Settings!$B$29:$B$40,MONTH(B2984)),INDEX(Settings!$B$29:$B$40,MONTH(B2984)))))</f>
        <v>66.782575</v>
      </c>
    </row>
    <row r="2985" customFormat="false" ht="15" hidden="false" customHeight="false" outlineLevel="0" collapsed="false">
      <c r="A2985" s="0" t="s">
        <v>198</v>
      </c>
      <c r="B2985" s="81" t="n">
        <v>46210</v>
      </c>
      <c r="C2985" s="82" t="s">
        <v>452</v>
      </c>
      <c r="D2985" s="83" t="n">
        <v>59.75</v>
      </c>
      <c r="E2985" s="0" t="n">
        <v>11653</v>
      </c>
      <c r="F2985" s="0" t="n">
        <v>42</v>
      </c>
      <c r="G2985" s="0" t="n">
        <v>0</v>
      </c>
      <c r="I2985" s="0" t="str">
        <f aca="false">IF(A2985="","",IF(COUNTIF(Campaigns!$A$7:$A$300,A2985)&gt;0,"✓",IF(N(D2985)=0,"– no spend","⚠ add to Campaigns tab")))</f>
        <v>✓</v>
      </c>
      <c r="J2985" s="83" t="n">
        <f aca="false">IF(D2985="","",D2985*IF(Settings!$B$23=Settings!$C$6,1,IF(Settings!$B$23="USD",1/INDEX(Settings!$B$29:$B$40,MONTH(B2985)),INDEX(Settings!$B$29:$B$40,MONTH(B2985)))))</f>
        <v>66.782575</v>
      </c>
    </row>
    <row r="2986" customFormat="false" ht="15" hidden="false" customHeight="false" outlineLevel="0" collapsed="false">
      <c r="A2986" s="0" t="s">
        <v>185</v>
      </c>
      <c r="B2986" s="81" t="n">
        <v>46211</v>
      </c>
      <c r="C2986" s="82" t="s">
        <v>452</v>
      </c>
      <c r="D2986" s="83" t="n">
        <v>60</v>
      </c>
      <c r="E2986" s="0" t="n">
        <v>128</v>
      </c>
      <c r="F2986" s="0" t="n">
        <v>19</v>
      </c>
      <c r="G2986" s="0" t="n">
        <v>0</v>
      </c>
      <c r="I2986" s="0" t="str">
        <f aca="false">IF(A2986="","",IF(COUNTIF(Campaigns!$A$7:$A$300,A2986)&gt;0,"✓",IF(N(D2986)=0,"– no spend","⚠ add to Campaigns tab")))</f>
        <v>✓</v>
      </c>
      <c r="J2986" s="83" t="n">
        <f aca="false">IF(D2986="","",D2986*IF(Settings!$B$23=Settings!$C$6,1,IF(Settings!$B$23="USD",1/INDEX(Settings!$B$29:$B$40,MONTH(B2986)),INDEX(Settings!$B$29:$B$40,MONTH(B2986)))))</f>
        <v>67.062</v>
      </c>
    </row>
    <row r="2987" customFormat="false" ht="15" hidden="false" customHeight="false" outlineLevel="0" collapsed="false">
      <c r="A2987" s="0" t="s">
        <v>191</v>
      </c>
      <c r="B2987" s="81" t="n">
        <v>46211</v>
      </c>
      <c r="C2987" s="82" t="s">
        <v>452</v>
      </c>
      <c r="D2987" s="83" t="n">
        <v>20.1</v>
      </c>
      <c r="E2987" s="0" t="n">
        <v>41</v>
      </c>
      <c r="F2987" s="0" t="n">
        <v>7</v>
      </c>
      <c r="G2987" s="0" t="n">
        <v>0</v>
      </c>
      <c r="I2987" s="0" t="str">
        <f aca="false">IF(A2987="","",IF(COUNTIF(Campaigns!$A$7:$A$300,A2987)&gt;0,"✓",IF(N(D2987)=0,"– no spend","⚠ add to Campaigns tab")))</f>
        <v>✓</v>
      </c>
      <c r="J2987" s="83" t="n">
        <f aca="false">IF(D2987="","",D2987*IF(Settings!$B$23=Settings!$C$6,1,IF(Settings!$B$23="USD",1/INDEX(Settings!$B$29:$B$40,MONTH(B2987)),INDEX(Settings!$B$29:$B$40,MONTH(B2987)))))</f>
        <v>22.46577</v>
      </c>
    </row>
    <row r="2988" customFormat="false" ht="15" hidden="false" customHeight="false" outlineLevel="0" collapsed="false">
      <c r="A2988" s="0" t="s">
        <v>200</v>
      </c>
      <c r="B2988" s="81" t="n">
        <v>46211</v>
      </c>
      <c r="C2988" s="82" t="s">
        <v>452</v>
      </c>
      <c r="D2988" s="83" t="n">
        <v>12.36</v>
      </c>
      <c r="E2988" s="0" t="n">
        <v>51</v>
      </c>
      <c r="F2988" s="0" t="n">
        <v>9</v>
      </c>
      <c r="G2988" s="0" t="n">
        <v>0</v>
      </c>
      <c r="I2988" s="0" t="str">
        <f aca="false">IF(A2988="","",IF(COUNTIF(Campaigns!$A$7:$A$300,A2988)&gt;0,"✓",IF(N(D2988)=0,"– no spend","⚠ add to Campaigns tab")))</f>
        <v>✓</v>
      </c>
      <c r="J2988" s="83" t="n">
        <f aca="false">IF(D2988="","",D2988*IF(Settings!$B$23=Settings!$C$6,1,IF(Settings!$B$23="USD",1/INDEX(Settings!$B$29:$B$40,MONTH(B2988)),INDEX(Settings!$B$29:$B$40,MONTH(B2988)))))</f>
        <v>13.814772</v>
      </c>
    </row>
    <row r="2989" customFormat="false" ht="15" hidden="false" customHeight="false" outlineLevel="0" collapsed="false">
      <c r="A2989" s="0" t="s">
        <v>196</v>
      </c>
      <c r="B2989" s="81" t="n">
        <v>46211</v>
      </c>
      <c r="C2989" s="82" t="s">
        <v>452</v>
      </c>
      <c r="D2989" s="83" t="n">
        <v>8.73</v>
      </c>
      <c r="E2989" s="0" t="n">
        <v>239</v>
      </c>
      <c r="F2989" s="0" t="n">
        <v>9</v>
      </c>
      <c r="G2989" s="0" t="n">
        <v>0</v>
      </c>
      <c r="I2989" s="0" t="str">
        <f aca="false">IF(A2989="","",IF(COUNTIF(Campaigns!$A$7:$A$300,A2989)&gt;0,"✓",IF(N(D2989)=0,"– no spend","⚠ add to Campaigns tab")))</f>
        <v>✓</v>
      </c>
      <c r="J2989" s="83" t="n">
        <f aca="false">IF(D2989="","",D2989*IF(Settings!$B$23=Settings!$C$6,1,IF(Settings!$B$23="USD",1/INDEX(Settings!$B$29:$B$40,MONTH(B2989)),INDEX(Settings!$B$29:$B$40,MONTH(B2989)))))</f>
        <v>9.757521</v>
      </c>
    </row>
    <row r="2990" customFormat="false" ht="15" hidden="false" customHeight="false" outlineLevel="0" collapsed="false">
      <c r="A2990" s="0" t="s">
        <v>202</v>
      </c>
      <c r="B2990" s="81" t="n">
        <v>46211</v>
      </c>
      <c r="C2990" s="82" t="s">
        <v>452</v>
      </c>
      <c r="D2990" s="83" t="n">
        <v>10.49</v>
      </c>
      <c r="E2990" s="0" t="n">
        <v>35</v>
      </c>
      <c r="F2990" s="0" t="n">
        <v>6</v>
      </c>
      <c r="G2990" s="0" t="n">
        <v>0</v>
      </c>
      <c r="I2990" s="0" t="str">
        <f aca="false">IF(A2990="","",IF(COUNTIF(Campaigns!$A$7:$A$300,A2990)&gt;0,"✓",IF(N(D2990)=0,"– no spend","⚠ add to Campaigns tab")))</f>
        <v>✓</v>
      </c>
      <c r="J2990" s="83" t="n">
        <f aca="false">IF(D2990="","",D2990*IF(Settings!$B$23=Settings!$C$6,1,IF(Settings!$B$23="USD",1/INDEX(Settings!$B$29:$B$40,MONTH(B2990)),INDEX(Settings!$B$29:$B$40,MONTH(B2990)))))</f>
        <v>11.724673</v>
      </c>
    </row>
    <row r="2991" customFormat="false" ht="15" hidden="false" customHeight="false" outlineLevel="0" collapsed="false">
      <c r="A2991" s="0" t="s">
        <v>192</v>
      </c>
      <c r="B2991" s="81" t="n">
        <v>46211</v>
      </c>
      <c r="C2991" s="82" t="s">
        <v>452</v>
      </c>
      <c r="D2991" s="83" t="n">
        <v>20.03</v>
      </c>
      <c r="E2991" s="0" t="n">
        <v>76</v>
      </c>
      <c r="F2991" s="0" t="n">
        <v>10</v>
      </c>
      <c r="G2991" s="0" t="n">
        <v>0</v>
      </c>
      <c r="I2991" s="0" t="str">
        <f aca="false">IF(A2991="","",IF(COUNTIF(Campaigns!$A$7:$A$300,A2991)&gt;0,"✓",IF(N(D2991)=0,"– no spend","⚠ add to Campaigns tab")))</f>
        <v>✓</v>
      </c>
      <c r="J2991" s="83" t="n">
        <f aca="false">IF(D2991="","",D2991*IF(Settings!$B$23=Settings!$C$6,1,IF(Settings!$B$23="USD",1/INDEX(Settings!$B$29:$B$40,MONTH(B2991)),INDEX(Settings!$B$29:$B$40,MONTH(B2991)))))</f>
        <v>22.387531</v>
      </c>
    </row>
    <row r="2992" customFormat="false" ht="15" hidden="false" customHeight="false" outlineLevel="0" collapsed="false">
      <c r="A2992" s="0" t="s">
        <v>187</v>
      </c>
      <c r="B2992" s="81" t="n">
        <v>46211</v>
      </c>
      <c r="C2992" s="82" t="s">
        <v>452</v>
      </c>
      <c r="D2992" s="83" t="n">
        <v>56.66</v>
      </c>
      <c r="E2992" s="0" t="n">
        <v>28</v>
      </c>
      <c r="F2992" s="0" t="n">
        <v>8</v>
      </c>
      <c r="G2992" s="0" t="n">
        <v>0</v>
      </c>
      <c r="I2992" s="0" t="str">
        <f aca="false">IF(A2992="","",IF(COUNTIF(Campaigns!$A$7:$A$300,A2992)&gt;0,"✓",IF(N(D2992)=0,"– no spend","⚠ add to Campaigns tab")))</f>
        <v>✓</v>
      </c>
      <c r="J2992" s="83" t="n">
        <f aca="false">IF(D2992="","",D2992*IF(Settings!$B$23=Settings!$C$6,1,IF(Settings!$B$23="USD",1/INDEX(Settings!$B$29:$B$40,MONTH(B2992)),INDEX(Settings!$B$29:$B$40,MONTH(B2992)))))</f>
        <v>63.328882</v>
      </c>
    </row>
    <row r="2993" customFormat="false" ht="15" hidden="false" customHeight="false" outlineLevel="0" collapsed="false">
      <c r="A2993" s="0" t="s">
        <v>190</v>
      </c>
      <c r="B2993" s="81" t="n">
        <v>46211</v>
      </c>
      <c r="C2993" s="82" t="s">
        <v>452</v>
      </c>
      <c r="D2993" s="83" t="n">
        <v>57.89</v>
      </c>
      <c r="E2993" s="0" t="n">
        <v>98</v>
      </c>
      <c r="F2993" s="0" t="n">
        <v>6</v>
      </c>
      <c r="G2993" s="0" t="n">
        <v>0</v>
      </c>
      <c r="I2993" s="0" t="str">
        <f aca="false">IF(A2993="","",IF(COUNTIF(Campaigns!$A$7:$A$300,A2993)&gt;0,"✓",IF(N(D2993)=0,"– no spend","⚠ add to Campaigns tab")))</f>
        <v>✓</v>
      </c>
      <c r="J2993" s="83" t="n">
        <f aca="false">IF(D2993="","",D2993*IF(Settings!$B$23=Settings!$C$6,1,IF(Settings!$B$23="USD",1/INDEX(Settings!$B$29:$B$40,MONTH(B2993)),INDEX(Settings!$B$29:$B$40,MONTH(B2993)))))</f>
        <v>64.703653</v>
      </c>
    </row>
    <row r="2994" customFormat="false" ht="15" hidden="false" customHeight="false" outlineLevel="0" collapsed="false">
      <c r="A2994" s="0" t="s">
        <v>204</v>
      </c>
      <c r="B2994" s="81" t="n">
        <v>46211</v>
      </c>
      <c r="C2994" s="82" t="s">
        <v>452</v>
      </c>
      <c r="D2994" s="83" t="n">
        <v>7.07</v>
      </c>
      <c r="E2994" s="0" t="n">
        <v>75</v>
      </c>
      <c r="F2994" s="0" t="n">
        <v>4</v>
      </c>
      <c r="G2994" s="0" t="n">
        <v>0</v>
      </c>
      <c r="I2994" s="0" t="str">
        <f aca="false">IF(A2994="","",IF(COUNTIF(Campaigns!$A$7:$A$300,A2994)&gt;0,"✓",IF(N(D2994)=0,"– no spend","⚠ add to Campaigns tab")))</f>
        <v>✓</v>
      </c>
      <c r="J2994" s="83" t="n">
        <f aca="false">IF(D2994="","",D2994*IF(Settings!$B$23=Settings!$C$6,1,IF(Settings!$B$23="USD",1/INDEX(Settings!$B$29:$B$40,MONTH(B2994)),INDEX(Settings!$B$29:$B$40,MONTH(B2994)))))</f>
        <v>7.902139</v>
      </c>
    </row>
    <row r="2995" customFormat="false" ht="15" hidden="false" customHeight="false" outlineLevel="0" collapsed="false">
      <c r="A2995" s="0" t="s">
        <v>188</v>
      </c>
      <c r="B2995" s="81" t="n">
        <v>46211</v>
      </c>
      <c r="C2995" s="82" t="s">
        <v>452</v>
      </c>
      <c r="D2995" s="83" t="n">
        <v>68.64</v>
      </c>
      <c r="E2995" s="0" t="n">
        <v>331</v>
      </c>
      <c r="F2995" s="0" t="n">
        <v>21</v>
      </c>
      <c r="G2995" s="0" t="n">
        <v>0</v>
      </c>
      <c r="I2995" s="0" t="str">
        <f aca="false">IF(A2995="","",IF(COUNTIF(Campaigns!$A$7:$A$300,A2995)&gt;0,"✓",IF(N(D2995)=0,"– no spend","⚠ add to Campaigns tab")))</f>
        <v>✓</v>
      </c>
      <c r="J2995" s="83" t="n">
        <f aca="false">IF(D2995="","",D2995*IF(Settings!$B$23=Settings!$C$6,1,IF(Settings!$B$23="USD",1/INDEX(Settings!$B$29:$B$40,MONTH(B2995)),INDEX(Settings!$B$29:$B$40,MONTH(B2995)))))</f>
        <v>76.718928</v>
      </c>
    </row>
    <row r="2996" customFormat="false" ht="15" hidden="false" customHeight="false" outlineLevel="0" collapsed="false">
      <c r="A2996" s="0" t="s">
        <v>186</v>
      </c>
      <c r="B2996" s="81" t="n">
        <v>46211</v>
      </c>
      <c r="C2996" s="82" t="s">
        <v>452</v>
      </c>
      <c r="D2996" s="83" t="n">
        <v>48.08</v>
      </c>
      <c r="E2996" s="0" t="n">
        <v>170</v>
      </c>
      <c r="F2996" s="0" t="n">
        <v>27</v>
      </c>
      <c r="G2996" s="0" t="n">
        <v>0</v>
      </c>
      <c r="I2996" s="0" t="str">
        <f aca="false">IF(A2996="","",IF(COUNTIF(Campaigns!$A$7:$A$300,A2996)&gt;0,"✓",IF(N(D2996)=0,"– no spend","⚠ add to Campaigns tab")))</f>
        <v>✓</v>
      </c>
      <c r="J2996" s="83" t="n">
        <f aca="false">IF(D2996="","",D2996*IF(Settings!$B$23=Settings!$C$6,1,IF(Settings!$B$23="USD",1/INDEX(Settings!$B$29:$B$40,MONTH(B2996)),INDEX(Settings!$B$29:$B$40,MONTH(B2996)))))</f>
        <v>53.739016</v>
      </c>
    </row>
    <row r="2997" customFormat="false" ht="15" hidden="false" customHeight="false" outlineLevel="0" collapsed="false">
      <c r="A2997" s="0" t="s">
        <v>197</v>
      </c>
      <c r="B2997" s="81" t="n">
        <v>46211</v>
      </c>
      <c r="C2997" s="82" t="s">
        <v>452</v>
      </c>
      <c r="D2997" s="83" t="n">
        <v>57.44</v>
      </c>
      <c r="E2997" s="0" t="n">
        <v>60107</v>
      </c>
      <c r="F2997" s="0" t="n">
        <v>101</v>
      </c>
      <c r="G2997" s="0" t="n">
        <v>0</v>
      </c>
      <c r="I2997" s="0" t="str">
        <f aca="false">IF(A2997="","",IF(COUNTIF(Campaigns!$A$7:$A$300,A2997)&gt;0,"✓",IF(N(D2997)=0,"– no spend","⚠ add to Campaigns tab")))</f>
        <v>✓</v>
      </c>
      <c r="J2997" s="83" t="n">
        <f aca="false">IF(D2997="","",D2997*IF(Settings!$B$23=Settings!$C$6,1,IF(Settings!$B$23="USD",1/INDEX(Settings!$B$29:$B$40,MONTH(B2997)),INDEX(Settings!$B$29:$B$40,MONTH(B2997)))))</f>
        <v>64.200688</v>
      </c>
    </row>
    <row r="2998" customFormat="false" ht="15" hidden="false" customHeight="false" outlineLevel="0" collapsed="false">
      <c r="A2998" s="0" t="s">
        <v>198</v>
      </c>
      <c r="B2998" s="81" t="n">
        <v>46211</v>
      </c>
      <c r="C2998" s="82" t="s">
        <v>452</v>
      </c>
      <c r="D2998" s="83" t="n">
        <v>56.97</v>
      </c>
      <c r="E2998" s="0" t="n">
        <v>20647</v>
      </c>
      <c r="F2998" s="0" t="n">
        <v>41</v>
      </c>
      <c r="G2998" s="0" t="n">
        <v>0</v>
      </c>
      <c r="I2998" s="0" t="str">
        <f aca="false">IF(A2998="","",IF(COUNTIF(Campaigns!$A$7:$A$300,A2998)&gt;0,"✓",IF(N(D2998)=0,"– no spend","⚠ add to Campaigns tab")))</f>
        <v>✓</v>
      </c>
      <c r="J2998" s="83" t="n">
        <f aca="false">IF(D2998="","",D2998*IF(Settings!$B$23=Settings!$C$6,1,IF(Settings!$B$23="USD",1/INDEX(Settings!$B$29:$B$40,MONTH(B2998)),INDEX(Settings!$B$29:$B$40,MONTH(B2998)))))</f>
        <v>63.675369</v>
      </c>
    </row>
    <row r="2999" customFormat="false" ht="15" hidden="false" customHeight="false" outlineLevel="0" collapsed="false">
      <c r="A2999" s="0" t="s">
        <v>185</v>
      </c>
      <c r="B2999" s="81" t="n">
        <v>46212</v>
      </c>
      <c r="C2999" s="82" t="s">
        <v>452</v>
      </c>
      <c r="D2999" s="83" t="n">
        <v>59.66</v>
      </c>
      <c r="E2999" s="0" t="n">
        <v>195</v>
      </c>
      <c r="F2999" s="0" t="n">
        <v>23</v>
      </c>
      <c r="G2999" s="0" t="n">
        <v>2</v>
      </c>
      <c r="I2999" s="0" t="str">
        <f aca="false">IF(A2999="","",IF(COUNTIF(Campaigns!$A$7:$A$300,A2999)&gt;0,"✓",IF(N(D2999)=0,"– no spend","⚠ add to Campaigns tab")))</f>
        <v>✓</v>
      </c>
      <c r="J2999" s="83" t="n">
        <f aca="false">IF(D2999="","",D2999*IF(Settings!$B$23=Settings!$C$6,1,IF(Settings!$B$23="USD",1/INDEX(Settings!$B$29:$B$40,MONTH(B2999)),INDEX(Settings!$B$29:$B$40,MONTH(B2999)))))</f>
        <v>66.681982</v>
      </c>
    </row>
    <row r="3000" customFormat="false" ht="15" hidden="false" customHeight="false" outlineLevel="0" collapsed="false">
      <c r="A3000" s="0" t="s">
        <v>191</v>
      </c>
      <c r="B3000" s="81" t="n">
        <v>46212</v>
      </c>
      <c r="C3000" s="82" t="s">
        <v>452</v>
      </c>
      <c r="D3000" s="83" t="n">
        <v>21.74</v>
      </c>
      <c r="E3000" s="0" t="n">
        <v>77</v>
      </c>
      <c r="F3000" s="0" t="n">
        <v>7</v>
      </c>
      <c r="G3000" s="0" t="n">
        <v>0</v>
      </c>
      <c r="I3000" s="0" t="str">
        <f aca="false">IF(A3000="","",IF(COUNTIF(Campaigns!$A$7:$A$300,A3000)&gt;0,"✓",IF(N(D3000)=0,"– no spend","⚠ add to Campaigns tab")))</f>
        <v>✓</v>
      </c>
      <c r="J3000" s="83" t="n">
        <f aca="false">IF(D3000="","",D3000*IF(Settings!$B$23=Settings!$C$6,1,IF(Settings!$B$23="USD",1/INDEX(Settings!$B$29:$B$40,MONTH(B3000)),INDEX(Settings!$B$29:$B$40,MONTH(B3000)))))</f>
        <v>24.298798</v>
      </c>
    </row>
    <row r="3001" customFormat="false" ht="15" hidden="false" customHeight="false" outlineLevel="0" collapsed="false">
      <c r="A3001" s="0" t="s">
        <v>200</v>
      </c>
      <c r="B3001" s="81" t="n">
        <v>46212</v>
      </c>
      <c r="C3001" s="82" t="s">
        <v>452</v>
      </c>
      <c r="D3001" s="83" t="n">
        <v>27.91</v>
      </c>
      <c r="E3001" s="0" t="n">
        <v>38</v>
      </c>
      <c r="F3001" s="0" t="n">
        <v>8</v>
      </c>
      <c r="G3001" s="0" t="n">
        <v>0</v>
      </c>
      <c r="I3001" s="0" t="str">
        <f aca="false">IF(A3001="","",IF(COUNTIF(Campaigns!$A$7:$A$300,A3001)&gt;0,"✓",IF(N(D3001)=0,"– no spend","⚠ add to Campaigns tab")))</f>
        <v>✓</v>
      </c>
      <c r="J3001" s="83" t="n">
        <f aca="false">IF(D3001="","",D3001*IF(Settings!$B$23=Settings!$C$6,1,IF(Settings!$B$23="USD",1/INDEX(Settings!$B$29:$B$40,MONTH(B3001)),INDEX(Settings!$B$29:$B$40,MONTH(B3001)))))</f>
        <v>31.195007</v>
      </c>
    </row>
    <row r="3002" customFormat="false" ht="15" hidden="false" customHeight="false" outlineLevel="0" collapsed="false">
      <c r="A3002" s="0" t="s">
        <v>196</v>
      </c>
      <c r="B3002" s="81" t="n">
        <v>46212</v>
      </c>
      <c r="C3002" s="82" t="s">
        <v>452</v>
      </c>
      <c r="D3002" s="83" t="n">
        <v>29.47</v>
      </c>
      <c r="E3002" s="0" t="n">
        <v>282</v>
      </c>
      <c r="F3002" s="0" t="n">
        <v>16</v>
      </c>
      <c r="G3002" s="0" t="n">
        <v>0</v>
      </c>
      <c r="I3002" s="0" t="str">
        <f aca="false">IF(A3002="","",IF(COUNTIF(Campaigns!$A$7:$A$300,A3002)&gt;0,"✓",IF(N(D3002)=0,"– no spend","⚠ add to Campaigns tab")))</f>
        <v>✓</v>
      </c>
      <c r="J3002" s="83" t="n">
        <f aca="false">IF(D3002="","",D3002*IF(Settings!$B$23=Settings!$C$6,1,IF(Settings!$B$23="USD",1/INDEX(Settings!$B$29:$B$40,MONTH(B3002)),INDEX(Settings!$B$29:$B$40,MONTH(B3002)))))</f>
        <v>32.938619</v>
      </c>
    </row>
    <row r="3003" customFormat="false" ht="15" hidden="false" customHeight="false" outlineLevel="0" collapsed="false">
      <c r="A3003" s="0" t="s">
        <v>202</v>
      </c>
      <c r="B3003" s="81" t="n">
        <v>46212</v>
      </c>
      <c r="C3003" s="82" t="s">
        <v>452</v>
      </c>
      <c r="D3003" s="83" t="n">
        <v>8.29</v>
      </c>
      <c r="E3003" s="0" t="n">
        <v>52</v>
      </c>
      <c r="F3003" s="0" t="n">
        <v>4</v>
      </c>
      <c r="G3003" s="0" t="n">
        <v>0</v>
      </c>
      <c r="I3003" s="0" t="str">
        <f aca="false">IF(A3003="","",IF(COUNTIF(Campaigns!$A$7:$A$300,A3003)&gt;0,"✓",IF(N(D3003)=0,"– no spend","⚠ add to Campaigns tab")))</f>
        <v>✓</v>
      </c>
      <c r="J3003" s="83" t="n">
        <f aca="false">IF(D3003="","",D3003*IF(Settings!$B$23=Settings!$C$6,1,IF(Settings!$B$23="USD",1/INDEX(Settings!$B$29:$B$40,MONTH(B3003)),INDEX(Settings!$B$29:$B$40,MONTH(B3003)))))</f>
        <v>9.265733</v>
      </c>
    </row>
    <row r="3004" customFormat="false" ht="15" hidden="false" customHeight="false" outlineLevel="0" collapsed="false">
      <c r="A3004" s="0" t="s">
        <v>192</v>
      </c>
      <c r="B3004" s="81" t="n">
        <v>46212</v>
      </c>
      <c r="C3004" s="82" t="s">
        <v>452</v>
      </c>
      <c r="D3004" s="83" t="n">
        <v>23.33</v>
      </c>
      <c r="E3004" s="0" t="n">
        <v>36</v>
      </c>
      <c r="F3004" s="0" t="n">
        <v>5</v>
      </c>
      <c r="G3004" s="0" t="n">
        <v>1</v>
      </c>
      <c r="I3004" s="0" t="str">
        <f aca="false">IF(A3004="","",IF(COUNTIF(Campaigns!$A$7:$A$300,A3004)&gt;0,"✓",IF(N(D3004)=0,"– no spend","⚠ add to Campaigns tab")))</f>
        <v>✓</v>
      </c>
      <c r="J3004" s="83" t="n">
        <f aca="false">IF(D3004="","",D3004*IF(Settings!$B$23=Settings!$C$6,1,IF(Settings!$B$23="USD",1/INDEX(Settings!$B$29:$B$40,MONTH(B3004)),INDEX(Settings!$B$29:$B$40,MONTH(B3004)))))</f>
        <v>26.075941</v>
      </c>
    </row>
    <row r="3005" customFormat="false" ht="15" hidden="false" customHeight="false" outlineLevel="0" collapsed="false">
      <c r="A3005" s="0" t="s">
        <v>187</v>
      </c>
      <c r="B3005" s="81" t="n">
        <v>46212</v>
      </c>
      <c r="C3005" s="82" t="s">
        <v>452</v>
      </c>
      <c r="D3005" s="83" t="n">
        <v>50.09</v>
      </c>
      <c r="E3005" s="0" t="n">
        <v>95</v>
      </c>
      <c r="F3005" s="0" t="n">
        <v>9</v>
      </c>
      <c r="G3005" s="0" t="n">
        <v>1</v>
      </c>
      <c r="I3005" s="0" t="str">
        <f aca="false">IF(A3005="","",IF(COUNTIF(Campaigns!$A$7:$A$300,A3005)&gt;0,"✓",IF(N(D3005)=0,"– no spend","⚠ add to Campaigns tab")))</f>
        <v>✓</v>
      </c>
      <c r="J3005" s="83" t="n">
        <f aca="false">IF(D3005="","",D3005*IF(Settings!$B$23=Settings!$C$6,1,IF(Settings!$B$23="USD",1/INDEX(Settings!$B$29:$B$40,MONTH(B3005)),INDEX(Settings!$B$29:$B$40,MONTH(B3005)))))</f>
        <v>55.985593</v>
      </c>
    </row>
    <row r="3006" customFormat="false" ht="15" hidden="false" customHeight="false" outlineLevel="0" collapsed="false">
      <c r="A3006" s="0" t="s">
        <v>190</v>
      </c>
      <c r="B3006" s="81" t="n">
        <v>46212</v>
      </c>
      <c r="C3006" s="82" t="s">
        <v>452</v>
      </c>
      <c r="D3006" s="83" t="n">
        <v>55.74</v>
      </c>
      <c r="E3006" s="0" t="n">
        <v>88</v>
      </c>
      <c r="F3006" s="0" t="n">
        <v>3</v>
      </c>
      <c r="G3006" s="0" t="n">
        <v>0</v>
      </c>
      <c r="I3006" s="0" t="str">
        <f aca="false">IF(A3006="","",IF(COUNTIF(Campaigns!$A$7:$A$300,A3006)&gt;0,"✓",IF(N(D3006)=0,"– no spend","⚠ add to Campaigns tab")))</f>
        <v>✓</v>
      </c>
      <c r="J3006" s="83" t="n">
        <f aca="false">IF(D3006="","",D3006*IF(Settings!$B$23=Settings!$C$6,1,IF(Settings!$B$23="USD",1/INDEX(Settings!$B$29:$B$40,MONTH(B3006)),INDEX(Settings!$B$29:$B$40,MONTH(B3006)))))</f>
        <v>62.300598</v>
      </c>
    </row>
    <row r="3007" customFormat="false" ht="15" hidden="false" customHeight="false" outlineLevel="0" collapsed="false">
      <c r="A3007" s="0" t="s">
        <v>204</v>
      </c>
      <c r="B3007" s="81" t="n">
        <v>46212</v>
      </c>
      <c r="C3007" s="82" t="s">
        <v>452</v>
      </c>
      <c r="D3007" s="83" t="n">
        <v>6.93</v>
      </c>
      <c r="E3007" s="0" t="n">
        <v>7</v>
      </c>
      <c r="F3007" s="0" t="n">
        <v>2</v>
      </c>
      <c r="G3007" s="0" t="n">
        <v>0</v>
      </c>
      <c r="I3007" s="0" t="str">
        <f aca="false">IF(A3007="","",IF(COUNTIF(Campaigns!$A$7:$A$300,A3007)&gt;0,"✓",IF(N(D3007)=0,"– no spend","⚠ add to Campaigns tab")))</f>
        <v>✓</v>
      </c>
      <c r="J3007" s="83" t="n">
        <f aca="false">IF(D3007="","",D3007*IF(Settings!$B$23=Settings!$C$6,1,IF(Settings!$B$23="USD",1/INDEX(Settings!$B$29:$B$40,MONTH(B3007)),INDEX(Settings!$B$29:$B$40,MONTH(B3007)))))</f>
        <v>7.745661</v>
      </c>
    </row>
    <row r="3008" customFormat="false" ht="15" hidden="false" customHeight="false" outlineLevel="0" collapsed="false">
      <c r="A3008" s="0" t="s">
        <v>188</v>
      </c>
      <c r="B3008" s="81" t="n">
        <v>46212</v>
      </c>
      <c r="C3008" s="82" t="s">
        <v>452</v>
      </c>
      <c r="D3008" s="83" t="n">
        <v>61.43</v>
      </c>
      <c r="E3008" s="0" t="n">
        <v>318</v>
      </c>
      <c r="F3008" s="0" t="n">
        <v>21</v>
      </c>
      <c r="G3008" s="0" t="n">
        <v>0</v>
      </c>
      <c r="I3008" s="0" t="str">
        <f aca="false">IF(A3008="","",IF(COUNTIF(Campaigns!$A$7:$A$300,A3008)&gt;0,"✓",IF(N(D3008)=0,"– no spend","⚠ add to Campaigns tab")))</f>
        <v>✓</v>
      </c>
      <c r="J3008" s="83" t="n">
        <f aca="false">IF(D3008="","",D3008*IF(Settings!$B$23=Settings!$C$6,1,IF(Settings!$B$23="USD",1/INDEX(Settings!$B$29:$B$40,MONTH(B3008)),INDEX(Settings!$B$29:$B$40,MONTH(B3008)))))</f>
        <v>68.660311</v>
      </c>
    </row>
    <row r="3009" customFormat="false" ht="15" hidden="false" customHeight="false" outlineLevel="0" collapsed="false">
      <c r="A3009" s="0" t="s">
        <v>186</v>
      </c>
      <c r="B3009" s="81" t="n">
        <v>46212</v>
      </c>
      <c r="C3009" s="82" t="s">
        <v>452</v>
      </c>
      <c r="D3009" s="83" t="n">
        <v>51.91</v>
      </c>
      <c r="E3009" s="0" t="n">
        <v>100</v>
      </c>
      <c r="F3009" s="0" t="n">
        <v>18</v>
      </c>
      <c r="G3009" s="0" t="n">
        <v>0</v>
      </c>
      <c r="I3009" s="0" t="str">
        <f aca="false">IF(A3009="","",IF(COUNTIF(Campaigns!$A$7:$A$300,A3009)&gt;0,"✓",IF(N(D3009)=0,"– no spend","⚠ add to Campaigns tab")))</f>
        <v>✓</v>
      </c>
      <c r="J3009" s="83" t="n">
        <f aca="false">IF(D3009="","",D3009*IF(Settings!$B$23=Settings!$C$6,1,IF(Settings!$B$23="USD",1/INDEX(Settings!$B$29:$B$40,MONTH(B3009)),INDEX(Settings!$B$29:$B$40,MONTH(B3009)))))</f>
        <v>58.019807</v>
      </c>
    </row>
    <row r="3010" customFormat="false" ht="15" hidden="false" customHeight="false" outlineLevel="0" collapsed="false">
      <c r="A3010" s="0" t="s">
        <v>197</v>
      </c>
      <c r="B3010" s="81" t="n">
        <v>46212</v>
      </c>
      <c r="C3010" s="82" t="s">
        <v>452</v>
      </c>
      <c r="D3010" s="83" t="n">
        <v>20.93</v>
      </c>
      <c r="E3010" s="0" t="n">
        <v>35657</v>
      </c>
      <c r="F3010" s="0" t="n">
        <v>22</v>
      </c>
      <c r="G3010" s="0" t="n">
        <v>0</v>
      </c>
      <c r="I3010" s="0" t="str">
        <f aca="false">IF(A3010="","",IF(COUNTIF(Campaigns!$A$7:$A$300,A3010)&gt;0,"✓",IF(N(D3010)=0,"– no spend","⚠ add to Campaigns tab")))</f>
        <v>✓</v>
      </c>
      <c r="J3010" s="83" t="n">
        <f aca="false">IF(D3010="","",D3010*IF(Settings!$B$23=Settings!$C$6,1,IF(Settings!$B$23="USD",1/INDEX(Settings!$B$29:$B$40,MONTH(B3010)),INDEX(Settings!$B$29:$B$40,MONTH(B3010)))))</f>
        <v>23.393461</v>
      </c>
    </row>
    <row r="3011" customFormat="false" ht="15" hidden="false" customHeight="false" outlineLevel="0" collapsed="false">
      <c r="A3011" s="0" t="s">
        <v>198</v>
      </c>
      <c r="B3011" s="81" t="n">
        <v>46212</v>
      </c>
      <c r="C3011" s="82" t="s">
        <v>452</v>
      </c>
      <c r="D3011" s="83" t="n">
        <v>20.09</v>
      </c>
      <c r="E3011" s="0" t="n">
        <v>17663</v>
      </c>
      <c r="F3011" s="0" t="n">
        <v>6</v>
      </c>
      <c r="G3011" s="0" t="n">
        <v>0</v>
      </c>
      <c r="I3011" s="0" t="str">
        <f aca="false">IF(A3011="","",IF(COUNTIF(Campaigns!$A$7:$A$300,A3011)&gt;0,"✓",IF(N(D3011)=0,"– no spend","⚠ add to Campaigns tab")))</f>
        <v>✓</v>
      </c>
      <c r="J3011" s="83" t="n">
        <f aca="false">IF(D3011="","",D3011*IF(Settings!$B$23=Settings!$C$6,1,IF(Settings!$B$23="USD",1/INDEX(Settings!$B$29:$B$40,MONTH(B3011)),INDEX(Settings!$B$29:$B$40,MONTH(B3011)))))</f>
        <v>22.454593</v>
      </c>
    </row>
    <row r="3012" customFormat="false" ht="15" hidden="false" customHeight="false" outlineLevel="0" collapsed="false">
      <c r="A3012" s="0" t="s">
        <v>185</v>
      </c>
      <c r="B3012" s="81" t="n">
        <v>46213</v>
      </c>
      <c r="C3012" s="82" t="s">
        <v>452</v>
      </c>
      <c r="D3012" s="83" t="n">
        <v>39.86</v>
      </c>
      <c r="E3012" s="0" t="n">
        <v>193</v>
      </c>
      <c r="F3012" s="0" t="n">
        <v>22</v>
      </c>
      <c r="G3012" s="0" t="n">
        <v>0</v>
      </c>
      <c r="I3012" s="0" t="str">
        <f aca="false">IF(A3012="","",IF(COUNTIF(Campaigns!$A$7:$A$300,A3012)&gt;0,"✓",IF(N(D3012)=0,"– no spend","⚠ add to Campaigns tab")))</f>
        <v>✓</v>
      </c>
      <c r="J3012" s="83" t="n">
        <f aca="false">IF(D3012="","",D3012*IF(Settings!$B$23=Settings!$C$6,1,IF(Settings!$B$23="USD",1/INDEX(Settings!$B$29:$B$40,MONTH(B3012)),INDEX(Settings!$B$29:$B$40,MONTH(B3012)))))</f>
        <v>44.551522</v>
      </c>
    </row>
    <row r="3013" customFormat="false" ht="15" hidden="false" customHeight="false" outlineLevel="0" collapsed="false">
      <c r="A3013" s="0" t="s">
        <v>191</v>
      </c>
      <c r="B3013" s="81" t="n">
        <v>46213</v>
      </c>
      <c r="C3013" s="82" t="s">
        <v>452</v>
      </c>
      <c r="D3013" s="83" t="n">
        <v>19.13</v>
      </c>
      <c r="E3013" s="0" t="n">
        <v>25</v>
      </c>
      <c r="F3013" s="0" t="n">
        <v>9</v>
      </c>
      <c r="G3013" s="0" t="n">
        <v>0</v>
      </c>
      <c r="I3013" s="0" t="str">
        <f aca="false">IF(A3013="","",IF(COUNTIF(Campaigns!$A$7:$A$300,A3013)&gt;0,"✓",IF(N(D3013)=0,"– no spend","⚠ add to Campaigns tab")))</f>
        <v>✓</v>
      </c>
      <c r="J3013" s="83" t="n">
        <f aca="false">IF(D3013="","",D3013*IF(Settings!$B$23=Settings!$C$6,1,IF(Settings!$B$23="USD",1/INDEX(Settings!$B$29:$B$40,MONTH(B3013)),INDEX(Settings!$B$29:$B$40,MONTH(B3013)))))</f>
        <v>21.381601</v>
      </c>
    </row>
    <row r="3014" customFormat="false" ht="15" hidden="false" customHeight="false" outlineLevel="0" collapsed="false">
      <c r="A3014" s="0" t="s">
        <v>200</v>
      </c>
      <c r="B3014" s="81" t="n">
        <v>46213</v>
      </c>
      <c r="C3014" s="82" t="s">
        <v>452</v>
      </c>
      <c r="D3014" s="83" t="n">
        <v>13.06</v>
      </c>
      <c r="E3014" s="0" t="n">
        <v>68</v>
      </c>
      <c r="F3014" s="0" t="n">
        <v>5</v>
      </c>
      <c r="G3014" s="0" t="n">
        <v>0</v>
      </c>
      <c r="I3014" s="0" t="str">
        <f aca="false">IF(A3014="","",IF(COUNTIF(Campaigns!$A$7:$A$300,A3014)&gt;0,"✓",IF(N(D3014)=0,"– no spend","⚠ add to Campaigns tab")))</f>
        <v>✓</v>
      </c>
      <c r="J3014" s="83" t="n">
        <f aca="false">IF(D3014="","",D3014*IF(Settings!$B$23=Settings!$C$6,1,IF(Settings!$B$23="USD",1/INDEX(Settings!$B$29:$B$40,MONTH(B3014)),INDEX(Settings!$B$29:$B$40,MONTH(B3014)))))</f>
        <v>14.597162</v>
      </c>
    </row>
    <row r="3015" customFormat="false" ht="15" hidden="false" customHeight="false" outlineLevel="0" collapsed="false">
      <c r="A3015" s="0" t="s">
        <v>196</v>
      </c>
      <c r="B3015" s="81" t="n">
        <v>46213</v>
      </c>
      <c r="C3015" s="82" t="s">
        <v>452</v>
      </c>
      <c r="D3015" s="83" t="n">
        <v>22.28</v>
      </c>
      <c r="E3015" s="0" t="n">
        <v>219</v>
      </c>
      <c r="F3015" s="0" t="n">
        <v>19</v>
      </c>
      <c r="G3015" s="0" t="n">
        <v>0</v>
      </c>
      <c r="I3015" s="0" t="str">
        <f aca="false">IF(A3015="","",IF(COUNTIF(Campaigns!$A$7:$A$300,A3015)&gt;0,"✓",IF(N(D3015)=0,"– no spend","⚠ add to Campaigns tab")))</f>
        <v>✓</v>
      </c>
      <c r="J3015" s="83" t="n">
        <f aca="false">IF(D3015="","",D3015*IF(Settings!$B$23=Settings!$C$6,1,IF(Settings!$B$23="USD",1/INDEX(Settings!$B$29:$B$40,MONTH(B3015)),INDEX(Settings!$B$29:$B$40,MONTH(B3015)))))</f>
        <v>24.902356</v>
      </c>
    </row>
    <row r="3016" customFormat="false" ht="15" hidden="false" customHeight="false" outlineLevel="0" collapsed="false">
      <c r="A3016" s="0" t="s">
        <v>202</v>
      </c>
      <c r="B3016" s="81" t="n">
        <v>46213</v>
      </c>
      <c r="C3016" s="82" t="s">
        <v>452</v>
      </c>
      <c r="D3016" s="83" t="n">
        <v>4.04</v>
      </c>
      <c r="E3016" s="0" t="n">
        <v>43</v>
      </c>
      <c r="F3016" s="0" t="n">
        <v>4</v>
      </c>
      <c r="G3016" s="0" t="n">
        <v>0</v>
      </c>
      <c r="I3016" s="0" t="str">
        <f aca="false">IF(A3016="","",IF(COUNTIF(Campaigns!$A$7:$A$300,A3016)&gt;0,"✓",IF(N(D3016)=0,"– no spend","⚠ add to Campaigns tab")))</f>
        <v>✓</v>
      </c>
      <c r="J3016" s="83" t="n">
        <f aca="false">IF(D3016="","",D3016*IF(Settings!$B$23=Settings!$C$6,1,IF(Settings!$B$23="USD",1/INDEX(Settings!$B$29:$B$40,MONTH(B3016)),INDEX(Settings!$B$29:$B$40,MONTH(B3016)))))</f>
        <v>4.515508</v>
      </c>
    </row>
    <row r="3017" customFormat="false" ht="15" hidden="false" customHeight="false" outlineLevel="0" collapsed="false">
      <c r="A3017" s="0" t="s">
        <v>192</v>
      </c>
      <c r="B3017" s="81" t="n">
        <v>46213</v>
      </c>
      <c r="C3017" s="82" t="s">
        <v>452</v>
      </c>
      <c r="D3017" s="83" t="n">
        <v>5.42</v>
      </c>
      <c r="E3017" s="0" t="n">
        <v>28</v>
      </c>
      <c r="F3017" s="0" t="n">
        <v>3</v>
      </c>
      <c r="G3017" s="0" t="n">
        <v>0</v>
      </c>
      <c r="I3017" s="0" t="str">
        <f aca="false">IF(A3017="","",IF(COUNTIF(Campaigns!$A$7:$A$300,A3017)&gt;0,"✓",IF(N(D3017)=0,"– no spend","⚠ add to Campaigns tab")))</f>
        <v>✓</v>
      </c>
      <c r="J3017" s="83" t="n">
        <f aca="false">IF(D3017="","",D3017*IF(Settings!$B$23=Settings!$C$6,1,IF(Settings!$B$23="USD",1/INDEX(Settings!$B$29:$B$40,MONTH(B3017)),INDEX(Settings!$B$29:$B$40,MONTH(B3017)))))</f>
        <v>6.057934</v>
      </c>
    </row>
    <row r="3018" customFormat="false" ht="15" hidden="false" customHeight="false" outlineLevel="0" collapsed="false">
      <c r="A3018" s="0" t="s">
        <v>187</v>
      </c>
      <c r="B3018" s="81" t="n">
        <v>46213</v>
      </c>
      <c r="C3018" s="82" t="s">
        <v>452</v>
      </c>
      <c r="D3018" s="83" t="n">
        <v>34.1</v>
      </c>
      <c r="E3018" s="0" t="n">
        <v>102</v>
      </c>
      <c r="F3018" s="0" t="n">
        <v>9</v>
      </c>
      <c r="G3018" s="0" t="n">
        <v>1</v>
      </c>
      <c r="I3018" s="0" t="str">
        <f aca="false">IF(A3018="","",IF(COUNTIF(Campaigns!$A$7:$A$300,A3018)&gt;0,"✓",IF(N(D3018)=0,"– no spend","⚠ add to Campaigns tab")))</f>
        <v>✓</v>
      </c>
      <c r="J3018" s="83" t="n">
        <f aca="false">IF(D3018="","",D3018*IF(Settings!$B$23=Settings!$C$6,1,IF(Settings!$B$23="USD",1/INDEX(Settings!$B$29:$B$40,MONTH(B3018)),INDEX(Settings!$B$29:$B$40,MONTH(B3018)))))</f>
        <v>38.11357</v>
      </c>
    </row>
    <row r="3019" customFormat="false" ht="15" hidden="false" customHeight="false" outlineLevel="0" collapsed="false">
      <c r="A3019" s="0" t="s">
        <v>190</v>
      </c>
      <c r="B3019" s="81" t="n">
        <v>46213</v>
      </c>
      <c r="C3019" s="82" t="s">
        <v>452</v>
      </c>
      <c r="D3019" s="83" t="n">
        <v>45.3</v>
      </c>
      <c r="E3019" s="0" t="n">
        <v>24</v>
      </c>
      <c r="F3019" s="0" t="n">
        <v>2</v>
      </c>
      <c r="G3019" s="0" t="n">
        <v>0</v>
      </c>
      <c r="I3019" s="0" t="str">
        <f aca="false">IF(A3019="","",IF(COUNTIF(Campaigns!$A$7:$A$300,A3019)&gt;0,"✓",IF(N(D3019)=0,"– no spend","⚠ add to Campaigns tab")))</f>
        <v>✓</v>
      </c>
      <c r="J3019" s="83" t="n">
        <f aca="false">IF(D3019="","",D3019*IF(Settings!$B$23=Settings!$C$6,1,IF(Settings!$B$23="USD",1/INDEX(Settings!$B$29:$B$40,MONTH(B3019)),INDEX(Settings!$B$29:$B$40,MONTH(B3019)))))</f>
        <v>50.63181</v>
      </c>
    </row>
    <row r="3020" customFormat="false" ht="15" hidden="false" customHeight="false" outlineLevel="0" collapsed="false">
      <c r="A3020" s="0" t="s">
        <v>204</v>
      </c>
      <c r="B3020" s="81" t="n">
        <v>46213</v>
      </c>
      <c r="C3020" s="82" t="s">
        <v>452</v>
      </c>
      <c r="D3020" s="83" t="n">
        <v>5.5</v>
      </c>
      <c r="E3020" s="0" t="n">
        <v>54</v>
      </c>
      <c r="F3020" s="0" t="n">
        <v>3</v>
      </c>
      <c r="G3020" s="0" t="n">
        <v>0</v>
      </c>
      <c r="I3020" s="0" t="str">
        <f aca="false">IF(A3020="","",IF(COUNTIF(Campaigns!$A$7:$A$300,A3020)&gt;0,"✓",IF(N(D3020)=0,"– no spend","⚠ add to Campaigns tab")))</f>
        <v>✓</v>
      </c>
      <c r="J3020" s="83" t="n">
        <f aca="false">IF(D3020="","",D3020*IF(Settings!$B$23=Settings!$C$6,1,IF(Settings!$B$23="USD",1/INDEX(Settings!$B$29:$B$40,MONTH(B3020)),INDEX(Settings!$B$29:$B$40,MONTH(B3020)))))</f>
        <v>6.14735</v>
      </c>
    </row>
    <row r="3021" customFormat="false" ht="15" hidden="false" customHeight="false" outlineLevel="0" collapsed="false">
      <c r="A3021" s="0" t="s">
        <v>188</v>
      </c>
      <c r="B3021" s="81" t="n">
        <v>46213</v>
      </c>
      <c r="C3021" s="82" t="s">
        <v>452</v>
      </c>
      <c r="D3021" s="83" t="n">
        <v>59.49</v>
      </c>
      <c r="E3021" s="0" t="n">
        <v>434</v>
      </c>
      <c r="F3021" s="0" t="n">
        <v>20</v>
      </c>
      <c r="G3021" s="0" t="n">
        <v>0</v>
      </c>
      <c r="I3021" s="0" t="str">
        <f aca="false">IF(A3021="","",IF(COUNTIF(Campaigns!$A$7:$A$300,A3021)&gt;0,"✓",IF(N(D3021)=0,"– no spend","⚠ add to Campaigns tab")))</f>
        <v>✓</v>
      </c>
      <c r="J3021" s="83" t="n">
        <f aca="false">IF(D3021="","",D3021*IF(Settings!$B$23=Settings!$C$6,1,IF(Settings!$B$23="USD",1/INDEX(Settings!$B$29:$B$40,MONTH(B3021)),INDEX(Settings!$B$29:$B$40,MONTH(B3021)))))</f>
        <v>66.491973</v>
      </c>
    </row>
    <row r="3022" customFormat="false" ht="15" hidden="false" customHeight="false" outlineLevel="0" collapsed="false">
      <c r="A3022" s="0" t="s">
        <v>186</v>
      </c>
      <c r="B3022" s="81" t="n">
        <v>46213</v>
      </c>
      <c r="C3022" s="82" t="s">
        <v>452</v>
      </c>
      <c r="D3022" s="83" t="n">
        <v>47.34</v>
      </c>
      <c r="E3022" s="0" t="n">
        <v>70</v>
      </c>
      <c r="F3022" s="0" t="n">
        <v>18</v>
      </c>
      <c r="G3022" s="0" t="n">
        <v>0</v>
      </c>
      <c r="I3022" s="0" t="str">
        <f aca="false">IF(A3022="","",IF(COUNTIF(Campaigns!$A$7:$A$300,A3022)&gt;0,"✓",IF(N(D3022)=0,"– no spend","⚠ add to Campaigns tab")))</f>
        <v>✓</v>
      </c>
      <c r="J3022" s="83" t="n">
        <f aca="false">IF(D3022="","",D3022*IF(Settings!$B$23=Settings!$C$6,1,IF(Settings!$B$23="USD",1/INDEX(Settings!$B$29:$B$40,MONTH(B3022)),INDEX(Settings!$B$29:$B$40,MONTH(B3022)))))</f>
        <v>52.911918</v>
      </c>
    </row>
    <row r="3023" customFormat="false" ht="15" hidden="false" customHeight="false" outlineLevel="0" collapsed="false">
      <c r="A3023" s="0" t="s">
        <v>197</v>
      </c>
      <c r="B3023" s="81" t="n">
        <v>46213</v>
      </c>
      <c r="C3023" s="82" t="s">
        <v>452</v>
      </c>
      <c r="D3023" s="83" t="n">
        <v>20.91</v>
      </c>
      <c r="E3023" s="0" t="n">
        <v>29278</v>
      </c>
      <c r="F3023" s="0" t="n">
        <v>44</v>
      </c>
      <c r="G3023" s="0" t="n">
        <v>0</v>
      </c>
      <c r="I3023" s="0" t="str">
        <f aca="false">IF(A3023="","",IF(COUNTIF(Campaigns!$A$7:$A$300,A3023)&gt;0,"✓",IF(N(D3023)=0,"– no spend","⚠ add to Campaigns tab")))</f>
        <v>✓</v>
      </c>
      <c r="J3023" s="83" t="n">
        <f aca="false">IF(D3023="","",D3023*IF(Settings!$B$23=Settings!$C$6,1,IF(Settings!$B$23="USD",1/INDEX(Settings!$B$29:$B$40,MONTH(B3023)),INDEX(Settings!$B$29:$B$40,MONTH(B3023)))))</f>
        <v>23.371107</v>
      </c>
    </row>
    <row r="3024" customFormat="false" ht="15" hidden="false" customHeight="false" outlineLevel="0" collapsed="false">
      <c r="A3024" s="0" t="s">
        <v>198</v>
      </c>
      <c r="B3024" s="81" t="n">
        <v>46213</v>
      </c>
      <c r="C3024" s="82" t="s">
        <v>452</v>
      </c>
      <c r="D3024" s="83" t="n">
        <v>19.93</v>
      </c>
      <c r="E3024" s="0" t="n">
        <v>12825</v>
      </c>
      <c r="F3024" s="0" t="n">
        <v>5</v>
      </c>
      <c r="G3024" s="0" t="n">
        <v>0</v>
      </c>
      <c r="I3024" s="0" t="str">
        <f aca="false">IF(A3024="","",IF(COUNTIF(Campaigns!$A$7:$A$300,A3024)&gt;0,"✓",IF(N(D3024)=0,"– no spend","⚠ add to Campaigns tab")))</f>
        <v>✓</v>
      </c>
      <c r="J3024" s="83" t="n">
        <f aca="false">IF(D3024="","",D3024*IF(Settings!$B$23=Settings!$C$6,1,IF(Settings!$B$23="USD",1/INDEX(Settings!$B$29:$B$40,MONTH(B3024)),INDEX(Settings!$B$29:$B$40,MONTH(B3024)))))</f>
        <v>22.275761</v>
      </c>
    </row>
    <row r="3025" customFormat="false" ht="15" hidden="false" customHeight="false" outlineLevel="0" collapsed="false">
      <c r="A3025" s="0" t="s">
        <v>185</v>
      </c>
      <c r="B3025" s="81" t="n">
        <v>46214</v>
      </c>
      <c r="C3025" s="82" t="s">
        <v>452</v>
      </c>
      <c r="D3025" s="83" t="n">
        <v>36.6</v>
      </c>
      <c r="E3025" s="0" t="n">
        <v>103</v>
      </c>
      <c r="F3025" s="0" t="n">
        <v>12</v>
      </c>
      <c r="G3025" s="0" t="n">
        <v>0</v>
      </c>
      <c r="I3025" s="0" t="str">
        <f aca="false">IF(A3025="","",IF(COUNTIF(Campaigns!$A$7:$A$300,A3025)&gt;0,"✓",IF(N(D3025)=0,"– no spend","⚠ add to Campaigns tab")))</f>
        <v>✓</v>
      </c>
      <c r="J3025" s="83" t="n">
        <f aca="false">IF(D3025="","",D3025*IF(Settings!$B$23=Settings!$C$6,1,IF(Settings!$B$23="USD",1/INDEX(Settings!$B$29:$B$40,MONTH(B3025)),INDEX(Settings!$B$29:$B$40,MONTH(B3025)))))</f>
        <v>40.90782</v>
      </c>
    </row>
    <row r="3026" customFormat="false" ht="15" hidden="false" customHeight="false" outlineLevel="0" collapsed="false">
      <c r="A3026" s="0" t="s">
        <v>191</v>
      </c>
      <c r="B3026" s="81" t="n">
        <v>46214</v>
      </c>
      <c r="C3026" s="82" t="s">
        <v>452</v>
      </c>
      <c r="D3026" s="83" t="n">
        <v>19.7</v>
      </c>
      <c r="E3026" s="0" t="n">
        <v>19</v>
      </c>
      <c r="F3026" s="0" t="n">
        <v>2</v>
      </c>
      <c r="G3026" s="0" t="n">
        <v>0</v>
      </c>
      <c r="I3026" s="0" t="str">
        <f aca="false">IF(A3026="","",IF(COUNTIF(Campaigns!$A$7:$A$300,A3026)&gt;0,"✓",IF(N(D3026)=0,"– no spend","⚠ add to Campaigns tab")))</f>
        <v>✓</v>
      </c>
      <c r="J3026" s="83" t="n">
        <f aca="false">IF(D3026="","",D3026*IF(Settings!$B$23=Settings!$C$6,1,IF(Settings!$B$23="USD",1/INDEX(Settings!$B$29:$B$40,MONTH(B3026)),INDEX(Settings!$B$29:$B$40,MONTH(B3026)))))</f>
        <v>22.01869</v>
      </c>
    </row>
    <row r="3027" customFormat="false" ht="15" hidden="false" customHeight="false" outlineLevel="0" collapsed="false">
      <c r="A3027" s="0" t="s">
        <v>200</v>
      </c>
      <c r="B3027" s="81" t="n">
        <v>46214</v>
      </c>
      <c r="C3027" s="82" t="s">
        <v>452</v>
      </c>
      <c r="D3027" s="83" t="n">
        <v>2.34</v>
      </c>
      <c r="E3027" s="0" t="n">
        <v>30</v>
      </c>
      <c r="F3027" s="0" t="n">
        <v>2</v>
      </c>
      <c r="G3027" s="0" t="n">
        <v>0</v>
      </c>
      <c r="I3027" s="0" t="str">
        <f aca="false">IF(A3027="","",IF(COUNTIF(Campaigns!$A$7:$A$300,A3027)&gt;0,"✓",IF(N(D3027)=0,"– no spend","⚠ add to Campaigns tab")))</f>
        <v>✓</v>
      </c>
      <c r="J3027" s="83" t="n">
        <f aca="false">IF(D3027="","",D3027*IF(Settings!$B$23=Settings!$C$6,1,IF(Settings!$B$23="USD",1/INDEX(Settings!$B$29:$B$40,MONTH(B3027)),INDEX(Settings!$B$29:$B$40,MONTH(B3027)))))</f>
        <v>2.615418</v>
      </c>
    </row>
    <row r="3028" customFormat="false" ht="15" hidden="false" customHeight="false" outlineLevel="0" collapsed="false">
      <c r="A3028" s="0" t="s">
        <v>196</v>
      </c>
      <c r="B3028" s="81" t="n">
        <v>46214</v>
      </c>
      <c r="C3028" s="82" t="s">
        <v>452</v>
      </c>
      <c r="D3028" s="83" t="n">
        <v>10.58</v>
      </c>
      <c r="E3028" s="0" t="n">
        <v>211</v>
      </c>
      <c r="F3028" s="0" t="n">
        <v>7</v>
      </c>
      <c r="G3028" s="0" t="n">
        <v>0</v>
      </c>
      <c r="I3028" s="0" t="str">
        <f aca="false">IF(A3028="","",IF(COUNTIF(Campaigns!$A$7:$A$300,A3028)&gt;0,"✓",IF(N(D3028)=0,"– no spend","⚠ add to Campaigns tab")))</f>
        <v>✓</v>
      </c>
      <c r="J3028" s="83" t="n">
        <f aca="false">IF(D3028="","",D3028*IF(Settings!$B$23=Settings!$C$6,1,IF(Settings!$B$23="USD",1/INDEX(Settings!$B$29:$B$40,MONTH(B3028)),INDEX(Settings!$B$29:$B$40,MONTH(B3028)))))</f>
        <v>11.825266</v>
      </c>
    </row>
    <row r="3029" customFormat="false" ht="15" hidden="false" customHeight="false" outlineLevel="0" collapsed="false">
      <c r="A3029" s="0" t="s">
        <v>202</v>
      </c>
      <c r="B3029" s="81" t="n">
        <v>46214</v>
      </c>
      <c r="C3029" s="82" t="s">
        <v>452</v>
      </c>
      <c r="D3029" s="83" t="n">
        <v>0.94</v>
      </c>
      <c r="E3029" s="0" t="n">
        <v>41</v>
      </c>
      <c r="F3029" s="0" t="n">
        <v>1</v>
      </c>
      <c r="G3029" s="0" t="n">
        <v>0</v>
      </c>
      <c r="I3029" s="0" t="str">
        <f aca="false">IF(A3029="","",IF(COUNTIF(Campaigns!$A$7:$A$300,A3029)&gt;0,"✓",IF(N(D3029)=0,"– no spend","⚠ add to Campaigns tab")))</f>
        <v>✓</v>
      </c>
      <c r="J3029" s="83" t="n">
        <f aca="false">IF(D3029="","",D3029*IF(Settings!$B$23=Settings!$C$6,1,IF(Settings!$B$23="USD",1/INDEX(Settings!$B$29:$B$40,MONTH(B3029)),INDEX(Settings!$B$29:$B$40,MONTH(B3029)))))</f>
        <v>1.050638</v>
      </c>
    </row>
    <row r="3030" customFormat="false" ht="15" hidden="false" customHeight="false" outlineLevel="0" collapsed="false">
      <c r="A3030" s="0" t="s">
        <v>192</v>
      </c>
      <c r="B3030" s="81" t="n">
        <v>46214</v>
      </c>
      <c r="C3030" s="82" t="s">
        <v>452</v>
      </c>
      <c r="D3030" s="83" t="n">
        <v>6.87</v>
      </c>
      <c r="E3030" s="0" t="n">
        <v>12</v>
      </c>
      <c r="F3030" s="0" t="n">
        <v>2</v>
      </c>
      <c r="G3030" s="0" t="n">
        <v>0</v>
      </c>
      <c r="I3030" s="0" t="str">
        <f aca="false">IF(A3030="","",IF(COUNTIF(Campaigns!$A$7:$A$300,A3030)&gt;0,"✓",IF(N(D3030)=0,"– no spend","⚠ add to Campaigns tab")))</f>
        <v>✓</v>
      </c>
      <c r="J3030" s="83" t="n">
        <f aca="false">IF(D3030="","",D3030*IF(Settings!$B$23=Settings!$C$6,1,IF(Settings!$B$23="USD",1/INDEX(Settings!$B$29:$B$40,MONTH(B3030)),INDEX(Settings!$B$29:$B$40,MONTH(B3030)))))</f>
        <v>7.678599</v>
      </c>
    </row>
    <row r="3031" customFormat="false" ht="15" hidden="false" customHeight="false" outlineLevel="0" collapsed="false">
      <c r="A3031" s="0" t="s">
        <v>187</v>
      </c>
      <c r="B3031" s="81" t="n">
        <v>46214</v>
      </c>
      <c r="C3031" s="82" t="s">
        <v>452</v>
      </c>
      <c r="D3031" s="83" t="n">
        <v>8.79</v>
      </c>
      <c r="E3031" s="0" t="n">
        <v>37</v>
      </c>
      <c r="F3031" s="0" t="n">
        <v>3</v>
      </c>
      <c r="G3031" s="0" t="n">
        <v>0</v>
      </c>
      <c r="I3031" s="0" t="str">
        <f aca="false">IF(A3031="","",IF(COUNTIF(Campaigns!$A$7:$A$300,A3031)&gt;0,"✓",IF(N(D3031)=0,"– no spend","⚠ add to Campaigns tab")))</f>
        <v>✓</v>
      </c>
      <c r="J3031" s="83" t="n">
        <f aca="false">IF(D3031="","",D3031*IF(Settings!$B$23=Settings!$C$6,1,IF(Settings!$B$23="USD",1/INDEX(Settings!$B$29:$B$40,MONTH(B3031)),INDEX(Settings!$B$29:$B$40,MONTH(B3031)))))</f>
        <v>9.824583</v>
      </c>
    </row>
    <row r="3032" customFormat="false" ht="15" hidden="false" customHeight="false" outlineLevel="0" collapsed="false">
      <c r="A3032" s="0" t="s">
        <v>190</v>
      </c>
      <c r="B3032" s="81" t="n">
        <v>46214</v>
      </c>
      <c r="C3032" s="82" t="s">
        <v>452</v>
      </c>
      <c r="D3032" s="83" t="n">
        <v>4.89</v>
      </c>
      <c r="E3032" s="0" t="n">
        <v>24</v>
      </c>
      <c r="F3032" s="0" t="n">
        <v>1</v>
      </c>
      <c r="G3032" s="0" t="n">
        <v>0</v>
      </c>
      <c r="I3032" s="0" t="str">
        <f aca="false">IF(A3032="","",IF(COUNTIF(Campaigns!$A$7:$A$300,A3032)&gt;0,"✓",IF(N(D3032)=0,"– no spend","⚠ add to Campaigns tab")))</f>
        <v>✓</v>
      </c>
      <c r="J3032" s="83" t="n">
        <f aca="false">IF(D3032="","",D3032*IF(Settings!$B$23=Settings!$C$6,1,IF(Settings!$B$23="USD",1/INDEX(Settings!$B$29:$B$40,MONTH(B3032)),INDEX(Settings!$B$29:$B$40,MONTH(B3032)))))</f>
        <v>5.465553</v>
      </c>
    </row>
    <row r="3033" customFormat="false" ht="15" hidden="false" customHeight="false" outlineLevel="0" collapsed="false">
      <c r="A3033" s="0" t="s">
        <v>204</v>
      </c>
      <c r="B3033" s="81" t="n">
        <v>46214</v>
      </c>
      <c r="C3033" s="82" t="s">
        <v>452</v>
      </c>
      <c r="D3033" s="83" t="n">
        <v>5.16</v>
      </c>
      <c r="E3033" s="0" t="n">
        <v>17</v>
      </c>
      <c r="F3033" s="0" t="n">
        <v>3</v>
      </c>
      <c r="G3033" s="0" t="n">
        <v>0</v>
      </c>
      <c r="I3033" s="0" t="str">
        <f aca="false">IF(A3033="","",IF(COUNTIF(Campaigns!$A$7:$A$300,A3033)&gt;0,"✓",IF(N(D3033)=0,"– no spend","⚠ add to Campaigns tab")))</f>
        <v>✓</v>
      </c>
      <c r="J3033" s="83" t="n">
        <f aca="false">IF(D3033="","",D3033*IF(Settings!$B$23=Settings!$C$6,1,IF(Settings!$B$23="USD",1/INDEX(Settings!$B$29:$B$40,MONTH(B3033)),INDEX(Settings!$B$29:$B$40,MONTH(B3033)))))</f>
        <v>5.767332</v>
      </c>
    </row>
    <row r="3034" customFormat="false" ht="15" hidden="false" customHeight="false" outlineLevel="0" collapsed="false">
      <c r="A3034" s="0" t="s">
        <v>188</v>
      </c>
      <c r="B3034" s="81" t="n">
        <v>46214</v>
      </c>
      <c r="C3034" s="82" t="s">
        <v>452</v>
      </c>
      <c r="D3034" s="83" t="n">
        <v>24.04</v>
      </c>
      <c r="E3034" s="0" t="n">
        <v>252</v>
      </c>
      <c r="F3034" s="0" t="n">
        <v>8</v>
      </c>
      <c r="G3034" s="0" t="n">
        <v>0</v>
      </c>
      <c r="I3034" s="0" t="str">
        <f aca="false">IF(A3034="","",IF(COUNTIF(Campaigns!$A$7:$A$300,A3034)&gt;0,"✓",IF(N(D3034)=0,"– no spend","⚠ add to Campaigns tab")))</f>
        <v>✓</v>
      </c>
      <c r="J3034" s="83" t="n">
        <f aca="false">IF(D3034="","",D3034*IF(Settings!$B$23=Settings!$C$6,1,IF(Settings!$B$23="USD",1/INDEX(Settings!$B$29:$B$40,MONTH(B3034)),INDEX(Settings!$B$29:$B$40,MONTH(B3034)))))</f>
        <v>26.869508</v>
      </c>
    </row>
    <row r="3035" customFormat="false" ht="15" hidden="false" customHeight="false" outlineLevel="0" collapsed="false">
      <c r="A3035" s="0" t="s">
        <v>186</v>
      </c>
      <c r="B3035" s="81" t="n">
        <v>46214</v>
      </c>
      <c r="C3035" s="82" t="s">
        <v>452</v>
      </c>
      <c r="D3035" s="83" t="n">
        <v>4.98</v>
      </c>
      <c r="E3035" s="0" t="n">
        <v>46</v>
      </c>
      <c r="F3035" s="0" t="n">
        <v>7</v>
      </c>
      <c r="G3035" s="0" t="n">
        <v>0</v>
      </c>
      <c r="I3035" s="0" t="str">
        <f aca="false">IF(A3035="","",IF(COUNTIF(Campaigns!$A$7:$A$300,A3035)&gt;0,"✓",IF(N(D3035)=0,"– no spend","⚠ add to Campaigns tab")))</f>
        <v>✓</v>
      </c>
      <c r="J3035" s="83" t="n">
        <f aca="false">IF(D3035="","",D3035*IF(Settings!$B$23=Settings!$C$6,1,IF(Settings!$B$23="USD",1/INDEX(Settings!$B$29:$B$40,MONTH(B3035)),INDEX(Settings!$B$29:$B$40,MONTH(B3035)))))</f>
        <v>5.566146</v>
      </c>
    </row>
    <row r="3036" customFormat="false" ht="15" hidden="false" customHeight="false" outlineLevel="0" collapsed="false">
      <c r="A3036" s="0" t="s">
        <v>197</v>
      </c>
      <c r="B3036" s="81" t="n">
        <v>46214</v>
      </c>
      <c r="C3036" s="82" t="s">
        <v>452</v>
      </c>
      <c r="D3036" s="83" t="n">
        <v>20.79</v>
      </c>
      <c r="E3036" s="0" t="n">
        <v>31243</v>
      </c>
      <c r="F3036" s="0" t="n">
        <v>35</v>
      </c>
      <c r="G3036" s="0" t="n">
        <v>0</v>
      </c>
      <c r="I3036" s="0" t="str">
        <f aca="false">IF(A3036="","",IF(COUNTIF(Campaigns!$A$7:$A$300,A3036)&gt;0,"✓",IF(N(D3036)=0,"– no spend","⚠ add to Campaigns tab")))</f>
        <v>✓</v>
      </c>
      <c r="J3036" s="83" t="n">
        <f aca="false">IF(D3036="","",D3036*IF(Settings!$B$23=Settings!$C$6,1,IF(Settings!$B$23="USD",1/INDEX(Settings!$B$29:$B$40,MONTH(B3036)),INDEX(Settings!$B$29:$B$40,MONTH(B3036)))))</f>
        <v>23.236983</v>
      </c>
    </row>
    <row r="3037" customFormat="false" ht="15" hidden="false" customHeight="false" outlineLevel="0" collapsed="false">
      <c r="A3037" s="0" t="s">
        <v>198</v>
      </c>
      <c r="B3037" s="81" t="n">
        <v>46214</v>
      </c>
      <c r="C3037" s="82" t="s">
        <v>452</v>
      </c>
      <c r="D3037" s="83" t="n">
        <v>20.61</v>
      </c>
      <c r="E3037" s="0" t="n">
        <v>12425</v>
      </c>
      <c r="F3037" s="0" t="n">
        <v>3</v>
      </c>
      <c r="G3037" s="0" t="n">
        <v>0</v>
      </c>
      <c r="I3037" s="0" t="str">
        <f aca="false">IF(A3037="","",IF(COUNTIF(Campaigns!$A$7:$A$300,A3037)&gt;0,"✓",IF(N(D3037)=0,"– no spend","⚠ add to Campaigns tab")))</f>
        <v>✓</v>
      </c>
      <c r="J3037" s="83" t="n">
        <f aca="false">IF(D3037="","",D3037*IF(Settings!$B$23=Settings!$C$6,1,IF(Settings!$B$23="USD",1/INDEX(Settings!$B$29:$B$40,MONTH(B3037)),INDEX(Settings!$B$29:$B$40,MONTH(B3037)))))</f>
        <v>23.035797</v>
      </c>
    </row>
    <row r="3038" customFormat="false" ht="15" hidden="false" customHeight="false" outlineLevel="0" collapsed="false">
      <c r="A3038" s="0" t="s">
        <v>185</v>
      </c>
      <c r="B3038" s="81" t="n">
        <v>46215</v>
      </c>
      <c r="C3038" s="82" t="s">
        <v>452</v>
      </c>
      <c r="D3038" s="83" t="n">
        <v>72.11</v>
      </c>
      <c r="E3038" s="0" t="n">
        <v>83</v>
      </c>
      <c r="F3038" s="0" t="n">
        <v>16</v>
      </c>
      <c r="G3038" s="0" t="n">
        <v>0</v>
      </c>
      <c r="I3038" s="0" t="str">
        <f aca="false">IF(A3038="","",IF(COUNTIF(Campaigns!$A$7:$A$300,A3038)&gt;0,"✓",IF(N(D3038)=0,"– no spend","⚠ add to Campaigns tab")))</f>
        <v>✓</v>
      </c>
      <c r="J3038" s="83" t="n">
        <f aca="false">IF(D3038="","",D3038*IF(Settings!$B$23=Settings!$C$6,1,IF(Settings!$B$23="USD",1/INDEX(Settings!$B$29:$B$40,MONTH(B3038)),INDEX(Settings!$B$29:$B$40,MONTH(B3038)))))</f>
        <v>80.597347</v>
      </c>
    </row>
    <row r="3039" customFormat="false" ht="15" hidden="false" customHeight="false" outlineLevel="0" collapsed="false">
      <c r="A3039" s="0" t="s">
        <v>191</v>
      </c>
      <c r="B3039" s="81" t="n">
        <v>46215</v>
      </c>
      <c r="C3039" s="82" t="s">
        <v>452</v>
      </c>
      <c r="D3039" s="83" t="n">
        <v>3.54</v>
      </c>
      <c r="E3039" s="0" t="n">
        <v>20</v>
      </c>
      <c r="F3039" s="0" t="n">
        <v>1</v>
      </c>
      <c r="G3039" s="0" t="n">
        <v>0</v>
      </c>
      <c r="I3039" s="0" t="str">
        <f aca="false">IF(A3039="","",IF(COUNTIF(Campaigns!$A$7:$A$300,A3039)&gt;0,"✓",IF(N(D3039)=0,"– no spend","⚠ add to Campaigns tab")))</f>
        <v>✓</v>
      </c>
      <c r="J3039" s="83" t="n">
        <f aca="false">IF(D3039="","",D3039*IF(Settings!$B$23=Settings!$C$6,1,IF(Settings!$B$23="USD",1/INDEX(Settings!$B$29:$B$40,MONTH(B3039)),INDEX(Settings!$B$29:$B$40,MONTH(B3039)))))</f>
        <v>3.956658</v>
      </c>
    </row>
    <row r="3040" customFormat="false" ht="15" hidden="false" customHeight="false" outlineLevel="0" collapsed="false">
      <c r="A3040" s="0" t="s">
        <v>200</v>
      </c>
      <c r="B3040" s="81" t="n">
        <v>46215</v>
      </c>
      <c r="C3040" s="82" t="s">
        <v>452</v>
      </c>
      <c r="D3040" s="83" t="n">
        <v>9.08</v>
      </c>
      <c r="E3040" s="0" t="n">
        <v>22</v>
      </c>
      <c r="F3040" s="0" t="n">
        <v>3</v>
      </c>
      <c r="G3040" s="0" t="n">
        <v>0</v>
      </c>
      <c r="I3040" s="0" t="str">
        <f aca="false">IF(A3040="","",IF(COUNTIF(Campaigns!$A$7:$A$300,A3040)&gt;0,"✓",IF(N(D3040)=0,"– no spend","⚠ add to Campaigns tab")))</f>
        <v>✓</v>
      </c>
      <c r="J3040" s="83" t="n">
        <f aca="false">IF(D3040="","",D3040*IF(Settings!$B$23=Settings!$C$6,1,IF(Settings!$B$23="USD",1/INDEX(Settings!$B$29:$B$40,MONTH(B3040)),INDEX(Settings!$B$29:$B$40,MONTH(B3040)))))</f>
        <v>10.148716</v>
      </c>
    </row>
    <row r="3041" customFormat="false" ht="15" hidden="false" customHeight="false" outlineLevel="0" collapsed="false">
      <c r="A3041" s="0" t="s">
        <v>196</v>
      </c>
      <c r="B3041" s="81" t="n">
        <v>46215</v>
      </c>
      <c r="C3041" s="82" t="s">
        <v>452</v>
      </c>
      <c r="D3041" s="83" t="n">
        <v>30.68</v>
      </c>
      <c r="E3041" s="0" t="n">
        <v>320</v>
      </c>
      <c r="F3041" s="0" t="n">
        <v>14</v>
      </c>
      <c r="G3041" s="0" t="n">
        <v>0</v>
      </c>
      <c r="I3041" s="0" t="str">
        <f aca="false">IF(A3041="","",IF(COUNTIF(Campaigns!$A$7:$A$300,A3041)&gt;0,"✓",IF(N(D3041)=0,"– no spend","⚠ add to Campaigns tab")))</f>
        <v>✓</v>
      </c>
      <c r="J3041" s="83" t="n">
        <f aca="false">IF(D3041="","",D3041*IF(Settings!$B$23=Settings!$C$6,1,IF(Settings!$B$23="USD",1/INDEX(Settings!$B$29:$B$40,MONTH(B3041)),INDEX(Settings!$B$29:$B$40,MONTH(B3041)))))</f>
        <v>34.291036</v>
      </c>
    </row>
    <row r="3042" customFormat="false" ht="15" hidden="false" customHeight="false" outlineLevel="0" collapsed="false">
      <c r="A3042" s="0" t="s">
        <v>202</v>
      </c>
      <c r="B3042" s="81" t="n">
        <v>46215</v>
      </c>
      <c r="C3042" s="82" t="s">
        <v>452</v>
      </c>
      <c r="D3042" s="83" t="n">
        <v>13.97</v>
      </c>
      <c r="E3042" s="0" t="n">
        <v>77</v>
      </c>
      <c r="F3042" s="0" t="n">
        <v>10</v>
      </c>
      <c r="G3042" s="0" t="n">
        <v>2</v>
      </c>
      <c r="I3042" s="0" t="str">
        <f aca="false">IF(A3042="","",IF(COUNTIF(Campaigns!$A$7:$A$300,A3042)&gt;0,"✓",IF(N(D3042)=0,"– no spend","⚠ add to Campaigns tab")))</f>
        <v>✓</v>
      </c>
      <c r="J3042" s="83" t="n">
        <f aca="false">IF(D3042="","",D3042*IF(Settings!$B$23=Settings!$C$6,1,IF(Settings!$B$23="USD",1/INDEX(Settings!$B$29:$B$40,MONTH(B3042)),INDEX(Settings!$B$29:$B$40,MONTH(B3042)))))</f>
        <v>15.614269</v>
      </c>
    </row>
    <row r="3043" customFormat="false" ht="15" hidden="false" customHeight="false" outlineLevel="0" collapsed="false">
      <c r="A3043" s="0" t="s">
        <v>192</v>
      </c>
      <c r="B3043" s="81" t="n">
        <v>46215</v>
      </c>
      <c r="C3043" s="82" t="s">
        <v>452</v>
      </c>
      <c r="D3043" s="83" t="n">
        <v>4.34</v>
      </c>
      <c r="E3043" s="0" t="n">
        <v>15</v>
      </c>
      <c r="F3043" s="0" t="n">
        <v>1</v>
      </c>
      <c r="G3043" s="0" t="n">
        <v>0</v>
      </c>
      <c r="I3043" s="0" t="str">
        <f aca="false">IF(A3043="","",IF(COUNTIF(Campaigns!$A$7:$A$300,A3043)&gt;0,"✓",IF(N(D3043)=0,"– no spend","⚠ add to Campaigns tab")))</f>
        <v>✓</v>
      </c>
      <c r="J3043" s="83" t="n">
        <f aca="false">IF(D3043="","",D3043*IF(Settings!$B$23=Settings!$C$6,1,IF(Settings!$B$23="USD",1/INDEX(Settings!$B$29:$B$40,MONTH(B3043)),INDEX(Settings!$B$29:$B$40,MONTH(B3043)))))</f>
        <v>4.850818</v>
      </c>
    </row>
    <row r="3044" customFormat="false" ht="15" hidden="false" customHeight="false" outlineLevel="0" collapsed="false">
      <c r="A3044" s="0" t="s">
        <v>187</v>
      </c>
      <c r="B3044" s="81" t="n">
        <v>46215</v>
      </c>
      <c r="C3044" s="82" t="s">
        <v>452</v>
      </c>
      <c r="D3044" s="83" t="n">
        <v>16.71</v>
      </c>
      <c r="E3044" s="0" t="n">
        <v>46</v>
      </c>
      <c r="F3044" s="0" t="n">
        <v>6</v>
      </c>
      <c r="G3044" s="0" t="n">
        <v>0</v>
      </c>
      <c r="I3044" s="0" t="str">
        <f aca="false">IF(A3044="","",IF(COUNTIF(Campaigns!$A$7:$A$300,A3044)&gt;0,"✓",IF(N(D3044)=0,"– no spend","⚠ add to Campaigns tab")))</f>
        <v>✓</v>
      </c>
      <c r="J3044" s="83" t="n">
        <f aca="false">IF(D3044="","",D3044*IF(Settings!$B$23=Settings!$C$6,1,IF(Settings!$B$23="USD",1/INDEX(Settings!$B$29:$B$40,MONTH(B3044)),INDEX(Settings!$B$29:$B$40,MONTH(B3044)))))</f>
        <v>18.676767</v>
      </c>
    </row>
    <row r="3045" customFormat="false" ht="15" hidden="false" customHeight="false" outlineLevel="0" collapsed="false">
      <c r="A3045" s="0" t="s">
        <v>190</v>
      </c>
      <c r="B3045" s="81" t="n">
        <v>46215</v>
      </c>
      <c r="C3045" s="82" t="s">
        <v>452</v>
      </c>
      <c r="D3045" s="83" t="n">
        <v>92.32</v>
      </c>
      <c r="E3045" s="0" t="n">
        <v>36</v>
      </c>
      <c r="F3045" s="0" t="n">
        <v>2</v>
      </c>
      <c r="G3045" s="0" t="n">
        <v>0</v>
      </c>
      <c r="I3045" s="0" t="str">
        <f aca="false">IF(A3045="","",IF(COUNTIF(Campaigns!$A$7:$A$300,A3045)&gt;0,"✓",IF(N(D3045)=0,"– no spend","⚠ add to Campaigns tab")))</f>
        <v>✓</v>
      </c>
      <c r="J3045" s="83" t="n">
        <f aca="false">IF(D3045="","",D3045*IF(Settings!$B$23=Settings!$C$6,1,IF(Settings!$B$23="USD",1/INDEX(Settings!$B$29:$B$40,MONTH(B3045)),INDEX(Settings!$B$29:$B$40,MONTH(B3045)))))</f>
        <v>103.186064</v>
      </c>
    </row>
    <row r="3046" customFormat="false" ht="15" hidden="false" customHeight="false" outlineLevel="0" collapsed="false">
      <c r="A3046" s="0" t="s">
        <v>204</v>
      </c>
      <c r="B3046" s="81" t="n">
        <v>46215</v>
      </c>
      <c r="C3046" s="82" t="s">
        <v>452</v>
      </c>
      <c r="D3046" s="83" t="n">
        <v>4.3</v>
      </c>
      <c r="E3046" s="0" t="n">
        <v>25</v>
      </c>
      <c r="F3046" s="0" t="n">
        <v>3</v>
      </c>
      <c r="G3046" s="0" t="n">
        <v>0</v>
      </c>
      <c r="I3046" s="0" t="str">
        <f aca="false">IF(A3046="","",IF(COUNTIF(Campaigns!$A$7:$A$300,A3046)&gt;0,"✓",IF(N(D3046)=0,"– no spend","⚠ add to Campaigns tab")))</f>
        <v>✓</v>
      </c>
      <c r="J3046" s="83" t="n">
        <f aca="false">IF(D3046="","",D3046*IF(Settings!$B$23=Settings!$C$6,1,IF(Settings!$B$23="USD",1/INDEX(Settings!$B$29:$B$40,MONTH(B3046)),INDEX(Settings!$B$29:$B$40,MONTH(B3046)))))</f>
        <v>4.80611</v>
      </c>
    </row>
    <row r="3047" customFormat="false" ht="15" hidden="false" customHeight="false" outlineLevel="0" collapsed="false">
      <c r="A3047" s="0" t="s">
        <v>188</v>
      </c>
      <c r="B3047" s="81" t="n">
        <v>46215</v>
      </c>
      <c r="C3047" s="82" t="s">
        <v>452</v>
      </c>
      <c r="D3047" s="83" t="n">
        <v>78.07</v>
      </c>
      <c r="E3047" s="0" t="n">
        <v>355</v>
      </c>
      <c r="F3047" s="0" t="n">
        <v>20</v>
      </c>
      <c r="G3047" s="0" t="n">
        <v>0</v>
      </c>
      <c r="I3047" s="0" t="str">
        <f aca="false">IF(A3047="","",IF(COUNTIF(Campaigns!$A$7:$A$300,A3047)&gt;0,"✓",IF(N(D3047)=0,"– no spend","⚠ add to Campaigns tab")))</f>
        <v>✓</v>
      </c>
      <c r="J3047" s="83" t="n">
        <f aca="false">IF(D3047="","",D3047*IF(Settings!$B$23=Settings!$C$6,1,IF(Settings!$B$23="USD",1/INDEX(Settings!$B$29:$B$40,MONTH(B3047)),INDEX(Settings!$B$29:$B$40,MONTH(B3047)))))</f>
        <v>87.258839</v>
      </c>
    </row>
    <row r="3048" customFormat="false" ht="15" hidden="false" customHeight="false" outlineLevel="0" collapsed="false">
      <c r="A3048" s="0" t="s">
        <v>186</v>
      </c>
      <c r="B3048" s="81" t="n">
        <v>46215</v>
      </c>
      <c r="C3048" s="82" t="s">
        <v>452</v>
      </c>
      <c r="D3048" s="83" t="n">
        <v>4.7</v>
      </c>
      <c r="E3048" s="0" t="n">
        <v>68</v>
      </c>
      <c r="F3048" s="0" t="n">
        <v>4</v>
      </c>
      <c r="G3048" s="0" t="n">
        <v>0</v>
      </c>
      <c r="I3048" s="0" t="str">
        <f aca="false">IF(A3048="","",IF(COUNTIF(Campaigns!$A$7:$A$300,A3048)&gt;0,"✓",IF(N(D3048)=0,"– no spend","⚠ add to Campaigns tab")))</f>
        <v>✓</v>
      </c>
      <c r="J3048" s="83" t="n">
        <f aca="false">IF(D3048="","",D3048*IF(Settings!$B$23=Settings!$C$6,1,IF(Settings!$B$23="USD",1/INDEX(Settings!$B$29:$B$40,MONTH(B3048)),INDEX(Settings!$B$29:$B$40,MONTH(B3048)))))</f>
        <v>5.25319</v>
      </c>
    </row>
    <row r="3049" customFormat="false" ht="15" hidden="false" customHeight="false" outlineLevel="0" collapsed="false">
      <c r="A3049" s="0" t="s">
        <v>197</v>
      </c>
      <c r="B3049" s="81" t="n">
        <v>46215</v>
      </c>
      <c r="C3049" s="82" t="s">
        <v>452</v>
      </c>
      <c r="D3049" s="83" t="n">
        <v>20.93</v>
      </c>
      <c r="E3049" s="0" t="n">
        <v>31558</v>
      </c>
      <c r="F3049" s="0" t="n">
        <v>30</v>
      </c>
      <c r="G3049" s="0" t="n">
        <v>0</v>
      </c>
      <c r="I3049" s="0" t="str">
        <f aca="false">IF(A3049="","",IF(COUNTIF(Campaigns!$A$7:$A$300,A3049)&gt;0,"✓",IF(N(D3049)=0,"– no spend","⚠ add to Campaigns tab")))</f>
        <v>✓</v>
      </c>
      <c r="J3049" s="83" t="n">
        <f aca="false">IF(D3049="","",D3049*IF(Settings!$B$23=Settings!$C$6,1,IF(Settings!$B$23="USD",1/INDEX(Settings!$B$29:$B$40,MONTH(B3049)),INDEX(Settings!$B$29:$B$40,MONTH(B3049)))))</f>
        <v>23.393461</v>
      </c>
    </row>
    <row r="3050" customFormat="false" ht="15" hidden="false" customHeight="false" outlineLevel="0" collapsed="false">
      <c r="A3050" s="0" t="s">
        <v>198</v>
      </c>
      <c r="B3050" s="81" t="n">
        <v>46215</v>
      </c>
      <c r="C3050" s="82" t="s">
        <v>452</v>
      </c>
      <c r="D3050" s="83" t="n">
        <v>20.18</v>
      </c>
      <c r="E3050" s="0" t="n">
        <v>10274</v>
      </c>
      <c r="F3050" s="0" t="n">
        <v>3</v>
      </c>
      <c r="G3050" s="0" t="n">
        <v>0</v>
      </c>
      <c r="I3050" s="0" t="str">
        <f aca="false">IF(A3050="","",IF(COUNTIF(Campaigns!$A$7:$A$300,A3050)&gt;0,"✓",IF(N(D3050)=0,"– no spend","⚠ add to Campaigns tab")))</f>
        <v>✓</v>
      </c>
      <c r="J3050" s="83" t="n">
        <f aca="false">IF(D3050="","",D3050*IF(Settings!$B$23=Settings!$C$6,1,IF(Settings!$B$23="USD",1/INDEX(Settings!$B$29:$B$40,MONTH(B3050)),INDEX(Settings!$B$29:$B$40,MONTH(B3050)))))</f>
        <v>22.555186</v>
      </c>
    </row>
    <row r="3051" customFormat="false" ht="15" hidden="false" customHeight="false" outlineLevel="0" collapsed="false">
      <c r="A3051" s="0" t="s">
        <v>185</v>
      </c>
      <c r="B3051" s="81" t="n">
        <v>46216</v>
      </c>
      <c r="C3051" s="82" t="s">
        <v>452</v>
      </c>
      <c r="D3051" s="83" t="n">
        <v>44.27</v>
      </c>
      <c r="E3051" s="0" t="n">
        <v>133</v>
      </c>
      <c r="F3051" s="0" t="n">
        <v>23</v>
      </c>
      <c r="G3051" s="0" t="n">
        <v>0</v>
      </c>
      <c r="I3051" s="0" t="str">
        <f aca="false">IF(A3051="","",IF(COUNTIF(Campaigns!$A$7:$A$300,A3051)&gt;0,"✓",IF(N(D3051)=0,"– no spend","⚠ add to Campaigns tab")))</f>
        <v>✓</v>
      </c>
      <c r="J3051" s="83" t="n">
        <f aca="false">IF(D3051="","",D3051*IF(Settings!$B$23=Settings!$C$6,1,IF(Settings!$B$23="USD",1/INDEX(Settings!$B$29:$B$40,MONTH(B3051)),INDEX(Settings!$B$29:$B$40,MONTH(B3051)))))</f>
        <v>49.480579</v>
      </c>
    </row>
    <row r="3052" customFormat="false" ht="15" hidden="false" customHeight="false" outlineLevel="0" collapsed="false">
      <c r="A3052" s="0" t="s">
        <v>191</v>
      </c>
      <c r="B3052" s="81" t="n">
        <v>46216</v>
      </c>
      <c r="C3052" s="82" t="s">
        <v>452</v>
      </c>
      <c r="D3052" s="83" t="n">
        <v>35.68</v>
      </c>
      <c r="E3052" s="0" t="n">
        <v>68</v>
      </c>
      <c r="F3052" s="0" t="n">
        <v>11</v>
      </c>
      <c r="G3052" s="0" t="n">
        <v>1</v>
      </c>
      <c r="I3052" s="0" t="str">
        <f aca="false">IF(A3052="","",IF(COUNTIF(Campaigns!$A$7:$A$300,A3052)&gt;0,"✓",IF(N(D3052)=0,"– no spend","⚠ add to Campaigns tab")))</f>
        <v>✓</v>
      </c>
      <c r="J3052" s="83" t="n">
        <f aca="false">IF(D3052="","",D3052*IF(Settings!$B$23=Settings!$C$6,1,IF(Settings!$B$23="USD",1/INDEX(Settings!$B$29:$B$40,MONTH(B3052)),INDEX(Settings!$B$29:$B$40,MONTH(B3052)))))</f>
        <v>39.879536</v>
      </c>
    </row>
    <row r="3053" customFormat="false" ht="15" hidden="false" customHeight="false" outlineLevel="0" collapsed="false">
      <c r="A3053" s="0" t="s">
        <v>200</v>
      </c>
      <c r="B3053" s="81" t="n">
        <v>46216</v>
      </c>
      <c r="C3053" s="82" t="s">
        <v>452</v>
      </c>
      <c r="D3053" s="83" t="n">
        <v>14.9</v>
      </c>
      <c r="E3053" s="0" t="n">
        <v>43</v>
      </c>
      <c r="F3053" s="0" t="n">
        <v>9</v>
      </c>
      <c r="G3053" s="0" t="n">
        <v>0</v>
      </c>
      <c r="I3053" s="0" t="str">
        <f aca="false">IF(A3053="","",IF(COUNTIF(Campaigns!$A$7:$A$300,A3053)&gt;0,"✓",IF(N(D3053)=0,"– no spend","⚠ add to Campaigns tab")))</f>
        <v>✓</v>
      </c>
      <c r="J3053" s="83" t="n">
        <f aca="false">IF(D3053="","",D3053*IF(Settings!$B$23=Settings!$C$6,1,IF(Settings!$B$23="USD",1/INDEX(Settings!$B$29:$B$40,MONTH(B3053)),INDEX(Settings!$B$29:$B$40,MONTH(B3053)))))</f>
        <v>16.65373</v>
      </c>
    </row>
    <row r="3054" customFormat="false" ht="15" hidden="false" customHeight="false" outlineLevel="0" collapsed="false">
      <c r="A3054" s="0" t="s">
        <v>196</v>
      </c>
      <c r="B3054" s="81" t="n">
        <v>46216</v>
      </c>
      <c r="C3054" s="82" t="s">
        <v>452</v>
      </c>
      <c r="D3054" s="83" t="n">
        <v>27.26</v>
      </c>
      <c r="E3054" s="0" t="n">
        <v>269</v>
      </c>
      <c r="F3054" s="0" t="n">
        <v>15</v>
      </c>
      <c r="G3054" s="0" t="n">
        <v>0</v>
      </c>
      <c r="I3054" s="0" t="str">
        <f aca="false">IF(A3054="","",IF(COUNTIF(Campaigns!$A$7:$A$300,A3054)&gt;0,"✓",IF(N(D3054)=0,"– no spend","⚠ add to Campaigns tab")))</f>
        <v>✓</v>
      </c>
      <c r="J3054" s="83" t="n">
        <f aca="false">IF(D3054="","",D3054*IF(Settings!$B$23=Settings!$C$6,1,IF(Settings!$B$23="USD",1/INDEX(Settings!$B$29:$B$40,MONTH(B3054)),INDEX(Settings!$B$29:$B$40,MONTH(B3054)))))</f>
        <v>30.468502</v>
      </c>
    </row>
    <row r="3055" customFormat="false" ht="15" hidden="false" customHeight="false" outlineLevel="0" collapsed="false">
      <c r="A3055" s="0" t="s">
        <v>202</v>
      </c>
      <c r="B3055" s="81" t="n">
        <v>46216</v>
      </c>
      <c r="C3055" s="82" t="s">
        <v>452</v>
      </c>
      <c r="D3055" s="83" t="n">
        <v>10.83</v>
      </c>
      <c r="E3055" s="0" t="n">
        <v>88</v>
      </c>
      <c r="F3055" s="0" t="n">
        <v>6</v>
      </c>
      <c r="G3055" s="0" t="n">
        <v>0</v>
      </c>
      <c r="I3055" s="0" t="str">
        <f aca="false">IF(A3055="","",IF(COUNTIF(Campaigns!$A$7:$A$300,A3055)&gt;0,"✓",IF(N(D3055)=0,"– no spend","⚠ add to Campaigns tab")))</f>
        <v>✓</v>
      </c>
      <c r="J3055" s="83" t="n">
        <f aca="false">IF(D3055="","",D3055*IF(Settings!$B$23=Settings!$C$6,1,IF(Settings!$B$23="USD",1/INDEX(Settings!$B$29:$B$40,MONTH(B3055)),INDEX(Settings!$B$29:$B$40,MONTH(B3055)))))</f>
        <v>12.104691</v>
      </c>
    </row>
    <row r="3056" customFormat="false" ht="15" hidden="false" customHeight="false" outlineLevel="0" collapsed="false">
      <c r="A3056" s="0" t="s">
        <v>192</v>
      </c>
      <c r="B3056" s="81" t="n">
        <v>46216</v>
      </c>
      <c r="C3056" s="82" t="s">
        <v>452</v>
      </c>
      <c r="D3056" s="83" t="n">
        <v>31.07</v>
      </c>
      <c r="E3056" s="0" t="n">
        <v>83</v>
      </c>
      <c r="F3056" s="0" t="n">
        <v>11</v>
      </c>
      <c r="G3056" s="0" t="n">
        <v>0</v>
      </c>
      <c r="I3056" s="0" t="str">
        <f aca="false">IF(A3056="","",IF(COUNTIF(Campaigns!$A$7:$A$300,A3056)&gt;0,"✓",IF(N(D3056)=0,"– no spend","⚠ add to Campaigns tab")))</f>
        <v>✓</v>
      </c>
      <c r="J3056" s="83" t="n">
        <f aca="false">IF(D3056="","",D3056*IF(Settings!$B$23=Settings!$C$6,1,IF(Settings!$B$23="USD",1/INDEX(Settings!$B$29:$B$40,MONTH(B3056)),INDEX(Settings!$B$29:$B$40,MONTH(B3056)))))</f>
        <v>34.726939</v>
      </c>
    </row>
    <row r="3057" customFormat="false" ht="15" hidden="false" customHeight="false" outlineLevel="0" collapsed="false">
      <c r="A3057" s="0" t="s">
        <v>187</v>
      </c>
      <c r="B3057" s="81" t="n">
        <v>46216</v>
      </c>
      <c r="C3057" s="82" t="s">
        <v>452</v>
      </c>
      <c r="D3057" s="83" t="n">
        <v>89.96</v>
      </c>
      <c r="E3057" s="0" t="n">
        <v>104</v>
      </c>
      <c r="F3057" s="0" t="n">
        <v>10</v>
      </c>
      <c r="G3057" s="0" t="n">
        <v>0</v>
      </c>
      <c r="I3057" s="0" t="str">
        <f aca="false">IF(A3057="","",IF(COUNTIF(Campaigns!$A$7:$A$300,A3057)&gt;0,"✓",IF(N(D3057)=0,"– no spend","⚠ add to Campaigns tab")))</f>
        <v>✓</v>
      </c>
      <c r="J3057" s="83" t="n">
        <f aca="false">IF(D3057="","",D3057*IF(Settings!$B$23=Settings!$C$6,1,IF(Settings!$B$23="USD",1/INDEX(Settings!$B$29:$B$40,MONTH(B3057)),INDEX(Settings!$B$29:$B$40,MONTH(B3057)))))</f>
        <v>100.548292</v>
      </c>
    </row>
    <row r="3058" customFormat="false" ht="15" hidden="false" customHeight="false" outlineLevel="0" collapsed="false">
      <c r="A3058" s="0" t="s">
        <v>190</v>
      </c>
      <c r="B3058" s="81" t="n">
        <v>46216</v>
      </c>
      <c r="C3058" s="82" t="s">
        <v>452</v>
      </c>
      <c r="D3058" s="83" t="n">
        <v>31.65</v>
      </c>
      <c r="E3058" s="0" t="n">
        <v>52</v>
      </c>
      <c r="F3058" s="0" t="n">
        <v>1</v>
      </c>
      <c r="G3058" s="0" t="n">
        <v>0</v>
      </c>
      <c r="I3058" s="0" t="str">
        <f aca="false">IF(A3058="","",IF(COUNTIF(Campaigns!$A$7:$A$300,A3058)&gt;0,"✓",IF(N(D3058)=0,"– no spend","⚠ add to Campaigns tab")))</f>
        <v>✓</v>
      </c>
      <c r="J3058" s="83" t="n">
        <f aca="false">IF(D3058="","",D3058*IF(Settings!$B$23=Settings!$C$6,1,IF(Settings!$B$23="USD",1/INDEX(Settings!$B$29:$B$40,MONTH(B3058)),INDEX(Settings!$B$29:$B$40,MONTH(B3058)))))</f>
        <v>35.375205</v>
      </c>
    </row>
    <row r="3059" customFormat="false" ht="15" hidden="false" customHeight="false" outlineLevel="0" collapsed="false">
      <c r="A3059" s="0" t="s">
        <v>204</v>
      </c>
      <c r="B3059" s="81" t="n">
        <v>46216</v>
      </c>
      <c r="C3059" s="82" t="s">
        <v>452</v>
      </c>
      <c r="D3059" s="83" t="n">
        <v>4.76</v>
      </c>
      <c r="E3059" s="0" t="n">
        <v>64</v>
      </c>
      <c r="F3059" s="0" t="n">
        <v>3</v>
      </c>
      <c r="G3059" s="0" t="n">
        <v>0</v>
      </c>
      <c r="I3059" s="0" t="str">
        <f aca="false">IF(A3059="","",IF(COUNTIF(Campaigns!$A$7:$A$300,A3059)&gt;0,"✓",IF(N(D3059)=0,"– no spend","⚠ add to Campaigns tab")))</f>
        <v>✓</v>
      </c>
      <c r="J3059" s="83" t="n">
        <f aca="false">IF(D3059="","",D3059*IF(Settings!$B$23=Settings!$C$6,1,IF(Settings!$B$23="USD",1/INDEX(Settings!$B$29:$B$40,MONTH(B3059)),INDEX(Settings!$B$29:$B$40,MONTH(B3059)))))</f>
        <v>5.320252</v>
      </c>
    </row>
    <row r="3060" customFormat="false" ht="15" hidden="false" customHeight="false" outlineLevel="0" collapsed="false">
      <c r="A3060" s="0" t="s">
        <v>188</v>
      </c>
      <c r="B3060" s="81" t="n">
        <v>46216</v>
      </c>
      <c r="C3060" s="82" t="s">
        <v>452</v>
      </c>
      <c r="D3060" s="83" t="n">
        <v>72.28</v>
      </c>
      <c r="E3060" s="0" t="n">
        <v>434</v>
      </c>
      <c r="F3060" s="0" t="n">
        <v>17</v>
      </c>
      <c r="G3060" s="0" t="n">
        <v>0.45</v>
      </c>
      <c r="I3060" s="0" t="str">
        <f aca="false">IF(A3060="","",IF(COUNTIF(Campaigns!$A$7:$A$300,A3060)&gt;0,"✓",IF(N(D3060)=0,"– no spend","⚠ add to Campaigns tab")))</f>
        <v>✓</v>
      </c>
      <c r="J3060" s="83" t="n">
        <f aca="false">IF(D3060="","",D3060*IF(Settings!$B$23=Settings!$C$6,1,IF(Settings!$B$23="USD",1/INDEX(Settings!$B$29:$B$40,MONTH(B3060)),INDEX(Settings!$B$29:$B$40,MONTH(B3060)))))</f>
        <v>80.787356</v>
      </c>
    </row>
    <row r="3061" customFormat="false" ht="15" hidden="false" customHeight="false" outlineLevel="0" collapsed="false">
      <c r="A3061" s="0" t="s">
        <v>186</v>
      </c>
      <c r="B3061" s="81" t="n">
        <v>46216</v>
      </c>
      <c r="C3061" s="82" t="s">
        <v>452</v>
      </c>
      <c r="D3061" s="83" t="n">
        <v>57.3</v>
      </c>
      <c r="E3061" s="0" t="n">
        <v>179</v>
      </c>
      <c r="F3061" s="0" t="n">
        <v>38</v>
      </c>
      <c r="G3061" s="0" t="n">
        <v>1.93</v>
      </c>
      <c r="I3061" s="0" t="str">
        <f aca="false">IF(A3061="","",IF(COUNTIF(Campaigns!$A$7:$A$300,A3061)&gt;0,"✓",IF(N(D3061)=0,"– no spend","⚠ add to Campaigns tab")))</f>
        <v>✓</v>
      </c>
      <c r="J3061" s="83" t="n">
        <f aca="false">IF(D3061="","",D3061*IF(Settings!$B$23=Settings!$C$6,1,IF(Settings!$B$23="USD",1/INDEX(Settings!$B$29:$B$40,MONTH(B3061)),INDEX(Settings!$B$29:$B$40,MONTH(B3061)))))</f>
        <v>64.04421</v>
      </c>
    </row>
    <row r="3062" customFormat="false" ht="15" hidden="false" customHeight="false" outlineLevel="0" collapsed="false">
      <c r="A3062" s="0" t="s">
        <v>197</v>
      </c>
      <c r="B3062" s="81" t="n">
        <v>46216</v>
      </c>
      <c r="C3062" s="82" t="s">
        <v>452</v>
      </c>
      <c r="D3062" s="83" t="n">
        <v>20.64</v>
      </c>
      <c r="E3062" s="0" t="n">
        <v>29394</v>
      </c>
      <c r="F3062" s="0" t="n">
        <v>35</v>
      </c>
      <c r="G3062" s="0" t="n">
        <v>0</v>
      </c>
      <c r="I3062" s="0" t="str">
        <f aca="false">IF(A3062="","",IF(COUNTIF(Campaigns!$A$7:$A$300,A3062)&gt;0,"✓",IF(N(D3062)=0,"– no spend","⚠ add to Campaigns tab")))</f>
        <v>✓</v>
      </c>
      <c r="J3062" s="83" t="n">
        <f aca="false">IF(D3062="","",D3062*IF(Settings!$B$23=Settings!$C$6,1,IF(Settings!$B$23="USD",1/INDEX(Settings!$B$29:$B$40,MONTH(B3062)),INDEX(Settings!$B$29:$B$40,MONTH(B3062)))))</f>
        <v>23.069328</v>
      </c>
    </row>
    <row r="3063" customFormat="false" ht="15" hidden="false" customHeight="false" outlineLevel="0" collapsed="false">
      <c r="A3063" s="0" t="s">
        <v>198</v>
      </c>
      <c r="B3063" s="81" t="n">
        <v>46216</v>
      </c>
      <c r="C3063" s="82" t="s">
        <v>452</v>
      </c>
      <c r="D3063" s="83" t="n">
        <v>19.81</v>
      </c>
      <c r="E3063" s="0" t="n">
        <v>7861</v>
      </c>
      <c r="F3063" s="0" t="n">
        <v>0</v>
      </c>
      <c r="G3063" s="0" t="n">
        <v>0</v>
      </c>
      <c r="I3063" s="0" t="str">
        <f aca="false">IF(A3063="","",IF(COUNTIF(Campaigns!$A$7:$A$300,A3063)&gt;0,"✓",IF(N(D3063)=0,"– no spend","⚠ add to Campaigns tab")))</f>
        <v>✓</v>
      </c>
      <c r="J3063" s="83" t="n">
        <f aca="false">IF(D3063="","",D3063*IF(Settings!$B$23=Settings!$C$6,1,IF(Settings!$B$23="USD",1/INDEX(Settings!$B$29:$B$40,MONTH(B3063)),INDEX(Settings!$B$29:$B$40,MONTH(B3063)))))</f>
        <v>22.141637</v>
      </c>
    </row>
    <row r="3064" customFormat="false" ht="15" hidden="false" customHeight="false" outlineLevel="0" collapsed="false">
      <c r="A3064" s="0" t="s">
        <v>185</v>
      </c>
      <c r="B3064" s="81" t="n">
        <v>46217</v>
      </c>
      <c r="C3064" s="82" t="s">
        <v>452</v>
      </c>
      <c r="D3064" s="83" t="n">
        <v>42.11</v>
      </c>
      <c r="E3064" s="0" t="n">
        <v>161</v>
      </c>
      <c r="F3064" s="0" t="n">
        <v>23</v>
      </c>
      <c r="G3064" s="0" t="n">
        <v>1</v>
      </c>
      <c r="I3064" s="0" t="str">
        <f aca="false">IF(A3064="","",IF(COUNTIF(Campaigns!$A$7:$A$300,A3064)&gt;0,"✓",IF(N(D3064)=0,"– no spend","⚠ add to Campaigns tab")))</f>
        <v>✓</v>
      </c>
      <c r="J3064" s="83" t="n">
        <f aca="false">IF(D3064="","",D3064*IF(Settings!$B$23=Settings!$C$6,1,IF(Settings!$B$23="USD",1/INDEX(Settings!$B$29:$B$40,MONTH(B3064)),INDEX(Settings!$B$29:$B$40,MONTH(B3064)))))</f>
        <v>47.066347</v>
      </c>
    </row>
    <row r="3065" customFormat="false" ht="15" hidden="false" customHeight="false" outlineLevel="0" collapsed="false">
      <c r="A3065" s="0" t="s">
        <v>191</v>
      </c>
      <c r="B3065" s="81" t="n">
        <v>46217</v>
      </c>
      <c r="C3065" s="82" t="s">
        <v>452</v>
      </c>
      <c r="D3065" s="83" t="n">
        <v>15.04</v>
      </c>
      <c r="E3065" s="0" t="n">
        <v>37</v>
      </c>
      <c r="F3065" s="0" t="n">
        <v>8</v>
      </c>
      <c r="G3065" s="0" t="n">
        <v>0</v>
      </c>
      <c r="I3065" s="0" t="str">
        <f aca="false">IF(A3065="","",IF(COUNTIF(Campaigns!$A$7:$A$300,A3065)&gt;0,"✓",IF(N(D3065)=0,"– no spend","⚠ add to Campaigns tab")))</f>
        <v>✓</v>
      </c>
      <c r="J3065" s="83" t="n">
        <f aca="false">IF(D3065="","",D3065*IF(Settings!$B$23=Settings!$C$6,1,IF(Settings!$B$23="USD",1/INDEX(Settings!$B$29:$B$40,MONTH(B3065)),INDEX(Settings!$B$29:$B$40,MONTH(B3065)))))</f>
        <v>16.810208</v>
      </c>
    </row>
    <row r="3066" customFormat="false" ht="15" hidden="false" customHeight="false" outlineLevel="0" collapsed="false">
      <c r="A3066" s="0" t="s">
        <v>200</v>
      </c>
      <c r="B3066" s="81" t="n">
        <v>46217</v>
      </c>
      <c r="C3066" s="82" t="s">
        <v>452</v>
      </c>
      <c r="D3066" s="83" t="n">
        <v>3.36</v>
      </c>
      <c r="E3066" s="0" t="n">
        <v>28</v>
      </c>
      <c r="F3066" s="0" t="n">
        <v>2</v>
      </c>
      <c r="G3066" s="0" t="n">
        <v>0</v>
      </c>
      <c r="I3066" s="0" t="str">
        <f aca="false">IF(A3066="","",IF(COUNTIF(Campaigns!$A$7:$A$300,A3066)&gt;0,"✓",IF(N(D3066)=0,"– no spend","⚠ add to Campaigns tab")))</f>
        <v>✓</v>
      </c>
      <c r="J3066" s="83" t="n">
        <f aca="false">IF(D3066="","",D3066*IF(Settings!$B$23=Settings!$C$6,1,IF(Settings!$B$23="USD",1/INDEX(Settings!$B$29:$B$40,MONTH(B3066)),INDEX(Settings!$B$29:$B$40,MONTH(B3066)))))</f>
        <v>3.755472</v>
      </c>
    </row>
    <row r="3067" customFormat="false" ht="15" hidden="false" customHeight="false" outlineLevel="0" collapsed="false">
      <c r="A3067" s="0" t="s">
        <v>196</v>
      </c>
      <c r="B3067" s="81" t="n">
        <v>46217</v>
      </c>
      <c r="C3067" s="82" t="s">
        <v>452</v>
      </c>
      <c r="D3067" s="83" t="n">
        <v>14.42</v>
      </c>
      <c r="E3067" s="0" t="n">
        <v>131</v>
      </c>
      <c r="F3067" s="0" t="n">
        <v>16</v>
      </c>
      <c r="G3067" s="0" t="n">
        <v>0</v>
      </c>
      <c r="I3067" s="0" t="str">
        <f aca="false">IF(A3067="","",IF(COUNTIF(Campaigns!$A$7:$A$300,A3067)&gt;0,"✓",IF(N(D3067)=0,"– no spend","⚠ add to Campaigns tab")))</f>
        <v>✓</v>
      </c>
      <c r="J3067" s="83" t="n">
        <f aca="false">IF(D3067="","",D3067*IF(Settings!$B$23=Settings!$C$6,1,IF(Settings!$B$23="USD",1/INDEX(Settings!$B$29:$B$40,MONTH(B3067)),INDEX(Settings!$B$29:$B$40,MONTH(B3067)))))</f>
        <v>16.117234</v>
      </c>
    </row>
    <row r="3068" customFormat="false" ht="15" hidden="false" customHeight="false" outlineLevel="0" collapsed="false">
      <c r="A3068" s="0" t="s">
        <v>202</v>
      </c>
      <c r="B3068" s="81" t="n">
        <v>46217</v>
      </c>
      <c r="C3068" s="82" t="s">
        <v>452</v>
      </c>
      <c r="D3068" s="83" t="n">
        <v>7.52</v>
      </c>
      <c r="E3068" s="0" t="n">
        <v>16</v>
      </c>
      <c r="F3068" s="0" t="n">
        <v>3</v>
      </c>
      <c r="G3068" s="0" t="n">
        <v>0</v>
      </c>
      <c r="I3068" s="0" t="str">
        <f aca="false">IF(A3068="","",IF(COUNTIF(Campaigns!$A$7:$A$300,A3068)&gt;0,"✓",IF(N(D3068)=0,"– no spend","⚠ add to Campaigns tab")))</f>
        <v>✓</v>
      </c>
      <c r="J3068" s="83" t="n">
        <f aca="false">IF(D3068="","",D3068*IF(Settings!$B$23=Settings!$C$6,1,IF(Settings!$B$23="USD",1/INDEX(Settings!$B$29:$B$40,MONTH(B3068)),INDEX(Settings!$B$29:$B$40,MONTH(B3068)))))</f>
        <v>8.405104</v>
      </c>
    </row>
    <row r="3069" customFormat="false" ht="15" hidden="false" customHeight="false" outlineLevel="0" collapsed="false">
      <c r="A3069" s="0" t="s">
        <v>192</v>
      </c>
      <c r="B3069" s="81" t="n">
        <v>46217</v>
      </c>
      <c r="C3069" s="82" t="s">
        <v>452</v>
      </c>
      <c r="D3069" s="83" t="n">
        <v>32.17</v>
      </c>
      <c r="E3069" s="0" t="n">
        <v>131</v>
      </c>
      <c r="F3069" s="0" t="n">
        <v>14</v>
      </c>
      <c r="G3069" s="0" t="n">
        <v>0</v>
      </c>
      <c r="I3069" s="0" t="str">
        <f aca="false">IF(A3069="","",IF(COUNTIF(Campaigns!$A$7:$A$300,A3069)&gt;0,"✓",IF(N(D3069)=0,"– no spend","⚠ add to Campaigns tab")))</f>
        <v>✓</v>
      </c>
      <c r="J3069" s="83" t="n">
        <f aca="false">IF(D3069="","",D3069*IF(Settings!$B$23=Settings!$C$6,1,IF(Settings!$B$23="USD",1/INDEX(Settings!$B$29:$B$40,MONTH(B3069)),INDEX(Settings!$B$29:$B$40,MONTH(B3069)))))</f>
        <v>35.956409</v>
      </c>
    </row>
    <row r="3070" customFormat="false" ht="15" hidden="false" customHeight="false" outlineLevel="0" collapsed="false">
      <c r="A3070" s="0" t="s">
        <v>187</v>
      </c>
      <c r="B3070" s="81" t="n">
        <v>46217</v>
      </c>
      <c r="C3070" s="82" t="s">
        <v>452</v>
      </c>
      <c r="D3070" s="83" t="n">
        <v>77.14</v>
      </c>
      <c r="E3070" s="0" t="n">
        <v>105</v>
      </c>
      <c r="F3070" s="0" t="n">
        <v>10</v>
      </c>
      <c r="G3070" s="0" t="n">
        <v>0</v>
      </c>
      <c r="I3070" s="0" t="str">
        <f aca="false">IF(A3070="","",IF(COUNTIF(Campaigns!$A$7:$A$300,A3070)&gt;0,"✓",IF(N(D3070)=0,"– no spend","⚠ add to Campaigns tab")))</f>
        <v>✓</v>
      </c>
      <c r="J3070" s="83" t="n">
        <f aca="false">IF(D3070="","",D3070*IF(Settings!$B$23=Settings!$C$6,1,IF(Settings!$B$23="USD",1/INDEX(Settings!$B$29:$B$40,MONTH(B3070)),INDEX(Settings!$B$29:$B$40,MONTH(B3070)))))</f>
        <v>86.219378</v>
      </c>
    </row>
    <row r="3071" customFormat="false" ht="15" hidden="false" customHeight="false" outlineLevel="0" collapsed="false">
      <c r="A3071" s="0" t="s">
        <v>190</v>
      </c>
      <c r="B3071" s="81" t="n">
        <v>46217</v>
      </c>
      <c r="C3071" s="82" t="s">
        <v>452</v>
      </c>
      <c r="D3071" s="83" t="n">
        <v>71.95</v>
      </c>
      <c r="E3071" s="0" t="n">
        <v>43</v>
      </c>
      <c r="F3071" s="0" t="n">
        <v>3</v>
      </c>
      <c r="G3071" s="0" t="n">
        <v>0</v>
      </c>
      <c r="I3071" s="0" t="str">
        <f aca="false">IF(A3071="","",IF(COUNTIF(Campaigns!$A$7:$A$300,A3071)&gt;0,"✓",IF(N(D3071)=0,"– no spend","⚠ add to Campaigns tab")))</f>
        <v>✓</v>
      </c>
      <c r="J3071" s="83" t="n">
        <f aca="false">IF(D3071="","",D3071*IF(Settings!$B$23=Settings!$C$6,1,IF(Settings!$B$23="USD",1/INDEX(Settings!$B$29:$B$40,MONTH(B3071)),INDEX(Settings!$B$29:$B$40,MONTH(B3071)))))</f>
        <v>80.418515</v>
      </c>
    </row>
    <row r="3072" customFormat="false" ht="15" hidden="false" customHeight="false" outlineLevel="0" collapsed="false">
      <c r="A3072" s="0" t="s">
        <v>204</v>
      </c>
      <c r="B3072" s="81" t="n">
        <v>46217</v>
      </c>
      <c r="C3072" s="82" t="s">
        <v>452</v>
      </c>
      <c r="D3072" s="83" t="n">
        <v>5.47</v>
      </c>
      <c r="E3072" s="0" t="n">
        <v>35</v>
      </c>
      <c r="F3072" s="0" t="n">
        <v>4</v>
      </c>
      <c r="G3072" s="0" t="n">
        <v>0</v>
      </c>
      <c r="I3072" s="0" t="str">
        <f aca="false">IF(A3072="","",IF(COUNTIF(Campaigns!$A$7:$A$300,A3072)&gt;0,"✓",IF(N(D3072)=0,"– no spend","⚠ add to Campaigns tab")))</f>
        <v>✓</v>
      </c>
      <c r="J3072" s="83" t="n">
        <f aca="false">IF(D3072="","",D3072*IF(Settings!$B$23=Settings!$C$6,1,IF(Settings!$B$23="USD",1/INDEX(Settings!$B$29:$B$40,MONTH(B3072)),INDEX(Settings!$B$29:$B$40,MONTH(B3072)))))</f>
        <v>6.113819</v>
      </c>
    </row>
    <row r="3073" customFormat="false" ht="15" hidden="false" customHeight="false" outlineLevel="0" collapsed="false">
      <c r="A3073" s="0" t="s">
        <v>188</v>
      </c>
      <c r="B3073" s="81" t="n">
        <v>46217</v>
      </c>
      <c r="C3073" s="82" t="s">
        <v>452</v>
      </c>
      <c r="D3073" s="83" t="n">
        <v>70.31</v>
      </c>
      <c r="E3073" s="0" t="n">
        <v>328</v>
      </c>
      <c r="F3073" s="0" t="n">
        <v>21</v>
      </c>
      <c r="G3073" s="0" t="n">
        <v>1</v>
      </c>
      <c r="I3073" s="0" t="str">
        <f aca="false">IF(A3073="","",IF(COUNTIF(Campaigns!$A$7:$A$300,A3073)&gt;0,"✓",IF(N(D3073)=0,"– no spend","⚠ add to Campaigns tab")))</f>
        <v>✓</v>
      </c>
      <c r="J3073" s="83" t="n">
        <f aca="false">IF(D3073="","",D3073*IF(Settings!$B$23=Settings!$C$6,1,IF(Settings!$B$23="USD",1/INDEX(Settings!$B$29:$B$40,MONTH(B3073)),INDEX(Settings!$B$29:$B$40,MONTH(B3073)))))</f>
        <v>78.585487</v>
      </c>
    </row>
    <row r="3074" customFormat="false" ht="15" hidden="false" customHeight="false" outlineLevel="0" collapsed="false">
      <c r="A3074" s="0" t="s">
        <v>186</v>
      </c>
      <c r="B3074" s="81" t="n">
        <v>46217</v>
      </c>
      <c r="C3074" s="82" t="s">
        <v>452</v>
      </c>
      <c r="D3074" s="83" t="n">
        <v>46.39</v>
      </c>
      <c r="E3074" s="0" t="n">
        <v>185</v>
      </c>
      <c r="F3074" s="0" t="n">
        <v>29</v>
      </c>
      <c r="G3074" s="0" t="n">
        <v>1</v>
      </c>
      <c r="I3074" s="0" t="str">
        <f aca="false">IF(A3074="","",IF(COUNTIF(Campaigns!$A$7:$A$300,A3074)&gt;0,"✓",IF(N(D3074)=0,"– no spend","⚠ add to Campaigns tab")))</f>
        <v>✓</v>
      </c>
      <c r="J3074" s="83" t="n">
        <f aca="false">IF(D3074="","",D3074*IF(Settings!$B$23=Settings!$C$6,1,IF(Settings!$B$23="USD",1/INDEX(Settings!$B$29:$B$40,MONTH(B3074)),INDEX(Settings!$B$29:$B$40,MONTH(B3074)))))</f>
        <v>51.850103</v>
      </c>
    </row>
    <row r="3075" customFormat="false" ht="15" hidden="false" customHeight="false" outlineLevel="0" collapsed="false">
      <c r="A3075" s="0" t="s">
        <v>197</v>
      </c>
      <c r="B3075" s="81" t="n">
        <v>46217</v>
      </c>
      <c r="C3075" s="82" t="s">
        <v>452</v>
      </c>
      <c r="D3075" s="83" t="n">
        <v>20.86</v>
      </c>
      <c r="E3075" s="0" t="n">
        <v>28751</v>
      </c>
      <c r="F3075" s="0" t="n">
        <v>46</v>
      </c>
      <c r="G3075" s="0" t="n">
        <v>0</v>
      </c>
      <c r="I3075" s="0" t="str">
        <f aca="false">IF(A3075="","",IF(COUNTIF(Campaigns!$A$7:$A$300,A3075)&gt;0,"✓",IF(N(D3075)=0,"– no spend","⚠ add to Campaigns tab")))</f>
        <v>✓</v>
      </c>
      <c r="J3075" s="83" t="n">
        <f aca="false">IF(D3075="","",D3075*IF(Settings!$B$23=Settings!$C$6,1,IF(Settings!$B$23="USD",1/INDEX(Settings!$B$29:$B$40,MONTH(B3075)),INDEX(Settings!$B$29:$B$40,MONTH(B3075)))))</f>
        <v>23.315222</v>
      </c>
    </row>
    <row r="3076" customFormat="false" ht="15" hidden="false" customHeight="false" outlineLevel="0" collapsed="false">
      <c r="A3076" s="0" t="s">
        <v>198</v>
      </c>
      <c r="B3076" s="81" t="n">
        <v>46217</v>
      </c>
      <c r="C3076" s="82" t="s">
        <v>452</v>
      </c>
      <c r="D3076" s="83" t="n">
        <v>19.54</v>
      </c>
      <c r="E3076" s="0" t="n">
        <v>7409</v>
      </c>
      <c r="F3076" s="0" t="n">
        <v>4</v>
      </c>
      <c r="G3076" s="0" t="n">
        <v>0</v>
      </c>
      <c r="I3076" s="0" t="str">
        <f aca="false">IF(A3076="","",IF(COUNTIF(Campaigns!$A$7:$A$300,A3076)&gt;0,"✓",IF(N(D3076)=0,"– no spend","⚠ add to Campaigns tab")))</f>
        <v>✓</v>
      </c>
      <c r="J3076" s="83" t="n">
        <f aca="false">IF(D3076="","",D3076*IF(Settings!$B$23=Settings!$C$6,1,IF(Settings!$B$23="USD",1/INDEX(Settings!$B$29:$B$40,MONTH(B3076)),INDEX(Settings!$B$29:$B$40,MONTH(B3076)))))</f>
        <v>21.839858</v>
      </c>
    </row>
    <row r="3077" customFormat="false" ht="15" hidden="false" customHeight="false" outlineLevel="0" collapsed="false">
      <c r="A3077" s="0" t="s">
        <v>185</v>
      </c>
      <c r="B3077" s="81" t="n">
        <v>46218</v>
      </c>
      <c r="C3077" s="82" t="s">
        <v>452</v>
      </c>
      <c r="D3077" s="83" t="n">
        <v>40.23</v>
      </c>
      <c r="E3077" s="0" t="n">
        <v>237</v>
      </c>
      <c r="F3077" s="0" t="n">
        <v>29</v>
      </c>
      <c r="G3077" s="0" t="n">
        <v>0</v>
      </c>
      <c r="I3077" s="0" t="str">
        <f aca="false">IF(A3077="","",IF(COUNTIF(Campaigns!$A$7:$A$300,A3077)&gt;0,"✓",IF(N(D3077)=0,"– no spend","⚠ add to Campaigns tab")))</f>
        <v>✓</v>
      </c>
      <c r="J3077" s="83" t="n">
        <f aca="false">IF(D3077="","",D3077*IF(Settings!$B$23=Settings!$C$6,1,IF(Settings!$B$23="USD",1/INDEX(Settings!$B$29:$B$40,MONTH(B3077)),INDEX(Settings!$B$29:$B$40,MONTH(B3077)))))</f>
        <v>44.965071</v>
      </c>
    </row>
    <row r="3078" customFormat="false" ht="15" hidden="false" customHeight="false" outlineLevel="0" collapsed="false">
      <c r="A3078" s="0" t="s">
        <v>191</v>
      </c>
      <c r="B3078" s="81" t="n">
        <v>46218</v>
      </c>
      <c r="C3078" s="82" t="s">
        <v>452</v>
      </c>
      <c r="D3078" s="83" t="n">
        <v>23.95</v>
      </c>
      <c r="E3078" s="0" t="n">
        <v>31</v>
      </c>
      <c r="F3078" s="0" t="n">
        <v>6</v>
      </c>
      <c r="G3078" s="0" t="n">
        <v>0</v>
      </c>
      <c r="I3078" s="0" t="str">
        <f aca="false">IF(A3078="","",IF(COUNTIF(Campaigns!$A$7:$A$300,A3078)&gt;0,"✓",IF(N(D3078)=0,"– no spend","⚠ add to Campaigns tab")))</f>
        <v>✓</v>
      </c>
      <c r="J3078" s="83" t="n">
        <f aca="false">IF(D3078="","",D3078*IF(Settings!$B$23=Settings!$C$6,1,IF(Settings!$B$23="USD",1/INDEX(Settings!$B$29:$B$40,MONTH(B3078)),INDEX(Settings!$B$29:$B$40,MONTH(B3078)))))</f>
        <v>26.768915</v>
      </c>
    </row>
    <row r="3079" customFormat="false" ht="15" hidden="false" customHeight="false" outlineLevel="0" collapsed="false">
      <c r="A3079" s="0" t="s">
        <v>200</v>
      </c>
      <c r="B3079" s="81" t="n">
        <v>46218</v>
      </c>
      <c r="C3079" s="82" t="s">
        <v>452</v>
      </c>
      <c r="D3079" s="83" t="n">
        <v>5.44</v>
      </c>
      <c r="E3079" s="0" t="n">
        <v>46</v>
      </c>
      <c r="F3079" s="0" t="n">
        <v>4</v>
      </c>
      <c r="G3079" s="0" t="n">
        <v>0</v>
      </c>
      <c r="I3079" s="0" t="str">
        <f aca="false">IF(A3079="","",IF(COUNTIF(Campaigns!$A$7:$A$300,A3079)&gt;0,"✓",IF(N(D3079)=0,"– no spend","⚠ add to Campaigns tab")))</f>
        <v>✓</v>
      </c>
      <c r="J3079" s="83" t="n">
        <f aca="false">IF(D3079="","",D3079*IF(Settings!$B$23=Settings!$C$6,1,IF(Settings!$B$23="USD",1/INDEX(Settings!$B$29:$B$40,MONTH(B3079)),INDEX(Settings!$B$29:$B$40,MONTH(B3079)))))</f>
        <v>6.080288</v>
      </c>
    </row>
    <row r="3080" customFormat="false" ht="15" hidden="false" customHeight="false" outlineLevel="0" collapsed="false">
      <c r="A3080" s="0" t="s">
        <v>196</v>
      </c>
      <c r="B3080" s="81" t="n">
        <v>46218</v>
      </c>
      <c r="C3080" s="82" t="s">
        <v>452</v>
      </c>
      <c r="D3080" s="83" t="n">
        <v>21.85</v>
      </c>
      <c r="E3080" s="0" t="n">
        <v>202</v>
      </c>
      <c r="F3080" s="0" t="n">
        <v>16</v>
      </c>
      <c r="G3080" s="0" t="n">
        <v>3</v>
      </c>
      <c r="I3080" s="0" t="str">
        <f aca="false">IF(A3080="","",IF(COUNTIF(Campaigns!$A$7:$A$300,A3080)&gt;0,"✓",IF(N(D3080)=0,"– no spend","⚠ add to Campaigns tab")))</f>
        <v>✓</v>
      </c>
      <c r="J3080" s="83" t="n">
        <f aca="false">IF(D3080="","",D3080*IF(Settings!$B$23=Settings!$C$6,1,IF(Settings!$B$23="USD",1/INDEX(Settings!$B$29:$B$40,MONTH(B3080)),INDEX(Settings!$B$29:$B$40,MONTH(B3080)))))</f>
        <v>24.421745</v>
      </c>
    </row>
    <row r="3081" customFormat="false" ht="15" hidden="false" customHeight="false" outlineLevel="0" collapsed="false">
      <c r="A3081" s="0" t="s">
        <v>202</v>
      </c>
      <c r="B3081" s="81" t="n">
        <v>46218</v>
      </c>
      <c r="C3081" s="82" t="s">
        <v>452</v>
      </c>
      <c r="D3081" s="83" t="n">
        <v>1</v>
      </c>
      <c r="E3081" s="0" t="n">
        <v>49</v>
      </c>
      <c r="F3081" s="0" t="n">
        <v>1</v>
      </c>
      <c r="G3081" s="0" t="n">
        <v>0</v>
      </c>
      <c r="I3081" s="0" t="str">
        <f aca="false">IF(A3081="","",IF(COUNTIF(Campaigns!$A$7:$A$300,A3081)&gt;0,"✓",IF(N(D3081)=0,"– no spend","⚠ add to Campaigns tab")))</f>
        <v>✓</v>
      </c>
      <c r="J3081" s="83" t="n">
        <f aca="false">IF(D3081="","",D3081*IF(Settings!$B$23=Settings!$C$6,1,IF(Settings!$B$23="USD",1/INDEX(Settings!$B$29:$B$40,MONTH(B3081)),INDEX(Settings!$B$29:$B$40,MONTH(B3081)))))</f>
        <v>1.1177</v>
      </c>
    </row>
    <row r="3082" customFormat="false" ht="15" hidden="false" customHeight="false" outlineLevel="0" collapsed="false">
      <c r="A3082" s="0" t="s">
        <v>192</v>
      </c>
      <c r="B3082" s="81" t="n">
        <v>46218</v>
      </c>
      <c r="C3082" s="82" t="s">
        <v>452</v>
      </c>
      <c r="D3082" s="83" t="n">
        <v>37.8</v>
      </c>
      <c r="E3082" s="0" t="n">
        <v>75</v>
      </c>
      <c r="F3082" s="0" t="n">
        <v>6</v>
      </c>
      <c r="G3082" s="0" t="n">
        <v>0</v>
      </c>
      <c r="I3082" s="0" t="str">
        <f aca="false">IF(A3082="","",IF(COUNTIF(Campaigns!$A$7:$A$300,A3082)&gt;0,"✓",IF(N(D3082)=0,"– no spend","⚠ add to Campaigns tab")))</f>
        <v>✓</v>
      </c>
      <c r="J3082" s="83" t="n">
        <f aca="false">IF(D3082="","",D3082*IF(Settings!$B$23=Settings!$C$6,1,IF(Settings!$B$23="USD",1/INDEX(Settings!$B$29:$B$40,MONTH(B3082)),INDEX(Settings!$B$29:$B$40,MONTH(B3082)))))</f>
        <v>42.24906</v>
      </c>
    </row>
    <row r="3083" customFormat="false" ht="15" hidden="false" customHeight="false" outlineLevel="0" collapsed="false">
      <c r="A3083" s="0" t="s">
        <v>187</v>
      </c>
      <c r="B3083" s="81" t="n">
        <v>46218</v>
      </c>
      <c r="C3083" s="82" t="s">
        <v>452</v>
      </c>
      <c r="D3083" s="83" t="n">
        <v>45.2</v>
      </c>
      <c r="E3083" s="0" t="n">
        <v>65</v>
      </c>
      <c r="F3083" s="0" t="n">
        <v>6</v>
      </c>
      <c r="G3083" s="0" t="n">
        <v>0</v>
      </c>
      <c r="I3083" s="0" t="str">
        <f aca="false">IF(A3083="","",IF(COUNTIF(Campaigns!$A$7:$A$300,A3083)&gt;0,"✓",IF(N(D3083)=0,"– no spend","⚠ add to Campaigns tab")))</f>
        <v>✓</v>
      </c>
      <c r="J3083" s="83" t="n">
        <f aca="false">IF(D3083="","",D3083*IF(Settings!$B$23=Settings!$C$6,1,IF(Settings!$B$23="USD",1/INDEX(Settings!$B$29:$B$40,MONTH(B3083)),INDEX(Settings!$B$29:$B$40,MONTH(B3083)))))</f>
        <v>50.52004</v>
      </c>
    </row>
    <row r="3084" customFormat="false" ht="15" hidden="false" customHeight="false" outlineLevel="0" collapsed="false">
      <c r="A3084" s="0" t="s">
        <v>190</v>
      </c>
      <c r="B3084" s="81" t="n">
        <v>46218</v>
      </c>
      <c r="C3084" s="82" t="s">
        <v>452</v>
      </c>
      <c r="D3084" s="83" t="n">
        <v>6.97</v>
      </c>
      <c r="E3084" s="0" t="n">
        <v>110</v>
      </c>
      <c r="F3084" s="0" t="n">
        <v>1</v>
      </c>
      <c r="G3084" s="0" t="n">
        <v>0</v>
      </c>
      <c r="I3084" s="0" t="str">
        <f aca="false">IF(A3084="","",IF(COUNTIF(Campaigns!$A$7:$A$300,A3084)&gt;0,"✓",IF(N(D3084)=0,"– no spend","⚠ add to Campaigns tab")))</f>
        <v>✓</v>
      </c>
      <c r="J3084" s="83" t="n">
        <f aca="false">IF(D3084="","",D3084*IF(Settings!$B$23=Settings!$C$6,1,IF(Settings!$B$23="USD",1/INDEX(Settings!$B$29:$B$40,MONTH(B3084)),INDEX(Settings!$B$29:$B$40,MONTH(B3084)))))</f>
        <v>7.790369</v>
      </c>
    </row>
    <row r="3085" customFormat="false" ht="15" hidden="false" customHeight="false" outlineLevel="0" collapsed="false">
      <c r="A3085" s="0" t="s">
        <v>204</v>
      </c>
      <c r="B3085" s="81" t="n">
        <v>46218</v>
      </c>
      <c r="C3085" s="82" t="s">
        <v>452</v>
      </c>
      <c r="D3085" s="83" t="n">
        <v>5.19</v>
      </c>
      <c r="E3085" s="0" t="n">
        <v>2</v>
      </c>
      <c r="F3085" s="0" t="n">
        <v>2</v>
      </c>
      <c r="G3085" s="0" t="n">
        <v>0</v>
      </c>
      <c r="I3085" s="0" t="str">
        <f aca="false">IF(A3085="","",IF(COUNTIF(Campaigns!$A$7:$A$300,A3085)&gt;0,"✓",IF(N(D3085)=0,"– no spend","⚠ add to Campaigns tab")))</f>
        <v>✓</v>
      </c>
      <c r="J3085" s="83" t="n">
        <f aca="false">IF(D3085="","",D3085*IF(Settings!$B$23=Settings!$C$6,1,IF(Settings!$B$23="USD",1/INDEX(Settings!$B$29:$B$40,MONTH(B3085)),INDEX(Settings!$B$29:$B$40,MONTH(B3085)))))</f>
        <v>5.800863</v>
      </c>
    </row>
    <row r="3086" customFormat="false" ht="15" hidden="false" customHeight="false" outlineLevel="0" collapsed="false">
      <c r="A3086" s="0" t="s">
        <v>188</v>
      </c>
      <c r="B3086" s="81" t="n">
        <v>46218</v>
      </c>
      <c r="C3086" s="82" t="s">
        <v>452</v>
      </c>
      <c r="D3086" s="83" t="n">
        <v>59.79</v>
      </c>
      <c r="E3086" s="0" t="n">
        <v>538</v>
      </c>
      <c r="F3086" s="0" t="n">
        <v>17</v>
      </c>
      <c r="G3086" s="0" t="n">
        <v>3</v>
      </c>
      <c r="I3086" s="0" t="str">
        <f aca="false">IF(A3086="","",IF(COUNTIF(Campaigns!$A$7:$A$300,A3086)&gt;0,"✓",IF(N(D3086)=0,"– no spend","⚠ add to Campaigns tab")))</f>
        <v>✓</v>
      </c>
      <c r="J3086" s="83" t="n">
        <f aca="false">IF(D3086="","",D3086*IF(Settings!$B$23=Settings!$C$6,1,IF(Settings!$B$23="USD",1/INDEX(Settings!$B$29:$B$40,MONTH(B3086)),INDEX(Settings!$B$29:$B$40,MONTH(B3086)))))</f>
        <v>66.827283</v>
      </c>
    </row>
    <row r="3087" customFormat="false" ht="15" hidden="false" customHeight="false" outlineLevel="0" collapsed="false">
      <c r="A3087" s="0" t="s">
        <v>186</v>
      </c>
      <c r="B3087" s="81" t="n">
        <v>46218</v>
      </c>
      <c r="C3087" s="82" t="s">
        <v>452</v>
      </c>
      <c r="D3087" s="83" t="n">
        <v>80.23</v>
      </c>
      <c r="E3087" s="0" t="n">
        <v>242</v>
      </c>
      <c r="F3087" s="0" t="n">
        <v>37</v>
      </c>
      <c r="G3087" s="0" t="n">
        <v>0</v>
      </c>
      <c r="I3087" s="0" t="str">
        <f aca="false">IF(A3087="","",IF(COUNTIF(Campaigns!$A$7:$A$300,A3087)&gt;0,"✓",IF(N(D3087)=0,"– no spend","⚠ add to Campaigns tab")))</f>
        <v>✓</v>
      </c>
      <c r="J3087" s="83" t="n">
        <f aca="false">IF(D3087="","",D3087*IF(Settings!$B$23=Settings!$C$6,1,IF(Settings!$B$23="USD",1/INDEX(Settings!$B$29:$B$40,MONTH(B3087)),INDEX(Settings!$B$29:$B$40,MONTH(B3087)))))</f>
        <v>89.673071</v>
      </c>
    </row>
    <row r="3088" customFormat="false" ht="15" hidden="false" customHeight="false" outlineLevel="0" collapsed="false">
      <c r="A3088" s="0" t="s">
        <v>197</v>
      </c>
      <c r="B3088" s="81" t="n">
        <v>46218</v>
      </c>
      <c r="C3088" s="82" t="s">
        <v>452</v>
      </c>
      <c r="D3088" s="83" t="n">
        <v>20.65</v>
      </c>
      <c r="E3088" s="0" t="n">
        <v>28726</v>
      </c>
      <c r="F3088" s="0" t="n">
        <v>40</v>
      </c>
      <c r="G3088" s="0" t="n">
        <v>0</v>
      </c>
      <c r="I3088" s="0" t="str">
        <f aca="false">IF(A3088="","",IF(COUNTIF(Campaigns!$A$7:$A$300,A3088)&gt;0,"✓",IF(N(D3088)=0,"– no spend","⚠ add to Campaigns tab")))</f>
        <v>✓</v>
      </c>
      <c r="J3088" s="83" t="n">
        <f aca="false">IF(D3088="","",D3088*IF(Settings!$B$23=Settings!$C$6,1,IF(Settings!$B$23="USD",1/INDEX(Settings!$B$29:$B$40,MONTH(B3088)),INDEX(Settings!$B$29:$B$40,MONTH(B3088)))))</f>
        <v>23.080505</v>
      </c>
    </row>
    <row r="3089" customFormat="false" ht="15" hidden="false" customHeight="false" outlineLevel="0" collapsed="false">
      <c r="A3089" s="0" t="s">
        <v>198</v>
      </c>
      <c r="B3089" s="81" t="n">
        <v>46218</v>
      </c>
      <c r="C3089" s="82" t="s">
        <v>452</v>
      </c>
      <c r="D3089" s="83" t="n">
        <v>20.31</v>
      </c>
      <c r="E3089" s="0" t="n">
        <v>7413</v>
      </c>
      <c r="F3089" s="0" t="n">
        <v>5</v>
      </c>
      <c r="G3089" s="0" t="n">
        <v>0</v>
      </c>
      <c r="I3089" s="0" t="str">
        <f aca="false">IF(A3089="","",IF(COUNTIF(Campaigns!$A$7:$A$300,A3089)&gt;0,"✓",IF(N(D3089)=0,"– no spend","⚠ add to Campaigns tab")))</f>
        <v>✓</v>
      </c>
      <c r="J3089" s="83" t="n">
        <f aca="false">IF(D3089="","",D3089*IF(Settings!$B$23=Settings!$C$6,1,IF(Settings!$B$23="USD",1/INDEX(Settings!$B$29:$B$40,MONTH(B3089)),INDEX(Settings!$B$29:$B$40,MONTH(B3089)))))</f>
        <v>22.700487</v>
      </c>
    </row>
    <row r="3090" customFormat="false" ht="15" hidden="false" customHeight="false" outlineLevel="0" collapsed="false">
      <c r="A3090" s="0" t="s">
        <v>185</v>
      </c>
      <c r="B3090" s="81" t="n">
        <v>46219</v>
      </c>
      <c r="C3090" s="82" t="s">
        <v>452</v>
      </c>
      <c r="D3090" s="83" t="n">
        <v>58.91</v>
      </c>
      <c r="E3090" s="0" t="n">
        <v>290</v>
      </c>
      <c r="F3090" s="0" t="n">
        <v>33</v>
      </c>
      <c r="G3090" s="0" t="n">
        <v>0</v>
      </c>
      <c r="I3090" s="0" t="str">
        <f aca="false">IF(A3090="","",IF(COUNTIF(Campaigns!$A$7:$A$300,A3090)&gt;0,"✓",IF(N(D3090)=0,"– no spend","⚠ add to Campaigns tab")))</f>
        <v>✓</v>
      </c>
      <c r="J3090" s="83" t="n">
        <f aca="false">IF(D3090="","",D3090*IF(Settings!$B$23=Settings!$C$6,1,IF(Settings!$B$23="USD",1/INDEX(Settings!$B$29:$B$40,MONTH(B3090)),INDEX(Settings!$B$29:$B$40,MONTH(B3090)))))</f>
        <v>65.843707</v>
      </c>
    </row>
    <row r="3091" customFormat="false" ht="15" hidden="false" customHeight="false" outlineLevel="0" collapsed="false">
      <c r="A3091" s="0" t="s">
        <v>191</v>
      </c>
      <c r="B3091" s="81" t="n">
        <v>46219</v>
      </c>
      <c r="C3091" s="82" t="s">
        <v>452</v>
      </c>
      <c r="D3091" s="83" t="n">
        <v>24.03</v>
      </c>
      <c r="E3091" s="0" t="n">
        <v>55</v>
      </c>
      <c r="F3091" s="0" t="n">
        <v>11</v>
      </c>
      <c r="G3091" s="0" t="n">
        <v>1</v>
      </c>
      <c r="I3091" s="0" t="str">
        <f aca="false">IF(A3091="","",IF(COUNTIF(Campaigns!$A$7:$A$300,A3091)&gt;0,"✓",IF(N(D3091)=0,"– no spend","⚠ add to Campaigns tab")))</f>
        <v>✓</v>
      </c>
      <c r="J3091" s="83" t="n">
        <f aca="false">IF(D3091="","",D3091*IF(Settings!$B$23=Settings!$C$6,1,IF(Settings!$B$23="USD",1/INDEX(Settings!$B$29:$B$40,MONTH(B3091)),INDEX(Settings!$B$29:$B$40,MONTH(B3091)))))</f>
        <v>26.858331</v>
      </c>
    </row>
    <row r="3092" customFormat="false" ht="15" hidden="false" customHeight="false" outlineLevel="0" collapsed="false">
      <c r="A3092" s="0" t="s">
        <v>200</v>
      </c>
      <c r="B3092" s="81" t="n">
        <v>46219</v>
      </c>
      <c r="C3092" s="82" t="s">
        <v>452</v>
      </c>
      <c r="D3092" s="83" t="n">
        <v>1.86</v>
      </c>
      <c r="E3092" s="0" t="n">
        <v>53</v>
      </c>
      <c r="F3092" s="0" t="n">
        <v>3</v>
      </c>
      <c r="G3092" s="0" t="n">
        <v>0</v>
      </c>
      <c r="I3092" s="0" t="str">
        <f aca="false">IF(A3092="","",IF(COUNTIF(Campaigns!$A$7:$A$300,A3092)&gt;0,"✓",IF(N(D3092)=0,"– no spend","⚠ add to Campaigns tab")))</f>
        <v>✓</v>
      </c>
      <c r="J3092" s="83" t="n">
        <f aca="false">IF(D3092="","",D3092*IF(Settings!$B$23=Settings!$C$6,1,IF(Settings!$B$23="USD",1/INDEX(Settings!$B$29:$B$40,MONTH(B3092)),INDEX(Settings!$B$29:$B$40,MONTH(B3092)))))</f>
        <v>2.078922</v>
      </c>
    </row>
    <row r="3093" customFormat="false" ht="15" hidden="false" customHeight="false" outlineLevel="0" collapsed="false">
      <c r="A3093" s="0" t="s">
        <v>196</v>
      </c>
      <c r="B3093" s="81" t="n">
        <v>46219</v>
      </c>
      <c r="C3093" s="82" t="s">
        <v>452</v>
      </c>
      <c r="D3093" s="83" t="n">
        <v>20.65</v>
      </c>
      <c r="E3093" s="0" t="n">
        <v>292</v>
      </c>
      <c r="F3093" s="0" t="n">
        <v>14</v>
      </c>
      <c r="G3093" s="0" t="n">
        <v>0</v>
      </c>
      <c r="I3093" s="0" t="str">
        <f aca="false">IF(A3093="","",IF(COUNTIF(Campaigns!$A$7:$A$300,A3093)&gt;0,"✓",IF(N(D3093)=0,"– no spend","⚠ add to Campaigns tab")))</f>
        <v>✓</v>
      </c>
      <c r="J3093" s="83" t="n">
        <f aca="false">IF(D3093="","",D3093*IF(Settings!$B$23=Settings!$C$6,1,IF(Settings!$B$23="USD",1/INDEX(Settings!$B$29:$B$40,MONTH(B3093)),INDEX(Settings!$B$29:$B$40,MONTH(B3093)))))</f>
        <v>23.080505</v>
      </c>
    </row>
    <row r="3094" customFormat="false" ht="15" hidden="false" customHeight="false" outlineLevel="0" collapsed="false">
      <c r="A3094" s="0" t="s">
        <v>202</v>
      </c>
      <c r="B3094" s="81" t="n">
        <v>46219</v>
      </c>
      <c r="C3094" s="82" t="s">
        <v>452</v>
      </c>
      <c r="D3094" s="83" t="n">
        <v>11.64</v>
      </c>
      <c r="E3094" s="0" t="n">
        <v>97</v>
      </c>
      <c r="F3094" s="0" t="n">
        <v>8</v>
      </c>
      <c r="G3094" s="0" t="n">
        <v>0</v>
      </c>
      <c r="I3094" s="0" t="str">
        <f aca="false">IF(A3094="","",IF(COUNTIF(Campaigns!$A$7:$A$300,A3094)&gt;0,"✓",IF(N(D3094)=0,"– no spend","⚠ add to Campaigns tab")))</f>
        <v>✓</v>
      </c>
      <c r="J3094" s="83" t="n">
        <f aca="false">IF(D3094="","",D3094*IF(Settings!$B$23=Settings!$C$6,1,IF(Settings!$B$23="USD",1/INDEX(Settings!$B$29:$B$40,MONTH(B3094)),INDEX(Settings!$B$29:$B$40,MONTH(B3094)))))</f>
        <v>13.010028</v>
      </c>
    </row>
    <row r="3095" customFormat="false" ht="15" hidden="false" customHeight="false" outlineLevel="0" collapsed="false">
      <c r="A3095" s="0" t="s">
        <v>192</v>
      </c>
      <c r="B3095" s="81" t="n">
        <v>46219</v>
      </c>
      <c r="C3095" s="82" t="s">
        <v>452</v>
      </c>
      <c r="D3095" s="83" t="n">
        <v>31.23</v>
      </c>
      <c r="E3095" s="0" t="n">
        <v>40</v>
      </c>
      <c r="F3095" s="0" t="n">
        <v>7</v>
      </c>
      <c r="G3095" s="0" t="n">
        <v>0</v>
      </c>
      <c r="I3095" s="0" t="str">
        <f aca="false">IF(A3095="","",IF(COUNTIF(Campaigns!$A$7:$A$300,A3095)&gt;0,"✓",IF(N(D3095)=0,"– no spend","⚠ add to Campaigns tab")))</f>
        <v>✓</v>
      </c>
      <c r="J3095" s="83" t="n">
        <f aca="false">IF(D3095="","",D3095*IF(Settings!$B$23=Settings!$C$6,1,IF(Settings!$B$23="USD",1/INDEX(Settings!$B$29:$B$40,MONTH(B3095)),INDEX(Settings!$B$29:$B$40,MONTH(B3095)))))</f>
        <v>34.905771</v>
      </c>
    </row>
    <row r="3096" customFormat="false" ht="15" hidden="false" customHeight="false" outlineLevel="0" collapsed="false">
      <c r="A3096" s="0" t="s">
        <v>187</v>
      </c>
      <c r="B3096" s="81" t="n">
        <v>46219</v>
      </c>
      <c r="C3096" s="82" t="s">
        <v>452</v>
      </c>
      <c r="D3096" s="83" t="n">
        <v>47.6</v>
      </c>
      <c r="E3096" s="0" t="n">
        <v>58</v>
      </c>
      <c r="F3096" s="0" t="n">
        <v>9</v>
      </c>
      <c r="G3096" s="0" t="n">
        <v>0</v>
      </c>
      <c r="I3096" s="0" t="str">
        <f aca="false">IF(A3096="","",IF(COUNTIF(Campaigns!$A$7:$A$300,A3096)&gt;0,"✓",IF(N(D3096)=0,"– no spend","⚠ add to Campaigns tab")))</f>
        <v>✓</v>
      </c>
      <c r="J3096" s="83" t="n">
        <f aca="false">IF(D3096="","",D3096*IF(Settings!$B$23=Settings!$C$6,1,IF(Settings!$B$23="USD",1/INDEX(Settings!$B$29:$B$40,MONTH(B3096)),INDEX(Settings!$B$29:$B$40,MONTH(B3096)))))</f>
        <v>53.20252</v>
      </c>
    </row>
    <row r="3097" customFormat="false" ht="15" hidden="false" customHeight="false" outlineLevel="0" collapsed="false">
      <c r="A3097" s="0" t="s">
        <v>190</v>
      </c>
      <c r="B3097" s="81" t="n">
        <v>46219</v>
      </c>
      <c r="C3097" s="82" t="s">
        <v>452</v>
      </c>
      <c r="D3097" s="83" t="n">
        <v>88.2</v>
      </c>
      <c r="E3097" s="0" t="n">
        <v>81</v>
      </c>
      <c r="F3097" s="0" t="n">
        <v>2</v>
      </c>
      <c r="G3097" s="0" t="n">
        <v>0</v>
      </c>
      <c r="I3097" s="0" t="str">
        <f aca="false">IF(A3097="","",IF(COUNTIF(Campaigns!$A$7:$A$300,A3097)&gt;0,"✓",IF(N(D3097)=0,"– no spend","⚠ add to Campaigns tab")))</f>
        <v>✓</v>
      </c>
      <c r="J3097" s="83" t="n">
        <f aca="false">IF(D3097="","",D3097*IF(Settings!$B$23=Settings!$C$6,1,IF(Settings!$B$23="USD",1/INDEX(Settings!$B$29:$B$40,MONTH(B3097)),INDEX(Settings!$B$29:$B$40,MONTH(B3097)))))</f>
        <v>98.58114</v>
      </c>
    </row>
    <row r="3098" customFormat="false" ht="15" hidden="false" customHeight="false" outlineLevel="0" collapsed="false">
      <c r="A3098" s="0" t="s">
        <v>204</v>
      </c>
      <c r="B3098" s="81" t="n">
        <v>46219</v>
      </c>
      <c r="C3098" s="82" t="s">
        <v>452</v>
      </c>
      <c r="D3098" s="83" t="n">
        <v>5.31</v>
      </c>
      <c r="E3098" s="0" t="n">
        <v>52</v>
      </c>
      <c r="F3098" s="0" t="n">
        <v>2</v>
      </c>
      <c r="G3098" s="0" t="n">
        <v>0</v>
      </c>
      <c r="I3098" s="0" t="str">
        <f aca="false">IF(A3098="","",IF(COUNTIF(Campaigns!$A$7:$A$300,A3098)&gt;0,"✓",IF(N(D3098)=0,"– no spend","⚠ add to Campaigns tab")))</f>
        <v>✓</v>
      </c>
      <c r="J3098" s="83" t="n">
        <f aca="false">IF(D3098="","",D3098*IF(Settings!$B$23=Settings!$C$6,1,IF(Settings!$B$23="USD",1/INDEX(Settings!$B$29:$B$40,MONTH(B3098)),INDEX(Settings!$B$29:$B$40,MONTH(B3098)))))</f>
        <v>5.934987</v>
      </c>
    </row>
    <row r="3099" customFormat="false" ht="15" hidden="false" customHeight="false" outlineLevel="0" collapsed="false">
      <c r="A3099" s="0" t="s">
        <v>188</v>
      </c>
      <c r="B3099" s="81" t="n">
        <v>46219</v>
      </c>
      <c r="C3099" s="82" t="s">
        <v>452</v>
      </c>
      <c r="D3099" s="83" t="n">
        <v>89.86</v>
      </c>
      <c r="E3099" s="0" t="n">
        <v>357</v>
      </c>
      <c r="F3099" s="0" t="n">
        <v>25</v>
      </c>
      <c r="G3099" s="0" t="n">
        <v>1</v>
      </c>
      <c r="I3099" s="0" t="str">
        <f aca="false">IF(A3099="","",IF(COUNTIF(Campaigns!$A$7:$A$300,A3099)&gt;0,"✓",IF(N(D3099)=0,"– no spend","⚠ add to Campaigns tab")))</f>
        <v>✓</v>
      </c>
      <c r="J3099" s="83" t="n">
        <f aca="false">IF(D3099="","",D3099*IF(Settings!$B$23=Settings!$C$6,1,IF(Settings!$B$23="USD",1/INDEX(Settings!$B$29:$B$40,MONTH(B3099)),INDEX(Settings!$B$29:$B$40,MONTH(B3099)))))</f>
        <v>100.436522</v>
      </c>
    </row>
    <row r="3100" customFormat="false" ht="15" hidden="false" customHeight="false" outlineLevel="0" collapsed="false">
      <c r="A3100" s="0" t="s">
        <v>186</v>
      </c>
      <c r="B3100" s="81" t="n">
        <v>46219</v>
      </c>
      <c r="C3100" s="82" t="s">
        <v>452</v>
      </c>
      <c r="D3100" s="83" t="n">
        <v>93.59</v>
      </c>
      <c r="E3100" s="0" t="n">
        <v>236</v>
      </c>
      <c r="F3100" s="0" t="n">
        <v>46</v>
      </c>
      <c r="G3100" s="0" t="n">
        <v>0</v>
      </c>
      <c r="I3100" s="0" t="str">
        <f aca="false">IF(A3100="","",IF(COUNTIF(Campaigns!$A$7:$A$300,A3100)&gt;0,"✓",IF(N(D3100)=0,"– no spend","⚠ add to Campaigns tab")))</f>
        <v>✓</v>
      </c>
      <c r="J3100" s="83" t="n">
        <f aca="false">IF(D3100="","",D3100*IF(Settings!$B$23=Settings!$C$6,1,IF(Settings!$B$23="USD",1/INDEX(Settings!$B$29:$B$40,MONTH(B3100)),INDEX(Settings!$B$29:$B$40,MONTH(B3100)))))</f>
        <v>104.605543</v>
      </c>
    </row>
    <row r="3101" customFormat="false" ht="15" hidden="false" customHeight="false" outlineLevel="0" collapsed="false">
      <c r="A3101" s="0" t="s">
        <v>197</v>
      </c>
      <c r="B3101" s="81" t="n">
        <v>46219</v>
      </c>
      <c r="C3101" s="82" t="s">
        <v>452</v>
      </c>
      <c r="D3101" s="83" t="n">
        <v>20.59</v>
      </c>
      <c r="E3101" s="0" t="n">
        <v>27661</v>
      </c>
      <c r="F3101" s="0" t="n">
        <v>39</v>
      </c>
      <c r="G3101" s="0" t="n">
        <v>0</v>
      </c>
      <c r="I3101" s="0" t="str">
        <f aca="false">IF(A3101="","",IF(COUNTIF(Campaigns!$A$7:$A$300,A3101)&gt;0,"✓",IF(N(D3101)=0,"– no spend","⚠ add to Campaigns tab")))</f>
        <v>✓</v>
      </c>
      <c r="J3101" s="83" t="n">
        <f aca="false">IF(D3101="","",D3101*IF(Settings!$B$23=Settings!$C$6,1,IF(Settings!$B$23="USD",1/INDEX(Settings!$B$29:$B$40,MONTH(B3101)),INDEX(Settings!$B$29:$B$40,MONTH(B3101)))))</f>
        <v>23.013443</v>
      </c>
    </row>
    <row r="3102" customFormat="false" ht="15" hidden="false" customHeight="false" outlineLevel="0" collapsed="false">
      <c r="A3102" s="0" t="s">
        <v>198</v>
      </c>
      <c r="B3102" s="81" t="n">
        <v>46219</v>
      </c>
      <c r="C3102" s="82" t="s">
        <v>452</v>
      </c>
      <c r="D3102" s="83" t="n">
        <v>21.79</v>
      </c>
      <c r="E3102" s="0" t="n">
        <v>8325</v>
      </c>
      <c r="F3102" s="0" t="n">
        <v>7</v>
      </c>
      <c r="G3102" s="0" t="n">
        <v>0</v>
      </c>
      <c r="I3102" s="0" t="str">
        <f aca="false">IF(A3102="","",IF(COUNTIF(Campaigns!$A$7:$A$300,A3102)&gt;0,"✓",IF(N(D3102)=0,"– no spend","⚠ add to Campaigns tab")))</f>
        <v>✓</v>
      </c>
      <c r="J3102" s="83" t="n">
        <f aca="false">IF(D3102="","",D3102*IF(Settings!$B$23=Settings!$C$6,1,IF(Settings!$B$23="USD",1/INDEX(Settings!$B$29:$B$40,MONTH(B3102)),INDEX(Settings!$B$29:$B$40,MONTH(B3102)))))</f>
        <v>24.354683</v>
      </c>
    </row>
    <row r="3103" customFormat="false" ht="15" hidden="false" customHeight="false" outlineLevel="0" collapsed="false">
      <c r="A3103" s="0" t="s">
        <v>185</v>
      </c>
      <c r="B3103" s="81" t="n">
        <v>46220</v>
      </c>
      <c r="C3103" s="82" t="s">
        <v>452</v>
      </c>
      <c r="D3103" s="83" t="n">
        <v>32.68</v>
      </c>
      <c r="E3103" s="0" t="n">
        <v>103</v>
      </c>
      <c r="F3103" s="0" t="n">
        <v>15</v>
      </c>
      <c r="G3103" s="0" t="n">
        <v>0</v>
      </c>
      <c r="I3103" s="0" t="str">
        <f aca="false">IF(A3103="","",IF(COUNTIF(Campaigns!$A$7:$A$300,A3103)&gt;0,"✓",IF(N(D3103)=0,"– no spend","⚠ add to Campaigns tab")))</f>
        <v>✓</v>
      </c>
      <c r="J3103" s="83" t="n">
        <f aca="false">IF(D3103="","",D3103*IF(Settings!$B$23=Settings!$C$6,1,IF(Settings!$B$23="USD",1/INDEX(Settings!$B$29:$B$40,MONTH(B3103)),INDEX(Settings!$B$29:$B$40,MONTH(B3103)))))</f>
        <v>36.526436</v>
      </c>
    </row>
    <row r="3104" customFormat="false" ht="15" hidden="false" customHeight="false" outlineLevel="0" collapsed="false">
      <c r="A3104" s="0" t="s">
        <v>191</v>
      </c>
      <c r="B3104" s="81" t="n">
        <v>46220</v>
      </c>
      <c r="C3104" s="82" t="s">
        <v>452</v>
      </c>
      <c r="D3104" s="83" t="n">
        <v>4.3</v>
      </c>
      <c r="E3104" s="0" t="n">
        <v>25</v>
      </c>
      <c r="F3104" s="0" t="n">
        <v>1</v>
      </c>
      <c r="G3104" s="0" t="n">
        <v>0</v>
      </c>
      <c r="I3104" s="0" t="str">
        <f aca="false">IF(A3104="","",IF(COUNTIF(Campaigns!$A$7:$A$300,A3104)&gt;0,"✓",IF(N(D3104)=0,"– no spend","⚠ add to Campaigns tab")))</f>
        <v>✓</v>
      </c>
      <c r="J3104" s="83" t="n">
        <f aca="false">IF(D3104="","",D3104*IF(Settings!$B$23=Settings!$C$6,1,IF(Settings!$B$23="USD",1/INDEX(Settings!$B$29:$B$40,MONTH(B3104)),INDEX(Settings!$B$29:$B$40,MONTH(B3104)))))</f>
        <v>4.80611</v>
      </c>
    </row>
    <row r="3105" customFormat="false" ht="15" hidden="false" customHeight="false" outlineLevel="0" collapsed="false">
      <c r="A3105" s="0" t="s">
        <v>200</v>
      </c>
      <c r="B3105" s="81" t="n">
        <v>46220</v>
      </c>
      <c r="C3105" s="82" t="s">
        <v>452</v>
      </c>
      <c r="D3105" s="83" t="n">
        <v>8.21</v>
      </c>
      <c r="E3105" s="0" t="n">
        <v>32</v>
      </c>
      <c r="F3105" s="0" t="n">
        <v>2</v>
      </c>
      <c r="G3105" s="0" t="n">
        <v>0</v>
      </c>
      <c r="I3105" s="0" t="str">
        <f aca="false">IF(A3105="","",IF(COUNTIF(Campaigns!$A$7:$A$300,A3105)&gt;0,"✓",IF(N(D3105)=0,"– no spend","⚠ add to Campaigns tab")))</f>
        <v>✓</v>
      </c>
      <c r="J3105" s="83" t="n">
        <f aca="false">IF(D3105="","",D3105*IF(Settings!$B$23=Settings!$C$6,1,IF(Settings!$B$23="USD",1/INDEX(Settings!$B$29:$B$40,MONTH(B3105)),INDEX(Settings!$B$29:$B$40,MONTH(B3105)))))</f>
        <v>9.176317</v>
      </c>
    </row>
    <row r="3106" customFormat="false" ht="15" hidden="false" customHeight="false" outlineLevel="0" collapsed="false">
      <c r="A3106" s="0" t="s">
        <v>196</v>
      </c>
      <c r="B3106" s="81" t="n">
        <v>46220</v>
      </c>
      <c r="C3106" s="82" t="s">
        <v>452</v>
      </c>
      <c r="D3106" s="83" t="n">
        <v>23.16</v>
      </c>
      <c r="E3106" s="0" t="n">
        <v>3815</v>
      </c>
      <c r="F3106" s="0" t="n">
        <v>80</v>
      </c>
      <c r="G3106" s="0" t="n">
        <v>0</v>
      </c>
      <c r="I3106" s="0" t="str">
        <f aca="false">IF(A3106="","",IF(COUNTIF(Campaigns!$A$7:$A$300,A3106)&gt;0,"✓",IF(N(D3106)=0,"– no spend","⚠ add to Campaigns tab")))</f>
        <v>✓</v>
      </c>
      <c r="J3106" s="83" t="n">
        <f aca="false">IF(D3106="","",D3106*IF(Settings!$B$23=Settings!$C$6,1,IF(Settings!$B$23="USD",1/INDEX(Settings!$B$29:$B$40,MONTH(B3106)),INDEX(Settings!$B$29:$B$40,MONTH(B3106)))))</f>
        <v>25.885932</v>
      </c>
    </row>
    <row r="3107" customFormat="false" ht="15" hidden="false" customHeight="false" outlineLevel="0" collapsed="false">
      <c r="A3107" s="0" t="s">
        <v>202</v>
      </c>
      <c r="B3107" s="81" t="n">
        <v>46220</v>
      </c>
      <c r="C3107" s="82" t="s">
        <v>452</v>
      </c>
      <c r="D3107" s="83" t="n">
        <v>10.26</v>
      </c>
      <c r="E3107" s="0" t="n">
        <v>49</v>
      </c>
      <c r="F3107" s="0" t="n">
        <v>5</v>
      </c>
      <c r="G3107" s="0" t="n">
        <v>0</v>
      </c>
      <c r="I3107" s="0" t="str">
        <f aca="false">IF(A3107="","",IF(COUNTIF(Campaigns!$A$7:$A$300,A3107)&gt;0,"✓",IF(N(D3107)=0,"– no spend","⚠ add to Campaigns tab")))</f>
        <v>✓</v>
      </c>
      <c r="J3107" s="83" t="n">
        <f aca="false">IF(D3107="","",D3107*IF(Settings!$B$23=Settings!$C$6,1,IF(Settings!$B$23="USD",1/INDEX(Settings!$B$29:$B$40,MONTH(B3107)),INDEX(Settings!$B$29:$B$40,MONTH(B3107)))))</f>
        <v>11.467602</v>
      </c>
    </row>
    <row r="3108" customFormat="false" ht="15" hidden="false" customHeight="false" outlineLevel="0" collapsed="false">
      <c r="A3108" s="0" t="s">
        <v>192</v>
      </c>
      <c r="B3108" s="81" t="n">
        <v>46220</v>
      </c>
      <c r="C3108" s="82" t="s">
        <v>452</v>
      </c>
      <c r="D3108" s="83" t="n">
        <v>14.13</v>
      </c>
      <c r="E3108" s="0" t="n">
        <v>48</v>
      </c>
      <c r="F3108" s="0" t="n">
        <v>2</v>
      </c>
      <c r="G3108" s="0" t="n">
        <v>0</v>
      </c>
      <c r="I3108" s="0" t="str">
        <f aca="false">IF(A3108="","",IF(COUNTIF(Campaigns!$A$7:$A$300,A3108)&gt;0,"✓",IF(N(D3108)=0,"– no spend","⚠ add to Campaigns tab")))</f>
        <v>✓</v>
      </c>
      <c r="J3108" s="83" t="n">
        <f aca="false">IF(D3108="","",D3108*IF(Settings!$B$23=Settings!$C$6,1,IF(Settings!$B$23="USD",1/INDEX(Settings!$B$29:$B$40,MONTH(B3108)),INDEX(Settings!$B$29:$B$40,MONTH(B3108)))))</f>
        <v>15.793101</v>
      </c>
    </row>
    <row r="3109" customFormat="false" ht="15" hidden="false" customHeight="false" outlineLevel="0" collapsed="false">
      <c r="A3109" s="0" t="s">
        <v>187</v>
      </c>
      <c r="B3109" s="81" t="n">
        <v>46220</v>
      </c>
      <c r="C3109" s="82" t="s">
        <v>452</v>
      </c>
      <c r="D3109" s="83" t="n">
        <v>51.66</v>
      </c>
      <c r="E3109" s="0" t="n">
        <v>133</v>
      </c>
      <c r="F3109" s="0" t="n">
        <v>14</v>
      </c>
      <c r="G3109" s="0" t="n">
        <v>0</v>
      </c>
      <c r="I3109" s="0" t="str">
        <f aca="false">IF(A3109="","",IF(COUNTIF(Campaigns!$A$7:$A$300,A3109)&gt;0,"✓",IF(N(D3109)=0,"– no spend","⚠ add to Campaigns tab")))</f>
        <v>✓</v>
      </c>
      <c r="J3109" s="83" t="n">
        <f aca="false">IF(D3109="","",D3109*IF(Settings!$B$23=Settings!$C$6,1,IF(Settings!$B$23="USD",1/INDEX(Settings!$B$29:$B$40,MONTH(B3109)),INDEX(Settings!$B$29:$B$40,MONTH(B3109)))))</f>
        <v>57.740382</v>
      </c>
    </row>
    <row r="3110" customFormat="false" ht="15" hidden="false" customHeight="false" outlineLevel="0" collapsed="false">
      <c r="A3110" s="0" t="s">
        <v>190</v>
      </c>
      <c r="B3110" s="81" t="n">
        <v>46220</v>
      </c>
      <c r="C3110" s="82" t="s">
        <v>452</v>
      </c>
      <c r="D3110" s="83" t="n">
        <v>35.21</v>
      </c>
      <c r="E3110" s="0" t="n">
        <v>83</v>
      </c>
      <c r="F3110" s="0" t="n">
        <v>2</v>
      </c>
      <c r="G3110" s="0" t="n">
        <v>0</v>
      </c>
      <c r="I3110" s="0" t="str">
        <f aca="false">IF(A3110="","",IF(COUNTIF(Campaigns!$A$7:$A$300,A3110)&gt;0,"✓",IF(N(D3110)=0,"– no spend","⚠ add to Campaigns tab")))</f>
        <v>✓</v>
      </c>
      <c r="J3110" s="83" t="n">
        <f aca="false">IF(D3110="","",D3110*IF(Settings!$B$23=Settings!$C$6,1,IF(Settings!$B$23="USD",1/INDEX(Settings!$B$29:$B$40,MONTH(B3110)),INDEX(Settings!$B$29:$B$40,MONTH(B3110)))))</f>
        <v>39.354217</v>
      </c>
    </row>
    <row r="3111" customFormat="false" ht="15" hidden="false" customHeight="false" outlineLevel="0" collapsed="false">
      <c r="A3111" s="0" t="s">
        <v>204</v>
      </c>
      <c r="B3111" s="81" t="n">
        <v>46220</v>
      </c>
      <c r="C3111" s="82" t="s">
        <v>452</v>
      </c>
      <c r="D3111" s="83" t="n">
        <v>4.96</v>
      </c>
      <c r="E3111" s="0" t="n">
        <v>18</v>
      </c>
      <c r="F3111" s="0" t="n">
        <v>3</v>
      </c>
      <c r="G3111" s="0" t="n">
        <v>0</v>
      </c>
      <c r="I3111" s="0" t="str">
        <f aca="false">IF(A3111="","",IF(COUNTIF(Campaigns!$A$7:$A$300,A3111)&gt;0,"✓",IF(N(D3111)=0,"– no spend","⚠ add to Campaigns tab")))</f>
        <v>✓</v>
      </c>
      <c r="J3111" s="83" t="n">
        <f aca="false">IF(D3111="","",D3111*IF(Settings!$B$23=Settings!$C$6,1,IF(Settings!$B$23="USD",1/INDEX(Settings!$B$29:$B$40,MONTH(B3111)),INDEX(Settings!$B$29:$B$40,MONTH(B3111)))))</f>
        <v>5.543792</v>
      </c>
    </row>
    <row r="3112" customFormat="false" ht="15" hidden="false" customHeight="false" outlineLevel="0" collapsed="false">
      <c r="A3112" s="0" t="s">
        <v>188</v>
      </c>
      <c r="B3112" s="81" t="n">
        <v>46220</v>
      </c>
      <c r="C3112" s="82" t="s">
        <v>452</v>
      </c>
      <c r="D3112" s="83" t="n">
        <v>50.22</v>
      </c>
      <c r="E3112" s="0" t="n">
        <v>311</v>
      </c>
      <c r="F3112" s="0" t="n">
        <v>16</v>
      </c>
      <c r="G3112" s="0" t="n">
        <v>0</v>
      </c>
      <c r="I3112" s="0" t="str">
        <f aca="false">IF(A3112="","",IF(COUNTIF(Campaigns!$A$7:$A$300,A3112)&gt;0,"✓",IF(N(D3112)=0,"– no spend","⚠ add to Campaigns tab")))</f>
        <v>✓</v>
      </c>
      <c r="J3112" s="83" t="n">
        <f aca="false">IF(D3112="","",D3112*IF(Settings!$B$23=Settings!$C$6,1,IF(Settings!$B$23="USD",1/INDEX(Settings!$B$29:$B$40,MONTH(B3112)),INDEX(Settings!$B$29:$B$40,MONTH(B3112)))))</f>
        <v>56.130894</v>
      </c>
    </row>
    <row r="3113" customFormat="false" ht="15" hidden="false" customHeight="false" outlineLevel="0" collapsed="false">
      <c r="A3113" s="0" t="s">
        <v>186</v>
      </c>
      <c r="B3113" s="81" t="n">
        <v>46220</v>
      </c>
      <c r="C3113" s="82" t="s">
        <v>452</v>
      </c>
      <c r="D3113" s="83" t="n">
        <v>57.33</v>
      </c>
      <c r="E3113" s="0" t="n">
        <v>205</v>
      </c>
      <c r="F3113" s="0" t="n">
        <v>28</v>
      </c>
      <c r="G3113" s="0" t="n">
        <v>1</v>
      </c>
      <c r="I3113" s="0" t="str">
        <f aca="false">IF(A3113="","",IF(COUNTIF(Campaigns!$A$7:$A$300,A3113)&gt;0,"✓",IF(N(D3113)=0,"– no spend","⚠ add to Campaigns tab")))</f>
        <v>✓</v>
      </c>
      <c r="J3113" s="83" t="n">
        <f aca="false">IF(D3113="","",D3113*IF(Settings!$B$23=Settings!$C$6,1,IF(Settings!$B$23="USD",1/INDEX(Settings!$B$29:$B$40,MONTH(B3113)),INDEX(Settings!$B$29:$B$40,MONTH(B3113)))))</f>
        <v>64.077741</v>
      </c>
    </row>
    <row r="3114" customFormat="false" ht="15" hidden="false" customHeight="false" outlineLevel="0" collapsed="false">
      <c r="A3114" s="0" t="s">
        <v>197</v>
      </c>
      <c r="B3114" s="81" t="n">
        <v>46220</v>
      </c>
      <c r="C3114" s="82" t="s">
        <v>452</v>
      </c>
      <c r="D3114" s="83" t="n">
        <v>20.69</v>
      </c>
      <c r="E3114" s="0" t="n">
        <v>27657</v>
      </c>
      <c r="F3114" s="0" t="n">
        <v>46</v>
      </c>
      <c r="G3114" s="0" t="n">
        <v>0</v>
      </c>
      <c r="I3114" s="0" t="str">
        <f aca="false">IF(A3114="","",IF(COUNTIF(Campaigns!$A$7:$A$300,A3114)&gt;0,"✓",IF(N(D3114)=0,"– no spend","⚠ add to Campaigns tab")))</f>
        <v>✓</v>
      </c>
      <c r="J3114" s="83" t="n">
        <f aca="false">IF(D3114="","",D3114*IF(Settings!$B$23=Settings!$C$6,1,IF(Settings!$B$23="USD",1/INDEX(Settings!$B$29:$B$40,MONTH(B3114)),INDEX(Settings!$B$29:$B$40,MONTH(B3114)))))</f>
        <v>23.125213</v>
      </c>
    </row>
    <row r="3115" customFormat="false" ht="15" hidden="false" customHeight="false" outlineLevel="0" collapsed="false">
      <c r="A3115" s="0" t="s">
        <v>198</v>
      </c>
      <c r="B3115" s="81" t="n">
        <v>46220</v>
      </c>
      <c r="C3115" s="82" t="s">
        <v>452</v>
      </c>
      <c r="D3115" s="83" t="n">
        <v>24.06</v>
      </c>
      <c r="E3115" s="0" t="n">
        <v>9793</v>
      </c>
      <c r="F3115" s="0" t="n">
        <v>2</v>
      </c>
      <c r="G3115" s="0" t="n">
        <v>0</v>
      </c>
      <c r="I3115" s="0" t="str">
        <f aca="false">IF(A3115="","",IF(COUNTIF(Campaigns!$A$7:$A$300,A3115)&gt;0,"✓",IF(N(D3115)=0,"– no spend","⚠ add to Campaigns tab")))</f>
        <v>✓</v>
      </c>
      <c r="J3115" s="83" t="n">
        <f aca="false">IF(D3115="","",D3115*IF(Settings!$B$23=Settings!$C$6,1,IF(Settings!$B$23="USD",1/INDEX(Settings!$B$29:$B$40,MONTH(B3115)),INDEX(Settings!$B$29:$B$40,MONTH(B3115)))))</f>
        <v>26.891862</v>
      </c>
    </row>
    <row r="3116" customFormat="false" ht="15" hidden="false" customHeight="false" outlineLevel="0" collapsed="false">
      <c r="A3116" s="0" t="s">
        <v>185</v>
      </c>
      <c r="B3116" s="81" t="n">
        <v>46221</v>
      </c>
      <c r="C3116" s="82" t="s">
        <v>452</v>
      </c>
      <c r="D3116" s="83" t="n">
        <v>40.85</v>
      </c>
      <c r="E3116" s="0" t="n">
        <v>165</v>
      </c>
      <c r="F3116" s="0" t="n">
        <v>14</v>
      </c>
      <c r="G3116" s="0" t="n">
        <v>0</v>
      </c>
      <c r="I3116" s="0" t="str">
        <f aca="false">IF(A3116="","",IF(COUNTIF(Campaigns!$A$7:$A$300,A3116)&gt;0,"✓",IF(N(D3116)=0,"– no spend","⚠ add to Campaigns tab")))</f>
        <v>✓</v>
      </c>
      <c r="J3116" s="83" t="n">
        <f aca="false">IF(D3116="","",D3116*IF(Settings!$B$23=Settings!$C$6,1,IF(Settings!$B$23="USD",1/INDEX(Settings!$B$29:$B$40,MONTH(B3116)),INDEX(Settings!$B$29:$B$40,MONTH(B3116)))))</f>
        <v>45.658045</v>
      </c>
    </row>
    <row r="3117" customFormat="false" ht="15" hidden="false" customHeight="false" outlineLevel="0" collapsed="false">
      <c r="A3117" s="0" t="s">
        <v>191</v>
      </c>
      <c r="B3117" s="81" t="n">
        <v>46221</v>
      </c>
      <c r="C3117" s="82" t="s">
        <v>452</v>
      </c>
      <c r="D3117" s="83" t="n">
        <v>2.94</v>
      </c>
      <c r="E3117" s="0" t="n">
        <v>27</v>
      </c>
      <c r="F3117" s="0" t="n">
        <v>2</v>
      </c>
      <c r="G3117" s="0" t="n">
        <v>0</v>
      </c>
      <c r="I3117" s="0" t="str">
        <f aca="false">IF(A3117="","",IF(COUNTIF(Campaigns!$A$7:$A$300,A3117)&gt;0,"✓",IF(N(D3117)=0,"– no spend","⚠ add to Campaigns tab")))</f>
        <v>✓</v>
      </c>
      <c r="J3117" s="83" t="n">
        <f aca="false">IF(D3117="","",D3117*IF(Settings!$B$23=Settings!$C$6,1,IF(Settings!$B$23="USD",1/INDEX(Settings!$B$29:$B$40,MONTH(B3117)),INDEX(Settings!$B$29:$B$40,MONTH(B3117)))))</f>
        <v>3.286038</v>
      </c>
    </row>
    <row r="3118" customFormat="false" ht="15" hidden="false" customHeight="false" outlineLevel="0" collapsed="false">
      <c r="A3118" s="0" t="s">
        <v>200</v>
      </c>
      <c r="B3118" s="81" t="n">
        <v>46221</v>
      </c>
      <c r="C3118" s="82" t="s">
        <v>452</v>
      </c>
      <c r="D3118" s="83" t="n">
        <v>1.04</v>
      </c>
      <c r="E3118" s="0" t="n">
        <v>26</v>
      </c>
      <c r="F3118" s="0" t="n">
        <v>1</v>
      </c>
      <c r="G3118" s="0" t="n">
        <v>0</v>
      </c>
      <c r="I3118" s="0" t="str">
        <f aca="false">IF(A3118="","",IF(COUNTIF(Campaigns!$A$7:$A$300,A3118)&gt;0,"✓",IF(N(D3118)=0,"– no spend","⚠ add to Campaigns tab")))</f>
        <v>✓</v>
      </c>
      <c r="J3118" s="83" t="n">
        <f aca="false">IF(D3118="","",D3118*IF(Settings!$B$23=Settings!$C$6,1,IF(Settings!$B$23="USD",1/INDEX(Settings!$B$29:$B$40,MONTH(B3118)),INDEX(Settings!$B$29:$B$40,MONTH(B3118)))))</f>
        <v>1.162408</v>
      </c>
    </row>
    <row r="3119" customFormat="false" ht="15" hidden="false" customHeight="false" outlineLevel="0" collapsed="false">
      <c r="A3119" s="0" t="s">
        <v>196</v>
      </c>
      <c r="B3119" s="81" t="n">
        <v>46221</v>
      </c>
      <c r="C3119" s="82" t="s">
        <v>452</v>
      </c>
      <c r="D3119" s="83" t="n">
        <v>13.42</v>
      </c>
      <c r="E3119" s="0" t="n">
        <v>237</v>
      </c>
      <c r="F3119" s="0" t="n">
        <v>12</v>
      </c>
      <c r="G3119" s="0" t="n">
        <v>1</v>
      </c>
      <c r="I3119" s="0" t="str">
        <f aca="false">IF(A3119="","",IF(COUNTIF(Campaigns!$A$7:$A$300,A3119)&gt;0,"✓",IF(N(D3119)=0,"– no spend","⚠ add to Campaigns tab")))</f>
        <v>✓</v>
      </c>
      <c r="J3119" s="83" t="n">
        <f aca="false">IF(D3119="","",D3119*IF(Settings!$B$23=Settings!$C$6,1,IF(Settings!$B$23="USD",1/INDEX(Settings!$B$29:$B$40,MONTH(B3119)),INDEX(Settings!$B$29:$B$40,MONTH(B3119)))))</f>
        <v>14.999534</v>
      </c>
    </row>
    <row r="3120" customFormat="false" ht="15" hidden="false" customHeight="false" outlineLevel="0" collapsed="false">
      <c r="A3120" s="0" t="s">
        <v>202</v>
      </c>
      <c r="B3120" s="81" t="n">
        <v>46221</v>
      </c>
      <c r="C3120" s="82" t="s">
        <v>452</v>
      </c>
      <c r="D3120" s="83" t="n">
        <v>4.99</v>
      </c>
      <c r="E3120" s="0" t="n">
        <v>19</v>
      </c>
      <c r="F3120" s="0" t="n">
        <v>3</v>
      </c>
      <c r="G3120" s="0" t="n">
        <v>0</v>
      </c>
      <c r="I3120" s="0" t="str">
        <f aca="false">IF(A3120="","",IF(COUNTIF(Campaigns!$A$7:$A$300,A3120)&gt;0,"✓",IF(N(D3120)=0,"– no spend","⚠ add to Campaigns tab")))</f>
        <v>✓</v>
      </c>
      <c r="J3120" s="83" t="n">
        <f aca="false">IF(D3120="","",D3120*IF(Settings!$B$23=Settings!$C$6,1,IF(Settings!$B$23="USD",1/INDEX(Settings!$B$29:$B$40,MONTH(B3120)),INDEX(Settings!$B$29:$B$40,MONTH(B3120)))))</f>
        <v>5.577323</v>
      </c>
    </row>
    <row r="3121" customFormat="false" ht="15" hidden="false" customHeight="false" outlineLevel="0" collapsed="false">
      <c r="A3121" s="0" t="s">
        <v>192</v>
      </c>
      <c r="B3121" s="81" t="n">
        <v>46221</v>
      </c>
      <c r="C3121" s="82" t="s">
        <v>452</v>
      </c>
      <c r="D3121" s="83" t="n">
        <v>11.16</v>
      </c>
      <c r="E3121" s="0" t="n">
        <v>50</v>
      </c>
      <c r="F3121" s="0" t="n">
        <v>5</v>
      </c>
      <c r="G3121" s="0" t="n">
        <v>0</v>
      </c>
      <c r="I3121" s="0" t="str">
        <f aca="false">IF(A3121="","",IF(COUNTIF(Campaigns!$A$7:$A$300,A3121)&gt;0,"✓",IF(N(D3121)=0,"– no spend","⚠ add to Campaigns tab")))</f>
        <v>✓</v>
      </c>
      <c r="J3121" s="83" t="n">
        <f aca="false">IF(D3121="","",D3121*IF(Settings!$B$23=Settings!$C$6,1,IF(Settings!$B$23="USD",1/INDEX(Settings!$B$29:$B$40,MONTH(B3121)),INDEX(Settings!$B$29:$B$40,MONTH(B3121)))))</f>
        <v>12.473532</v>
      </c>
    </row>
    <row r="3122" customFormat="false" ht="15" hidden="false" customHeight="false" outlineLevel="0" collapsed="false">
      <c r="A3122" s="0" t="s">
        <v>187</v>
      </c>
      <c r="B3122" s="81" t="n">
        <v>46221</v>
      </c>
      <c r="C3122" s="82" t="s">
        <v>452</v>
      </c>
      <c r="D3122" s="83" t="n">
        <v>37.08</v>
      </c>
      <c r="E3122" s="0" t="n">
        <v>29</v>
      </c>
      <c r="F3122" s="0" t="n">
        <v>4</v>
      </c>
      <c r="G3122" s="0" t="n">
        <v>0</v>
      </c>
      <c r="I3122" s="0" t="str">
        <f aca="false">IF(A3122="","",IF(COUNTIF(Campaigns!$A$7:$A$300,A3122)&gt;0,"✓",IF(N(D3122)=0,"– no spend","⚠ add to Campaigns tab")))</f>
        <v>✓</v>
      </c>
      <c r="J3122" s="83" t="n">
        <f aca="false">IF(D3122="","",D3122*IF(Settings!$B$23=Settings!$C$6,1,IF(Settings!$B$23="USD",1/INDEX(Settings!$B$29:$B$40,MONTH(B3122)),INDEX(Settings!$B$29:$B$40,MONTH(B3122)))))</f>
        <v>41.444316</v>
      </c>
    </row>
    <row r="3123" customFormat="false" ht="15" hidden="false" customHeight="false" outlineLevel="0" collapsed="false">
      <c r="A3123" s="0" t="s">
        <v>190</v>
      </c>
      <c r="B3123" s="81" t="n">
        <v>46221</v>
      </c>
      <c r="C3123" s="82" t="s">
        <v>452</v>
      </c>
      <c r="D3123" s="83" t="n">
        <v>42.17</v>
      </c>
      <c r="E3123" s="0" t="n">
        <v>7</v>
      </c>
      <c r="F3123" s="0" t="n">
        <v>1</v>
      </c>
      <c r="G3123" s="0" t="n">
        <v>0</v>
      </c>
      <c r="I3123" s="0" t="str">
        <f aca="false">IF(A3123="","",IF(COUNTIF(Campaigns!$A$7:$A$300,A3123)&gt;0,"✓",IF(N(D3123)=0,"– no spend","⚠ add to Campaigns tab")))</f>
        <v>✓</v>
      </c>
      <c r="J3123" s="83" t="n">
        <f aca="false">IF(D3123="","",D3123*IF(Settings!$B$23=Settings!$C$6,1,IF(Settings!$B$23="USD",1/INDEX(Settings!$B$29:$B$40,MONTH(B3123)),INDEX(Settings!$B$29:$B$40,MONTH(B3123)))))</f>
        <v>47.133409</v>
      </c>
    </row>
    <row r="3124" customFormat="false" ht="15" hidden="false" customHeight="false" outlineLevel="0" collapsed="false">
      <c r="A3124" s="0" t="s">
        <v>204</v>
      </c>
      <c r="B3124" s="81" t="n">
        <v>46221</v>
      </c>
      <c r="C3124" s="82" t="s">
        <v>452</v>
      </c>
      <c r="D3124" s="83" t="n">
        <v>4.65</v>
      </c>
      <c r="E3124" s="0" t="n">
        <v>6</v>
      </c>
      <c r="F3124" s="0" t="n">
        <v>2</v>
      </c>
      <c r="G3124" s="0" t="n">
        <v>0</v>
      </c>
      <c r="I3124" s="0" t="str">
        <f aca="false">IF(A3124="","",IF(COUNTIF(Campaigns!$A$7:$A$300,A3124)&gt;0,"✓",IF(N(D3124)=0,"– no spend","⚠ add to Campaigns tab")))</f>
        <v>✓</v>
      </c>
      <c r="J3124" s="83" t="n">
        <f aca="false">IF(D3124="","",D3124*IF(Settings!$B$23=Settings!$C$6,1,IF(Settings!$B$23="USD",1/INDEX(Settings!$B$29:$B$40,MONTH(B3124)),INDEX(Settings!$B$29:$B$40,MONTH(B3124)))))</f>
        <v>5.197305</v>
      </c>
    </row>
    <row r="3125" customFormat="false" ht="15" hidden="false" customHeight="false" outlineLevel="0" collapsed="false">
      <c r="A3125" s="0" t="s">
        <v>188</v>
      </c>
      <c r="B3125" s="81" t="n">
        <v>46221</v>
      </c>
      <c r="C3125" s="82" t="s">
        <v>452</v>
      </c>
      <c r="D3125" s="83" t="n">
        <v>38.44</v>
      </c>
      <c r="E3125" s="0" t="n">
        <v>259</v>
      </c>
      <c r="F3125" s="0" t="n">
        <v>12</v>
      </c>
      <c r="G3125" s="0" t="n">
        <v>0</v>
      </c>
      <c r="I3125" s="0" t="str">
        <f aca="false">IF(A3125="","",IF(COUNTIF(Campaigns!$A$7:$A$300,A3125)&gt;0,"✓",IF(N(D3125)=0,"– no spend","⚠ add to Campaigns tab")))</f>
        <v>✓</v>
      </c>
      <c r="J3125" s="83" t="n">
        <f aca="false">IF(D3125="","",D3125*IF(Settings!$B$23=Settings!$C$6,1,IF(Settings!$B$23="USD",1/INDEX(Settings!$B$29:$B$40,MONTH(B3125)),INDEX(Settings!$B$29:$B$40,MONTH(B3125)))))</f>
        <v>42.964388</v>
      </c>
    </row>
    <row r="3126" customFormat="false" ht="15" hidden="false" customHeight="false" outlineLevel="0" collapsed="false">
      <c r="A3126" s="0" t="s">
        <v>186</v>
      </c>
      <c r="B3126" s="81" t="n">
        <v>46221</v>
      </c>
      <c r="C3126" s="82" t="s">
        <v>452</v>
      </c>
      <c r="D3126" s="83" t="n">
        <v>31.52</v>
      </c>
      <c r="E3126" s="0" t="n">
        <v>87</v>
      </c>
      <c r="F3126" s="0" t="n">
        <v>17</v>
      </c>
      <c r="G3126" s="0" t="n">
        <v>0</v>
      </c>
      <c r="I3126" s="0" t="str">
        <f aca="false">IF(A3126="","",IF(COUNTIF(Campaigns!$A$7:$A$300,A3126)&gt;0,"✓",IF(N(D3126)=0,"– no spend","⚠ add to Campaigns tab")))</f>
        <v>✓</v>
      </c>
      <c r="J3126" s="83" t="n">
        <f aca="false">IF(D3126="","",D3126*IF(Settings!$B$23=Settings!$C$6,1,IF(Settings!$B$23="USD",1/INDEX(Settings!$B$29:$B$40,MONTH(B3126)),INDEX(Settings!$B$29:$B$40,MONTH(B3126)))))</f>
        <v>35.229904</v>
      </c>
    </row>
    <row r="3127" customFormat="false" ht="15" hidden="false" customHeight="false" outlineLevel="0" collapsed="false">
      <c r="A3127" s="0" t="s">
        <v>197</v>
      </c>
      <c r="B3127" s="81" t="n">
        <v>46221</v>
      </c>
      <c r="C3127" s="82" t="s">
        <v>452</v>
      </c>
      <c r="D3127" s="83" t="n">
        <v>20.43</v>
      </c>
      <c r="E3127" s="0" t="n">
        <v>26997</v>
      </c>
      <c r="F3127" s="0" t="n">
        <v>47</v>
      </c>
      <c r="G3127" s="0" t="n">
        <v>0</v>
      </c>
      <c r="I3127" s="0" t="str">
        <f aca="false">IF(A3127="","",IF(COUNTIF(Campaigns!$A$7:$A$300,A3127)&gt;0,"✓",IF(N(D3127)=0,"– no spend","⚠ add to Campaigns tab")))</f>
        <v>✓</v>
      </c>
      <c r="J3127" s="83" t="n">
        <f aca="false">IF(D3127="","",D3127*IF(Settings!$B$23=Settings!$C$6,1,IF(Settings!$B$23="USD",1/INDEX(Settings!$B$29:$B$40,MONTH(B3127)),INDEX(Settings!$B$29:$B$40,MONTH(B3127)))))</f>
        <v>22.834611</v>
      </c>
    </row>
    <row r="3128" customFormat="false" ht="15" hidden="false" customHeight="false" outlineLevel="0" collapsed="false">
      <c r="A3128" s="0" t="s">
        <v>198</v>
      </c>
      <c r="B3128" s="81" t="n">
        <v>46221</v>
      </c>
      <c r="C3128" s="82" t="s">
        <v>452</v>
      </c>
      <c r="D3128" s="83" t="n">
        <v>20.4</v>
      </c>
      <c r="E3128" s="0" t="n">
        <v>11085</v>
      </c>
      <c r="F3128" s="0" t="n">
        <v>2</v>
      </c>
      <c r="G3128" s="0" t="n">
        <v>0</v>
      </c>
      <c r="I3128" s="0" t="str">
        <f aca="false">IF(A3128="","",IF(COUNTIF(Campaigns!$A$7:$A$300,A3128)&gt;0,"✓",IF(N(D3128)=0,"– no spend","⚠ add to Campaigns tab")))</f>
        <v>✓</v>
      </c>
      <c r="J3128" s="83" t="n">
        <f aca="false">IF(D3128="","",D3128*IF(Settings!$B$23=Settings!$C$6,1,IF(Settings!$B$23="USD",1/INDEX(Settings!$B$29:$B$40,MONTH(B3128)),INDEX(Settings!$B$29:$B$40,MONTH(B3128)))))</f>
        <v>22.80108</v>
      </c>
    </row>
    <row r="3129" customFormat="false" ht="15" hidden="false" customHeight="false" outlineLevel="0" collapsed="false">
      <c r="A3129" s="0" t="s">
        <v>185</v>
      </c>
      <c r="B3129" s="81" t="n">
        <v>46222</v>
      </c>
      <c r="C3129" s="82" t="s">
        <v>452</v>
      </c>
      <c r="D3129" s="83" t="n">
        <v>51.58</v>
      </c>
      <c r="E3129" s="0" t="n">
        <v>98</v>
      </c>
      <c r="F3129" s="0" t="n">
        <v>14</v>
      </c>
      <c r="G3129" s="0" t="n">
        <v>0</v>
      </c>
      <c r="I3129" s="0" t="str">
        <f aca="false">IF(A3129="","",IF(COUNTIF(Campaigns!$A$7:$A$300,A3129)&gt;0,"✓",IF(N(D3129)=0,"– no spend","⚠ add to Campaigns tab")))</f>
        <v>✓</v>
      </c>
      <c r="J3129" s="83" t="n">
        <f aca="false">IF(D3129="","",D3129*IF(Settings!$B$23=Settings!$C$6,1,IF(Settings!$B$23="USD",1/INDEX(Settings!$B$29:$B$40,MONTH(B3129)),INDEX(Settings!$B$29:$B$40,MONTH(B3129)))))</f>
        <v>57.650966</v>
      </c>
    </row>
    <row r="3130" customFormat="false" ht="15" hidden="false" customHeight="false" outlineLevel="0" collapsed="false">
      <c r="A3130" s="0" t="s">
        <v>191</v>
      </c>
      <c r="B3130" s="81" t="n">
        <v>46222</v>
      </c>
      <c r="C3130" s="82" t="s">
        <v>452</v>
      </c>
      <c r="D3130" s="83" t="n">
        <v>16.24</v>
      </c>
      <c r="E3130" s="0" t="n">
        <v>42</v>
      </c>
      <c r="F3130" s="0" t="n">
        <v>4</v>
      </c>
      <c r="G3130" s="0" t="n">
        <v>0</v>
      </c>
      <c r="I3130" s="0" t="str">
        <f aca="false">IF(A3130="","",IF(COUNTIF(Campaigns!$A$7:$A$300,A3130)&gt;0,"✓",IF(N(D3130)=0,"– no spend","⚠ add to Campaigns tab")))</f>
        <v>✓</v>
      </c>
      <c r="J3130" s="83" t="n">
        <f aca="false">IF(D3130="","",D3130*IF(Settings!$B$23=Settings!$C$6,1,IF(Settings!$B$23="USD",1/INDEX(Settings!$B$29:$B$40,MONTH(B3130)),INDEX(Settings!$B$29:$B$40,MONTH(B3130)))))</f>
        <v>18.151448</v>
      </c>
    </row>
    <row r="3131" customFormat="false" ht="15" hidden="false" customHeight="false" outlineLevel="0" collapsed="false">
      <c r="A3131" s="0" t="s">
        <v>200</v>
      </c>
      <c r="B3131" s="81" t="n">
        <v>46222</v>
      </c>
      <c r="C3131" s="82" t="s">
        <v>452</v>
      </c>
      <c r="D3131" s="83" t="n">
        <v>4.75</v>
      </c>
      <c r="E3131" s="0" t="n">
        <v>15</v>
      </c>
      <c r="F3131" s="0" t="n">
        <v>1</v>
      </c>
      <c r="G3131" s="0" t="n">
        <v>0</v>
      </c>
      <c r="I3131" s="0" t="str">
        <f aca="false">IF(A3131="","",IF(COUNTIF(Campaigns!$A$7:$A$300,A3131)&gt;0,"✓",IF(N(D3131)=0,"– no spend","⚠ add to Campaigns tab")))</f>
        <v>✓</v>
      </c>
      <c r="J3131" s="83" t="n">
        <f aca="false">IF(D3131="","",D3131*IF(Settings!$B$23=Settings!$C$6,1,IF(Settings!$B$23="USD",1/INDEX(Settings!$B$29:$B$40,MONTH(B3131)),INDEX(Settings!$B$29:$B$40,MONTH(B3131)))))</f>
        <v>5.309075</v>
      </c>
    </row>
    <row r="3132" customFormat="false" ht="15" hidden="false" customHeight="false" outlineLevel="0" collapsed="false">
      <c r="A3132" s="0" t="s">
        <v>196</v>
      </c>
      <c r="B3132" s="81" t="n">
        <v>46222</v>
      </c>
      <c r="C3132" s="82" t="s">
        <v>452</v>
      </c>
      <c r="D3132" s="83" t="n">
        <v>16.64</v>
      </c>
      <c r="E3132" s="0" t="n">
        <v>105</v>
      </c>
      <c r="F3132" s="0" t="n">
        <v>10</v>
      </c>
      <c r="G3132" s="0" t="n">
        <v>0</v>
      </c>
      <c r="I3132" s="0" t="str">
        <f aca="false">IF(A3132="","",IF(COUNTIF(Campaigns!$A$7:$A$300,A3132)&gt;0,"✓",IF(N(D3132)=0,"– no spend","⚠ add to Campaigns tab")))</f>
        <v>✓</v>
      </c>
      <c r="J3132" s="83" t="n">
        <f aca="false">IF(D3132="","",D3132*IF(Settings!$B$23=Settings!$C$6,1,IF(Settings!$B$23="USD",1/INDEX(Settings!$B$29:$B$40,MONTH(B3132)),INDEX(Settings!$B$29:$B$40,MONTH(B3132)))))</f>
        <v>18.598528</v>
      </c>
    </row>
    <row r="3133" customFormat="false" ht="15" hidden="false" customHeight="false" outlineLevel="0" collapsed="false">
      <c r="A3133" s="0" t="s">
        <v>202</v>
      </c>
      <c r="B3133" s="81" t="n">
        <v>46222</v>
      </c>
      <c r="C3133" s="82" t="s">
        <v>452</v>
      </c>
      <c r="D3133" s="83" t="n">
        <v>4.07</v>
      </c>
      <c r="E3133" s="0" t="n">
        <v>81</v>
      </c>
      <c r="F3133" s="0" t="n">
        <v>3</v>
      </c>
      <c r="G3133" s="0" t="n">
        <v>0</v>
      </c>
      <c r="I3133" s="0" t="str">
        <f aca="false">IF(A3133="","",IF(COUNTIF(Campaigns!$A$7:$A$300,A3133)&gt;0,"✓",IF(N(D3133)=0,"– no spend","⚠ add to Campaigns tab")))</f>
        <v>✓</v>
      </c>
      <c r="J3133" s="83" t="n">
        <f aca="false">IF(D3133="","",D3133*IF(Settings!$B$23=Settings!$C$6,1,IF(Settings!$B$23="USD",1/INDEX(Settings!$B$29:$B$40,MONTH(B3133)),INDEX(Settings!$B$29:$B$40,MONTH(B3133)))))</f>
        <v>4.549039</v>
      </c>
    </row>
    <row r="3134" customFormat="false" ht="15" hidden="false" customHeight="false" outlineLevel="0" collapsed="false">
      <c r="A3134" s="0" t="s">
        <v>192</v>
      </c>
      <c r="B3134" s="81" t="n">
        <v>46222</v>
      </c>
      <c r="C3134" s="82" t="s">
        <v>452</v>
      </c>
      <c r="D3134" s="83" t="n">
        <v>10.87</v>
      </c>
      <c r="E3134" s="0" t="n">
        <v>45</v>
      </c>
      <c r="F3134" s="0" t="n">
        <v>3</v>
      </c>
      <c r="G3134" s="0" t="n">
        <v>0</v>
      </c>
      <c r="I3134" s="0" t="str">
        <f aca="false">IF(A3134="","",IF(COUNTIF(Campaigns!$A$7:$A$300,A3134)&gt;0,"✓",IF(N(D3134)=0,"– no spend","⚠ add to Campaigns tab")))</f>
        <v>✓</v>
      </c>
      <c r="J3134" s="83" t="n">
        <f aca="false">IF(D3134="","",D3134*IF(Settings!$B$23=Settings!$C$6,1,IF(Settings!$B$23="USD",1/INDEX(Settings!$B$29:$B$40,MONTH(B3134)),INDEX(Settings!$B$29:$B$40,MONTH(B3134)))))</f>
        <v>12.149399</v>
      </c>
    </row>
    <row r="3135" customFormat="false" ht="15" hidden="false" customHeight="false" outlineLevel="0" collapsed="false">
      <c r="A3135" s="0" t="s">
        <v>187</v>
      </c>
      <c r="B3135" s="81" t="n">
        <v>46222</v>
      </c>
      <c r="C3135" s="82" t="s">
        <v>452</v>
      </c>
      <c r="D3135" s="83" t="n">
        <v>14.36</v>
      </c>
      <c r="E3135" s="0" t="n">
        <v>48</v>
      </c>
      <c r="F3135" s="0" t="n">
        <v>4</v>
      </c>
      <c r="G3135" s="0" t="n">
        <v>0</v>
      </c>
      <c r="I3135" s="0" t="str">
        <f aca="false">IF(A3135="","",IF(COUNTIF(Campaigns!$A$7:$A$300,A3135)&gt;0,"✓",IF(N(D3135)=0,"– no spend","⚠ add to Campaigns tab")))</f>
        <v>✓</v>
      </c>
      <c r="J3135" s="83" t="n">
        <f aca="false">IF(D3135="","",D3135*IF(Settings!$B$23=Settings!$C$6,1,IF(Settings!$B$23="USD",1/INDEX(Settings!$B$29:$B$40,MONTH(B3135)),INDEX(Settings!$B$29:$B$40,MONTH(B3135)))))</f>
        <v>16.050172</v>
      </c>
    </row>
    <row r="3136" customFormat="false" ht="15" hidden="false" customHeight="false" outlineLevel="0" collapsed="false">
      <c r="A3136" s="0" t="s">
        <v>190</v>
      </c>
      <c r="B3136" s="81" t="n">
        <v>46222</v>
      </c>
      <c r="C3136" s="82" t="s">
        <v>452</v>
      </c>
      <c r="D3136" s="83" t="n">
        <v>38.18</v>
      </c>
      <c r="E3136" s="0" t="n">
        <v>14</v>
      </c>
      <c r="F3136" s="0" t="n">
        <v>2</v>
      </c>
      <c r="G3136" s="0" t="n">
        <v>0</v>
      </c>
      <c r="I3136" s="0" t="str">
        <f aca="false">IF(A3136="","",IF(COUNTIF(Campaigns!$A$7:$A$300,A3136)&gt;0,"✓",IF(N(D3136)=0,"– no spend","⚠ add to Campaigns tab")))</f>
        <v>✓</v>
      </c>
      <c r="J3136" s="83" t="n">
        <f aca="false">IF(D3136="","",D3136*IF(Settings!$B$23=Settings!$C$6,1,IF(Settings!$B$23="USD",1/INDEX(Settings!$B$29:$B$40,MONTH(B3136)),INDEX(Settings!$B$29:$B$40,MONTH(B3136)))))</f>
        <v>42.673786</v>
      </c>
    </row>
    <row r="3137" customFormat="false" ht="15" hidden="false" customHeight="false" outlineLevel="0" collapsed="false">
      <c r="A3137" s="0" t="s">
        <v>204</v>
      </c>
      <c r="B3137" s="81" t="n">
        <v>46222</v>
      </c>
      <c r="C3137" s="82" t="s">
        <v>452</v>
      </c>
      <c r="D3137" s="83" t="n">
        <v>5.36</v>
      </c>
      <c r="E3137" s="0" t="n">
        <v>25</v>
      </c>
      <c r="F3137" s="0" t="n">
        <v>3</v>
      </c>
      <c r="G3137" s="0" t="n">
        <v>0</v>
      </c>
      <c r="I3137" s="0" t="str">
        <f aca="false">IF(A3137="","",IF(COUNTIF(Campaigns!$A$7:$A$300,A3137)&gt;0,"✓",IF(N(D3137)=0,"– no spend","⚠ add to Campaigns tab")))</f>
        <v>✓</v>
      </c>
      <c r="J3137" s="83" t="n">
        <f aca="false">IF(D3137="","",D3137*IF(Settings!$B$23=Settings!$C$6,1,IF(Settings!$B$23="USD",1/INDEX(Settings!$B$29:$B$40,MONTH(B3137)),INDEX(Settings!$B$29:$B$40,MONTH(B3137)))))</f>
        <v>5.990872</v>
      </c>
    </row>
    <row r="3138" customFormat="false" ht="15" hidden="false" customHeight="false" outlineLevel="0" collapsed="false">
      <c r="A3138" s="0" t="s">
        <v>188</v>
      </c>
      <c r="B3138" s="81" t="n">
        <v>46222</v>
      </c>
      <c r="C3138" s="82" t="s">
        <v>452</v>
      </c>
      <c r="D3138" s="83" t="n">
        <v>65.05</v>
      </c>
      <c r="E3138" s="0" t="n">
        <v>198</v>
      </c>
      <c r="F3138" s="0" t="n">
        <v>21</v>
      </c>
      <c r="G3138" s="0" t="n">
        <v>0</v>
      </c>
      <c r="I3138" s="0" t="str">
        <f aca="false">IF(A3138="","",IF(COUNTIF(Campaigns!$A$7:$A$300,A3138)&gt;0,"✓",IF(N(D3138)=0,"– no spend","⚠ add to Campaigns tab")))</f>
        <v>✓</v>
      </c>
      <c r="J3138" s="83" t="n">
        <f aca="false">IF(D3138="","",D3138*IF(Settings!$B$23=Settings!$C$6,1,IF(Settings!$B$23="USD",1/INDEX(Settings!$B$29:$B$40,MONTH(B3138)),INDEX(Settings!$B$29:$B$40,MONTH(B3138)))))</f>
        <v>72.706385</v>
      </c>
    </row>
    <row r="3139" customFormat="false" ht="15" hidden="false" customHeight="false" outlineLevel="0" collapsed="false">
      <c r="A3139" s="0" t="s">
        <v>186</v>
      </c>
      <c r="B3139" s="81" t="n">
        <v>46222</v>
      </c>
      <c r="C3139" s="82" t="s">
        <v>452</v>
      </c>
      <c r="D3139" s="83" t="n">
        <v>34.64</v>
      </c>
      <c r="E3139" s="0" t="n">
        <v>95</v>
      </c>
      <c r="F3139" s="0" t="n">
        <v>20</v>
      </c>
      <c r="G3139" s="0" t="n">
        <v>0</v>
      </c>
      <c r="I3139" s="0" t="str">
        <f aca="false">IF(A3139="","",IF(COUNTIF(Campaigns!$A$7:$A$300,A3139)&gt;0,"✓",IF(N(D3139)=0,"– no spend","⚠ add to Campaigns tab")))</f>
        <v>✓</v>
      </c>
      <c r="J3139" s="83" t="n">
        <f aca="false">IF(D3139="","",D3139*IF(Settings!$B$23=Settings!$C$6,1,IF(Settings!$B$23="USD",1/INDEX(Settings!$B$29:$B$40,MONTH(B3139)),INDEX(Settings!$B$29:$B$40,MONTH(B3139)))))</f>
        <v>38.717128</v>
      </c>
    </row>
    <row r="3140" customFormat="false" ht="15" hidden="false" customHeight="false" outlineLevel="0" collapsed="false">
      <c r="A3140" s="0" t="s">
        <v>197</v>
      </c>
      <c r="B3140" s="81" t="n">
        <v>46222</v>
      </c>
      <c r="C3140" s="82" t="s">
        <v>452</v>
      </c>
      <c r="D3140" s="83" t="n">
        <v>20.45</v>
      </c>
      <c r="E3140" s="0" t="n">
        <v>25850</v>
      </c>
      <c r="F3140" s="0" t="n">
        <v>45</v>
      </c>
      <c r="G3140" s="0" t="n">
        <v>0</v>
      </c>
      <c r="I3140" s="0" t="str">
        <f aca="false">IF(A3140="","",IF(COUNTIF(Campaigns!$A$7:$A$300,A3140)&gt;0,"✓",IF(N(D3140)=0,"– no spend","⚠ add to Campaigns tab")))</f>
        <v>✓</v>
      </c>
      <c r="J3140" s="83" t="n">
        <f aca="false">IF(D3140="","",D3140*IF(Settings!$B$23=Settings!$C$6,1,IF(Settings!$B$23="USD",1/INDEX(Settings!$B$29:$B$40,MONTH(B3140)),INDEX(Settings!$B$29:$B$40,MONTH(B3140)))))</f>
        <v>22.856965</v>
      </c>
    </row>
    <row r="3141" customFormat="false" ht="15" hidden="false" customHeight="false" outlineLevel="0" collapsed="false">
      <c r="A3141" s="0" t="s">
        <v>198</v>
      </c>
      <c r="B3141" s="81" t="n">
        <v>46222</v>
      </c>
      <c r="C3141" s="82" t="s">
        <v>452</v>
      </c>
      <c r="D3141" s="83" t="n">
        <v>20.39</v>
      </c>
      <c r="E3141" s="0" t="n">
        <v>10391</v>
      </c>
      <c r="F3141" s="0" t="n">
        <v>2</v>
      </c>
      <c r="G3141" s="0" t="n">
        <v>0</v>
      </c>
      <c r="I3141" s="0" t="str">
        <f aca="false">IF(A3141="","",IF(COUNTIF(Campaigns!$A$7:$A$300,A3141)&gt;0,"✓",IF(N(D3141)=0,"– no spend","⚠ add to Campaigns tab")))</f>
        <v>✓</v>
      </c>
      <c r="J3141" s="83" t="n">
        <f aca="false">IF(D3141="","",D3141*IF(Settings!$B$23=Settings!$C$6,1,IF(Settings!$B$23="USD",1/INDEX(Settings!$B$29:$B$40,MONTH(B3141)),INDEX(Settings!$B$29:$B$40,MONTH(B3141)))))</f>
        <v>22.789903</v>
      </c>
    </row>
    <row r="3142" customFormat="false" ht="15" hidden="false" customHeight="false" outlineLevel="0" collapsed="false">
      <c r="A3142" s="0" t="s">
        <v>185</v>
      </c>
      <c r="B3142" s="81" t="n">
        <v>46223</v>
      </c>
      <c r="C3142" s="82" t="s">
        <v>452</v>
      </c>
      <c r="D3142" s="83" t="n">
        <v>40.04</v>
      </c>
      <c r="E3142" s="0" t="n">
        <v>220</v>
      </c>
      <c r="F3142" s="0" t="n">
        <v>20</v>
      </c>
      <c r="G3142" s="0" t="n">
        <v>1</v>
      </c>
      <c r="I3142" s="0" t="str">
        <f aca="false">IF(A3142="","",IF(COUNTIF(Campaigns!$A$7:$A$300,A3142)&gt;0,"✓",IF(N(D3142)=0,"– no spend","⚠ add to Campaigns tab")))</f>
        <v>✓</v>
      </c>
      <c r="J3142" s="83" t="n">
        <f aca="false">IF(D3142="","",D3142*IF(Settings!$B$23=Settings!$C$6,1,IF(Settings!$B$23="USD",1/INDEX(Settings!$B$29:$B$40,MONTH(B3142)),INDEX(Settings!$B$29:$B$40,MONTH(B3142)))))</f>
        <v>44.752708</v>
      </c>
    </row>
    <row r="3143" customFormat="false" ht="15" hidden="false" customHeight="false" outlineLevel="0" collapsed="false">
      <c r="A3143" s="0" t="s">
        <v>191</v>
      </c>
      <c r="B3143" s="81" t="n">
        <v>46223</v>
      </c>
      <c r="C3143" s="82" t="s">
        <v>452</v>
      </c>
      <c r="D3143" s="83" t="n">
        <v>37.75</v>
      </c>
      <c r="E3143" s="0" t="n">
        <v>32</v>
      </c>
      <c r="F3143" s="0" t="n">
        <v>9</v>
      </c>
      <c r="G3143" s="0" t="n">
        <v>0</v>
      </c>
      <c r="I3143" s="0" t="str">
        <f aca="false">IF(A3143="","",IF(COUNTIF(Campaigns!$A$7:$A$300,A3143)&gt;0,"✓",IF(N(D3143)=0,"– no spend","⚠ add to Campaigns tab")))</f>
        <v>✓</v>
      </c>
      <c r="J3143" s="83" t="n">
        <f aca="false">IF(D3143="","",D3143*IF(Settings!$B$23=Settings!$C$6,1,IF(Settings!$B$23="USD",1/INDEX(Settings!$B$29:$B$40,MONTH(B3143)),INDEX(Settings!$B$29:$B$40,MONTH(B3143)))))</f>
        <v>42.193175</v>
      </c>
    </row>
    <row r="3144" customFormat="false" ht="15" hidden="false" customHeight="false" outlineLevel="0" collapsed="false">
      <c r="A3144" s="0" t="s">
        <v>200</v>
      </c>
      <c r="B3144" s="81" t="n">
        <v>46223</v>
      </c>
      <c r="C3144" s="82" t="s">
        <v>452</v>
      </c>
      <c r="D3144" s="83" t="n">
        <v>11.85</v>
      </c>
      <c r="E3144" s="0" t="n">
        <v>123</v>
      </c>
      <c r="F3144" s="0" t="n">
        <v>5</v>
      </c>
      <c r="G3144" s="0" t="n">
        <v>0</v>
      </c>
      <c r="I3144" s="0" t="str">
        <f aca="false">IF(A3144="","",IF(COUNTIF(Campaigns!$A$7:$A$300,A3144)&gt;0,"✓",IF(N(D3144)=0,"– no spend","⚠ add to Campaigns tab")))</f>
        <v>✓</v>
      </c>
      <c r="J3144" s="83" t="n">
        <f aca="false">IF(D3144="","",D3144*IF(Settings!$B$23=Settings!$C$6,1,IF(Settings!$B$23="USD",1/INDEX(Settings!$B$29:$B$40,MONTH(B3144)),INDEX(Settings!$B$29:$B$40,MONTH(B3144)))))</f>
        <v>13.244745</v>
      </c>
    </row>
    <row r="3145" customFormat="false" ht="15" hidden="false" customHeight="false" outlineLevel="0" collapsed="false">
      <c r="A3145" s="0" t="s">
        <v>196</v>
      </c>
      <c r="B3145" s="81" t="n">
        <v>46223</v>
      </c>
      <c r="C3145" s="82" t="s">
        <v>452</v>
      </c>
      <c r="D3145" s="83" t="n">
        <v>13.57</v>
      </c>
      <c r="E3145" s="0" t="n">
        <v>146</v>
      </c>
      <c r="F3145" s="0" t="n">
        <v>9</v>
      </c>
      <c r="G3145" s="0" t="n">
        <v>0</v>
      </c>
      <c r="I3145" s="0" t="str">
        <f aca="false">IF(A3145="","",IF(COUNTIF(Campaigns!$A$7:$A$300,A3145)&gt;0,"✓",IF(N(D3145)=0,"– no spend","⚠ add to Campaigns tab")))</f>
        <v>✓</v>
      </c>
      <c r="J3145" s="83" t="n">
        <f aca="false">IF(D3145="","",D3145*IF(Settings!$B$23=Settings!$C$6,1,IF(Settings!$B$23="USD",1/INDEX(Settings!$B$29:$B$40,MONTH(B3145)),INDEX(Settings!$B$29:$B$40,MONTH(B3145)))))</f>
        <v>15.167189</v>
      </c>
    </row>
    <row r="3146" customFormat="false" ht="15" hidden="false" customHeight="false" outlineLevel="0" collapsed="false">
      <c r="A3146" s="0" t="s">
        <v>202</v>
      </c>
      <c r="B3146" s="81" t="n">
        <v>46223</v>
      </c>
      <c r="C3146" s="82" t="s">
        <v>452</v>
      </c>
      <c r="D3146" s="83" t="n">
        <v>10.74</v>
      </c>
      <c r="E3146" s="0" t="n">
        <v>68</v>
      </c>
      <c r="F3146" s="0" t="n">
        <v>4</v>
      </c>
      <c r="G3146" s="0" t="n">
        <v>0</v>
      </c>
      <c r="I3146" s="0" t="str">
        <f aca="false">IF(A3146="","",IF(COUNTIF(Campaigns!$A$7:$A$300,A3146)&gt;0,"✓",IF(N(D3146)=0,"– no spend","⚠ add to Campaigns tab")))</f>
        <v>✓</v>
      </c>
      <c r="J3146" s="83" t="n">
        <f aca="false">IF(D3146="","",D3146*IF(Settings!$B$23=Settings!$C$6,1,IF(Settings!$B$23="USD",1/INDEX(Settings!$B$29:$B$40,MONTH(B3146)),INDEX(Settings!$B$29:$B$40,MONTH(B3146)))))</f>
        <v>12.004098</v>
      </c>
    </row>
    <row r="3147" customFormat="false" ht="15" hidden="false" customHeight="false" outlineLevel="0" collapsed="false">
      <c r="A3147" s="0" t="s">
        <v>192</v>
      </c>
      <c r="B3147" s="81" t="n">
        <v>46223</v>
      </c>
      <c r="C3147" s="82" t="s">
        <v>452</v>
      </c>
      <c r="D3147" s="83" t="n">
        <v>17.46</v>
      </c>
      <c r="E3147" s="0" t="n">
        <v>84</v>
      </c>
      <c r="F3147" s="0" t="n">
        <v>6</v>
      </c>
      <c r="G3147" s="0" t="n">
        <v>0</v>
      </c>
      <c r="I3147" s="0" t="str">
        <f aca="false">IF(A3147="","",IF(COUNTIF(Campaigns!$A$7:$A$300,A3147)&gt;0,"✓",IF(N(D3147)=0,"– no spend","⚠ add to Campaigns tab")))</f>
        <v>✓</v>
      </c>
      <c r="J3147" s="83" t="n">
        <f aca="false">IF(D3147="","",D3147*IF(Settings!$B$23=Settings!$C$6,1,IF(Settings!$B$23="USD",1/INDEX(Settings!$B$29:$B$40,MONTH(B3147)),INDEX(Settings!$B$29:$B$40,MONTH(B3147)))))</f>
        <v>19.515042</v>
      </c>
    </row>
    <row r="3148" customFormat="false" ht="15" hidden="false" customHeight="false" outlineLevel="0" collapsed="false">
      <c r="A3148" s="0" t="s">
        <v>187</v>
      </c>
      <c r="B3148" s="81" t="n">
        <v>46223</v>
      </c>
      <c r="C3148" s="82" t="s">
        <v>452</v>
      </c>
      <c r="D3148" s="83" t="n">
        <v>87.7</v>
      </c>
      <c r="E3148" s="0" t="n">
        <v>71</v>
      </c>
      <c r="F3148" s="0" t="n">
        <v>10</v>
      </c>
      <c r="G3148" s="0" t="n">
        <v>0</v>
      </c>
      <c r="I3148" s="0" t="str">
        <f aca="false">IF(A3148="","",IF(COUNTIF(Campaigns!$A$7:$A$300,A3148)&gt;0,"✓",IF(N(D3148)=0,"– no spend","⚠ add to Campaigns tab")))</f>
        <v>✓</v>
      </c>
      <c r="J3148" s="83" t="n">
        <f aca="false">IF(D3148="","",D3148*IF(Settings!$B$23=Settings!$C$6,1,IF(Settings!$B$23="USD",1/INDEX(Settings!$B$29:$B$40,MONTH(B3148)),INDEX(Settings!$B$29:$B$40,MONTH(B3148)))))</f>
        <v>98.02229</v>
      </c>
    </row>
    <row r="3149" customFormat="false" ht="15" hidden="false" customHeight="false" outlineLevel="0" collapsed="false">
      <c r="A3149" s="0" t="s">
        <v>190</v>
      </c>
      <c r="B3149" s="81" t="n">
        <v>46223</v>
      </c>
      <c r="C3149" s="82" t="s">
        <v>452</v>
      </c>
      <c r="D3149" s="83" t="n">
        <v>122.66</v>
      </c>
      <c r="E3149" s="0" t="n">
        <v>20</v>
      </c>
      <c r="F3149" s="0" t="n">
        <v>3</v>
      </c>
      <c r="G3149" s="0" t="n">
        <v>0</v>
      </c>
      <c r="I3149" s="0" t="str">
        <f aca="false">IF(A3149="","",IF(COUNTIF(Campaigns!$A$7:$A$300,A3149)&gt;0,"✓",IF(N(D3149)=0,"– no spend","⚠ add to Campaigns tab")))</f>
        <v>✓</v>
      </c>
      <c r="J3149" s="83" t="n">
        <f aca="false">IF(D3149="","",D3149*IF(Settings!$B$23=Settings!$C$6,1,IF(Settings!$B$23="USD",1/INDEX(Settings!$B$29:$B$40,MONTH(B3149)),INDEX(Settings!$B$29:$B$40,MONTH(B3149)))))</f>
        <v>137.097082</v>
      </c>
    </row>
    <row r="3150" customFormat="false" ht="15" hidden="false" customHeight="false" outlineLevel="0" collapsed="false">
      <c r="A3150" s="0" t="s">
        <v>204</v>
      </c>
      <c r="B3150" s="81" t="n">
        <v>46223</v>
      </c>
      <c r="C3150" s="82" t="s">
        <v>452</v>
      </c>
      <c r="D3150" s="83" t="n">
        <v>2.63</v>
      </c>
      <c r="E3150" s="0" t="n">
        <v>26</v>
      </c>
      <c r="F3150" s="0" t="n">
        <v>1</v>
      </c>
      <c r="G3150" s="0" t="n">
        <v>0</v>
      </c>
      <c r="I3150" s="0" t="str">
        <f aca="false">IF(A3150="","",IF(COUNTIF(Campaigns!$A$7:$A$300,A3150)&gt;0,"✓",IF(N(D3150)=0,"– no spend","⚠ add to Campaigns tab")))</f>
        <v>✓</v>
      </c>
      <c r="J3150" s="83" t="n">
        <f aca="false">IF(D3150="","",D3150*IF(Settings!$B$23=Settings!$C$6,1,IF(Settings!$B$23="USD",1/INDEX(Settings!$B$29:$B$40,MONTH(B3150)),INDEX(Settings!$B$29:$B$40,MONTH(B3150)))))</f>
        <v>2.939551</v>
      </c>
    </row>
    <row r="3151" customFormat="false" ht="15" hidden="false" customHeight="false" outlineLevel="0" collapsed="false">
      <c r="A3151" s="0" t="s">
        <v>188</v>
      </c>
      <c r="B3151" s="81" t="n">
        <v>46223</v>
      </c>
      <c r="C3151" s="82" t="s">
        <v>452</v>
      </c>
      <c r="D3151" s="83" t="n">
        <v>63.27</v>
      </c>
      <c r="E3151" s="0" t="n">
        <v>304</v>
      </c>
      <c r="F3151" s="0" t="n">
        <v>21</v>
      </c>
      <c r="G3151" s="0" t="n">
        <v>0</v>
      </c>
      <c r="I3151" s="0" t="str">
        <f aca="false">IF(A3151="","",IF(COUNTIF(Campaigns!$A$7:$A$300,A3151)&gt;0,"✓",IF(N(D3151)=0,"– no spend","⚠ add to Campaigns tab")))</f>
        <v>✓</v>
      </c>
      <c r="J3151" s="83" t="n">
        <f aca="false">IF(D3151="","",D3151*IF(Settings!$B$23=Settings!$C$6,1,IF(Settings!$B$23="USD",1/INDEX(Settings!$B$29:$B$40,MONTH(B3151)),INDEX(Settings!$B$29:$B$40,MONTH(B3151)))))</f>
        <v>70.716879</v>
      </c>
    </row>
    <row r="3152" customFormat="false" ht="15" hidden="false" customHeight="false" outlineLevel="0" collapsed="false">
      <c r="A3152" s="0" t="s">
        <v>186</v>
      </c>
      <c r="B3152" s="81" t="n">
        <v>46223</v>
      </c>
      <c r="C3152" s="82" t="s">
        <v>452</v>
      </c>
      <c r="D3152" s="83" t="n">
        <v>59.31</v>
      </c>
      <c r="E3152" s="0" t="n">
        <v>212</v>
      </c>
      <c r="F3152" s="0" t="n">
        <v>36</v>
      </c>
      <c r="G3152" s="0" t="n">
        <v>0</v>
      </c>
      <c r="I3152" s="0" t="str">
        <f aca="false">IF(A3152="","",IF(COUNTIF(Campaigns!$A$7:$A$300,A3152)&gt;0,"✓",IF(N(D3152)=0,"– no spend","⚠ add to Campaigns tab")))</f>
        <v>✓</v>
      </c>
      <c r="J3152" s="83" t="n">
        <f aca="false">IF(D3152="","",D3152*IF(Settings!$B$23=Settings!$C$6,1,IF(Settings!$B$23="USD",1/INDEX(Settings!$B$29:$B$40,MONTH(B3152)),INDEX(Settings!$B$29:$B$40,MONTH(B3152)))))</f>
        <v>66.290787</v>
      </c>
    </row>
    <row r="3153" customFormat="false" ht="15" hidden="false" customHeight="false" outlineLevel="0" collapsed="false">
      <c r="A3153" s="0" t="s">
        <v>197</v>
      </c>
      <c r="B3153" s="81" t="n">
        <v>46223</v>
      </c>
      <c r="C3153" s="82" t="s">
        <v>452</v>
      </c>
      <c r="D3153" s="83" t="n">
        <v>20.29</v>
      </c>
      <c r="E3153" s="0" t="n">
        <v>26810</v>
      </c>
      <c r="F3153" s="0" t="n">
        <v>60</v>
      </c>
      <c r="G3153" s="0" t="n">
        <v>0</v>
      </c>
      <c r="I3153" s="0" t="str">
        <f aca="false">IF(A3153="","",IF(COUNTIF(Campaigns!$A$7:$A$300,A3153)&gt;0,"✓",IF(N(D3153)=0,"– no spend","⚠ add to Campaigns tab")))</f>
        <v>✓</v>
      </c>
      <c r="J3153" s="83" t="n">
        <f aca="false">IF(D3153="","",D3153*IF(Settings!$B$23=Settings!$C$6,1,IF(Settings!$B$23="USD",1/INDEX(Settings!$B$29:$B$40,MONTH(B3153)),INDEX(Settings!$B$29:$B$40,MONTH(B3153)))))</f>
        <v>22.678133</v>
      </c>
    </row>
    <row r="3154" customFormat="false" ht="15" hidden="false" customHeight="false" outlineLevel="0" collapsed="false">
      <c r="A3154" s="0" t="s">
        <v>198</v>
      </c>
      <c r="B3154" s="81" t="n">
        <v>46223</v>
      </c>
      <c r="C3154" s="82" t="s">
        <v>452</v>
      </c>
      <c r="D3154" s="83" t="n">
        <v>20.24</v>
      </c>
      <c r="E3154" s="0" t="n">
        <v>9309</v>
      </c>
      <c r="F3154" s="0" t="n">
        <v>4</v>
      </c>
      <c r="G3154" s="0" t="n">
        <v>0</v>
      </c>
      <c r="I3154" s="0" t="str">
        <f aca="false">IF(A3154="","",IF(COUNTIF(Campaigns!$A$7:$A$300,A3154)&gt;0,"✓",IF(N(D3154)=0,"– no spend","⚠ add to Campaigns tab")))</f>
        <v>✓</v>
      </c>
      <c r="J3154" s="83" t="n">
        <f aca="false">IF(D3154="","",D3154*IF(Settings!$B$23=Settings!$C$6,1,IF(Settings!$B$23="USD",1/INDEX(Settings!$B$29:$B$40,MONTH(B3154)),INDEX(Settings!$B$29:$B$40,MONTH(B3154)))))</f>
        <v>22.622248</v>
      </c>
    </row>
    <row r="3155" customFormat="false" ht="15" hidden="false" customHeight="false" outlineLevel="0" collapsed="false">
      <c r="A3155" s="0" t="s">
        <v>185</v>
      </c>
      <c r="B3155" s="81" t="n">
        <v>46224</v>
      </c>
      <c r="C3155" s="82" t="s">
        <v>452</v>
      </c>
      <c r="D3155" s="83" t="n">
        <v>76.37</v>
      </c>
      <c r="E3155" s="0" t="n">
        <v>235</v>
      </c>
      <c r="F3155" s="0" t="n">
        <v>32</v>
      </c>
      <c r="G3155" s="0" t="n">
        <v>0</v>
      </c>
      <c r="I3155" s="0" t="str">
        <f aca="false">IF(A3155="","",IF(COUNTIF(Campaigns!$A$7:$A$300,A3155)&gt;0,"✓",IF(N(D3155)=0,"– no spend","⚠ add to Campaigns tab")))</f>
        <v>✓</v>
      </c>
      <c r="J3155" s="83" t="n">
        <f aca="false">IF(D3155="","",D3155*IF(Settings!$B$23=Settings!$C$6,1,IF(Settings!$B$23="USD",1/INDEX(Settings!$B$29:$B$40,MONTH(B3155)),INDEX(Settings!$B$29:$B$40,MONTH(B3155)))))</f>
        <v>85.358749</v>
      </c>
    </row>
    <row r="3156" customFormat="false" ht="15" hidden="false" customHeight="false" outlineLevel="0" collapsed="false">
      <c r="A3156" s="0" t="s">
        <v>191</v>
      </c>
      <c r="B3156" s="81" t="n">
        <v>46224</v>
      </c>
      <c r="C3156" s="82" t="s">
        <v>452</v>
      </c>
      <c r="D3156" s="83" t="n">
        <v>33.99</v>
      </c>
      <c r="E3156" s="0" t="n">
        <v>87</v>
      </c>
      <c r="F3156" s="0" t="n">
        <v>10</v>
      </c>
      <c r="G3156" s="0" t="n">
        <v>0</v>
      </c>
      <c r="I3156" s="0" t="str">
        <f aca="false">IF(A3156="","",IF(COUNTIF(Campaigns!$A$7:$A$300,A3156)&gt;0,"✓",IF(N(D3156)=0,"– no spend","⚠ add to Campaigns tab")))</f>
        <v>✓</v>
      </c>
      <c r="J3156" s="83" t="n">
        <f aca="false">IF(D3156="","",D3156*IF(Settings!$B$23=Settings!$C$6,1,IF(Settings!$B$23="USD",1/INDEX(Settings!$B$29:$B$40,MONTH(B3156)),INDEX(Settings!$B$29:$B$40,MONTH(B3156)))))</f>
        <v>37.990623</v>
      </c>
    </row>
    <row r="3157" customFormat="false" ht="15" hidden="false" customHeight="false" outlineLevel="0" collapsed="false">
      <c r="A3157" s="0" t="s">
        <v>200</v>
      </c>
      <c r="B3157" s="81" t="n">
        <v>46224</v>
      </c>
      <c r="C3157" s="82" t="s">
        <v>452</v>
      </c>
      <c r="D3157" s="83" t="n">
        <v>37.39</v>
      </c>
      <c r="E3157" s="0" t="n">
        <v>182</v>
      </c>
      <c r="F3157" s="0" t="n">
        <v>14</v>
      </c>
      <c r="G3157" s="0" t="n">
        <v>0</v>
      </c>
      <c r="I3157" s="0" t="str">
        <f aca="false">IF(A3157="","",IF(COUNTIF(Campaigns!$A$7:$A$300,A3157)&gt;0,"✓",IF(N(D3157)=0,"– no spend","⚠ add to Campaigns tab")))</f>
        <v>✓</v>
      </c>
      <c r="J3157" s="83" t="n">
        <f aca="false">IF(D3157="","",D3157*IF(Settings!$B$23=Settings!$C$6,1,IF(Settings!$B$23="USD",1/INDEX(Settings!$B$29:$B$40,MONTH(B3157)),INDEX(Settings!$B$29:$B$40,MONTH(B3157)))))</f>
        <v>41.790803</v>
      </c>
    </row>
    <row r="3158" customFormat="false" ht="15" hidden="false" customHeight="false" outlineLevel="0" collapsed="false">
      <c r="A3158" s="0" t="s">
        <v>196</v>
      </c>
      <c r="B3158" s="81" t="n">
        <v>46224</v>
      </c>
      <c r="C3158" s="82" t="s">
        <v>452</v>
      </c>
      <c r="D3158" s="83" t="n">
        <v>28.07</v>
      </c>
      <c r="E3158" s="0" t="n">
        <v>327</v>
      </c>
      <c r="F3158" s="0" t="n">
        <v>17</v>
      </c>
      <c r="G3158" s="0" t="n">
        <v>0</v>
      </c>
      <c r="I3158" s="0" t="str">
        <f aca="false">IF(A3158="","",IF(COUNTIF(Campaigns!$A$7:$A$300,A3158)&gt;0,"✓",IF(N(D3158)=0,"– no spend","⚠ add to Campaigns tab")))</f>
        <v>✓</v>
      </c>
      <c r="J3158" s="83" t="n">
        <f aca="false">IF(D3158="","",D3158*IF(Settings!$B$23=Settings!$C$6,1,IF(Settings!$B$23="USD",1/INDEX(Settings!$B$29:$B$40,MONTH(B3158)),INDEX(Settings!$B$29:$B$40,MONTH(B3158)))))</f>
        <v>31.373839</v>
      </c>
    </row>
    <row r="3159" customFormat="false" ht="15" hidden="false" customHeight="false" outlineLevel="0" collapsed="false">
      <c r="A3159" s="0" t="s">
        <v>202</v>
      </c>
      <c r="B3159" s="81" t="n">
        <v>46224</v>
      </c>
      <c r="C3159" s="82" t="s">
        <v>452</v>
      </c>
      <c r="D3159" s="83" t="n">
        <v>4.07</v>
      </c>
      <c r="E3159" s="0" t="n">
        <v>72</v>
      </c>
      <c r="F3159" s="0" t="n">
        <v>4</v>
      </c>
      <c r="G3159" s="0" t="n">
        <v>0</v>
      </c>
      <c r="I3159" s="0" t="str">
        <f aca="false">IF(A3159="","",IF(COUNTIF(Campaigns!$A$7:$A$300,A3159)&gt;0,"✓",IF(N(D3159)=0,"– no spend","⚠ add to Campaigns tab")))</f>
        <v>✓</v>
      </c>
      <c r="J3159" s="83" t="n">
        <f aca="false">IF(D3159="","",D3159*IF(Settings!$B$23=Settings!$C$6,1,IF(Settings!$B$23="USD",1/INDEX(Settings!$B$29:$B$40,MONTH(B3159)),INDEX(Settings!$B$29:$B$40,MONTH(B3159)))))</f>
        <v>4.549039</v>
      </c>
    </row>
    <row r="3160" customFormat="false" ht="15" hidden="false" customHeight="false" outlineLevel="0" collapsed="false">
      <c r="A3160" s="0" t="s">
        <v>192</v>
      </c>
      <c r="B3160" s="81" t="n">
        <v>46224</v>
      </c>
      <c r="C3160" s="82" t="s">
        <v>452</v>
      </c>
      <c r="D3160" s="83" t="n">
        <v>30.92</v>
      </c>
      <c r="E3160" s="0" t="n">
        <v>91</v>
      </c>
      <c r="F3160" s="0" t="n">
        <v>15</v>
      </c>
      <c r="G3160" s="0" t="n">
        <v>0</v>
      </c>
      <c r="I3160" s="0" t="str">
        <f aca="false">IF(A3160="","",IF(COUNTIF(Campaigns!$A$7:$A$300,A3160)&gt;0,"✓",IF(N(D3160)=0,"– no spend","⚠ add to Campaigns tab")))</f>
        <v>✓</v>
      </c>
      <c r="J3160" s="83" t="n">
        <f aca="false">IF(D3160="","",D3160*IF(Settings!$B$23=Settings!$C$6,1,IF(Settings!$B$23="USD",1/INDEX(Settings!$B$29:$B$40,MONTH(B3160)),INDEX(Settings!$B$29:$B$40,MONTH(B3160)))))</f>
        <v>34.559284</v>
      </c>
    </row>
    <row r="3161" customFormat="false" ht="15" hidden="false" customHeight="false" outlineLevel="0" collapsed="false">
      <c r="A3161" s="0" t="s">
        <v>187</v>
      </c>
      <c r="B3161" s="81" t="n">
        <v>46224</v>
      </c>
      <c r="C3161" s="82" t="s">
        <v>452</v>
      </c>
      <c r="D3161" s="83" t="n">
        <v>48.59</v>
      </c>
      <c r="E3161" s="0" t="n">
        <v>26</v>
      </c>
      <c r="F3161" s="0" t="n">
        <v>4</v>
      </c>
      <c r="G3161" s="0" t="n">
        <v>0</v>
      </c>
      <c r="I3161" s="0" t="str">
        <f aca="false">IF(A3161="","",IF(COUNTIF(Campaigns!$A$7:$A$300,A3161)&gt;0,"✓",IF(N(D3161)=0,"– no spend","⚠ add to Campaigns tab")))</f>
        <v>✓</v>
      </c>
      <c r="J3161" s="83" t="n">
        <f aca="false">IF(D3161="","",D3161*IF(Settings!$B$23=Settings!$C$6,1,IF(Settings!$B$23="USD",1/INDEX(Settings!$B$29:$B$40,MONTH(B3161)),INDEX(Settings!$B$29:$B$40,MONTH(B3161)))))</f>
        <v>54.309043</v>
      </c>
    </row>
    <row r="3162" customFormat="false" ht="15" hidden="false" customHeight="false" outlineLevel="0" collapsed="false">
      <c r="A3162" s="0" t="s">
        <v>190</v>
      </c>
      <c r="B3162" s="81" t="n">
        <v>46224</v>
      </c>
      <c r="C3162" s="82" t="s">
        <v>452</v>
      </c>
      <c r="D3162" s="83" t="n">
        <v>56.04</v>
      </c>
      <c r="E3162" s="0" t="n">
        <v>79</v>
      </c>
      <c r="F3162" s="0" t="n">
        <v>3</v>
      </c>
      <c r="G3162" s="0" t="n">
        <v>0</v>
      </c>
      <c r="I3162" s="0" t="str">
        <f aca="false">IF(A3162="","",IF(COUNTIF(Campaigns!$A$7:$A$300,A3162)&gt;0,"✓",IF(N(D3162)=0,"– no spend","⚠ add to Campaigns tab")))</f>
        <v>✓</v>
      </c>
      <c r="J3162" s="83" t="n">
        <f aca="false">IF(D3162="","",D3162*IF(Settings!$B$23=Settings!$C$6,1,IF(Settings!$B$23="USD",1/INDEX(Settings!$B$29:$B$40,MONTH(B3162)),INDEX(Settings!$B$29:$B$40,MONTH(B3162)))))</f>
        <v>62.635908</v>
      </c>
    </row>
    <row r="3163" customFormat="false" ht="15" hidden="false" customHeight="false" outlineLevel="0" collapsed="false">
      <c r="A3163" s="0" t="s">
        <v>204</v>
      </c>
      <c r="B3163" s="81" t="n">
        <v>46224</v>
      </c>
      <c r="C3163" s="82" t="s">
        <v>452</v>
      </c>
      <c r="D3163" s="83" t="n">
        <v>6.15</v>
      </c>
      <c r="E3163" s="0" t="n">
        <v>13</v>
      </c>
      <c r="F3163" s="0" t="n">
        <v>3</v>
      </c>
      <c r="G3163" s="0" t="n">
        <v>0</v>
      </c>
      <c r="I3163" s="0" t="str">
        <f aca="false">IF(A3163="","",IF(COUNTIF(Campaigns!$A$7:$A$300,A3163)&gt;0,"✓",IF(N(D3163)=0,"– no spend","⚠ add to Campaigns tab")))</f>
        <v>✓</v>
      </c>
      <c r="J3163" s="83" t="n">
        <f aca="false">IF(D3163="","",D3163*IF(Settings!$B$23=Settings!$C$6,1,IF(Settings!$B$23="USD",1/INDEX(Settings!$B$29:$B$40,MONTH(B3163)),INDEX(Settings!$B$29:$B$40,MONTH(B3163)))))</f>
        <v>6.873855</v>
      </c>
    </row>
    <row r="3164" customFormat="false" ht="15" hidden="false" customHeight="false" outlineLevel="0" collapsed="false">
      <c r="A3164" s="0" t="s">
        <v>188</v>
      </c>
      <c r="B3164" s="81" t="n">
        <v>46224</v>
      </c>
      <c r="C3164" s="82" t="s">
        <v>452</v>
      </c>
      <c r="D3164" s="83" t="n">
        <v>84.86</v>
      </c>
      <c r="E3164" s="0" t="n">
        <v>357</v>
      </c>
      <c r="F3164" s="0" t="n">
        <v>29</v>
      </c>
      <c r="G3164" s="0" t="n">
        <v>0</v>
      </c>
      <c r="I3164" s="0" t="str">
        <f aca="false">IF(A3164="","",IF(COUNTIF(Campaigns!$A$7:$A$300,A3164)&gt;0,"✓",IF(N(D3164)=0,"– no spend","⚠ add to Campaigns tab")))</f>
        <v>✓</v>
      </c>
      <c r="J3164" s="83" t="n">
        <f aca="false">IF(D3164="","",D3164*IF(Settings!$B$23=Settings!$C$6,1,IF(Settings!$B$23="USD",1/INDEX(Settings!$B$29:$B$40,MONTH(B3164)),INDEX(Settings!$B$29:$B$40,MONTH(B3164)))))</f>
        <v>94.848022</v>
      </c>
    </row>
    <row r="3165" customFormat="false" ht="15" hidden="false" customHeight="false" outlineLevel="0" collapsed="false">
      <c r="A3165" s="0" t="s">
        <v>186</v>
      </c>
      <c r="B3165" s="81" t="n">
        <v>46224</v>
      </c>
      <c r="C3165" s="82" t="s">
        <v>452</v>
      </c>
      <c r="D3165" s="83" t="n">
        <v>50.48</v>
      </c>
      <c r="E3165" s="0" t="n">
        <v>232</v>
      </c>
      <c r="F3165" s="0" t="n">
        <v>27</v>
      </c>
      <c r="G3165" s="0" t="n">
        <v>0</v>
      </c>
      <c r="I3165" s="0" t="str">
        <f aca="false">IF(A3165="","",IF(COUNTIF(Campaigns!$A$7:$A$300,A3165)&gt;0,"✓",IF(N(D3165)=0,"– no spend","⚠ add to Campaigns tab")))</f>
        <v>✓</v>
      </c>
      <c r="J3165" s="83" t="n">
        <f aca="false">IF(D3165="","",D3165*IF(Settings!$B$23=Settings!$C$6,1,IF(Settings!$B$23="USD",1/INDEX(Settings!$B$29:$B$40,MONTH(B3165)),INDEX(Settings!$B$29:$B$40,MONTH(B3165)))))</f>
        <v>56.421496</v>
      </c>
    </row>
    <row r="3166" customFormat="false" ht="15" hidden="false" customHeight="false" outlineLevel="0" collapsed="false">
      <c r="A3166" s="0" t="s">
        <v>197</v>
      </c>
      <c r="B3166" s="81" t="n">
        <v>46224</v>
      </c>
      <c r="C3166" s="82" t="s">
        <v>452</v>
      </c>
      <c r="D3166" s="83" t="n">
        <v>20.18</v>
      </c>
      <c r="E3166" s="0" t="n">
        <v>26623</v>
      </c>
      <c r="F3166" s="0" t="n">
        <v>46</v>
      </c>
      <c r="G3166" s="0" t="n">
        <v>0</v>
      </c>
      <c r="I3166" s="0" t="str">
        <f aca="false">IF(A3166="","",IF(COUNTIF(Campaigns!$A$7:$A$300,A3166)&gt;0,"✓",IF(N(D3166)=0,"– no spend","⚠ add to Campaigns tab")))</f>
        <v>✓</v>
      </c>
      <c r="J3166" s="83" t="n">
        <f aca="false">IF(D3166="","",D3166*IF(Settings!$B$23=Settings!$C$6,1,IF(Settings!$B$23="USD",1/INDEX(Settings!$B$29:$B$40,MONTH(B3166)),INDEX(Settings!$B$29:$B$40,MONTH(B3166)))))</f>
        <v>22.555186</v>
      </c>
    </row>
    <row r="3167" customFormat="false" ht="15" hidden="false" customHeight="false" outlineLevel="0" collapsed="false">
      <c r="A3167" s="0" t="s">
        <v>198</v>
      </c>
      <c r="B3167" s="81" t="n">
        <v>46224</v>
      </c>
      <c r="C3167" s="82" t="s">
        <v>452</v>
      </c>
      <c r="D3167" s="83" t="n">
        <v>20.11</v>
      </c>
      <c r="E3167" s="0" t="n">
        <v>10668</v>
      </c>
      <c r="F3167" s="0" t="n">
        <v>6</v>
      </c>
      <c r="G3167" s="0" t="n">
        <v>0</v>
      </c>
      <c r="I3167" s="0" t="str">
        <f aca="false">IF(A3167="","",IF(COUNTIF(Campaigns!$A$7:$A$300,A3167)&gt;0,"✓",IF(N(D3167)=0,"– no spend","⚠ add to Campaigns tab")))</f>
        <v>✓</v>
      </c>
      <c r="J3167" s="83" t="n">
        <f aca="false">IF(D3167="","",D3167*IF(Settings!$B$23=Settings!$C$6,1,IF(Settings!$B$23="USD",1/INDEX(Settings!$B$29:$B$40,MONTH(B3167)),INDEX(Settings!$B$29:$B$40,MONTH(B3167)))))</f>
        <v>22.476947</v>
      </c>
    </row>
    <row r="3168" customFormat="false" ht="15" hidden="false" customHeight="false" outlineLevel="0" collapsed="false">
      <c r="A3168" s="0" t="s">
        <v>185</v>
      </c>
      <c r="B3168" s="81" t="n">
        <v>46225</v>
      </c>
      <c r="C3168" s="82" t="s">
        <v>452</v>
      </c>
      <c r="D3168" s="83" t="n">
        <v>48.26</v>
      </c>
      <c r="E3168" s="0" t="n">
        <v>169</v>
      </c>
      <c r="F3168" s="0" t="n">
        <v>18</v>
      </c>
      <c r="G3168" s="0" t="n">
        <v>0</v>
      </c>
      <c r="I3168" s="0" t="str">
        <f aca="false">IF(A3168="","",IF(COUNTIF(Campaigns!$A$7:$A$300,A3168)&gt;0,"✓",IF(N(D3168)=0,"– no spend","⚠ add to Campaigns tab")))</f>
        <v>✓</v>
      </c>
      <c r="J3168" s="83" t="n">
        <f aca="false">IF(D3168="","",D3168*IF(Settings!$B$23=Settings!$C$6,1,IF(Settings!$B$23="USD",1/INDEX(Settings!$B$29:$B$40,MONTH(B3168)),INDEX(Settings!$B$29:$B$40,MONTH(B3168)))))</f>
        <v>53.940202</v>
      </c>
    </row>
    <row r="3169" customFormat="false" ht="15" hidden="false" customHeight="false" outlineLevel="0" collapsed="false">
      <c r="A3169" s="0" t="s">
        <v>191</v>
      </c>
      <c r="B3169" s="81" t="n">
        <v>46225</v>
      </c>
      <c r="C3169" s="82" t="s">
        <v>452</v>
      </c>
      <c r="D3169" s="83" t="n">
        <v>20.13</v>
      </c>
      <c r="E3169" s="0" t="n">
        <v>28</v>
      </c>
      <c r="F3169" s="0" t="n">
        <v>4</v>
      </c>
      <c r="G3169" s="0" t="n">
        <v>0</v>
      </c>
      <c r="I3169" s="0" t="str">
        <f aca="false">IF(A3169="","",IF(COUNTIF(Campaigns!$A$7:$A$300,A3169)&gt;0,"✓",IF(N(D3169)=0,"– no spend","⚠ add to Campaigns tab")))</f>
        <v>✓</v>
      </c>
      <c r="J3169" s="83" t="n">
        <f aca="false">IF(D3169="","",D3169*IF(Settings!$B$23=Settings!$C$6,1,IF(Settings!$B$23="USD",1/INDEX(Settings!$B$29:$B$40,MONTH(B3169)),INDEX(Settings!$B$29:$B$40,MONTH(B3169)))))</f>
        <v>22.499301</v>
      </c>
    </row>
    <row r="3170" customFormat="false" ht="15" hidden="false" customHeight="false" outlineLevel="0" collapsed="false">
      <c r="A3170" s="0" t="s">
        <v>200</v>
      </c>
      <c r="B3170" s="81" t="n">
        <v>46225</v>
      </c>
      <c r="C3170" s="82" t="s">
        <v>452</v>
      </c>
      <c r="D3170" s="83" t="n">
        <v>35.99</v>
      </c>
      <c r="E3170" s="0" t="n">
        <v>142</v>
      </c>
      <c r="F3170" s="0" t="n">
        <v>15</v>
      </c>
      <c r="G3170" s="0" t="n">
        <v>0</v>
      </c>
      <c r="I3170" s="0" t="str">
        <f aca="false">IF(A3170="","",IF(COUNTIF(Campaigns!$A$7:$A$300,A3170)&gt;0,"✓",IF(N(D3170)=0,"– no spend","⚠ add to Campaigns tab")))</f>
        <v>✓</v>
      </c>
      <c r="J3170" s="83" t="n">
        <f aca="false">IF(D3170="","",D3170*IF(Settings!$B$23=Settings!$C$6,1,IF(Settings!$B$23="USD",1/INDEX(Settings!$B$29:$B$40,MONTH(B3170)),INDEX(Settings!$B$29:$B$40,MONTH(B3170)))))</f>
        <v>40.226023</v>
      </c>
    </row>
    <row r="3171" customFormat="false" ht="15" hidden="false" customHeight="false" outlineLevel="0" collapsed="false">
      <c r="A3171" s="0" t="s">
        <v>196</v>
      </c>
      <c r="B3171" s="81" t="n">
        <v>46225</v>
      </c>
      <c r="C3171" s="82" t="s">
        <v>452</v>
      </c>
      <c r="D3171" s="83" t="n">
        <v>15</v>
      </c>
      <c r="E3171" s="0" t="n">
        <v>274</v>
      </c>
      <c r="F3171" s="0" t="n">
        <v>10</v>
      </c>
      <c r="G3171" s="0" t="n">
        <v>1</v>
      </c>
      <c r="I3171" s="0" t="str">
        <f aca="false">IF(A3171="","",IF(COUNTIF(Campaigns!$A$7:$A$300,A3171)&gt;0,"✓",IF(N(D3171)=0,"– no spend","⚠ add to Campaigns tab")))</f>
        <v>✓</v>
      </c>
      <c r="J3171" s="83" t="n">
        <f aca="false">IF(D3171="","",D3171*IF(Settings!$B$23=Settings!$C$6,1,IF(Settings!$B$23="USD",1/INDEX(Settings!$B$29:$B$40,MONTH(B3171)),INDEX(Settings!$B$29:$B$40,MONTH(B3171)))))</f>
        <v>16.7655</v>
      </c>
    </row>
    <row r="3172" customFormat="false" ht="15" hidden="false" customHeight="false" outlineLevel="0" collapsed="false">
      <c r="A3172" s="0" t="s">
        <v>202</v>
      </c>
      <c r="B3172" s="81" t="n">
        <v>46225</v>
      </c>
      <c r="C3172" s="82" t="s">
        <v>452</v>
      </c>
      <c r="D3172" s="83" t="n">
        <v>10.25</v>
      </c>
      <c r="E3172" s="0" t="n">
        <v>66</v>
      </c>
      <c r="F3172" s="0" t="n">
        <v>4</v>
      </c>
      <c r="G3172" s="0" t="n">
        <v>0</v>
      </c>
      <c r="I3172" s="0" t="str">
        <f aca="false">IF(A3172="","",IF(COUNTIF(Campaigns!$A$7:$A$300,A3172)&gt;0,"✓",IF(N(D3172)=0,"– no spend","⚠ add to Campaigns tab")))</f>
        <v>✓</v>
      </c>
      <c r="J3172" s="83" t="n">
        <f aca="false">IF(D3172="","",D3172*IF(Settings!$B$23=Settings!$C$6,1,IF(Settings!$B$23="USD",1/INDEX(Settings!$B$29:$B$40,MONTH(B3172)),INDEX(Settings!$B$29:$B$40,MONTH(B3172)))))</f>
        <v>11.456425</v>
      </c>
    </row>
    <row r="3173" customFormat="false" ht="15" hidden="false" customHeight="false" outlineLevel="0" collapsed="false">
      <c r="A3173" s="0" t="s">
        <v>192</v>
      </c>
      <c r="B3173" s="81" t="n">
        <v>46225</v>
      </c>
      <c r="C3173" s="82" t="s">
        <v>452</v>
      </c>
      <c r="D3173" s="83" t="n">
        <v>19.14</v>
      </c>
      <c r="E3173" s="0" t="n">
        <v>45</v>
      </c>
      <c r="F3173" s="0" t="n">
        <v>7</v>
      </c>
      <c r="G3173" s="0" t="n">
        <v>0</v>
      </c>
      <c r="I3173" s="0" t="str">
        <f aca="false">IF(A3173="","",IF(COUNTIF(Campaigns!$A$7:$A$300,A3173)&gt;0,"✓",IF(N(D3173)=0,"– no spend","⚠ add to Campaigns tab")))</f>
        <v>✓</v>
      </c>
      <c r="J3173" s="83" t="n">
        <f aca="false">IF(D3173="","",D3173*IF(Settings!$B$23=Settings!$C$6,1,IF(Settings!$B$23="USD",1/INDEX(Settings!$B$29:$B$40,MONTH(B3173)),INDEX(Settings!$B$29:$B$40,MONTH(B3173)))))</f>
        <v>21.392778</v>
      </c>
    </row>
    <row r="3174" customFormat="false" ht="15" hidden="false" customHeight="false" outlineLevel="0" collapsed="false">
      <c r="A3174" s="0" t="s">
        <v>187</v>
      </c>
      <c r="B3174" s="81" t="n">
        <v>46225</v>
      </c>
      <c r="C3174" s="82" t="s">
        <v>452</v>
      </c>
      <c r="D3174" s="83" t="n">
        <v>10.43</v>
      </c>
      <c r="E3174" s="0" t="n">
        <v>89</v>
      </c>
      <c r="F3174" s="0" t="n">
        <v>2</v>
      </c>
      <c r="G3174" s="0" t="n">
        <v>0</v>
      </c>
      <c r="I3174" s="0" t="str">
        <f aca="false">IF(A3174="","",IF(COUNTIF(Campaigns!$A$7:$A$300,A3174)&gt;0,"✓",IF(N(D3174)=0,"– no spend","⚠ add to Campaigns tab")))</f>
        <v>✓</v>
      </c>
      <c r="J3174" s="83" t="n">
        <f aca="false">IF(D3174="","",D3174*IF(Settings!$B$23=Settings!$C$6,1,IF(Settings!$B$23="USD",1/INDEX(Settings!$B$29:$B$40,MONTH(B3174)),INDEX(Settings!$B$29:$B$40,MONTH(B3174)))))</f>
        <v>11.657611</v>
      </c>
    </row>
    <row r="3175" customFormat="false" ht="15" hidden="false" customHeight="false" outlineLevel="0" collapsed="false">
      <c r="A3175" s="0" t="s">
        <v>190</v>
      </c>
      <c r="B3175" s="81" t="n">
        <v>46225</v>
      </c>
      <c r="C3175" s="82" t="s">
        <v>452</v>
      </c>
      <c r="D3175" s="83" t="n">
        <v>34.92</v>
      </c>
      <c r="E3175" s="0" t="n">
        <v>101</v>
      </c>
      <c r="F3175" s="0" t="n">
        <v>1</v>
      </c>
      <c r="G3175" s="0" t="n">
        <v>0</v>
      </c>
      <c r="I3175" s="0" t="str">
        <f aca="false">IF(A3175="","",IF(COUNTIF(Campaigns!$A$7:$A$300,A3175)&gt;0,"✓",IF(N(D3175)=0,"– no spend","⚠ add to Campaigns tab")))</f>
        <v>✓</v>
      </c>
      <c r="J3175" s="83" t="n">
        <f aca="false">IF(D3175="","",D3175*IF(Settings!$B$23=Settings!$C$6,1,IF(Settings!$B$23="USD",1/INDEX(Settings!$B$29:$B$40,MONTH(B3175)),INDEX(Settings!$B$29:$B$40,MONTH(B3175)))))</f>
        <v>39.030084</v>
      </c>
    </row>
    <row r="3176" customFormat="false" ht="15" hidden="false" customHeight="false" outlineLevel="0" collapsed="false">
      <c r="A3176" s="0" t="s">
        <v>204</v>
      </c>
      <c r="B3176" s="81" t="n">
        <v>46225</v>
      </c>
      <c r="C3176" s="82" t="s">
        <v>452</v>
      </c>
      <c r="D3176" s="83" t="n">
        <v>1.91</v>
      </c>
      <c r="E3176" s="0" t="n">
        <v>43</v>
      </c>
      <c r="F3176" s="0" t="n">
        <v>1</v>
      </c>
      <c r="G3176" s="0" t="n">
        <v>0</v>
      </c>
      <c r="I3176" s="0" t="str">
        <f aca="false">IF(A3176="","",IF(COUNTIF(Campaigns!$A$7:$A$300,A3176)&gt;0,"✓",IF(N(D3176)=0,"– no spend","⚠ add to Campaigns tab")))</f>
        <v>✓</v>
      </c>
      <c r="J3176" s="83" t="n">
        <f aca="false">IF(D3176="","",D3176*IF(Settings!$B$23=Settings!$C$6,1,IF(Settings!$B$23="USD",1/INDEX(Settings!$B$29:$B$40,MONTH(B3176)),INDEX(Settings!$B$29:$B$40,MONTH(B3176)))))</f>
        <v>2.134807</v>
      </c>
    </row>
    <row r="3177" customFormat="false" ht="15" hidden="false" customHeight="false" outlineLevel="0" collapsed="false">
      <c r="A3177" s="0" t="s">
        <v>188</v>
      </c>
      <c r="B3177" s="81" t="n">
        <v>46225</v>
      </c>
      <c r="C3177" s="82" t="s">
        <v>452</v>
      </c>
      <c r="D3177" s="83" t="n">
        <v>48.69</v>
      </c>
      <c r="E3177" s="0" t="n">
        <v>365</v>
      </c>
      <c r="F3177" s="0" t="n">
        <v>18</v>
      </c>
      <c r="G3177" s="0" t="n">
        <v>0</v>
      </c>
      <c r="I3177" s="0" t="str">
        <f aca="false">IF(A3177="","",IF(COUNTIF(Campaigns!$A$7:$A$300,A3177)&gt;0,"✓",IF(N(D3177)=0,"– no spend","⚠ add to Campaigns tab")))</f>
        <v>✓</v>
      </c>
      <c r="J3177" s="83" t="n">
        <f aca="false">IF(D3177="","",D3177*IF(Settings!$B$23=Settings!$C$6,1,IF(Settings!$B$23="USD",1/INDEX(Settings!$B$29:$B$40,MONTH(B3177)),INDEX(Settings!$B$29:$B$40,MONTH(B3177)))))</f>
        <v>54.420813</v>
      </c>
    </row>
    <row r="3178" customFormat="false" ht="15" hidden="false" customHeight="false" outlineLevel="0" collapsed="false">
      <c r="A3178" s="0" t="s">
        <v>186</v>
      </c>
      <c r="B3178" s="81" t="n">
        <v>46225</v>
      </c>
      <c r="C3178" s="82" t="s">
        <v>452</v>
      </c>
      <c r="D3178" s="83" t="n">
        <v>54.77</v>
      </c>
      <c r="E3178" s="0" t="n">
        <v>183</v>
      </c>
      <c r="F3178" s="0" t="n">
        <v>23</v>
      </c>
      <c r="G3178" s="0" t="n">
        <v>0</v>
      </c>
      <c r="I3178" s="0" t="str">
        <f aca="false">IF(A3178="","",IF(COUNTIF(Campaigns!$A$7:$A$300,A3178)&gt;0,"✓",IF(N(D3178)=0,"– no spend","⚠ add to Campaigns tab")))</f>
        <v>✓</v>
      </c>
      <c r="J3178" s="83" t="n">
        <f aca="false">IF(D3178="","",D3178*IF(Settings!$B$23=Settings!$C$6,1,IF(Settings!$B$23="USD",1/INDEX(Settings!$B$29:$B$40,MONTH(B3178)),INDEX(Settings!$B$29:$B$40,MONTH(B3178)))))</f>
        <v>61.216429</v>
      </c>
    </row>
    <row r="3179" customFormat="false" ht="15" hidden="false" customHeight="false" outlineLevel="0" collapsed="false">
      <c r="A3179" s="0" t="s">
        <v>197</v>
      </c>
      <c r="B3179" s="81" t="n">
        <v>46225</v>
      </c>
      <c r="C3179" s="82" t="s">
        <v>452</v>
      </c>
      <c r="D3179" s="83" t="n">
        <v>20.16</v>
      </c>
      <c r="E3179" s="0" t="n">
        <v>30889</v>
      </c>
      <c r="F3179" s="0" t="n">
        <v>37</v>
      </c>
      <c r="G3179" s="0" t="n">
        <v>0</v>
      </c>
      <c r="I3179" s="0" t="str">
        <f aca="false">IF(A3179="","",IF(COUNTIF(Campaigns!$A$7:$A$300,A3179)&gt;0,"✓",IF(N(D3179)=0,"– no spend","⚠ add to Campaigns tab")))</f>
        <v>✓</v>
      </c>
      <c r="J3179" s="83" t="n">
        <f aca="false">IF(D3179="","",D3179*IF(Settings!$B$23=Settings!$C$6,1,IF(Settings!$B$23="USD",1/INDEX(Settings!$B$29:$B$40,MONTH(B3179)),INDEX(Settings!$B$29:$B$40,MONTH(B3179)))))</f>
        <v>22.532832</v>
      </c>
    </row>
    <row r="3180" customFormat="false" ht="15" hidden="false" customHeight="false" outlineLevel="0" collapsed="false">
      <c r="A3180" s="0" t="s">
        <v>198</v>
      </c>
      <c r="B3180" s="81" t="n">
        <v>46225</v>
      </c>
      <c r="C3180" s="82" t="s">
        <v>452</v>
      </c>
      <c r="D3180" s="83" t="n">
        <v>20.09</v>
      </c>
      <c r="E3180" s="0" t="n">
        <v>9625</v>
      </c>
      <c r="F3180" s="0" t="n">
        <v>3</v>
      </c>
      <c r="G3180" s="0" t="n">
        <v>0</v>
      </c>
      <c r="I3180" s="0" t="str">
        <f aca="false">IF(A3180="","",IF(COUNTIF(Campaigns!$A$7:$A$300,A3180)&gt;0,"✓",IF(N(D3180)=0,"– no spend","⚠ add to Campaigns tab")))</f>
        <v>✓</v>
      </c>
      <c r="J3180" s="83" t="n">
        <f aca="false">IF(D3180="","",D3180*IF(Settings!$B$23=Settings!$C$6,1,IF(Settings!$B$23="USD",1/INDEX(Settings!$B$29:$B$40,MONTH(B3180)),INDEX(Settings!$B$29:$B$40,MONTH(B3180)))))</f>
        <v>22.454593</v>
      </c>
    </row>
    <row r="3181" customFormat="false" ht="15" hidden="false" customHeight="false" outlineLevel="0" collapsed="false">
      <c r="A3181" s="0" t="s">
        <v>185</v>
      </c>
      <c r="B3181" s="81" t="n">
        <v>46226</v>
      </c>
      <c r="C3181" s="82" t="s">
        <v>452</v>
      </c>
      <c r="D3181" s="83" t="n">
        <v>39.02</v>
      </c>
      <c r="E3181" s="0" t="n">
        <v>191</v>
      </c>
      <c r="F3181" s="0" t="n">
        <v>26</v>
      </c>
      <c r="G3181" s="0" t="n">
        <v>2</v>
      </c>
      <c r="I3181" s="0" t="str">
        <f aca="false">IF(A3181="","",IF(COUNTIF(Campaigns!$A$7:$A$300,A3181)&gt;0,"✓",IF(N(D3181)=0,"– no spend","⚠ add to Campaigns tab")))</f>
        <v>✓</v>
      </c>
      <c r="J3181" s="83" t="n">
        <f aca="false">IF(D3181="","",D3181*IF(Settings!$B$23=Settings!$C$6,1,IF(Settings!$B$23="USD",1/INDEX(Settings!$B$29:$B$40,MONTH(B3181)),INDEX(Settings!$B$29:$B$40,MONTH(B3181)))))</f>
        <v>43.612654</v>
      </c>
    </row>
    <row r="3182" customFormat="false" ht="15" hidden="false" customHeight="false" outlineLevel="0" collapsed="false">
      <c r="A3182" s="0" t="s">
        <v>191</v>
      </c>
      <c r="B3182" s="81" t="n">
        <v>46226</v>
      </c>
      <c r="C3182" s="82" t="s">
        <v>452</v>
      </c>
      <c r="D3182" s="83" t="n">
        <v>20.72</v>
      </c>
      <c r="E3182" s="0" t="n">
        <v>53</v>
      </c>
      <c r="F3182" s="0" t="n">
        <v>6</v>
      </c>
      <c r="G3182" s="0" t="n">
        <v>0</v>
      </c>
      <c r="I3182" s="0" t="str">
        <f aca="false">IF(A3182="","",IF(COUNTIF(Campaigns!$A$7:$A$300,A3182)&gt;0,"✓",IF(N(D3182)=0,"– no spend","⚠ add to Campaigns tab")))</f>
        <v>✓</v>
      </c>
      <c r="J3182" s="83" t="n">
        <f aca="false">IF(D3182="","",D3182*IF(Settings!$B$23=Settings!$C$6,1,IF(Settings!$B$23="USD",1/INDEX(Settings!$B$29:$B$40,MONTH(B3182)),INDEX(Settings!$B$29:$B$40,MONTH(B3182)))))</f>
        <v>23.158744</v>
      </c>
    </row>
    <row r="3183" customFormat="false" ht="15" hidden="false" customHeight="false" outlineLevel="0" collapsed="false">
      <c r="A3183" s="0" t="s">
        <v>200</v>
      </c>
      <c r="B3183" s="81" t="n">
        <v>46226</v>
      </c>
      <c r="C3183" s="82" t="s">
        <v>452</v>
      </c>
      <c r="D3183" s="83" t="n">
        <v>9.48</v>
      </c>
      <c r="E3183" s="0" t="n">
        <v>121</v>
      </c>
      <c r="F3183" s="0" t="n">
        <v>5</v>
      </c>
      <c r="G3183" s="0" t="n">
        <v>0</v>
      </c>
      <c r="I3183" s="0" t="str">
        <f aca="false">IF(A3183="","",IF(COUNTIF(Campaigns!$A$7:$A$300,A3183)&gt;0,"✓",IF(N(D3183)=0,"– no spend","⚠ add to Campaigns tab")))</f>
        <v>✓</v>
      </c>
      <c r="J3183" s="83" t="n">
        <f aca="false">IF(D3183="","",D3183*IF(Settings!$B$23=Settings!$C$6,1,IF(Settings!$B$23="USD",1/INDEX(Settings!$B$29:$B$40,MONTH(B3183)),INDEX(Settings!$B$29:$B$40,MONTH(B3183)))))</f>
        <v>10.595796</v>
      </c>
    </row>
    <row r="3184" customFormat="false" ht="15" hidden="false" customHeight="false" outlineLevel="0" collapsed="false">
      <c r="A3184" s="0" t="s">
        <v>196</v>
      </c>
      <c r="B3184" s="81" t="n">
        <v>46226</v>
      </c>
      <c r="C3184" s="82" t="s">
        <v>452</v>
      </c>
      <c r="D3184" s="83" t="n">
        <v>22.11</v>
      </c>
      <c r="E3184" s="0" t="n">
        <v>203</v>
      </c>
      <c r="F3184" s="0" t="n">
        <v>12</v>
      </c>
      <c r="G3184" s="0" t="n">
        <v>0</v>
      </c>
      <c r="I3184" s="0" t="str">
        <f aca="false">IF(A3184="","",IF(COUNTIF(Campaigns!$A$7:$A$300,A3184)&gt;0,"✓",IF(N(D3184)=0,"– no spend","⚠ add to Campaigns tab")))</f>
        <v>✓</v>
      </c>
      <c r="J3184" s="83" t="n">
        <f aca="false">IF(D3184="","",D3184*IF(Settings!$B$23=Settings!$C$6,1,IF(Settings!$B$23="USD",1/INDEX(Settings!$B$29:$B$40,MONTH(B3184)),INDEX(Settings!$B$29:$B$40,MONTH(B3184)))))</f>
        <v>24.712347</v>
      </c>
    </row>
    <row r="3185" customFormat="false" ht="15" hidden="false" customHeight="false" outlineLevel="0" collapsed="false">
      <c r="A3185" s="0" t="s">
        <v>202</v>
      </c>
      <c r="B3185" s="81" t="n">
        <v>46226</v>
      </c>
      <c r="C3185" s="82" t="s">
        <v>452</v>
      </c>
      <c r="D3185" s="83" t="n">
        <v>6.36</v>
      </c>
      <c r="E3185" s="0" t="n">
        <v>59</v>
      </c>
      <c r="F3185" s="0" t="n">
        <v>6</v>
      </c>
      <c r="G3185" s="0" t="n">
        <v>0</v>
      </c>
      <c r="I3185" s="0" t="str">
        <f aca="false">IF(A3185="","",IF(COUNTIF(Campaigns!$A$7:$A$300,A3185)&gt;0,"✓",IF(N(D3185)=0,"– no spend","⚠ add to Campaigns tab")))</f>
        <v>✓</v>
      </c>
      <c r="J3185" s="83" t="n">
        <f aca="false">IF(D3185="","",D3185*IF(Settings!$B$23=Settings!$C$6,1,IF(Settings!$B$23="USD",1/INDEX(Settings!$B$29:$B$40,MONTH(B3185)),INDEX(Settings!$B$29:$B$40,MONTH(B3185)))))</f>
        <v>7.108572</v>
      </c>
    </row>
    <row r="3186" customFormat="false" ht="15" hidden="false" customHeight="false" outlineLevel="0" collapsed="false">
      <c r="A3186" s="0" t="s">
        <v>192</v>
      </c>
      <c r="B3186" s="81" t="n">
        <v>46226</v>
      </c>
      <c r="C3186" s="82" t="s">
        <v>452</v>
      </c>
      <c r="D3186" s="83" t="n">
        <v>16.97</v>
      </c>
      <c r="E3186" s="0" t="n">
        <v>59</v>
      </c>
      <c r="F3186" s="0" t="n">
        <v>8</v>
      </c>
      <c r="G3186" s="0" t="n">
        <v>0</v>
      </c>
      <c r="I3186" s="0" t="str">
        <f aca="false">IF(A3186="","",IF(COUNTIF(Campaigns!$A$7:$A$300,A3186)&gt;0,"✓",IF(N(D3186)=0,"– no spend","⚠ add to Campaigns tab")))</f>
        <v>✓</v>
      </c>
      <c r="J3186" s="83" t="n">
        <f aca="false">IF(D3186="","",D3186*IF(Settings!$B$23=Settings!$C$6,1,IF(Settings!$B$23="USD",1/INDEX(Settings!$B$29:$B$40,MONTH(B3186)),INDEX(Settings!$B$29:$B$40,MONTH(B3186)))))</f>
        <v>18.967369</v>
      </c>
    </row>
    <row r="3187" customFormat="false" ht="15" hidden="false" customHeight="false" outlineLevel="0" collapsed="false">
      <c r="A3187" s="0" t="s">
        <v>187</v>
      </c>
      <c r="B3187" s="81" t="n">
        <v>46226</v>
      </c>
      <c r="C3187" s="82" t="s">
        <v>452</v>
      </c>
      <c r="D3187" s="83" t="n">
        <v>43</v>
      </c>
      <c r="E3187" s="0" t="n">
        <v>122</v>
      </c>
      <c r="F3187" s="0" t="n">
        <v>10</v>
      </c>
      <c r="G3187" s="0" t="n">
        <v>0</v>
      </c>
      <c r="I3187" s="0" t="str">
        <f aca="false">IF(A3187="","",IF(COUNTIF(Campaigns!$A$7:$A$300,A3187)&gt;0,"✓",IF(N(D3187)=0,"– no spend","⚠ add to Campaigns tab")))</f>
        <v>✓</v>
      </c>
      <c r="J3187" s="83" t="n">
        <f aca="false">IF(D3187="","",D3187*IF(Settings!$B$23=Settings!$C$6,1,IF(Settings!$B$23="USD",1/INDEX(Settings!$B$29:$B$40,MONTH(B3187)),INDEX(Settings!$B$29:$B$40,MONTH(B3187)))))</f>
        <v>48.0611</v>
      </c>
    </row>
    <row r="3188" customFormat="false" ht="15" hidden="false" customHeight="false" outlineLevel="0" collapsed="false">
      <c r="A3188" s="0" t="s">
        <v>190</v>
      </c>
      <c r="B3188" s="81" t="n">
        <v>46226</v>
      </c>
      <c r="C3188" s="82" t="s">
        <v>452</v>
      </c>
      <c r="D3188" s="83" t="n">
        <v>53.8</v>
      </c>
      <c r="E3188" s="0" t="n">
        <v>9</v>
      </c>
      <c r="F3188" s="0" t="n">
        <v>5</v>
      </c>
      <c r="G3188" s="0" t="n">
        <v>0</v>
      </c>
      <c r="I3188" s="0" t="str">
        <f aca="false">IF(A3188="","",IF(COUNTIF(Campaigns!$A$7:$A$300,A3188)&gt;0,"✓",IF(N(D3188)=0,"– no spend","⚠ add to Campaigns tab")))</f>
        <v>✓</v>
      </c>
      <c r="J3188" s="83" t="n">
        <f aca="false">IF(D3188="","",D3188*IF(Settings!$B$23=Settings!$C$6,1,IF(Settings!$B$23="USD",1/INDEX(Settings!$B$29:$B$40,MONTH(B3188)),INDEX(Settings!$B$29:$B$40,MONTH(B3188)))))</f>
        <v>60.13226</v>
      </c>
    </row>
    <row r="3189" customFormat="false" ht="15" hidden="false" customHeight="false" outlineLevel="0" collapsed="false">
      <c r="A3189" s="0" t="s">
        <v>204</v>
      </c>
      <c r="B3189" s="81" t="n">
        <v>46226</v>
      </c>
      <c r="C3189" s="82" t="s">
        <v>452</v>
      </c>
      <c r="D3189" s="83" t="n">
        <v>5.7</v>
      </c>
      <c r="E3189" s="0" t="n">
        <v>25</v>
      </c>
      <c r="F3189" s="0" t="n">
        <v>3</v>
      </c>
      <c r="G3189" s="0" t="n">
        <v>0</v>
      </c>
      <c r="I3189" s="0" t="str">
        <f aca="false">IF(A3189="","",IF(COUNTIF(Campaigns!$A$7:$A$300,A3189)&gt;0,"✓",IF(N(D3189)=0,"– no spend","⚠ add to Campaigns tab")))</f>
        <v>✓</v>
      </c>
      <c r="J3189" s="83" t="n">
        <f aca="false">IF(D3189="","",D3189*IF(Settings!$B$23=Settings!$C$6,1,IF(Settings!$B$23="USD",1/INDEX(Settings!$B$29:$B$40,MONTH(B3189)),INDEX(Settings!$B$29:$B$40,MONTH(B3189)))))</f>
        <v>6.37089</v>
      </c>
    </row>
    <row r="3190" customFormat="false" ht="15" hidden="false" customHeight="false" outlineLevel="0" collapsed="false">
      <c r="A3190" s="0" t="s">
        <v>188</v>
      </c>
      <c r="B3190" s="81" t="n">
        <v>46226</v>
      </c>
      <c r="C3190" s="82" t="s">
        <v>452</v>
      </c>
      <c r="D3190" s="83" t="n">
        <v>64.03</v>
      </c>
      <c r="E3190" s="0" t="n">
        <v>497</v>
      </c>
      <c r="F3190" s="0" t="n">
        <v>22</v>
      </c>
      <c r="G3190" s="0" t="n">
        <v>0</v>
      </c>
      <c r="I3190" s="0" t="str">
        <f aca="false">IF(A3190="","",IF(COUNTIF(Campaigns!$A$7:$A$300,A3190)&gt;0,"✓",IF(N(D3190)=0,"– no spend","⚠ add to Campaigns tab")))</f>
        <v>✓</v>
      </c>
      <c r="J3190" s="83" t="n">
        <f aca="false">IF(D3190="","",D3190*IF(Settings!$B$23=Settings!$C$6,1,IF(Settings!$B$23="USD",1/INDEX(Settings!$B$29:$B$40,MONTH(B3190)),INDEX(Settings!$B$29:$B$40,MONTH(B3190)))))</f>
        <v>71.566331</v>
      </c>
    </row>
    <row r="3191" customFormat="false" ht="15" hidden="false" customHeight="false" outlineLevel="0" collapsed="false">
      <c r="A3191" s="0" t="s">
        <v>186</v>
      </c>
      <c r="B3191" s="81" t="n">
        <v>46226</v>
      </c>
      <c r="C3191" s="82" t="s">
        <v>452</v>
      </c>
      <c r="D3191" s="83" t="n">
        <v>29.1</v>
      </c>
      <c r="E3191" s="0" t="n">
        <v>188</v>
      </c>
      <c r="F3191" s="0" t="n">
        <v>23</v>
      </c>
      <c r="G3191" s="0" t="n">
        <v>0</v>
      </c>
      <c r="I3191" s="0" t="str">
        <f aca="false">IF(A3191="","",IF(COUNTIF(Campaigns!$A$7:$A$300,A3191)&gt;0,"✓",IF(N(D3191)=0,"– no spend","⚠ add to Campaigns tab")))</f>
        <v>✓</v>
      </c>
      <c r="J3191" s="83" t="n">
        <f aca="false">IF(D3191="","",D3191*IF(Settings!$B$23=Settings!$C$6,1,IF(Settings!$B$23="USD",1/INDEX(Settings!$B$29:$B$40,MONTH(B3191)),INDEX(Settings!$B$29:$B$40,MONTH(B3191)))))</f>
        <v>32.52507</v>
      </c>
    </row>
    <row r="3192" customFormat="false" ht="15" hidden="false" customHeight="false" outlineLevel="0" collapsed="false">
      <c r="A3192" s="0" t="s">
        <v>197</v>
      </c>
      <c r="B3192" s="81" t="n">
        <v>46226</v>
      </c>
      <c r="C3192" s="82" t="s">
        <v>452</v>
      </c>
      <c r="D3192" s="83" t="n">
        <v>20.04</v>
      </c>
      <c r="E3192" s="0" t="n">
        <v>25317</v>
      </c>
      <c r="F3192" s="0" t="n">
        <v>39</v>
      </c>
      <c r="G3192" s="0" t="n">
        <v>0</v>
      </c>
      <c r="I3192" s="0" t="str">
        <f aca="false">IF(A3192="","",IF(COUNTIF(Campaigns!$A$7:$A$300,A3192)&gt;0,"✓",IF(N(D3192)=0,"– no spend","⚠ add to Campaigns tab")))</f>
        <v>✓</v>
      </c>
      <c r="J3192" s="83" t="n">
        <f aca="false">IF(D3192="","",D3192*IF(Settings!$B$23=Settings!$C$6,1,IF(Settings!$B$23="USD",1/INDEX(Settings!$B$29:$B$40,MONTH(B3192)),INDEX(Settings!$B$29:$B$40,MONTH(B3192)))))</f>
        <v>22.398708</v>
      </c>
    </row>
    <row r="3193" customFormat="false" ht="15" hidden="false" customHeight="false" outlineLevel="0" collapsed="false">
      <c r="A3193" s="0" t="s">
        <v>198</v>
      </c>
      <c r="B3193" s="81" t="n">
        <v>46226</v>
      </c>
      <c r="C3193" s="82" t="s">
        <v>452</v>
      </c>
      <c r="D3193" s="83" t="n">
        <v>20.18</v>
      </c>
      <c r="E3193" s="0" t="n">
        <v>7911</v>
      </c>
      <c r="F3193" s="0" t="n">
        <v>2</v>
      </c>
      <c r="G3193" s="0" t="n">
        <v>0</v>
      </c>
      <c r="I3193" s="0" t="str">
        <f aca="false">IF(A3193="","",IF(COUNTIF(Campaigns!$A$7:$A$300,A3193)&gt;0,"✓",IF(N(D3193)=0,"– no spend","⚠ add to Campaigns tab")))</f>
        <v>✓</v>
      </c>
      <c r="J3193" s="83" t="n">
        <f aca="false">IF(D3193="","",D3193*IF(Settings!$B$23=Settings!$C$6,1,IF(Settings!$B$23="USD",1/INDEX(Settings!$B$29:$B$40,MONTH(B3193)),INDEX(Settings!$B$29:$B$40,MONTH(B3193)))))</f>
        <v>22.555186</v>
      </c>
    </row>
    <row r="3194" customFormat="false" ht="15" hidden="false" customHeight="false" outlineLevel="0" collapsed="false">
      <c r="A3194" s="0" t="s">
        <v>185</v>
      </c>
      <c r="B3194" s="81" t="n">
        <v>46227</v>
      </c>
      <c r="C3194" s="82" t="s">
        <v>452</v>
      </c>
      <c r="D3194" s="83" t="n">
        <v>16.2</v>
      </c>
      <c r="E3194" s="0" t="n">
        <v>112</v>
      </c>
      <c r="F3194" s="0" t="n">
        <v>13</v>
      </c>
      <c r="G3194" s="0" t="n">
        <v>0</v>
      </c>
      <c r="I3194" s="0" t="str">
        <f aca="false">IF(A3194="","",IF(COUNTIF(Campaigns!$A$7:$A$300,A3194)&gt;0,"✓",IF(N(D3194)=0,"– no spend","⚠ add to Campaigns tab")))</f>
        <v>✓</v>
      </c>
      <c r="J3194" s="83" t="n">
        <f aca="false">IF(D3194="","",D3194*IF(Settings!$B$23=Settings!$C$6,1,IF(Settings!$B$23="USD",1/INDEX(Settings!$B$29:$B$40,MONTH(B3194)),INDEX(Settings!$B$29:$B$40,MONTH(B3194)))))</f>
        <v>18.10674</v>
      </c>
    </row>
    <row r="3195" customFormat="false" ht="15" hidden="false" customHeight="false" outlineLevel="0" collapsed="false">
      <c r="A3195" s="0" t="s">
        <v>191</v>
      </c>
      <c r="B3195" s="81" t="n">
        <v>46227</v>
      </c>
      <c r="C3195" s="82" t="s">
        <v>452</v>
      </c>
      <c r="D3195" s="83" t="n">
        <v>13.98</v>
      </c>
      <c r="E3195" s="0" t="n">
        <v>34</v>
      </c>
      <c r="F3195" s="0" t="n">
        <v>5</v>
      </c>
      <c r="G3195" s="0" t="n">
        <v>0</v>
      </c>
      <c r="I3195" s="0" t="str">
        <f aca="false">IF(A3195="","",IF(COUNTIF(Campaigns!$A$7:$A$300,A3195)&gt;0,"✓",IF(N(D3195)=0,"– no spend","⚠ add to Campaigns tab")))</f>
        <v>✓</v>
      </c>
      <c r="J3195" s="83" t="n">
        <f aca="false">IF(D3195="","",D3195*IF(Settings!$B$23=Settings!$C$6,1,IF(Settings!$B$23="USD",1/INDEX(Settings!$B$29:$B$40,MONTH(B3195)),INDEX(Settings!$B$29:$B$40,MONTH(B3195)))))</f>
        <v>15.625446</v>
      </c>
    </row>
    <row r="3196" customFormat="false" ht="15" hidden="false" customHeight="false" outlineLevel="0" collapsed="false">
      <c r="A3196" s="0" t="s">
        <v>200</v>
      </c>
      <c r="B3196" s="81" t="n">
        <v>46227</v>
      </c>
      <c r="C3196" s="82" t="s">
        <v>452</v>
      </c>
      <c r="D3196" s="83" t="n">
        <v>6.82</v>
      </c>
      <c r="E3196" s="0" t="n">
        <v>69</v>
      </c>
      <c r="F3196" s="0" t="n">
        <v>4</v>
      </c>
      <c r="G3196" s="0" t="n">
        <v>0</v>
      </c>
      <c r="I3196" s="0" t="str">
        <f aca="false">IF(A3196="","",IF(COUNTIF(Campaigns!$A$7:$A$300,A3196)&gt;0,"✓",IF(N(D3196)=0,"– no spend","⚠ add to Campaigns tab")))</f>
        <v>✓</v>
      </c>
      <c r="J3196" s="83" t="n">
        <f aca="false">IF(D3196="","",D3196*IF(Settings!$B$23=Settings!$C$6,1,IF(Settings!$B$23="USD",1/INDEX(Settings!$B$29:$B$40,MONTH(B3196)),INDEX(Settings!$B$29:$B$40,MONTH(B3196)))))</f>
        <v>7.622714</v>
      </c>
    </row>
    <row r="3197" customFormat="false" ht="15" hidden="false" customHeight="false" outlineLevel="0" collapsed="false">
      <c r="A3197" s="0" t="s">
        <v>196</v>
      </c>
      <c r="B3197" s="81" t="n">
        <v>46227</v>
      </c>
      <c r="C3197" s="82" t="s">
        <v>452</v>
      </c>
      <c r="D3197" s="83" t="n">
        <v>25.09</v>
      </c>
      <c r="E3197" s="0" t="n">
        <v>432</v>
      </c>
      <c r="F3197" s="0" t="n">
        <v>13</v>
      </c>
      <c r="G3197" s="0" t="n">
        <v>0</v>
      </c>
      <c r="I3197" s="0" t="str">
        <f aca="false">IF(A3197="","",IF(COUNTIF(Campaigns!$A$7:$A$300,A3197)&gt;0,"✓",IF(N(D3197)=0,"– no spend","⚠ add to Campaigns tab")))</f>
        <v>✓</v>
      </c>
      <c r="J3197" s="83" t="n">
        <f aca="false">IF(D3197="","",D3197*IF(Settings!$B$23=Settings!$C$6,1,IF(Settings!$B$23="USD",1/INDEX(Settings!$B$29:$B$40,MONTH(B3197)),INDEX(Settings!$B$29:$B$40,MONTH(B3197)))))</f>
        <v>28.043093</v>
      </c>
    </row>
    <row r="3198" customFormat="false" ht="15" hidden="false" customHeight="false" outlineLevel="0" collapsed="false">
      <c r="A3198" s="0" t="s">
        <v>202</v>
      </c>
      <c r="B3198" s="81" t="n">
        <v>46227</v>
      </c>
      <c r="C3198" s="82" t="s">
        <v>452</v>
      </c>
      <c r="D3198" s="83" t="n">
        <v>1.43</v>
      </c>
      <c r="E3198" s="0" t="n">
        <v>24</v>
      </c>
      <c r="F3198" s="0" t="n">
        <v>2</v>
      </c>
      <c r="G3198" s="0" t="n">
        <v>0</v>
      </c>
      <c r="I3198" s="0" t="str">
        <f aca="false">IF(A3198="","",IF(COUNTIF(Campaigns!$A$7:$A$300,A3198)&gt;0,"✓",IF(N(D3198)=0,"– no spend","⚠ add to Campaigns tab")))</f>
        <v>✓</v>
      </c>
      <c r="J3198" s="83" t="n">
        <f aca="false">IF(D3198="","",D3198*IF(Settings!$B$23=Settings!$C$6,1,IF(Settings!$B$23="USD",1/INDEX(Settings!$B$29:$B$40,MONTH(B3198)),INDEX(Settings!$B$29:$B$40,MONTH(B3198)))))</f>
        <v>1.598311</v>
      </c>
    </row>
    <row r="3199" customFormat="false" ht="15" hidden="false" customHeight="false" outlineLevel="0" collapsed="false">
      <c r="A3199" s="0" t="s">
        <v>192</v>
      </c>
      <c r="B3199" s="81" t="n">
        <v>46227</v>
      </c>
      <c r="C3199" s="82" t="s">
        <v>452</v>
      </c>
      <c r="D3199" s="83" t="n">
        <v>10.01</v>
      </c>
      <c r="E3199" s="0" t="n">
        <v>38</v>
      </c>
      <c r="F3199" s="0" t="n">
        <v>6</v>
      </c>
      <c r="G3199" s="0" t="n">
        <v>0</v>
      </c>
      <c r="I3199" s="0" t="str">
        <f aca="false">IF(A3199="","",IF(COUNTIF(Campaigns!$A$7:$A$300,A3199)&gt;0,"✓",IF(N(D3199)=0,"– no spend","⚠ add to Campaigns tab")))</f>
        <v>✓</v>
      </c>
      <c r="J3199" s="83" t="n">
        <f aca="false">IF(D3199="","",D3199*IF(Settings!$B$23=Settings!$C$6,1,IF(Settings!$B$23="USD",1/INDEX(Settings!$B$29:$B$40,MONTH(B3199)),INDEX(Settings!$B$29:$B$40,MONTH(B3199)))))</f>
        <v>11.188177</v>
      </c>
    </row>
    <row r="3200" customFormat="false" ht="15" hidden="false" customHeight="false" outlineLevel="0" collapsed="false">
      <c r="A3200" s="0" t="s">
        <v>187</v>
      </c>
      <c r="B3200" s="81" t="n">
        <v>46227</v>
      </c>
      <c r="C3200" s="82" t="s">
        <v>452</v>
      </c>
      <c r="D3200" s="83" t="n">
        <v>16.14</v>
      </c>
      <c r="E3200" s="0" t="n">
        <v>103</v>
      </c>
      <c r="F3200" s="0" t="n">
        <v>7</v>
      </c>
      <c r="G3200" s="0" t="n">
        <v>0</v>
      </c>
      <c r="I3200" s="0" t="str">
        <f aca="false">IF(A3200="","",IF(COUNTIF(Campaigns!$A$7:$A$300,A3200)&gt;0,"✓",IF(N(D3200)=0,"– no spend","⚠ add to Campaigns tab")))</f>
        <v>✓</v>
      </c>
      <c r="J3200" s="83" t="n">
        <f aca="false">IF(D3200="","",D3200*IF(Settings!$B$23=Settings!$C$6,1,IF(Settings!$B$23="USD",1/INDEX(Settings!$B$29:$B$40,MONTH(B3200)),INDEX(Settings!$B$29:$B$40,MONTH(B3200)))))</f>
        <v>18.039678</v>
      </c>
    </row>
    <row r="3201" customFormat="false" ht="15" hidden="false" customHeight="false" outlineLevel="0" collapsed="false">
      <c r="A3201" s="0" t="s">
        <v>190</v>
      </c>
      <c r="B3201" s="81" t="n">
        <v>46227</v>
      </c>
      <c r="C3201" s="82" t="s">
        <v>452</v>
      </c>
      <c r="D3201" s="83" t="n">
        <v>35.34</v>
      </c>
      <c r="E3201" s="0" t="n">
        <v>39</v>
      </c>
      <c r="F3201" s="0" t="n">
        <v>3</v>
      </c>
      <c r="G3201" s="0" t="n">
        <v>0</v>
      </c>
      <c r="I3201" s="0" t="str">
        <f aca="false">IF(A3201="","",IF(COUNTIF(Campaigns!$A$7:$A$300,A3201)&gt;0,"✓",IF(N(D3201)=0,"– no spend","⚠ add to Campaigns tab")))</f>
        <v>✓</v>
      </c>
      <c r="J3201" s="83" t="n">
        <f aca="false">IF(D3201="","",D3201*IF(Settings!$B$23=Settings!$C$6,1,IF(Settings!$B$23="USD",1/INDEX(Settings!$B$29:$B$40,MONTH(B3201)),INDEX(Settings!$B$29:$B$40,MONTH(B3201)))))</f>
        <v>39.499518</v>
      </c>
    </row>
    <row r="3202" customFormat="false" ht="15" hidden="false" customHeight="false" outlineLevel="0" collapsed="false">
      <c r="A3202" s="0" t="s">
        <v>204</v>
      </c>
      <c r="B3202" s="81" t="n">
        <v>46227</v>
      </c>
      <c r="C3202" s="82" t="s">
        <v>452</v>
      </c>
      <c r="D3202" s="83" t="n">
        <v>2.04</v>
      </c>
      <c r="E3202" s="0" t="n">
        <v>30</v>
      </c>
      <c r="F3202" s="0" t="n">
        <v>3</v>
      </c>
      <c r="G3202" s="0" t="n">
        <v>0</v>
      </c>
      <c r="I3202" s="0" t="str">
        <f aca="false">IF(A3202="","",IF(COUNTIF(Campaigns!$A$7:$A$300,A3202)&gt;0,"✓",IF(N(D3202)=0,"– no spend","⚠ add to Campaigns tab")))</f>
        <v>✓</v>
      </c>
      <c r="J3202" s="83" t="n">
        <f aca="false">IF(D3202="","",D3202*IF(Settings!$B$23=Settings!$C$6,1,IF(Settings!$B$23="USD",1/INDEX(Settings!$B$29:$B$40,MONTH(B3202)),INDEX(Settings!$B$29:$B$40,MONTH(B3202)))))</f>
        <v>2.280108</v>
      </c>
    </row>
    <row r="3203" customFormat="false" ht="15" hidden="false" customHeight="false" outlineLevel="0" collapsed="false">
      <c r="A3203" s="0" t="s">
        <v>188</v>
      </c>
      <c r="B3203" s="81" t="n">
        <v>46227</v>
      </c>
      <c r="C3203" s="82" t="s">
        <v>452</v>
      </c>
      <c r="D3203" s="83" t="n">
        <v>45.2</v>
      </c>
      <c r="E3203" s="0" t="n">
        <v>390</v>
      </c>
      <c r="F3203" s="0" t="n">
        <v>15</v>
      </c>
      <c r="G3203" s="0" t="n">
        <v>0</v>
      </c>
      <c r="I3203" s="0" t="str">
        <f aca="false">IF(A3203="","",IF(COUNTIF(Campaigns!$A$7:$A$300,A3203)&gt;0,"✓",IF(N(D3203)=0,"– no spend","⚠ add to Campaigns tab")))</f>
        <v>✓</v>
      </c>
      <c r="J3203" s="83" t="n">
        <f aca="false">IF(D3203="","",D3203*IF(Settings!$B$23=Settings!$C$6,1,IF(Settings!$B$23="USD",1/INDEX(Settings!$B$29:$B$40,MONTH(B3203)),INDEX(Settings!$B$29:$B$40,MONTH(B3203)))))</f>
        <v>50.52004</v>
      </c>
    </row>
    <row r="3204" customFormat="false" ht="15" hidden="false" customHeight="false" outlineLevel="0" collapsed="false">
      <c r="A3204" s="0" t="s">
        <v>186</v>
      </c>
      <c r="B3204" s="81" t="n">
        <v>46227</v>
      </c>
      <c r="C3204" s="82" t="s">
        <v>452</v>
      </c>
      <c r="D3204" s="83" t="n">
        <v>37.37</v>
      </c>
      <c r="E3204" s="0" t="n">
        <v>143</v>
      </c>
      <c r="F3204" s="0" t="n">
        <v>17</v>
      </c>
      <c r="G3204" s="0" t="n">
        <v>0</v>
      </c>
      <c r="I3204" s="0" t="str">
        <f aca="false">IF(A3204="","",IF(COUNTIF(Campaigns!$A$7:$A$300,A3204)&gt;0,"✓",IF(N(D3204)=0,"– no spend","⚠ add to Campaigns tab")))</f>
        <v>✓</v>
      </c>
      <c r="J3204" s="83" t="n">
        <f aca="false">IF(D3204="","",D3204*IF(Settings!$B$23=Settings!$C$6,1,IF(Settings!$B$23="USD",1/INDEX(Settings!$B$29:$B$40,MONTH(B3204)),INDEX(Settings!$B$29:$B$40,MONTH(B3204)))))</f>
        <v>41.768449</v>
      </c>
    </row>
    <row r="3205" customFormat="false" ht="15" hidden="false" customHeight="false" outlineLevel="0" collapsed="false">
      <c r="A3205" s="0" t="s">
        <v>197</v>
      </c>
      <c r="B3205" s="81" t="n">
        <v>46227</v>
      </c>
      <c r="C3205" s="82" t="s">
        <v>452</v>
      </c>
      <c r="D3205" s="83" t="n">
        <v>19.85</v>
      </c>
      <c r="E3205" s="0" t="n">
        <v>26539</v>
      </c>
      <c r="F3205" s="0" t="n">
        <v>41</v>
      </c>
      <c r="G3205" s="0" t="n">
        <v>0</v>
      </c>
      <c r="I3205" s="0" t="str">
        <f aca="false">IF(A3205="","",IF(COUNTIF(Campaigns!$A$7:$A$300,A3205)&gt;0,"✓",IF(N(D3205)=0,"– no spend","⚠ add to Campaigns tab")))</f>
        <v>✓</v>
      </c>
      <c r="J3205" s="83" t="n">
        <f aca="false">IF(D3205="","",D3205*IF(Settings!$B$23=Settings!$C$6,1,IF(Settings!$B$23="USD",1/INDEX(Settings!$B$29:$B$40,MONTH(B3205)),INDEX(Settings!$B$29:$B$40,MONTH(B3205)))))</f>
        <v>22.186345</v>
      </c>
    </row>
    <row r="3206" customFormat="false" ht="15" hidden="false" customHeight="false" outlineLevel="0" collapsed="false">
      <c r="A3206" s="0" t="s">
        <v>198</v>
      </c>
      <c r="B3206" s="81" t="n">
        <v>46227</v>
      </c>
      <c r="C3206" s="82" t="s">
        <v>452</v>
      </c>
      <c r="D3206" s="83" t="n">
        <v>19.38</v>
      </c>
      <c r="E3206" s="0" t="n">
        <v>8175</v>
      </c>
      <c r="F3206" s="0" t="n">
        <v>5</v>
      </c>
      <c r="G3206" s="0" t="n">
        <v>0</v>
      </c>
      <c r="I3206" s="0" t="str">
        <f aca="false">IF(A3206="","",IF(COUNTIF(Campaigns!$A$7:$A$300,A3206)&gt;0,"✓",IF(N(D3206)=0,"– no spend","⚠ add to Campaigns tab")))</f>
        <v>✓</v>
      </c>
      <c r="J3206" s="83" t="n">
        <f aca="false">IF(D3206="","",D3206*IF(Settings!$B$23=Settings!$C$6,1,IF(Settings!$B$23="USD",1/INDEX(Settings!$B$29:$B$40,MONTH(B3206)),INDEX(Settings!$B$29:$B$40,MONTH(B3206)))))</f>
        <v>21.661026</v>
      </c>
    </row>
    <row r="3207" customFormat="false" ht="15" hidden="false" customHeight="false" outlineLevel="0" collapsed="false">
      <c r="A3207" s="0" t="s">
        <v>185</v>
      </c>
      <c r="B3207" s="81" t="n">
        <v>46228</v>
      </c>
      <c r="C3207" s="82" t="s">
        <v>452</v>
      </c>
      <c r="D3207" s="83" t="n">
        <v>2.96</v>
      </c>
      <c r="E3207" s="0" t="n">
        <v>43</v>
      </c>
      <c r="F3207" s="0" t="n">
        <v>2</v>
      </c>
      <c r="G3207" s="0" t="n">
        <v>1</v>
      </c>
      <c r="I3207" s="0" t="str">
        <f aca="false">IF(A3207="","",IF(COUNTIF(Campaigns!$A$7:$A$300,A3207)&gt;0,"✓",IF(N(D3207)=0,"– no spend","⚠ add to Campaigns tab")))</f>
        <v>✓</v>
      </c>
      <c r="J3207" s="83" t="n">
        <f aca="false">IF(D3207="","",D3207*IF(Settings!$B$23=Settings!$C$6,1,IF(Settings!$B$23="USD",1/INDEX(Settings!$B$29:$B$40,MONTH(B3207)),INDEX(Settings!$B$29:$B$40,MONTH(B3207)))))</f>
        <v>3.308392</v>
      </c>
    </row>
    <row r="3208" customFormat="false" ht="15" hidden="false" customHeight="false" outlineLevel="0" collapsed="false">
      <c r="A3208" s="0" t="s">
        <v>191</v>
      </c>
      <c r="B3208" s="81" t="n">
        <v>46228</v>
      </c>
      <c r="C3208" s="82" t="s">
        <v>452</v>
      </c>
      <c r="D3208" s="83" t="n">
        <v>0</v>
      </c>
      <c r="E3208" s="0" t="n">
        <v>18</v>
      </c>
      <c r="F3208" s="0" t="n">
        <v>0</v>
      </c>
      <c r="G3208" s="0" t="n">
        <v>0</v>
      </c>
      <c r="I3208" s="0" t="str">
        <f aca="false">IF(A3208="","",IF(COUNTIF(Campaigns!$A$7:$A$300,A3208)&gt;0,"✓",IF(N(D3208)=0,"– no spend","⚠ add to Campaigns tab")))</f>
        <v>✓</v>
      </c>
      <c r="J3208" s="83" t="n">
        <f aca="false">IF(D3208="","",D3208*IF(Settings!$B$23=Settings!$C$6,1,IF(Settings!$B$23="USD",1/INDEX(Settings!$B$29:$B$40,MONTH(B3208)),INDEX(Settings!$B$29:$B$40,MONTH(B3208)))))</f>
        <v>0</v>
      </c>
    </row>
    <row r="3209" customFormat="false" ht="15" hidden="false" customHeight="false" outlineLevel="0" collapsed="false">
      <c r="A3209" s="0" t="s">
        <v>200</v>
      </c>
      <c r="B3209" s="81" t="n">
        <v>46228</v>
      </c>
      <c r="C3209" s="82" t="s">
        <v>452</v>
      </c>
      <c r="D3209" s="83" t="n">
        <v>0</v>
      </c>
      <c r="E3209" s="0" t="n">
        <v>45</v>
      </c>
      <c r="F3209" s="0" t="n">
        <v>0</v>
      </c>
      <c r="G3209" s="0" t="n">
        <v>0</v>
      </c>
      <c r="I3209" s="0" t="str">
        <f aca="false">IF(A3209="","",IF(COUNTIF(Campaigns!$A$7:$A$300,A3209)&gt;0,"✓",IF(N(D3209)=0,"– no spend","⚠ add to Campaigns tab")))</f>
        <v>✓</v>
      </c>
      <c r="J3209" s="83" t="n">
        <f aca="false">IF(D3209="","",D3209*IF(Settings!$B$23=Settings!$C$6,1,IF(Settings!$B$23="USD",1/INDEX(Settings!$B$29:$B$40,MONTH(B3209)),INDEX(Settings!$B$29:$B$40,MONTH(B3209)))))</f>
        <v>0</v>
      </c>
    </row>
    <row r="3210" customFormat="false" ht="15" hidden="false" customHeight="false" outlineLevel="0" collapsed="false">
      <c r="A3210" s="0" t="s">
        <v>196</v>
      </c>
      <c r="B3210" s="81" t="n">
        <v>46228</v>
      </c>
      <c r="C3210" s="82" t="s">
        <v>452</v>
      </c>
      <c r="D3210" s="83" t="n">
        <v>9.71</v>
      </c>
      <c r="E3210" s="0" t="n">
        <v>275</v>
      </c>
      <c r="F3210" s="0" t="n">
        <v>7</v>
      </c>
      <c r="G3210" s="0" t="n">
        <v>0</v>
      </c>
      <c r="I3210" s="0" t="str">
        <f aca="false">IF(A3210="","",IF(COUNTIF(Campaigns!$A$7:$A$300,A3210)&gt;0,"✓",IF(N(D3210)=0,"– no spend","⚠ add to Campaigns tab")))</f>
        <v>✓</v>
      </c>
      <c r="J3210" s="83" t="n">
        <f aca="false">IF(D3210="","",D3210*IF(Settings!$B$23=Settings!$C$6,1,IF(Settings!$B$23="USD",1/INDEX(Settings!$B$29:$B$40,MONTH(B3210)),INDEX(Settings!$B$29:$B$40,MONTH(B3210)))))</f>
        <v>10.852867</v>
      </c>
    </row>
    <row r="3211" customFormat="false" ht="15" hidden="false" customHeight="false" outlineLevel="0" collapsed="false">
      <c r="A3211" s="0" t="s">
        <v>202</v>
      </c>
      <c r="B3211" s="81" t="n">
        <v>46228</v>
      </c>
      <c r="C3211" s="82" t="s">
        <v>452</v>
      </c>
      <c r="D3211" s="83" t="n">
        <v>3.67</v>
      </c>
      <c r="E3211" s="0" t="n">
        <v>21</v>
      </c>
      <c r="F3211" s="0" t="n">
        <v>3</v>
      </c>
      <c r="G3211" s="0" t="n">
        <v>0</v>
      </c>
      <c r="I3211" s="0" t="str">
        <f aca="false">IF(A3211="","",IF(COUNTIF(Campaigns!$A$7:$A$300,A3211)&gt;0,"✓",IF(N(D3211)=0,"– no spend","⚠ add to Campaigns tab")))</f>
        <v>✓</v>
      </c>
      <c r="J3211" s="83" t="n">
        <f aca="false">IF(D3211="","",D3211*IF(Settings!$B$23=Settings!$C$6,1,IF(Settings!$B$23="USD",1/INDEX(Settings!$B$29:$B$40,MONTH(B3211)),INDEX(Settings!$B$29:$B$40,MONTH(B3211)))))</f>
        <v>4.101959</v>
      </c>
    </row>
    <row r="3212" customFormat="false" ht="15" hidden="false" customHeight="false" outlineLevel="0" collapsed="false">
      <c r="A3212" s="0" t="s">
        <v>192</v>
      </c>
      <c r="B3212" s="81" t="n">
        <v>46228</v>
      </c>
      <c r="C3212" s="82" t="s">
        <v>452</v>
      </c>
      <c r="D3212" s="83" t="n">
        <v>6.48</v>
      </c>
      <c r="E3212" s="0" t="n">
        <v>14</v>
      </c>
      <c r="F3212" s="0" t="n">
        <v>4</v>
      </c>
      <c r="G3212" s="0" t="n">
        <v>0</v>
      </c>
      <c r="I3212" s="0" t="str">
        <f aca="false">IF(A3212="","",IF(COUNTIF(Campaigns!$A$7:$A$300,A3212)&gt;0,"✓",IF(N(D3212)=0,"– no spend","⚠ add to Campaigns tab")))</f>
        <v>✓</v>
      </c>
      <c r="J3212" s="83" t="n">
        <f aca="false">IF(D3212="","",D3212*IF(Settings!$B$23=Settings!$C$6,1,IF(Settings!$B$23="USD",1/INDEX(Settings!$B$29:$B$40,MONTH(B3212)),INDEX(Settings!$B$29:$B$40,MONTH(B3212)))))</f>
        <v>7.242696</v>
      </c>
    </row>
    <row r="3213" customFormat="false" ht="15" hidden="false" customHeight="false" outlineLevel="0" collapsed="false">
      <c r="A3213" s="0" t="s">
        <v>187</v>
      </c>
      <c r="B3213" s="81" t="n">
        <v>46228</v>
      </c>
      <c r="C3213" s="82" t="s">
        <v>452</v>
      </c>
      <c r="D3213" s="83" t="n">
        <v>20.09</v>
      </c>
      <c r="E3213" s="0" t="n">
        <v>81</v>
      </c>
      <c r="F3213" s="0" t="n">
        <v>3</v>
      </c>
      <c r="G3213" s="0" t="n">
        <v>0</v>
      </c>
      <c r="I3213" s="0" t="str">
        <f aca="false">IF(A3213="","",IF(COUNTIF(Campaigns!$A$7:$A$300,A3213)&gt;0,"✓",IF(N(D3213)=0,"– no spend","⚠ add to Campaigns tab")))</f>
        <v>✓</v>
      </c>
      <c r="J3213" s="83" t="n">
        <f aca="false">IF(D3213="","",D3213*IF(Settings!$B$23=Settings!$C$6,1,IF(Settings!$B$23="USD",1/INDEX(Settings!$B$29:$B$40,MONTH(B3213)),INDEX(Settings!$B$29:$B$40,MONTH(B3213)))))</f>
        <v>22.454593</v>
      </c>
    </row>
    <row r="3214" customFormat="false" ht="15" hidden="false" customHeight="false" outlineLevel="0" collapsed="false">
      <c r="A3214" s="0" t="s">
        <v>190</v>
      </c>
      <c r="B3214" s="81" t="n">
        <v>46228</v>
      </c>
      <c r="C3214" s="82" t="s">
        <v>452</v>
      </c>
      <c r="D3214" s="83" t="n">
        <v>23.09</v>
      </c>
      <c r="E3214" s="0" t="n">
        <v>25</v>
      </c>
      <c r="F3214" s="0" t="n">
        <v>1</v>
      </c>
      <c r="G3214" s="0" t="n">
        <v>0</v>
      </c>
      <c r="I3214" s="0" t="str">
        <f aca="false">IF(A3214="","",IF(COUNTIF(Campaigns!$A$7:$A$300,A3214)&gt;0,"✓",IF(N(D3214)=0,"– no spend","⚠ add to Campaigns tab")))</f>
        <v>✓</v>
      </c>
      <c r="J3214" s="83" t="n">
        <f aca="false">IF(D3214="","",D3214*IF(Settings!$B$23=Settings!$C$6,1,IF(Settings!$B$23="USD",1/INDEX(Settings!$B$29:$B$40,MONTH(B3214)),INDEX(Settings!$B$29:$B$40,MONTH(B3214)))))</f>
        <v>25.807693</v>
      </c>
    </row>
    <row r="3215" customFormat="false" ht="15" hidden="false" customHeight="false" outlineLevel="0" collapsed="false">
      <c r="A3215" s="0" t="s">
        <v>204</v>
      </c>
      <c r="B3215" s="81" t="n">
        <v>46228</v>
      </c>
      <c r="C3215" s="82" t="s">
        <v>452</v>
      </c>
      <c r="D3215" s="83" t="n">
        <v>0</v>
      </c>
      <c r="E3215" s="0" t="n">
        <v>28</v>
      </c>
      <c r="F3215" s="0" t="n">
        <v>0</v>
      </c>
      <c r="G3215" s="0" t="n">
        <v>0</v>
      </c>
      <c r="I3215" s="0" t="str">
        <f aca="false">IF(A3215="","",IF(COUNTIF(Campaigns!$A$7:$A$300,A3215)&gt;0,"✓",IF(N(D3215)=0,"– no spend","⚠ add to Campaigns tab")))</f>
        <v>✓</v>
      </c>
      <c r="J3215" s="83" t="n">
        <f aca="false">IF(D3215="","",D3215*IF(Settings!$B$23=Settings!$C$6,1,IF(Settings!$B$23="USD",1/INDEX(Settings!$B$29:$B$40,MONTH(B3215)),INDEX(Settings!$B$29:$B$40,MONTH(B3215)))))</f>
        <v>0</v>
      </c>
    </row>
    <row r="3216" customFormat="false" ht="15" hidden="false" customHeight="false" outlineLevel="0" collapsed="false">
      <c r="A3216" s="0" t="s">
        <v>188</v>
      </c>
      <c r="B3216" s="81" t="n">
        <v>46228</v>
      </c>
      <c r="C3216" s="82" t="s">
        <v>452</v>
      </c>
      <c r="D3216" s="83" t="n">
        <v>56.11</v>
      </c>
      <c r="E3216" s="0" t="n">
        <v>264</v>
      </c>
      <c r="F3216" s="0" t="n">
        <v>19</v>
      </c>
      <c r="G3216" s="0" t="n">
        <v>0</v>
      </c>
      <c r="I3216" s="0" t="str">
        <f aca="false">IF(A3216="","",IF(COUNTIF(Campaigns!$A$7:$A$300,A3216)&gt;0,"✓",IF(N(D3216)=0,"– no spend","⚠ add to Campaigns tab")))</f>
        <v>✓</v>
      </c>
      <c r="J3216" s="83" t="n">
        <f aca="false">IF(D3216="","",D3216*IF(Settings!$B$23=Settings!$C$6,1,IF(Settings!$B$23="USD",1/INDEX(Settings!$B$29:$B$40,MONTH(B3216)),INDEX(Settings!$B$29:$B$40,MONTH(B3216)))))</f>
        <v>62.714147</v>
      </c>
    </row>
    <row r="3217" customFormat="false" ht="15" hidden="false" customHeight="false" outlineLevel="0" collapsed="false">
      <c r="A3217" s="0" t="s">
        <v>186</v>
      </c>
      <c r="B3217" s="81" t="n">
        <v>46228</v>
      </c>
      <c r="C3217" s="82" t="s">
        <v>452</v>
      </c>
      <c r="D3217" s="83" t="n">
        <v>47.23</v>
      </c>
      <c r="E3217" s="0" t="n">
        <v>121</v>
      </c>
      <c r="F3217" s="0" t="n">
        <v>14</v>
      </c>
      <c r="G3217" s="0" t="n">
        <v>1</v>
      </c>
      <c r="I3217" s="0" t="str">
        <f aca="false">IF(A3217="","",IF(COUNTIF(Campaigns!$A$7:$A$300,A3217)&gt;0,"✓",IF(N(D3217)=0,"– no spend","⚠ add to Campaigns tab")))</f>
        <v>✓</v>
      </c>
      <c r="J3217" s="83" t="n">
        <f aca="false">IF(D3217="","",D3217*IF(Settings!$B$23=Settings!$C$6,1,IF(Settings!$B$23="USD",1/INDEX(Settings!$B$29:$B$40,MONTH(B3217)),INDEX(Settings!$B$29:$B$40,MONTH(B3217)))))</f>
        <v>52.788971</v>
      </c>
    </row>
    <row r="3218" customFormat="false" ht="15" hidden="false" customHeight="false" outlineLevel="0" collapsed="false">
      <c r="A3218" s="0" t="s">
        <v>197</v>
      </c>
      <c r="B3218" s="81" t="n">
        <v>46228</v>
      </c>
      <c r="C3218" s="82" t="s">
        <v>452</v>
      </c>
      <c r="D3218" s="83" t="n">
        <v>19.76</v>
      </c>
      <c r="E3218" s="0" t="n">
        <v>26567</v>
      </c>
      <c r="F3218" s="0" t="n">
        <v>56</v>
      </c>
      <c r="G3218" s="0" t="n">
        <v>0</v>
      </c>
      <c r="I3218" s="0" t="str">
        <f aca="false">IF(A3218="","",IF(COUNTIF(Campaigns!$A$7:$A$300,A3218)&gt;0,"✓",IF(N(D3218)=0,"– no spend","⚠ add to Campaigns tab")))</f>
        <v>✓</v>
      </c>
      <c r="J3218" s="83" t="n">
        <f aca="false">IF(D3218="","",D3218*IF(Settings!$B$23=Settings!$C$6,1,IF(Settings!$B$23="USD",1/INDEX(Settings!$B$29:$B$40,MONTH(B3218)),INDEX(Settings!$B$29:$B$40,MONTH(B3218)))))</f>
        <v>22.085752</v>
      </c>
    </row>
    <row r="3219" customFormat="false" ht="15" hidden="false" customHeight="false" outlineLevel="0" collapsed="false">
      <c r="A3219" s="0" t="s">
        <v>198</v>
      </c>
      <c r="B3219" s="81" t="n">
        <v>46228</v>
      </c>
      <c r="C3219" s="82" t="s">
        <v>452</v>
      </c>
      <c r="D3219" s="83" t="n">
        <v>19.77</v>
      </c>
      <c r="E3219" s="0" t="n">
        <v>7429</v>
      </c>
      <c r="F3219" s="0" t="n">
        <v>8</v>
      </c>
      <c r="G3219" s="0" t="n">
        <v>0</v>
      </c>
      <c r="I3219" s="0" t="str">
        <f aca="false">IF(A3219="","",IF(COUNTIF(Campaigns!$A$7:$A$300,A3219)&gt;0,"✓",IF(N(D3219)=0,"– no spend","⚠ add to Campaigns tab")))</f>
        <v>✓</v>
      </c>
      <c r="J3219" s="83" t="n">
        <f aca="false">IF(D3219="","",D3219*IF(Settings!$B$23=Settings!$C$6,1,IF(Settings!$B$23="USD",1/INDEX(Settings!$B$29:$B$40,MONTH(B3219)),INDEX(Settings!$B$29:$B$40,MONTH(B3219)))))</f>
        <v>22.096929</v>
      </c>
    </row>
    <row r="3220" customFormat="false" ht="15" hidden="false" customHeight="false" outlineLevel="0" collapsed="false">
      <c r="A3220" s="0" t="s">
        <v>185</v>
      </c>
      <c r="B3220" s="81" t="n">
        <v>46229</v>
      </c>
      <c r="C3220" s="82" t="s">
        <v>452</v>
      </c>
      <c r="D3220" s="83" t="n">
        <v>17.15</v>
      </c>
      <c r="E3220" s="0" t="n">
        <v>108</v>
      </c>
      <c r="F3220" s="0" t="n">
        <v>12</v>
      </c>
      <c r="G3220" s="0" t="n">
        <v>0</v>
      </c>
      <c r="I3220" s="0" t="str">
        <f aca="false">IF(A3220="","",IF(COUNTIF(Campaigns!$A$7:$A$300,A3220)&gt;0,"✓",IF(N(D3220)=0,"– no spend","⚠ add to Campaigns tab")))</f>
        <v>✓</v>
      </c>
      <c r="J3220" s="83" t="n">
        <f aca="false">IF(D3220="","",D3220*IF(Settings!$B$23=Settings!$C$6,1,IF(Settings!$B$23="USD",1/INDEX(Settings!$B$29:$B$40,MONTH(B3220)),INDEX(Settings!$B$29:$B$40,MONTH(B3220)))))</f>
        <v>19.168555</v>
      </c>
    </row>
    <row r="3221" customFormat="false" ht="15" hidden="false" customHeight="false" outlineLevel="0" collapsed="false">
      <c r="A3221" s="0" t="s">
        <v>191</v>
      </c>
      <c r="B3221" s="81" t="n">
        <v>46229</v>
      </c>
      <c r="C3221" s="82" t="s">
        <v>452</v>
      </c>
      <c r="D3221" s="83" t="n">
        <v>2.61</v>
      </c>
      <c r="E3221" s="0" t="n">
        <v>43</v>
      </c>
      <c r="F3221" s="0" t="n">
        <v>2</v>
      </c>
      <c r="G3221" s="0" t="n">
        <v>0</v>
      </c>
      <c r="I3221" s="0" t="str">
        <f aca="false">IF(A3221="","",IF(COUNTIF(Campaigns!$A$7:$A$300,A3221)&gt;0,"✓",IF(N(D3221)=0,"– no spend","⚠ add to Campaigns tab")))</f>
        <v>✓</v>
      </c>
      <c r="J3221" s="83" t="n">
        <f aca="false">IF(D3221="","",D3221*IF(Settings!$B$23=Settings!$C$6,1,IF(Settings!$B$23="USD",1/INDEX(Settings!$B$29:$B$40,MONTH(B3221)),INDEX(Settings!$B$29:$B$40,MONTH(B3221)))))</f>
        <v>2.917197</v>
      </c>
    </row>
    <row r="3222" customFormat="false" ht="15" hidden="false" customHeight="false" outlineLevel="0" collapsed="false">
      <c r="A3222" s="0" t="s">
        <v>200</v>
      </c>
      <c r="B3222" s="81" t="n">
        <v>46229</v>
      </c>
      <c r="C3222" s="82" t="s">
        <v>452</v>
      </c>
      <c r="D3222" s="83" t="n">
        <v>1.78</v>
      </c>
      <c r="E3222" s="0" t="n">
        <v>36</v>
      </c>
      <c r="F3222" s="0" t="n">
        <v>1</v>
      </c>
      <c r="G3222" s="0" t="n">
        <v>0</v>
      </c>
      <c r="I3222" s="0" t="str">
        <f aca="false">IF(A3222="","",IF(COUNTIF(Campaigns!$A$7:$A$300,A3222)&gt;0,"✓",IF(N(D3222)=0,"– no spend","⚠ add to Campaigns tab")))</f>
        <v>✓</v>
      </c>
      <c r="J3222" s="83" t="n">
        <f aca="false">IF(D3222="","",D3222*IF(Settings!$B$23=Settings!$C$6,1,IF(Settings!$B$23="USD",1/INDEX(Settings!$B$29:$B$40,MONTH(B3222)),INDEX(Settings!$B$29:$B$40,MONTH(B3222)))))</f>
        <v>1.989506</v>
      </c>
    </row>
    <row r="3223" customFormat="false" ht="15" hidden="false" customHeight="false" outlineLevel="0" collapsed="false">
      <c r="A3223" s="0" t="s">
        <v>196</v>
      </c>
      <c r="B3223" s="81" t="n">
        <v>46229</v>
      </c>
      <c r="C3223" s="82" t="s">
        <v>452</v>
      </c>
      <c r="D3223" s="83" t="n">
        <v>19.88</v>
      </c>
      <c r="E3223" s="0" t="n">
        <v>248</v>
      </c>
      <c r="F3223" s="0" t="n">
        <v>15</v>
      </c>
      <c r="G3223" s="0" t="n">
        <v>0</v>
      </c>
      <c r="I3223" s="0" t="str">
        <f aca="false">IF(A3223="","",IF(COUNTIF(Campaigns!$A$7:$A$300,A3223)&gt;0,"✓",IF(N(D3223)=0,"– no spend","⚠ add to Campaigns tab")))</f>
        <v>✓</v>
      </c>
      <c r="J3223" s="83" t="n">
        <f aca="false">IF(D3223="","",D3223*IF(Settings!$B$23=Settings!$C$6,1,IF(Settings!$B$23="USD",1/INDEX(Settings!$B$29:$B$40,MONTH(B3223)),INDEX(Settings!$B$29:$B$40,MONTH(B3223)))))</f>
        <v>22.219876</v>
      </c>
    </row>
    <row r="3224" customFormat="false" ht="15" hidden="false" customHeight="false" outlineLevel="0" collapsed="false">
      <c r="A3224" s="0" t="s">
        <v>202</v>
      </c>
      <c r="B3224" s="81" t="n">
        <v>46229</v>
      </c>
      <c r="C3224" s="82" t="s">
        <v>452</v>
      </c>
      <c r="D3224" s="83" t="n">
        <v>0</v>
      </c>
      <c r="E3224" s="0" t="n">
        <v>8</v>
      </c>
      <c r="F3224" s="0" t="n">
        <v>0</v>
      </c>
      <c r="G3224" s="0" t="n">
        <v>0</v>
      </c>
      <c r="I3224" s="0" t="str">
        <f aca="false">IF(A3224="","",IF(COUNTIF(Campaigns!$A$7:$A$300,A3224)&gt;0,"✓",IF(N(D3224)=0,"– no spend","⚠ add to Campaigns tab")))</f>
        <v>✓</v>
      </c>
      <c r="J3224" s="83" t="n">
        <f aca="false">IF(D3224="","",D3224*IF(Settings!$B$23=Settings!$C$6,1,IF(Settings!$B$23="USD",1/INDEX(Settings!$B$29:$B$40,MONTH(B3224)),INDEX(Settings!$B$29:$B$40,MONTH(B3224)))))</f>
        <v>0</v>
      </c>
    </row>
    <row r="3225" customFormat="false" ht="15" hidden="false" customHeight="false" outlineLevel="0" collapsed="false">
      <c r="A3225" s="0" t="s">
        <v>192</v>
      </c>
      <c r="B3225" s="81" t="n">
        <v>46229</v>
      </c>
      <c r="C3225" s="82" t="s">
        <v>452</v>
      </c>
      <c r="D3225" s="83" t="n">
        <v>9.54</v>
      </c>
      <c r="E3225" s="0" t="n">
        <v>23</v>
      </c>
      <c r="F3225" s="0" t="n">
        <v>2</v>
      </c>
      <c r="G3225" s="0" t="n">
        <v>0</v>
      </c>
      <c r="I3225" s="0" t="str">
        <f aca="false">IF(A3225="","",IF(COUNTIF(Campaigns!$A$7:$A$300,A3225)&gt;0,"✓",IF(N(D3225)=0,"– no spend","⚠ add to Campaigns tab")))</f>
        <v>✓</v>
      </c>
      <c r="J3225" s="83" t="n">
        <f aca="false">IF(D3225="","",D3225*IF(Settings!$B$23=Settings!$C$6,1,IF(Settings!$B$23="USD",1/INDEX(Settings!$B$29:$B$40,MONTH(B3225)),INDEX(Settings!$B$29:$B$40,MONTH(B3225)))))</f>
        <v>10.662858</v>
      </c>
    </row>
    <row r="3226" customFormat="false" ht="15" hidden="false" customHeight="false" outlineLevel="0" collapsed="false">
      <c r="A3226" s="0" t="s">
        <v>187</v>
      </c>
      <c r="B3226" s="81" t="n">
        <v>46229</v>
      </c>
      <c r="C3226" s="82" t="s">
        <v>452</v>
      </c>
      <c r="D3226" s="83" t="n">
        <v>32.72</v>
      </c>
      <c r="E3226" s="0" t="n">
        <v>118</v>
      </c>
      <c r="F3226" s="0" t="n">
        <v>3</v>
      </c>
      <c r="G3226" s="0" t="n">
        <v>0</v>
      </c>
      <c r="I3226" s="0" t="str">
        <f aca="false">IF(A3226="","",IF(COUNTIF(Campaigns!$A$7:$A$300,A3226)&gt;0,"✓",IF(N(D3226)=0,"– no spend","⚠ add to Campaigns tab")))</f>
        <v>✓</v>
      </c>
      <c r="J3226" s="83" t="n">
        <f aca="false">IF(D3226="","",D3226*IF(Settings!$B$23=Settings!$C$6,1,IF(Settings!$B$23="USD",1/INDEX(Settings!$B$29:$B$40,MONTH(B3226)),INDEX(Settings!$B$29:$B$40,MONTH(B3226)))))</f>
        <v>36.571144</v>
      </c>
    </row>
    <row r="3227" customFormat="false" ht="15" hidden="false" customHeight="false" outlineLevel="0" collapsed="false">
      <c r="A3227" s="0" t="s">
        <v>190</v>
      </c>
      <c r="B3227" s="81" t="n">
        <v>46229</v>
      </c>
      <c r="C3227" s="82" t="s">
        <v>452</v>
      </c>
      <c r="D3227" s="83" t="n">
        <v>36.53</v>
      </c>
      <c r="E3227" s="0" t="n">
        <v>19</v>
      </c>
      <c r="F3227" s="0" t="n">
        <v>2</v>
      </c>
      <c r="G3227" s="0" t="n">
        <v>0</v>
      </c>
      <c r="I3227" s="0" t="str">
        <f aca="false">IF(A3227="","",IF(COUNTIF(Campaigns!$A$7:$A$300,A3227)&gt;0,"✓",IF(N(D3227)=0,"– no spend","⚠ add to Campaigns tab")))</f>
        <v>✓</v>
      </c>
      <c r="J3227" s="83" t="n">
        <f aca="false">IF(D3227="","",D3227*IF(Settings!$B$23=Settings!$C$6,1,IF(Settings!$B$23="USD",1/INDEX(Settings!$B$29:$B$40,MONTH(B3227)),INDEX(Settings!$B$29:$B$40,MONTH(B3227)))))</f>
        <v>40.829581</v>
      </c>
    </row>
    <row r="3228" customFormat="false" ht="15" hidden="false" customHeight="false" outlineLevel="0" collapsed="false">
      <c r="A3228" s="0" t="s">
        <v>204</v>
      </c>
      <c r="B3228" s="81" t="n">
        <v>46229</v>
      </c>
      <c r="C3228" s="82" t="s">
        <v>452</v>
      </c>
      <c r="D3228" s="83" t="n">
        <v>1.99</v>
      </c>
      <c r="E3228" s="0" t="n">
        <v>14</v>
      </c>
      <c r="F3228" s="0" t="n">
        <v>2</v>
      </c>
      <c r="G3228" s="0" t="n">
        <v>0</v>
      </c>
      <c r="I3228" s="0" t="str">
        <f aca="false">IF(A3228="","",IF(COUNTIF(Campaigns!$A$7:$A$300,A3228)&gt;0,"✓",IF(N(D3228)=0,"– no spend","⚠ add to Campaigns tab")))</f>
        <v>✓</v>
      </c>
      <c r="J3228" s="83" t="n">
        <f aca="false">IF(D3228="","",D3228*IF(Settings!$B$23=Settings!$C$6,1,IF(Settings!$B$23="USD",1/INDEX(Settings!$B$29:$B$40,MONTH(B3228)),INDEX(Settings!$B$29:$B$40,MONTH(B3228)))))</f>
        <v>2.224223</v>
      </c>
    </row>
    <row r="3229" customFormat="false" ht="15" hidden="false" customHeight="false" outlineLevel="0" collapsed="false">
      <c r="A3229" s="0" t="s">
        <v>188</v>
      </c>
      <c r="B3229" s="81" t="n">
        <v>46229</v>
      </c>
      <c r="C3229" s="82" t="s">
        <v>452</v>
      </c>
      <c r="D3229" s="83" t="n">
        <v>34.29</v>
      </c>
      <c r="E3229" s="0" t="n">
        <v>299</v>
      </c>
      <c r="F3229" s="0" t="n">
        <v>12</v>
      </c>
      <c r="G3229" s="0" t="n">
        <v>0</v>
      </c>
      <c r="I3229" s="0" t="str">
        <f aca="false">IF(A3229="","",IF(COUNTIF(Campaigns!$A$7:$A$300,A3229)&gt;0,"✓",IF(N(D3229)=0,"– no spend","⚠ add to Campaigns tab")))</f>
        <v>✓</v>
      </c>
      <c r="J3229" s="83" t="n">
        <f aca="false">IF(D3229="","",D3229*IF(Settings!$B$23=Settings!$C$6,1,IF(Settings!$B$23="USD",1/INDEX(Settings!$B$29:$B$40,MONTH(B3229)),INDEX(Settings!$B$29:$B$40,MONTH(B3229)))))</f>
        <v>38.325933</v>
      </c>
    </row>
    <row r="3230" customFormat="false" ht="15" hidden="false" customHeight="false" outlineLevel="0" collapsed="false">
      <c r="A3230" s="0" t="s">
        <v>186</v>
      </c>
      <c r="B3230" s="81" t="n">
        <v>46229</v>
      </c>
      <c r="C3230" s="82" t="s">
        <v>452</v>
      </c>
      <c r="D3230" s="83" t="n">
        <v>56.69</v>
      </c>
      <c r="E3230" s="0" t="n">
        <v>146</v>
      </c>
      <c r="F3230" s="0" t="n">
        <v>23</v>
      </c>
      <c r="G3230" s="0" t="n">
        <v>0</v>
      </c>
      <c r="I3230" s="0" t="str">
        <f aca="false">IF(A3230="","",IF(COUNTIF(Campaigns!$A$7:$A$300,A3230)&gt;0,"✓",IF(N(D3230)=0,"– no spend","⚠ add to Campaigns tab")))</f>
        <v>✓</v>
      </c>
      <c r="J3230" s="83" t="n">
        <f aca="false">IF(D3230="","",D3230*IF(Settings!$B$23=Settings!$C$6,1,IF(Settings!$B$23="USD",1/INDEX(Settings!$B$29:$B$40,MONTH(B3230)),INDEX(Settings!$B$29:$B$40,MONTH(B3230)))))</f>
        <v>63.362413</v>
      </c>
    </row>
    <row r="3231" customFormat="false" ht="15" hidden="false" customHeight="false" outlineLevel="0" collapsed="false">
      <c r="A3231" s="0" t="s">
        <v>197</v>
      </c>
      <c r="B3231" s="81" t="n">
        <v>46229</v>
      </c>
      <c r="C3231" s="82" t="s">
        <v>452</v>
      </c>
      <c r="D3231" s="83" t="n">
        <v>19.55</v>
      </c>
      <c r="E3231" s="0" t="n">
        <v>27797</v>
      </c>
      <c r="F3231" s="0" t="n">
        <v>32</v>
      </c>
      <c r="G3231" s="0" t="n">
        <v>0</v>
      </c>
      <c r="I3231" s="0" t="str">
        <f aca="false">IF(A3231="","",IF(COUNTIF(Campaigns!$A$7:$A$300,A3231)&gt;0,"✓",IF(N(D3231)=0,"– no spend","⚠ add to Campaigns tab")))</f>
        <v>✓</v>
      </c>
      <c r="J3231" s="83" t="n">
        <f aca="false">IF(D3231="","",D3231*IF(Settings!$B$23=Settings!$C$6,1,IF(Settings!$B$23="USD",1/INDEX(Settings!$B$29:$B$40,MONTH(B3231)),INDEX(Settings!$B$29:$B$40,MONTH(B3231)))))</f>
        <v>21.851035</v>
      </c>
    </row>
    <row r="3232" customFormat="false" ht="15" hidden="false" customHeight="false" outlineLevel="0" collapsed="false">
      <c r="A3232" s="0" t="s">
        <v>198</v>
      </c>
      <c r="B3232" s="81" t="n">
        <v>46229</v>
      </c>
      <c r="C3232" s="82" t="s">
        <v>452</v>
      </c>
      <c r="D3232" s="83" t="n">
        <v>19.36</v>
      </c>
      <c r="E3232" s="0" t="n">
        <v>6093</v>
      </c>
      <c r="F3232" s="0" t="n">
        <v>4</v>
      </c>
      <c r="G3232" s="0" t="n">
        <v>0</v>
      </c>
      <c r="I3232" s="0" t="str">
        <f aca="false">IF(A3232="","",IF(COUNTIF(Campaigns!$A$7:$A$300,A3232)&gt;0,"✓",IF(N(D3232)=0,"– no spend","⚠ add to Campaigns tab")))</f>
        <v>✓</v>
      </c>
      <c r="J3232" s="83" t="n">
        <f aca="false">IF(D3232="","",D3232*IF(Settings!$B$23=Settings!$C$6,1,IF(Settings!$B$23="USD",1/INDEX(Settings!$B$29:$B$40,MONTH(B3232)),INDEX(Settings!$B$29:$B$40,MONTH(B3232)))))</f>
        <v>21.638672</v>
      </c>
    </row>
    <row r="3233" customFormat="false" ht="15" hidden="false" customHeight="false" outlineLevel="0" collapsed="false">
      <c r="A3233" s="0" t="s">
        <v>185</v>
      </c>
      <c r="B3233" s="81" t="n">
        <v>46230</v>
      </c>
      <c r="C3233" s="82" t="s">
        <v>452</v>
      </c>
      <c r="D3233" s="83" t="n">
        <v>93.58</v>
      </c>
      <c r="E3233" s="0" t="n">
        <v>225</v>
      </c>
      <c r="F3233" s="0" t="n">
        <v>31</v>
      </c>
      <c r="G3233" s="0" t="n">
        <v>1</v>
      </c>
      <c r="I3233" s="0" t="str">
        <f aca="false">IF(A3233="","",IF(COUNTIF(Campaigns!$A$7:$A$300,A3233)&gt;0,"✓",IF(N(D3233)=0,"– no spend","⚠ add to Campaigns tab")))</f>
        <v>✓</v>
      </c>
      <c r="J3233" s="83" t="n">
        <f aca="false">IF(D3233="","",D3233*IF(Settings!$B$23=Settings!$C$6,1,IF(Settings!$B$23="USD",1/INDEX(Settings!$B$29:$B$40,MONTH(B3233)),INDEX(Settings!$B$29:$B$40,MONTH(B3233)))))</f>
        <v>104.594366</v>
      </c>
    </row>
    <row r="3234" customFormat="false" ht="15" hidden="false" customHeight="false" outlineLevel="0" collapsed="false">
      <c r="A3234" s="0" t="s">
        <v>191</v>
      </c>
      <c r="B3234" s="81" t="n">
        <v>46230</v>
      </c>
      <c r="C3234" s="82" t="s">
        <v>452</v>
      </c>
      <c r="D3234" s="83" t="n">
        <v>33.54</v>
      </c>
      <c r="E3234" s="0" t="n">
        <v>130</v>
      </c>
      <c r="F3234" s="0" t="n">
        <v>12</v>
      </c>
      <c r="G3234" s="0" t="n">
        <v>1</v>
      </c>
      <c r="I3234" s="0" t="str">
        <f aca="false">IF(A3234="","",IF(COUNTIF(Campaigns!$A$7:$A$300,A3234)&gt;0,"✓",IF(N(D3234)=0,"– no spend","⚠ add to Campaigns tab")))</f>
        <v>✓</v>
      </c>
      <c r="J3234" s="83" t="n">
        <f aca="false">IF(D3234="","",D3234*IF(Settings!$B$23=Settings!$C$6,1,IF(Settings!$B$23="USD",1/INDEX(Settings!$B$29:$B$40,MONTH(B3234)),INDEX(Settings!$B$29:$B$40,MONTH(B3234)))))</f>
        <v>37.487658</v>
      </c>
    </row>
    <row r="3235" customFormat="false" ht="15" hidden="false" customHeight="false" outlineLevel="0" collapsed="false">
      <c r="A3235" s="0" t="s">
        <v>200</v>
      </c>
      <c r="B3235" s="81" t="n">
        <v>46230</v>
      </c>
      <c r="C3235" s="82" t="s">
        <v>452</v>
      </c>
      <c r="D3235" s="83" t="n">
        <v>10.29</v>
      </c>
      <c r="E3235" s="0" t="n">
        <v>31</v>
      </c>
      <c r="F3235" s="0" t="n">
        <v>5</v>
      </c>
      <c r="G3235" s="0" t="n">
        <v>1.93</v>
      </c>
      <c r="I3235" s="0" t="str">
        <f aca="false">IF(A3235="","",IF(COUNTIF(Campaigns!$A$7:$A$300,A3235)&gt;0,"✓",IF(N(D3235)=0,"– no spend","⚠ add to Campaigns tab")))</f>
        <v>✓</v>
      </c>
      <c r="J3235" s="83" t="n">
        <f aca="false">IF(D3235="","",D3235*IF(Settings!$B$23=Settings!$C$6,1,IF(Settings!$B$23="USD",1/INDEX(Settings!$B$29:$B$40,MONTH(B3235)),INDEX(Settings!$B$29:$B$40,MONTH(B3235)))))</f>
        <v>11.501133</v>
      </c>
    </row>
    <row r="3236" customFormat="false" ht="15" hidden="false" customHeight="false" outlineLevel="0" collapsed="false">
      <c r="A3236" s="0" t="s">
        <v>196</v>
      </c>
      <c r="B3236" s="81" t="n">
        <v>46230</v>
      </c>
      <c r="C3236" s="82" t="s">
        <v>452</v>
      </c>
      <c r="D3236" s="83" t="n">
        <v>16.9</v>
      </c>
      <c r="E3236" s="0" t="n">
        <v>262</v>
      </c>
      <c r="F3236" s="0" t="n">
        <v>11</v>
      </c>
      <c r="G3236" s="0" t="n">
        <v>0</v>
      </c>
      <c r="I3236" s="0" t="str">
        <f aca="false">IF(A3236="","",IF(COUNTIF(Campaigns!$A$7:$A$300,A3236)&gt;0,"✓",IF(N(D3236)=0,"– no spend","⚠ add to Campaigns tab")))</f>
        <v>✓</v>
      </c>
      <c r="J3236" s="83" t="n">
        <f aca="false">IF(D3236="","",D3236*IF(Settings!$B$23=Settings!$C$6,1,IF(Settings!$B$23="USD",1/INDEX(Settings!$B$29:$B$40,MONTH(B3236)),INDEX(Settings!$B$29:$B$40,MONTH(B3236)))))</f>
        <v>18.88913</v>
      </c>
    </row>
    <row r="3237" customFormat="false" ht="15" hidden="false" customHeight="false" outlineLevel="0" collapsed="false">
      <c r="A3237" s="0" t="s">
        <v>202</v>
      </c>
      <c r="B3237" s="81" t="n">
        <v>46230</v>
      </c>
      <c r="C3237" s="82" t="s">
        <v>452</v>
      </c>
      <c r="D3237" s="83" t="n">
        <v>11.28</v>
      </c>
      <c r="E3237" s="0" t="n">
        <v>57</v>
      </c>
      <c r="F3237" s="0" t="n">
        <v>3</v>
      </c>
      <c r="G3237" s="0" t="n">
        <v>0</v>
      </c>
      <c r="I3237" s="0" t="str">
        <f aca="false">IF(A3237="","",IF(COUNTIF(Campaigns!$A$7:$A$300,A3237)&gt;0,"✓",IF(N(D3237)=0,"– no spend","⚠ add to Campaigns tab")))</f>
        <v>✓</v>
      </c>
      <c r="J3237" s="83" t="n">
        <f aca="false">IF(D3237="","",D3237*IF(Settings!$B$23=Settings!$C$6,1,IF(Settings!$B$23="USD",1/INDEX(Settings!$B$29:$B$40,MONTH(B3237)),INDEX(Settings!$B$29:$B$40,MONTH(B3237)))))</f>
        <v>12.607656</v>
      </c>
    </row>
    <row r="3238" customFormat="false" ht="15" hidden="false" customHeight="false" outlineLevel="0" collapsed="false">
      <c r="A3238" s="0" t="s">
        <v>192</v>
      </c>
      <c r="B3238" s="81" t="n">
        <v>46230</v>
      </c>
      <c r="C3238" s="82" t="s">
        <v>452</v>
      </c>
      <c r="D3238" s="83" t="n">
        <v>26.26</v>
      </c>
      <c r="E3238" s="0" t="n">
        <v>145</v>
      </c>
      <c r="F3238" s="0" t="n">
        <v>11</v>
      </c>
      <c r="G3238" s="0" t="n">
        <v>0</v>
      </c>
      <c r="I3238" s="0" t="str">
        <f aca="false">IF(A3238="","",IF(COUNTIF(Campaigns!$A$7:$A$300,A3238)&gt;0,"✓",IF(N(D3238)=0,"– no spend","⚠ add to Campaigns tab")))</f>
        <v>✓</v>
      </c>
      <c r="J3238" s="83" t="n">
        <f aca="false">IF(D3238="","",D3238*IF(Settings!$B$23=Settings!$C$6,1,IF(Settings!$B$23="USD",1/INDEX(Settings!$B$29:$B$40,MONTH(B3238)),INDEX(Settings!$B$29:$B$40,MONTH(B3238)))))</f>
        <v>29.350802</v>
      </c>
    </row>
    <row r="3239" customFormat="false" ht="15" hidden="false" customHeight="false" outlineLevel="0" collapsed="false">
      <c r="A3239" s="0" t="s">
        <v>187</v>
      </c>
      <c r="B3239" s="81" t="n">
        <v>46230</v>
      </c>
      <c r="C3239" s="82" t="s">
        <v>452</v>
      </c>
      <c r="D3239" s="83" t="n">
        <v>83.61</v>
      </c>
      <c r="E3239" s="0" t="n">
        <v>222</v>
      </c>
      <c r="F3239" s="0" t="n">
        <v>9</v>
      </c>
      <c r="G3239" s="0" t="n">
        <v>0</v>
      </c>
      <c r="I3239" s="0" t="str">
        <f aca="false">IF(A3239="","",IF(COUNTIF(Campaigns!$A$7:$A$300,A3239)&gt;0,"✓",IF(N(D3239)=0,"– no spend","⚠ add to Campaigns tab")))</f>
        <v>✓</v>
      </c>
      <c r="J3239" s="83" t="n">
        <f aca="false">IF(D3239="","",D3239*IF(Settings!$B$23=Settings!$C$6,1,IF(Settings!$B$23="USD",1/INDEX(Settings!$B$29:$B$40,MONTH(B3239)),INDEX(Settings!$B$29:$B$40,MONTH(B3239)))))</f>
        <v>93.450897</v>
      </c>
    </row>
    <row r="3240" customFormat="false" ht="15" hidden="false" customHeight="false" outlineLevel="0" collapsed="false">
      <c r="A3240" s="0" t="s">
        <v>190</v>
      </c>
      <c r="B3240" s="81" t="n">
        <v>46230</v>
      </c>
      <c r="C3240" s="82" t="s">
        <v>452</v>
      </c>
      <c r="D3240" s="83" t="n">
        <v>37.26</v>
      </c>
      <c r="E3240" s="0" t="n">
        <v>92</v>
      </c>
      <c r="F3240" s="0" t="n">
        <v>2</v>
      </c>
      <c r="G3240" s="0" t="n">
        <v>0</v>
      </c>
      <c r="I3240" s="0" t="str">
        <f aca="false">IF(A3240="","",IF(COUNTIF(Campaigns!$A$7:$A$300,A3240)&gt;0,"✓",IF(N(D3240)=0,"– no spend","⚠ add to Campaigns tab")))</f>
        <v>✓</v>
      </c>
      <c r="J3240" s="83" t="n">
        <f aca="false">IF(D3240="","",D3240*IF(Settings!$B$23=Settings!$C$6,1,IF(Settings!$B$23="USD",1/INDEX(Settings!$B$29:$B$40,MONTH(B3240)),INDEX(Settings!$B$29:$B$40,MONTH(B3240)))))</f>
        <v>41.645502</v>
      </c>
    </row>
    <row r="3241" customFormat="false" ht="15" hidden="false" customHeight="false" outlineLevel="0" collapsed="false">
      <c r="A3241" s="0" t="s">
        <v>204</v>
      </c>
      <c r="B3241" s="81" t="n">
        <v>46230</v>
      </c>
      <c r="C3241" s="82" t="s">
        <v>452</v>
      </c>
      <c r="D3241" s="83" t="n">
        <v>8.96</v>
      </c>
      <c r="E3241" s="0" t="n">
        <v>23</v>
      </c>
      <c r="F3241" s="0" t="n">
        <v>5</v>
      </c>
      <c r="G3241" s="0" t="n">
        <v>0</v>
      </c>
      <c r="I3241" s="0" t="str">
        <f aca="false">IF(A3241="","",IF(COUNTIF(Campaigns!$A$7:$A$300,A3241)&gt;0,"✓",IF(N(D3241)=0,"– no spend","⚠ add to Campaigns tab")))</f>
        <v>✓</v>
      </c>
      <c r="J3241" s="83" t="n">
        <f aca="false">IF(D3241="","",D3241*IF(Settings!$B$23=Settings!$C$6,1,IF(Settings!$B$23="USD",1/INDEX(Settings!$B$29:$B$40,MONTH(B3241)),INDEX(Settings!$B$29:$B$40,MONTH(B3241)))))</f>
        <v>10.014592</v>
      </c>
    </row>
    <row r="3242" customFormat="false" ht="15" hidden="false" customHeight="false" outlineLevel="0" collapsed="false">
      <c r="A3242" s="0" t="s">
        <v>188</v>
      </c>
      <c r="B3242" s="81" t="n">
        <v>46230</v>
      </c>
      <c r="C3242" s="82" t="s">
        <v>452</v>
      </c>
      <c r="D3242" s="83" t="n">
        <v>86.38</v>
      </c>
      <c r="E3242" s="0" t="n">
        <v>441</v>
      </c>
      <c r="F3242" s="0" t="n">
        <v>28</v>
      </c>
      <c r="G3242" s="0" t="n">
        <v>0</v>
      </c>
      <c r="I3242" s="0" t="str">
        <f aca="false">IF(A3242="","",IF(COUNTIF(Campaigns!$A$7:$A$300,A3242)&gt;0,"✓",IF(N(D3242)=0,"– no spend","⚠ add to Campaigns tab")))</f>
        <v>✓</v>
      </c>
      <c r="J3242" s="83" t="n">
        <f aca="false">IF(D3242="","",D3242*IF(Settings!$B$23=Settings!$C$6,1,IF(Settings!$B$23="USD",1/INDEX(Settings!$B$29:$B$40,MONTH(B3242)),INDEX(Settings!$B$29:$B$40,MONTH(B3242)))))</f>
        <v>96.546926</v>
      </c>
    </row>
    <row r="3243" customFormat="false" ht="15" hidden="false" customHeight="false" outlineLevel="0" collapsed="false">
      <c r="A3243" s="0" t="s">
        <v>186</v>
      </c>
      <c r="B3243" s="81" t="n">
        <v>46230</v>
      </c>
      <c r="C3243" s="82" t="s">
        <v>452</v>
      </c>
      <c r="D3243" s="83" t="n">
        <v>75.44</v>
      </c>
      <c r="E3243" s="0" t="n">
        <v>277</v>
      </c>
      <c r="F3243" s="0" t="n">
        <v>28</v>
      </c>
      <c r="G3243" s="0" t="n">
        <v>0</v>
      </c>
      <c r="I3243" s="0" t="str">
        <f aca="false">IF(A3243="","",IF(COUNTIF(Campaigns!$A$7:$A$300,A3243)&gt;0,"✓",IF(N(D3243)=0,"– no spend","⚠ add to Campaigns tab")))</f>
        <v>✓</v>
      </c>
      <c r="J3243" s="83" t="n">
        <f aca="false">IF(D3243="","",D3243*IF(Settings!$B$23=Settings!$C$6,1,IF(Settings!$B$23="USD",1/INDEX(Settings!$B$29:$B$40,MONTH(B3243)),INDEX(Settings!$B$29:$B$40,MONTH(B3243)))))</f>
        <v>84.319288</v>
      </c>
    </row>
    <row r="3244" customFormat="false" ht="15" hidden="false" customHeight="false" outlineLevel="0" collapsed="false">
      <c r="A3244" s="0" t="s">
        <v>197</v>
      </c>
      <c r="B3244" s="81" t="n">
        <v>46230</v>
      </c>
      <c r="C3244" s="82" t="s">
        <v>452</v>
      </c>
      <c r="D3244" s="83" t="n">
        <v>19.41</v>
      </c>
      <c r="E3244" s="0" t="n">
        <v>27512</v>
      </c>
      <c r="F3244" s="0" t="n">
        <v>32</v>
      </c>
      <c r="G3244" s="0" t="n">
        <v>0</v>
      </c>
      <c r="I3244" s="0" t="str">
        <f aca="false">IF(A3244="","",IF(COUNTIF(Campaigns!$A$7:$A$300,A3244)&gt;0,"✓",IF(N(D3244)=0,"– no spend","⚠ add to Campaigns tab")))</f>
        <v>✓</v>
      </c>
      <c r="J3244" s="83" t="n">
        <f aca="false">IF(D3244="","",D3244*IF(Settings!$B$23=Settings!$C$6,1,IF(Settings!$B$23="USD",1/INDEX(Settings!$B$29:$B$40,MONTH(B3244)),INDEX(Settings!$B$29:$B$40,MONTH(B3244)))))</f>
        <v>21.694557</v>
      </c>
    </row>
    <row r="3245" customFormat="false" ht="15" hidden="false" customHeight="false" outlineLevel="0" collapsed="false">
      <c r="A3245" s="0" t="s">
        <v>198</v>
      </c>
      <c r="B3245" s="81" t="n">
        <v>46230</v>
      </c>
      <c r="C3245" s="82" t="s">
        <v>452</v>
      </c>
      <c r="D3245" s="83" t="n">
        <v>19.71</v>
      </c>
      <c r="E3245" s="0" t="n">
        <v>6728</v>
      </c>
      <c r="F3245" s="0" t="n">
        <v>4</v>
      </c>
      <c r="G3245" s="0" t="n">
        <v>0</v>
      </c>
      <c r="I3245" s="0" t="str">
        <f aca="false">IF(A3245="","",IF(COUNTIF(Campaigns!$A$7:$A$300,A3245)&gt;0,"✓",IF(N(D3245)=0,"– no spend","⚠ add to Campaigns tab")))</f>
        <v>✓</v>
      </c>
      <c r="J3245" s="83" t="n">
        <f aca="false">IF(D3245="","",D3245*IF(Settings!$B$23=Settings!$C$6,1,IF(Settings!$B$23="USD",1/INDEX(Settings!$B$29:$B$40,MONTH(B3245)),INDEX(Settings!$B$29:$B$40,MONTH(B3245)))))</f>
        <v>22.029867</v>
      </c>
    </row>
    <row r="3246" customFormat="false" ht="15" hidden="false" customHeight="false" outlineLevel="0" collapsed="false">
      <c r="A3246" s="0" t="s">
        <v>185</v>
      </c>
      <c r="B3246" s="81" t="n">
        <v>46231</v>
      </c>
      <c r="C3246" s="82" t="s">
        <v>452</v>
      </c>
      <c r="D3246" s="83" t="n">
        <v>93.58</v>
      </c>
      <c r="E3246" s="0" t="n">
        <v>261</v>
      </c>
      <c r="F3246" s="0" t="n">
        <v>38</v>
      </c>
      <c r="G3246" s="0" t="n">
        <v>0</v>
      </c>
      <c r="I3246" s="0" t="str">
        <f aca="false">IF(A3246="","",IF(COUNTIF(Campaigns!$A$7:$A$300,A3246)&gt;0,"✓",IF(N(D3246)=0,"– no spend","⚠ add to Campaigns tab")))</f>
        <v>✓</v>
      </c>
      <c r="J3246" s="83" t="n">
        <f aca="false">IF(D3246="","",D3246*IF(Settings!$B$23=Settings!$C$6,1,IF(Settings!$B$23="USD",1/INDEX(Settings!$B$29:$B$40,MONTH(B3246)),INDEX(Settings!$B$29:$B$40,MONTH(B3246)))))</f>
        <v>104.594366</v>
      </c>
    </row>
    <row r="3247" customFormat="false" ht="15" hidden="false" customHeight="false" outlineLevel="0" collapsed="false">
      <c r="A3247" s="0" t="s">
        <v>191</v>
      </c>
      <c r="B3247" s="81" t="n">
        <v>46231</v>
      </c>
      <c r="C3247" s="82" t="s">
        <v>452</v>
      </c>
      <c r="D3247" s="83" t="n">
        <v>36.76</v>
      </c>
      <c r="E3247" s="0" t="n">
        <v>48</v>
      </c>
      <c r="F3247" s="0" t="n">
        <v>8</v>
      </c>
      <c r="G3247" s="0" t="n">
        <v>0</v>
      </c>
      <c r="I3247" s="0" t="str">
        <f aca="false">IF(A3247="","",IF(COUNTIF(Campaigns!$A$7:$A$300,A3247)&gt;0,"✓",IF(N(D3247)=0,"– no spend","⚠ add to Campaigns tab")))</f>
        <v>✓</v>
      </c>
      <c r="J3247" s="83" t="n">
        <f aca="false">IF(D3247="","",D3247*IF(Settings!$B$23=Settings!$C$6,1,IF(Settings!$B$23="USD",1/INDEX(Settings!$B$29:$B$40,MONTH(B3247)),INDEX(Settings!$B$29:$B$40,MONTH(B3247)))))</f>
        <v>41.086652</v>
      </c>
    </row>
    <row r="3248" customFormat="false" ht="15" hidden="false" customHeight="false" outlineLevel="0" collapsed="false">
      <c r="A3248" s="0" t="s">
        <v>200</v>
      </c>
      <c r="B3248" s="81" t="n">
        <v>46231</v>
      </c>
      <c r="C3248" s="82" t="s">
        <v>452</v>
      </c>
      <c r="D3248" s="83" t="n">
        <v>0.9</v>
      </c>
      <c r="E3248" s="0" t="n">
        <v>26</v>
      </c>
      <c r="F3248" s="0" t="n">
        <v>1</v>
      </c>
      <c r="G3248" s="0" t="n">
        <v>0</v>
      </c>
      <c r="I3248" s="0" t="str">
        <f aca="false">IF(A3248="","",IF(COUNTIF(Campaigns!$A$7:$A$300,A3248)&gt;0,"✓",IF(N(D3248)=0,"– no spend","⚠ add to Campaigns tab")))</f>
        <v>✓</v>
      </c>
      <c r="J3248" s="83" t="n">
        <f aca="false">IF(D3248="","",D3248*IF(Settings!$B$23=Settings!$C$6,1,IF(Settings!$B$23="USD",1/INDEX(Settings!$B$29:$B$40,MONTH(B3248)),INDEX(Settings!$B$29:$B$40,MONTH(B3248)))))</f>
        <v>1.00593</v>
      </c>
    </row>
    <row r="3249" customFormat="false" ht="15" hidden="false" customHeight="false" outlineLevel="0" collapsed="false">
      <c r="A3249" s="0" t="s">
        <v>196</v>
      </c>
      <c r="B3249" s="81" t="n">
        <v>46231</v>
      </c>
      <c r="C3249" s="82" t="s">
        <v>452</v>
      </c>
      <c r="D3249" s="83" t="n">
        <v>19.32</v>
      </c>
      <c r="E3249" s="0" t="n">
        <v>157</v>
      </c>
      <c r="F3249" s="0" t="n">
        <v>18</v>
      </c>
      <c r="G3249" s="0" t="n">
        <v>1</v>
      </c>
      <c r="I3249" s="0" t="str">
        <f aca="false">IF(A3249="","",IF(COUNTIF(Campaigns!$A$7:$A$300,A3249)&gt;0,"✓",IF(N(D3249)=0,"– no spend","⚠ add to Campaigns tab")))</f>
        <v>✓</v>
      </c>
      <c r="J3249" s="83" t="n">
        <f aca="false">IF(D3249="","",D3249*IF(Settings!$B$23=Settings!$C$6,1,IF(Settings!$B$23="USD",1/INDEX(Settings!$B$29:$B$40,MONTH(B3249)),INDEX(Settings!$B$29:$B$40,MONTH(B3249)))))</f>
        <v>21.593964</v>
      </c>
    </row>
    <row r="3250" customFormat="false" ht="15" hidden="false" customHeight="false" outlineLevel="0" collapsed="false">
      <c r="A3250" s="0" t="s">
        <v>202</v>
      </c>
      <c r="B3250" s="81" t="n">
        <v>46231</v>
      </c>
      <c r="C3250" s="82" t="s">
        <v>452</v>
      </c>
      <c r="D3250" s="83" t="n">
        <v>14.19</v>
      </c>
      <c r="E3250" s="0" t="n">
        <v>89</v>
      </c>
      <c r="F3250" s="0" t="n">
        <v>6</v>
      </c>
      <c r="G3250" s="0" t="n">
        <v>0</v>
      </c>
      <c r="I3250" s="0" t="str">
        <f aca="false">IF(A3250="","",IF(COUNTIF(Campaigns!$A$7:$A$300,A3250)&gt;0,"✓",IF(N(D3250)=0,"– no spend","⚠ add to Campaigns tab")))</f>
        <v>✓</v>
      </c>
      <c r="J3250" s="83" t="n">
        <f aca="false">IF(D3250="","",D3250*IF(Settings!$B$23=Settings!$C$6,1,IF(Settings!$B$23="USD",1/INDEX(Settings!$B$29:$B$40,MONTH(B3250)),INDEX(Settings!$B$29:$B$40,MONTH(B3250)))))</f>
        <v>15.860163</v>
      </c>
    </row>
    <row r="3251" customFormat="false" ht="15" hidden="false" customHeight="false" outlineLevel="0" collapsed="false">
      <c r="A3251" s="0" t="s">
        <v>192</v>
      </c>
      <c r="B3251" s="81" t="n">
        <v>46231</v>
      </c>
      <c r="C3251" s="82" t="s">
        <v>452</v>
      </c>
      <c r="D3251" s="83" t="n">
        <v>36.72</v>
      </c>
      <c r="E3251" s="0" t="n">
        <v>82</v>
      </c>
      <c r="F3251" s="0" t="n">
        <v>7</v>
      </c>
      <c r="G3251" s="0" t="n">
        <v>0</v>
      </c>
      <c r="I3251" s="0" t="str">
        <f aca="false">IF(A3251="","",IF(COUNTIF(Campaigns!$A$7:$A$300,A3251)&gt;0,"✓",IF(N(D3251)=0,"– no spend","⚠ add to Campaigns tab")))</f>
        <v>✓</v>
      </c>
      <c r="J3251" s="83" t="n">
        <f aca="false">IF(D3251="","",D3251*IF(Settings!$B$23=Settings!$C$6,1,IF(Settings!$B$23="USD",1/INDEX(Settings!$B$29:$B$40,MONTH(B3251)),INDEX(Settings!$B$29:$B$40,MONTH(B3251)))))</f>
        <v>41.041944</v>
      </c>
    </row>
    <row r="3252" customFormat="false" ht="15" hidden="false" customHeight="false" outlineLevel="0" collapsed="false">
      <c r="A3252" s="0" t="s">
        <v>187</v>
      </c>
      <c r="B3252" s="81" t="n">
        <v>46231</v>
      </c>
      <c r="C3252" s="82" t="s">
        <v>452</v>
      </c>
      <c r="D3252" s="83" t="n">
        <v>82.69</v>
      </c>
      <c r="E3252" s="0" t="n">
        <v>80</v>
      </c>
      <c r="F3252" s="0" t="n">
        <v>7</v>
      </c>
      <c r="G3252" s="0" t="n">
        <v>0</v>
      </c>
      <c r="I3252" s="0" t="str">
        <f aca="false">IF(A3252="","",IF(COUNTIF(Campaigns!$A$7:$A$300,A3252)&gt;0,"✓",IF(N(D3252)=0,"– no spend","⚠ add to Campaigns tab")))</f>
        <v>✓</v>
      </c>
      <c r="J3252" s="83" t="n">
        <f aca="false">IF(D3252="","",D3252*IF(Settings!$B$23=Settings!$C$6,1,IF(Settings!$B$23="USD",1/INDEX(Settings!$B$29:$B$40,MONTH(B3252)),INDEX(Settings!$B$29:$B$40,MONTH(B3252)))))</f>
        <v>92.422613</v>
      </c>
    </row>
    <row r="3253" customFormat="false" ht="15" hidden="false" customHeight="false" outlineLevel="0" collapsed="false">
      <c r="A3253" s="0" t="s">
        <v>190</v>
      </c>
      <c r="B3253" s="81" t="n">
        <v>46231</v>
      </c>
      <c r="C3253" s="82" t="s">
        <v>452</v>
      </c>
      <c r="D3253" s="83" t="n">
        <v>59.17</v>
      </c>
      <c r="E3253" s="0" t="n">
        <v>93</v>
      </c>
      <c r="F3253" s="0" t="n">
        <v>3</v>
      </c>
      <c r="G3253" s="0" t="n">
        <v>0</v>
      </c>
      <c r="I3253" s="0" t="str">
        <f aca="false">IF(A3253="","",IF(COUNTIF(Campaigns!$A$7:$A$300,A3253)&gt;0,"✓",IF(N(D3253)=0,"– no spend","⚠ add to Campaigns tab")))</f>
        <v>✓</v>
      </c>
      <c r="J3253" s="83" t="n">
        <f aca="false">IF(D3253="","",D3253*IF(Settings!$B$23=Settings!$C$6,1,IF(Settings!$B$23="USD",1/INDEX(Settings!$B$29:$B$40,MONTH(B3253)),INDEX(Settings!$B$29:$B$40,MONTH(B3253)))))</f>
        <v>66.134309</v>
      </c>
    </row>
    <row r="3254" customFormat="false" ht="15" hidden="false" customHeight="false" outlineLevel="0" collapsed="false">
      <c r="A3254" s="0" t="s">
        <v>204</v>
      </c>
      <c r="B3254" s="81" t="n">
        <v>46231</v>
      </c>
      <c r="C3254" s="82" t="s">
        <v>452</v>
      </c>
      <c r="D3254" s="83" t="n">
        <v>6.45</v>
      </c>
      <c r="E3254" s="0" t="n">
        <v>15</v>
      </c>
      <c r="F3254" s="0" t="n">
        <v>3</v>
      </c>
      <c r="G3254" s="0" t="n">
        <v>0</v>
      </c>
      <c r="I3254" s="0" t="str">
        <f aca="false">IF(A3254="","",IF(COUNTIF(Campaigns!$A$7:$A$300,A3254)&gt;0,"✓",IF(N(D3254)=0,"– no spend","⚠ add to Campaigns tab")))</f>
        <v>✓</v>
      </c>
      <c r="J3254" s="83" t="n">
        <f aca="false">IF(D3254="","",D3254*IF(Settings!$B$23=Settings!$C$6,1,IF(Settings!$B$23="USD",1/INDEX(Settings!$B$29:$B$40,MONTH(B3254)),INDEX(Settings!$B$29:$B$40,MONTH(B3254)))))</f>
        <v>7.209165</v>
      </c>
    </row>
    <row r="3255" customFormat="false" ht="15" hidden="false" customHeight="false" outlineLevel="0" collapsed="false">
      <c r="A3255" s="0" t="s">
        <v>188</v>
      </c>
      <c r="B3255" s="81" t="n">
        <v>46231</v>
      </c>
      <c r="C3255" s="82" t="s">
        <v>452</v>
      </c>
      <c r="D3255" s="83" t="n">
        <v>63.08</v>
      </c>
      <c r="E3255" s="0" t="n">
        <v>388</v>
      </c>
      <c r="F3255" s="0" t="n">
        <v>20</v>
      </c>
      <c r="G3255" s="0" t="n">
        <v>0</v>
      </c>
      <c r="I3255" s="0" t="str">
        <f aca="false">IF(A3255="","",IF(COUNTIF(Campaigns!$A$7:$A$300,A3255)&gt;0,"✓",IF(N(D3255)=0,"– no spend","⚠ add to Campaigns tab")))</f>
        <v>✓</v>
      </c>
      <c r="J3255" s="83" t="n">
        <f aca="false">IF(D3255="","",D3255*IF(Settings!$B$23=Settings!$C$6,1,IF(Settings!$B$23="USD",1/INDEX(Settings!$B$29:$B$40,MONTH(B3255)),INDEX(Settings!$B$29:$B$40,MONTH(B3255)))))</f>
        <v>70.504516</v>
      </c>
    </row>
    <row r="3256" customFormat="false" ht="15" hidden="false" customHeight="false" outlineLevel="0" collapsed="false">
      <c r="A3256" s="0" t="s">
        <v>186</v>
      </c>
      <c r="B3256" s="81" t="n">
        <v>46231</v>
      </c>
      <c r="C3256" s="82" t="s">
        <v>452</v>
      </c>
      <c r="D3256" s="83" t="n">
        <v>43.64</v>
      </c>
      <c r="E3256" s="0" t="n">
        <v>197</v>
      </c>
      <c r="F3256" s="0" t="n">
        <v>23</v>
      </c>
      <c r="G3256" s="0" t="n">
        <v>0</v>
      </c>
      <c r="I3256" s="0" t="str">
        <f aca="false">IF(A3256="","",IF(COUNTIF(Campaigns!$A$7:$A$300,A3256)&gt;0,"✓",IF(N(D3256)=0,"– no spend","⚠ add to Campaigns tab")))</f>
        <v>✓</v>
      </c>
      <c r="J3256" s="83" t="n">
        <f aca="false">IF(D3256="","",D3256*IF(Settings!$B$23=Settings!$C$6,1,IF(Settings!$B$23="USD",1/INDEX(Settings!$B$29:$B$40,MONTH(B3256)),INDEX(Settings!$B$29:$B$40,MONTH(B3256)))))</f>
        <v>48.776428</v>
      </c>
    </row>
    <row r="3257" customFormat="false" ht="15" hidden="false" customHeight="false" outlineLevel="0" collapsed="false">
      <c r="A3257" s="0" t="s">
        <v>197</v>
      </c>
      <c r="B3257" s="81" t="n">
        <v>46231</v>
      </c>
      <c r="C3257" s="82" t="s">
        <v>452</v>
      </c>
      <c r="D3257" s="83" t="n">
        <v>19.19</v>
      </c>
      <c r="E3257" s="0" t="n">
        <v>26878</v>
      </c>
      <c r="F3257" s="0" t="n">
        <v>31</v>
      </c>
      <c r="G3257" s="0" t="n">
        <v>0</v>
      </c>
      <c r="I3257" s="0" t="str">
        <f aca="false">IF(A3257="","",IF(COUNTIF(Campaigns!$A$7:$A$300,A3257)&gt;0,"✓",IF(N(D3257)=0,"– no spend","⚠ add to Campaigns tab")))</f>
        <v>✓</v>
      </c>
      <c r="J3257" s="83" t="n">
        <f aca="false">IF(D3257="","",D3257*IF(Settings!$B$23=Settings!$C$6,1,IF(Settings!$B$23="USD",1/INDEX(Settings!$B$29:$B$40,MONTH(B3257)),INDEX(Settings!$B$29:$B$40,MONTH(B3257)))))</f>
        <v>21.448663</v>
      </c>
    </row>
    <row r="3258" customFormat="false" ht="15" hidden="false" customHeight="false" outlineLevel="0" collapsed="false">
      <c r="A3258" s="0" t="s">
        <v>198</v>
      </c>
      <c r="B3258" s="81" t="n">
        <v>46231</v>
      </c>
      <c r="C3258" s="82" t="s">
        <v>452</v>
      </c>
      <c r="D3258" s="83" t="n">
        <v>18.73</v>
      </c>
      <c r="E3258" s="0" t="n">
        <v>7275</v>
      </c>
      <c r="F3258" s="0" t="n">
        <v>3</v>
      </c>
      <c r="G3258" s="0" t="n">
        <v>0</v>
      </c>
      <c r="I3258" s="0" t="str">
        <f aca="false">IF(A3258="","",IF(COUNTIF(Campaigns!$A$7:$A$300,A3258)&gt;0,"✓",IF(N(D3258)=0,"– no spend","⚠ add to Campaigns tab")))</f>
        <v>✓</v>
      </c>
      <c r="J3258" s="83" t="n">
        <f aca="false">IF(D3258="","",D3258*IF(Settings!$B$23=Settings!$C$6,1,IF(Settings!$B$23="USD",1/INDEX(Settings!$B$29:$B$40,MONTH(B3258)),INDEX(Settings!$B$29:$B$40,MONTH(B3258)))))</f>
        <v>20.934521</v>
      </c>
    </row>
    <row r="3259" customFormat="false" ht="15" hidden="false" customHeight="false" outlineLevel="0" collapsed="false">
      <c r="A3259" s="0" t="s">
        <v>185</v>
      </c>
      <c r="B3259" s="81" t="n">
        <v>46232</v>
      </c>
      <c r="C3259" s="82" t="s">
        <v>452</v>
      </c>
      <c r="D3259" s="83" t="n">
        <v>29.04</v>
      </c>
      <c r="E3259" s="0" t="n">
        <v>259</v>
      </c>
      <c r="F3259" s="0" t="n">
        <v>16</v>
      </c>
      <c r="G3259" s="0" t="n">
        <v>0</v>
      </c>
      <c r="I3259" s="0" t="str">
        <f aca="false">IF(A3259="","",IF(COUNTIF(Campaigns!$A$7:$A$300,A3259)&gt;0,"✓",IF(N(D3259)=0,"– no spend","⚠ add to Campaigns tab")))</f>
        <v>✓</v>
      </c>
      <c r="J3259" s="83" t="n">
        <f aca="false">IF(D3259="","",D3259*IF(Settings!$B$23=Settings!$C$6,1,IF(Settings!$B$23="USD",1/INDEX(Settings!$B$29:$B$40,MONTH(B3259)),INDEX(Settings!$B$29:$B$40,MONTH(B3259)))))</f>
        <v>32.458008</v>
      </c>
    </row>
    <row r="3260" customFormat="false" ht="15" hidden="false" customHeight="false" outlineLevel="0" collapsed="false">
      <c r="A3260" s="0" t="s">
        <v>191</v>
      </c>
      <c r="B3260" s="81" t="n">
        <v>46232</v>
      </c>
      <c r="C3260" s="82" t="s">
        <v>452</v>
      </c>
      <c r="D3260" s="83" t="n">
        <v>22.29</v>
      </c>
      <c r="E3260" s="0" t="n">
        <v>29</v>
      </c>
      <c r="F3260" s="0" t="n">
        <v>3</v>
      </c>
      <c r="G3260" s="0" t="n">
        <v>0</v>
      </c>
      <c r="I3260" s="0" t="str">
        <f aca="false">IF(A3260="","",IF(COUNTIF(Campaigns!$A$7:$A$300,A3260)&gt;0,"✓",IF(N(D3260)=0,"– no spend","⚠ add to Campaigns tab")))</f>
        <v>✓</v>
      </c>
      <c r="J3260" s="83" t="n">
        <f aca="false">IF(D3260="","",D3260*IF(Settings!$B$23=Settings!$C$6,1,IF(Settings!$B$23="USD",1/INDEX(Settings!$B$29:$B$40,MONTH(B3260)),INDEX(Settings!$B$29:$B$40,MONTH(B3260)))))</f>
        <v>24.913533</v>
      </c>
    </row>
    <row r="3261" customFormat="false" ht="15" hidden="false" customHeight="false" outlineLevel="0" collapsed="false">
      <c r="A3261" s="0" t="s">
        <v>200</v>
      </c>
      <c r="B3261" s="81" t="n">
        <v>46232</v>
      </c>
      <c r="C3261" s="82" t="s">
        <v>452</v>
      </c>
      <c r="D3261" s="83" t="n">
        <v>2.28</v>
      </c>
      <c r="E3261" s="0" t="n">
        <v>39</v>
      </c>
      <c r="F3261" s="0" t="n">
        <v>6</v>
      </c>
      <c r="G3261" s="0" t="n">
        <v>0</v>
      </c>
      <c r="I3261" s="0" t="str">
        <f aca="false">IF(A3261="","",IF(COUNTIF(Campaigns!$A$7:$A$300,A3261)&gt;0,"✓",IF(N(D3261)=0,"– no spend","⚠ add to Campaigns tab")))</f>
        <v>✓</v>
      </c>
      <c r="J3261" s="83" t="n">
        <f aca="false">IF(D3261="","",D3261*IF(Settings!$B$23=Settings!$C$6,1,IF(Settings!$B$23="USD",1/INDEX(Settings!$B$29:$B$40,MONTH(B3261)),INDEX(Settings!$B$29:$B$40,MONTH(B3261)))))</f>
        <v>2.548356</v>
      </c>
    </row>
    <row r="3262" customFormat="false" ht="15" hidden="false" customHeight="false" outlineLevel="0" collapsed="false">
      <c r="A3262" s="0" t="s">
        <v>196</v>
      </c>
      <c r="B3262" s="81" t="n">
        <v>46232</v>
      </c>
      <c r="C3262" s="82" t="s">
        <v>452</v>
      </c>
      <c r="D3262" s="83" t="n">
        <v>21.79</v>
      </c>
      <c r="E3262" s="0" t="n">
        <v>304</v>
      </c>
      <c r="F3262" s="0" t="n">
        <v>14</v>
      </c>
      <c r="G3262" s="0" t="n">
        <v>0</v>
      </c>
      <c r="I3262" s="0" t="str">
        <f aca="false">IF(A3262="","",IF(COUNTIF(Campaigns!$A$7:$A$300,A3262)&gt;0,"✓",IF(N(D3262)=0,"– no spend","⚠ add to Campaigns tab")))</f>
        <v>✓</v>
      </c>
      <c r="J3262" s="83" t="n">
        <f aca="false">IF(D3262="","",D3262*IF(Settings!$B$23=Settings!$C$6,1,IF(Settings!$B$23="USD",1/INDEX(Settings!$B$29:$B$40,MONTH(B3262)),INDEX(Settings!$B$29:$B$40,MONTH(B3262)))))</f>
        <v>24.354683</v>
      </c>
    </row>
    <row r="3263" customFormat="false" ht="15" hidden="false" customHeight="false" outlineLevel="0" collapsed="false">
      <c r="A3263" s="0" t="s">
        <v>202</v>
      </c>
      <c r="B3263" s="81" t="n">
        <v>46232</v>
      </c>
      <c r="C3263" s="82" t="s">
        <v>452</v>
      </c>
      <c r="D3263" s="83" t="n">
        <v>13.5</v>
      </c>
      <c r="E3263" s="0" t="n">
        <v>154</v>
      </c>
      <c r="F3263" s="0" t="n">
        <v>4</v>
      </c>
      <c r="G3263" s="0" t="n">
        <v>0</v>
      </c>
      <c r="I3263" s="0" t="str">
        <f aca="false">IF(A3263="","",IF(COUNTIF(Campaigns!$A$7:$A$300,A3263)&gt;0,"✓",IF(N(D3263)=0,"– no spend","⚠ add to Campaigns tab")))</f>
        <v>✓</v>
      </c>
      <c r="J3263" s="83" t="n">
        <f aca="false">IF(D3263="","",D3263*IF(Settings!$B$23=Settings!$C$6,1,IF(Settings!$B$23="USD",1/INDEX(Settings!$B$29:$B$40,MONTH(B3263)),INDEX(Settings!$B$29:$B$40,MONTH(B3263)))))</f>
        <v>15.08895</v>
      </c>
    </row>
    <row r="3264" customFormat="false" ht="15" hidden="false" customHeight="false" outlineLevel="0" collapsed="false">
      <c r="A3264" s="0" t="s">
        <v>192</v>
      </c>
      <c r="B3264" s="81" t="n">
        <v>46232</v>
      </c>
      <c r="C3264" s="82" t="s">
        <v>452</v>
      </c>
      <c r="D3264" s="83" t="n">
        <v>19.43</v>
      </c>
      <c r="E3264" s="0" t="n">
        <v>49</v>
      </c>
      <c r="F3264" s="0" t="n">
        <v>9</v>
      </c>
      <c r="G3264" s="0" t="n">
        <v>0</v>
      </c>
      <c r="I3264" s="0" t="str">
        <f aca="false">IF(A3264="","",IF(COUNTIF(Campaigns!$A$7:$A$300,A3264)&gt;0,"✓",IF(N(D3264)=0,"– no spend","⚠ add to Campaigns tab")))</f>
        <v>✓</v>
      </c>
      <c r="J3264" s="83" t="n">
        <f aca="false">IF(D3264="","",D3264*IF(Settings!$B$23=Settings!$C$6,1,IF(Settings!$B$23="USD",1/INDEX(Settings!$B$29:$B$40,MONTH(B3264)),INDEX(Settings!$B$29:$B$40,MONTH(B3264)))))</f>
        <v>21.716911</v>
      </c>
    </row>
    <row r="3265" customFormat="false" ht="15" hidden="false" customHeight="false" outlineLevel="0" collapsed="false">
      <c r="A3265" s="0" t="s">
        <v>187</v>
      </c>
      <c r="B3265" s="81" t="n">
        <v>46232</v>
      </c>
      <c r="C3265" s="82" t="s">
        <v>452</v>
      </c>
      <c r="D3265" s="83" t="n">
        <v>40.21</v>
      </c>
      <c r="E3265" s="0" t="n">
        <v>20</v>
      </c>
      <c r="F3265" s="0" t="n">
        <v>7</v>
      </c>
      <c r="G3265" s="0" t="n">
        <v>0</v>
      </c>
      <c r="I3265" s="0" t="str">
        <f aca="false">IF(A3265="","",IF(COUNTIF(Campaigns!$A$7:$A$300,A3265)&gt;0,"✓",IF(N(D3265)=0,"– no spend","⚠ add to Campaigns tab")))</f>
        <v>✓</v>
      </c>
      <c r="J3265" s="83" t="n">
        <f aca="false">IF(D3265="","",D3265*IF(Settings!$B$23=Settings!$C$6,1,IF(Settings!$B$23="USD",1/INDEX(Settings!$B$29:$B$40,MONTH(B3265)),INDEX(Settings!$B$29:$B$40,MONTH(B3265)))))</f>
        <v>44.942717</v>
      </c>
    </row>
    <row r="3266" customFormat="false" ht="15" hidden="false" customHeight="false" outlineLevel="0" collapsed="false">
      <c r="A3266" s="0" t="s">
        <v>190</v>
      </c>
      <c r="B3266" s="81" t="n">
        <v>46232</v>
      </c>
      <c r="C3266" s="82" t="s">
        <v>452</v>
      </c>
      <c r="D3266" s="83" t="n">
        <v>44.12</v>
      </c>
      <c r="E3266" s="0" t="n">
        <v>99</v>
      </c>
      <c r="F3266" s="0" t="n">
        <v>4</v>
      </c>
      <c r="G3266" s="0" t="n">
        <v>0</v>
      </c>
      <c r="I3266" s="0" t="str">
        <f aca="false">IF(A3266="","",IF(COUNTIF(Campaigns!$A$7:$A$300,A3266)&gt;0,"✓",IF(N(D3266)=0,"– no spend","⚠ add to Campaigns tab")))</f>
        <v>✓</v>
      </c>
      <c r="J3266" s="83" t="n">
        <f aca="false">IF(D3266="","",D3266*IF(Settings!$B$23=Settings!$C$6,1,IF(Settings!$B$23="USD",1/INDEX(Settings!$B$29:$B$40,MONTH(B3266)),INDEX(Settings!$B$29:$B$40,MONTH(B3266)))))</f>
        <v>49.312924</v>
      </c>
    </row>
    <row r="3267" customFormat="false" ht="15" hidden="false" customHeight="false" outlineLevel="0" collapsed="false">
      <c r="A3267" s="0" t="s">
        <v>204</v>
      </c>
      <c r="B3267" s="81" t="n">
        <v>46232</v>
      </c>
      <c r="C3267" s="82" t="s">
        <v>452</v>
      </c>
      <c r="D3267" s="83" t="n">
        <v>5.58</v>
      </c>
      <c r="E3267" s="0" t="n">
        <v>8</v>
      </c>
      <c r="F3267" s="0" t="n">
        <v>2</v>
      </c>
      <c r="G3267" s="0" t="n">
        <v>0</v>
      </c>
      <c r="I3267" s="0" t="str">
        <f aca="false">IF(A3267="","",IF(COUNTIF(Campaigns!$A$7:$A$300,A3267)&gt;0,"✓",IF(N(D3267)=0,"– no spend","⚠ add to Campaigns tab")))</f>
        <v>✓</v>
      </c>
      <c r="J3267" s="83" t="n">
        <f aca="false">IF(D3267="","",D3267*IF(Settings!$B$23=Settings!$C$6,1,IF(Settings!$B$23="USD",1/INDEX(Settings!$B$29:$B$40,MONTH(B3267)),INDEX(Settings!$B$29:$B$40,MONTH(B3267)))))</f>
        <v>6.236766</v>
      </c>
    </row>
    <row r="3268" customFormat="false" ht="15" hidden="false" customHeight="false" outlineLevel="0" collapsed="false">
      <c r="A3268" s="0" t="s">
        <v>188</v>
      </c>
      <c r="B3268" s="81" t="n">
        <v>46232</v>
      </c>
      <c r="C3268" s="82" t="s">
        <v>452</v>
      </c>
      <c r="D3268" s="83" t="n">
        <v>69.5</v>
      </c>
      <c r="E3268" s="0" t="n">
        <v>342</v>
      </c>
      <c r="F3268" s="0" t="n">
        <v>24</v>
      </c>
      <c r="G3268" s="0" t="n">
        <v>0</v>
      </c>
      <c r="I3268" s="0" t="str">
        <f aca="false">IF(A3268="","",IF(COUNTIF(Campaigns!$A$7:$A$300,A3268)&gt;0,"✓",IF(N(D3268)=0,"– no spend","⚠ add to Campaigns tab")))</f>
        <v>✓</v>
      </c>
      <c r="J3268" s="83" t="n">
        <f aca="false">IF(D3268="","",D3268*IF(Settings!$B$23=Settings!$C$6,1,IF(Settings!$B$23="USD",1/INDEX(Settings!$B$29:$B$40,MONTH(B3268)),INDEX(Settings!$B$29:$B$40,MONTH(B3268)))))</f>
        <v>77.68015</v>
      </c>
    </row>
    <row r="3269" customFormat="false" ht="15" hidden="false" customHeight="false" outlineLevel="0" collapsed="false">
      <c r="A3269" s="0" t="s">
        <v>186</v>
      </c>
      <c r="B3269" s="81" t="n">
        <v>46232</v>
      </c>
      <c r="C3269" s="82" t="s">
        <v>452</v>
      </c>
      <c r="D3269" s="83" t="n">
        <v>44.83</v>
      </c>
      <c r="E3269" s="0" t="n">
        <v>98</v>
      </c>
      <c r="F3269" s="0" t="n">
        <v>19</v>
      </c>
      <c r="G3269" s="0" t="n">
        <v>0</v>
      </c>
      <c r="I3269" s="0" t="str">
        <f aca="false">IF(A3269="","",IF(COUNTIF(Campaigns!$A$7:$A$300,A3269)&gt;0,"✓",IF(N(D3269)=0,"– no spend","⚠ add to Campaigns tab")))</f>
        <v>✓</v>
      </c>
      <c r="J3269" s="83" t="n">
        <f aca="false">IF(D3269="","",D3269*IF(Settings!$B$23=Settings!$C$6,1,IF(Settings!$B$23="USD",1/INDEX(Settings!$B$29:$B$40,MONTH(B3269)),INDEX(Settings!$B$29:$B$40,MONTH(B3269)))))</f>
        <v>50.106491</v>
      </c>
    </row>
    <row r="3270" customFormat="false" ht="15" hidden="false" customHeight="false" outlineLevel="0" collapsed="false">
      <c r="A3270" s="0" t="s">
        <v>197</v>
      </c>
      <c r="B3270" s="81" t="n">
        <v>46232</v>
      </c>
      <c r="C3270" s="82" t="s">
        <v>452</v>
      </c>
      <c r="D3270" s="83" t="n">
        <v>18.81</v>
      </c>
      <c r="E3270" s="0" t="n">
        <v>25688</v>
      </c>
      <c r="F3270" s="0" t="n">
        <v>40</v>
      </c>
      <c r="G3270" s="0" t="n">
        <v>0</v>
      </c>
      <c r="I3270" s="0" t="str">
        <f aca="false">IF(A3270="","",IF(COUNTIF(Campaigns!$A$7:$A$300,A3270)&gt;0,"✓",IF(N(D3270)=0,"– no spend","⚠ add to Campaigns tab")))</f>
        <v>✓</v>
      </c>
      <c r="J3270" s="83" t="n">
        <f aca="false">IF(D3270="","",D3270*IF(Settings!$B$23=Settings!$C$6,1,IF(Settings!$B$23="USD",1/INDEX(Settings!$B$29:$B$40,MONTH(B3270)),INDEX(Settings!$B$29:$B$40,MONTH(B3270)))))</f>
        <v>21.023937</v>
      </c>
    </row>
    <row r="3271" customFormat="false" ht="15" hidden="false" customHeight="false" outlineLevel="0" collapsed="false">
      <c r="A3271" s="0" t="s">
        <v>198</v>
      </c>
      <c r="B3271" s="81" t="n">
        <v>46232</v>
      </c>
      <c r="C3271" s="82" t="s">
        <v>452</v>
      </c>
      <c r="D3271" s="83" t="n">
        <v>18.69</v>
      </c>
      <c r="E3271" s="0" t="n">
        <v>7173</v>
      </c>
      <c r="F3271" s="0" t="n">
        <v>3</v>
      </c>
      <c r="G3271" s="0" t="n">
        <v>0</v>
      </c>
      <c r="I3271" s="0" t="str">
        <f aca="false">IF(A3271="","",IF(COUNTIF(Campaigns!$A$7:$A$300,A3271)&gt;0,"✓",IF(N(D3271)=0,"– no spend","⚠ add to Campaigns tab")))</f>
        <v>✓</v>
      </c>
      <c r="J3271" s="83" t="n">
        <f aca="false">IF(D3271="","",D3271*IF(Settings!$B$23=Settings!$C$6,1,IF(Settings!$B$23="USD",1/INDEX(Settings!$B$29:$B$40,MONTH(B3271)),INDEX(Settings!$B$29:$B$40,MONTH(B3271)))))</f>
        <v>20.889813</v>
      </c>
    </row>
    <row r="3272" customFormat="false" ht="15" hidden="false" customHeight="false" outlineLevel="0" collapsed="false">
      <c r="A3272" s="0" t="s">
        <v>185</v>
      </c>
      <c r="B3272" s="81" t="n">
        <v>46233</v>
      </c>
      <c r="C3272" s="82" t="s">
        <v>452</v>
      </c>
      <c r="D3272" s="83" t="n">
        <v>69.97</v>
      </c>
      <c r="E3272" s="0" t="n">
        <v>171</v>
      </c>
      <c r="F3272" s="0" t="n">
        <v>18</v>
      </c>
      <c r="G3272" s="0" t="n">
        <v>0</v>
      </c>
      <c r="I3272" s="0" t="str">
        <f aca="false">IF(A3272="","",IF(COUNTIF(Campaigns!$A$7:$A$300,A3272)&gt;0,"✓",IF(N(D3272)=0,"– no spend","⚠ add to Campaigns tab")))</f>
        <v>✓</v>
      </c>
      <c r="J3272" s="83" t="n">
        <f aca="false">IF(D3272="","",D3272*IF(Settings!$B$23=Settings!$C$6,1,IF(Settings!$B$23="USD",1/INDEX(Settings!$B$29:$B$40,MONTH(B3272)),INDEX(Settings!$B$29:$B$40,MONTH(B3272)))))</f>
        <v>78.205469</v>
      </c>
    </row>
    <row r="3273" customFormat="false" ht="15" hidden="false" customHeight="false" outlineLevel="0" collapsed="false">
      <c r="A3273" s="0" t="s">
        <v>191</v>
      </c>
      <c r="B3273" s="81" t="n">
        <v>46233</v>
      </c>
      <c r="C3273" s="82" t="s">
        <v>452</v>
      </c>
      <c r="D3273" s="83" t="n">
        <v>16.79</v>
      </c>
      <c r="E3273" s="0" t="n">
        <v>44</v>
      </c>
      <c r="F3273" s="0" t="n">
        <v>6</v>
      </c>
      <c r="G3273" s="0" t="n">
        <v>0</v>
      </c>
      <c r="I3273" s="0" t="str">
        <f aca="false">IF(A3273="","",IF(COUNTIF(Campaigns!$A$7:$A$300,A3273)&gt;0,"✓",IF(N(D3273)=0,"– no spend","⚠ add to Campaigns tab")))</f>
        <v>✓</v>
      </c>
      <c r="J3273" s="83" t="n">
        <f aca="false">IF(D3273="","",D3273*IF(Settings!$B$23=Settings!$C$6,1,IF(Settings!$B$23="USD",1/INDEX(Settings!$B$29:$B$40,MONTH(B3273)),INDEX(Settings!$B$29:$B$40,MONTH(B3273)))))</f>
        <v>18.766183</v>
      </c>
    </row>
    <row r="3274" customFormat="false" ht="15" hidden="false" customHeight="false" outlineLevel="0" collapsed="false">
      <c r="A3274" s="0" t="s">
        <v>200</v>
      </c>
      <c r="B3274" s="81" t="n">
        <v>46233</v>
      </c>
      <c r="C3274" s="82" t="s">
        <v>452</v>
      </c>
      <c r="D3274" s="83" t="n">
        <v>1.95</v>
      </c>
      <c r="E3274" s="0" t="n">
        <v>39</v>
      </c>
      <c r="F3274" s="0" t="n">
        <v>2</v>
      </c>
      <c r="G3274" s="0" t="n">
        <v>0</v>
      </c>
      <c r="I3274" s="0" t="str">
        <f aca="false">IF(A3274="","",IF(COUNTIF(Campaigns!$A$7:$A$300,A3274)&gt;0,"✓",IF(N(D3274)=0,"– no spend","⚠ add to Campaigns tab")))</f>
        <v>✓</v>
      </c>
      <c r="J3274" s="83" t="n">
        <f aca="false">IF(D3274="","",D3274*IF(Settings!$B$23=Settings!$C$6,1,IF(Settings!$B$23="USD",1/INDEX(Settings!$B$29:$B$40,MONTH(B3274)),INDEX(Settings!$B$29:$B$40,MONTH(B3274)))))</f>
        <v>2.179515</v>
      </c>
    </row>
    <row r="3275" customFormat="false" ht="15" hidden="false" customHeight="false" outlineLevel="0" collapsed="false">
      <c r="A3275" s="0" t="s">
        <v>196</v>
      </c>
      <c r="B3275" s="81" t="n">
        <v>46233</v>
      </c>
      <c r="C3275" s="82" t="s">
        <v>452</v>
      </c>
      <c r="D3275" s="83" t="n">
        <v>18.65</v>
      </c>
      <c r="E3275" s="0" t="n">
        <v>394</v>
      </c>
      <c r="F3275" s="0" t="n">
        <v>19</v>
      </c>
      <c r="G3275" s="0" t="n">
        <v>0</v>
      </c>
      <c r="I3275" s="0" t="str">
        <f aca="false">IF(A3275="","",IF(COUNTIF(Campaigns!$A$7:$A$300,A3275)&gt;0,"✓",IF(N(D3275)=0,"– no spend","⚠ add to Campaigns tab")))</f>
        <v>✓</v>
      </c>
      <c r="J3275" s="83" t="n">
        <f aca="false">IF(D3275="","",D3275*IF(Settings!$B$23=Settings!$C$6,1,IF(Settings!$B$23="USD",1/INDEX(Settings!$B$29:$B$40,MONTH(B3275)),INDEX(Settings!$B$29:$B$40,MONTH(B3275)))))</f>
        <v>20.845105</v>
      </c>
    </row>
    <row r="3276" customFormat="false" ht="15" hidden="false" customHeight="false" outlineLevel="0" collapsed="false">
      <c r="A3276" s="0" t="s">
        <v>202</v>
      </c>
      <c r="B3276" s="81" t="n">
        <v>46233</v>
      </c>
      <c r="C3276" s="82" t="s">
        <v>452</v>
      </c>
      <c r="D3276" s="83" t="n">
        <v>9.93</v>
      </c>
      <c r="E3276" s="0" t="n">
        <v>76</v>
      </c>
      <c r="F3276" s="0" t="n">
        <v>5</v>
      </c>
      <c r="G3276" s="0" t="n">
        <v>0</v>
      </c>
      <c r="I3276" s="0" t="str">
        <f aca="false">IF(A3276="","",IF(COUNTIF(Campaigns!$A$7:$A$300,A3276)&gt;0,"✓",IF(N(D3276)=0,"– no spend","⚠ add to Campaigns tab")))</f>
        <v>✓</v>
      </c>
      <c r="J3276" s="83" t="n">
        <f aca="false">IF(D3276="","",D3276*IF(Settings!$B$23=Settings!$C$6,1,IF(Settings!$B$23="USD",1/INDEX(Settings!$B$29:$B$40,MONTH(B3276)),INDEX(Settings!$B$29:$B$40,MONTH(B3276)))))</f>
        <v>11.098761</v>
      </c>
    </row>
    <row r="3277" customFormat="false" ht="15" hidden="false" customHeight="false" outlineLevel="0" collapsed="false">
      <c r="A3277" s="0" t="s">
        <v>192</v>
      </c>
      <c r="B3277" s="81" t="n">
        <v>46233</v>
      </c>
      <c r="C3277" s="82" t="s">
        <v>452</v>
      </c>
      <c r="D3277" s="83" t="n">
        <v>17.05</v>
      </c>
      <c r="E3277" s="0" t="n">
        <v>26</v>
      </c>
      <c r="F3277" s="0" t="n">
        <v>8</v>
      </c>
      <c r="G3277" s="0" t="n">
        <v>0</v>
      </c>
      <c r="I3277" s="0" t="str">
        <f aca="false">IF(A3277="","",IF(COUNTIF(Campaigns!$A$7:$A$300,A3277)&gt;0,"✓",IF(N(D3277)=0,"– no spend","⚠ add to Campaigns tab")))</f>
        <v>✓</v>
      </c>
      <c r="J3277" s="83" t="n">
        <f aca="false">IF(D3277="","",D3277*IF(Settings!$B$23=Settings!$C$6,1,IF(Settings!$B$23="USD",1/INDEX(Settings!$B$29:$B$40,MONTH(B3277)),INDEX(Settings!$B$29:$B$40,MONTH(B3277)))))</f>
        <v>19.056785</v>
      </c>
    </row>
    <row r="3278" customFormat="false" ht="15" hidden="false" customHeight="false" outlineLevel="0" collapsed="false">
      <c r="A3278" s="0" t="s">
        <v>187</v>
      </c>
      <c r="B3278" s="81" t="n">
        <v>46233</v>
      </c>
      <c r="C3278" s="82" t="s">
        <v>452</v>
      </c>
      <c r="D3278" s="83" t="n">
        <v>56.64</v>
      </c>
      <c r="E3278" s="0" t="n">
        <v>57</v>
      </c>
      <c r="F3278" s="0" t="n">
        <v>10</v>
      </c>
      <c r="G3278" s="0" t="n">
        <v>0</v>
      </c>
      <c r="I3278" s="0" t="str">
        <f aca="false">IF(A3278="","",IF(COUNTIF(Campaigns!$A$7:$A$300,A3278)&gt;0,"✓",IF(N(D3278)=0,"– no spend","⚠ add to Campaigns tab")))</f>
        <v>✓</v>
      </c>
      <c r="J3278" s="83" t="n">
        <f aca="false">IF(D3278="","",D3278*IF(Settings!$B$23=Settings!$C$6,1,IF(Settings!$B$23="USD",1/INDEX(Settings!$B$29:$B$40,MONTH(B3278)),INDEX(Settings!$B$29:$B$40,MONTH(B3278)))))</f>
        <v>63.306528</v>
      </c>
    </row>
    <row r="3279" customFormat="false" ht="15" hidden="false" customHeight="false" outlineLevel="0" collapsed="false">
      <c r="A3279" s="0" t="s">
        <v>190</v>
      </c>
      <c r="B3279" s="81" t="n">
        <v>46233</v>
      </c>
      <c r="C3279" s="82" t="s">
        <v>452</v>
      </c>
      <c r="D3279" s="83" t="n">
        <v>129.21</v>
      </c>
      <c r="E3279" s="0" t="n">
        <v>63</v>
      </c>
      <c r="F3279" s="0" t="n">
        <v>3</v>
      </c>
      <c r="G3279" s="0" t="n">
        <v>0</v>
      </c>
      <c r="I3279" s="0" t="str">
        <f aca="false">IF(A3279="","",IF(COUNTIF(Campaigns!$A$7:$A$300,A3279)&gt;0,"✓",IF(N(D3279)=0,"– no spend","⚠ add to Campaigns tab")))</f>
        <v>✓</v>
      </c>
      <c r="J3279" s="83" t="n">
        <f aca="false">IF(D3279="","",D3279*IF(Settings!$B$23=Settings!$C$6,1,IF(Settings!$B$23="USD",1/INDEX(Settings!$B$29:$B$40,MONTH(B3279)),INDEX(Settings!$B$29:$B$40,MONTH(B3279)))))</f>
        <v>144.418017</v>
      </c>
    </row>
    <row r="3280" customFormat="false" ht="15" hidden="false" customHeight="false" outlineLevel="0" collapsed="false">
      <c r="A3280" s="0" t="s">
        <v>204</v>
      </c>
      <c r="B3280" s="81" t="n">
        <v>46233</v>
      </c>
      <c r="C3280" s="82" t="s">
        <v>452</v>
      </c>
      <c r="D3280" s="83" t="n">
        <v>2.83</v>
      </c>
      <c r="E3280" s="0" t="n">
        <v>34</v>
      </c>
      <c r="F3280" s="0" t="n">
        <v>3</v>
      </c>
      <c r="G3280" s="0" t="n">
        <v>0</v>
      </c>
      <c r="I3280" s="0" t="str">
        <f aca="false">IF(A3280="","",IF(COUNTIF(Campaigns!$A$7:$A$300,A3280)&gt;0,"✓",IF(N(D3280)=0,"– no spend","⚠ add to Campaigns tab")))</f>
        <v>✓</v>
      </c>
      <c r="J3280" s="83" t="n">
        <f aca="false">IF(D3280="","",D3280*IF(Settings!$B$23=Settings!$C$6,1,IF(Settings!$B$23="USD",1/INDEX(Settings!$B$29:$B$40,MONTH(B3280)),INDEX(Settings!$B$29:$B$40,MONTH(B3280)))))</f>
        <v>3.163091</v>
      </c>
    </row>
    <row r="3281" customFormat="false" ht="15" hidden="false" customHeight="false" outlineLevel="0" collapsed="false">
      <c r="A3281" s="0" t="s">
        <v>188</v>
      </c>
      <c r="B3281" s="81" t="n">
        <v>46233</v>
      </c>
      <c r="C3281" s="82" t="s">
        <v>452</v>
      </c>
      <c r="D3281" s="83" t="n">
        <v>60.59</v>
      </c>
      <c r="E3281" s="0" t="n">
        <v>357</v>
      </c>
      <c r="F3281" s="0" t="n">
        <v>22</v>
      </c>
      <c r="G3281" s="0" t="n">
        <v>0</v>
      </c>
      <c r="I3281" s="0" t="str">
        <f aca="false">IF(A3281="","",IF(COUNTIF(Campaigns!$A$7:$A$300,A3281)&gt;0,"✓",IF(N(D3281)=0,"– no spend","⚠ add to Campaigns tab")))</f>
        <v>✓</v>
      </c>
      <c r="J3281" s="83" t="n">
        <f aca="false">IF(D3281="","",D3281*IF(Settings!$B$23=Settings!$C$6,1,IF(Settings!$B$23="USD",1/INDEX(Settings!$B$29:$B$40,MONTH(B3281)),INDEX(Settings!$B$29:$B$40,MONTH(B3281)))))</f>
        <v>67.721443</v>
      </c>
    </row>
    <row r="3282" customFormat="false" ht="15" hidden="false" customHeight="false" outlineLevel="0" collapsed="false">
      <c r="A3282" s="0" t="s">
        <v>186</v>
      </c>
      <c r="B3282" s="81" t="n">
        <v>46233</v>
      </c>
      <c r="C3282" s="82" t="s">
        <v>452</v>
      </c>
      <c r="D3282" s="83" t="n">
        <v>44.02</v>
      </c>
      <c r="E3282" s="0" t="n">
        <v>142</v>
      </c>
      <c r="F3282" s="0" t="n">
        <v>14</v>
      </c>
      <c r="G3282" s="0" t="n">
        <v>0</v>
      </c>
      <c r="I3282" s="0" t="str">
        <f aca="false">IF(A3282="","",IF(COUNTIF(Campaigns!$A$7:$A$300,A3282)&gt;0,"✓",IF(N(D3282)=0,"– no spend","⚠ add to Campaigns tab")))</f>
        <v>✓</v>
      </c>
      <c r="J3282" s="83" t="n">
        <f aca="false">IF(D3282="","",D3282*IF(Settings!$B$23=Settings!$C$6,1,IF(Settings!$B$23="USD",1/INDEX(Settings!$B$29:$B$40,MONTH(B3282)),INDEX(Settings!$B$29:$B$40,MONTH(B3282)))))</f>
        <v>49.201154</v>
      </c>
    </row>
    <row r="3283" customFormat="false" ht="15" hidden="false" customHeight="false" outlineLevel="0" collapsed="false">
      <c r="A3283" s="0" t="s">
        <v>197</v>
      </c>
      <c r="B3283" s="81" t="n">
        <v>46233</v>
      </c>
      <c r="C3283" s="82" t="s">
        <v>452</v>
      </c>
      <c r="D3283" s="83" t="n">
        <v>18.4</v>
      </c>
      <c r="E3283" s="0" t="n">
        <v>25040</v>
      </c>
      <c r="F3283" s="0" t="n">
        <v>32</v>
      </c>
      <c r="G3283" s="0" t="n">
        <v>0</v>
      </c>
      <c r="I3283" s="0" t="str">
        <f aca="false">IF(A3283="","",IF(COUNTIF(Campaigns!$A$7:$A$300,A3283)&gt;0,"✓",IF(N(D3283)=0,"– no spend","⚠ add to Campaigns tab")))</f>
        <v>✓</v>
      </c>
      <c r="J3283" s="83" t="n">
        <f aca="false">IF(D3283="","",D3283*IF(Settings!$B$23=Settings!$C$6,1,IF(Settings!$B$23="USD",1/INDEX(Settings!$B$29:$B$40,MONTH(B3283)),INDEX(Settings!$B$29:$B$40,MONTH(B3283)))))</f>
        <v>20.56568</v>
      </c>
    </row>
    <row r="3284" customFormat="false" ht="15" hidden="false" customHeight="false" outlineLevel="0" collapsed="false">
      <c r="A3284" s="0" t="s">
        <v>198</v>
      </c>
      <c r="B3284" s="81" t="n">
        <v>46233</v>
      </c>
      <c r="C3284" s="82" t="s">
        <v>452</v>
      </c>
      <c r="D3284" s="83" t="n">
        <v>18.68</v>
      </c>
      <c r="E3284" s="0" t="n">
        <v>8177</v>
      </c>
      <c r="F3284" s="0" t="n">
        <v>17</v>
      </c>
      <c r="G3284" s="0" t="n">
        <v>0</v>
      </c>
      <c r="I3284" s="0" t="str">
        <f aca="false">IF(A3284="","",IF(COUNTIF(Campaigns!$A$7:$A$300,A3284)&gt;0,"✓",IF(N(D3284)=0,"– no spend","⚠ add to Campaigns tab")))</f>
        <v>✓</v>
      </c>
      <c r="J3284" s="83" t="n">
        <f aca="false">IF(D3284="","",D3284*IF(Settings!$B$23=Settings!$C$6,1,IF(Settings!$B$23="USD",1/INDEX(Settings!$B$29:$B$40,MONTH(B3284)),INDEX(Settings!$B$29:$B$40,MONTH(B3284)))))</f>
        <v>20.878636</v>
      </c>
    </row>
    <row r="3285" customFormat="false" ht="15" hidden="false" customHeight="false" outlineLevel="0" collapsed="false">
      <c r="A3285" s="0" t="s">
        <v>185</v>
      </c>
      <c r="B3285" s="81" t="n">
        <v>46234</v>
      </c>
      <c r="C3285" s="82" t="s">
        <v>452</v>
      </c>
      <c r="D3285" s="83" t="n">
        <v>31.41</v>
      </c>
      <c r="E3285" s="0" t="n">
        <v>97</v>
      </c>
      <c r="F3285" s="0" t="n">
        <v>16</v>
      </c>
      <c r="G3285" s="0" t="n">
        <v>0</v>
      </c>
      <c r="I3285" s="0" t="str">
        <f aca="false">IF(A3285="","",IF(COUNTIF(Campaigns!$A$7:$A$300,A3285)&gt;0,"✓",IF(N(D3285)=0,"– no spend","⚠ add to Campaigns tab")))</f>
        <v>✓</v>
      </c>
      <c r="J3285" s="83" t="n">
        <f aca="false">IF(D3285="","",D3285*IF(Settings!$B$23=Settings!$C$6,1,IF(Settings!$B$23="USD",1/INDEX(Settings!$B$29:$B$40,MONTH(B3285)),INDEX(Settings!$B$29:$B$40,MONTH(B3285)))))</f>
        <v>35.106957</v>
      </c>
    </row>
    <row r="3286" customFormat="false" ht="15" hidden="false" customHeight="false" outlineLevel="0" collapsed="false">
      <c r="A3286" s="0" t="s">
        <v>191</v>
      </c>
      <c r="B3286" s="81" t="n">
        <v>46234</v>
      </c>
      <c r="C3286" s="82" t="s">
        <v>452</v>
      </c>
      <c r="D3286" s="83" t="n">
        <v>9.86</v>
      </c>
      <c r="E3286" s="0" t="n">
        <v>20</v>
      </c>
      <c r="F3286" s="0" t="n">
        <v>3</v>
      </c>
      <c r="G3286" s="0" t="n">
        <v>0</v>
      </c>
      <c r="I3286" s="0" t="str">
        <f aca="false">IF(A3286="","",IF(COUNTIF(Campaigns!$A$7:$A$300,A3286)&gt;0,"✓",IF(N(D3286)=0,"– no spend","⚠ add to Campaigns tab")))</f>
        <v>✓</v>
      </c>
      <c r="J3286" s="83" t="n">
        <f aca="false">IF(D3286="","",D3286*IF(Settings!$B$23=Settings!$C$6,1,IF(Settings!$B$23="USD",1/INDEX(Settings!$B$29:$B$40,MONTH(B3286)),INDEX(Settings!$B$29:$B$40,MONTH(B3286)))))</f>
        <v>11.020522</v>
      </c>
    </row>
    <row r="3287" customFormat="false" ht="15" hidden="false" customHeight="false" outlineLevel="0" collapsed="false">
      <c r="A3287" s="0" t="s">
        <v>200</v>
      </c>
      <c r="B3287" s="81" t="n">
        <v>46234</v>
      </c>
      <c r="C3287" s="82" t="s">
        <v>452</v>
      </c>
      <c r="D3287" s="83" t="n">
        <v>5.74</v>
      </c>
      <c r="E3287" s="0" t="n">
        <v>30</v>
      </c>
      <c r="F3287" s="0" t="n">
        <v>3</v>
      </c>
      <c r="G3287" s="0" t="n">
        <v>0</v>
      </c>
      <c r="I3287" s="0" t="str">
        <f aca="false">IF(A3287="","",IF(COUNTIF(Campaigns!$A$7:$A$300,A3287)&gt;0,"✓",IF(N(D3287)=0,"– no spend","⚠ add to Campaigns tab")))</f>
        <v>✓</v>
      </c>
      <c r="J3287" s="83" t="n">
        <f aca="false">IF(D3287="","",D3287*IF(Settings!$B$23=Settings!$C$6,1,IF(Settings!$B$23="USD",1/INDEX(Settings!$B$29:$B$40,MONTH(B3287)),INDEX(Settings!$B$29:$B$40,MONTH(B3287)))))</f>
        <v>6.415598</v>
      </c>
    </row>
    <row r="3288" customFormat="false" ht="15" hidden="false" customHeight="false" outlineLevel="0" collapsed="false">
      <c r="A3288" s="0" t="s">
        <v>196</v>
      </c>
      <c r="B3288" s="81" t="n">
        <v>46234</v>
      </c>
      <c r="C3288" s="82" t="s">
        <v>452</v>
      </c>
      <c r="D3288" s="83" t="n">
        <v>10</v>
      </c>
      <c r="E3288" s="0" t="n">
        <v>401</v>
      </c>
      <c r="F3288" s="0" t="n">
        <v>9</v>
      </c>
      <c r="G3288" s="0" t="n">
        <v>0</v>
      </c>
      <c r="I3288" s="0" t="str">
        <f aca="false">IF(A3288="","",IF(COUNTIF(Campaigns!$A$7:$A$300,A3288)&gt;0,"✓",IF(N(D3288)=0,"– no spend","⚠ add to Campaigns tab")))</f>
        <v>✓</v>
      </c>
      <c r="J3288" s="83" t="n">
        <f aca="false">IF(D3288="","",D3288*IF(Settings!$B$23=Settings!$C$6,1,IF(Settings!$B$23="USD",1/INDEX(Settings!$B$29:$B$40,MONTH(B3288)),INDEX(Settings!$B$29:$B$40,MONTH(B3288)))))</f>
        <v>11.177</v>
      </c>
    </row>
    <row r="3289" customFormat="false" ht="15" hidden="false" customHeight="false" outlineLevel="0" collapsed="false">
      <c r="A3289" s="0" t="s">
        <v>202</v>
      </c>
      <c r="B3289" s="81" t="n">
        <v>46234</v>
      </c>
      <c r="C3289" s="82" t="s">
        <v>452</v>
      </c>
      <c r="D3289" s="83" t="n">
        <v>2.67</v>
      </c>
      <c r="E3289" s="0" t="n">
        <v>30</v>
      </c>
      <c r="F3289" s="0" t="n">
        <v>3</v>
      </c>
      <c r="G3289" s="0" t="n">
        <v>0</v>
      </c>
      <c r="I3289" s="0" t="str">
        <f aca="false">IF(A3289="","",IF(COUNTIF(Campaigns!$A$7:$A$300,A3289)&gt;0,"✓",IF(N(D3289)=0,"– no spend","⚠ add to Campaigns tab")))</f>
        <v>✓</v>
      </c>
      <c r="J3289" s="83" t="n">
        <f aca="false">IF(D3289="","",D3289*IF(Settings!$B$23=Settings!$C$6,1,IF(Settings!$B$23="USD",1/INDEX(Settings!$B$29:$B$40,MONTH(B3289)),INDEX(Settings!$B$29:$B$40,MONTH(B3289)))))</f>
        <v>2.984259</v>
      </c>
    </row>
    <row r="3290" customFormat="false" ht="15" hidden="false" customHeight="false" outlineLevel="0" collapsed="false">
      <c r="A3290" s="0" t="s">
        <v>192</v>
      </c>
      <c r="B3290" s="81" t="n">
        <v>46234</v>
      </c>
      <c r="C3290" s="82" t="s">
        <v>452</v>
      </c>
      <c r="D3290" s="83" t="n">
        <v>16</v>
      </c>
      <c r="E3290" s="0" t="n">
        <v>51</v>
      </c>
      <c r="F3290" s="0" t="n">
        <v>5</v>
      </c>
      <c r="G3290" s="0" t="n">
        <v>1</v>
      </c>
      <c r="I3290" s="0" t="str">
        <f aca="false">IF(A3290="","",IF(COUNTIF(Campaigns!$A$7:$A$300,A3290)&gt;0,"✓",IF(N(D3290)=0,"– no spend","⚠ add to Campaigns tab")))</f>
        <v>✓</v>
      </c>
      <c r="J3290" s="83" t="n">
        <f aca="false">IF(D3290="","",D3290*IF(Settings!$B$23=Settings!$C$6,1,IF(Settings!$B$23="USD",1/INDEX(Settings!$B$29:$B$40,MONTH(B3290)),INDEX(Settings!$B$29:$B$40,MONTH(B3290)))))</f>
        <v>17.8832</v>
      </c>
    </row>
    <row r="3291" customFormat="false" ht="15" hidden="false" customHeight="false" outlineLevel="0" collapsed="false">
      <c r="A3291" s="0" t="s">
        <v>187</v>
      </c>
      <c r="B3291" s="81" t="n">
        <v>46234</v>
      </c>
      <c r="C3291" s="82" t="s">
        <v>452</v>
      </c>
      <c r="D3291" s="83" t="n">
        <v>19.82</v>
      </c>
      <c r="E3291" s="0" t="n">
        <v>94</v>
      </c>
      <c r="F3291" s="0" t="n">
        <v>5</v>
      </c>
      <c r="G3291" s="0" t="n">
        <v>0</v>
      </c>
      <c r="I3291" s="0" t="str">
        <f aca="false">IF(A3291="","",IF(COUNTIF(Campaigns!$A$7:$A$300,A3291)&gt;0,"✓",IF(N(D3291)=0,"– no spend","⚠ add to Campaigns tab")))</f>
        <v>✓</v>
      </c>
      <c r="J3291" s="83" t="n">
        <f aca="false">IF(D3291="","",D3291*IF(Settings!$B$23=Settings!$C$6,1,IF(Settings!$B$23="USD",1/INDEX(Settings!$B$29:$B$40,MONTH(B3291)),INDEX(Settings!$B$29:$B$40,MONTH(B3291)))))</f>
        <v>22.152814</v>
      </c>
    </row>
    <row r="3292" customFormat="false" ht="15" hidden="false" customHeight="false" outlineLevel="0" collapsed="false">
      <c r="A3292" s="0" t="s">
        <v>204</v>
      </c>
      <c r="B3292" s="81" t="n">
        <v>46234</v>
      </c>
      <c r="C3292" s="82" t="s">
        <v>452</v>
      </c>
      <c r="D3292" s="83" t="n">
        <v>1.98</v>
      </c>
      <c r="E3292" s="0" t="n">
        <v>16</v>
      </c>
      <c r="F3292" s="0" t="n">
        <v>2</v>
      </c>
      <c r="G3292" s="0" t="n">
        <v>0</v>
      </c>
      <c r="I3292" s="0" t="str">
        <f aca="false">IF(A3292="","",IF(COUNTIF(Campaigns!$A$7:$A$300,A3292)&gt;0,"✓",IF(N(D3292)=0,"– no spend","⚠ add to Campaigns tab")))</f>
        <v>✓</v>
      </c>
      <c r="J3292" s="83" t="n">
        <f aca="false">IF(D3292="","",D3292*IF(Settings!$B$23=Settings!$C$6,1,IF(Settings!$B$23="USD",1/INDEX(Settings!$B$29:$B$40,MONTH(B3292)),INDEX(Settings!$B$29:$B$40,MONTH(B3292)))))</f>
        <v>2.213046</v>
      </c>
    </row>
    <row r="3293" customFormat="false" ht="15" hidden="false" customHeight="false" outlineLevel="0" collapsed="false">
      <c r="A3293" s="0" t="s">
        <v>188</v>
      </c>
      <c r="B3293" s="81" t="n">
        <v>46234</v>
      </c>
      <c r="C3293" s="82" t="s">
        <v>452</v>
      </c>
      <c r="D3293" s="83" t="n">
        <v>38.4</v>
      </c>
      <c r="E3293" s="0" t="n">
        <v>371</v>
      </c>
      <c r="F3293" s="0" t="n">
        <v>14</v>
      </c>
      <c r="G3293" s="0" t="n">
        <v>0</v>
      </c>
      <c r="I3293" s="0" t="str">
        <f aca="false">IF(A3293="","",IF(COUNTIF(Campaigns!$A$7:$A$300,A3293)&gt;0,"✓",IF(N(D3293)=0,"– no spend","⚠ add to Campaigns tab")))</f>
        <v>✓</v>
      </c>
      <c r="J3293" s="83" t="n">
        <f aca="false">IF(D3293="","",D3293*IF(Settings!$B$23=Settings!$C$6,1,IF(Settings!$B$23="USD",1/INDEX(Settings!$B$29:$B$40,MONTH(B3293)),INDEX(Settings!$B$29:$B$40,MONTH(B3293)))))</f>
        <v>42.91968</v>
      </c>
    </row>
    <row r="3294" customFormat="false" ht="15" hidden="false" customHeight="false" outlineLevel="0" collapsed="false">
      <c r="A3294" s="0" t="s">
        <v>186</v>
      </c>
      <c r="B3294" s="81" t="n">
        <v>46234</v>
      </c>
      <c r="C3294" s="82" t="s">
        <v>452</v>
      </c>
      <c r="D3294" s="83" t="n">
        <v>23.96</v>
      </c>
      <c r="E3294" s="0" t="n">
        <v>73</v>
      </c>
      <c r="F3294" s="0" t="n">
        <v>13</v>
      </c>
      <c r="G3294" s="0" t="n">
        <v>0</v>
      </c>
      <c r="I3294" s="0" t="str">
        <f aca="false">IF(A3294="","",IF(COUNTIF(Campaigns!$A$7:$A$300,A3294)&gt;0,"✓",IF(N(D3294)=0,"– no spend","⚠ add to Campaigns tab")))</f>
        <v>✓</v>
      </c>
      <c r="J3294" s="83" t="n">
        <f aca="false">IF(D3294="","",D3294*IF(Settings!$B$23=Settings!$C$6,1,IF(Settings!$B$23="USD",1/INDEX(Settings!$B$29:$B$40,MONTH(B3294)),INDEX(Settings!$B$29:$B$40,MONTH(B3294)))))</f>
        <v>26.780092</v>
      </c>
    </row>
    <row r="3295" customFormat="false" ht="15" hidden="false" customHeight="false" outlineLevel="0" collapsed="false">
      <c r="A3295" s="0" t="s">
        <v>197</v>
      </c>
      <c r="B3295" s="81" t="n">
        <v>46234</v>
      </c>
      <c r="C3295" s="82" t="s">
        <v>452</v>
      </c>
      <c r="D3295" s="83" t="n">
        <v>17.49</v>
      </c>
      <c r="E3295" s="0" t="n">
        <v>22486</v>
      </c>
      <c r="F3295" s="0" t="n">
        <v>52</v>
      </c>
      <c r="G3295" s="0" t="n">
        <v>0</v>
      </c>
      <c r="I3295" s="0" t="str">
        <f aca="false">IF(A3295="","",IF(COUNTIF(Campaigns!$A$7:$A$300,A3295)&gt;0,"✓",IF(N(D3295)=0,"– no spend","⚠ add to Campaigns tab")))</f>
        <v>✓</v>
      </c>
      <c r="J3295" s="83" t="n">
        <f aca="false">IF(D3295="","",D3295*IF(Settings!$B$23=Settings!$C$6,1,IF(Settings!$B$23="USD",1/INDEX(Settings!$B$29:$B$40,MONTH(B3295)),INDEX(Settings!$B$29:$B$40,MONTH(B3295)))))</f>
        <v>19.548573</v>
      </c>
    </row>
    <row r="3296" customFormat="false" ht="15" hidden="false" customHeight="false" outlineLevel="0" collapsed="false">
      <c r="A3296" s="0" t="s">
        <v>198</v>
      </c>
      <c r="B3296" s="81" t="n">
        <v>46234</v>
      </c>
      <c r="C3296" s="82" t="s">
        <v>452</v>
      </c>
      <c r="D3296" s="83" t="n">
        <v>17.57</v>
      </c>
      <c r="E3296" s="0" t="n">
        <v>8834</v>
      </c>
      <c r="F3296" s="0" t="n">
        <v>47</v>
      </c>
      <c r="G3296" s="0" t="n">
        <v>0</v>
      </c>
      <c r="I3296" s="0" t="str">
        <f aca="false">IF(A3296="","",IF(COUNTIF(Campaigns!$A$7:$A$300,A3296)&gt;0,"✓",IF(N(D3296)=0,"– no spend","⚠ add to Campaigns tab")))</f>
        <v>✓</v>
      </c>
      <c r="J3296" s="83" t="n">
        <f aca="false">IF(D3296="","",D3296*IF(Settings!$B$23=Settings!$C$6,1,IF(Settings!$B$23="USD",1/INDEX(Settings!$B$29:$B$40,MONTH(B3296)),INDEX(Settings!$B$29:$B$40,MONTH(B3296)))))</f>
        <v>19.637989</v>
      </c>
    </row>
    <row r="3297" customFormat="false" ht="15" hidden="false" customHeight="false" outlineLevel="0" collapsed="false">
      <c r="A3297" s="0" t="s">
        <v>185</v>
      </c>
      <c r="B3297" s="81" t="n">
        <v>46235</v>
      </c>
      <c r="C3297" s="82" t="s">
        <v>452</v>
      </c>
      <c r="D3297" s="83" t="n">
        <v>19.09</v>
      </c>
      <c r="E3297" s="0" t="n">
        <v>87</v>
      </c>
      <c r="F3297" s="0" t="n">
        <v>11</v>
      </c>
      <c r="G3297" s="0" t="n">
        <v>1</v>
      </c>
      <c r="I3297" s="0" t="str">
        <f aca="false">IF(A3297="","",IF(COUNTIF(Campaigns!$A$7:$A$300,A3297)&gt;0,"✓",IF(N(D3297)=0,"– no spend","⚠ add to Campaigns tab")))</f>
        <v>✓</v>
      </c>
      <c r="J3297" s="83" t="n">
        <f aca="false">IF(D3297="","",D3297*IF(Settings!$B$23=Settings!$C$6,1,IF(Settings!$B$23="USD",1/INDEX(Settings!$B$29:$B$40,MONTH(B3297)),INDEX(Settings!$B$29:$B$40,MONTH(B3297)))))</f>
        <v>21.336893</v>
      </c>
    </row>
    <row r="3298" customFormat="false" ht="15" hidden="false" customHeight="false" outlineLevel="0" collapsed="false">
      <c r="A3298" s="0" t="s">
        <v>191</v>
      </c>
      <c r="B3298" s="81" t="n">
        <v>46235</v>
      </c>
      <c r="C3298" s="82" t="s">
        <v>452</v>
      </c>
      <c r="D3298" s="83" t="n">
        <v>8.3</v>
      </c>
      <c r="E3298" s="0" t="n">
        <v>25</v>
      </c>
      <c r="F3298" s="0" t="n">
        <v>3</v>
      </c>
      <c r="G3298" s="0" t="n">
        <v>0</v>
      </c>
      <c r="I3298" s="0" t="str">
        <f aca="false">IF(A3298="","",IF(COUNTIF(Campaigns!$A$7:$A$300,A3298)&gt;0,"✓",IF(N(D3298)=0,"– no spend","⚠ add to Campaigns tab")))</f>
        <v>✓</v>
      </c>
      <c r="J3298" s="83" t="n">
        <f aca="false">IF(D3298="","",D3298*IF(Settings!$B$23=Settings!$C$6,1,IF(Settings!$B$23="USD",1/INDEX(Settings!$B$29:$B$40,MONTH(B3298)),INDEX(Settings!$B$29:$B$40,MONTH(B3298)))))</f>
        <v>9.27691</v>
      </c>
    </row>
    <row r="3299" customFormat="false" ht="15" hidden="false" customHeight="false" outlineLevel="0" collapsed="false">
      <c r="A3299" s="0" t="s">
        <v>200</v>
      </c>
      <c r="B3299" s="81" t="n">
        <v>46235</v>
      </c>
      <c r="C3299" s="82" t="s">
        <v>452</v>
      </c>
      <c r="D3299" s="83" t="n">
        <v>0.82</v>
      </c>
      <c r="E3299" s="0" t="n">
        <v>23</v>
      </c>
      <c r="F3299" s="0" t="n">
        <v>1</v>
      </c>
      <c r="G3299" s="0" t="n">
        <v>0</v>
      </c>
      <c r="I3299" s="0" t="str">
        <f aca="false">IF(A3299="","",IF(COUNTIF(Campaigns!$A$7:$A$300,A3299)&gt;0,"✓",IF(N(D3299)=0,"– no spend","⚠ add to Campaigns tab")))</f>
        <v>✓</v>
      </c>
      <c r="J3299" s="83" t="n">
        <f aca="false">IF(D3299="","",D3299*IF(Settings!$B$23=Settings!$C$6,1,IF(Settings!$B$23="USD",1/INDEX(Settings!$B$29:$B$40,MONTH(B3299)),INDEX(Settings!$B$29:$B$40,MONTH(B3299)))))</f>
        <v>0.916514</v>
      </c>
    </row>
    <row r="3300" customFormat="false" ht="15" hidden="false" customHeight="false" outlineLevel="0" collapsed="false">
      <c r="A3300" s="0" t="s">
        <v>196</v>
      </c>
      <c r="B3300" s="81" t="n">
        <v>46235</v>
      </c>
      <c r="C3300" s="82" t="s">
        <v>452</v>
      </c>
      <c r="D3300" s="83" t="n">
        <v>26.38</v>
      </c>
      <c r="E3300" s="0" t="n">
        <v>211</v>
      </c>
      <c r="F3300" s="0" t="n">
        <v>12</v>
      </c>
      <c r="G3300" s="0" t="n">
        <v>1</v>
      </c>
      <c r="I3300" s="0" t="str">
        <f aca="false">IF(A3300="","",IF(COUNTIF(Campaigns!$A$7:$A$300,A3300)&gt;0,"✓",IF(N(D3300)=0,"– no spend","⚠ add to Campaigns tab")))</f>
        <v>✓</v>
      </c>
      <c r="J3300" s="83" t="n">
        <f aca="false">IF(D3300="","",D3300*IF(Settings!$B$23=Settings!$C$6,1,IF(Settings!$B$23="USD",1/INDEX(Settings!$B$29:$B$40,MONTH(B3300)),INDEX(Settings!$B$29:$B$40,MONTH(B3300)))))</f>
        <v>29.484926</v>
      </c>
    </row>
    <row r="3301" customFormat="false" ht="15" hidden="false" customHeight="false" outlineLevel="0" collapsed="false">
      <c r="A3301" s="0" t="s">
        <v>202</v>
      </c>
      <c r="B3301" s="81" t="n">
        <v>46235</v>
      </c>
      <c r="C3301" s="82" t="s">
        <v>452</v>
      </c>
      <c r="D3301" s="83" t="n">
        <v>11.36</v>
      </c>
      <c r="E3301" s="0" t="n">
        <v>13</v>
      </c>
      <c r="F3301" s="0" t="n">
        <v>4</v>
      </c>
      <c r="G3301" s="0" t="n">
        <v>0</v>
      </c>
      <c r="I3301" s="0" t="str">
        <f aca="false">IF(A3301="","",IF(COUNTIF(Campaigns!$A$7:$A$300,A3301)&gt;0,"✓",IF(N(D3301)=0,"– no spend","⚠ add to Campaigns tab")))</f>
        <v>✓</v>
      </c>
      <c r="J3301" s="83" t="n">
        <f aca="false">IF(D3301="","",D3301*IF(Settings!$B$23=Settings!$C$6,1,IF(Settings!$B$23="USD",1/INDEX(Settings!$B$29:$B$40,MONTH(B3301)),INDEX(Settings!$B$29:$B$40,MONTH(B3301)))))</f>
        <v>12.697072</v>
      </c>
    </row>
    <row r="3302" customFormat="false" ht="15" hidden="false" customHeight="false" outlineLevel="0" collapsed="false">
      <c r="A3302" s="0" t="s">
        <v>192</v>
      </c>
      <c r="B3302" s="81" t="n">
        <v>46235</v>
      </c>
      <c r="C3302" s="82" t="s">
        <v>452</v>
      </c>
      <c r="D3302" s="83" t="n">
        <v>5.49</v>
      </c>
      <c r="E3302" s="0" t="n">
        <v>33</v>
      </c>
      <c r="F3302" s="0" t="n">
        <v>2</v>
      </c>
      <c r="G3302" s="0" t="n">
        <v>0</v>
      </c>
      <c r="I3302" s="0" t="str">
        <f aca="false">IF(A3302="","",IF(COUNTIF(Campaigns!$A$7:$A$300,A3302)&gt;0,"✓",IF(N(D3302)=0,"– no spend","⚠ add to Campaigns tab")))</f>
        <v>✓</v>
      </c>
      <c r="J3302" s="83" t="n">
        <f aca="false">IF(D3302="","",D3302*IF(Settings!$B$23=Settings!$C$6,1,IF(Settings!$B$23="USD",1/INDEX(Settings!$B$29:$B$40,MONTH(B3302)),INDEX(Settings!$B$29:$B$40,MONTH(B3302)))))</f>
        <v>6.136173</v>
      </c>
    </row>
    <row r="3303" customFormat="false" ht="15" hidden="false" customHeight="false" outlineLevel="0" collapsed="false">
      <c r="A3303" s="0" t="s">
        <v>187</v>
      </c>
      <c r="B3303" s="81" t="n">
        <v>46235</v>
      </c>
      <c r="C3303" s="82" t="s">
        <v>452</v>
      </c>
      <c r="D3303" s="83" t="n">
        <v>16.36</v>
      </c>
      <c r="E3303" s="0" t="n">
        <v>84</v>
      </c>
      <c r="F3303" s="0" t="n">
        <v>3</v>
      </c>
      <c r="G3303" s="0" t="n">
        <v>0</v>
      </c>
      <c r="I3303" s="0" t="str">
        <f aca="false">IF(A3303="","",IF(COUNTIF(Campaigns!$A$7:$A$300,A3303)&gt;0,"✓",IF(N(D3303)=0,"– no spend","⚠ add to Campaigns tab")))</f>
        <v>✓</v>
      </c>
      <c r="J3303" s="83" t="n">
        <f aca="false">IF(D3303="","",D3303*IF(Settings!$B$23=Settings!$C$6,1,IF(Settings!$B$23="USD",1/INDEX(Settings!$B$29:$B$40,MONTH(B3303)),INDEX(Settings!$B$29:$B$40,MONTH(B3303)))))</f>
        <v>18.285572</v>
      </c>
    </row>
    <row r="3304" customFormat="false" ht="15" hidden="false" customHeight="false" outlineLevel="0" collapsed="false">
      <c r="A3304" s="0" t="s">
        <v>190</v>
      </c>
      <c r="B3304" s="81" t="n">
        <v>46235</v>
      </c>
      <c r="C3304" s="82" t="s">
        <v>452</v>
      </c>
      <c r="D3304" s="83" t="n">
        <v>104.44</v>
      </c>
      <c r="E3304" s="0" t="n">
        <v>20</v>
      </c>
      <c r="F3304" s="0" t="n">
        <v>3</v>
      </c>
      <c r="G3304" s="0" t="n">
        <v>0</v>
      </c>
      <c r="I3304" s="0" t="str">
        <f aca="false">IF(A3304="","",IF(COUNTIF(Campaigns!$A$7:$A$300,A3304)&gt;0,"✓",IF(N(D3304)=0,"– no spend","⚠ add to Campaigns tab")))</f>
        <v>✓</v>
      </c>
      <c r="J3304" s="83" t="n">
        <f aca="false">IF(D3304="","",D3304*IF(Settings!$B$23=Settings!$C$6,1,IF(Settings!$B$23="USD",1/INDEX(Settings!$B$29:$B$40,MONTH(B3304)),INDEX(Settings!$B$29:$B$40,MONTH(B3304)))))</f>
        <v>116.732588</v>
      </c>
    </row>
    <row r="3305" customFormat="false" ht="15" hidden="false" customHeight="false" outlineLevel="0" collapsed="false">
      <c r="A3305" s="0" t="s">
        <v>204</v>
      </c>
      <c r="B3305" s="81" t="n">
        <v>46235</v>
      </c>
      <c r="C3305" s="82" t="s">
        <v>452</v>
      </c>
      <c r="D3305" s="83" t="n">
        <v>1.07</v>
      </c>
      <c r="E3305" s="0" t="n">
        <v>20</v>
      </c>
      <c r="F3305" s="0" t="n">
        <v>1</v>
      </c>
      <c r="G3305" s="0" t="n">
        <v>0</v>
      </c>
      <c r="I3305" s="0" t="str">
        <f aca="false">IF(A3305="","",IF(COUNTIF(Campaigns!$A$7:$A$300,A3305)&gt;0,"✓",IF(N(D3305)=0,"– no spend","⚠ add to Campaigns tab")))</f>
        <v>✓</v>
      </c>
      <c r="J3305" s="83" t="n">
        <f aca="false">IF(D3305="","",D3305*IF(Settings!$B$23=Settings!$C$6,1,IF(Settings!$B$23="USD",1/INDEX(Settings!$B$29:$B$40,MONTH(B3305)),INDEX(Settings!$B$29:$B$40,MONTH(B3305)))))</f>
        <v>1.195939</v>
      </c>
    </row>
    <row r="3306" customFormat="false" ht="15" hidden="false" customHeight="false" outlineLevel="0" collapsed="false">
      <c r="A3306" s="0" t="s">
        <v>188</v>
      </c>
      <c r="B3306" s="81" t="n">
        <v>46235</v>
      </c>
      <c r="C3306" s="82" t="s">
        <v>452</v>
      </c>
      <c r="D3306" s="83" t="n">
        <v>53.18</v>
      </c>
      <c r="E3306" s="0" t="n">
        <v>268</v>
      </c>
      <c r="F3306" s="0" t="n">
        <v>19</v>
      </c>
      <c r="G3306" s="0" t="n">
        <v>0</v>
      </c>
      <c r="I3306" s="0" t="str">
        <f aca="false">IF(A3306="","",IF(COUNTIF(Campaigns!$A$7:$A$300,A3306)&gt;0,"✓",IF(N(D3306)=0,"– no spend","⚠ add to Campaigns tab")))</f>
        <v>✓</v>
      </c>
      <c r="J3306" s="83" t="n">
        <f aca="false">IF(D3306="","",D3306*IF(Settings!$B$23=Settings!$C$6,1,IF(Settings!$B$23="USD",1/INDEX(Settings!$B$29:$B$40,MONTH(B3306)),INDEX(Settings!$B$29:$B$40,MONTH(B3306)))))</f>
        <v>59.439286</v>
      </c>
    </row>
    <row r="3307" customFormat="false" ht="15" hidden="false" customHeight="false" outlineLevel="0" collapsed="false">
      <c r="A3307" s="0" t="s">
        <v>186</v>
      </c>
      <c r="B3307" s="81" t="n">
        <v>46235</v>
      </c>
      <c r="C3307" s="82" t="s">
        <v>452</v>
      </c>
      <c r="D3307" s="83" t="n">
        <v>8.18</v>
      </c>
      <c r="E3307" s="0" t="n">
        <v>79</v>
      </c>
      <c r="F3307" s="0" t="n">
        <v>8</v>
      </c>
      <c r="G3307" s="0" t="n">
        <v>0</v>
      </c>
      <c r="I3307" s="0" t="str">
        <f aca="false">IF(A3307="","",IF(COUNTIF(Campaigns!$A$7:$A$300,A3307)&gt;0,"✓",IF(N(D3307)=0,"– no spend","⚠ add to Campaigns tab")))</f>
        <v>✓</v>
      </c>
      <c r="J3307" s="83" t="n">
        <f aca="false">IF(D3307="","",D3307*IF(Settings!$B$23=Settings!$C$6,1,IF(Settings!$B$23="USD",1/INDEX(Settings!$B$29:$B$40,MONTH(B3307)),INDEX(Settings!$B$29:$B$40,MONTH(B3307)))))</f>
        <v>9.142786</v>
      </c>
    </row>
    <row r="3308" customFormat="false" ht="15" hidden="false" customHeight="false" outlineLevel="0" collapsed="false">
      <c r="A3308" s="0" t="s">
        <v>197</v>
      </c>
      <c r="B3308" s="81" t="n">
        <v>46235</v>
      </c>
      <c r="C3308" s="82" t="s">
        <v>452</v>
      </c>
      <c r="D3308" s="83" t="n">
        <v>19.59</v>
      </c>
      <c r="E3308" s="0" t="n">
        <v>27558</v>
      </c>
      <c r="F3308" s="0" t="n">
        <v>53</v>
      </c>
      <c r="G3308" s="0" t="n">
        <v>0</v>
      </c>
      <c r="I3308" s="0" t="str">
        <f aca="false">IF(A3308="","",IF(COUNTIF(Campaigns!$A$7:$A$300,A3308)&gt;0,"✓",IF(N(D3308)=0,"– no spend","⚠ add to Campaigns tab")))</f>
        <v>✓</v>
      </c>
      <c r="J3308" s="83" t="n">
        <f aca="false">IF(D3308="","",D3308*IF(Settings!$B$23=Settings!$C$6,1,IF(Settings!$B$23="USD",1/INDEX(Settings!$B$29:$B$40,MONTH(B3308)),INDEX(Settings!$B$29:$B$40,MONTH(B3308)))))</f>
        <v>21.895743</v>
      </c>
    </row>
    <row r="3309" customFormat="false" ht="15" hidden="false" customHeight="false" outlineLevel="0" collapsed="false">
      <c r="A3309" s="0" t="s">
        <v>198</v>
      </c>
      <c r="B3309" s="81" t="n">
        <v>46235</v>
      </c>
      <c r="C3309" s="82" t="s">
        <v>452</v>
      </c>
      <c r="D3309" s="83" t="n">
        <v>21.59</v>
      </c>
      <c r="E3309" s="0" t="n">
        <v>12562</v>
      </c>
      <c r="F3309" s="0" t="n">
        <v>40</v>
      </c>
      <c r="G3309" s="0" t="n">
        <v>0</v>
      </c>
      <c r="I3309" s="0" t="str">
        <f aca="false">IF(A3309="","",IF(COUNTIF(Campaigns!$A$7:$A$300,A3309)&gt;0,"✓",IF(N(D3309)=0,"– no spend","⚠ add to Campaigns tab")))</f>
        <v>✓</v>
      </c>
      <c r="J3309" s="83" t="n">
        <f aca="false">IF(D3309="","",D3309*IF(Settings!$B$23=Settings!$C$6,1,IF(Settings!$B$23="USD",1/INDEX(Settings!$B$29:$B$40,MONTH(B3309)),INDEX(Settings!$B$29:$B$40,MONTH(B3309)))))</f>
        <v>24.131143</v>
      </c>
    </row>
    <row r="3310" customFormat="false" ht="15" hidden="false" customHeight="false" outlineLevel="0" collapsed="false">
      <c r="A3310" s="0" t="s">
        <v>185</v>
      </c>
      <c r="B3310" s="81" t="n">
        <v>46236</v>
      </c>
      <c r="C3310" s="82" t="s">
        <v>452</v>
      </c>
      <c r="D3310" s="83" t="n">
        <v>27.88</v>
      </c>
      <c r="E3310" s="0" t="n">
        <v>119</v>
      </c>
      <c r="F3310" s="0" t="n">
        <v>9</v>
      </c>
      <c r="G3310" s="0" t="n">
        <v>0</v>
      </c>
      <c r="I3310" s="0" t="str">
        <f aca="false">IF(A3310="","",IF(COUNTIF(Campaigns!$A$7:$A$300,A3310)&gt;0,"✓",IF(N(D3310)=0,"– no spend","⚠ add to Campaigns tab")))</f>
        <v>✓</v>
      </c>
      <c r="J3310" s="83" t="n">
        <f aca="false">IF(D3310="","",D3310*IF(Settings!$B$23=Settings!$C$6,1,IF(Settings!$B$23="USD",1/INDEX(Settings!$B$29:$B$40,MONTH(B3310)),INDEX(Settings!$B$29:$B$40,MONTH(B3310)))))</f>
        <v>31.161476</v>
      </c>
    </row>
    <row r="3311" customFormat="false" ht="15" hidden="false" customHeight="false" outlineLevel="0" collapsed="false">
      <c r="A3311" s="0" t="s">
        <v>191</v>
      </c>
      <c r="B3311" s="81" t="n">
        <v>46236</v>
      </c>
      <c r="C3311" s="82" t="s">
        <v>452</v>
      </c>
      <c r="D3311" s="83" t="n">
        <v>26.48</v>
      </c>
      <c r="E3311" s="0" t="n">
        <v>43</v>
      </c>
      <c r="F3311" s="0" t="n">
        <v>6</v>
      </c>
      <c r="G3311" s="0" t="n">
        <v>0</v>
      </c>
      <c r="I3311" s="0" t="str">
        <f aca="false">IF(A3311="","",IF(COUNTIF(Campaigns!$A$7:$A$300,A3311)&gt;0,"✓",IF(N(D3311)=0,"– no spend","⚠ add to Campaigns tab")))</f>
        <v>✓</v>
      </c>
      <c r="J3311" s="83" t="n">
        <f aca="false">IF(D3311="","",D3311*IF(Settings!$B$23=Settings!$C$6,1,IF(Settings!$B$23="USD",1/INDEX(Settings!$B$29:$B$40,MONTH(B3311)),INDEX(Settings!$B$29:$B$40,MONTH(B3311)))))</f>
        <v>29.596696</v>
      </c>
    </row>
    <row r="3312" customFormat="false" ht="15" hidden="false" customHeight="false" outlineLevel="0" collapsed="false">
      <c r="A3312" s="0" t="s">
        <v>200</v>
      </c>
      <c r="B3312" s="81" t="n">
        <v>46236</v>
      </c>
      <c r="C3312" s="82" t="s">
        <v>452</v>
      </c>
      <c r="D3312" s="83" t="n">
        <v>4.32</v>
      </c>
      <c r="E3312" s="0" t="n">
        <v>17</v>
      </c>
      <c r="F3312" s="0" t="n">
        <v>4</v>
      </c>
      <c r="G3312" s="0" t="n">
        <v>1</v>
      </c>
      <c r="I3312" s="0" t="str">
        <f aca="false">IF(A3312="","",IF(COUNTIF(Campaigns!$A$7:$A$300,A3312)&gt;0,"✓",IF(N(D3312)=0,"– no spend","⚠ add to Campaigns tab")))</f>
        <v>✓</v>
      </c>
      <c r="J3312" s="83" t="n">
        <f aca="false">IF(D3312="","",D3312*IF(Settings!$B$23=Settings!$C$6,1,IF(Settings!$B$23="USD",1/INDEX(Settings!$B$29:$B$40,MONTH(B3312)),INDEX(Settings!$B$29:$B$40,MONTH(B3312)))))</f>
        <v>4.828464</v>
      </c>
    </row>
    <row r="3313" customFormat="false" ht="15" hidden="false" customHeight="false" outlineLevel="0" collapsed="false">
      <c r="A3313" s="0" t="s">
        <v>196</v>
      </c>
      <c r="B3313" s="81" t="n">
        <v>46236</v>
      </c>
      <c r="C3313" s="82" t="s">
        <v>452</v>
      </c>
      <c r="D3313" s="83" t="n">
        <v>9.86</v>
      </c>
      <c r="E3313" s="0" t="n">
        <v>367</v>
      </c>
      <c r="F3313" s="0" t="n">
        <v>15</v>
      </c>
      <c r="G3313" s="0" t="n">
        <v>0</v>
      </c>
      <c r="I3313" s="0" t="str">
        <f aca="false">IF(A3313="","",IF(COUNTIF(Campaigns!$A$7:$A$300,A3313)&gt;0,"✓",IF(N(D3313)=0,"– no spend","⚠ add to Campaigns tab")))</f>
        <v>✓</v>
      </c>
      <c r="J3313" s="83" t="n">
        <f aca="false">IF(D3313="","",D3313*IF(Settings!$B$23=Settings!$C$6,1,IF(Settings!$B$23="USD",1/INDEX(Settings!$B$29:$B$40,MONTH(B3313)),INDEX(Settings!$B$29:$B$40,MONTH(B3313)))))</f>
        <v>11.020522</v>
      </c>
    </row>
    <row r="3314" customFormat="false" ht="15" hidden="false" customHeight="false" outlineLevel="0" collapsed="false">
      <c r="A3314" s="0" t="s">
        <v>202</v>
      </c>
      <c r="B3314" s="81" t="n">
        <v>46236</v>
      </c>
      <c r="C3314" s="82" t="s">
        <v>452</v>
      </c>
      <c r="D3314" s="83" t="n">
        <v>0.88</v>
      </c>
      <c r="E3314" s="0" t="n">
        <v>46</v>
      </c>
      <c r="F3314" s="0" t="n">
        <v>1</v>
      </c>
      <c r="G3314" s="0" t="n">
        <v>0</v>
      </c>
      <c r="I3314" s="0" t="str">
        <f aca="false">IF(A3314="","",IF(COUNTIF(Campaigns!$A$7:$A$300,A3314)&gt;0,"✓",IF(N(D3314)=0,"– no spend","⚠ add to Campaigns tab")))</f>
        <v>✓</v>
      </c>
      <c r="J3314" s="83" t="n">
        <f aca="false">IF(D3314="","",D3314*IF(Settings!$B$23=Settings!$C$6,1,IF(Settings!$B$23="USD",1/INDEX(Settings!$B$29:$B$40,MONTH(B3314)),INDEX(Settings!$B$29:$B$40,MONTH(B3314)))))</f>
        <v>0.983576</v>
      </c>
    </row>
    <row r="3315" customFormat="false" ht="15" hidden="false" customHeight="false" outlineLevel="0" collapsed="false">
      <c r="A3315" s="0" t="s">
        <v>192</v>
      </c>
      <c r="B3315" s="81" t="n">
        <v>46236</v>
      </c>
      <c r="C3315" s="82" t="s">
        <v>452</v>
      </c>
      <c r="D3315" s="83" t="n">
        <v>17.12</v>
      </c>
      <c r="E3315" s="0" t="n">
        <v>30</v>
      </c>
      <c r="F3315" s="0" t="n">
        <v>4</v>
      </c>
      <c r="G3315" s="0" t="n">
        <v>0</v>
      </c>
      <c r="I3315" s="0" t="str">
        <f aca="false">IF(A3315="","",IF(COUNTIF(Campaigns!$A$7:$A$300,A3315)&gt;0,"✓",IF(N(D3315)=0,"– no spend","⚠ add to Campaigns tab")))</f>
        <v>✓</v>
      </c>
      <c r="J3315" s="83" t="n">
        <f aca="false">IF(D3315="","",D3315*IF(Settings!$B$23=Settings!$C$6,1,IF(Settings!$B$23="USD",1/INDEX(Settings!$B$29:$B$40,MONTH(B3315)),INDEX(Settings!$B$29:$B$40,MONTH(B3315)))))</f>
        <v>19.135024</v>
      </c>
    </row>
    <row r="3316" customFormat="false" ht="15" hidden="false" customHeight="false" outlineLevel="0" collapsed="false">
      <c r="A3316" s="0" t="s">
        <v>187</v>
      </c>
      <c r="B3316" s="81" t="n">
        <v>46236</v>
      </c>
      <c r="C3316" s="82" t="s">
        <v>452</v>
      </c>
      <c r="D3316" s="83" t="n">
        <v>12.67</v>
      </c>
      <c r="E3316" s="0" t="n">
        <v>80</v>
      </c>
      <c r="F3316" s="0" t="n">
        <v>4</v>
      </c>
      <c r="G3316" s="0" t="n">
        <v>0</v>
      </c>
      <c r="I3316" s="0" t="str">
        <f aca="false">IF(A3316="","",IF(COUNTIF(Campaigns!$A$7:$A$300,A3316)&gt;0,"✓",IF(N(D3316)=0,"– no spend","⚠ add to Campaigns tab")))</f>
        <v>✓</v>
      </c>
      <c r="J3316" s="83" t="n">
        <f aca="false">IF(D3316="","",D3316*IF(Settings!$B$23=Settings!$C$6,1,IF(Settings!$B$23="USD",1/INDEX(Settings!$B$29:$B$40,MONTH(B3316)),INDEX(Settings!$B$29:$B$40,MONTH(B3316)))))</f>
        <v>14.161259</v>
      </c>
    </row>
    <row r="3317" customFormat="false" ht="15" hidden="false" customHeight="false" outlineLevel="0" collapsed="false">
      <c r="A3317" s="0" t="s">
        <v>190</v>
      </c>
      <c r="B3317" s="81" t="n">
        <v>46236</v>
      </c>
      <c r="C3317" s="82" t="s">
        <v>452</v>
      </c>
      <c r="D3317" s="83" t="n">
        <v>51.68</v>
      </c>
      <c r="E3317" s="0" t="n">
        <v>32</v>
      </c>
      <c r="F3317" s="0" t="n">
        <v>4</v>
      </c>
      <c r="G3317" s="0" t="n">
        <v>0</v>
      </c>
      <c r="I3317" s="0" t="str">
        <f aca="false">IF(A3317="","",IF(COUNTIF(Campaigns!$A$7:$A$300,A3317)&gt;0,"✓",IF(N(D3317)=0,"– no spend","⚠ add to Campaigns tab")))</f>
        <v>✓</v>
      </c>
      <c r="J3317" s="83" t="n">
        <f aca="false">IF(D3317="","",D3317*IF(Settings!$B$23=Settings!$C$6,1,IF(Settings!$B$23="USD",1/INDEX(Settings!$B$29:$B$40,MONTH(B3317)),INDEX(Settings!$B$29:$B$40,MONTH(B3317)))))</f>
        <v>57.762736</v>
      </c>
    </row>
    <row r="3318" customFormat="false" ht="15" hidden="false" customHeight="false" outlineLevel="0" collapsed="false">
      <c r="A3318" s="0" t="s">
        <v>204</v>
      </c>
      <c r="B3318" s="81" t="n">
        <v>46236</v>
      </c>
      <c r="C3318" s="82" t="s">
        <v>452</v>
      </c>
      <c r="D3318" s="83" t="n">
        <v>0</v>
      </c>
      <c r="E3318" s="0" t="n">
        <v>17</v>
      </c>
      <c r="F3318" s="0" t="n">
        <v>0</v>
      </c>
      <c r="G3318" s="0" t="n">
        <v>0</v>
      </c>
      <c r="I3318" s="0" t="str">
        <f aca="false">IF(A3318="","",IF(COUNTIF(Campaigns!$A$7:$A$300,A3318)&gt;0,"✓",IF(N(D3318)=0,"– no spend","⚠ add to Campaigns tab")))</f>
        <v>✓</v>
      </c>
      <c r="J3318" s="83" t="n">
        <f aca="false">IF(D3318="","",D3318*IF(Settings!$B$23=Settings!$C$6,1,IF(Settings!$B$23="USD",1/INDEX(Settings!$B$29:$B$40,MONTH(B3318)),INDEX(Settings!$B$29:$B$40,MONTH(B3318)))))</f>
        <v>0</v>
      </c>
    </row>
    <row r="3319" customFormat="false" ht="15" hidden="false" customHeight="false" outlineLevel="0" collapsed="false">
      <c r="A3319" s="0" t="s">
        <v>188</v>
      </c>
      <c r="B3319" s="81" t="n">
        <v>46236</v>
      </c>
      <c r="C3319" s="82" t="s">
        <v>452</v>
      </c>
      <c r="D3319" s="83" t="n">
        <v>47.2</v>
      </c>
      <c r="E3319" s="0" t="n">
        <v>262</v>
      </c>
      <c r="F3319" s="0" t="n">
        <v>16</v>
      </c>
      <c r="G3319" s="0" t="n">
        <v>0</v>
      </c>
      <c r="I3319" s="0" t="str">
        <f aca="false">IF(A3319="","",IF(COUNTIF(Campaigns!$A$7:$A$300,A3319)&gt;0,"✓",IF(N(D3319)=0,"– no spend","⚠ add to Campaigns tab")))</f>
        <v>✓</v>
      </c>
      <c r="J3319" s="83" t="n">
        <f aca="false">IF(D3319="","",D3319*IF(Settings!$B$23=Settings!$C$6,1,IF(Settings!$B$23="USD",1/INDEX(Settings!$B$29:$B$40,MONTH(B3319)),INDEX(Settings!$B$29:$B$40,MONTH(B3319)))))</f>
        <v>52.75544</v>
      </c>
    </row>
    <row r="3320" customFormat="false" ht="15" hidden="false" customHeight="false" outlineLevel="0" collapsed="false">
      <c r="A3320" s="0" t="s">
        <v>186</v>
      </c>
      <c r="B3320" s="81" t="n">
        <v>46236</v>
      </c>
      <c r="C3320" s="82" t="s">
        <v>452</v>
      </c>
      <c r="D3320" s="83" t="n">
        <v>21.91</v>
      </c>
      <c r="E3320" s="0" t="n">
        <v>42</v>
      </c>
      <c r="F3320" s="0" t="n">
        <v>5</v>
      </c>
      <c r="G3320" s="0" t="n">
        <v>0</v>
      </c>
      <c r="I3320" s="0" t="str">
        <f aca="false">IF(A3320="","",IF(COUNTIF(Campaigns!$A$7:$A$300,A3320)&gt;0,"✓",IF(N(D3320)=0,"– no spend","⚠ add to Campaigns tab")))</f>
        <v>✓</v>
      </c>
      <c r="J3320" s="83" t="n">
        <f aca="false">IF(D3320="","",D3320*IF(Settings!$B$23=Settings!$C$6,1,IF(Settings!$B$23="USD",1/INDEX(Settings!$B$29:$B$40,MONTH(B3320)),INDEX(Settings!$B$29:$B$40,MONTH(B3320)))))</f>
        <v>24.488807</v>
      </c>
    </row>
    <row r="3321" customFormat="false" ht="15" hidden="false" customHeight="false" outlineLevel="0" collapsed="false">
      <c r="A3321" s="0" t="s">
        <v>197</v>
      </c>
      <c r="B3321" s="81" t="n">
        <v>46236</v>
      </c>
      <c r="C3321" s="82" t="s">
        <v>452</v>
      </c>
      <c r="D3321" s="83" t="n">
        <v>20.54</v>
      </c>
      <c r="E3321" s="0" t="n">
        <v>30785</v>
      </c>
      <c r="F3321" s="0" t="n">
        <v>35</v>
      </c>
      <c r="G3321" s="0" t="n">
        <v>0</v>
      </c>
      <c r="I3321" s="0" t="str">
        <f aca="false">IF(A3321="","",IF(COUNTIF(Campaigns!$A$7:$A$300,A3321)&gt;0,"✓",IF(N(D3321)=0,"– no spend","⚠ add to Campaigns tab")))</f>
        <v>✓</v>
      </c>
      <c r="J3321" s="83" t="n">
        <f aca="false">IF(D3321="","",D3321*IF(Settings!$B$23=Settings!$C$6,1,IF(Settings!$B$23="USD",1/INDEX(Settings!$B$29:$B$40,MONTH(B3321)),INDEX(Settings!$B$29:$B$40,MONTH(B3321)))))</f>
        <v>22.957558</v>
      </c>
    </row>
    <row r="3322" customFormat="false" ht="15" hidden="false" customHeight="false" outlineLevel="0" collapsed="false">
      <c r="A3322" s="0" t="s">
        <v>198</v>
      </c>
      <c r="B3322" s="81" t="n">
        <v>46236</v>
      </c>
      <c r="C3322" s="82" t="s">
        <v>452</v>
      </c>
      <c r="D3322" s="83" t="n">
        <v>19.67</v>
      </c>
      <c r="E3322" s="0" t="n">
        <v>11159</v>
      </c>
      <c r="F3322" s="0" t="n">
        <v>3</v>
      </c>
      <c r="G3322" s="0" t="n">
        <v>0</v>
      </c>
      <c r="I3322" s="0" t="str">
        <f aca="false">IF(A3322="","",IF(COUNTIF(Campaigns!$A$7:$A$300,A3322)&gt;0,"✓",IF(N(D3322)=0,"– no spend","⚠ add to Campaigns tab")))</f>
        <v>✓</v>
      </c>
      <c r="J3322" s="83" t="n">
        <f aca="false">IF(D3322="","",D3322*IF(Settings!$B$23=Settings!$C$6,1,IF(Settings!$B$23="USD",1/INDEX(Settings!$B$29:$B$40,MONTH(B3322)),INDEX(Settings!$B$29:$B$40,MONTH(B3322)))))</f>
        <v>21.985159</v>
      </c>
    </row>
    <row r="3323" customFormat="false" ht="15" hidden="false" customHeight="false" outlineLevel="0" collapsed="false">
      <c r="A3323" s="0" t="s">
        <v>185</v>
      </c>
      <c r="B3323" s="81" t="n">
        <v>46237</v>
      </c>
      <c r="C3323" s="82" t="s">
        <v>452</v>
      </c>
      <c r="D3323" s="83" t="n">
        <v>93.57</v>
      </c>
      <c r="E3323" s="0" t="n">
        <v>201</v>
      </c>
      <c r="F3323" s="0" t="n">
        <v>19</v>
      </c>
      <c r="G3323" s="0" t="n">
        <v>0</v>
      </c>
      <c r="I3323" s="0" t="str">
        <f aca="false">IF(A3323="","",IF(COUNTIF(Campaigns!$A$7:$A$300,A3323)&gt;0,"✓",IF(N(D3323)=0,"– no spend","⚠ add to Campaigns tab")))</f>
        <v>✓</v>
      </c>
      <c r="J3323" s="83" t="n">
        <f aca="false">IF(D3323="","",D3323*IF(Settings!$B$23=Settings!$C$6,1,IF(Settings!$B$23="USD",1/INDEX(Settings!$B$29:$B$40,MONTH(B3323)),INDEX(Settings!$B$29:$B$40,MONTH(B3323)))))</f>
        <v>104.583189</v>
      </c>
    </row>
    <row r="3324" customFormat="false" ht="15" hidden="false" customHeight="false" outlineLevel="0" collapsed="false">
      <c r="A3324" s="0" t="s">
        <v>191</v>
      </c>
      <c r="B3324" s="81" t="n">
        <v>46237</v>
      </c>
      <c r="C3324" s="82" t="s">
        <v>452</v>
      </c>
      <c r="D3324" s="83" t="n">
        <v>29.08</v>
      </c>
      <c r="E3324" s="0" t="n">
        <v>52</v>
      </c>
      <c r="F3324" s="0" t="n">
        <v>5</v>
      </c>
      <c r="G3324" s="0" t="n">
        <v>2</v>
      </c>
      <c r="I3324" s="0" t="str">
        <f aca="false">IF(A3324="","",IF(COUNTIF(Campaigns!$A$7:$A$300,A3324)&gt;0,"✓",IF(N(D3324)=0,"– no spend","⚠ add to Campaigns tab")))</f>
        <v>✓</v>
      </c>
      <c r="J3324" s="83" t="n">
        <f aca="false">IF(D3324="","",D3324*IF(Settings!$B$23=Settings!$C$6,1,IF(Settings!$B$23="USD",1/INDEX(Settings!$B$29:$B$40,MONTH(B3324)),INDEX(Settings!$B$29:$B$40,MONTH(B3324)))))</f>
        <v>32.502716</v>
      </c>
    </row>
    <row r="3325" customFormat="false" ht="15" hidden="false" customHeight="false" outlineLevel="0" collapsed="false">
      <c r="A3325" s="0" t="s">
        <v>200</v>
      </c>
      <c r="B3325" s="81" t="n">
        <v>46237</v>
      </c>
      <c r="C3325" s="82" t="s">
        <v>452</v>
      </c>
      <c r="D3325" s="83" t="n">
        <v>2.59</v>
      </c>
      <c r="E3325" s="0" t="n">
        <v>9</v>
      </c>
      <c r="F3325" s="0" t="n">
        <v>2</v>
      </c>
      <c r="G3325" s="0" t="n">
        <v>0</v>
      </c>
      <c r="I3325" s="0" t="str">
        <f aca="false">IF(A3325="","",IF(COUNTIF(Campaigns!$A$7:$A$300,A3325)&gt;0,"✓",IF(N(D3325)=0,"– no spend","⚠ add to Campaigns tab")))</f>
        <v>✓</v>
      </c>
      <c r="J3325" s="83" t="n">
        <f aca="false">IF(D3325="","",D3325*IF(Settings!$B$23=Settings!$C$6,1,IF(Settings!$B$23="USD",1/INDEX(Settings!$B$29:$B$40,MONTH(B3325)),INDEX(Settings!$B$29:$B$40,MONTH(B3325)))))</f>
        <v>2.894843</v>
      </c>
    </row>
    <row r="3326" customFormat="false" ht="15" hidden="false" customHeight="false" outlineLevel="0" collapsed="false">
      <c r="A3326" s="0" t="s">
        <v>196</v>
      </c>
      <c r="B3326" s="81" t="n">
        <v>46237</v>
      </c>
      <c r="C3326" s="82" t="s">
        <v>452</v>
      </c>
      <c r="D3326" s="83" t="n">
        <v>23.7</v>
      </c>
      <c r="E3326" s="0" t="n">
        <v>702</v>
      </c>
      <c r="F3326" s="0" t="n">
        <v>19</v>
      </c>
      <c r="G3326" s="0" t="n">
        <v>0</v>
      </c>
      <c r="I3326" s="0" t="str">
        <f aca="false">IF(A3326="","",IF(COUNTIF(Campaigns!$A$7:$A$300,A3326)&gt;0,"✓",IF(N(D3326)=0,"– no spend","⚠ add to Campaigns tab")))</f>
        <v>✓</v>
      </c>
      <c r="J3326" s="83" t="n">
        <f aca="false">IF(D3326="","",D3326*IF(Settings!$B$23=Settings!$C$6,1,IF(Settings!$B$23="USD",1/INDEX(Settings!$B$29:$B$40,MONTH(B3326)),INDEX(Settings!$B$29:$B$40,MONTH(B3326)))))</f>
        <v>26.48949</v>
      </c>
    </row>
    <row r="3327" customFormat="false" ht="15" hidden="false" customHeight="false" outlineLevel="0" collapsed="false">
      <c r="A3327" s="0" t="s">
        <v>202</v>
      </c>
      <c r="B3327" s="81" t="n">
        <v>46237</v>
      </c>
      <c r="C3327" s="82" t="s">
        <v>452</v>
      </c>
      <c r="D3327" s="83" t="n">
        <v>13.46</v>
      </c>
      <c r="E3327" s="0" t="n">
        <v>47</v>
      </c>
      <c r="F3327" s="0" t="n">
        <v>3</v>
      </c>
      <c r="G3327" s="0" t="n">
        <v>0</v>
      </c>
      <c r="I3327" s="0" t="str">
        <f aca="false">IF(A3327="","",IF(COUNTIF(Campaigns!$A$7:$A$300,A3327)&gt;0,"✓",IF(N(D3327)=0,"– no spend","⚠ add to Campaigns tab")))</f>
        <v>✓</v>
      </c>
      <c r="J3327" s="83" t="n">
        <f aca="false">IF(D3327="","",D3327*IF(Settings!$B$23=Settings!$C$6,1,IF(Settings!$B$23="USD",1/INDEX(Settings!$B$29:$B$40,MONTH(B3327)),INDEX(Settings!$B$29:$B$40,MONTH(B3327)))))</f>
        <v>15.044242</v>
      </c>
    </row>
    <row r="3328" customFormat="false" ht="15" hidden="false" customHeight="false" outlineLevel="0" collapsed="false">
      <c r="A3328" s="0" t="s">
        <v>192</v>
      </c>
      <c r="B3328" s="81" t="n">
        <v>46237</v>
      </c>
      <c r="C3328" s="82" t="s">
        <v>452</v>
      </c>
      <c r="D3328" s="83" t="n">
        <v>37.78</v>
      </c>
      <c r="E3328" s="0" t="n">
        <v>107</v>
      </c>
      <c r="F3328" s="0" t="n">
        <v>9</v>
      </c>
      <c r="G3328" s="0" t="n">
        <v>0</v>
      </c>
      <c r="I3328" s="0" t="str">
        <f aca="false">IF(A3328="","",IF(COUNTIF(Campaigns!$A$7:$A$300,A3328)&gt;0,"✓",IF(N(D3328)=0,"– no spend","⚠ add to Campaigns tab")))</f>
        <v>✓</v>
      </c>
      <c r="J3328" s="83" t="n">
        <f aca="false">IF(D3328="","",D3328*IF(Settings!$B$23=Settings!$C$6,1,IF(Settings!$B$23="USD",1/INDEX(Settings!$B$29:$B$40,MONTH(B3328)),INDEX(Settings!$B$29:$B$40,MONTH(B3328)))))</f>
        <v>42.226706</v>
      </c>
    </row>
    <row r="3329" customFormat="false" ht="15" hidden="false" customHeight="false" outlineLevel="0" collapsed="false">
      <c r="A3329" s="0" t="s">
        <v>187</v>
      </c>
      <c r="B3329" s="81" t="n">
        <v>46237</v>
      </c>
      <c r="C3329" s="82" t="s">
        <v>452</v>
      </c>
      <c r="D3329" s="83" t="n">
        <v>90</v>
      </c>
      <c r="E3329" s="0" t="n">
        <v>98</v>
      </c>
      <c r="F3329" s="0" t="n">
        <v>16</v>
      </c>
      <c r="G3329" s="0" t="n">
        <v>0</v>
      </c>
      <c r="I3329" s="0" t="str">
        <f aca="false">IF(A3329="","",IF(COUNTIF(Campaigns!$A$7:$A$300,A3329)&gt;0,"✓",IF(N(D3329)=0,"– no spend","⚠ add to Campaigns tab")))</f>
        <v>✓</v>
      </c>
      <c r="J3329" s="83" t="n">
        <f aca="false">IF(D3329="","",D3329*IF(Settings!$B$23=Settings!$C$6,1,IF(Settings!$B$23="USD",1/INDEX(Settings!$B$29:$B$40,MONTH(B3329)),INDEX(Settings!$B$29:$B$40,MONTH(B3329)))))</f>
        <v>100.593</v>
      </c>
    </row>
    <row r="3330" customFormat="false" ht="15" hidden="false" customHeight="false" outlineLevel="0" collapsed="false">
      <c r="A3330" s="0" t="s">
        <v>190</v>
      </c>
      <c r="B3330" s="81" t="n">
        <v>46237</v>
      </c>
      <c r="C3330" s="82" t="s">
        <v>452</v>
      </c>
      <c r="D3330" s="83" t="n">
        <v>45.14</v>
      </c>
      <c r="E3330" s="0" t="n">
        <v>65</v>
      </c>
      <c r="F3330" s="0" t="n">
        <v>2</v>
      </c>
      <c r="G3330" s="0" t="n">
        <v>1</v>
      </c>
      <c r="I3330" s="0" t="str">
        <f aca="false">IF(A3330="","",IF(COUNTIF(Campaigns!$A$7:$A$300,A3330)&gt;0,"✓",IF(N(D3330)=0,"– no spend","⚠ add to Campaigns tab")))</f>
        <v>✓</v>
      </c>
      <c r="J3330" s="83" t="n">
        <f aca="false">IF(D3330="","",D3330*IF(Settings!$B$23=Settings!$C$6,1,IF(Settings!$B$23="USD",1/INDEX(Settings!$B$29:$B$40,MONTH(B3330)),INDEX(Settings!$B$29:$B$40,MONTH(B3330)))))</f>
        <v>50.452978</v>
      </c>
    </row>
    <row r="3331" customFormat="false" ht="15" hidden="false" customHeight="false" outlineLevel="0" collapsed="false">
      <c r="A3331" s="0" t="s">
        <v>204</v>
      </c>
      <c r="B3331" s="81" t="n">
        <v>46237</v>
      </c>
      <c r="C3331" s="82" t="s">
        <v>452</v>
      </c>
      <c r="D3331" s="83" t="n">
        <v>0</v>
      </c>
      <c r="E3331" s="0" t="n">
        <v>33</v>
      </c>
      <c r="F3331" s="0" t="n">
        <v>0</v>
      </c>
      <c r="G3331" s="0" t="n">
        <v>0</v>
      </c>
      <c r="I3331" s="0" t="str">
        <f aca="false">IF(A3331="","",IF(COUNTIF(Campaigns!$A$7:$A$300,A3331)&gt;0,"✓",IF(N(D3331)=0,"– no spend","⚠ add to Campaigns tab")))</f>
        <v>✓</v>
      </c>
      <c r="J3331" s="83" t="n">
        <f aca="false">IF(D3331="","",D3331*IF(Settings!$B$23=Settings!$C$6,1,IF(Settings!$B$23="USD",1/INDEX(Settings!$B$29:$B$40,MONTH(B3331)),INDEX(Settings!$B$29:$B$40,MONTH(B3331)))))</f>
        <v>0</v>
      </c>
    </row>
    <row r="3332" customFormat="false" ht="15" hidden="false" customHeight="false" outlineLevel="0" collapsed="false">
      <c r="A3332" s="0" t="s">
        <v>188</v>
      </c>
      <c r="B3332" s="81" t="n">
        <v>46237</v>
      </c>
      <c r="C3332" s="82" t="s">
        <v>452</v>
      </c>
      <c r="D3332" s="83" t="n">
        <v>61.01</v>
      </c>
      <c r="E3332" s="0" t="n">
        <v>421</v>
      </c>
      <c r="F3332" s="0" t="n">
        <v>20</v>
      </c>
      <c r="G3332" s="0" t="n">
        <v>0</v>
      </c>
      <c r="I3332" s="0" t="str">
        <f aca="false">IF(A3332="","",IF(COUNTIF(Campaigns!$A$7:$A$300,A3332)&gt;0,"✓",IF(N(D3332)=0,"– no spend","⚠ add to Campaigns tab")))</f>
        <v>✓</v>
      </c>
      <c r="J3332" s="83" t="n">
        <f aca="false">IF(D3332="","",D3332*IF(Settings!$B$23=Settings!$C$6,1,IF(Settings!$B$23="USD",1/INDEX(Settings!$B$29:$B$40,MONTH(B3332)),INDEX(Settings!$B$29:$B$40,MONTH(B3332)))))</f>
        <v>68.190877</v>
      </c>
    </row>
    <row r="3333" customFormat="false" ht="15" hidden="false" customHeight="false" outlineLevel="0" collapsed="false">
      <c r="A3333" s="0" t="s">
        <v>186</v>
      </c>
      <c r="B3333" s="81" t="n">
        <v>46237</v>
      </c>
      <c r="C3333" s="82" t="s">
        <v>452</v>
      </c>
      <c r="D3333" s="83" t="n">
        <v>60.32</v>
      </c>
      <c r="E3333" s="0" t="n">
        <v>173</v>
      </c>
      <c r="F3333" s="0" t="n">
        <v>20</v>
      </c>
      <c r="G3333" s="0" t="n">
        <v>0</v>
      </c>
      <c r="I3333" s="0" t="str">
        <f aca="false">IF(A3333="","",IF(COUNTIF(Campaigns!$A$7:$A$300,A3333)&gt;0,"✓",IF(N(D3333)=0,"– no spend","⚠ add to Campaigns tab")))</f>
        <v>✓</v>
      </c>
      <c r="J3333" s="83" t="n">
        <f aca="false">IF(D3333="","",D3333*IF(Settings!$B$23=Settings!$C$6,1,IF(Settings!$B$23="USD",1/INDEX(Settings!$B$29:$B$40,MONTH(B3333)),INDEX(Settings!$B$29:$B$40,MONTH(B3333)))))</f>
        <v>67.419664</v>
      </c>
    </row>
    <row r="3334" customFormat="false" ht="15" hidden="false" customHeight="false" outlineLevel="0" collapsed="false">
      <c r="A3334" s="0" t="s">
        <v>197</v>
      </c>
      <c r="B3334" s="81" t="n">
        <v>46237</v>
      </c>
      <c r="C3334" s="82" t="s">
        <v>452</v>
      </c>
      <c r="D3334" s="83" t="n">
        <v>20.51</v>
      </c>
      <c r="E3334" s="0" t="n">
        <v>31040</v>
      </c>
      <c r="F3334" s="0" t="n">
        <v>36</v>
      </c>
      <c r="G3334" s="0" t="n">
        <v>0</v>
      </c>
      <c r="I3334" s="0" t="str">
        <f aca="false">IF(A3334="","",IF(COUNTIF(Campaigns!$A$7:$A$300,A3334)&gt;0,"✓",IF(N(D3334)=0,"– no spend","⚠ add to Campaigns tab")))</f>
        <v>✓</v>
      </c>
      <c r="J3334" s="83" t="n">
        <f aca="false">IF(D3334="","",D3334*IF(Settings!$B$23=Settings!$C$6,1,IF(Settings!$B$23="USD",1/INDEX(Settings!$B$29:$B$40,MONTH(B3334)),INDEX(Settings!$B$29:$B$40,MONTH(B3334)))))</f>
        <v>22.924027</v>
      </c>
    </row>
    <row r="3335" customFormat="false" ht="15" hidden="false" customHeight="false" outlineLevel="0" collapsed="false">
      <c r="A3335" s="0" t="s">
        <v>198</v>
      </c>
      <c r="B3335" s="81" t="n">
        <v>46237</v>
      </c>
      <c r="C3335" s="82" t="s">
        <v>452</v>
      </c>
      <c r="D3335" s="83" t="n">
        <v>19.83</v>
      </c>
      <c r="E3335" s="0" t="n">
        <v>10413</v>
      </c>
      <c r="F3335" s="0" t="n">
        <v>10</v>
      </c>
      <c r="G3335" s="0" t="n">
        <v>0</v>
      </c>
      <c r="I3335" s="0" t="str">
        <f aca="false">IF(A3335="","",IF(COUNTIF(Campaigns!$A$7:$A$300,A3335)&gt;0,"✓",IF(N(D3335)=0,"– no spend","⚠ add to Campaigns tab")))</f>
        <v>✓</v>
      </c>
      <c r="J3335" s="83" t="n">
        <f aca="false">IF(D3335="","",D3335*IF(Settings!$B$23=Settings!$C$6,1,IF(Settings!$B$23="USD",1/INDEX(Settings!$B$29:$B$40,MONTH(B3335)),INDEX(Settings!$B$29:$B$40,MONTH(B3335)))))</f>
        <v>22.163991</v>
      </c>
    </row>
    <row r="3336" customFormat="false" ht="15" hidden="false" customHeight="false" outlineLevel="0" collapsed="false">
      <c r="A3336" s="0" t="s">
        <v>185</v>
      </c>
      <c r="B3336" s="81" t="n">
        <v>46238</v>
      </c>
      <c r="C3336" s="82" t="s">
        <v>452</v>
      </c>
      <c r="D3336" s="83" t="n">
        <v>51.53</v>
      </c>
      <c r="E3336" s="0" t="n">
        <v>136</v>
      </c>
      <c r="F3336" s="0" t="n">
        <v>19</v>
      </c>
      <c r="G3336" s="0" t="n">
        <v>0</v>
      </c>
      <c r="I3336" s="0" t="str">
        <f aca="false">IF(A3336="","",IF(COUNTIF(Campaigns!$A$7:$A$300,A3336)&gt;0,"✓",IF(N(D3336)=0,"– no spend","⚠ add to Campaigns tab")))</f>
        <v>✓</v>
      </c>
      <c r="J3336" s="83" t="n">
        <f aca="false">IF(D3336="","",D3336*IF(Settings!$B$23=Settings!$C$6,1,IF(Settings!$B$23="USD",1/INDEX(Settings!$B$29:$B$40,MONTH(B3336)),INDEX(Settings!$B$29:$B$40,MONTH(B3336)))))</f>
        <v>57.595081</v>
      </c>
    </row>
    <row r="3337" customFormat="false" ht="15" hidden="false" customHeight="false" outlineLevel="0" collapsed="false">
      <c r="A3337" s="0" t="s">
        <v>191</v>
      </c>
      <c r="B3337" s="81" t="n">
        <v>46238</v>
      </c>
      <c r="C3337" s="82" t="s">
        <v>452</v>
      </c>
      <c r="D3337" s="83" t="n">
        <v>18.57</v>
      </c>
      <c r="E3337" s="0" t="n">
        <v>37</v>
      </c>
      <c r="F3337" s="0" t="n">
        <v>4</v>
      </c>
      <c r="G3337" s="0" t="n">
        <v>1</v>
      </c>
      <c r="I3337" s="0" t="str">
        <f aca="false">IF(A3337="","",IF(COUNTIF(Campaigns!$A$7:$A$300,A3337)&gt;0,"✓",IF(N(D3337)=0,"– no spend","⚠ add to Campaigns tab")))</f>
        <v>✓</v>
      </c>
      <c r="J3337" s="83" t="n">
        <f aca="false">IF(D3337="","",D3337*IF(Settings!$B$23=Settings!$C$6,1,IF(Settings!$B$23="USD",1/INDEX(Settings!$B$29:$B$40,MONTH(B3337)),INDEX(Settings!$B$29:$B$40,MONTH(B3337)))))</f>
        <v>20.755689</v>
      </c>
    </row>
    <row r="3338" customFormat="false" ht="15" hidden="false" customHeight="false" outlineLevel="0" collapsed="false">
      <c r="A3338" s="0" t="s">
        <v>200</v>
      </c>
      <c r="B3338" s="81" t="n">
        <v>46238</v>
      </c>
      <c r="C3338" s="82" t="s">
        <v>452</v>
      </c>
      <c r="D3338" s="83" t="n">
        <v>0.97</v>
      </c>
      <c r="E3338" s="0" t="n">
        <v>12</v>
      </c>
      <c r="F3338" s="0" t="n">
        <v>1</v>
      </c>
      <c r="G3338" s="0" t="n">
        <v>0</v>
      </c>
      <c r="I3338" s="0" t="str">
        <f aca="false">IF(A3338="","",IF(COUNTIF(Campaigns!$A$7:$A$300,A3338)&gt;0,"✓",IF(N(D3338)=0,"– no spend","⚠ add to Campaigns tab")))</f>
        <v>✓</v>
      </c>
      <c r="J3338" s="83" t="n">
        <f aca="false">IF(D3338="","",D3338*IF(Settings!$B$23=Settings!$C$6,1,IF(Settings!$B$23="USD",1/INDEX(Settings!$B$29:$B$40,MONTH(B3338)),INDEX(Settings!$B$29:$B$40,MONTH(B3338)))))</f>
        <v>1.084169</v>
      </c>
    </row>
    <row r="3339" customFormat="false" ht="15" hidden="false" customHeight="false" outlineLevel="0" collapsed="false">
      <c r="A3339" s="0" t="s">
        <v>196</v>
      </c>
      <c r="B3339" s="81" t="n">
        <v>46238</v>
      </c>
      <c r="C3339" s="82" t="s">
        <v>452</v>
      </c>
      <c r="D3339" s="83" t="n">
        <v>27.56</v>
      </c>
      <c r="E3339" s="0" t="n">
        <v>468</v>
      </c>
      <c r="F3339" s="0" t="n">
        <v>24</v>
      </c>
      <c r="G3339" s="0" t="n">
        <v>0</v>
      </c>
      <c r="I3339" s="0" t="str">
        <f aca="false">IF(A3339="","",IF(COUNTIF(Campaigns!$A$7:$A$300,A3339)&gt;0,"✓",IF(N(D3339)=0,"– no spend","⚠ add to Campaigns tab")))</f>
        <v>✓</v>
      </c>
      <c r="J3339" s="83" t="n">
        <f aca="false">IF(D3339="","",D3339*IF(Settings!$B$23=Settings!$C$6,1,IF(Settings!$B$23="USD",1/INDEX(Settings!$B$29:$B$40,MONTH(B3339)),INDEX(Settings!$B$29:$B$40,MONTH(B3339)))))</f>
        <v>30.803812</v>
      </c>
    </row>
    <row r="3340" customFormat="false" ht="15" hidden="false" customHeight="false" outlineLevel="0" collapsed="false">
      <c r="A3340" s="0" t="s">
        <v>202</v>
      </c>
      <c r="B3340" s="81" t="n">
        <v>46238</v>
      </c>
      <c r="C3340" s="82" t="s">
        <v>452</v>
      </c>
      <c r="D3340" s="83" t="n">
        <v>7.2</v>
      </c>
      <c r="E3340" s="0" t="n">
        <v>17</v>
      </c>
      <c r="F3340" s="0" t="n">
        <v>5</v>
      </c>
      <c r="G3340" s="0" t="n">
        <v>0</v>
      </c>
      <c r="I3340" s="0" t="str">
        <f aca="false">IF(A3340="","",IF(COUNTIF(Campaigns!$A$7:$A$300,A3340)&gt;0,"✓",IF(N(D3340)=0,"– no spend","⚠ add to Campaigns tab")))</f>
        <v>✓</v>
      </c>
      <c r="J3340" s="83" t="n">
        <f aca="false">IF(D3340="","",D3340*IF(Settings!$B$23=Settings!$C$6,1,IF(Settings!$B$23="USD",1/INDEX(Settings!$B$29:$B$40,MONTH(B3340)),INDEX(Settings!$B$29:$B$40,MONTH(B3340)))))</f>
        <v>8.04744</v>
      </c>
    </row>
    <row r="3341" customFormat="false" ht="15" hidden="false" customHeight="false" outlineLevel="0" collapsed="false">
      <c r="A3341" s="0" t="s">
        <v>192</v>
      </c>
      <c r="B3341" s="81" t="n">
        <v>46238</v>
      </c>
      <c r="C3341" s="82" t="s">
        <v>452</v>
      </c>
      <c r="D3341" s="83" t="n">
        <v>22.2</v>
      </c>
      <c r="E3341" s="0" t="n">
        <v>64</v>
      </c>
      <c r="F3341" s="0" t="n">
        <v>7</v>
      </c>
      <c r="G3341" s="0" t="n">
        <v>0</v>
      </c>
      <c r="I3341" s="0" t="str">
        <f aca="false">IF(A3341="","",IF(COUNTIF(Campaigns!$A$7:$A$300,A3341)&gt;0,"✓",IF(N(D3341)=0,"– no spend","⚠ add to Campaigns tab")))</f>
        <v>✓</v>
      </c>
      <c r="J3341" s="83" t="n">
        <f aca="false">IF(D3341="","",D3341*IF(Settings!$B$23=Settings!$C$6,1,IF(Settings!$B$23="USD",1/INDEX(Settings!$B$29:$B$40,MONTH(B3341)),INDEX(Settings!$B$29:$B$40,MONTH(B3341)))))</f>
        <v>24.81294</v>
      </c>
    </row>
    <row r="3342" customFormat="false" ht="15" hidden="false" customHeight="false" outlineLevel="0" collapsed="false">
      <c r="A3342" s="0" t="s">
        <v>187</v>
      </c>
      <c r="B3342" s="81" t="n">
        <v>46238</v>
      </c>
      <c r="C3342" s="82" t="s">
        <v>452</v>
      </c>
      <c r="D3342" s="83" t="n">
        <v>57.12</v>
      </c>
      <c r="E3342" s="0" t="n">
        <v>103</v>
      </c>
      <c r="F3342" s="0" t="n">
        <v>9</v>
      </c>
      <c r="G3342" s="0" t="n">
        <v>0</v>
      </c>
      <c r="I3342" s="0" t="str">
        <f aca="false">IF(A3342="","",IF(COUNTIF(Campaigns!$A$7:$A$300,A3342)&gt;0,"✓",IF(N(D3342)=0,"– no spend","⚠ add to Campaigns tab")))</f>
        <v>✓</v>
      </c>
      <c r="J3342" s="83" t="n">
        <f aca="false">IF(D3342="","",D3342*IF(Settings!$B$23=Settings!$C$6,1,IF(Settings!$B$23="USD",1/INDEX(Settings!$B$29:$B$40,MONTH(B3342)),INDEX(Settings!$B$29:$B$40,MONTH(B3342)))))</f>
        <v>63.843024</v>
      </c>
    </row>
    <row r="3343" customFormat="false" ht="15" hidden="false" customHeight="false" outlineLevel="0" collapsed="false">
      <c r="A3343" s="0" t="s">
        <v>190</v>
      </c>
      <c r="B3343" s="81" t="n">
        <v>46238</v>
      </c>
      <c r="C3343" s="82" t="s">
        <v>452</v>
      </c>
      <c r="D3343" s="83" t="n">
        <v>46.25</v>
      </c>
      <c r="E3343" s="0" t="n">
        <v>34</v>
      </c>
      <c r="F3343" s="0" t="n">
        <v>2</v>
      </c>
      <c r="G3343" s="0" t="n">
        <v>0</v>
      </c>
      <c r="I3343" s="0" t="str">
        <f aca="false">IF(A3343="","",IF(COUNTIF(Campaigns!$A$7:$A$300,A3343)&gt;0,"✓",IF(N(D3343)=0,"– no spend","⚠ add to Campaigns tab")))</f>
        <v>✓</v>
      </c>
      <c r="J3343" s="83" t="n">
        <f aca="false">IF(D3343="","",D3343*IF(Settings!$B$23=Settings!$C$6,1,IF(Settings!$B$23="USD",1/INDEX(Settings!$B$29:$B$40,MONTH(B3343)),INDEX(Settings!$B$29:$B$40,MONTH(B3343)))))</f>
        <v>51.693625</v>
      </c>
    </row>
    <row r="3344" customFormat="false" ht="15" hidden="false" customHeight="false" outlineLevel="0" collapsed="false">
      <c r="A3344" s="0" t="s">
        <v>204</v>
      </c>
      <c r="B3344" s="81" t="n">
        <v>46238</v>
      </c>
      <c r="C3344" s="82" t="s">
        <v>452</v>
      </c>
      <c r="D3344" s="83" t="n">
        <v>0.92</v>
      </c>
      <c r="E3344" s="0" t="n">
        <v>40</v>
      </c>
      <c r="F3344" s="0" t="n">
        <v>1</v>
      </c>
      <c r="G3344" s="0" t="n">
        <v>0</v>
      </c>
      <c r="I3344" s="0" t="str">
        <f aca="false">IF(A3344="","",IF(COUNTIF(Campaigns!$A$7:$A$300,A3344)&gt;0,"✓",IF(N(D3344)=0,"– no spend","⚠ add to Campaigns tab")))</f>
        <v>✓</v>
      </c>
      <c r="J3344" s="83" t="n">
        <f aca="false">IF(D3344="","",D3344*IF(Settings!$B$23=Settings!$C$6,1,IF(Settings!$B$23="USD",1/INDEX(Settings!$B$29:$B$40,MONTH(B3344)),INDEX(Settings!$B$29:$B$40,MONTH(B3344)))))</f>
        <v>1.028284</v>
      </c>
    </row>
    <row r="3345" customFormat="false" ht="15" hidden="false" customHeight="false" outlineLevel="0" collapsed="false">
      <c r="A3345" s="0" t="s">
        <v>188</v>
      </c>
      <c r="B3345" s="81" t="n">
        <v>46238</v>
      </c>
      <c r="C3345" s="82" t="s">
        <v>452</v>
      </c>
      <c r="D3345" s="83" t="n">
        <v>63.84</v>
      </c>
      <c r="E3345" s="0" t="n">
        <v>478</v>
      </c>
      <c r="F3345" s="0" t="n">
        <v>20</v>
      </c>
      <c r="G3345" s="0" t="n">
        <v>0</v>
      </c>
      <c r="I3345" s="0" t="str">
        <f aca="false">IF(A3345="","",IF(COUNTIF(Campaigns!$A$7:$A$300,A3345)&gt;0,"✓",IF(N(D3345)=0,"– no spend","⚠ add to Campaigns tab")))</f>
        <v>✓</v>
      </c>
      <c r="J3345" s="83" t="n">
        <f aca="false">IF(D3345="","",D3345*IF(Settings!$B$23=Settings!$C$6,1,IF(Settings!$B$23="USD",1/INDEX(Settings!$B$29:$B$40,MONTH(B3345)),INDEX(Settings!$B$29:$B$40,MONTH(B3345)))))</f>
        <v>71.353968</v>
      </c>
    </row>
    <row r="3346" customFormat="false" ht="15" hidden="false" customHeight="false" outlineLevel="0" collapsed="false">
      <c r="A3346" s="0" t="s">
        <v>186</v>
      </c>
      <c r="B3346" s="81" t="n">
        <v>46238</v>
      </c>
      <c r="C3346" s="82" t="s">
        <v>452</v>
      </c>
      <c r="D3346" s="83" t="n">
        <v>93.59</v>
      </c>
      <c r="E3346" s="0" t="n">
        <v>227</v>
      </c>
      <c r="F3346" s="0" t="n">
        <v>31</v>
      </c>
      <c r="G3346" s="0" t="n">
        <v>0</v>
      </c>
      <c r="I3346" s="0" t="str">
        <f aca="false">IF(A3346="","",IF(COUNTIF(Campaigns!$A$7:$A$300,A3346)&gt;0,"✓",IF(N(D3346)=0,"– no spend","⚠ add to Campaigns tab")))</f>
        <v>✓</v>
      </c>
      <c r="J3346" s="83" t="n">
        <f aca="false">IF(D3346="","",D3346*IF(Settings!$B$23=Settings!$C$6,1,IF(Settings!$B$23="USD",1/INDEX(Settings!$B$29:$B$40,MONTH(B3346)),INDEX(Settings!$B$29:$B$40,MONTH(B3346)))))</f>
        <v>104.605543</v>
      </c>
    </row>
    <row r="3347" customFormat="false" ht="15" hidden="false" customHeight="false" outlineLevel="0" collapsed="false">
      <c r="A3347" s="0" t="s">
        <v>197</v>
      </c>
      <c r="B3347" s="81" t="n">
        <v>46238</v>
      </c>
      <c r="C3347" s="82" t="s">
        <v>452</v>
      </c>
      <c r="D3347" s="83" t="n">
        <v>20.53</v>
      </c>
      <c r="E3347" s="0" t="n">
        <v>31972</v>
      </c>
      <c r="F3347" s="0" t="n">
        <v>31</v>
      </c>
      <c r="G3347" s="0" t="n">
        <v>0</v>
      </c>
      <c r="I3347" s="0" t="str">
        <f aca="false">IF(A3347="","",IF(COUNTIF(Campaigns!$A$7:$A$300,A3347)&gt;0,"✓",IF(N(D3347)=0,"– no spend","⚠ add to Campaigns tab")))</f>
        <v>✓</v>
      </c>
      <c r="J3347" s="83" t="n">
        <f aca="false">IF(D3347="","",D3347*IF(Settings!$B$23=Settings!$C$6,1,IF(Settings!$B$23="USD",1/INDEX(Settings!$B$29:$B$40,MONTH(B3347)),INDEX(Settings!$B$29:$B$40,MONTH(B3347)))))</f>
        <v>22.946381</v>
      </c>
    </row>
    <row r="3348" customFormat="false" ht="15" hidden="false" customHeight="false" outlineLevel="0" collapsed="false">
      <c r="A3348" s="0" t="s">
        <v>198</v>
      </c>
      <c r="B3348" s="81" t="n">
        <v>46238</v>
      </c>
      <c r="C3348" s="82" t="s">
        <v>452</v>
      </c>
      <c r="D3348" s="83" t="n">
        <v>19.64</v>
      </c>
      <c r="E3348" s="0" t="n">
        <v>10198</v>
      </c>
      <c r="F3348" s="0" t="n">
        <v>2</v>
      </c>
      <c r="G3348" s="0" t="n">
        <v>0</v>
      </c>
      <c r="I3348" s="0" t="str">
        <f aca="false">IF(A3348="","",IF(COUNTIF(Campaigns!$A$7:$A$300,A3348)&gt;0,"✓",IF(N(D3348)=0,"– no spend","⚠ add to Campaigns tab")))</f>
        <v>✓</v>
      </c>
      <c r="J3348" s="83" t="n">
        <f aca="false">IF(D3348="","",D3348*IF(Settings!$B$23=Settings!$C$6,1,IF(Settings!$B$23="USD",1/INDEX(Settings!$B$29:$B$40,MONTH(B3348)),INDEX(Settings!$B$29:$B$40,MONTH(B3348)))))</f>
        <v>21.951628</v>
      </c>
    </row>
    <row r="3349" customFormat="false" ht="15" hidden="false" customHeight="false" outlineLevel="0" collapsed="false">
      <c r="A3349" s="0" t="s">
        <v>185</v>
      </c>
      <c r="B3349" s="81" t="n">
        <v>46239</v>
      </c>
      <c r="C3349" s="82" t="s">
        <v>452</v>
      </c>
      <c r="D3349" s="83" t="n">
        <v>46.49</v>
      </c>
      <c r="E3349" s="0" t="n">
        <v>176</v>
      </c>
      <c r="F3349" s="0" t="n">
        <v>20</v>
      </c>
      <c r="G3349" s="0" t="n">
        <v>1</v>
      </c>
      <c r="I3349" s="0" t="str">
        <f aca="false">IF(A3349="","",IF(COUNTIF(Campaigns!$A$7:$A$300,A3349)&gt;0,"✓",IF(N(D3349)=0,"– no spend","⚠ add to Campaigns tab")))</f>
        <v>✓</v>
      </c>
      <c r="J3349" s="83" t="n">
        <f aca="false">IF(D3349="","",D3349*IF(Settings!$B$23=Settings!$C$6,1,IF(Settings!$B$23="USD",1/INDEX(Settings!$B$29:$B$40,MONTH(B3349)),INDEX(Settings!$B$29:$B$40,MONTH(B3349)))))</f>
        <v>51.961873</v>
      </c>
    </row>
    <row r="3350" customFormat="false" ht="15" hidden="false" customHeight="false" outlineLevel="0" collapsed="false">
      <c r="A3350" s="0" t="s">
        <v>191</v>
      </c>
      <c r="B3350" s="81" t="n">
        <v>46239</v>
      </c>
      <c r="C3350" s="82" t="s">
        <v>452</v>
      </c>
      <c r="D3350" s="83" t="n">
        <v>21.24</v>
      </c>
      <c r="E3350" s="0" t="n">
        <v>53</v>
      </c>
      <c r="F3350" s="0" t="n">
        <v>5</v>
      </c>
      <c r="G3350" s="0" t="n">
        <v>0</v>
      </c>
      <c r="I3350" s="0" t="str">
        <f aca="false">IF(A3350="","",IF(COUNTIF(Campaigns!$A$7:$A$300,A3350)&gt;0,"✓",IF(N(D3350)=0,"– no spend","⚠ add to Campaigns tab")))</f>
        <v>✓</v>
      </c>
      <c r="J3350" s="83" t="n">
        <f aca="false">IF(D3350="","",D3350*IF(Settings!$B$23=Settings!$C$6,1,IF(Settings!$B$23="USD",1/INDEX(Settings!$B$29:$B$40,MONTH(B3350)),INDEX(Settings!$B$29:$B$40,MONTH(B3350)))))</f>
        <v>23.739948</v>
      </c>
    </row>
    <row r="3351" customFormat="false" ht="15" hidden="false" customHeight="false" outlineLevel="0" collapsed="false">
      <c r="A3351" s="0" t="s">
        <v>200</v>
      </c>
      <c r="B3351" s="81" t="n">
        <v>46239</v>
      </c>
      <c r="C3351" s="82" t="s">
        <v>452</v>
      </c>
      <c r="D3351" s="83" t="n">
        <v>3.33</v>
      </c>
      <c r="E3351" s="0" t="n">
        <v>17</v>
      </c>
      <c r="F3351" s="0" t="n">
        <v>2</v>
      </c>
      <c r="G3351" s="0" t="n">
        <v>0</v>
      </c>
      <c r="I3351" s="0" t="str">
        <f aca="false">IF(A3351="","",IF(COUNTIF(Campaigns!$A$7:$A$300,A3351)&gt;0,"✓",IF(N(D3351)=0,"– no spend","⚠ add to Campaigns tab")))</f>
        <v>✓</v>
      </c>
      <c r="J3351" s="83" t="n">
        <f aca="false">IF(D3351="","",D3351*IF(Settings!$B$23=Settings!$C$6,1,IF(Settings!$B$23="USD",1/INDEX(Settings!$B$29:$B$40,MONTH(B3351)),INDEX(Settings!$B$29:$B$40,MONTH(B3351)))))</f>
        <v>3.721941</v>
      </c>
    </row>
    <row r="3352" customFormat="false" ht="15" hidden="false" customHeight="false" outlineLevel="0" collapsed="false">
      <c r="A3352" s="0" t="s">
        <v>196</v>
      </c>
      <c r="B3352" s="81" t="n">
        <v>46239</v>
      </c>
      <c r="C3352" s="82" t="s">
        <v>452</v>
      </c>
      <c r="D3352" s="83" t="n">
        <v>21.92</v>
      </c>
      <c r="E3352" s="0" t="n">
        <v>382</v>
      </c>
      <c r="F3352" s="0" t="n">
        <v>29</v>
      </c>
      <c r="G3352" s="0" t="n">
        <v>0</v>
      </c>
      <c r="I3352" s="0" t="str">
        <f aca="false">IF(A3352="","",IF(COUNTIF(Campaigns!$A$7:$A$300,A3352)&gt;0,"✓",IF(N(D3352)=0,"– no spend","⚠ add to Campaigns tab")))</f>
        <v>✓</v>
      </c>
      <c r="J3352" s="83" t="n">
        <f aca="false">IF(D3352="","",D3352*IF(Settings!$B$23=Settings!$C$6,1,IF(Settings!$B$23="USD",1/INDEX(Settings!$B$29:$B$40,MONTH(B3352)),INDEX(Settings!$B$29:$B$40,MONTH(B3352)))))</f>
        <v>24.499984</v>
      </c>
    </row>
    <row r="3353" customFormat="false" ht="15" hidden="false" customHeight="false" outlineLevel="0" collapsed="false">
      <c r="A3353" s="0" t="s">
        <v>202</v>
      </c>
      <c r="B3353" s="81" t="n">
        <v>46239</v>
      </c>
      <c r="C3353" s="82" t="s">
        <v>452</v>
      </c>
      <c r="D3353" s="83" t="n">
        <v>2.7</v>
      </c>
      <c r="E3353" s="0" t="n">
        <v>36</v>
      </c>
      <c r="F3353" s="0" t="n">
        <v>6</v>
      </c>
      <c r="G3353" s="0" t="n">
        <v>0</v>
      </c>
      <c r="I3353" s="0" t="str">
        <f aca="false">IF(A3353="","",IF(COUNTIF(Campaigns!$A$7:$A$300,A3353)&gt;0,"✓",IF(N(D3353)=0,"– no spend","⚠ add to Campaigns tab")))</f>
        <v>✓</v>
      </c>
      <c r="J3353" s="83" t="n">
        <f aca="false">IF(D3353="","",D3353*IF(Settings!$B$23=Settings!$C$6,1,IF(Settings!$B$23="USD",1/INDEX(Settings!$B$29:$B$40,MONTH(B3353)),INDEX(Settings!$B$29:$B$40,MONTH(B3353)))))</f>
        <v>3.01779</v>
      </c>
    </row>
    <row r="3354" customFormat="false" ht="15" hidden="false" customHeight="false" outlineLevel="0" collapsed="false">
      <c r="A3354" s="0" t="s">
        <v>192</v>
      </c>
      <c r="B3354" s="81" t="n">
        <v>46239</v>
      </c>
      <c r="C3354" s="82" t="s">
        <v>452</v>
      </c>
      <c r="D3354" s="83" t="n">
        <v>21.56</v>
      </c>
      <c r="E3354" s="0" t="n">
        <v>40</v>
      </c>
      <c r="F3354" s="0" t="n">
        <v>4</v>
      </c>
      <c r="G3354" s="0" t="n">
        <v>0</v>
      </c>
      <c r="I3354" s="0" t="str">
        <f aca="false">IF(A3354="","",IF(COUNTIF(Campaigns!$A$7:$A$300,A3354)&gt;0,"✓",IF(N(D3354)=0,"– no spend","⚠ add to Campaigns tab")))</f>
        <v>✓</v>
      </c>
      <c r="J3354" s="83" t="n">
        <f aca="false">IF(D3354="","",D3354*IF(Settings!$B$23=Settings!$C$6,1,IF(Settings!$B$23="USD",1/INDEX(Settings!$B$29:$B$40,MONTH(B3354)),INDEX(Settings!$B$29:$B$40,MONTH(B3354)))))</f>
        <v>24.097612</v>
      </c>
    </row>
    <row r="3355" customFormat="false" ht="15" hidden="false" customHeight="false" outlineLevel="0" collapsed="false">
      <c r="A3355" s="0" t="s">
        <v>187</v>
      </c>
      <c r="B3355" s="81" t="n">
        <v>46239</v>
      </c>
      <c r="C3355" s="82" t="s">
        <v>452</v>
      </c>
      <c r="D3355" s="83" t="n">
        <v>63.86</v>
      </c>
      <c r="E3355" s="0" t="n">
        <v>131</v>
      </c>
      <c r="F3355" s="0" t="n">
        <v>10</v>
      </c>
      <c r="G3355" s="0" t="n">
        <v>0</v>
      </c>
      <c r="I3355" s="0" t="str">
        <f aca="false">IF(A3355="","",IF(COUNTIF(Campaigns!$A$7:$A$300,A3355)&gt;0,"✓",IF(N(D3355)=0,"– no spend","⚠ add to Campaigns tab")))</f>
        <v>✓</v>
      </c>
      <c r="J3355" s="83" t="n">
        <f aca="false">IF(D3355="","",D3355*IF(Settings!$B$23=Settings!$C$6,1,IF(Settings!$B$23="USD",1/INDEX(Settings!$B$29:$B$40,MONTH(B3355)),INDEX(Settings!$B$29:$B$40,MONTH(B3355)))))</f>
        <v>71.376322</v>
      </c>
    </row>
    <row r="3356" customFormat="false" ht="15" hidden="false" customHeight="false" outlineLevel="0" collapsed="false">
      <c r="A3356" s="0" t="s">
        <v>190</v>
      </c>
      <c r="B3356" s="81" t="n">
        <v>46239</v>
      </c>
      <c r="C3356" s="82" t="s">
        <v>452</v>
      </c>
      <c r="D3356" s="83" t="n">
        <v>39.35</v>
      </c>
      <c r="E3356" s="0" t="n">
        <v>58</v>
      </c>
      <c r="F3356" s="0" t="n">
        <v>3</v>
      </c>
      <c r="G3356" s="0" t="n">
        <v>0</v>
      </c>
      <c r="I3356" s="0" t="str">
        <f aca="false">IF(A3356="","",IF(COUNTIF(Campaigns!$A$7:$A$300,A3356)&gt;0,"✓",IF(N(D3356)=0,"– no spend","⚠ add to Campaigns tab")))</f>
        <v>✓</v>
      </c>
      <c r="J3356" s="83" t="n">
        <f aca="false">IF(D3356="","",D3356*IF(Settings!$B$23=Settings!$C$6,1,IF(Settings!$B$23="USD",1/INDEX(Settings!$B$29:$B$40,MONTH(B3356)),INDEX(Settings!$B$29:$B$40,MONTH(B3356)))))</f>
        <v>43.981495</v>
      </c>
    </row>
    <row r="3357" customFormat="false" ht="15" hidden="false" customHeight="false" outlineLevel="0" collapsed="false">
      <c r="A3357" s="0" t="s">
        <v>204</v>
      </c>
      <c r="B3357" s="81" t="n">
        <v>46239</v>
      </c>
      <c r="C3357" s="82" t="s">
        <v>452</v>
      </c>
      <c r="D3357" s="83" t="n">
        <v>9.63</v>
      </c>
      <c r="E3357" s="0" t="n">
        <v>54</v>
      </c>
      <c r="F3357" s="0" t="n">
        <v>4</v>
      </c>
      <c r="G3357" s="0" t="n">
        <v>0</v>
      </c>
      <c r="I3357" s="0" t="str">
        <f aca="false">IF(A3357="","",IF(COUNTIF(Campaigns!$A$7:$A$300,A3357)&gt;0,"✓",IF(N(D3357)=0,"– no spend","⚠ add to Campaigns tab")))</f>
        <v>✓</v>
      </c>
      <c r="J3357" s="83" t="n">
        <f aca="false">IF(D3357="","",D3357*IF(Settings!$B$23=Settings!$C$6,1,IF(Settings!$B$23="USD",1/INDEX(Settings!$B$29:$B$40,MONTH(B3357)),INDEX(Settings!$B$29:$B$40,MONTH(B3357)))))</f>
        <v>10.763451</v>
      </c>
    </row>
    <row r="3358" customFormat="false" ht="15" hidden="false" customHeight="false" outlineLevel="0" collapsed="false">
      <c r="A3358" s="0" t="s">
        <v>188</v>
      </c>
      <c r="B3358" s="81" t="n">
        <v>46239</v>
      </c>
      <c r="C3358" s="82" t="s">
        <v>452</v>
      </c>
      <c r="D3358" s="83" t="n">
        <v>58.28</v>
      </c>
      <c r="E3358" s="0" t="n">
        <v>526</v>
      </c>
      <c r="F3358" s="0" t="n">
        <v>19</v>
      </c>
      <c r="G3358" s="0" t="n">
        <v>0</v>
      </c>
      <c r="I3358" s="0" t="str">
        <f aca="false">IF(A3358="","",IF(COUNTIF(Campaigns!$A$7:$A$300,A3358)&gt;0,"✓",IF(N(D3358)=0,"– no spend","⚠ add to Campaigns tab")))</f>
        <v>✓</v>
      </c>
      <c r="J3358" s="83" t="n">
        <f aca="false">IF(D3358="","",D3358*IF(Settings!$B$23=Settings!$C$6,1,IF(Settings!$B$23="USD",1/INDEX(Settings!$B$29:$B$40,MONTH(B3358)),INDEX(Settings!$B$29:$B$40,MONTH(B3358)))))</f>
        <v>65.139556</v>
      </c>
    </row>
    <row r="3359" customFormat="false" ht="15" hidden="false" customHeight="false" outlineLevel="0" collapsed="false">
      <c r="A3359" s="0" t="s">
        <v>186</v>
      </c>
      <c r="B3359" s="81" t="n">
        <v>46239</v>
      </c>
      <c r="C3359" s="82" t="s">
        <v>452</v>
      </c>
      <c r="D3359" s="83" t="n">
        <v>52.44</v>
      </c>
      <c r="E3359" s="0" t="n">
        <v>83</v>
      </c>
      <c r="F3359" s="0" t="n">
        <v>14</v>
      </c>
      <c r="G3359" s="0" t="n">
        <v>1</v>
      </c>
      <c r="I3359" s="0" t="str">
        <f aca="false">IF(A3359="","",IF(COUNTIF(Campaigns!$A$7:$A$300,A3359)&gt;0,"✓",IF(N(D3359)=0,"– no spend","⚠ add to Campaigns tab")))</f>
        <v>✓</v>
      </c>
      <c r="J3359" s="83" t="n">
        <f aca="false">IF(D3359="","",D3359*IF(Settings!$B$23=Settings!$C$6,1,IF(Settings!$B$23="USD",1/INDEX(Settings!$B$29:$B$40,MONTH(B3359)),INDEX(Settings!$B$29:$B$40,MONTH(B3359)))))</f>
        <v>58.612188</v>
      </c>
    </row>
    <row r="3360" customFormat="false" ht="15" hidden="false" customHeight="false" outlineLevel="0" collapsed="false">
      <c r="A3360" s="0" t="s">
        <v>197</v>
      </c>
      <c r="B3360" s="81" t="n">
        <v>46239</v>
      </c>
      <c r="C3360" s="82" t="s">
        <v>452</v>
      </c>
      <c r="D3360" s="83" t="n">
        <v>20.52</v>
      </c>
      <c r="E3360" s="0" t="n">
        <v>30657</v>
      </c>
      <c r="F3360" s="0" t="n">
        <v>27</v>
      </c>
      <c r="G3360" s="0" t="n">
        <v>0</v>
      </c>
      <c r="I3360" s="0" t="str">
        <f aca="false">IF(A3360="","",IF(COUNTIF(Campaigns!$A$7:$A$300,A3360)&gt;0,"✓",IF(N(D3360)=0,"– no spend","⚠ add to Campaigns tab")))</f>
        <v>✓</v>
      </c>
      <c r="J3360" s="83" t="n">
        <f aca="false">IF(D3360="","",D3360*IF(Settings!$B$23=Settings!$C$6,1,IF(Settings!$B$23="USD",1/INDEX(Settings!$B$29:$B$40,MONTH(B3360)),INDEX(Settings!$B$29:$B$40,MONTH(B3360)))))</f>
        <v>22.935204</v>
      </c>
    </row>
    <row r="3361" customFormat="false" ht="15" hidden="false" customHeight="false" outlineLevel="0" collapsed="false">
      <c r="A3361" s="0" t="s">
        <v>198</v>
      </c>
      <c r="B3361" s="81" t="n">
        <v>46239</v>
      </c>
      <c r="C3361" s="82" t="s">
        <v>452</v>
      </c>
      <c r="D3361" s="83" t="n">
        <v>20.51</v>
      </c>
      <c r="E3361" s="0" t="n">
        <v>11533</v>
      </c>
      <c r="F3361" s="0" t="n">
        <v>2</v>
      </c>
      <c r="G3361" s="0" t="n">
        <v>0</v>
      </c>
      <c r="I3361" s="0" t="str">
        <f aca="false">IF(A3361="","",IF(COUNTIF(Campaigns!$A$7:$A$300,A3361)&gt;0,"✓",IF(N(D3361)=0,"– no spend","⚠ add to Campaigns tab")))</f>
        <v>✓</v>
      </c>
      <c r="J3361" s="83" t="n">
        <f aca="false">IF(D3361="","",D3361*IF(Settings!$B$23=Settings!$C$6,1,IF(Settings!$B$23="USD",1/INDEX(Settings!$B$29:$B$40,MONTH(B3361)),INDEX(Settings!$B$29:$B$40,MONTH(B3361)))))</f>
        <v>22.924027</v>
      </c>
    </row>
    <row r="3362" customFormat="false" ht="15" hidden="false" customHeight="false" outlineLevel="0" collapsed="false">
      <c r="A3362" s="0" t="s">
        <v>185</v>
      </c>
      <c r="B3362" s="81" t="n">
        <v>46240</v>
      </c>
      <c r="C3362" s="82" t="s">
        <v>452</v>
      </c>
      <c r="D3362" s="83" t="n">
        <v>55.7</v>
      </c>
      <c r="E3362" s="0" t="n">
        <v>227</v>
      </c>
      <c r="F3362" s="0" t="n">
        <v>26</v>
      </c>
      <c r="G3362" s="0" t="n">
        <v>0</v>
      </c>
      <c r="I3362" s="0" t="str">
        <f aca="false">IF(A3362="","",IF(COUNTIF(Campaigns!$A$7:$A$300,A3362)&gt;0,"✓",IF(N(D3362)=0,"– no spend","⚠ add to Campaigns tab")))</f>
        <v>✓</v>
      </c>
      <c r="J3362" s="83" t="n">
        <f aca="false">IF(D3362="","",D3362*IF(Settings!$B$23=Settings!$C$6,1,IF(Settings!$B$23="USD",1/INDEX(Settings!$B$29:$B$40,MONTH(B3362)),INDEX(Settings!$B$29:$B$40,MONTH(B3362)))))</f>
        <v>62.25589</v>
      </c>
    </row>
    <row r="3363" customFormat="false" ht="15" hidden="false" customHeight="false" outlineLevel="0" collapsed="false">
      <c r="A3363" s="0" t="s">
        <v>191</v>
      </c>
      <c r="B3363" s="81" t="n">
        <v>46240</v>
      </c>
      <c r="C3363" s="82" t="s">
        <v>452</v>
      </c>
      <c r="D3363" s="83" t="n">
        <v>28.04</v>
      </c>
      <c r="E3363" s="0" t="n">
        <v>20</v>
      </c>
      <c r="F3363" s="0" t="n">
        <v>5</v>
      </c>
      <c r="G3363" s="0" t="n">
        <v>0</v>
      </c>
      <c r="I3363" s="0" t="str">
        <f aca="false">IF(A3363="","",IF(COUNTIF(Campaigns!$A$7:$A$300,A3363)&gt;0,"✓",IF(N(D3363)=0,"– no spend","⚠ add to Campaigns tab")))</f>
        <v>✓</v>
      </c>
      <c r="J3363" s="83" t="n">
        <f aca="false">IF(D3363="","",D3363*IF(Settings!$B$23=Settings!$C$6,1,IF(Settings!$B$23="USD",1/INDEX(Settings!$B$29:$B$40,MONTH(B3363)),INDEX(Settings!$B$29:$B$40,MONTH(B3363)))))</f>
        <v>31.340308</v>
      </c>
    </row>
    <row r="3364" customFormat="false" ht="15" hidden="false" customHeight="false" outlineLevel="0" collapsed="false">
      <c r="A3364" s="0" t="s">
        <v>200</v>
      </c>
      <c r="B3364" s="81" t="n">
        <v>46240</v>
      </c>
      <c r="C3364" s="82" t="s">
        <v>452</v>
      </c>
      <c r="D3364" s="83" t="n">
        <v>1.1</v>
      </c>
      <c r="E3364" s="0" t="n">
        <v>26</v>
      </c>
      <c r="F3364" s="0" t="n">
        <v>1</v>
      </c>
      <c r="G3364" s="0" t="n">
        <v>1</v>
      </c>
      <c r="I3364" s="0" t="str">
        <f aca="false">IF(A3364="","",IF(COUNTIF(Campaigns!$A$7:$A$300,A3364)&gt;0,"✓",IF(N(D3364)=0,"– no spend","⚠ add to Campaigns tab")))</f>
        <v>✓</v>
      </c>
      <c r="J3364" s="83" t="n">
        <f aca="false">IF(D3364="","",D3364*IF(Settings!$B$23=Settings!$C$6,1,IF(Settings!$B$23="USD",1/INDEX(Settings!$B$29:$B$40,MONTH(B3364)),INDEX(Settings!$B$29:$B$40,MONTH(B3364)))))</f>
        <v>1.22947</v>
      </c>
    </row>
    <row r="3365" customFormat="false" ht="15" hidden="false" customHeight="false" outlineLevel="0" collapsed="false">
      <c r="A3365" s="0" t="s">
        <v>196</v>
      </c>
      <c r="B3365" s="81" t="n">
        <v>46240</v>
      </c>
      <c r="C3365" s="82" t="s">
        <v>452</v>
      </c>
      <c r="D3365" s="83" t="n">
        <v>19.51</v>
      </c>
      <c r="E3365" s="0" t="n">
        <v>157</v>
      </c>
      <c r="F3365" s="0" t="n">
        <v>8</v>
      </c>
      <c r="G3365" s="0" t="n">
        <v>0</v>
      </c>
      <c r="I3365" s="0" t="str">
        <f aca="false">IF(A3365="","",IF(COUNTIF(Campaigns!$A$7:$A$300,A3365)&gt;0,"✓",IF(N(D3365)=0,"– no spend","⚠ add to Campaigns tab")))</f>
        <v>✓</v>
      </c>
      <c r="J3365" s="83" t="n">
        <f aca="false">IF(D3365="","",D3365*IF(Settings!$B$23=Settings!$C$6,1,IF(Settings!$B$23="USD",1/INDEX(Settings!$B$29:$B$40,MONTH(B3365)),INDEX(Settings!$B$29:$B$40,MONTH(B3365)))))</f>
        <v>21.806327</v>
      </c>
    </row>
    <row r="3366" customFormat="false" ht="15" hidden="false" customHeight="false" outlineLevel="0" collapsed="false">
      <c r="A3366" s="0" t="s">
        <v>202</v>
      </c>
      <c r="B3366" s="81" t="n">
        <v>46240</v>
      </c>
      <c r="C3366" s="82" t="s">
        <v>452</v>
      </c>
      <c r="D3366" s="83" t="n">
        <v>2.13</v>
      </c>
      <c r="E3366" s="0" t="n">
        <v>42</v>
      </c>
      <c r="F3366" s="0" t="n">
        <v>3</v>
      </c>
      <c r="G3366" s="0" t="n">
        <v>0</v>
      </c>
      <c r="I3366" s="0" t="str">
        <f aca="false">IF(A3366="","",IF(COUNTIF(Campaigns!$A$7:$A$300,A3366)&gt;0,"✓",IF(N(D3366)=0,"– no spend","⚠ add to Campaigns tab")))</f>
        <v>✓</v>
      </c>
      <c r="J3366" s="83" t="n">
        <f aca="false">IF(D3366="","",D3366*IF(Settings!$B$23=Settings!$C$6,1,IF(Settings!$B$23="USD",1/INDEX(Settings!$B$29:$B$40,MONTH(B3366)),INDEX(Settings!$B$29:$B$40,MONTH(B3366)))))</f>
        <v>2.380701</v>
      </c>
    </row>
    <row r="3367" customFormat="false" ht="15" hidden="false" customHeight="false" outlineLevel="0" collapsed="false">
      <c r="A3367" s="0" t="s">
        <v>192</v>
      </c>
      <c r="B3367" s="81" t="n">
        <v>46240</v>
      </c>
      <c r="C3367" s="82" t="s">
        <v>452</v>
      </c>
      <c r="D3367" s="83" t="n">
        <v>19.61</v>
      </c>
      <c r="E3367" s="0" t="n">
        <v>71</v>
      </c>
      <c r="F3367" s="0" t="n">
        <v>7</v>
      </c>
      <c r="G3367" s="0" t="n">
        <v>0</v>
      </c>
      <c r="I3367" s="0" t="str">
        <f aca="false">IF(A3367="","",IF(COUNTIF(Campaigns!$A$7:$A$300,A3367)&gt;0,"✓",IF(N(D3367)=0,"– no spend","⚠ add to Campaigns tab")))</f>
        <v>✓</v>
      </c>
      <c r="J3367" s="83" t="n">
        <f aca="false">IF(D3367="","",D3367*IF(Settings!$B$23=Settings!$C$6,1,IF(Settings!$B$23="USD",1/INDEX(Settings!$B$29:$B$40,MONTH(B3367)),INDEX(Settings!$B$29:$B$40,MONTH(B3367)))))</f>
        <v>21.918097</v>
      </c>
    </row>
    <row r="3368" customFormat="false" ht="15" hidden="false" customHeight="false" outlineLevel="0" collapsed="false">
      <c r="A3368" s="0" t="s">
        <v>187</v>
      </c>
      <c r="B3368" s="81" t="n">
        <v>46240</v>
      </c>
      <c r="C3368" s="82" t="s">
        <v>452</v>
      </c>
      <c r="D3368" s="83" t="n">
        <v>50.06</v>
      </c>
      <c r="E3368" s="0" t="n">
        <v>104</v>
      </c>
      <c r="F3368" s="0" t="n">
        <v>10</v>
      </c>
      <c r="G3368" s="0" t="n">
        <v>1</v>
      </c>
      <c r="I3368" s="0" t="str">
        <f aca="false">IF(A3368="","",IF(COUNTIF(Campaigns!$A$7:$A$300,A3368)&gt;0,"✓",IF(N(D3368)=0,"– no spend","⚠ add to Campaigns tab")))</f>
        <v>✓</v>
      </c>
      <c r="J3368" s="83" t="n">
        <f aca="false">IF(D3368="","",D3368*IF(Settings!$B$23=Settings!$C$6,1,IF(Settings!$B$23="USD",1/INDEX(Settings!$B$29:$B$40,MONTH(B3368)),INDEX(Settings!$B$29:$B$40,MONTH(B3368)))))</f>
        <v>55.952062</v>
      </c>
    </row>
    <row r="3369" customFormat="false" ht="15" hidden="false" customHeight="false" outlineLevel="0" collapsed="false">
      <c r="A3369" s="0" t="s">
        <v>190</v>
      </c>
      <c r="B3369" s="81" t="n">
        <v>46240</v>
      </c>
      <c r="C3369" s="82" t="s">
        <v>452</v>
      </c>
      <c r="D3369" s="83" t="n">
        <v>0</v>
      </c>
      <c r="E3369" s="0" t="n">
        <v>84</v>
      </c>
      <c r="F3369" s="0" t="n">
        <v>0</v>
      </c>
      <c r="G3369" s="0" t="n">
        <v>0</v>
      </c>
      <c r="I3369" s="0" t="str">
        <f aca="false">IF(A3369="","",IF(COUNTIF(Campaigns!$A$7:$A$300,A3369)&gt;0,"✓",IF(N(D3369)=0,"– no spend","⚠ add to Campaigns tab")))</f>
        <v>✓</v>
      </c>
      <c r="J3369" s="83" t="n">
        <f aca="false">IF(D3369="","",D3369*IF(Settings!$B$23=Settings!$C$6,1,IF(Settings!$B$23="USD",1/INDEX(Settings!$B$29:$B$40,MONTH(B3369)),INDEX(Settings!$B$29:$B$40,MONTH(B3369)))))</f>
        <v>0</v>
      </c>
    </row>
    <row r="3370" customFormat="false" ht="15" hidden="false" customHeight="false" outlineLevel="0" collapsed="false">
      <c r="A3370" s="0" t="s">
        <v>204</v>
      </c>
      <c r="B3370" s="81" t="n">
        <v>46240</v>
      </c>
      <c r="C3370" s="82" t="s">
        <v>452</v>
      </c>
      <c r="D3370" s="83" t="n">
        <v>2.97</v>
      </c>
      <c r="E3370" s="0" t="n">
        <v>63</v>
      </c>
      <c r="F3370" s="0" t="n">
        <v>1</v>
      </c>
      <c r="G3370" s="0" t="n">
        <v>0</v>
      </c>
      <c r="I3370" s="0" t="str">
        <f aca="false">IF(A3370="","",IF(COUNTIF(Campaigns!$A$7:$A$300,A3370)&gt;0,"✓",IF(N(D3370)=0,"– no spend","⚠ add to Campaigns tab")))</f>
        <v>✓</v>
      </c>
      <c r="J3370" s="83" t="n">
        <f aca="false">IF(D3370="","",D3370*IF(Settings!$B$23=Settings!$C$6,1,IF(Settings!$B$23="USD",1/INDEX(Settings!$B$29:$B$40,MONTH(B3370)),INDEX(Settings!$B$29:$B$40,MONTH(B3370)))))</f>
        <v>3.319569</v>
      </c>
    </row>
    <row r="3371" customFormat="false" ht="15" hidden="false" customHeight="false" outlineLevel="0" collapsed="false">
      <c r="A3371" s="0" t="s">
        <v>188</v>
      </c>
      <c r="B3371" s="81" t="n">
        <v>46240</v>
      </c>
      <c r="C3371" s="82" t="s">
        <v>452</v>
      </c>
      <c r="D3371" s="83" t="n">
        <v>63.34</v>
      </c>
      <c r="E3371" s="0" t="n">
        <v>462</v>
      </c>
      <c r="F3371" s="0" t="n">
        <v>20</v>
      </c>
      <c r="G3371" s="0" t="n">
        <v>0</v>
      </c>
      <c r="I3371" s="0" t="str">
        <f aca="false">IF(A3371="","",IF(COUNTIF(Campaigns!$A$7:$A$300,A3371)&gt;0,"✓",IF(N(D3371)=0,"– no spend","⚠ add to Campaigns tab")))</f>
        <v>✓</v>
      </c>
      <c r="J3371" s="83" t="n">
        <f aca="false">IF(D3371="","",D3371*IF(Settings!$B$23=Settings!$C$6,1,IF(Settings!$B$23="USD",1/INDEX(Settings!$B$29:$B$40,MONTH(B3371)),INDEX(Settings!$B$29:$B$40,MONTH(B3371)))))</f>
        <v>70.795118</v>
      </c>
    </row>
    <row r="3372" customFormat="false" ht="15" hidden="false" customHeight="false" outlineLevel="0" collapsed="false">
      <c r="A3372" s="0" t="s">
        <v>186</v>
      </c>
      <c r="B3372" s="81" t="n">
        <v>46240</v>
      </c>
      <c r="C3372" s="82" t="s">
        <v>452</v>
      </c>
      <c r="D3372" s="83" t="n">
        <v>49.87</v>
      </c>
      <c r="E3372" s="0" t="n">
        <v>192</v>
      </c>
      <c r="F3372" s="0" t="n">
        <v>25</v>
      </c>
      <c r="G3372" s="0" t="n">
        <v>0</v>
      </c>
      <c r="I3372" s="0" t="str">
        <f aca="false">IF(A3372="","",IF(COUNTIF(Campaigns!$A$7:$A$300,A3372)&gt;0,"✓",IF(N(D3372)=0,"– no spend","⚠ add to Campaigns tab")))</f>
        <v>✓</v>
      </c>
      <c r="J3372" s="83" t="n">
        <f aca="false">IF(D3372="","",D3372*IF(Settings!$B$23=Settings!$C$6,1,IF(Settings!$B$23="USD",1/INDEX(Settings!$B$29:$B$40,MONTH(B3372)),INDEX(Settings!$B$29:$B$40,MONTH(B3372)))))</f>
        <v>55.739699</v>
      </c>
    </row>
    <row r="3373" customFormat="false" ht="15" hidden="false" customHeight="false" outlineLevel="0" collapsed="false">
      <c r="A3373" s="0" t="s">
        <v>197</v>
      </c>
      <c r="B3373" s="81" t="n">
        <v>46240</v>
      </c>
      <c r="C3373" s="82" t="s">
        <v>452</v>
      </c>
      <c r="D3373" s="83" t="n">
        <v>20.43</v>
      </c>
      <c r="E3373" s="0" t="n">
        <v>29611</v>
      </c>
      <c r="F3373" s="0" t="n">
        <v>28</v>
      </c>
      <c r="G3373" s="0" t="n">
        <v>0</v>
      </c>
      <c r="I3373" s="0" t="str">
        <f aca="false">IF(A3373="","",IF(COUNTIF(Campaigns!$A$7:$A$300,A3373)&gt;0,"✓",IF(N(D3373)=0,"– no spend","⚠ add to Campaigns tab")))</f>
        <v>✓</v>
      </c>
      <c r="J3373" s="83" t="n">
        <f aca="false">IF(D3373="","",D3373*IF(Settings!$B$23=Settings!$C$6,1,IF(Settings!$B$23="USD",1/INDEX(Settings!$B$29:$B$40,MONTH(B3373)),INDEX(Settings!$B$29:$B$40,MONTH(B3373)))))</f>
        <v>22.834611</v>
      </c>
    </row>
    <row r="3374" customFormat="false" ht="15" hidden="false" customHeight="false" outlineLevel="0" collapsed="false">
      <c r="A3374" s="0" t="s">
        <v>198</v>
      </c>
      <c r="B3374" s="81" t="n">
        <v>46240</v>
      </c>
      <c r="C3374" s="82" t="s">
        <v>452</v>
      </c>
      <c r="D3374" s="83" t="n">
        <v>20.53</v>
      </c>
      <c r="E3374" s="0" t="n">
        <v>11766</v>
      </c>
      <c r="F3374" s="0" t="n">
        <v>0</v>
      </c>
      <c r="G3374" s="0" t="n">
        <v>0</v>
      </c>
      <c r="I3374" s="0" t="str">
        <f aca="false">IF(A3374="","",IF(COUNTIF(Campaigns!$A$7:$A$300,A3374)&gt;0,"✓",IF(N(D3374)=0,"– no spend","⚠ add to Campaigns tab")))</f>
        <v>✓</v>
      </c>
      <c r="J3374" s="83" t="n">
        <f aca="false">IF(D3374="","",D3374*IF(Settings!$B$23=Settings!$C$6,1,IF(Settings!$B$23="USD",1/INDEX(Settings!$B$29:$B$40,MONTH(B3374)),INDEX(Settings!$B$29:$B$40,MONTH(B3374)))))</f>
        <v>22.946381</v>
      </c>
    </row>
    <row r="3375" customFormat="false" ht="15" hidden="false" customHeight="false" outlineLevel="0" collapsed="false">
      <c r="A3375" s="0" t="s">
        <v>185</v>
      </c>
      <c r="B3375" s="81" t="n">
        <v>46241</v>
      </c>
      <c r="C3375" s="82" t="s">
        <v>452</v>
      </c>
      <c r="D3375" s="83" t="n">
        <v>41.76</v>
      </c>
      <c r="E3375" s="0" t="n">
        <v>193</v>
      </c>
      <c r="F3375" s="0" t="n">
        <v>21</v>
      </c>
      <c r="G3375" s="0" t="n">
        <v>0</v>
      </c>
      <c r="I3375" s="0" t="str">
        <f aca="false">IF(A3375="","",IF(COUNTIF(Campaigns!$A$7:$A$300,A3375)&gt;0,"✓",IF(N(D3375)=0,"– no spend","⚠ add to Campaigns tab")))</f>
        <v>✓</v>
      </c>
      <c r="J3375" s="83" t="n">
        <f aca="false">IF(D3375="","",D3375*IF(Settings!$B$23=Settings!$C$6,1,IF(Settings!$B$23="USD",1/INDEX(Settings!$B$29:$B$40,MONTH(B3375)),INDEX(Settings!$B$29:$B$40,MONTH(B3375)))))</f>
        <v>46.675152</v>
      </c>
    </row>
    <row r="3376" customFormat="false" ht="15" hidden="false" customHeight="false" outlineLevel="0" collapsed="false">
      <c r="A3376" s="0" t="s">
        <v>191</v>
      </c>
      <c r="B3376" s="81" t="n">
        <v>46241</v>
      </c>
      <c r="C3376" s="82" t="s">
        <v>452</v>
      </c>
      <c r="D3376" s="83" t="n">
        <v>11.74</v>
      </c>
      <c r="E3376" s="0" t="n">
        <v>25</v>
      </c>
      <c r="F3376" s="0" t="n">
        <v>4</v>
      </c>
      <c r="G3376" s="0" t="n">
        <v>0</v>
      </c>
      <c r="I3376" s="0" t="str">
        <f aca="false">IF(A3376="","",IF(COUNTIF(Campaigns!$A$7:$A$300,A3376)&gt;0,"✓",IF(N(D3376)=0,"– no spend","⚠ add to Campaigns tab")))</f>
        <v>✓</v>
      </c>
      <c r="J3376" s="83" t="n">
        <f aca="false">IF(D3376="","",D3376*IF(Settings!$B$23=Settings!$C$6,1,IF(Settings!$B$23="USD",1/INDEX(Settings!$B$29:$B$40,MONTH(B3376)),INDEX(Settings!$B$29:$B$40,MONTH(B3376)))))</f>
        <v>13.121798</v>
      </c>
    </row>
    <row r="3377" customFormat="false" ht="15" hidden="false" customHeight="false" outlineLevel="0" collapsed="false">
      <c r="A3377" s="0" t="s">
        <v>200</v>
      </c>
      <c r="B3377" s="81" t="n">
        <v>46241</v>
      </c>
      <c r="C3377" s="82" t="s">
        <v>452</v>
      </c>
      <c r="D3377" s="83" t="n">
        <v>2.12</v>
      </c>
      <c r="E3377" s="0" t="n">
        <v>22</v>
      </c>
      <c r="F3377" s="0" t="n">
        <v>3</v>
      </c>
      <c r="G3377" s="0" t="n">
        <v>0</v>
      </c>
      <c r="I3377" s="0" t="str">
        <f aca="false">IF(A3377="","",IF(COUNTIF(Campaigns!$A$7:$A$300,A3377)&gt;0,"✓",IF(N(D3377)=0,"– no spend","⚠ add to Campaigns tab")))</f>
        <v>✓</v>
      </c>
      <c r="J3377" s="83" t="n">
        <f aca="false">IF(D3377="","",D3377*IF(Settings!$B$23=Settings!$C$6,1,IF(Settings!$B$23="USD",1/INDEX(Settings!$B$29:$B$40,MONTH(B3377)),INDEX(Settings!$B$29:$B$40,MONTH(B3377)))))</f>
        <v>2.369524</v>
      </c>
    </row>
    <row r="3378" customFormat="false" ht="15" hidden="false" customHeight="false" outlineLevel="0" collapsed="false">
      <c r="A3378" s="0" t="s">
        <v>196</v>
      </c>
      <c r="B3378" s="81" t="n">
        <v>46241</v>
      </c>
      <c r="C3378" s="82" t="s">
        <v>452</v>
      </c>
      <c r="D3378" s="83" t="n">
        <v>19.02</v>
      </c>
      <c r="E3378" s="0" t="n">
        <v>288</v>
      </c>
      <c r="F3378" s="0" t="n">
        <v>18</v>
      </c>
      <c r="G3378" s="0" t="n">
        <v>0</v>
      </c>
      <c r="I3378" s="0" t="str">
        <f aca="false">IF(A3378="","",IF(COUNTIF(Campaigns!$A$7:$A$300,A3378)&gt;0,"✓",IF(N(D3378)=0,"– no spend","⚠ add to Campaigns tab")))</f>
        <v>✓</v>
      </c>
      <c r="J3378" s="83" t="n">
        <f aca="false">IF(D3378="","",D3378*IF(Settings!$B$23=Settings!$C$6,1,IF(Settings!$B$23="USD",1/INDEX(Settings!$B$29:$B$40,MONTH(B3378)),INDEX(Settings!$B$29:$B$40,MONTH(B3378)))))</f>
        <v>21.258654</v>
      </c>
    </row>
    <row r="3379" customFormat="false" ht="15" hidden="false" customHeight="false" outlineLevel="0" collapsed="false">
      <c r="A3379" s="0" t="s">
        <v>202</v>
      </c>
      <c r="B3379" s="81" t="n">
        <v>46241</v>
      </c>
      <c r="C3379" s="82" t="s">
        <v>452</v>
      </c>
      <c r="D3379" s="83" t="n">
        <v>12.28</v>
      </c>
      <c r="E3379" s="0" t="n">
        <v>43</v>
      </c>
      <c r="F3379" s="0" t="n">
        <v>7</v>
      </c>
      <c r="G3379" s="0" t="n">
        <v>0</v>
      </c>
      <c r="I3379" s="0" t="str">
        <f aca="false">IF(A3379="","",IF(COUNTIF(Campaigns!$A$7:$A$300,A3379)&gt;0,"✓",IF(N(D3379)=0,"– no spend","⚠ add to Campaigns tab")))</f>
        <v>✓</v>
      </c>
      <c r="J3379" s="83" t="n">
        <f aca="false">IF(D3379="","",D3379*IF(Settings!$B$23=Settings!$C$6,1,IF(Settings!$B$23="USD",1/INDEX(Settings!$B$29:$B$40,MONTH(B3379)),INDEX(Settings!$B$29:$B$40,MONTH(B3379)))))</f>
        <v>13.725356</v>
      </c>
    </row>
    <row r="3380" customFormat="false" ht="15" hidden="false" customHeight="false" outlineLevel="0" collapsed="false">
      <c r="A3380" s="0" t="s">
        <v>192</v>
      </c>
      <c r="B3380" s="81" t="n">
        <v>46241</v>
      </c>
      <c r="C3380" s="82" t="s">
        <v>452</v>
      </c>
      <c r="D3380" s="83" t="n">
        <v>18.34</v>
      </c>
      <c r="E3380" s="0" t="n">
        <v>83</v>
      </c>
      <c r="F3380" s="0" t="n">
        <v>9</v>
      </c>
      <c r="G3380" s="0" t="n">
        <v>0</v>
      </c>
      <c r="I3380" s="0" t="str">
        <f aca="false">IF(A3380="","",IF(COUNTIF(Campaigns!$A$7:$A$300,A3380)&gt;0,"✓",IF(N(D3380)=0,"– no spend","⚠ add to Campaigns tab")))</f>
        <v>✓</v>
      </c>
      <c r="J3380" s="83" t="n">
        <f aca="false">IF(D3380="","",D3380*IF(Settings!$B$23=Settings!$C$6,1,IF(Settings!$B$23="USD",1/INDEX(Settings!$B$29:$B$40,MONTH(B3380)),INDEX(Settings!$B$29:$B$40,MONTH(B3380)))))</f>
        <v>20.498618</v>
      </c>
    </row>
    <row r="3381" customFormat="false" ht="15" hidden="false" customHeight="false" outlineLevel="0" collapsed="false">
      <c r="A3381" s="0" t="s">
        <v>187</v>
      </c>
      <c r="B3381" s="81" t="n">
        <v>46241</v>
      </c>
      <c r="C3381" s="82" t="s">
        <v>452</v>
      </c>
      <c r="D3381" s="83" t="n">
        <v>41.62</v>
      </c>
      <c r="E3381" s="0" t="n">
        <v>35</v>
      </c>
      <c r="F3381" s="0" t="n">
        <v>8</v>
      </c>
      <c r="G3381" s="0" t="n">
        <v>0</v>
      </c>
      <c r="I3381" s="0" t="str">
        <f aca="false">IF(A3381="","",IF(COUNTIF(Campaigns!$A$7:$A$300,A3381)&gt;0,"✓",IF(N(D3381)=0,"– no spend","⚠ add to Campaigns tab")))</f>
        <v>✓</v>
      </c>
      <c r="J3381" s="83" t="n">
        <f aca="false">IF(D3381="","",D3381*IF(Settings!$B$23=Settings!$C$6,1,IF(Settings!$B$23="USD",1/INDEX(Settings!$B$29:$B$40,MONTH(B3381)),INDEX(Settings!$B$29:$B$40,MONTH(B3381)))))</f>
        <v>46.518674</v>
      </c>
    </row>
    <row r="3382" customFormat="false" ht="15" hidden="false" customHeight="false" outlineLevel="0" collapsed="false">
      <c r="A3382" s="0" t="s">
        <v>190</v>
      </c>
      <c r="B3382" s="81" t="n">
        <v>46241</v>
      </c>
      <c r="C3382" s="82" t="s">
        <v>452</v>
      </c>
      <c r="D3382" s="83" t="n">
        <v>72.48</v>
      </c>
      <c r="E3382" s="0" t="n">
        <v>35</v>
      </c>
      <c r="F3382" s="0" t="n">
        <v>3</v>
      </c>
      <c r="G3382" s="0" t="n">
        <v>0</v>
      </c>
      <c r="I3382" s="0" t="str">
        <f aca="false">IF(A3382="","",IF(COUNTIF(Campaigns!$A$7:$A$300,A3382)&gt;0,"✓",IF(N(D3382)=0,"– no spend","⚠ add to Campaigns tab")))</f>
        <v>✓</v>
      </c>
      <c r="J3382" s="83" t="n">
        <f aca="false">IF(D3382="","",D3382*IF(Settings!$B$23=Settings!$C$6,1,IF(Settings!$B$23="USD",1/INDEX(Settings!$B$29:$B$40,MONTH(B3382)),INDEX(Settings!$B$29:$B$40,MONTH(B3382)))))</f>
        <v>81.010896</v>
      </c>
    </row>
    <row r="3383" customFormat="false" ht="15" hidden="false" customHeight="false" outlineLevel="0" collapsed="false">
      <c r="A3383" s="0" t="s">
        <v>204</v>
      </c>
      <c r="B3383" s="81" t="n">
        <v>46241</v>
      </c>
      <c r="C3383" s="82" t="s">
        <v>452</v>
      </c>
      <c r="D3383" s="83" t="n">
        <v>6.03</v>
      </c>
      <c r="E3383" s="0" t="n">
        <v>42</v>
      </c>
      <c r="F3383" s="0" t="n">
        <v>3</v>
      </c>
      <c r="G3383" s="0" t="n">
        <v>0</v>
      </c>
      <c r="I3383" s="0" t="str">
        <f aca="false">IF(A3383="","",IF(COUNTIF(Campaigns!$A$7:$A$300,A3383)&gt;0,"✓",IF(N(D3383)=0,"– no spend","⚠ add to Campaigns tab")))</f>
        <v>✓</v>
      </c>
      <c r="J3383" s="83" t="n">
        <f aca="false">IF(D3383="","",D3383*IF(Settings!$B$23=Settings!$C$6,1,IF(Settings!$B$23="USD",1/INDEX(Settings!$B$29:$B$40,MONTH(B3383)),INDEX(Settings!$B$29:$B$40,MONTH(B3383)))))</f>
        <v>6.739731</v>
      </c>
    </row>
    <row r="3384" customFormat="false" ht="15" hidden="false" customHeight="false" outlineLevel="0" collapsed="false">
      <c r="A3384" s="0" t="s">
        <v>188</v>
      </c>
      <c r="B3384" s="81" t="n">
        <v>46241</v>
      </c>
      <c r="C3384" s="82" t="s">
        <v>452</v>
      </c>
      <c r="D3384" s="83" t="n">
        <v>77.97</v>
      </c>
      <c r="E3384" s="0" t="n">
        <v>374</v>
      </c>
      <c r="F3384" s="0" t="n">
        <v>26</v>
      </c>
      <c r="G3384" s="0" t="n">
        <v>0</v>
      </c>
      <c r="I3384" s="0" t="str">
        <f aca="false">IF(A3384="","",IF(COUNTIF(Campaigns!$A$7:$A$300,A3384)&gt;0,"✓",IF(N(D3384)=0,"– no spend","⚠ add to Campaigns tab")))</f>
        <v>✓</v>
      </c>
      <c r="J3384" s="83" t="n">
        <f aca="false">IF(D3384="","",D3384*IF(Settings!$B$23=Settings!$C$6,1,IF(Settings!$B$23="USD",1/INDEX(Settings!$B$29:$B$40,MONTH(B3384)),INDEX(Settings!$B$29:$B$40,MONTH(B3384)))))</f>
        <v>87.147069</v>
      </c>
    </row>
    <row r="3385" customFormat="false" ht="15" hidden="false" customHeight="false" outlineLevel="0" collapsed="false">
      <c r="A3385" s="0" t="s">
        <v>186</v>
      </c>
      <c r="B3385" s="81" t="n">
        <v>46241</v>
      </c>
      <c r="C3385" s="82" t="s">
        <v>452</v>
      </c>
      <c r="D3385" s="83" t="n">
        <v>46.75</v>
      </c>
      <c r="E3385" s="0" t="n">
        <v>160</v>
      </c>
      <c r="F3385" s="0" t="n">
        <v>23</v>
      </c>
      <c r="G3385" s="0" t="n">
        <v>0</v>
      </c>
      <c r="I3385" s="0" t="str">
        <f aca="false">IF(A3385="","",IF(COUNTIF(Campaigns!$A$7:$A$300,A3385)&gt;0,"✓",IF(N(D3385)=0,"– no spend","⚠ add to Campaigns tab")))</f>
        <v>✓</v>
      </c>
      <c r="J3385" s="83" t="n">
        <f aca="false">IF(D3385="","",D3385*IF(Settings!$B$23=Settings!$C$6,1,IF(Settings!$B$23="USD",1/INDEX(Settings!$B$29:$B$40,MONTH(B3385)),INDEX(Settings!$B$29:$B$40,MONTH(B3385)))))</f>
        <v>52.252475</v>
      </c>
    </row>
    <row r="3386" customFormat="false" ht="15" hidden="false" customHeight="false" outlineLevel="0" collapsed="false">
      <c r="A3386" s="0" t="s">
        <v>197</v>
      </c>
      <c r="B3386" s="81" t="n">
        <v>46241</v>
      </c>
      <c r="C3386" s="82" t="s">
        <v>452</v>
      </c>
      <c r="D3386" s="83" t="n">
        <v>20.4</v>
      </c>
      <c r="E3386" s="0" t="n">
        <v>30333</v>
      </c>
      <c r="F3386" s="0" t="n">
        <v>24</v>
      </c>
      <c r="G3386" s="0" t="n">
        <v>0</v>
      </c>
      <c r="I3386" s="0" t="str">
        <f aca="false">IF(A3386="","",IF(COUNTIF(Campaigns!$A$7:$A$300,A3386)&gt;0,"✓",IF(N(D3386)=0,"– no spend","⚠ add to Campaigns tab")))</f>
        <v>✓</v>
      </c>
      <c r="J3386" s="83" t="n">
        <f aca="false">IF(D3386="","",D3386*IF(Settings!$B$23=Settings!$C$6,1,IF(Settings!$B$23="USD",1/INDEX(Settings!$B$29:$B$40,MONTH(B3386)),INDEX(Settings!$B$29:$B$40,MONTH(B3386)))))</f>
        <v>22.80108</v>
      </c>
    </row>
    <row r="3387" customFormat="false" ht="15" hidden="false" customHeight="false" outlineLevel="0" collapsed="false">
      <c r="A3387" s="0" t="s">
        <v>198</v>
      </c>
      <c r="B3387" s="81" t="n">
        <v>46241</v>
      </c>
      <c r="C3387" s="82" t="s">
        <v>452</v>
      </c>
      <c r="D3387" s="83" t="n">
        <v>20.5</v>
      </c>
      <c r="E3387" s="0" t="n">
        <v>8936</v>
      </c>
      <c r="F3387" s="0" t="n">
        <v>3</v>
      </c>
      <c r="G3387" s="0" t="n">
        <v>0</v>
      </c>
      <c r="I3387" s="0" t="str">
        <f aca="false">IF(A3387="","",IF(COUNTIF(Campaigns!$A$7:$A$300,A3387)&gt;0,"✓",IF(N(D3387)=0,"– no spend","⚠ add to Campaigns tab")))</f>
        <v>✓</v>
      </c>
      <c r="J3387" s="83" t="n">
        <f aca="false">IF(D3387="","",D3387*IF(Settings!$B$23=Settings!$C$6,1,IF(Settings!$B$23="USD",1/INDEX(Settings!$B$29:$B$40,MONTH(B3387)),INDEX(Settings!$B$29:$B$40,MONTH(B3387)))))</f>
        <v>22.91285</v>
      </c>
    </row>
    <row r="3388" customFormat="false" ht="15" hidden="false" customHeight="false" outlineLevel="0" collapsed="false">
      <c r="A3388" s="0" t="s">
        <v>185</v>
      </c>
      <c r="B3388" s="81" t="n">
        <v>46242</v>
      </c>
      <c r="C3388" s="82" t="s">
        <v>452</v>
      </c>
      <c r="D3388" s="83" t="n">
        <v>27</v>
      </c>
      <c r="E3388" s="0" t="n">
        <v>112</v>
      </c>
      <c r="F3388" s="0" t="n">
        <v>14</v>
      </c>
      <c r="G3388" s="0" t="n">
        <v>0</v>
      </c>
      <c r="I3388" s="0" t="str">
        <f aca="false">IF(A3388="","",IF(COUNTIF(Campaigns!$A$7:$A$300,A3388)&gt;0,"✓",IF(N(D3388)=0,"– no spend","⚠ add to Campaigns tab")))</f>
        <v>✓</v>
      </c>
      <c r="J3388" s="83" t="n">
        <f aca="false">IF(D3388="","",D3388*IF(Settings!$B$23=Settings!$C$6,1,IF(Settings!$B$23="USD",1/INDEX(Settings!$B$29:$B$40,MONTH(B3388)),INDEX(Settings!$B$29:$B$40,MONTH(B3388)))))</f>
        <v>30.1779</v>
      </c>
    </row>
    <row r="3389" customFormat="false" ht="15" hidden="false" customHeight="false" outlineLevel="0" collapsed="false">
      <c r="A3389" s="0" t="s">
        <v>191</v>
      </c>
      <c r="B3389" s="81" t="n">
        <v>46242</v>
      </c>
      <c r="C3389" s="82" t="s">
        <v>452</v>
      </c>
      <c r="D3389" s="83" t="n">
        <v>7.25</v>
      </c>
      <c r="E3389" s="0" t="n">
        <v>21</v>
      </c>
      <c r="F3389" s="0" t="n">
        <v>2</v>
      </c>
      <c r="G3389" s="0" t="n">
        <v>0</v>
      </c>
      <c r="I3389" s="0" t="str">
        <f aca="false">IF(A3389="","",IF(COUNTIF(Campaigns!$A$7:$A$300,A3389)&gt;0,"✓",IF(N(D3389)=0,"– no spend","⚠ add to Campaigns tab")))</f>
        <v>✓</v>
      </c>
      <c r="J3389" s="83" t="n">
        <f aca="false">IF(D3389="","",D3389*IF(Settings!$B$23=Settings!$C$6,1,IF(Settings!$B$23="USD",1/INDEX(Settings!$B$29:$B$40,MONTH(B3389)),INDEX(Settings!$B$29:$B$40,MONTH(B3389)))))</f>
        <v>8.103325</v>
      </c>
    </row>
    <row r="3390" customFormat="false" ht="15" hidden="false" customHeight="false" outlineLevel="0" collapsed="false">
      <c r="A3390" s="0" t="s">
        <v>200</v>
      </c>
      <c r="B3390" s="81" t="n">
        <v>46242</v>
      </c>
      <c r="C3390" s="82" t="s">
        <v>452</v>
      </c>
      <c r="D3390" s="83" t="n">
        <v>2.13</v>
      </c>
      <c r="E3390" s="0" t="n">
        <v>8</v>
      </c>
      <c r="F3390" s="0" t="n">
        <v>1</v>
      </c>
      <c r="G3390" s="0" t="n">
        <v>0</v>
      </c>
      <c r="I3390" s="0" t="str">
        <f aca="false">IF(A3390="","",IF(COUNTIF(Campaigns!$A$7:$A$300,A3390)&gt;0,"✓",IF(N(D3390)=0,"– no spend","⚠ add to Campaigns tab")))</f>
        <v>✓</v>
      </c>
      <c r="J3390" s="83" t="n">
        <f aca="false">IF(D3390="","",D3390*IF(Settings!$B$23=Settings!$C$6,1,IF(Settings!$B$23="USD",1/INDEX(Settings!$B$29:$B$40,MONTH(B3390)),INDEX(Settings!$B$29:$B$40,MONTH(B3390)))))</f>
        <v>2.380701</v>
      </c>
    </row>
    <row r="3391" customFormat="false" ht="15" hidden="false" customHeight="false" outlineLevel="0" collapsed="false">
      <c r="A3391" s="0" t="s">
        <v>196</v>
      </c>
      <c r="B3391" s="81" t="n">
        <v>46242</v>
      </c>
      <c r="C3391" s="82" t="s">
        <v>452</v>
      </c>
      <c r="D3391" s="83" t="n">
        <v>18.53</v>
      </c>
      <c r="E3391" s="0" t="n">
        <v>251</v>
      </c>
      <c r="F3391" s="0" t="n">
        <v>10</v>
      </c>
      <c r="G3391" s="0" t="n">
        <v>0</v>
      </c>
      <c r="I3391" s="0" t="str">
        <f aca="false">IF(A3391="","",IF(COUNTIF(Campaigns!$A$7:$A$300,A3391)&gt;0,"✓",IF(N(D3391)=0,"– no spend","⚠ add to Campaigns tab")))</f>
        <v>✓</v>
      </c>
      <c r="J3391" s="83" t="n">
        <f aca="false">IF(D3391="","",D3391*IF(Settings!$B$23=Settings!$C$6,1,IF(Settings!$B$23="USD",1/INDEX(Settings!$B$29:$B$40,MONTH(B3391)),INDEX(Settings!$B$29:$B$40,MONTH(B3391)))))</f>
        <v>20.710981</v>
      </c>
    </row>
    <row r="3392" customFormat="false" ht="15" hidden="false" customHeight="false" outlineLevel="0" collapsed="false">
      <c r="A3392" s="0" t="s">
        <v>202</v>
      </c>
      <c r="B3392" s="81" t="n">
        <v>46242</v>
      </c>
      <c r="C3392" s="82" t="s">
        <v>452</v>
      </c>
      <c r="D3392" s="83" t="n">
        <v>8.35</v>
      </c>
      <c r="E3392" s="0" t="n">
        <v>36</v>
      </c>
      <c r="F3392" s="0" t="n">
        <v>4</v>
      </c>
      <c r="G3392" s="0" t="n">
        <v>0</v>
      </c>
      <c r="I3392" s="0" t="str">
        <f aca="false">IF(A3392="","",IF(COUNTIF(Campaigns!$A$7:$A$300,A3392)&gt;0,"✓",IF(N(D3392)=0,"– no spend","⚠ add to Campaigns tab")))</f>
        <v>✓</v>
      </c>
      <c r="J3392" s="83" t="n">
        <f aca="false">IF(D3392="","",D3392*IF(Settings!$B$23=Settings!$C$6,1,IF(Settings!$B$23="USD",1/INDEX(Settings!$B$29:$B$40,MONTH(B3392)),INDEX(Settings!$B$29:$B$40,MONTH(B3392)))))</f>
        <v>9.332795</v>
      </c>
    </row>
    <row r="3393" customFormat="false" ht="15" hidden="false" customHeight="false" outlineLevel="0" collapsed="false">
      <c r="A3393" s="0" t="s">
        <v>192</v>
      </c>
      <c r="B3393" s="81" t="n">
        <v>46242</v>
      </c>
      <c r="C3393" s="82" t="s">
        <v>452</v>
      </c>
      <c r="D3393" s="83" t="n">
        <v>16.1</v>
      </c>
      <c r="E3393" s="0" t="n">
        <v>50</v>
      </c>
      <c r="F3393" s="0" t="n">
        <v>4</v>
      </c>
      <c r="G3393" s="0" t="n">
        <v>0</v>
      </c>
      <c r="I3393" s="0" t="str">
        <f aca="false">IF(A3393="","",IF(COUNTIF(Campaigns!$A$7:$A$300,A3393)&gt;0,"✓",IF(N(D3393)=0,"– no spend","⚠ add to Campaigns tab")))</f>
        <v>✓</v>
      </c>
      <c r="J3393" s="83" t="n">
        <f aca="false">IF(D3393="","",D3393*IF(Settings!$B$23=Settings!$C$6,1,IF(Settings!$B$23="USD",1/INDEX(Settings!$B$29:$B$40,MONTH(B3393)),INDEX(Settings!$B$29:$B$40,MONTH(B3393)))))</f>
        <v>17.99497</v>
      </c>
    </row>
    <row r="3394" customFormat="false" ht="15" hidden="false" customHeight="false" outlineLevel="0" collapsed="false">
      <c r="A3394" s="0" t="s">
        <v>187</v>
      </c>
      <c r="B3394" s="81" t="n">
        <v>46242</v>
      </c>
      <c r="C3394" s="82" t="s">
        <v>452</v>
      </c>
      <c r="D3394" s="83" t="n">
        <v>28.48</v>
      </c>
      <c r="E3394" s="0" t="n">
        <v>52</v>
      </c>
      <c r="F3394" s="0" t="n">
        <v>6</v>
      </c>
      <c r="G3394" s="0" t="n">
        <v>0</v>
      </c>
      <c r="I3394" s="0" t="str">
        <f aca="false">IF(A3394="","",IF(COUNTIF(Campaigns!$A$7:$A$300,A3394)&gt;0,"✓",IF(N(D3394)=0,"– no spend","⚠ add to Campaigns tab")))</f>
        <v>✓</v>
      </c>
      <c r="J3394" s="83" t="n">
        <f aca="false">IF(D3394="","",D3394*IF(Settings!$B$23=Settings!$C$6,1,IF(Settings!$B$23="USD",1/INDEX(Settings!$B$29:$B$40,MONTH(B3394)),INDEX(Settings!$B$29:$B$40,MONTH(B3394)))))</f>
        <v>31.832096</v>
      </c>
    </row>
    <row r="3395" customFormat="false" ht="15" hidden="false" customHeight="false" outlineLevel="0" collapsed="false">
      <c r="A3395" s="0" t="s">
        <v>190</v>
      </c>
      <c r="B3395" s="81" t="n">
        <v>46242</v>
      </c>
      <c r="C3395" s="82" t="s">
        <v>452</v>
      </c>
      <c r="D3395" s="83" t="n">
        <v>0</v>
      </c>
      <c r="E3395" s="0" t="n">
        <v>76</v>
      </c>
      <c r="F3395" s="0" t="n">
        <v>0</v>
      </c>
      <c r="G3395" s="0" t="n">
        <v>0</v>
      </c>
      <c r="I3395" s="0" t="str">
        <f aca="false">IF(A3395="","",IF(COUNTIF(Campaigns!$A$7:$A$300,A3395)&gt;0,"✓",IF(N(D3395)=0,"– no spend","⚠ add to Campaigns tab")))</f>
        <v>✓</v>
      </c>
      <c r="J3395" s="83" t="n">
        <f aca="false">IF(D3395="","",D3395*IF(Settings!$B$23=Settings!$C$6,1,IF(Settings!$B$23="USD",1/INDEX(Settings!$B$29:$B$40,MONTH(B3395)),INDEX(Settings!$B$29:$B$40,MONTH(B3395)))))</f>
        <v>0</v>
      </c>
    </row>
    <row r="3396" customFormat="false" ht="15" hidden="false" customHeight="false" outlineLevel="0" collapsed="false">
      <c r="A3396" s="0" t="s">
        <v>204</v>
      </c>
      <c r="B3396" s="81" t="n">
        <v>46242</v>
      </c>
      <c r="C3396" s="82" t="s">
        <v>452</v>
      </c>
      <c r="D3396" s="83" t="n">
        <v>1.59</v>
      </c>
      <c r="E3396" s="0" t="n">
        <v>23</v>
      </c>
      <c r="F3396" s="0" t="n">
        <v>1</v>
      </c>
      <c r="G3396" s="0" t="n">
        <v>0</v>
      </c>
      <c r="I3396" s="0" t="str">
        <f aca="false">IF(A3396="","",IF(COUNTIF(Campaigns!$A$7:$A$300,A3396)&gt;0,"✓",IF(N(D3396)=0,"– no spend","⚠ add to Campaigns tab")))</f>
        <v>✓</v>
      </c>
      <c r="J3396" s="83" t="n">
        <f aca="false">IF(D3396="","",D3396*IF(Settings!$B$23=Settings!$C$6,1,IF(Settings!$B$23="USD",1/INDEX(Settings!$B$29:$B$40,MONTH(B3396)),INDEX(Settings!$B$29:$B$40,MONTH(B3396)))))</f>
        <v>1.777143</v>
      </c>
    </row>
    <row r="3397" customFormat="false" ht="15" hidden="false" customHeight="false" outlineLevel="0" collapsed="false">
      <c r="A3397" s="0" t="s">
        <v>188</v>
      </c>
      <c r="B3397" s="81" t="n">
        <v>46242</v>
      </c>
      <c r="C3397" s="82" t="s">
        <v>452</v>
      </c>
      <c r="D3397" s="83" t="n">
        <v>37.72</v>
      </c>
      <c r="E3397" s="0" t="n">
        <v>397</v>
      </c>
      <c r="F3397" s="0" t="n">
        <v>13</v>
      </c>
      <c r="G3397" s="0" t="n">
        <v>0</v>
      </c>
      <c r="I3397" s="0" t="str">
        <f aca="false">IF(A3397="","",IF(COUNTIF(Campaigns!$A$7:$A$300,A3397)&gt;0,"✓",IF(N(D3397)=0,"– no spend","⚠ add to Campaigns tab")))</f>
        <v>✓</v>
      </c>
      <c r="J3397" s="83" t="n">
        <f aca="false">IF(D3397="","",D3397*IF(Settings!$B$23=Settings!$C$6,1,IF(Settings!$B$23="USD",1/INDEX(Settings!$B$29:$B$40,MONTH(B3397)),INDEX(Settings!$B$29:$B$40,MONTH(B3397)))))</f>
        <v>42.159644</v>
      </c>
    </row>
    <row r="3398" customFormat="false" ht="15" hidden="false" customHeight="false" outlineLevel="0" collapsed="false">
      <c r="A3398" s="0" t="s">
        <v>186</v>
      </c>
      <c r="B3398" s="81" t="n">
        <v>46242</v>
      </c>
      <c r="C3398" s="82" t="s">
        <v>452</v>
      </c>
      <c r="D3398" s="83" t="n">
        <v>43.16</v>
      </c>
      <c r="E3398" s="0" t="n">
        <v>143</v>
      </c>
      <c r="F3398" s="0" t="n">
        <v>23</v>
      </c>
      <c r="G3398" s="0" t="n">
        <v>0</v>
      </c>
      <c r="I3398" s="0" t="str">
        <f aca="false">IF(A3398="","",IF(COUNTIF(Campaigns!$A$7:$A$300,A3398)&gt;0,"✓",IF(N(D3398)=0,"– no spend","⚠ add to Campaigns tab")))</f>
        <v>✓</v>
      </c>
      <c r="J3398" s="83" t="n">
        <f aca="false">IF(D3398="","",D3398*IF(Settings!$B$23=Settings!$C$6,1,IF(Settings!$B$23="USD",1/INDEX(Settings!$B$29:$B$40,MONTH(B3398)),INDEX(Settings!$B$29:$B$40,MONTH(B3398)))))</f>
        <v>48.239932</v>
      </c>
    </row>
    <row r="3399" customFormat="false" ht="15" hidden="false" customHeight="false" outlineLevel="0" collapsed="false">
      <c r="A3399" s="0" t="s">
        <v>197</v>
      </c>
      <c r="B3399" s="81" t="n">
        <v>46242</v>
      </c>
      <c r="C3399" s="82" t="s">
        <v>452</v>
      </c>
      <c r="D3399" s="83" t="n">
        <v>20.38</v>
      </c>
      <c r="E3399" s="0" t="n">
        <v>30520</v>
      </c>
      <c r="F3399" s="0" t="n">
        <v>38</v>
      </c>
      <c r="G3399" s="0" t="n">
        <v>0</v>
      </c>
      <c r="I3399" s="0" t="str">
        <f aca="false">IF(A3399="","",IF(COUNTIF(Campaigns!$A$7:$A$300,A3399)&gt;0,"✓",IF(N(D3399)=0,"– no spend","⚠ add to Campaigns tab")))</f>
        <v>✓</v>
      </c>
      <c r="J3399" s="83" t="n">
        <f aca="false">IF(D3399="","",D3399*IF(Settings!$B$23=Settings!$C$6,1,IF(Settings!$B$23="USD",1/INDEX(Settings!$B$29:$B$40,MONTH(B3399)),INDEX(Settings!$B$29:$B$40,MONTH(B3399)))))</f>
        <v>22.778726</v>
      </c>
    </row>
    <row r="3400" customFormat="false" ht="15" hidden="false" customHeight="false" outlineLevel="0" collapsed="false">
      <c r="A3400" s="0" t="s">
        <v>198</v>
      </c>
      <c r="B3400" s="81" t="n">
        <v>46242</v>
      </c>
      <c r="C3400" s="82" t="s">
        <v>452</v>
      </c>
      <c r="D3400" s="83" t="n">
        <v>20.14</v>
      </c>
      <c r="E3400" s="0" t="n">
        <v>9380</v>
      </c>
      <c r="F3400" s="0" t="n">
        <v>1</v>
      </c>
      <c r="G3400" s="0" t="n">
        <v>0</v>
      </c>
      <c r="I3400" s="0" t="str">
        <f aca="false">IF(A3400="","",IF(COUNTIF(Campaigns!$A$7:$A$300,A3400)&gt;0,"✓",IF(N(D3400)=0,"– no spend","⚠ add to Campaigns tab")))</f>
        <v>✓</v>
      </c>
      <c r="J3400" s="83" t="n">
        <f aca="false">IF(D3400="","",D3400*IF(Settings!$B$23=Settings!$C$6,1,IF(Settings!$B$23="USD",1/INDEX(Settings!$B$29:$B$40,MONTH(B3400)),INDEX(Settings!$B$29:$B$40,MONTH(B3400)))))</f>
        <v>22.510478</v>
      </c>
    </row>
    <row r="3401" customFormat="false" ht="15" hidden="false" customHeight="false" outlineLevel="0" collapsed="false">
      <c r="A3401" s="0" t="s">
        <v>185</v>
      </c>
      <c r="B3401" s="81" t="n">
        <v>46243</v>
      </c>
      <c r="C3401" s="82" t="s">
        <v>452</v>
      </c>
      <c r="D3401" s="83" t="n">
        <v>60.08</v>
      </c>
      <c r="E3401" s="0" t="n">
        <v>184</v>
      </c>
      <c r="F3401" s="0" t="n">
        <v>14</v>
      </c>
      <c r="G3401" s="0" t="n">
        <v>0</v>
      </c>
      <c r="I3401" s="0" t="str">
        <f aca="false">IF(A3401="","",IF(COUNTIF(Campaigns!$A$7:$A$300,A3401)&gt;0,"✓",IF(N(D3401)=0,"– no spend","⚠ add to Campaigns tab")))</f>
        <v>✓</v>
      </c>
      <c r="J3401" s="83" t="n">
        <f aca="false">IF(D3401="","",D3401*IF(Settings!$B$23=Settings!$C$6,1,IF(Settings!$B$23="USD",1/INDEX(Settings!$B$29:$B$40,MONTH(B3401)),INDEX(Settings!$B$29:$B$40,MONTH(B3401)))))</f>
        <v>67.151416</v>
      </c>
    </row>
    <row r="3402" customFormat="false" ht="15" hidden="false" customHeight="false" outlineLevel="0" collapsed="false">
      <c r="A3402" s="0" t="s">
        <v>191</v>
      </c>
      <c r="B3402" s="81" t="n">
        <v>46243</v>
      </c>
      <c r="C3402" s="82" t="s">
        <v>452</v>
      </c>
      <c r="D3402" s="83" t="n">
        <v>0.6</v>
      </c>
      <c r="E3402" s="0" t="n">
        <v>28</v>
      </c>
      <c r="F3402" s="0" t="n">
        <v>1</v>
      </c>
      <c r="G3402" s="0" t="n">
        <v>0</v>
      </c>
      <c r="I3402" s="0" t="str">
        <f aca="false">IF(A3402="","",IF(COUNTIF(Campaigns!$A$7:$A$300,A3402)&gt;0,"✓",IF(N(D3402)=0,"– no spend","⚠ add to Campaigns tab")))</f>
        <v>✓</v>
      </c>
      <c r="J3402" s="83" t="n">
        <f aca="false">IF(D3402="","",D3402*IF(Settings!$B$23=Settings!$C$6,1,IF(Settings!$B$23="USD",1/INDEX(Settings!$B$29:$B$40,MONTH(B3402)),INDEX(Settings!$B$29:$B$40,MONTH(B3402)))))</f>
        <v>0.67062</v>
      </c>
    </row>
    <row r="3403" customFormat="false" ht="15" hidden="false" customHeight="false" outlineLevel="0" collapsed="false">
      <c r="A3403" s="0" t="s">
        <v>200</v>
      </c>
      <c r="B3403" s="81" t="n">
        <v>46243</v>
      </c>
      <c r="C3403" s="82" t="s">
        <v>452</v>
      </c>
      <c r="D3403" s="83" t="n">
        <v>0.61</v>
      </c>
      <c r="E3403" s="0" t="n">
        <v>9</v>
      </c>
      <c r="F3403" s="0" t="n">
        <v>1</v>
      </c>
      <c r="G3403" s="0" t="n">
        <v>0</v>
      </c>
      <c r="I3403" s="0" t="str">
        <f aca="false">IF(A3403="","",IF(COUNTIF(Campaigns!$A$7:$A$300,A3403)&gt;0,"✓",IF(N(D3403)=0,"– no spend","⚠ add to Campaigns tab")))</f>
        <v>✓</v>
      </c>
      <c r="J3403" s="83" t="n">
        <f aca="false">IF(D3403="","",D3403*IF(Settings!$B$23=Settings!$C$6,1,IF(Settings!$B$23="USD",1/INDEX(Settings!$B$29:$B$40,MONTH(B3403)),INDEX(Settings!$B$29:$B$40,MONTH(B3403)))))</f>
        <v>0.681797</v>
      </c>
    </row>
    <row r="3404" customFormat="false" ht="15" hidden="false" customHeight="false" outlineLevel="0" collapsed="false">
      <c r="A3404" s="0" t="s">
        <v>196</v>
      </c>
      <c r="B3404" s="81" t="n">
        <v>46243</v>
      </c>
      <c r="C3404" s="82" t="s">
        <v>452</v>
      </c>
      <c r="D3404" s="83" t="n">
        <v>15.04</v>
      </c>
      <c r="E3404" s="0" t="n">
        <v>320</v>
      </c>
      <c r="F3404" s="0" t="n">
        <v>14</v>
      </c>
      <c r="G3404" s="0" t="n">
        <v>1</v>
      </c>
      <c r="I3404" s="0" t="str">
        <f aca="false">IF(A3404="","",IF(COUNTIF(Campaigns!$A$7:$A$300,A3404)&gt;0,"✓",IF(N(D3404)=0,"– no spend","⚠ add to Campaigns tab")))</f>
        <v>✓</v>
      </c>
      <c r="J3404" s="83" t="n">
        <f aca="false">IF(D3404="","",D3404*IF(Settings!$B$23=Settings!$C$6,1,IF(Settings!$B$23="USD",1/INDEX(Settings!$B$29:$B$40,MONTH(B3404)),INDEX(Settings!$B$29:$B$40,MONTH(B3404)))))</f>
        <v>16.810208</v>
      </c>
    </row>
    <row r="3405" customFormat="false" ht="15" hidden="false" customHeight="false" outlineLevel="0" collapsed="false">
      <c r="A3405" s="0" t="s">
        <v>202</v>
      </c>
      <c r="B3405" s="81" t="n">
        <v>46243</v>
      </c>
      <c r="C3405" s="82" t="s">
        <v>452</v>
      </c>
      <c r="D3405" s="83" t="n">
        <v>4.15</v>
      </c>
      <c r="E3405" s="0" t="n">
        <v>54</v>
      </c>
      <c r="F3405" s="0" t="n">
        <v>4</v>
      </c>
      <c r="G3405" s="0" t="n">
        <v>0</v>
      </c>
      <c r="I3405" s="0" t="str">
        <f aca="false">IF(A3405="","",IF(COUNTIF(Campaigns!$A$7:$A$300,A3405)&gt;0,"✓",IF(N(D3405)=0,"– no spend","⚠ add to Campaigns tab")))</f>
        <v>✓</v>
      </c>
      <c r="J3405" s="83" t="n">
        <f aca="false">IF(D3405="","",D3405*IF(Settings!$B$23=Settings!$C$6,1,IF(Settings!$B$23="USD",1/INDEX(Settings!$B$29:$B$40,MONTH(B3405)),INDEX(Settings!$B$29:$B$40,MONTH(B3405)))))</f>
        <v>4.638455</v>
      </c>
    </row>
    <row r="3406" customFormat="false" ht="15" hidden="false" customHeight="false" outlineLevel="0" collapsed="false">
      <c r="A3406" s="0" t="s">
        <v>192</v>
      </c>
      <c r="B3406" s="81" t="n">
        <v>46243</v>
      </c>
      <c r="C3406" s="82" t="s">
        <v>452</v>
      </c>
      <c r="D3406" s="83" t="n">
        <v>15.78</v>
      </c>
      <c r="E3406" s="0" t="n">
        <v>38</v>
      </c>
      <c r="F3406" s="0" t="n">
        <v>5</v>
      </c>
      <c r="G3406" s="0" t="n">
        <v>0</v>
      </c>
      <c r="I3406" s="0" t="str">
        <f aca="false">IF(A3406="","",IF(COUNTIF(Campaigns!$A$7:$A$300,A3406)&gt;0,"✓",IF(N(D3406)=0,"– no spend","⚠ add to Campaigns tab")))</f>
        <v>✓</v>
      </c>
      <c r="J3406" s="83" t="n">
        <f aca="false">IF(D3406="","",D3406*IF(Settings!$B$23=Settings!$C$6,1,IF(Settings!$B$23="USD",1/INDEX(Settings!$B$29:$B$40,MONTH(B3406)),INDEX(Settings!$B$29:$B$40,MONTH(B3406)))))</f>
        <v>17.637306</v>
      </c>
    </row>
    <row r="3407" customFormat="false" ht="15" hidden="false" customHeight="false" outlineLevel="0" collapsed="false">
      <c r="A3407" s="0" t="s">
        <v>187</v>
      </c>
      <c r="B3407" s="81" t="n">
        <v>46243</v>
      </c>
      <c r="C3407" s="82" t="s">
        <v>452</v>
      </c>
      <c r="D3407" s="83" t="n">
        <v>2.23</v>
      </c>
      <c r="E3407" s="0" t="n">
        <v>65</v>
      </c>
      <c r="F3407" s="0" t="n">
        <v>1</v>
      </c>
      <c r="G3407" s="0" t="n">
        <v>0</v>
      </c>
      <c r="I3407" s="0" t="str">
        <f aca="false">IF(A3407="","",IF(COUNTIF(Campaigns!$A$7:$A$300,A3407)&gt;0,"✓",IF(N(D3407)=0,"– no spend","⚠ add to Campaigns tab")))</f>
        <v>✓</v>
      </c>
      <c r="J3407" s="83" t="n">
        <f aca="false">IF(D3407="","",D3407*IF(Settings!$B$23=Settings!$C$6,1,IF(Settings!$B$23="USD",1/INDEX(Settings!$B$29:$B$40,MONTH(B3407)),INDEX(Settings!$B$29:$B$40,MONTH(B3407)))))</f>
        <v>2.492471</v>
      </c>
    </row>
    <row r="3408" customFormat="false" ht="15" hidden="false" customHeight="false" outlineLevel="0" collapsed="false">
      <c r="A3408" s="0" t="s">
        <v>190</v>
      </c>
      <c r="B3408" s="81" t="n">
        <v>46243</v>
      </c>
      <c r="C3408" s="82" t="s">
        <v>452</v>
      </c>
      <c r="D3408" s="83" t="n">
        <v>71.95</v>
      </c>
      <c r="E3408" s="0" t="n">
        <v>27</v>
      </c>
      <c r="F3408" s="0" t="n">
        <v>1</v>
      </c>
      <c r="G3408" s="0" t="n">
        <v>0</v>
      </c>
      <c r="I3408" s="0" t="str">
        <f aca="false">IF(A3408="","",IF(COUNTIF(Campaigns!$A$7:$A$300,A3408)&gt;0,"✓",IF(N(D3408)=0,"– no spend","⚠ add to Campaigns tab")))</f>
        <v>✓</v>
      </c>
      <c r="J3408" s="83" t="n">
        <f aca="false">IF(D3408="","",D3408*IF(Settings!$B$23=Settings!$C$6,1,IF(Settings!$B$23="USD",1/INDEX(Settings!$B$29:$B$40,MONTH(B3408)),INDEX(Settings!$B$29:$B$40,MONTH(B3408)))))</f>
        <v>80.418515</v>
      </c>
    </row>
    <row r="3409" customFormat="false" ht="15" hidden="false" customHeight="false" outlineLevel="0" collapsed="false">
      <c r="A3409" s="0" t="s">
        <v>204</v>
      </c>
      <c r="B3409" s="81" t="n">
        <v>46243</v>
      </c>
      <c r="C3409" s="82" t="s">
        <v>452</v>
      </c>
      <c r="D3409" s="83" t="n">
        <v>1.08</v>
      </c>
      <c r="E3409" s="0" t="n">
        <v>24</v>
      </c>
      <c r="F3409" s="0" t="n">
        <v>1</v>
      </c>
      <c r="G3409" s="0" t="n">
        <v>0</v>
      </c>
      <c r="I3409" s="0" t="str">
        <f aca="false">IF(A3409="","",IF(COUNTIF(Campaigns!$A$7:$A$300,A3409)&gt;0,"✓",IF(N(D3409)=0,"– no spend","⚠ add to Campaigns tab")))</f>
        <v>✓</v>
      </c>
      <c r="J3409" s="83" t="n">
        <f aca="false">IF(D3409="","",D3409*IF(Settings!$B$23=Settings!$C$6,1,IF(Settings!$B$23="USD",1/INDEX(Settings!$B$29:$B$40,MONTH(B3409)),INDEX(Settings!$B$29:$B$40,MONTH(B3409)))))</f>
        <v>1.207116</v>
      </c>
    </row>
    <row r="3410" customFormat="false" ht="15" hidden="false" customHeight="false" outlineLevel="0" collapsed="false">
      <c r="A3410" s="0" t="s">
        <v>188</v>
      </c>
      <c r="B3410" s="81" t="n">
        <v>46243</v>
      </c>
      <c r="C3410" s="82" t="s">
        <v>452</v>
      </c>
      <c r="D3410" s="83" t="n">
        <v>51.55</v>
      </c>
      <c r="E3410" s="0" t="n">
        <v>403</v>
      </c>
      <c r="F3410" s="0" t="n">
        <v>17</v>
      </c>
      <c r="G3410" s="0" t="n">
        <v>0</v>
      </c>
      <c r="I3410" s="0" t="str">
        <f aca="false">IF(A3410="","",IF(COUNTIF(Campaigns!$A$7:$A$300,A3410)&gt;0,"✓",IF(N(D3410)=0,"– no spend","⚠ add to Campaigns tab")))</f>
        <v>✓</v>
      </c>
      <c r="J3410" s="83" t="n">
        <f aca="false">IF(D3410="","",D3410*IF(Settings!$B$23=Settings!$C$6,1,IF(Settings!$B$23="USD",1/INDEX(Settings!$B$29:$B$40,MONTH(B3410)),INDEX(Settings!$B$29:$B$40,MONTH(B3410)))))</f>
        <v>57.617435</v>
      </c>
    </row>
    <row r="3411" customFormat="false" ht="15" hidden="false" customHeight="false" outlineLevel="0" collapsed="false">
      <c r="A3411" s="0" t="s">
        <v>186</v>
      </c>
      <c r="B3411" s="81" t="n">
        <v>46243</v>
      </c>
      <c r="C3411" s="82" t="s">
        <v>452</v>
      </c>
      <c r="D3411" s="83" t="n">
        <v>41.25</v>
      </c>
      <c r="E3411" s="0" t="n">
        <v>101</v>
      </c>
      <c r="F3411" s="0" t="n">
        <v>23</v>
      </c>
      <c r="G3411" s="0" t="n">
        <v>1</v>
      </c>
      <c r="I3411" s="0" t="str">
        <f aca="false">IF(A3411="","",IF(COUNTIF(Campaigns!$A$7:$A$300,A3411)&gt;0,"✓",IF(N(D3411)=0,"– no spend","⚠ add to Campaigns tab")))</f>
        <v>✓</v>
      </c>
      <c r="J3411" s="83" t="n">
        <f aca="false">IF(D3411="","",D3411*IF(Settings!$B$23=Settings!$C$6,1,IF(Settings!$B$23="USD",1/INDEX(Settings!$B$29:$B$40,MONTH(B3411)),INDEX(Settings!$B$29:$B$40,MONTH(B3411)))))</f>
        <v>46.105125</v>
      </c>
    </row>
    <row r="3412" customFormat="false" ht="15" hidden="false" customHeight="false" outlineLevel="0" collapsed="false">
      <c r="A3412" s="0" t="s">
        <v>197</v>
      </c>
      <c r="B3412" s="81" t="n">
        <v>46243</v>
      </c>
      <c r="C3412" s="82" t="s">
        <v>452</v>
      </c>
      <c r="D3412" s="83" t="n">
        <v>20.31</v>
      </c>
      <c r="E3412" s="0" t="n">
        <v>28832</v>
      </c>
      <c r="F3412" s="0" t="n">
        <v>19</v>
      </c>
      <c r="G3412" s="0" t="n">
        <v>0</v>
      </c>
      <c r="I3412" s="0" t="str">
        <f aca="false">IF(A3412="","",IF(COUNTIF(Campaigns!$A$7:$A$300,A3412)&gt;0,"✓",IF(N(D3412)=0,"– no spend","⚠ add to Campaigns tab")))</f>
        <v>✓</v>
      </c>
      <c r="J3412" s="83" t="n">
        <f aca="false">IF(D3412="","",D3412*IF(Settings!$B$23=Settings!$C$6,1,IF(Settings!$B$23="USD",1/INDEX(Settings!$B$29:$B$40,MONTH(B3412)),INDEX(Settings!$B$29:$B$40,MONTH(B3412)))))</f>
        <v>22.700487</v>
      </c>
    </row>
    <row r="3413" customFormat="false" ht="15" hidden="false" customHeight="false" outlineLevel="0" collapsed="false">
      <c r="A3413" s="0" t="s">
        <v>198</v>
      </c>
      <c r="B3413" s="81" t="n">
        <v>46243</v>
      </c>
      <c r="C3413" s="82" t="s">
        <v>452</v>
      </c>
      <c r="D3413" s="83" t="n">
        <v>20.39</v>
      </c>
      <c r="E3413" s="0" t="n">
        <v>9877</v>
      </c>
      <c r="F3413" s="0" t="n">
        <v>4</v>
      </c>
      <c r="G3413" s="0" t="n">
        <v>0</v>
      </c>
      <c r="I3413" s="0" t="str">
        <f aca="false">IF(A3413="","",IF(COUNTIF(Campaigns!$A$7:$A$300,A3413)&gt;0,"✓",IF(N(D3413)=0,"– no spend","⚠ add to Campaigns tab")))</f>
        <v>✓</v>
      </c>
      <c r="J3413" s="83" t="n">
        <f aca="false">IF(D3413="","",D3413*IF(Settings!$B$23=Settings!$C$6,1,IF(Settings!$B$23="USD",1/INDEX(Settings!$B$29:$B$40,MONTH(B3413)),INDEX(Settings!$B$29:$B$40,MONTH(B3413)))))</f>
        <v>22.789903</v>
      </c>
    </row>
    <row r="3414" customFormat="false" ht="15" hidden="false" customHeight="false" outlineLevel="0" collapsed="false">
      <c r="A3414" s="0" t="s">
        <v>185</v>
      </c>
      <c r="B3414" s="81" t="n">
        <v>46244</v>
      </c>
      <c r="C3414" s="82" t="s">
        <v>452</v>
      </c>
      <c r="D3414" s="83" t="n">
        <v>60.52</v>
      </c>
      <c r="E3414" s="0" t="n">
        <v>153</v>
      </c>
      <c r="F3414" s="0" t="n">
        <v>24</v>
      </c>
      <c r="G3414" s="0" t="n">
        <v>3</v>
      </c>
      <c r="I3414" s="0" t="str">
        <f aca="false">IF(A3414="","",IF(COUNTIF(Campaigns!$A$7:$A$300,A3414)&gt;0,"✓",IF(N(D3414)=0,"– no spend","⚠ add to Campaigns tab")))</f>
        <v>✓</v>
      </c>
      <c r="J3414" s="83" t="n">
        <f aca="false">IF(D3414="","",D3414*IF(Settings!$B$23=Settings!$C$6,1,IF(Settings!$B$23="USD",1/INDEX(Settings!$B$29:$B$40,MONTH(B3414)),INDEX(Settings!$B$29:$B$40,MONTH(B3414)))))</f>
        <v>67.643204</v>
      </c>
    </row>
    <row r="3415" customFormat="false" ht="15" hidden="false" customHeight="false" outlineLevel="0" collapsed="false">
      <c r="A3415" s="0" t="s">
        <v>191</v>
      </c>
      <c r="B3415" s="81" t="n">
        <v>46244</v>
      </c>
      <c r="C3415" s="82" t="s">
        <v>452</v>
      </c>
      <c r="D3415" s="83" t="n">
        <v>36.23</v>
      </c>
      <c r="E3415" s="0" t="n">
        <v>60</v>
      </c>
      <c r="F3415" s="0" t="n">
        <v>10</v>
      </c>
      <c r="G3415" s="0" t="n">
        <v>0</v>
      </c>
      <c r="I3415" s="0" t="str">
        <f aca="false">IF(A3415="","",IF(COUNTIF(Campaigns!$A$7:$A$300,A3415)&gt;0,"✓",IF(N(D3415)=0,"– no spend","⚠ add to Campaigns tab")))</f>
        <v>✓</v>
      </c>
      <c r="J3415" s="83" t="n">
        <f aca="false">IF(D3415="","",D3415*IF(Settings!$B$23=Settings!$C$6,1,IF(Settings!$B$23="USD",1/INDEX(Settings!$B$29:$B$40,MONTH(B3415)),INDEX(Settings!$B$29:$B$40,MONTH(B3415)))))</f>
        <v>40.494271</v>
      </c>
    </row>
    <row r="3416" customFormat="false" ht="15" hidden="false" customHeight="false" outlineLevel="0" collapsed="false">
      <c r="A3416" s="0" t="s">
        <v>200</v>
      </c>
      <c r="B3416" s="81" t="n">
        <v>46244</v>
      </c>
      <c r="C3416" s="82" t="s">
        <v>452</v>
      </c>
      <c r="D3416" s="83" t="n">
        <v>4.29</v>
      </c>
      <c r="E3416" s="0" t="n">
        <v>10</v>
      </c>
      <c r="F3416" s="0" t="n">
        <v>3</v>
      </c>
      <c r="G3416" s="0" t="n">
        <v>0</v>
      </c>
      <c r="I3416" s="0" t="str">
        <f aca="false">IF(A3416="","",IF(COUNTIF(Campaigns!$A$7:$A$300,A3416)&gt;0,"✓",IF(N(D3416)=0,"– no spend","⚠ add to Campaigns tab")))</f>
        <v>✓</v>
      </c>
      <c r="J3416" s="83" t="n">
        <f aca="false">IF(D3416="","",D3416*IF(Settings!$B$23=Settings!$C$6,1,IF(Settings!$B$23="USD",1/INDEX(Settings!$B$29:$B$40,MONTH(B3416)),INDEX(Settings!$B$29:$B$40,MONTH(B3416)))))</f>
        <v>4.794933</v>
      </c>
    </row>
    <row r="3417" customFormat="false" ht="15" hidden="false" customHeight="false" outlineLevel="0" collapsed="false">
      <c r="A3417" s="0" t="s">
        <v>196</v>
      </c>
      <c r="B3417" s="81" t="n">
        <v>46244</v>
      </c>
      <c r="C3417" s="82" t="s">
        <v>452</v>
      </c>
      <c r="D3417" s="83" t="n">
        <v>19.56</v>
      </c>
      <c r="E3417" s="0" t="n">
        <v>105</v>
      </c>
      <c r="F3417" s="0" t="n">
        <v>8</v>
      </c>
      <c r="G3417" s="0" t="n">
        <v>0</v>
      </c>
      <c r="I3417" s="0" t="str">
        <f aca="false">IF(A3417="","",IF(COUNTIF(Campaigns!$A$7:$A$300,A3417)&gt;0,"✓",IF(N(D3417)=0,"– no spend","⚠ add to Campaigns tab")))</f>
        <v>✓</v>
      </c>
      <c r="J3417" s="83" t="n">
        <f aca="false">IF(D3417="","",D3417*IF(Settings!$B$23=Settings!$C$6,1,IF(Settings!$B$23="USD",1/INDEX(Settings!$B$29:$B$40,MONTH(B3417)),INDEX(Settings!$B$29:$B$40,MONTH(B3417)))))</f>
        <v>21.862212</v>
      </c>
    </row>
    <row r="3418" customFormat="false" ht="15" hidden="false" customHeight="false" outlineLevel="0" collapsed="false">
      <c r="A3418" s="0" t="s">
        <v>202</v>
      </c>
      <c r="B3418" s="81" t="n">
        <v>46244</v>
      </c>
      <c r="C3418" s="82" t="s">
        <v>452</v>
      </c>
      <c r="D3418" s="83" t="n">
        <v>12.8</v>
      </c>
      <c r="E3418" s="0" t="n">
        <v>36</v>
      </c>
      <c r="F3418" s="0" t="n">
        <v>6</v>
      </c>
      <c r="G3418" s="0" t="n">
        <v>0</v>
      </c>
      <c r="I3418" s="0" t="str">
        <f aca="false">IF(A3418="","",IF(COUNTIF(Campaigns!$A$7:$A$300,A3418)&gt;0,"✓",IF(N(D3418)=0,"– no spend","⚠ add to Campaigns tab")))</f>
        <v>✓</v>
      </c>
      <c r="J3418" s="83" t="n">
        <f aca="false">IF(D3418="","",D3418*IF(Settings!$B$23=Settings!$C$6,1,IF(Settings!$B$23="USD",1/INDEX(Settings!$B$29:$B$40,MONTH(B3418)),INDEX(Settings!$B$29:$B$40,MONTH(B3418)))))</f>
        <v>14.30656</v>
      </c>
    </row>
    <row r="3419" customFormat="false" ht="15" hidden="false" customHeight="false" outlineLevel="0" collapsed="false">
      <c r="A3419" s="0" t="s">
        <v>192</v>
      </c>
      <c r="B3419" s="81" t="n">
        <v>46244</v>
      </c>
      <c r="C3419" s="82" t="s">
        <v>452</v>
      </c>
      <c r="D3419" s="83" t="n">
        <v>21.52</v>
      </c>
      <c r="E3419" s="0" t="n">
        <v>31</v>
      </c>
      <c r="F3419" s="0" t="n">
        <v>6</v>
      </c>
      <c r="G3419" s="0" t="n">
        <v>0</v>
      </c>
      <c r="I3419" s="0" t="str">
        <f aca="false">IF(A3419="","",IF(COUNTIF(Campaigns!$A$7:$A$300,A3419)&gt;0,"✓",IF(N(D3419)=0,"– no spend","⚠ add to Campaigns tab")))</f>
        <v>✓</v>
      </c>
      <c r="J3419" s="83" t="n">
        <f aca="false">IF(D3419="","",D3419*IF(Settings!$B$23=Settings!$C$6,1,IF(Settings!$B$23="USD",1/INDEX(Settings!$B$29:$B$40,MONTH(B3419)),INDEX(Settings!$B$29:$B$40,MONTH(B3419)))))</f>
        <v>24.052904</v>
      </c>
    </row>
    <row r="3420" customFormat="false" ht="15" hidden="false" customHeight="false" outlineLevel="0" collapsed="false">
      <c r="A3420" s="0" t="s">
        <v>187</v>
      </c>
      <c r="B3420" s="81" t="n">
        <v>46244</v>
      </c>
      <c r="C3420" s="82" t="s">
        <v>452</v>
      </c>
      <c r="D3420" s="83" t="n">
        <v>44.76</v>
      </c>
      <c r="E3420" s="0" t="n">
        <v>176</v>
      </c>
      <c r="F3420" s="0" t="n">
        <v>8</v>
      </c>
      <c r="G3420" s="0" t="n">
        <v>0</v>
      </c>
      <c r="I3420" s="0" t="str">
        <f aca="false">IF(A3420="","",IF(COUNTIF(Campaigns!$A$7:$A$300,A3420)&gt;0,"✓",IF(N(D3420)=0,"– no spend","⚠ add to Campaigns tab")))</f>
        <v>✓</v>
      </c>
      <c r="J3420" s="83" t="n">
        <f aca="false">IF(D3420="","",D3420*IF(Settings!$B$23=Settings!$C$6,1,IF(Settings!$B$23="USD",1/INDEX(Settings!$B$29:$B$40,MONTH(B3420)),INDEX(Settings!$B$29:$B$40,MONTH(B3420)))))</f>
        <v>50.028252</v>
      </c>
    </row>
    <row r="3421" customFormat="false" ht="15" hidden="false" customHeight="false" outlineLevel="0" collapsed="false">
      <c r="A3421" s="0" t="s">
        <v>190</v>
      </c>
      <c r="B3421" s="81" t="n">
        <v>46244</v>
      </c>
      <c r="C3421" s="82" t="s">
        <v>452</v>
      </c>
      <c r="D3421" s="83" t="n">
        <v>59.53</v>
      </c>
      <c r="E3421" s="0" t="n">
        <v>44</v>
      </c>
      <c r="F3421" s="0" t="n">
        <v>1</v>
      </c>
      <c r="G3421" s="0" t="n">
        <v>0</v>
      </c>
      <c r="I3421" s="0" t="str">
        <f aca="false">IF(A3421="","",IF(COUNTIF(Campaigns!$A$7:$A$300,A3421)&gt;0,"✓",IF(N(D3421)=0,"– no spend","⚠ add to Campaigns tab")))</f>
        <v>✓</v>
      </c>
      <c r="J3421" s="83" t="n">
        <f aca="false">IF(D3421="","",D3421*IF(Settings!$B$23=Settings!$C$6,1,IF(Settings!$B$23="USD",1/INDEX(Settings!$B$29:$B$40,MONTH(B3421)),INDEX(Settings!$B$29:$B$40,MONTH(B3421)))))</f>
        <v>66.536681</v>
      </c>
    </row>
    <row r="3422" customFormat="false" ht="15" hidden="false" customHeight="false" outlineLevel="0" collapsed="false">
      <c r="A3422" s="0" t="s">
        <v>204</v>
      </c>
      <c r="B3422" s="81" t="n">
        <v>46244</v>
      </c>
      <c r="C3422" s="82" t="s">
        <v>452</v>
      </c>
      <c r="D3422" s="83" t="n">
        <v>2.09</v>
      </c>
      <c r="E3422" s="0" t="n">
        <v>39</v>
      </c>
      <c r="F3422" s="0" t="n">
        <v>3</v>
      </c>
      <c r="G3422" s="0" t="n">
        <v>0</v>
      </c>
      <c r="I3422" s="0" t="str">
        <f aca="false">IF(A3422="","",IF(COUNTIF(Campaigns!$A$7:$A$300,A3422)&gt;0,"✓",IF(N(D3422)=0,"– no spend","⚠ add to Campaigns tab")))</f>
        <v>✓</v>
      </c>
      <c r="J3422" s="83" t="n">
        <f aca="false">IF(D3422="","",D3422*IF(Settings!$B$23=Settings!$C$6,1,IF(Settings!$B$23="USD",1/INDEX(Settings!$B$29:$B$40,MONTH(B3422)),INDEX(Settings!$B$29:$B$40,MONTH(B3422)))))</f>
        <v>2.335993</v>
      </c>
    </row>
    <row r="3423" customFormat="false" ht="15" hidden="false" customHeight="false" outlineLevel="0" collapsed="false">
      <c r="A3423" s="0" t="s">
        <v>188</v>
      </c>
      <c r="B3423" s="81" t="n">
        <v>46244</v>
      </c>
      <c r="C3423" s="82" t="s">
        <v>452</v>
      </c>
      <c r="D3423" s="83" t="n">
        <v>76.43</v>
      </c>
      <c r="E3423" s="0" t="n">
        <v>607</v>
      </c>
      <c r="F3423" s="0" t="n">
        <v>22</v>
      </c>
      <c r="G3423" s="0" t="n">
        <v>0</v>
      </c>
      <c r="I3423" s="0" t="str">
        <f aca="false">IF(A3423="","",IF(COUNTIF(Campaigns!$A$7:$A$300,A3423)&gt;0,"✓",IF(N(D3423)=0,"– no spend","⚠ add to Campaigns tab")))</f>
        <v>✓</v>
      </c>
      <c r="J3423" s="83" t="n">
        <f aca="false">IF(D3423="","",D3423*IF(Settings!$B$23=Settings!$C$6,1,IF(Settings!$B$23="USD",1/INDEX(Settings!$B$29:$B$40,MONTH(B3423)),INDEX(Settings!$B$29:$B$40,MONTH(B3423)))))</f>
        <v>85.425811</v>
      </c>
    </row>
    <row r="3424" customFormat="false" ht="15" hidden="false" customHeight="false" outlineLevel="0" collapsed="false">
      <c r="A3424" s="0" t="s">
        <v>186</v>
      </c>
      <c r="B3424" s="81" t="n">
        <v>46244</v>
      </c>
      <c r="C3424" s="82" t="s">
        <v>452</v>
      </c>
      <c r="D3424" s="83" t="n">
        <v>62.48</v>
      </c>
      <c r="E3424" s="0" t="n">
        <v>174</v>
      </c>
      <c r="F3424" s="0" t="n">
        <v>27</v>
      </c>
      <c r="G3424" s="0" t="n">
        <v>0</v>
      </c>
      <c r="I3424" s="0" t="str">
        <f aca="false">IF(A3424="","",IF(COUNTIF(Campaigns!$A$7:$A$300,A3424)&gt;0,"✓",IF(N(D3424)=0,"– no spend","⚠ add to Campaigns tab")))</f>
        <v>✓</v>
      </c>
      <c r="J3424" s="83" t="n">
        <f aca="false">IF(D3424="","",D3424*IF(Settings!$B$23=Settings!$C$6,1,IF(Settings!$B$23="USD",1/INDEX(Settings!$B$29:$B$40,MONTH(B3424)),INDEX(Settings!$B$29:$B$40,MONTH(B3424)))))</f>
        <v>69.833896</v>
      </c>
    </row>
    <row r="3425" customFormat="false" ht="15" hidden="false" customHeight="false" outlineLevel="0" collapsed="false">
      <c r="A3425" s="0" t="s">
        <v>197</v>
      </c>
      <c r="B3425" s="81" t="n">
        <v>46244</v>
      </c>
      <c r="C3425" s="82" t="s">
        <v>452</v>
      </c>
      <c r="D3425" s="83" t="n">
        <v>20.33</v>
      </c>
      <c r="E3425" s="0" t="n">
        <v>28548</v>
      </c>
      <c r="F3425" s="0" t="n">
        <v>22</v>
      </c>
      <c r="G3425" s="0" t="n">
        <v>0</v>
      </c>
      <c r="I3425" s="0" t="str">
        <f aca="false">IF(A3425="","",IF(COUNTIF(Campaigns!$A$7:$A$300,A3425)&gt;0,"✓",IF(N(D3425)=0,"– no spend","⚠ add to Campaigns tab")))</f>
        <v>✓</v>
      </c>
      <c r="J3425" s="83" t="n">
        <f aca="false">IF(D3425="","",D3425*IF(Settings!$B$23=Settings!$C$6,1,IF(Settings!$B$23="USD",1/INDEX(Settings!$B$29:$B$40,MONTH(B3425)),INDEX(Settings!$B$29:$B$40,MONTH(B3425)))))</f>
        <v>22.722841</v>
      </c>
    </row>
    <row r="3426" customFormat="false" ht="15" hidden="false" customHeight="false" outlineLevel="0" collapsed="false">
      <c r="A3426" s="0" t="s">
        <v>198</v>
      </c>
      <c r="B3426" s="81" t="n">
        <v>46244</v>
      </c>
      <c r="C3426" s="82" t="s">
        <v>452</v>
      </c>
      <c r="D3426" s="83" t="n">
        <v>20.53</v>
      </c>
      <c r="E3426" s="0" t="n">
        <v>7609</v>
      </c>
      <c r="F3426" s="0" t="n">
        <v>1</v>
      </c>
      <c r="G3426" s="0" t="n">
        <v>0</v>
      </c>
      <c r="I3426" s="0" t="str">
        <f aca="false">IF(A3426="","",IF(COUNTIF(Campaigns!$A$7:$A$300,A3426)&gt;0,"✓",IF(N(D3426)=0,"– no spend","⚠ add to Campaigns tab")))</f>
        <v>✓</v>
      </c>
      <c r="J3426" s="83" t="n">
        <f aca="false">IF(D3426="","",D3426*IF(Settings!$B$23=Settings!$C$6,1,IF(Settings!$B$23="USD",1/INDEX(Settings!$B$29:$B$40,MONTH(B3426)),INDEX(Settings!$B$29:$B$40,MONTH(B3426)))))</f>
        <v>22.946381</v>
      </c>
    </row>
    <row r="3427" customFormat="false" ht="15" hidden="false" customHeight="false" outlineLevel="0" collapsed="false">
      <c r="A3427" s="0" t="s">
        <v>185</v>
      </c>
      <c r="B3427" s="81" t="n">
        <v>46245</v>
      </c>
      <c r="C3427" s="82" t="s">
        <v>452</v>
      </c>
      <c r="D3427" s="83" t="n">
        <v>56.8</v>
      </c>
      <c r="E3427" s="0" t="n">
        <v>236</v>
      </c>
      <c r="F3427" s="0" t="n">
        <v>27</v>
      </c>
      <c r="G3427" s="0" t="n">
        <v>0</v>
      </c>
      <c r="I3427" s="0" t="str">
        <f aca="false">IF(A3427="","",IF(COUNTIF(Campaigns!$A$7:$A$300,A3427)&gt;0,"✓",IF(N(D3427)=0,"– no spend","⚠ add to Campaigns tab")))</f>
        <v>✓</v>
      </c>
      <c r="J3427" s="83" t="n">
        <f aca="false">IF(D3427="","",D3427*IF(Settings!$B$23=Settings!$C$6,1,IF(Settings!$B$23="USD",1/INDEX(Settings!$B$29:$B$40,MONTH(B3427)),INDEX(Settings!$B$29:$B$40,MONTH(B3427)))))</f>
        <v>63.48536</v>
      </c>
    </row>
    <row r="3428" customFormat="false" ht="15" hidden="false" customHeight="false" outlineLevel="0" collapsed="false">
      <c r="A3428" s="0" t="s">
        <v>191</v>
      </c>
      <c r="B3428" s="81" t="n">
        <v>46245</v>
      </c>
      <c r="C3428" s="82" t="s">
        <v>452</v>
      </c>
      <c r="D3428" s="83" t="n">
        <v>24.51</v>
      </c>
      <c r="E3428" s="0" t="n">
        <v>72</v>
      </c>
      <c r="F3428" s="0" t="n">
        <v>9</v>
      </c>
      <c r="G3428" s="0" t="n">
        <v>0</v>
      </c>
      <c r="I3428" s="0" t="str">
        <f aca="false">IF(A3428="","",IF(COUNTIF(Campaigns!$A$7:$A$300,A3428)&gt;0,"✓",IF(N(D3428)=0,"– no spend","⚠ add to Campaigns tab")))</f>
        <v>✓</v>
      </c>
      <c r="J3428" s="83" t="n">
        <f aca="false">IF(D3428="","",D3428*IF(Settings!$B$23=Settings!$C$6,1,IF(Settings!$B$23="USD",1/INDEX(Settings!$B$29:$B$40,MONTH(B3428)),INDEX(Settings!$B$29:$B$40,MONTH(B3428)))))</f>
        <v>27.394827</v>
      </c>
    </row>
    <row r="3429" customFormat="false" ht="15" hidden="false" customHeight="false" outlineLevel="0" collapsed="false">
      <c r="A3429" s="0" t="s">
        <v>200</v>
      </c>
      <c r="B3429" s="81" t="n">
        <v>46245</v>
      </c>
      <c r="C3429" s="82" t="s">
        <v>452</v>
      </c>
      <c r="D3429" s="83" t="n">
        <v>1.71</v>
      </c>
      <c r="E3429" s="0" t="n">
        <v>18</v>
      </c>
      <c r="F3429" s="0" t="n">
        <v>2</v>
      </c>
      <c r="G3429" s="0" t="n">
        <v>0</v>
      </c>
      <c r="I3429" s="0" t="str">
        <f aca="false">IF(A3429="","",IF(COUNTIF(Campaigns!$A$7:$A$300,A3429)&gt;0,"✓",IF(N(D3429)=0,"– no spend","⚠ add to Campaigns tab")))</f>
        <v>✓</v>
      </c>
      <c r="J3429" s="83" t="n">
        <f aca="false">IF(D3429="","",D3429*IF(Settings!$B$23=Settings!$C$6,1,IF(Settings!$B$23="USD",1/INDEX(Settings!$B$29:$B$40,MONTH(B3429)),INDEX(Settings!$B$29:$B$40,MONTH(B3429)))))</f>
        <v>1.911267</v>
      </c>
    </row>
    <row r="3430" customFormat="false" ht="15" hidden="false" customHeight="false" outlineLevel="0" collapsed="false">
      <c r="A3430" s="0" t="s">
        <v>196</v>
      </c>
      <c r="B3430" s="81" t="n">
        <v>46245</v>
      </c>
      <c r="C3430" s="82" t="s">
        <v>452</v>
      </c>
      <c r="D3430" s="83" t="n">
        <v>23.74</v>
      </c>
      <c r="E3430" s="0" t="n">
        <v>225</v>
      </c>
      <c r="F3430" s="0" t="n">
        <v>14</v>
      </c>
      <c r="G3430" s="0" t="n">
        <v>3</v>
      </c>
      <c r="I3430" s="0" t="str">
        <f aca="false">IF(A3430="","",IF(COUNTIF(Campaigns!$A$7:$A$300,A3430)&gt;0,"✓",IF(N(D3430)=0,"– no spend","⚠ add to Campaigns tab")))</f>
        <v>✓</v>
      </c>
      <c r="J3430" s="83" t="n">
        <f aca="false">IF(D3430="","",D3430*IF(Settings!$B$23=Settings!$C$6,1,IF(Settings!$B$23="USD",1/INDEX(Settings!$B$29:$B$40,MONTH(B3430)),INDEX(Settings!$B$29:$B$40,MONTH(B3430)))))</f>
        <v>26.534198</v>
      </c>
    </row>
    <row r="3431" customFormat="false" ht="15" hidden="false" customHeight="false" outlineLevel="0" collapsed="false">
      <c r="A3431" s="0" t="s">
        <v>202</v>
      </c>
      <c r="B3431" s="81" t="n">
        <v>46245</v>
      </c>
      <c r="C3431" s="82" t="s">
        <v>452</v>
      </c>
      <c r="D3431" s="83" t="n">
        <v>4.5</v>
      </c>
      <c r="E3431" s="0" t="n">
        <v>67</v>
      </c>
      <c r="F3431" s="0" t="n">
        <v>2</v>
      </c>
      <c r="G3431" s="0" t="n">
        <v>0</v>
      </c>
      <c r="I3431" s="0" t="str">
        <f aca="false">IF(A3431="","",IF(COUNTIF(Campaigns!$A$7:$A$300,A3431)&gt;0,"✓",IF(N(D3431)=0,"– no spend","⚠ add to Campaigns tab")))</f>
        <v>✓</v>
      </c>
      <c r="J3431" s="83" t="n">
        <f aca="false">IF(D3431="","",D3431*IF(Settings!$B$23=Settings!$C$6,1,IF(Settings!$B$23="USD",1/INDEX(Settings!$B$29:$B$40,MONTH(B3431)),INDEX(Settings!$B$29:$B$40,MONTH(B3431)))))</f>
        <v>5.02965</v>
      </c>
    </row>
    <row r="3432" customFormat="false" ht="15" hidden="false" customHeight="false" outlineLevel="0" collapsed="false">
      <c r="A3432" s="0" t="s">
        <v>192</v>
      </c>
      <c r="B3432" s="81" t="n">
        <v>46245</v>
      </c>
      <c r="C3432" s="82" t="s">
        <v>452</v>
      </c>
      <c r="D3432" s="83" t="n">
        <v>21.13</v>
      </c>
      <c r="E3432" s="0" t="n">
        <v>93</v>
      </c>
      <c r="F3432" s="0" t="n">
        <v>11</v>
      </c>
      <c r="G3432" s="0" t="n">
        <v>1</v>
      </c>
      <c r="I3432" s="0" t="str">
        <f aca="false">IF(A3432="","",IF(COUNTIF(Campaigns!$A$7:$A$300,A3432)&gt;0,"✓",IF(N(D3432)=0,"– no spend","⚠ add to Campaigns tab")))</f>
        <v>✓</v>
      </c>
      <c r="J3432" s="83" t="n">
        <f aca="false">IF(D3432="","",D3432*IF(Settings!$B$23=Settings!$C$6,1,IF(Settings!$B$23="USD",1/INDEX(Settings!$B$29:$B$40,MONTH(B3432)),INDEX(Settings!$B$29:$B$40,MONTH(B3432)))))</f>
        <v>23.617001</v>
      </c>
    </row>
    <row r="3433" customFormat="false" ht="15" hidden="false" customHeight="false" outlineLevel="0" collapsed="false">
      <c r="A3433" s="0" t="s">
        <v>187</v>
      </c>
      <c r="B3433" s="81" t="n">
        <v>46245</v>
      </c>
      <c r="C3433" s="82" t="s">
        <v>452</v>
      </c>
      <c r="D3433" s="83" t="n">
        <v>87.77</v>
      </c>
      <c r="E3433" s="0" t="n">
        <v>133</v>
      </c>
      <c r="F3433" s="0" t="n">
        <v>9</v>
      </c>
      <c r="G3433" s="0" t="n">
        <v>0</v>
      </c>
      <c r="I3433" s="0" t="str">
        <f aca="false">IF(A3433="","",IF(COUNTIF(Campaigns!$A$7:$A$300,A3433)&gt;0,"✓",IF(N(D3433)=0,"– no spend","⚠ add to Campaigns tab")))</f>
        <v>✓</v>
      </c>
      <c r="J3433" s="83" t="n">
        <f aca="false">IF(D3433="","",D3433*IF(Settings!$B$23=Settings!$C$6,1,IF(Settings!$B$23="USD",1/INDEX(Settings!$B$29:$B$40,MONTH(B3433)),INDEX(Settings!$B$29:$B$40,MONTH(B3433)))))</f>
        <v>98.100529</v>
      </c>
    </row>
    <row r="3434" customFormat="false" ht="15" hidden="false" customHeight="false" outlineLevel="0" collapsed="false">
      <c r="A3434" s="0" t="s">
        <v>190</v>
      </c>
      <c r="B3434" s="81" t="n">
        <v>46245</v>
      </c>
      <c r="C3434" s="82" t="s">
        <v>452</v>
      </c>
      <c r="D3434" s="83" t="n">
        <v>52.79</v>
      </c>
      <c r="E3434" s="0" t="n">
        <v>25</v>
      </c>
      <c r="F3434" s="0" t="n">
        <v>1</v>
      </c>
      <c r="G3434" s="0" t="n">
        <v>0</v>
      </c>
      <c r="I3434" s="0" t="str">
        <f aca="false">IF(A3434="","",IF(COUNTIF(Campaigns!$A$7:$A$300,A3434)&gt;0,"✓",IF(N(D3434)=0,"– no spend","⚠ add to Campaigns tab")))</f>
        <v>✓</v>
      </c>
      <c r="J3434" s="83" t="n">
        <f aca="false">IF(D3434="","",D3434*IF(Settings!$B$23=Settings!$C$6,1,IF(Settings!$B$23="USD",1/INDEX(Settings!$B$29:$B$40,MONTH(B3434)),INDEX(Settings!$B$29:$B$40,MONTH(B3434)))))</f>
        <v>59.003383</v>
      </c>
    </row>
    <row r="3435" customFormat="false" ht="15" hidden="false" customHeight="false" outlineLevel="0" collapsed="false">
      <c r="A3435" s="0" t="s">
        <v>204</v>
      </c>
      <c r="B3435" s="81" t="n">
        <v>46245</v>
      </c>
      <c r="C3435" s="82" t="s">
        <v>452</v>
      </c>
      <c r="D3435" s="83" t="n">
        <v>3.46</v>
      </c>
      <c r="E3435" s="0" t="n">
        <v>42</v>
      </c>
      <c r="F3435" s="0" t="n">
        <v>3</v>
      </c>
      <c r="G3435" s="0" t="n">
        <v>2</v>
      </c>
      <c r="I3435" s="0" t="str">
        <f aca="false">IF(A3435="","",IF(COUNTIF(Campaigns!$A$7:$A$300,A3435)&gt;0,"✓",IF(N(D3435)=0,"– no spend","⚠ add to Campaigns tab")))</f>
        <v>✓</v>
      </c>
      <c r="J3435" s="83" t="n">
        <f aca="false">IF(D3435="","",D3435*IF(Settings!$B$23=Settings!$C$6,1,IF(Settings!$B$23="USD",1/INDEX(Settings!$B$29:$B$40,MONTH(B3435)),INDEX(Settings!$B$29:$B$40,MONTH(B3435)))))</f>
        <v>3.867242</v>
      </c>
    </row>
    <row r="3436" customFormat="false" ht="15" hidden="false" customHeight="false" outlineLevel="0" collapsed="false">
      <c r="A3436" s="0" t="s">
        <v>188</v>
      </c>
      <c r="B3436" s="81" t="n">
        <v>46245</v>
      </c>
      <c r="C3436" s="82" t="s">
        <v>452</v>
      </c>
      <c r="D3436" s="83" t="n">
        <v>77.21</v>
      </c>
      <c r="E3436" s="0" t="n">
        <v>584</v>
      </c>
      <c r="F3436" s="0" t="n">
        <v>22</v>
      </c>
      <c r="G3436" s="0" t="n">
        <v>0</v>
      </c>
      <c r="I3436" s="0" t="str">
        <f aca="false">IF(A3436="","",IF(COUNTIF(Campaigns!$A$7:$A$300,A3436)&gt;0,"✓",IF(N(D3436)=0,"– no spend","⚠ add to Campaigns tab")))</f>
        <v>✓</v>
      </c>
      <c r="J3436" s="83" t="n">
        <f aca="false">IF(D3436="","",D3436*IF(Settings!$B$23=Settings!$C$6,1,IF(Settings!$B$23="USD",1/INDEX(Settings!$B$29:$B$40,MONTH(B3436)),INDEX(Settings!$B$29:$B$40,MONTH(B3436)))))</f>
        <v>86.297617</v>
      </c>
    </row>
    <row r="3437" customFormat="false" ht="15" hidden="false" customHeight="false" outlineLevel="0" collapsed="false">
      <c r="A3437" s="0" t="s">
        <v>186</v>
      </c>
      <c r="B3437" s="81" t="n">
        <v>46245</v>
      </c>
      <c r="C3437" s="82" t="s">
        <v>452</v>
      </c>
      <c r="D3437" s="83" t="n">
        <v>49.87</v>
      </c>
      <c r="E3437" s="0" t="n">
        <v>147</v>
      </c>
      <c r="F3437" s="0" t="n">
        <v>26</v>
      </c>
      <c r="G3437" s="0" t="n">
        <v>0.22</v>
      </c>
      <c r="I3437" s="0" t="str">
        <f aca="false">IF(A3437="","",IF(COUNTIF(Campaigns!$A$7:$A$300,A3437)&gt;0,"✓",IF(N(D3437)=0,"– no spend","⚠ add to Campaigns tab")))</f>
        <v>✓</v>
      </c>
      <c r="J3437" s="83" t="n">
        <f aca="false">IF(D3437="","",D3437*IF(Settings!$B$23=Settings!$C$6,1,IF(Settings!$B$23="USD",1/INDEX(Settings!$B$29:$B$40,MONTH(B3437)),INDEX(Settings!$B$29:$B$40,MONTH(B3437)))))</f>
        <v>55.739699</v>
      </c>
    </row>
    <row r="3438" customFormat="false" ht="15" hidden="false" customHeight="false" outlineLevel="0" collapsed="false">
      <c r="A3438" s="0" t="s">
        <v>197</v>
      </c>
      <c r="B3438" s="81" t="n">
        <v>46245</v>
      </c>
      <c r="C3438" s="82" t="s">
        <v>452</v>
      </c>
      <c r="D3438" s="83" t="n">
        <v>20.18</v>
      </c>
      <c r="E3438" s="0" t="n">
        <v>28144</v>
      </c>
      <c r="F3438" s="0" t="n">
        <v>23</v>
      </c>
      <c r="G3438" s="0" t="n">
        <v>0</v>
      </c>
      <c r="I3438" s="0" t="str">
        <f aca="false">IF(A3438="","",IF(COUNTIF(Campaigns!$A$7:$A$300,A3438)&gt;0,"✓",IF(N(D3438)=0,"– no spend","⚠ add to Campaigns tab")))</f>
        <v>✓</v>
      </c>
      <c r="J3438" s="83" t="n">
        <f aca="false">IF(D3438="","",D3438*IF(Settings!$B$23=Settings!$C$6,1,IF(Settings!$B$23="USD",1/INDEX(Settings!$B$29:$B$40,MONTH(B3438)),INDEX(Settings!$B$29:$B$40,MONTH(B3438)))))</f>
        <v>22.555186</v>
      </c>
    </row>
    <row r="3439" customFormat="false" ht="15" hidden="false" customHeight="false" outlineLevel="0" collapsed="false">
      <c r="A3439" s="0" t="s">
        <v>198</v>
      </c>
      <c r="B3439" s="81" t="n">
        <v>46245</v>
      </c>
      <c r="C3439" s="82" t="s">
        <v>452</v>
      </c>
      <c r="D3439" s="83" t="n">
        <v>19.96</v>
      </c>
      <c r="E3439" s="0" t="n">
        <v>9075</v>
      </c>
      <c r="F3439" s="0" t="n">
        <v>2</v>
      </c>
      <c r="G3439" s="0" t="n">
        <v>0</v>
      </c>
      <c r="I3439" s="0" t="str">
        <f aca="false">IF(A3439="","",IF(COUNTIF(Campaigns!$A$7:$A$300,A3439)&gt;0,"✓",IF(N(D3439)=0,"– no spend","⚠ add to Campaigns tab")))</f>
        <v>✓</v>
      </c>
      <c r="J3439" s="83" t="n">
        <f aca="false">IF(D3439="","",D3439*IF(Settings!$B$23=Settings!$C$6,1,IF(Settings!$B$23="USD",1/INDEX(Settings!$B$29:$B$40,MONTH(B3439)),INDEX(Settings!$B$29:$B$40,MONTH(B3439)))))</f>
        <v>22.309292</v>
      </c>
    </row>
    <row r="3440" customFormat="false" ht="15" hidden="false" customHeight="false" outlineLevel="0" collapsed="false">
      <c r="A3440" s="0" t="s">
        <v>185</v>
      </c>
      <c r="B3440" s="81" t="n">
        <v>46246</v>
      </c>
      <c r="C3440" s="82" t="s">
        <v>452</v>
      </c>
      <c r="D3440" s="83" t="n">
        <v>51.29</v>
      </c>
      <c r="E3440" s="0" t="n">
        <v>169</v>
      </c>
      <c r="F3440" s="0" t="n">
        <v>28</v>
      </c>
      <c r="G3440" s="0" t="n">
        <v>2.37</v>
      </c>
      <c r="I3440" s="0" t="str">
        <f aca="false">IF(A3440="","",IF(COUNTIF(Campaigns!$A$7:$A$300,A3440)&gt;0,"✓",IF(N(D3440)=0,"– no spend","⚠ add to Campaigns tab")))</f>
        <v>✓</v>
      </c>
      <c r="J3440" s="83" t="n">
        <f aca="false">IF(D3440="","",D3440*IF(Settings!$B$23=Settings!$C$6,1,IF(Settings!$B$23="USD",1/INDEX(Settings!$B$29:$B$40,MONTH(B3440)),INDEX(Settings!$B$29:$B$40,MONTH(B3440)))))</f>
        <v>57.326833</v>
      </c>
    </row>
    <row r="3441" customFormat="false" ht="15" hidden="false" customHeight="false" outlineLevel="0" collapsed="false">
      <c r="A3441" s="0" t="s">
        <v>191</v>
      </c>
      <c r="B3441" s="81" t="n">
        <v>46246</v>
      </c>
      <c r="C3441" s="82" t="s">
        <v>452</v>
      </c>
      <c r="D3441" s="83" t="n">
        <v>20.1</v>
      </c>
      <c r="E3441" s="0" t="n">
        <v>30</v>
      </c>
      <c r="F3441" s="0" t="n">
        <v>8</v>
      </c>
      <c r="G3441" s="0" t="n">
        <v>1.08</v>
      </c>
      <c r="I3441" s="0" t="str">
        <f aca="false">IF(A3441="","",IF(COUNTIF(Campaigns!$A$7:$A$300,A3441)&gt;0,"✓",IF(N(D3441)=0,"– no spend","⚠ add to Campaigns tab")))</f>
        <v>✓</v>
      </c>
      <c r="J3441" s="83" t="n">
        <f aca="false">IF(D3441="","",D3441*IF(Settings!$B$23=Settings!$C$6,1,IF(Settings!$B$23="USD",1/INDEX(Settings!$B$29:$B$40,MONTH(B3441)),INDEX(Settings!$B$29:$B$40,MONTH(B3441)))))</f>
        <v>22.46577</v>
      </c>
    </row>
    <row r="3442" customFormat="false" ht="15" hidden="false" customHeight="false" outlineLevel="0" collapsed="false">
      <c r="A3442" s="0" t="s">
        <v>200</v>
      </c>
      <c r="B3442" s="81" t="n">
        <v>46246</v>
      </c>
      <c r="C3442" s="82" t="s">
        <v>452</v>
      </c>
      <c r="D3442" s="83" t="n">
        <v>0</v>
      </c>
      <c r="E3442" s="0" t="n">
        <v>1</v>
      </c>
      <c r="F3442" s="0" t="n">
        <v>0</v>
      </c>
      <c r="G3442" s="0" t="n">
        <v>0</v>
      </c>
      <c r="I3442" s="0" t="str">
        <f aca="false">IF(A3442="","",IF(COUNTIF(Campaigns!$A$7:$A$300,A3442)&gt;0,"✓",IF(N(D3442)=0,"– no spend","⚠ add to Campaigns tab")))</f>
        <v>✓</v>
      </c>
      <c r="J3442" s="83" t="n">
        <f aca="false">IF(D3442="","",D3442*IF(Settings!$B$23=Settings!$C$6,1,IF(Settings!$B$23="USD",1/INDEX(Settings!$B$29:$B$40,MONTH(B3442)),INDEX(Settings!$B$29:$B$40,MONTH(B3442)))))</f>
        <v>0</v>
      </c>
    </row>
    <row r="3443" customFormat="false" ht="15" hidden="false" customHeight="false" outlineLevel="0" collapsed="false">
      <c r="A3443" s="0" t="s">
        <v>196</v>
      </c>
      <c r="B3443" s="81" t="n">
        <v>46246</v>
      </c>
      <c r="C3443" s="82" t="s">
        <v>452</v>
      </c>
      <c r="D3443" s="83" t="n">
        <v>11.54</v>
      </c>
      <c r="E3443" s="0" t="n">
        <v>254</v>
      </c>
      <c r="F3443" s="0" t="n">
        <v>9</v>
      </c>
      <c r="G3443" s="0" t="n">
        <v>4</v>
      </c>
      <c r="I3443" s="0" t="str">
        <f aca="false">IF(A3443="","",IF(COUNTIF(Campaigns!$A$7:$A$300,A3443)&gt;0,"✓",IF(N(D3443)=0,"– no spend","⚠ add to Campaigns tab")))</f>
        <v>✓</v>
      </c>
      <c r="J3443" s="83" t="n">
        <f aca="false">IF(D3443="","",D3443*IF(Settings!$B$23=Settings!$C$6,1,IF(Settings!$B$23="USD",1/INDEX(Settings!$B$29:$B$40,MONTH(B3443)),INDEX(Settings!$B$29:$B$40,MONTH(B3443)))))</f>
        <v>12.898258</v>
      </c>
    </row>
    <row r="3444" customFormat="false" ht="15" hidden="false" customHeight="false" outlineLevel="0" collapsed="false">
      <c r="A3444" s="0" t="s">
        <v>202</v>
      </c>
      <c r="B3444" s="81" t="n">
        <v>46246</v>
      </c>
      <c r="C3444" s="82" t="s">
        <v>452</v>
      </c>
      <c r="D3444" s="83" t="n">
        <v>9.24</v>
      </c>
      <c r="E3444" s="0" t="n">
        <v>60</v>
      </c>
      <c r="F3444" s="0" t="n">
        <v>5</v>
      </c>
      <c r="G3444" s="0" t="n">
        <v>1</v>
      </c>
      <c r="I3444" s="0" t="str">
        <f aca="false">IF(A3444="","",IF(COUNTIF(Campaigns!$A$7:$A$300,A3444)&gt;0,"✓",IF(N(D3444)=0,"– no spend","⚠ add to Campaigns tab")))</f>
        <v>✓</v>
      </c>
      <c r="J3444" s="83" t="n">
        <f aca="false">IF(D3444="","",D3444*IF(Settings!$B$23=Settings!$C$6,1,IF(Settings!$B$23="USD",1/INDEX(Settings!$B$29:$B$40,MONTH(B3444)),INDEX(Settings!$B$29:$B$40,MONTH(B3444)))))</f>
        <v>10.327548</v>
      </c>
    </row>
    <row r="3445" customFormat="false" ht="15" hidden="false" customHeight="false" outlineLevel="0" collapsed="false">
      <c r="A3445" s="0" t="s">
        <v>192</v>
      </c>
      <c r="B3445" s="81" t="n">
        <v>46246</v>
      </c>
      <c r="C3445" s="82" t="s">
        <v>452</v>
      </c>
      <c r="D3445" s="83" t="n">
        <v>16.45</v>
      </c>
      <c r="E3445" s="0" t="n">
        <v>54</v>
      </c>
      <c r="F3445" s="0" t="n">
        <v>7</v>
      </c>
      <c r="G3445" s="0" t="n">
        <v>0</v>
      </c>
      <c r="I3445" s="0" t="str">
        <f aca="false">IF(A3445="","",IF(COUNTIF(Campaigns!$A$7:$A$300,A3445)&gt;0,"✓",IF(N(D3445)=0,"– no spend","⚠ add to Campaigns tab")))</f>
        <v>✓</v>
      </c>
      <c r="J3445" s="83" t="n">
        <f aca="false">IF(D3445="","",D3445*IF(Settings!$B$23=Settings!$C$6,1,IF(Settings!$B$23="USD",1/INDEX(Settings!$B$29:$B$40,MONTH(B3445)),INDEX(Settings!$B$29:$B$40,MONTH(B3445)))))</f>
        <v>18.386165</v>
      </c>
    </row>
    <row r="3446" customFormat="false" ht="15" hidden="false" customHeight="false" outlineLevel="0" collapsed="false">
      <c r="A3446" s="0" t="s">
        <v>187</v>
      </c>
      <c r="B3446" s="81" t="n">
        <v>46246</v>
      </c>
      <c r="C3446" s="82" t="s">
        <v>452</v>
      </c>
      <c r="D3446" s="83" t="n">
        <v>44.68</v>
      </c>
      <c r="E3446" s="0" t="n">
        <v>133</v>
      </c>
      <c r="F3446" s="0" t="n">
        <v>6</v>
      </c>
      <c r="G3446" s="0" t="n">
        <v>0</v>
      </c>
      <c r="I3446" s="0" t="str">
        <f aca="false">IF(A3446="","",IF(COUNTIF(Campaigns!$A$7:$A$300,A3446)&gt;0,"✓",IF(N(D3446)=0,"– no spend","⚠ add to Campaigns tab")))</f>
        <v>✓</v>
      </c>
      <c r="J3446" s="83" t="n">
        <f aca="false">IF(D3446="","",D3446*IF(Settings!$B$23=Settings!$C$6,1,IF(Settings!$B$23="USD",1/INDEX(Settings!$B$29:$B$40,MONTH(B3446)),INDEX(Settings!$B$29:$B$40,MONTH(B3446)))))</f>
        <v>49.938836</v>
      </c>
    </row>
    <row r="3447" customFormat="false" ht="15" hidden="false" customHeight="false" outlineLevel="0" collapsed="false">
      <c r="A3447" s="0" t="s">
        <v>190</v>
      </c>
      <c r="B3447" s="81" t="n">
        <v>46246</v>
      </c>
      <c r="C3447" s="82" t="s">
        <v>452</v>
      </c>
      <c r="D3447" s="83" t="n">
        <v>51.14</v>
      </c>
      <c r="E3447" s="0" t="n">
        <v>84</v>
      </c>
      <c r="F3447" s="0" t="n">
        <v>2</v>
      </c>
      <c r="G3447" s="0" t="n">
        <v>0</v>
      </c>
      <c r="I3447" s="0" t="str">
        <f aca="false">IF(A3447="","",IF(COUNTIF(Campaigns!$A$7:$A$300,A3447)&gt;0,"✓",IF(N(D3447)=0,"– no spend","⚠ add to Campaigns tab")))</f>
        <v>✓</v>
      </c>
      <c r="J3447" s="83" t="n">
        <f aca="false">IF(D3447="","",D3447*IF(Settings!$B$23=Settings!$C$6,1,IF(Settings!$B$23="USD",1/INDEX(Settings!$B$29:$B$40,MONTH(B3447)),INDEX(Settings!$B$29:$B$40,MONTH(B3447)))))</f>
        <v>57.159178</v>
      </c>
    </row>
    <row r="3448" customFormat="false" ht="15" hidden="false" customHeight="false" outlineLevel="0" collapsed="false">
      <c r="A3448" s="0" t="s">
        <v>204</v>
      </c>
      <c r="B3448" s="81" t="n">
        <v>46246</v>
      </c>
      <c r="C3448" s="82" t="s">
        <v>452</v>
      </c>
      <c r="D3448" s="83" t="n">
        <v>1.13</v>
      </c>
      <c r="E3448" s="0" t="n">
        <v>42</v>
      </c>
      <c r="F3448" s="0" t="n">
        <v>2</v>
      </c>
      <c r="G3448" s="0" t="n">
        <v>0</v>
      </c>
      <c r="I3448" s="0" t="str">
        <f aca="false">IF(A3448="","",IF(COUNTIF(Campaigns!$A$7:$A$300,A3448)&gt;0,"✓",IF(N(D3448)=0,"– no spend","⚠ add to Campaigns tab")))</f>
        <v>✓</v>
      </c>
      <c r="J3448" s="83" t="n">
        <f aca="false">IF(D3448="","",D3448*IF(Settings!$B$23=Settings!$C$6,1,IF(Settings!$B$23="USD",1/INDEX(Settings!$B$29:$B$40,MONTH(B3448)),INDEX(Settings!$B$29:$B$40,MONTH(B3448)))))</f>
        <v>1.263001</v>
      </c>
    </row>
    <row r="3449" customFormat="false" ht="15" hidden="false" customHeight="false" outlineLevel="0" collapsed="false">
      <c r="A3449" s="0" t="s">
        <v>188</v>
      </c>
      <c r="B3449" s="81" t="n">
        <v>46246</v>
      </c>
      <c r="C3449" s="82" t="s">
        <v>452</v>
      </c>
      <c r="D3449" s="83" t="n">
        <v>69.95</v>
      </c>
      <c r="E3449" s="0" t="n">
        <v>345</v>
      </c>
      <c r="F3449" s="0" t="n">
        <v>25</v>
      </c>
      <c r="G3449" s="0" t="n">
        <v>3.17</v>
      </c>
      <c r="I3449" s="0" t="str">
        <f aca="false">IF(A3449="","",IF(COUNTIF(Campaigns!$A$7:$A$300,A3449)&gt;0,"✓",IF(N(D3449)=0,"– no spend","⚠ add to Campaigns tab")))</f>
        <v>✓</v>
      </c>
      <c r="J3449" s="83" t="n">
        <f aca="false">IF(D3449="","",D3449*IF(Settings!$B$23=Settings!$C$6,1,IF(Settings!$B$23="USD",1/INDEX(Settings!$B$29:$B$40,MONTH(B3449)),INDEX(Settings!$B$29:$B$40,MONTH(B3449)))))</f>
        <v>78.183115</v>
      </c>
    </row>
    <row r="3450" customFormat="false" ht="15" hidden="false" customHeight="false" outlineLevel="0" collapsed="false">
      <c r="A3450" s="0" t="s">
        <v>186</v>
      </c>
      <c r="B3450" s="81" t="n">
        <v>46246</v>
      </c>
      <c r="C3450" s="82" t="s">
        <v>452</v>
      </c>
      <c r="D3450" s="83" t="n">
        <v>53.29</v>
      </c>
      <c r="E3450" s="0" t="n">
        <v>123</v>
      </c>
      <c r="F3450" s="0" t="n">
        <v>20</v>
      </c>
      <c r="G3450" s="0" t="n">
        <v>1</v>
      </c>
      <c r="I3450" s="0" t="str">
        <f aca="false">IF(A3450="","",IF(COUNTIF(Campaigns!$A$7:$A$300,A3450)&gt;0,"✓",IF(N(D3450)=0,"– no spend","⚠ add to Campaigns tab")))</f>
        <v>✓</v>
      </c>
      <c r="J3450" s="83" t="n">
        <f aca="false">IF(D3450="","",D3450*IF(Settings!$B$23=Settings!$C$6,1,IF(Settings!$B$23="USD",1/INDEX(Settings!$B$29:$B$40,MONTH(B3450)),INDEX(Settings!$B$29:$B$40,MONTH(B3450)))))</f>
        <v>59.562233</v>
      </c>
    </row>
    <row r="3451" customFormat="false" ht="15" hidden="false" customHeight="false" outlineLevel="0" collapsed="false">
      <c r="A3451" s="0" t="s">
        <v>197</v>
      </c>
      <c r="B3451" s="81" t="n">
        <v>46246</v>
      </c>
      <c r="C3451" s="82" t="s">
        <v>452</v>
      </c>
      <c r="D3451" s="83" t="n">
        <v>20.15</v>
      </c>
      <c r="E3451" s="0" t="n">
        <v>28793</v>
      </c>
      <c r="F3451" s="0" t="n">
        <v>28</v>
      </c>
      <c r="G3451" s="0" t="n">
        <v>0</v>
      </c>
      <c r="I3451" s="0" t="str">
        <f aca="false">IF(A3451="","",IF(COUNTIF(Campaigns!$A$7:$A$300,A3451)&gt;0,"✓",IF(N(D3451)=0,"– no spend","⚠ add to Campaigns tab")))</f>
        <v>✓</v>
      </c>
      <c r="J3451" s="83" t="n">
        <f aca="false">IF(D3451="","",D3451*IF(Settings!$B$23=Settings!$C$6,1,IF(Settings!$B$23="USD",1/INDEX(Settings!$B$29:$B$40,MONTH(B3451)),INDEX(Settings!$B$29:$B$40,MONTH(B3451)))))</f>
        <v>22.521655</v>
      </c>
    </row>
    <row r="3452" customFormat="false" ht="15" hidden="false" customHeight="false" outlineLevel="0" collapsed="false">
      <c r="A3452" s="0" t="s">
        <v>198</v>
      </c>
      <c r="B3452" s="81" t="n">
        <v>46246</v>
      </c>
      <c r="C3452" s="82" t="s">
        <v>452</v>
      </c>
      <c r="D3452" s="83" t="n">
        <v>20.12</v>
      </c>
      <c r="E3452" s="0" t="n">
        <v>9240</v>
      </c>
      <c r="F3452" s="0" t="n">
        <v>2</v>
      </c>
      <c r="G3452" s="0" t="n">
        <v>0</v>
      </c>
      <c r="I3452" s="0" t="str">
        <f aca="false">IF(A3452="","",IF(COUNTIF(Campaigns!$A$7:$A$300,A3452)&gt;0,"✓",IF(N(D3452)=0,"– no spend","⚠ add to Campaigns tab")))</f>
        <v>✓</v>
      </c>
      <c r="J3452" s="83" t="n">
        <f aca="false">IF(D3452="","",D3452*IF(Settings!$B$23=Settings!$C$6,1,IF(Settings!$B$23="USD",1/INDEX(Settings!$B$29:$B$40,MONTH(B3452)),INDEX(Settings!$B$29:$B$40,MONTH(B3452)))))</f>
        <v>22.488124</v>
      </c>
    </row>
    <row r="3453" customFormat="false" ht="15" hidden="false" customHeight="false" outlineLevel="0" collapsed="false">
      <c r="A3453" s="0" t="s">
        <v>193</v>
      </c>
      <c r="B3453" s="81" t="n">
        <v>46247</v>
      </c>
      <c r="C3453" s="82" t="s">
        <v>452</v>
      </c>
      <c r="D3453" s="83" t="n">
        <v>295.7</v>
      </c>
      <c r="E3453" s="0" t="n">
        <v>1403</v>
      </c>
      <c r="F3453" s="0" t="n">
        <v>179</v>
      </c>
      <c r="G3453" s="0" t="n">
        <v>8.42</v>
      </c>
      <c r="I3453" s="0" t="str">
        <f aca="false">IF(A3453="","",IF(COUNTIF(Campaigns!$A$7:$A$300,A3453)&gt;0,"✓",IF(N(D3453)=0,"– no spend","⚠ add to Campaigns tab")))</f>
        <v>✓</v>
      </c>
      <c r="J3453" s="83" t="n">
        <f aca="false">IF(D3453="","",D3453*IF(Settings!$B$23=Settings!$C$6,1,IF(Settings!$B$23="USD",1/INDEX(Settings!$B$29:$B$40,MONTH(B3453)),INDEX(Settings!$B$29:$B$40,MONTH(B3453)))))</f>
        <v>330.50389</v>
      </c>
    </row>
    <row r="3454" customFormat="false" ht="15" hidden="false" customHeight="false" outlineLevel="0" collapsed="false">
      <c r="A3454" s="0" t="s">
        <v>185</v>
      </c>
      <c r="B3454" s="81" t="n">
        <v>46247</v>
      </c>
      <c r="C3454" s="82" t="s">
        <v>452</v>
      </c>
      <c r="D3454" s="83" t="n">
        <v>30.95</v>
      </c>
      <c r="E3454" s="0" t="n">
        <v>86</v>
      </c>
      <c r="F3454" s="0" t="n">
        <v>12</v>
      </c>
      <c r="G3454" s="0" t="n">
        <v>0</v>
      </c>
      <c r="I3454" s="0" t="str">
        <f aca="false">IF(A3454="","",IF(COUNTIF(Campaigns!$A$7:$A$300,A3454)&gt;0,"✓",IF(N(D3454)=0,"– no spend","⚠ add to Campaigns tab")))</f>
        <v>✓</v>
      </c>
      <c r="J3454" s="83" t="n">
        <f aca="false">IF(D3454="","",D3454*IF(Settings!$B$23=Settings!$C$6,1,IF(Settings!$B$23="USD",1/INDEX(Settings!$B$29:$B$40,MONTH(B3454)),INDEX(Settings!$B$29:$B$40,MONTH(B3454)))))</f>
        <v>34.592815</v>
      </c>
    </row>
    <row r="3455" customFormat="false" ht="15" hidden="false" customHeight="false" outlineLevel="0" collapsed="false">
      <c r="A3455" s="0" t="s">
        <v>191</v>
      </c>
      <c r="B3455" s="81" t="n">
        <v>46247</v>
      </c>
      <c r="C3455" s="82" t="s">
        <v>452</v>
      </c>
      <c r="D3455" s="83" t="n">
        <v>3.63</v>
      </c>
      <c r="E3455" s="0" t="n">
        <v>17</v>
      </c>
      <c r="F3455" s="0" t="n">
        <v>1</v>
      </c>
      <c r="G3455" s="0" t="n">
        <v>0</v>
      </c>
      <c r="I3455" s="0" t="str">
        <f aca="false">IF(A3455="","",IF(COUNTIF(Campaigns!$A$7:$A$300,A3455)&gt;0,"✓",IF(N(D3455)=0,"– no spend","⚠ add to Campaigns tab")))</f>
        <v>✓</v>
      </c>
      <c r="J3455" s="83" t="n">
        <f aca="false">IF(D3455="","",D3455*IF(Settings!$B$23=Settings!$C$6,1,IF(Settings!$B$23="USD",1/INDEX(Settings!$B$29:$B$40,MONTH(B3455)),INDEX(Settings!$B$29:$B$40,MONTH(B3455)))))</f>
        <v>4.057251</v>
      </c>
    </row>
    <row r="3456" customFormat="false" ht="15" hidden="false" customHeight="false" outlineLevel="0" collapsed="false">
      <c r="A3456" s="0" t="s">
        <v>200</v>
      </c>
      <c r="B3456" s="81" t="n">
        <v>46247</v>
      </c>
      <c r="C3456" s="82" t="s">
        <v>452</v>
      </c>
      <c r="D3456" s="83" t="n">
        <v>0</v>
      </c>
      <c r="E3456" s="0" t="n">
        <v>2</v>
      </c>
      <c r="F3456" s="0" t="n">
        <v>0</v>
      </c>
      <c r="G3456" s="0" t="n">
        <v>0</v>
      </c>
      <c r="I3456" s="0" t="str">
        <f aca="false">IF(A3456="","",IF(COUNTIF(Campaigns!$A$7:$A$300,A3456)&gt;0,"✓",IF(N(D3456)=0,"– no spend","⚠ add to Campaigns tab")))</f>
        <v>✓</v>
      </c>
      <c r="J3456" s="83" t="n">
        <f aca="false">IF(D3456="","",D3456*IF(Settings!$B$23=Settings!$C$6,1,IF(Settings!$B$23="USD",1/INDEX(Settings!$B$29:$B$40,MONTH(B3456)),INDEX(Settings!$B$29:$B$40,MONTH(B3456)))))</f>
        <v>0</v>
      </c>
    </row>
    <row r="3457" customFormat="false" ht="15" hidden="false" customHeight="false" outlineLevel="0" collapsed="false">
      <c r="A3457" s="0" t="s">
        <v>189</v>
      </c>
      <c r="B3457" s="81" t="n">
        <v>46247</v>
      </c>
      <c r="C3457" s="82" t="s">
        <v>452</v>
      </c>
      <c r="D3457" s="83" t="n">
        <v>294.79</v>
      </c>
      <c r="E3457" s="0" t="n">
        <v>507</v>
      </c>
      <c r="F3457" s="0" t="n">
        <v>40</v>
      </c>
      <c r="G3457" s="0" t="n">
        <v>2</v>
      </c>
      <c r="I3457" s="0" t="str">
        <f aca="false">IF(A3457="","",IF(COUNTIF(Campaigns!$A$7:$A$300,A3457)&gt;0,"✓",IF(N(D3457)=0,"– no spend","⚠ add to Campaigns tab")))</f>
        <v>✓</v>
      </c>
      <c r="J3457" s="83" t="n">
        <f aca="false">IF(D3457="","",D3457*IF(Settings!$B$23=Settings!$C$6,1,IF(Settings!$B$23="USD",1/INDEX(Settings!$B$29:$B$40,MONTH(B3457)),INDEX(Settings!$B$29:$B$40,MONTH(B3457)))))</f>
        <v>329.486783</v>
      </c>
    </row>
    <row r="3458" customFormat="false" ht="15" hidden="false" customHeight="false" outlineLevel="0" collapsed="false">
      <c r="A3458" s="0" t="s">
        <v>196</v>
      </c>
      <c r="B3458" s="81" t="n">
        <v>46247</v>
      </c>
      <c r="C3458" s="82" t="s">
        <v>452</v>
      </c>
      <c r="D3458" s="83" t="n">
        <v>24.98</v>
      </c>
      <c r="E3458" s="0" t="n">
        <v>331</v>
      </c>
      <c r="F3458" s="0" t="n">
        <v>10</v>
      </c>
      <c r="G3458" s="0" t="n">
        <v>5.12</v>
      </c>
      <c r="I3458" s="0" t="str">
        <f aca="false">IF(A3458="","",IF(COUNTIF(Campaigns!$A$7:$A$300,A3458)&gt;0,"✓",IF(N(D3458)=0,"– no spend","⚠ add to Campaigns tab")))</f>
        <v>✓</v>
      </c>
      <c r="J3458" s="83" t="n">
        <f aca="false">IF(D3458="","",D3458*IF(Settings!$B$23=Settings!$C$6,1,IF(Settings!$B$23="USD",1/INDEX(Settings!$B$29:$B$40,MONTH(B3458)),INDEX(Settings!$B$29:$B$40,MONTH(B3458)))))</f>
        <v>27.920146</v>
      </c>
    </row>
    <row r="3459" customFormat="false" ht="15" hidden="false" customHeight="false" outlineLevel="0" collapsed="false">
      <c r="A3459" s="0" t="s">
        <v>202</v>
      </c>
      <c r="B3459" s="81" t="n">
        <v>46247</v>
      </c>
      <c r="C3459" s="82" t="s">
        <v>452</v>
      </c>
      <c r="D3459" s="83" t="n">
        <v>0</v>
      </c>
      <c r="E3459" s="0" t="n">
        <v>29</v>
      </c>
      <c r="F3459" s="0" t="n">
        <v>0</v>
      </c>
      <c r="G3459" s="0" t="n">
        <v>0</v>
      </c>
      <c r="I3459" s="0" t="str">
        <f aca="false">IF(A3459="","",IF(COUNTIF(Campaigns!$A$7:$A$300,A3459)&gt;0,"✓",IF(N(D3459)=0,"– no spend","⚠ add to Campaigns tab")))</f>
        <v>✓</v>
      </c>
      <c r="J3459" s="83" t="n">
        <f aca="false">IF(D3459="","",D3459*IF(Settings!$B$23=Settings!$C$6,1,IF(Settings!$B$23="USD",1/INDEX(Settings!$B$29:$B$40,MONTH(B3459)),INDEX(Settings!$B$29:$B$40,MONTH(B3459)))))</f>
        <v>0</v>
      </c>
    </row>
    <row r="3460" customFormat="false" ht="15" hidden="false" customHeight="false" outlineLevel="0" collapsed="false">
      <c r="A3460" s="0" t="s">
        <v>192</v>
      </c>
      <c r="B3460" s="81" t="n">
        <v>46247</v>
      </c>
      <c r="C3460" s="82" t="s">
        <v>452</v>
      </c>
      <c r="D3460" s="83" t="n">
        <v>6.44</v>
      </c>
      <c r="E3460" s="0" t="n">
        <v>16</v>
      </c>
      <c r="F3460" s="0" t="n">
        <v>2</v>
      </c>
      <c r="G3460" s="0" t="n">
        <v>1</v>
      </c>
      <c r="I3460" s="0" t="str">
        <f aca="false">IF(A3460="","",IF(COUNTIF(Campaigns!$A$7:$A$300,A3460)&gt;0,"✓",IF(N(D3460)=0,"– no spend","⚠ add to Campaigns tab")))</f>
        <v>✓</v>
      </c>
      <c r="J3460" s="83" t="n">
        <f aca="false">IF(D3460="","",D3460*IF(Settings!$B$23=Settings!$C$6,1,IF(Settings!$B$23="USD",1/INDEX(Settings!$B$29:$B$40,MONTH(B3460)),INDEX(Settings!$B$29:$B$40,MONTH(B3460)))))</f>
        <v>7.197988</v>
      </c>
    </row>
    <row r="3461" customFormat="false" ht="15" hidden="false" customHeight="false" outlineLevel="0" collapsed="false">
      <c r="A3461" s="0" t="s">
        <v>187</v>
      </c>
      <c r="B3461" s="81" t="n">
        <v>46247</v>
      </c>
      <c r="C3461" s="82" t="s">
        <v>452</v>
      </c>
      <c r="D3461" s="83" t="n">
        <v>20.85</v>
      </c>
      <c r="E3461" s="0" t="n">
        <v>47</v>
      </c>
      <c r="F3461" s="0" t="n">
        <v>5</v>
      </c>
      <c r="G3461" s="0" t="n">
        <v>1</v>
      </c>
      <c r="I3461" s="0" t="str">
        <f aca="false">IF(A3461="","",IF(COUNTIF(Campaigns!$A$7:$A$300,A3461)&gt;0,"✓",IF(N(D3461)=0,"– no spend","⚠ add to Campaigns tab")))</f>
        <v>✓</v>
      </c>
      <c r="J3461" s="83" t="n">
        <f aca="false">IF(D3461="","",D3461*IF(Settings!$B$23=Settings!$C$6,1,IF(Settings!$B$23="USD",1/INDEX(Settings!$B$29:$B$40,MONTH(B3461)),INDEX(Settings!$B$29:$B$40,MONTH(B3461)))))</f>
        <v>23.304045</v>
      </c>
    </row>
    <row r="3462" customFormat="false" ht="15" hidden="false" customHeight="false" outlineLevel="0" collapsed="false">
      <c r="A3462" s="0" t="s">
        <v>190</v>
      </c>
      <c r="B3462" s="81" t="n">
        <v>46247</v>
      </c>
      <c r="C3462" s="82" t="s">
        <v>452</v>
      </c>
      <c r="D3462" s="83" t="n">
        <v>0</v>
      </c>
      <c r="E3462" s="0" t="n">
        <v>47</v>
      </c>
      <c r="F3462" s="0" t="n">
        <v>0</v>
      </c>
      <c r="G3462" s="0" t="n">
        <v>0</v>
      </c>
      <c r="I3462" s="0" t="str">
        <f aca="false">IF(A3462="","",IF(COUNTIF(Campaigns!$A$7:$A$300,A3462)&gt;0,"✓",IF(N(D3462)=0,"– no spend","⚠ add to Campaigns tab")))</f>
        <v>✓</v>
      </c>
      <c r="J3462" s="83" t="n">
        <f aca="false">IF(D3462="","",D3462*IF(Settings!$B$23=Settings!$C$6,1,IF(Settings!$B$23="USD",1/INDEX(Settings!$B$29:$B$40,MONTH(B3462)),INDEX(Settings!$B$29:$B$40,MONTH(B3462)))))</f>
        <v>0</v>
      </c>
    </row>
    <row r="3463" customFormat="false" ht="15" hidden="false" customHeight="false" outlineLevel="0" collapsed="false">
      <c r="A3463" s="0" t="s">
        <v>204</v>
      </c>
      <c r="B3463" s="81" t="n">
        <v>46247</v>
      </c>
      <c r="C3463" s="82" t="s">
        <v>452</v>
      </c>
      <c r="D3463" s="83" t="n">
        <v>4.63</v>
      </c>
      <c r="E3463" s="0" t="n">
        <v>16</v>
      </c>
      <c r="F3463" s="0" t="n">
        <v>3</v>
      </c>
      <c r="G3463" s="0" t="n">
        <v>2</v>
      </c>
      <c r="I3463" s="0" t="str">
        <f aca="false">IF(A3463="","",IF(COUNTIF(Campaigns!$A$7:$A$300,A3463)&gt;0,"✓",IF(N(D3463)=0,"– no spend","⚠ add to Campaigns tab")))</f>
        <v>✓</v>
      </c>
      <c r="J3463" s="83" t="n">
        <f aca="false">IF(D3463="","",D3463*IF(Settings!$B$23=Settings!$C$6,1,IF(Settings!$B$23="USD",1/INDEX(Settings!$B$29:$B$40,MONTH(B3463)),INDEX(Settings!$B$29:$B$40,MONTH(B3463)))))</f>
        <v>5.174951</v>
      </c>
    </row>
    <row r="3464" customFormat="false" ht="15" hidden="false" customHeight="false" outlineLevel="0" collapsed="false">
      <c r="A3464" s="0" t="s">
        <v>188</v>
      </c>
      <c r="B3464" s="81" t="n">
        <v>46247</v>
      </c>
      <c r="C3464" s="82" t="s">
        <v>452</v>
      </c>
      <c r="D3464" s="83" t="n">
        <v>27.34</v>
      </c>
      <c r="E3464" s="0" t="n">
        <v>179</v>
      </c>
      <c r="F3464" s="0" t="n">
        <v>9</v>
      </c>
      <c r="G3464" s="0" t="n">
        <v>3</v>
      </c>
      <c r="I3464" s="0" t="str">
        <f aca="false">IF(A3464="","",IF(COUNTIF(Campaigns!$A$7:$A$300,A3464)&gt;0,"✓",IF(N(D3464)=0,"– no spend","⚠ add to Campaigns tab")))</f>
        <v>✓</v>
      </c>
      <c r="J3464" s="83" t="n">
        <f aca="false">IF(D3464="","",D3464*IF(Settings!$B$23=Settings!$C$6,1,IF(Settings!$B$23="USD",1/INDEX(Settings!$B$29:$B$40,MONTH(B3464)),INDEX(Settings!$B$29:$B$40,MONTH(B3464)))))</f>
        <v>30.557918</v>
      </c>
    </row>
    <row r="3465" customFormat="false" ht="15" hidden="false" customHeight="false" outlineLevel="0" collapsed="false">
      <c r="A3465" s="0" t="s">
        <v>186</v>
      </c>
      <c r="B3465" s="81" t="n">
        <v>46247</v>
      </c>
      <c r="C3465" s="82" t="s">
        <v>452</v>
      </c>
      <c r="D3465" s="83" t="n">
        <v>24.69</v>
      </c>
      <c r="E3465" s="0" t="n">
        <v>53</v>
      </c>
      <c r="F3465" s="0" t="n">
        <v>6</v>
      </c>
      <c r="G3465" s="0" t="n">
        <v>0.1</v>
      </c>
      <c r="I3465" s="0" t="str">
        <f aca="false">IF(A3465="","",IF(COUNTIF(Campaigns!$A$7:$A$300,A3465)&gt;0,"✓",IF(N(D3465)=0,"– no spend","⚠ add to Campaigns tab")))</f>
        <v>✓</v>
      </c>
      <c r="J3465" s="83" t="n">
        <f aca="false">IF(D3465="","",D3465*IF(Settings!$B$23=Settings!$C$6,1,IF(Settings!$B$23="USD",1/INDEX(Settings!$B$29:$B$40,MONTH(B3465)),INDEX(Settings!$B$29:$B$40,MONTH(B3465)))))</f>
        <v>27.596013</v>
      </c>
    </row>
    <row r="3466" customFormat="false" ht="15" hidden="false" customHeight="false" outlineLevel="0" collapsed="false">
      <c r="A3466" s="0" t="s">
        <v>197</v>
      </c>
      <c r="B3466" s="81" t="n">
        <v>46247</v>
      </c>
      <c r="C3466" s="82" t="s">
        <v>452</v>
      </c>
      <c r="D3466" s="83" t="n">
        <v>20.11</v>
      </c>
      <c r="E3466" s="0" t="n">
        <v>27533</v>
      </c>
      <c r="F3466" s="0" t="n">
        <v>24</v>
      </c>
      <c r="G3466" s="0" t="n">
        <v>0</v>
      </c>
      <c r="I3466" s="0" t="str">
        <f aca="false">IF(A3466="","",IF(COUNTIF(Campaigns!$A$7:$A$300,A3466)&gt;0,"✓",IF(N(D3466)=0,"– no spend","⚠ add to Campaigns tab")))</f>
        <v>✓</v>
      </c>
      <c r="J3466" s="83" t="n">
        <f aca="false">IF(D3466="","",D3466*IF(Settings!$B$23=Settings!$C$6,1,IF(Settings!$B$23="USD",1/INDEX(Settings!$B$29:$B$40,MONTH(B3466)),INDEX(Settings!$B$29:$B$40,MONTH(B3466)))))</f>
        <v>22.476947</v>
      </c>
    </row>
    <row r="3467" customFormat="false" ht="15" hidden="false" customHeight="false" outlineLevel="0" collapsed="false">
      <c r="A3467" s="0" t="s">
        <v>198</v>
      </c>
      <c r="B3467" s="81" t="n">
        <v>46247</v>
      </c>
      <c r="C3467" s="82" t="s">
        <v>452</v>
      </c>
      <c r="D3467" s="83" t="n">
        <v>20.08</v>
      </c>
      <c r="E3467" s="0" t="n">
        <v>8335</v>
      </c>
      <c r="F3467" s="0" t="n">
        <v>6</v>
      </c>
      <c r="G3467" s="0" t="n">
        <v>0</v>
      </c>
      <c r="I3467" s="0" t="str">
        <f aca="false">IF(A3467="","",IF(COUNTIF(Campaigns!$A$7:$A$300,A3467)&gt;0,"✓",IF(N(D3467)=0,"– no spend","⚠ add to Campaigns tab")))</f>
        <v>✓</v>
      </c>
      <c r="J3467" s="83" t="n">
        <f aca="false">IF(D3467="","",D3467*IF(Settings!$B$23=Settings!$C$6,1,IF(Settings!$B$23="USD",1/INDEX(Settings!$B$29:$B$40,MONTH(B3467)),INDEX(Settings!$B$29:$B$40,MONTH(B3467)))))</f>
        <v>22.443416</v>
      </c>
    </row>
    <row r="3468" customFormat="false" ht="15" hidden="false" customHeight="false" outlineLevel="0" collapsed="false">
      <c r="A3468" s="0" t="s">
        <v>193</v>
      </c>
      <c r="B3468" s="81" t="n">
        <v>46248</v>
      </c>
      <c r="C3468" s="82" t="s">
        <v>452</v>
      </c>
      <c r="D3468" s="83" t="n">
        <v>161.24</v>
      </c>
      <c r="E3468" s="0" t="n">
        <v>1613</v>
      </c>
      <c r="F3468" s="0" t="n">
        <v>258</v>
      </c>
      <c r="G3468" s="0" t="n">
        <v>2</v>
      </c>
      <c r="I3468" s="0" t="str">
        <f aca="false">IF(A3468="","",IF(COUNTIF(Campaigns!$A$7:$A$300,A3468)&gt;0,"✓",IF(N(D3468)=0,"– no spend","⚠ add to Campaigns tab")))</f>
        <v>✓</v>
      </c>
      <c r="J3468" s="83" t="n">
        <f aca="false">IF(D3468="","",D3468*IF(Settings!$B$23=Settings!$C$6,1,IF(Settings!$B$23="USD",1/INDEX(Settings!$B$29:$B$40,MONTH(B3468)),INDEX(Settings!$B$29:$B$40,MONTH(B3468)))))</f>
        <v>180.217948</v>
      </c>
    </row>
    <row r="3469" customFormat="false" ht="15" hidden="false" customHeight="false" outlineLevel="0" collapsed="false">
      <c r="A3469" s="0" t="s">
        <v>189</v>
      </c>
      <c r="B3469" s="81" t="n">
        <v>46248</v>
      </c>
      <c r="C3469" s="82" t="s">
        <v>452</v>
      </c>
      <c r="D3469" s="83" t="n">
        <v>163.95</v>
      </c>
      <c r="E3469" s="0" t="n">
        <v>505</v>
      </c>
      <c r="F3469" s="0" t="n">
        <v>53</v>
      </c>
      <c r="G3469" s="0" t="n">
        <v>0</v>
      </c>
      <c r="I3469" s="0" t="str">
        <f aca="false">IF(A3469="","",IF(COUNTIF(Campaigns!$A$7:$A$300,A3469)&gt;0,"✓",IF(N(D3469)=0,"– no spend","⚠ add to Campaigns tab")))</f>
        <v>✓</v>
      </c>
      <c r="J3469" s="83" t="n">
        <f aca="false">IF(D3469="","",D3469*IF(Settings!$B$23=Settings!$C$6,1,IF(Settings!$B$23="USD",1/INDEX(Settings!$B$29:$B$40,MONTH(B3469)),INDEX(Settings!$B$29:$B$40,MONTH(B3469)))))</f>
        <v>183.246915</v>
      </c>
    </row>
    <row r="3470" customFormat="false" ht="15" hidden="false" customHeight="false" outlineLevel="0" collapsed="false">
      <c r="A3470" s="0" t="s">
        <v>197</v>
      </c>
      <c r="B3470" s="81" t="n">
        <v>46248</v>
      </c>
      <c r="C3470" s="82" t="s">
        <v>452</v>
      </c>
      <c r="D3470" s="83" t="n">
        <v>20.01</v>
      </c>
      <c r="E3470" s="0" t="n">
        <v>27192</v>
      </c>
      <c r="F3470" s="0" t="n">
        <v>29</v>
      </c>
      <c r="G3470" s="0" t="n">
        <v>0</v>
      </c>
      <c r="I3470" s="0" t="str">
        <f aca="false">IF(A3470="","",IF(COUNTIF(Campaigns!$A$7:$A$300,A3470)&gt;0,"✓",IF(N(D3470)=0,"– no spend","⚠ add to Campaigns tab")))</f>
        <v>✓</v>
      </c>
      <c r="J3470" s="83" t="n">
        <f aca="false">IF(D3470="","",D3470*IF(Settings!$B$23=Settings!$C$6,1,IF(Settings!$B$23="USD",1/INDEX(Settings!$B$29:$B$40,MONTH(B3470)),INDEX(Settings!$B$29:$B$40,MONTH(B3470)))))</f>
        <v>22.365177</v>
      </c>
    </row>
    <row r="3471" customFormat="false" ht="15" hidden="false" customHeight="false" outlineLevel="0" collapsed="false">
      <c r="A3471" s="0" t="s">
        <v>198</v>
      </c>
      <c r="B3471" s="81" t="n">
        <v>46248</v>
      </c>
      <c r="C3471" s="82" t="s">
        <v>452</v>
      </c>
      <c r="D3471" s="83" t="n">
        <v>19.51</v>
      </c>
      <c r="E3471" s="0" t="n">
        <v>8707</v>
      </c>
      <c r="F3471" s="0" t="n">
        <v>0</v>
      </c>
      <c r="G3471" s="0" t="n">
        <v>0</v>
      </c>
      <c r="I3471" s="0" t="str">
        <f aca="false">IF(A3471="","",IF(COUNTIF(Campaigns!$A$7:$A$300,A3471)&gt;0,"✓",IF(N(D3471)=0,"– no spend","⚠ add to Campaigns tab")))</f>
        <v>✓</v>
      </c>
      <c r="J3471" s="83" t="n">
        <f aca="false">IF(D3471="","",D3471*IF(Settings!$B$23=Settings!$C$6,1,IF(Settings!$B$23="USD",1/INDEX(Settings!$B$29:$B$40,MONTH(B3471)),INDEX(Settings!$B$29:$B$40,MONTH(B3471)))))</f>
        <v>21.806327</v>
      </c>
    </row>
    <row r="3472" customFormat="false" ht="15" hidden="false" customHeight="false" outlineLevel="0" collapsed="false">
      <c r="A3472" s="0" t="s">
        <v>193</v>
      </c>
      <c r="B3472" s="81" t="n">
        <v>46249</v>
      </c>
      <c r="C3472" s="82" t="s">
        <v>452</v>
      </c>
      <c r="D3472" s="83" t="n">
        <v>155.15</v>
      </c>
      <c r="E3472" s="0" t="n">
        <v>2476</v>
      </c>
      <c r="F3472" s="0" t="n">
        <v>403</v>
      </c>
      <c r="G3472" s="0" t="n">
        <v>10</v>
      </c>
      <c r="I3472" s="0" t="str">
        <f aca="false">IF(A3472="","",IF(COUNTIF(Campaigns!$A$7:$A$300,A3472)&gt;0,"✓",IF(N(D3472)=0,"– no spend","⚠ add to Campaigns tab")))</f>
        <v>✓</v>
      </c>
      <c r="J3472" s="83" t="n">
        <f aca="false">IF(D3472="","",D3472*IF(Settings!$B$23=Settings!$C$6,1,IF(Settings!$B$23="USD",1/INDEX(Settings!$B$29:$B$40,MONTH(B3472)),INDEX(Settings!$B$29:$B$40,MONTH(B3472)))))</f>
        <v>173.411155</v>
      </c>
    </row>
    <row r="3473" customFormat="false" ht="15" hidden="false" customHeight="false" outlineLevel="0" collapsed="false">
      <c r="A3473" s="0" t="s">
        <v>189</v>
      </c>
      <c r="B3473" s="81" t="n">
        <v>46249</v>
      </c>
      <c r="C3473" s="82" t="s">
        <v>452</v>
      </c>
      <c r="D3473" s="83" t="n">
        <v>152.93</v>
      </c>
      <c r="E3473" s="0" t="n">
        <v>610</v>
      </c>
      <c r="F3473" s="0" t="n">
        <v>59</v>
      </c>
      <c r="G3473" s="0" t="n">
        <v>7</v>
      </c>
      <c r="I3473" s="0" t="str">
        <f aca="false">IF(A3473="","",IF(COUNTIF(Campaigns!$A$7:$A$300,A3473)&gt;0,"✓",IF(N(D3473)=0,"– no spend","⚠ add to Campaigns tab")))</f>
        <v>✓</v>
      </c>
      <c r="J3473" s="83" t="n">
        <f aca="false">IF(D3473="","",D3473*IF(Settings!$B$23=Settings!$C$6,1,IF(Settings!$B$23="USD",1/INDEX(Settings!$B$29:$B$40,MONTH(B3473)),INDEX(Settings!$B$29:$B$40,MONTH(B3473)))))</f>
        <v>170.929861</v>
      </c>
    </row>
    <row r="3474" customFormat="false" ht="15" hidden="false" customHeight="false" outlineLevel="0" collapsed="false">
      <c r="A3474" s="0" t="s">
        <v>197</v>
      </c>
      <c r="B3474" s="81" t="n">
        <v>46249</v>
      </c>
      <c r="C3474" s="82" t="s">
        <v>452</v>
      </c>
      <c r="D3474" s="83" t="n">
        <v>20</v>
      </c>
      <c r="E3474" s="0" t="n">
        <v>26339</v>
      </c>
      <c r="F3474" s="0" t="n">
        <v>24</v>
      </c>
      <c r="G3474" s="0" t="n">
        <v>0</v>
      </c>
      <c r="I3474" s="0" t="str">
        <f aca="false">IF(A3474="","",IF(COUNTIF(Campaigns!$A$7:$A$300,A3474)&gt;0,"✓",IF(N(D3474)=0,"– no spend","⚠ add to Campaigns tab")))</f>
        <v>✓</v>
      </c>
      <c r="J3474" s="83" t="n">
        <f aca="false">IF(D3474="","",D3474*IF(Settings!$B$23=Settings!$C$6,1,IF(Settings!$B$23="USD",1/INDEX(Settings!$B$29:$B$40,MONTH(B3474)),INDEX(Settings!$B$29:$B$40,MONTH(B3474)))))</f>
        <v>22.354</v>
      </c>
    </row>
    <row r="3475" customFormat="false" ht="15" hidden="false" customHeight="false" outlineLevel="0" collapsed="false">
      <c r="A3475" s="0" t="s">
        <v>198</v>
      </c>
      <c r="B3475" s="81" t="n">
        <v>46249</v>
      </c>
      <c r="C3475" s="82" t="s">
        <v>452</v>
      </c>
      <c r="D3475" s="83" t="n">
        <v>19.29</v>
      </c>
      <c r="E3475" s="0" t="n">
        <v>8852</v>
      </c>
      <c r="F3475" s="0" t="n">
        <v>2</v>
      </c>
      <c r="G3475" s="0" t="n">
        <v>0</v>
      </c>
      <c r="I3475" s="0" t="str">
        <f aca="false">IF(A3475="","",IF(COUNTIF(Campaigns!$A$7:$A$300,A3475)&gt;0,"✓",IF(N(D3475)=0,"– no spend","⚠ add to Campaigns tab")))</f>
        <v>✓</v>
      </c>
      <c r="J3475" s="83" t="n">
        <f aca="false">IF(D3475="","",D3475*IF(Settings!$B$23=Settings!$C$6,1,IF(Settings!$B$23="USD",1/INDEX(Settings!$B$29:$B$40,MONTH(B3475)),INDEX(Settings!$B$29:$B$40,MONTH(B3475)))))</f>
        <v>21.560433</v>
      </c>
    </row>
    <row r="3476" customFormat="false" ht="15" hidden="false" customHeight="false" outlineLevel="0" collapsed="false">
      <c r="A3476" s="0" t="s">
        <v>193</v>
      </c>
      <c r="B3476" s="81" t="n">
        <v>46250</v>
      </c>
      <c r="C3476" s="82" t="s">
        <v>452</v>
      </c>
      <c r="D3476" s="83" t="n">
        <v>155.59</v>
      </c>
      <c r="E3476" s="0" t="n">
        <v>2494</v>
      </c>
      <c r="F3476" s="0" t="n">
        <v>359</v>
      </c>
      <c r="G3476" s="0" t="n">
        <v>8.25</v>
      </c>
      <c r="I3476" s="0" t="str">
        <f aca="false">IF(A3476="","",IF(COUNTIF(Campaigns!$A$7:$A$300,A3476)&gt;0,"✓",IF(N(D3476)=0,"– no spend","⚠ add to Campaigns tab")))</f>
        <v>✓</v>
      </c>
      <c r="J3476" s="83" t="n">
        <f aca="false">IF(D3476="","",D3476*IF(Settings!$B$23=Settings!$C$6,1,IF(Settings!$B$23="USD",1/INDEX(Settings!$B$29:$B$40,MONTH(B3476)),INDEX(Settings!$B$29:$B$40,MONTH(B3476)))))</f>
        <v>173.902943</v>
      </c>
    </row>
    <row r="3477" customFormat="false" ht="15" hidden="false" customHeight="false" outlineLevel="0" collapsed="false">
      <c r="A3477" s="0" t="s">
        <v>189</v>
      </c>
      <c r="B3477" s="81" t="n">
        <v>46250</v>
      </c>
      <c r="C3477" s="82" t="s">
        <v>452</v>
      </c>
      <c r="D3477" s="83" t="n">
        <v>169.31</v>
      </c>
      <c r="E3477" s="0" t="n">
        <v>963</v>
      </c>
      <c r="F3477" s="0" t="n">
        <v>99</v>
      </c>
      <c r="G3477" s="0" t="n">
        <v>8</v>
      </c>
      <c r="I3477" s="0" t="str">
        <f aca="false">IF(A3477="","",IF(COUNTIF(Campaigns!$A$7:$A$300,A3477)&gt;0,"✓",IF(N(D3477)=0,"– no spend","⚠ add to Campaigns tab")))</f>
        <v>✓</v>
      </c>
      <c r="J3477" s="83" t="n">
        <f aca="false">IF(D3477="","",D3477*IF(Settings!$B$23=Settings!$C$6,1,IF(Settings!$B$23="USD",1/INDEX(Settings!$B$29:$B$40,MONTH(B3477)),INDEX(Settings!$B$29:$B$40,MONTH(B3477)))))</f>
        <v>189.237787</v>
      </c>
    </row>
    <row r="3478" customFormat="false" ht="15" hidden="false" customHeight="false" outlineLevel="0" collapsed="false">
      <c r="A3478" s="0" t="s">
        <v>197</v>
      </c>
      <c r="B3478" s="81" t="n">
        <v>46250</v>
      </c>
      <c r="C3478" s="82" t="s">
        <v>452</v>
      </c>
      <c r="D3478" s="83" t="n">
        <v>20.02</v>
      </c>
      <c r="E3478" s="0" t="n">
        <v>29154</v>
      </c>
      <c r="F3478" s="0" t="n">
        <v>27</v>
      </c>
      <c r="G3478" s="0" t="n">
        <v>0</v>
      </c>
      <c r="I3478" s="0" t="str">
        <f aca="false">IF(A3478="","",IF(COUNTIF(Campaigns!$A$7:$A$300,A3478)&gt;0,"✓",IF(N(D3478)=0,"– no spend","⚠ add to Campaigns tab")))</f>
        <v>✓</v>
      </c>
      <c r="J3478" s="83" t="n">
        <f aca="false">IF(D3478="","",D3478*IF(Settings!$B$23=Settings!$C$6,1,IF(Settings!$B$23="USD",1/INDEX(Settings!$B$29:$B$40,MONTH(B3478)),INDEX(Settings!$B$29:$B$40,MONTH(B3478)))))</f>
        <v>22.376354</v>
      </c>
    </row>
    <row r="3479" customFormat="false" ht="15" hidden="false" customHeight="false" outlineLevel="0" collapsed="false">
      <c r="A3479" s="0" t="s">
        <v>198</v>
      </c>
      <c r="B3479" s="81" t="n">
        <v>46250</v>
      </c>
      <c r="C3479" s="82" t="s">
        <v>452</v>
      </c>
      <c r="D3479" s="83" t="n">
        <v>20.79</v>
      </c>
      <c r="E3479" s="0" t="n">
        <v>9122</v>
      </c>
      <c r="F3479" s="0" t="n">
        <v>0</v>
      </c>
      <c r="G3479" s="0" t="n">
        <v>0</v>
      </c>
      <c r="I3479" s="0" t="str">
        <f aca="false">IF(A3479="","",IF(COUNTIF(Campaigns!$A$7:$A$300,A3479)&gt;0,"✓",IF(N(D3479)=0,"– no spend","⚠ add to Campaigns tab")))</f>
        <v>✓</v>
      </c>
      <c r="J3479" s="83" t="n">
        <f aca="false">IF(D3479="","",D3479*IF(Settings!$B$23=Settings!$C$6,1,IF(Settings!$B$23="USD",1/INDEX(Settings!$B$29:$B$40,MONTH(B3479)),INDEX(Settings!$B$29:$B$40,MONTH(B3479)))))</f>
        <v>23.236983</v>
      </c>
    </row>
    <row r="3480" customFormat="false" ht="15" hidden="false" customHeight="false" outlineLevel="0" collapsed="false">
      <c r="A3480" s="0" t="s">
        <v>193</v>
      </c>
      <c r="B3480" s="81" t="n">
        <v>46251</v>
      </c>
      <c r="C3480" s="82" t="s">
        <v>452</v>
      </c>
      <c r="D3480" s="83" t="n">
        <v>143</v>
      </c>
      <c r="E3480" s="0" t="n">
        <v>1673</v>
      </c>
      <c r="F3480" s="0" t="n">
        <v>163</v>
      </c>
      <c r="G3480" s="0" t="n">
        <v>7.25</v>
      </c>
      <c r="I3480" s="0" t="str">
        <f aca="false">IF(A3480="","",IF(COUNTIF(Campaigns!$A$7:$A$300,A3480)&gt;0,"✓",IF(N(D3480)=0,"– no spend","⚠ add to Campaigns tab")))</f>
        <v>✓</v>
      </c>
      <c r="J3480" s="83" t="n">
        <f aca="false">IF(D3480="","",D3480*IF(Settings!$B$23=Settings!$C$6,1,IF(Settings!$B$23="USD",1/INDEX(Settings!$B$29:$B$40,MONTH(B3480)),INDEX(Settings!$B$29:$B$40,MONTH(B3480)))))</f>
        <v>159.8311</v>
      </c>
    </row>
    <row r="3481" customFormat="false" ht="15" hidden="false" customHeight="false" outlineLevel="0" collapsed="false">
      <c r="A3481" s="0" t="s">
        <v>189</v>
      </c>
      <c r="B3481" s="81" t="n">
        <v>46251</v>
      </c>
      <c r="C3481" s="82" t="s">
        <v>452</v>
      </c>
      <c r="D3481" s="83" t="n">
        <v>131.55</v>
      </c>
      <c r="E3481" s="0" t="n">
        <v>669</v>
      </c>
      <c r="F3481" s="0" t="n">
        <v>65</v>
      </c>
      <c r="G3481" s="0" t="n">
        <v>1</v>
      </c>
      <c r="I3481" s="0" t="str">
        <f aca="false">IF(A3481="","",IF(COUNTIF(Campaigns!$A$7:$A$300,A3481)&gt;0,"✓",IF(N(D3481)=0,"– no spend","⚠ add to Campaigns tab")))</f>
        <v>✓</v>
      </c>
      <c r="J3481" s="83" t="n">
        <f aca="false">IF(D3481="","",D3481*IF(Settings!$B$23=Settings!$C$6,1,IF(Settings!$B$23="USD",1/INDEX(Settings!$B$29:$B$40,MONTH(B3481)),INDEX(Settings!$B$29:$B$40,MONTH(B3481)))))</f>
        <v>147.033435</v>
      </c>
    </row>
    <row r="3482" customFormat="false" ht="15" hidden="false" customHeight="false" outlineLevel="0" collapsed="false">
      <c r="A3482" s="0" t="s">
        <v>197</v>
      </c>
      <c r="B3482" s="81" t="n">
        <v>46251</v>
      </c>
      <c r="C3482" s="82" t="s">
        <v>452</v>
      </c>
      <c r="D3482" s="83" t="n">
        <v>19.93</v>
      </c>
      <c r="E3482" s="0" t="n">
        <v>28000</v>
      </c>
      <c r="F3482" s="0" t="n">
        <v>37</v>
      </c>
      <c r="G3482" s="0" t="n">
        <v>0</v>
      </c>
      <c r="I3482" s="0" t="str">
        <f aca="false">IF(A3482="","",IF(COUNTIF(Campaigns!$A$7:$A$300,A3482)&gt;0,"✓",IF(N(D3482)=0,"– no spend","⚠ add to Campaigns tab")))</f>
        <v>✓</v>
      </c>
      <c r="J3482" s="83" t="n">
        <f aca="false">IF(D3482="","",D3482*IF(Settings!$B$23=Settings!$C$6,1,IF(Settings!$B$23="USD",1/INDEX(Settings!$B$29:$B$40,MONTH(B3482)),INDEX(Settings!$B$29:$B$40,MONTH(B3482)))))</f>
        <v>22.275761</v>
      </c>
    </row>
    <row r="3483" customFormat="false" ht="15" hidden="false" customHeight="false" outlineLevel="0" collapsed="false">
      <c r="A3483" s="0" t="s">
        <v>198</v>
      </c>
      <c r="B3483" s="81" t="n">
        <v>46251</v>
      </c>
      <c r="C3483" s="82" t="s">
        <v>452</v>
      </c>
      <c r="D3483" s="83" t="n">
        <v>20.28</v>
      </c>
      <c r="E3483" s="0" t="n">
        <v>8243</v>
      </c>
      <c r="F3483" s="0" t="n">
        <v>2</v>
      </c>
      <c r="G3483" s="0" t="n">
        <v>0</v>
      </c>
      <c r="I3483" s="0" t="str">
        <f aca="false">IF(A3483="","",IF(COUNTIF(Campaigns!$A$7:$A$300,A3483)&gt;0,"✓",IF(N(D3483)=0,"– no spend","⚠ add to Campaigns tab")))</f>
        <v>✓</v>
      </c>
      <c r="J3483" s="83" t="n">
        <f aca="false">IF(D3483="","",D3483*IF(Settings!$B$23=Settings!$C$6,1,IF(Settings!$B$23="USD",1/INDEX(Settings!$B$29:$B$40,MONTH(B3483)),INDEX(Settings!$B$29:$B$40,MONTH(B3483)))))</f>
        <v>22.666956</v>
      </c>
    </row>
    <row r="3484" customFormat="false" ht="15" hidden="false" customHeight="false" outlineLevel="0" collapsed="false">
      <c r="A3484" s="0" t="s">
        <v>193</v>
      </c>
      <c r="B3484" s="81" t="n">
        <v>46252</v>
      </c>
      <c r="C3484" s="82" t="s">
        <v>452</v>
      </c>
      <c r="D3484" s="83" t="n">
        <v>159.79</v>
      </c>
      <c r="E3484" s="0" t="n">
        <v>785</v>
      </c>
      <c r="F3484" s="0" t="n">
        <v>60</v>
      </c>
      <c r="G3484" s="0" t="n">
        <v>2</v>
      </c>
      <c r="I3484" s="0" t="str">
        <f aca="false">IF(A3484="","",IF(COUNTIF(Campaigns!$A$7:$A$300,A3484)&gt;0,"✓",IF(N(D3484)=0,"– no spend","⚠ add to Campaigns tab")))</f>
        <v>✓</v>
      </c>
      <c r="J3484" s="83" t="n">
        <f aca="false">IF(D3484="","",D3484*IF(Settings!$B$23=Settings!$C$6,1,IF(Settings!$B$23="USD",1/INDEX(Settings!$B$29:$B$40,MONTH(B3484)),INDEX(Settings!$B$29:$B$40,MONTH(B3484)))))</f>
        <v>178.597283</v>
      </c>
    </row>
    <row r="3485" customFormat="false" ht="15" hidden="false" customHeight="false" outlineLevel="0" collapsed="false">
      <c r="A3485" s="0" t="s">
        <v>189</v>
      </c>
      <c r="B3485" s="81" t="n">
        <v>46252</v>
      </c>
      <c r="C3485" s="82" t="s">
        <v>452</v>
      </c>
      <c r="D3485" s="83" t="n">
        <v>146.93</v>
      </c>
      <c r="E3485" s="0" t="n">
        <v>709</v>
      </c>
      <c r="F3485" s="0" t="n">
        <v>69</v>
      </c>
      <c r="G3485" s="0" t="n">
        <v>4.56</v>
      </c>
      <c r="I3485" s="0" t="str">
        <f aca="false">IF(A3485="","",IF(COUNTIF(Campaigns!$A$7:$A$300,A3485)&gt;0,"✓",IF(N(D3485)=0,"– no spend","⚠ add to Campaigns tab")))</f>
        <v>✓</v>
      </c>
      <c r="J3485" s="83" t="n">
        <f aca="false">IF(D3485="","",D3485*IF(Settings!$B$23=Settings!$C$6,1,IF(Settings!$B$23="USD",1/INDEX(Settings!$B$29:$B$40,MONTH(B3485)),INDEX(Settings!$B$29:$B$40,MONTH(B3485)))))</f>
        <v>164.223661</v>
      </c>
    </row>
    <row r="3486" customFormat="false" ht="15" hidden="false" customHeight="false" outlineLevel="0" collapsed="false">
      <c r="A3486" s="0" t="s">
        <v>197</v>
      </c>
      <c r="B3486" s="81" t="n">
        <v>46252</v>
      </c>
      <c r="C3486" s="82" t="s">
        <v>452</v>
      </c>
      <c r="D3486" s="83" t="n">
        <v>19.76</v>
      </c>
      <c r="E3486" s="0" t="n">
        <v>29709</v>
      </c>
      <c r="F3486" s="0" t="n">
        <v>23</v>
      </c>
      <c r="G3486" s="0" t="n">
        <v>0</v>
      </c>
      <c r="I3486" s="0" t="str">
        <f aca="false">IF(A3486="","",IF(COUNTIF(Campaigns!$A$7:$A$300,A3486)&gt;0,"✓",IF(N(D3486)=0,"– no spend","⚠ add to Campaigns tab")))</f>
        <v>✓</v>
      </c>
      <c r="J3486" s="83" t="n">
        <f aca="false">IF(D3486="","",D3486*IF(Settings!$B$23=Settings!$C$6,1,IF(Settings!$B$23="USD",1/INDEX(Settings!$B$29:$B$40,MONTH(B3486)),INDEX(Settings!$B$29:$B$40,MONTH(B3486)))))</f>
        <v>22.085752</v>
      </c>
    </row>
    <row r="3487" customFormat="false" ht="15" hidden="false" customHeight="false" outlineLevel="0" collapsed="false">
      <c r="A3487" s="0" t="s">
        <v>198</v>
      </c>
      <c r="B3487" s="81" t="n">
        <v>46252</v>
      </c>
      <c r="C3487" s="82" t="s">
        <v>452</v>
      </c>
      <c r="D3487" s="83" t="n">
        <v>19.79</v>
      </c>
      <c r="E3487" s="0" t="n">
        <v>8783</v>
      </c>
      <c r="F3487" s="0" t="n">
        <v>2</v>
      </c>
      <c r="G3487" s="0" t="n">
        <v>0.16</v>
      </c>
      <c r="I3487" s="0" t="str">
        <f aca="false">IF(A3487="","",IF(COUNTIF(Campaigns!$A$7:$A$300,A3487)&gt;0,"✓",IF(N(D3487)=0,"– no spend","⚠ add to Campaigns tab")))</f>
        <v>✓</v>
      </c>
      <c r="J3487" s="83" t="n">
        <f aca="false">IF(D3487="","",D3487*IF(Settings!$B$23=Settings!$C$6,1,IF(Settings!$B$23="USD",1/INDEX(Settings!$B$29:$B$40,MONTH(B3487)),INDEX(Settings!$B$29:$B$40,MONTH(B3487)))))</f>
        <v>22.119283</v>
      </c>
    </row>
    <row r="3488" customFormat="false" ht="15" hidden="false" customHeight="false" outlineLevel="0" collapsed="false">
      <c r="A3488" s="0" t="s">
        <v>193</v>
      </c>
      <c r="B3488" s="81" t="n">
        <v>46253</v>
      </c>
      <c r="C3488" s="82" t="s">
        <v>452</v>
      </c>
      <c r="D3488" s="83" t="n">
        <v>154.95</v>
      </c>
      <c r="E3488" s="0" t="n">
        <v>1066</v>
      </c>
      <c r="F3488" s="0" t="n">
        <v>73</v>
      </c>
      <c r="G3488" s="0" t="n">
        <v>0</v>
      </c>
      <c r="I3488" s="0" t="str">
        <f aca="false">IF(A3488="","",IF(COUNTIF(Campaigns!$A$7:$A$300,A3488)&gt;0,"✓",IF(N(D3488)=0,"– no spend","⚠ add to Campaigns tab")))</f>
        <v>✓</v>
      </c>
      <c r="J3488" s="83" t="n">
        <f aca="false">IF(D3488="","",D3488*IF(Settings!$B$23=Settings!$C$6,1,IF(Settings!$B$23="USD",1/INDEX(Settings!$B$29:$B$40,MONTH(B3488)),INDEX(Settings!$B$29:$B$40,MONTH(B3488)))))</f>
        <v>173.187615</v>
      </c>
    </row>
    <row r="3489" customFormat="false" ht="15" hidden="false" customHeight="false" outlineLevel="0" collapsed="false">
      <c r="A3489" s="0" t="s">
        <v>189</v>
      </c>
      <c r="B3489" s="81" t="n">
        <v>46253</v>
      </c>
      <c r="C3489" s="82" t="s">
        <v>452</v>
      </c>
      <c r="D3489" s="83" t="n">
        <v>154.67</v>
      </c>
      <c r="E3489" s="0" t="n">
        <v>853</v>
      </c>
      <c r="F3489" s="0" t="n">
        <v>92</v>
      </c>
      <c r="G3489" s="0" t="n">
        <v>5</v>
      </c>
      <c r="I3489" s="0" t="str">
        <f aca="false">IF(A3489="","",IF(COUNTIF(Campaigns!$A$7:$A$300,A3489)&gt;0,"✓",IF(N(D3489)=0,"– no spend","⚠ add to Campaigns tab")))</f>
        <v>✓</v>
      </c>
      <c r="J3489" s="83" t="n">
        <f aca="false">IF(D3489="","",D3489*IF(Settings!$B$23=Settings!$C$6,1,IF(Settings!$B$23="USD",1/INDEX(Settings!$B$29:$B$40,MONTH(B3489)),INDEX(Settings!$B$29:$B$40,MONTH(B3489)))))</f>
        <v>172.874659</v>
      </c>
    </row>
    <row r="3490" customFormat="false" ht="15" hidden="false" customHeight="false" outlineLevel="0" collapsed="false">
      <c r="A3490" s="0" t="s">
        <v>196</v>
      </c>
      <c r="B3490" s="81" t="n">
        <v>46253</v>
      </c>
      <c r="C3490" s="82" t="s">
        <v>452</v>
      </c>
      <c r="D3490" s="83" t="n">
        <v>2.75</v>
      </c>
      <c r="E3490" s="0" t="n">
        <v>801</v>
      </c>
      <c r="F3490" s="0" t="n">
        <v>40</v>
      </c>
      <c r="G3490" s="0" t="n">
        <v>0</v>
      </c>
      <c r="I3490" s="0" t="str">
        <f aca="false">IF(A3490="","",IF(COUNTIF(Campaigns!$A$7:$A$300,A3490)&gt;0,"✓",IF(N(D3490)=0,"– no spend","⚠ add to Campaigns tab")))</f>
        <v>✓</v>
      </c>
      <c r="J3490" s="83" t="n">
        <f aca="false">IF(D3490="","",D3490*IF(Settings!$B$23=Settings!$C$6,1,IF(Settings!$B$23="USD",1/INDEX(Settings!$B$29:$B$40,MONTH(B3490)),INDEX(Settings!$B$29:$B$40,MONTH(B3490)))))</f>
        <v>3.073675</v>
      </c>
    </row>
    <row r="3491" customFormat="false" ht="15" hidden="false" customHeight="false" outlineLevel="0" collapsed="false">
      <c r="A3491" s="0" t="s">
        <v>197</v>
      </c>
      <c r="B3491" s="81" t="n">
        <v>46253</v>
      </c>
      <c r="C3491" s="82" t="s">
        <v>452</v>
      </c>
      <c r="D3491" s="83" t="n">
        <v>19.73</v>
      </c>
      <c r="E3491" s="0" t="n">
        <v>28765</v>
      </c>
      <c r="F3491" s="0" t="n">
        <v>27</v>
      </c>
      <c r="G3491" s="0" t="n">
        <v>0</v>
      </c>
      <c r="I3491" s="0" t="str">
        <f aca="false">IF(A3491="","",IF(COUNTIF(Campaigns!$A$7:$A$300,A3491)&gt;0,"✓",IF(N(D3491)=0,"– no spend","⚠ add to Campaigns tab")))</f>
        <v>✓</v>
      </c>
      <c r="J3491" s="83" t="n">
        <f aca="false">IF(D3491="","",D3491*IF(Settings!$B$23=Settings!$C$6,1,IF(Settings!$B$23="USD",1/INDEX(Settings!$B$29:$B$40,MONTH(B3491)),INDEX(Settings!$B$29:$B$40,MONTH(B3491)))))</f>
        <v>22.052221</v>
      </c>
    </row>
    <row r="3492" customFormat="false" ht="15" hidden="false" customHeight="false" outlineLevel="0" collapsed="false">
      <c r="A3492" s="0" t="s">
        <v>198</v>
      </c>
      <c r="B3492" s="81" t="n">
        <v>46253</v>
      </c>
      <c r="C3492" s="82" t="s">
        <v>452</v>
      </c>
      <c r="D3492" s="83" t="n">
        <v>19.71</v>
      </c>
      <c r="E3492" s="0" t="n">
        <v>8889</v>
      </c>
      <c r="F3492" s="0" t="n">
        <v>2</v>
      </c>
      <c r="G3492" s="0" t="n">
        <v>0</v>
      </c>
      <c r="I3492" s="0" t="str">
        <f aca="false">IF(A3492="","",IF(COUNTIF(Campaigns!$A$7:$A$300,A3492)&gt;0,"✓",IF(N(D3492)=0,"– no spend","⚠ add to Campaigns tab")))</f>
        <v>✓</v>
      </c>
      <c r="J3492" s="83" t="n">
        <f aca="false">IF(D3492="","",D3492*IF(Settings!$B$23=Settings!$C$6,1,IF(Settings!$B$23="USD",1/INDEX(Settings!$B$29:$B$40,MONTH(B3492)),INDEX(Settings!$B$29:$B$40,MONTH(B3492)))))</f>
        <v>22.029867</v>
      </c>
    </row>
    <row r="3493" customFormat="false" ht="15" hidden="false" customHeight="false" outlineLevel="0" collapsed="false">
      <c r="A3493" s="0" t="s">
        <v>193</v>
      </c>
      <c r="B3493" s="81" t="n">
        <v>46254</v>
      </c>
      <c r="C3493" s="82" t="s">
        <v>452</v>
      </c>
      <c r="D3493" s="83" t="n">
        <v>142.02</v>
      </c>
      <c r="E3493" s="0" t="n">
        <v>761</v>
      </c>
      <c r="F3493" s="0" t="n">
        <v>73</v>
      </c>
      <c r="G3493" s="0" t="n">
        <v>1</v>
      </c>
      <c r="I3493" s="0" t="str">
        <f aca="false">IF(A3493="","",IF(COUNTIF(Campaigns!$A$7:$A$300,A3493)&gt;0,"✓",IF(N(D3493)=0,"– no spend","⚠ add to Campaigns tab")))</f>
        <v>✓</v>
      </c>
      <c r="J3493" s="83" t="n">
        <f aca="false">IF(D3493="","",D3493*IF(Settings!$B$23=Settings!$C$6,1,IF(Settings!$B$23="USD",1/INDEX(Settings!$B$29:$B$40,MONTH(B3493)),INDEX(Settings!$B$29:$B$40,MONTH(B3493)))))</f>
        <v>158.735754</v>
      </c>
    </row>
    <row r="3494" customFormat="false" ht="15" hidden="false" customHeight="false" outlineLevel="0" collapsed="false">
      <c r="A3494" s="0" t="s">
        <v>220</v>
      </c>
      <c r="B3494" s="81" t="n">
        <v>46254</v>
      </c>
      <c r="C3494" s="82" t="s">
        <v>452</v>
      </c>
      <c r="D3494" s="83" t="n">
        <v>33.8</v>
      </c>
      <c r="E3494" s="0" t="n">
        <v>25570</v>
      </c>
      <c r="F3494" s="0" t="n">
        <v>396</v>
      </c>
      <c r="G3494" s="0" t="n">
        <v>0</v>
      </c>
      <c r="I3494" s="0" t="str">
        <f aca="false">IF(A3494="","",IF(COUNTIF(Campaigns!$A$7:$A$300,A3494)&gt;0,"✓",IF(N(D3494)=0,"– no spend","⚠ add to Campaigns tab")))</f>
        <v>✓</v>
      </c>
      <c r="J3494" s="83" t="n">
        <f aca="false">IF(D3494="","",D3494*IF(Settings!$B$23=Settings!$C$6,1,IF(Settings!$B$23="USD",1/INDEX(Settings!$B$29:$B$40,MONTH(B3494)),INDEX(Settings!$B$29:$B$40,MONTH(B3494)))))</f>
        <v>37.77826</v>
      </c>
    </row>
    <row r="3495" customFormat="false" ht="15" hidden="false" customHeight="false" outlineLevel="0" collapsed="false">
      <c r="A3495" s="0" t="s">
        <v>189</v>
      </c>
      <c r="B3495" s="81" t="n">
        <v>46254</v>
      </c>
      <c r="C3495" s="82" t="s">
        <v>452</v>
      </c>
      <c r="D3495" s="83" t="n">
        <v>150.34</v>
      </c>
      <c r="E3495" s="0" t="n">
        <v>794</v>
      </c>
      <c r="F3495" s="0" t="n">
        <v>73</v>
      </c>
      <c r="G3495" s="0" t="n">
        <v>6</v>
      </c>
      <c r="I3495" s="0" t="str">
        <f aca="false">IF(A3495="","",IF(COUNTIF(Campaigns!$A$7:$A$300,A3495)&gt;0,"✓",IF(N(D3495)=0,"– no spend","⚠ add to Campaigns tab")))</f>
        <v>✓</v>
      </c>
      <c r="J3495" s="83" t="n">
        <f aca="false">IF(D3495="","",D3495*IF(Settings!$B$23=Settings!$C$6,1,IF(Settings!$B$23="USD",1/INDEX(Settings!$B$29:$B$40,MONTH(B3495)),INDEX(Settings!$B$29:$B$40,MONTH(B3495)))))</f>
        <v>168.035018</v>
      </c>
    </row>
    <row r="3496" customFormat="false" ht="15" hidden="false" customHeight="false" outlineLevel="0" collapsed="false">
      <c r="A3496" s="0" t="s">
        <v>196</v>
      </c>
      <c r="B3496" s="81" t="n">
        <v>46254</v>
      </c>
      <c r="C3496" s="82" t="s">
        <v>452</v>
      </c>
      <c r="D3496" s="83" t="n">
        <v>39.14</v>
      </c>
      <c r="E3496" s="0" t="n">
        <v>1373</v>
      </c>
      <c r="F3496" s="0" t="n">
        <v>82</v>
      </c>
      <c r="G3496" s="0" t="n">
        <v>6</v>
      </c>
      <c r="I3496" s="0" t="str">
        <f aca="false">IF(A3496="","",IF(COUNTIF(Campaigns!$A$7:$A$300,A3496)&gt;0,"✓",IF(N(D3496)=0,"– no spend","⚠ add to Campaigns tab")))</f>
        <v>✓</v>
      </c>
      <c r="J3496" s="83" t="n">
        <f aca="false">IF(D3496="","",D3496*IF(Settings!$B$23=Settings!$C$6,1,IF(Settings!$B$23="USD",1/INDEX(Settings!$B$29:$B$40,MONTH(B3496)),INDEX(Settings!$B$29:$B$40,MONTH(B3496)))))</f>
        <v>43.746778</v>
      </c>
    </row>
    <row r="3497" customFormat="false" ht="15" hidden="false" customHeight="false" outlineLevel="0" collapsed="false">
      <c r="A3497" s="0" t="s">
        <v>197</v>
      </c>
      <c r="B3497" s="81" t="n">
        <v>46254</v>
      </c>
      <c r="C3497" s="82" t="s">
        <v>452</v>
      </c>
      <c r="D3497" s="83" t="n">
        <v>19.65</v>
      </c>
      <c r="E3497" s="0" t="n">
        <v>27194</v>
      </c>
      <c r="F3497" s="0" t="n">
        <v>31</v>
      </c>
      <c r="G3497" s="0" t="n">
        <v>0</v>
      </c>
      <c r="I3497" s="0" t="str">
        <f aca="false">IF(A3497="","",IF(COUNTIF(Campaigns!$A$7:$A$300,A3497)&gt;0,"✓",IF(N(D3497)=0,"– no spend","⚠ add to Campaigns tab")))</f>
        <v>✓</v>
      </c>
      <c r="J3497" s="83" t="n">
        <f aca="false">IF(D3497="","",D3497*IF(Settings!$B$23=Settings!$C$6,1,IF(Settings!$B$23="USD",1/INDEX(Settings!$B$29:$B$40,MONTH(B3497)),INDEX(Settings!$B$29:$B$40,MONTH(B3497)))))</f>
        <v>21.962805</v>
      </c>
    </row>
    <row r="3498" customFormat="false" ht="15" hidden="false" customHeight="false" outlineLevel="0" collapsed="false">
      <c r="A3498" s="0" t="s">
        <v>198</v>
      </c>
      <c r="B3498" s="81" t="n">
        <v>46254</v>
      </c>
      <c r="C3498" s="82" t="s">
        <v>452</v>
      </c>
      <c r="D3498" s="83" t="n">
        <v>19.41</v>
      </c>
      <c r="E3498" s="0" t="n">
        <v>7299</v>
      </c>
      <c r="F3498" s="0" t="n">
        <v>4</v>
      </c>
      <c r="G3498" s="0" t="n">
        <v>0.25</v>
      </c>
      <c r="I3498" s="0" t="str">
        <f aca="false">IF(A3498="","",IF(COUNTIF(Campaigns!$A$7:$A$300,A3498)&gt;0,"✓",IF(N(D3498)=0,"– no spend","⚠ add to Campaigns tab")))</f>
        <v>✓</v>
      </c>
      <c r="J3498" s="83" t="n">
        <f aca="false">IF(D3498="","",D3498*IF(Settings!$B$23=Settings!$C$6,1,IF(Settings!$B$23="USD",1/INDEX(Settings!$B$29:$B$40,MONTH(B3498)),INDEX(Settings!$B$29:$B$40,MONTH(B3498)))))</f>
        <v>21.694557</v>
      </c>
    </row>
    <row r="3499" customFormat="false" ht="15" hidden="false" customHeight="false" outlineLevel="0" collapsed="false">
      <c r="A3499" s="0" t="s">
        <v>193</v>
      </c>
      <c r="B3499" s="81" t="n">
        <v>46255</v>
      </c>
      <c r="C3499" s="82" t="s">
        <v>452</v>
      </c>
      <c r="D3499" s="83" t="n">
        <v>154.54</v>
      </c>
      <c r="E3499" s="0" t="n">
        <v>965</v>
      </c>
      <c r="F3499" s="0" t="n">
        <v>78</v>
      </c>
      <c r="G3499" s="0" t="n">
        <v>2</v>
      </c>
      <c r="I3499" s="0" t="str">
        <f aca="false">IF(A3499="","",IF(COUNTIF(Campaigns!$A$7:$A$300,A3499)&gt;0,"✓",IF(N(D3499)=0,"– no spend","⚠ add to Campaigns tab")))</f>
        <v>✓</v>
      </c>
      <c r="J3499" s="83" t="n">
        <f aca="false">IF(D3499="","",D3499*IF(Settings!$B$23=Settings!$C$6,1,IF(Settings!$B$23="USD",1/INDEX(Settings!$B$29:$B$40,MONTH(B3499)),INDEX(Settings!$B$29:$B$40,MONTH(B3499)))))</f>
        <v>172.729358</v>
      </c>
    </row>
    <row r="3500" customFormat="false" ht="15" hidden="false" customHeight="false" outlineLevel="0" collapsed="false">
      <c r="A3500" s="0" t="s">
        <v>220</v>
      </c>
      <c r="B3500" s="81" t="n">
        <v>46255</v>
      </c>
      <c r="C3500" s="82" t="s">
        <v>452</v>
      </c>
      <c r="D3500" s="83" t="n">
        <v>95.65</v>
      </c>
      <c r="E3500" s="0" t="n">
        <v>6761</v>
      </c>
      <c r="F3500" s="0" t="n">
        <v>443</v>
      </c>
      <c r="G3500" s="0" t="n">
        <v>0</v>
      </c>
      <c r="I3500" s="0" t="str">
        <f aca="false">IF(A3500="","",IF(COUNTIF(Campaigns!$A$7:$A$300,A3500)&gt;0,"✓",IF(N(D3500)=0,"– no spend","⚠ add to Campaigns tab")))</f>
        <v>✓</v>
      </c>
      <c r="J3500" s="83" t="n">
        <f aca="false">IF(D3500="","",D3500*IF(Settings!$B$23=Settings!$C$6,1,IF(Settings!$B$23="USD",1/INDEX(Settings!$B$29:$B$40,MONTH(B3500)),INDEX(Settings!$B$29:$B$40,MONTH(B3500)))))</f>
        <v>106.908005</v>
      </c>
    </row>
    <row r="3501" customFormat="false" ht="15" hidden="false" customHeight="false" outlineLevel="0" collapsed="false">
      <c r="A3501" s="0" t="s">
        <v>189</v>
      </c>
      <c r="B3501" s="81" t="n">
        <v>46255</v>
      </c>
      <c r="C3501" s="82" t="s">
        <v>452</v>
      </c>
      <c r="D3501" s="83" t="n">
        <v>159.59</v>
      </c>
      <c r="E3501" s="0" t="n">
        <v>825</v>
      </c>
      <c r="F3501" s="0" t="n">
        <v>91</v>
      </c>
      <c r="G3501" s="0" t="n">
        <v>6</v>
      </c>
      <c r="I3501" s="0" t="str">
        <f aca="false">IF(A3501="","",IF(COUNTIF(Campaigns!$A$7:$A$300,A3501)&gt;0,"✓",IF(N(D3501)=0,"– no spend","⚠ add to Campaigns tab")))</f>
        <v>✓</v>
      </c>
      <c r="J3501" s="83" t="n">
        <f aca="false">IF(D3501="","",D3501*IF(Settings!$B$23=Settings!$C$6,1,IF(Settings!$B$23="USD",1/INDEX(Settings!$B$29:$B$40,MONTH(B3501)),INDEX(Settings!$B$29:$B$40,MONTH(B3501)))))</f>
        <v>178.373743</v>
      </c>
    </row>
    <row r="3502" customFormat="false" ht="15" hidden="false" customHeight="false" outlineLevel="0" collapsed="false">
      <c r="A3502" s="0" t="s">
        <v>196</v>
      </c>
      <c r="B3502" s="81" t="n">
        <v>46255</v>
      </c>
      <c r="C3502" s="82" t="s">
        <v>452</v>
      </c>
      <c r="D3502" s="83" t="n">
        <v>26.98</v>
      </c>
      <c r="E3502" s="0" t="n">
        <v>1182</v>
      </c>
      <c r="F3502" s="0" t="n">
        <v>30</v>
      </c>
      <c r="G3502" s="0" t="n">
        <v>0</v>
      </c>
      <c r="I3502" s="0" t="str">
        <f aca="false">IF(A3502="","",IF(COUNTIF(Campaigns!$A$7:$A$300,A3502)&gt;0,"✓",IF(N(D3502)=0,"– no spend","⚠ add to Campaigns tab")))</f>
        <v>✓</v>
      </c>
      <c r="J3502" s="83" t="n">
        <f aca="false">IF(D3502="","",D3502*IF(Settings!$B$23=Settings!$C$6,1,IF(Settings!$B$23="USD",1/INDEX(Settings!$B$29:$B$40,MONTH(B3502)),INDEX(Settings!$B$29:$B$40,MONTH(B3502)))))</f>
        <v>30.155546</v>
      </c>
    </row>
    <row r="3503" customFormat="false" ht="15" hidden="false" customHeight="false" outlineLevel="0" collapsed="false">
      <c r="A3503" s="0" t="s">
        <v>197</v>
      </c>
      <c r="B3503" s="81" t="n">
        <v>46255</v>
      </c>
      <c r="C3503" s="82" t="s">
        <v>452</v>
      </c>
      <c r="D3503" s="83" t="n">
        <v>19.57</v>
      </c>
      <c r="E3503" s="0" t="n">
        <v>25389</v>
      </c>
      <c r="F3503" s="0" t="n">
        <v>26</v>
      </c>
      <c r="G3503" s="0" t="n">
        <v>0</v>
      </c>
      <c r="I3503" s="0" t="str">
        <f aca="false">IF(A3503="","",IF(COUNTIF(Campaigns!$A$7:$A$300,A3503)&gt;0,"✓",IF(N(D3503)=0,"– no spend","⚠ add to Campaigns tab")))</f>
        <v>✓</v>
      </c>
      <c r="J3503" s="83" t="n">
        <f aca="false">IF(D3503="","",D3503*IF(Settings!$B$23=Settings!$C$6,1,IF(Settings!$B$23="USD",1/INDEX(Settings!$B$29:$B$40,MONTH(B3503)),INDEX(Settings!$B$29:$B$40,MONTH(B3503)))))</f>
        <v>21.873389</v>
      </c>
    </row>
    <row r="3504" customFormat="false" ht="15" hidden="false" customHeight="false" outlineLevel="0" collapsed="false">
      <c r="A3504" s="0" t="s">
        <v>198</v>
      </c>
      <c r="B3504" s="81" t="n">
        <v>46255</v>
      </c>
      <c r="C3504" s="82" t="s">
        <v>452</v>
      </c>
      <c r="D3504" s="83" t="n">
        <v>19.55</v>
      </c>
      <c r="E3504" s="0" t="n">
        <v>7574</v>
      </c>
      <c r="F3504" s="0" t="n">
        <v>2</v>
      </c>
      <c r="G3504" s="0" t="n">
        <v>0</v>
      </c>
      <c r="I3504" s="0" t="str">
        <f aca="false">IF(A3504="","",IF(COUNTIF(Campaigns!$A$7:$A$300,A3504)&gt;0,"✓",IF(N(D3504)=0,"– no spend","⚠ add to Campaigns tab")))</f>
        <v>✓</v>
      </c>
      <c r="J3504" s="83" t="n">
        <f aca="false">IF(D3504="","",D3504*IF(Settings!$B$23=Settings!$C$6,1,IF(Settings!$B$23="USD",1/INDEX(Settings!$B$29:$B$40,MONTH(B3504)),INDEX(Settings!$B$29:$B$40,MONTH(B3504)))))</f>
        <v>21.851035</v>
      </c>
    </row>
    <row r="3505" customFormat="false" ht="15" hidden="false" customHeight="false" outlineLevel="0" collapsed="false">
      <c r="A3505" s="0" t="s">
        <v>193</v>
      </c>
      <c r="B3505" s="81" t="n">
        <v>46256</v>
      </c>
      <c r="C3505" s="82" t="s">
        <v>452</v>
      </c>
      <c r="D3505" s="83" t="n">
        <v>150.35</v>
      </c>
      <c r="E3505" s="0" t="n">
        <v>751</v>
      </c>
      <c r="F3505" s="0" t="n">
        <v>65</v>
      </c>
      <c r="G3505" s="0" t="n">
        <v>2.5</v>
      </c>
      <c r="I3505" s="0" t="str">
        <f aca="false">IF(A3505="","",IF(COUNTIF(Campaigns!$A$7:$A$300,A3505)&gt;0,"✓",IF(N(D3505)=0,"– no spend","⚠ add to Campaigns tab")))</f>
        <v>✓</v>
      </c>
      <c r="J3505" s="83" t="n">
        <f aca="false">IF(D3505="","",D3505*IF(Settings!$B$23=Settings!$C$6,1,IF(Settings!$B$23="USD",1/INDEX(Settings!$B$29:$B$40,MONTH(B3505)),INDEX(Settings!$B$29:$B$40,MONTH(B3505)))))</f>
        <v>168.046195</v>
      </c>
    </row>
    <row r="3506" customFormat="false" ht="15" hidden="false" customHeight="false" outlineLevel="0" collapsed="false">
      <c r="A3506" s="0" t="s">
        <v>220</v>
      </c>
      <c r="B3506" s="81" t="n">
        <v>46256</v>
      </c>
      <c r="C3506" s="82" t="s">
        <v>452</v>
      </c>
      <c r="D3506" s="83" t="n">
        <v>6.53</v>
      </c>
      <c r="E3506" s="0" t="n">
        <v>6716</v>
      </c>
      <c r="F3506" s="0" t="n">
        <v>428</v>
      </c>
      <c r="G3506" s="0" t="n">
        <v>1</v>
      </c>
      <c r="I3506" s="0" t="str">
        <f aca="false">IF(A3506="","",IF(COUNTIF(Campaigns!$A$7:$A$300,A3506)&gt;0,"✓",IF(N(D3506)=0,"– no spend","⚠ add to Campaigns tab")))</f>
        <v>✓</v>
      </c>
      <c r="J3506" s="83" t="n">
        <f aca="false">IF(D3506="","",D3506*IF(Settings!$B$23=Settings!$C$6,1,IF(Settings!$B$23="USD",1/INDEX(Settings!$B$29:$B$40,MONTH(B3506)),INDEX(Settings!$B$29:$B$40,MONTH(B3506)))))</f>
        <v>7.298581</v>
      </c>
    </row>
    <row r="3507" customFormat="false" ht="15" hidden="false" customHeight="false" outlineLevel="0" collapsed="false">
      <c r="A3507" s="0" t="s">
        <v>189</v>
      </c>
      <c r="B3507" s="81" t="n">
        <v>46256</v>
      </c>
      <c r="C3507" s="82" t="s">
        <v>452</v>
      </c>
      <c r="D3507" s="83" t="n">
        <v>149.21</v>
      </c>
      <c r="E3507" s="0" t="n">
        <v>868</v>
      </c>
      <c r="F3507" s="0" t="n">
        <v>63</v>
      </c>
      <c r="G3507" s="0" t="n">
        <v>2</v>
      </c>
      <c r="I3507" s="0" t="str">
        <f aca="false">IF(A3507="","",IF(COUNTIF(Campaigns!$A$7:$A$300,A3507)&gt;0,"✓",IF(N(D3507)=0,"– no spend","⚠ add to Campaigns tab")))</f>
        <v>✓</v>
      </c>
      <c r="J3507" s="83" t="n">
        <f aca="false">IF(D3507="","",D3507*IF(Settings!$B$23=Settings!$C$6,1,IF(Settings!$B$23="USD",1/INDEX(Settings!$B$29:$B$40,MONTH(B3507)),INDEX(Settings!$B$29:$B$40,MONTH(B3507)))))</f>
        <v>166.772017</v>
      </c>
    </row>
    <row r="3508" customFormat="false" ht="15" hidden="false" customHeight="false" outlineLevel="0" collapsed="false">
      <c r="A3508" s="0" t="s">
        <v>196</v>
      </c>
      <c r="B3508" s="81" t="n">
        <v>46256</v>
      </c>
      <c r="C3508" s="82" t="s">
        <v>452</v>
      </c>
      <c r="D3508" s="83" t="n">
        <v>13.59</v>
      </c>
      <c r="E3508" s="0" t="n">
        <v>342</v>
      </c>
      <c r="F3508" s="0" t="n">
        <v>12</v>
      </c>
      <c r="G3508" s="0" t="n">
        <v>4</v>
      </c>
      <c r="I3508" s="0" t="str">
        <f aca="false">IF(A3508="","",IF(COUNTIF(Campaigns!$A$7:$A$300,A3508)&gt;0,"✓",IF(N(D3508)=0,"– no spend","⚠ add to Campaigns tab")))</f>
        <v>✓</v>
      </c>
      <c r="J3508" s="83" t="n">
        <f aca="false">IF(D3508="","",D3508*IF(Settings!$B$23=Settings!$C$6,1,IF(Settings!$B$23="USD",1/INDEX(Settings!$B$29:$B$40,MONTH(B3508)),INDEX(Settings!$B$29:$B$40,MONTH(B3508)))))</f>
        <v>15.189543</v>
      </c>
    </row>
    <row r="3509" customFormat="false" ht="15" hidden="false" customHeight="false" outlineLevel="0" collapsed="false">
      <c r="A3509" s="0" t="s">
        <v>197</v>
      </c>
      <c r="B3509" s="81" t="n">
        <v>46256</v>
      </c>
      <c r="C3509" s="82" t="s">
        <v>452</v>
      </c>
      <c r="D3509" s="83" t="n">
        <v>19.51</v>
      </c>
      <c r="E3509" s="0" t="n">
        <v>25639</v>
      </c>
      <c r="F3509" s="0" t="n">
        <v>32</v>
      </c>
      <c r="G3509" s="0" t="n">
        <v>0</v>
      </c>
      <c r="I3509" s="0" t="str">
        <f aca="false">IF(A3509="","",IF(COUNTIF(Campaigns!$A$7:$A$300,A3509)&gt;0,"✓",IF(N(D3509)=0,"– no spend","⚠ add to Campaigns tab")))</f>
        <v>✓</v>
      </c>
      <c r="J3509" s="83" t="n">
        <f aca="false">IF(D3509="","",D3509*IF(Settings!$B$23=Settings!$C$6,1,IF(Settings!$B$23="USD",1/INDEX(Settings!$B$29:$B$40,MONTH(B3509)),INDEX(Settings!$B$29:$B$40,MONTH(B3509)))))</f>
        <v>21.806327</v>
      </c>
    </row>
    <row r="3510" customFormat="false" ht="15" hidden="false" customHeight="false" outlineLevel="0" collapsed="false">
      <c r="A3510" s="0" t="s">
        <v>198</v>
      </c>
      <c r="B3510" s="81" t="n">
        <v>46256</v>
      </c>
      <c r="C3510" s="82" t="s">
        <v>452</v>
      </c>
      <c r="D3510" s="83" t="n">
        <v>19.58</v>
      </c>
      <c r="E3510" s="0" t="n">
        <v>7701</v>
      </c>
      <c r="F3510" s="0" t="n">
        <v>3</v>
      </c>
      <c r="G3510" s="0" t="n">
        <v>0</v>
      </c>
      <c r="I3510" s="0" t="str">
        <f aca="false">IF(A3510="","",IF(COUNTIF(Campaigns!$A$7:$A$300,A3510)&gt;0,"✓",IF(N(D3510)=0,"– no spend","⚠ add to Campaigns tab")))</f>
        <v>✓</v>
      </c>
      <c r="J3510" s="83" t="n">
        <f aca="false">IF(D3510="","",D3510*IF(Settings!$B$23=Settings!$C$6,1,IF(Settings!$B$23="USD",1/INDEX(Settings!$B$29:$B$40,MONTH(B3510)),INDEX(Settings!$B$29:$B$40,MONTH(B3510)))))</f>
        <v>21.884566</v>
      </c>
    </row>
    <row r="3511" customFormat="false" ht="15" hidden="false" customHeight="false" outlineLevel="0" collapsed="false">
      <c r="A3511" s="0" t="s">
        <v>193</v>
      </c>
      <c r="B3511" s="81" t="n">
        <v>46257</v>
      </c>
      <c r="C3511" s="82" t="s">
        <v>452</v>
      </c>
      <c r="D3511" s="83" t="n">
        <v>51.84</v>
      </c>
      <c r="E3511" s="0" t="n">
        <v>484</v>
      </c>
      <c r="F3511" s="0" t="n">
        <v>32</v>
      </c>
      <c r="G3511" s="0" t="n">
        <v>5</v>
      </c>
      <c r="I3511" s="0" t="str">
        <f aca="false">IF(A3511="","",IF(COUNTIF(Campaigns!$A$7:$A$300,A3511)&gt;0,"✓",IF(N(D3511)=0,"– no spend","⚠ add to Campaigns tab")))</f>
        <v>✓</v>
      </c>
      <c r="J3511" s="83" t="n">
        <f aca="false">IF(D3511="","",D3511*IF(Settings!$B$23=Settings!$C$6,1,IF(Settings!$B$23="USD",1/INDEX(Settings!$B$29:$B$40,MONTH(B3511)),INDEX(Settings!$B$29:$B$40,MONTH(B3511)))))</f>
        <v>57.941568</v>
      </c>
    </row>
    <row r="3512" customFormat="false" ht="15" hidden="false" customHeight="false" outlineLevel="0" collapsed="false">
      <c r="A3512" s="0" t="s">
        <v>220</v>
      </c>
      <c r="B3512" s="81" t="n">
        <v>46257</v>
      </c>
      <c r="C3512" s="82" t="s">
        <v>452</v>
      </c>
      <c r="D3512" s="83" t="n">
        <v>18.93</v>
      </c>
      <c r="E3512" s="0" t="n">
        <v>3040</v>
      </c>
      <c r="F3512" s="0" t="n">
        <v>316</v>
      </c>
      <c r="G3512" s="0" t="n">
        <v>3</v>
      </c>
      <c r="I3512" s="0" t="str">
        <f aca="false">IF(A3512="","",IF(COUNTIF(Campaigns!$A$7:$A$300,A3512)&gt;0,"✓",IF(N(D3512)=0,"– no spend","⚠ add to Campaigns tab")))</f>
        <v>✓</v>
      </c>
      <c r="J3512" s="83" t="n">
        <f aca="false">IF(D3512="","",D3512*IF(Settings!$B$23=Settings!$C$6,1,IF(Settings!$B$23="USD",1/INDEX(Settings!$B$29:$B$40,MONTH(B3512)),INDEX(Settings!$B$29:$B$40,MONTH(B3512)))))</f>
        <v>21.158061</v>
      </c>
    </row>
    <row r="3513" customFormat="false" ht="15" hidden="false" customHeight="false" outlineLevel="0" collapsed="false">
      <c r="A3513" s="0" t="s">
        <v>189</v>
      </c>
      <c r="B3513" s="81" t="n">
        <v>46257</v>
      </c>
      <c r="C3513" s="82" t="s">
        <v>452</v>
      </c>
      <c r="D3513" s="83" t="n">
        <v>47.74</v>
      </c>
      <c r="E3513" s="0" t="n">
        <v>524</v>
      </c>
      <c r="F3513" s="0" t="n">
        <v>32</v>
      </c>
      <c r="G3513" s="0" t="n">
        <v>0</v>
      </c>
      <c r="I3513" s="0" t="str">
        <f aca="false">IF(A3513="","",IF(COUNTIF(Campaigns!$A$7:$A$300,A3513)&gt;0,"✓",IF(N(D3513)=0,"– no spend","⚠ add to Campaigns tab")))</f>
        <v>✓</v>
      </c>
      <c r="J3513" s="83" t="n">
        <f aca="false">IF(D3513="","",D3513*IF(Settings!$B$23=Settings!$C$6,1,IF(Settings!$B$23="USD",1/INDEX(Settings!$B$29:$B$40,MONTH(B3513)),INDEX(Settings!$B$29:$B$40,MONTH(B3513)))))</f>
        <v>53.358998</v>
      </c>
    </row>
    <row r="3514" customFormat="false" ht="15" hidden="false" customHeight="false" outlineLevel="0" collapsed="false">
      <c r="A3514" s="0" t="s">
        <v>196</v>
      </c>
      <c r="B3514" s="81" t="n">
        <v>46257</v>
      </c>
      <c r="C3514" s="82" t="s">
        <v>452</v>
      </c>
      <c r="D3514" s="83" t="n">
        <v>68.58</v>
      </c>
      <c r="E3514" s="0" t="n">
        <v>8938</v>
      </c>
      <c r="F3514" s="0" t="n">
        <v>127</v>
      </c>
      <c r="G3514" s="0" t="n">
        <v>6</v>
      </c>
      <c r="I3514" s="0" t="str">
        <f aca="false">IF(A3514="","",IF(COUNTIF(Campaigns!$A$7:$A$300,A3514)&gt;0,"✓",IF(N(D3514)=0,"– no spend","⚠ add to Campaigns tab")))</f>
        <v>✓</v>
      </c>
      <c r="J3514" s="83" t="n">
        <f aca="false">IF(D3514="","",D3514*IF(Settings!$B$23=Settings!$C$6,1,IF(Settings!$B$23="USD",1/INDEX(Settings!$B$29:$B$40,MONTH(B3514)),INDEX(Settings!$B$29:$B$40,MONTH(B3514)))))</f>
        <v>76.651866</v>
      </c>
    </row>
    <row r="3515" customFormat="false" ht="15" hidden="false" customHeight="false" outlineLevel="0" collapsed="false">
      <c r="A3515" s="0" t="s">
        <v>197</v>
      </c>
      <c r="B3515" s="81" t="n">
        <v>46257</v>
      </c>
      <c r="C3515" s="82" t="s">
        <v>452</v>
      </c>
      <c r="D3515" s="83" t="n">
        <v>19.33</v>
      </c>
      <c r="E3515" s="0" t="n">
        <v>24892</v>
      </c>
      <c r="F3515" s="0" t="n">
        <v>22</v>
      </c>
      <c r="G3515" s="0" t="n">
        <v>0</v>
      </c>
      <c r="I3515" s="0" t="str">
        <f aca="false">IF(A3515="","",IF(COUNTIF(Campaigns!$A$7:$A$300,A3515)&gt;0,"✓",IF(N(D3515)=0,"– no spend","⚠ add to Campaigns tab")))</f>
        <v>✓</v>
      </c>
      <c r="J3515" s="83" t="n">
        <f aca="false">IF(D3515="","",D3515*IF(Settings!$B$23=Settings!$C$6,1,IF(Settings!$B$23="USD",1/INDEX(Settings!$B$29:$B$40,MONTH(B3515)),INDEX(Settings!$B$29:$B$40,MONTH(B3515)))))</f>
        <v>21.605141</v>
      </c>
    </row>
    <row r="3516" customFormat="false" ht="15" hidden="false" customHeight="false" outlineLevel="0" collapsed="false">
      <c r="A3516" s="0" t="s">
        <v>198</v>
      </c>
      <c r="B3516" s="81" t="n">
        <v>46257</v>
      </c>
      <c r="C3516" s="82" t="s">
        <v>452</v>
      </c>
      <c r="D3516" s="83" t="n">
        <v>19.34</v>
      </c>
      <c r="E3516" s="0" t="n">
        <v>7376</v>
      </c>
      <c r="F3516" s="0" t="n">
        <v>2</v>
      </c>
      <c r="G3516" s="0" t="n">
        <v>0</v>
      </c>
      <c r="I3516" s="0" t="str">
        <f aca="false">IF(A3516="","",IF(COUNTIF(Campaigns!$A$7:$A$300,A3516)&gt;0,"✓",IF(N(D3516)=0,"– no spend","⚠ add to Campaigns tab")))</f>
        <v>✓</v>
      </c>
      <c r="J3516" s="83" t="n">
        <f aca="false">IF(D3516="","",D3516*IF(Settings!$B$23=Settings!$C$6,1,IF(Settings!$B$23="USD",1/INDEX(Settings!$B$29:$B$40,MONTH(B3516)),INDEX(Settings!$B$29:$B$40,MONTH(B3516)))))</f>
        <v>21.616318</v>
      </c>
    </row>
    <row r="3517" customFormat="false" ht="15" hidden="false" customHeight="false" outlineLevel="0" collapsed="false">
      <c r="A3517" s="0" t="s">
        <v>193</v>
      </c>
      <c r="B3517" s="81" t="n">
        <v>46258</v>
      </c>
      <c r="C3517" s="82" t="s">
        <v>452</v>
      </c>
      <c r="D3517" s="83" t="n">
        <v>54.65</v>
      </c>
      <c r="E3517" s="0" t="n">
        <v>599</v>
      </c>
      <c r="F3517" s="0" t="n">
        <v>38</v>
      </c>
      <c r="G3517" s="0" t="n">
        <v>1</v>
      </c>
      <c r="I3517" s="0" t="str">
        <f aca="false">IF(A3517="","",IF(COUNTIF(Campaigns!$A$7:$A$300,A3517)&gt;0,"✓",IF(N(D3517)=0,"– no spend","⚠ add to Campaigns tab")))</f>
        <v>✓</v>
      </c>
      <c r="J3517" s="83" t="n">
        <f aca="false">IF(D3517="","",D3517*IF(Settings!$B$23=Settings!$C$6,1,IF(Settings!$B$23="USD",1/INDEX(Settings!$B$29:$B$40,MONTH(B3517)),INDEX(Settings!$B$29:$B$40,MONTH(B3517)))))</f>
        <v>61.082305</v>
      </c>
    </row>
    <row r="3518" customFormat="false" ht="15" hidden="false" customHeight="false" outlineLevel="0" collapsed="false">
      <c r="A3518" s="0" t="s">
        <v>220</v>
      </c>
      <c r="B3518" s="81" t="n">
        <v>46258</v>
      </c>
      <c r="C3518" s="82" t="s">
        <v>452</v>
      </c>
      <c r="D3518" s="83" t="n">
        <v>0.42</v>
      </c>
      <c r="E3518" s="0" t="n">
        <v>337</v>
      </c>
      <c r="F3518" s="0" t="n">
        <v>9</v>
      </c>
      <c r="G3518" s="0" t="n">
        <v>0</v>
      </c>
      <c r="I3518" s="0" t="str">
        <f aca="false">IF(A3518="","",IF(COUNTIF(Campaigns!$A$7:$A$300,A3518)&gt;0,"✓",IF(N(D3518)=0,"– no spend","⚠ add to Campaigns tab")))</f>
        <v>✓</v>
      </c>
      <c r="J3518" s="83" t="n">
        <f aca="false">IF(D3518="","",D3518*IF(Settings!$B$23=Settings!$C$6,1,IF(Settings!$B$23="USD",1/INDEX(Settings!$B$29:$B$40,MONTH(B3518)),INDEX(Settings!$B$29:$B$40,MONTH(B3518)))))</f>
        <v>0.469434</v>
      </c>
    </row>
    <row r="3519" customFormat="false" ht="15" hidden="false" customHeight="false" outlineLevel="0" collapsed="false">
      <c r="A3519" s="0" t="s">
        <v>189</v>
      </c>
      <c r="B3519" s="81" t="n">
        <v>46258</v>
      </c>
      <c r="C3519" s="82" t="s">
        <v>452</v>
      </c>
      <c r="D3519" s="83" t="n">
        <v>109.01</v>
      </c>
      <c r="E3519" s="0" t="n">
        <v>925</v>
      </c>
      <c r="F3519" s="0" t="n">
        <v>66</v>
      </c>
      <c r="G3519" s="0" t="n">
        <v>1</v>
      </c>
      <c r="I3519" s="0" t="str">
        <f aca="false">IF(A3519="","",IF(COUNTIF(Campaigns!$A$7:$A$300,A3519)&gt;0,"✓",IF(N(D3519)=0,"– no spend","⚠ add to Campaigns tab")))</f>
        <v>✓</v>
      </c>
      <c r="J3519" s="83" t="n">
        <f aca="false">IF(D3519="","",D3519*IF(Settings!$B$23=Settings!$C$6,1,IF(Settings!$B$23="USD",1/INDEX(Settings!$B$29:$B$40,MONTH(B3519)),INDEX(Settings!$B$29:$B$40,MONTH(B3519)))))</f>
        <v>121.840477</v>
      </c>
    </row>
    <row r="3520" customFormat="false" ht="15" hidden="false" customHeight="false" outlineLevel="0" collapsed="false">
      <c r="A3520" s="0" t="s">
        <v>196</v>
      </c>
      <c r="B3520" s="81" t="n">
        <v>46258</v>
      </c>
      <c r="C3520" s="82" t="s">
        <v>452</v>
      </c>
      <c r="D3520" s="83" t="n">
        <v>79.07</v>
      </c>
      <c r="E3520" s="0" t="n">
        <v>9654</v>
      </c>
      <c r="F3520" s="0" t="n">
        <v>174</v>
      </c>
      <c r="G3520" s="0" t="n">
        <v>15</v>
      </c>
      <c r="I3520" s="0" t="str">
        <f aca="false">IF(A3520="","",IF(COUNTIF(Campaigns!$A$7:$A$300,A3520)&gt;0,"✓",IF(N(D3520)=0,"– no spend","⚠ add to Campaigns tab")))</f>
        <v>✓</v>
      </c>
      <c r="J3520" s="83" t="n">
        <f aca="false">IF(D3520="","",D3520*IF(Settings!$B$23=Settings!$C$6,1,IF(Settings!$B$23="USD",1/INDEX(Settings!$B$29:$B$40,MONTH(B3520)),INDEX(Settings!$B$29:$B$40,MONTH(B3520)))))</f>
        <v>88.376539</v>
      </c>
    </row>
    <row r="3521" customFormat="false" ht="15" hidden="false" customHeight="false" outlineLevel="0" collapsed="false">
      <c r="A3521" s="0" t="s">
        <v>197</v>
      </c>
      <c r="B3521" s="81" t="n">
        <v>46258</v>
      </c>
      <c r="C3521" s="82" t="s">
        <v>452</v>
      </c>
      <c r="D3521" s="83" t="n">
        <v>19.23</v>
      </c>
      <c r="E3521" s="0" t="n">
        <v>25911</v>
      </c>
      <c r="F3521" s="0" t="n">
        <v>33</v>
      </c>
      <c r="G3521" s="0" t="n">
        <v>0</v>
      </c>
      <c r="I3521" s="0" t="str">
        <f aca="false">IF(A3521="","",IF(COUNTIF(Campaigns!$A$7:$A$300,A3521)&gt;0,"✓",IF(N(D3521)=0,"– no spend","⚠ add to Campaigns tab")))</f>
        <v>✓</v>
      </c>
      <c r="J3521" s="83" t="n">
        <f aca="false">IF(D3521="","",D3521*IF(Settings!$B$23=Settings!$C$6,1,IF(Settings!$B$23="USD",1/INDEX(Settings!$B$29:$B$40,MONTH(B3521)),INDEX(Settings!$B$29:$B$40,MONTH(B3521)))))</f>
        <v>21.493371</v>
      </c>
    </row>
    <row r="3522" customFormat="false" ht="15" hidden="false" customHeight="false" outlineLevel="0" collapsed="false">
      <c r="A3522" s="0" t="s">
        <v>198</v>
      </c>
      <c r="B3522" s="81" t="n">
        <v>46258</v>
      </c>
      <c r="C3522" s="82" t="s">
        <v>452</v>
      </c>
      <c r="D3522" s="83" t="n">
        <v>19.15</v>
      </c>
      <c r="E3522" s="0" t="n">
        <v>7503</v>
      </c>
      <c r="F3522" s="0" t="n">
        <v>3</v>
      </c>
      <c r="G3522" s="0" t="n">
        <v>0</v>
      </c>
      <c r="I3522" s="0" t="str">
        <f aca="false">IF(A3522="","",IF(COUNTIF(Campaigns!$A$7:$A$300,A3522)&gt;0,"✓",IF(N(D3522)=0,"– no spend","⚠ add to Campaigns tab")))</f>
        <v>✓</v>
      </c>
      <c r="J3522" s="83" t="n">
        <f aca="false">IF(D3522="","",D3522*IF(Settings!$B$23=Settings!$C$6,1,IF(Settings!$B$23="USD",1/INDEX(Settings!$B$29:$B$40,MONTH(B3522)),INDEX(Settings!$B$29:$B$40,MONTH(B3522)))))</f>
        <v>21.403955</v>
      </c>
    </row>
    <row r="3523" customFormat="false" ht="15" hidden="false" customHeight="false" outlineLevel="0" collapsed="false">
      <c r="A3523" s="0" t="s">
        <v>193</v>
      </c>
      <c r="B3523" s="81" t="n">
        <v>46259</v>
      </c>
      <c r="C3523" s="82" t="s">
        <v>452</v>
      </c>
      <c r="D3523" s="83" t="n">
        <v>49.23</v>
      </c>
      <c r="E3523" s="0" t="n">
        <v>501</v>
      </c>
      <c r="F3523" s="0" t="n">
        <v>37</v>
      </c>
      <c r="G3523" s="0" t="n">
        <v>0</v>
      </c>
      <c r="I3523" s="0" t="str">
        <f aca="false">IF(A3523="","",IF(COUNTIF(Campaigns!$A$7:$A$300,A3523)&gt;0,"✓",IF(N(D3523)=0,"– no spend","⚠ add to Campaigns tab")))</f>
        <v>✓</v>
      </c>
      <c r="J3523" s="83" t="n">
        <f aca="false">IF(D3523="","",D3523*IF(Settings!$B$23=Settings!$C$6,1,IF(Settings!$B$23="USD",1/INDEX(Settings!$B$29:$B$40,MONTH(B3523)),INDEX(Settings!$B$29:$B$40,MONTH(B3523)))))</f>
        <v>55.024371</v>
      </c>
    </row>
    <row r="3524" customFormat="false" ht="15" hidden="false" customHeight="false" outlineLevel="0" collapsed="false">
      <c r="A3524" s="0" t="s">
        <v>189</v>
      </c>
      <c r="B3524" s="81" t="n">
        <v>46259</v>
      </c>
      <c r="C3524" s="82" t="s">
        <v>452</v>
      </c>
      <c r="D3524" s="83" t="n">
        <v>122.41</v>
      </c>
      <c r="E3524" s="0" t="n">
        <v>1052</v>
      </c>
      <c r="F3524" s="0" t="n">
        <v>73</v>
      </c>
      <c r="G3524" s="0" t="n">
        <v>2</v>
      </c>
      <c r="I3524" s="0" t="str">
        <f aca="false">IF(A3524="","",IF(COUNTIF(Campaigns!$A$7:$A$300,A3524)&gt;0,"✓",IF(N(D3524)=0,"– no spend","⚠ add to Campaigns tab")))</f>
        <v>✓</v>
      </c>
      <c r="J3524" s="83" t="n">
        <f aca="false">IF(D3524="","",D3524*IF(Settings!$B$23=Settings!$C$6,1,IF(Settings!$B$23="USD",1/INDEX(Settings!$B$29:$B$40,MONTH(B3524)),INDEX(Settings!$B$29:$B$40,MONTH(B3524)))))</f>
        <v>136.817657</v>
      </c>
    </row>
    <row r="3525" customFormat="false" ht="15" hidden="false" customHeight="false" outlineLevel="0" collapsed="false">
      <c r="A3525" s="0" t="s">
        <v>196</v>
      </c>
      <c r="B3525" s="81" t="n">
        <v>46259</v>
      </c>
      <c r="C3525" s="82" t="s">
        <v>452</v>
      </c>
      <c r="D3525" s="83" t="n">
        <v>86.63</v>
      </c>
      <c r="E3525" s="0" t="n">
        <v>1651</v>
      </c>
      <c r="F3525" s="0" t="n">
        <v>48</v>
      </c>
      <c r="G3525" s="0" t="n">
        <v>16.41</v>
      </c>
      <c r="I3525" s="0" t="str">
        <f aca="false">IF(A3525="","",IF(COUNTIF(Campaigns!$A$7:$A$300,A3525)&gt;0,"✓",IF(N(D3525)=0,"– no spend","⚠ add to Campaigns tab")))</f>
        <v>✓</v>
      </c>
      <c r="J3525" s="83" t="n">
        <f aca="false">IF(D3525="","",D3525*IF(Settings!$B$23=Settings!$C$6,1,IF(Settings!$B$23="USD",1/INDEX(Settings!$B$29:$B$40,MONTH(B3525)),INDEX(Settings!$B$29:$B$40,MONTH(B3525)))))</f>
        <v>96.826351</v>
      </c>
    </row>
    <row r="3526" customFormat="false" ht="15" hidden="false" customHeight="false" outlineLevel="0" collapsed="false">
      <c r="A3526" s="0" t="s">
        <v>197</v>
      </c>
      <c r="B3526" s="81" t="n">
        <v>46259</v>
      </c>
      <c r="C3526" s="82" t="s">
        <v>452</v>
      </c>
      <c r="D3526" s="83" t="n">
        <v>19.15</v>
      </c>
      <c r="E3526" s="0" t="n">
        <v>26648</v>
      </c>
      <c r="F3526" s="0" t="n">
        <v>27</v>
      </c>
      <c r="G3526" s="0" t="n">
        <v>0</v>
      </c>
      <c r="I3526" s="0" t="str">
        <f aca="false">IF(A3526="","",IF(COUNTIF(Campaigns!$A$7:$A$300,A3526)&gt;0,"✓",IF(N(D3526)=0,"– no spend","⚠ add to Campaigns tab")))</f>
        <v>✓</v>
      </c>
      <c r="J3526" s="83" t="n">
        <f aca="false">IF(D3526="","",D3526*IF(Settings!$B$23=Settings!$C$6,1,IF(Settings!$B$23="USD",1/INDEX(Settings!$B$29:$B$40,MONTH(B3526)),INDEX(Settings!$B$29:$B$40,MONTH(B3526)))))</f>
        <v>21.403955</v>
      </c>
    </row>
    <row r="3527" customFormat="false" ht="15" hidden="false" customHeight="false" outlineLevel="0" collapsed="false">
      <c r="A3527" s="0" t="s">
        <v>198</v>
      </c>
      <c r="B3527" s="81" t="n">
        <v>46259</v>
      </c>
      <c r="C3527" s="82" t="s">
        <v>452</v>
      </c>
      <c r="D3527" s="83" t="n">
        <v>19.05</v>
      </c>
      <c r="E3527" s="0" t="n">
        <v>8271</v>
      </c>
      <c r="F3527" s="0" t="n">
        <v>1</v>
      </c>
      <c r="G3527" s="0" t="n">
        <v>0</v>
      </c>
      <c r="I3527" s="0" t="str">
        <f aca="false">IF(A3527="","",IF(COUNTIF(Campaigns!$A$7:$A$300,A3527)&gt;0,"✓",IF(N(D3527)=0,"– no spend","⚠ add to Campaigns tab")))</f>
        <v>✓</v>
      </c>
      <c r="J3527" s="83" t="n">
        <f aca="false">IF(D3527="","",D3527*IF(Settings!$B$23=Settings!$C$6,1,IF(Settings!$B$23="USD",1/INDEX(Settings!$B$29:$B$40,MONTH(B3527)),INDEX(Settings!$B$29:$B$40,MONTH(B3527)))))</f>
        <v>21.292185</v>
      </c>
    </row>
    <row r="3528" customFormat="false" ht="15" hidden="false" customHeight="false" outlineLevel="0" collapsed="false">
      <c r="A3528" s="0" t="s">
        <v>193</v>
      </c>
      <c r="B3528" s="81" t="n">
        <v>46260</v>
      </c>
      <c r="C3528" s="82" t="s">
        <v>452</v>
      </c>
      <c r="D3528" s="83" t="n">
        <v>77.85</v>
      </c>
      <c r="E3528" s="0" t="n">
        <v>585</v>
      </c>
      <c r="F3528" s="0" t="n">
        <v>44</v>
      </c>
      <c r="G3528" s="0" t="n">
        <v>0</v>
      </c>
      <c r="I3528" s="0" t="str">
        <f aca="false">IF(A3528="","",IF(COUNTIF(Campaigns!$A$7:$A$300,A3528)&gt;0,"✓",IF(N(D3528)=0,"– no spend","⚠ add to Campaigns tab")))</f>
        <v>✓</v>
      </c>
      <c r="J3528" s="83" t="n">
        <f aca="false">IF(D3528="","",D3528*IF(Settings!$B$23=Settings!$C$6,1,IF(Settings!$B$23="USD",1/INDEX(Settings!$B$29:$B$40,MONTH(B3528)),INDEX(Settings!$B$29:$B$40,MONTH(B3528)))))</f>
        <v>87.012945</v>
      </c>
    </row>
    <row r="3529" customFormat="false" ht="15" hidden="false" customHeight="false" outlineLevel="0" collapsed="false">
      <c r="A3529" s="0" t="s">
        <v>189</v>
      </c>
      <c r="B3529" s="81" t="n">
        <v>46260</v>
      </c>
      <c r="C3529" s="82" t="s">
        <v>452</v>
      </c>
      <c r="D3529" s="83" t="n">
        <v>138.03</v>
      </c>
      <c r="E3529" s="0" t="n">
        <v>858</v>
      </c>
      <c r="F3529" s="0" t="n">
        <v>76</v>
      </c>
      <c r="G3529" s="0" t="n">
        <v>9</v>
      </c>
      <c r="I3529" s="0" t="str">
        <f aca="false">IF(A3529="","",IF(COUNTIF(Campaigns!$A$7:$A$300,A3529)&gt;0,"✓",IF(N(D3529)=0,"– no spend","⚠ add to Campaigns tab")))</f>
        <v>✓</v>
      </c>
      <c r="J3529" s="83" t="n">
        <f aca="false">IF(D3529="","",D3529*IF(Settings!$B$23=Settings!$C$6,1,IF(Settings!$B$23="USD",1/INDEX(Settings!$B$29:$B$40,MONTH(B3529)),INDEX(Settings!$B$29:$B$40,MONTH(B3529)))))</f>
        <v>154.276131</v>
      </c>
    </row>
    <row r="3530" customFormat="false" ht="15" hidden="false" customHeight="false" outlineLevel="0" collapsed="false">
      <c r="A3530" s="0" t="s">
        <v>196</v>
      </c>
      <c r="B3530" s="81" t="n">
        <v>46260</v>
      </c>
      <c r="C3530" s="82" t="s">
        <v>452</v>
      </c>
      <c r="D3530" s="83" t="n">
        <v>87.33</v>
      </c>
      <c r="E3530" s="0" t="n">
        <v>2139</v>
      </c>
      <c r="F3530" s="0" t="n">
        <v>48</v>
      </c>
      <c r="G3530" s="0" t="n">
        <v>9</v>
      </c>
      <c r="I3530" s="0" t="str">
        <f aca="false">IF(A3530="","",IF(COUNTIF(Campaigns!$A$7:$A$300,A3530)&gt;0,"✓",IF(N(D3530)=0,"– no spend","⚠ add to Campaigns tab")))</f>
        <v>✓</v>
      </c>
      <c r="J3530" s="83" t="n">
        <f aca="false">IF(D3530="","",D3530*IF(Settings!$B$23=Settings!$C$6,1,IF(Settings!$B$23="USD",1/INDEX(Settings!$B$29:$B$40,MONTH(B3530)),INDEX(Settings!$B$29:$B$40,MONTH(B3530)))))</f>
        <v>97.608741</v>
      </c>
    </row>
    <row r="3531" customFormat="false" ht="15" hidden="false" customHeight="false" outlineLevel="0" collapsed="false">
      <c r="A3531" s="0" t="s">
        <v>197</v>
      </c>
      <c r="B3531" s="81" t="n">
        <v>46260</v>
      </c>
      <c r="C3531" s="82" t="s">
        <v>452</v>
      </c>
      <c r="D3531" s="83" t="n">
        <v>18.97</v>
      </c>
      <c r="E3531" s="0" t="n">
        <v>25265</v>
      </c>
      <c r="F3531" s="0" t="n">
        <v>31</v>
      </c>
      <c r="G3531" s="0" t="n">
        <v>0</v>
      </c>
      <c r="I3531" s="0" t="str">
        <f aca="false">IF(A3531="","",IF(COUNTIF(Campaigns!$A$7:$A$300,A3531)&gt;0,"✓",IF(N(D3531)=0,"– no spend","⚠ add to Campaigns tab")))</f>
        <v>✓</v>
      </c>
      <c r="J3531" s="83" t="n">
        <f aca="false">IF(D3531="","",D3531*IF(Settings!$B$23=Settings!$C$6,1,IF(Settings!$B$23="USD",1/INDEX(Settings!$B$29:$B$40,MONTH(B3531)),INDEX(Settings!$B$29:$B$40,MONTH(B3531)))))</f>
        <v>21.202769</v>
      </c>
    </row>
    <row r="3532" customFormat="false" ht="15" hidden="false" customHeight="false" outlineLevel="0" collapsed="false">
      <c r="A3532" s="0" t="s">
        <v>198</v>
      </c>
      <c r="B3532" s="81" t="n">
        <v>46260</v>
      </c>
      <c r="C3532" s="82" t="s">
        <v>452</v>
      </c>
      <c r="D3532" s="83" t="n">
        <v>18.99</v>
      </c>
      <c r="E3532" s="0" t="n">
        <v>8676</v>
      </c>
      <c r="F3532" s="0" t="n">
        <v>3</v>
      </c>
      <c r="G3532" s="0" t="n">
        <v>0</v>
      </c>
      <c r="I3532" s="0" t="str">
        <f aca="false">IF(A3532="","",IF(COUNTIF(Campaigns!$A$7:$A$300,A3532)&gt;0,"✓",IF(N(D3532)=0,"– no spend","⚠ add to Campaigns tab")))</f>
        <v>✓</v>
      </c>
      <c r="J3532" s="83" t="n">
        <f aca="false">IF(D3532="","",D3532*IF(Settings!$B$23=Settings!$C$6,1,IF(Settings!$B$23="USD",1/INDEX(Settings!$B$29:$B$40,MONTH(B3532)),INDEX(Settings!$B$29:$B$40,MONTH(B3532)))))</f>
        <v>21.225123</v>
      </c>
    </row>
    <row r="3533" customFormat="false" ht="15" hidden="false" customHeight="false" outlineLevel="0" collapsed="false">
      <c r="A3533" s="0" t="s">
        <v>193</v>
      </c>
      <c r="B3533" s="81" t="n">
        <v>46261</v>
      </c>
      <c r="C3533" s="82" t="s">
        <v>452</v>
      </c>
      <c r="D3533" s="83" t="n">
        <v>61.73</v>
      </c>
      <c r="E3533" s="0" t="n">
        <v>555</v>
      </c>
      <c r="F3533" s="0" t="n">
        <v>38</v>
      </c>
      <c r="G3533" s="0" t="n">
        <v>1</v>
      </c>
      <c r="I3533" s="0" t="str">
        <f aca="false">IF(A3533="","",IF(COUNTIF(Campaigns!$A$7:$A$300,A3533)&gt;0,"✓",IF(N(D3533)=0,"– no spend","⚠ add to Campaigns tab")))</f>
        <v>✓</v>
      </c>
      <c r="J3533" s="83" t="n">
        <f aca="false">IF(D3533="","",D3533*IF(Settings!$B$23=Settings!$C$6,1,IF(Settings!$B$23="USD",1/INDEX(Settings!$B$29:$B$40,MONTH(B3533)),INDEX(Settings!$B$29:$B$40,MONTH(B3533)))))</f>
        <v>68.995621</v>
      </c>
    </row>
    <row r="3534" customFormat="false" ht="15" hidden="false" customHeight="false" outlineLevel="0" collapsed="false">
      <c r="A3534" s="0" t="s">
        <v>189</v>
      </c>
      <c r="B3534" s="81" t="n">
        <v>46261</v>
      </c>
      <c r="C3534" s="82" t="s">
        <v>452</v>
      </c>
      <c r="D3534" s="83" t="n">
        <v>120.15</v>
      </c>
      <c r="E3534" s="0" t="n">
        <v>842</v>
      </c>
      <c r="F3534" s="0" t="n">
        <v>70</v>
      </c>
      <c r="G3534" s="0" t="n">
        <v>1</v>
      </c>
      <c r="I3534" s="0" t="str">
        <f aca="false">IF(A3534="","",IF(COUNTIF(Campaigns!$A$7:$A$300,A3534)&gt;0,"✓",IF(N(D3534)=0,"– no spend","⚠ add to Campaigns tab")))</f>
        <v>✓</v>
      </c>
      <c r="J3534" s="83" t="n">
        <f aca="false">IF(D3534="","",D3534*IF(Settings!$B$23=Settings!$C$6,1,IF(Settings!$B$23="USD",1/INDEX(Settings!$B$29:$B$40,MONTH(B3534)),INDEX(Settings!$B$29:$B$40,MONTH(B3534)))))</f>
        <v>134.291655</v>
      </c>
    </row>
    <row r="3535" customFormat="false" ht="15" hidden="false" customHeight="false" outlineLevel="0" collapsed="false">
      <c r="A3535" s="0" t="s">
        <v>196</v>
      </c>
      <c r="B3535" s="81" t="n">
        <v>46261</v>
      </c>
      <c r="C3535" s="82" t="s">
        <v>452</v>
      </c>
      <c r="D3535" s="83" t="n">
        <v>79.03</v>
      </c>
      <c r="E3535" s="0" t="n">
        <v>2420</v>
      </c>
      <c r="F3535" s="0" t="n">
        <v>62</v>
      </c>
      <c r="G3535" s="0" t="n">
        <v>10</v>
      </c>
      <c r="I3535" s="0" t="str">
        <f aca="false">IF(A3535="","",IF(COUNTIF(Campaigns!$A$7:$A$300,A3535)&gt;0,"✓",IF(N(D3535)=0,"– no spend","⚠ add to Campaigns tab")))</f>
        <v>✓</v>
      </c>
      <c r="J3535" s="83" t="n">
        <f aca="false">IF(D3535="","",D3535*IF(Settings!$B$23=Settings!$C$6,1,IF(Settings!$B$23="USD",1/INDEX(Settings!$B$29:$B$40,MONTH(B3535)),INDEX(Settings!$B$29:$B$40,MONTH(B3535)))))</f>
        <v>88.331831</v>
      </c>
    </row>
    <row r="3536" customFormat="false" ht="15" hidden="false" customHeight="false" outlineLevel="0" collapsed="false">
      <c r="A3536" s="0" t="s">
        <v>197</v>
      </c>
      <c r="B3536" s="81" t="n">
        <v>46261</v>
      </c>
      <c r="C3536" s="82" t="s">
        <v>452</v>
      </c>
      <c r="D3536" s="83" t="n">
        <v>18.77</v>
      </c>
      <c r="E3536" s="0" t="n">
        <v>25786</v>
      </c>
      <c r="F3536" s="0" t="n">
        <v>26</v>
      </c>
      <c r="G3536" s="0" t="n">
        <v>0</v>
      </c>
      <c r="I3536" s="0" t="str">
        <f aca="false">IF(A3536="","",IF(COUNTIF(Campaigns!$A$7:$A$300,A3536)&gt;0,"✓",IF(N(D3536)=0,"– no spend","⚠ add to Campaigns tab")))</f>
        <v>✓</v>
      </c>
      <c r="J3536" s="83" t="n">
        <f aca="false">IF(D3536="","",D3536*IF(Settings!$B$23=Settings!$C$6,1,IF(Settings!$B$23="USD",1/INDEX(Settings!$B$29:$B$40,MONTH(B3536)),INDEX(Settings!$B$29:$B$40,MONTH(B3536)))))</f>
        <v>20.979229</v>
      </c>
    </row>
    <row r="3537" customFormat="false" ht="15" hidden="false" customHeight="false" outlineLevel="0" collapsed="false">
      <c r="A3537" s="0" t="s">
        <v>198</v>
      </c>
      <c r="B3537" s="81" t="n">
        <v>46261</v>
      </c>
      <c r="C3537" s="82" t="s">
        <v>452</v>
      </c>
      <c r="D3537" s="83" t="n">
        <v>18.79</v>
      </c>
      <c r="E3537" s="0" t="n">
        <v>8046</v>
      </c>
      <c r="F3537" s="0" t="n">
        <v>1</v>
      </c>
      <c r="G3537" s="0" t="n">
        <v>0</v>
      </c>
      <c r="I3537" s="0" t="str">
        <f aca="false">IF(A3537="","",IF(COUNTIF(Campaigns!$A$7:$A$300,A3537)&gt;0,"✓",IF(N(D3537)=0,"– no spend","⚠ add to Campaigns tab")))</f>
        <v>✓</v>
      </c>
      <c r="J3537" s="83" t="n">
        <f aca="false">IF(D3537="","",D3537*IF(Settings!$B$23=Settings!$C$6,1,IF(Settings!$B$23="USD",1/INDEX(Settings!$B$29:$B$40,MONTH(B3537)),INDEX(Settings!$B$29:$B$40,MONTH(B3537)))))</f>
        <v>21.001583</v>
      </c>
    </row>
    <row r="3538" customFormat="false" ht="15" hidden="false" customHeight="false" outlineLevel="0" collapsed="false">
      <c r="A3538" s="0" t="s">
        <v>193</v>
      </c>
      <c r="B3538" s="81" t="n">
        <v>46262</v>
      </c>
      <c r="C3538" s="82" t="s">
        <v>452</v>
      </c>
      <c r="D3538" s="83" t="n">
        <v>80.91</v>
      </c>
      <c r="E3538" s="0" t="n">
        <v>483</v>
      </c>
      <c r="F3538" s="0" t="n">
        <v>42</v>
      </c>
      <c r="G3538" s="0" t="n">
        <v>1</v>
      </c>
      <c r="I3538" s="0" t="str">
        <f aca="false">IF(A3538="","",IF(COUNTIF(Campaigns!$A$7:$A$300,A3538)&gt;0,"✓",IF(N(D3538)=0,"– no spend","⚠ add to Campaigns tab")))</f>
        <v>✓</v>
      </c>
      <c r="J3538" s="83" t="n">
        <f aca="false">IF(D3538="","",D3538*IF(Settings!$B$23=Settings!$C$6,1,IF(Settings!$B$23="USD",1/INDEX(Settings!$B$29:$B$40,MONTH(B3538)),INDEX(Settings!$B$29:$B$40,MONTH(B3538)))))</f>
        <v>90.433107</v>
      </c>
    </row>
    <row r="3539" customFormat="false" ht="15" hidden="false" customHeight="false" outlineLevel="0" collapsed="false">
      <c r="A3539" s="0" t="s">
        <v>189</v>
      </c>
      <c r="B3539" s="81" t="n">
        <v>46262</v>
      </c>
      <c r="C3539" s="82" t="s">
        <v>452</v>
      </c>
      <c r="D3539" s="83" t="n">
        <v>67.66</v>
      </c>
      <c r="E3539" s="0" t="n">
        <v>608</v>
      </c>
      <c r="F3539" s="0" t="n">
        <v>41</v>
      </c>
      <c r="G3539" s="0" t="n">
        <v>0</v>
      </c>
      <c r="I3539" s="0" t="str">
        <f aca="false">IF(A3539="","",IF(COUNTIF(Campaigns!$A$7:$A$300,A3539)&gt;0,"✓",IF(N(D3539)=0,"– no spend","⚠ add to Campaigns tab")))</f>
        <v>✓</v>
      </c>
      <c r="J3539" s="83" t="n">
        <f aca="false">IF(D3539="","",D3539*IF(Settings!$B$23=Settings!$C$6,1,IF(Settings!$B$23="USD",1/INDEX(Settings!$B$29:$B$40,MONTH(B3539)),INDEX(Settings!$B$29:$B$40,MONTH(B3539)))))</f>
        <v>75.623582</v>
      </c>
    </row>
    <row r="3540" customFormat="false" ht="15" hidden="false" customHeight="false" outlineLevel="0" collapsed="false">
      <c r="A3540" s="0" t="s">
        <v>196</v>
      </c>
      <c r="B3540" s="81" t="n">
        <v>46262</v>
      </c>
      <c r="C3540" s="82" t="s">
        <v>452</v>
      </c>
      <c r="D3540" s="83" t="n">
        <v>91.7</v>
      </c>
      <c r="E3540" s="0" t="n">
        <v>9561</v>
      </c>
      <c r="F3540" s="0" t="n">
        <v>98</v>
      </c>
      <c r="G3540" s="0" t="n">
        <v>9</v>
      </c>
      <c r="I3540" s="0" t="str">
        <f aca="false">IF(A3540="","",IF(COUNTIF(Campaigns!$A$7:$A$300,A3540)&gt;0,"✓",IF(N(D3540)=0,"– no spend","⚠ add to Campaigns tab")))</f>
        <v>✓</v>
      </c>
      <c r="J3540" s="83" t="n">
        <f aca="false">IF(D3540="","",D3540*IF(Settings!$B$23=Settings!$C$6,1,IF(Settings!$B$23="USD",1/INDEX(Settings!$B$29:$B$40,MONTH(B3540)),INDEX(Settings!$B$29:$B$40,MONTH(B3540)))))</f>
        <v>102.49309</v>
      </c>
    </row>
    <row r="3541" customFormat="false" ht="15" hidden="false" customHeight="false" outlineLevel="0" collapsed="false">
      <c r="A3541" s="0" t="s">
        <v>197</v>
      </c>
      <c r="B3541" s="81" t="n">
        <v>46262</v>
      </c>
      <c r="C3541" s="82" t="s">
        <v>452</v>
      </c>
      <c r="D3541" s="83" t="n">
        <v>18.51</v>
      </c>
      <c r="E3541" s="0" t="n">
        <v>26111</v>
      </c>
      <c r="F3541" s="0" t="n">
        <v>17</v>
      </c>
      <c r="G3541" s="0" t="n">
        <v>0</v>
      </c>
      <c r="I3541" s="0" t="str">
        <f aca="false">IF(A3541="","",IF(COUNTIF(Campaigns!$A$7:$A$300,A3541)&gt;0,"✓",IF(N(D3541)=0,"– no spend","⚠ add to Campaigns tab")))</f>
        <v>✓</v>
      </c>
      <c r="J3541" s="83" t="n">
        <f aca="false">IF(D3541="","",D3541*IF(Settings!$B$23=Settings!$C$6,1,IF(Settings!$B$23="USD",1/INDEX(Settings!$B$29:$B$40,MONTH(B3541)),INDEX(Settings!$B$29:$B$40,MONTH(B3541)))))</f>
        <v>20.688627</v>
      </c>
    </row>
    <row r="3542" customFormat="false" ht="15" hidden="false" customHeight="false" outlineLevel="0" collapsed="false">
      <c r="A3542" s="0" t="s">
        <v>198</v>
      </c>
      <c r="B3542" s="81" t="n">
        <v>46262</v>
      </c>
      <c r="C3542" s="82" t="s">
        <v>452</v>
      </c>
      <c r="D3542" s="83" t="n">
        <v>18.42</v>
      </c>
      <c r="E3542" s="0" t="n">
        <v>6787</v>
      </c>
      <c r="F3542" s="0" t="n">
        <v>4</v>
      </c>
      <c r="G3542" s="0" t="n">
        <v>0</v>
      </c>
      <c r="I3542" s="0" t="str">
        <f aca="false">IF(A3542="","",IF(COUNTIF(Campaigns!$A$7:$A$300,A3542)&gt;0,"✓",IF(N(D3542)=0,"– no spend","⚠ add to Campaigns tab")))</f>
        <v>✓</v>
      </c>
      <c r="J3542" s="83" t="n">
        <f aca="false">IF(D3542="","",D3542*IF(Settings!$B$23=Settings!$C$6,1,IF(Settings!$B$23="USD",1/INDEX(Settings!$B$29:$B$40,MONTH(B3542)),INDEX(Settings!$B$29:$B$40,MONTH(B3542)))))</f>
        <v>20.588034</v>
      </c>
    </row>
    <row r="3543" customFormat="false" ht="15" hidden="false" customHeight="false" outlineLevel="0" collapsed="false">
      <c r="A3543" s="0" t="s">
        <v>193</v>
      </c>
      <c r="B3543" s="81" t="n">
        <v>46263</v>
      </c>
      <c r="C3543" s="82" t="s">
        <v>452</v>
      </c>
      <c r="D3543" s="83" t="n">
        <v>38.58</v>
      </c>
      <c r="E3543" s="0" t="n">
        <v>335</v>
      </c>
      <c r="F3543" s="0" t="n">
        <v>25</v>
      </c>
      <c r="G3543" s="0" t="n">
        <v>2</v>
      </c>
      <c r="I3543" s="0" t="str">
        <f aca="false">IF(A3543="","",IF(COUNTIF(Campaigns!$A$7:$A$300,A3543)&gt;0,"✓",IF(N(D3543)=0,"– no spend","⚠ add to Campaigns tab")))</f>
        <v>✓</v>
      </c>
      <c r="J3543" s="83" t="n">
        <f aca="false">IF(D3543="","",D3543*IF(Settings!$B$23=Settings!$C$6,1,IF(Settings!$B$23="USD",1/INDEX(Settings!$B$29:$B$40,MONTH(B3543)),INDEX(Settings!$B$29:$B$40,MONTH(B3543)))))</f>
        <v>43.120866</v>
      </c>
    </row>
    <row r="3544" customFormat="false" ht="15" hidden="false" customHeight="false" outlineLevel="0" collapsed="false">
      <c r="A3544" s="0" t="s">
        <v>189</v>
      </c>
      <c r="B3544" s="81" t="n">
        <v>46263</v>
      </c>
      <c r="C3544" s="82" t="s">
        <v>452</v>
      </c>
      <c r="D3544" s="83" t="n">
        <v>69.22</v>
      </c>
      <c r="E3544" s="0" t="n">
        <v>410</v>
      </c>
      <c r="F3544" s="0" t="n">
        <v>34</v>
      </c>
      <c r="G3544" s="0" t="n">
        <v>1</v>
      </c>
      <c r="I3544" s="0" t="str">
        <f aca="false">IF(A3544="","",IF(COUNTIF(Campaigns!$A$7:$A$300,A3544)&gt;0,"✓",IF(N(D3544)=0,"– no spend","⚠ add to Campaigns tab")))</f>
        <v>✓</v>
      </c>
      <c r="J3544" s="83" t="n">
        <f aca="false">IF(D3544="","",D3544*IF(Settings!$B$23=Settings!$C$6,1,IF(Settings!$B$23="USD",1/INDEX(Settings!$B$29:$B$40,MONTH(B3544)),INDEX(Settings!$B$29:$B$40,MONTH(B3544)))))</f>
        <v>77.367194</v>
      </c>
    </row>
    <row r="3545" customFormat="false" ht="15" hidden="false" customHeight="false" outlineLevel="0" collapsed="false">
      <c r="A3545" s="0" t="s">
        <v>196</v>
      </c>
      <c r="B3545" s="81" t="n">
        <v>46263</v>
      </c>
      <c r="C3545" s="82" t="s">
        <v>452</v>
      </c>
      <c r="D3545" s="83" t="n">
        <v>77.48</v>
      </c>
      <c r="E3545" s="0" t="n">
        <v>3439</v>
      </c>
      <c r="F3545" s="0" t="n">
        <v>79</v>
      </c>
      <c r="G3545" s="0" t="n">
        <v>3</v>
      </c>
      <c r="I3545" s="0" t="str">
        <f aca="false">IF(A3545="","",IF(COUNTIF(Campaigns!$A$7:$A$300,A3545)&gt;0,"✓",IF(N(D3545)=0,"– no spend","⚠ add to Campaigns tab")))</f>
        <v>✓</v>
      </c>
      <c r="J3545" s="83" t="n">
        <f aca="false">IF(D3545="","",D3545*IF(Settings!$B$23=Settings!$C$6,1,IF(Settings!$B$23="USD",1/INDEX(Settings!$B$29:$B$40,MONTH(B3545)),INDEX(Settings!$B$29:$B$40,MONTH(B3545)))))</f>
        <v>86.599396</v>
      </c>
    </row>
    <row r="3546" customFormat="false" ht="15" hidden="false" customHeight="false" outlineLevel="0" collapsed="false">
      <c r="A3546" s="0" t="s">
        <v>197</v>
      </c>
      <c r="B3546" s="81" t="n">
        <v>46263</v>
      </c>
      <c r="C3546" s="82" t="s">
        <v>452</v>
      </c>
      <c r="D3546" s="83" t="n">
        <v>18.25</v>
      </c>
      <c r="E3546" s="0" t="n">
        <v>25541</v>
      </c>
      <c r="F3546" s="0" t="n">
        <v>20</v>
      </c>
      <c r="G3546" s="0" t="n">
        <v>0</v>
      </c>
      <c r="I3546" s="0" t="str">
        <f aca="false">IF(A3546="","",IF(COUNTIF(Campaigns!$A$7:$A$300,A3546)&gt;0,"✓",IF(N(D3546)=0,"– no spend","⚠ add to Campaigns tab")))</f>
        <v>✓</v>
      </c>
      <c r="J3546" s="83" t="n">
        <f aca="false">IF(D3546="","",D3546*IF(Settings!$B$23=Settings!$C$6,1,IF(Settings!$B$23="USD",1/INDEX(Settings!$B$29:$B$40,MONTH(B3546)),INDEX(Settings!$B$29:$B$40,MONTH(B3546)))))</f>
        <v>20.398025</v>
      </c>
    </row>
    <row r="3547" customFormat="false" ht="15" hidden="false" customHeight="false" outlineLevel="0" collapsed="false">
      <c r="A3547" s="0" t="s">
        <v>198</v>
      </c>
      <c r="B3547" s="81" t="n">
        <v>46263</v>
      </c>
      <c r="C3547" s="82" t="s">
        <v>452</v>
      </c>
      <c r="D3547" s="83" t="n">
        <v>18.35</v>
      </c>
      <c r="E3547" s="0" t="n">
        <v>7569</v>
      </c>
      <c r="F3547" s="0" t="n">
        <v>3</v>
      </c>
      <c r="G3547" s="0" t="n">
        <v>0</v>
      </c>
      <c r="I3547" s="0" t="str">
        <f aca="false">IF(A3547="","",IF(COUNTIF(Campaigns!$A$7:$A$300,A3547)&gt;0,"✓",IF(N(D3547)=0,"– no spend","⚠ add to Campaigns tab")))</f>
        <v>✓</v>
      </c>
      <c r="J3547" s="83" t="n">
        <f aca="false">IF(D3547="","",D3547*IF(Settings!$B$23=Settings!$C$6,1,IF(Settings!$B$23="USD",1/INDEX(Settings!$B$29:$B$40,MONTH(B3547)),INDEX(Settings!$B$29:$B$40,MONTH(B3547)))))</f>
        <v>20.509795</v>
      </c>
    </row>
    <row r="3548" customFormat="false" ht="15" hidden="false" customHeight="false" outlineLevel="0" collapsed="false">
      <c r="A3548" s="0" t="s">
        <v>193</v>
      </c>
      <c r="B3548" s="81" t="n">
        <v>46264</v>
      </c>
      <c r="C3548" s="82" t="s">
        <v>452</v>
      </c>
      <c r="D3548" s="83" t="n">
        <v>46.67</v>
      </c>
      <c r="E3548" s="0" t="n">
        <v>496</v>
      </c>
      <c r="F3548" s="0" t="n">
        <v>28</v>
      </c>
      <c r="G3548" s="0" t="n">
        <v>1</v>
      </c>
      <c r="I3548" s="0" t="str">
        <f aca="false">IF(A3548="","",IF(COUNTIF(Campaigns!$A$7:$A$300,A3548)&gt;0,"✓",IF(N(D3548)=0,"– no spend","⚠ add to Campaigns tab")))</f>
        <v>✓</v>
      </c>
      <c r="J3548" s="83" t="n">
        <f aca="false">IF(D3548="","",D3548*IF(Settings!$B$23=Settings!$C$6,1,IF(Settings!$B$23="USD",1/INDEX(Settings!$B$29:$B$40,MONTH(B3548)),INDEX(Settings!$B$29:$B$40,MONTH(B3548)))))</f>
        <v>52.163059</v>
      </c>
    </row>
    <row r="3549" customFormat="false" ht="15" hidden="false" customHeight="false" outlineLevel="0" collapsed="false">
      <c r="A3549" s="0" t="s">
        <v>189</v>
      </c>
      <c r="B3549" s="81" t="n">
        <v>46264</v>
      </c>
      <c r="C3549" s="82" t="s">
        <v>452</v>
      </c>
      <c r="D3549" s="83" t="n">
        <v>61.5</v>
      </c>
      <c r="E3549" s="0" t="n">
        <v>434</v>
      </c>
      <c r="F3549" s="0" t="n">
        <v>32</v>
      </c>
      <c r="G3549" s="0" t="n">
        <v>4</v>
      </c>
      <c r="I3549" s="0" t="str">
        <f aca="false">IF(A3549="","",IF(COUNTIF(Campaigns!$A$7:$A$300,A3549)&gt;0,"✓",IF(N(D3549)=0,"– no spend","⚠ add to Campaigns tab")))</f>
        <v>✓</v>
      </c>
      <c r="J3549" s="83" t="n">
        <f aca="false">IF(D3549="","",D3549*IF(Settings!$B$23=Settings!$C$6,1,IF(Settings!$B$23="USD",1/INDEX(Settings!$B$29:$B$40,MONTH(B3549)),INDEX(Settings!$B$29:$B$40,MONTH(B3549)))))</f>
        <v>68.73855</v>
      </c>
    </row>
    <row r="3550" customFormat="false" ht="15" hidden="false" customHeight="false" outlineLevel="0" collapsed="false">
      <c r="A3550" s="0" t="s">
        <v>196</v>
      </c>
      <c r="B3550" s="81" t="n">
        <v>46264</v>
      </c>
      <c r="C3550" s="82" t="s">
        <v>452</v>
      </c>
      <c r="D3550" s="83" t="n">
        <v>72.37</v>
      </c>
      <c r="E3550" s="0" t="n">
        <v>3634</v>
      </c>
      <c r="F3550" s="0" t="n">
        <v>122</v>
      </c>
      <c r="G3550" s="0" t="n">
        <v>9</v>
      </c>
      <c r="I3550" s="0" t="str">
        <f aca="false">IF(A3550="","",IF(COUNTIF(Campaigns!$A$7:$A$300,A3550)&gt;0,"✓",IF(N(D3550)=0,"– no spend","⚠ add to Campaigns tab")))</f>
        <v>✓</v>
      </c>
      <c r="J3550" s="83" t="n">
        <f aca="false">IF(D3550="","",D3550*IF(Settings!$B$23=Settings!$C$6,1,IF(Settings!$B$23="USD",1/INDEX(Settings!$B$29:$B$40,MONTH(B3550)),INDEX(Settings!$B$29:$B$40,MONTH(B3550)))))</f>
        <v>80.887949</v>
      </c>
    </row>
    <row r="3551" customFormat="false" ht="15" hidden="false" customHeight="false" outlineLevel="0" collapsed="false">
      <c r="A3551" s="0" t="s">
        <v>197</v>
      </c>
      <c r="B3551" s="81" t="n">
        <v>46264</v>
      </c>
      <c r="C3551" s="82" t="s">
        <v>452</v>
      </c>
      <c r="D3551" s="83" t="n">
        <v>17.77</v>
      </c>
      <c r="E3551" s="0" t="n">
        <v>26766</v>
      </c>
      <c r="F3551" s="0" t="n">
        <v>20</v>
      </c>
      <c r="G3551" s="0" t="n">
        <v>0</v>
      </c>
      <c r="I3551" s="0" t="str">
        <f aca="false">IF(A3551="","",IF(COUNTIF(Campaigns!$A$7:$A$300,A3551)&gt;0,"✓",IF(N(D3551)=0,"– no spend","⚠ add to Campaigns tab")))</f>
        <v>✓</v>
      </c>
      <c r="J3551" s="83" t="n">
        <f aca="false">IF(D3551="","",D3551*IF(Settings!$B$23=Settings!$C$6,1,IF(Settings!$B$23="USD",1/INDEX(Settings!$B$29:$B$40,MONTH(B3551)),INDEX(Settings!$B$29:$B$40,MONTH(B3551)))))</f>
        <v>19.861529</v>
      </c>
    </row>
    <row r="3552" customFormat="false" ht="15" hidden="false" customHeight="false" outlineLevel="0" collapsed="false">
      <c r="A3552" s="0" t="s">
        <v>198</v>
      </c>
      <c r="B3552" s="81" t="n">
        <v>46264</v>
      </c>
      <c r="C3552" s="82" t="s">
        <v>452</v>
      </c>
      <c r="D3552" s="83" t="n">
        <v>17.76</v>
      </c>
      <c r="E3552" s="0" t="n">
        <v>7021</v>
      </c>
      <c r="F3552" s="0" t="n">
        <v>5</v>
      </c>
      <c r="G3552" s="0" t="n">
        <v>0</v>
      </c>
      <c r="I3552" s="0" t="str">
        <f aca="false">IF(A3552="","",IF(COUNTIF(Campaigns!$A$7:$A$300,A3552)&gt;0,"✓",IF(N(D3552)=0,"– no spend","⚠ add to Campaigns tab")))</f>
        <v>✓</v>
      </c>
      <c r="J3552" s="83" t="n">
        <f aca="false">IF(D3552="","",D3552*IF(Settings!$B$23=Settings!$C$6,1,IF(Settings!$B$23="USD",1/INDEX(Settings!$B$29:$B$40,MONTH(B3552)),INDEX(Settings!$B$29:$B$40,MONTH(B3552)))))</f>
        <v>19.850352</v>
      </c>
    </row>
    <row r="3553" customFormat="false" ht="15" hidden="false" customHeight="false" outlineLevel="0" collapsed="false">
      <c r="A3553" s="0" t="s">
        <v>193</v>
      </c>
      <c r="B3553" s="81" t="n">
        <v>46265</v>
      </c>
      <c r="C3553" s="82" t="s">
        <v>452</v>
      </c>
      <c r="D3553" s="83" t="n">
        <v>89.19</v>
      </c>
      <c r="E3553" s="0" t="n">
        <v>697</v>
      </c>
      <c r="F3553" s="0" t="n">
        <v>59</v>
      </c>
      <c r="G3553" s="0" t="n">
        <v>3</v>
      </c>
      <c r="I3553" s="0" t="str">
        <f aca="false">IF(A3553="","",IF(COUNTIF(Campaigns!$A$7:$A$300,A3553)&gt;0,"✓",IF(N(D3553)=0,"– no spend","⚠ add to Campaigns tab")))</f>
        <v>✓</v>
      </c>
      <c r="J3553" s="83" t="n">
        <f aca="false">IF(D3553="","",D3553*IF(Settings!$B$23=Settings!$C$6,1,IF(Settings!$B$23="USD",1/INDEX(Settings!$B$29:$B$40,MONTH(B3553)),INDEX(Settings!$B$29:$B$40,MONTH(B3553)))))</f>
        <v>99.687663</v>
      </c>
    </row>
    <row r="3554" customFormat="false" ht="15" hidden="false" customHeight="false" outlineLevel="0" collapsed="false">
      <c r="A3554" s="0" t="s">
        <v>189</v>
      </c>
      <c r="B3554" s="81" t="n">
        <v>46265</v>
      </c>
      <c r="C3554" s="82" t="s">
        <v>452</v>
      </c>
      <c r="D3554" s="83" t="n">
        <v>112.44</v>
      </c>
      <c r="E3554" s="0" t="n">
        <v>789</v>
      </c>
      <c r="F3554" s="0" t="n">
        <v>65</v>
      </c>
      <c r="G3554" s="0" t="n">
        <v>9</v>
      </c>
      <c r="I3554" s="0" t="str">
        <f aca="false">IF(A3554="","",IF(COUNTIF(Campaigns!$A$7:$A$300,A3554)&gt;0,"✓",IF(N(D3554)=0,"– no spend","⚠ add to Campaigns tab")))</f>
        <v>✓</v>
      </c>
      <c r="J3554" s="83" t="n">
        <f aca="false">IF(D3554="","",D3554*IF(Settings!$B$23=Settings!$C$6,1,IF(Settings!$B$23="USD",1/INDEX(Settings!$B$29:$B$40,MONTH(B3554)),INDEX(Settings!$B$29:$B$40,MONTH(B3554)))))</f>
        <v>125.674188</v>
      </c>
    </row>
    <row r="3555" customFormat="false" ht="15" hidden="false" customHeight="false" outlineLevel="0" collapsed="false">
      <c r="A3555" s="0" t="s">
        <v>196</v>
      </c>
      <c r="B3555" s="81" t="n">
        <v>46265</v>
      </c>
      <c r="C3555" s="82" t="s">
        <v>452</v>
      </c>
      <c r="D3555" s="83" t="n">
        <v>72.16</v>
      </c>
      <c r="E3555" s="0" t="n">
        <v>2872</v>
      </c>
      <c r="F3555" s="0" t="n">
        <v>76</v>
      </c>
      <c r="G3555" s="0" t="n">
        <v>7</v>
      </c>
      <c r="I3555" s="0" t="str">
        <f aca="false">IF(A3555="","",IF(COUNTIF(Campaigns!$A$7:$A$300,A3555)&gt;0,"✓",IF(N(D3555)=0,"– no spend","⚠ add to Campaigns tab")))</f>
        <v>✓</v>
      </c>
      <c r="J3555" s="83" t="n">
        <f aca="false">IF(D3555="","",D3555*IF(Settings!$B$23=Settings!$C$6,1,IF(Settings!$B$23="USD",1/INDEX(Settings!$B$29:$B$40,MONTH(B3555)),INDEX(Settings!$B$29:$B$40,MONTH(B3555)))))</f>
        <v>80.653232</v>
      </c>
    </row>
    <row r="3556" customFormat="false" ht="15" hidden="false" customHeight="false" outlineLevel="0" collapsed="false">
      <c r="A3556" s="0" t="s">
        <v>204</v>
      </c>
      <c r="B3556" s="81" t="n">
        <v>46265</v>
      </c>
      <c r="C3556" s="82" t="s">
        <v>452</v>
      </c>
      <c r="D3556" s="83" t="n">
        <v>8.39</v>
      </c>
      <c r="E3556" s="0" t="n">
        <v>3</v>
      </c>
      <c r="F3556" s="0" t="n">
        <v>2</v>
      </c>
      <c r="G3556" s="0" t="n">
        <v>1</v>
      </c>
      <c r="I3556" s="0" t="str">
        <f aca="false">IF(A3556="","",IF(COUNTIF(Campaigns!$A$7:$A$300,A3556)&gt;0,"✓",IF(N(D3556)=0,"– no spend","⚠ add to Campaigns tab")))</f>
        <v>✓</v>
      </c>
      <c r="J3556" s="83" t="n">
        <f aca="false">IF(D3556="","",D3556*IF(Settings!$B$23=Settings!$C$6,1,IF(Settings!$B$23="USD",1/INDEX(Settings!$B$29:$B$40,MONTH(B3556)),INDEX(Settings!$B$29:$B$40,MONTH(B3556)))))</f>
        <v>9.377503</v>
      </c>
    </row>
    <row r="3557" customFormat="false" ht="15" hidden="false" customHeight="false" outlineLevel="0" collapsed="false">
      <c r="A3557" s="0" t="s">
        <v>197</v>
      </c>
      <c r="B3557" s="81" t="n">
        <v>46265</v>
      </c>
      <c r="C3557" s="82" t="s">
        <v>452</v>
      </c>
      <c r="D3557" s="83" t="n">
        <v>16.82</v>
      </c>
      <c r="E3557" s="0" t="n">
        <v>21411</v>
      </c>
      <c r="F3557" s="0" t="n">
        <v>30</v>
      </c>
      <c r="G3557" s="0" t="n">
        <v>0</v>
      </c>
      <c r="I3557" s="0" t="str">
        <f aca="false">IF(A3557="","",IF(COUNTIF(Campaigns!$A$7:$A$300,A3557)&gt;0,"✓",IF(N(D3557)=0,"– no spend","⚠ add to Campaigns tab")))</f>
        <v>✓</v>
      </c>
      <c r="J3557" s="83" t="n">
        <f aca="false">IF(D3557="","",D3557*IF(Settings!$B$23=Settings!$C$6,1,IF(Settings!$B$23="USD",1/INDEX(Settings!$B$29:$B$40,MONTH(B3557)),INDEX(Settings!$B$29:$B$40,MONTH(B3557)))))</f>
        <v>18.799714</v>
      </c>
    </row>
    <row r="3558" customFormat="false" ht="15" hidden="false" customHeight="false" outlineLevel="0" collapsed="false">
      <c r="A3558" s="0" t="s">
        <v>198</v>
      </c>
      <c r="B3558" s="81" t="n">
        <v>46265</v>
      </c>
      <c r="C3558" s="82" t="s">
        <v>452</v>
      </c>
      <c r="D3558" s="83" t="n">
        <v>16.91</v>
      </c>
      <c r="E3558" s="0" t="n">
        <v>6622</v>
      </c>
      <c r="F3558" s="0" t="n">
        <v>6</v>
      </c>
      <c r="G3558" s="0" t="n">
        <v>0</v>
      </c>
      <c r="I3558" s="0" t="str">
        <f aca="false">IF(A3558="","",IF(COUNTIF(Campaigns!$A$7:$A$300,A3558)&gt;0,"✓",IF(N(D3558)=0,"– no spend","⚠ add to Campaigns tab")))</f>
        <v>✓</v>
      </c>
      <c r="J3558" s="83" t="n">
        <f aca="false">IF(D3558="","",D3558*IF(Settings!$B$23=Settings!$C$6,1,IF(Settings!$B$23="USD",1/INDEX(Settings!$B$29:$B$40,MONTH(B3558)),INDEX(Settings!$B$29:$B$40,MONTH(B3558)))))</f>
        <v>18.900307</v>
      </c>
    </row>
    <row r="3559" customFormat="false" ht="15" hidden="false" customHeight="false" outlineLevel="0" collapsed="false">
      <c r="A3559" s="0" t="s">
        <v>193</v>
      </c>
      <c r="B3559" s="81" t="n">
        <v>46266</v>
      </c>
      <c r="C3559" s="82" t="s">
        <v>452</v>
      </c>
      <c r="D3559" s="83" t="n">
        <v>44.7</v>
      </c>
      <c r="E3559" s="0" t="n">
        <v>479</v>
      </c>
      <c r="F3559" s="0" t="n">
        <v>34</v>
      </c>
      <c r="G3559" s="0" t="n">
        <v>3</v>
      </c>
      <c r="I3559" s="0" t="str">
        <f aca="false">IF(A3559="","",IF(COUNTIF(Campaigns!$A$7:$A$300,A3559)&gt;0,"✓",IF(N(D3559)=0,"– no spend","⚠ add to Campaigns tab")))</f>
        <v>✓</v>
      </c>
      <c r="J3559" s="83" t="n">
        <f aca="false">IF(D3559="","",D3559*IF(Settings!$B$23=Settings!$C$6,1,IF(Settings!$B$23="USD",1/INDEX(Settings!$B$29:$B$40,MONTH(B3559)),INDEX(Settings!$B$29:$B$40,MONTH(B3559)))))</f>
        <v>49.96119</v>
      </c>
    </row>
    <row r="3560" customFormat="false" ht="15" hidden="false" customHeight="false" outlineLevel="0" collapsed="false">
      <c r="A3560" s="0" t="s">
        <v>189</v>
      </c>
      <c r="B3560" s="81" t="n">
        <v>46266</v>
      </c>
      <c r="C3560" s="82" t="s">
        <v>452</v>
      </c>
      <c r="D3560" s="83" t="n">
        <v>43.74</v>
      </c>
      <c r="E3560" s="0" t="n">
        <v>622</v>
      </c>
      <c r="F3560" s="0" t="n">
        <v>40</v>
      </c>
      <c r="G3560" s="0" t="n">
        <v>1</v>
      </c>
      <c r="I3560" s="0" t="str">
        <f aca="false">IF(A3560="","",IF(COUNTIF(Campaigns!$A$7:$A$300,A3560)&gt;0,"✓",IF(N(D3560)=0,"– no spend","⚠ add to Campaigns tab")))</f>
        <v>✓</v>
      </c>
      <c r="J3560" s="83" t="n">
        <f aca="false">IF(D3560="","",D3560*IF(Settings!$B$23=Settings!$C$6,1,IF(Settings!$B$23="USD",1/INDEX(Settings!$B$29:$B$40,MONTH(B3560)),INDEX(Settings!$B$29:$B$40,MONTH(B3560)))))</f>
        <v>48.888198</v>
      </c>
    </row>
    <row r="3561" customFormat="false" ht="15" hidden="false" customHeight="false" outlineLevel="0" collapsed="false">
      <c r="A3561" s="0" t="s">
        <v>196</v>
      </c>
      <c r="B3561" s="81" t="n">
        <v>46266</v>
      </c>
      <c r="C3561" s="82" t="s">
        <v>452</v>
      </c>
      <c r="D3561" s="83" t="n">
        <v>86.27</v>
      </c>
      <c r="E3561" s="0" t="n">
        <v>2272</v>
      </c>
      <c r="F3561" s="0" t="n">
        <v>62</v>
      </c>
      <c r="G3561" s="0" t="n">
        <v>3</v>
      </c>
      <c r="I3561" s="0" t="str">
        <f aca="false">IF(A3561="","",IF(COUNTIF(Campaigns!$A$7:$A$300,A3561)&gt;0,"✓",IF(N(D3561)=0,"– no spend","⚠ add to Campaigns tab")))</f>
        <v>✓</v>
      </c>
      <c r="J3561" s="83" t="n">
        <f aca="false">IF(D3561="","",D3561*IF(Settings!$B$23=Settings!$C$6,1,IF(Settings!$B$23="USD",1/INDEX(Settings!$B$29:$B$40,MONTH(B3561)),INDEX(Settings!$B$29:$B$40,MONTH(B3561)))))</f>
        <v>96.423979</v>
      </c>
    </row>
    <row r="3562" customFormat="false" ht="15" hidden="false" customHeight="false" outlineLevel="0" collapsed="false">
      <c r="A3562" s="0" t="s">
        <v>204</v>
      </c>
      <c r="B3562" s="81" t="n">
        <v>46266</v>
      </c>
      <c r="C3562" s="82" t="s">
        <v>452</v>
      </c>
      <c r="D3562" s="83" t="n">
        <v>6.6</v>
      </c>
      <c r="E3562" s="0" t="n">
        <v>42</v>
      </c>
      <c r="F3562" s="0" t="n">
        <v>4</v>
      </c>
      <c r="G3562" s="0" t="n">
        <v>2</v>
      </c>
      <c r="I3562" s="0" t="str">
        <f aca="false">IF(A3562="","",IF(COUNTIF(Campaigns!$A$7:$A$300,A3562)&gt;0,"✓",IF(N(D3562)=0,"– no spend","⚠ add to Campaigns tab")))</f>
        <v>✓</v>
      </c>
      <c r="J3562" s="83" t="n">
        <f aca="false">IF(D3562="","",D3562*IF(Settings!$B$23=Settings!$C$6,1,IF(Settings!$B$23="USD",1/INDEX(Settings!$B$29:$B$40,MONTH(B3562)),INDEX(Settings!$B$29:$B$40,MONTH(B3562)))))</f>
        <v>7.37682</v>
      </c>
    </row>
    <row r="3563" customFormat="false" ht="15" hidden="false" customHeight="false" outlineLevel="0" collapsed="false">
      <c r="A3563" s="0" t="s">
        <v>197</v>
      </c>
      <c r="B3563" s="81" t="n">
        <v>46266</v>
      </c>
      <c r="C3563" s="82" t="s">
        <v>452</v>
      </c>
      <c r="D3563" s="83" t="n">
        <v>20.1</v>
      </c>
      <c r="E3563" s="0" t="n">
        <v>29048</v>
      </c>
      <c r="F3563" s="0" t="n">
        <v>28</v>
      </c>
      <c r="G3563" s="0" t="n">
        <v>0</v>
      </c>
      <c r="I3563" s="0" t="str">
        <f aca="false">IF(A3563="","",IF(COUNTIF(Campaigns!$A$7:$A$300,A3563)&gt;0,"✓",IF(N(D3563)=0,"– no spend","⚠ add to Campaigns tab")))</f>
        <v>✓</v>
      </c>
      <c r="J3563" s="83" t="n">
        <f aca="false">IF(D3563="","",D3563*IF(Settings!$B$23=Settings!$C$6,1,IF(Settings!$B$23="USD",1/INDEX(Settings!$B$29:$B$40,MONTH(B3563)),INDEX(Settings!$B$29:$B$40,MONTH(B3563)))))</f>
        <v>22.46577</v>
      </c>
    </row>
    <row r="3564" customFormat="false" ht="15" hidden="false" customHeight="false" outlineLevel="0" collapsed="false">
      <c r="A3564" s="0" t="s">
        <v>198</v>
      </c>
      <c r="B3564" s="81" t="n">
        <v>46266</v>
      </c>
      <c r="C3564" s="82" t="s">
        <v>452</v>
      </c>
      <c r="D3564" s="83" t="n">
        <v>20.37</v>
      </c>
      <c r="E3564" s="0" t="n">
        <v>7753</v>
      </c>
      <c r="F3564" s="0" t="n">
        <v>6</v>
      </c>
      <c r="G3564" s="0" t="n">
        <v>0.06</v>
      </c>
      <c r="I3564" s="0" t="str">
        <f aca="false">IF(A3564="","",IF(COUNTIF(Campaigns!$A$7:$A$300,A3564)&gt;0,"✓",IF(N(D3564)=0,"– no spend","⚠ add to Campaigns tab")))</f>
        <v>✓</v>
      </c>
      <c r="J3564" s="83" t="n">
        <f aca="false">IF(D3564="","",D3564*IF(Settings!$B$23=Settings!$C$6,1,IF(Settings!$B$23="USD",1/INDEX(Settings!$B$29:$B$40,MONTH(B3564)),INDEX(Settings!$B$29:$B$40,MONTH(B3564)))))</f>
        <v>22.767549</v>
      </c>
    </row>
    <row r="3565" customFormat="false" ht="15" hidden="false" customHeight="false" outlineLevel="0" collapsed="false">
      <c r="A3565" s="0" t="s">
        <v>193</v>
      </c>
      <c r="B3565" s="81" t="n">
        <v>46267</v>
      </c>
      <c r="C3565" s="82" t="s">
        <v>452</v>
      </c>
      <c r="D3565" s="83" t="n">
        <v>30.98</v>
      </c>
      <c r="E3565" s="0" t="n">
        <v>483</v>
      </c>
      <c r="F3565" s="0" t="n">
        <v>36</v>
      </c>
      <c r="G3565" s="0" t="n">
        <v>0</v>
      </c>
      <c r="I3565" s="0" t="str">
        <f aca="false">IF(A3565="","",IF(COUNTIF(Campaigns!$A$7:$A$300,A3565)&gt;0,"✓",IF(N(D3565)=0,"– no spend","⚠ add to Campaigns tab")))</f>
        <v>✓</v>
      </c>
      <c r="J3565" s="83" t="n">
        <f aca="false">IF(D3565="","",D3565*IF(Settings!$B$23=Settings!$C$6,1,IF(Settings!$B$23="USD",1/INDEX(Settings!$B$29:$B$40,MONTH(B3565)),INDEX(Settings!$B$29:$B$40,MONTH(B3565)))))</f>
        <v>34.626346</v>
      </c>
    </row>
    <row r="3566" customFormat="false" ht="15" hidden="false" customHeight="false" outlineLevel="0" collapsed="false">
      <c r="A3566" s="0" t="s">
        <v>189</v>
      </c>
      <c r="B3566" s="81" t="n">
        <v>46267</v>
      </c>
      <c r="C3566" s="82" t="s">
        <v>452</v>
      </c>
      <c r="D3566" s="83" t="n">
        <v>86.96</v>
      </c>
      <c r="E3566" s="0" t="n">
        <v>625</v>
      </c>
      <c r="F3566" s="0" t="n">
        <v>60</v>
      </c>
      <c r="G3566" s="0" t="n">
        <v>6</v>
      </c>
      <c r="I3566" s="0" t="str">
        <f aca="false">IF(A3566="","",IF(COUNTIF(Campaigns!$A$7:$A$300,A3566)&gt;0,"✓",IF(N(D3566)=0,"– no spend","⚠ add to Campaigns tab")))</f>
        <v>✓</v>
      </c>
      <c r="J3566" s="83" t="n">
        <f aca="false">IF(D3566="","",D3566*IF(Settings!$B$23=Settings!$C$6,1,IF(Settings!$B$23="USD",1/INDEX(Settings!$B$29:$B$40,MONTH(B3566)),INDEX(Settings!$B$29:$B$40,MONTH(B3566)))))</f>
        <v>97.195192</v>
      </c>
    </row>
    <row r="3567" customFormat="false" ht="15" hidden="false" customHeight="false" outlineLevel="0" collapsed="false">
      <c r="A3567" s="0" t="s">
        <v>196</v>
      </c>
      <c r="B3567" s="81" t="n">
        <v>46267</v>
      </c>
      <c r="C3567" s="82" t="s">
        <v>452</v>
      </c>
      <c r="D3567" s="83" t="n">
        <v>77.08</v>
      </c>
      <c r="E3567" s="0" t="n">
        <v>2615</v>
      </c>
      <c r="F3567" s="0" t="n">
        <v>68</v>
      </c>
      <c r="G3567" s="0" t="n">
        <v>12</v>
      </c>
      <c r="I3567" s="0" t="str">
        <f aca="false">IF(A3567="","",IF(COUNTIF(Campaigns!$A$7:$A$300,A3567)&gt;0,"✓",IF(N(D3567)=0,"– no spend","⚠ add to Campaigns tab")))</f>
        <v>✓</v>
      </c>
      <c r="J3567" s="83" t="n">
        <f aca="false">IF(D3567="","",D3567*IF(Settings!$B$23=Settings!$C$6,1,IF(Settings!$B$23="USD",1/INDEX(Settings!$B$29:$B$40,MONTH(B3567)),INDEX(Settings!$B$29:$B$40,MONTH(B3567)))))</f>
        <v>86.152316</v>
      </c>
    </row>
    <row r="3568" customFormat="false" ht="15" hidden="false" customHeight="false" outlineLevel="0" collapsed="false">
      <c r="A3568" s="0" t="s">
        <v>204</v>
      </c>
      <c r="B3568" s="81" t="n">
        <v>46267</v>
      </c>
      <c r="C3568" s="82" t="s">
        <v>452</v>
      </c>
      <c r="D3568" s="83" t="n">
        <v>9</v>
      </c>
      <c r="E3568" s="0" t="n">
        <v>18</v>
      </c>
      <c r="F3568" s="0" t="n">
        <v>2</v>
      </c>
      <c r="G3568" s="0" t="n">
        <v>0</v>
      </c>
      <c r="I3568" s="0" t="str">
        <f aca="false">IF(A3568="","",IF(COUNTIF(Campaigns!$A$7:$A$300,A3568)&gt;0,"✓",IF(N(D3568)=0,"– no spend","⚠ add to Campaigns tab")))</f>
        <v>✓</v>
      </c>
      <c r="J3568" s="83" t="n">
        <f aca="false">IF(D3568="","",D3568*IF(Settings!$B$23=Settings!$C$6,1,IF(Settings!$B$23="USD",1/INDEX(Settings!$B$29:$B$40,MONTH(B3568)),INDEX(Settings!$B$29:$B$40,MONTH(B3568)))))</f>
        <v>10.0593</v>
      </c>
    </row>
    <row r="3569" customFormat="false" ht="15" hidden="false" customHeight="false" outlineLevel="0" collapsed="false">
      <c r="A3569" s="0" t="s">
        <v>197</v>
      </c>
      <c r="B3569" s="81" t="n">
        <v>46267</v>
      </c>
      <c r="C3569" s="82" t="s">
        <v>452</v>
      </c>
      <c r="D3569" s="83" t="n">
        <v>21.41</v>
      </c>
      <c r="E3569" s="0" t="n">
        <v>27225</v>
      </c>
      <c r="F3569" s="0" t="n">
        <v>39</v>
      </c>
      <c r="G3569" s="0" t="n">
        <v>0</v>
      </c>
      <c r="I3569" s="0" t="str">
        <f aca="false">IF(A3569="","",IF(COUNTIF(Campaigns!$A$7:$A$300,A3569)&gt;0,"✓",IF(N(D3569)=0,"– no spend","⚠ add to Campaigns tab")))</f>
        <v>✓</v>
      </c>
      <c r="J3569" s="83" t="n">
        <f aca="false">IF(D3569="","",D3569*IF(Settings!$B$23=Settings!$C$6,1,IF(Settings!$B$23="USD",1/INDEX(Settings!$B$29:$B$40,MONTH(B3569)),INDEX(Settings!$B$29:$B$40,MONTH(B3569)))))</f>
        <v>23.929957</v>
      </c>
    </row>
    <row r="3570" customFormat="false" ht="15" hidden="false" customHeight="false" outlineLevel="0" collapsed="false">
      <c r="A3570" s="0" t="s">
        <v>198</v>
      </c>
      <c r="B3570" s="81" t="n">
        <v>46267</v>
      </c>
      <c r="C3570" s="82" t="s">
        <v>452</v>
      </c>
      <c r="D3570" s="83" t="n">
        <v>21.1</v>
      </c>
      <c r="E3570" s="0" t="n">
        <v>9911</v>
      </c>
      <c r="F3570" s="0" t="n">
        <v>4</v>
      </c>
      <c r="G3570" s="0" t="n">
        <v>0</v>
      </c>
      <c r="I3570" s="0" t="str">
        <f aca="false">IF(A3570="","",IF(COUNTIF(Campaigns!$A$7:$A$300,A3570)&gt;0,"✓",IF(N(D3570)=0,"– no spend","⚠ add to Campaigns tab")))</f>
        <v>✓</v>
      </c>
      <c r="J3570" s="83" t="n">
        <f aca="false">IF(D3570="","",D3570*IF(Settings!$B$23=Settings!$C$6,1,IF(Settings!$B$23="USD",1/INDEX(Settings!$B$29:$B$40,MONTH(B3570)),INDEX(Settings!$B$29:$B$40,MONTH(B3570)))))</f>
        <v>23.58347</v>
      </c>
    </row>
    <row r="3571" customFormat="false" ht="15" hidden="false" customHeight="false" outlineLevel="0" collapsed="false">
      <c r="A3571" s="0" t="s">
        <v>193</v>
      </c>
      <c r="B3571" s="81" t="n">
        <v>46268</v>
      </c>
      <c r="C3571" s="82" t="s">
        <v>452</v>
      </c>
      <c r="D3571" s="83" t="n">
        <v>54.2</v>
      </c>
      <c r="E3571" s="0" t="n">
        <v>599</v>
      </c>
      <c r="F3571" s="0" t="n">
        <v>47</v>
      </c>
      <c r="G3571" s="0" t="n">
        <v>1</v>
      </c>
      <c r="I3571" s="0" t="str">
        <f aca="false">IF(A3571="","",IF(COUNTIF(Campaigns!$A$7:$A$300,A3571)&gt;0,"✓",IF(N(D3571)=0,"– no spend","⚠ add to Campaigns tab")))</f>
        <v>✓</v>
      </c>
      <c r="J3571" s="83" t="n">
        <f aca="false">IF(D3571="","",D3571*IF(Settings!$B$23=Settings!$C$6,1,IF(Settings!$B$23="USD",1/INDEX(Settings!$B$29:$B$40,MONTH(B3571)),INDEX(Settings!$B$29:$B$40,MONTH(B3571)))))</f>
        <v>60.57934</v>
      </c>
    </row>
    <row r="3572" customFormat="false" ht="15" hidden="false" customHeight="false" outlineLevel="0" collapsed="false">
      <c r="A3572" s="0" t="s">
        <v>189</v>
      </c>
      <c r="B3572" s="81" t="n">
        <v>46268</v>
      </c>
      <c r="C3572" s="82" t="s">
        <v>452</v>
      </c>
      <c r="D3572" s="83" t="n">
        <v>82.73</v>
      </c>
      <c r="E3572" s="0" t="n">
        <v>709</v>
      </c>
      <c r="F3572" s="0" t="n">
        <v>63</v>
      </c>
      <c r="G3572" s="0" t="n">
        <v>0</v>
      </c>
      <c r="I3572" s="0" t="str">
        <f aca="false">IF(A3572="","",IF(COUNTIF(Campaigns!$A$7:$A$300,A3572)&gt;0,"✓",IF(N(D3572)=0,"– no spend","⚠ add to Campaigns tab")))</f>
        <v>✓</v>
      </c>
      <c r="J3572" s="83" t="n">
        <f aca="false">IF(D3572="","",D3572*IF(Settings!$B$23=Settings!$C$6,1,IF(Settings!$B$23="USD",1/INDEX(Settings!$B$29:$B$40,MONTH(B3572)),INDEX(Settings!$B$29:$B$40,MONTH(B3572)))))</f>
        <v>92.467321</v>
      </c>
    </row>
    <row r="3573" customFormat="false" ht="15" hidden="false" customHeight="false" outlineLevel="0" collapsed="false">
      <c r="A3573" s="0" t="s">
        <v>196</v>
      </c>
      <c r="B3573" s="81" t="n">
        <v>46268</v>
      </c>
      <c r="C3573" s="82" t="s">
        <v>452</v>
      </c>
      <c r="D3573" s="83" t="n">
        <v>87.18</v>
      </c>
      <c r="E3573" s="0" t="n">
        <v>2223</v>
      </c>
      <c r="F3573" s="0" t="n">
        <v>68</v>
      </c>
      <c r="G3573" s="0" t="n">
        <v>6</v>
      </c>
      <c r="I3573" s="0" t="str">
        <f aca="false">IF(A3573="","",IF(COUNTIF(Campaigns!$A$7:$A$300,A3573)&gt;0,"✓",IF(N(D3573)=0,"– no spend","⚠ add to Campaigns tab")))</f>
        <v>✓</v>
      </c>
      <c r="J3573" s="83" t="n">
        <f aca="false">IF(D3573="","",D3573*IF(Settings!$B$23=Settings!$C$6,1,IF(Settings!$B$23="USD",1/INDEX(Settings!$B$29:$B$40,MONTH(B3573)),INDEX(Settings!$B$29:$B$40,MONTH(B3573)))))</f>
        <v>97.441086</v>
      </c>
    </row>
    <row r="3574" customFormat="false" ht="15" hidden="false" customHeight="false" outlineLevel="0" collapsed="false">
      <c r="A3574" s="0" t="s">
        <v>204</v>
      </c>
      <c r="B3574" s="81" t="n">
        <v>46268</v>
      </c>
      <c r="C3574" s="82" t="s">
        <v>452</v>
      </c>
      <c r="D3574" s="83" t="n">
        <v>6.52</v>
      </c>
      <c r="E3574" s="0" t="n">
        <v>17</v>
      </c>
      <c r="F3574" s="0" t="n">
        <v>1</v>
      </c>
      <c r="G3574" s="0" t="n">
        <v>0</v>
      </c>
      <c r="I3574" s="0" t="str">
        <f aca="false">IF(A3574="","",IF(COUNTIF(Campaigns!$A$7:$A$300,A3574)&gt;0,"✓",IF(N(D3574)=0,"– no spend","⚠ add to Campaigns tab")))</f>
        <v>✓</v>
      </c>
      <c r="J3574" s="83" t="n">
        <f aca="false">IF(D3574="","",D3574*IF(Settings!$B$23=Settings!$C$6,1,IF(Settings!$B$23="USD",1/INDEX(Settings!$B$29:$B$40,MONTH(B3574)),INDEX(Settings!$B$29:$B$40,MONTH(B3574)))))</f>
        <v>7.287404</v>
      </c>
    </row>
    <row r="3575" customFormat="false" ht="15" hidden="false" customHeight="false" outlineLevel="0" collapsed="false">
      <c r="A3575" s="0" t="s">
        <v>197</v>
      </c>
      <c r="B3575" s="81" t="n">
        <v>46268</v>
      </c>
      <c r="C3575" s="82" t="s">
        <v>452</v>
      </c>
      <c r="D3575" s="83" t="n">
        <v>21.21</v>
      </c>
      <c r="E3575" s="0" t="n">
        <v>28500</v>
      </c>
      <c r="F3575" s="0" t="n">
        <v>45</v>
      </c>
      <c r="G3575" s="0" t="n">
        <v>0</v>
      </c>
      <c r="I3575" s="0" t="str">
        <f aca="false">IF(A3575="","",IF(COUNTIF(Campaigns!$A$7:$A$300,A3575)&gt;0,"✓",IF(N(D3575)=0,"– no spend","⚠ add to Campaigns tab")))</f>
        <v>✓</v>
      </c>
      <c r="J3575" s="83" t="n">
        <f aca="false">IF(D3575="","",D3575*IF(Settings!$B$23=Settings!$C$6,1,IF(Settings!$B$23="USD",1/INDEX(Settings!$B$29:$B$40,MONTH(B3575)),INDEX(Settings!$B$29:$B$40,MONTH(B3575)))))</f>
        <v>23.706417</v>
      </c>
    </row>
    <row r="3576" customFormat="false" ht="15" hidden="false" customHeight="false" outlineLevel="0" collapsed="false">
      <c r="A3576" s="0" t="s">
        <v>198</v>
      </c>
      <c r="B3576" s="81" t="n">
        <v>46268</v>
      </c>
      <c r="C3576" s="82" t="s">
        <v>452</v>
      </c>
      <c r="D3576" s="83" t="n">
        <v>21.18</v>
      </c>
      <c r="E3576" s="0" t="n">
        <v>9721</v>
      </c>
      <c r="F3576" s="0" t="n">
        <v>6</v>
      </c>
      <c r="G3576" s="0" t="n">
        <v>0</v>
      </c>
      <c r="I3576" s="0" t="str">
        <f aca="false">IF(A3576="","",IF(COUNTIF(Campaigns!$A$7:$A$300,A3576)&gt;0,"✓",IF(N(D3576)=0,"– no spend","⚠ add to Campaigns tab")))</f>
        <v>✓</v>
      </c>
      <c r="J3576" s="83" t="n">
        <f aca="false">IF(D3576="","",D3576*IF(Settings!$B$23=Settings!$C$6,1,IF(Settings!$B$23="USD",1/INDEX(Settings!$B$29:$B$40,MONTH(B3576)),INDEX(Settings!$B$29:$B$40,MONTH(B3576)))))</f>
        <v>23.672886</v>
      </c>
    </row>
    <row r="3577" customFormat="false" ht="15" hidden="false" customHeight="false" outlineLevel="0" collapsed="false">
      <c r="A3577" s="0" t="s">
        <v>193</v>
      </c>
      <c r="B3577" s="81" t="n">
        <v>46269</v>
      </c>
      <c r="C3577" s="82" t="s">
        <v>452</v>
      </c>
      <c r="D3577" s="83" t="n">
        <v>44.21</v>
      </c>
      <c r="E3577" s="0" t="n">
        <v>456</v>
      </c>
      <c r="F3577" s="0" t="n">
        <v>32</v>
      </c>
      <c r="G3577" s="0" t="n">
        <v>1</v>
      </c>
      <c r="I3577" s="0" t="str">
        <f aca="false">IF(A3577="","",IF(COUNTIF(Campaigns!$A$7:$A$300,A3577)&gt;0,"✓",IF(N(D3577)=0,"– no spend","⚠ add to Campaigns tab")))</f>
        <v>✓</v>
      </c>
      <c r="J3577" s="83" t="n">
        <f aca="false">IF(D3577="","",D3577*IF(Settings!$B$23=Settings!$C$6,1,IF(Settings!$B$23="USD",1/INDEX(Settings!$B$29:$B$40,MONTH(B3577)),INDEX(Settings!$B$29:$B$40,MONTH(B3577)))))</f>
        <v>49.413517</v>
      </c>
    </row>
    <row r="3578" customFormat="false" ht="15" hidden="false" customHeight="false" outlineLevel="0" collapsed="false">
      <c r="A3578" s="0" t="s">
        <v>189</v>
      </c>
      <c r="B3578" s="81" t="n">
        <v>46269</v>
      </c>
      <c r="C3578" s="82" t="s">
        <v>452</v>
      </c>
      <c r="D3578" s="83" t="n">
        <v>95.58</v>
      </c>
      <c r="E3578" s="0" t="n">
        <v>625</v>
      </c>
      <c r="F3578" s="0" t="n">
        <v>66</v>
      </c>
      <c r="G3578" s="0" t="n">
        <v>5</v>
      </c>
      <c r="I3578" s="0" t="str">
        <f aca="false">IF(A3578="","",IF(COUNTIF(Campaigns!$A$7:$A$300,A3578)&gt;0,"✓",IF(N(D3578)=0,"– no spend","⚠ add to Campaigns tab")))</f>
        <v>✓</v>
      </c>
      <c r="J3578" s="83" t="n">
        <f aca="false">IF(D3578="","",D3578*IF(Settings!$B$23=Settings!$C$6,1,IF(Settings!$B$23="USD",1/INDEX(Settings!$B$29:$B$40,MONTH(B3578)),INDEX(Settings!$B$29:$B$40,MONTH(B3578)))))</f>
        <v>106.829766</v>
      </c>
    </row>
    <row r="3579" customFormat="false" ht="15" hidden="false" customHeight="false" outlineLevel="0" collapsed="false">
      <c r="A3579" s="0" t="s">
        <v>196</v>
      </c>
      <c r="B3579" s="81" t="n">
        <v>46269</v>
      </c>
      <c r="C3579" s="82" t="s">
        <v>452</v>
      </c>
      <c r="D3579" s="83" t="n">
        <v>80.01</v>
      </c>
      <c r="E3579" s="0" t="n">
        <v>2748</v>
      </c>
      <c r="F3579" s="0" t="n">
        <v>66</v>
      </c>
      <c r="G3579" s="0" t="n">
        <v>3.01</v>
      </c>
      <c r="I3579" s="0" t="str">
        <f aca="false">IF(A3579="","",IF(COUNTIF(Campaigns!$A$7:$A$300,A3579)&gt;0,"✓",IF(N(D3579)=0,"– no spend","⚠ add to Campaigns tab")))</f>
        <v>✓</v>
      </c>
      <c r="J3579" s="83" t="n">
        <f aca="false">IF(D3579="","",D3579*IF(Settings!$B$23=Settings!$C$6,1,IF(Settings!$B$23="USD",1/INDEX(Settings!$B$29:$B$40,MONTH(B3579)),INDEX(Settings!$B$29:$B$40,MONTH(B3579)))))</f>
        <v>89.427177</v>
      </c>
    </row>
    <row r="3580" customFormat="false" ht="15" hidden="false" customHeight="false" outlineLevel="0" collapsed="false">
      <c r="A3580" s="0" t="s">
        <v>204</v>
      </c>
      <c r="B3580" s="81" t="n">
        <v>46269</v>
      </c>
      <c r="C3580" s="82" t="s">
        <v>452</v>
      </c>
      <c r="D3580" s="83" t="n">
        <v>6.39</v>
      </c>
      <c r="E3580" s="0" t="n">
        <v>19</v>
      </c>
      <c r="F3580" s="0" t="n">
        <v>1</v>
      </c>
      <c r="G3580" s="0" t="n">
        <v>0</v>
      </c>
      <c r="I3580" s="0" t="str">
        <f aca="false">IF(A3580="","",IF(COUNTIF(Campaigns!$A$7:$A$300,A3580)&gt;0,"✓",IF(N(D3580)=0,"– no spend","⚠ add to Campaigns tab")))</f>
        <v>✓</v>
      </c>
      <c r="J3580" s="83" t="n">
        <f aca="false">IF(D3580="","",D3580*IF(Settings!$B$23=Settings!$C$6,1,IF(Settings!$B$23="USD",1/INDEX(Settings!$B$29:$B$40,MONTH(B3580)),INDEX(Settings!$B$29:$B$40,MONTH(B3580)))))</f>
        <v>7.142103</v>
      </c>
    </row>
    <row r="3581" customFormat="false" ht="15" hidden="false" customHeight="false" outlineLevel="0" collapsed="false">
      <c r="A3581" s="0" t="s">
        <v>197</v>
      </c>
      <c r="B3581" s="81" t="n">
        <v>46269</v>
      </c>
      <c r="C3581" s="82" t="s">
        <v>452</v>
      </c>
      <c r="D3581" s="83" t="n">
        <v>21.16</v>
      </c>
      <c r="E3581" s="0" t="n">
        <v>30756</v>
      </c>
      <c r="F3581" s="0" t="n">
        <v>41</v>
      </c>
      <c r="G3581" s="0" t="n">
        <v>0</v>
      </c>
      <c r="I3581" s="0" t="str">
        <f aca="false">IF(A3581="","",IF(COUNTIF(Campaigns!$A$7:$A$300,A3581)&gt;0,"✓",IF(N(D3581)=0,"– no spend","⚠ add to Campaigns tab")))</f>
        <v>✓</v>
      </c>
      <c r="J3581" s="83" t="n">
        <f aca="false">IF(D3581="","",D3581*IF(Settings!$B$23=Settings!$C$6,1,IF(Settings!$B$23="USD",1/INDEX(Settings!$B$29:$B$40,MONTH(B3581)),INDEX(Settings!$B$29:$B$40,MONTH(B3581)))))</f>
        <v>23.650532</v>
      </c>
    </row>
    <row r="3582" customFormat="false" ht="15" hidden="false" customHeight="false" outlineLevel="0" collapsed="false">
      <c r="A3582" s="0" t="s">
        <v>198</v>
      </c>
      <c r="B3582" s="81" t="n">
        <v>46269</v>
      </c>
      <c r="C3582" s="82" t="s">
        <v>452</v>
      </c>
      <c r="D3582" s="83" t="n">
        <v>21.02</v>
      </c>
      <c r="E3582" s="0" t="n">
        <v>11209</v>
      </c>
      <c r="F3582" s="0" t="n">
        <v>14</v>
      </c>
      <c r="G3582" s="0" t="n">
        <v>0</v>
      </c>
      <c r="I3582" s="0" t="str">
        <f aca="false">IF(A3582="","",IF(COUNTIF(Campaigns!$A$7:$A$300,A3582)&gt;0,"✓",IF(N(D3582)=0,"– no spend","⚠ add to Campaigns tab")))</f>
        <v>✓</v>
      </c>
      <c r="J3582" s="83" t="n">
        <f aca="false">IF(D3582="","",D3582*IF(Settings!$B$23=Settings!$C$6,1,IF(Settings!$B$23="USD",1/INDEX(Settings!$B$29:$B$40,MONTH(B3582)),INDEX(Settings!$B$29:$B$40,MONTH(B3582)))))</f>
        <v>23.494054</v>
      </c>
    </row>
    <row r="3583" customFormat="false" ht="15" hidden="false" customHeight="false" outlineLevel="0" collapsed="false">
      <c r="A3583" s="0" t="s">
        <v>193</v>
      </c>
      <c r="B3583" s="81" t="n">
        <v>46270</v>
      </c>
      <c r="C3583" s="82" t="s">
        <v>452</v>
      </c>
      <c r="D3583" s="83" t="n">
        <v>17.39</v>
      </c>
      <c r="E3583" s="0" t="n">
        <v>295</v>
      </c>
      <c r="F3583" s="0" t="n">
        <v>17</v>
      </c>
      <c r="G3583" s="0" t="n">
        <v>0</v>
      </c>
      <c r="I3583" s="0" t="str">
        <f aca="false">IF(A3583="","",IF(COUNTIF(Campaigns!$A$7:$A$300,A3583)&gt;0,"✓",IF(N(D3583)=0,"– no spend","⚠ add to Campaigns tab")))</f>
        <v>✓</v>
      </c>
      <c r="J3583" s="83" t="n">
        <f aca="false">IF(D3583="","",D3583*IF(Settings!$B$23=Settings!$C$6,1,IF(Settings!$B$23="USD",1/INDEX(Settings!$B$29:$B$40,MONTH(B3583)),INDEX(Settings!$B$29:$B$40,MONTH(B3583)))))</f>
        <v>19.436803</v>
      </c>
    </row>
    <row r="3584" customFormat="false" ht="15" hidden="false" customHeight="false" outlineLevel="0" collapsed="false">
      <c r="A3584" s="0" t="s">
        <v>189</v>
      </c>
      <c r="B3584" s="81" t="n">
        <v>46270</v>
      </c>
      <c r="C3584" s="82" t="s">
        <v>452</v>
      </c>
      <c r="D3584" s="83" t="n">
        <v>67.35</v>
      </c>
      <c r="E3584" s="0" t="n">
        <v>370</v>
      </c>
      <c r="F3584" s="0" t="n">
        <v>29</v>
      </c>
      <c r="G3584" s="0" t="n">
        <v>3</v>
      </c>
      <c r="I3584" s="0" t="str">
        <f aca="false">IF(A3584="","",IF(COUNTIF(Campaigns!$A$7:$A$300,A3584)&gt;0,"✓",IF(N(D3584)=0,"– no spend","⚠ add to Campaigns tab")))</f>
        <v>✓</v>
      </c>
      <c r="J3584" s="83" t="n">
        <f aca="false">IF(D3584="","",D3584*IF(Settings!$B$23=Settings!$C$6,1,IF(Settings!$B$23="USD",1/INDEX(Settings!$B$29:$B$40,MONTH(B3584)),INDEX(Settings!$B$29:$B$40,MONTH(B3584)))))</f>
        <v>75.277095</v>
      </c>
    </row>
    <row r="3585" customFormat="false" ht="15" hidden="false" customHeight="false" outlineLevel="0" collapsed="false">
      <c r="A3585" s="0" t="s">
        <v>196</v>
      </c>
      <c r="B3585" s="81" t="n">
        <v>46270</v>
      </c>
      <c r="C3585" s="82" t="s">
        <v>452</v>
      </c>
      <c r="D3585" s="83" t="n">
        <v>92.11</v>
      </c>
      <c r="E3585" s="0" t="n">
        <v>2261</v>
      </c>
      <c r="F3585" s="0" t="n">
        <v>79</v>
      </c>
      <c r="G3585" s="0" t="n">
        <v>9</v>
      </c>
      <c r="I3585" s="0" t="str">
        <f aca="false">IF(A3585="","",IF(COUNTIF(Campaigns!$A$7:$A$300,A3585)&gt;0,"✓",IF(N(D3585)=0,"– no spend","⚠ add to Campaigns tab")))</f>
        <v>✓</v>
      </c>
      <c r="J3585" s="83" t="n">
        <f aca="false">IF(D3585="","",D3585*IF(Settings!$B$23=Settings!$C$6,1,IF(Settings!$B$23="USD",1/INDEX(Settings!$B$29:$B$40,MONTH(B3585)),INDEX(Settings!$B$29:$B$40,MONTH(B3585)))))</f>
        <v>102.951347</v>
      </c>
    </row>
    <row r="3586" customFormat="false" ht="15" hidden="false" customHeight="false" outlineLevel="0" collapsed="false">
      <c r="A3586" s="0" t="s">
        <v>204</v>
      </c>
      <c r="B3586" s="81" t="n">
        <v>46270</v>
      </c>
      <c r="C3586" s="82" t="s">
        <v>452</v>
      </c>
      <c r="D3586" s="83" t="n">
        <v>5.94</v>
      </c>
      <c r="E3586" s="0" t="n">
        <v>1</v>
      </c>
      <c r="F3586" s="0" t="n">
        <v>1</v>
      </c>
      <c r="G3586" s="0" t="n">
        <v>0</v>
      </c>
      <c r="I3586" s="0" t="str">
        <f aca="false">IF(A3586="","",IF(COUNTIF(Campaigns!$A$7:$A$300,A3586)&gt;0,"✓",IF(N(D3586)=0,"– no spend","⚠ add to Campaigns tab")))</f>
        <v>✓</v>
      </c>
      <c r="J3586" s="83" t="n">
        <f aca="false">IF(D3586="","",D3586*IF(Settings!$B$23=Settings!$C$6,1,IF(Settings!$B$23="USD",1/INDEX(Settings!$B$29:$B$40,MONTH(B3586)),INDEX(Settings!$B$29:$B$40,MONTH(B3586)))))</f>
        <v>6.639138</v>
      </c>
    </row>
    <row r="3587" customFormat="false" ht="15" hidden="false" customHeight="false" outlineLevel="0" collapsed="false">
      <c r="A3587" s="0" t="s">
        <v>197</v>
      </c>
      <c r="B3587" s="81" t="n">
        <v>46270</v>
      </c>
      <c r="C3587" s="82" t="s">
        <v>452</v>
      </c>
      <c r="D3587" s="83" t="n">
        <v>21.09</v>
      </c>
      <c r="E3587" s="0" t="n">
        <v>29139</v>
      </c>
      <c r="F3587" s="0" t="n">
        <v>32</v>
      </c>
      <c r="G3587" s="0" t="n">
        <v>0</v>
      </c>
      <c r="I3587" s="0" t="str">
        <f aca="false">IF(A3587="","",IF(COUNTIF(Campaigns!$A$7:$A$300,A3587)&gt;0,"✓",IF(N(D3587)=0,"– no spend","⚠ add to Campaigns tab")))</f>
        <v>✓</v>
      </c>
      <c r="J3587" s="83" t="n">
        <f aca="false">IF(D3587="","",D3587*IF(Settings!$B$23=Settings!$C$6,1,IF(Settings!$B$23="USD",1/INDEX(Settings!$B$29:$B$40,MONTH(B3587)),INDEX(Settings!$B$29:$B$40,MONTH(B3587)))))</f>
        <v>23.572293</v>
      </c>
    </row>
    <row r="3588" customFormat="false" ht="15" hidden="false" customHeight="false" outlineLevel="0" collapsed="false">
      <c r="A3588" s="0" t="s">
        <v>198</v>
      </c>
      <c r="B3588" s="81" t="n">
        <v>46270</v>
      </c>
      <c r="C3588" s="82" t="s">
        <v>452</v>
      </c>
      <c r="D3588" s="83" t="n">
        <v>21.19</v>
      </c>
      <c r="E3588" s="0" t="n">
        <v>6423</v>
      </c>
      <c r="F3588" s="0" t="n">
        <v>7</v>
      </c>
      <c r="G3588" s="0" t="n">
        <v>0</v>
      </c>
      <c r="I3588" s="0" t="str">
        <f aca="false">IF(A3588="","",IF(COUNTIF(Campaigns!$A$7:$A$300,A3588)&gt;0,"✓",IF(N(D3588)=0,"– no spend","⚠ add to Campaigns tab")))</f>
        <v>✓</v>
      </c>
      <c r="J3588" s="83" t="n">
        <f aca="false">IF(D3588="","",D3588*IF(Settings!$B$23=Settings!$C$6,1,IF(Settings!$B$23="USD",1/INDEX(Settings!$B$29:$B$40,MONTH(B3588)),INDEX(Settings!$B$29:$B$40,MONTH(B3588)))))</f>
        <v>23.684063</v>
      </c>
    </row>
    <row r="3589" customFormat="false" ht="15" hidden="false" customHeight="false" outlineLevel="0" collapsed="false">
      <c r="A3589" s="0" t="s">
        <v>193</v>
      </c>
      <c r="B3589" s="81" t="n">
        <v>46271</v>
      </c>
      <c r="C3589" s="82" t="s">
        <v>452</v>
      </c>
      <c r="D3589" s="83" t="n">
        <v>25.56</v>
      </c>
      <c r="E3589" s="0" t="n">
        <v>401</v>
      </c>
      <c r="F3589" s="0" t="n">
        <v>22</v>
      </c>
      <c r="G3589" s="0" t="n">
        <v>2</v>
      </c>
      <c r="I3589" s="0" t="str">
        <f aca="false">IF(A3589="","",IF(COUNTIF(Campaigns!$A$7:$A$300,A3589)&gt;0,"✓",IF(N(D3589)=0,"– no spend","⚠ add to Campaigns tab")))</f>
        <v>✓</v>
      </c>
      <c r="J3589" s="83" t="n">
        <f aca="false">IF(D3589="","",D3589*IF(Settings!$B$23=Settings!$C$6,1,IF(Settings!$B$23="USD",1/INDEX(Settings!$B$29:$B$40,MONTH(B3589)),INDEX(Settings!$B$29:$B$40,MONTH(B3589)))))</f>
        <v>28.568412</v>
      </c>
    </row>
    <row r="3590" customFormat="false" ht="15" hidden="false" customHeight="false" outlineLevel="0" collapsed="false">
      <c r="A3590" s="0" t="s">
        <v>189</v>
      </c>
      <c r="B3590" s="81" t="n">
        <v>46271</v>
      </c>
      <c r="C3590" s="82" t="s">
        <v>452</v>
      </c>
      <c r="D3590" s="83" t="n">
        <v>63.96</v>
      </c>
      <c r="E3590" s="0" t="n">
        <v>388</v>
      </c>
      <c r="F3590" s="0" t="n">
        <v>32</v>
      </c>
      <c r="G3590" s="0" t="n">
        <v>2</v>
      </c>
      <c r="I3590" s="0" t="str">
        <f aca="false">IF(A3590="","",IF(COUNTIF(Campaigns!$A$7:$A$300,A3590)&gt;0,"✓",IF(N(D3590)=0,"– no spend","⚠ add to Campaigns tab")))</f>
        <v>✓</v>
      </c>
      <c r="J3590" s="83" t="n">
        <f aca="false">IF(D3590="","",D3590*IF(Settings!$B$23=Settings!$C$6,1,IF(Settings!$B$23="USD",1/INDEX(Settings!$B$29:$B$40,MONTH(B3590)),INDEX(Settings!$B$29:$B$40,MONTH(B3590)))))</f>
        <v>71.488092</v>
      </c>
    </row>
    <row r="3591" customFormat="false" ht="15" hidden="false" customHeight="false" outlineLevel="0" collapsed="false">
      <c r="A3591" s="0" t="s">
        <v>196</v>
      </c>
      <c r="B3591" s="81" t="n">
        <v>46271</v>
      </c>
      <c r="C3591" s="82" t="s">
        <v>452</v>
      </c>
      <c r="D3591" s="83" t="n">
        <v>77.04</v>
      </c>
      <c r="E3591" s="0" t="n">
        <v>1732</v>
      </c>
      <c r="F3591" s="0" t="n">
        <v>81</v>
      </c>
      <c r="G3591" s="0" t="n">
        <v>11</v>
      </c>
      <c r="I3591" s="0" t="str">
        <f aca="false">IF(A3591="","",IF(COUNTIF(Campaigns!$A$7:$A$300,A3591)&gt;0,"✓",IF(N(D3591)=0,"– no spend","⚠ add to Campaigns tab")))</f>
        <v>✓</v>
      </c>
      <c r="J3591" s="83" t="n">
        <f aca="false">IF(D3591="","",D3591*IF(Settings!$B$23=Settings!$C$6,1,IF(Settings!$B$23="USD",1/INDEX(Settings!$B$29:$B$40,MONTH(B3591)),INDEX(Settings!$B$29:$B$40,MONTH(B3591)))))</f>
        <v>86.107608</v>
      </c>
    </row>
    <row r="3592" customFormat="false" ht="15" hidden="false" customHeight="false" outlineLevel="0" collapsed="false">
      <c r="A3592" s="0" t="s">
        <v>204</v>
      </c>
      <c r="B3592" s="81" t="n">
        <v>46271</v>
      </c>
      <c r="C3592" s="82" t="s">
        <v>452</v>
      </c>
      <c r="D3592" s="83" t="n">
        <v>2.59</v>
      </c>
      <c r="E3592" s="0" t="n">
        <v>17</v>
      </c>
      <c r="F3592" s="0" t="n">
        <v>2</v>
      </c>
      <c r="G3592" s="0" t="n">
        <v>0</v>
      </c>
      <c r="I3592" s="0" t="str">
        <f aca="false">IF(A3592="","",IF(COUNTIF(Campaigns!$A$7:$A$300,A3592)&gt;0,"✓",IF(N(D3592)=0,"– no spend","⚠ add to Campaigns tab")))</f>
        <v>✓</v>
      </c>
      <c r="J3592" s="83" t="n">
        <f aca="false">IF(D3592="","",D3592*IF(Settings!$B$23=Settings!$C$6,1,IF(Settings!$B$23="USD",1/INDEX(Settings!$B$29:$B$40,MONTH(B3592)),INDEX(Settings!$B$29:$B$40,MONTH(B3592)))))</f>
        <v>2.894843</v>
      </c>
    </row>
    <row r="3593" customFormat="false" ht="15" hidden="false" customHeight="false" outlineLevel="0" collapsed="false">
      <c r="A3593" s="0" t="s">
        <v>197</v>
      </c>
      <c r="B3593" s="81" t="n">
        <v>46271</v>
      </c>
      <c r="C3593" s="82" t="s">
        <v>452</v>
      </c>
      <c r="D3593" s="83" t="n">
        <v>21.19</v>
      </c>
      <c r="E3593" s="0" t="n">
        <v>30765</v>
      </c>
      <c r="F3593" s="0" t="n">
        <v>36</v>
      </c>
      <c r="G3593" s="0" t="n">
        <v>0</v>
      </c>
      <c r="I3593" s="0" t="str">
        <f aca="false">IF(A3593="","",IF(COUNTIF(Campaigns!$A$7:$A$300,A3593)&gt;0,"✓",IF(N(D3593)=0,"– no spend","⚠ add to Campaigns tab")))</f>
        <v>✓</v>
      </c>
      <c r="J3593" s="83" t="n">
        <f aca="false">IF(D3593="","",D3593*IF(Settings!$B$23=Settings!$C$6,1,IF(Settings!$B$23="USD",1/INDEX(Settings!$B$29:$B$40,MONTH(B3593)),INDEX(Settings!$B$29:$B$40,MONTH(B3593)))))</f>
        <v>23.684063</v>
      </c>
    </row>
    <row r="3594" customFormat="false" ht="15" hidden="false" customHeight="false" outlineLevel="0" collapsed="false">
      <c r="A3594" s="0" t="s">
        <v>198</v>
      </c>
      <c r="B3594" s="81" t="n">
        <v>46271</v>
      </c>
      <c r="C3594" s="82" t="s">
        <v>452</v>
      </c>
      <c r="D3594" s="83" t="n">
        <v>21</v>
      </c>
      <c r="E3594" s="0" t="n">
        <v>9176</v>
      </c>
      <c r="F3594" s="0" t="n">
        <v>7</v>
      </c>
      <c r="G3594" s="0" t="n">
        <v>0</v>
      </c>
      <c r="I3594" s="0" t="str">
        <f aca="false">IF(A3594="","",IF(COUNTIF(Campaigns!$A$7:$A$300,A3594)&gt;0,"✓",IF(N(D3594)=0,"– no spend","⚠ add to Campaigns tab")))</f>
        <v>✓</v>
      </c>
      <c r="J3594" s="83" t="n">
        <f aca="false">IF(D3594="","",D3594*IF(Settings!$B$23=Settings!$C$6,1,IF(Settings!$B$23="USD",1/INDEX(Settings!$B$29:$B$40,MONTH(B3594)),INDEX(Settings!$B$29:$B$40,MONTH(B3594)))))</f>
        <v>23.4717</v>
      </c>
    </row>
    <row r="3595" customFormat="false" ht="15" hidden="false" customHeight="false" outlineLevel="0" collapsed="false">
      <c r="A3595" s="0" t="s">
        <v>193</v>
      </c>
      <c r="B3595" s="81" t="n">
        <v>46272</v>
      </c>
      <c r="C3595" s="82" t="s">
        <v>452</v>
      </c>
      <c r="D3595" s="83" t="n">
        <v>46.97</v>
      </c>
      <c r="E3595" s="0" t="n">
        <v>615</v>
      </c>
      <c r="F3595" s="0" t="n">
        <v>43</v>
      </c>
      <c r="G3595" s="0" t="n">
        <v>1</v>
      </c>
      <c r="I3595" s="0" t="str">
        <f aca="false">IF(A3595="","",IF(COUNTIF(Campaigns!$A$7:$A$300,A3595)&gt;0,"✓",IF(N(D3595)=0,"– no spend","⚠ add to Campaigns tab")))</f>
        <v>✓</v>
      </c>
      <c r="J3595" s="83" t="n">
        <f aca="false">IF(D3595="","",D3595*IF(Settings!$B$23=Settings!$C$6,1,IF(Settings!$B$23="USD",1/INDEX(Settings!$B$29:$B$40,MONTH(B3595)),INDEX(Settings!$B$29:$B$40,MONTH(B3595)))))</f>
        <v>52.498369</v>
      </c>
    </row>
    <row r="3596" customFormat="false" ht="15" hidden="false" customHeight="false" outlineLevel="0" collapsed="false">
      <c r="A3596" s="0" t="s">
        <v>189</v>
      </c>
      <c r="B3596" s="81" t="n">
        <v>46272</v>
      </c>
      <c r="C3596" s="82" t="s">
        <v>452</v>
      </c>
      <c r="D3596" s="83" t="n">
        <v>43.91</v>
      </c>
      <c r="E3596" s="0" t="n">
        <v>471</v>
      </c>
      <c r="F3596" s="0" t="n">
        <v>34</v>
      </c>
      <c r="G3596" s="0" t="n">
        <v>1</v>
      </c>
      <c r="I3596" s="0" t="str">
        <f aca="false">IF(A3596="","",IF(COUNTIF(Campaigns!$A$7:$A$300,A3596)&gt;0,"✓",IF(N(D3596)=0,"– no spend","⚠ add to Campaigns tab")))</f>
        <v>✓</v>
      </c>
      <c r="J3596" s="83" t="n">
        <f aca="false">IF(D3596="","",D3596*IF(Settings!$B$23=Settings!$C$6,1,IF(Settings!$B$23="USD",1/INDEX(Settings!$B$29:$B$40,MONTH(B3596)),INDEX(Settings!$B$29:$B$40,MONTH(B3596)))))</f>
        <v>49.078207</v>
      </c>
    </row>
    <row r="3597" customFormat="false" ht="15" hidden="false" customHeight="false" outlineLevel="0" collapsed="false">
      <c r="A3597" s="0" t="s">
        <v>196</v>
      </c>
      <c r="B3597" s="81" t="n">
        <v>46272</v>
      </c>
      <c r="C3597" s="82" t="s">
        <v>452</v>
      </c>
      <c r="D3597" s="83" t="n">
        <v>106.54</v>
      </c>
      <c r="E3597" s="0" t="n">
        <v>2228</v>
      </c>
      <c r="F3597" s="0" t="n">
        <v>103</v>
      </c>
      <c r="G3597" s="0" t="n">
        <v>11.99</v>
      </c>
      <c r="I3597" s="0" t="str">
        <f aca="false">IF(A3597="","",IF(COUNTIF(Campaigns!$A$7:$A$300,A3597)&gt;0,"✓",IF(N(D3597)=0,"– no spend","⚠ add to Campaigns tab")))</f>
        <v>✓</v>
      </c>
      <c r="J3597" s="83" t="n">
        <f aca="false">IF(D3597="","",D3597*IF(Settings!$B$23=Settings!$C$6,1,IF(Settings!$B$23="USD",1/INDEX(Settings!$B$29:$B$40,MONTH(B3597)),INDEX(Settings!$B$29:$B$40,MONTH(B3597)))))</f>
        <v>119.079758</v>
      </c>
    </row>
    <row r="3598" customFormat="false" ht="15" hidden="false" customHeight="false" outlineLevel="0" collapsed="false">
      <c r="A3598" s="0" t="s">
        <v>204</v>
      </c>
      <c r="B3598" s="81" t="n">
        <v>46272</v>
      </c>
      <c r="C3598" s="82" t="s">
        <v>452</v>
      </c>
      <c r="D3598" s="83" t="n">
        <v>0.54</v>
      </c>
      <c r="E3598" s="0" t="n">
        <v>36</v>
      </c>
      <c r="F3598" s="0" t="n">
        <v>1</v>
      </c>
      <c r="G3598" s="0" t="n">
        <v>0</v>
      </c>
      <c r="I3598" s="0" t="str">
        <f aca="false">IF(A3598="","",IF(COUNTIF(Campaigns!$A$7:$A$300,A3598)&gt;0,"✓",IF(N(D3598)=0,"– no spend","⚠ add to Campaigns tab")))</f>
        <v>✓</v>
      </c>
      <c r="J3598" s="83" t="n">
        <f aca="false">IF(D3598="","",D3598*IF(Settings!$B$23=Settings!$C$6,1,IF(Settings!$B$23="USD",1/INDEX(Settings!$B$29:$B$40,MONTH(B3598)),INDEX(Settings!$B$29:$B$40,MONTH(B3598)))))</f>
        <v>0.603558</v>
      </c>
    </row>
    <row r="3599" customFormat="false" ht="15" hidden="false" customHeight="false" outlineLevel="0" collapsed="false">
      <c r="A3599" s="0" t="s">
        <v>197</v>
      </c>
      <c r="B3599" s="81" t="n">
        <v>46272</v>
      </c>
      <c r="C3599" s="82" t="s">
        <v>452</v>
      </c>
      <c r="D3599" s="83" t="n">
        <v>21.09</v>
      </c>
      <c r="E3599" s="0" t="n">
        <v>31406</v>
      </c>
      <c r="F3599" s="0" t="n">
        <v>32</v>
      </c>
      <c r="G3599" s="0" t="n">
        <v>0</v>
      </c>
      <c r="I3599" s="0" t="str">
        <f aca="false">IF(A3599="","",IF(COUNTIF(Campaigns!$A$7:$A$300,A3599)&gt;0,"✓",IF(N(D3599)=0,"– no spend","⚠ add to Campaigns tab")))</f>
        <v>✓</v>
      </c>
      <c r="J3599" s="83" t="n">
        <f aca="false">IF(D3599="","",D3599*IF(Settings!$B$23=Settings!$C$6,1,IF(Settings!$B$23="USD",1/INDEX(Settings!$B$29:$B$40,MONTH(B3599)),INDEX(Settings!$B$29:$B$40,MONTH(B3599)))))</f>
        <v>23.572293</v>
      </c>
    </row>
    <row r="3600" customFormat="false" ht="15" hidden="false" customHeight="false" outlineLevel="0" collapsed="false">
      <c r="A3600" s="0" t="s">
        <v>198</v>
      </c>
      <c r="B3600" s="81" t="n">
        <v>46272</v>
      </c>
      <c r="C3600" s="82" t="s">
        <v>452</v>
      </c>
      <c r="D3600" s="83" t="n">
        <v>21.12</v>
      </c>
      <c r="E3600" s="0" t="n">
        <v>7261</v>
      </c>
      <c r="F3600" s="0" t="n">
        <v>9</v>
      </c>
      <c r="G3600" s="0" t="n">
        <v>0</v>
      </c>
      <c r="I3600" s="0" t="str">
        <f aca="false">IF(A3600="","",IF(COUNTIF(Campaigns!$A$7:$A$300,A3600)&gt;0,"✓",IF(N(D3600)=0,"– no spend","⚠ add to Campaigns tab")))</f>
        <v>✓</v>
      </c>
      <c r="J3600" s="83" t="n">
        <f aca="false">IF(D3600="","",D3600*IF(Settings!$B$23=Settings!$C$6,1,IF(Settings!$B$23="USD",1/INDEX(Settings!$B$29:$B$40,MONTH(B3600)),INDEX(Settings!$B$29:$B$40,MONTH(B3600)))))</f>
        <v>23.605824</v>
      </c>
    </row>
    <row r="3601" customFormat="false" ht="15" hidden="false" customHeight="false" outlineLevel="0" collapsed="false">
      <c r="A3601" s="0" t="s">
        <v>193</v>
      </c>
      <c r="B3601" s="81" t="n">
        <v>46273</v>
      </c>
      <c r="C3601" s="82" t="s">
        <v>452</v>
      </c>
      <c r="D3601" s="83" t="n">
        <v>82.63</v>
      </c>
      <c r="E3601" s="0" t="n">
        <v>754</v>
      </c>
      <c r="F3601" s="0" t="n">
        <v>55</v>
      </c>
      <c r="G3601" s="0" t="n">
        <v>3</v>
      </c>
      <c r="I3601" s="0" t="str">
        <f aca="false">IF(A3601="","",IF(COUNTIF(Campaigns!$A$7:$A$300,A3601)&gt;0,"✓",IF(N(D3601)=0,"– no spend","⚠ add to Campaigns tab")))</f>
        <v>✓</v>
      </c>
      <c r="J3601" s="83" t="n">
        <f aca="false">IF(D3601="","",D3601*IF(Settings!$B$23=Settings!$C$6,1,IF(Settings!$B$23="USD",1/INDEX(Settings!$B$29:$B$40,MONTH(B3601)),INDEX(Settings!$B$29:$B$40,MONTH(B3601)))))</f>
        <v>92.355551</v>
      </c>
    </row>
    <row r="3602" customFormat="false" ht="15" hidden="false" customHeight="false" outlineLevel="0" collapsed="false">
      <c r="A3602" s="0" t="s">
        <v>189</v>
      </c>
      <c r="B3602" s="81" t="n">
        <v>46273</v>
      </c>
      <c r="C3602" s="82" t="s">
        <v>452</v>
      </c>
      <c r="D3602" s="83" t="n">
        <v>155.89</v>
      </c>
      <c r="E3602" s="0" t="n">
        <v>1131</v>
      </c>
      <c r="F3602" s="0" t="n">
        <v>83</v>
      </c>
      <c r="G3602" s="0" t="n">
        <v>2.1</v>
      </c>
      <c r="I3602" s="0" t="str">
        <f aca="false">IF(A3602="","",IF(COUNTIF(Campaigns!$A$7:$A$300,A3602)&gt;0,"✓",IF(N(D3602)=0,"– no spend","⚠ add to Campaigns tab")))</f>
        <v>✓</v>
      </c>
      <c r="J3602" s="83" t="n">
        <f aca="false">IF(D3602="","",D3602*IF(Settings!$B$23=Settings!$C$6,1,IF(Settings!$B$23="USD",1/INDEX(Settings!$B$29:$B$40,MONTH(B3602)),INDEX(Settings!$B$29:$B$40,MONTH(B3602)))))</f>
        <v>174.238253</v>
      </c>
    </row>
    <row r="3603" customFormat="false" ht="15" hidden="false" customHeight="false" outlineLevel="0" collapsed="false">
      <c r="A3603" s="0" t="s">
        <v>196</v>
      </c>
      <c r="B3603" s="81" t="n">
        <v>46273</v>
      </c>
      <c r="C3603" s="82" t="s">
        <v>452</v>
      </c>
      <c r="D3603" s="83" t="n">
        <v>106.75</v>
      </c>
      <c r="E3603" s="0" t="n">
        <v>2075</v>
      </c>
      <c r="F3603" s="0" t="n">
        <v>105</v>
      </c>
      <c r="G3603" s="0" t="n">
        <v>14.99</v>
      </c>
      <c r="I3603" s="0" t="str">
        <f aca="false">IF(A3603="","",IF(COUNTIF(Campaigns!$A$7:$A$300,A3603)&gt;0,"✓",IF(N(D3603)=0,"– no spend","⚠ add to Campaigns tab")))</f>
        <v>✓</v>
      </c>
      <c r="J3603" s="83" t="n">
        <f aca="false">IF(D3603="","",D3603*IF(Settings!$B$23=Settings!$C$6,1,IF(Settings!$B$23="USD",1/INDEX(Settings!$B$29:$B$40,MONTH(B3603)),INDEX(Settings!$B$29:$B$40,MONTH(B3603)))))</f>
        <v>119.314475</v>
      </c>
    </row>
    <row r="3604" customFormat="false" ht="15" hidden="false" customHeight="false" outlineLevel="0" collapsed="false">
      <c r="A3604" s="0" t="s">
        <v>204</v>
      </c>
      <c r="B3604" s="81" t="n">
        <v>46273</v>
      </c>
      <c r="C3604" s="82" t="s">
        <v>452</v>
      </c>
      <c r="D3604" s="83" t="n">
        <v>2.73</v>
      </c>
      <c r="E3604" s="0" t="n">
        <v>68</v>
      </c>
      <c r="F3604" s="0" t="n">
        <v>2</v>
      </c>
      <c r="G3604" s="0" t="n">
        <v>0</v>
      </c>
      <c r="I3604" s="0" t="str">
        <f aca="false">IF(A3604="","",IF(COUNTIF(Campaigns!$A$7:$A$300,A3604)&gt;0,"✓",IF(N(D3604)=0,"– no spend","⚠ add to Campaigns tab")))</f>
        <v>✓</v>
      </c>
      <c r="J3604" s="83" t="n">
        <f aca="false">IF(D3604="","",D3604*IF(Settings!$B$23=Settings!$C$6,1,IF(Settings!$B$23="USD",1/INDEX(Settings!$B$29:$B$40,MONTH(B3604)),INDEX(Settings!$B$29:$B$40,MONTH(B3604)))))</f>
        <v>3.051321</v>
      </c>
    </row>
    <row r="3605" customFormat="false" ht="15" hidden="false" customHeight="false" outlineLevel="0" collapsed="false">
      <c r="A3605" s="0" t="s">
        <v>197</v>
      </c>
      <c r="B3605" s="81" t="n">
        <v>46273</v>
      </c>
      <c r="C3605" s="82" t="s">
        <v>452</v>
      </c>
      <c r="D3605" s="83" t="n">
        <v>21.08</v>
      </c>
      <c r="E3605" s="0" t="n">
        <v>33031</v>
      </c>
      <c r="F3605" s="0" t="n">
        <v>44</v>
      </c>
      <c r="G3605" s="0" t="n">
        <v>0</v>
      </c>
      <c r="I3605" s="0" t="str">
        <f aca="false">IF(A3605="","",IF(COUNTIF(Campaigns!$A$7:$A$300,A3605)&gt;0,"✓",IF(N(D3605)=0,"– no spend","⚠ add to Campaigns tab")))</f>
        <v>✓</v>
      </c>
      <c r="J3605" s="83" t="n">
        <f aca="false">IF(D3605="","",D3605*IF(Settings!$B$23=Settings!$C$6,1,IF(Settings!$B$23="USD",1/INDEX(Settings!$B$29:$B$40,MONTH(B3605)),INDEX(Settings!$B$29:$B$40,MONTH(B3605)))))</f>
        <v>23.561116</v>
      </c>
    </row>
    <row r="3606" customFormat="false" ht="15" hidden="false" customHeight="false" outlineLevel="0" collapsed="false">
      <c r="A3606" s="0" t="s">
        <v>198</v>
      </c>
      <c r="B3606" s="81" t="n">
        <v>46273</v>
      </c>
      <c r="C3606" s="82" t="s">
        <v>452</v>
      </c>
      <c r="D3606" s="83" t="n">
        <v>21.04</v>
      </c>
      <c r="E3606" s="0" t="n">
        <v>6642</v>
      </c>
      <c r="F3606" s="0" t="n">
        <v>12</v>
      </c>
      <c r="G3606" s="0" t="n">
        <v>0</v>
      </c>
      <c r="I3606" s="0" t="str">
        <f aca="false">IF(A3606="","",IF(COUNTIF(Campaigns!$A$7:$A$300,A3606)&gt;0,"✓",IF(N(D3606)=0,"– no spend","⚠ add to Campaigns tab")))</f>
        <v>✓</v>
      </c>
      <c r="J3606" s="83" t="n">
        <f aca="false">IF(D3606="","",D3606*IF(Settings!$B$23=Settings!$C$6,1,IF(Settings!$B$23="USD",1/INDEX(Settings!$B$29:$B$40,MONTH(B3606)),INDEX(Settings!$B$29:$B$40,MONTH(B3606)))))</f>
        <v>23.516408</v>
      </c>
    </row>
    <row r="3607" customFormat="false" ht="15" hidden="false" customHeight="false" outlineLevel="0" collapsed="false">
      <c r="A3607" s="0" t="s">
        <v>193</v>
      </c>
      <c r="B3607" s="81" t="n">
        <v>46274</v>
      </c>
      <c r="C3607" s="82" t="s">
        <v>452</v>
      </c>
      <c r="D3607" s="83" t="n">
        <v>82.61</v>
      </c>
      <c r="E3607" s="0" t="n">
        <v>377</v>
      </c>
      <c r="F3607" s="0" t="n">
        <v>50</v>
      </c>
      <c r="G3607" s="0" t="n">
        <v>1</v>
      </c>
      <c r="I3607" s="0" t="str">
        <f aca="false">IF(A3607="","",IF(COUNTIF(Campaigns!$A$7:$A$300,A3607)&gt;0,"✓",IF(N(D3607)=0,"– no spend","⚠ add to Campaigns tab")))</f>
        <v>✓</v>
      </c>
      <c r="J3607" s="83" t="n">
        <f aca="false">IF(D3607="","",D3607*IF(Settings!$B$23=Settings!$C$6,1,IF(Settings!$B$23="USD",1/INDEX(Settings!$B$29:$B$40,MONTH(B3607)),INDEX(Settings!$B$29:$B$40,MONTH(B3607)))))</f>
        <v>92.333197</v>
      </c>
    </row>
    <row r="3608" customFormat="false" ht="15" hidden="false" customHeight="false" outlineLevel="0" collapsed="false">
      <c r="A3608" s="0" t="s">
        <v>189</v>
      </c>
      <c r="B3608" s="81" t="n">
        <v>46274</v>
      </c>
      <c r="C3608" s="82" t="s">
        <v>452</v>
      </c>
      <c r="D3608" s="83" t="n">
        <v>127.76</v>
      </c>
      <c r="E3608" s="0" t="n">
        <v>808</v>
      </c>
      <c r="F3608" s="0" t="n">
        <v>63</v>
      </c>
      <c r="G3608" s="0" t="n">
        <v>1.17</v>
      </c>
      <c r="I3608" s="0" t="str">
        <f aca="false">IF(A3608="","",IF(COUNTIF(Campaigns!$A$7:$A$300,A3608)&gt;0,"✓",IF(N(D3608)=0,"– no spend","⚠ add to Campaigns tab")))</f>
        <v>✓</v>
      </c>
      <c r="J3608" s="83" t="n">
        <f aca="false">IF(D3608="","",D3608*IF(Settings!$B$23=Settings!$C$6,1,IF(Settings!$B$23="USD",1/INDEX(Settings!$B$29:$B$40,MONTH(B3608)),INDEX(Settings!$B$29:$B$40,MONTH(B3608)))))</f>
        <v>142.797352</v>
      </c>
    </row>
    <row r="3609" customFormat="false" ht="15" hidden="false" customHeight="false" outlineLevel="0" collapsed="false">
      <c r="A3609" s="0" t="s">
        <v>196</v>
      </c>
      <c r="B3609" s="81" t="n">
        <v>46274</v>
      </c>
      <c r="C3609" s="82" t="s">
        <v>452</v>
      </c>
      <c r="D3609" s="83" t="n">
        <v>125.7</v>
      </c>
      <c r="E3609" s="0" t="n">
        <v>2149</v>
      </c>
      <c r="F3609" s="0" t="n">
        <v>108</v>
      </c>
      <c r="G3609" s="0" t="n">
        <v>20</v>
      </c>
      <c r="I3609" s="0" t="str">
        <f aca="false">IF(A3609="","",IF(COUNTIF(Campaigns!$A$7:$A$300,A3609)&gt;0,"✓",IF(N(D3609)=0,"– no spend","⚠ add to Campaigns tab")))</f>
        <v>✓</v>
      </c>
      <c r="J3609" s="83" t="n">
        <f aca="false">IF(D3609="","",D3609*IF(Settings!$B$23=Settings!$C$6,1,IF(Settings!$B$23="USD",1/INDEX(Settings!$B$29:$B$40,MONTH(B3609)),INDEX(Settings!$B$29:$B$40,MONTH(B3609)))))</f>
        <v>140.49489</v>
      </c>
    </row>
    <row r="3610" customFormat="false" ht="15" hidden="false" customHeight="false" outlineLevel="0" collapsed="false">
      <c r="A3610" s="0" t="s">
        <v>204</v>
      </c>
      <c r="B3610" s="81" t="n">
        <v>46274</v>
      </c>
      <c r="C3610" s="82" t="s">
        <v>452</v>
      </c>
      <c r="D3610" s="83" t="n">
        <v>0.81</v>
      </c>
      <c r="E3610" s="0" t="n">
        <v>43</v>
      </c>
      <c r="F3610" s="0" t="n">
        <v>1</v>
      </c>
      <c r="G3610" s="0" t="n">
        <v>0</v>
      </c>
      <c r="I3610" s="0" t="str">
        <f aca="false">IF(A3610="","",IF(COUNTIF(Campaigns!$A$7:$A$300,A3610)&gt;0,"✓",IF(N(D3610)=0,"– no spend","⚠ add to Campaigns tab")))</f>
        <v>✓</v>
      </c>
      <c r="J3610" s="83" t="n">
        <f aca="false">IF(D3610="","",D3610*IF(Settings!$B$23=Settings!$C$6,1,IF(Settings!$B$23="USD",1/INDEX(Settings!$B$29:$B$40,MONTH(B3610)),INDEX(Settings!$B$29:$B$40,MONTH(B3610)))))</f>
        <v>0.905337</v>
      </c>
    </row>
    <row r="3611" customFormat="false" ht="15" hidden="false" customHeight="false" outlineLevel="0" collapsed="false">
      <c r="A3611" s="0" t="s">
        <v>197</v>
      </c>
      <c r="B3611" s="81" t="n">
        <v>46274</v>
      </c>
      <c r="C3611" s="82" t="s">
        <v>452</v>
      </c>
      <c r="D3611" s="83" t="n">
        <v>20.96</v>
      </c>
      <c r="E3611" s="0" t="n">
        <v>31214</v>
      </c>
      <c r="F3611" s="0" t="n">
        <v>32</v>
      </c>
      <c r="G3611" s="0" t="n">
        <v>0</v>
      </c>
      <c r="I3611" s="0" t="str">
        <f aca="false">IF(A3611="","",IF(COUNTIF(Campaigns!$A$7:$A$300,A3611)&gt;0,"✓",IF(N(D3611)=0,"– no spend","⚠ add to Campaigns tab")))</f>
        <v>✓</v>
      </c>
      <c r="J3611" s="83" t="n">
        <f aca="false">IF(D3611="","",D3611*IF(Settings!$B$23=Settings!$C$6,1,IF(Settings!$B$23="USD",1/INDEX(Settings!$B$29:$B$40,MONTH(B3611)),INDEX(Settings!$B$29:$B$40,MONTH(B3611)))))</f>
        <v>23.426992</v>
      </c>
    </row>
    <row r="3612" customFormat="false" ht="15" hidden="false" customHeight="false" outlineLevel="0" collapsed="false">
      <c r="A3612" s="0" t="s">
        <v>198</v>
      </c>
      <c r="B3612" s="81" t="n">
        <v>46274</v>
      </c>
      <c r="C3612" s="82" t="s">
        <v>452</v>
      </c>
      <c r="D3612" s="83" t="n">
        <v>20.95</v>
      </c>
      <c r="E3612" s="0" t="n">
        <v>6394</v>
      </c>
      <c r="F3612" s="0" t="n">
        <v>4</v>
      </c>
      <c r="G3612" s="0" t="n">
        <v>0</v>
      </c>
      <c r="I3612" s="0" t="str">
        <f aca="false">IF(A3612="","",IF(COUNTIF(Campaigns!$A$7:$A$300,A3612)&gt;0,"✓",IF(N(D3612)=0,"– no spend","⚠ add to Campaigns tab")))</f>
        <v>✓</v>
      </c>
      <c r="J3612" s="83" t="n">
        <f aca="false">IF(D3612="","",D3612*IF(Settings!$B$23=Settings!$C$6,1,IF(Settings!$B$23="USD",1/INDEX(Settings!$B$29:$B$40,MONTH(B3612)),INDEX(Settings!$B$29:$B$40,MONTH(B3612)))))</f>
        <v>23.415815</v>
      </c>
    </row>
    <row r="3613" customFormat="false" ht="15" hidden="false" customHeight="false" outlineLevel="0" collapsed="false">
      <c r="A3613" s="0" t="s">
        <v>193</v>
      </c>
      <c r="B3613" s="81" t="n">
        <v>46275</v>
      </c>
      <c r="C3613" s="82" t="s">
        <v>452</v>
      </c>
      <c r="D3613" s="83" t="n">
        <v>71.5</v>
      </c>
      <c r="E3613" s="0" t="n">
        <v>542</v>
      </c>
      <c r="F3613" s="0" t="n">
        <v>39</v>
      </c>
      <c r="G3613" s="0" t="n">
        <v>0</v>
      </c>
      <c r="I3613" s="0" t="str">
        <f aca="false">IF(A3613="","",IF(COUNTIF(Campaigns!$A$7:$A$300,A3613)&gt;0,"✓",IF(N(D3613)=0,"– no spend","⚠ add to Campaigns tab")))</f>
        <v>✓</v>
      </c>
      <c r="J3613" s="83" t="n">
        <f aca="false">IF(D3613="","",D3613*IF(Settings!$B$23=Settings!$C$6,1,IF(Settings!$B$23="USD",1/INDEX(Settings!$B$29:$B$40,MONTH(B3613)),INDEX(Settings!$B$29:$B$40,MONTH(B3613)))))</f>
        <v>79.91555</v>
      </c>
    </row>
    <row r="3614" customFormat="false" ht="15" hidden="false" customHeight="false" outlineLevel="0" collapsed="false">
      <c r="A3614" s="0" t="s">
        <v>189</v>
      </c>
      <c r="B3614" s="81" t="n">
        <v>46275</v>
      </c>
      <c r="C3614" s="82" t="s">
        <v>452</v>
      </c>
      <c r="D3614" s="83" t="n">
        <v>89.32</v>
      </c>
      <c r="E3614" s="0" t="n">
        <v>489</v>
      </c>
      <c r="F3614" s="0" t="n">
        <v>41</v>
      </c>
      <c r="G3614" s="0" t="n">
        <v>1</v>
      </c>
      <c r="I3614" s="0" t="str">
        <f aca="false">IF(A3614="","",IF(COUNTIF(Campaigns!$A$7:$A$300,A3614)&gt;0,"✓",IF(N(D3614)=0,"– no spend","⚠ add to Campaigns tab")))</f>
        <v>✓</v>
      </c>
      <c r="J3614" s="83" t="n">
        <f aca="false">IF(D3614="","",D3614*IF(Settings!$B$23=Settings!$C$6,1,IF(Settings!$B$23="USD",1/INDEX(Settings!$B$29:$B$40,MONTH(B3614)),INDEX(Settings!$B$29:$B$40,MONTH(B3614)))))</f>
        <v>99.832964</v>
      </c>
    </row>
    <row r="3615" customFormat="false" ht="15" hidden="false" customHeight="false" outlineLevel="0" collapsed="false">
      <c r="A3615" s="0" t="s">
        <v>196</v>
      </c>
      <c r="B3615" s="81" t="n">
        <v>46275</v>
      </c>
      <c r="C3615" s="82" t="s">
        <v>452</v>
      </c>
      <c r="D3615" s="83" t="n">
        <v>97.65</v>
      </c>
      <c r="E3615" s="0" t="n">
        <v>1600</v>
      </c>
      <c r="F3615" s="0" t="n">
        <v>51</v>
      </c>
      <c r="G3615" s="0" t="n">
        <v>5</v>
      </c>
      <c r="I3615" s="0" t="str">
        <f aca="false">IF(A3615="","",IF(COUNTIF(Campaigns!$A$7:$A$300,A3615)&gt;0,"✓",IF(N(D3615)=0,"– no spend","⚠ add to Campaigns tab")))</f>
        <v>✓</v>
      </c>
      <c r="J3615" s="83" t="n">
        <f aca="false">IF(D3615="","",D3615*IF(Settings!$B$23=Settings!$C$6,1,IF(Settings!$B$23="USD",1/INDEX(Settings!$B$29:$B$40,MONTH(B3615)),INDEX(Settings!$B$29:$B$40,MONTH(B3615)))))</f>
        <v>109.143405</v>
      </c>
    </row>
    <row r="3616" customFormat="false" ht="15" hidden="false" customHeight="false" outlineLevel="0" collapsed="false">
      <c r="A3616" s="0" t="s">
        <v>204</v>
      </c>
      <c r="B3616" s="81" t="n">
        <v>46275</v>
      </c>
      <c r="C3616" s="82" t="s">
        <v>452</v>
      </c>
      <c r="D3616" s="83" t="n">
        <v>1.62</v>
      </c>
      <c r="E3616" s="0" t="n">
        <v>37</v>
      </c>
      <c r="F3616" s="0" t="n">
        <v>1</v>
      </c>
      <c r="G3616" s="0" t="n">
        <v>0</v>
      </c>
      <c r="I3616" s="0" t="str">
        <f aca="false">IF(A3616="","",IF(COUNTIF(Campaigns!$A$7:$A$300,A3616)&gt;0,"✓",IF(N(D3616)=0,"– no spend","⚠ add to Campaigns tab")))</f>
        <v>✓</v>
      </c>
      <c r="J3616" s="83" t="n">
        <f aca="false">IF(D3616="","",D3616*IF(Settings!$B$23=Settings!$C$6,1,IF(Settings!$B$23="USD",1/INDEX(Settings!$B$29:$B$40,MONTH(B3616)),INDEX(Settings!$B$29:$B$40,MONTH(B3616)))))</f>
        <v>1.810674</v>
      </c>
    </row>
    <row r="3617" customFormat="false" ht="15" hidden="false" customHeight="false" outlineLevel="0" collapsed="false">
      <c r="A3617" s="0" t="s">
        <v>197</v>
      </c>
      <c r="B3617" s="81" t="n">
        <v>46275</v>
      </c>
      <c r="C3617" s="82" t="s">
        <v>452</v>
      </c>
      <c r="D3617" s="83" t="n">
        <v>20.96</v>
      </c>
      <c r="E3617" s="0" t="n">
        <v>33888</v>
      </c>
      <c r="F3617" s="0" t="n">
        <v>28</v>
      </c>
      <c r="G3617" s="0" t="n">
        <v>0</v>
      </c>
      <c r="I3617" s="0" t="str">
        <f aca="false">IF(A3617="","",IF(COUNTIF(Campaigns!$A$7:$A$300,A3617)&gt;0,"✓",IF(N(D3617)=0,"– no spend","⚠ add to Campaigns tab")))</f>
        <v>✓</v>
      </c>
      <c r="J3617" s="83" t="n">
        <f aca="false">IF(D3617="","",D3617*IF(Settings!$B$23=Settings!$C$6,1,IF(Settings!$B$23="USD",1/INDEX(Settings!$B$29:$B$40,MONTH(B3617)),INDEX(Settings!$B$29:$B$40,MONTH(B3617)))))</f>
        <v>23.426992</v>
      </c>
    </row>
    <row r="3618" customFormat="false" ht="15" hidden="false" customHeight="false" outlineLevel="0" collapsed="false">
      <c r="A3618" s="0" t="s">
        <v>198</v>
      </c>
      <c r="B3618" s="81" t="n">
        <v>46275</v>
      </c>
      <c r="C3618" s="82" t="s">
        <v>452</v>
      </c>
      <c r="D3618" s="83" t="n">
        <v>20.86</v>
      </c>
      <c r="E3618" s="0" t="n">
        <v>5477</v>
      </c>
      <c r="F3618" s="0" t="n">
        <v>6</v>
      </c>
      <c r="G3618" s="0" t="n">
        <v>0</v>
      </c>
      <c r="I3618" s="0" t="str">
        <f aca="false">IF(A3618="","",IF(COUNTIF(Campaigns!$A$7:$A$300,A3618)&gt;0,"✓",IF(N(D3618)=0,"– no spend","⚠ add to Campaigns tab")))</f>
        <v>✓</v>
      </c>
      <c r="J3618" s="83" t="n">
        <f aca="false">IF(D3618="","",D3618*IF(Settings!$B$23=Settings!$C$6,1,IF(Settings!$B$23="USD",1/INDEX(Settings!$B$29:$B$40,MONTH(B3618)),INDEX(Settings!$B$29:$B$40,MONTH(B3618)))))</f>
        <v>23.315222</v>
      </c>
    </row>
    <row r="3619" customFormat="false" ht="15" hidden="false" customHeight="false" outlineLevel="0" collapsed="false">
      <c r="A3619" s="0" t="s">
        <v>193</v>
      </c>
      <c r="B3619" s="81" t="n">
        <v>46276</v>
      </c>
      <c r="C3619" s="82" t="s">
        <v>452</v>
      </c>
      <c r="D3619" s="83" t="n">
        <v>32.46</v>
      </c>
      <c r="E3619" s="0" t="n">
        <v>412</v>
      </c>
      <c r="F3619" s="0" t="n">
        <v>26</v>
      </c>
      <c r="G3619" s="0" t="n">
        <v>2.15</v>
      </c>
      <c r="I3619" s="0" t="str">
        <f aca="false">IF(A3619="","",IF(COUNTIF(Campaigns!$A$7:$A$300,A3619)&gt;0,"✓",IF(N(D3619)=0,"– no spend","⚠ add to Campaigns tab")))</f>
        <v>✓</v>
      </c>
      <c r="J3619" s="83" t="n">
        <f aca="false">IF(D3619="","",D3619*IF(Settings!$B$23=Settings!$C$6,1,IF(Settings!$B$23="USD",1/INDEX(Settings!$B$29:$B$40,MONTH(B3619)),INDEX(Settings!$B$29:$B$40,MONTH(B3619)))))</f>
        <v>36.280542</v>
      </c>
    </row>
    <row r="3620" customFormat="false" ht="15" hidden="false" customHeight="false" outlineLevel="0" collapsed="false">
      <c r="A3620" s="0" t="s">
        <v>189</v>
      </c>
      <c r="B3620" s="81" t="n">
        <v>46276</v>
      </c>
      <c r="C3620" s="82" t="s">
        <v>452</v>
      </c>
      <c r="D3620" s="83" t="n">
        <v>52.55</v>
      </c>
      <c r="E3620" s="0" t="n">
        <v>344</v>
      </c>
      <c r="F3620" s="0" t="n">
        <v>32</v>
      </c>
      <c r="G3620" s="0" t="n">
        <v>0</v>
      </c>
      <c r="I3620" s="0" t="str">
        <f aca="false">IF(A3620="","",IF(COUNTIF(Campaigns!$A$7:$A$300,A3620)&gt;0,"✓",IF(N(D3620)=0,"– no spend","⚠ add to Campaigns tab")))</f>
        <v>✓</v>
      </c>
      <c r="J3620" s="83" t="n">
        <f aca="false">IF(D3620="","",D3620*IF(Settings!$B$23=Settings!$C$6,1,IF(Settings!$B$23="USD",1/INDEX(Settings!$B$29:$B$40,MONTH(B3620)),INDEX(Settings!$B$29:$B$40,MONTH(B3620)))))</f>
        <v>58.735135</v>
      </c>
    </row>
    <row r="3621" customFormat="false" ht="15" hidden="false" customHeight="false" outlineLevel="0" collapsed="false">
      <c r="A3621" s="0" t="s">
        <v>204</v>
      </c>
      <c r="B3621" s="81" t="n">
        <v>46276</v>
      </c>
      <c r="C3621" s="82" t="s">
        <v>452</v>
      </c>
      <c r="D3621" s="83" t="n">
        <v>0</v>
      </c>
      <c r="E3621" s="0" t="n">
        <v>25</v>
      </c>
      <c r="F3621" s="0" t="n">
        <v>0</v>
      </c>
      <c r="G3621" s="0" t="n">
        <v>0</v>
      </c>
      <c r="I3621" s="0" t="str">
        <f aca="false">IF(A3621="","",IF(COUNTIF(Campaigns!$A$7:$A$300,A3621)&gt;0,"✓",IF(N(D3621)=0,"– no spend","⚠ add to Campaigns tab")))</f>
        <v>✓</v>
      </c>
      <c r="J3621" s="83" t="n">
        <f aca="false">IF(D3621="","",D3621*IF(Settings!$B$23=Settings!$C$6,1,IF(Settings!$B$23="USD",1/INDEX(Settings!$B$29:$B$40,MONTH(B3621)),INDEX(Settings!$B$29:$B$40,MONTH(B3621)))))</f>
        <v>0</v>
      </c>
    </row>
    <row r="3622" customFormat="false" ht="15" hidden="false" customHeight="false" outlineLevel="0" collapsed="false">
      <c r="A3622" s="0" t="s">
        <v>197</v>
      </c>
      <c r="B3622" s="81" t="n">
        <v>46276</v>
      </c>
      <c r="C3622" s="82" t="s">
        <v>452</v>
      </c>
      <c r="D3622" s="83" t="n">
        <v>20.87</v>
      </c>
      <c r="E3622" s="0" t="n">
        <v>31635</v>
      </c>
      <c r="F3622" s="0" t="n">
        <v>29</v>
      </c>
      <c r="G3622" s="0" t="n">
        <v>0</v>
      </c>
      <c r="I3622" s="0" t="str">
        <f aca="false">IF(A3622="","",IF(COUNTIF(Campaigns!$A$7:$A$300,A3622)&gt;0,"✓",IF(N(D3622)=0,"– no spend","⚠ add to Campaigns tab")))</f>
        <v>✓</v>
      </c>
      <c r="J3622" s="83" t="n">
        <f aca="false">IF(D3622="","",D3622*IF(Settings!$B$23=Settings!$C$6,1,IF(Settings!$B$23="USD",1/INDEX(Settings!$B$29:$B$40,MONTH(B3622)),INDEX(Settings!$B$29:$B$40,MONTH(B3622)))))</f>
        <v>23.326399</v>
      </c>
    </row>
    <row r="3623" customFormat="false" ht="15" hidden="false" customHeight="false" outlineLevel="0" collapsed="false">
      <c r="A3623" s="0" t="s">
        <v>198</v>
      </c>
      <c r="B3623" s="81" t="n">
        <v>46276</v>
      </c>
      <c r="C3623" s="82" t="s">
        <v>452</v>
      </c>
      <c r="D3623" s="83" t="n">
        <v>20.74</v>
      </c>
      <c r="E3623" s="0" t="n">
        <v>5520</v>
      </c>
      <c r="F3623" s="0" t="n">
        <v>13</v>
      </c>
      <c r="G3623" s="0" t="n">
        <v>0</v>
      </c>
      <c r="I3623" s="0" t="str">
        <f aca="false">IF(A3623="","",IF(COUNTIF(Campaigns!$A$7:$A$300,A3623)&gt;0,"✓",IF(N(D3623)=0,"– no spend","⚠ add to Campaigns tab")))</f>
        <v>✓</v>
      </c>
      <c r="J3623" s="83" t="n">
        <f aca="false">IF(D3623="","",D3623*IF(Settings!$B$23=Settings!$C$6,1,IF(Settings!$B$23="USD",1/INDEX(Settings!$B$29:$B$40,MONTH(B3623)),INDEX(Settings!$B$29:$B$40,MONTH(B3623)))))</f>
        <v>23.181098</v>
      </c>
    </row>
    <row r="3624" customFormat="false" ht="15" hidden="false" customHeight="false" outlineLevel="0" collapsed="false">
      <c r="A3624" s="0" t="s">
        <v>193</v>
      </c>
      <c r="B3624" s="81" t="n">
        <v>46277</v>
      </c>
      <c r="C3624" s="82" t="s">
        <v>452</v>
      </c>
      <c r="D3624" s="83" t="n">
        <v>49.95</v>
      </c>
      <c r="E3624" s="0" t="n">
        <v>290</v>
      </c>
      <c r="F3624" s="0" t="n">
        <v>21</v>
      </c>
      <c r="G3624" s="0" t="n">
        <v>5</v>
      </c>
      <c r="I3624" s="0" t="str">
        <f aca="false">IF(A3624="","",IF(COUNTIF(Campaigns!$A$7:$A$300,A3624)&gt;0,"✓",IF(N(D3624)=0,"– no spend","⚠ add to Campaigns tab")))</f>
        <v>✓</v>
      </c>
      <c r="J3624" s="83" t="n">
        <f aca="false">IF(D3624="","",D3624*IF(Settings!$B$23=Settings!$C$6,1,IF(Settings!$B$23="USD",1/INDEX(Settings!$B$29:$B$40,MONTH(B3624)),INDEX(Settings!$B$29:$B$40,MONTH(B3624)))))</f>
        <v>55.829115</v>
      </c>
    </row>
    <row r="3625" customFormat="false" ht="15" hidden="false" customHeight="false" outlineLevel="0" collapsed="false">
      <c r="A3625" s="0" t="s">
        <v>189</v>
      </c>
      <c r="B3625" s="81" t="n">
        <v>46277</v>
      </c>
      <c r="C3625" s="82" t="s">
        <v>452</v>
      </c>
      <c r="D3625" s="83" t="n">
        <v>27.07</v>
      </c>
      <c r="E3625" s="0" t="n">
        <v>145</v>
      </c>
      <c r="F3625" s="0" t="n">
        <v>15</v>
      </c>
      <c r="G3625" s="0" t="n">
        <v>0</v>
      </c>
      <c r="I3625" s="0" t="str">
        <f aca="false">IF(A3625="","",IF(COUNTIF(Campaigns!$A$7:$A$300,A3625)&gt;0,"✓",IF(N(D3625)=0,"– no spend","⚠ add to Campaigns tab")))</f>
        <v>✓</v>
      </c>
      <c r="J3625" s="83" t="n">
        <f aca="false">IF(D3625="","",D3625*IF(Settings!$B$23=Settings!$C$6,1,IF(Settings!$B$23="USD",1/INDEX(Settings!$B$29:$B$40,MONTH(B3625)),INDEX(Settings!$B$29:$B$40,MONTH(B3625)))))</f>
        <v>30.256139</v>
      </c>
    </row>
    <row r="3626" customFormat="false" ht="15" hidden="false" customHeight="false" outlineLevel="0" collapsed="false">
      <c r="A3626" s="0" t="s">
        <v>204</v>
      </c>
      <c r="B3626" s="81" t="n">
        <v>46277</v>
      </c>
      <c r="C3626" s="82" t="s">
        <v>452</v>
      </c>
      <c r="D3626" s="83" t="n">
        <v>0</v>
      </c>
      <c r="E3626" s="0" t="n">
        <v>15</v>
      </c>
      <c r="F3626" s="0" t="n">
        <v>0</v>
      </c>
      <c r="G3626" s="0" t="n">
        <v>0</v>
      </c>
      <c r="I3626" s="0" t="str">
        <f aca="false">IF(A3626="","",IF(COUNTIF(Campaigns!$A$7:$A$300,A3626)&gt;0,"✓",IF(N(D3626)=0,"– no spend","⚠ add to Campaigns tab")))</f>
        <v>✓</v>
      </c>
      <c r="J3626" s="83" t="n">
        <f aca="false">IF(D3626="","",D3626*IF(Settings!$B$23=Settings!$C$6,1,IF(Settings!$B$23="USD",1/INDEX(Settings!$B$29:$B$40,MONTH(B3626)),INDEX(Settings!$B$29:$B$40,MONTH(B3626)))))</f>
        <v>0</v>
      </c>
    </row>
    <row r="3627" customFormat="false" ht="15" hidden="false" customHeight="false" outlineLevel="0" collapsed="false">
      <c r="A3627" s="0" t="s">
        <v>197</v>
      </c>
      <c r="B3627" s="81" t="n">
        <v>46277</v>
      </c>
      <c r="C3627" s="82" t="s">
        <v>452</v>
      </c>
      <c r="D3627" s="83" t="n">
        <v>20.87</v>
      </c>
      <c r="E3627" s="0" t="n">
        <v>34800</v>
      </c>
      <c r="F3627" s="0" t="n">
        <v>28</v>
      </c>
      <c r="G3627" s="0" t="n">
        <v>0</v>
      </c>
      <c r="I3627" s="0" t="str">
        <f aca="false">IF(A3627="","",IF(COUNTIF(Campaigns!$A$7:$A$300,A3627)&gt;0,"✓",IF(N(D3627)=0,"– no spend","⚠ add to Campaigns tab")))</f>
        <v>✓</v>
      </c>
      <c r="J3627" s="83" t="n">
        <f aca="false">IF(D3627="","",D3627*IF(Settings!$B$23=Settings!$C$6,1,IF(Settings!$B$23="USD",1/INDEX(Settings!$B$29:$B$40,MONTH(B3627)),INDEX(Settings!$B$29:$B$40,MONTH(B3627)))))</f>
        <v>23.326399</v>
      </c>
    </row>
    <row r="3628" customFormat="false" ht="15" hidden="false" customHeight="false" outlineLevel="0" collapsed="false">
      <c r="A3628" s="0" t="s">
        <v>198</v>
      </c>
      <c r="B3628" s="81" t="n">
        <v>46277</v>
      </c>
      <c r="C3628" s="82" t="s">
        <v>452</v>
      </c>
      <c r="D3628" s="83" t="n">
        <v>20.95</v>
      </c>
      <c r="E3628" s="0" t="n">
        <v>5550</v>
      </c>
      <c r="F3628" s="0" t="n">
        <v>5</v>
      </c>
      <c r="G3628" s="0" t="n">
        <v>0</v>
      </c>
      <c r="I3628" s="0" t="str">
        <f aca="false">IF(A3628="","",IF(COUNTIF(Campaigns!$A$7:$A$300,A3628)&gt;0,"✓",IF(N(D3628)=0,"– no spend","⚠ add to Campaigns tab")))</f>
        <v>✓</v>
      </c>
      <c r="J3628" s="83" t="n">
        <f aca="false">IF(D3628="","",D3628*IF(Settings!$B$23=Settings!$C$6,1,IF(Settings!$B$23="USD",1/INDEX(Settings!$B$29:$B$40,MONTH(B3628)),INDEX(Settings!$B$29:$B$40,MONTH(B3628)))))</f>
        <v>23.415815</v>
      </c>
    </row>
    <row r="3629" customFormat="false" ht="15" hidden="false" customHeight="false" outlineLevel="0" collapsed="false">
      <c r="A3629" s="0" t="s">
        <v>193</v>
      </c>
      <c r="B3629" s="81" t="n">
        <v>46278</v>
      </c>
      <c r="C3629" s="82" t="s">
        <v>452</v>
      </c>
      <c r="D3629" s="83" t="n">
        <v>120.76</v>
      </c>
      <c r="E3629" s="0" t="n">
        <v>642</v>
      </c>
      <c r="F3629" s="0" t="n">
        <v>37</v>
      </c>
      <c r="G3629" s="0" t="n">
        <v>1</v>
      </c>
      <c r="I3629" s="0" t="str">
        <f aca="false">IF(A3629="","",IF(COUNTIF(Campaigns!$A$7:$A$300,A3629)&gt;0,"✓",IF(N(D3629)=0,"– no spend","⚠ add to Campaigns tab")))</f>
        <v>✓</v>
      </c>
      <c r="J3629" s="83" t="n">
        <f aca="false">IF(D3629="","",D3629*IF(Settings!$B$23=Settings!$C$6,1,IF(Settings!$B$23="USD",1/INDEX(Settings!$B$29:$B$40,MONTH(B3629)),INDEX(Settings!$B$29:$B$40,MONTH(B3629)))))</f>
        <v>134.973452</v>
      </c>
    </row>
    <row r="3630" customFormat="false" ht="15" hidden="false" customHeight="false" outlineLevel="0" collapsed="false">
      <c r="A3630" s="0" t="s">
        <v>189</v>
      </c>
      <c r="B3630" s="81" t="n">
        <v>46278</v>
      </c>
      <c r="C3630" s="82" t="s">
        <v>452</v>
      </c>
      <c r="D3630" s="83" t="n">
        <v>30.57</v>
      </c>
      <c r="E3630" s="0" t="n">
        <v>162</v>
      </c>
      <c r="F3630" s="0" t="n">
        <v>19</v>
      </c>
      <c r="G3630" s="0" t="n">
        <v>0</v>
      </c>
      <c r="I3630" s="0" t="str">
        <f aca="false">IF(A3630="","",IF(COUNTIF(Campaigns!$A$7:$A$300,A3630)&gt;0,"✓",IF(N(D3630)=0,"– no spend","⚠ add to Campaigns tab")))</f>
        <v>✓</v>
      </c>
      <c r="J3630" s="83" t="n">
        <f aca="false">IF(D3630="","",D3630*IF(Settings!$B$23=Settings!$C$6,1,IF(Settings!$B$23="USD",1/INDEX(Settings!$B$29:$B$40,MONTH(B3630)),INDEX(Settings!$B$29:$B$40,MONTH(B3630)))))</f>
        <v>34.168089</v>
      </c>
    </row>
    <row r="3631" customFormat="false" ht="15" hidden="false" customHeight="false" outlineLevel="0" collapsed="false">
      <c r="A3631" s="0" t="s">
        <v>204</v>
      </c>
      <c r="B3631" s="81" t="n">
        <v>46278</v>
      </c>
      <c r="C3631" s="82" t="s">
        <v>452</v>
      </c>
      <c r="D3631" s="83" t="n">
        <v>2.18</v>
      </c>
      <c r="E3631" s="0" t="n">
        <v>8</v>
      </c>
      <c r="F3631" s="0" t="n">
        <v>1</v>
      </c>
      <c r="G3631" s="0" t="n">
        <v>0</v>
      </c>
      <c r="I3631" s="0" t="str">
        <f aca="false">IF(A3631="","",IF(COUNTIF(Campaigns!$A$7:$A$300,A3631)&gt;0,"✓",IF(N(D3631)=0,"– no spend","⚠ add to Campaigns tab")))</f>
        <v>✓</v>
      </c>
      <c r="J3631" s="83" t="n">
        <f aca="false">IF(D3631="","",D3631*IF(Settings!$B$23=Settings!$C$6,1,IF(Settings!$B$23="USD",1/INDEX(Settings!$B$29:$B$40,MONTH(B3631)),INDEX(Settings!$B$29:$B$40,MONTH(B3631)))))</f>
        <v>2.436586</v>
      </c>
    </row>
    <row r="3632" customFormat="false" ht="15" hidden="false" customHeight="false" outlineLevel="0" collapsed="false">
      <c r="A3632" s="0" t="s">
        <v>197</v>
      </c>
      <c r="B3632" s="81" t="n">
        <v>46278</v>
      </c>
      <c r="C3632" s="82" t="s">
        <v>452</v>
      </c>
      <c r="D3632" s="83" t="n">
        <v>20.79</v>
      </c>
      <c r="E3632" s="0" t="n">
        <v>36219</v>
      </c>
      <c r="F3632" s="0" t="n">
        <v>29</v>
      </c>
      <c r="G3632" s="0" t="n">
        <v>0</v>
      </c>
      <c r="I3632" s="0" t="str">
        <f aca="false">IF(A3632="","",IF(COUNTIF(Campaigns!$A$7:$A$300,A3632)&gt;0,"✓",IF(N(D3632)=0,"– no spend","⚠ add to Campaigns tab")))</f>
        <v>✓</v>
      </c>
      <c r="J3632" s="83" t="n">
        <f aca="false">IF(D3632="","",D3632*IF(Settings!$B$23=Settings!$C$6,1,IF(Settings!$B$23="USD",1/INDEX(Settings!$B$29:$B$40,MONTH(B3632)),INDEX(Settings!$B$29:$B$40,MONTH(B3632)))))</f>
        <v>23.236983</v>
      </c>
    </row>
    <row r="3633" customFormat="false" ht="15" hidden="false" customHeight="false" outlineLevel="0" collapsed="false">
      <c r="A3633" s="0" t="s">
        <v>198</v>
      </c>
      <c r="B3633" s="81" t="n">
        <v>46278</v>
      </c>
      <c r="C3633" s="82" t="s">
        <v>452</v>
      </c>
      <c r="D3633" s="83" t="n">
        <v>20.63</v>
      </c>
      <c r="E3633" s="0" t="n">
        <v>4826</v>
      </c>
      <c r="F3633" s="0" t="n">
        <v>5</v>
      </c>
      <c r="G3633" s="0" t="n">
        <v>0</v>
      </c>
      <c r="I3633" s="0" t="str">
        <f aca="false">IF(A3633="","",IF(COUNTIF(Campaigns!$A$7:$A$300,A3633)&gt;0,"✓",IF(N(D3633)=0,"– no spend","⚠ add to Campaigns tab")))</f>
        <v>✓</v>
      </c>
      <c r="J3633" s="83" t="n">
        <f aca="false">IF(D3633="","",D3633*IF(Settings!$B$23=Settings!$C$6,1,IF(Settings!$B$23="USD",1/INDEX(Settings!$B$29:$B$40,MONTH(B3633)),INDEX(Settings!$B$29:$B$40,MONTH(B3633)))))</f>
        <v>23.058151</v>
      </c>
    </row>
    <row r="3634" customFormat="false" ht="15" hidden="false" customHeight="false" outlineLevel="0" collapsed="false">
      <c r="A3634" s="0" t="s">
        <v>193</v>
      </c>
      <c r="B3634" s="81" t="n">
        <v>46279</v>
      </c>
      <c r="C3634" s="82" t="s">
        <v>452</v>
      </c>
      <c r="D3634" s="83" t="n">
        <v>133.89</v>
      </c>
      <c r="E3634" s="0" t="n">
        <v>851</v>
      </c>
      <c r="F3634" s="0" t="n">
        <v>44</v>
      </c>
      <c r="G3634" s="0" t="n">
        <v>2</v>
      </c>
      <c r="I3634" s="0" t="str">
        <f aca="false">IF(A3634="","",IF(COUNTIF(Campaigns!$A$7:$A$300,A3634)&gt;0,"✓",IF(N(D3634)=0,"– no spend","⚠ add to Campaigns tab")))</f>
        <v>✓</v>
      </c>
      <c r="J3634" s="83" t="n">
        <f aca="false">IF(D3634="","",D3634*IF(Settings!$B$23=Settings!$C$6,1,IF(Settings!$B$23="USD",1/INDEX(Settings!$B$29:$B$40,MONTH(B3634)),INDEX(Settings!$B$29:$B$40,MONTH(B3634)))))</f>
        <v>149.648853</v>
      </c>
    </row>
    <row r="3635" customFormat="false" ht="15" hidden="false" customHeight="false" outlineLevel="0" collapsed="false">
      <c r="A3635" s="0" t="s">
        <v>189</v>
      </c>
      <c r="B3635" s="81" t="n">
        <v>46279</v>
      </c>
      <c r="C3635" s="82" t="s">
        <v>452</v>
      </c>
      <c r="D3635" s="83" t="n">
        <v>51.68</v>
      </c>
      <c r="E3635" s="0" t="n">
        <v>352</v>
      </c>
      <c r="F3635" s="0" t="n">
        <v>42</v>
      </c>
      <c r="G3635" s="0" t="n">
        <v>3</v>
      </c>
      <c r="I3635" s="0" t="str">
        <f aca="false">IF(A3635="","",IF(COUNTIF(Campaigns!$A$7:$A$300,A3635)&gt;0,"✓",IF(N(D3635)=0,"– no spend","⚠ add to Campaigns tab")))</f>
        <v>✓</v>
      </c>
      <c r="J3635" s="83" t="n">
        <f aca="false">IF(D3635="","",D3635*IF(Settings!$B$23=Settings!$C$6,1,IF(Settings!$B$23="USD",1/INDEX(Settings!$B$29:$B$40,MONTH(B3635)),INDEX(Settings!$B$29:$B$40,MONTH(B3635)))))</f>
        <v>57.762736</v>
      </c>
    </row>
    <row r="3636" customFormat="false" ht="15" hidden="false" customHeight="false" outlineLevel="0" collapsed="false">
      <c r="A3636" s="0" t="s">
        <v>204</v>
      </c>
      <c r="B3636" s="81" t="n">
        <v>46279</v>
      </c>
      <c r="C3636" s="82" t="s">
        <v>452</v>
      </c>
      <c r="D3636" s="83" t="n">
        <v>0</v>
      </c>
      <c r="E3636" s="0" t="n">
        <v>31</v>
      </c>
      <c r="F3636" s="0" t="n">
        <v>0</v>
      </c>
      <c r="G3636" s="0" t="n">
        <v>0</v>
      </c>
      <c r="I3636" s="0" t="str">
        <f aca="false">IF(A3636="","",IF(COUNTIF(Campaigns!$A$7:$A$300,A3636)&gt;0,"✓",IF(N(D3636)=0,"– no spend","⚠ add to Campaigns tab")))</f>
        <v>✓</v>
      </c>
      <c r="J3636" s="83" t="n">
        <f aca="false">IF(D3636="","",D3636*IF(Settings!$B$23=Settings!$C$6,1,IF(Settings!$B$23="USD",1/INDEX(Settings!$B$29:$B$40,MONTH(B3636)),INDEX(Settings!$B$29:$B$40,MONTH(B3636)))))</f>
        <v>0</v>
      </c>
    </row>
    <row r="3637" customFormat="false" ht="15" hidden="false" customHeight="false" outlineLevel="0" collapsed="false">
      <c r="A3637" s="0" t="s">
        <v>197</v>
      </c>
      <c r="B3637" s="81" t="n">
        <v>46279</v>
      </c>
      <c r="C3637" s="82" t="s">
        <v>452</v>
      </c>
      <c r="D3637" s="83" t="n">
        <v>20.64</v>
      </c>
      <c r="E3637" s="0" t="n">
        <v>33821</v>
      </c>
      <c r="F3637" s="0" t="n">
        <v>41</v>
      </c>
      <c r="G3637" s="0" t="n">
        <v>0</v>
      </c>
      <c r="I3637" s="0" t="str">
        <f aca="false">IF(A3637="","",IF(COUNTIF(Campaigns!$A$7:$A$300,A3637)&gt;0,"✓",IF(N(D3637)=0,"– no spend","⚠ add to Campaigns tab")))</f>
        <v>✓</v>
      </c>
      <c r="J3637" s="83" t="n">
        <f aca="false">IF(D3637="","",D3637*IF(Settings!$B$23=Settings!$C$6,1,IF(Settings!$B$23="USD",1/INDEX(Settings!$B$29:$B$40,MONTH(B3637)),INDEX(Settings!$B$29:$B$40,MONTH(B3637)))))</f>
        <v>23.069328</v>
      </c>
    </row>
    <row r="3638" customFormat="false" ht="15" hidden="false" customHeight="false" outlineLevel="0" collapsed="false">
      <c r="A3638" s="0" t="s">
        <v>198</v>
      </c>
      <c r="B3638" s="81" t="n">
        <v>46279</v>
      </c>
      <c r="C3638" s="82" t="s">
        <v>452</v>
      </c>
      <c r="D3638" s="83" t="n">
        <v>20.71</v>
      </c>
      <c r="E3638" s="0" t="n">
        <v>6000</v>
      </c>
      <c r="F3638" s="0" t="n">
        <v>14</v>
      </c>
      <c r="G3638" s="0" t="n">
        <v>0</v>
      </c>
      <c r="I3638" s="0" t="str">
        <f aca="false">IF(A3638="","",IF(COUNTIF(Campaigns!$A$7:$A$300,A3638)&gt;0,"✓",IF(N(D3638)=0,"– no spend","⚠ add to Campaigns tab")))</f>
        <v>✓</v>
      </c>
      <c r="J3638" s="83" t="n">
        <f aca="false">IF(D3638="","",D3638*IF(Settings!$B$23=Settings!$C$6,1,IF(Settings!$B$23="USD",1/INDEX(Settings!$B$29:$B$40,MONTH(B3638)),INDEX(Settings!$B$29:$B$40,MONTH(B3638)))))</f>
        <v>23.147567</v>
      </c>
    </row>
    <row r="3639" customFormat="false" ht="15" hidden="false" customHeight="false" outlineLevel="0" collapsed="false">
      <c r="A3639" s="0" t="s">
        <v>193</v>
      </c>
      <c r="B3639" s="81" t="n">
        <v>46280</v>
      </c>
      <c r="C3639" s="82" t="s">
        <v>452</v>
      </c>
      <c r="D3639" s="83" t="n">
        <v>79.28</v>
      </c>
      <c r="E3639" s="0" t="n">
        <v>539</v>
      </c>
      <c r="F3639" s="0" t="n">
        <v>35</v>
      </c>
      <c r="G3639" s="0" t="n">
        <v>0</v>
      </c>
      <c r="I3639" s="0" t="str">
        <f aca="false">IF(A3639="","",IF(COUNTIF(Campaigns!$A$7:$A$300,A3639)&gt;0,"✓",IF(N(D3639)=0,"– no spend","⚠ add to Campaigns tab")))</f>
        <v>✓</v>
      </c>
      <c r="J3639" s="83" t="n">
        <f aca="false">IF(D3639="","",D3639*IF(Settings!$B$23=Settings!$C$6,1,IF(Settings!$B$23="USD",1/INDEX(Settings!$B$29:$B$40,MONTH(B3639)),INDEX(Settings!$B$29:$B$40,MONTH(B3639)))))</f>
        <v>88.611256</v>
      </c>
    </row>
    <row r="3640" customFormat="false" ht="15" hidden="false" customHeight="false" outlineLevel="0" collapsed="false">
      <c r="A3640" s="0" t="s">
        <v>189</v>
      </c>
      <c r="B3640" s="81" t="n">
        <v>46280</v>
      </c>
      <c r="C3640" s="82" t="s">
        <v>452</v>
      </c>
      <c r="D3640" s="83" t="n">
        <v>49.75</v>
      </c>
      <c r="E3640" s="0" t="n">
        <v>322</v>
      </c>
      <c r="F3640" s="0" t="n">
        <v>42</v>
      </c>
      <c r="G3640" s="0" t="n">
        <v>2</v>
      </c>
      <c r="I3640" s="0" t="str">
        <f aca="false">IF(A3640="","",IF(COUNTIF(Campaigns!$A$7:$A$300,A3640)&gt;0,"✓",IF(N(D3640)=0,"– no spend","⚠ add to Campaigns tab")))</f>
        <v>✓</v>
      </c>
      <c r="J3640" s="83" t="n">
        <f aca="false">IF(D3640="","",D3640*IF(Settings!$B$23=Settings!$C$6,1,IF(Settings!$B$23="USD",1/INDEX(Settings!$B$29:$B$40,MONTH(B3640)),INDEX(Settings!$B$29:$B$40,MONTH(B3640)))))</f>
        <v>55.605575</v>
      </c>
    </row>
    <row r="3641" customFormat="false" ht="15" hidden="false" customHeight="false" outlineLevel="0" collapsed="false">
      <c r="A3641" s="0" t="s">
        <v>204</v>
      </c>
      <c r="B3641" s="81" t="n">
        <v>46280</v>
      </c>
      <c r="C3641" s="82" t="s">
        <v>452</v>
      </c>
      <c r="D3641" s="83" t="n">
        <v>4.72</v>
      </c>
      <c r="E3641" s="0" t="n">
        <v>16</v>
      </c>
      <c r="F3641" s="0" t="n">
        <v>1</v>
      </c>
      <c r="G3641" s="0" t="n">
        <v>0</v>
      </c>
      <c r="I3641" s="0" t="str">
        <f aca="false">IF(A3641="","",IF(COUNTIF(Campaigns!$A$7:$A$300,A3641)&gt;0,"✓",IF(N(D3641)=0,"– no spend","⚠ add to Campaigns tab")))</f>
        <v>✓</v>
      </c>
      <c r="J3641" s="83" t="n">
        <f aca="false">IF(D3641="","",D3641*IF(Settings!$B$23=Settings!$C$6,1,IF(Settings!$B$23="USD",1/INDEX(Settings!$B$29:$B$40,MONTH(B3641)),INDEX(Settings!$B$29:$B$40,MONTH(B3641)))))</f>
        <v>5.275544</v>
      </c>
    </row>
    <row r="3642" customFormat="false" ht="15" hidden="false" customHeight="false" outlineLevel="0" collapsed="false">
      <c r="A3642" s="0" t="s">
        <v>197</v>
      </c>
      <c r="B3642" s="81" t="n">
        <v>46280</v>
      </c>
      <c r="C3642" s="82" t="s">
        <v>452</v>
      </c>
      <c r="D3642" s="83" t="n">
        <v>20.78</v>
      </c>
      <c r="E3642" s="0" t="n">
        <v>24203</v>
      </c>
      <c r="F3642" s="0" t="n">
        <v>31</v>
      </c>
      <c r="G3642" s="0" t="n">
        <v>0</v>
      </c>
      <c r="I3642" s="0" t="str">
        <f aca="false">IF(A3642="","",IF(COUNTIF(Campaigns!$A$7:$A$300,A3642)&gt;0,"✓",IF(N(D3642)=0,"– no spend","⚠ add to Campaigns tab")))</f>
        <v>✓</v>
      </c>
      <c r="J3642" s="83" t="n">
        <f aca="false">IF(D3642="","",D3642*IF(Settings!$B$23=Settings!$C$6,1,IF(Settings!$B$23="USD",1/INDEX(Settings!$B$29:$B$40,MONTH(B3642)),INDEX(Settings!$B$29:$B$40,MONTH(B3642)))))</f>
        <v>23.225806</v>
      </c>
    </row>
    <row r="3643" customFormat="false" ht="15" hidden="false" customHeight="false" outlineLevel="0" collapsed="false">
      <c r="A3643" s="0" t="s">
        <v>198</v>
      </c>
      <c r="B3643" s="81" t="n">
        <v>46280</v>
      </c>
      <c r="C3643" s="82" t="s">
        <v>452</v>
      </c>
      <c r="D3643" s="83" t="n">
        <v>19.43</v>
      </c>
      <c r="E3643" s="0" t="n">
        <v>4256</v>
      </c>
      <c r="F3643" s="0" t="n">
        <v>7</v>
      </c>
      <c r="G3643" s="0" t="n">
        <v>0</v>
      </c>
      <c r="I3643" s="0" t="str">
        <f aca="false">IF(A3643="","",IF(COUNTIF(Campaigns!$A$7:$A$300,A3643)&gt;0,"✓",IF(N(D3643)=0,"– no spend","⚠ add to Campaigns tab")))</f>
        <v>✓</v>
      </c>
      <c r="J3643" s="83" t="n">
        <f aca="false">IF(D3643="","",D3643*IF(Settings!$B$23=Settings!$C$6,1,IF(Settings!$B$23="USD",1/INDEX(Settings!$B$29:$B$40,MONTH(B3643)),INDEX(Settings!$B$29:$B$40,MONTH(B3643)))))</f>
        <v>21.716911</v>
      </c>
    </row>
    <row r="3644" customFormat="false" ht="15" hidden="false" customHeight="false" outlineLevel="0" collapsed="false">
      <c r="A3644" s="0" t="s">
        <v>193</v>
      </c>
      <c r="B3644" s="81" t="n">
        <v>46281</v>
      </c>
      <c r="C3644" s="82" t="s">
        <v>452</v>
      </c>
      <c r="D3644" s="83" t="n">
        <v>56.22</v>
      </c>
      <c r="E3644" s="0" t="n">
        <v>345</v>
      </c>
      <c r="F3644" s="0" t="n">
        <v>32</v>
      </c>
      <c r="G3644" s="0" t="n">
        <v>0</v>
      </c>
      <c r="I3644" s="0" t="str">
        <f aca="false">IF(A3644="","",IF(COUNTIF(Campaigns!$A$7:$A$300,A3644)&gt;0,"✓",IF(N(D3644)=0,"– no spend","⚠ add to Campaigns tab")))</f>
        <v>✓</v>
      </c>
      <c r="J3644" s="83" t="n">
        <f aca="false">IF(D3644="","",D3644*IF(Settings!$B$23=Settings!$C$6,1,IF(Settings!$B$23="USD",1/INDEX(Settings!$B$29:$B$40,MONTH(B3644)),INDEX(Settings!$B$29:$B$40,MONTH(B3644)))))</f>
        <v>62.837094</v>
      </c>
    </row>
    <row r="3645" customFormat="false" ht="15" hidden="false" customHeight="false" outlineLevel="0" collapsed="false">
      <c r="A3645" s="0" t="s">
        <v>189</v>
      </c>
      <c r="B3645" s="81" t="n">
        <v>46281</v>
      </c>
      <c r="C3645" s="82" t="s">
        <v>452</v>
      </c>
      <c r="D3645" s="83" t="n">
        <v>82.5</v>
      </c>
      <c r="E3645" s="0" t="n">
        <v>393</v>
      </c>
      <c r="F3645" s="0" t="n">
        <v>51</v>
      </c>
      <c r="G3645" s="0" t="n">
        <v>1</v>
      </c>
      <c r="I3645" s="0" t="str">
        <f aca="false">IF(A3645="","",IF(COUNTIF(Campaigns!$A$7:$A$300,A3645)&gt;0,"✓",IF(N(D3645)=0,"– no spend","⚠ add to Campaigns tab")))</f>
        <v>✓</v>
      </c>
      <c r="J3645" s="83" t="n">
        <f aca="false">IF(D3645="","",D3645*IF(Settings!$B$23=Settings!$C$6,1,IF(Settings!$B$23="USD",1/INDEX(Settings!$B$29:$B$40,MONTH(B3645)),INDEX(Settings!$B$29:$B$40,MONTH(B3645)))))</f>
        <v>92.21025</v>
      </c>
    </row>
    <row r="3646" customFormat="false" ht="15" hidden="false" customHeight="false" outlineLevel="0" collapsed="false">
      <c r="A3646" s="0" t="s">
        <v>204</v>
      </c>
      <c r="B3646" s="81" t="n">
        <v>46281</v>
      </c>
      <c r="C3646" s="82" t="s">
        <v>452</v>
      </c>
      <c r="D3646" s="83" t="n">
        <v>4.64</v>
      </c>
      <c r="E3646" s="0" t="n">
        <v>20</v>
      </c>
      <c r="F3646" s="0" t="n">
        <v>2</v>
      </c>
      <c r="G3646" s="0" t="n">
        <v>0</v>
      </c>
      <c r="I3646" s="0" t="str">
        <f aca="false">IF(A3646="","",IF(COUNTIF(Campaigns!$A$7:$A$300,A3646)&gt;0,"✓",IF(N(D3646)=0,"– no spend","⚠ add to Campaigns tab")))</f>
        <v>✓</v>
      </c>
      <c r="J3646" s="83" t="n">
        <f aca="false">IF(D3646="","",D3646*IF(Settings!$B$23=Settings!$C$6,1,IF(Settings!$B$23="USD",1/INDEX(Settings!$B$29:$B$40,MONTH(B3646)),INDEX(Settings!$B$29:$B$40,MONTH(B3646)))))</f>
        <v>5.186128</v>
      </c>
    </row>
    <row r="3647" customFormat="false" ht="15" hidden="false" customHeight="false" outlineLevel="0" collapsed="false">
      <c r="A3647" s="0" t="s">
        <v>197</v>
      </c>
      <c r="B3647" s="81" t="n">
        <v>46281</v>
      </c>
      <c r="C3647" s="82" t="s">
        <v>452</v>
      </c>
      <c r="D3647" s="83" t="n">
        <v>20.18</v>
      </c>
      <c r="E3647" s="0" t="n">
        <v>16608</v>
      </c>
      <c r="F3647" s="0" t="n">
        <v>35</v>
      </c>
      <c r="G3647" s="0" t="n">
        <v>0</v>
      </c>
      <c r="I3647" s="0" t="str">
        <f aca="false">IF(A3647="","",IF(COUNTIF(Campaigns!$A$7:$A$300,A3647)&gt;0,"✓",IF(N(D3647)=0,"– no spend","⚠ add to Campaigns tab")))</f>
        <v>✓</v>
      </c>
      <c r="J3647" s="83" t="n">
        <f aca="false">IF(D3647="","",D3647*IF(Settings!$B$23=Settings!$C$6,1,IF(Settings!$B$23="USD",1/INDEX(Settings!$B$29:$B$40,MONTH(B3647)),INDEX(Settings!$B$29:$B$40,MONTH(B3647)))))</f>
        <v>22.555186</v>
      </c>
    </row>
    <row r="3648" customFormat="false" ht="15" hidden="false" customHeight="false" outlineLevel="0" collapsed="false">
      <c r="A3648" s="0" t="s">
        <v>198</v>
      </c>
      <c r="B3648" s="81" t="n">
        <v>46281</v>
      </c>
      <c r="C3648" s="82" t="s">
        <v>452</v>
      </c>
      <c r="D3648" s="83" t="n">
        <v>19.82</v>
      </c>
      <c r="E3648" s="0" t="n">
        <v>3147</v>
      </c>
      <c r="F3648" s="0" t="n">
        <v>22</v>
      </c>
      <c r="G3648" s="0" t="n">
        <v>0</v>
      </c>
      <c r="I3648" s="0" t="str">
        <f aca="false">IF(A3648="","",IF(COUNTIF(Campaigns!$A$7:$A$300,A3648)&gt;0,"✓",IF(N(D3648)=0,"– no spend","⚠ add to Campaigns tab")))</f>
        <v>✓</v>
      </c>
      <c r="J3648" s="83" t="n">
        <f aca="false">IF(D3648="","",D3648*IF(Settings!$B$23=Settings!$C$6,1,IF(Settings!$B$23="USD",1/INDEX(Settings!$B$29:$B$40,MONTH(B3648)),INDEX(Settings!$B$29:$B$40,MONTH(B3648)))))</f>
        <v>22.152814</v>
      </c>
    </row>
    <row r="3649" customFormat="false" ht="15" hidden="false" customHeight="false" outlineLevel="0" collapsed="false">
      <c r="A3649" s="0" t="s">
        <v>193</v>
      </c>
      <c r="B3649" s="81" t="n">
        <v>46282</v>
      </c>
      <c r="C3649" s="82" t="s">
        <v>452</v>
      </c>
      <c r="D3649" s="83" t="n">
        <v>97.18</v>
      </c>
      <c r="E3649" s="0" t="n">
        <v>703</v>
      </c>
      <c r="F3649" s="0" t="n">
        <v>47</v>
      </c>
      <c r="G3649" s="0" t="n">
        <v>0</v>
      </c>
      <c r="I3649" s="0" t="str">
        <f aca="false">IF(A3649="","",IF(COUNTIF(Campaigns!$A$7:$A$300,A3649)&gt;0,"✓",IF(N(D3649)=0,"– no spend","⚠ add to Campaigns tab")))</f>
        <v>✓</v>
      </c>
      <c r="J3649" s="83" t="n">
        <f aca="false">IF(D3649="","",D3649*IF(Settings!$B$23=Settings!$C$6,1,IF(Settings!$B$23="USD",1/INDEX(Settings!$B$29:$B$40,MONTH(B3649)),INDEX(Settings!$B$29:$B$40,MONTH(B3649)))))</f>
        <v>108.618086</v>
      </c>
    </row>
    <row r="3650" customFormat="false" ht="15" hidden="false" customHeight="false" outlineLevel="0" collapsed="false">
      <c r="A3650" s="0" t="s">
        <v>189</v>
      </c>
      <c r="B3650" s="81" t="n">
        <v>46282</v>
      </c>
      <c r="C3650" s="82" t="s">
        <v>452</v>
      </c>
      <c r="D3650" s="83" t="n">
        <v>208.56</v>
      </c>
      <c r="E3650" s="0" t="n">
        <v>770</v>
      </c>
      <c r="F3650" s="0" t="n">
        <v>93</v>
      </c>
      <c r="G3650" s="0" t="n">
        <v>1</v>
      </c>
      <c r="I3650" s="0" t="str">
        <f aca="false">IF(A3650="","",IF(COUNTIF(Campaigns!$A$7:$A$300,A3650)&gt;0,"✓",IF(N(D3650)=0,"– no spend","⚠ add to Campaigns tab")))</f>
        <v>✓</v>
      </c>
      <c r="J3650" s="83" t="n">
        <f aca="false">IF(D3650="","",D3650*IF(Settings!$B$23=Settings!$C$6,1,IF(Settings!$B$23="USD",1/INDEX(Settings!$B$29:$B$40,MONTH(B3650)),INDEX(Settings!$B$29:$B$40,MONTH(B3650)))))</f>
        <v>233.107512</v>
      </c>
    </row>
    <row r="3651" customFormat="false" ht="15" hidden="false" customHeight="false" outlineLevel="0" collapsed="false">
      <c r="A3651" s="0" t="s">
        <v>204</v>
      </c>
      <c r="B3651" s="81" t="n">
        <v>46282</v>
      </c>
      <c r="C3651" s="82" t="s">
        <v>452</v>
      </c>
      <c r="D3651" s="83" t="n">
        <v>1.1</v>
      </c>
      <c r="E3651" s="0" t="n">
        <v>29</v>
      </c>
      <c r="F3651" s="0" t="n">
        <v>1</v>
      </c>
      <c r="G3651" s="0" t="n">
        <v>0</v>
      </c>
      <c r="I3651" s="0" t="str">
        <f aca="false">IF(A3651="","",IF(COUNTIF(Campaigns!$A$7:$A$300,A3651)&gt;0,"✓",IF(N(D3651)=0,"– no spend","⚠ add to Campaigns tab")))</f>
        <v>✓</v>
      </c>
      <c r="J3651" s="83" t="n">
        <f aca="false">IF(D3651="","",D3651*IF(Settings!$B$23=Settings!$C$6,1,IF(Settings!$B$23="USD",1/INDEX(Settings!$B$29:$B$40,MONTH(B3651)),INDEX(Settings!$B$29:$B$40,MONTH(B3651)))))</f>
        <v>1.22947</v>
      </c>
    </row>
    <row r="3652" customFormat="false" ht="15" hidden="false" customHeight="false" outlineLevel="0" collapsed="false">
      <c r="A3652" s="0" t="s">
        <v>197</v>
      </c>
      <c r="B3652" s="81" t="n">
        <v>46282</v>
      </c>
      <c r="C3652" s="82" t="s">
        <v>452</v>
      </c>
      <c r="D3652" s="83" t="n">
        <v>20.82</v>
      </c>
      <c r="E3652" s="0" t="n">
        <v>14561</v>
      </c>
      <c r="F3652" s="0" t="n">
        <v>35</v>
      </c>
      <c r="G3652" s="0" t="n">
        <v>0</v>
      </c>
      <c r="I3652" s="0" t="str">
        <f aca="false">IF(A3652="","",IF(COUNTIF(Campaigns!$A$7:$A$300,A3652)&gt;0,"✓",IF(N(D3652)=0,"– no spend","⚠ add to Campaigns tab")))</f>
        <v>✓</v>
      </c>
      <c r="J3652" s="83" t="n">
        <f aca="false">IF(D3652="","",D3652*IF(Settings!$B$23=Settings!$C$6,1,IF(Settings!$B$23="USD",1/INDEX(Settings!$B$29:$B$40,MONTH(B3652)),INDEX(Settings!$B$29:$B$40,MONTH(B3652)))))</f>
        <v>23.270514</v>
      </c>
    </row>
    <row r="3653" customFormat="false" ht="15" hidden="false" customHeight="false" outlineLevel="0" collapsed="false">
      <c r="A3653" s="0" t="s">
        <v>198</v>
      </c>
      <c r="B3653" s="81" t="n">
        <v>46282</v>
      </c>
      <c r="C3653" s="82" t="s">
        <v>452</v>
      </c>
      <c r="D3653" s="83" t="n">
        <v>18.2</v>
      </c>
      <c r="E3653" s="0" t="n">
        <v>2969</v>
      </c>
      <c r="F3653" s="0" t="n">
        <v>10</v>
      </c>
      <c r="G3653" s="0" t="n">
        <v>0</v>
      </c>
      <c r="I3653" s="0" t="str">
        <f aca="false">IF(A3653="","",IF(COUNTIF(Campaigns!$A$7:$A$300,A3653)&gt;0,"✓",IF(N(D3653)=0,"– no spend","⚠ add to Campaigns tab")))</f>
        <v>✓</v>
      </c>
      <c r="J3653" s="83" t="n">
        <f aca="false">IF(D3653="","",D3653*IF(Settings!$B$23=Settings!$C$6,1,IF(Settings!$B$23="USD",1/INDEX(Settings!$B$29:$B$40,MONTH(B3653)),INDEX(Settings!$B$29:$B$40,MONTH(B3653)))))</f>
        <v>20.34214</v>
      </c>
    </row>
    <row r="3654" customFormat="false" ht="15" hidden="false" customHeight="false" outlineLevel="0" collapsed="false">
      <c r="A3654" s="0" t="s">
        <v>193</v>
      </c>
      <c r="B3654" s="81" t="n">
        <v>46283</v>
      </c>
      <c r="C3654" s="82" t="s">
        <v>452</v>
      </c>
      <c r="D3654" s="83" t="n">
        <v>126.95</v>
      </c>
      <c r="E3654" s="0" t="n">
        <v>692</v>
      </c>
      <c r="F3654" s="0" t="n">
        <v>48</v>
      </c>
      <c r="G3654" s="0" t="n">
        <v>1</v>
      </c>
      <c r="I3654" s="0" t="str">
        <f aca="false">IF(A3654="","",IF(COUNTIF(Campaigns!$A$7:$A$300,A3654)&gt;0,"✓",IF(N(D3654)=0,"– no spend","⚠ add to Campaigns tab")))</f>
        <v>✓</v>
      </c>
      <c r="J3654" s="83" t="n">
        <f aca="false">IF(D3654="","",D3654*IF(Settings!$B$23=Settings!$C$6,1,IF(Settings!$B$23="USD",1/INDEX(Settings!$B$29:$B$40,MONTH(B3654)),INDEX(Settings!$B$29:$B$40,MONTH(B3654)))))</f>
        <v>141.892015</v>
      </c>
    </row>
    <row r="3655" customFormat="false" ht="15" hidden="false" customHeight="false" outlineLevel="0" collapsed="false">
      <c r="A3655" s="0" t="s">
        <v>189</v>
      </c>
      <c r="B3655" s="81" t="n">
        <v>46283</v>
      </c>
      <c r="C3655" s="82" t="s">
        <v>452</v>
      </c>
      <c r="D3655" s="83" t="n">
        <v>270</v>
      </c>
      <c r="E3655" s="0" t="n">
        <v>830</v>
      </c>
      <c r="F3655" s="0" t="n">
        <v>88</v>
      </c>
      <c r="G3655" s="0" t="n">
        <v>3</v>
      </c>
      <c r="I3655" s="0" t="str">
        <f aca="false">IF(A3655="","",IF(COUNTIF(Campaigns!$A$7:$A$300,A3655)&gt;0,"✓",IF(N(D3655)=0,"– no spend","⚠ add to Campaigns tab")))</f>
        <v>✓</v>
      </c>
      <c r="J3655" s="83" t="n">
        <f aca="false">IF(D3655="","",D3655*IF(Settings!$B$23=Settings!$C$6,1,IF(Settings!$B$23="USD",1/INDEX(Settings!$B$29:$B$40,MONTH(B3655)),INDEX(Settings!$B$29:$B$40,MONTH(B3655)))))</f>
        <v>301.779</v>
      </c>
    </row>
    <row r="3656" customFormat="false" ht="15" hidden="false" customHeight="false" outlineLevel="0" collapsed="false">
      <c r="A3656" s="0" t="s">
        <v>204</v>
      </c>
      <c r="B3656" s="81" t="n">
        <v>46283</v>
      </c>
      <c r="C3656" s="82" t="s">
        <v>452</v>
      </c>
      <c r="D3656" s="83" t="n">
        <v>8.96</v>
      </c>
      <c r="E3656" s="0" t="n">
        <v>17</v>
      </c>
      <c r="F3656" s="0" t="n">
        <v>2</v>
      </c>
      <c r="G3656" s="0" t="n">
        <v>0</v>
      </c>
      <c r="I3656" s="0" t="str">
        <f aca="false">IF(A3656="","",IF(COUNTIF(Campaigns!$A$7:$A$300,A3656)&gt;0,"✓",IF(N(D3656)=0,"– no spend","⚠ add to Campaigns tab")))</f>
        <v>✓</v>
      </c>
      <c r="J3656" s="83" t="n">
        <f aca="false">IF(D3656="","",D3656*IF(Settings!$B$23=Settings!$C$6,1,IF(Settings!$B$23="USD",1/INDEX(Settings!$B$29:$B$40,MONTH(B3656)),INDEX(Settings!$B$29:$B$40,MONTH(B3656)))))</f>
        <v>10.014592</v>
      </c>
    </row>
    <row r="3657" customFormat="false" ht="15" hidden="false" customHeight="false" outlineLevel="0" collapsed="false">
      <c r="A3657" s="0" t="s">
        <v>197</v>
      </c>
      <c r="B3657" s="81" t="n">
        <v>46283</v>
      </c>
      <c r="C3657" s="82" t="s">
        <v>452</v>
      </c>
      <c r="D3657" s="83" t="n">
        <v>20.46</v>
      </c>
      <c r="E3657" s="0" t="n">
        <v>16326</v>
      </c>
      <c r="F3657" s="0" t="n">
        <v>24</v>
      </c>
      <c r="G3657" s="0" t="n">
        <v>0</v>
      </c>
      <c r="I3657" s="0" t="str">
        <f aca="false">IF(A3657="","",IF(COUNTIF(Campaigns!$A$7:$A$300,A3657)&gt;0,"✓",IF(N(D3657)=0,"– no spend","⚠ add to Campaigns tab")))</f>
        <v>✓</v>
      </c>
      <c r="J3657" s="83" t="n">
        <f aca="false">IF(D3657="","",D3657*IF(Settings!$B$23=Settings!$C$6,1,IF(Settings!$B$23="USD",1/INDEX(Settings!$B$29:$B$40,MONTH(B3657)),INDEX(Settings!$B$29:$B$40,MONTH(B3657)))))</f>
        <v>22.868142</v>
      </c>
    </row>
    <row r="3658" customFormat="false" ht="15" hidden="false" customHeight="false" outlineLevel="0" collapsed="false">
      <c r="A3658" s="0" t="s">
        <v>198</v>
      </c>
      <c r="B3658" s="81" t="n">
        <v>46283</v>
      </c>
      <c r="C3658" s="82" t="s">
        <v>452</v>
      </c>
      <c r="D3658" s="83" t="n">
        <v>22.2</v>
      </c>
      <c r="E3658" s="0" t="n">
        <v>3615</v>
      </c>
      <c r="F3658" s="0" t="n">
        <v>14</v>
      </c>
      <c r="G3658" s="0" t="n">
        <v>0</v>
      </c>
      <c r="I3658" s="0" t="str">
        <f aca="false">IF(A3658="","",IF(COUNTIF(Campaigns!$A$7:$A$300,A3658)&gt;0,"✓",IF(N(D3658)=0,"– no spend","⚠ add to Campaigns tab")))</f>
        <v>✓</v>
      </c>
      <c r="J3658" s="83" t="n">
        <f aca="false">IF(D3658="","",D3658*IF(Settings!$B$23=Settings!$C$6,1,IF(Settings!$B$23="USD",1/INDEX(Settings!$B$29:$B$40,MONTH(B3658)),INDEX(Settings!$B$29:$B$40,MONTH(B3658)))))</f>
        <v>24.81294</v>
      </c>
    </row>
    <row r="3659" customFormat="false" ht="15" hidden="false" customHeight="false" outlineLevel="0" collapsed="false">
      <c r="A3659" s="0" t="s">
        <v>193</v>
      </c>
      <c r="B3659" s="81" t="n">
        <v>46284</v>
      </c>
      <c r="C3659" s="82" t="s">
        <v>452</v>
      </c>
      <c r="D3659" s="83" t="n">
        <v>114.33</v>
      </c>
      <c r="E3659" s="0" t="n">
        <v>636</v>
      </c>
      <c r="F3659" s="0" t="n">
        <v>39</v>
      </c>
      <c r="G3659" s="0" t="n">
        <v>1</v>
      </c>
      <c r="I3659" s="0" t="str">
        <f aca="false">IF(A3659="","",IF(COUNTIF(Campaigns!$A$7:$A$300,A3659)&gt;0,"✓",IF(N(D3659)=0,"– no spend","⚠ add to Campaigns tab")))</f>
        <v>✓</v>
      </c>
      <c r="J3659" s="83" t="n">
        <f aca="false">IF(D3659="","",D3659*IF(Settings!$B$23=Settings!$C$6,1,IF(Settings!$B$23="USD",1/INDEX(Settings!$B$29:$B$40,MONTH(B3659)),INDEX(Settings!$B$29:$B$40,MONTH(B3659)))))</f>
        <v>127.786641</v>
      </c>
    </row>
    <row r="3660" customFormat="false" ht="15" hidden="false" customHeight="false" outlineLevel="0" collapsed="false">
      <c r="A3660" s="0" t="s">
        <v>189</v>
      </c>
      <c r="B3660" s="81" t="n">
        <v>46284</v>
      </c>
      <c r="C3660" s="82" t="s">
        <v>452</v>
      </c>
      <c r="D3660" s="83" t="n">
        <v>232.63</v>
      </c>
      <c r="E3660" s="0" t="n">
        <v>574</v>
      </c>
      <c r="F3660" s="0" t="n">
        <v>42</v>
      </c>
      <c r="G3660" s="0" t="n">
        <v>2</v>
      </c>
      <c r="I3660" s="0" t="str">
        <f aca="false">IF(A3660="","",IF(COUNTIF(Campaigns!$A$7:$A$300,A3660)&gt;0,"✓",IF(N(D3660)=0,"– no spend","⚠ add to Campaigns tab")))</f>
        <v>✓</v>
      </c>
      <c r="J3660" s="83" t="n">
        <f aca="false">IF(D3660="","",D3660*IF(Settings!$B$23=Settings!$C$6,1,IF(Settings!$B$23="USD",1/INDEX(Settings!$B$29:$B$40,MONTH(B3660)),INDEX(Settings!$B$29:$B$40,MONTH(B3660)))))</f>
        <v>260.010551</v>
      </c>
    </row>
    <row r="3661" customFormat="false" ht="15" hidden="false" customHeight="false" outlineLevel="0" collapsed="false">
      <c r="A3661" s="0" t="s">
        <v>204</v>
      </c>
      <c r="B3661" s="81" t="n">
        <v>46284</v>
      </c>
      <c r="C3661" s="82" t="s">
        <v>452</v>
      </c>
      <c r="D3661" s="83" t="n">
        <v>0</v>
      </c>
      <c r="E3661" s="0" t="n">
        <v>2</v>
      </c>
      <c r="F3661" s="0" t="n">
        <v>0</v>
      </c>
      <c r="G3661" s="0" t="n">
        <v>0</v>
      </c>
      <c r="I3661" s="0" t="str">
        <f aca="false">IF(A3661="","",IF(COUNTIF(Campaigns!$A$7:$A$300,A3661)&gt;0,"✓",IF(N(D3661)=0,"– no spend","⚠ add to Campaigns tab")))</f>
        <v>✓</v>
      </c>
      <c r="J3661" s="83" t="n">
        <f aca="false">IF(D3661="","",D3661*IF(Settings!$B$23=Settings!$C$6,1,IF(Settings!$B$23="USD",1/INDEX(Settings!$B$29:$B$40,MONTH(B3661)),INDEX(Settings!$B$29:$B$40,MONTH(B3661)))))</f>
        <v>0</v>
      </c>
    </row>
    <row r="3662" customFormat="false" ht="15" hidden="false" customHeight="false" outlineLevel="0" collapsed="false">
      <c r="A3662" s="0" t="s">
        <v>197</v>
      </c>
      <c r="B3662" s="81" t="n">
        <v>46284</v>
      </c>
      <c r="C3662" s="82" t="s">
        <v>452</v>
      </c>
      <c r="D3662" s="83" t="n">
        <v>12.25</v>
      </c>
      <c r="E3662" s="0" t="n">
        <v>9353</v>
      </c>
      <c r="F3662" s="0" t="n">
        <v>6</v>
      </c>
      <c r="G3662" s="0" t="n">
        <v>0</v>
      </c>
      <c r="I3662" s="0" t="str">
        <f aca="false">IF(A3662="","",IF(COUNTIF(Campaigns!$A$7:$A$300,A3662)&gt;0,"✓",IF(N(D3662)=0,"– no spend","⚠ add to Campaigns tab")))</f>
        <v>✓</v>
      </c>
      <c r="J3662" s="83" t="n">
        <f aca="false">IF(D3662="","",D3662*IF(Settings!$B$23=Settings!$C$6,1,IF(Settings!$B$23="USD",1/INDEX(Settings!$B$29:$B$40,MONTH(B3662)),INDEX(Settings!$B$29:$B$40,MONTH(B3662)))))</f>
        <v>13.691825</v>
      </c>
    </row>
    <row r="3663" customFormat="false" ht="15" hidden="false" customHeight="false" outlineLevel="0" collapsed="false">
      <c r="A3663" s="0" t="s">
        <v>198</v>
      </c>
      <c r="B3663" s="81" t="n">
        <v>46284</v>
      </c>
      <c r="C3663" s="82" t="s">
        <v>452</v>
      </c>
      <c r="D3663" s="83" t="n">
        <v>14.01</v>
      </c>
      <c r="E3663" s="0" t="n">
        <v>2408</v>
      </c>
      <c r="F3663" s="0" t="n">
        <v>4</v>
      </c>
      <c r="G3663" s="0" t="n">
        <v>0</v>
      </c>
      <c r="I3663" s="0" t="str">
        <f aca="false">IF(A3663="","",IF(COUNTIF(Campaigns!$A$7:$A$300,A3663)&gt;0,"✓",IF(N(D3663)=0,"– no spend","⚠ add to Campaigns tab")))</f>
        <v>✓</v>
      </c>
      <c r="J3663" s="83" t="n">
        <f aca="false">IF(D3663="","",D3663*IF(Settings!$B$23=Settings!$C$6,1,IF(Settings!$B$23="USD",1/INDEX(Settings!$B$29:$B$40,MONTH(B3663)),INDEX(Settings!$B$29:$B$40,MONTH(B3663)))))</f>
        <v>15.658977</v>
      </c>
    </row>
    <row r="3664" customFormat="false" ht="15" hidden="false" customHeight="false" outlineLevel="0" collapsed="false">
      <c r="A3664" s="0" t="s">
        <v>193</v>
      </c>
      <c r="B3664" s="81" t="n">
        <v>46285</v>
      </c>
      <c r="C3664" s="82" t="s">
        <v>452</v>
      </c>
      <c r="D3664" s="83" t="n">
        <v>56.52</v>
      </c>
      <c r="E3664" s="0" t="n">
        <v>381</v>
      </c>
      <c r="F3664" s="0" t="n">
        <v>22</v>
      </c>
      <c r="G3664" s="0" t="n">
        <v>0</v>
      </c>
      <c r="I3664" s="0" t="str">
        <f aca="false">IF(A3664="","",IF(COUNTIF(Campaigns!$A$7:$A$300,A3664)&gt;0,"✓",IF(N(D3664)=0,"– no spend","⚠ add to Campaigns tab")))</f>
        <v>✓</v>
      </c>
      <c r="J3664" s="83" t="n">
        <f aca="false">IF(D3664="","",D3664*IF(Settings!$B$23=Settings!$C$6,1,IF(Settings!$B$23="USD",1/INDEX(Settings!$B$29:$B$40,MONTH(B3664)),INDEX(Settings!$B$29:$B$40,MONTH(B3664)))))</f>
        <v>63.172404</v>
      </c>
    </row>
    <row r="3665" customFormat="false" ht="15" hidden="false" customHeight="false" outlineLevel="0" collapsed="false">
      <c r="A3665" s="0" t="s">
        <v>189</v>
      </c>
      <c r="B3665" s="81" t="n">
        <v>46285</v>
      </c>
      <c r="C3665" s="82" t="s">
        <v>452</v>
      </c>
      <c r="D3665" s="83" t="n">
        <v>65.34</v>
      </c>
      <c r="E3665" s="0" t="n">
        <v>152</v>
      </c>
      <c r="F3665" s="0" t="n">
        <v>16</v>
      </c>
      <c r="G3665" s="0" t="n">
        <v>0</v>
      </c>
      <c r="I3665" s="0" t="str">
        <f aca="false">IF(A3665="","",IF(COUNTIF(Campaigns!$A$7:$A$300,A3665)&gt;0,"✓",IF(N(D3665)=0,"– no spend","⚠ add to Campaigns tab")))</f>
        <v>✓</v>
      </c>
      <c r="J3665" s="83" t="n">
        <f aca="false">IF(D3665="","",D3665*IF(Settings!$B$23=Settings!$C$6,1,IF(Settings!$B$23="USD",1/INDEX(Settings!$B$29:$B$40,MONTH(B3665)),INDEX(Settings!$B$29:$B$40,MONTH(B3665)))))</f>
        <v>73.030518</v>
      </c>
    </row>
    <row r="3666" customFormat="false" ht="15" hidden="false" customHeight="false" outlineLevel="0" collapsed="false">
      <c r="A3666" s="0" t="s">
        <v>204</v>
      </c>
      <c r="B3666" s="81" t="n">
        <v>46285</v>
      </c>
      <c r="C3666" s="82" t="s">
        <v>452</v>
      </c>
      <c r="D3666" s="83" t="n">
        <v>10.1</v>
      </c>
      <c r="E3666" s="0" t="n">
        <v>7</v>
      </c>
      <c r="F3666" s="0" t="n">
        <v>3</v>
      </c>
      <c r="G3666" s="0" t="n">
        <v>0</v>
      </c>
      <c r="I3666" s="0" t="str">
        <f aca="false">IF(A3666="","",IF(COUNTIF(Campaigns!$A$7:$A$300,A3666)&gt;0,"✓",IF(N(D3666)=0,"– no spend","⚠ add to Campaigns tab")))</f>
        <v>✓</v>
      </c>
      <c r="J3666" s="83" t="n">
        <f aca="false">IF(D3666="","",D3666*IF(Settings!$B$23=Settings!$C$6,1,IF(Settings!$B$23="USD",1/INDEX(Settings!$B$29:$B$40,MONTH(B3666)),INDEX(Settings!$B$29:$B$40,MONTH(B3666)))))</f>
        <v>11.28877</v>
      </c>
    </row>
    <row r="3667" customFormat="false" ht="15" hidden="false" customHeight="false" outlineLevel="0" collapsed="false">
      <c r="A3667" s="0" t="s">
        <v>197</v>
      </c>
      <c r="B3667" s="81" t="n">
        <v>46285</v>
      </c>
      <c r="C3667" s="82" t="s">
        <v>452</v>
      </c>
      <c r="D3667" s="83" t="n">
        <v>11.43</v>
      </c>
      <c r="E3667" s="0" t="n">
        <v>9339</v>
      </c>
      <c r="F3667" s="0" t="n">
        <v>20</v>
      </c>
      <c r="G3667" s="0" t="n">
        <v>0</v>
      </c>
      <c r="I3667" s="0" t="str">
        <f aca="false">IF(A3667="","",IF(COUNTIF(Campaigns!$A$7:$A$300,A3667)&gt;0,"✓",IF(N(D3667)=0,"– no spend","⚠ add to Campaigns tab")))</f>
        <v>✓</v>
      </c>
      <c r="J3667" s="83" t="n">
        <f aca="false">IF(D3667="","",D3667*IF(Settings!$B$23=Settings!$C$6,1,IF(Settings!$B$23="USD",1/INDEX(Settings!$B$29:$B$40,MONTH(B3667)),INDEX(Settings!$B$29:$B$40,MONTH(B3667)))))</f>
        <v>12.775311</v>
      </c>
    </row>
    <row r="3668" customFormat="false" ht="15" hidden="false" customHeight="false" outlineLevel="0" collapsed="false">
      <c r="A3668" s="0" t="s">
        <v>198</v>
      </c>
      <c r="B3668" s="81" t="n">
        <v>46285</v>
      </c>
      <c r="C3668" s="82" t="s">
        <v>452</v>
      </c>
      <c r="D3668" s="83" t="n">
        <v>11.27</v>
      </c>
      <c r="E3668" s="0" t="n">
        <v>2023</v>
      </c>
      <c r="F3668" s="0" t="n">
        <v>3</v>
      </c>
      <c r="G3668" s="0" t="n">
        <v>0</v>
      </c>
      <c r="I3668" s="0" t="str">
        <f aca="false">IF(A3668="","",IF(COUNTIF(Campaigns!$A$7:$A$300,A3668)&gt;0,"✓",IF(N(D3668)=0,"– no spend","⚠ add to Campaigns tab")))</f>
        <v>✓</v>
      </c>
      <c r="J3668" s="83" t="n">
        <f aca="false">IF(D3668="","",D3668*IF(Settings!$B$23=Settings!$C$6,1,IF(Settings!$B$23="USD",1/INDEX(Settings!$B$29:$B$40,MONTH(B3668)),INDEX(Settings!$B$29:$B$40,MONTH(B3668)))))</f>
        <v>12.596479</v>
      </c>
    </row>
    <row r="3669" customFormat="false" ht="15" hidden="false" customHeight="false" outlineLevel="0" collapsed="false">
      <c r="A3669" s="0" t="s">
        <v>193</v>
      </c>
      <c r="B3669" s="81" t="n">
        <v>46286</v>
      </c>
      <c r="C3669" s="82" t="s">
        <v>452</v>
      </c>
      <c r="D3669" s="83" t="n">
        <v>43.65</v>
      </c>
      <c r="E3669" s="0" t="n">
        <v>226</v>
      </c>
      <c r="F3669" s="0" t="n">
        <v>22</v>
      </c>
      <c r="G3669" s="0" t="n">
        <v>0</v>
      </c>
      <c r="I3669" s="0" t="str">
        <f aca="false">IF(A3669="","",IF(COUNTIF(Campaigns!$A$7:$A$300,A3669)&gt;0,"✓",IF(N(D3669)=0,"– no spend","⚠ add to Campaigns tab")))</f>
        <v>✓</v>
      </c>
      <c r="J3669" s="83" t="n">
        <f aca="false">IF(D3669="","",D3669*IF(Settings!$B$23=Settings!$C$6,1,IF(Settings!$B$23="USD",1/INDEX(Settings!$B$29:$B$40,MONTH(B3669)),INDEX(Settings!$B$29:$B$40,MONTH(B3669)))))</f>
        <v>48.787605</v>
      </c>
    </row>
    <row r="3670" customFormat="false" ht="15" hidden="false" customHeight="false" outlineLevel="0" collapsed="false">
      <c r="A3670" s="0" t="s">
        <v>189</v>
      </c>
      <c r="B3670" s="81" t="n">
        <v>46286</v>
      </c>
      <c r="C3670" s="82" t="s">
        <v>452</v>
      </c>
      <c r="D3670" s="83" t="n">
        <v>49.73</v>
      </c>
      <c r="E3670" s="0" t="n">
        <v>117</v>
      </c>
      <c r="F3670" s="0" t="n">
        <v>22</v>
      </c>
      <c r="G3670" s="0" t="n">
        <v>0</v>
      </c>
      <c r="I3670" s="0" t="str">
        <f aca="false">IF(A3670="","",IF(COUNTIF(Campaigns!$A$7:$A$300,A3670)&gt;0,"✓",IF(N(D3670)=0,"– no spend","⚠ add to Campaigns tab")))</f>
        <v>✓</v>
      </c>
      <c r="J3670" s="83" t="n">
        <f aca="false">IF(D3670="","",D3670*IF(Settings!$B$23=Settings!$C$6,1,IF(Settings!$B$23="USD",1/INDEX(Settings!$B$29:$B$40,MONTH(B3670)),INDEX(Settings!$B$29:$B$40,MONTH(B3670)))))</f>
        <v>55.583221</v>
      </c>
    </row>
    <row r="3671" customFormat="false" ht="15" hidden="false" customHeight="false" outlineLevel="0" collapsed="false">
      <c r="A3671" s="0" t="s">
        <v>204</v>
      </c>
      <c r="B3671" s="81" t="n">
        <v>46286</v>
      </c>
      <c r="C3671" s="82" t="s">
        <v>452</v>
      </c>
      <c r="D3671" s="83" t="n">
        <v>3.98</v>
      </c>
      <c r="E3671" s="0" t="n">
        <v>22</v>
      </c>
      <c r="F3671" s="0" t="n">
        <v>2</v>
      </c>
      <c r="G3671" s="0" t="n">
        <v>0</v>
      </c>
      <c r="I3671" s="0" t="str">
        <f aca="false">IF(A3671="","",IF(COUNTIF(Campaigns!$A$7:$A$300,A3671)&gt;0,"✓",IF(N(D3671)=0,"– no spend","⚠ add to Campaigns tab")))</f>
        <v>✓</v>
      </c>
      <c r="J3671" s="83" t="n">
        <f aca="false">IF(D3671="","",D3671*IF(Settings!$B$23=Settings!$C$6,1,IF(Settings!$B$23="USD",1/INDEX(Settings!$B$29:$B$40,MONTH(B3671)),INDEX(Settings!$B$29:$B$40,MONTH(B3671)))))</f>
        <v>4.448446</v>
      </c>
    </row>
    <row r="3672" customFormat="false" ht="15" hidden="false" customHeight="false" outlineLevel="0" collapsed="false">
      <c r="A3672" s="0" t="s">
        <v>197</v>
      </c>
      <c r="B3672" s="81" t="n">
        <v>46286</v>
      </c>
      <c r="C3672" s="82" t="s">
        <v>452</v>
      </c>
      <c r="D3672" s="83" t="n">
        <v>11.39</v>
      </c>
      <c r="E3672" s="0" t="n">
        <v>9634</v>
      </c>
      <c r="F3672" s="0" t="n">
        <v>24</v>
      </c>
      <c r="G3672" s="0" t="n">
        <v>0</v>
      </c>
      <c r="I3672" s="0" t="str">
        <f aca="false">IF(A3672="","",IF(COUNTIF(Campaigns!$A$7:$A$300,A3672)&gt;0,"✓",IF(N(D3672)=0,"– no spend","⚠ add to Campaigns tab")))</f>
        <v>✓</v>
      </c>
      <c r="J3672" s="83" t="n">
        <f aca="false">IF(D3672="","",D3672*IF(Settings!$B$23=Settings!$C$6,1,IF(Settings!$B$23="USD",1/INDEX(Settings!$B$29:$B$40,MONTH(B3672)),INDEX(Settings!$B$29:$B$40,MONTH(B3672)))))</f>
        <v>12.730603</v>
      </c>
    </row>
    <row r="3673" customFormat="false" ht="15" hidden="false" customHeight="false" outlineLevel="0" collapsed="false">
      <c r="A3673" s="0" t="s">
        <v>198</v>
      </c>
      <c r="B3673" s="81" t="n">
        <v>46286</v>
      </c>
      <c r="C3673" s="82" t="s">
        <v>452</v>
      </c>
      <c r="D3673" s="83" t="n">
        <v>11.16</v>
      </c>
      <c r="E3673" s="0" t="n">
        <v>1752</v>
      </c>
      <c r="F3673" s="0" t="n">
        <v>6</v>
      </c>
      <c r="G3673" s="0" t="n">
        <v>0</v>
      </c>
      <c r="I3673" s="0" t="str">
        <f aca="false">IF(A3673="","",IF(COUNTIF(Campaigns!$A$7:$A$300,A3673)&gt;0,"✓",IF(N(D3673)=0,"– no spend","⚠ add to Campaigns tab")))</f>
        <v>✓</v>
      </c>
      <c r="J3673" s="83" t="n">
        <f aca="false">IF(D3673="","",D3673*IF(Settings!$B$23=Settings!$C$6,1,IF(Settings!$B$23="USD",1/INDEX(Settings!$B$29:$B$40,MONTH(B3673)),INDEX(Settings!$B$29:$B$40,MONTH(B3673)))))</f>
        <v>12.473532</v>
      </c>
    </row>
    <row r="3674" customFormat="false" ht="15" hidden="false" customHeight="false" outlineLevel="0" collapsed="false">
      <c r="A3674" s="0" t="s">
        <v>193</v>
      </c>
      <c r="B3674" s="81" t="n">
        <v>46287</v>
      </c>
      <c r="C3674" s="82" t="s">
        <v>452</v>
      </c>
      <c r="D3674" s="83" t="n">
        <v>33.9</v>
      </c>
      <c r="E3674" s="0" t="n">
        <v>206</v>
      </c>
      <c r="F3674" s="0" t="n">
        <v>20</v>
      </c>
      <c r="G3674" s="0" t="n">
        <v>0</v>
      </c>
      <c r="I3674" s="0" t="str">
        <f aca="false">IF(A3674="","",IF(COUNTIF(Campaigns!$A$7:$A$300,A3674)&gt;0,"✓",IF(N(D3674)=0,"– no spend","⚠ add to Campaigns tab")))</f>
        <v>✓</v>
      </c>
      <c r="J3674" s="83" t="n">
        <f aca="false">IF(D3674="","",D3674*IF(Settings!$B$23=Settings!$C$6,1,IF(Settings!$B$23="USD",1/INDEX(Settings!$B$29:$B$40,MONTH(B3674)),INDEX(Settings!$B$29:$B$40,MONTH(B3674)))))</f>
        <v>37.89003</v>
      </c>
    </row>
    <row r="3675" customFormat="false" ht="15" hidden="false" customHeight="false" outlineLevel="0" collapsed="false">
      <c r="A3675" s="0" t="s">
        <v>189</v>
      </c>
      <c r="B3675" s="81" t="n">
        <v>46287</v>
      </c>
      <c r="C3675" s="82" t="s">
        <v>452</v>
      </c>
      <c r="D3675" s="83" t="n">
        <v>36.8</v>
      </c>
      <c r="E3675" s="0" t="n">
        <v>164</v>
      </c>
      <c r="F3675" s="0" t="n">
        <v>23</v>
      </c>
      <c r="G3675" s="0" t="n">
        <v>0</v>
      </c>
      <c r="I3675" s="0" t="str">
        <f aca="false">IF(A3675="","",IF(COUNTIF(Campaigns!$A$7:$A$300,A3675)&gt;0,"✓",IF(N(D3675)=0,"– no spend","⚠ add to Campaigns tab")))</f>
        <v>✓</v>
      </c>
      <c r="J3675" s="83" t="n">
        <f aca="false">IF(D3675="","",D3675*IF(Settings!$B$23=Settings!$C$6,1,IF(Settings!$B$23="USD",1/INDEX(Settings!$B$29:$B$40,MONTH(B3675)),INDEX(Settings!$B$29:$B$40,MONTH(B3675)))))</f>
        <v>41.13136</v>
      </c>
    </row>
    <row r="3676" customFormat="false" ht="15" hidden="false" customHeight="false" outlineLevel="0" collapsed="false">
      <c r="A3676" s="0" t="s">
        <v>204</v>
      </c>
      <c r="B3676" s="81" t="n">
        <v>46287</v>
      </c>
      <c r="C3676" s="82" t="s">
        <v>452</v>
      </c>
      <c r="D3676" s="83" t="n">
        <v>3.89</v>
      </c>
      <c r="E3676" s="0" t="n">
        <v>18</v>
      </c>
      <c r="F3676" s="0" t="n">
        <v>1</v>
      </c>
      <c r="G3676" s="0" t="n">
        <v>2</v>
      </c>
      <c r="I3676" s="0" t="str">
        <f aca="false">IF(A3676="","",IF(COUNTIF(Campaigns!$A$7:$A$300,A3676)&gt;0,"✓",IF(N(D3676)=0,"– no spend","⚠ add to Campaigns tab")))</f>
        <v>✓</v>
      </c>
      <c r="J3676" s="83" t="n">
        <f aca="false">IF(D3676="","",D3676*IF(Settings!$B$23=Settings!$C$6,1,IF(Settings!$B$23="USD",1/INDEX(Settings!$B$29:$B$40,MONTH(B3676)),INDEX(Settings!$B$29:$B$40,MONTH(B3676)))))</f>
        <v>4.347853</v>
      </c>
    </row>
    <row r="3677" customFormat="false" ht="15" hidden="false" customHeight="false" outlineLevel="0" collapsed="false">
      <c r="A3677" s="0" t="s">
        <v>197</v>
      </c>
      <c r="B3677" s="81" t="n">
        <v>46287</v>
      </c>
      <c r="C3677" s="82" t="s">
        <v>452</v>
      </c>
      <c r="D3677" s="83" t="n">
        <v>11.28</v>
      </c>
      <c r="E3677" s="0" t="n">
        <v>8312</v>
      </c>
      <c r="F3677" s="0" t="n">
        <v>32</v>
      </c>
      <c r="G3677" s="0" t="n">
        <v>0</v>
      </c>
      <c r="I3677" s="0" t="str">
        <f aca="false">IF(A3677="","",IF(COUNTIF(Campaigns!$A$7:$A$300,A3677)&gt;0,"✓",IF(N(D3677)=0,"– no spend","⚠ add to Campaigns tab")))</f>
        <v>✓</v>
      </c>
      <c r="J3677" s="83" t="n">
        <f aca="false">IF(D3677="","",D3677*IF(Settings!$B$23=Settings!$C$6,1,IF(Settings!$B$23="USD",1/INDEX(Settings!$B$29:$B$40,MONTH(B3677)),INDEX(Settings!$B$29:$B$40,MONTH(B3677)))))</f>
        <v>12.607656</v>
      </c>
    </row>
    <row r="3678" customFormat="false" ht="15" hidden="false" customHeight="false" outlineLevel="0" collapsed="false">
      <c r="A3678" s="0" t="s">
        <v>198</v>
      </c>
      <c r="B3678" s="81" t="n">
        <v>46287</v>
      </c>
      <c r="C3678" s="82" t="s">
        <v>452</v>
      </c>
      <c r="D3678" s="83" t="n">
        <v>11.62</v>
      </c>
      <c r="E3678" s="0" t="n">
        <v>1801</v>
      </c>
      <c r="F3678" s="0" t="n">
        <v>7</v>
      </c>
      <c r="G3678" s="0" t="n">
        <v>0</v>
      </c>
      <c r="I3678" s="0" t="str">
        <f aca="false">IF(A3678="","",IF(COUNTIF(Campaigns!$A$7:$A$300,A3678)&gt;0,"✓",IF(N(D3678)=0,"– no spend","⚠ add to Campaigns tab")))</f>
        <v>✓</v>
      </c>
      <c r="J3678" s="83" t="n">
        <f aca="false">IF(D3678="","",D3678*IF(Settings!$B$23=Settings!$C$6,1,IF(Settings!$B$23="USD",1/INDEX(Settings!$B$29:$B$40,MONTH(B3678)),INDEX(Settings!$B$29:$B$40,MONTH(B3678)))))</f>
        <v>12.987674</v>
      </c>
    </row>
    <row r="3679" customFormat="false" ht="15" hidden="false" customHeight="false" outlineLevel="0" collapsed="false">
      <c r="A3679" s="0" t="s">
        <v>193</v>
      </c>
      <c r="B3679" s="81" t="n">
        <v>46288</v>
      </c>
      <c r="C3679" s="82" t="s">
        <v>452</v>
      </c>
      <c r="D3679" s="83" t="n">
        <v>35.76</v>
      </c>
      <c r="E3679" s="0" t="n">
        <v>113</v>
      </c>
      <c r="F3679" s="0" t="n">
        <v>15</v>
      </c>
      <c r="G3679" s="0" t="n">
        <v>0</v>
      </c>
      <c r="I3679" s="0" t="str">
        <f aca="false">IF(A3679="","",IF(COUNTIF(Campaigns!$A$7:$A$300,A3679)&gt;0,"✓",IF(N(D3679)=0,"– no spend","⚠ add to Campaigns tab")))</f>
        <v>✓</v>
      </c>
      <c r="J3679" s="83" t="n">
        <f aca="false">IF(D3679="","",D3679*IF(Settings!$B$23=Settings!$C$6,1,IF(Settings!$B$23="USD",1/INDEX(Settings!$B$29:$B$40,MONTH(B3679)),INDEX(Settings!$B$29:$B$40,MONTH(B3679)))))</f>
        <v>39.968952</v>
      </c>
    </row>
    <row r="3680" customFormat="false" ht="15" hidden="false" customHeight="false" outlineLevel="0" collapsed="false">
      <c r="A3680" s="0" t="s">
        <v>189</v>
      </c>
      <c r="B3680" s="81" t="n">
        <v>46288</v>
      </c>
      <c r="C3680" s="82" t="s">
        <v>452</v>
      </c>
      <c r="D3680" s="83" t="n">
        <v>36.52</v>
      </c>
      <c r="E3680" s="0" t="n">
        <v>116</v>
      </c>
      <c r="F3680" s="0" t="n">
        <v>18</v>
      </c>
      <c r="G3680" s="0" t="n">
        <v>0</v>
      </c>
      <c r="I3680" s="0" t="str">
        <f aca="false">IF(A3680="","",IF(COUNTIF(Campaigns!$A$7:$A$300,A3680)&gt;0,"✓",IF(N(D3680)=0,"– no spend","⚠ add to Campaigns tab")))</f>
        <v>✓</v>
      </c>
      <c r="J3680" s="83" t="n">
        <f aca="false">IF(D3680="","",D3680*IF(Settings!$B$23=Settings!$C$6,1,IF(Settings!$B$23="USD",1/INDEX(Settings!$B$29:$B$40,MONTH(B3680)),INDEX(Settings!$B$29:$B$40,MONTH(B3680)))))</f>
        <v>40.818404</v>
      </c>
    </row>
    <row r="3681" customFormat="false" ht="15" hidden="false" customHeight="false" outlineLevel="0" collapsed="false">
      <c r="A3681" s="0" t="s">
        <v>204</v>
      </c>
      <c r="B3681" s="81" t="n">
        <v>46288</v>
      </c>
      <c r="C3681" s="82" t="s">
        <v>452</v>
      </c>
      <c r="D3681" s="83" t="n">
        <v>1.65</v>
      </c>
      <c r="E3681" s="0" t="n">
        <v>12</v>
      </c>
      <c r="F3681" s="0" t="n">
        <v>1</v>
      </c>
      <c r="G3681" s="0" t="n">
        <v>0</v>
      </c>
      <c r="I3681" s="0" t="str">
        <f aca="false">IF(A3681="","",IF(COUNTIF(Campaigns!$A$7:$A$300,A3681)&gt;0,"✓",IF(N(D3681)=0,"– no spend","⚠ add to Campaigns tab")))</f>
        <v>✓</v>
      </c>
      <c r="J3681" s="83" t="n">
        <f aca="false">IF(D3681="","",D3681*IF(Settings!$B$23=Settings!$C$6,1,IF(Settings!$B$23="USD",1/INDEX(Settings!$B$29:$B$40,MONTH(B3681)),INDEX(Settings!$B$29:$B$40,MONTH(B3681)))))</f>
        <v>1.844205</v>
      </c>
    </row>
    <row r="3682" customFormat="false" ht="15" hidden="false" customHeight="false" outlineLevel="0" collapsed="false">
      <c r="A3682" s="0" t="s">
        <v>197</v>
      </c>
      <c r="B3682" s="81" t="n">
        <v>46288</v>
      </c>
      <c r="C3682" s="82" t="s">
        <v>452</v>
      </c>
      <c r="D3682" s="83" t="n">
        <v>11.27</v>
      </c>
      <c r="E3682" s="0" t="n">
        <v>9483</v>
      </c>
      <c r="F3682" s="0" t="n">
        <v>19</v>
      </c>
      <c r="G3682" s="0" t="n">
        <v>0</v>
      </c>
      <c r="I3682" s="0" t="str">
        <f aca="false">IF(A3682="","",IF(COUNTIF(Campaigns!$A$7:$A$300,A3682)&gt;0,"✓",IF(N(D3682)=0,"– no spend","⚠ add to Campaigns tab")))</f>
        <v>✓</v>
      </c>
      <c r="J3682" s="83" t="n">
        <f aca="false">IF(D3682="","",D3682*IF(Settings!$B$23=Settings!$C$6,1,IF(Settings!$B$23="USD",1/INDEX(Settings!$B$29:$B$40,MONTH(B3682)),INDEX(Settings!$B$29:$B$40,MONTH(B3682)))))</f>
        <v>12.596479</v>
      </c>
    </row>
    <row r="3683" customFormat="false" ht="15" hidden="false" customHeight="false" outlineLevel="0" collapsed="false">
      <c r="A3683" s="0" t="s">
        <v>198</v>
      </c>
      <c r="B3683" s="81" t="n">
        <v>46288</v>
      </c>
      <c r="C3683" s="82" t="s">
        <v>452</v>
      </c>
      <c r="D3683" s="83" t="n">
        <v>10.42</v>
      </c>
      <c r="E3683" s="0" t="n">
        <v>1863</v>
      </c>
      <c r="F3683" s="0" t="n">
        <v>3</v>
      </c>
      <c r="G3683" s="0" t="n">
        <v>0</v>
      </c>
      <c r="I3683" s="0" t="str">
        <f aca="false">IF(A3683="","",IF(COUNTIF(Campaigns!$A$7:$A$300,A3683)&gt;0,"✓",IF(N(D3683)=0,"– no spend","⚠ add to Campaigns tab")))</f>
        <v>✓</v>
      </c>
      <c r="J3683" s="83" t="n">
        <f aca="false">IF(D3683="","",D3683*IF(Settings!$B$23=Settings!$C$6,1,IF(Settings!$B$23="USD",1/INDEX(Settings!$B$29:$B$40,MONTH(B3683)),INDEX(Settings!$B$29:$B$40,MONTH(B3683)))))</f>
        <v>11.646434</v>
      </c>
    </row>
    <row r="3684" customFormat="false" ht="15" hidden="false" customHeight="false" outlineLevel="0" collapsed="false">
      <c r="A3684" s="0" t="s">
        <v>193</v>
      </c>
      <c r="B3684" s="81" t="n">
        <v>46289</v>
      </c>
      <c r="C3684" s="82" t="s">
        <v>452</v>
      </c>
      <c r="D3684" s="83" t="n">
        <v>34.77</v>
      </c>
      <c r="E3684" s="0" t="n">
        <v>223</v>
      </c>
      <c r="F3684" s="0" t="n">
        <v>25</v>
      </c>
      <c r="G3684" s="0" t="n">
        <v>0</v>
      </c>
      <c r="I3684" s="0" t="str">
        <f aca="false">IF(A3684="","",IF(COUNTIF(Campaigns!$A$7:$A$300,A3684)&gt;0,"✓",IF(N(D3684)=0,"– no spend","⚠ add to Campaigns tab")))</f>
        <v>✓</v>
      </c>
      <c r="J3684" s="83" t="n">
        <f aca="false">IF(D3684="","",D3684*IF(Settings!$B$23=Settings!$C$6,1,IF(Settings!$B$23="USD",1/INDEX(Settings!$B$29:$B$40,MONTH(B3684)),INDEX(Settings!$B$29:$B$40,MONTH(B3684)))))</f>
        <v>38.862429</v>
      </c>
    </row>
    <row r="3685" customFormat="false" ht="15" hidden="false" customHeight="false" outlineLevel="0" collapsed="false">
      <c r="A3685" s="0" t="s">
        <v>189</v>
      </c>
      <c r="B3685" s="81" t="n">
        <v>46289</v>
      </c>
      <c r="C3685" s="82" t="s">
        <v>452</v>
      </c>
      <c r="D3685" s="83" t="n">
        <v>36.11</v>
      </c>
      <c r="E3685" s="0" t="n">
        <v>81</v>
      </c>
      <c r="F3685" s="0" t="n">
        <v>19</v>
      </c>
      <c r="G3685" s="0" t="n">
        <v>0</v>
      </c>
      <c r="I3685" s="0" t="str">
        <f aca="false">IF(A3685="","",IF(COUNTIF(Campaigns!$A$7:$A$300,A3685)&gt;0,"✓",IF(N(D3685)=0,"– no spend","⚠ add to Campaigns tab")))</f>
        <v>✓</v>
      </c>
      <c r="J3685" s="83" t="n">
        <f aca="false">IF(D3685="","",D3685*IF(Settings!$B$23=Settings!$C$6,1,IF(Settings!$B$23="USD",1/INDEX(Settings!$B$29:$B$40,MONTH(B3685)),INDEX(Settings!$B$29:$B$40,MONTH(B3685)))))</f>
        <v>40.360147</v>
      </c>
    </row>
    <row r="3686" customFormat="false" ht="15" hidden="false" customHeight="false" outlineLevel="0" collapsed="false">
      <c r="A3686" s="0" t="s">
        <v>204</v>
      </c>
      <c r="B3686" s="81" t="n">
        <v>46289</v>
      </c>
      <c r="C3686" s="82" t="s">
        <v>452</v>
      </c>
      <c r="D3686" s="83" t="n">
        <v>0</v>
      </c>
      <c r="E3686" s="0" t="n">
        <v>14</v>
      </c>
      <c r="F3686" s="0" t="n">
        <v>0</v>
      </c>
      <c r="G3686" s="0" t="n">
        <v>0</v>
      </c>
      <c r="I3686" s="0" t="str">
        <f aca="false">IF(A3686="","",IF(COUNTIF(Campaigns!$A$7:$A$300,A3686)&gt;0,"✓",IF(N(D3686)=0,"– no spend","⚠ add to Campaigns tab")))</f>
        <v>✓</v>
      </c>
      <c r="J3686" s="83" t="n">
        <f aca="false">IF(D3686="","",D3686*IF(Settings!$B$23=Settings!$C$6,1,IF(Settings!$B$23="USD",1/INDEX(Settings!$B$29:$B$40,MONTH(B3686)),INDEX(Settings!$B$29:$B$40,MONTH(B3686)))))</f>
        <v>0</v>
      </c>
    </row>
    <row r="3687" customFormat="false" ht="15" hidden="false" customHeight="false" outlineLevel="0" collapsed="false">
      <c r="A3687" s="0" t="s">
        <v>197</v>
      </c>
      <c r="B3687" s="81" t="n">
        <v>46289</v>
      </c>
      <c r="C3687" s="82" t="s">
        <v>452</v>
      </c>
      <c r="D3687" s="83" t="n">
        <v>11.3</v>
      </c>
      <c r="E3687" s="0" t="n">
        <v>9632</v>
      </c>
      <c r="F3687" s="0" t="n">
        <v>25</v>
      </c>
      <c r="G3687" s="0" t="n">
        <v>0</v>
      </c>
      <c r="I3687" s="0" t="str">
        <f aca="false">IF(A3687="","",IF(COUNTIF(Campaigns!$A$7:$A$300,A3687)&gt;0,"✓",IF(N(D3687)=0,"– no spend","⚠ add to Campaigns tab")))</f>
        <v>✓</v>
      </c>
      <c r="J3687" s="83" t="n">
        <f aca="false">IF(D3687="","",D3687*IF(Settings!$B$23=Settings!$C$6,1,IF(Settings!$B$23="USD",1/INDEX(Settings!$B$29:$B$40,MONTH(B3687)),INDEX(Settings!$B$29:$B$40,MONTH(B3687)))))</f>
        <v>12.63001</v>
      </c>
    </row>
    <row r="3688" customFormat="false" ht="15" hidden="false" customHeight="false" outlineLevel="0" collapsed="false">
      <c r="A3688" s="0" t="s">
        <v>198</v>
      </c>
      <c r="B3688" s="81" t="n">
        <v>46289</v>
      </c>
      <c r="C3688" s="82" t="s">
        <v>452</v>
      </c>
      <c r="D3688" s="83" t="n">
        <v>8.42</v>
      </c>
      <c r="E3688" s="0" t="n">
        <v>1421</v>
      </c>
      <c r="F3688" s="0" t="n">
        <v>3</v>
      </c>
      <c r="G3688" s="0" t="n">
        <v>0</v>
      </c>
      <c r="I3688" s="0" t="str">
        <f aca="false">IF(A3688="","",IF(COUNTIF(Campaigns!$A$7:$A$300,A3688)&gt;0,"✓",IF(N(D3688)=0,"– no spend","⚠ add to Campaigns tab")))</f>
        <v>✓</v>
      </c>
      <c r="J3688" s="83" t="n">
        <f aca="false">IF(D3688="","",D3688*IF(Settings!$B$23=Settings!$C$6,1,IF(Settings!$B$23="USD",1/INDEX(Settings!$B$29:$B$40,MONTH(B3688)),INDEX(Settings!$B$29:$B$40,MONTH(B3688)))))</f>
        <v>9.411034</v>
      </c>
    </row>
    <row r="3689" customFormat="false" ht="15" hidden="false" customHeight="false" outlineLevel="0" collapsed="false">
      <c r="A3689" s="0" t="s">
        <v>193</v>
      </c>
      <c r="B3689" s="81" t="n">
        <v>46290</v>
      </c>
      <c r="C3689" s="82" t="s">
        <v>452</v>
      </c>
      <c r="D3689" s="83" t="n">
        <v>33.71</v>
      </c>
      <c r="E3689" s="0" t="n">
        <v>224</v>
      </c>
      <c r="F3689" s="0" t="n">
        <v>21</v>
      </c>
      <c r="G3689" s="0" t="n">
        <v>0</v>
      </c>
      <c r="I3689" s="0" t="str">
        <f aca="false">IF(A3689="","",IF(COUNTIF(Campaigns!$A$7:$A$300,A3689)&gt;0,"✓",IF(N(D3689)=0,"– no spend","⚠ add to Campaigns tab")))</f>
        <v>✓</v>
      </c>
      <c r="J3689" s="83" t="n">
        <f aca="false">IF(D3689="","",D3689*IF(Settings!$B$23=Settings!$C$6,1,IF(Settings!$B$23="USD",1/INDEX(Settings!$B$29:$B$40,MONTH(B3689)),INDEX(Settings!$B$29:$B$40,MONTH(B3689)))))</f>
        <v>37.677667</v>
      </c>
    </row>
    <row r="3690" customFormat="false" ht="15" hidden="false" customHeight="false" outlineLevel="0" collapsed="false">
      <c r="A3690" s="0" t="s">
        <v>189</v>
      </c>
      <c r="B3690" s="81" t="n">
        <v>46290</v>
      </c>
      <c r="C3690" s="82" t="s">
        <v>452</v>
      </c>
      <c r="D3690" s="83" t="n">
        <v>39.88</v>
      </c>
      <c r="E3690" s="0" t="n">
        <v>141</v>
      </c>
      <c r="F3690" s="0" t="n">
        <v>35</v>
      </c>
      <c r="G3690" s="0" t="n">
        <v>0</v>
      </c>
      <c r="I3690" s="0" t="str">
        <f aca="false">IF(A3690="","",IF(COUNTIF(Campaigns!$A$7:$A$300,A3690)&gt;0,"✓",IF(N(D3690)=0,"– no spend","⚠ add to Campaigns tab")))</f>
        <v>✓</v>
      </c>
      <c r="J3690" s="83" t="n">
        <f aca="false">IF(D3690="","",D3690*IF(Settings!$B$23=Settings!$C$6,1,IF(Settings!$B$23="USD",1/INDEX(Settings!$B$29:$B$40,MONTH(B3690)),INDEX(Settings!$B$29:$B$40,MONTH(B3690)))))</f>
        <v>44.573876</v>
      </c>
    </row>
    <row r="3691" customFormat="false" ht="15" hidden="false" customHeight="false" outlineLevel="0" collapsed="false">
      <c r="A3691" s="0" t="s">
        <v>204</v>
      </c>
      <c r="B3691" s="81" t="n">
        <v>46290</v>
      </c>
      <c r="C3691" s="82" t="s">
        <v>452</v>
      </c>
      <c r="D3691" s="83" t="n">
        <v>6.45</v>
      </c>
      <c r="E3691" s="0" t="n">
        <v>14</v>
      </c>
      <c r="F3691" s="0" t="n">
        <v>2</v>
      </c>
      <c r="G3691" s="0" t="n">
        <v>0</v>
      </c>
      <c r="I3691" s="0" t="str">
        <f aca="false">IF(A3691="","",IF(COUNTIF(Campaigns!$A$7:$A$300,A3691)&gt;0,"✓",IF(N(D3691)=0,"– no spend","⚠ add to Campaigns tab")))</f>
        <v>✓</v>
      </c>
      <c r="J3691" s="83" t="n">
        <f aca="false">IF(D3691="","",D3691*IF(Settings!$B$23=Settings!$C$6,1,IF(Settings!$B$23="USD",1/INDEX(Settings!$B$29:$B$40,MONTH(B3691)),INDEX(Settings!$B$29:$B$40,MONTH(B3691)))))</f>
        <v>7.209165</v>
      </c>
    </row>
    <row r="3692" customFormat="false" ht="15" hidden="false" customHeight="false" outlineLevel="0" collapsed="false">
      <c r="A3692" s="0" t="s">
        <v>197</v>
      </c>
      <c r="B3692" s="81" t="n">
        <v>46290</v>
      </c>
      <c r="C3692" s="82" t="s">
        <v>452</v>
      </c>
      <c r="D3692" s="83" t="n">
        <v>11.06</v>
      </c>
      <c r="E3692" s="0" t="n">
        <v>9397</v>
      </c>
      <c r="F3692" s="0" t="n">
        <v>17</v>
      </c>
      <c r="G3692" s="0" t="n">
        <v>0</v>
      </c>
      <c r="I3692" s="0" t="str">
        <f aca="false">IF(A3692="","",IF(COUNTIF(Campaigns!$A$7:$A$300,A3692)&gt;0,"✓",IF(N(D3692)=0,"– no spend","⚠ add to Campaigns tab")))</f>
        <v>✓</v>
      </c>
      <c r="J3692" s="83" t="n">
        <f aca="false">IF(D3692="","",D3692*IF(Settings!$B$23=Settings!$C$6,1,IF(Settings!$B$23="USD",1/INDEX(Settings!$B$29:$B$40,MONTH(B3692)),INDEX(Settings!$B$29:$B$40,MONTH(B3692)))))</f>
        <v>12.361762</v>
      </c>
    </row>
    <row r="3693" customFormat="false" ht="15" hidden="false" customHeight="false" outlineLevel="0" collapsed="false">
      <c r="A3693" s="0" t="s">
        <v>198</v>
      </c>
      <c r="B3693" s="81" t="n">
        <v>46290</v>
      </c>
      <c r="C3693" s="82" t="s">
        <v>452</v>
      </c>
      <c r="D3693" s="83" t="n">
        <v>7.96</v>
      </c>
      <c r="E3693" s="0" t="n">
        <v>1361</v>
      </c>
      <c r="F3693" s="0" t="n">
        <v>5</v>
      </c>
      <c r="G3693" s="0" t="n">
        <v>0</v>
      </c>
      <c r="I3693" s="0" t="str">
        <f aca="false">IF(A3693="","",IF(COUNTIF(Campaigns!$A$7:$A$300,A3693)&gt;0,"✓",IF(N(D3693)=0,"– no spend","⚠ add to Campaigns tab")))</f>
        <v>✓</v>
      </c>
      <c r="J3693" s="83" t="n">
        <f aca="false">IF(D3693="","",D3693*IF(Settings!$B$23=Settings!$C$6,1,IF(Settings!$B$23="USD",1/INDEX(Settings!$B$29:$B$40,MONTH(B3693)),INDEX(Settings!$B$29:$B$40,MONTH(B3693)))))</f>
        <v>8.896892</v>
      </c>
    </row>
    <row r="3694" customFormat="false" ht="15" hidden="false" customHeight="false" outlineLevel="0" collapsed="false">
      <c r="A3694" s="0" t="s">
        <v>193</v>
      </c>
      <c r="B3694" s="81" t="n">
        <v>46291</v>
      </c>
      <c r="C3694" s="82" t="s">
        <v>452</v>
      </c>
      <c r="D3694" s="83" t="n">
        <v>27.19</v>
      </c>
      <c r="E3694" s="0" t="n">
        <v>136</v>
      </c>
      <c r="F3694" s="0" t="n">
        <v>14</v>
      </c>
      <c r="G3694" s="0" t="n">
        <v>1</v>
      </c>
      <c r="I3694" s="0" t="str">
        <f aca="false">IF(A3694="","",IF(COUNTIF(Campaigns!$A$7:$A$300,A3694)&gt;0,"✓",IF(N(D3694)=0,"– no spend","⚠ add to Campaigns tab")))</f>
        <v>✓</v>
      </c>
      <c r="J3694" s="83" t="n">
        <f aca="false">IF(D3694="","",D3694*IF(Settings!$B$23=Settings!$C$6,1,IF(Settings!$B$23="USD",1/INDEX(Settings!$B$29:$B$40,MONTH(B3694)),INDEX(Settings!$B$29:$B$40,MONTH(B3694)))))</f>
        <v>30.390263</v>
      </c>
    </row>
    <row r="3695" customFormat="false" ht="15" hidden="false" customHeight="false" outlineLevel="0" collapsed="false">
      <c r="A3695" s="0" t="s">
        <v>189</v>
      </c>
      <c r="B3695" s="81" t="n">
        <v>46291</v>
      </c>
      <c r="C3695" s="82" t="s">
        <v>452</v>
      </c>
      <c r="D3695" s="83" t="n">
        <v>41.15</v>
      </c>
      <c r="E3695" s="0" t="n">
        <v>114</v>
      </c>
      <c r="F3695" s="0" t="n">
        <v>15</v>
      </c>
      <c r="G3695" s="0" t="n">
        <v>0</v>
      </c>
      <c r="I3695" s="0" t="str">
        <f aca="false">IF(A3695="","",IF(COUNTIF(Campaigns!$A$7:$A$300,A3695)&gt;0,"✓",IF(N(D3695)=0,"– no spend","⚠ add to Campaigns tab")))</f>
        <v>✓</v>
      </c>
      <c r="J3695" s="83" t="n">
        <f aca="false">IF(D3695="","",D3695*IF(Settings!$B$23=Settings!$C$6,1,IF(Settings!$B$23="USD",1/INDEX(Settings!$B$29:$B$40,MONTH(B3695)),INDEX(Settings!$B$29:$B$40,MONTH(B3695)))))</f>
        <v>45.993355</v>
      </c>
    </row>
    <row r="3696" customFormat="false" ht="15" hidden="false" customHeight="false" outlineLevel="0" collapsed="false">
      <c r="A3696" s="0" t="s">
        <v>204</v>
      </c>
      <c r="B3696" s="81" t="n">
        <v>46291</v>
      </c>
      <c r="C3696" s="82" t="s">
        <v>452</v>
      </c>
      <c r="D3696" s="83" t="n">
        <v>5.52</v>
      </c>
      <c r="E3696" s="0" t="n">
        <v>15</v>
      </c>
      <c r="F3696" s="0" t="n">
        <v>2</v>
      </c>
      <c r="G3696" s="0" t="n">
        <v>0</v>
      </c>
      <c r="I3696" s="0" t="str">
        <f aca="false">IF(A3696="","",IF(COUNTIF(Campaigns!$A$7:$A$300,A3696)&gt;0,"✓",IF(N(D3696)=0,"– no spend","⚠ add to Campaigns tab")))</f>
        <v>✓</v>
      </c>
      <c r="J3696" s="83" t="n">
        <f aca="false">IF(D3696="","",D3696*IF(Settings!$B$23=Settings!$C$6,1,IF(Settings!$B$23="USD",1/INDEX(Settings!$B$29:$B$40,MONTH(B3696)),INDEX(Settings!$B$29:$B$40,MONTH(B3696)))))</f>
        <v>6.169704</v>
      </c>
    </row>
    <row r="3697" customFormat="false" ht="15" hidden="false" customHeight="false" outlineLevel="0" collapsed="false">
      <c r="A3697" s="0" t="s">
        <v>197</v>
      </c>
      <c r="B3697" s="81" t="n">
        <v>46291</v>
      </c>
      <c r="C3697" s="82" t="s">
        <v>452</v>
      </c>
      <c r="D3697" s="83" t="n">
        <v>11.04</v>
      </c>
      <c r="E3697" s="0" t="n">
        <v>8324</v>
      </c>
      <c r="F3697" s="0" t="n">
        <v>10</v>
      </c>
      <c r="G3697" s="0" t="n">
        <v>0</v>
      </c>
      <c r="I3697" s="0" t="str">
        <f aca="false">IF(A3697="","",IF(COUNTIF(Campaigns!$A$7:$A$300,A3697)&gt;0,"✓",IF(N(D3697)=0,"– no spend","⚠ add to Campaigns tab")))</f>
        <v>✓</v>
      </c>
      <c r="J3697" s="83" t="n">
        <f aca="false">IF(D3697="","",D3697*IF(Settings!$B$23=Settings!$C$6,1,IF(Settings!$B$23="USD",1/INDEX(Settings!$B$29:$B$40,MONTH(B3697)),INDEX(Settings!$B$29:$B$40,MONTH(B3697)))))</f>
        <v>12.339408</v>
      </c>
    </row>
    <row r="3698" customFormat="false" ht="15" hidden="false" customHeight="false" outlineLevel="0" collapsed="false">
      <c r="A3698" s="0" t="s">
        <v>198</v>
      </c>
      <c r="B3698" s="81" t="n">
        <v>46291</v>
      </c>
      <c r="C3698" s="82" t="s">
        <v>452</v>
      </c>
      <c r="D3698" s="83" t="n">
        <v>17.17</v>
      </c>
      <c r="E3698" s="0" t="n">
        <v>2575</v>
      </c>
      <c r="F3698" s="0" t="n">
        <v>3</v>
      </c>
      <c r="G3698" s="0" t="n">
        <v>0</v>
      </c>
      <c r="I3698" s="0" t="str">
        <f aca="false">IF(A3698="","",IF(COUNTIF(Campaigns!$A$7:$A$300,A3698)&gt;0,"✓",IF(N(D3698)=0,"– no spend","⚠ add to Campaigns tab")))</f>
        <v>✓</v>
      </c>
      <c r="J3698" s="83" t="n">
        <f aca="false">IF(D3698="","",D3698*IF(Settings!$B$23=Settings!$C$6,1,IF(Settings!$B$23="USD",1/INDEX(Settings!$B$29:$B$40,MONTH(B3698)),INDEX(Settings!$B$29:$B$40,MONTH(B3698)))))</f>
        <v>19.190909</v>
      </c>
    </row>
    <row r="3699" customFormat="false" ht="15" hidden="false" customHeight="false" outlineLevel="0" collapsed="false">
      <c r="A3699" s="0" t="s">
        <v>193</v>
      </c>
      <c r="B3699" s="81" t="n">
        <v>46292</v>
      </c>
      <c r="C3699" s="82" t="s">
        <v>452</v>
      </c>
      <c r="D3699" s="83" t="n">
        <v>21.96</v>
      </c>
      <c r="E3699" s="0" t="n">
        <v>199</v>
      </c>
      <c r="F3699" s="0" t="n">
        <v>9</v>
      </c>
      <c r="G3699" s="0" t="n">
        <v>0</v>
      </c>
      <c r="I3699" s="0" t="str">
        <f aca="false">IF(A3699="","",IF(COUNTIF(Campaigns!$A$7:$A$300,A3699)&gt;0,"✓",IF(N(D3699)=0,"– no spend","⚠ add to Campaigns tab")))</f>
        <v>✓</v>
      </c>
      <c r="J3699" s="83" t="n">
        <f aca="false">IF(D3699="","",D3699*IF(Settings!$B$23=Settings!$C$6,1,IF(Settings!$B$23="USD",1/INDEX(Settings!$B$29:$B$40,MONTH(B3699)),INDEX(Settings!$B$29:$B$40,MONTH(B3699)))))</f>
        <v>24.544692</v>
      </c>
    </row>
    <row r="3700" customFormat="false" ht="15" hidden="false" customHeight="false" outlineLevel="0" collapsed="false">
      <c r="A3700" s="0" t="s">
        <v>189</v>
      </c>
      <c r="B3700" s="81" t="n">
        <v>46292</v>
      </c>
      <c r="C3700" s="82" t="s">
        <v>452</v>
      </c>
      <c r="D3700" s="83" t="n">
        <v>41.5</v>
      </c>
      <c r="E3700" s="0" t="n">
        <v>88</v>
      </c>
      <c r="F3700" s="0" t="n">
        <v>17</v>
      </c>
      <c r="G3700" s="0" t="n">
        <v>0</v>
      </c>
      <c r="I3700" s="0" t="str">
        <f aca="false">IF(A3700="","",IF(COUNTIF(Campaigns!$A$7:$A$300,A3700)&gt;0,"✓",IF(N(D3700)=0,"– no spend","⚠ add to Campaigns tab")))</f>
        <v>✓</v>
      </c>
      <c r="J3700" s="83" t="n">
        <f aca="false">IF(D3700="","",D3700*IF(Settings!$B$23=Settings!$C$6,1,IF(Settings!$B$23="USD",1/INDEX(Settings!$B$29:$B$40,MONTH(B3700)),INDEX(Settings!$B$29:$B$40,MONTH(B3700)))))</f>
        <v>46.38455</v>
      </c>
    </row>
    <row r="3701" customFormat="false" ht="15" hidden="false" customHeight="false" outlineLevel="0" collapsed="false">
      <c r="A3701" s="0" t="s">
        <v>204</v>
      </c>
      <c r="B3701" s="81" t="n">
        <v>46292</v>
      </c>
      <c r="C3701" s="82" t="s">
        <v>452</v>
      </c>
      <c r="D3701" s="83" t="n">
        <v>0</v>
      </c>
      <c r="E3701" s="0" t="n">
        <v>14</v>
      </c>
      <c r="F3701" s="0" t="n">
        <v>0</v>
      </c>
      <c r="G3701" s="0" t="n">
        <v>0</v>
      </c>
      <c r="I3701" s="0" t="str">
        <f aca="false">IF(A3701="","",IF(COUNTIF(Campaigns!$A$7:$A$300,A3701)&gt;0,"✓",IF(N(D3701)=0,"– no spend","⚠ add to Campaigns tab")))</f>
        <v>✓</v>
      </c>
      <c r="J3701" s="83" t="n">
        <f aca="false">IF(D3701="","",D3701*IF(Settings!$B$23=Settings!$C$6,1,IF(Settings!$B$23="USD",1/INDEX(Settings!$B$29:$B$40,MONTH(B3701)),INDEX(Settings!$B$29:$B$40,MONTH(B3701)))))</f>
        <v>0</v>
      </c>
    </row>
    <row r="3702" customFormat="false" ht="15" hidden="false" customHeight="false" outlineLevel="0" collapsed="false">
      <c r="A3702" s="0" t="s">
        <v>197</v>
      </c>
      <c r="B3702" s="81" t="n">
        <v>46292</v>
      </c>
      <c r="C3702" s="82" t="s">
        <v>452</v>
      </c>
      <c r="D3702" s="83" t="n">
        <v>10.9</v>
      </c>
      <c r="E3702" s="0" t="n">
        <v>8721</v>
      </c>
      <c r="F3702" s="0" t="n">
        <v>15</v>
      </c>
      <c r="G3702" s="0" t="n">
        <v>0</v>
      </c>
      <c r="I3702" s="0" t="str">
        <f aca="false">IF(A3702="","",IF(COUNTIF(Campaigns!$A$7:$A$300,A3702)&gt;0,"✓",IF(N(D3702)=0,"– no spend","⚠ add to Campaigns tab")))</f>
        <v>✓</v>
      </c>
      <c r="J3702" s="83" t="n">
        <f aca="false">IF(D3702="","",D3702*IF(Settings!$B$23=Settings!$C$6,1,IF(Settings!$B$23="USD",1/INDEX(Settings!$B$29:$B$40,MONTH(B3702)),INDEX(Settings!$B$29:$B$40,MONTH(B3702)))))</f>
        <v>12.18293</v>
      </c>
    </row>
    <row r="3703" customFormat="false" ht="15" hidden="false" customHeight="false" outlineLevel="0" collapsed="false">
      <c r="A3703" s="0" t="s">
        <v>198</v>
      </c>
      <c r="B3703" s="81" t="n">
        <v>46292</v>
      </c>
      <c r="C3703" s="82" t="s">
        <v>452</v>
      </c>
      <c r="D3703" s="83" t="n">
        <v>12.19</v>
      </c>
      <c r="E3703" s="0" t="n">
        <v>2049</v>
      </c>
      <c r="F3703" s="0" t="n">
        <v>6</v>
      </c>
      <c r="G3703" s="0" t="n">
        <v>0</v>
      </c>
      <c r="I3703" s="0" t="str">
        <f aca="false">IF(A3703="","",IF(COUNTIF(Campaigns!$A$7:$A$300,A3703)&gt;0,"✓",IF(N(D3703)=0,"– no spend","⚠ add to Campaigns tab")))</f>
        <v>✓</v>
      </c>
      <c r="J3703" s="83" t="n">
        <f aca="false">IF(D3703="","",D3703*IF(Settings!$B$23=Settings!$C$6,1,IF(Settings!$B$23="USD",1/INDEX(Settings!$B$29:$B$40,MONTH(B3703)),INDEX(Settings!$B$29:$B$40,MONTH(B3703)))))</f>
        <v>13.624763</v>
      </c>
    </row>
    <row r="3704" customFormat="false" ht="15" hidden="false" customHeight="false" outlineLevel="0" collapsed="false">
      <c r="A3704" s="0" t="s">
        <v>193</v>
      </c>
      <c r="B3704" s="81" t="n">
        <v>46293</v>
      </c>
      <c r="C3704" s="82" t="s">
        <v>452</v>
      </c>
      <c r="D3704" s="83" t="n">
        <v>49.37</v>
      </c>
      <c r="E3704" s="0" t="n">
        <v>215</v>
      </c>
      <c r="F3704" s="0" t="n">
        <v>20</v>
      </c>
      <c r="G3704" s="0" t="n">
        <v>3</v>
      </c>
      <c r="I3704" s="0" t="str">
        <f aca="false">IF(A3704="","",IF(COUNTIF(Campaigns!$A$7:$A$300,A3704)&gt;0,"✓",IF(N(D3704)=0,"– no spend","⚠ add to Campaigns tab")))</f>
        <v>✓</v>
      </c>
      <c r="J3704" s="83" t="n">
        <f aca="false">IF(D3704="","",D3704*IF(Settings!$B$23=Settings!$C$6,1,IF(Settings!$B$23="USD",1/INDEX(Settings!$B$29:$B$40,MONTH(B3704)),INDEX(Settings!$B$29:$B$40,MONTH(B3704)))))</f>
        <v>55.180849</v>
      </c>
    </row>
    <row r="3705" customFormat="false" ht="15" hidden="false" customHeight="false" outlineLevel="0" collapsed="false">
      <c r="A3705" s="0" t="s">
        <v>189</v>
      </c>
      <c r="B3705" s="81" t="n">
        <v>46293</v>
      </c>
      <c r="C3705" s="82" t="s">
        <v>452</v>
      </c>
      <c r="D3705" s="83" t="n">
        <v>35.98</v>
      </c>
      <c r="E3705" s="0" t="n">
        <v>94</v>
      </c>
      <c r="F3705" s="0" t="n">
        <v>17</v>
      </c>
      <c r="G3705" s="0" t="n">
        <v>0</v>
      </c>
      <c r="I3705" s="0" t="str">
        <f aca="false">IF(A3705="","",IF(COUNTIF(Campaigns!$A$7:$A$300,A3705)&gt;0,"✓",IF(N(D3705)=0,"– no spend","⚠ add to Campaigns tab")))</f>
        <v>✓</v>
      </c>
      <c r="J3705" s="83" t="n">
        <f aca="false">IF(D3705="","",D3705*IF(Settings!$B$23=Settings!$C$6,1,IF(Settings!$B$23="USD",1/INDEX(Settings!$B$29:$B$40,MONTH(B3705)),INDEX(Settings!$B$29:$B$40,MONTH(B3705)))))</f>
        <v>40.214846</v>
      </c>
    </row>
    <row r="3706" customFormat="false" ht="15" hidden="false" customHeight="false" outlineLevel="0" collapsed="false">
      <c r="A3706" s="0" t="s">
        <v>204</v>
      </c>
      <c r="B3706" s="81" t="n">
        <v>46293</v>
      </c>
      <c r="C3706" s="82" t="s">
        <v>452</v>
      </c>
      <c r="D3706" s="83" t="n">
        <v>7.28</v>
      </c>
      <c r="E3706" s="0" t="n">
        <v>18</v>
      </c>
      <c r="F3706" s="0" t="n">
        <v>1</v>
      </c>
      <c r="G3706" s="0" t="n">
        <v>2</v>
      </c>
      <c r="I3706" s="0" t="str">
        <f aca="false">IF(A3706="","",IF(COUNTIF(Campaigns!$A$7:$A$300,A3706)&gt;0,"✓",IF(N(D3706)=0,"– no spend","⚠ add to Campaigns tab")))</f>
        <v>✓</v>
      </c>
      <c r="J3706" s="83" t="n">
        <f aca="false">IF(D3706="","",D3706*IF(Settings!$B$23=Settings!$C$6,1,IF(Settings!$B$23="USD",1/INDEX(Settings!$B$29:$B$40,MONTH(B3706)),INDEX(Settings!$B$29:$B$40,MONTH(B3706)))))</f>
        <v>8.136856</v>
      </c>
    </row>
    <row r="3707" customFormat="false" ht="15" hidden="false" customHeight="false" outlineLevel="0" collapsed="false">
      <c r="A3707" s="0" t="s">
        <v>221</v>
      </c>
      <c r="B3707" s="81" t="n">
        <v>46293</v>
      </c>
      <c r="C3707" s="82" t="s">
        <v>452</v>
      </c>
      <c r="D3707" s="83" t="n">
        <v>2.15</v>
      </c>
      <c r="E3707" s="0" t="n">
        <v>168</v>
      </c>
      <c r="F3707" s="0" t="n">
        <v>0</v>
      </c>
      <c r="G3707" s="0" t="n">
        <v>0</v>
      </c>
      <c r="I3707" s="0" t="str">
        <f aca="false">IF(A3707="","",IF(COUNTIF(Campaigns!$A$7:$A$300,A3707)&gt;0,"✓",IF(N(D3707)=0,"– no spend","⚠ add to Campaigns tab")))</f>
        <v>✓</v>
      </c>
      <c r="J3707" s="83" t="n">
        <f aca="false">IF(D3707="","",D3707*IF(Settings!$B$23=Settings!$C$6,1,IF(Settings!$B$23="USD",1/INDEX(Settings!$B$29:$B$40,MONTH(B3707)),INDEX(Settings!$B$29:$B$40,MONTH(B3707)))))</f>
        <v>2.403055</v>
      </c>
    </row>
    <row r="3708" customFormat="false" ht="15" hidden="false" customHeight="false" outlineLevel="0" collapsed="false">
      <c r="A3708" s="0" t="s">
        <v>197</v>
      </c>
      <c r="B3708" s="81" t="n">
        <v>46293</v>
      </c>
      <c r="C3708" s="82" t="s">
        <v>452</v>
      </c>
      <c r="D3708" s="83" t="n">
        <v>10.75</v>
      </c>
      <c r="E3708" s="0" t="n">
        <v>8848</v>
      </c>
      <c r="F3708" s="0" t="n">
        <v>20</v>
      </c>
      <c r="G3708" s="0" t="n">
        <v>0</v>
      </c>
      <c r="I3708" s="0" t="str">
        <f aca="false">IF(A3708="","",IF(COUNTIF(Campaigns!$A$7:$A$300,A3708)&gt;0,"✓",IF(N(D3708)=0,"– no spend","⚠ add to Campaigns tab")))</f>
        <v>✓</v>
      </c>
      <c r="J3708" s="83" t="n">
        <f aca="false">IF(D3708="","",D3708*IF(Settings!$B$23=Settings!$C$6,1,IF(Settings!$B$23="USD",1/INDEX(Settings!$B$29:$B$40,MONTH(B3708)),INDEX(Settings!$B$29:$B$40,MONTH(B3708)))))</f>
        <v>12.015275</v>
      </c>
    </row>
    <row r="3709" customFormat="false" ht="15" hidden="false" customHeight="false" outlineLevel="0" collapsed="false">
      <c r="A3709" s="0" t="s">
        <v>198</v>
      </c>
      <c r="B3709" s="81" t="n">
        <v>46293</v>
      </c>
      <c r="C3709" s="82" t="s">
        <v>452</v>
      </c>
      <c r="D3709" s="83" t="n">
        <v>11.46</v>
      </c>
      <c r="E3709" s="0" t="n">
        <v>1939</v>
      </c>
      <c r="F3709" s="0" t="n">
        <v>3</v>
      </c>
      <c r="G3709" s="0" t="n">
        <v>0</v>
      </c>
      <c r="I3709" s="0" t="str">
        <f aca="false">IF(A3709="","",IF(COUNTIF(Campaigns!$A$7:$A$300,A3709)&gt;0,"✓",IF(N(D3709)=0,"– no spend","⚠ add to Campaigns tab")))</f>
        <v>✓</v>
      </c>
      <c r="J3709" s="83" t="n">
        <f aca="false">IF(D3709="","",D3709*IF(Settings!$B$23=Settings!$C$6,1,IF(Settings!$B$23="USD",1/INDEX(Settings!$B$29:$B$40,MONTH(B3709)),INDEX(Settings!$B$29:$B$40,MONTH(B3709)))))</f>
        <v>12.808842</v>
      </c>
    </row>
    <row r="3710" customFormat="false" ht="15" hidden="false" customHeight="false" outlineLevel="0" collapsed="false">
      <c r="A3710" s="0" t="s">
        <v>193</v>
      </c>
      <c r="B3710" s="81" t="n">
        <v>46294</v>
      </c>
      <c r="C3710" s="82" t="s">
        <v>452</v>
      </c>
      <c r="D3710" s="83" t="n">
        <v>33.32</v>
      </c>
      <c r="E3710" s="0" t="n">
        <v>202</v>
      </c>
      <c r="F3710" s="0" t="n">
        <v>21</v>
      </c>
      <c r="G3710" s="0" t="n">
        <v>1</v>
      </c>
      <c r="I3710" s="0" t="str">
        <f aca="false">IF(A3710="","",IF(COUNTIF(Campaigns!$A$7:$A$300,A3710)&gt;0,"✓",IF(N(D3710)=0,"– no spend","⚠ add to Campaigns tab")))</f>
        <v>✓</v>
      </c>
      <c r="J3710" s="83" t="n">
        <f aca="false">IF(D3710="","",D3710*IF(Settings!$B$23=Settings!$C$6,1,IF(Settings!$B$23="USD",1/INDEX(Settings!$B$29:$B$40,MONTH(B3710)),INDEX(Settings!$B$29:$B$40,MONTH(B3710)))))</f>
        <v>37.241764</v>
      </c>
    </row>
    <row r="3711" customFormat="false" ht="15" hidden="false" customHeight="false" outlineLevel="0" collapsed="false">
      <c r="A3711" s="0" t="s">
        <v>189</v>
      </c>
      <c r="B3711" s="81" t="n">
        <v>46294</v>
      </c>
      <c r="C3711" s="82" t="s">
        <v>452</v>
      </c>
      <c r="D3711" s="83" t="n">
        <v>33.13</v>
      </c>
      <c r="E3711" s="0" t="n">
        <v>17</v>
      </c>
      <c r="F3711" s="0" t="n">
        <v>5</v>
      </c>
      <c r="G3711" s="0" t="n">
        <v>0</v>
      </c>
      <c r="I3711" s="0" t="str">
        <f aca="false">IF(A3711="","",IF(COUNTIF(Campaigns!$A$7:$A$300,A3711)&gt;0,"✓",IF(N(D3711)=0,"– no spend","⚠ add to Campaigns tab")))</f>
        <v>✓</v>
      </c>
      <c r="J3711" s="83" t="n">
        <f aca="false">IF(D3711="","",D3711*IF(Settings!$B$23=Settings!$C$6,1,IF(Settings!$B$23="USD",1/INDEX(Settings!$B$29:$B$40,MONTH(B3711)),INDEX(Settings!$B$29:$B$40,MONTH(B3711)))))</f>
        <v>37.029401</v>
      </c>
    </row>
    <row r="3712" customFormat="false" ht="15" hidden="false" customHeight="false" outlineLevel="0" collapsed="false">
      <c r="A3712" s="0" t="s">
        <v>204</v>
      </c>
      <c r="B3712" s="81" t="n">
        <v>46294</v>
      </c>
      <c r="C3712" s="82" t="s">
        <v>452</v>
      </c>
      <c r="D3712" s="83" t="n">
        <v>9.88</v>
      </c>
      <c r="E3712" s="0" t="n">
        <v>9</v>
      </c>
      <c r="F3712" s="0" t="n">
        <v>4</v>
      </c>
      <c r="G3712" s="0" t="n">
        <v>0</v>
      </c>
      <c r="I3712" s="0" t="str">
        <f aca="false">IF(A3712="","",IF(COUNTIF(Campaigns!$A$7:$A$300,A3712)&gt;0,"✓",IF(N(D3712)=0,"– no spend","⚠ add to Campaigns tab")))</f>
        <v>✓</v>
      </c>
      <c r="J3712" s="83" t="n">
        <f aca="false">IF(D3712="","",D3712*IF(Settings!$B$23=Settings!$C$6,1,IF(Settings!$B$23="USD",1/INDEX(Settings!$B$29:$B$40,MONTH(B3712)),INDEX(Settings!$B$29:$B$40,MONTH(B3712)))))</f>
        <v>11.042876</v>
      </c>
    </row>
    <row r="3713" customFormat="false" ht="15" hidden="false" customHeight="false" outlineLevel="0" collapsed="false">
      <c r="A3713" s="0" t="s">
        <v>221</v>
      </c>
      <c r="B3713" s="81" t="n">
        <v>46294</v>
      </c>
      <c r="C3713" s="82" t="s">
        <v>452</v>
      </c>
      <c r="D3713" s="83" t="n">
        <v>23.96</v>
      </c>
      <c r="E3713" s="0" t="n">
        <v>7451</v>
      </c>
      <c r="F3713" s="0" t="n">
        <v>1</v>
      </c>
      <c r="G3713" s="0" t="n">
        <v>0</v>
      </c>
      <c r="I3713" s="0" t="str">
        <f aca="false">IF(A3713="","",IF(COUNTIF(Campaigns!$A$7:$A$300,A3713)&gt;0,"✓",IF(N(D3713)=0,"– no spend","⚠ add to Campaigns tab")))</f>
        <v>✓</v>
      </c>
      <c r="J3713" s="83" t="n">
        <f aca="false">IF(D3713="","",D3713*IF(Settings!$B$23=Settings!$C$6,1,IF(Settings!$B$23="USD",1/INDEX(Settings!$B$29:$B$40,MONTH(B3713)),INDEX(Settings!$B$29:$B$40,MONTH(B3713)))))</f>
        <v>26.780092</v>
      </c>
    </row>
    <row r="3714" customFormat="false" ht="15" hidden="false" customHeight="false" outlineLevel="0" collapsed="false">
      <c r="A3714" s="0" t="s">
        <v>197</v>
      </c>
      <c r="B3714" s="81" t="n">
        <v>46294</v>
      </c>
      <c r="C3714" s="82" t="s">
        <v>452</v>
      </c>
      <c r="D3714" s="83" t="n">
        <v>10.43</v>
      </c>
      <c r="E3714" s="0" t="n">
        <v>8965</v>
      </c>
      <c r="F3714" s="0" t="n">
        <v>15</v>
      </c>
      <c r="G3714" s="0" t="n">
        <v>0</v>
      </c>
      <c r="I3714" s="0" t="str">
        <f aca="false">IF(A3714="","",IF(COUNTIF(Campaigns!$A$7:$A$300,A3714)&gt;0,"✓",IF(N(D3714)=0,"– no spend","⚠ add to Campaigns tab")))</f>
        <v>✓</v>
      </c>
      <c r="J3714" s="83" t="n">
        <f aca="false">IF(D3714="","",D3714*IF(Settings!$B$23=Settings!$C$6,1,IF(Settings!$B$23="USD",1/INDEX(Settings!$B$29:$B$40,MONTH(B3714)),INDEX(Settings!$B$29:$B$40,MONTH(B3714)))))</f>
        <v>11.657611</v>
      </c>
    </row>
    <row r="3715" customFormat="false" ht="15" hidden="false" customHeight="false" outlineLevel="0" collapsed="false">
      <c r="A3715" s="0" t="s">
        <v>198</v>
      </c>
      <c r="B3715" s="81" t="n">
        <v>46294</v>
      </c>
      <c r="C3715" s="82" t="s">
        <v>452</v>
      </c>
      <c r="D3715" s="83" t="n">
        <v>10.65</v>
      </c>
      <c r="E3715" s="0" t="n">
        <v>1712</v>
      </c>
      <c r="F3715" s="0" t="n">
        <v>3</v>
      </c>
      <c r="G3715" s="0" t="n">
        <v>0</v>
      </c>
      <c r="I3715" s="0" t="str">
        <f aca="false">IF(A3715="","",IF(COUNTIF(Campaigns!$A$7:$A$300,A3715)&gt;0,"✓",IF(N(D3715)=0,"– no spend","⚠ add to Campaigns tab")))</f>
        <v>✓</v>
      </c>
      <c r="J3715" s="83" t="n">
        <f aca="false">IF(D3715="","",D3715*IF(Settings!$B$23=Settings!$C$6,1,IF(Settings!$B$23="USD",1/INDEX(Settings!$B$29:$B$40,MONTH(B3715)),INDEX(Settings!$B$29:$B$40,MONTH(B3715)))))</f>
        <v>11.903505</v>
      </c>
    </row>
    <row r="3716" customFormat="false" ht="15" hidden="false" customHeight="false" outlineLevel="0" collapsed="false">
      <c r="A3716" s="0" t="s">
        <v>193</v>
      </c>
      <c r="B3716" s="81" t="n">
        <v>46295</v>
      </c>
      <c r="C3716" s="82" t="s">
        <v>452</v>
      </c>
      <c r="D3716" s="83" t="n">
        <v>30.24</v>
      </c>
      <c r="E3716" s="0" t="n">
        <v>169</v>
      </c>
      <c r="F3716" s="0" t="n">
        <v>22</v>
      </c>
      <c r="G3716" s="0" t="n">
        <v>0</v>
      </c>
      <c r="I3716" s="0" t="str">
        <f aca="false">IF(A3716="","",IF(COUNTIF(Campaigns!$A$7:$A$300,A3716)&gt;0,"✓",IF(N(D3716)=0,"– no spend","⚠ add to Campaigns tab")))</f>
        <v>✓</v>
      </c>
      <c r="J3716" s="83" t="n">
        <f aca="false">IF(D3716="","",D3716*IF(Settings!$B$23=Settings!$C$6,1,IF(Settings!$B$23="USD",1/INDEX(Settings!$B$29:$B$40,MONTH(B3716)),INDEX(Settings!$B$29:$B$40,MONTH(B3716)))))</f>
        <v>33.799248</v>
      </c>
    </row>
    <row r="3717" customFormat="false" ht="15" hidden="false" customHeight="false" outlineLevel="0" collapsed="false">
      <c r="A3717" s="0" t="s">
        <v>189</v>
      </c>
      <c r="B3717" s="81" t="n">
        <v>46295</v>
      </c>
      <c r="C3717" s="82" t="s">
        <v>452</v>
      </c>
      <c r="D3717" s="83" t="n">
        <v>28.73</v>
      </c>
      <c r="E3717" s="0" t="n">
        <v>40</v>
      </c>
      <c r="F3717" s="0" t="n">
        <v>8</v>
      </c>
      <c r="G3717" s="0" t="n">
        <v>0</v>
      </c>
      <c r="I3717" s="0" t="str">
        <f aca="false">IF(A3717="","",IF(COUNTIF(Campaigns!$A$7:$A$300,A3717)&gt;0,"✓",IF(N(D3717)=0,"– no spend","⚠ add to Campaigns tab")))</f>
        <v>✓</v>
      </c>
      <c r="J3717" s="83" t="n">
        <f aca="false">IF(D3717="","",D3717*IF(Settings!$B$23=Settings!$C$6,1,IF(Settings!$B$23="USD",1/INDEX(Settings!$B$29:$B$40,MONTH(B3717)),INDEX(Settings!$B$29:$B$40,MONTH(B3717)))))</f>
        <v>32.111521</v>
      </c>
    </row>
    <row r="3718" customFormat="false" ht="15" hidden="false" customHeight="false" outlineLevel="0" collapsed="false">
      <c r="A3718" s="0" t="s">
        <v>204</v>
      </c>
      <c r="B3718" s="81" t="n">
        <v>46295</v>
      </c>
      <c r="C3718" s="82" t="s">
        <v>452</v>
      </c>
      <c r="D3718" s="83" t="n">
        <v>2.53</v>
      </c>
      <c r="E3718" s="0" t="n">
        <v>20</v>
      </c>
      <c r="F3718" s="0" t="n">
        <v>1</v>
      </c>
      <c r="G3718" s="0" t="n">
        <v>0</v>
      </c>
      <c r="I3718" s="0" t="str">
        <f aca="false">IF(A3718="","",IF(COUNTIF(Campaigns!$A$7:$A$300,A3718)&gt;0,"✓",IF(N(D3718)=0,"– no spend","⚠ add to Campaigns tab")))</f>
        <v>✓</v>
      </c>
      <c r="J3718" s="83" t="n">
        <f aca="false">IF(D3718="","",D3718*IF(Settings!$B$23=Settings!$C$6,1,IF(Settings!$B$23="USD",1/INDEX(Settings!$B$29:$B$40,MONTH(B3718)),INDEX(Settings!$B$29:$B$40,MONTH(B3718)))))</f>
        <v>2.827781</v>
      </c>
    </row>
    <row r="3719" customFormat="false" ht="15" hidden="false" customHeight="false" outlineLevel="0" collapsed="false">
      <c r="A3719" s="0" t="s">
        <v>221</v>
      </c>
      <c r="B3719" s="81" t="n">
        <v>46295</v>
      </c>
      <c r="C3719" s="82" t="s">
        <v>452</v>
      </c>
      <c r="D3719" s="83" t="n">
        <v>23.95</v>
      </c>
      <c r="E3719" s="0" t="n">
        <v>7686</v>
      </c>
      <c r="F3719" s="0" t="n">
        <v>7</v>
      </c>
      <c r="G3719" s="0" t="n">
        <v>0</v>
      </c>
      <c r="I3719" s="0" t="str">
        <f aca="false">IF(A3719="","",IF(COUNTIF(Campaigns!$A$7:$A$300,A3719)&gt;0,"✓",IF(N(D3719)=0,"– no spend","⚠ add to Campaigns tab")))</f>
        <v>✓</v>
      </c>
      <c r="J3719" s="83" t="n">
        <f aca="false">IF(D3719="","",D3719*IF(Settings!$B$23=Settings!$C$6,1,IF(Settings!$B$23="USD",1/INDEX(Settings!$B$29:$B$40,MONTH(B3719)),INDEX(Settings!$B$29:$B$40,MONTH(B3719)))))</f>
        <v>26.768915</v>
      </c>
    </row>
    <row r="3720" customFormat="false" ht="15" hidden="false" customHeight="false" outlineLevel="0" collapsed="false">
      <c r="A3720" s="0" t="s">
        <v>197</v>
      </c>
      <c r="B3720" s="81" t="n">
        <v>46295</v>
      </c>
      <c r="C3720" s="82" t="s">
        <v>452</v>
      </c>
      <c r="D3720" s="83" t="n">
        <v>9.88</v>
      </c>
      <c r="E3720" s="0" t="n">
        <v>7290</v>
      </c>
      <c r="F3720" s="0" t="n">
        <v>16</v>
      </c>
      <c r="G3720" s="0" t="n">
        <v>0</v>
      </c>
      <c r="I3720" s="0" t="str">
        <f aca="false">IF(A3720="","",IF(COUNTIF(Campaigns!$A$7:$A$300,A3720)&gt;0,"✓",IF(N(D3720)=0,"– no spend","⚠ add to Campaigns tab")))</f>
        <v>✓</v>
      </c>
      <c r="J3720" s="83" t="n">
        <f aca="false">IF(D3720="","",D3720*IF(Settings!$B$23=Settings!$C$6,1,IF(Settings!$B$23="USD",1/INDEX(Settings!$B$29:$B$40,MONTH(B3720)),INDEX(Settings!$B$29:$B$40,MONTH(B3720)))))</f>
        <v>11.042876</v>
      </c>
    </row>
    <row r="3721" customFormat="false" ht="15" hidden="false" customHeight="false" outlineLevel="0" collapsed="false">
      <c r="A3721" s="0" t="s">
        <v>198</v>
      </c>
      <c r="B3721" s="81" t="n">
        <v>46295</v>
      </c>
      <c r="C3721" s="82" t="s">
        <v>452</v>
      </c>
      <c r="D3721" s="83" t="n">
        <v>3.44</v>
      </c>
      <c r="E3721" s="0" t="n">
        <v>523</v>
      </c>
      <c r="F3721" s="0" t="n">
        <v>0</v>
      </c>
      <c r="G3721" s="0" t="n">
        <v>0</v>
      </c>
      <c r="I3721" s="0" t="str">
        <f aca="false">IF(A3721="","",IF(COUNTIF(Campaigns!$A$7:$A$300,A3721)&gt;0,"✓",IF(N(D3721)=0,"– no spend","⚠ add to Campaigns tab")))</f>
        <v>✓</v>
      </c>
      <c r="J3721" s="83" t="n">
        <f aca="false">IF(D3721="","",D3721*IF(Settings!$B$23=Settings!$C$6,1,IF(Settings!$B$23="USD",1/INDEX(Settings!$B$29:$B$40,MONTH(B3721)),INDEX(Settings!$B$29:$B$40,MONTH(B3721)))))</f>
        <v>3.844888</v>
      </c>
    </row>
    <row r="3722" customFormat="false" ht="15" hidden="false" customHeight="false" outlineLevel="0" collapsed="false">
      <c r="A3722" s="0" t="s">
        <v>193</v>
      </c>
      <c r="B3722" s="81" t="n">
        <v>46296</v>
      </c>
      <c r="C3722" s="82" t="s">
        <v>452</v>
      </c>
      <c r="D3722" s="83" t="n">
        <v>32.42</v>
      </c>
      <c r="E3722" s="0" t="n">
        <v>102</v>
      </c>
      <c r="F3722" s="0" t="n">
        <v>10</v>
      </c>
      <c r="G3722" s="0" t="n">
        <v>1</v>
      </c>
      <c r="I3722" s="0" t="str">
        <f aca="false">IF(A3722="","",IF(COUNTIF(Campaigns!$A$7:$A$300,A3722)&gt;0,"✓",IF(N(D3722)=0,"– no spend","⚠ add to Campaigns tab")))</f>
        <v>✓</v>
      </c>
      <c r="J3722" s="83" t="n">
        <f aca="false">IF(D3722="","",D3722*IF(Settings!$B$23=Settings!$C$6,1,IF(Settings!$B$23="USD",1/INDEX(Settings!$B$29:$B$40,MONTH(B3722)),INDEX(Settings!$B$29:$B$40,MONTH(B3722)))))</f>
        <v>36.235834</v>
      </c>
    </row>
    <row r="3723" customFormat="false" ht="15" hidden="false" customHeight="false" outlineLevel="0" collapsed="false">
      <c r="A3723" s="0" t="s">
        <v>189</v>
      </c>
      <c r="B3723" s="81" t="n">
        <v>46296</v>
      </c>
      <c r="C3723" s="82" t="s">
        <v>452</v>
      </c>
      <c r="D3723" s="83" t="n">
        <v>32.7</v>
      </c>
      <c r="E3723" s="0" t="n">
        <v>128</v>
      </c>
      <c r="F3723" s="0" t="n">
        <v>23</v>
      </c>
      <c r="G3723" s="0" t="n">
        <v>1</v>
      </c>
      <c r="I3723" s="0" t="str">
        <f aca="false">IF(A3723="","",IF(COUNTIF(Campaigns!$A$7:$A$300,A3723)&gt;0,"✓",IF(N(D3723)=0,"– no spend","⚠ add to Campaigns tab")))</f>
        <v>✓</v>
      </c>
      <c r="J3723" s="83" t="n">
        <f aca="false">IF(D3723="","",D3723*IF(Settings!$B$23=Settings!$C$6,1,IF(Settings!$B$23="USD",1/INDEX(Settings!$B$29:$B$40,MONTH(B3723)),INDEX(Settings!$B$29:$B$40,MONTH(B3723)))))</f>
        <v>36.54879</v>
      </c>
    </row>
    <row r="3724" customFormat="false" ht="15" hidden="false" customHeight="false" outlineLevel="0" collapsed="false">
      <c r="A3724" s="0" t="s">
        <v>204</v>
      </c>
      <c r="B3724" s="81" t="n">
        <v>46296</v>
      </c>
      <c r="C3724" s="82" t="s">
        <v>452</v>
      </c>
      <c r="D3724" s="83" t="n">
        <v>4.11</v>
      </c>
      <c r="E3724" s="0" t="n">
        <v>31</v>
      </c>
      <c r="F3724" s="0" t="n">
        <v>2</v>
      </c>
      <c r="G3724" s="0" t="n">
        <v>2</v>
      </c>
      <c r="I3724" s="0" t="str">
        <f aca="false">IF(A3724="","",IF(COUNTIF(Campaigns!$A$7:$A$300,A3724)&gt;0,"✓",IF(N(D3724)=0,"– no spend","⚠ add to Campaigns tab")))</f>
        <v>✓</v>
      </c>
      <c r="J3724" s="83" t="n">
        <f aca="false">IF(D3724="","",D3724*IF(Settings!$B$23=Settings!$C$6,1,IF(Settings!$B$23="USD",1/INDEX(Settings!$B$29:$B$40,MONTH(B3724)),INDEX(Settings!$B$29:$B$40,MONTH(B3724)))))</f>
        <v>4.593747</v>
      </c>
    </row>
    <row r="3725" customFormat="false" ht="15" hidden="false" customHeight="false" outlineLevel="0" collapsed="false">
      <c r="A3725" s="0" t="s">
        <v>197</v>
      </c>
      <c r="B3725" s="81" t="n">
        <v>46296</v>
      </c>
      <c r="C3725" s="82" t="s">
        <v>452</v>
      </c>
      <c r="D3725" s="83" t="n">
        <v>9.79</v>
      </c>
      <c r="E3725" s="0" t="n">
        <v>6828</v>
      </c>
      <c r="F3725" s="0" t="n">
        <v>15</v>
      </c>
      <c r="G3725" s="0" t="n">
        <v>0</v>
      </c>
      <c r="I3725" s="0" t="str">
        <f aca="false">IF(A3725="","",IF(COUNTIF(Campaigns!$A$7:$A$300,A3725)&gt;0,"✓",IF(N(D3725)=0,"– no spend","⚠ add to Campaigns tab")))</f>
        <v>✓</v>
      </c>
      <c r="J3725" s="83" t="n">
        <f aca="false">IF(D3725="","",D3725*IF(Settings!$B$23=Settings!$C$6,1,IF(Settings!$B$23="USD",1/INDEX(Settings!$B$29:$B$40,MONTH(B3725)),INDEX(Settings!$B$29:$B$40,MONTH(B3725)))))</f>
        <v>10.942283</v>
      </c>
    </row>
    <row r="3726" customFormat="false" ht="15" hidden="false" customHeight="false" outlineLevel="0" collapsed="false">
      <c r="A3726" s="0" t="s">
        <v>198</v>
      </c>
      <c r="B3726" s="81" t="n">
        <v>46296</v>
      </c>
      <c r="C3726" s="82" t="s">
        <v>452</v>
      </c>
      <c r="D3726" s="83" t="n">
        <v>6.14</v>
      </c>
      <c r="E3726" s="0" t="n">
        <v>912</v>
      </c>
      <c r="F3726" s="0" t="n">
        <v>1</v>
      </c>
      <c r="G3726" s="0" t="n">
        <v>0</v>
      </c>
      <c r="I3726" s="0" t="str">
        <f aca="false">IF(A3726="","",IF(COUNTIF(Campaigns!$A$7:$A$300,A3726)&gt;0,"✓",IF(N(D3726)=0,"– no spend","⚠ add to Campaigns tab")))</f>
        <v>✓</v>
      </c>
      <c r="J3726" s="83" t="n">
        <f aca="false">IF(D3726="","",D3726*IF(Settings!$B$23=Settings!$C$6,1,IF(Settings!$B$23="USD",1/INDEX(Settings!$B$29:$B$40,MONTH(B3726)),INDEX(Settings!$B$29:$B$40,MONTH(B3726)))))</f>
        <v>6.862678</v>
      </c>
    </row>
    <row r="3727" customFormat="false" ht="15" hidden="false" customHeight="false" outlineLevel="0" collapsed="false">
      <c r="A3727" s="0" t="s">
        <v>193</v>
      </c>
      <c r="B3727" s="81" t="n">
        <v>46297</v>
      </c>
      <c r="C3727" s="82" t="s">
        <v>452</v>
      </c>
      <c r="D3727" s="83" t="n">
        <v>30.35</v>
      </c>
      <c r="E3727" s="0" t="n">
        <v>107</v>
      </c>
      <c r="F3727" s="0" t="n">
        <v>8</v>
      </c>
      <c r="G3727" s="0" t="n">
        <v>1</v>
      </c>
      <c r="I3727" s="0" t="str">
        <f aca="false">IF(A3727="","",IF(COUNTIF(Campaigns!$A$7:$A$300,A3727)&gt;0,"✓",IF(N(D3727)=0,"– no spend","⚠ add to Campaigns tab")))</f>
        <v>✓</v>
      </c>
      <c r="J3727" s="83" t="n">
        <f aca="false">IF(D3727="","",D3727*IF(Settings!$B$23=Settings!$C$6,1,IF(Settings!$B$23="USD",1/INDEX(Settings!$B$29:$B$40,MONTH(B3727)),INDEX(Settings!$B$29:$B$40,MONTH(B3727)))))</f>
        <v>33.922195</v>
      </c>
    </row>
    <row r="3728" customFormat="false" ht="15" hidden="false" customHeight="false" outlineLevel="0" collapsed="false">
      <c r="A3728" s="0" t="s">
        <v>189</v>
      </c>
      <c r="B3728" s="81" t="n">
        <v>46297</v>
      </c>
      <c r="C3728" s="82" t="s">
        <v>452</v>
      </c>
      <c r="D3728" s="83" t="n">
        <v>33.32</v>
      </c>
      <c r="E3728" s="0" t="n">
        <v>36</v>
      </c>
      <c r="F3728" s="0" t="n">
        <v>8</v>
      </c>
      <c r="G3728" s="0" t="n">
        <v>1</v>
      </c>
      <c r="I3728" s="0" t="str">
        <f aca="false">IF(A3728="","",IF(COUNTIF(Campaigns!$A$7:$A$300,A3728)&gt;0,"✓",IF(N(D3728)=0,"– no spend","⚠ add to Campaigns tab")))</f>
        <v>✓</v>
      </c>
      <c r="J3728" s="83" t="n">
        <f aca="false">IF(D3728="","",D3728*IF(Settings!$B$23=Settings!$C$6,1,IF(Settings!$B$23="USD",1/INDEX(Settings!$B$29:$B$40,MONTH(B3728)),INDEX(Settings!$B$29:$B$40,MONTH(B3728)))))</f>
        <v>37.241764</v>
      </c>
    </row>
    <row r="3729" customFormat="false" ht="15" hidden="false" customHeight="false" outlineLevel="0" collapsed="false">
      <c r="A3729" s="0" t="s">
        <v>204</v>
      </c>
      <c r="B3729" s="81" t="n">
        <v>46297</v>
      </c>
      <c r="C3729" s="82" t="s">
        <v>452</v>
      </c>
      <c r="D3729" s="83" t="n">
        <v>9.56</v>
      </c>
      <c r="E3729" s="0" t="n">
        <v>33</v>
      </c>
      <c r="F3729" s="0" t="n">
        <v>3</v>
      </c>
      <c r="G3729" s="0" t="n">
        <v>0</v>
      </c>
      <c r="I3729" s="0" t="str">
        <f aca="false">IF(A3729="","",IF(COUNTIF(Campaigns!$A$7:$A$300,A3729)&gt;0,"✓",IF(N(D3729)=0,"– no spend","⚠ add to Campaigns tab")))</f>
        <v>✓</v>
      </c>
      <c r="J3729" s="83" t="n">
        <f aca="false">IF(D3729="","",D3729*IF(Settings!$B$23=Settings!$C$6,1,IF(Settings!$B$23="USD",1/INDEX(Settings!$B$29:$B$40,MONTH(B3729)),INDEX(Settings!$B$29:$B$40,MONTH(B3729)))))</f>
        <v>10.685212</v>
      </c>
    </row>
    <row r="3730" customFormat="false" ht="15" hidden="false" customHeight="false" outlineLevel="0" collapsed="false">
      <c r="A3730" s="0" t="s">
        <v>197</v>
      </c>
      <c r="B3730" s="81" t="n">
        <v>46297</v>
      </c>
      <c r="C3730" s="82" t="s">
        <v>452</v>
      </c>
      <c r="D3730" s="83" t="n">
        <v>10.23</v>
      </c>
      <c r="E3730" s="0" t="n">
        <v>7800</v>
      </c>
      <c r="F3730" s="0" t="n">
        <v>13</v>
      </c>
      <c r="G3730" s="0" t="n">
        <v>0</v>
      </c>
      <c r="I3730" s="0" t="str">
        <f aca="false">IF(A3730="","",IF(COUNTIF(Campaigns!$A$7:$A$300,A3730)&gt;0,"✓",IF(N(D3730)=0,"– no spend","⚠ add to Campaigns tab")))</f>
        <v>✓</v>
      </c>
      <c r="J3730" s="83" t="n">
        <f aca="false">IF(D3730="","",D3730*IF(Settings!$B$23=Settings!$C$6,1,IF(Settings!$B$23="USD",1/INDEX(Settings!$B$29:$B$40,MONTH(B3730)),INDEX(Settings!$B$29:$B$40,MONTH(B3730)))))</f>
        <v>11.434071</v>
      </c>
    </row>
    <row r="3731" customFormat="false" ht="15" hidden="false" customHeight="false" outlineLevel="0" collapsed="false">
      <c r="A3731" s="0" t="s">
        <v>198</v>
      </c>
      <c r="B3731" s="81" t="n">
        <v>46297</v>
      </c>
      <c r="C3731" s="82" t="s">
        <v>452</v>
      </c>
      <c r="D3731" s="83" t="n">
        <v>11.39</v>
      </c>
      <c r="E3731" s="0" t="n">
        <v>1800</v>
      </c>
      <c r="F3731" s="0" t="n">
        <v>2</v>
      </c>
      <c r="G3731" s="0" t="n">
        <v>0</v>
      </c>
      <c r="I3731" s="0" t="str">
        <f aca="false">IF(A3731="","",IF(COUNTIF(Campaigns!$A$7:$A$300,A3731)&gt;0,"✓",IF(N(D3731)=0,"– no spend","⚠ add to Campaigns tab")))</f>
        <v>✓</v>
      </c>
      <c r="J3731" s="83" t="n">
        <f aca="false">IF(D3731="","",D3731*IF(Settings!$B$23=Settings!$C$6,1,IF(Settings!$B$23="USD",1/INDEX(Settings!$B$29:$B$40,MONTH(B3731)),INDEX(Settings!$B$29:$B$40,MONTH(B3731)))))</f>
        <v>12.730603</v>
      </c>
    </row>
    <row r="3732" customFormat="false" ht="15" hidden="false" customHeight="false" outlineLevel="0" collapsed="false">
      <c r="A3732" s="0" t="s">
        <v>193</v>
      </c>
      <c r="B3732" s="81" t="n">
        <v>46298</v>
      </c>
      <c r="C3732" s="82" t="s">
        <v>452</v>
      </c>
      <c r="D3732" s="83" t="n">
        <v>31.24</v>
      </c>
      <c r="E3732" s="0" t="n">
        <v>60</v>
      </c>
      <c r="F3732" s="0" t="n">
        <v>5</v>
      </c>
      <c r="G3732" s="0" t="n">
        <v>0</v>
      </c>
      <c r="I3732" s="0" t="str">
        <f aca="false">IF(A3732="","",IF(COUNTIF(Campaigns!$A$7:$A$300,A3732)&gt;0,"✓",IF(N(D3732)=0,"– no spend","⚠ add to Campaigns tab")))</f>
        <v>✓</v>
      </c>
      <c r="J3732" s="83" t="n">
        <f aca="false">IF(D3732="","",D3732*IF(Settings!$B$23=Settings!$C$6,1,IF(Settings!$B$23="USD",1/INDEX(Settings!$B$29:$B$40,MONTH(B3732)),INDEX(Settings!$B$29:$B$40,MONTH(B3732)))))</f>
        <v>34.916948</v>
      </c>
    </row>
    <row r="3733" customFormat="false" ht="15" hidden="false" customHeight="false" outlineLevel="0" collapsed="false">
      <c r="A3733" s="0" t="s">
        <v>189</v>
      </c>
      <c r="B3733" s="81" t="n">
        <v>46298</v>
      </c>
      <c r="C3733" s="82" t="s">
        <v>452</v>
      </c>
      <c r="D3733" s="83" t="n">
        <v>35.83</v>
      </c>
      <c r="E3733" s="0" t="n">
        <v>118</v>
      </c>
      <c r="F3733" s="0" t="n">
        <v>21</v>
      </c>
      <c r="G3733" s="0" t="n">
        <v>1</v>
      </c>
      <c r="I3733" s="0" t="str">
        <f aca="false">IF(A3733="","",IF(COUNTIF(Campaigns!$A$7:$A$300,A3733)&gt;0,"✓",IF(N(D3733)=0,"– no spend","⚠ add to Campaigns tab")))</f>
        <v>✓</v>
      </c>
      <c r="J3733" s="83" t="n">
        <f aca="false">IF(D3733="","",D3733*IF(Settings!$B$23=Settings!$C$6,1,IF(Settings!$B$23="USD",1/INDEX(Settings!$B$29:$B$40,MONTH(B3733)),INDEX(Settings!$B$29:$B$40,MONTH(B3733)))))</f>
        <v>40.047191</v>
      </c>
    </row>
    <row r="3734" customFormat="false" ht="15" hidden="false" customHeight="false" outlineLevel="0" collapsed="false">
      <c r="A3734" s="0" t="s">
        <v>204</v>
      </c>
      <c r="B3734" s="81" t="n">
        <v>46298</v>
      </c>
      <c r="C3734" s="82" t="s">
        <v>452</v>
      </c>
      <c r="D3734" s="83" t="n">
        <v>1.49</v>
      </c>
      <c r="E3734" s="0" t="n">
        <v>6</v>
      </c>
      <c r="F3734" s="0" t="n">
        <v>1</v>
      </c>
      <c r="G3734" s="0" t="n">
        <v>0</v>
      </c>
      <c r="I3734" s="0" t="str">
        <f aca="false">IF(A3734="","",IF(COUNTIF(Campaigns!$A$7:$A$300,A3734)&gt;0,"✓",IF(N(D3734)=0,"– no spend","⚠ add to Campaigns tab")))</f>
        <v>✓</v>
      </c>
      <c r="J3734" s="83" t="n">
        <f aca="false">IF(D3734="","",D3734*IF(Settings!$B$23=Settings!$C$6,1,IF(Settings!$B$23="USD",1/INDEX(Settings!$B$29:$B$40,MONTH(B3734)),INDEX(Settings!$B$29:$B$40,MONTH(B3734)))))</f>
        <v>1.665373</v>
      </c>
    </row>
    <row r="3735" customFormat="false" ht="15" hidden="false" customHeight="false" outlineLevel="0" collapsed="false">
      <c r="A3735" s="0" t="s">
        <v>197</v>
      </c>
      <c r="B3735" s="81" t="n">
        <v>46298</v>
      </c>
      <c r="C3735" s="82" t="s">
        <v>452</v>
      </c>
      <c r="D3735" s="83" t="n">
        <v>10.35</v>
      </c>
      <c r="E3735" s="0" t="n">
        <v>8159</v>
      </c>
      <c r="F3735" s="0" t="n">
        <v>20</v>
      </c>
      <c r="G3735" s="0" t="n">
        <v>0</v>
      </c>
      <c r="I3735" s="0" t="str">
        <f aca="false">IF(A3735="","",IF(COUNTIF(Campaigns!$A$7:$A$300,A3735)&gt;0,"✓",IF(N(D3735)=0,"– no spend","⚠ add to Campaigns tab")))</f>
        <v>✓</v>
      </c>
      <c r="J3735" s="83" t="n">
        <f aca="false">IF(D3735="","",D3735*IF(Settings!$B$23=Settings!$C$6,1,IF(Settings!$B$23="USD",1/INDEX(Settings!$B$29:$B$40,MONTH(B3735)),INDEX(Settings!$B$29:$B$40,MONTH(B3735)))))</f>
        <v>11.568195</v>
      </c>
    </row>
    <row r="3736" customFormat="false" ht="15" hidden="false" customHeight="false" outlineLevel="0" collapsed="false">
      <c r="A3736" s="0" t="s">
        <v>198</v>
      </c>
      <c r="B3736" s="81" t="n">
        <v>46298</v>
      </c>
      <c r="C3736" s="82" t="s">
        <v>452</v>
      </c>
      <c r="D3736" s="83" t="n">
        <v>12.05</v>
      </c>
      <c r="E3736" s="0" t="n">
        <v>2249</v>
      </c>
      <c r="F3736" s="0" t="n">
        <v>2</v>
      </c>
      <c r="G3736" s="0" t="n">
        <v>0</v>
      </c>
      <c r="I3736" s="0" t="str">
        <f aca="false">IF(A3736="","",IF(COUNTIF(Campaigns!$A$7:$A$300,A3736)&gt;0,"✓",IF(N(D3736)=0,"– no spend","⚠ add to Campaigns tab")))</f>
        <v>✓</v>
      </c>
      <c r="J3736" s="83" t="n">
        <f aca="false">IF(D3736="","",D3736*IF(Settings!$B$23=Settings!$C$6,1,IF(Settings!$B$23="USD",1/INDEX(Settings!$B$29:$B$40,MONTH(B3736)),INDEX(Settings!$B$29:$B$40,MONTH(B3736)))))</f>
        <v>13.468285</v>
      </c>
    </row>
    <row r="3737" customFormat="false" ht="15" hidden="false" customHeight="false" outlineLevel="0" collapsed="false">
      <c r="A3737" s="0" t="s">
        <v>193</v>
      </c>
      <c r="B3737" s="81" t="n">
        <v>46299</v>
      </c>
      <c r="C3737" s="82" t="s">
        <v>452</v>
      </c>
      <c r="D3737" s="83" t="n">
        <v>30.04</v>
      </c>
      <c r="E3737" s="0" t="n">
        <v>126</v>
      </c>
      <c r="F3737" s="0" t="n">
        <v>15</v>
      </c>
      <c r="G3737" s="0" t="n">
        <v>3</v>
      </c>
      <c r="I3737" s="0" t="str">
        <f aca="false">IF(A3737="","",IF(COUNTIF(Campaigns!$A$7:$A$300,A3737)&gt;0,"✓",IF(N(D3737)=0,"– no spend","⚠ add to Campaigns tab")))</f>
        <v>✓</v>
      </c>
      <c r="J3737" s="83" t="n">
        <f aca="false">IF(D3737="","",D3737*IF(Settings!$B$23=Settings!$C$6,1,IF(Settings!$B$23="USD",1/INDEX(Settings!$B$29:$B$40,MONTH(B3737)),INDEX(Settings!$B$29:$B$40,MONTH(B3737)))))</f>
        <v>33.575708</v>
      </c>
    </row>
    <row r="3738" customFormat="false" ht="15" hidden="false" customHeight="false" outlineLevel="0" collapsed="false">
      <c r="A3738" s="0" t="s">
        <v>189</v>
      </c>
      <c r="B3738" s="81" t="n">
        <v>46299</v>
      </c>
      <c r="C3738" s="82" t="s">
        <v>452</v>
      </c>
      <c r="D3738" s="83" t="n">
        <v>30.93</v>
      </c>
      <c r="E3738" s="0" t="n">
        <v>65</v>
      </c>
      <c r="F3738" s="0" t="n">
        <v>14</v>
      </c>
      <c r="G3738" s="0" t="n">
        <v>2</v>
      </c>
      <c r="I3738" s="0" t="str">
        <f aca="false">IF(A3738="","",IF(COUNTIF(Campaigns!$A$7:$A$300,A3738)&gt;0,"✓",IF(N(D3738)=0,"– no spend","⚠ add to Campaigns tab")))</f>
        <v>✓</v>
      </c>
      <c r="J3738" s="83" t="n">
        <f aca="false">IF(D3738="","",D3738*IF(Settings!$B$23=Settings!$C$6,1,IF(Settings!$B$23="USD",1/INDEX(Settings!$B$29:$B$40,MONTH(B3738)),INDEX(Settings!$B$29:$B$40,MONTH(B3738)))))</f>
        <v>34.570461</v>
      </c>
    </row>
    <row r="3739" customFormat="false" ht="15" hidden="false" customHeight="false" outlineLevel="0" collapsed="false">
      <c r="A3739" s="0" t="s">
        <v>204</v>
      </c>
      <c r="B3739" s="81" t="n">
        <v>46299</v>
      </c>
      <c r="C3739" s="82" t="s">
        <v>452</v>
      </c>
      <c r="D3739" s="83" t="n">
        <v>6.05</v>
      </c>
      <c r="E3739" s="0" t="n">
        <v>14</v>
      </c>
      <c r="F3739" s="0" t="n">
        <v>1</v>
      </c>
      <c r="G3739" s="0" t="n">
        <v>0</v>
      </c>
      <c r="I3739" s="0" t="str">
        <f aca="false">IF(A3739="","",IF(COUNTIF(Campaigns!$A$7:$A$300,A3739)&gt;0,"✓",IF(N(D3739)=0,"– no spend","⚠ add to Campaigns tab")))</f>
        <v>✓</v>
      </c>
      <c r="J3739" s="83" t="n">
        <f aca="false">IF(D3739="","",D3739*IF(Settings!$B$23=Settings!$C$6,1,IF(Settings!$B$23="USD",1/INDEX(Settings!$B$29:$B$40,MONTH(B3739)),INDEX(Settings!$B$29:$B$40,MONTH(B3739)))))</f>
        <v>6.762085</v>
      </c>
    </row>
    <row r="3740" customFormat="false" ht="15" hidden="false" customHeight="false" outlineLevel="0" collapsed="false">
      <c r="A3740" s="0" t="s">
        <v>197</v>
      </c>
      <c r="B3740" s="81" t="n">
        <v>46299</v>
      </c>
      <c r="C3740" s="82" t="s">
        <v>452</v>
      </c>
      <c r="D3740" s="83" t="n">
        <v>10.25</v>
      </c>
      <c r="E3740" s="0" t="n">
        <v>8084</v>
      </c>
      <c r="F3740" s="0" t="n">
        <v>13</v>
      </c>
      <c r="G3740" s="0" t="n">
        <v>0</v>
      </c>
      <c r="I3740" s="0" t="str">
        <f aca="false">IF(A3740="","",IF(COUNTIF(Campaigns!$A$7:$A$300,A3740)&gt;0,"✓",IF(N(D3740)=0,"– no spend","⚠ add to Campaigns tab")))</f>
        <v>✓</v>
      </c>
      <c r="J3740" s="83" t="n">
        <f aca="false">IF(D3740="","",D3740*IF(Settings!$B$23=Settings!$C$6,1,IF(Settings!$B$23="USD",1/INDEX(Settings!$B$29:$B$40,MONTH(B3740)),INDEX(Settings!$B$29:$B$40,MONTH(B3740)))))</f>
        <v>11.456425</v>
      </c>
    </row>
    <row r="3741" customFormat="false" ht="15" hidden="false" customHeight="false" outlineLevel="0" collapsed="false">
      <c r="A3741" s="0" t="s">
        <v>198</v>
      </c>
      <c r="B3741" s="81" t="n">
        <v>46299</v>
      </c>
      <c r="C3741" s="82" t="s">
        <v>452</v>
      </c>
      <c r="D3741" s="83" t="n">
        <v>11.25</v>
      </c>
      <c r="E3741" s="0" t="n">
        <v>2188</v>
      </c>
      <c r="F3741" s="0" t="n">
        <v>3</v>
      </c>
      <c r="G3741" s="0" t="n">
        <v>0</v>
      </c>
      <c r="I3741" s="0" t="str">
        <f aca="false">IF(A3741="","",IF(COUNTIF(Campaigns!$A$7:$A$300,A3741)&gt;0,"✓",IF(N(D3741)=0,"– no spend","⚠ add to Campaigns tab")))</f>
        <v>✓</v>
      </c>
      <c r="J3741" s="83" t="n">
        <f aca="false">IF(D3741="","",D3741*IF(Settings!$B$23=Settings!$C$6,1,IF(Settings!$B$23="USD",1/INDEX(Settings!$B$29:$B$40,MONTH(B3741)),INDEX(Settings!$B$29:$B$40,MONTH(B3741)))))</f>
        <v>12.574125</v>
      </c>
    </row>
    <row r="3742" customFormat="false" ht="15" hidden="false" customHeight="false" outlineLevel="0" collapsed="false">
      <c r="A3742" s="0" t="s">
        <v>193</v>
      </c>
      <c r="B3742" s="81" t="n">
        <v>46300</v>
      </c>
      <c r="C3742" s="82" t="s">
        <v>452</v>
      </c>
      <c r="D3742" s="83" t="n">
        <v>28.83</v>
      </c>
      <c r="E3742" s="0" t="n">
        <v>207</v>
      </c>
      <c r="F3742" s="0" t="n">
        <v>22</v>
      </c>
      <c r="G3742" s="0" t="n">
        <v>1</v>
      </c>
      <c r="I3742" s="0" t="str">
        <f aca="false">IF(A3742="","",IF(COUNTIF(Campaigns!$A$7:$A$300,A3742)&gt;0,"✓",IF(N(D3742)=0,"– no spend","⚠ add to Campaigns tab")))</f>
        <v>✓</v>
      </c>
      <c r="J3742" s="83" t="n">
        <f aca="false">IF(D3742="","",D3742*IF(Settings!$B$23=Settings!$C$6,1,IF(Settings!$B$23="USD",1/INDEX(Settings!$B$29:$B$40,MONTH(B3742)),INDEX(Settings!$B$29:$B$40,MONTH(B3742)))))</f>
        <v>32.223291</v>
      </c>
    </row>
    <row r="3743" customFormat="false" ht="15" hidden="false" customHeight="false" outlineLevel="0" collapsed="false">
      <c r="A3743" s="0" t="s">
        <v>189</v>
      </c>
      <c r="B3743" s="81" t="n">
        <v>46300</v>
      </c>
      <c r="C3743" s="82" t="s">
        <v>452</v>
      </c>
      <c r="D3743" s="83" t="n">
        <v>33.17</v>
      </c>
      <c r="E3743" s="0" t="n">
        <v>158</v>
      </c>
      <c r="F3743" s="0" t="n">
        <v>26</v>
      </c>
      <c r="G3743" s="0" t="n">
        <v>2</v>
      </c>
      <c r="I3743" s="0" t="str">
        <f aca="false">IF(A3743="","",IF(COUNTIF(Campaigns!$A$7:$A$300,A3743)&gt;0,"✓",IF(N(D3743)=0,"– no spend","⚠ add to Campaigns tab")))</f>
        <v>✓</v>
      </c>
      <c r="J3743" s="83" t="n">
        <f aca="false">IF(D3743="","",D3743*IF(Settings!$B$23=Settings!$C$6,1,IF(Settings!$B$23="USD",1/INDEX(Settings!$B$29:$B$40,MONTH(B3743)),INDEX(Settings!$B$29:$B$40,MONTH(B3743)))))</f>
        <v>37.074109</v>
      </c>
    </row>
    <row r="3744" customFormat="false" ht="15" hidden="false" customHeight="false" outlineLevel="0" collapsed="false">
      <c r="A3744" s="0" t="s">
        <v>204</v>
      </c>
      <c r="B3744" s="81" t="n">
        <v>46300</v>
      </c>
      <c r="C3744" s="82" t="s">
        <v>452</v>
      </c>
      <c r="D3744" s="83" t="n">
        <v>3.83</v>
      </c>
      <c r="E3744" s="0" t="n">
        <v>15</v>
      </c>
      <c r="F3744" s="0" t="n">
        <v>1</v>
      </c>
      <c r="G3744" s="0" t="n">
        <v>2</v>
      </c>
      <c r="I3744" s="0" t="str">
        <f aca="false">IF(A3744="","",IF(COUNTIF(Campaigns!$A$7:$A$300,A3744)&gt;0,"✓",IF(N(D3744)=0,"– no spend","⚠ add to Campaigns tab")))</f>
        <v>✓</v>
      </c>
      <c r="J3744" s="83" t="n">
        <f aca="false">IF(D3744="","",D3744*IF(Settings!$B$23=Settings!$C$6,1,IF(Settings!$B$23="USD",1/INDEX(Settings!$B$29:$B$40,MONTH(B3744)),INDEX(Settings!$B$29:$B$40,MONTH(B3744)))))</f>
        <v>4.280791</v>
      </c>
    </row>
    <row r="3745" customFormat="false" ht="15" hidden="false" customHeight="false" outlineLevel="0" collapsed="false">
      <c r="A3745" s="0" t="s">
        <v>197</v>
      </c>
      <c r="B3745" s="81" t="n">
        <v>46300</v>
      </c>
      <c r="C3745" s="82" t="s">
        <v>452</v>
      </c>
      <c r="D3745" s="83" t="n">
        <v>10.29</v>
      </c>
      <c r="E3745" s="0" t="n">
        <v>8186</v>
      </c>
      <c r="F3745" s="0" t="n">
        <v>23</v>
      </c>
      <c r="G3745" s="0" t="n">
        <v>0</v>
      </c>
      <c r="I3745" s="0" t="str">
        <f aca="false">IF(A3745="","",IF(COUNTIF(Campaigns!$A$7:$A$300,A3745)&gt;0,"✓",IF(N(D3745)=0,"– no spend","⚠ add to Campaigns tab")))</f>
        <v>✓</v>
      </c>
      <c r="J3745" s="83" t="n">
        <f aca="false">IF(D3745="","",D3745*IF(Settings!$B$23=Settings!$C$6,1,IF(Settings!$B$23="USD",1/INDEX(Settings!$B$29:$B$40,MONTH(B3745)),INDEX(Settings!$B$29:$B$40,MONTH(B3745)))))</f>
        <v>11.501133</v>
      </c>
    </row>
    <row r="3746" customFormat="false" ht="15" hidden="false" customHeight="false" outlineLevel="0" collapsed="false">
      <c r="A3746" s="0" t="s">
        <v>198</v>
      </c>
      <c r="B3746" s="81" t="n">
        <v>46300</v>
      </c>
      <c r="C3746" s="82" t="s">
        <v>452</v>
      </c>
      <c r="D3746" s="83" t="n">
        <v>8.49</v>
      </c>
      <c r="E3746" s="0" t="n">
        <v>1655</v>
      </c>
      <c r="F3746" s="0" t="n">
        <v>2</v>
      </c>
      <c r="G3746" s="0" t="n">
        <v>0</v>
      </c>
      <c r="I3746" s="0" t="str">
        <f aca="false">IF(A3746="","",IF(COUNTIF(Campaigns!$A$7:$A$300,A3746)&gt;0,"✓",IF(N(D3746)=0,"– no spend","⚠ add to Campaigns tab")))</f>
        <v>✓</v>
      </c>
      <c r="J3746" s="83" t="n">
        <f aca="false">IF(D3746="","",D3746*IF(Settings!$B$23=Settings!$C$6,1,IF(Settings!$B$23="USD",1/INDEX(Settings!$B$29:$B$40,MONTH(B3746)),INDEX(Settings!$B$29:$B$40,MONTH(B3746)))))</f>
        <v>9.489273</v>
      </c>
    </row>
    <row r="3747" customFormat="false" ht="15" hidden="false" customHeight="false" outlineLevel="0" collapsed="false">
      <c r="A3747" s="0" t="s">
        <v>193</v>
      </c>
      <c r="B3747" s="81" t="n">
        <v>46301</v>
      </c>
      <c r="C3747" s="82" t="s">
        <v>452</v>
      </c>
      <c r="D3747" s="83" t="n">
        <v>30.41</v>
      </c>
      <c r="E3747" s="0" t="n">
        <v>116</v>
      </c>
      <c r="F3747" s="0" t="n">
        <v>12</v>
      </c>
      <c r="G3747" s="0" t="n">
        <v>1</v>
      </c>
      <c r="I3747" s="0" t="str">
        <f aca="false">IF(A3747="","",IF(COUNTIF(Campaigns!$A$7:$A$300,A3747)&gt;0,"✓",IF(N(D3747)=0,"– no spend","⚠ add to Campaigns tab")))</f>
        <v>✓</v>
      </c>
      <c r="J3747" s="83" t="n">
        <f aca="false">IF(D3747="","",D3747*IF(Settings!$B$23=Settings!$C$6,1,IF(Settings!$B$23="USD",1/INDEX(Settings!$B$29:$B$40,MONTH(B3747)),INDEX(Settings!$B$29:$B$40,MONTH(B3747)))))</f>
        <v>33.989257</v>
      </c>
    </row>
    <row r="3748" customFormat="false" ht="15" hidden="false" customHeight="false" outlineLevel="0" collapsed="false">
      <c r="A3748" s="0" t="s">
        <v>189</v>
      </c>
      <c r="B3748" s="81" t="n">
        <v>46301</v>
      </c>
      <c r="C3748" s="82" t="s">
        <v>452</v>
      </c>
      <c r="D3748" s="83" t="n">
        <v>35.34</v>
      </c>
      <c r="E3748" s="0" t="n">
        <v>112</v>
      </c>
      <c r="F3748" s="0" t="n">
        <v>25</v>
      </c>
      <c r="G3748" s="0" t="n">
        <v>1</v>
      </c>
      <c r="I3748" s="0" t="str">
        <f aca="false">IF(A3748="","",IF(COUNTIF(Campaigns!$A$7:$A$300,A3748)&gt;0,"✓",IF(N(D3748)=0,"– no spend","⚠ add to Campaigns tab")))</f>
        <v>✓</v>
      </c>
      <c r="J3748" s="83" t="n">
        <f aca="false">IF(D3748="","",D3748*IF(Settings!$B$23=Settings!$C$6,1,IF(Settings!$B$23="USD",1/INDEX(Settings!$B$29:$B$40,MONTH(B3748)),INDEX(Settings!$B$29:$B$40,MONTH(B3748)))))</f>
        <v>39.499518</v>
      </c>
    </row>
    <row r="3749" customFormat="false" ht="15" hidden="false" customHeight="false" outlineLevel="0" collapsed="false">
      <c r="A3749" s="0" t="s">
        <v>204</v>
      </c>
      <c r="B3749" s="81" t="n">
        <v>46301</v>
      </c>
      <c r="C3749" s="82" t="s">
        <v>452</v>
      </c>
      <c r="D3749" s="83" t="n">
        <v>2.45</v>
      </c>
      <c r="E3749" s="0" t="n">
        <v>39</v>
      </c>
      <c r="F3749" s="0" t="n">
        <v>1</v>
      </c>
      <c r="G3749" s="0" t="n">
        <v>0</v>
      </c>
      <c r="I3749" s="0" t="str">
        <f aca="false">IF(A3749="","",IF(COUNTIF(Campaigns!$A$7:$A$300,A3749)&gt;0,"✓",IF(N(D3749)=0,"– no spend","⚠ add to Campaigns tab")))</f>
        <v>✓</v>
      </c>
      <c r="J3749" s="83" t="n">
        <f aca="false">IF(D3749="","",D3749*IF(Settings!$B$23=Settings!$C$6,1,IF(Settings!$B$23="USD",1/INDEX(Settings!$B$29:$B$40,MONTH(B3749)),INDEX(Settings!$B$29:$B$40,MONTH(B3749)))))</f>
        <v>2.738365</v>
      </c>
    </row>
    <row r="3750" customFormat="false" ht="15" hidden="false" customHeight="false" outlineLevel="0" collapsed="false">
      <c r="A3750" s="0" t="s">
        <v>197</v>
      </c>
      <c r="B3750" s="81" t="n">
        <v>46301</v>
      </c>
      <c r="C3750" s="82" t="s">
        <v>452</v>
      </c>
      <c r="D3750" s="83" t="n">
        <v>10.22</v>
      </c>
      <c r="E3750" s="0" t="n">
        <v>7530</v>
      </c>
      <c r="F3750" s="0" t="n">
        <v>15</v>
      </c>
      <c r="G3750" s="0" t="n">
        <v>0</v>
      </c>
      <c r="I3750" s="0" t="str">
        <f aca="false">IF(A3750="","",IF(COUNTIF(Campaigns!$A$7:$A$300,A3750)&gt;0,"✓",IF(N(D3750)=0,"– no spend","⚠ add to Campaigns tab")))</f>
        <v>✓</v>
      </c>
      <c r="J3750" s="83" t="n">
        <f aca="false">IF(D3750="","",D3750*IF(Settings!$B$23=Settings!$C$6,1,IF(Settings!$B$23="USD",1/INDEX(Settings!$B$29:$B$40,MONTH(B3750)),INDEX(Settings!$B$29:$B$40,MONTH(B3750)))))</f>
        <v>11.422894</v>
      </c>
    </row>
    <row r="3751" customFormat="false" ht="15" hidden="false" customHeight="false" outlineLevel="0" collapsed="false">
      <c r="A3751" s="0" t="s">
        <v>198</v>
      </c>
      <c r="B3751" s="81" t="n">
        <v>46301</v>
      </c>
      <c r="C3751" s="82" t="s">
        <v>452</v>
      </c>
      <c r="D3751" s="83" t="n">
        <v>8.53</v>
      </c>
      <c r="E3751" s="0" t="n">
        <v>1512</v>
      </c>
      <c r="F3751" s="0" t="n">
        <v>2</v>
      </c>
      <c r="G3751" s="0" t="n">
        <v>0</v>
      </c>
      <c r="I3751" s="0" t="str">
        <f aca="false">IF(A3751="","",IF(COUNTIF(Campaigns!$A$7:$A$300,A3751)&gt;0,"✓",IF(N(D3751)=0,"– no spend","⚠ add to Campaigns tab")))</f>
        <v>✓</v>
      </c>
      <c r="J3751" s="83" t="n">
        <f aca="false">IF(D3751="","",D3751*IF(Settings!$B$23=Settings!$C$6,1,IF(Settings!$B$23="USD",1/INDEX(Settings!$B$29:$B$40,MONTH(B3751)),INDEX(Settings!$B$29:$B$40,MONTH(B3751)))))</f>
        <v>9.533981</v>
      </c>
    </row>
    <row r="3752" customFormat="false" ht="15" hidden="false" customHeight="false" outlineLevel="0" collapsed="false">
      <c r="A3752" s="0" t="s">
        <v>193</v>
      </c>
      <c r="B3752" s="81" t="n">
        <v>46302</v>
      </c>
      <c r="C3752" s="82" t="s">
        <v>452</v>
      </c>
      <c r="D3752" s="83" t="n">
        <v>29.54</v>
      </c>
      <c r="E3752" s="0" t="n">
        <v>206</v>
      </c>
      <c r="F3752" s="0" t="n">
        <v>21</v>
      </c>
      <c r="G3752" s="0" t="n">
        <v>4</v>
      </c>
      <c r="I3752" s="0" t="str">
        <f aca="false">IF(A3752="","",IF(COUNTIF(Campaigns!$A$7:$A$300,A3752)&gt;0,"✓",IF(N(D3752)=0,"– no spend","⚠ add to Campaigns tab")))</f>
        <v>✓</v>
      </c>
      <c r="J3752" s="83" t="n">
        <f aca="false">IF(D3752="","",D3752*IF(Settings!$B$23=Settings!$C$6,1,IF(Settings!$B$23="USD",1/INDEX(Settings!$B$29:$B$40,MONTH(B3752)),INDEX(Settings!$B$29:$B$40,MONTH(B3752)))))</f>
        <v>33.016858</v>
      </c>
    </row>
    <row r="3753" customFormat="false" ht="15" hidden="false" customHeight="false" outlineLevel="0" collapsed="false">
      <c r="A3753" s="0" t="s">
        <v>189</v>
      </c>
      <c r="B3753" s="81" t="n">
        <v>46302</v>
      </c>
      <c r="C3753" s="82" t="s">
        <v>452</v>
      </c>
      <c r="D3753" s="83" t="n">
        <v>23.39</v>
      </c>
      <c r="E3753" s="0" t="n">
        <v>110</v>
      </c>
      <c r="F3753" s="0" t="n">
        <v>16</v>
      </c>
      <c r="G3753" s="0" t="n">
        <v>0</v>
      </c>
      <c r="I3753" s="0" t="str">
        <f aca="false">IF(A3753="","",IF(COUNTIF(Campaigns!$A$7:$A$300,A3753)&gt;0,"✓",IF(N(D3753)=0,"– no spend","⚠ add to Campaigns tab")))</f>
        <v>✓</v>
      </c>
      <c r="J3753" s="83" t="n">
        <f aca="false">IF(D3753="","",D3753*IF(Settings!$B$23=Settings!$C$6,1,IF(Settings!$B$23="USD",1/INDEX(Settings!$B$29:$B$40,MONTH(B3753)),INDEX(Settings!$B$29:$B$40,MONTH(B3753)))))</f>
        <v>26.143003</v>
      </c>
    </row>
    <row r="3754" customFormat="false" ht="15" hidden="false" customHeight="false" outlineLevel="0" collapsed="false">
      <c r="A3754" s="0" t="s">
        <v>204</v>
      </c>
      <c r="B3754" s="81" t="n">
        <v>46302</v>
      </c>
      <c r="C3754" s="82" t="s">
        <v>452</v>
      </c>
      <c r="D3754" s="83" t="n">
        <v>8.45</v>
      </c>
      <c r="E3754" s="0" t="n">
        <v>30</v>
      </c>
      <c r="F3754" s="0" t="n">
        <v>3</v>
      </c>
      <c r="G3754" s="0" t="n">
        <v>0</v>
      </c>
      <c r="I3754" s="0" t="str">
        <f aca="false">IF(A3754="","",IF(COUNTIF(Campaigns!$A$7:$A$300,A3754)&gt;0,"✓",IF(N(D3754)=0,"– no spend","⚠ add to Campaigns tab")))</f>
        <v>✓</v>
      </c>
      <c r="J3754" s="83" t="n">
        <f aca="false">IF(D3754="","",D3754*IF(Settings!$B$23=Settings!$C$6,1,IF(Settings!$B$23="USD",1/INDEX(Settings!$B$29:$B$40,MONTH(B3754)),INDEX(Settings!$B$29:$B$40,MONTH(B3754)))))</f>
        <v>9.444565</v>
      </c>
    </row>
    <row r="3755" customFormat="false" ht="15" hidden="false" customHeight="false" outlineLevel="0" collapsed="false">
      <c r="A3755" s="0" t="s">
        <v>197</v>
      </c>
      <c r="B3755" s="81" t="n">
        <v>46302</v>
      </c>
      <c r="C3755" s="82" t="s">
        <v>452</v>
      </c>
      <c r="D3755" s="83" t="n">
        <v>10.24</v>
      </c>
      <c r="E3755" s="0" t="n">
        <v>7580</v>
      </c>
      <c r="F3755" s="0" t="n">
        <v>25</v>
      </c>
      <c r="G3755" s="0" t="n">
        <v>0</v>
      </c>
      <c r="I3755" s="0" t="str">
        <f aca="false">IF(A3755="","",IF(COUNTIF(Campaigns!$A$7:$A$300,A3755)&gt;0,"✓",IF(N(D3755)=0,"– no spend","⚠ add to Campaigns tab")))</f>
        <v>✓</v>
      </c>
      <c r="J3755" s="83" t="n">
        <f aca="false">IF(D3755="","",D3755*IF(Settings!$B$23=Settings!$C$6,1,IF(Settings!$B$23="USD",1/INDEX(Settings!$B$29:$B$40,MONTH(B3755)),INDEX(Settings!$B$29:$B$40,MONTH(B3755)))))</f>
        <v>11.445248</v>
      </c>
    </row>
    <row r="3756" customFormat="false" ht="15" hidden="false" customHeight="false" outlineLevel="0" collapsed="false">
      <c r="A3756" s="0" t="s">
        <v>198</v>
      </c>
      <c r="B3756" s="81" t="n">
        <v>46302</v>
      </c>
      <c r="C3756" s="82" t="s">
        <v>452</v>
      </c>
      <c r="D3756" s="83" t="n">
        <v>10.81</v>
      </c>
      <c r="E3756" s="0" t="n">
        <v>1759</v>
      </c>
      <c r="F3756" s="0" t="n">
        <v>8</v>
      </c>
      <c r="G3756" s="0" t="n">
        <v>0</v>
      </c>
      <c r="I3756" s="0" t="str">
        <f aca="false">IF(A3756="","",IF(COUNTIF(Campaigns!$A$7:$A$300,A3756)&gt;0,"✓",IF(N(D3756)=0,"– no spend","⚠ add to Campaigns tab")))</f>
        <v>✓</v>
      </c>
      <c r="J3756" s="83" t="n">
        <f aca="false">IF(D3756="","",D3756*IF(Settings!$B$23=Settings!$C$6,1,IF(Settings!$B$23="USD",1/INDEX(Settings!$B$29:$B$40,MONTH(B3756)),INDEX(Settings!$B$29:$B$40,MONTH(B3756)))))</f>
        <v>12.082337</v>
      </c>
    </row>
    <row r="3757" customFormat="false" ht="15" hidden="false" customHeight="false" outlineLevel="0" collapsed="false">
      <c r="A3757" s="0" t="s">
        <v>193</v>
      </c>
      <c r="B3757" s="81" t="n">
        <v>46303</v>
      </c>
      <c r="C3757" s="82" t="s">
        <v>452</v>
      </c>
      <c r="D3757" s="83" t="n">
        <v>41.09</v>
      </c>
      <c r="E3757" s="0" t="n">
        <v>163</v>
      </c>
      <c r="F3757" s="0" t="n">
        <v>22</v>
      </c>
      <c r="G3757" s="0" t="n">
        <v>0</v>
      </c>
      <c r="I3757" s="0" t="str">
        <f aca="false">IF(A3757="","",IF(COUNTIF(Campaigns!$A$7:$A$300,A3757)&gt;0,"✓",IF(N(D3757)=0,"– no spend","⚠ add to Campaigns tab")))</f>
        <v>✓</v>
      </c>
      <c r="J3757" s="83" t="n">
        <f aca="false">IF(D3757="","",D3757*IF(Settings!$B$23=Settings!$C$6,1,IF(Settings!$B$23="USD",1/INDEX(Settings!$B$29:$B$40,MONTH(B3757)),INDEX(Settings!$B$29:$B$40,MONTH(B3757)))))</f>
        <v>45.926293</v>
      </c>
    </row>
    <row r="3758" customFormat="false" ht="15" hidden="false" customHeight="false" outlineLevel="0" collapsed="false">
      <c r="A3758" s="0" t="s">
        <v>189</v>
      </c>
      <c r="B3758" s="81" t="n">
        <v>46303</v>
      </c>
      <c r="C3758" s="82" t="s">
        <v>452</v>
      </c>
      <c r="D3758" s="83" t="n">
        <v>44.39</v>
      </c>
      <c r="E3758" s="0" t="n">
        <v>247</v>
      </c>
      <c r="F3758" s="0" t="n">
        <v>35</v>
      </c>
      <c r="G3758" s="0" t="n">
        <v>3</v>
      </c>
      <c r="I3758" s="0" t="str">
        <f aca="false">IF(A3758="","",IF(COUNTIF(Campaigns!$A$7:$A$300,A3758)&gt;0,"✓",IF(N(D3758)=0,"– no spend","⚠ add to Campaigns tab")))</f>
        <v>✓</v>
      </c>
      <c r="J3758" s="83" t="n">
        <f aca="false">IF(D3758="","",D3758*IF(Settings!$B$23=Settings!$C$6,1,IF(Settings!$B$23="USD",1/INDEX(Settings!$B$29:$B$40,MONTH(B3758)),INDEX(Settings!$B$29:$B$40,MONTH(B3758)))))</f>
        <v>49.614703</v>
      </c>
    </row>
    <row r="3759" customFormat="false" ht="15" hidden="false" customHeight="false" outlineLevel="0" collapsed="false">
      <c r="A3759" s="0" t="s">
        <v>204</v>
      </c>
      <c r="B3759" s="81" t="n">
        <v>46303</v>
      </c>
      <c r="C3759" s="82" t="s">
        <v>452</v>
      </c>
      <c r="D3759" s="83" t="n">
        <v>4.61</v>
      </c>
      <c r="E3759" s="0" t="n">
        <v>21</v>
      </c>
      <c r="F3759" s="0" t="n">
        <v>2</v>
      </c>
      <c r="G3759" s="0" t="n">
        <v>0</v>
      </c>
      <c r="I3759" s="0" t="str">
        <f aca="false">IF(A3759="","",IF(COUNTIF(Campaigns!$A$7:$A$300,A3759)&gt;0,"✓",IF(N(D3759)=0,"– no spend","⚠ add to Campaigns tab")))</f>
        <v>✓</v>
      </c>
      <c r="J3759" s="83" t="n">
        <f aca="false">IF(D3759="","",D3759*IF(Settings!$B$23=Settings!$C$6,1,IF(Settings!$B$23="USD",1/INDEX(Settings!$B$29:$B$40,MONTH(B3759)),INDEX(Settings!$B$29:$B$40,MONTH(B3759)))))</f>
        <v>5.152597</v>
      </c>
    </row>
    <row r="3760" customFormat="false" ht="15" hidden="false" customHeight="false" outlineLevel="0" collapsed="false">
      <c r="A3760" s="0" t="s">
        <v>197</v>
      </c>
      <c r="B3760" s="81" t="n">
        <v>46303</v>
      </c>
      <c r="C3760" s="82" t="s">
        <v>452</v>
      </c>
      <c r="D3760" s="83" t="n">
        <v>10.41</v>
      </c>
      <c r="E3760" s="0" t="n">
        <v>6567</v>
      </c>
      <c r="F3760" s="0" t="n">
        <v>17</v>
      </c>
      <c r="G3760" s="0" t="n">
        <v>0</v>
      </c>
      <c r="I3760" s="0" t="str">
        <f aca="false">IF(A3760="","",IF(COUNTIF(Campaigns!$A$7:$A$300,A3760)&gt;0,"✓",IF(N(D3760)=0,"– no spend","⚠ add to Campaigns tab")))</f>
        <v>✓</v>
      </c>
      <c r="J3760" s="83" t="n">
        <f aca="false">IF(D3760="","",D3760*IF(Settings!$B$23=Settings!$C$6,1,IF(Settings!$B$23="USD",1/INDEX(Settings!$B$29:$B$40,MONTH(B3760)),INDEX(Settings!$B$29:$B$40,MONTH(B3760)))))</f>
        <v>11.635257</v>
      </c>
    </row>
    <row r="3761" customFormat="false" ht="15" hidden="false" customHeight="false" outlineLevel="0" collapsed="false">
      <c r="A3761" s="0" t="s">
        <v>198</v>
      </c>
      <c r="B3761" s="81" t="n">
        <v>46303</v>
      </c>
      <c r="C3761" s="82" t="s">
        <v>452</v>
      </c>
      <c r="D3761" s="83" t="n">
        <v>8.28</v>
      </c>
      <c r="E3761" s="0" t="n">
        <v>1249</v>
      </c>
      <c r="F3761" s="0" t="n">
        <v>6</v>
      </c>
      <c r="G3761" s="0" t="n">
        <v>0</v>
      </c>
      <c r="I3761" s="0" t="str">
        <f aca="false">IF(A3761="","",IF(COUNTIF(Campaigns!$A$7:$A$300,A3761)&gt;0,"✓",IF(N(D3761)=0,"– no spend","⚠ add to Campaigns tab")))</f>
        <v>✓</v>
      </c>
      <c r="J3761" s="83" t="n">
        <f aca="false">IF(D3761="","",D3761*IF(Settings!$B$23=Settings!$C$6,1,IF(Settings!$B$23="USD",1/INDEX(Settings!$B$29:$B$40,MONTH(B3761)),INDEX(Settings!$B$29:$B$40,MONTH(B3761)))))</f>
        <v>9.254556</v>
      </c>
    </row>
    <row r="3762" customFormat="false" ht="15" hidden="false" customHeight="false" outlineLevel="0" collapsed="false">
      <c r="A3762" s="0" t="s">
        <v>193</v>
      </c>
      <c r="B3762" s="81" t="n">
        <v>46304</v>
      </c>
      <c r="C3762" s="82" t="s">
        <v>452</v>
      </c>
      <c r="D3762" s="83" t="n">
        <v>29.3</v>
      </c>
      <c r="E3762" s="0" t="n">
        <v>143</v>
      </c>
      <c r="F3762" s="0" t="n">
        <v>23</v>
      </c>
      <c r="G3762" s="0" t="n">
        <v>2</v>
      </c>
      <c r="I3762" s="0" t="str">
        <f aca="false">IF(A3762="","",IF(COUNTIF(Campaigns!$A$7:$A$300,A3762)&gt;0,"✓",IF(N(D3762)=0,"– no spend","⚠ add to Campaigns tab")))</f>
        <v>✓</v>
      </c>
      <c r="J3762" s="83" t="n">
        <f aca="false">IF(D3762="","",D3762*IF(Settings!$B$23=Settings!$C$6,1,IF(Settings!$B$23="USD",1/INDEX(Settings!$B$29:$B$40,MONTH(B3762)),INDEX(Settings!$B$29:$B$40,MONTH(B3762)))))</f>
        <v>32.74861</v>
      </c>
    </row>
    <row r="3763" customFormat="false" ht="15" hidden="false" customHeight="false" outlineLevel="0" collapsed="false">
      <c r="A3763" s="0" t="s">
        <v>189</v>
      </c>
      <c r="B3763" s="81" t="n">
        <v>46304</v>
      </c>
      <c r="C3763" s="82" t="s">
        <v>452</v>
      </c>
      <c r="D3763" s="83" t="n">
        <v>35.65</v>
      </c>
      <c r="E3763" s="0" t="n">
        <v>112</v>
      </c>
      <c r="F3763" s="0" t="n">
        <v>20</v>
      </c>
      <c r="G3763" s="0" t="n">
        <v>0</v>
      </c>
      <c r="I3763" s="0" t="str">
        <f aca="false">IF(A3763="","",IF(COUNTIF(Campaigns!$A$7:$A$300,A3763)&gt;0,"✓",IF(N(D3763)=0,"– no spend","⚠ add to Campaigns tab")))</f>
        <v>✓</v>
      </c>
      <c r="J3763" s="83" t="n">
        <f aca="false">IF(D3763="","",D3763*IF(Settings!$B$23=Settings!$C$6,1,IF(Settings!$B$23="USD",1/INDEX(Settings!$B$29:$B$40,MONTH(B3763)),INDEX(Settings!$B$29:$B$40,MONTH(B3763)))))</f>
        <v>39.846005</v>
      </c>
    </row>
    <row r="3764" customFormat="false" ht="15" hidden="false" customHeight="false" outlineLevel="0" collapsed="false">
      <c r="A3764" s="0" t="s">
        <v>204</v>
      </c>
      <c r="B3764" s="81" t="n">
        <v>46304</v>
      </c>
      <c r="C3764" s="82" t="s">
        <v>452</v>
      </c>
      <c r="D3764" s="83" t="n">
        <v>9.09</v>
      </c>
      <c r="E3764" s="0" t="n">
        <v>2</v>
      </c>
      <c r="F3764" s="0" t="n">
        <v>2</v>
      </c>
      <c r="G3764" s="0" t="n">
        <v>0</v>
      </c>
      <c r="I3764" s="0" t="str">
        <f aca="false">IF(A3764="","",IF(COUNTIF(Campaigns!$A$7:$A$300,A3764)&gt;0,"✓",IF(N(D3764)=0,"– no spend","⚠ add to Campaigns tab")))</f>
        <v>✓</v>
      </c>
      <c r="J3764" s="83" t="n">
        <f aca="false">IF(D3764="","",D3764*IF(Settings!$B$23=Settings!$C$6,1,IF(Settings!$B$23="USD",1/INDEX(Settings!$B$29:$B$40,MONTH(B3764)),INDEX(Settings!$B$29:$B$40,MONTH(B3764)))))</f>
        <v>10.159893</v>
      </c>
    </row>
    <row r="3765" customFormat="false" ht="15" hidden="false" customHeight="false" outlineLevel="0" collapsed="false">
      <c r="A3765" s="0" t="s">
        <v>197</v>
      </c>
      <c r="B3765" s="81" t="n">
        <v>46304</v>
      </c>
      <c r="C3765" s="82" t="s">
        <v>452</v>
      </c>
      <c r="D3765" s="83" t="n">
        <v>10.16</v>
      </c>
      <c r="E3765" s="0" t="n">
        <v>7206</v>
      </c>
      <c r="F3765" s="0" t="n">
        <v>21</v>
      </c>
      <c r="G3765" s="0" t="n">
        <v>0</v>
      </c>
      <c r="I3765" s="0" t="str">
        <f aca="false">IF(A3765="","",IF(COUNTIF(Campaigns!$A$7:$A$300,A3765)&gt;0,"✓",IF(N(D3765)=0,"– no spend","⚠ add to Campaigns tab")))</f>
        <v>✓</v>
      </c>
      <c r="J3765" s="83" t="n">
        <f aca="false">IF(D3765="","",D3765*IF(Settings!$B$23=Settings!$C$6,1,IF(Settings!$B$23="USD",1/INDEX(Settings!$B$29:$B$40,MONTH(B3765)),INDEX(Settings!$B$29:$B$40,MONTH(B3765)))))</f>
        <v>11.355832</v>
      </c>
    </row>
    <row r="3766" customFormat="false" ht="15" hidden="false" customHeight="false" outlineLevel="0" collapsed="false">
      <c r="A3766" s="0" t="s">
        <v>198</v>
      </c>
      <c r="B3766" s="81" t="n">
        <v>46304</v>
      </c>
      <c r="C3766" s="82" t="s">
        <v>452</v>
      </c>
      <c r="D3766" s="83" t="n">
        <v>8.87</v>
      </c>
      <c r="E3766" s="0" t="n">
        <v>1247</v>
      </c>
      <c r="F3766" s="0" t="n">
        <v>6</v>
      </c>
      <c r="G3766" s="0" t="n">
        <v>0</v>
      </c>
      <c r="I3766" s="0" t="str">
        <f aca="false">IF(A3766="","",IF(COUNTIF(Campaigns!$A$7:$A$300,A3766)&gt;0,"✓",IF(N(D3766)=0,"– no spend","⚠ add to Campaigns tab")))</f>
        <v>✓</v>
      </c>
      <c r="J3766" s="83" t="n">
        <f aca="false">IF(D3766="","",D3766*IF(Settings!$B$23=Settings!$C$6,1,IF(Settings!$B$23="USD",1/INDEX(Settings!$B$29:$B$40,MONTH(B3766)),INDEX(Settings!$B$29:$B$40,MONTH(B3766)))))</f>
        <v>9.913999</v>
      </c>
    </row>
    <row r="3767" customFormat="false" ht="15" hidden="false" customHeight="false" outlineLevel="0" collapsed="false">
      <c r="A3767" s="0" t="s">
        <v>193</v>
      </c>
      <c r="B3767" s="81" t="n">
        <v>46305</v>
      </c>
      <c r="C3767" s="82" t="s">
        <v>452</v>
      </c>
      <c r="D3767" s="83" t="n">
        <v>33.86</v>
      </c>
      <c r="E3767" s="0" t="n">
        <v>189</v>
      </c>
      <c r="F3767" s="0" t="n">
        <v>16</v>
      </c>
      <c r="G3767" s="0" t="n">
        <v>2</v>
      </c>
      <c r="I3767" s="0" t="str">
        <f aca="false">IF(A3767="","",IF(COUNTIF(Campaigns!$A$7:$A$300,A3767)&gt;0,"✓",IF(N(D3767)=0,"– no spend","⚠ add to Campaigns tab")))</f>
        <v>✓</v>
      </c>
      <c r="J3767" s="83" t="n">
        <f aca="false">IF(D3767="","",D3767*IF(Settings!$B$23=Settings!$C$6,1,IF(Settings!$B$23="USD",1/INDEX(Settings!$B$29:$B$40,MONTH(B3767)),INDEX(Settings!$B$29:$B$40,MONTH(B3767)))))</f>
        <v>37.845322</v>
      </c>
    </row>
    <row r="3768" customFormat="false" ht="15" hidden="false" customHeight="false" outlineLevel="0" collapsed="false">
      <c r="A3768" s="0" t="s">
        <v>189</v>
      </c>
      <c r="B3768" s="81" t="n">
        <v>46305</v>
      </c>
      <c r="C3768" s="82" t="s">
        <v>452</v>
      </c>
      <c r="D3768" s="83" t="n">
        <v>30.73</v>
      </c>
      <c r="E3768" s="0" t="n">
        <v>113</v>
      </c>
      <c r="F3768" s="0" t="n">
        <v>21</v>
      </c>
      <c r="G3768" s="0" t="n">
        <v>2</v>
      </c>
      <c r="I3768" s="0" t="str">
        <f aca="false">IF(A3768="","",IF(COUNTIF(Campaigns!$A$7:$A$300,A3768)&gt;0,"✓",IF(N(D3768)=0,"– no spend","⚠ add to Campaigns tab")))</f>
        <v>✓</v>
      </c>
      <c r="J3768" s="83" t="n">
        <f aca="false">IF(D3768="","",D3768*IF(Settings!$B$23=Settings!$C$6,1,IF(Settings!$B$23="USD",1/INDEX(Settings!$B$29:$B$40,MONTH(B3768)),INDEX(Settings!$B$29:$B$40,MONTH(B3768)))))</f>
        <v>34.346921</v>
      </c>
    </row>
    <row r="3769" customFormat="false" ht="15" hidden="false" customHeight="false" outlineLevel="0" collapsed="false">
      <c r="A3769" s="0" t="s">
        <v>204</v>
      </c>
      <c r="B3769" s="81" t="n">
        <v>46305</v>
      </c>
      <c r="C3769" s="82" t="s">
        <v>452</v>
      </c>
      <c r="D3769" s="83" t="n">
        <v>5.67</v>
      </c>
      <c r="E3769" s="0" t="n">
        <v>23</v>
      </c>
      <c r="F3769" s="0" t="n">
        <v>2</v>
      </c>
      <c r="G3769" s="0" t="n">
        <v>0</v>
      </c>
      <c r="I3769" s="0" t="str">
        <f aca="false">IF(A3769="","",IF(COUNTIF(Campaigns!$A$7:$A$300,A3769)&gt;0,"✓",IF(N(D3769)=0,"– no spend","⚠ add to Campaigns tab")))</f>
        <v>✓</v>
      </c>
      <c r="J3769" s="83" t="n">
        <f aca="false">IF(D3769="","",D3769*IF(Settings!$B$23=Settings!$C$6,1,IF(Settings!$B$23="USD",1/INDEX(Settings!$B$29:$B$40,MONTH(B3769)),INDEX(Settings!$B$29:$B$40,MONTH(B3769)))))</f>
        <v>6.337359</v>
      </c>
    </row>
    <row r="3770" customFormat="false" ht="15" hidden="false" customHeight="false" outlineLevel="0" collapsed="false">
      <c r="A3770" s="0" t="s">
        <v>197</v>
      </c>
      <c r="B3770" s="81" t="n">
        <v>46305</v>
      </c>
      <c r="C3770" s="82" t="s">
        <v>452</v>
      </c>
      <c r="D3770" s="83" t="n">
        <v>10.22</v>
      </c>
      <c r="E3770" s="0" t="n">
        <v>6890</v>
      </c>
      <c r="F3770" s="0" t="n">
        <v>13</v>
      </c>
      <c r="G3770" s="0" t="n">
        <v>0</v>
      </c>
      <c r="I3770" s="0" t="str">
        <f aca="false">IF(A3770="","",IF(COUNTIF(Campaigns!$A$7:$A$300,A3770)&gt;0,"✓",IF(N(D3770)=0,"– no spend","⚠ add to Campaigns tab")))</f>
        <v>✓</v>
      </c>
      <c r="J3770" s="83" t="n">
        <f aca="false">IF(D3770="","",D3770*IF(Settings!$B$23=Settings!$C$6,1,IF(Settings!$B$23="USD",1/INDEX(Settings!$B$29:$B$40,MONTH(B3770)),INDEX(Settings!$B$29:$B$40,MONTH(B3770)))))</f>
        <v>11.422894</v>
      </c>
    </row>
    <row r="3771" customFormat="false" ht="15" hidden="false" customHeight="false" outlineLevel="0" collapsed="false">
      <c r="A3771" s="0" t="s">
        <v>198</v>
      </c>
      <c r="B3771" s="81" t="n">
        <v>46305</v>
      </c>
      <c r="C3771" s="82" t="s">
        <v>452</v>
      </c>
      <c r="D3771" s="83" t="n">
        <v>12.31</v>
      </c>
      <c r="E3771" s="0" t="n">
        <v>1649</v>
      </c>
      <c r="F3771" s="0" t="n">
        <v>5</v>
      </c>
      <c r="G3771" s="0" t="n">
        <v>0</v>
      </c>
      <c r="I3771" s="0" t="str">
        <f aca="false">IF(A3771="","",IF(COUNTIF(Campaigns!$A$7:$A$300,A3771)&gt;0,"✓",IF(N(D3771)=0,"– no spend","⚠ add to Campaigns tab")))</f>
        <v>✓</v>
      </c>
      <c r="J3771" s="83" t="n">
        <f aca="false">IF(D3771="","",D3771*IF(Settings!$B$23=Settings!$C$6,1,IF(Settings!$B$23="USD",1/INDEX(Settings!$B$29:$B$40,MONTH(B3771)),INDEX(Settings!$B$29:$B$40,MONTH(B3771)))))</f>
        <v>13.758887</v>
      </c>
    </row>
    <row r="3772" customFormat="false" ht="15" hidden="false" customHeight="false" outlineLevel="0" collapsed="false">
      <c r="A3772" s="0" t="s">
        <v>193</v>
      </c>
      <c r="B3772" s="81" t="n">
        <v>46306</v>
      </c>
      <c r="C3772" s="82" t="s">
        <v>452</v>
      </c>
      <c r="D3772" s="83" t="n">
        <v>38.54</v>
      </c>
      <c r="E3772" s="0" t="n">
        <v>153</v>
      </c>
      <c r="F3772" s="0" t="n">
        <v>13</v>
      </c>
      <c r="G3772" s="0" t="n">
        <v>3</v>
      </c>
      <c r="I3772" s="0" t="str">
        <f aca="false">IF(A3772="","",IF(COUNTIF(Campaigns!$A$7:$A$300,A3772)&gt;0,"✓",IF(N(D3772)=0,"– no spend","⚠ add to Campaigns tab")))</f>
        <v>✓</v>
      </c>
      <c r="J3772" s="83" t="n">
        <f aca="false">IF(D3772="","",D3772*IF(Settings!$B$23=Settings!$C$6,1,IF(Settings!$B$23="USD",1/INDEX(Settings!$B$29:$B$40,MONTH(B3772)),INDEX(Settings!$B$29:$B$40,MONTH(B3772)))))</f>
        <v>43.076158</v>
      </c>
    </row>
    <row r="3773" customFormat="false" ht="15" hidden="false" customHeight="false" outlineLevel="0" collapsed="false">
      <c r="A3773" s="0" t="s">
        <v>189</v>
      </c>
      <c r="B3773" s="81" t="n">
        <v>46306</v>
      </c>
      <c r="C3773" s="82" t="s">
        <v>452</v>
      </c>
      <c r="D3773" s="83" t="n">
        <v>23.73</v>
      </c>
      <c r="E3773" s="0" t="n">
        <v>93</v>
      </c>
      <c r="F3773" s="0" t="n">
        <v>12</v>
      </c>
      <c r="G3773" s="0" t="n">
        <v>2</v>
      </c>
      <c r="I3773" s="0" t="str">
        <f aca="false">IF(A3773="","",IF(COUNTIF(Campaigns!$A$7:$A$300,A3773)&gt;0,"✓",IF(N(D3773)=0,"– no spend","⚠ add to Campaigns tab")))</f>
        <v>✓</v>
      </c>
      <c r="J3773" s="83" t="n">
        <f aca="false">IF(D3773="","",D3773*IF(Settings!$B$23=Settings!$C$6,1,IF(Settings!$B$23="USD",1/INDEX(Settings!$B$29:$B$40,MONTH(B3773)),INDEX(Settings!$B$29:$B$40,MONTH(B3773)))))</f>
        <v>26.523021</v>
      </c>
    </row>
    <row r="3774" customFormat="false" ht="15" hidden="false" customHeight="false" outlineLevel="0" collapsed="false">
      <c r="A3774" s="0" t="s">
        <v>204</v>
      </c>
      <c r="B3774" s="81" t="n">
        <v>46306</v>
      </c>
      <c r="C3774" s="82" t="s">
        <v>452</v>
      </c>
      <c r="D3774" s="83" t="n">
        <v>9.41</v>
      </c>
      <c r="E3774" s="0" t="n">
        <v>18</v>
      </c>
      <c r="F3774" s="0" t="n">
        <v>1</v>
      </c>
      <c r="G3774" s="0" t="n">
        <v>2</v>
      </c>
      <c r="I3774" s="0" t="str">
        <f aca="false">IF(A3774="","",IF(COUNTIF(Campaigns!$A$7:$A$300,A3774)&gt;0,"✓",IF(N(D3774)=0,"– no spend","⚠ add to Campaigns tab")))</f>
        <v>✓</v>
      </c>
      <c r="J3774" s="83" t="n">
        <f aca="false">IF(D3774="","",D3774*IF(Settings!$B$23=Settings!$C$6,1,IF(Settings!$B$23="USD",1/INDEX(Settings!$B$29:$B$40,MONTH(B3774)),INDEX(Settings!$B$29:$B$40,MONTH(B3774)))))</f>
        <v>10.517557</v>
      </c>
    </row>
    <row r="3775" customFormat="false" ht="15" hidden="false" customHeight="false" outlineLevel="0" collapsed="false">
      <c r="A3775" s="0" t="s">
        <v>197</v>
      </c>
      <c r="B3775" s="81" t="n">
        <v>46306</v>
      </c>
      <c r="C3775" s="82" t="s">
        <v>452</v>
      </c>
      <c r="D3775" s="83" t="n">
        <v>10.18</v>
      </c>
      <c r="E3775" s="0" t="n">
        <v>6811</v>
      </c>
      <c r="F3775" s="0" t="n">
        <v>17</v>
      </c>
      <c r="G3775" s="0" t="n">
        <v>0</v>
      </c>
      <c r="I3775" s="0" t="str">
        <f aca="false">IF(A3775="","",IF(COUNTIF(Campaigns!$A$7:$A$300,A3775)&gt;0,"✓",IF(N(D3775)=0,"– no spend","⚠ add to Campaigns tab")))</f>
        <v>✓</v>
      </c>
      <c r="J3775" s="83" t="n">
        <f aca="false">IF(D3775="","",D3775*IF(Settings!$B$23=Settings!$C$6,1,IF(Settings!$B$23="USD",1/INDEX(Settings!$B$29:$B$40,MONTH(B3775)),INDEX(Settings!$B$29:$B$40,MONTH(B3775)))))</f>
        <v>11.378186</v>
      </c>
    </row>
    <row r="3776" customFormat="false" ht="15" hidden="false" customHeight="false" outlineLevel="0" collapsed="false">
      <c r="A3776" s="0" t="s">
        <v>198</v>
      </c>
      <c r="B3776" s="81" t="n">
        <v>46306</v>
      </c>
      <c r="C3776" s="82" t="s">
        <v>452</v>
      </c>
      <c r="D3776" s="83" t="n">
        <v>7.56</v>
      </c>
      <c r="E3776" s="0" t="n">
        <v>1010</v>
      </c>
      <c r="F3776" s="0" t="n">
        <v>2</v>
      </c>
      <c r="G3776" s="0" t="n">
        <v>0</v>
      </c>
      <c r="I3776" s="0" t="str">
        <f aca="false">IF(A3776="","",IF(COUNTIF(Campaigns!$A$7:$A$300,A3776)&gt;0,"✓",IF(N(D3776)=0,"– no spend","⚠ add to Campaigns tab")))</f>
        <v>✓</v>
      </c>
      <c r="J3776" s="83" t="n">
        <f aca="false">IF(D3776="","",D3776*IF(Settings!$B$23=Settings!$C$6,1,IF(Settings!$B$23="USD",1/INDEX(Settings!$B$29:$B$40,MONTH(B3776)),INDEX(Settings!$B$29:$B$40,MONTH(B3776)))))</f>
        <v>8.449812</v>
      </c>
    </row>
    <row r="3777" customFormat="false" ht="15" hidden="false" customHeight="false" outlineLevel="0" collapsed="false">
      <c r="A3777" s="0" t="s">
        <v>193</v>
      </c>
      <c r="B3777" s="81" t="n">
        <v>46307</v>
      </c>
      <c r="C3777" s="82" t="s">
        <v>452</v>
      </c>
      <c r="D3777" s="83" t="n">
        <v>38.14</v>
      </c>
      <c r="E3777" s="0" t="n">
        <v>153</v>
      </c>
      <c r="F3777" s="0" t="n">
        <v>16</v>
      </c>
      <c r="G3777" s="0" t="n">
        <v>1</v>
      </c>
      <c r="I3777" s="0" t="str">
        <f aca="false">IF(A3777="","",IF(COUNTIF(Campaigns!$A$7:$A$300,A3777)&gt;0,"✓",IF(N(D3777)=0,"– no spend","⚠ add to Campaigns tab")))</f>
        <v>✓</v>
      </c>
      <c r="J3777" s="83" t="n">
        <f aca="false">IF(D3777="","",D3777*IF(Settings!$B$23=Settings!$C$6,1,IF(Settings!$B$23="USD",1/INDEX(Settings!$B$29:$B$40,MONTH(B3777)),INDEX(Settings!$B$29:$B$40,MONTH(B3777)))))</f>
        <v>42.629078</v>
      </c>
    </row>
    <row r="3778" customFormat="false" ht="15" hidden="false" customHeight="false" outlineLevel="0" collapsed="false">
      <c r="A3778" s="0" t="s">
        <v>189</v>
      </c>
      <c r="B3778" s="81" t="n">
        <v>46307</v>
      </c>
      <c r="C3778" s="82" t="s">
        <v>452</v>
      </c>
      <c r="D3778" s="83" t="n">
        <v>37.15</v>
      </c>
      <c r="E3778" s="0" t="n">
        <v>117</v>
      </c>
      <c r="F3778" s="0" t="n">
        <v>30</v>
      </c>
      <c r="G3778" s="0" t="n">
        <v>1</v>
      </c>
      <c r="I3778" s="0" t="str">
        <f aca="false">IF(A3778="","",IF(COUNTIF(Campaigns!$A$7:$A$300,A3778)&gt;0,"✓",IF(N(D3778)=0,"– no spend","⚠ add to Campaigns tab")))</f>
        <v>✓</v>
      </c>
      <c r="J3778" s="83" t="n">
        <f aca="false">IF(D3778="","",D3778*IF(Settings!$B$23=Settings!$C$6,1,IF(Settings!$B$23="USD",1/INDEX(Settings!$B$29:$B$40,MONTH(B3778)),INDEX(Settings!$B$29:$B$40,MONTH(B3778)))))</f>
        <v>41.522555</v>
      </c>
    </row>
    <row r="3779" customFormat="false" ht="15" hidden="false" customHeight="false" outlineLevel="0" collapsed="false">
      <c r="A3779" s="0" t="s">
        <v>204</v>
      </c>
      <c r="B3779" s="81" t="n">
        <v>46307</v>
      </c>
      <c r="C3779" s="82" t="s">
        <v>452</v>
      </c>
      <c r="D3779" s="83" t="n">
        <v>3.42</v>
      </c>
      <c r="E3779" s="0" t="n">
        <v>10</v>
      </c>
      <c r="F3779" s="0" t="n">
        <v>1</v>
      </c>
      <c r="G3779" s="0" t="n">
        <v>0</v>
      </c>
      <c r="I3779" s="0" t="str">
        <f aca="false">IF(A3779="","",IF(COUNTIF(Campaigns!$A$7:$A$300,A3779)&gt;0,"✓",IF(N(D3779)=0,"– no spend","⚠ add to Campaigns tab")))</f>
        <v>✓</v>
      </c>
      <c r="J3779" s="83" t="n">
        <f aca="false">IF(D3779="","",D3779*IF(Settings!$B$23=Settings!$C$6,1,IF(Settings!$B$23="USD",1/INDEX(Settings!$B$29:$B$40,MONTH(B3779)),INDEX(Settings!$B$29:$B$40,MONTH(B3779)))))</f>
        <v>3.822534</v>
      </c>
    </row>
    <row r="3780" customFormat="false" ht="15" hidden="false" customHeight="false" outlineLevel="0" collapsed="false">
      <c r="A3780" s="0" t="s">
        <v>197</v>
      </c>
      <c r="B3780" s="81" t="n">
        <v>46307</v>
      </c>
      <c r="C3780" s="82" t="s">
        <v>452</v>
      </c>
      <c r="D3780" s="83" t="n">
        <v>10.28</v>
      </c>
      <c r="E3780" s="0" t="n">
        <v>6776</v>
      </c>
      <c r="F3780" s="0" t="n">
        <v>17</v>
      </c>
      <c r="G3780" s="0" t="n">
        <v>0</v>
      </c>
      <c r="I3780" s="0" t="str">
        <f aca="false">IF(A3780="","",IF(COUNTIF(Campaigns!$A$7:$A$300,A3780)&gt;0,"✓",IF(N(D3780)=0,"– no spend","⚠ add to Campaigns tab")))</f>
        <v>✓</v>
      </c>
      <c r="J3780" s="83" t="n">
        <f aca="false">IF(D3780="","",D3780*IF(Settings!$B$23=Settings!$C$6,1,IF(Settings!$B$23="USD",1/INDEX(Settings!$B$29:$B$40,MONTH(B3780)),INDEX(Settings!$B$29:$B$40,MONTH(B3780)))))</f>
        <v>11.489956</v>
      </c>
    </row>
    <row r="3781" customFormat="false" ht="15" hidden="false" customHeight="false" outlineLevel="0" collapsed="false">
      <c r="A3781" s="0" t="s">
        <v>198</v>
      </c>
      <c r="B3781" s="81" t="n">
        <v>46307</v>
      </c>
      <c r="C3781" s="82" t="s">
        <v>452</v>
      </c>
      <c r="D3781" s="83" t="n">
        <v>6.38</v>
      </c>
      <c r="E3781" s="0" t="n">
        <v>891</v>
      </c>
      <c r="F3781" s="0" t="n">
        <v>2</v>
      </c>
      <c r="G3781" s="0" t="n">
        <v>0</v>
      </c>
      <c r="I3781" s="0" t="str">
        <f aca="false">IF(A3781="","",IF(COUNTIF(Campaigns!$A$7:$A$300,A3781)&gt;0,"✓",IF(N(D3781)=0,"– no spend","⚠ add to Campaigns tab")))</f>
        <v>✓</v>
      </c>
      <c r="J3781" s="83" t="n">
        <f aca="false">IF(D3781="","",D3781*IF(Settings!$B$23=Settings!$C$6,1,IF(Settings!$B$23="USD",1/INDEX(Settings!$B$29:$B$40,MONTH(B3781)),INDEX(Settings!$B$29:$B$40,MONTH(B3781)))))</f>
        <v>7.130926</v>
      </c>
    </row>
    <row r="3782" customFormat="false" ht="15" hidden="false" customHeight="false" outlineLevel="0" collapsed="false">
      <c r="I3782" s="0" t="str">
        <f aca="false">IF(A3782="","",IF(COUNTIF(Campaigns!$A$7:$A$300,A3782)&gt;0,"✓",IF(N(D3782)=0,"– no spend","⚠ add to Campaigns tab")))</f>
        <v/>
      </c>
      <c r="J3782" s="83" t="str">
        <f aca="false">IF(D3782="","",D3782*IF(Settings!$B$23=Settings!$C$6,1,IF(Settings!$B$23="USD",1/INDEX(Settings!$B$29:$B$40,MONTH(B3782)),INDEX(Settings!$B$29:$B$40,MONTH(B3782)))))</f>
        <v/>
      </c>
    </row>
    <row r="3783" customFormat="false" ht="15" hidden="false" customHeight="false" outlineLevel="0" collapsed="false">
      <c r="I3783" s="0" t="str">
        <f aca="false">IF(A3783="","",IF(COUNTIF(Campaigns!$A$7:$A$300,A3783)&gt;0,"✓",IF(N(D3783)=0,"– no spend","⚠ add to Campaigns tab")))</f>
        <v/>
      </c>
      <c r="J3783" s="83" t="str">
        <f aca="false">IF(D3783="","",D3783*IF(Settings!$B$23=Settings!$C$6,1,IF(Settings!$B$23="USD",1/INDEX(Settings!$B$29:$B$40,MONTH(B3783)),INDEX(Settings!$B$29:$B$40,MONTH(B3783)))))</f>
        <v/>
      </c>
    </row>
    <row r="3784" customFormat="false" ht="15" hidden="false" customHeight="false" outlineLevel="0" collapsed="false">
      <c r="I3784" s="0" t="str">
        <f aca="false">IF(A3784="","",IF(COUNTIF(Campaigns!$A$7:$A$300,A3784)&gt;0,"✓",IF(N(D3784)=0,"– no spend","⚠ add to Campaigns tab")))</f>
        <v/>
      </c>
      <c r="J3784" s="83" t="str">
        <f aca="false">IF(D3784="","",D3784*IF(Settings!$B$23=Settings!$C$6,1,IF(Settings!$B$23="USD",1/INDEX(Settings!$B$29:$B$40,MONTH(B3784)),INDEX(Settings!$B$29:$B$40,MONTH(B3784)))))</f>
        <v/>
      </c>
    </row>
    <row r="3785" customFormat="false" ht="15" hidden="false" customHeight="false" outlineLevel="0" collapsed="false">
      <c r="I3785" s="0" t="str">
        <f aca="false">IF(A3785="","",IF(COUNTIF(Campaigns!$A$7:$A$300,A3785)&gt;0,"✓",IF(N(D3785)=0,"– no spend","⚠ add to Campaigns tab")))</f>
        <v/>
      </c>
      <c r="J3785" s="83" t="str">
        <f aca="false">IF(D3785="","",D3785*IF(Settings!$B$23=Settings!$C$6,1,IF(Settings!$B$23="USD",1/INDEX(Settings!$B$29:$B$40,MONTH(B3785)),INDEX(Settings!$B$29:$B$40,MONTH(B3785)))))</f>
        <v/>
      </c>
    </row>
    <row r="3786" customFormat="false" ht="15" hidden="false" customHeight="false" outlineLevel="0" collapsed="false">
      <c r="I3786" s="0" t="str">
        <f aca="false">IF(A3786="","",IF(COUNTIF(Campaigns!$A$7:$A$300,A3786)&gt;0,"✓",IF(N(D3786)=0,"– no spend","⚠ add to Campaigns tab")))</f>
        <v/>
      </c>
      <c r="J3786" s="83" t="str">
        <f aca="false">IF(D3786="","",D3786*IF(Settings!$B$23=Settings!$C$6,1,IF(Settings!$B$23="USD",1/INDEX(Settings!$B$29:$B$40,MONTH(B3786)),INDEX(Settings!$B$29:$B$40,MONTH(B3786)))))</f>
        <v/>
      </c>
    </row>
    <row r="3787" customFormat="false" ht="15" hidden="false" customHeight="false" outlineLevel="0" collapsed="false">
      <c r="I3787" s="0" t="str">
        <f aca="false">IF(A3787="","",IF(COUNTIF(Campaigns!$A$7:$A$300,A3787)&gt;0,"✓",IF(N(D3787)=0,"– no spend","⚠ add to Campaigns tab")))</f>
        <v/>
      </c>
      <c r="J3787" s="83" t="str">
        <f aca="false">IF(D3787="","",D3787*IF(Settings!$B$23=Settings!$C$6,1,IF(Settings!$B$23="USD",1/INDEX(Settings!$B$29:$B$40,MONTH(B3787)),INDEX(Settings!$B$29:$B$40,MONTH(B3787)))))</f>
        <v/>
      </c>
    </row>
    <row r="3788" customFormat="false" ht="15" hidden="false" customHeight="false" outlineLevel="0" collapsed="false">
      <c r="I3788" s="0" t="str">
        <f aca="false">IF(A3788="","",IF(COUNTIF(Campaigns!$A$7:$A$300,A3788)&gt;0,"✓",IF(N(D3788)=0,"– no spend","⚠ add to Campaigns tab")))</f>
        <v/>
      </c>
      <c r="J3788" s="83" t="str">
        <f aca="false">IF(D3788="","",D3788*IF(Settings!$B$23=Settings!$C$6,1,IF(Settings!$B$23="USD",1/INDEX(Settings!$B$29:$B$40,MONTH(B3788)),INDEX(Settings!$B$29:$B$40,MONTH(B3788)))))</f>
        <v/>
      </c>
    </row>
    <row r="3789" customFormat="false" ht="15" hidden="false" customHeight="false" outlineLevel="0" collapsed="false">
      <c r="I3789" s="0" t="str">
        <f aca="false">IF(A3789="","",IF(COUNTIF(Campaigns!$A$7:$A$300,A3789)&gt;0,"✓",IF(N(D3789)=0,"– no spend","⚠ add to Campaigns tab")))</f>
        <v/>
      </c>
      <c r="J3789" s="83" t="str">
        <f aca="false">IF(D3789="","",D3789*IF(Settings!$B$23=Settings!$C$6,1,IF(Settings!$B$23="USD",1/INDEX(Settings!$B$29:$B$40,MONTH(B3789)),INDEX(Settings!$B$29:$B$40,MONTH(B3789)))))</f>
        <v/>
      </c>
    </row>
    <row r="3790" customFormat="false" ht="15" hidden="false" customHeight="false" outlineLevel="0" collapsed="false">
      <c r="I3790" s="0" t="str">
        <f aca="false">IF(A3790="","",IF(COUNTIF(Campaigns!$A$7:$A$300,A3790)&gt;0,"✓",IF(N(D3790)=0,"– no spend","⚠ add to Campaigns tab")))</f>
        <v/>
      </c>
      <c r="J3790" s="83" t="str">
        <f aca="false">IF(D3790="","",D3790*IF(Settings!$B$23=Settings!$C$6,1,IF(Settings!$B$23="USD",1/INDEX(Settings!$B$29:$B$40,MONTH(B3790)),INDEX(Settings!$B$29:$B$40,MONTH(B3790)))))</f>
        <v/>
      </c>
    </row>
    <row r="3791" customFormat="false" ht="15" hidden="false" customHeight="false" outlineLevel="0" collapsed="false">
      <c r="I3791" s="0" t="str">
        <f aca="false">IF(A3791="","",IF(COUNTIF(Campaigns!$A$7:$A$300,A3791)&gt;0,"✓",IF(N(D3791)=0,"– no spend","⚠ add to Campaigns tab")))</f>
        <v/>
      </c>
      <c r="J3791" s="83" t="str">
        <f aca="false">IF(D3791="","",D3791*IF(Settings!$B$23=Settings!$C$6,1,IF(Settings!$B$23="USD",1/INDEX(Settings!$B$29:$B$40,MONTH(B3791)),INDEX(Settings!$B$29:$B$40,MONTH(B3791)))))</f>
        <v/>
      </c>
    </row>
    <row r="3792" customFormat="false" ht="15" hidden="false" customHeight="false" outlineLevel="0" collapsed="false">
      <c r="I3792" s="0" t="str">
        <f aca="false">IF(A3792="","",IF(COUNTIF(Campaigns!$A$7:$A$300,A3792)&gt;0,"✓",IF(N(D3792)=0,"– no spend","⚠ add to Campaigns tab")))</f>
        <v/>
      </c>
      <c r="J3792" s="83" t="str">
        <f aca="false">IF(D3792="","",D3792*IF(Settings!$B$23=Settings!$C$6,1,IF(Settings!$B$23="USD",1/INDEX(Settings!$B$29:$B$40,MONTH(B3792)),INDEX(Settings!$B$29:$B$40,MONTH(B3792)))))</f>
        <v/>
      </c>
    </row>
    <row r="3793" customFormat="false" ht="15" hidden="false" customHeight="false" outlineLevel="0" collapsed="false">
      <c r="I3793" s="0" t="str">
        <f aca="false">IF(A3793="","",IF(COUNTIF(Campaigns!$A$7:$A$300,A3793)&gt;0,"✓",IF(N(D3793)=0,"– no spend","⚠ add to Campaigns tab")))</f>
        <v/>
      </c>
      <c r="J3793" s="83" t="str">
        <f aca="false">IF(D3793="","",D3793*IF(Settings!$B$23=Settings!$C$6,1,IF(Settings!$B$23="USD",1/INDEX(Settings!$B$29:$B$40,MONTH(B3793)),INDEX(Settings!$B$29:$B$40,MONTH(B3793)))))</f>
        <v/>
      </c>
    </row>
    <row r="3794" customFormat="false" ht="15" hidden="false" customHeight="false" outlineLevel="0" collapsed="false">
      <c r="I3794" s="0" t="str">
        <f aca="false">IF(A3794="","",IF(COUNTIF(Campaigns!$A$7:$A$300,A3794)&gt;0,"✓",IF(N(D3794)=0,"– no spend","⚠ add to Campaigns tab")))</f>
        <v/>
      </c>
      <c r="J3794" s="83" t="str">
        <f aca="false">IF(D3794="","",D3794*IF(Settings!$B$23=Settings!$C$6,1,IF(Settings!$B$23="USD",1/INDEX(Settings!$B$29:$B$40,MONTH(B3794)),INDEX(Settings!$B$29:$B$40,MONTH(B3794)))))</f>
        <v/>
      </c>
    </row>
    <row r="3795" customFormat="false" ht="15" hidden="false" customHeight="false" outlineLevel="0" collapsed="false">
      <c r="I3795" s="0" t="str">
        <f aca="false">IF(A3795="","",IF(COUNTIF(Campaigns!$A$7:$A$300,A3795)&gt;0,"✓",IF(N(D3795)=0,"– no spend","⚠ add to Campaigns tab")))</f>
        <v/>
      </c>
      <c r="J3795" s="83" t="str">
        <f aca="false">IF(D3795="","",D3795*IF(Settings!$B$23=Settings!$C$6,1,IF(Settings!$B$23="USD",1/INDEX(Settings!$B$29:$B$40,MONTH(B3795)),INDEX(Settings!$B$29:$B$40,MONTH(B3795)))))</f>
        <v/>
      </c>
    </row>
    <row r="3796" customFormat="false" ht="15" hidden="false" customHeight="false" outlineLevel="0" collapsed="false">
      <c r="I3796" s="0" t="str">
        <f aca="false">IF(A3796="","",IF(COUNTIF(Campaigns!$A$7:$A$300,A3796)&gt;0,"✓",IF(N(D3796)=0,"– no spend","⚠ add to Campaigns tab")))</f>
        <v/>
      </c>
      <c r="J3796" s="83" t="str">
        <f aca="false">IF(D3796="","",D3796*IF(Settings!$B$23=Settings!$C$6,1,IF(Settings!$B$23="USD",1/INDEX(Settings!$B$29:$B$40,MONTH(B3796)),INDEX(Settings!$B$29:$B$40,MONTH(B3796)))))</f>
        <v/>
      </c>
    </row>
    <row r="3797" customFormat="false" ht="15" hidden="false" customHeight="false" outlineLevel="0" collapsed="false">
      <c r="I3797" s="0" t="str">
        <f aca="false">IF(A3797="","",IF(COUNTIF(Campaigns!$A$7:$A$300,A3797)&gt;0,"✓",IF(N(D3797)=0,"– no spend","⚠ add to Campaigns tab")))</f>
        <v/>
      </c>
      <c r="J3797" s="83" t="str">
        <f aca="false">IF(D3797="","",D3797*IF(Settings!$B$23=Settings!$C$6,1,IF(Settings!$B$23="USD",1/INDEX(Settings!$B$29:$B$40,MONTH(B3797)),INDEX(Settings!$B$29:$B$40,MONTH(B3797)))))</f>
        <v/>
      </c>
    </row>
    <row r="3798" customFormat="false" ht="15" hidden="false" customHeight="false" outlineLevel="0" collapsed="false">
      <c r="I3798" s="0" t="str">
        <f aca="false">IF(A3798="","",IF(COUNTIF(Campaigns!$A$7:$A$300,A3798)&gt;0,"✓",IF(N(D3798)=0,"– no spend","⚠ add to Campaigns tab")))</f>
        <v/>
      </c>
      <c r="J3798" s="83" t="str">
        <f aca="false">IF(D3798="","",D3798*IF(Settings!$B$23=Settings!$C$6,1,IF(Settings!$B$23="USD",1/INDEX(Settings!$B$29:$B$40,MONTH(B3798)),INDEX(Settings!$B$29:$B$40,MONTH(B3798)))))</f>
        <v/>
      </c>
    </row>
    <row r="3799" customFormat="false" ht="15" hidden="false" customHeight="false" outlineLevel="0" collapsed="false">
      <c r="I3799" s="0" t="str">
        <f aca="false">IF(A3799="","",IF(COUNTIF(Campaigns!$A$7:$A$300,A3799)&gt;0,"✓",IF(N(D3799)=0,"– no spend","⚠ add to Campaigns tab")))</f>
        <v/>
      </c>
      <c r="J3799" s="83" t="str">
        <f aca="false">IF(D3799="","",D3799*IF(Settings!$B$23=Settings!$C$6,1,IF(Settings!$B$23="USD",1/INDEX(Settings!$B$29:$B$40,MONTH(B3799)),INDEX(Settings!$B$29:$B$40,MONTH(B3799)))))</f>
        <v/>
      </c>
    </row>
    <row r="3800" customFormat="false" ht="15" hidden="false" customHeight="false" outlineLevel="0" collapsed="false">
      <c r="I3800" s="0" t="str">
        <f aca="false">IF(A3800="","",IF(COUNTIF(Campaigns!$A$7:$A$300,A3800)&gt;0,"✓",IF(N(D3800)=0,"– no spend","⚠ add to Campaigns tab")))</f>
        <v/>
      </c>
      <c r="J3800" s="83" t="str">
        <f aca="false">IF(D3800="","",D3800*IF(Settings!$B$23=Settings!$C$6,1,IF(Settings!$B$23="USD",1/INDEX(Settings!$B$29:$B$40,MONTH(B3800)),INDEX(Settings!$B$29:$B$40,MONTH(B3800)))))</f>
        <v/>
      </c>
    </row>
    <row r="3801" customFormat="false" ht="15" hidden="false" customHeight="false" outlineLevel="0" collapsed="false">
      <c r="I3801" s="0" t="str">
        <f aca="false">IF(A3801="","",IF(COUNTIF(Campaigns!$A$7:$A$300,A3801)&gt;0,"✓",IF(N(D3801)=0,"– no spend","⚠ add to Campaigns tab")))</f>
        <v/>
      </c>
      <c r="J3801" s="83" t="str">
        <f aca="false">IF(D3801="","",D3801*IF(Settings!$B$23=Settings!$C$6,1,IF(Settings!$B$23="USD",1/INDEX(Settings!$B$29:$B$40,MONTH(B3801)),INDEX(Settings!$B$29:$B$40,MONTH(B3801)))))</f>
        <v/>
      </c>
    </row>
    <row r="3802" customFormat="false" ht="15" hidden="false" customHeight="false" outlineLevel="0" collapsed="false">
      <c r="I3802" s="0" t="str">
        <f aca="false">IF(A3802="","",IF(COUNTIF(Campaigns!$A$7:$A$300,A3802)&gt;0,"✓",IF(N(D3802)=0,"– no spend","⚠ add to Campaigns tab")))</f>
        <v/>
      </c>
      <c r="J3802" s="83" t="str">
        <f aca="false">IF(D3802="","",D3802*IF(Settings!$B$23=Settings!$C$6,1,IF(Settings!$B$23="USD",1/INDEX(Settings!$B$29:$B$40,MONTH(B3802)),INDEX(Settings!$B$29:$B$40,MONTH(B3802)))))</f>
        <v/>
      </c>
    </row>
    <row r="3803" customFormat="false" ht="15" hidden="false" customHeight="false" outlineLevel="0" collapsed="false">
      <c r="I3803" s="0" t="str">
        <f aca="false">IF(A3803="","",IF(COUNTIF(Campaigns!$A$7:$A$300,A3803)&gt;0,"✓",IF(N(D3803)=0,"– no spend","⚠ add to Campaigns tab")))</f>
        <v/>
      </c>
      <c r="J3803" s="83" t="str">
        <f aca="false">IF(D3803="","",D3803*IF(Settings!$B$23=Settings!$C$6,1,IF(Settings!$B$23="USD",1/INDEX(Settings!$B$29:$B$40,MONTH(B3803)),INDEX(Settings!$B$29:$B$40,MONTH(B3803)))))</f>
        <v/>
      </c>
    </row>
    <row r="3804" customFormat="false" ht="15" hidden="false" customHeight="false" outlineLevel="0" collapsed="false">
      <c r="I3804" s="0" t="str">
        <f aca="false">IF(A3804="","",IF(COUNTIF(Campaigns!$A$7:$A$300,A3804)&gt;0,"✓",IF(N(D3804)=0,"– no spend","⚠ add to Campaigns tab")))</f>
        <v/>
      </c>
      <c r="J3804" s="83" t="str">
        <f aca="false">IF(D3804="","",D3804*IF(Settings!$B$23=Settings!$C$6,1,IF(Settings!$B$23="USD",1/INDEX(Settings!$B$29:$B$40,MONTH(B3804)),INDEX(Settings!$B$29:$B$40,MONTH(B3804)))))</f>
        <v/>
      </c>
    </row>
    <row r="3805" customFormat="false" ht="15" hidden="false" customHeight="false" outlineLevel="0" collapsed="false">
      <c r="I3805" s="0" t="str">
        <f aca="false">IF(A3805="","",IF(COUNTIF(Campaigns!$A$7:$A$300,A3805)&gt;0,"✓",IF(N(D3805)=0,"– no spend","⚠ add to Campaigns tab")))</f>
        <v/>
      </c>
      <c r="J3805" s="83" t="str">
        <f aca="false">IF(D3805="","",D3805*IF(Settings!$B$23=Settings!$C$6,1,IF(Settings!$B$23="USD",1/INDEX(Settings!$B$29:$B$40,MONTH(B3805)),INDEX(Settings!$B$29:$B$40,MONTH(B3805)))))</f>
        <v/>
      </c>
    </row>
    <row r="3806" customFormat="false" ht="15" hidden="false" customHeight="false" outlineLevel="0" collapsed="false">
      <c r="I3806" s="0" t="str">
        <f aca="false">IF(A3806="","",IF(COUNTIF(Campaigns!$A$7:$A$300,A3806)&gt;0,"✓",IF(N(D3806)=0,"– no spend","⚠ add to Campaigns tab")))</f>
        <v/>
      </c>
      <c r="J3806" s="83" t="str">
        <f aca="false">IF(D3806="","",D3806*IF(Settings!$B$23=Settings!$C$6,1,IF(Settings!$B$23="USD",1/INDEX(Settings!$B$29:$B$40,MONTH(B3806)),INDEX(Settings!$B$29:$B$40,MONTH(B3806)))))</f>
        <v/>
      </c>
    </row>
    <row r="3807" customFormat="false" ht="15" hidden="false" customHeight="false" outlineLevel="0" collapsed="false">
      <c r="I3807" s="0" t="str">
        <f aca="false">IF(A3807="","",IF(COUNTIF(Campaigns!$A$7:$A$300,A3807)&gt;0,"✓",IF(N(D3807)=0,"– no spend","⚠ add to Campaigns tab")))</f>
        <v/>
      </c>
      <c r="J3807" s="83" t="str">
        <f aca="false">IF(D3807="","",D3807*IF(Settings!$B$23=Settings!$C$6,1,IF(Settings!$B$23="USD",1/INDEX(Settings!$B$29:$B$40,MONTH(B3807)),INDEX(Settings!$B$29:$B$40,MONTH(B3807)))))</f>
        <v/>
      </c>
    </row>
    <row r="3808" customFormat="false" ht="15" hidden="false" customHeight="false" outlineLevel="0" collapsed="false">
      <c r="I3808" s="0" t="str">
        <f aca="false">IF(A3808="","",IF(COUNTIF(Campaigns!$A$7:$A$300,A3808)&gt;0,"✓",IF(N(D3808)=0,"– no spend","⚠ add to Campaigns tab")))</f>
        <v/>
      </c>
      <c r="J3808" s="83" t="str">
        <f aca="false">IF(D3808="","",D3808*IF(Settings!$B$23=Settings!$C$6,1,IF(Settings!$B$23="USD",1/INDEX(Settings!$B$29:$B$40,MONTH(B3808)),INDEX(Settings!$B$29:$B$40,MONTH(B3808)))))</f>
        <v/>
      </c>
    </row>
    <row r="3809" customFormat="false" ht="15" hidden="false" customHeight="false" outlineLevel="0" collapsed="false">
      <c r="I3809" s="0" t="str">
        <f aca="false">IF(A3809="","",IF(COUNTIF(Campaigns!$A$7:$A$300,A3809)&gt;0,"✓",IF(N(D3809)=0,"– no spend","⚠ add to Campaigns tab")))</f>
        <v/>
      </c>
      <c r="J3809" s="83" t="str">
        <f aca="false">IF(D3809="","",D3809*IF(Settings!$B$23=Settings!$C$6,1,IF(Settings!$B$23="USD",1/INDEX(Settings!$B$29:$B$40,MONTH(B3809)),INDEX(Settings!$B$29:$B$40,MONTH(B3809)))))</f>
        <v/>
      </c>
    </row>
    <row r="3810" customFormat="false" ht="15" hidden="false" customHeight="false" outlineLevel="0" collapsed="false">
      <c r="I3810" s="0" t="str">
        <f aca="false">IF(A3810="","",IF(COUNTIF(Campaigns!$A$7:$A$300,A3810)&gt;0,"✓",IF(N(D3810)=0,"– no spend","⚠ add to Campaigns tab")))</f>
        <v/>
      </c>
      <c r="J3810" s="83" t="str">
        <f aca="false">IF(D3810="","",D3810*IF(Settings!$B$23=Settings!$C$6,1,IF(Settings!$B$23="USD",1/INDEX(Settings!$B$29:$B$40,MONTH(B3810)),INDEX(Settings!$B$29:$B$40,MONTH(B3810)))))</f>
        <v/>
      </c>
    </row>
    <row r="3811" customFormat="false" ht="15" hidden="false" customHeight="false" outlineLevel="0" collapsed="false">
      <c r="I3811" s="0" t="str">
        <f aca="false">IF(A3811="","",IF(COUNTIF(Campaigns!$A$7:$A$300,A3811)&gt;0,"✓",IF(N(D3811)=0,"– no spend","⚠ add to Campaigns tab")))</f>
        <v/>
      </c>
      <c r="J3811" s="83" t="str">
        <f aca="false">IF(D3811="","",D3811*IF(Settings!$B$23=Settings!$C$6,1,IF(Settings!$B$23="USD",1/INDEX(Settings!$B$29:$B$40,MONTH(B3811)),INDEX(Settings!$B$29:$B$40,MONTH(B3811)))))</f>
        <v/>
      </c>
    </row>
    <row r="3812" customFormat="false" ht="15" hidden="false" customHeight="false" outlineLevel="0" collapsed="false">
      <c r="I3812" s="0" t="str">
        <f aca="false">IF(A3812="","",IF(COUNTIF(Campaigns!$A$7:$A$300,A3812)&gt;0,"✓",IF(N(D3812)=0,"– no spend","⚠ add to Campaigns tab")))</f>
        <v/>
      </c>
      <c r="J3812" s="83" t="str">
        <f aca="false">IF(D3812="","",D3812*IF(Settings!$B$23=Settings!$C$6,1,IF(Settings!$B$23="USD",1/INDEX(Settings!$B$29:$B$40,MONTH(B3812)),INDEX(Settings!$B$29:$B$40,MONTH(B3812)))))</f>
        <v/>
      </c>
    </row>
    <row r="3813" customFormat="false" ht="15" hidden="false" customHeight="false" outlineLevel="0" collapsed="false">
      <c r="I3813" s="0" t="str">
        <f aca="false">IF(A3813="","",IF(COUNTIF(Campaigns!$A$7:$A$300,A3813)&gt;0,"✓",IF(N(D3813)=0,"– no spend","⚠ add to Campaigns tab")))</f>
        <v/>
      </c>
      <c r="J3813" s="83" t="str">
        <f aca="false">IF(D3813="","",D3813*IF(Settings!$B$23=Settings!$C$6,1,IF(Settings!$B$23="USD",1/INDEX(Settings!$B$29:$B$40,MONTH(B3813)),INDEX(Settings!$B$29:$B$40,MONTH(B3813)))))</f>
        <v/>
      </c>
    </row>
    <row r="3814" customFormat="false" ht="15" hidden="false" customHeight="false" outlineLevel="0" collapsed="false">
      <c r="I3814" s="0" t="str">
        <f aca="false">IF(A3814="","",IF(COUNTIF(Campaigns!$A$7:$A$300,A3814)&gt;0,"✓",IF(N(D3814)=0,"– no spend","⚠ add to Campaigns tab")))</f>
        <v/>
      </c>
      <c r="J3814" s="83" t="str">
        <f aca="false">IF(D3814="","",D3814*IF(Settings!$B$23=Settings!$C$6,1,IF(Settings!$B$23="USD",1/INDEX(Settings!$B$29:$B$40,MONTH(B3814)),INDEX(Settings!$B$29:$B$40,MONTH(B3814)))))</f>
        <v/>
      </c>
    </row>
    <row r="3815" customFormat="false" ht="15" hidden="false" customHeight="false" outlineLevel="0" collapsed="false">
      <c r="I3815" s="0" t="str">
        <f aca="false">IF(A3815="","",IF(COUNTIF(Campaigns!$A$7:$A$300,A3815)&gt;0,"✓",IF(N(D3815)=0,"– no spend","⚠ add to Campaigns tab")))</f>
        <v/>
      </c>
      <c r="J3815" s="83" t="str">
        <f aca="false">IF(D3815="","",D3815*IF(Settings!$B$23=Settings!$C$6,1,IF(Settings!$B$23="USD",1/INDEX(Settings!$B$29:$B$40,MONTH(B3815)),INDEX(Settings!$B$29:$B$40,MONTH(B3815)))))</f>
        <v/>
      </c>
    </row>
    <row r="3816" customFormat="false" ht="15" hidden="false" customHeight="false" outlineLevel="0" collapsed="false">
      <c r="I3816" s="0" t="str">
        <f aca="false">IF(A3816="","",IF(COUNTIF(Campaigns!$A$7:$A$300,A3816)&gt;0,"✓",IF(N(D3816)=0,"– no spend","⚠ add to Campaigns tab")))</f>
        <v/>
      </c>
      <c r="J3816" s="83" t="str">
        <f aca="false">IF(D3816="","",D3816*IF(Settings!$B$23=Settings!$C$6,1,IF(Settings!$B$23="USD",1/INDEX(Settings!$B$29:$B$40,MONTH(B3816)),INDEX(Settings!$B$29:$B$40,MONTH(B3816)))))</f>
        <v/>
      </c>
    </row>
    <row r="3817" customFormat="false" ht="15" hidden="false" customHeight="false" outlineLevel="0" collapsed="false">
      <c r="I3817" s="0" t="str">
        <f aca="false">IF(A3817="","",IF(COUNTIF(Campaigns!$A$7:$A$300,A3817)&gt;0,"✓",IF(N(D3817)=0,"– no spend","⚠ add to Campaigns tab")))</f>
        <v/>
      </c>
      <c r="J3817" s="83" t="str">
        <f aca="false">IF(D3817="","",D3817*IF(Settings!$B$23=Settings!$C$6,1,IF(Settings!$B$23="USD",1/INDEX(Settings!$B$29:$B$40,MONTH(B3817)),INDEX(Settings!$B$29:$B$40,MONTH(B3817)))))</f>
        <v/>
      </c>
    </row>
    <row r="3818" customFormat="false" ht="15" hidden="false" customHeight="false" outlineLevel="0" collapsed="false">
      <c r="I3818" s="0" t="str">
        <f aca="false">IF(A3818="","",IF(COUNTIF(Campaigns!$A$7:$A$300,A3818)&gt;0,"✓",IF(N(D3818)=0,"– no spend","⚠ add to Campaigns tab")))</f>
        <v/>
      </c>
      <c r="J3818" s="83" t="str">
        <f aca="false">IF(D3818="","",D3818*IF(Settings!$B$23=Settings!$C$6,1,IF(Settings!$B$23="USD",1/INDEX(Settings!$B$29:$B$40,MONTH(B3818)),INDEX(Settings!$B$29:$B$40,MONTH(B3818)))))</f>
        <v/>
      </c>
    </row>
    <row r="3819" customFormat="false" ht="15" hidden="false" customHeight="false" outlineLevel="0" collapsed="false">
      <c r="I3819" s="0" t="str">
        <f aca="false">IF(A3819="","",IF(COUNTIF(Campaigns!$A$7:$A$300,A3819)&gt;0,"✓",IF(N(D3819)=0,"– no spend","⚠ add to Campaigns tab")))</f>
        <v/>
      </c>
      <c r="J3819" s="83" t="str">
        <f aca="false">IF(D3819="","",D3819*IF(Settings!$B$23=Settings!$C$6,1,IF(Settings!$B$23="USD",1/INDEX(Settings!$B$29:$B$40,MONTH(B3819)),INDEX(Settings!$B$29:$B$40,MONTH(B3819)))))</f>
        <v/>
      </c>
    </row>
    <row r="3820" customFormat="false" ht="15" hidden="false" customHeight="false" outlineLevel="0" collapsed="false">
      <c r="I3820" s="0" t="str">
        <f aca="false">IF(A3820="","",IF(COUNTIF(Campaigns!$A$7:$A$300,A3820)&gt;0,"✓",IF(N(D3820)=0,"– no spend","⚠ add to Campaigns tab")))</f>
        <v/>
      </c>
      <c r="J3820" s="83" t="str">
        <f aca="false">IF(D3820="","",D3820*IF(Settings!$B$23=Settings!$C$6,1,IF(Settings!$B$23="USD",1/INDEX(Settings!$B$29:$B$40,MONTH(B3820)),INDEX(Settings!$B$29:$B$40,MONTH(B3820)))))</f>
        <v/>
      </c>
    </row>
    <row r="3821" customFormat="false" ht="15" hidden="false" customHeight="false" outlineLevel="0" collapsed="false">
      <c r="I3821" s="0" t="str">
        <f aca="false">IF(A3821="","",IF(COUNTIF(Campaigns!$A$7:$A$300,A3821)&gt;0,"✓",IF(N(D3821)=0,"– no spend","⚠ add to Campaigns tab")))</f>
        <v/>
      </c>
      <c r="J3821" s="83" t="str">
        <f aca="false">IF(D3821="","",D3821*IF(Settings!$B$23=Settings!$C$6,1,IF(Settings!$B$23="USD",1/INDEX(Settings!$B$29:$B$40,MONTH(B3821)),INDEX(Settings!$B$29:$B$40,MONTH(B3821)))))</f>
        <v/>
      </c>
    </row>
    <row r="3822" customFormat="false" ht="15" hidden="false" customHeight="false" outlineLevel="0" collapsed="false">
      <c r="I3822" s="0" t="str">
        <f aca="false">IF(A3822="","",IF(COUNTIF(Campaigns!$A$7:$A$300,A3822)&gt;0,"✓",IF(N(D3822)=0,"– no spend","⚠ add to Campaigns tab")))</f>
        <v/>
      </c>
      <c r="J3822" s="83" t="str">
        <f aca="false">IF(D3822="","",D3822*IF(Settings!$B$23=Settings!$C$6,1,IF(Settings!$B$23="USD",1/INDEX(Settings!$B$29:$B$40,MONTH(B3822)),INDEX(Settings!$B$29:$B$40,MONTH(B3822)))))</f>
        <v/>
      </c>
    </row>
    <row r="3823" customFormat="false" ht="15" hidden="false" customHeight="false" outlineLevel="0" collapsed="false">
      <c r="I3823" s="0" t="str">
        <f aca="false">IF(A3823="","",IF(COUNTIF(Campaigns!$A$7:$A$300,A3823)&gt;0,"✓",IF(N(D3823)=0,"– no spend","⚠ add to Campaigns tab")))</f>
        <v/>
      </c>
      <c r="J3823" s="83" t="str">
        <f aca="false">IF(D3823="","",D3823*IF(Settings!$B$23=Settings!$C$6,1,IF(Settings!$B$23="USD",1/INDEX(Settings!$B$29:$B$40,MONTH(B3823)),INDEX(Settings!$B$29:$B$40,MONTH(B3823)))))</f>
        <v/>
      </c>
    </row>
    <row r="3824" customFormat="false" ht="15" hidden="false" customHeight="false" outlineLevel="0" collapsed="false">
      <c r="I3824" s="0" t="str">
        <f aca="false">IF(A3824="","",IF(COUNTIF(Campaigns!$A$7:$A$300,A3824)&gt;0,"✓",IF(N(D3824)=0,"– no spend","⚠ add to Campaigns tab")))</f>
        <v/>
      </c>
      <c r="J3824" s="83" t="str">
        <f aca="false">IF(D3824="","",D3824*IF(Settings!$B$23=Settings!$C$6,1,IF(Settings!$B$23="USD",1/INDEX(Settings!$B$29:$B$40,MONTH(B3824)),INDEX(Settings!$B$29:$B$40,MONTH(B3824)))))</f>
        <v/>
      </c>
    </row>
    <row r="3825" customFormat="false" ht="15" hidden="false" customHeight="false" outlineLevel="0" collapsed="false">
      <c r="I3825" s="0" t="str">
        <f aca="false">IF(A3825="","",IF(COUNTIF(Campaigns!$A$7:$A$300,A3825)&gt;0,"✓",IF(N(D3825)=0,"– no spend","⚠ add to Campaigns tab")))</f>
        <v/>
      </c>
      <c r="J3825" s="83" t="str">
        <f aca="false">IF(D3825="","",D3825*IF(Settings!$B$23=Settings!$C$6,1,IF(Settings!$B$23="USD",1/INDEX(Settings!$B$29:$B$40,MONTH(B3825)),INDEX(Settings!$B$29:$B$40,MONTH(B3825)))))</f>
        <v/>
      </c>
    </row>
    <row r="3826" customFormat="false" ht="15" hidden="false" customHeight="false" outlineLevel="0" collapsed="false">
      <c r="I3826" s="0" t="str">
        <f aca="false">IF(A3826="","",IF(COUNTIF(Campaigns!$A$7:$A$300,A3826)&gt;0,"✓",IF(N(D3826)=0,"– no spend","⚠ add to Campaigns tab")))</f>
        <v/>
      </c>
      <c r="J3826" s="83" t="str">
        <f aca="false">IF(D3826="","",D3826*IF(Settings!$B$23=Settings!$C$6,1,IF(Settings!$B$23="USD",1/INDEX(Settings!$B$29:$B$40,MONTH(B3826)),INDEX(Settings!$B$29:$B$40,MONTH(B3826)))))</f>
        <v/>
      </c>
    </row>
    <row r="3827" customFormat="false" ht="15" hidden="false" customHeight="false" outlineLevel="0" collapsed="false">
      <c r="I3827" s="0" t="str">
        <f aca="false">IF(A3827="","",IF(COUNTIF(Campaigns!$A$7:$A$300,A3827)&gt;0,"✓",IF(N(D3827)=0,"– no spend","⚠ add to Campaigns tab")))</f>
        <v/>
      </c>
      <c r="J3827" s="83" t="str">
        <f aca="false">IF(D3827="","",D3827*IF(Settings!$B$23=Settings!$C$6,1,IF(Settings!$B$23="USD",1/INDEX(Settings!$B$29:$B$40,MONTH(B3827)),INDEX(Settings!$B$29:$B$40,MONTH(B3827)))))</f>
        <v/>
      </c>
    </row>
    <row r="3828" customFormat="false" ht="15" hidden="false" customHeight="false" outlineLevel="0" collapsed="false">
      <c r="I3828" s="0" t="str">
        <f aca="false">IF(A3828="","",IF(COUNTIF(Campaigns!$A$7:$A$300,A3828)&gt;0,"✓",IF(N(D3828)=0,"– no spend","⚠ add to Campaigns tab")))</f>
        <v/>
      </c>
      <c r="J3828" s="83" t="str">
        <f aca="false">IF(D3828="","",D3828*IF(Settings!$B$23=Settings!$C$6,1,IF(Settings!$B$23="USD",1/INDEX(Settings!$B$29:$B$40,MONTH(B3828)),INDEX(Settings!$B$29:$B$40,MONTH(B3828)))))</f>
        <v/>
      </c>
    </row>
    <row r="3829" customFormat="false" ht="15" hidden="false" customHeight="false" outlineLevel="0" collapsed="false">
      <c r="I3829" s="0" t="str">
        <f aca="false">IF(A3829="","",IF(COUNTIF(Campaigns!$A$7:$A$300,A3829)&gt;0,"✓",IF(N(D3829)=0,"– no spend","⚠ add to Campaigns tab")))</f>
        <v/>
      </c>
      <c r="J3829" s="83" t="str">
        <f aca="false">IF(D3829="","",D3829*IF(Settings!$B$23=Settings!$C$6,1,IF(Settings!$B$23="USD",1/INDEX(Settings!$B$29:$B$40,MONTH(B3829)),INDEX(Settings!$B$29:$B$40,MONTH(B3829)))))</f>
        <v/>
      </c>
    </row>
    <row r="3830" customFormat="false" ht="15" hidden="false" customHeight="false" outlineLevel="0" collapsed="false">
      <c r="I3830" s="0" t="str">
        <f aca="false">IF(A3830="","",IF(COUNTIF(Campaigns!$A$7:$A$300,A3830)&gt;0,"✓",IF(N(D3830)=0,"– no spend","⚠ add to Campaigns tab")))</f>
        <v/>
      </c>
      <c r="J3830" s="83" t="str">
        <f aca="false">IF(D3830="","",D3830*IF(Settings!$B$23=Settings!$C$6,1,IF(Settings!$B$23="USD",1/INDEX(Settings!$B$29:$B$40,MONTH(B3830)),INDEX(Settings!$B$29:$B$40,MONTH(B3830)))))</f>
        <v/>
      </c>
    </row>
    <row r="3831" customFormat="false" ht="15" hidden="false" customHeight="false" outlineLevel="0" collapsed="false">
      <c r="I3831" s="0" t="str">
        <f aca="false">IF(A3831="","",IF(COUNTIF(Campaigns!$A$7:$A$300,A3831)&gt;0,"✓",IF(N(D3831)=0,"– no spend","⚠ add to Campaigns tab")))</f>
        <v/>
      </c>
      <c r="J3831" s="83" t="str">
        <f aca="false">IF(D3831="","",D3831*IF(Settings!$B$23=Settings!$C$6,1,IF(Settings!$B$23="USD",1/INDEX(Settings!$B$29:$B$40,MONTH(B3831)),INDEX(Settings!$B$29:$B$40,MONTH(B3831)))))</f>
        <v/>
      </c>
    </row>
    <row r="3832" customFormat="false" ht="15" hidden="false" customHeight="false" outlineLevel="0" collapsed="false">
      <c r="I3832" s="0" t="str">
        <f aca="false">IF(A3832="","",IF(COUNTIF(Campaigns!$A$7:$A$300,A3832)&gt;0,"✓",IF(N(D3832)=0,"– no spend","⚠ add to Campaigns tab")))</f>
        <v/>
      </c>
      <c r="J3832" s="83" t="str">
        <f aca="false">IF(D3832="","",D3832*IF(Settings!$B$23=Settings!$C$6,1,IF(Settings!$B$23="USD",1/INDEX(Settings!$B$29:$B$40,MONTH(B3832)),INDEX(Settings!$B$29:$B$40,MONTH(B3832)))))</f>
        <v/>
      </c>
    </row>
    <row r="3833" customFormat="false" ht="15" hidden="false" customHeight="false" outlineLevel="0" collapsed="false">
      <c r="I3833" s="0" t="str">
        <f aca="false">IF(A3833="","",IF(COUNTIF(Campaigns!$A$7:$A$300,A3833)&gt;0,"✓",IF(N(D3833)=0,"– no spend","⚠ add to Campaigns tab")))</f>
        <v/>
      </c>
      <c r="J3833" s="83" t="str">
        <f aca="false">IF(D3833="","",D3833*IF(Settings!$B$23=Settings!$C$6,1,IF(Settings!$B$23="USD",1/INDEX(Settings!$B$29:$B$40,MONTH(B3833)),INDEX(Settings!$B$29:$B$40,MONTH(B3833)))))</f>
        <v/>
      </c>
    </row>
    <row r="3834" customFormat="false" ht="15" hidden="false" customHeight="false" outlineLevel="0" collapsed="false">
      <c r="I3834" s="0" t="str">
        <f aca="false">IF(A3834="","",IF(COUNTIF(Campaigns!$A$7:$A$300,A3834)&gt;0,"✓",IF(N(D3834)=0,"– no spend","⚠ add to Campaigns tab")))</f>
        <v/>
      </c>
      <c r="J3834" s="83" t="str">
        <f aca="false">IF(D3834="","",D3834*IF(Settings!$B$23=Settings!$C$6,1,IF(Settings!$B$23="USD",1/INDEX(Settings!$B$29:$B$40,MONTH(B3834)),INDEX(Settings!$B$29:$B$40,MONTH(B3834)))))</f>
        <v/>
      </c>
    </row>
    <row r="3835" customFormat="false" ht="15" hidden="false" customHeight="false" outlineLevel="0" collapsed="false">
      <c r="I3835" s="0" t="str">
        <f aca="false">IF(A3835="","",IF(COUNTIF(Campaigns!$A$7:$A$300,A3835)&gt;0,"✓",IF(N(D3835)=0,"– no spend","⚠ add to Campaigns tab")))</f>
        <v/>
      </c>
      <c r="J3835" s="83" t="str">
        <f aca="false">IF(D3835="","",D3835*IF(Settings!$B$23=Settings!$C$6,1,IF(Settings!$B$23="USD",1/INDEX(Settings!$B$29:$B$40,MONTH(B3835)),INDEX(Settings!$B$29:$B$40,MONTH(B3835)))))</f>
        <v/>
      </c>
    </row>
    <row r="3836" customFormat="false" ht="15" hidden="false" customHeight="false" outlineLevel="0" collapsed="false">
      <c r="I3836" s="0" t="str">
        <f aca="false">IF(A3836="","",IF(COUNTIF(Campaigns!$A$7:$A$300,A3836)&gt;0,"✓",IF(N(D3836)=0,"– no spend","⚠ add to Campaigns tab")))</f>
        <v/>
      </c>
      <c r="J3836" s="83" t="str">
        <f aca="false">IF(D3836="","",D3836*IF(Settings!$B$23=Settings!$C$6,1,IF(Settings!$B$23="USD",1/INDEX(Settings!$B$29:$B$40,MONTH(B3836)),INDEX(Settings!$B$29:$B$40,MONTH(B3836)))))</f>
        <v/>
      </c>
    </row>
    <row r="3837" customFormat="false" ht="15" hidden="false" customHeight="false" outlineLevel="0" collapsed="false">
      <c r="I3837" s="0" t="str">
        <f aca="false">IF(A3837="","",IF(COUNTIF(Campaigns!$A$7:$A$300,A3837)&gt;0,"✓",IF(N(D3837)=0,"– no spend","⚠ add to Campaigns tab")))</f>
        <v/>
      </c>
      <c r="J3837" s="83" t="str">
        <f aca="false">IF(D3837="","",D3837*IF(Settings!$B$23=Settings!$C$6,1,IF(Settings!$B$23="USD",1/INDEX(Settings!$B$29:$B$40,MONTH(B3837)),INDEX(Settings!$B$29:$B$40,MONTH(B3837)))))</f>
        <v/>
      </c>
    </row>
    <row r="3838" customFormat="false" ht="15" hidden="false" customHeight="false" outlineLevel="0" collapsed="false">
      <c r="I3838" s="0" t="str">
        <f aca="false">IF(A3838="","",IF(COUNTIF(Campaigns!$A$7:$A$300,A3838)&gt;0,"✓",IF(N(D3838)=0,"– no spend","⚠ add to Campaigns tab")))</f>
        <v/>
      </c>
      <c r="J3838" s="83" t="str">
        <f aca="false">IF(D3838="","",D3838*IF(Settings!$B$23=Settings!$C$6,1,IF(Settings!$B$23="USD",1/INDEX(Settings!$B$29:$B$40,MONTH(B3838)),INDEX(Settings!$B$29:$B$40,MONTH(B3838)))))</f>
        <v/>
      </c>
    </row>
    <row r="3839" customFormat="false" ht="15" hidden="false" customHeight="false" outlineLevel="0" collapsed="false">
      <c r="I3839" s="0" t="str">
        <f aca="false">IF(A3839="","",IF(COUNTIF(Campaigns!$A$7:$A$300,A3839)&gt;0,"✓",IF(N(D3839)=0,"– no spend","⚠ add to Campaigns tab")))</f>
        <v/>
      </c>
      <c r="J3839" s="83" t="str">
        <f aca="false">IF(D3839="","",D3839*IF(Settings!$B$23=Settings!$C$6,1,IF(Settings!$B$23="USD",1/INDEX(Settings!$B$29:$B$40,MONTH(B3839)),INDEX(Settings!$B$29:$B$40,MONTH(B3839)))))</f>
        <v/>
      </c>
    </row>
    <row r="3840" customFormat="false" ht="15" hidden="false" customHeight="false" outlineLevel="0" collapsed="false">
      <c r="I3840" s="0" t="str">
        <f aca="false">IF(A3840="","",IF(COUNTIF(Campaigns!$A$7:$A$300,A3840)&gt;0,"✓",IF(N(D3840)=0,"– no spend","⚠ add to Campaigns tab")))</f>
        <v/>
      </c>
      <c r="J3840" s="83" t="str">
        <f aca="false">IF(D3840="","",D3840*IF(Settings!$B$23=Settings!$C$6,1,IF(Settings!$B$23="USD",1/INDEX(Settings!$B$29:$B$40,MONTH(B3840)),INDEX(Settings!$B$29:$B$40,MONTH(B3840)))))</f>
        <v/>
      </c>
    </row>
    <row r="3841" customFormat="false" ht="15" hidden="false" customHeight="false" outlineLevel="0" collapsed="false">
      <c r="I3841" s="0" t="str">
        <f aca="false">IF(A3841="","",IF(COUNTIF(Campaigns!$A$7:$A$300,A3841)&gt;0,"✓",IF(N(D3841)=0,"– no spend","⚠ add to Campaigns tab")))</f>
        <v/>
      </c>
      <c r="J3841" s="83" t="str">
        <f aca="false">IF(D3841="","",D3841*IF(Settings!$B$23=Settings!$C$6,1,IF(Settings!$B$23="USD",1/INDEX(Settings!$B$29:$B$40,MONTH(B3841)),INDEX(Settings!$B$29:$B$40,MONTH(B3841)))))</f>
        <v/>
      </c>
    </row>
    <row r="3842" customFormat="false" ht="15" hidden="false" customHeight="false" outlineLevel="0" collapsed="false">
      <c r="I3842" s="0" t="str">
        <f aca="false">IF(A3842="","",IF(COUNTIF(Campaigns!$A$7:$A$300,A3842)&gt;0,"✓",IF(N(D3842)=0,"– no spend","⚠ add to Campaigns tab")))</f>
        <v/>
      </c>
      <c r="J3842" s="83" t="str">
        <f aca="false">IF(D3842="","",D3842*IF(Settings!$B$23=Settings!$C$6,1,IF(Settings!$B$23="USD",1/INDEX(Settings!$B$29:$B$40,MONTH(B3842)),INDEX(Settings!$B$29:$B$40,MONTH(B3842)))))</f>
        <v/>
      </c>
    </row>
    <row r="3843" customFormat="false" ht="15" hidden="false" customHeight="false" outlineLevel="0" collapsed="false">
      <c r="I3843" s="0" t="str">
        <f aca="false">IF(A3843="","",IF(COUNTIF(Campaigns!$A$7:$A$300,A3843)&gt;0,"✓",IF(N(D3843)=0,"– no spend","⚠ add to Campaigns tab")))</f>
        <v/>
      </c>
      <c r="J3843" s="83" t="str">
        <f aca="false">IF(D3843="","",D3843*IF(Settings!$B$23=Settings!$C$6,1,IF(Settings!$B$23="USD",1/INDEX(Settings!$B$29:$B$40,MONTH(B3843)),INDEX(Settings!$B$29:$B$40,MONTH(B3843)))))</f>
        <v/>
      </c>
    </row>
    <row r="3844" customFormat="false" ht="15" hidden="false" customHeight="false" outlineLevel="0" collapsed="false">
      <c r="I3844" s="0" t="str">
        <f aca="false">IF(A3844="","",IF(COUNTIF(Campaigns!$A$7:$A$300,A3844)&gt;0,"✓",IF(N(D3844)=0,"– no spend","⚠ add to Campaigns tab")))</f>
        <v/>
      </c>
      <c r="J3844" s="83" t="str">
        <f aca="false">IF(D3844="","",D3844*IF(Settings!$B$23=Settings!$C$6,1,IF(Settings!$B$23="USD",1/INDEX(Settings!$B$29:$B$40,MONTH(B3844)),INDEX(Settings!$B$29:$B$40,MONTH(B3844)))))</f>
        <v/>
      </c>
    </row>
    <row r="3845" customFormat="false" ht="15" hidden="false" customHeight="false" outlineLevel="0" collapsed="false">
      <c r="I3845" s="0" t="str">
        <f aca="false">IF(A3845="","",IF(COUNTIF(Campaigns!$A$7:$A$300,A3845)&gt;0,"✓",IF(N(D3845)=0,"– no spend","⚠ add to Campaigns tab")))</f>
        <v/>
      </c>
      <c r="J3845" s="83" t="str">
        <f aca="false">IF(D3845="","",D3845*IF(Settings!$B$23=Settings!$C$6,1,IF(Settings!$B$23="USD",1/INDEX(Settings!$B$29:$B$40,MONTH(B3845)),INDEX(Settings!$B$29:$B$40,MONTH(B3845)))))</f>
        <v/>
      </c>
    </row>
    <row r="3846" customFormat="false" ht="15" hidden="false" customHeight="false" outlineLevel="0" collapsed="false">
      <c r="I3846" s="0" t="str">
        <f aca="false">IF(A3846="","",IF(COUNTIF(Campaigns!$A$7:$A$300,A3846)&gt;0,"✓",IF(N(D3846)=0,"– no spend","⚠ add to Campaigns tab")))</f>
        <v/>
      </c>
      <c r="J3846" s="83" t="str">
        <f aca="false">IF(D3846="","",D3846*IF(Settings!$B$23=Settings!$C$6,1,IF(Settings!$B$23="USD",1/INDEX(Settings!$B$29:$B$40,MONTH(B3846)),INDEX(Settings!$B$29:$B$40,MONTH(B3846)))))</f>
        <v/>
      </c>
    </row>
    <row r="3847" customFormat="false" ht="15" hidden="false" customHeight="false" outlineLevel="0" collapsed="false">
      <c r="I3847" s="0" t="str">
        <f aca="false">IF(A3847="","",IF(COUNTIF(Campaigns!$A$7:$A$300,A3847)&gt;0,"✓",IF(N(D3847)=0,"– no spend","⚠ add to Campaigns tab")))</f>
        <v/>
      </c>
      <c r="J3847" s="83" t="str">
        <f aca="false">IF(D3847="","",D3847*IF(Settings!$B$23=Settings!$C$6,1,IF(Settings!$B$23="USD",1/INDEX(Settings!$B$29:$B$40,MONTH(B3847)),INDEX(Settings!$B$29:$B$40,MONTH(B3847)))))</f>
        <v/>
      </c>
    </row>
    <row r="3848" customFormat="false" ht="15" hidden="false" customHeight="false" outlineLevel="0" collapsed="false">
      <c r="I3848" s="0" t="str">
        <f aca="false">IF(A3848="","",IF(COUNTIF(Campaigns!$A$7:$A$300,A3848)&gt;0,"✓",IF(N(D3848)=0,"– no spend","⚠ add to Campaigns tab")))</f>
        <v/>
      </c>
      <c r="J3848" s="83" t="str">
        <f aca="false">IF(D3848="","",D3848*IF(Settings!$B$23=Settings!$C$6,1,IF(Settings!$B$23="USD",1/INDEX(Settings!$B$29:$B$40,MONTH(B3848)),INDEX(Settings!$B$29:$B$40,MONTH(B3848)))))</f>
        <v/>
      </c>
    </row>
    <row r="3849" customFormat="false" ht="15" hidden="false" customHeight="false" outlineLevel="0" collapsed="false">
      <c r="I3849" s="0" t="str">
        <f aca="false">IF(A3849="","",IF(COUNTIF(Campaigns!$A$7:$A$300,A3849)&gt;0,"✓",IF(N(D3849)=0,"– no spend","⚠ add to Campaigns tab")))</f>
        <v/>
      </c>
      <c r="J3849" s="83" t="str">
        <f aca="false">IF(D3849="","",D3849*IF(Settings!$B$23=Settings!$C$6,1,IF(Settings!$B$23="USD",1/INDEX(Settings!$B$29:$B$40,MONTH(B3849)),INDEX(Settings!$B$29:$B$40,MONTH(B3849)))))</f>
        <v/>
      </c>
    </row>
    <row r="3850" customFormat="false" ht="15" hidden="false" customHeight="false" outlineLevel="0" collapsed="false">
      <c r="I3850" s="0" t="str">
        <f aca="false">IF(A3850="","",IF(COUNTIF(Campaigns!$A$7:$A$300,A3850)&gt;0,"✓",IF(N(D3850)=0,"– no spend","⚠ add to Campaigns tab")))</f>
        <v/>
      </c>
      <c r="J3850" s="83" t="str">
        <f aca="false">IF(D3850="","",D3850*IF(Settings!$B$23=Settings!$C$6,1,IF(Settings!$B$23="USD",1/INDEX(Settings!$B$29:$B$40,MONTH(B3850)),INDEX(Settings!$B$29:$B$40,MONTH(B3850)))))</f>
        <v/>
      </c>
    </row>
    <row r="3851" customFormat="false" ht="15" hidden="false" customHeight="false" outlineLevel="0" collapsed="false">
      <c r="I3851" s="0" t="str">
        <f aca="false">IF(A3851="","",IF(COUNTIF(Campaigns!$A$7:$A$300,A3851)&gt;0,"✓",IF(N(D3851)=0,"– no spend","⚠ add to Campaigns tab")))</f>
        <v/>
      </c>
      <c r="J3851" s="83" t="str">
        <f aca="false">IF(D3851="","",D3851*IF(Settings!$B$23=Settings!$C$6,1,IF(Settings!$B$23="USD",1/INDEX(Settings!$B$29:$B$40,MONTH(B3851)),INDEX(Settings!$B$29:$B$40,MONTH(B3851)))))</f>
        <v/>
      </c>
    </row>
    <row r="3852" customFormat="false" ht="15" hidden="false" customHeight="false" outlineLevel="0" collapsed="false">
      <c r="I3852" s="0" t="str">
        <f aca="false">IF(A3852="","",IF(COUNTIF(Campaigns!$A$7:$A$300,A3852)&gt;0,"✓",IF(N(D3852)=0,"– no spend","⚠ add to Campaigns tab")))</f>
        <v/>
      </c>
      <c r="J3852" s="83" t="str">
        <f aca="false">IF(D3852="","",D3852*IF(Settings!$B$23=Settings!$C$6,1,IF(Settings!$B$23="USD",1/INDEX(Settings!$B$29:$B$40,MONTH(B3852)),INDEX(Settings!$B$29:$B$40,MONTH(B3852)))))</f>
        <v/>
      </c>
    </row>
    <row r="3853" customFormat="false" ht="15" hidden="false" customHeight="false" outlineLevel="0" collapsed="false">
      <c r="I3853" s="0" t="str">
        <f aca="false">IF(A3853="","",IF(COUNTIF(Campaigns!$A$7:$A$300,A3853)&gt;0,"✓",IF(N(D3853)=0,"– no spend","⚠ add to Campaigns tab")))</f>
        <v/>
      </c>
      <c r="J3853" s="83" t="str">
        <f aca="false">IF(D3853="","",D3853*IF(Settings!$B$23=Settings!$C$6,1,IF(Settings!$B$23="USD",1/INDEX(Settings!$B$29:$B$40,MONTH(B3853)),INDEX(Settings!$B$29:$B$40,MONTH(B3853)))))</f>
        <v/>
      </c>
    </row>
    <row r="3854" customFormat="false" ht="15" hidden="false" customHeight="false" outlineLevel="0" collapsed="false">
      <c r="I3854" s="0" t="str">
        <f aca="false">IF(A3854="","",IF(COUNTIF(Campaigns!$A$7:$A$300,A3854)&gt;0,"✓",IF(N(D3854)=0,"– no spend","⚠ add to Campaigns tab")))</f>
        <v/>
      </c>
      <c r="J3854" s="83" t="str">
        <f aca="false">IF(D3854="","",D3854*IF(Settings!$B$23=Settings!$C$6,1,IF(Settings!$B$23="USD",1/INDEX(Settings!$B$29:$B$40,MONTH(B3854)),INDEX(Settings!$B$29:$B$40,MONTH(B3854)))))</f>
        <v/>
      </c>
    </row>
    <row r="3855" customFormat="false" ht="15" hidden="false" customHeight="false" outlineLevel="0" collapsed="false">
      <c r="I3855" s="0" t="str">
        <f aca="false">IF(A3855="","",IF(COUNTIF(Campaigns!$A$7:$A$300,A3855)&gt;0,"✓",IF(N(D3855)=0,"– no spend","⚠ add to Campaigns tab")))</f>
        <v/>
      </c>
      <c r="J3855" s="83" t="str">
        <f aca="false">IF(D3855="","",D3855*IF(Settings!$B$23=Settings!$C$6,1,IF(Settings!$B$23="USD",1/INDEX(Settings!$B$29:$B$40,MONTH(B3855)),INDEX(Settings!$B$29:$B$40,MONTH(B3855)))))</f>
        <v/>
      </c>
    </row>
    <row r="3856" customFormat="false" ht="15" hidden="false" customHeight="false" outlineLevel="0" collapsed="false">
      <c r="I3856" s="0" t="str">
        <f aca="false">IF(A3856="","",IF(COUNTIF(Campaigns!$A$7:$A$300,A3856)&gt;0,"✓",IF(N(D3856)=0,"– no spend","⚠ add to Campaigns tab")))</f>
        <v/>
      </c>
      <c r="J3856" s="83" t="str">
        <f aca="false">IF(D3856="","",D3856*IF(Settings!$B$23=Settings!$C$6,1,IF(Settings!$B$23="USD",1/INDEX(Settings!$B$29:$B$40,MONTH(B3856)),INDEX(Settings!$B$29:$B$40,MONTH(B3856)))))</f>
        <v/>
      </c>
    </row>
    <row r="3857" customFormat="false" ht="15" hidden="false" customHeight="false" outlineLevel="0" collapsed="false">
      <c r="I3857" s="0" t="str">
        <f aca="false">IF(A3857="","",IF(COUNTIF(Campaigns!$A$7:$A$300,A3857)&gt;0,"✓",IF(N(D3857)=0,"– no spend","⚠ add to Campaigns tab")))</f>
        <v/>
      </c>
      <c r="J3857" s="83" t="str">
        <f aca="false">IF(D3857="","",D3857*IF(Settings!$B$23=Settings!$C$6,1,IF(Settings!$B$23="USD",1/INDEX(Settings!$B$29:$B$40,MONTH(B3857)),INDEX(Settings!$B$29:$B$40,MONTH(B3857)))))</f>
        <v/>
      </c>
    </row>
    <row r="3858" customFormat="false" ht="15" hidden="false" customHeight="false" outlineLevel="0" collapsed="false">
      <c r="I3858" s="0" t="str">
        <f aca="false">IF(A3858="","",IF(COUNTIF(Campaigns!$A$7:$A$300,A3858)&gt;0,"✓",IF(N(D3858)=0,"– no spend","⚠ add to Campaigns tab")))</f>
        <v/>
      </c>
      <c r="J3858" s="83" t="str">
        <f aca="false">IF(D3858="","",D3858*IF(Settings!$B$23=Settings!$C$6,1,IF(Settings!$B$23="USD",1/INDEX(Settings!$B$29:$B$40,MONTH(B3858)),INDEX(Settings!$B$29:$B$40,MONTH(B3858)))))</f>
        <v/>
      </c>
    </row>
    <row r="3859" customFormat="false" ht="15" hidden="false" customHeight="false" outlineLevel="0" collapsed="false">
      <c r="I3859" s="0" t="str">
        <f aca="false">IF(A3859="","",IF(COUNTIF(Campaigns!$A$7:$A$300,A3859)&gt;0,"✓",IF(N(D3859)=0,"– no spend","⚠ add to Campaigns tab")))</f>
        <v/>
      </c>
      <c r="J3859" s="83" t="str">
        <f aca="false">IF(D3859="","",D3859*IF(Settings!$B$23=Settings!$C$6,1,IF(Settings!$B$23="USD",1/INDEX(Settings!$B$29:$B$40,MONTH(B3859)),INDEX(Settings!$B$29:$B$40,MONTH(B3859)))))</f>
        <v/>
      </c>
    </row>
    <row r="3860" customFormat="false" ht="15" hidden="false" customHeight="false" outlineLevel="0" collapsed="false">
      <c r="I3860" s="0" t="str">
        <f aca="false">IF(A3860="","",IF(COUNTIF(Campaigns!$A$7:$A$300,A3860)&gt;0,"✓",IF(N(D3860)=0,"– no spend","⚠ add to Campaigns tab")))</f>
        <v/>
      </c>
      <c r="J3860" s="83" t="str">
        <f aca="false">IF(D3860="","",D3860*IF(Settings!$B$23=Settings!$C$6,1,IF(Settings!$B$23="USD",1/INDEX(Settings!$B$29:$B$40,MONTH(B3860)),INDEX(Settings!$B$29:$B$40,MONTH(B3860)))))</f>
        <v/>
      </c>
    </row>
    <row r="3861" customFormat="false" ht="15" hidden="false" customHeight="false" outlineLevel="0" collapsed="false">
      <c r="I3861" s="0" t="str">
        <f aca="false">IF(A3861="","",IF(COUNTIF(Campaigns!$A$7:$A$300,A3861)&gt;0,"✓",IF(N(D3861)=0,"– no spend","⚠ add to Campaigns tab")))</f>
        <v/>
      </c>
      <c r="J3861" s="83" t="str">
        <f aca="false">IF(D3861="","",D3861*IF(Settings!$B$23=Settings!$C$6,1,IF(Settings!$B$23="USD",1/INDEX(Settings!$B$29:$B$40,MONTH(B3861)),INDEX(Settings!$B$29:$B$40,MONTH(B3861)))))</f>
        <v/>
      </c>
    </row>
    <row r="3862" customFormat="false" ht="15" hidden="false" customHeight="false" outlineLevel="0" collapsed="false">
      <c r="I3862" s="0" t="str">
        <f aca="false">IF(A3862="","",IF(COUNTIF(Campaigns!$A$7:$A$300,A3862)&gt;0,"✓",IF(N(D3862)=0,"– no spend","⚠ add to Campaigns tab")))</f>
        <v/>
      </c>
      <c r="J3862" s="83" t="str">
        <f aca="false">IF(D3862="","",D3862*IF(Settings!$B$23=Settings!$C$6,1,IF(Settings!$B$23="USD",1/INDEX(Settings!$B$29:$B$40,MONTH(B3862)),INDEX(Settings!$B$29:$B$40,MONTH(B3862)))))</f>
        <v/>
      </c>
    </row>
    <row r="3863" customFormat="false" ht="15" hidden="false" customHeight="false" outlineLevel="0" collapsed="false">
      <c r="I3863" s="0" t="str">
        <f aca="false">IF(A3863="","",IF(COUNTIF(Campaigns!$A$7:$A$300,A3863)&gt;0,"✓",IF(N(D3863)=0,"– no spend","⚠ add to Campaigns tab")))</f>
        <v/>
      </c>
      <c r="J3863" s="83" t="str">
        <f aca="false">IF(D3863="","",D3863*IF(Settings!$B$23=Settings!$C$6,1,IF(Settings!$B$23="USD",1/INDEX(Settings!$B$29:$B$40,MONTH(B3863)),INDEX(Settings!$B$29:$B$40,MONTH(B3863)))))</f>
        <v/>
      </c>
    </row>
    <row r="3864" customFormat="false" ht="15" hidden="false" customHeight="false" outlineLevel="0" collapsed="false">
      <c r="I3864" s="0" t="str">
        <f aca="false">IF(A3864="","",IF(COUNTIF(Campaigns!$A$7:$A$300,A3864)&gt;0,"✓",IF(N(D3864)=0,"– no spend","⚠ add to Campaigns tab")))</f>
        <v/>
      </c>
      <c r="J3864" s="83" t="str">
        <f aca="false">IF(D3864="","",D3864*IF(Settings!$B$23=Settings!$C$6,1,IF(Settings!$B$23="USD",1/INDEX(Settings!$B$29:$B$40,MONTH(B3864)),INDEX(Settings!$B$29:$B$40,MONTH(B3864)))))</f>
        <v/>
      </c>
    </row>
    <row r="3865" customFormat="false" ht="15" hidden="false" customHeight="false" outlineLevel="0" collapsed="false">
      <c r="I3865" s="0" t="str">
        <f aca="false">IF(A3865="","",IF(COUNTIF(Campaigns!$A$7:$A$300,A3865)&gt;0,"✓",IF(N(D3865)=0,"– no spend","⚠ add to Campaigns tab")))</f>
        <v/>
      </c>
      <c r="J3865" s="83" t="str">
        <f aca="false">IF(D3865="","",D3865*IF(Settings!$B$23=Settings!$C$6,1,IF(Settings!$B$23="USD",1/INDEX(Settings!$B$29:$B$40,MONTH(B3865)),INDEX(Settings!$B$29:$B$40,MONTH(B3865)))))</f>
        <v/>
      </c>
    </row>
    <row r="3866" customFormat="false" ht="15" hidden="false" customHeight="false" outlineLevel="0" collapsed="false">
      <c r="I3866" s="0" t="str">
        <f aca="false">IF(A3866="","",IF(COUNTIF(Campaigns!$A$7:$A$300,A3866)&gt;0,"✓",IF(N(D3866)=0,"– no spend","⚠ add to Campaigns tab")))</f>
        <v/>
      </c>
      <c r="J3866" s="83" t="str">
        <f aca="false">IF(D3866="","",D3866*IF(Settings!$B$23=Settings!$C$6,1,IF(Settings!$B$23="USD",1/INDEX(Settings!$B$29:$B$40,MONTH(B3866)),INDEX(Settings!$B$29:$B$40,MONTH(B3866)))))</f>
        <v/>
      </c>
    </row>
    <row r="3867" customFormat="false" ht="15" hidden="false" customHeight="false" outlineLevel="0" collapsed="false">
      <c r="I3867" s="0" t="str">
        <f aca="false">IF(A3867="","",IF(COUNTIF(Campaigns!$A$7:$A$300,A3867)&gt;0,"✓",IF(N(D3867)=0,"– no spend","⚠ add to Campaigns tab")))</f>
        <v/>
      </c>
      <c r="J3867" s="83" t="str">
        <f aca="false">IF(D3867="","",D3867*IF(Settings!$B$23=Settings!$C$6,1,IF(Settings!$B$23="USD",1/INDEX(Settings!$B$29:$B$40,MONTH(B3867)),INDEX(Settings!$B$29:$B$40,MONTH(B3867)))))</f>
        <v/>
      </c>
    </row>
    <row r="3868" customFormat="false" ht="15" hidden="false" customHeight="false" outlineLevel="0" collapsed="false">
      <c r="I3868" s="0" t="str">
        <f aca="false">IF(A3868="","",IF(COUNTIF(Campaigns!$A$7:$A$300,A3868)&gt;0,"✓",IF(N(D3868)=0,"– no spend","⚠ add to Campaigns tab")))</f>
        <v/>
      </c>
      <c r="J3868" s="83" t="str">
        <f aca="false">IF(D3868="","",D3868*IF(Settings!$B$23=Settings!$C$6,1,IF(Settings!$B$23="USD",1/INDEX(Settings!$B$29:$B$40,MONTH(B3868)),INDEX(Settings!$B$29:$B$40,MONTH(B3868)))))</f>
        <v/>
      </c>
    </row>
    <row r="3869" customFormat="false" ht="15" hidden="false" customHeight="false" outlineLevel="0" collapsed="false">
      <c r="I3869" s="0" t="str">
        <f aca="false">IF(A3869="","",IF(COUNTIF(Campaigns!$A$7:$A$300,A3869)&gt;0,"✓",IF(N(D3869)=0,"– no spend","⚠ add to Campaigns tab")))</f>
        <v/>
      </c>
      <c r="J3869" s="83" t="str">
        <f aca="false">IF(D3869="","",D3869*IF(Settings!$B$23=Settings!$C$6,1,IF(Settings!$B$23="USD",1/INDEX(Settings!$B$29:$B$40,MONTH(B3869)),INDEX(Settings!$B$29:$B$40,MONTH(B3869)))))</f>
        <v/>
      </c>
    </row>
    <row r="3870" customFormat="false" ht="15" hidden="false" customHeight="false" outlineLevel="0" collapsed="false">
      <c r="I3870" s="0" t="str">
        <f aca="false">IF(A3870="","",IF(COUNTIF(Campaigns!$A$7:$A$300,A3870)&gt;0,"✓",IF(N(D3870)=0,"– no spend","⚠ add to Campaigns tab")))</f>
        <v/>
      </c>
      <c r="J3870" s="83" t="str">
        <f aca="false">IF(D3870="","",D3870*IF(Settings!$B$23=Settings!$C$6,1,IF(Settings!$B$23="USD",1/INDEX(Settings!$B$29:$B$40,MONTH(B3870)),INDEX(Settings!$B$29:$B$40,MONTH(B3870)))))</f>
        <v/>
      </c>
    </row>
    <row r="3871" customFormat="false" ht="15" hidden="false" customHeight="false" outlineLevel="0" collapsed="false">
      <c r="I3871" s="0" t="str">
        <f aca="false">IF(A3871="","",IF(COUNTIF(Campaigns!$A$7:$A$300,A3871)&gt;0,"✓",IF(N(D3871)=0,"– no spend","⚠ add to Campaigns tab")))</f>
        <v/>
      </c>
      <c r="J3871" s="83" t="str">
        <f aca="false">IF(D3871="","",D3871*IF(Settings!$B$23=Settings!$C$6,1,IF(Settings!$B$23="USD",1/INDEX(Settings!$B$29:$B$40,MONTH(B3871)),INDEX(Settings!$B$29:$B$40,MONTH(B3871)))))</f>
        <v/>
      </c>
    </row>
    <row r="3872" customFormat="false" ht="15" hidden="false" customHeight="false" outlineLevel="0" collapsed="false">
      <c r="I3872" s="0" t="str">
        <f aca="false">IF(A3872="","",IF(COUNTIF(Campaigns!$A$7:$A$300,A3872)&gt;0,"✓",IF(N(D3872)=0,"– no spend","⚠ add to Campaigns tab")))</f>
        <v/>
      </c>
      <c r="J3872" s="83" t="str">
        <f aca="false">IF(D3872="","",D3872*IF(Settings!$B$23=Settings!$C$6,1,IF(Settings!$B$23="USD",1/INDEX(Settings!$B$29:$B$40,MONTH(B3872)),INDEX(Settings!$B$29:$B$40,MONTH(B3872)))))</f>
        <v/>
      </c>
    </row>
    <row r="3873" customFormat="false" ht="15" hidden="false" customHeight="false" outlineLevel="0" collapsed="false">
      <c r="I3873" s="0" t="str">
        <f aca="false">IF(A3873="","",IF(COUNTIF(Campaigns!$A$7:$A$300,A3873)&gt;0,"✓",IF(N(D3873)=0,"– no spend","⚠ add to Campaigns tab")))</f>
        <v/>
      </c>
      <c r="J3873" s="83" t="str">
        <f aca="false">IF(D3873="","",D3873*IF(Settings!$B$23=Settings!$C$6,1,IF(Settings!$B$23="USD",1/INDEX(Settings!$B$29:$B$40,MONTH(B3873)),INDEX(Settings!$B$29:$B$40,MONTH(B3873)))))</f>
        <v/>
      </c>
    </row>
    <row r="3874" customFormat="false" ht="15" hidden="false" customHeight="false" outlineLevel="0" collapsed="false">
      <c r="I3874" s="0" t="str">
        <f aca="false">IF(A3874="","",IF(COUNTIF(Campaigns!$A$7:$A$300,A3874)&gt;0,"✓",IF(N(D3874)=0,"– no spend","⚠ add to Campaigns tab")))</f>
        <v/>
      </c>
      <c r="J3874" s="83" t="str">
        <f aca="false">IF(D3874="","",D3874*IF(Settings!$B$23=Settings!$C$6,1,IF(Settings!$B$23="USD",1/INDEX(Settings!$B$29:$B$40,MONTH(B3874)),INDEX(Settings!$B$29:$B$40,MONTH(B3874)))))</f>
        <v/>
      </c>
    </row>
    <row r="3875" customFormat="false" ht="15" hidden="false" customHeight="false" outlineLevel="0" collapsed="false">
      <c r="I3875" s="0" t="str">
        <f aca="false">IF(A3875="","",IF(COUNTIF(Campaigns!$A$7:$A$300,A3875)&gt;0,"✓",IF(N(D3875)=0,"– no spend","⚠ add to Campaigns tab")))</f>
        <v/>
      </c>
      <c r="J3875" s="83" t="str">
        <f aca="false">IF(D3875="","",D3875*IF(Settings!$B$23=Settings!$C$6,1,IF(Settings!$B$23="USD",1/INDEX(Settings!$B$29:$B$40,MONTH(B3875)),INDEX(Settings!$B$29:$B$40,MONTH(B3875)))))</f>
        <v/>
      </c>
    </row>
    <row r="3876" customFormat="false" ht="15" hidden="false" customHeight="false" outlineLevel="0" collapsed="false">
      <c r="I3876" s="0" t="str">
        <f aca="false">IF(A3876="","",IF(COUNTIF(Campaigns!$A$7:$A$300,A3876)&gt;0,"✓",IF(N(D3876)=0,"– no spend","⚠ add to Campaigns tab")))</f>
        <v/>
      </c>
      <c r="J3876" s="83" t="str">
        <f aca="false">IF(D3876="","",D3876*IF(Settings!$B$23=Settings!$C$6,1,IF(Settings!$B$23="USD",1/INDEX(Settings!$B$29:$B$40,MONTH(B3876)),INDEX(Settings!$B$29:$B$40,MONTH(B3876)))))</f>
        <v/>
      </c>
    </row>
    <row r="3877" customFormat="false" ht="15" hidden="false" customHeight="false" outlineLevel="0" collapsed="false">
      <c r="I3877" s="0" t="str">
        <f aca="false">IF(A3877="","",IF(COUNTIF(Campaigns!$A$7:$A$300,A3877)&gt;0,"✓",IF(N(D3877)=0,"– no spend","⚠ add to Campaigns tab")))</f>
        <v/>
      </c>
      <c r="J3877" s="83" t="str">
        <f aca="false">IF(D3877="","",D3877*IF(Settings!$B$23=Settings!$C$6,1,IF(Settings!$B$23="USD",1/INDEX(Settings!$B$29:$B$40,MONTH(B3877)),INDEX(Settings!$B$29:$B$40,MONTH(B3877)))))</f>
        <v/>
      </c>
    </row>
    <row r="3878" customFormat="false" ht="15" hidden="false" customHeight="false" outlineLevel="0" collapsed="false">
      <c r="I3878" s="0" t="str">
        <f aca="false">IF(A3878="","",IF(COUNTIF(Campaigns!$A$7:$A$300,A3878)&gt;0,"✓",IF(N(D3878)=0,"– no spend","⚠ add to Campaigns tab")))</f>
        <v/>
      </c>
      <c r="J3878" s="83" t="str">
        <f aca="false">IF(D3878="","",D3878*IF(Settings!$B$23=Settings!$C$6,1,IF(Settings!$B$23="USD",1/INDEX(Settings!$B$29:$B$40,MONTH(B3878)),INDEX(Settings!$B$29:$B$40,MONTH(B3878)))))</f>
        <v/>
      </c>
    </row>
    <row r="3879" customFormat="false" ht="15" hidden="false" customHeight="false" outlineLevel="0" collapsed="false">
      <c r="I3879" s="0" t="str">
        <f aca="false">IF(A3879="","",IF(COUNTIF(Campaigns!$A$7:$A$300,A3879)&gt;0,"✓",IF(N(D3879)=0,"– no spend","⚠ add to Campaigns tab")))</f>
        <v/>
      </c>
      <c r="J3879" s="83" t="str">
        <f aca="false">IF(D3879="","",D3879*IF(Settings!$B$23=Settings!$C$6,1,IF(Settings!$B$23="USD",1/INDEX(Settings!$B$29:$B$40,MONTH(B3879)),INDEX(Settings!$B$29:$B$40,MONTH(B3879)))))</f>
        <v/>
      </c>
    </row>
    <row r="3880" customFormat="false" ht="15" hidden="false" customHeight="false" outlineLevel="0" collapsed="false">
      <c r="I3880" s="0" t="str">
        <f aca="false">IF(A3880="","",IF(COUNTIF(Campaigns!$A$7:$A$300,A3880)&gt;0,"✓",IF(N(D3880)=0,"– no spend","⚠ add to Campaigns tab")))</f>
        <v/>
      </c>
      <c r="J3880" s="83" t="str">
        <f aca="false">IF(D3880="","",D3880*IF(Settings!$B$23=Settings!$C$6,1,IF(Settings!$B$23="USD",1/INDEX(Settings!$B$29:$B$40,MONTH(B3880)),INDEX(Settings!$B$29:$B$40,MONTH(B3880)))))</f>
        <v/>
      </c>
    </row>
    <row r="3881" customFormat="false" ht="15" hidden="false" customHeight="false" outlineLevel="0" collapsed="false">
      <c r="I3881" s="0" t="str">
        <f aca="false">IF(A3881="","",IF(COUNTIF(Campaigns!$A$7:$A$300,A3881)&gt;0,"✓",IF(N(D3881)=0,"– no spend","⚠ add to Campaigns tab")))</f>
        <v/>
      </c>
      <c r="J3881" s="83" t="str">
        <f aca="false">IF(D3881="","",D3881*IF(Settings!$B$23=Settings!$C$6,1,IF(Settings!$B$23="USD",1/INDEX(Settings!$B$29:$B$40,MONTH(B3881)),INDEX(Settings!$B$29:$B$40,MONTH(B3881)))))</f>
        <v/>
      </c>
    </row>
    <row r="3882" customFormat="false" ht="15" hidden="false" customHeight="false" outlineLevel="0" collapsed="false">
      <c r="I3882" s="0" t="str">
        <f aca="false">IF(A3882="","",IF(COUNTIF(Campaigns!$A$7:$A$300,A3882)&gt;0,"✓",IF(N(D3882)=0,"– no spend","⚠ add to Campaigns tab")))</f>
        <v/>
      </c>
      <c r="J3882" s="83" t="str">
        <f aca="false">IF(D3882="","",D3882*IF(Settings!$B$23=Settings!$C$6,1,IF(Settings!$B$23="USD",1/INDEX(Settings!$B$29:$B$40,MONTH(B3882)),INDEX(Settings!$B$29:$B$40,MONTH(B3882)))))</f>
        <v/>
      </c>
    </row>
    <row r="3883" customFormat="false" ht="15" hidden="false" customHeight="false" outlineLevel="0" collapsed="false">
      <c r="I3883" s="0" t="str">
        <f aca="false">IF(A3883="","",IF(COUNTIF(Campaigns!$A$7:$A$300,A3883)&gt;0,"✓",IF(N(D3883)=0,"– no spend","⚠ add to Campaigns tab")))</f>
        <v/>
      </c>
      <c r="J3883" s="83" t="str">
        <f aca="false">IF(D3883="","",D3883*IF(Settings!$B$23=Settings!$C$6,1,IF(Settings!$B$23="USD",1/INDEX(Settings!$B$29:$B$40,MONTH(B3883)),INDEX(Settings!$B$29:$B$40,MONTH(B3883)))))</f>
        <v/>
      </c>
    </row>
    <row r="3884" customFormat="false" ht="15" hidden="false" customHeight="false" outlineLevel="0" collapsed="false">
      <c r="I3884" s="0" t="str">
        <f aca="false">IF(A3884="","",IF(COUNTIF(Campaigns!$A$7:$A$300,A3884)&gt;0,"✓",IF(N(D3884)=0,"– no spend","⚠ add to Campaigns tab")))</f>
        <v/>
      </c>
      <c r="J3884" s="83" t="str">
        <f aca="false">IF(D3884="","",D3884*IF(Settings!$B$23=Settings!$C$6,1,IF(Settings!$B$23="USD",1/INDEX(Settings!$B$29:$B$40,MONTH(B3884)),INDEX(Settings!$B$29:$B$40,MONTH(B3884)))))</f>
        <v/>
      </c>
    </row>
    <row r="3885" customFormat="false" ht="15" hidden="false" customHeight="false" outlineLevel="0" collapsed="false">
      <c r="I3885" s="0" t="str">
        <f aca="false">IF(A3885="","",IF(COUNTIF(Campaigns!$A$7:$A$300,A3885)&gt;0,"✓",IF(N(D3885)=0,"– no spend","⚠ add to Campaigns tab")))</f>
        <v/>
      </c>
      <c r="J3885" s="83" t="str">
        <f aca="false">IF(D3885="","",D3885*IF(Settings!$B$23=Settings!$C$6,1,IF(Settings!$B$23="USD",1/INDEX(Settings!$B$29:$B$40,MONTH(B3885)),INDEX(Settings!$B$29:$B$40,MONTH(B3885)))))</f>
        <v/>
      </c>
    </row>
    <row r="3886" customFormat="false" ht="15" hidden="false" customHeight="false" outlineLevel="0" collapsed="false">
      <c r="I3886" s="0" t="str">
        <f aca="false">IF(A3886="","",IF(COUNTIF(Campaigns!$A$7:$A$300,A3886)&gt;0,"✓",IF(N(D3886)=0,"– no spend","⚠ add to Campaigns tab")))</f>
        <v/>
      </c>
      <c r="J3886" s="83" t="str">
        <f aca="false">IF(D3886="","",D3886*IF(Settings!$B$23=Settings!$C$6,1,IF(Settings!$B$23="USD",1/INDEX(Settings!$B$29:$B$40,MONTH(B3886)),INDEX(Settings!$B$29:$B$40,MONTH(B3886)))))</f>
        <v/>
      </c>
    </row>
    <row r="3887" customFormat="false" ht="15" hidden="false" customHeight="false" outlineLevel="0" collapsed="false">
      <c r="I3887" s="0" t="str">
        <f aca="false">IF(A3887="","",IF(COUNTIF(Campaigns!$A$7:$A$300,A3887)&gt;0,"✓",IF(N(D3887)=0,"– no spend","⚠ add to Campaigns tab")))</f>
        <v/>
      </c>
      <c r="J3887" s="83" t="str">
        <f aca="false">IF(D3887="","",D3887*IF(Settings!$B$23=Settings!$C$6,1,IF(Settings!$B$23="USD",1/INDEX(Settings!$B$29:$B$40,MONTH(B3887)),INDEX(Settings!$B$29:$B$40,MONTH(B3887)))))</f>
        <v/>
      </c>
    </row>
    <row r="3888" customFormat="false" ht="15" hidden="false" customHeight="false" outlineLevel="0" collapsed="false">
      <c r="I3888" s="0" t="str">
        <f aca="false">IF(A3888="","",IF(COUNTIF(Campaigns!$A$7:$A$300,A3888)&gt;0,"✓",IF(N(D3888)=0,"– no spend","⚠ add to Campaigns tab")))</f>
        <v/>
      </c>
      <c r="J3888" s="83" t="str">
        <f aca="false">IF(D3888="","",D3888*IF(Settings!$B$23=Settings!$C$6,1,IF(Settings!$B$23="USD",1/INDEX(Settings!$B$29:$B$40,MONTH(B3888)),INDEX(Settings!$B$29:$B$40,MONTH(B3888)))))</f>
        <v/>
      </c>
    </row>
    <row r="3889" customFormat="false" ht="15" hidden="false" customHeight="false" outlineLevel="0" collapsed="false">
      <c r="I3889" s="0" t="str">
        <f aca="false">IF(A3889="","",IF(COUNTIF(Campaigns!$A$7:$A$300,A3889)&gt;0,"✓",IF(N(D3889)=0,"– no spend","⚠ add to Campaigns tab")))</f>
        <v/>
      </c>
      <c r="J3889" s="83" t="str">
        <f aca="false">IF(D3889="","",D3889*IF(Settings!$B$23=Settings!$C$6,1,IF(Settings!$B$23="USD",1/INDEX(Settings!$B$29:$B$40,MONTH(B3889)),INDEX(Settings!$B$29:$B$40,MONTH(B3889)))))</f>
        <v/>
      </c>
    </row>
    <row r="3890" customFormat="false" ht="15" hidden="false" customHeight="false" outlineLevel="0" collapsed="false">
      <c r="I3890" s="0" t="str">
        <f aca="false">IF(A3890="","",IF(COUNTIF(Campaigns!$A$7:$A$300,A3890)&gt;0,"✓",IF(N(D3890)=0,"– no spend","⚠ add to Campaigns tab")))</f>
        <v/>
      </c>
      <c r="J3890" s="83" t="str">
        <f aca="false">IF(D3890="","",D3890*IF(Settings!$B$23=Settings!$C$6,1,IF(Settings!$B$23="USD",1/INDEX(Settings!$B$29:$B$40,MONTH(B3890)),INDEX(Settings!$B$29:$B$40,MONTH(B3890)))))</f>
        <v/>
      </c>
    </row>
    <row r="3891" customFormat="false" ht="15" hidden="false" customHeight="false" outlineLevel="0" collapsed="false">
      <c r="I3891" s="0" t="str">
        <f aca="false">IF(A3891="","",IF(COUNTIF(Campaigns!$A$7:$A$300,A3891)&gt;0,"✓",IF(N(D3891)=0,"– no spend","⚠ add to Campaigns tab")))</f>
        <v/>
      </c>
      <c r="J3891" s="83" t="str">
        <f aca="false">IF(D3891="","",D3891*IF(Settings!$B$23=Settings!$C$6,1,IF(Settings!$B$23="USD",1/INDEX(Settings!$B$29:$B$40,MONTH(B3891)),INDEX(Settings!$B$29:$B$40,MONTH(B3891)))))</f>
        <v/>
      </c>
    </row>
    <row r="3892" customFormat="false" ht="15" hidden="false" customHeight="false" outlineLevel="0" collapsed="false">
      <c r="I3892" s="0" t="str">
        <f aca="false">IF(A3892="","",IF(COUNTIF(Campaigns!$A$7:$A$300,A3892)&gt;0,"✓",IF(N(D3892)=0,"– no spend","⚠ add to Campaigns tab")))</f>
        <v/>
      </c>
      <c r="J3892" s="83" t="str">
        <f aca="false">IF(D3892="","",D3892*IF(Settings!$B$23=Settings!$C$6,1,IF(Settings!$B$23="USD",1/INDEX(Settings!$B$29:$B$40,MONTH(B3892)),INDEX(Settings!$B$29:$B$40,MONTH(B3892)))))</f>
        <v/>
      </c>
    </row>
    <row r="3893" customFormat="false" ht="15" hidden="false" customHeight="false" outlineLevel="0" collapsed="false">
      <c r="I3893" s="0" t="str">
        <f aca="false">IF(A3893="","",IF(COUNTIF(Campaigns!$A$7:$A$300,A3893)&gt;0,"✓",IF(N(D3893)=0,"– no spend","⚠ add to Campaigns tab")))</f>
        <v/>
      </c>
      <c r="J3893" s="83" t="str">
        <f aca="false">IF(D3893="","",D3893*IF(Settings!$B$23=Settings!$C$6,1,IF(Settings!$B$23="USD",1/INDEX(Settings!$B$29:$B$40,MONTH(B3893)),INDEX(Settings!$B$29:$B$40,MONTH(B3893)))))</f>
        <v/>
      </c>
    </row>
    <row r="3894" customFormat="false" ht="15" hidden="false" customHeight="false" outlineLevel="0" collapsed="false">
      <c r="I3894" s="0" t="str">
        <f aca="false">IF(A3894="","",IF(COUNTIF(Campaigns!$A$7:$A$300,A3894)&gt;0,"✓",IF(N(D3894)=0,"– no spend","⚠ add to Campaigns tab")))</f>
        <v/>
      </c>
      <c r="J3894" s="83" t="str">
        <f aca="false">IF(D3894="","",D3894*IF(Settings!$B$23=Settings!$C$6,1,IF(Settings!$B$23="USD",1/INDEX(Settings!$B$29:$B$40,MONTH(B3894)),INDEX(Settings!$B$29:$B$40,MONTH(B3894)))))</f>
        <v/>
      </c>
    </row>
    <row r="3895" customFormat="false" ht="15" hidden="false" customHeight="false" outlineLevel="0" collapsed="false">
      <c r="I3895" s="0" t="str">
        <f aca="false">IF(A3895="","",IF(COUNTIF(Campaigns!$A$7:$A$300,A3895)&gt;0,"✓",IF(N(D3895)=0,"– no spend","⚠ add to Campaigns tab")))</f>
        <v/>
      </c>
      <c r="J3895" s="83" t="str">
        <f aca="false">IF(D3895="","",D3895*IF(Settings!$B$23=Settings!$C$6,1,IF(Settings!$B$23="USD",1/INDEX(Settings!$B$29:$B$40,MONTH(B3895)),INDEX(Settings!$B$29:$B$40,MONTH(B3895)))))</f>
        <v/>
      </c>
    </row>
    <row r="3896" customFormat="false" ht="15" hidden="false" customHeight="false" outlineLevel="0" collapsed="false">
      <c r="I3896" s="0" t="str">
        <f aca="false">IF(A3896="","",IF(COUNTIF(Campaigns!$A$7:$A$300,A3896)&gt;0,"✓",IF(N(D3896)=0,"– no spend","⚠ add to Campaigns tab")))</f>
        <v/>
      </c>
      <c r="J3896" s="83" t="str">
        <f aca="false">IF(D3896="","",D3896*IF(Settings!$B$23=Settings!$C$6,1,IF(Settings!$B$23="USD",1/INDEX(Settings!$B$29:$B$40,MONTH(B3896)),INDEX(Settings!$B$29:$B$40,MONTH(B3896)))))</f>
        <v/>
      </c>
    </row>
    <row r="3897" customFormat="false" ht="15" hidden="false" customHeight="false" outlineLevel="0" collapsed="false">
      <c r="I3897" s="0" t="str">
        <f aca="false">IF(A3897="","",IF(COUNTIF(Campaigns!$A$7:$A$300,A3897)&gt;0,"✓",IF(N(D3897)=0,"– no spend","⚠ add to Campaigns tab")))</f>
        <v/>
      </c>
      <c r="J3897" s="83" t="str">
        <f aca="false">IF(D3897="","",D3897*IF(Settings!$B$23=Settings!$C$6,1,IF(Settings!$B$23="USD",1/INDEX(Settings!$B$29:$B$40,MONTH(B3897)),INDEX(Settings!$B$29:$B$40,MONTH(B3897)))))</f>
        <v/>
      </c>
    </row>
    <row r="3898" customFormat="false" ht="15" hidden="false" customHeight="false" outlineLevel="0" collapsed="false">
      <c r="I3898" s="0" t="str">
        <f aca="false">IF(A3898="","",IF(COUNTIF(Campaigns!$A$7:$A$300,A3898)&gt;0,"✓",IF(N(D3898)=0,"– no spend","⚠ add to Campaigns tab")))</f>
        <v/>
      </c>
      <c r="J3898" s="83" t="str">
        <f aca="false">IF(D3898="","",D3898*IF(Settings!$B$23=Settings!$C$6,1,IF(Settings!$B$23="USD",1/INDEX(Settings!$B$29:$B$40,MONTH(B3898)),INDEX(Settings!$B$29:$B$40,MONTH(B3898)))))</f>
        <v/>
      </c>
    </row>
    <row r="3899" customFormat="false" ht="15" hidden="false" customHeight="false" outlineLevel="0" collapsed="false">
      <c r="I3899" s="0" t="str">
        <f aca="false">IF(A3899="","",IF(COUNTIF(Campaigns!$A$7:$A$300,A3899)&gt;0,"✓",IF(N(D3899)=0,"– no spend","⚠ add to Campaigns tab")))</f>
        <v/>
      </c>
      <c r="J3899" s="83" t="str">
        <f aca="false">IF(D3899="","",D3899*IF(Settings!$B$23=Settings!$C$6,1,IF(Settings!$B$23="USD",1/INDEX(Settings!$B$29:$B$40,MONTH(B3899)),INDEX(Settings!$B$29:$B$40,MONTH(B3899)))))</f>
        <v/>
      </c>
    </row>
    <row r="3900" customFormat="false" ht="15" hidden="false" customHeight="false" outlineLevel="0" collapsed="false">
      <c r="I3900" s="0" t="str">
        <f aca="false">IF(A3900="","",IF(COUNTIF(Campaigns!$A$7:$A$300,A3900)&gt;0,"✓",IF(N(D3900)=0,"– no spend","⚠ add to Campaigns tab")))</f>
        <v/>
      </c>
      <c r="J3900" s="83" t="str">
        <f aca="false">IF(D3900="","",D3900*IF(Settings!$B$23=Settings!$C$6,1,IF(Settings!$B$23="USD",1/INDEX(Settings!$B$29:$B$40,MONTH(B3900)),INDEX(Settings!$B$29:$B$40,MONTH(B3900)))))</f>
        <v/>
      </c>
    </row>
    <row r="3901" customFormat="false" ht="15" hidden="false" customHeight="false" outlineLevel="0" collapsed="false">
      <c r="I3901" s="0" t="str">
        <f aca="false">IF(A3901="","",IF(COUNTIF(Campaigns!$A$7:$A$300,A3901)&gt;0,"✓",IF(N(D3901)=0,"– no spend","⚠ add to Campaigns tab")))</f>
        <v/>
      </c>
      <c r="J3901" s="83" t="str">
        <f aca="false">IF(D3901="","",D3901*IF(Settings!$B$23=Settings!$C$6,1,IF(Settings!$B$23="USD",1/INDEX(Settings!$B$29:$B$40,MONTH(B3901)),INDEX(Settings!$B$29:$B$40,MONTH(B3901)))))</f>
        <v/>
      </c>
    </row>
    <row r="3902" customFormat="false" ht="15" hidden="false" customHeight="false" outlineLevel="0" collapsed="false">
      <c r="I3902" s="0" t="str">
        <f aca="false">IF(A3902="","",IF(COUNTIF(Campaigns!$A$7:$A$300,A3902)&gt;0,"✓",IF(N(D3902)=0,"– no spend","⚠ add to Campaigns tab")))</f>
        <v/>
      </c>
      <c r="J3902" s="83" t="str">
        <f aca="false">IF(D3902="","",D3902*IF(Settings!$B$23=Settings!$C$6,1,IF(Settings!$B$23="USD",1/INDEX(Settings!$B$29:$B$40,MONTH(B3902)),INDEX(Settings!$B$29:$B$40,MONTH(B3902)))))</f>
        <v/>
      </c>
    </row>
    <row r="3903" customFormat="false" ht="15" hidden="false" customHeight="false" outlineLevel="0" collapsed="false">
      <c r="I3903" s="0" t="str">
        <f aca="false">IF(A3903="","",IF(COUNTIF(Campaigns!$A$7:$A$300,A3903)&gt;0,"✓",IF(N(D3903)=0,"– no spend","⚠ add to Campaigns tab")))</f>
        <v/>
      </c>
      <c r="J3903" s="83" t="str">
        <f aca="false">IF(D3903="","",D3903*IF(Settings!$B$23=Settings!$C$6,1,IF(Settings!$B$23="USD",1/INDEX(Settings!$B$29:$B$40,MONTH(B3903)),INDEX(Settings!$B$29:$B$40,MONTH(B3903)))))</f>
        <v/>
      </c>
    </row>
    <row r="3904" customFormat="false" ht="15" hidden="false" customHeight="false" outlineLevel="0" collapsed="false">
      <c r="I3904" s="0" t="str">
        <f aca="false">IF(A3904="","",IF(COUNTIF(Campaigns!$A$7:$A$300,A3904)&gt;0,"✓",IF(N(D3904)=0,"– no spend","⚠ add to Campaigns tab")))</f>
        <v/>
      </c>
      <c r="J3904" s="83" t="str">
        <f aca="false">IF(D3904="","",D3904*IF(Settings!$B$23=Settings!$C$6,1,IF(Settings!$B$23="USD",1/INDEX(Settings!$B$29:$B$40,MONTH(B3904)),INDEX(Settings!$B$29:$B$40,MONTH(B3904)))))</f>
        <v/>
      </c>
    </row>
    <row r="3905" customFormat="false" ht="15" hidden="false" customHeight="false" outlineLevel="0" collapsed="false">
      <c r="I3905" s="0" t="str">
        <f aca="false">IF(A3905="","",IF(COUNTIF(Campaigns!$A$7:$A$300,A3905)&gt;0,"✓",IF(N(D3905)=0,"– no spend","⚠ add to Campaigns tab")))</f>
        <v/>
      </c>
      <c r="J3905" s="83" t="str">
        <f aca="false">IF(D3905="","",D3905*IF(Settings!$B$23=Settings!$C$6,1,IF(Settings!$B$23="USD",1/INDEX(Settings!$B$29:$B$40,MONTH(B3905)),INDEX(Settings!$B$29:$B$40,MONTH(B3905)))))</f>
        <v/>
      </c>
    </row>
    <row r="3906" customFormat="false" ht="15" hidden="false" customHeight="false" outlineLevel="0" collapsed="false">
      <c r="I3906" s="0" t="str">
        <f aca="false">IF(A3906="","",IF(COUNTIF(Campaigns!$A$7:$A$300,A3906)&gt;0,"✓",IF(N(D3906)=0,"– no spend","⚠ add to Campaigns tab")))</f>
        <v/>
      </c>
      <c r="J3906" s="83" t="str">
        <f aca="false">IF(D3906="","",D3906*IF(Settings!$B$23=Settings!$C$6,1,IF(Settings!$B$23="USD",1/INDEX(Settings!$B$29:$B$40,MONTH(B3906)),INDEX(Settings!$B$29:$B$40,MONTH(B3906)))))</f>
        <v/>
      </c>
    </row>
    <row r="3907" customFormat="false" ht="15" hidden="false" customHeight="false" outlineLevel="0" collapsed="false">
      <c r="I3907" s="0" t="str">
        <f aca="false">IF(A3907="","",IF(COUNTIF(Campaigns!$A$7:$A$300,A3907)&gt;0,"✓",IF(N(D3907)=0,"– no spend","⚠ add to Campaigns tab")))</f>
        <v/>
      </c>
      <c r="J3907" s="83" t="str">
        <f aca="false">IF(D3907="","",D3907*IF(Settings!$B$23=Settings!$C$6,1,IF(Settings!$B$23="USD",1/INDEX(Settings!$B$29:$B$40,MONTH(B3907)),INDEX(Settings!$B$29:$B$40,MONTH(B3907)))))</f>
        <v/>
      </c>
    </row>
    <row r="3908" customFormat="false" ht="15" hidden="false" customHeight="false" outlineLevel="0" collapsed="false">
      <c r="I3908" s="0" t="str">
        <f aca="false">IF(A3908="","",IF(COUNTIF(Campaigns!$A$7:$A$300,A3908)&gt;0,"✓",IF(N(D3908)=0,"– no spend","⚠ add to Campaigns tab")))</f>
        <v/>
      </c>
      <c r="J3908" s="83" t="str">
        <f aca="false">IF(D3908="","",D3908*IF(Settings!$B$23=Settings!$C$6,1,IF(Settings!$B$23="USD",1/INDEX(Settings!$B$29:$B$40,MONTH(B3908)),INDEX(Settings!$B$29:$B$40,MONTH(B3908)))))</f>
        <v/>
      </c>
    </row>
    <row r="3909" customFormat="false" ht="15" hidden="false" customHeight="false" outlineLevel="0" collapsed="false">
      <c r="I3909" s="0" t="str">
        <f aca="false">IF(A3909="","",IF(COUNTIF(Campaigns!$A$7:$A$300,A3909)&gt;0,"✓",IF(N(D3909)=0,"– no spend","⚠ add to Campaigns tab")))</f>
        <v/>
      </c>
      <c r="J3909" s="83" t="str">
        <f aca="false">IF(D3909="","",D3909*IF(Settings!$B$23=Settings!$C$6,1,IF(Settings!$B$23="USD",1/INDEX(Settings!$B$29:$B$40,MONTH(B3909)),INDEX(Settings!$B$29:$B$40,MONTH(B3909)))))</f>
        <v/>
      </c>
    </row>
    <row r="3910" customFormat="false" ht="15" hidden="false" customHeight="false" outlineLevel="0" collapsed="false">
      <c r="I3910" s="0" t="str">
        <f aca="false">IF(A3910="","",IF(COUNTIF(Campaigns!$A$7:$A$300,A3910)&gt;0,"✓",IF(N(D3910)=0,"– no spend","⚠ add to Campaigns tab")))</f>
        <v/>
      </c>
      <c r="J3910" s="83" t="str">
        <f aca="false">IF(D3910="","",D3910*IF(Settings!$B$23=Settings!$C$6,1,IF(Settings!$B$23="USD",1/INDEX(Settings!$B$29:$B$40,MONTH(B3910)),INDEX(Settings!$B$29:$B$40,MONTH(B3910)))))</f>
        <v/>
      </c>
    </row>
    <row r="3911" customFormat="false" ht="15" hidden="false" customHeight="false" outlineLevel="0" collapsed="false">
      <c r="I3911" s="0" t="str">
        <f aca="false">IF(A3911="","",IF(COUNTIF(Campaigns!$A$7:$A$300,A3911)&gt;0,"✓",IF(N(D3911)=0,"– no spend","⚠ add to Campaigns tab")))</f>
        <v/>
      </c>
      <c r="J3911" s="83" t="str">
        <f aca="false">IF(D3911="","",D3911*IF(Settings!$B$23=Settings!$C$6,1,IF(Settings!$B$23="USD",1/INDEX(Settings!$B$29:$B$40,MONTH(B3911)),INDEX(Settings!$B$29:$B$40,MONTH(B3911)))))</f>
        <v/>
      </c>
    </row>
    <row r="3912" customFormat="false" ht="15" hidden="false" customHeight="false" outlineLevel="0" collapsed="false">
      <c r="I3912" s="0" t="str">
        <f aca="false">IF(A3912="","",IF(COUNTIF(Campaigns!$A$7:$A$300,A3912)&gt;0,"✓",IF(N(D3912)=0,"– no spend","⚠ add to Campaigns tab")))</f>
        <v/>
      </c>
      <c r="J3912" s="83" t="str">
        <f aca="false">IF(D3912="","",D3912*IF(Settings!$B$23=Settings!$C$6,1,IF(Settings!$B$23="USD",1/INDEX(Settings!$B$29:$B$40,MONTH(B3912)),INDEX(Settings!$B$29:$B$40,MONTH(B3912)))))</f>
        <v/>
      </c>
    </row>
    <row r="3913" customFormat="false" ht="15" hidden="false" customHeight="false" outlineLevel="0" collapsed="false">
      <c r="I3913" s="0" t="str">
        <f aca="false">IF(A3913="","",IF(COUNTIF(Campaigns!$A$7:$A$300,A3913)&gt;0,"✓",IF(N(D3913)=0,"– no spend","⚠ add to Campaigns tab")))</f>
        <v/>
      </c>
      <c r="J3913" s="83" t="str">
        <f aca="false">IF(D3913="","",D3913*IF(Settings!$B$23=Settings!$C$6,1,IF(Settings!$B$23="USD",1/INDEX(Settings!$B$29:$B$40,MONTH(B3913)),INDEX(Settings!$B$29:$B$40,MONTH(B3913)))))</f>
        <v/>
      </c>
    </row>
    <row r="3914" customFormat="false" ht="15" hidden="false" customHeight="false" outlineLevel="0" collapsed="false">
      <c r="I3914" s="0" t="str">
        <f aca="false">IF(A3914="","",IF(COUNTIF(Campaigns!$A$7:$A$300,A3914)&gt;0,"✓",IF(N(D3914)=0,"– no spend","⚠ add to Campaigns tab")))</f>
        <v/>
      </c>
      <c r="J3914" s="83" t="str">
        <f aca="false">IF(D3914="","",D3914*IF(Settings!$B$23=Settings!$C$6,1,IF(Settings!$B$23="USD",1/INDEX(Settings!$B$29:$B$40,MONTH(B3914)),INDEX(Settings!$B$29:$B$40,MONTH(B3914)))))</f>
        <v/>
      </c>
    </row>
    <row r="3915" customFormat="false" ht="15" hidden="false" customHeight="false" outlineLevel="0" collapsed="false">
      <c r="I3915" s="0" t="str">
        <f aca="false">IF(A3915="","",IF(COUNTIF(Campaigns!$A$7:$A$300,A3915)&gt;0,"✓",IF(N(D3915)=0,"– no spend","⚠ add to Campaigns tab")))</f>
        <v/>
      </c>
      <c r="J3915" s="83" t="str">
        <f aca="false">IF(D3915="","",D3915*IF(Settings!$B$23=Settings!$C$6,1,IF(Settings!$B$23="USD",1/INDEX(Settings!$B$29:$B$40,MONTH(B3915)),INDEX(Settings!$B$29:$B$40,MONTH(B3915)))))</f>
        <v/>
      </c>
    </row>
    <row r="3916" customFormat="false" ht="15" hidden="false" customHeight="false" outlineLevel="0" collapsed="false">
      <c r="I3916" s="0" t="str">
        <f aca="false">IF(A3916="","",IF(COUNTIF(Campaigns!$A$7:$A$300,A3916)&gt;0,"✓",IF(N(D3916)=0,"– no spend","⚠ add to Campaigns tab")))</f>
        <v/>
      </c>
      <c r="J3916" s="83" t="str">
        <f aca="false">IF(D3916="","",D3916*IF(Settings!$B$23=Settings!$C$6,1,IF(Settings!$B$23="USD",1/INDEX(Settings!$B$29:$B$40,MONTH(B3916)),INDEX(Settings!$B$29:$B$40,MONTH(B3916)))))</f>
        <v/>
      </c>
    </row>
    <row r="3917" customFormat="false" ht="15" hidden="false" customHeight="false" outlineLevel="0" collapsed="false">
      <c r="I3917" s="0" t="str">
        <f aca="false">IF(A3917="","",IF(COUNTIF(Campaigns!$A$7:$A$300,A3917)&gt;0,"✓",IF(N(D3917)=0,"– no spend","⚠ add to Campaigns tab")))</f>
        <v/>
      </c>
      <c r="J3917" s="83" t="str">
        <f aca="false">IF(D3917="","",D3917*IF(Settings!$B$23=Settings!$C$6,1,IF(Settings!$B$23="USD",1/INDEX(Settings!$B$29:$B$40,MONTH(B3917)),INDEX(Settings!$B$29:$B$40,MONTH(B3917)))))</f>
        <v/>
      </c>
    </row>
    <row r="3918" customFormat="false" ht="15" hidden="false" customHeight="false" outlineLevel="0" collapsed="false">
      <c r="I3918" s="0" t="str">
        <f aca="false">IF(A3918="","",IF(COUNTIF(Campaigns!$A$7:$A$300,A3918)&gt;0,"✓",IF(N(D3918)=0,"– no spend","⚠ add to Campaigns tab")))</f>
        <v/>
      </c>
      <c r="J3918" s="83" t="str">
        <f aca="false">IF(D3918="","",D3918*IF(Settings!$B$23=Settings!$C$6,1,IF(Settings!$B$23="USD",1/INDEX(Settings!$B$29:$B$40,MONTH(B3918)),INDEX(Settings!$B$29:$B$40,MONTH(B3918)))))</f>
        <v/>
      </c>
    </row>
    <row r="3919" customFormat="false" ht="15" hidden="false" customHeight="false" outlineLevel="0" collapsed="false">
      <c r="I3919" s="0" t="str">
        <f aca="false">IF(A3919="","",IF(COUNTIF(Campaigns!$A$7:$A$300,A3919)&gt;0,"✓",IF(N(D3919)=0,"– no spend","⚠ add to Campaigns tab")))</f>
        <v/>
      </c>
      <c r="J3919" s="83" t="str">
        <f aca="false">IF(D3919="","",D3919*IF(Settings!$B$23=Settings!$C$6,1,IF(Settings!$B$23="USD",1/INDEX(Settings!$B$29:$B$40,MONTH(B3919)),INDEX(Settings!$B$29:$B$40,MONTH(B3919)))))</f>
        <v/>
      </c>
    </row>
    <row r="3920" customFormat="false" ht="15" hidden="false" customHeight="false" outlineLevel="0" collapsed="false">
      <c r="I3920" s="0" t="str">
        <f aca="false">IF(A3920="","",IF(COUNTIF(Campaigns!$A$7:$A$300,A3920)&gt;0,"✓",IF(N(D3920)=0,"– no spend","⚠ add to Campaigns tab")))</f>
        <v/>
      </c>
      <c r="J3920" s="83" t="str">
        <f aca="false">IF(D3920="","",D3920*IF(Settings!$B$23=Settings!$C$6,1,IF(Settings!$B$23="USD",1/INDEX(Settings!$B$29:$B$40,MONTH(B3920)),INDEX(Settings!$B$29:$B$40,MONTH(B3920)))))</f>
        <v/>
      </c>
    </row>
    <row r="3921" customFormat="false" ht="15" hidden="false" customHeight="false" outlineLevel="0" collapsed="false">
      <c r="I3921" s="0" t="str">
        <f aca="false">IF(A3921="","",IF(COUNTIF(Campaigns!$A$7:$A$300,A3921)&gt;0,"✓",IF(N(D3921)=0,"– no spend","⚠ add to Campaigns tab")))</f>
        <v/>
      </c>
      <c r="J3921" s="83" t="str">
        <f aca="false">IF(D3921="","",D3921*IF(Settings!$B$23=Settings!$C$6,1,IF(Settings!$B$23="USD",1/INDEX(Settings!$B$29:$B$40,MONTH(B3921)),INDEX(Settings!$B$29:$B$40,MONTH(B3921)))))</f>
        <v/>
      </c>
    </row>
    <row r="3922" customFormat="false" ht="15" hidden="false" customHeight="false" outlineLevel="0" collapsed="false">
      <c r="I3922" s="0" t="str">
        <f aca="false">IF(A3922="","",IF(COUNTIF(Campaigns!$A$7:$A$300,A3922)&gt;0,"✓",IF(N(D3922)=0,"– no spend","⚠ add to Campaigns tab")))</f>
        <v/>
      </c>
      <c r="J3922" s="83" t="str">
        <f aca="false">IF(D3922="","",D3922*IF(Settings!$B$23=Settings!$C$6,1,IF(Settings!$B$23="USD",1/INDEX(Settings!$B$29:$B$40,MONTH(B3922)),INDEX(Settings!$B$29:$B$40,MONTH(B3922)))))</f>
        <v/>
      </c>
    </row>
    <row r="3923" customFormat="false" ht="15" hidden="false" customHeight="false" outlineLevel="0" collapsed="false">
      <c r="I3923" s="0" t="str">
        <f aca="false">IF(A3923="","",IF(COUNTIF(Campaigns!$A$7:$A$300,A3923)&gt;0,"✓",IF(N(D3923)=0,"– no spend","⚠ add to Campaigns tab")))</f>
        <v/>
      </c>
      <c r="J3923" s="83" t="str">
        <f aca="false">IF(D3923="","",D3923*IF(Settings!$B$23=Settings!$C$6,1,IF(Settings!$B$23="USD",1/INDEX(Settings!$B$29:$B$40,MONTH(B3923)),INDEX(Settings!$B$29:$B$40,MONTH(B3923)))))</f>
        <v/>
      </c>
    </row>
    <row r="3924" customFormat="false" ht="15" hidden="false" customHeight="false" outlineLevel="0" collapsed="false">
      <c r="I3924" s="0" t="str">
        <f aca="false">IF(A3924="","",IF(COUNTIF(Campaigns!$A$7:$A$300,A3924)&gt;0,"✓",IF(N(D3924)=0,"– no spend","⚠ add to Campaigns tab")))</f>
        <v/>
      </c>
      <c r="J3924" s="83" t="str">
        <f aca="false">IF(D3924="","",D3924*IF(Settings!$B$23=Settings!$C$6,1,IF(Settings!$B$23="USD",1/INDEX(Settings!$B$29:$B$40,MONTH(B3924)),INDEX(Settings!$B$29:$B$40,MONTH(B3924)))))</f>
        <v/>
      </c>
    </row>
    <row r="3925" customFormat="false" ht="15" hidden="false" customHeight="false" outlineLevel="0" collapsed="false">
      <c r="I3925" s="0" t="str">
        <f aca="false">IF(A3925="","",IF(COUNTIF(Campaigns!$A$7:$A$300,A3925)&gt;0,"✓",IF(N(D3925)=0,"– no spend","⚠ add to Campaigns tab")))</f>
        <v/>
      </c>
      <c r="J3925" s="83" t="str">
        <f aca="false">IF(D3925="","",D3925*IF(Settings!$B$23=Settings!$C$6,1,IF(Settings!$B$23="USD",1/INDEX(Settings!$B$29:$B$40,MONTH(B3925)),INDEX(Settings!$B$29:$B$40,MONTH(B3925)))))</f>
        <v/>
      </c>
    </row>
    <row r="3926" customFormat="false" ht="15" hidden="false" customHeight="false" outlineLevel="0" collapsed="false">
      <c r="I3926" s="0" t="str">
        <f aca="false">IF(A3926="","",IF(COUNTIF(Campaigns!$A$7:$A$300,A3926)&gt;0,"✓",IF(N(D3926)=0,"– no spend","⚠ add to Campaigns tab")))</f>
        <v/>
      </c>
      <c r="J3926" s="83" t="str">
        <f aca="false">IF(D3926="","",D3926*IF(Settings!$B$23=Settings!$C$6,1,IF(Settings!$B$23="USD",1/INDEX(Settings!$B$29:$B$40,MONTH(B3926)),INDEX(Settings!$B$29:$B$40,MONTH(B3926)))))</f>
        <v/>
      </c>
    </row>
    <row r="3927" customFormat="false" ht="15" hidden="false" customHeight="false" outlineLevel="0" collapsed="false">
      <c r="I3927" s="0" t="str">
        <f aca="false">IF(A3927="","",IF(COUNTIF(Campaigns!$A$7:$A$300,A3927)&gt;0,"✓",IF(N(D3927)=0,"– no spend","⚠ add to Campaigns tab")))</f>
        <v/>
      </c>
      <c r="J3927" s="83" t="str">
        <f aca="false">IF(D3927="","",D3927*IF(Settings!$B$23=Settings!$C$6,1,IF(Settings!$B$23="USD",1/INDEX(Settings!$B$29:$B$40,MONTH(B3927)),INDEX(Settings!$B$29:$B$40,MONTH(B3927)))))</f>
        <v/>
      </c>
    </row>
    <row r="3928" customFormat="false" ht="15" hidden="false" customHeight="false" outlineLevel="0" collapsed="false">
      <c r="I3928" s="0" t="str">
        <f aca="false">IF(A3928="","",IF(COUNTIF(Campaigns!$A$7:$A$300,A3928)&gt;0,"✓",IF(N(D3928)=0,"– no spend","⚠ add to Campaigns tab")))</f>
        <v/>
      </c>
      <c r="J3928" s="83" t="str">
        <f aca="false">IF(D3928="","",D3928*IF(Settings!$B$23=Settings!$C$6,1,IF(Settings!$B$23="USD",1/INDEX(Settings!$B$29:$B$40,MONTH(B3928)),INDEX(Settings!$B$29:$B$40,MONTH(B3928)))))</f>
        <v/>
      </c>
    </row>
    <row r="3929" customFormat="false" ht="15" hidden="false" customHeight="false" outlineLevel="0" collapsed="false">
      <c r="I3929" s="0" t="str">
        <f aca="false">IF(A3929="","",IF(COUNTIF(Campaigns!$A$7:$A$300,A3929)&gt;0,"✓",IF(N(D3929)=0,"– no spend","⚠ add to Campaigns tab")))</f>
        <v/>
      </c>
      <c r="J3929" s="83" t="str">
        <f aca="false">IF(D3929="","",D3929*IF(Settings!$B$23=Settings!$C$6,1,IF(Settings!$B$23="USD",1/INDEX(Settings!$B$29:$B$40,MONTH(B3929)),INDEX(Settings!$B$29:$B$40,MONTH(B3929)))))</f>
        <v/>
      </c>
    </row>
    <row r="3930" customFormat="false" ht="15" hidden="false" customHeight="false" outlineLevel="0" collapsed="false">
      <c r="I3930" s="0" t="str">
        <f aca="false">IF(A3930="","",IF(COUNTIF(Campaigns!$A$7:$A$300,A3930)&gt;0,"✓",IF(N(D3930)=0,"– no spend","⚠ add to Campaigns tab")))</f>
        <v/>
      </c>
      <c r="J3930" s="83" t="str">
        <f aca="false">IF(D3930="","",D3930*IF(Settings!$B$23=Settings!$C$6,1,IF(Settings!$B$23="USD",1/INDEX(Settings!$B$29:$B$40,MONTH(B3930)),INDEX(Settings!$B$29:$B$40,MONTH(B3930)))))</f>
        <v/>
      </c>
    </row>
    <row r="3931" customFormat="false" ht="15" hidden="false" customHeight="false" outlineLevel="0" collapsed="false">
      <c r="I3931" s="0" t="str">
        <f aca="false">IF(A3931="","",IF(COUNTIF(Campaigns!$A$7:$A$300,A3931)&gt;0,"✓",IF(N(D3931)=0,"– no spend","⚠ add to Campaigns tab")))</f>
        <v/>
      </c>
      <c r="J3931" s="83" t="str">
        <f aca="false">IF(D3931="","",D3931*IF(Settings!$B$23=Settings!$C$6,1,IF(Settings!$B$23="USD",1/INDEX(Settings!$B$29:$B$40,MONTH(B3931)),INDEX(Settings!$B$29:$B$40,MONTH(B3931)))))</f>
        <v/>
      </c>
    </row>
    <row r="3932" customFormat="false" ht="15" hidden="false" customHeight="false" outlineLevel="0" collapsed="false">
      <c r="I3932" s="0" t="str">
        <f aca="false">IF(A3932="","",IF(COUNTIF(Campaigns!$A$7:$A$300,A3932)&gt;0,"✓",IF(N(D3932)=0,"– no spend","⚠ add to Campaigns tab")))</f>
        <v/>
      </c>
      <c r="J3932" s="83" t="str">
        <f aca="false">IF(D3932="","",D3932*IF(Settings!$B$23=Settings!$C$6,1,IF(Settings!$B$23="USD",1/INDEX(Settings!$B$29:$B$40,MONTH(B3932)),INDEX(Settings!$B$29:$B$40,MONTH(B3932)))))</f>
        <v/>
      </c>
    </row>
    <row r="3933" customFormat="false" ht="15" hidden="false" customHeight="false" outlineLevel="0" collapsed="false">
      <c r="I3933" s="0" t="str">
        <f aca="false">IF(A3933="","",IF(COUNTIF(Campaigns!$A$7:$A$300,A3933)&gt;0,"✓",IF(N(D3933)=0,"– no spend","⚠ add to Campaigns tab")))</f>
        <v/>
      </c>
      <c r="J3933" s="83" t="str">
        <f aca="false">IF(D3933="","",D3933*IF(Settings!$B$23=Settings!$C$6,1,IF(Settings!$B$23="USD",1/INDEX(Settings!$B$29:$B$40,MONTH(B3933)),INDEX(Settings!$B$29:$B$40,MONTH(B3933)))))</f>
        <v/>
      </c>
    </row>
    <row r="3934" customFormat="false" ht="15" hidden="false" customHeight="false" outlineLevel="0" collapsed="false">
      <c r="I3934" s="0" t="str">
        <f aca="false">IF(A3934="","",IF(COUNTIF(Campaigns!$A$7:$A$300,A3934)&gt;0,"✓",IF(N(D3934)=0,"– no spend","⚠ add to Campaigns tab")))</f>
        <v/>
      </c>
      <c r="J3934" s="83" t="str">
        <f aca="false">IF(D3934="","",D3934*IF(Settings!$B$23=Settings!$C$6,1,IF(Settings!$B$23="USD",1/INDEX(Settings!$B$29:$B$40,MONTH(B3934)),INDEX(Settings!$B$29:$B$40,MONTH(B3934)))))</f>
        <v/>
      </c>
    </row>
    <row r="3935" customFormat="false" ht="15" hidden="false" customHeight="false" outlineLevel="0" collapsed="false">
      <c r="I3935" s="0" t="str">
        <f aca="false">IF(A3935="","",IF(COUNTIF(Campaigns!$A$7:$A$300,A3935)&gt;0,"✓",IF(N(D3935)=0,"– no spend","⚠ add to Campaigns tab")))</f>
        <v/>
      </c>
      <c r="J3935" s="83" t="str">
        <f aca="false">IF(D3935="","",D3935*IF(Settings!$B$23=Settings!$C$6,1,IF(Settings!$B$23="USD",1/INDEX(Settings!$B$29:$B$40,MONTH(B3935)),INDEX(Settings!$B$29:$B$40,MONTH(B3935)))))</f>
        <v/>
      </c>
    </row>
    <row r="3936" customFormat="false" ht="15" hidden="false" customHeight="false" outlineLevel="0" collapsed="false">
      <c r="I3936" s="0" t="str">
        <f aca="false">IF(A3936="","",IF(COUNTIF(Campaigns!$A$7:$A$300,A3936)&gt;0,"✓",IF(N(D3936)=0,"– no spend","⚠ add to Campaigns tab")))</f>
        <v/>
      </c>
      <c r="J3936" s="83" t="str">
        <f aca="false">IF(D3936="","",D3936*IF(Settings!$B$23=Settings!$C$6,1,IF(Settings!$B$23="USD",1/INDEX(Settings!$B$29:$B$40,MONTH(B3936)),INDEX(Settings!$B$29:$B$40,MONTH(B3936)))))</f>
        <v/>
      </c>
    </row>
    <row r="3937" customFormat="false" ht="15" hidden="false" customHeight="false" outlineLevel="0" collapsed="false">
      <c r="I3937" s="0" t="str">
        <f aca="false">IF(A3937="","",IF(COUNTIF(Campaigns!$A$7:$A$300,A3937)&gt;0,"✓",IF(N(D3937)=0,"– no spend","⚠ add to Campaigns tab")))</f>
        <v/>
      </c>
      <c r="J3937" s="83" t="str">
        <f aca="false">IF(D3937="","",D3937*IF(Settings!$B$23=Settings!$C$6,1,IF(Settings!$B$23="USD",1/INDEX(Settings!$B$29:$B$40,MONTH(B3937)),INDEX(Settings!$B$29:$B$40,MONTH(B3937)))))</f>
        <v/>
      </c>
    </row>
    <row r="3938" customFormat="false" ht="15" hidden="false" customHeight="false" outlineLevel="0" collapsed="false">
      <c r="I3938" s="0" t="str">
        <f aca="false">IF(A3938="","",IF(COUNTIF(Campaigns!$A$7:$A$300,A3938)&gt;0,"✓",IF(N(D3938)=0,"– no spend","⚠ add to Campaigns tab")))</f>
        <v/>
      </c>
      <c r="J3938" s="83" t="str">
        <f aca="false">IF(D3938="","",D3938*IF(Settings!$B$23=Settings!$C$6,1,IF(Settings!$B$23="USD",1/INDEX(Settings!$B$29:$B$40,MONTH(B3938)),INDEX(Settings!$B$29:$B$40,MONTH(B3938)))))</f>
        <v/>
      </c>
    </row>
    <row r="3939" customFormat="false" ht="15" hidden="false" customHeight="false" outlineLevel="0" collapsed="false">
      <c r="I3939" s="0" t="str">
        <f aca="false">IF(A3939="","",IF(COUNTIF(Campaigns!$A$7:$A$300,A3939)&gt;0,"✓",IF(N(D3939)=0,"– no spend","⚠ add to Campaigns tab")))</f>
        <v/>
      </c>
      <c r="J3939" s="83" t="str">
        <f aca="false">IF(D3939="","",D3939*IF(Settings!$B$23=Settings!$C$6,1,IF(Settings!$B$23="USD",1/INDEX(Settings!$B$29:$B$40,MONTH(B3939)),INDEX(Settings!$B$29:$B$40,MONTH(B3939)))))</f>
        <v/>
      </c>
    </row>
    <row r="3940" customFormat="false" ht="15" hidden="false" customHeight="false" outlineLevel="0" collapsed="false">
      <c r="I3940" s="0" t="str">
        <f aca="false">IF(A3940="","",IF(COUNTIF(Campaigns!$A$7:$A$300,A3940)&gt;0,"✓",IF(N(D3940)=0,"– no spend","⚠ add to Campaigns tab")))</f>
        <v/>
      </c>
      <c r="J3940" s="83" t="str">
        <f aca="false">IF(D3940="","",D3940*IF(Settings!$B$23=Settings!$C$6,1,IF(Settings!$B$23="USD",1/INDEX(Settings!$B$29:$B$40,MONTH(B3940)),INDEX(Settings!$B$29:$B$40,MONTH(B3940)))))</f>
        <v/>
      </c>
    </row>
    <row r="3941" customFormat="false" ht="15" hidden="false" customHeight="false" outlineLevel="0" collapsed="false">
      <c r="I3941" s="0" t="str">
        <f aca="false">IF(A3941="","",IF(COUNTIF(Campaigns!$A$7:$A$300,A3941)&gt;0,"✓",IF(N(D3941)=0,"– no spend","⚠ add to Campaigns tab")))</f>
        <v/>
      </c>
      <c r="J3941" s="83" t="str">
        <f aca="false">IF(D3941="","",D3941*IF(Settings!$B$23=Settings!$C$6,1,IF(Settings!$B$23="USD",1/INDEX(Settings!$B$29:$B$40,MONTH(B3941)),INDEX(Settings!$B$29:$B$40,MONTH(B3941)))))</f>
        <v/>
      </c>
    </row>
    <row r="3942" customFormat="false" ht="15" hidden="false" customHeight="false" outlineLevel="0" collapsed="false">
      <c r="I3942" s="0" t="str">
        <f aca="false">IF(A3942="","",IF(COUNTIF(Campaigns!$A$7:$A$300,A3942)&gt;0,"✓",IF(N(D3942)=0,"– no spend","⚠ add to Campaigns tab")))</f>
        <v/>
      </c>
      <c r="J3942" s="83" t="str">
        <f aca="false">IF(D3942="","",D3942*IF(Settings!$B$23=Settings!$C$6,1,IF(Settings!$B$23="USD",1/INDEX(Settings!$B$29:$B$40,MONTH(B3942)),INDEX(Settings!$B$29:$B$40,MONTH(B3942)))))</f>
        <v/>
      </c>
    </row>
    <row r="3943" customFormat="false" ht="15" hidden="false" customHeight="false" outlineLevel="0" collapsed="false">
      <c r="I3943" s="0" t="str">
        <f aca="false">IF(A3943="","",IF(COUNTIF(Campaigns!$A$7:$A$300,A3943)&gt;0,"✓",IF(N(D3943)=0,"– no spend","⚠ add to Campaigns tab")))</f>
        <v/>
      </c>
      <c r="J3943" s="83" t="str">
        <f aca="false">IF(D3943="","",D3943*IF(Settings!$B$23=Settings!$C$6,1,IF(Settings!$B$23="USD",1/INDEX(Settings!$B$29:$B$40,MONTH(B3943)),INDEX(Settings!$B$29:$B$40,MONTH(B3943)))))</f>
        <v/>
      </c>
    </row>
    <row r="3944" customFormat="false" ht="15" hidden="false" customHeight="false" outlineLevel="0" collapsed="false">
      <c r="I3944" s="0" t="str">
        <f aca="false">IF(A3944="","",IF(COUNTIF(Campaigns!$A$7:$A$300,A3944)&gt;0,"✓",IF(N(D3944)=0,"– no spend","⚠ add to Campaigns tab")))</f>
        <v/>
      </c>
      <c r="J3944" s="83" t="str">
        <f aca="false">IF(D3944="","",D3944*IF(Settings!$B$23=Settings!$C$6,1,IF(Settings!$B$23="USD",1/INDEX(Settings!$B$29:$B$40,MONTH(B3944)),INDEX(Settings!$B$29:$B$40,MONTH(B3944)))))</f>
        <v/>
      </c>
    </row>
    <row r="3945" customFormat="false" ht="15" hidden="false" customHeight="false" outlineLevel="0" collapsed="false">
      <c r="I3945" s="0" t="str">
        <f aca="false">IF(A3945="","",IF(COUNTIF(Campaigns!$A$7:$A$300,A3945)&gt;0,"✓",IF(N(D3945)=0,"– no spend","⚠ add to Campaigns tab")))</f>
        <v/>
      </c>
      <c r="J3945" s="83" t="str">
        <f aca="false">IF(D3945="","",D3945*IF(Settings!$B$23=Settings!$C$6,1,IF(Settings!$B$23="USD",1/INDEX(Settings!$B$29:$B$40,MONTH(B3945)),INDEX(Settings!$B$29:$B$40,MONTH(B3945)))))</f>
        <v/>
      </c>
    </row>
    <row r="3946" customFormat="false" ht="15" hidden="false" customHeight="false" outlineLevel="0" collapsed="false">
      <c r="I3946" s="0" t="str">
        <f aca="false">IF(A3946="","",IF(COUNTIF(Campaigns!$A$7:$A$300,A3946)&gt;0,"✓",IF(N(D3946)=0,"– no spend","⚠ add to Campaigns tab")))</f>
        <v/>
      </c>
      <c r="J3946" s="83" t="str">
        <f aca="false">IF(D3946="","",D3946*IF(Settings!$B$23=Settings!$C$6,1,IF(Settings!$B$23="USD",1/INDEX(Settings!$B$29:$B$40,MONTH(B3946)),INDEX(Settings!$B$29:$B$40,MONTH(B3946)))))</f>
        <v/>
      </c>
    </row>
    <row r="3947" customFormat="false" ht="15" hidden="false" customHeight="false" outlineLevel="0" collapsed="false">
      <c r="I3947" s="0" t="str">
        <f aca="false">IF(A3947="","",IF(COUNTIF(Campaigns!$A$7:$A$300,A3947)&gt;0,"✓",IF(N(D3947)=0,"– no spend","⚠ add to Campaigns tab")))</f>
        <v/>
      </c>
      <c r="J3947" s="83" t="str">
        <f aca="false">IF(D3947="","",D3947*IF(Settings!$B$23=Settings!$C$6,1,IF(Settings!$B$23="USD",1/INDEX(Settings!$B$29:$B$40,MONTH(B3947)),INDEX(Settings!$B$29:$B$40,MONTH(B3947)))))</f>
        <v/>
      </c>
    </row>
    <row r="3948" customFormat="false" ht="15" hidden="false" customHeight="false" outlineLevel="0" collapsed="false">
      <c r="I3948" s="0" t="str">
        <f aca="false">IF(A3948="","",IF(COUNTIF(Campaigns!$A$7:$A$300,A3948)&gt;0,"✓",IF(N(D3948)=0,"– no spend","⚠ add to Campaigns tab")))</f>
        <v/>
      </c>
      <c r="J3948" s="83" t="str">
        <f aca="false">IF(D3948="","",D3948*IF(Settings!$B$23=Settings!$C$6,1,IF(Settings!$B$23="USD",1/INDEX(Settings!$B$29:$B$40,MONTH(B3948)),INDEX(Settings!$B$29:$B$40,MONTH(B3948)))))</f>
        <v/>
      </c>
    </row>
    <row r="3949" customFormat="false" ht="15" hidden="false" customHeight="false" outlineLevel="0" collapsed="false">
      <c r="I3949" s="0" t="str">
        <f aca="false">IF(A3949="","",IF(COUNTIF(Campaigns!$A$7:$A$300,A3949)&gt;0,"✓",IF(N(D3949)=0,"– no spend","⚠ add to Campaigns tab")))</f>
        <v/>
      </c>
      <c r="J3949" s="83" t="str">
        <f aca="false">IF(D3949="","",D3949*IF(Settings!$B$23=Settings!$C$6,1,IF(Settings!$B$23="USD",1/INDEX(Settings!$B$29:$B$40,MONTH(B3949)),INDEX(Settings!$B$29:$B$40,MONTH(B3949)))))</f>
        <v/>
      </c>
    </row>
    <row r="3950" customFormat="false" ht="15" hidden="false" customHeight="false" outlineLevel="0" collapsed="false">
      <c r="I3950" s="0" t="str">
        <f aca="false">IF(A3950="","",IF(COUNTIF(Campaigns!$A$7:$A$300,A3950)&gt;0,"✓",IF(N(D3950)=0,"– no spend","⚠ add to Campaigns tab")))</f>
        <v/>
      </c>
      <c r="J3950" s="83" t="str">
        <f aca="false">IF(D3950="","",D3950*IF(Settings!$B$23=Settings!$C$6,1,IF(Settings!$B$23="USD",1/INDEX(Settings!$B$29:$B$40,MONTH(B3950)),INDEX(Settings!$B$29:$B$40,MONTH(B3950)))))</f>
        <v/>
      </c>
    </row>
    <row r="3951" customFormat="false" ht="15" hidden="false" customHeight="false" outlineLevel="0" collapsed="false">
      <c r="I3951" s="0" t="str">
        <f aca="false">IF(A3951="","",IF(COUNTIF(Campaigns!$A$7:$A$300,A3951)&gt;0,"✓",IF(N(D3951)=0,"– no spend","⚠ add to Campaigns tab")))</f>
        <v/>
      </c>
      <c r="J3951" s="83" t="str">
        <f aca="false">IF(D3951="","",D3951*IF(Settings!$B$23=Settings!$C$6,1,IF(Settings!$B$23="USD",1/INDEX(Settings!$B$29:$B$40,MONTH(B3951)),INDEX(Settings!$B$29:$B$40,MONTH(B3951)))))</f>
        <v/>
      </c>
    </row>
    <row r="3952" customFormat="false" ht="15" hidden="false" customHeight="false" outlineLevel="0" collapsed="false">
      <c r="I3952" s="0" t="str">
        <f aca="false">IF(A3952="","",IF(COUNTIF(Campaigns!$A$7:$A$300,A3952)&gt;0,"✓",IF(N(D3952)=0,"– no spend","⚠ add to Campaigns tab")))</f>
        <v/>
      </c>
      <c r="J3952" s="83" t="str">
        <f aca="false">IF(D3952="","",D3952*IF(Settings!$B$23=Settings!$C$6,1,IF(Settings!$B$23="USD",1/INDEX(Settings!$B$29:$B$40,MONTH(B3952)),INDEX(Settings!$B$29:$B$40,MONTH(B3952)))))</f>
        <v/>
      </c>
    </row>
    <row r="3953" customFormat="false" ht="15" hidden="false" customHeight="false" outlineLevel="0" collapsed="false">
      <c r="I3953" s="0" t="str">
        <f aca="false">IF(A3953="","",IF(COUNTIF(Campaigns!$A$7:$A$300,A3953)&gt;0,"✓",IF(N(D3953)=0,"– no spend","⚠ add to Campaigns tab")))</f>
        <v/>
      </c>
      <c r="J3953" s="83" t="str">
        <f aca="false">IF(D3953="","",D3953*IF(Settings!$B$23=Settings!$C$6,1,IF(Settings!$B$23="USD",1/INDEX(Settings!$B$29:$B$40,MONTH(B3953)),INDEX(Settings!$B$29:$B$40,MONTH(B3953)))))</f>
        <v/>
      </c>
    </row>
    <row r="3954" customFormat="false" ht="15" hidden="false" customHeight="false" outlineLevel="0" collapsed="false">
      <c r="I3954" s="0" t="str">
        <f aca="false">IF(A3954="","",IF(COUNTIF(Campaigns!$A$7:$A$300,A3954)&gt;0,"✓",IF(N(D3954)=0,"– no spend","⚠ add to Campaigns tab")))</f>
        <v/>
      </c>
      <c r="J3954" s="83" t="str">
        <f aca="false">IF(D3954="","",D3954*IF(Settings!$B$23=Settings!$C$6,1,IF(Settings!$B$23="USD",1/INDEX(Settings!$B$29:$B$40,MONTH(B3954)),INDEX(Settings!$B$29:$B$40,MONTH(B3954)))))</f>
        <v/>
      </c>
    </row>
    <row r="3955" customFormat="false" ht="15" hidden="false" customHeight="false" outlineLevel="0" collapsed="false">
      <c r="I3955" s="0" t="str">
        <f aca="false">IF(A3955="","",IF(COUNTIF(Campaigns!$A$7:$A$300,A3955)&gt;0,"✓",IF(N(D3955)=0,"– no spend","⚠ add to Campaigns tab")))</f>
        <v/>
      </c>
      <c r="J3955" s="83" t="str">
        <f aca="false">IF(D3955="","",D3955*IF(Settings!$B$23=Settings!$C$6,1,IF(Settings!$B$23="USD",1/INDEX(Settings!$B$29:$B$40,MONTH(B3955)),INDEX(Settings!$B$29:$B$40,MONTH(B3955)))))</f>
        <v/>
      </c>
    </row>
    <row r="3956" customFormat="false" ht="15" hidden="false" customHeight="false" outlineLevel="0" collapsed="false">
      <c r="I3956" s="0" t="str">
        <f aca="false">IF(A3956="","",IF(COUNTIF(Campaigns!$A$7:$A$300,A3956)&gt;0,"✓",IF(N(D3956)=0,"– no spend","⚠ add to Campaigns tab")))</f>
        <v/>
      </c>
      <c r="J3956" s="83" t="str">
        <f aca="false">IF(D3956="","",D3956*IF(Settings!$B$23=Settings!$C$6,1,IF(Settings!$B$23="USD",1/INDEX(Settings!$B$29:$B$40,MONTH(B3956)),INDEX(Settings!$B$29:$B$40,MONTH(B3956)))))</f>
        <v/>
      </c>
    </row>
    <row r="3957" customFormat="false" ht="15" hidden="false" customHeight="false" outlineLevel="0" collapsed="false">
      <c r="I3957" s="0" t="str">
        <f aca="false">IF(A3957="","",IF(COUNTIF(Campaigns!$A$7:$A$300,A3957)&gt;0,"✓",IF(N(D3957)=0,"– no spend","⚠ add to Campaigns tab")))</f>
        <v/>
      </c>
      <c r="J3957" s="83" t="str">
        <f aca="false">IF(D3957="","",D3957*IF(Settings!$B$23=Settings!$C$6,1,IF(Settings!$B$23="USD",1/INDEX(Settings!$B$29:$B$40,MONTH(B3957)),INDEX(Settings!$B$29:$B$40,MONTH(B3957)))))</f>
        <v/>
      </c>
    </row>
    <row r="3958" customFormat="false" ht="15" hidden="false" customHeight="false" outlineLevel="0" collapsed="false">
      <c r="I3958" s="0" t="str">
        <f aca="false">IF(A3958="","",IF(COUNTIF(Campaigns!$A$7:$A$300,A3958)&gt;0,"✓",IF(N(D3958)=0,"– no spend","⚠ add to Campaigns tab")))</f>
        <v/>
      </c>
      <c r="J3958" s="83" t="str">
        <f aca="false">IF(D3958="","",D3958*IF(Settings!$B$23=Settings!$C$6,1,IF(Settings!$B$23="USD",1/INDEX(Settings!$B$29:$B$40,MONTH(B3958)),INDEX(Settings!$B$29:$B$40,MONTH(B3958)))))</f>
        <v/>
      </c>
    </row>
    <row r="3959" customFormat="false" ht="15" hidden="false" customHeight="false" outlineLevel="0" collapsed="false">
      <c r="I3959" s="0" t="str">
        <f aca="false">IF(A3959="","",IF(COUNTIF(Campaigns!$A$7:$A$300,A3959)&gt;0,"✓",IF(N(D3959)=0,"– no spend","⚠ add to Campaigns tab")))</f>
        <v/>
      </c>
      <c r="J3959" s="83" t="str">
        <f aca="false">IF(D3959="","",D3959*IF(Settings!$B$23=Settings!$C$6,1,IF(Settings!$B$23="USD",1/INDEX(Settings!$B$29:$B$40,MONTH(B3959)),INDEX(Settings!$B$29:$B$40,MONTH(B3959)))))</f>
        <v/>
      </c>
    </row>
    <row r="3960" customFormat="false" ht="15" hidden="false" customHeight="false" outlineLevel="0" collapsed="false">
      <c r="I3960" s="0" t="str">
        <f aca="false">IF(A3960="","",IF(COUNTIF(Campaigns!$A$7:$A$300,A3960)&gt;0,"✓",IF(N(D3960)=0,"– no spend","⚠ add to Campaigns tab")))</f>
        <v/>
      </c>
      <c r="J3960" s="83" t="str">
        <f aca="false">IF(D3960="","",D3960*IF(Settings!$B$23=Settings!$C$6,1,IF(Settings!$B$23="USD",1/INDEX(Settings!$B$29:$B$40,MONTH(B3960)),INDEX(Settings!$B$29:$B$40,MONTH(B3960)))))</f>
        <v/>
      </c>
    </row>
    <row r="3961" customFormat="false" ht="15" hidden="false" customHeight="false" outlineLevel="0" collapsed="false">
      <c r="I3961" s="0" t="str">
        <f aca="false">IF(A3961="","",IF(COUNTIF(Campaigns!$A$7:$A$300,A3961)&gt;0,"✓",IF(N(D3961)=0,"– no spend","⚠ add to Campaigns tab")))</f>
        <v/>
      </c>
      <c r="J3961" s="83" t="str">
        <f aca="false">IF(D3961="","",D3961*IF(Settings!$B$23=Settings!$C$6,1,IF(Settings!$B$23="USD",1/INDEX(Settings!$B$29:$B$40,MONTH(B3961)),INDEX(Settings!$B$29:$B$40,MONTH(B3961)))))</f>
        <v/>
      </c>
    </row>
    <row r="3962" customFormat="false" ht="15" hidden="false" customHeight="false" outlineLevel="0" collapsed="false">
      <c r="I3962" s="0" t="str">
        <f aca="false">IF(A3962="","",IF(COUNTIF(Campaigns!$A$7:$A$300,A3962)&gt;0,"✓",IF(N(D3962)=0,"– no spend","⚠ add to Campaigns tab")))</f>
        <v/>
      </c>
      <c r="J3962" s="83" t="str">
        <f aca="false">IF(D3962="","",D3962*IF(Settings!$B$23=Settings!$C$6,1,IF(Settings!$B$23="USD",1/INDEX(Settings!$B$29:$B$40,MONTH(B3962)),INDEX(Settings!$B$29:$B$40,MONTH(B3962)))))</f>
        <v/>
      </c>
    </row>
    <row r="3963" customFormat="false" ht="15" hidden="false" customHeight="false" outlineLevel="0" collapsed="false">
      <c r="I3963" s="0" t="str">
        <f aca="false">IF(A3963="","",IF(COUNTIF(Campaigns!$A$7:$A$300,A3963)&gt;0,"✓",IF(N(D3963)=0,"– no spend","⚠ add to Campaigns tab")))</f>
        <v/>
      </c>
      <c r="J3963" s="83" t="str">
        <f aca="false">IF(D3963="","",D3963*IF(Settings!$B$23=Settings!$C$6,1,IF(Settings!$B$23="USD",1/INDEX(Settings!$B$29:$B$40,MONTH(B3963)),INDEX(Settings!$B$29:$B$40,MONTH(B3963)))))</f>
        <v/>
      </c>
    </row>
    <row r="3964" customFormat="false" ht="15" hidden="false" customHeight="false" outlineLevel="0" collapsed="false">
      <c r="I3964" s="0" t="str">
        <f aca="false">IF(A3964="","",IF(COUNTIF(Campaigns!$A$7:$A$300,A3964)&gt;0,"✓",IF(N(D3964)=0,"– no spend","⚠ add to Campaigns tab")))</f>
        <v/>
      </c>
      <c r="J3964" s="83" t="str">
        <f aca="false">IF(D3964="","",D3964*IF(Settings!$B$23=Settings!$C$6,1,IF(Settings!$B$23="USD",1/INDEX(Settings!$B$29:$B$40,MONTH(B3964)),INDEX(Settings!$B$29:$B$40,MONTH(B3964)))))</f>
        <v/>
      </c>
    </row>
    <row r="3965" customFormat="false" ht="15" hidden="false" customHeight="false" outlineLevel="0" collapsed="false">
      <c r="I3965" s="0" t="str">
        <f aca="false">IF(A3965="","",IF(COUNTIF(Campaigns!$A$7:$A$300,A3965)&gt;0,"✓",IF(N(D3965)=0,"– no spend","⚠ add to Campaigns tab")))</f>
        <v/>
      </c>
      <c r="J3965" s="83" t="str">
        <f aca="false">IF(D3965="","",D3965*IF(Settings!$B$23=Settings!$C$6,1,IF(Settings!$B$23="USD",1/INDEX(Settings!$B$29:$B$40,MONTH(B3965)),INDEX(Settings!$B$29:$B$40,MONTH(B3965)))))</f>
        <v/>
      </c>
    </row>
    <row r="3966" customFormat="false" ht="15" hidden="false" customHeight="false" outlineLevel="0" collapsed="false">
      <c r="I3966" s="0" t="str">
        <f aca="false">IF(A3966="","",IF(COUNTIF(Campaigns!$A$7:$A$300,A3966)&gt;0,"✓",IF(N(D3966)=0,"– no spend","⚠ add to Campaigns tab")))</f>
        <v/>
      </c>
      <c r="J3966" s="83" t="str">
        <f aca="false">IF(D3966="","",D3966*IF(Settings!$B$23=Settings!$C$6,1,IF(Settings!$B$23="USD",1/INDEX(Settings!$B$29:$B$40,MONTH(B3966)),INDEX(Settings!$B$29:$B$40,MONTH(B3966)))))</f>
        <v/>
      </c>
    </row>
    <row r="3967" customFormat="false" ht="15" hidden="false" customHeight="false" outlineLevel="0" collapsed="false">
      <c r="I3967" s="0" t="str">
        <f aca="false">IF(A3967="","",IF(COUNTIF(Campaigns!$A$7:$A$300,A3967)&gt;0,"✓",IF(N(D3967)=0,"– no spend","⚠ add to Campaigns tab")))</f>
        <v/>
      </c>
      <c r="J3967" s="83" t="str">
        <f aca="false">IF(D3967="","",D3967*IF(Settings!$B$23=Settings!$C$6,1,IF(Settings!$B$23="USD",1/INDEX(Settings!$B$29:$B$40,MONTH(B3967)),INDEX(Settings!$B$29:$B$40,MONTH(B3967)))))</f>
        <v/>
      </c>
    </row>
    <row r="3968" customFormat="false" ht="15" hidden="false" customHeight="false" outlineLevel="0" collapsed="false">
      <c r="I3968" s="0" t="str">
        <f aca="false">IF(A3968="","",IF(COUNTIF(Campaigns!$A$7:$A$300,A3968)&gt;0,"✓",IF(N(D3968)=0,"– no spend","⚠ add to Campaigns tab")))</f>
        <v/>
      </c>
      <c r="J3968" s="83" t="str">
        <f aca="false">IF(D3968="","",D3968*IF(Settings!$B$23=Settings!$C$6,1,IF(Settings!$B$23="USD",1/INDEX(Settings!$B$29:$B$40,MONTH(B3968)),INDEX(Settings!$B$29:$B$40,MONTH(B3968)))))</f>
        <v/>
      </c>
    </row>
    <row r="3969" customFormat="false" ht="15" hidden="false" customHeight="false" outlineLevel="0" collapsed="false">
      <c r="I3969" s="0" t="str">
        <f aca="false">IF(A3969="","",IF(COUNTIF(Campaigns!$A$7:$A$300,A3969)&gt;0,"✓",IF(N(D3969)=0,"– no spend","⚠ add to Campaigns tab")))</f>
        <v/>
      </c>
      <c r="J3969" s="83" t="str">
        <f aca="false">IF(D3969="","",D3969*IF(Settings!$B$23=Settings!$C$6,1,IF(Settings!$B$23="USD",1/INDEX(Settings!$B$29:$B$40,MONTH(B3969)),INDEX(Settings!$B$29:$B$40,MONTH(B3969)))))</f>
        <v/>
      </c>
    </row>
    <row r="3970" customFormat="false" ht="15" hidden="false" customHeight="false" outlineLevel="0" collapsed="false">
      <c r="I3970" s="0" t="str">
        <f aca="false">IF(A3970="","",IF(COUNTIF(Campaigns!$A$7:$A$300,A3970)&gt;0,"✓",IF(N(D3970)=0,"– no spend","⚠ add to Campaigns tab")))</f>
        <v/>
      </c>
      <c r="J3970" s="83" t="str">
        <f aca="false">IF(D3970="","",D3970*IF(Settings!$B$23=Settings!$C$6,1,IF(Settings!$B$23="USD",1/INDEX(Settings!$B$29:$B$40,MONTH(B3970)),INDEX(Settings!$B$29:$B$40,MONTH(B3970)))))</f>
        <v/>
      </c>
    </row>
    <row r="3971" customFormat="false" ht="15" hidden="false" customHeight="false" outlineLevel="0" collapsed="false">
      <c r="I3971" s="0" t="str">
        <f aca="false">IF(A3971="","",IF(COUNTIF(Campaigns!$A$7:$A$300,A3971)&gt;0,"✓",IF(N(D3971)=0,"– no spend","⚠ add to Campaigns tab")))</f>
        <v/>
      </c>
      <c r="J3971" s="83" t="str">
        <f aca="false">IF(D3971="","",D3971*IF(Settings!$B$23=Settings!$C$6,1,IF(Settings!$B$23="USD",1/INDEX(Settings!$B$29:$B$40,MONTH(B3971)),INDEX(Settings!$B$29:$B$40,MONTH(B3971)))))</f>
        <v/>
      </c>
    </row>
    <row r="3972" customFormat="false" ht="15" hidden="false" customHeight="false" outlineLevel="0" collapsed="false">
      <c r="I3972" s="0" t="str">
        <f aca="false">IF(A3972="","",IF(COUNTIF(Campaigns!$A$7:$A$300,A3972)&gt;0,"✓",IF(N(D3972)=0,"– no spend","⚠ add to Campaigns tab")))</f>
        <v/>
      </c>
      <c r="J3972" s="83" t="str">
        <f aca="false">IF(D3972="","",D3972*IF(Settings!$B$23=Settings!$C$6,1,IF(Settings!$B$23="USD",1/INDEX(Settings!$B$29:$B$40,MONTH(B3972)),INDEX(Settings!$B$29:$B$40,MONTH(B3972)))))</f>
        <v/>
      </c>
    </row>
    <row r="3973" customFormat="false" ht="15" hidden="false" customHeight="false" outlineLevel="0" collapsed="false">
      <c r="I3973" s="0" t="str">
        <f aca="false">IF(A3973="","",IF(COUNTIF(Campaigns!$A$7:$A$300,A3973)&gt;0,"✓",IF(N(D3973)=0,"– no spend","⚠ add to Campaigns tab")))</f>
        <v/>
      </c>
      <c r="J3973" s="83" t="str">
        <f aca="false">IF(D3973="","",D3973*IF(Settings!$B$23=Settings!$C$6,1,IF(Settings!$B$23="USD",1/INDEX(Settings!$B$29:$B$40,MONTH(B3973)),INDEX(Settings!$B$29:$B$40,MONTH(B3973)))))</f>
        <v/>
      </c>
    </row>
    <row r="3974" customFormat="false" ht="15" hidden="false" customHeight="false" outlineLevel="0" collapsed="false">
      <c r="I3974" s="0" t="str">
        <f aca="false">IF(A3974="","",IF(COUNTIF(Campaigns!$A$7:$A$300,A3974)&gt;0,"✓",IF(N(D3974)=0,"– no spend","⚠ add to Campaigns tab")))</f>
        <v/>
      </c>
      <c r="J3974" s="83" t="str">
        <f aca="false">IF(D3974="","",D3974*IF(Settings!$B$23=Settings!$C$6,1,IF(Settings!$B$23="USD",1/INDEX(Settings!$B$29:$B$40,MONTH(B3974)),INDEX(Settings!$B$29:$B$40,MONTH(B3974)))))</f>
        <v/>
      </c>
    </row>
    <row r="3975" customFormat="false" ht="15" hidden="false" customHeight="false" outlineLevel="0" collapsed="false">
      <c r="I3975" s="0" t="str">
        <f aca="false">IF(A3975="","",IF(COUNTIF(Campaigns!$A$7:$A$300,A3975)&gt;0,"✓",IF(N(D3975)=0,"– no spend","⚠ add to Campaigns tab")))</f>
        <v/>
      </c>
      <c r="J3975" s="83" t="str">
        <f aca="false">IF(D3975="","",D3975*IF(Settings!$B$23=Settings!$C$6,1,IF(Settings!$B$23="USD",1/INDEX(Settings!$B$29:$B$40,MONTH(B3975)),INDEX(Settings!$B$29:$B$40,MONTH(B3975)))))</f>
        <v/>
      </c>
    </row>
    <row r="3976" customFormat="false" ht="15" hidden="false" customHeight="false" outlineLevel="0" collapsed="false">
      <c r="I3976" s="0" t="str">
        <f aca="false">IF(A3976="","",IF(COUNTIF(Campaigns!$A$7:$A$300,A3976)&gt;0,"✓",IF(N(D3976)=0,"– no spend","⚠ add to Campaigns tab")))</f>
        <v/>
      </c>
      <c r="J3976" s="83" t="str">
        <f aca="false">IF(D3976="","",D3976*IF(Settings!$B$23=Settings!$C$6,1,IF(Settings!$B$23="USD",1/INDEX(Settings!$B$29:$B$40,MONTH(B3976)),INDEX(Settings!$B$29:$B$40,MONTH(B3976)))))</f>
        <v/>
      </c>
    </row>
    <row r="3977" customFormat="false" ht="15" hidden="false" customHeight="false" outlineLevel="0" collapsed="false">
      <c r="I3977" s="0" t="str">
        <f aca="false">IF(A3977="","",IF(COUNTIF(Campaigns!$A$7:$A$300,A3977)&gt;0,"✓",IF(N(D3977)=0,"– no spend","⚠ add to Campaigns tab")))</f>
        <v/>
      </c>
      <c r="J3977" s="83" t="str">
        <f aca="false">IF(D3977="","",D3977*IF(Settings!$B$23=Settings!$C$6,1,IF(Settings!$B$23="USD",1/INDEX(Settings!$B$29:$B$40,MONTH(B3977)),INDEX(Settings!$B$29:$B$40,MONTH(B3977)))))</f>
        <v/>
      </c>
    </row>
    <row r="3978" customFormat="false" ht="15" hidden="false" customHeight="false" outlineLevel="0" collapsed="false">
      <c r="I3978" s="0" t="str">
        <f aca="false">IF(A3978="","",IF(COUNTIF(Campaigns!$A$7:$A$300,A3978)&gt;0,"✓",IF(N(D3978)=0,"– no spend","⚠ add to Campaigns tab")))</f>
        <v/>
      </c>
      <c r="J3978" s="83" t="str">
        <f aca="false">IF(D3978="","",D3978*IF(Settings!$B$23=Settings!$C$6,1,IF(Settings!$B$23="USD",1/INDEX(Settings!$B$29:$B$40,MONTH(B3978)),INDEX(Settings!$B$29:$B$40,MONTH(B3978)))))</f>
        <v/>
      </c>
    </row>
    <row r="3979" customFormat="false" ht="15" hidden="false" customHeight="false" outlineLevel="0" collapsed="false">
      <c r="I3979" s="0" t="str">
        <f aca="false">IF(A3979="","",IF(COUNTIF(Campaigns!$A$7:$A$300,A3979)&gt;0,"✓",IF(N(D3979)=0,"– no spend","⚠ add to Campaigns tab")))</f>
        <v/>
      </c>
      <c r="J3979" s="83" t="str">
        <f aca="false">IF(D3979="","",D3979*IF(Settings!$B$23=Settings!$C$6,1,IF(Settings!$B$23="USD",1/INDEX(Settings!$B$29:$B$40,MONTH(B3979)),INDEX(Settings!$B$29:$B$40,MONTH(B3979)))))</f>
        <v/>
      </c>
    </row>
    <row r="3980" customFormat="false" ht="15" hidden="false" customHeight="false" outlineLevel="0" collapsed="false">
      <c r="I3980" s="0" t="str">
        <f aca="false">IF(A3980="","",IF(COUNTIF(Campaigns!$A$7:$A$300,A3980)&gt;0,"✓",IF(N(D3980)=0,"– no spend","⚠ add to Campaigns tab")))</f>
        <v/>
      </c>
      <c r="J3980" s="83" t="str">
        <f aca="false">IF(D3980="","",D3980*IF(Settings!$B$23=Settings!$C$6,1,IF(Settings!$B$23="USD",1/INDEX(Settings!$B$29:$B$40,MONTH(B3980)),INDEX(Settings!$B$29:$B$40,MONTH(B3980)))))</f>
        <v/>
      </c>
    </row>
    <row r="3981" customFormat="false" ht="15" hidden="false" customHeight="false" outlineLevel="0" collapsed="false">
      <c r="I3981" s="0" t="str">
        <f aca="false">IF(A3981="","",IF(COUNTIF(Campaigns!$A$7:$A$300,A3981)&gt;0,"✓",IF(N(D3981)=0,"– no spend","⚠ add to Campaigns tab")))</f>
        <v/>
      </c>
      <c r="J3981" s="83" t="str">
        <f aca="false">IF(D3981="","",D3981*IF(Settings!$B$23=Settings!$C$6,1,IF(Settings!$B$23="USD",1/INDEX(Settings!$B$29:$B$40,MONTH(B3981)),INDEX(Settings!$B$29:$B$40,MONTH(B3981)))))</f>
        <v/>
      </c>
    </row>
    <row r="3982" customFormat="false" ht="15" hidden="false" customHeight="false" outlineLevel="0" collapsed="false">
      <c r="I3982" s="0" t="str">
        <f aca="false">IF(A3982="","",IF(COUNTIF(Campaigns!$A$7:$A$300,A3982)&gt;0,"✓",IF(N(D3982)=0,"– no spend","⚠ add to Campaigns tab")))</f>
        <v/>
      </c>
      <c r="J3982" s="83" t="str">
        <f aca="false">IF(D3982="","",D3982*IF(Settings!$B$23=Settings!$C$6,1,IF(Settings!$B$23="USD",1/INDEX(Settings!$B$29:$B$40,MONTH(B3982)),INDEX(Settings!$B$29:$B$40,MONTH(B3982)))))</f>
        <v/>
      </c>
    </row>
    <row r="3983" customFormat="false" ht="15" hidden="false" customHeight="false" outlineLevel="0" collapsed="false">
      <c r="I3983" s="0" t="str">
        <f aca="false">IF(A3983="","",IF(COUNTIF(Campaigns!$A$7:$A$300,A3983)&gt;0,"✓",IF(N(D3983)=0,"– no spend","⚠ add to Campaigns tab")))</f>
        <v/>
      </c>
      <c r="J3983" s="83" t="str">
        <f aca="false">IF(D3983="","",D3983*IF(Settings!$B$23=Settings!$C$6,1,IF(Settings!$B$23="USD",1/INDEX(Settings!$B$29:$B$40,MONTH(B3983)),INDEX(Settings!$B$29:$B$40,MONTH(B3983)))))</f>
        <v/>
      </c>
    </row>
    <row r="3984" customFormat="false" ht="15" hidden="false" customHeight="false" outlineLevel="0" collapsed="false">
      <c r="I3984" s="0" t="str">
        <f aca="false">IF(A3984="","",IF(COUNTIF(Campaigns!$A$7:$A$300,A3984)&gt;0,"✓",IF(N(D3984)=0,"– no spend","⚠ add to Campaigns tab")))</f>
        <v/>
      </c>
      <c r="J3984" s="83" t="str">
        <f aca="false">IF(D3984="","",D3984*IF(Settings!$B$23=Settings!$C$6,1,IF(Settings!$B$23="USD",1/INDEX(Settings!$B$29:$B$40,MONTH(B3984)),INDEX(Settings!$B$29:$B$40,MONTH(B3984)))))</f>
        <v/>
      </c>
    </row>
    <row r="3985" customFormat="false" ht="15" hidden="false" customHeight="false" outlineLevel="0" collapsed="false">
      <c r="I3985" s="0" t="str">
        <f aca="false">IF(A3985="","",IF(COUNTIF(Campaigns!$A$7:$A$300,A3985)&gt;0,"✓",IF(N(D3985)=0,"– no spend","⚠ add to Campaigns tab")))</f>
        <v/>
      </c>
      <c r="J3985" s="83" t="str">
        <f aca="false">IF(D3985="","",D3985*IF(Settings!$B$23=Settings!$C$6,1,IF(Settings!$B$23="USD",1/INDEX(Settings!$B$29:$B$40,MONTH(B3985)),INDEX(Settings!$B$29:$B$40,MONTH(B3985)))))</f>
        <v/>
      </c>
    </row>
    <row r="3986" customFormat="false" ht="15" hidden="false" customHeight="false" outlineLevel="0" collapsed="false">
      <c r="I3986" s="0" t="str">
        <f aca="false">IF(A3986="","",IF(COUNTIF(Campaigns!$A$7:$A$300,A3986)&gt;0,"✓",IF(N(D3986)=0,"– no spend","⚠ add to Campaigns tab")))</f>
        <v/>
      </c>
      <c r="J3986" s="83" t="str">
        <f aca="false">IF(D3986="","",D3986*IF(Settings!$B$23=Settings!$C$6,1,IF(Settings!$B$23="USD",1/INDEX(Settings!$B$29:$B$40,MONTH(B3986)),INDEX(Settings!$B$29:$B$40,MONTH(B3986)))))</f>
        <v/>
      </c>
    </row>
    <row r="3987" customFormat="false" ht="15" hidden="false" customHeight="false" outlineLevel="0" collapsed="false">
      <c r="I3987" s="0" t="str">
        <f aca="false">IF(A3987="","",IF(COUNTIF(Campaigns!$A$7:$A$300,A3987)&gt;0,"✓",IF(N(D3987)=0,"– no spend","⚠ add to Campaigns tab")))</f>
        <v/>
      </c>
      <c r="J3987" s="83" t="str">
        <f aca="false">IF(D3987="","",D3987*IF(Settings!$B$23=Settings!$C$6,1,IF(Settings!$B$23="USD",1/INDEX(Settings!$B$29:$B$40,MONTH(B3987)),INDEX(Settings!$B$29:$B$40,MONTH(B3987)))))</f>
        <v/>
      </c>
    </row>
    <row r="3988" customFormat="false" ht="15" hidden="false" customHeight="false" outlineLevel="0" collapsed="false">
      <c r="I3988" s="0" t="str">
        <f aca="false">IF(A3988="","",IF(COUNTIF(Campaigns!$A$7:$A$300,A3988)&gt;0,"✓",IF(N(D3988)=0,"– no spend","⚠ add to Campaigns tab")))</f>
        <v/>
      </c>
      <c r="J3988" s="83" t="str">
        <f aca="false">IF(D3988="","",D3988*IF(Settings!$B$23=Settings!$C$6,1,IF(Settings!$B$23="USD",1/INDEX(Settings!$B$29:$B$40,MONTH(B3988)),INDEX(Settings!$B$29:$B$40,MONTH(B3988)))))</f>
        <v/>
      </c>
    </row>
    <row r="3989" customFormat="false" ht="15" hidden="false" customHeight="false" outlineLevel="0" collapsed="false">
      <c r="I3989" s="0" t="str">
        <f aca="false">IF(A3989="","",IF(COUNTIF(Campaigns!$A$7:$A$300,A3989)&gt;0,"✓",IF(N(D3989)=0,"– no spend","⚠ add to Campaigns tab")))</f>
        <v/>
      </c>
      <c r="J3989" s="83" t="str">
        <f aca="false">IF(D3989="","",D3989*IF(Settings!$B$23=Settings!$C$6,1,IF(Settings!$B$23="USD",1/INDEX(Settings!$B$29:$B$40,MONTH(B3989)),INDEX(Settings!$B$29:$B$40,MONTH(B3989)))))</f>
        <v/>
      </c>
    </row>
    <row r="3990" customFormat="false" ht="15" hidden="false" customHeight="false" outlineLevel="0" collapsed="false">
      <c r="I3990" s="0" t="str">
        <f aca="false">IF(A3990="","",IF(COUNTIF(Campaigns!$A$7:$A$300,A3990)&gt;0,"✓",IF(N(D3990)=0,"– no spend","⚠ add to Campaigns tab")))</f>
        <v/>
      </c>
      <c r="J3990" s="83" t="str">
        <f aca="false">IF(D3990="","",D3990*IF(Settings!$B$23=Settings!$C$6,1,IF(Settings!$B$23="USD",1/INDEX(Settings!$B$29:$B$40,MONTH(B3990)),INDEX(Settings!$B$29:$B$40,MONTH(B3990)))))</f>
        <v/>
      </c>
    </row>
    <row r="3991" customFormat="false" ht="15" hidden="false" customHeight="false" outlineLevel="0" collapsed="false">
      <c r="I3991" s="0" t="str">
        <f aca="false">IF(A3991="","",IF(COUNTIF(Campaigns!$A$7:$A$300,A3991)&gt;0,"✓",IF(N(D3991)=0,"– no spend","⚠ add to Campaigns tab")))</f>
        <v/>
      </c>
      <c r="J3991" s="83" t="str">
        <f aca="false">IF(D3991="","",D3991*IF(Settings!$B$23=Settings!$C$6,1,IF(Settings!$B$23="USD",1/INDEX(Settings!$B$29:$B$40,MONTH(B3991)),INDEX(Settings!$B$29:$B$40,MONTH(B3991)))))</f>
        <v/>
      </c>
    </row>
    <row r="3992" customFormat="false" ht="15" hidden="false" customHeight="false" outlineLevel="0" collapsed="false">
      <c r="I3992" s="0" t="str">
        <f aca="false">IF(A3992="","",IF(COUNTIF(Campaigns!$A$7:$A$300,A3992)&gt;0,"✓",IF(N(D3992)=0,"– no spend","⚠ add to Campaigns tab")))</f>
        <v/>
      </c>
      <c r="J3992" s="83" t="str">
        <f aca="false">IF(D3992="","",D3992*IF(Settings!$B$23=Settings!$C$6,1,IF(Settings!$B$23="USD",1/INDEX(Settings!$B$29:$B$40,MONTH(B3992)),INDEX(Settings!$B$29:$B$40,MONTH(B3992)))))</f>
        <v/>
      </c>
    </row>
    <row r="3993" customFormat="false" ht="15" hidden="false" customHeight="false" outlineLevel="0" collapsed="false">
      <c r="I3993" s="0" t="str">
        <f aca="false">IF(A3993="","",IF(COUNTIF(Campaigns!$A$7:$A$300,A3993)&gt;0,"✓",IF(N(D3993)=0,"– no spend","⚠ add to Campaigns tab")))</f>
        <v/>
      </c>
      <c r="J3993" s="83" t="str">
        <f aca="false">IF(D3993="","",D3993*IF(Settings!$B$23=Settings!$C$6,1,IF(Settings!$B$23="USD",1/INDEX(Settings!$B$29:$B$40,MONTH(B3993)),INDEX(Settings!$B$29:$B$40,MONTH(B3993)))))</f>
        <v/>
      </c>
    </row>
    <row r="3994" customFormat="false" ht="15" hidden="false" customHeight="false" outlineLevel="0" collapsed="false">
      <c r="I3994" s="0" t="str">
        <f aca="false">IF(A3994="","",IF(COUNTIF(Campaigns!$A$7:$A$300,A3994)&gt;0,"✓",IF(N(D3994)=0,"– no spend","⚠ add to Campaigns tab")))</f>
        <v/>
      </c>
      <c r="J3994" s="83" t="str">
        <f aca="false">IF(D3994="","",D3994*IF(Settings!$B$23=Settings!$C$6,1,IF(Settings!$B$23="USD",1/INDEX(Settings!$B$29:$B$40,MONTH(B3994)),INDEX(Settings!$B$29:$B$40,MONTH(B3994)))))</f>
        <v/>
      </c>
    </row>
    <row r="3995" customFormat="false" ht="15" hidden="false" customHeight="false" outlineLevel="0" collapsed="false">
      <c r="I3995" s="0" t="str">
        <f aca="false">IF(A3995="","",IF(COUNTIF(Campaigns!$A$7:$A$300,A3995)&gt;0,"✓",IF(N(D3995)=0,"– no spend","⚠ add to Campaigns tab")))</f>
        <v/>
      </c>
      <c r="J3995" s="83" t="str">
        <f aca="false">IF(D3995="","",D3995*IF(Settings!$B$23=Settings!$C$6,1,IF(Settings!$B$23="USD",1/INDEX(Settings!$B$29:$B$40,MONTH(B3995)),INDEX(Settings!$B$29:$B$40,MONTH(B3995)))))</f>
        <v/>
      </c>
    </row>
    <row r="3996" customFormat="false" ht="15" hidden="false" customHeight="false" outlineLevel="0" collapsed="false">
      <c r="I3996" s="0" t="str">
        <f aca="false">IF(A3996="","",IF(COUNTIF(Campaigns!$A$7:$A$300,A3996)&gt;0,"✓",IF(N(D3996)=0,"– no spend","⚠ add to Campaigns tab")))</f>
        <v/>
      </c>
      <c r="J3996" s="83" t="str">
        <f aca="false">IF(D3996="","",D3996*IF(Settings!$B$23=Settings!$C$6,1,IF(Settings!$B$23="USD",1/INDEX(Settings!$B$29:$B$40,MONTH(B3996)),INDEX(Settings!$B$29:$B$40,MONTH(B3996)))))</f>
        <v/>
      </c>
    </row>
    <row r="3997" customFormat="false" ht="15" hidden="false" customHeight="false" outlineLevel="0" collapsed="false">
      <c r="I3997" s="0" t="str">
        <f aca="false">IF(A3997="","",IF(COUNTIF(Campaigns!$A$7:$A$300,A3997)&gt;0,"✓",IF(N(D3997)=0,"– no spend","⚠ add to Campaigns tab")))</f>
        <v/>
      </c>
      <c r="J3997" s="83" t="str">
        <f aca="false">IF(D3997="","",D3997*IF(Settings!$B$23=Settings!$C$6,1,IF(Settings!$B$23="USD",1/INDEX(Settings!$B$29:$B$40,MONTH(B3997)),INDEX(Settings!$B$29:$B$40,MONTH(B3997)))))</f>
        <v/>
      </c>
    </row>
    <row r="3998" customFormat="false" ht="15" hidden="false" customHeight="false" outlineLevel="0" collapsed="false">
      <c r="I3998" s="0" t="str">
        <f aca="false">IF(A3998="","",IF(COUNTIF(Campaigns!$A$7:$A$300,A3998)&gt;0,"✓",IF(N(D3998)=0,"– no spend","⚠ add to Campaigns tab")))</f>
        <v/>
      </c>
      <c r="J3998" s="83" t="str">
        <f aca="false">IF(D3998="","",D3998*IF(Settings!$B$23=Settings!$C$6,1,IF(Settings!$B$23="USD",1/INDEX(Settings!$B$29:$B$40,MONTH(B3998)),INDEX(Settings!$B$29:$B$40,MONTH(B3998)))))</f>
        <v/>
      </c>
    </row>
    <row r="3999" customFormat="false" ht="15" hidden="false" customHeight="false" outlineLevel="0" collapsed="false">
      <c r="I3999" s="0" t="str">
        <f aca="false">IF(A3999="","",IF(COUNTIF(Campaigns!$A$7:$A$300,A3999)&gt;0,"✓",IF(N(D3999)=0,"– no spend","⚠ add to Campaigns tab")))</f>
        <v/>
      </c>
      <c r="J3999" s="83" t="str">
        <f aca="false">IF(D3999="","",D3999*IF(Settings!$B$23=Settings!$C$6,1,IF(Settings!$B$23="USD",1/INDEX(Settings!$B$29:$B$40,MONTH(B3999)),INDEX(Settings!$B$29:$B$40,MONTH(B3999)))))</f>
        <v/>
      </c>
    </row>
    <row r="4000" customFormat="false" ht="15" hidden="false" customHeight="false" outlineLevel="0" collapsed="false">
      <c r="I4000" s="0" t="str">
        <f aca="false">IF(A4000="","",IF(COUNTIF(Campaigns!$A$7:$A$300,A4000)&gt;0,"✓",IF(N(D4000)=0,"– no spend","⚠ add to Campaigns tab")))</f>
        <v/>
      </c>
      <c r="J4000" s="83" t="str">
        <f aca="false">IF(D4000="","",D4000*IF(Settings!$B$23=Settings!$C$6,1,IF(Settings!$B$23="USD",1/INDEX(Settings!$B$29:$B$40,MONTH(B4000)),INDEX(Settings!$B$29:$B$40,MONTH(B4000)))))</f>
        <v/>
      </c>
    </row>
    <row r="4001" customFormat="false" ht="15" hidden="false" customHeight="false" outlineLevel="0" collapsed="false">
      <c r="I4001" s="0" t="str">
        <f aca="false">IF(A4001="","",IF(COUNTIF(Campaigns!$A$7:$A$300,A4001)&gt;0,"✓",IF(N(D4001)=0,"– no spend","⚠ add to Campaigns tab")))</f>
        <v/>
      </c>
      <c r="J4001" s="83" t="str">
        <f aca="false">IF(D4001="","",D4001*IF(Settings!$B$23=Settings!$C$6,1,IF(Settings!$B$23="USD",1/INDEX(Settings!$B$29:$B$40,MONTH(B4001)),INDEX(Settings!$B$29:$B$40,MONTH(B4001)))))</f>
        <v/>
      </c>
    </row>
    <row r="4002" customFormat="false" ht="15" hidden="false" customHeight="false" outlineLevel="0" collapsed="false">
      <c r="I4002" s="0" t="str">
        <f aca="false">IF(A4002="","",IF(COUNTIF(Campaigns!$A$7:$A$300,A4002)&gt;0,"✓",IF(N(D4002)=0,"– no spend","⚠ add to Campaigns tab")))</f>
        <v/>
      </c>
      <c r="J4002" s="83" t="str">
        <f aca="false">IF(D4002="","",D4002*IF(Settings!$B$23=Settings!$C$6,1,IF(Settings!$B$23="USD",1/INDEX(Settings!$B$29:$B$40,MONTH(B4002)),INDEX(Settings!$B$29:$B$40,MONTH(B4002)))))</f>
        <v/>
      </c>
    </row>
    <row r="4003" customFormat="false" ht="15" hidden="false" customHeight="false" outlineLevel="0" collapsed="false">
      <c r="I4003" s="0" t="str">
        <f aca="false">IF(A4003="","",IF(COUNTIF(Campaigns!$A$7:$A$300,A4003)&gt;0,"✓",IF(N(D4003)=0,"– no spend","⚠ add to Campaigns tab")))</f>
        <v/>
      </c>
      <c r="J4003" s="83" t="str">
        <f aca="false">IF(D4003="","",D4003*IF(Settings!$B$23=Settings!$C$6,1,IF(Settings!$B$23="USD",1/INDEX(Settings!$B$29:$B$40,MONTH(B4003)),INDEX(Settings!$B$29:$B$40,MONTH(B4003)))))</f>
        <v/>
      </c>
    </row>
    <row r="4004" customFormat="false" ht="15" hidden="false" customHeight="false" outlineLevel="0" collapsed="false">
      <c r="I4004" s="0" t="str">
        <f aca="false">IF(A4004="","",IF(COUNTIF(Campaigns!$A$7:$A$300,A4004)&gt;0,"✓",IF(N(D4004)=0,"– no spend","⚠ add to Campaigns tab")))</f>
        <v/>
      </c>
      <c r="J4004" s="83" t="str">
        <f aca="false">IF(D4004="","",D4004*IF(Settings!$B$23=Settings!$C$6,1,IF(Settings!$B$23="USD",1/INDEX(Settings!$B$29:$B$40,MONTH(B4004)),INDEX(Settings!$B$29:$B$40,MONTH(B4004)))))</f>
        <v/>
      </c>
    </row>
    <row r="4005" customFormat="false" ht="15" hidden="false" customHeight="false" outlineLevel="0" collapsed="false">
      <c r="I4005" s="0" t="str">
        <f aca="false">IF(A4005="","",IF(COUNTIF(Campaigns!$A$7:$A$300,A4005)&gt;0,"✓",IF(N(D4005)=0,"– no spend","⚠ add to Campaigns tab")))</f>
        <v/>
      </c>
      <c r="J4005" s="83" t="str">
        <f aca="false">IF(D4005="","",D4005*IF(Settings!$B$23=Settings!$C$6,1,IF(Settings!$B$23="USD",1/INDEX(Settings!$B$29:$B$40,MONTH(B4005)),INDEX(Settings!$B$29:$B$40,MONTH(B4005)))))</f>
        <v/>
      </c>
    </row>
    <row r="4006" customFormat="false" ht="15" hidden="false" customHeight="false" outlineLevel="0" collapsed="false">
      <c r="I4006" s="0" t="str">
        <f aca="false">IF(A4006="","",IF(COUNTIF(Campaigns!$A$7:$A$300,A4006)&gt;0,"✓",IF(N(D4006)=0,"– no spend","⚠ add to Campaigns tab")))</f>
        <v/>
      </c>
      <c r="J4006" s="83" t="str">
        <f aca="false">IF(D4006="","",D4006*IF(Settings!$B$23=Settings!$C$6,1,IF(Settings!$B$23="USD",1/INDEX(Settings!$B$29:$B$40,MONTH(B4006)),INDEX(Settings!$B$29:$B$40,MONTH(B4006)))))</f>
        <v/>
      </c>
    </row>
    <row r="4007" customFormat="false" ht="15" hidden="false" customHeight="false" outlineLevel="0" collapsed="false">
      <c r="I4007" s="0" t="str">
        <f aca="false">IF(A4007="","",IF(COUNTIF(Campaigns!$A$7:$A$300,A4007)&gt;0,"✓",IF(N(D4007)=0,"– no spend","⚠ add to Campaigns tab")))</f>
        <v/>
      </c>
      <c r="J4007" s="83" t="str">
        <f aca="false">IF(D4007="","",D4007*IF(Settings!$B$23=Settings!$C$6,1,IF(Settings!$B$23="USD",1/INDEX(Settings!$B$29:$B$40,MONTH(B4007)),INDEX(Settings!$B$29:$B$40,MONTH(B4007)))))</f>
        <v/>
      </c>
    </row>
    <row r="4008" customFormat="false" ht="15" hidden="false" customHeight="false" outlineLevel="0" collapsed="false">
      <c r="I4008" s="0" t="str">
        <f aca="false">IF(A4008="","",IF(COUNTIF(Campaigns!$A$7:$A$300,A4008)&gt;0,"✓",IF(N(D4008)=0,"– no spend","⚠ add to Campaigns tab")))</f>
        <v/>
      </c>
      <c r="J4008" s="83" t="str">
        <f aca="false">IF(D4008="","",D4008*IF(Settings!$B$23=Settings!$C$6,1,IF(Settings!$B$23="USD",1/INDEX(Settings!$B$29:$B$40,MONTH(B4008)),INDEX(Settings!$B$29:$B$40,MONTH(B4008)))))</f>
        <v/>
      </c>
    </row>
    <row r="4009" customFormat="false" ht="15" hidden="false" customHeight="false" outlineLevel="0" collapsed="false">
      <c r="I4009" s="0" t="str">
        <f aca="false">IF(A4009="","",IF(COUNTIF(Campaigns!$A$7:$A$300,A4009)&gt;0,"✓",IF(N(D4009)=0,"– no spend","⚠ add to Campaigns tab")))</f>
        <v/>
      </c>
      <c r="J4009" s="83" t="str">
        <f aca="false">IF(D4009="","",D4009*IF(Settings!$B$23=Settings!$C$6,1,IF(Settings!$B$23="USD",1/INDEX(Settings!$B$29:$B$40,MONTH(B4009)),INDEX(Settings!$B$29:$B$40,MONTH(B4009)))))</f>
        <v/>
      </c>
    </row>
    <row r="4010" customFormat="false" ht="15" hidden="false" customHeight="false" outlineLevel="0" collapsed="false">
      <c r="I4010" s="0" t="str">
        <f aca="false">IF(A4010="","",IF(COUNTIF(Campaigns!$A$7:$A$300,A4010)&gt;0,"✓",IF(N(D4010)=0,"– no spend","⚠ add to Campaigns tab")))</f>
        <v/>
      </c>
      <c r="J4010" s="83" t="str">
        <f aca="false">IF(D4010="","",D4010*IF(Settings!$B$23=Settings!$C$6,1,IF(Settings!$B$23="USD",1/INDEX(Settings!$B$29:$B$40,MONTH(B4010)),INDEX(Settings!$B$29:$B$40,MONTH(B4010)))))</f>
        <v/>
      </c>
    </row>
    <row r="4011" customFormat="false" ht="15" hidden="false" customHeight="false" outlineLevel="0" collapsed="false">
      <c r="I4011" s="0" t="str">
        <f aca="false">IF(A4011="","",IF(COUNTIF(Campaigns!$A$7:$A$300,A4011)&gt;0,"✓",IF(N(D4011)=0,"– no spend","⚠ add to Campaigns tab")))</f>
        <v/>
      </c>
      <c r="J4011" s="83" t="str">
        <f aca="false">IF(D4011="","",D4011*IF(Settings!$B$23=Settings!$C$6,1,IF(Settings!$B$23="USD",1/INDEX(Settings!$B$29:$B$40,MONTH(B4011)),INDEX(Settings!$B$29:$B$40,MONTH(B4011)))))</f>
        <v/>
      </c>
    </row>
    <row r="4012" customFormat="false" ht="15" hidden="false" customHeight="false" outlineLevel="0" collapsed="false">
      <c r="I4012" s="0" t="str">
        <f aca="false">IF(A4012="","",IF(COUNTIF(Campaigns!$A$7:$A$300,A4012)&gt;0,"✓",IF(N(D4012)=0,"– no spend","⚠ add to Campaigns tab")))</f>
        <v/>
      </c>
      <c r="J4012" s="83" t="str">
        <f aca="false">IF(D4012="","",D4012*IF(Settings!$B$23=Settings!$C$6,1,IF(Settings!$B$23="USD",1/INDEX(Settings!$B$29:$B$40,MONTH(B4012)),INDEX(Settings!$B$29:$B$40,MONTH(B4012)))))</f>
        <v/>
      </c>
    </row>
    <row r="4013" customFormat="false" ht="15" hidden="false" customHeight="false" outlineLevel="0" collapsed="false">
      <c r="I4013" s="0" t="str">
        <f aca="false">IF(A4013="","",IF(COUNTIF(Campaigns!$A$7:$A$300,A4013)&gt;0,"✓",IF(N(D4013)=0,"– no spend","⚠ add to Campaigns tab")))</f>
        <v/>
      </c>
      <c r="J4013" s="83" t="str">
        <f aca="false">IF(D4013="","",D4013*IF(Settings!$B$23=Settings!$C$6,1,IF(Settings!$B$23="USD",1/INDEX(Settings!$B$29:$B$40,MONTH(B4013)),INDEX(Settings!$B$29:$B$40,MONTH(B4013)))))</f>
        <v/>
      </c>
    </row>
    <row r="4014" customFormat="false" ht="15" hidden="false" customHeight="false" outlineLevel="0" collapsed="false">
      <c r="I4014" s="0" t="str">
        <f aca="false">IF(A4014="","",IF(COUNTIF(Campaigns!$A$7:$A$300,A4014)&gt;0,"✓",IF(N(D4014)=0,"– no spend","⚠ add to Campaigns tab")))</f>
        <v/>
      </c>
      <c r="J4014" s="83" t="str">
        <f aca="false">IF(D4014="","",D4014*IF(Settings!$B$23=Settings!$C$6,1,IF(Settings!$B$23="USD",1/INDEX(Settings!$B$29:$B$40,MONTH(B4014)),INDEX(Settings!$B$29:$B$40,MONTH(B4014)))))</f>
        <v/>
      </c>
    </row>
    <row r="4015" customFormat="false" ht="15" hidden="false" customHeight="false" outlineLevel="0" collapsed="false">
      <c r="I4015" s="0" t="str">
        <f aca="false">IF(A4015="","",IF(COUNTIF(Campaigns!$A$7:$A$300,A4015)&gt;0,"✓",IF(N(D4015)=0,"– no spend","⚠ add to Campaigns tab")))</f>
        <v/>
      </c>
      <c r="J4015" s="83" t="str">
        <f aca="false">IF(D4015="","",D4015*IF(Settings!$B$23=Settings!$C$6,1,IF(Settings!$B$23="USD",1/INDEX(Settings!$B$29:$B$40,MONTH(B4015)),INDEX(Settings!$B$29:$B$40,MONTH(B4015)))))</f>
        <v/>
      </c>
    </row>
    <row r="4016" customFormat="false" ht="15" hidden="false" customHeight="false" outlineLevel="0" collapsed="false">
      <c r="I4016" s="0" t="str">
        <f aca="false">IF(A4016="","",IF(COUNTIF(Campaigns!$A$7:$A$300,A4016)&gt;0,"✓",IF(N(D4016)=0,"– no spend","⚠ add to Campaigns tab")))</f>
        <v/>
      </c>
      <c r="J4016" s="83" t="str">
        <f aca="false">IF(D4016="","",D4016*IF(Settings!$B$23=Settings!$C$6,1,IF(Settings!$B$23="USD",1/INDEX(Settings!$B$29:$B$40,MONTH(B4016)),INDEX(Settings!$B$29:$B$40,MONTH(B4016)))))</f>
        <v/>
      </c>
    </row>
    <row r="4017" customFormat="false" ht="15" hidden="false" customHeight="false" outlineLevel="0" collapsed="false">
      <c r="I4017" s="0" t="str">
        <f aca="false">IF(A4017="","",IF(COUNTIF(Campaigns!$A$7:$A$300,A4017)&gt;0,"✓",IF(N(D4017)=0,"– no spend","⚠ add to Campaigns tab")))</f>
        <v/>
      </c>
      <c r="J4017" s="83" t="str">
        <f aca="false">IF(D4017="","",D4017*IF(Settings!$B$23=Settings!$C$6,1,IF(Settings!$B$23="USD",1/INDEX(Settings!$B$29:$B$40,MONTH(B4017)),INDEX(Settings!$B$29:$B$40,MONTH(B4017)))))</f>
        <v/>
      </c>
    </row>
    <row r="4018" customFormat="false" ht="15" hidden="false" customHeight="false" outlineLevel="0" collapsed="false">
      <c r="I4018" s="0" t="str">
        <f aca="false">IF(A4018="","",IF(COUNTIF(Campaigns!$A$7:$A$300,A4018)&gt;0,"✓",IF(N(D4018)=0,"– no spend","⚠ add to Campaigns tab")))</f>
        <v/>
      </c>
      <c r="J4018" s="83" t="str">
        <f aca="false">IF(D4018="","",D4018*IF(Settings!$B$23=Settings!$C$6,1,IF(Settings!$B$23="USD",1/INDEX(Settings!$B$29:$B$40,MONTH(B4018)),INDEX(Settings!$B$29:$B$40,MONTH(B4018)))))</f>
        <v/>
      </c>
    </row>
    <row r="4019" customFormat="false" ht="15" hidden="false" customHeight="false" outlineLevel="0" collapsed="false">
      <c r="I4019" s="0" t="str">
        <f aca="false">IF(A4019="","",IF(COUNTIF(Campaigns!$A$7:$A$300,A4019)&gt;0,"✓",IF(N(D4019)=0,"– no spend","⚠ add to Campaigns tab")))</f>
        <v/>
      </c>
      <c r="J4019" s="83" t="str">
        <f aca="false">IF(D4019="","",D4019*IF(Settings!$B$23=Settings!$C$6,1,IF(Settings!$B$23="USD",1/INDEX(Settings!$B$29:$B$40,MONTH(B4019)),INDEX(Settings!$B$29:$B$40,MONTH(B4019)))))</f>
        <v/>
      </c>
    </row>
    <row r="4020" customFormat="false" ht="15" hidden="false" customHeight="false" outlineLevel="0" collapsed="false">
      <c r="I4020" s="0" t="str">
        <f aca="false">IF(A4020="","",IF(COUNTIF(Campaigns!$A$7:$A$300,A4020)&gt;0,"✓",IF(N(D4020)=0,"– no spend","⚠ add to Campaigns tab")))</f>
        <v/>
      </c>
      <c r="J4020" s="83" t="str">
        <f aca="false">IF(D4020="","",D4020*IF(Settings!$B$23=Settings!$C$6,1,IF(Settings!$B$23="USD",1/INDEX(Settings!$B$29:$B$40,MONTH(B4020)),INDEX(Settings!$B$29:$B$40,MONTH(B4020)))))</f>
        <v/>
      </c>
    </row>
    <row r="4021" customFormat="false" ht="15" hidden="false" customHeight="false" outlineLevel="0" collapsed="false">
      <c r="I4021" s="0" t="str">
        <f aca="false">IF(A4021="","",IF(COUNTIF(Campaigns!$A$7:$A$300,A4021)&gt;0,"✓",IF(N(D4021)=0,"– no spend","⚠ add to Campaigns tab")))</f>
        <v/>
      </c>
      <c r="J4021" s="83" t="str">
        <f aca="false">IF(D4021="","",D4021*IF(Settings!$B$23=Settings!$C$6,1,IF(Settings!$B$23="USD",1/INDEX(Settings!$B$29:$B$40,MONTH(B4021)),INDEX(Settings!$B$29:$B$40,MONTH(B4021)))))</f>
        <v/>
      </c>
    </row>
    <row r="4022" customFormat="false" ht="15" hidden="false" customHeight="false" outlineLevel="0" collapsed="false">
      <c r="I4022" s="0" t="str">
        <f aca="false">IF(A4022="","",IF(COUNTIF(Campaigns!$A$7:$A$300,A4022)&gt;0,"✓",IF(N(D4022)=0,"– no spend","⚠ add to Campaigns tab")))</f>
        <v/>
      </c>
      <c r="J4022" s="83" t="str">
        <f aca="false">IF(D4022="","",D4022*IF(Settings!$B$23=Settings!$C$6,1,IF(Settings!$B$23="USD",1/INDEX(Settings!$B$29:$B$40,MONTH(B4022)),INDEX(Settings!$B$29:$B$40,MONTH(B4022)))))</f>
        <v/>
      </c>
    </row>
    <row r="4023" customFormat="false" ht="15" hidden="false" customHeight="false" outlineLevel="0" collapsed="false">
      <c r="I4023" s="0" t="str">
        <f aca="false">IF(A4023="","",IF(COUNTIF(Campaigns!$A$7:$A$300,A4023)&gt;0,"✓",IF(N(D4023)=0,"– no spend","⚠ add to Campaigns tab")))</f>
        <v/>
      </c>
      <c r="J4023" s="83" t="str">
        <f aca="false">IF(D4023="","",D4023*IF(Settings!$B$23=Settings!$C$6,1,IF(Settings!$B$23="USD",1/INDEX(Settings!$B$29:$B$40,MONTH(B4023)),INDEX(Settings!$B$29:$B$40,MONTH(B4023)))))</f>
        <v/>
      </c>
    </row>
    <row r="4024" customFormat="false" ht="15" hidden="false" customHeight="false" outlineLevel="0" collapsed="false">
      <c r="I4024" s="0" t="str">
        <f aca="false">IF(A4024="","",IF(COUNTIF(Campaigns!$A$7:$A$300,A4024)&gt;0,"✓",IF(N(D4024)=0,"– no spend","⚠ add to Campaigns tab")))</f>
        <v/>
      </c>
      <c r="J4024" s="83" t="str">
        <f aca="false">IF(D4024="","",D4024*IF(Settings!$B$23=Settings!$C$6,1,IF(Settings!$B$23="USD",1/INDEX(Settings!$B$29:$B$40,MONTH(B4024)),INDEX(Settings!$B$29:$B$40,MONTH(B4024)))))</f>
        <v/>
      </c>
    </row>
    <row r="4025" customFormat="false" ht="15" hidden="false" customHeight="false" outlineLevel="0" collapsed="false">
      <c r="I4025" s="0" t="str">
        <f aca="false">IF(A4025="","",IF(COUNTIF(Campaigns!$A$7:$A$300,A4025)&gt;0,"✓",IF(N(D4025)=0,"– no spend","⚠ add to Campaigns tab")))</f>
        <v/>
      </c>
      <c r="J4025" s="83" t="str">
        <f aca="false">IF(D4025="","",D4025*IF(Settings!$B$23=Settings!$C$6,1,IF(Settings!$B$23="USD",1/INDEX(Settings!$B$29:$B$40,MONTH(B4025)),INDEX(Settings!$B$29:$B$40,MONTH(B4025)))))</f>
        <v/>
      </c>
    </row>
    <row r="4026" customFormat="false" ht="15" hidden="false" customHeight="false" outlineLevel="0" collapsed="false">
      <c r="I4026" s="0" t="str">
        <f aca="false">IF(A4026="","",IF(COUNTIF(Campaigns!$A$7:$A$300,A4026)&gt;0,"✓",IF(N(D4026)=0,"– no spend","⚠ add to Campaigns tab")))</f>
        <v/>
      </c>
      <c r="J4026" s="83" t="str">
        <f aca="false">IF(D4026="","",D4026*IF(Settings!$B$23=Settings!$C$6,1,IF(Settings!$B$23="USD",1/INDEX(Settings!$B$29:$B$40,MONTH(B4026)),INDEX(Settings!$B$29:$B$40,MONTH(B4026)))))</f>
        <v/>
      </c>
    </row>
    <row r="4027" customFormat="false" ht="15" hidden="false" customHeight="false" outlineLevel="0" collapsed="false">
      <c r="I4027" s="0" t="str">
        <f aca="false">IF(A4027="","",IF(COUNTIF(Campaigns!$A$7:$A$300,A4027)&gt;0,"✓",IF(N(D4027)=0,"– no spend","⚠ add to Campaigns tab")))</f>
        <v/>
      </c>
      <c r="J4027" s="83" t="str">
        <f aca="false">IF(D4027="","",D4027*IF(Settings!$B$23=Settings!$C$6,1,IF(Settings!$B$23="USD",1/INDEX(Settings!$B$29:$B$40,MONTH(B4027)),INDEX(Settings!$B$29:$B$40,MONTH(B4027)))))</f>
        <v/>
      </c>
    </row>
    <row r="4028" customFormat="false" ht="15" hidden="false" customHeight="false" outlineLevel="0" collapsed="false">
      <c r="I4028" s="0" t="str">
        <f aca="false">IF(A4028="","",IF(COUNTIF(Campaigns!$A$7:$A$300,A4028)&gt;0,"✓",IF(N(D4028)=0,"– no spend","⚠ add to Campaigns tab")))</f>
        <v/>
      </c>
      <c r="J4028" s="83" t="str">
        <f aca="false">IF(D4028="","",D4028*IF(Settings!$B$23=Settings!$C$6,1,IF(Settings!$B$23="USD",1/INDEX(Settings!$B$29:$B$40,MONTH(B4028)),INDEX(Settings!$B$29:$B$40,MONTH(B4028)))))</f>
        <v/>
      </c>
    </row>
    <row r="4029" customFormat="false" ht="15" hidden="false" customHeight="false" outlineLevel="0" collapsed="false">
      <c r="I4029" s="0" t="str">
        <f aca="false">IF(A4029="","",IF(COUNTIF(Campaigns!$A$7:$A$300,A4029)&gt;0,"✓",IF(N(D4029)=0,"– no spend","⚠ add to Campaigns tab")))</f>
        <v/>
      </c>
      <c r="J4029" s="83" t="str">
        <f aca="false">IF(D4029="","",D4029*IF(Settings!$B$23=Settings!$C$6,1,IF(Settings!$B$23="USD",1/INDEX(Settings!$B$29:$B$40,MONTH(B4029)),INDEX(Settings!$B$29:$B$40,MONTH(B4029)))))</f>
        <v/>
      </c>
    </row>
    <row r="4030" customFormat="false" ht="15" hidden="false" customHeight="false" outlineLevel="0" collapsed="false">
      <c r="I4030" s="0" t="str">
        <f aca="false">IF(A4030="","",IF(COUNTIF(Campaigns!$A$7:$A$300,A4030)&gt;0,"✓",IF(N(D4030)=0,"– no spend","⚠ add to Campaigns tab")))</f>
        <v/>
      </c>
      <c r="J4030" s="83" t="str">
        <f aca="false">IF(D4030="","",D4030*IF(Settings!$B$23=Settings!$C$6,1,IF(Settings!$B$23="USD",1/INDEX(Settings!$B$29:$B$40,MONTH(B4030)),INDEX(Settings!$B$29:$B$40,MONTH(B4030)))))</f>
        <v/>
      </c>
    </row>
    <row r="4031" customFormat="false" ht="15" hidden="false" customHeight="false" outlineLevel="0" collapsed="false">
      <c r="I4031" s="0" t="str">
        <f aca="false">IF(A4031="","",IF(COUNTIF(Campaigns!$A$7:$A$300,A4031)&gt;0,"✓",IF(N(D4031)=0,"– no spend","⚠ add to Campaigns tab")))</f>
        <v/>
      </c>
      <c r="J4031" s="83" t="str">
        <f aca="false">IF(D4031="","",D4031*IF(Settings!$B$23=Settings!$C$6,1,IF(Settings!$B$23="USD",1/INDEX(Settings!$B$29:$B$40,MONTH(B4031)),INDEX(Settings!$B$29:$B$40,MONTH(B4031)))))</f>
        <v/>
      </c>
    </row>
    <row r="4032" customFormat="false" ht="15" hidden="false" customHeight="false" outlineLevel="0" collapsed="false">
      <c r="I4032" s="0" t="str">
        <f aca="false">IF(A4032="","",IF(COUNTIF(Campaigns!$A$7:$A$300,A4032)&gt;0,"✓",IF(N(D4032)=0,"– no spend","⚠ add to Campaigns tab")))</f>
        <v/>
      </c>
      <c r="J4032" s="83" t="str">
        <f aca="false">IF(D4032="","",D4032*IF(Settings!$B$23=Settings!$C$6,1,IF(Settings!$B$23="USD",1/INDEX(Settings!$B$29:$B$40,MONTH(B4032)),INDEX(Settings!$B$29:$B$40,MONTH(B4032)))))</f>
        <v/>
      </c>
    </row>
    <row r="4033" customFormat="false" ht="15" hidden="false" customHeight="false" outlineLevel="0" collapsed="false">
      <c r="I4033" s="0" t="str">
        <f aca="false">IF(A4033="","",IF(COUNTIF(Campaigns!$A$7:$A$300,A4033)&gt;0,"✓",IF(N(D4033)=0,"– no spend","⚠ add to Campaigns tab")))</f>
        <v/>
      </c>
      <c r="J4033" s="83" t="str">
        <f aca="false">IF(D4033="","",D4033*IF(Settings!$B$23=Settings!$C$6,1,IF(Settings!$B$23="USD",1/INDEX(Settings!$B$29:$B$40,MONTH(B4033)),INDEX(Settings!$B$29:$B$40,MONTH(B4033)))))</f>
        <v/>
      </c>
    </row>
    <row r="4034" customFormat="false" ht="15" hidden="false" customHeight="false" outlineLevel="0" collapsed="false">
      <c r="I4034" s="0" t="str">
        <f aca="false">IF(A4034="","",IF(COUNTIF(Campaigns!$A$7:$A$300,A4034)&gt;0,"✓",IF(N(D4034)=0,"– no spend","⚠ add to Campaigns tab")))</f>
        <v/>
      </c>
      <c r="J4034" s="83" t="str">
        <f aca="false">IF(D4034="","",D4034*IF(Settings!$B$23=Settings!$C$6,1,IF(Settings!$B$23="USD",1/INDEX(Settings!$B$29:$B$40,MONTH(B4034)),INDEX(Settings!$B$29:$B$40,MONTH(B4034)))))</f>
        <v/>
      </c>
    </row>
    <row r="4035" customFormat="false" ht="15" hidden="false" customHeight="false" outlineLevel="0" collapsed="false">
      <c r="I4035" s="0" t="str">
        <f aca="false">IF(A4035="","",IF(COUNTIF(Campaigns!$A$7:$A$300,A4035)&gt;0,"✓",IF(N(D4035)=0,"– no spend","⚠ add to Campaigns tab")))</f>
        <v/>
      </c>
      <c r="J4035" s="83" t="str">
        <f aca="false">IF(D4035="","",D4035*IF(Settings!$B$23=Settings!$C$6,1,IF(Settings!$B$23="USD",1/INDEX(Settings!$B$29:$B$40,MONTH(B4035)),INDEX(Settings!$B$29:$B$40,MONTH(B4035)))))</f>
        <v/>
      </c>
    </row>
    <row r="4036" customFormat="false" ht="15" hidden="false" customHeight="false" outlineLevel="0" collapsed="false">
      <c r="I4036" s="0" t="str">
        <f aca="false">IF(A4036="","",IF(COUNTIF(Campaigns!$A$7:$A$300,A4036)&gt;0,"✓",IF(N(D4036)=0,"– no spend","⚠ add to Campaigns tab")))</f>
        <v/>
      </c>
      <c r="J4036" s="83" t="str">
        <f aca="false">IF(D4036="","",D4036*IF(Settings!$B$23=Settings!$C$6,1,IF(Settings!$B$23="USD",1/INDEX(Settings!$B$29:$B$40,MONTH(B4036)),INDEX(Settings!$B$29:$B$40,MONTH(B4036)))))</f>
        <v/>
      </c>
    </row>
    <row r="4037" customFormat="false" ht="15" hidden="false" customHeight="false" outlineLevel="0" collapsed="false">
      <c r="I4037" s="0" t="str">
        <f aca="false">IF(A4037="","",IF(COUNTIF(Campaigns!$A$7:$A$300,A4037)&gt;0,"✓",IF(N(D4037)=0,"– no spend","⚠ add to Campaigns tab")))</f>
        <v/>
      </c>
      <c r="J4037" s="83" t="str">
        <f aca="false">IF(D4037="","",D4037*IF(Settings!$B$23=Settings!$C$6,1,IF(Settings!$B$23="USD",1/INDEX(Settings!$B$29:$B$40,MONTH(B4037)),INDEX(Settings!$B$29:$B$40,MONTH(B4037)))))</f>
        <v/>
      </c>
    </row>
    <row r="4038" customFormat="false" ht="15" hidden="false" customHeight="false" outlineLevel="0" collapsed="false">
      <c r="I4038" s="0" t="str">
        <f aca="false">IF(A4038="","",IF(COUNTIF(Campaigns!$A$7:$A$300,A4038)&gt;0,"✓",IF(N(D4038)=0,"– no spend","⚠ add to Campaigns tab")))</f>
        <v/>
      </c>
      <c r="J4038" s="83" t="str">
        <f aca="false">IF(D4038="","",D4038*IF(Settings!$B$23=Settings!$C$6,1,IF(Settings!$B$23="USD",1/INDEX(Settings!$B$29:$B$40,MONTH(B4038)),INDEX(Settings!$B$29:$B$40,MONTH(B4038)))))</f>
        <v/>
      </c>
    </row>
    <row r="4039" customFormat="false" ht="15" hidden="false" customHeight="false" outlineLevel="0" collapsed="false">
      <c r="I4039" s="0" t="str">
        <f aca="false">IF(A4039="","",IF(COUNTIF(Campaigns!$A$7:$A$300,A4039)&gt;0,"✓",IF(N(D4039)=0,"– no spend","⚠ add to Campaigns tab")))</f>
        <v/>
      </c>
      <c r="J4039" s="83" t="str">
        <f aca="false">IF(D4039="","",D4039*IF(Settings!$B$23=Settings!$C$6,1,IF(Settings!$B$23="USD",1/INDEX(Settings!$B$29:$B$40,MONTH(B4039)),INDEX(Settings!$B$29:$B$40,MONTH(B4039)))))</f>
        <v/>
      </c>
    </row>
    <row r="4040" customFormat="false" ht="15" hidden="false" customHeight="false" outlineLevel="0" collapsed="false">
      <c r="I4040" s="0" t="str">
        <f aca="false">IF(A4040="","",IF(COUNTIF(Campaigns!$A$7:$A$300,A4040)&gt;0,"✓",IF(N(D4040)=0,"– no spend","⚠ add to Campaigns tab")))</f>
        <v/>
      </c>
      <c r="J4040" s="83" t="str">
        <f aca="false">IF(D4040="","",D4040*IF(Settings!$B$23=Settings!$C$6,1,IF(Settings!$B$23="USD",1/INDEX(Settings!$B$29:$B$40,MONTH(B4040)),INDEX(Settings!$B$29:$B$40,MONTH(B4040)))))</f>
        <v/>
      </c>
    </row>
    <row r="4041" customFormat="false" ht="15" hidden="false" customHeight="false" outlineLevel="0" collapsed="false">
      <c r="I4041" s="0" t="str">
        <f aca="false">IF(A4041="","",IF(COUNTIF(Campaigns!$A$7:$A$300,A4041)&gt;0,"✓",IF(N(D4041)=0,"– no spend","⚠ add to Campaigns tab")))</f>
        <v/>
      </c>
      <c r="J4041" s="83" t="str">
        <f aca="false">IF(D4041="","",D4041*IF(Settings!$B$23=Settings!$C$6,1,IF(Settings!$B$23="USD",1/INDEX(Settings!$B$29:$B$40,MONTH(B4041)),INDEX(Settings!$B$29:$B$40,MONTH(B4041)))))</f>
        <v/>
      </c>
    </row>
    <row r="4042" customFormat="false" ht="15" hidden="false" customHeight="false" outlineLevel="0" collapsed="false">
      <c r="I4042" s="0" t="str">
        <f aca="false">IF(A4042="","",IF(COUNTIF(Campaigns!$A$7:$A$300,A4042)&gt;0,"✓",IF(N(D4042)=0,"– no spend","⚠ add to Campaigns tab")))</f>
        <v/>
      </c>
      <c r="J4042" s="83" t="str">
        <f aca="false">IF(D4042="","",D4042*IF(Settings!$B$23=Settings!$C$6,1,IF(Settings!$B$23="USD",1/INDEX(Settings!$B$29:$B$40,MONTH(B4042)),INDEX(Settings!$B$29:$B$40,MONTH(B4042)))))</f>
        <v/>
      </c>
    </row>
    <row r="4043" customFormat="false" ht="15" hidden="false" customHeight="false" outlineLevel="0" collapsed="false">
      <c r="I4043" s="0" t="str">
        <f aca="false">IF(A4043="","",IF(COUNTIF(Campaigns!$A$7:$A$300,A4043)&gt;0,"✓",IF(N(D4043)=0,"– no spend","⚠ add to Campaigns tab")))</f>
        <v/>
      </c>
      <c r="J4043" s="83" t="str">
        <f aca="false">IF(D4043="","",D4043*IF(Settings!$B$23=Settings!$C$6,1,IF(Settings!$B$23="USD",1/INDEX(Settings!$B$29:$B$40,MONTH(B4043)),INDEX(Settings!$B$29:$B$40,MONTH(B4043)))))</f>
        <v/>
      </c>
    </row>
    <row r="4044" customFormat="false" ht="15" hidden="false" customHeight="false" outlineLevel="0" collapsed="false">
      <c r="I4044" s="0" t="str">
        <f aca="false">IF(A4044="","",IF(COUNTIF(Campaigns!$A$7:$A$300,A4044)&gt;0,"✓",IF(N(D4044)=0,"– no spend","⚠ add to Campaigns tab")))</f>
        <v/>
      </c>
      <c r="J4044" s="83" t="str">
        <f aca="false">IF(D4044="","",D4044*IF(Settings!$B$23=Settings!$C$6,1,IF(Settings!$B$23="USD",1/INDEX(Settings!$B$29:$B$40,MONTH(B4044)),INDEX(Settings!$B$29:$B$40,MONTH(B4044)))))</f>
        <v/>
      </c>
    </row>
    <row r="4045" customFormat="false" ht="15" hidden="false" customHeight="false" outlineLevel="0" collapsed="false">
      <c r="I4045" s="0" t="str">
        <f aca="false">IF(A4045="","",IF(COUNTIF(Campaigns!$A$7:$A$300,A4045)&gt;0,"✓",IF(N(D4045)=0,"– no spend","⚠ add to Campaigns tab")))</f>
        <v/>
      </c>
      <c r="J4045" s="83" t="str">
        <f aca="false">IF(D4045="","",D4045*IF(Settings!$B$23=Settings!$C$6,1,IF(Settings!$B$23="USD",1/INDEX(Settings!$B$29:$B$40,MONTH(B4045)),INDEX(Settings!$B$29:$B$40,MONTH(B4045)))))</f>
        <v/>
      </c>
    </row>
    <row r="4046" customFormat="false" ht="15" hidden="false" customHeight="false" outlineLevel="0" collapsed="false">
      <c r="I4046" s="0" t="str">
        <f aca="false">IF(A4046="","",IF(COUNTIF(Campaigns!$A$7:$A$300,A4046)&gt;0,"✓",IF(N(D4046)=0,"– no spend","⚠ add to Campaigns tab")))</f>
        <v/>
      </c>
      <c r="J4046" s="83" t="str">
        <f aca="false">IF(D4046="","",D4046*IF(Settings!$B$23=Settings!$C$6,1,IF(Settings!$B$23="USD",1/INDEX(Settings!$B$29:$B$40,MONTH(B4046)),INDEX(Settings!$B$29:$B$40,MONTH(B4046)))))</f>
        <v/>
      </c>
    </row>
    <row r="4047" customFormat="false" ht="15" hidden="false" customHeight="false" outlineLevel="0" collapsed="false">
      <c r="I4047" s="0" t="str">
        <f aca="false">IF(A4047="","",IF(COUNTIF(Campaigns!$A$7:$A$300,A4047)&gt;0,"✓",IF(N(D4047)=0,"– no spend","⚠ add to Campaigns tab")))</f>
        <v/>
      </c>
      <c r="J4047" s="83" t="str">
        <f aca="false">IF(D4047="","",D4047*IF(Settings!$B$23=Settings!$C$6,1,IF(Settings!$B$23="USD",1/INDEX(Settings!$B$29:$B$40,MONTH(B4047)),INDEX(Settings!$B$29:$B$40,MONTH(B4047)))))</f>
        <v/>
      </c>
    </row>
    <row r="4048" customFormat="false" ht="15" hidden="false" customHeight="false" outlineLevel="0" collapsed="false">
      <c r="I4048" s="0" t="str">
        <f aca="false">IF(A4048="","",IF(COUNTIF(Campaigns!$A$7:$A$300,A4048)&gt;0,"✓",IF(N(D4048)=0,"– no spend","⚠ add to Campaigns tab")))</f>
        <v/>
      </c>
      <c r="J4048" s="83" t="str">
        <f aca="false">IF(D4048="","",D4048*IF(Settings!$B$23=Settings!$C$6,1,IF(Settings!$B$23="USD",1/INDEX(Settings!$B$29:$B$40,MONTH(B4048)),INDEX(Settings!$B$29:$B$40,MONTH(B4048)))))</f>
        <v/>
      </c>
    </row>
    <row r="4049" customFormat="false" ht="15" hidden="false" customHeight="false" outlineLevel="0" collapsed="false">
      <c r="I4049" s="0" t="str">
        <f aca="false">IF(A4049="","",IF(COUNTIF(Campaigns!$A$7:$A$300,A4049)&gt;0,"✓",IF(N(D4049)=0,"– no spend","⚠ add to Campaigns tab")))</f>
        <v/>
      </c>
      <c r="J4049" s="83" t="str">
        <f aca="false">IF(D4049="","",D4049*IF(Settings!$B$23=Settings!$C$6,1,IF(Settings!$B$23="USD",1/INDEX(Settings!$B$29:$B$40,MONTH(B4049)),INDEX(Settings!$B$29:$B$40,MONTH(B4049)))))</f>
        <v/>
      </c>
    </row>
    <row r="4050" customFormat="false" ht="15" hidden="false" customHeight="false" outlineLevel="0" collapsed="false">
      <c r="I4050" s="0" t="str">
        <f aca="false">IF(A4050="","",IF(COUNTIF(Campaigns!$A$7:$A$300,A4050)&gt;0,"✓",IF(N(D4050)=0,"– no spend","⚠ add to Campaigns tab")))</f>
        <v/>
      </c>
      <c r="J4050" s="83" t="str">
        <f aca="false">IF(D4050="","",D4050*IF(Settings!$B$23=Settings!$C$6,1,IF(Settings!$B$23="USD",1/INDEX(Settings!$B$29:$B$40,MONTH(B4050)),INDEX(Settings!$B$29:$B$40,MONTH(B4050)))))</f>
        <v/>
      </c>
    </row>
    <row r="4051" customFormat="false" ht="15" hidden="false" customHeight="false" outlineLevel="0" collapsed="false">
      <c r="I4051" s="0" t="str">
        <f aca="false">IF(A4051="","",IF(COUNTIF(Campaigns!$A$7:$A$300,A4051)&gt;0,"✓",IF(N(D4051)=0,"– no spend","⚠ add to Campaigns tab")))</f>
        <v/>
      </c>
      <c r="J4051" s="83" t="str">
        <f aca="false">IF(D4051="","",D4051*IF(Settings!$B$23=Settings!$C$6,1,IF(Settings!$B$23="USD",1/INDEX(Settings!$B$29:$B$40,MONTH(B4051)),INDEX(Settings!$B$29:$B$40,MONTH(B4051)))))</f>
        <v/>
      </c>
    </row>
    <row r="4052" customFormat="false" ht="15" hidden="false" customHeight="false" outlineLevel="0" collapsed="false">
      <c r="I4052" s="0" t="str">
        <f aca="false">IF(A4052="","",IF(COUNTIF(Campaigns!$A$7:$A$300,A4052)&gt;0,"✓",IF(N(D4052)=0,"– no spend","⚠ add to Campaigns tab")))</f>
        <v/>
      </c>
      <c r="J4052" s="83" t="str">
        <f aca="false">IF(D4052="","",D4052*IF(Settings!$B$23=Settings!$C$6,1,IF(Settings!$B$23="USD",1/INDEX(Settings!$B$29:$B$40,MONTH(B4052)),INDEX(Settings!$B$29:$B$40,MONTH(B4052)))))</f>
        <v/>
      </c>
    </row>
    <row r="4053" customFormat="false" ht="15" hidden="false" customHeight="false" outlineLevel="0" collapsed="false">
      <c r="I4053" s="0" t="str">
        <f aca="false">IF(A4053="","",IF(COUNTIF(Campaigns!$A$7:$A$300,A4053)&gt;0,"✓",IF(N(D4053)=0,"– no spend","⚠ add to Campaigns tab")))</f>
        <v/>
      </c>
      <c r="J4053" s="83" t="str">
        <f aca="false">IF(D4053="","",D4053*IF(Settings!$B$23=Settings!$C$6,1,IF(Settings!$B$23="USD",1/INDEX(Settings!$B$29:$B$40,MONTH(B4053)),INDEX(Settings!$B$29:$B$40,MONTH(B4053)))))</f>
        <v/>
      </c>
    </row>
    <row r="4054" customFormat="false" ht="15" hidden="false" customHeight="false" outlineLevel="0" collapsed="false">
      <c r="I4054" s="0" t="str">
        <f aca="false">IF(A4054="","",IF(COUNTIF(Campaigns!$A$7:$A$300,A4054)&gt;0,"✓",IF(N(D4054)=0,"– no spend","⚠ add to Campaigns tab")))</f>
        <v/>
      </c>
      <c r="J4054" s="83" t="str">
        <f aca="false">IF(D4054="","",D4054*IF(Settings!$B$23=Settings!$C$6,1,IF(Settings!$B$23="USD",1/INDEX(Settings!$B$29:$B$40,MONTH(B4054)),INDEX(Settings!$B$29:$B$40,MONTH(B4054)))))</f>
        <v/>
      </c>
    </row>
    <row r="4055" customFormat="false" ht="15" hidden="false" customHeight="false" outlineLevel="0" collapsed="false">
      <c r="I4055" s="0" t="str">
        <f aca="false">IF(A4055="","",IF(COUNTIF(Campaigns!$A$7:$A$300,A4055)&gt;0,"✓",IF(N(D4055)=0,"– no spend","⚠ add to Campaigns tab")))</f>
        <v/>
      </c>
      <c r="J4055" s="83" t="str">
        <f aca="false">IF(D4055="","",D4055*IF(Settings!$B$23=Settings!$C$6,1,IF(Settings!$B$23="USD",1/INDEX(Settings!$B$29:$B$40,MONTH(B4055)),INDEX(Settings!$B$29:$B$40,MONTH(B4055)))))</f>
        <v/>
      </c>
    </row>
    <row r="4056" customFormat="false" ht="15" hidden="false" customHeight="false" outlineLevel="0" collapsed="false">
      <c r="I4056" s="0" t="str">
        <f aca="false">IF(A4056="","",IF(COUNTIF(Campaigns!$A$7:$A$300,A4056)&gt;0,"✓",IF(N(D4056)=0,"– no spend","⚠ add to Campaigns tab")))</f>
        <v/>
      </c>
      <c r="J4056" s="83" t="str">
        <f aca="false">IF(D4056="","",D4056*IF(Settings!$B$23=Settings!$C$6,1,IF(Settings!$B$23="USD",1/INDEX(Settings!$B$29:$B$40,MONTH(B4056)),INDEX(Settings!$B$29:$B$40,MONTH(B4056)))))</f>
        <v/>
      </c>
    </row>
    <row r="4057" customFormat="false" ht="15" hidden="false" customHeight="false" outlineLevel="0" collapsed="false">
      <c r="I4057" s="0" t="str">
        <f aca="false">IF(A4057="","",IF(COUNTIF(Campaigns!$A$7:$A$300,A4057)&gt;0,"✓",IF(N(D4057)=0,"– no spend","⚠ add to Campaigns tab")))</f>
        <v/>
      </c>
      <c r="J4057" s="83" t="str">
        <f aca="false">IF(D4057="","",D4057*IF(Settings!$B$23=Settings!$C$6,1,IF(Settings!$B$23="USD",1/INDEX(Settings!$B$29:$B$40,MONTH(B4057)),INDEX(Settings!$B$29:$B$40,MONTH(B4057)))))</f>
        <v/>
      </c>
    </row>
    <row r="4058" customFormat="false" ht="15" hidden="false" customHeight="false" outlineLevel="0" collapsed="false">
      <c r="I4058" s="0" t="str">
        <f aca="false">IF(A4058="","",IF(COUNTIF(Campaigns!$A$7:$A$300,A4058)&gt;0,"✓",IF(N(D4058)=0,"– no spend","⚠ add to Campaigns tab")))</f>
        <v/>
      </c>
      <c r="J4058" s="83" t="str">
        <f aca="false">IF(D4058="","",D4058*IF(Settings!$B$23=Settings!$C$6,1,IF(Settings!$B$23="USD",1/INDEX(Settings!$B$29:$B$40,MONTH(B4058)),INDEX(Settings!$B$29:$B$40,MONTH(B4058)))))</f>
        <v/>
      </c>
    </row>
    <row r="4059" customFormat="false" ht="15" hidden="false" customHeight="false" outlineLevel="0" collapsed="false">
      <c r="I4059" s="0" t="str">
        <f aca="false">IF(A4059="","",IF(COUNTIF(Campaigns!$A$7:$A$300,A4059)&gt;0,"✓",IF(N(D4059)=0,"– no spend","⚠ add to Campaigns tab")))</f>
        <v/>
      </c>
      <c r="J4059" s="83" t="str">
        <f aca="false">IF(D4059="","",D4059*IF(Settings!$B$23=Settings!$C$6,1,IF(Settings!$B$23="USD",1/INDEX(Settings!$B$29:$B$40,MONTH(B4059)),INDEX(Settings!$B$29:$B$40,MONTH(B4059)))))</f>
        <v/>
      </c>
    </row>
    <row r="4060" customFormat="false" ht="15" hidden="false" customHeight="false" outlineLevel="0" collapsed="false">
      <c r="I4060" s="0" t="str">
        <f aca="false">IF(A4060="","",IF(COUNTIF(Campaigns!$A$7:$A$300,A4060)&gt;0,"✓",IF(N(D4060)=0,"– no spend","⚠ add to Campaigns tab")))</f>
        <v/>
      </c>
      <c r="J4060" s="83" t="str">
        <f aca="false">IF(D4060="","",D4060*IF(Settings!$B$23=Settings!$C$6,1,IF(Settings!$B$23="USD",1/INDEX(Settings!$B$29:$B$40,MONTH(B4060)),INDEX(Settings!$B$29:$B$40,MONTH(B4060)))))</f>
        <v/>
      </c>
    </row>
    <row r="4061" customFormat="false" ht="15" hidden="false" customHeight="false" outlineLevel="0" collapsed="false">
      <c r="I4061" s="0" t="str">
        <f aca="false">IF(A4061="","",IF(COUNTIF(Campaigns!$A$7:$A$300,A4061)&gt;0,"✓",IF(N(D4061)=0,"– no spend","⚠ add to Campaigns tab")))</f>
        <v/>
      </c>
      <c r="J4061" s="83" t="str">
        <f aca="false">IF(D4061="","",D4061*IF(Settings!$B$23=Settings!$C$6,1,IF(Settings!$B$23="USD",1/INDEX(Settings!$B$29:$B$40,MONTH(B4061)),INDEX(Settings!$B$29:$B$40,MONTH(B4061)))))</f>
        <v/>
      </c>
    </row>
    <row r="4062" customFormat="false" ht="15" hidden="false" customHeight="false" outlineLevel="0" collapsed="false">
      <c r="I4062" s="0" t="str">
        <f aca="false">IF(A4062="","",IF(COUNTIF(Campaigns!$A$7:$A$300,A4062)&gt;0,"✓",IF(N(D4062)=0,"– no spend","⚠ add to Campaigns tab")))</f>
        <v/>
      </c>
      <c r="J4062" s="83" t="str">
        <f aca="false">IF(D4062="","",D4062*IF(Settings!$B$23=Settings!$C$6,1,IF(Settings!$B$23="USD",1/INDEX(Settings!$B$29:$B$40,MONTH(B4062)),INDEX(Settings!$B$29:$B$40,MONTH(B4062)))))</f>
        <v/>
      </c>
    </row>
    <row r="4063" customFormat="false" ht="15" hidden="false" customHeight="false" outlineLevel="0" collapsed="false">
      <c r="I4063" s="0" t="str">
        <f aca="false">IF(A4063="","",IF(COUNTIF(Campaigns!$A$7:$A$300,A4063)&gt;0,"✓",IF(N(D4063)=0,"– no spend","⚠ add to Campaigns tab")))</f>
        <v/>
      </c>
      <c r="J4063" s="83" t="str">
        <f aca="false">IF(D4063="","",D4063*IF(Settings!$B$23=Settings!$C$6,1,IF(Settings!$B$23="USD",1/INDEX(Settings!$B$29:$B$40,MONTH(B4063)),INDEX(Settings!$B$29:$B$40,MONTH(B4063)))))</f>
        <v/>
      </c>
    </row>
    <row r="4064" customFormat="false" ht="15" hidden="false" customHeight="false" outlineLevel="0" collapsed="false">
      <c r="I4064" s="0" t="str">
        <f aca="false">IF(A4064="","",IF(COUNTIF(Campaigns!$A$7:$A$300,A4064)&gt;0,"✓",IF(N(D4064)=0,"– no spend","⚠ add to Campaigns tab")))</f>
        <v/>
      </c>
      <c r="J4064" s="83" t="str">
        <f aca="false">IF(D4064="","",D4064*IF(Settings!$B$23=Settings!$C$6,1,IF(Settings!$B$23="USD",1/INDEX(Settings!$B$29:$B$40,MONTH(B4064)),INDEX(Settings!$B$29:$B$40,MONTH(B4064)))))</f>
        <v/>
      </c>
    </row>
    <row r="4065" customFormat="false" ht="15" hidden="false" customHeight="false" outlineLevel="0" collapsed="false">
      <c r="I4065" s="0" t="str">
        <f aca="false">IF(A4065="","",IF(COUNTIF(Campaigns!$A$7:$A$300,A4065)&gt;0,"✓",IF(N(D4065)=0,"– no spend","⚠ add to Campaigns tab")))</f>
        <v/>
      </c>
      <c r="J4065" s="83" t="str">
        <f aca="false">IF(D4065="","",D4065*IF(Settings!$B$23=Settings!$C$6,1,IF(Settings!$B$23="USD",1/INDEX(Settings!$B$29:$B$40,MONTH(B4065)),INDEX(Settings!$B$29:$B$40,MONTH(B4065)))))</f>
        <v/>
      </c>
    </row>
    <row r="4066" customFormat="false" ht="15" hidden="false" customHeight="false" outlineLevel="0" collapsed="false">
      <c r="I4066" s="0" t="str">
        <f aca="false">IF(A4066="","",IF(COUNTIF(Campaigns!$A$7:$A$300,A4066)&gt;0,"✓",IF(N(D4066)=0,"– no spend","⚠ add to Campaigns tab")))</f>
        <v/>
      </c>
      <c r="J4066" s="83" t="str">
        <f aca="false">IF(D4066="","",D4066*IF(Settings!$B$23=Settings!$C$6,1,IF(Settings!$B$23="USD",1/INDEX(Settings!$B$29:$B$40,MONTH(B4066)),INDEX(Settings!$B$29:$B$40,MONTH(B4066)))))</f>
        <v/>
      </c>
    </row>
    <row r="4067" customFormat="false" ht="15" hidden="false" customHeight="false" outlineLevel="0" collapsed="false">
      <c r="I4067" s="0" t="str">
        <f aca="false">IF(A4067="","",IF(COUNTIF(Campaigns!$A$7:$A$300,A4067)&gt;0,"✓",IF(N(D4067)=0,"– no spend","⚠ add to Campaigns tab")))</f>
        <v/>
      </c>
      <c r="J4067" s="83" t="str">
        <f aca="false">IF(D4067="","",D4067*IF(Settings!$B$23=Settings!$C$6,1,IF(Settings!$B$23="USD",1/INDEX(Settings!$B$29:$B$40,MONTH(B4067)),INDEX(Settings!$B$29:$B$40,MONTH(B4067)))))</f>
        <v/>
      </c>
    </row>
    <row r="4068" customFormat="false" ht="15" hidden="false" customHeight="false" outlineLevel="0" collapsed="false">
      <c r="I4068" s="0" t="str">
        <f aca="false">IF(A4068="","",IF(COUNTIF(Campaigns!$A$7:$A$300,A4068)&gt;0,"✓",IF(N(D4068)=0,"– no spend","⚠ add to Campaigns tab")))</f>
        <v/>
      </c>
      <c r="J4068" s="83" t="str">
        <f aca="false">IF(D4068="","",D4068*IF(Settings!$B$23=Settings!$C$6,1,IF(Settings!$B$23="USD",1/INDEX(Settings!$B$29:$B$40,MONTH(B4068)),INDEX(Settings!$B$29:$B$40,MONTH(B4068)))))</f>
        <v/>
      </c>
    </row>
    <row r="4069" customFormat="false" ht="15" hidden="false" customHeight="false" outlineLevel="0" collapsed="false">
      <c r="I4069" s="0" t="str">
        <f aca="false">IF(A4069="","",IF(COUNTIF(Campaigns!$A$7:$A$300,A4069)&gt;0,"✓",IF(N(D4069)=0,"– no spend","⚠ add to Campaigns tab")))</f>
        <v/>
      </c>
      <c r="J4069" s="83" t="str">
        <f aca="false">IF(D4069="","",D4069*IF(Settings!$B$23=Settings!$C$6,1,IF(Settings!$B$23="USD",1/INDEX(Settings!$B$29:$B$40,MONTH(B4069)),INDEX(Settings!$B$29:$B$40,MONTH(B4069)))))</f>
        <v/>
      </c>
    </row>
    <row r="4070" customFormat="false" ht="15" hidden="false" customHeight="false" outlineLevel="0" collapsed="false">
      <c r="I4070" s="0" t="str">
        <f aca="false">IF(A4070="","",IF(COUNTIF(Campaigns!$A$7:$A$300,A4070)&gt;0,"✓",IF(N(D4070)=0,"– no spend","⚠ add to Campaigns tab")))</f>
        <v/>
      </c>
      <c r="J4070" s="83" t="str">
        <f aca="false">IF(D4070="","",D4070*IF(Settings!$B$23=Settings!$C$6,1,IF(Settings!$B$23="USD",1/INDEX(Settings!$B$29:$B$40,MONTH(B4070)),INDEX(Settings!$B$29:$B$40,MONTH(B4070)))))</f>
        <v/>
      </c>
    </row>
    <row r="4071" customFormat="false" ht="15" hidden="false" customHeight="false" outlineLevel="0" collapsed="false">
      <c r="I4071" s="0" t="str">
        <f aca="false">IF(A4071="","",IF(COUNTIF(Campaigns!$A$7:$A$300,A4071)&gt;0,"✓",IF(N(D4071)=0,"– no spend","⚠ add to Campaigns tab")))</f>
        <v/>
      </c>
      <c r="J4071" s="83" t="str">
        <f aca="false">IF(D4071="","",D4071*IF(Settings!$B$23=Settings!$C$6,1,IF(Settings!$B$23="USD",1/INDEX(Settings!$B$29:$B$40,MONTH(B4071)),INDEX(Settings!$B$29:$B$40,MONTH(B4071)))))</f>
        <v/>
      </c>
    </row>
    <row r="4072" customFormat="false" ht="15" hidden="false" customHeight="false" outlineLevel="0" collapsed="false">
      <c r="I4072" s="0" t="str">
        <f aca="false">IF(A4072="","",IF(COUNTIF(Campaigns!$A$7:$A$300,A4072)&gt;0,"✓",IF(N(D4072)=0,"– no spend","⚠ add to Campaigns tab")))</f>
        <v/>
      </c>
      <c r="J4072" s="83" t="str">
        <f aca="false">IF(D4072="","",D4072*IF(Settings!$B$23=Settings!$C$6,1,IF(Settings!$B$23="USD",1/INDEX(Settings!$B$29:$B$40,MONTH(B4072)),INDEX(Settings!$B$29:$B$40,MONTH(B4072)))))</f>
        <v/>
      </c>
    </row>
    <row r="4073" customFormat="false" ht="15" hidden="false" customHeight="false" outlineLevel="0" collapsed="false">
      <c r="I4073" s="0" t="str">
        <f aca="false">IF(A4073="","",IF(COUNTIF(Campaigns!$A$7:$A$300,A4073)&gt;0,"✓",IF(N(D4073)=0,"– no spend","⚠ add to Campaigns tab")))</f>
        <v/>
      </c>
      <c r="J4073" s="83" t="str">
        <f aca="false">IF(D4073="","",D4073*IF(Settings!$B$23=Settings!$C$6,1,IF(Settings!$B$23="USD",1/INDEX(Settings!$B$29:$B$40,MONTH(B4073)),INDEX(Settings!$B$29:$B$40,MONTH(B4073)))))</f>
        <v/>
      </c>
    </row>
    <row r="4074" customFormat="false" ht="15" hidden="false" customHeight="false" outlineLevel="0" collapsed="false">
      <c r="I4074" s="0" t="str">
        <f aca="false">IF(A4074="","",IF(COUNTIF(Campaigns!$A$7:$A$300,A4074)&gt;0,"✓",IF(N(D4074)=0,"– no spend","⚠ add to Campaigns tab")))</f>
        <v/>
      </c>
      <c r="J4074" s="83" t="str">
        <f aca="false">IF(D4074="","",D4074*IF(Settings!$B$23=Settings!$C$6,1,IF(Settings!$B$23="USD",1/INDEX(Settings!$B$29:$B$40,MONTH(B4074)),INDEX(Settings!$B$29:$B$40,MONTH(B4074)))))</f>
        <v/>
      </c>
    </row>
    <row r="4075" customFormat="false" ht="15" hidden="false" customHeight="false" outlineLevel="0" collapsed="false">
      <c r="I4075" s="0" t="str">
        <f aca="false">IF(A4075="","",IF(COUNTIF(Campaigns!$A$7:$A$300,A4075)&gt;0,"✓",IF(N(D4075)=0,"– no spend","⚠ add to Campaigns tab")))</f>
        <v/>
      </c>
      <c r="J4075" s="83" t="str">
        <f aca="false">IF(D4075="","",D4075*IF(Settings!$B$23=Settings!$C$6,1,IF(Settings!$B$23="USD",1/INDEX(Settings!$B$29:$B$40,MONTH(B4075)),INDEX(Settings!$B$29:$B$40,MONTH(B4075)))))</f>
        <v/>
      </c>
    </row>
    <row r="4076" customFormat="false" ht="15" hidden="false" customHeight="false" outlineLevel="0" collapsed="false">
      <c r="I4076" s="0" t="str">
        <f aca="false">IF(A4076="","",IF(COUNTIF(Campaigns!$A$7:$A$300,A4076)&gt;0,"✓",IF(N(D4076)=0,"– no spend","⚠ add to Campaigns tab")))</f>
        <v/>
      </c>
      <c r="J4076" s="83" t="str">
        <f aca="false">IF(D4076="","",D4076*IF(Settings!$B$23=Settings!$C$6,1,IF(Settings!$B$23="USD",1/INDEX(Settings!$B$29:$B$40,MONTH(B4076)),INDEX(Settings!$B$29:$B$40,MONTH(B4076)))))</f>
        <v/>
      </c>
    </row>
    <row r="4077" customFormat="false" ht="15" hidden="false" customHeight="false" outlineLevel="0" collapsed="false">
      <c r="I4077" s="0" t="str">
        <f aca="false">IF(A4077="","",IF(COUNTIF(Campaigns!$A$7:$A$300,A4077)&gt;0,"✓",IF(N(D4077)=0,"– no spend","⚠ add to Campaigns tab")))</f>
        <v/>
      </c>
      <c r="J4077" s="83" t="str">
        <f aca="false">IF(D4077="","",D4077*IF(Settings!$B$23=Settings!$C$6,1,IF(Settings!$B$23="USD",1/INDEX(Settings!$B$29:$B$40,MONTH(B4077)),INDEX(Settings!$B$29:$B$40,MONTH(B4077)))))</f>
        <v/>
      </c>
    </row>
    <row r="4078" customFormat="false" ht="15" hidden="false" customHeight="false" outlineLevel="0" collapsed="false">
      <c r="I4078" s="0" t="str">
        <f aca="false">IF(A4078="","",IF(COUNTIF(Campaigns!$A$7:$A$300,A4078)&gt;0,"✓",IF(N(D4078)=0,"– no spend","⚠ add to Campaigns tab")))</f>
        <v/>
      </c>
      <c r="J4078" s="83" t="str">
        <f aca="false">IF(D4078="","",D4078*IF(Settings!$B$23=Settings!$C$6,1,IF(Settings!$B$23="USD",1/INDEX(Settings!$B$29:$B$40,MONTH(B4078)),INDEX(Settings!$B$29:$B$40,MONTH(B4078)))))</f>
        <v/>
      </c>
    </row>
    <row r="4079" customFormat="false" ht="15" hidden="false" customHeight="false" outlineLevel="0" collapsed="false">
      <c r="I4079" s="0" t="str">
        <f aca="false">IF(A4079="","",IF(COUNTIF(Campaigns!$A$7:$A$300,A4079)&gt;0,"✓",IF(N(D4079)=0,"– no spend","⚠ add to Campaigns tab")))</f>
        <v/>
      </c>
      <c r="J4079" s="83" t="str">
        <f aca="false">IF(D4079="","",D4079*IF(Settings!$B$23=Settings!$C$6,1,IF(Settings!$B$23="USD",1/INDEX(Settings!$B$29:$B$40,MONTH(B4079)),INDEX(Settings!$B$29:$B$40,MONTH(B4079)))))</f>
        <v/>
      </c>
    </row>
    <row r="4080" customFormat="false" ht="15" hidden="false" customHeight="false" outlineLevel="0" collapsed="false">
      <c r="I4080" s="0" t="str">
        <f aca="false">IF(A4080="","",IF(COUNTIF(Campaigns!$A$7:$A$300,A4080)&gt;0,"✓",IF(N(D4080)=0,"– no spend","⚠ add to Campaigns tab")))</f>
        <v/>
      </c>
      <c r="J4080" s="83" t="str">
        <f aca="false">IF(D4080="","",D4080*IF(Settings!$B$23=Settings!$C$6,1,IF(Settings!$B$23="USD",1/INDEX(Settings!$B$29:$B$40,MONTH(B4080)),INDEX(Settings!$B$29:$B$40,MONTH(B4080)))))</f>
        <v/>
      </c>
    </row>
    <row r="4081" customFormat="false" ht="15" hidden="false" customHeight="false" outlineLevel="0" collapsed="false">
      <c r="I4081" s="0" t="str">
        <f aca="false">IF(A4081="","",IF(COUNTIF(Campaigns!$A$7:$A$300,A4081)&gt;0,"✓",IF(N(D4081)=0,"– no spend","⚠ add to Campaigns tab")))</f>
        <v/>
      </c>
      <c r="J4081" s="83" t="str">
        <f aca="false">IF(D4081="","",D4081*IF(Settings!$B$23=Settings!$C$6,1,IF(Settings!$B$23="USD",1/INDEX(Settings!$B$29:$B$40,MONTH(B4081)),INDEX(Settings!$B$29:$B$40,MONTH(B4081)))))</f>
        <v/>
      </c>
    </row>
    <row r="4082" customFormat="false" ht="15" hidden="false" customHeight="false" outlineLevel="0" collapsed="false">
      <c r="I4082" s="0" t="str">
        <f aca="false">IF(A4082="","",IF(COUNTIF(Campaigns!$A$7:$A$300,A4082)&gt;0,"✓",IF(N(D4082)=0,"– no spend","⚠ add to Campaigns tab")))</f>
        <v/>
      </c>
      <c r="J4082" s="83" t="str">
        <f aca="false">IF(D4082="","",D4082*IF(Settings!$B$23=Settings!$C$6,1,IF(Settings!$B$23="USD",1/INDEX(Settings!$B$29:$B$40,MONTH(B4082)),INDEX(Settings!$B$29:$B$40,MONTH(B4082)))))</f>
        <v/>
      </c>
    </row>
    <row r="4083" customFormat="false" ht="15" hidden="false" customHeight="false" outlineLevel="0" collapsed="false">
      <c r="I4083" s="0" t="str">
        <f aca="false">IF(A4083="","",IF(COUNTIF(Campaigns!$A$7:$A$300,A4083)&gt;0,"✓",IF(N(D4083)=0,"– no spend","⚠ add to Campaigns tab")))</f>
        <v/>
      </c>
      <c r="J4083" s="83" t="str">
        <f aca="false">IF(D4083="","",D4083*IF(Settings!$B$23=Settings!$C$6,1,IF(Settings!$B$23="USD",1/INDEX(Settings!$B$29:$B$40,MONTH(B4083)),INDEX(Settings!$B$29:$B$40,MONTH(B4083)))))</f>
        <v/>
      </c>
    </row>
    <row r="4084" customFormat="false" ht="15" hidden="false" customHeight="false" outlineLevel="0" collapsed="false">
      <c r="I4084" s="0" t="str">
        <f aca="false">IF(A4084="","",IF(COUNTIF(Campaigns!$A$7:$A$300,A4084)&gt;0,"✓",IF(N(D4084)=0,"– no spend","⚠ add to Campaigns tab")))</f>
        <v/>
      </c>
      <c r="J4084" s="83" t="str">
        <f aca="false">IF(D4084="","",D4084*IF(Settings!$B$23=Settings!$C$6,1,IF(Settings!$B$23="USD",1/INDEX(Settings!$B$29:$B$40,MONTH(B4084)),INDEX(Settings!$B$29:$B$40,MONTH(B4084)))))</f>
        <v/>
      </c>
    </row>
    <row r="4085" customFormat="false" ht="15" hidden="false" customHeight="false" outlineLevel="0" collapsed="false">
      <c r="I4085" s="0" t="str">
        <f aca="false">IF(A4085="","",IF(COUNTIF(Campaigns!$A$7:$A$300,A4085)&gt;0,"✓",IF(N(D4085)=0,"– no spend","⚠ add to Campaigns tab")))</f>
        <v/>
      </c>
      <c r="J4085" s="83" t="str">
        <f aca="false">IF(D4085="","",D4085*IF(Settings!$B$23=Settings!$C$6,1,IF(Settings!$B$23="USD",1/INDEX(Settings!$B$29:$B$40,MONTH(B4085)),INDEX(Settings!$B$29:$B$40,MONTH(B4085)))))</f>
        <v/>
      </c>
    </row>
    <row r="4086" customFormat="false" ht="15" hidden="false" customHeight="false" outlineLevel="0" collapsed="false">
      <c r="I4086" s="0" t="str">
        <f aca="false">IF(A4086="","",IF(COUNTIF(Campaigns!$A$7:$A$300,A4086)&gt;0,"✓",IF(N(D4086)=0,"– no spend","⚠ add to Campaigns tab")))</f>
        <v/>
      </c>
      <c r="J4086" s="83" t="str">
        <f aca="false">IF(D4086="","",D4086*IF(Settings!$B$23=Settings!$C$6,1,IF(Settings!$B$23="USD",1/INDEX(Settings!$B$29:$B$40,MONTH(B4086)),INDEX(Settings!$B$29:$B$40,MONTH(B4086)))))</f>
        <v/>
      </c>
    </row>
    <row r="4087" customFormat="false" ht="15" hidden="false" customHeight="false" outlineLevel="0" collapsed="false">
      <c r="I4087" s="0" t="str">
        <f aca="false">IF(A4087="","",IF(COUNTIF(Campaigns!$A$7:$A$300,A4087)&gt;0,"✓",IF(N(D4087)=0,"– no spend","⚠ add to Campaigns tab")))</f>
        <v/>
      </c>
      <c r="J4087" s="83" t="str">
        <f aca="false">IF(D4087="","",D4087*IF(Settings!$B$23=Settings!$C$6,1,IF(Settings!$B$23="USD",1/INDEX(Settings!$B$29:$B$40,MONTH(B4087)),INDEX(Settings!$B$29:$B$40,MONTH(B4087)))))</f>
        <v/>
      </c>
    </row>
    <row r="4088" customFormat="false" ht="15" hidden="false" customHeight="false" outlineLevel="0" collapsed="false">
      <c r="I4088" s="0" t="str">
        <f aca="false">IF(A4088="","",IF(COUNTIF(Campaigns!$A$7:$A$300,A4088)&gt;0,"✓",IF(N(D4088)=0,"– no spend","⚠ add to Campaigns tab")))</f>
        <v/>
      </c>
      <c r="J4088" s="83" t="str">
        <f aca="false">IF(D4088="","",D4088*IF(Settings!$B$23=Settings!$C$6,1,IF(Settings!$B$23="USD",1/INDEX(Settings!$B$29:$B$40,MONTH(B4088)),INDEX(Settings!$B$29:$B$40,MONTH(B4088)))))</f>
        <v/>
      </c>
    </row>
    <row r="4089" customFormat="false" ht="15" hidden="false" customHeight="false" outlineLevel="0" collapsed="false">
      <c r="I4089" s="0" t="str">
        <f aca="false">IF(A4089="","",IF(COUNTIF(Campaigns!$A$7:$A$300,A4089)&gt;0,"✓",IF(N(D4089)=0,"– no spend","⚠ add to Campaigns tab")))</f>
        <v/>
      </c>
      <c r="J4089" s="83" t="str">
        <f aca="false">IF(D4089="","",D4089*IF(Settings!$B$23=Settings!$C$6,1,IF(Settings!$B$23="USD",1/INDEX(Settings!$B$29:$B$40,MONTH(B4089)),INDEX(Settings!$B$29:$B$40,MONTH(B4089)))))</f>
        <v/>
      </c>
    </row>
    <row r="4090" customFormat="false" ht="15" hidden="false" customHeight="false" outlineLevel="0" collapsed="false">
      <c r="I4090" s="0" t="str">
        <f aca="false">IF(A4090="","",IF(COUNTIF(Campaigns!$A$7:$A$300,A4090)&gt;0,"✓",IF(N(D4090)=0,"– no spend","⚠ add to Campaigns tab")))</f>
        <v/>
      </c>
      <c r="J4090" s="83" t="str">
        <f aca="false">IF(D4090="","",D4090*IF(Settings!$B$23=Settings!$C$6,1,IF(Settings!$B$23="USD",1/INDEX(Settings!$B$29:$B$40,MONTH(B4090)),INDEX(Settings!$B$29:$B$40,MONTH(B4090)))))</f>
        <v/>
      </c>
    </row>
    <row r="4091" customFormat="false" ht="15" hidden="false" customHeight="false" outlineLevel="0" collapsed="false">
      <c r="I4091" s="0" t="str">
        <f aca="false">IF(A4091="","",IF(COUNTIF(Campaigns!$A$7:$A$300,A4091)&gt;0,"✓",IF(N(D4091)=0,"– no spend","⚠ add to Campaigns tab")))</f>
        <v/>
      </c>
      <c r="J4091" s="83" t="str">
        <f aca="false">IF(D4091="","",D4091*IF(Settings!$B$23=Settings!$C$6,1,IF(Settings!$B$23="USD",1/INDEX(Settings!$B$29:$B$40,MONTH(B4091)),INDEX(Settings!$B$29:$B$40,MONTH(B4091)))))</f>
        <v/>
      </c>
    </row>
    <row r="4092" customFormat="false" ht="15" hidden="false" customHeight="false" outlineLevel="0" collapsed="false">
      <c r="I4092" s="0" t="str">
        <f aca="false">IF(A4092="","",IF(COUNTIF(Campaigns!$A$7:$A$300,A4092)&gt;0,"✓",IF(N(D4092)=0,"– no spend","⚠ add to Campaigns tab")))</f>
        <v/>
      </c>
      <c r="J4092" s="83" t="str">
        <f aca="false">IF(D4092="","",D4092*IF(Settings!$B$23=Settings!$C$6,1,IF(Settings!$B$23="USD",1/INDEX(Settings!$B$29:$B$40,MONTH(B4092)),INDEX(Settings!$B$29:$B$40,MONTH(B4092)))))</f>
        <v/>
      </c>
    </row>
    <row r="4093" customFormat="false" ht="15" hidden="false" customHeight="false" outlineLevel="0" collapsed="false">
      <c r="I4093" s="0" t="str">
        <f aca="false">IF(A4093="","",IF(COUNTIF(Campaigns!$A$7:$A$300,A4093)&gt;0,"✓",IF(N(D4093)=0,"– no spend","⚠ add to Campaigns tab")))</f>
        <v/>
      </c>
      <c r="J4093" s="83" t="str">
        <f aca="false">IF(D4093="","",D4093*IF(Settings!$B$23=Settings!$C$6,1,IF(Settings!$B$23="USD",1/INDEX(Settings!$B$29:$B$40,MONTH(B4093)),INDEX(Settings!$B$29:$B$40,MONTH(B4093)))))</f>
        <v/>
      </c>
    </row>
    <row r="4094" customFormat="false" ht="15" hidden="false" customHeight="false" outlineLevel="0" collapsed="false">
      <c r="I4094" s="0" t="str">
        <f aca="false">IF(A4094="","",IF(COUNTIF(Campaigns!$A$7:$A$300,A4094)&gt;0,"✓",IF(N(D4094)=0,"– no spend","⚠ add to Campaigns tab")))</f>
        <v/>
      </c>
      <c r="J4094" s="83" t="str">
        <f aca="false">IF(D4094="","",D4094*IF(Settings!$B$23=Settings!$C$6,1,IF(Settings!$B$23="USD",1/INDEX(Settings!$B$29:$B$40,MONTH(B4094)),INDEX(Settings!$B$29:$B$40,MONTH(B4094)))))</f>
        <v/>
      </c>
    </row>
    <row r="4095" customFormat="false" ht="15" hidden="false" customHeight="false" outlineLevel="0" collapsed="false">
      <c r="I4095" s="0" t="str">
        <f aca="false">IF(A4095="","",IF(COUNTIF(Campaigns!$A$7:$A$300,A4095)&gt;0,"✓",IF(N(D4095)=0,"– no spend","⚠ add to Campaigns tab")))</f>
        <v/>
      </c>
      <c r="J4095" s="83" t="str">
        <f aca="false">IF(D4095="","",D4095*IF(Settings!$B$23=Settings!$C$6,1,IF(Settings!$B$23="USD",1/INDEX(Settings!$B$29:$B$40,MONTH(B4095)),INDEX(Settings!$B$29:$B$40,MONTH(B4095)))))</f>
        <v/>
      </c>
    </row>
    <row r="4096" customFormat="false" ht="15" hidden="false" customHeight="false" outlineLevel="0" collapsed="false">
      <c r="I4096" s="0" t="str">
        <f aca="false">IF(A4096="","",IF(COUNTIF(Campaigns!$A$7:$A$300,A4096)&gt;0,"✓",IF(N(D4096)=0,"– no spend","⚠ add to Campaigns tab")))</f>
        <v/>
      </c>
      <c r="J4096" s="83" t="str">
        <f aca="false">IF(D4096="","",D4096*IF(Settings!$B$23=Settings!$C$6,1,IF(Settings!$B$23="USD",1/INDEX(Settings!$B$29:$B$40,MONTH(B4096)),INDEX(Settings!$B$29:$B$40,MONTH(B4096)))))</f>
        <v/>
      </c>
    </row>
    <row r="4097" customFormat="false" ht="15" hidden="false" customHeight="false" outlineLevel="0" collapsed="false">
      <c r="I4097" s="0" t="str">
        <f aca="false">IF(A4097="","",IF(COUNTIF(Campaigns!$A$7:$A$300,A4097)&gt;0,"✓",IF(N(D4097)=0,"– no spend","⚠ add to Campaigns tab")))</f>
        <v/>
      </c>
      <c r="J4097" s="83" t="str">
        <f aca="false">IF(D4097="","",D4097*IF(Settings!$B$23=Settings!$C$6,1,IF(Settings!$B$23="USD",1/INDEX(Settings!$B$29:$B$40,MONTH(B4097)),INDEX(Settings!$B$29:$B$40,MONTH(B4097)))))</f>
        <v/>
      </c>
    </row>
    <row r="4098" customFormat="false" ht="15" hidden="false" customHeight="false" outlineLevel="0" collapsed="false">
      <c r="I4098" s="0" t="str">
        <f aca="false">IF(A4098="","",IF(COUNTIF(Campaigns!$A$7:$A$300,A4098)&gt;0,"✓",IF(N(D4098)=0,"– no spend","⚠ add to Campaigns tab")))</f>
        <v/>
      </c>
      <c r="J4098" s="83" t="str">
        <f aca="false">IF(D4098="","",D4098*IF(Settings!$B$23=Settings!$C$6,1,IF(Settings!$B$23="USD",1/INDEX(Settings!$B$29:$B$40,MONTH(B4098)),INDEX(Settings!$B$29:$B$40,MONTH(B4098)))))</f>
        <v/>
      </c>
    </row>
    <row r="4099" customFormat="false" ht="15" hidden="false" customHeight="false" outlineLevel="0" collapsed="false">
      <c r="I4099" s="0" t="str">
        <f aca="false">IF(A4099="","",IF(COUNTIF(Campaigns!$A$7:$A$300,A4099)&gt;0,"✓",IF(N(D4099)=0,"– no spend","⚠ add to Campaigns tab")))</f>
        <v/>
      </c>
      <c r="J4099" s="83" t="str">
        <f aca="false">IF(D4099="","",D4099*IF(Settings!$B$23=Settings!$C$6,1,IF(Settings!$B$23="USD",1/INDEX(Settings!$B$29:$B$40,MONTH(B4099)),INDEX(Settings!$B$29:$B$40,MONTH(B4099)))))</f>
        <v/>
      </c>
    </row>
    <row r="4100" customFormat="false" ht="15" hidden="false" customHeight="false" outlineLevel="0" collapsed="false">
      <c r="I4100" s="0" t="str">
        <f aca="false">IF(A4100="","",IF(COUNTIF(Campaigns!$A$7:$A$300,A4100)&gt;0,"✓",IF(N(D4100)=0,"– no spend","⚠ add to Campaigns tab")))</f>
        <v/>
      </c>
      <c r="J4100" s="83" t="str">
        <f aca="false">IF(D4100="","",D4100*IF(Settings!$B$23=Settings!$C$6,1,IF(Settings!$B$23="USD",1/INDEX(Settings!$B$29:$B$40,MONTH(B4100)),INDEX(Settings!$B$29:$B$40,MONTH(B4100)))))</f>
        <v/>
      </c>
    </row>
    <row r="4101" customFormat="false" ht="15" hidden="false" customHeight="false" outlineLevel="0" collapsed="false">
      <c r="I4101" s="0" t="str">
        <f aca="false">IF(A4101="","",IF(COUNTIF(Campaigns!$A$7:$A$300,A4101)&gt;0,"✓",IF(N(D4101)=0,"– no spend","⚠ add to Campaigns tab")))</f>
        <v/>
      </c>
      <c r="J4101" s="83" t="str">
        <f aca="false">IF(D4101="","",D4101*IF(Settings!$B$23=Settings!$C$6,1,IF(Settings!$B$23="USD",1/INDEX(Settings!$B$29:$B$40,MONTH(B4101)),INDEX(Settings!$B$29:$B$40,MONTH(B4101)))))</f>
        <v/>
      </c>
    </row>
    <row r="4102" customFormat="false" ht="15" hidden="false" customHeight="false" outlineLevel="0" collapsed="false">
      <c r="I4102" s="0" t="str">
        <f aca="false">IF(A4102="","",IF(COUNTIF(Campaigns!$A$7:$A$300,A4102)&gt;0,"✓",IF(N(D4102)=0,"– no spend","⚠ add to Campaigns tab")))</f>
        <v/>
      </c>
      <c r="J4102" s="83" t="str">
        <f aca="false">IF(D4102="","",D4102*IF(Settings!$B$23=Settings!$C$6,1,IF(Settings!$B$23="USD",1/INDEX(Settings!$B$29:$B$40,MONTH(B4102)),INDEX(Settings!$B$29:$B$40,MONTH(B4102)))))</f>
        <v/>
      </c>
    </row>
    <row r="4103" customFormat="false" ht="15" hidden="false" customHeight="false" outlineLevel="0" collapsed="false">
      <c r="I4103" s="0" t="str">
        <f aca="false">IF(A4103="","",IF(COUNTIF(Campaigns!$A$7:$A$300,A4103)&gt;0,"✓",IF(N(D4103)=0,"– no spend","⚠ add to Campaigns tab")))</f>
        <v/>
      </c>
      <c r="J4103" s="83" t="str">
        <f aca="false">IF(D4103="","",D4103*IF(Settings!$B$23=Settings!$C$6,1,IF(Settings!$B$23="USD",1/INDEX(Settings!$B$29:$B$40,MONTH(B4103)),INDEX(Settings!$B$29:$B$40,MONTH(B4103)))))</f>
        <v/>
      </c>
    </row>
    <row r="4104" customFormat="false" ht="15" hidden="false" customHeight="false" outlineLevel="0" collapsed="false">
      <c r="I4104" s="0" t="str">
        <f aca="false">IF(A4104="","",IF(COUNTIF(Campaigns!$A$7:$A$300,A4104)&gt;0,"✓",IF(N(D4104)=0,"– no spend","⚠ add to Campaigns tab")))</f>
        <v/>
      </c>
      <c r="J4104" s="83" t="str">
        <f aca="false">IF(D4104="","",D4104*IF(Settings!$B$23=Settings!$C$6,1,IF(Settings!$B$23="USD",1/INDEX(Settings!$B$29:$B$40,MONTH(B4104)),INDEX(Settings!$B$29:$B$40,MONTH(B4104)))))</f>
        <v/>
      </c>
    </row>
    <row r="4105" customFormat="false" ht="15" hidden="false" customHeight="false" outlineLevel="0" collapsed="false">
      <c r="I4105" s="0" t="str">
        <f aca="false">IF(A4105="","",IF(COUNTIF(Campaigns!$A$7:$A$300,A4105)&gt;0,"✓",IF(N(D4105)=0,"– no spend","⚠ add to Campaigns tab")))</f>
        <v/>
      </c>
      <c r="J4105" s="83" t="str">
        <f aca="false">IF(D4105="","",D4105*IF(Settings!$B$23=Settings!$C$6,1,IF(Settings!$B$23="USD",1/INDEX(Settings!$B$29:$B$40,MONTH(B4105)),INDEX(Settings!$B$29:$B$40,MONTH(B4105)))))</f>
        <v/>
      </c>
    </row>
    <row r="4106" customFormat="false" ht="15" hidden="false" customHeight="false" outlineLevel="0" collapsed="false">
      <c r="I4106" s="0" t="str">
        <f aca="false">IF(A4106="","",IF(COUNTIF(Campaigns!$A$7:$A$300,A4106)&gt;0,"✓",IF(N(D4106)=0,"– no spend","⚠ add to Campaigns tab")))</f>
        <v/>
      </c>
      <c r="J4106" s="83" t="str">
        <f aca="false">IF(D4106="","",D4106*IF(Settings!$B$23=Settings!$C$6,1,IF(Settings!$B$23="USD",1/INDEX(Settings!$B$29:$B$40,MONTH(B4106)),INDEX(Settings!$B$29:$B$40,MONTH(B4106)))))</f>
        <v/>
      </c>
    </row>
    <row r="4107" customFormat="false" ht="15" hidden="false" customHeight="false" outlineLevel="0" collapsed="false">
      <c r="I4107" s="0" t="str">
        <f aca="false">IF(A4107="","",IF(COUNTIF(Campaigns!$A$7:$A$300,A4107)&gt;0,"✓",IF(N(D4107)=0,"– no spend","⚠ add to Campaigns tab")))</f>
        <v/>
      </c>
      <c r="J4107" s="83" t="str">
        <f aca="false">IF(D4107="","",D4107*IF(Settings!$B$23=Settings!$C$6,1,IF(Settings!$B$23="USD",1/INDEX(Settings!$B$29:$B$40,MONTH(B4107)),INDEX(Settings!$B$29:$B$40,MONTH(B4107)))))</f>
        <v/>
      </c>
    </row>
    <row r="4108" customFormat="false" ht="15" hidden="false" customHeight="false" outlineLevel="0" collapsed="false">
      <c r="I4108" s="0" t="str">
        <f aca="false">IF(A4108="","",IF(COUNTIF(Campaigns!$A$7:$A$300,A4108)&gt;0,"✓",IF(N(D4108)=0,"– no spend","⚠ add to Campaigns tab")))</f>
        <v/>
      </c>
      <c r="J4108" s="83" t="str">
        <f aca="false">IF(D4108="","",D4108*IF(Settings!$B$23=Settings!$C$6,1,IF(Settings!$B$23="USD",1/INDEX(Settings!$B$29:$B$40,MONTH(B4108)),INDEX(Settings!$B$29:$B$40,MONTH(B4108)))))</f>
        <v/>
      </c>
    </row>
    <row r="4109" customFormat="false" ht="15" hidden="false" customHeight="false" outlineLevel="0" collapsed="false">
      <c r="I4109" s="0" t="str">
        <f aca="false">IF(A4109="","",IF(COUNTIF(Campaigns!$A$7:$A$300,A4109)&gt;0,"✓",IF(N(D4109)=0,"– no spend","⚠ add to Campaigns tab")))</f>
        <v/>
      </c>
      <c r="J4109" s="83" t="str">
        <f aca="false">IF(D4109="","",D4109*IF(Settings!$B$23=Settings!$C$6,1,IF(Settings!$B$23="USD",1/INDEX(Settings!$B$29:$B$40,MONTH(B4109)),INDEX(Settings!$B$29:$B$40,MONTH(B4109)))))</f>
        <v/>
      </c>
    </row>
    <row r="4110" customFormat="false" ht="15" hidden="false" customHeight="false" outlineLevel="0" collapsed="false">
      <c r="I4110" s="0" t="str">
        <f aca="false">IF(A4110="","",IF(COUNTIF(Campaigns!$A$7:$A$300,A4110)&gt;0,"✓",IF(N(D4110)=0,"– no spend","⚠ add to Campaigns tab")))</f>
        <v/>
      </c>
      <c r="J4110" s="83" t="str">
        <f aca="false">IF(D4110="","",D4110*IF(Settings!$B$23=Settings!$C$6,1,IF(Settings!$B$23="USD",1/INDEX(Settings!$B$29:$B$40,MONTH(B4110)),INDEX(Settings!$B$29:$B$40,MONTH(B4110)))))</f>
        <v/>
      </c>
    </row>
    <row r="4111" customFormat="false" ht="15" hidden="false" customHeight="false" outlineLevel="0" collapsed="false">
      <c r="I4111" s="0" t="str">
        <f aca="false">IF(A4111="","",IF(COUNTIF(Campaigns!$A$7:$A$300,A4111)&gt;0,"✓",IF(N(D4111)=0,"– no spend","⚠ add to Campaigns tab")))</f>
        <v/>
      </c>
      <c r="J4111" s="83" t="str">
        <f aca="false">IF(D4111="","",D4111*IF(Settings!$B$23=Settings!$C$6,1,IF(Settings!$B$23="USD",1/INDEX(Settings!$B$29:$B$40,MONTH(B4111)),INDEX(Settings!$B$29:$B$40,MONTH(B4111)))))</f>
        <v/>
      </c>
    </row>
    <row r="4112" customFormat="false" ht="15" hidden="false" customHeight="false" outlineLevel="0" collapsed="false">
      <c r="I4112" s="0" t="str">
        <f aca="false">IF(A4112="","",IF(COUNTIF(Campaigns!$A$7:$A$300,A4112)&gt;0,"✓",IF(N(D4112)=0,"– no spend","⚠ add to Campaigns tab")))</f>
        <v/>
      </c>
      <c r="J4112" s="83" t="str">
        <f aca="false">IF(D4112="","",D4112*IF(Settings!$B$23=Settings!$C$6,1,IF(Settings!$B$23="USD",1/INDEX(Settings!$B$29:$B$40,MONTH(B4112)),INDEX(Settings!$B$29:$B$40,MONTH(B4112)))))</f>
        <v/>
      </c>
    </row>
    <row r="4113" customFormat="false" ht="15" hidden="false" customHeight="false" outlineLevel="0" collapsed="false">
      <c r="I4113" s="0" t="str">
        <f aca="false">IF(A4113="","",IF(COUNTIF(Campaigns!$A$7:$A$300,A4113)&gt;0,"✓",IF(N(D4113)=0,"– no spend","⚠ add to Campaigns tab")))</f>
        <v/>
      </c>
      <c r="J4113" s="83" t="str">
        <f aca="false">IF(D4113="","",D4113*IF(Settings!$B$23=Settings!$C$6,1,IF(Settings!$B$23="USD",1/INDEX(Settings!$B$29:$B$40,MONTH(B4113)),INDEX(Settings!$B$29:$B$40,MONTH(B4113)))))</f>
        <v/>
      </c>
    </row>
    <row r="4114" customFormat="false" ht="15" hidden="false" customHeight="false" outlineLevel="0" collapsed="false">
      <c r="I4114" s="0" t="str">
        <f aca="false">IF(A4114="","",IF(COUNTIF(Campaigns!$A$7:$A$300,A4114)&gt;0,"✓",IF(N(D4114)=0,"– no spend","⚠ add to Campaigns tab")))</f>
        <v/>
      </c>
      <c r="J4114" s="83" t="str">
        <f aca="false">IF(D4114="","",D4114*IF(Settings!$B$23=Settings!$C$6,1,IF(Settings!$B$23="USD",1/INDEX(Settings!$B$29:$B$40,MONTH(B4114)),INDEX(Settings!$B$29:$B$40,MONTH(B4114)))))</f>
        <v/>
      </c>
    </row>
    <row r="4115" customFormat="false" ht="15" hidden="false" customHeight="false" outlineLevel="0" collapsed="false">
      <c r="I4115" s="0" t="str">
        <f aca="false">IF(A4115="","",IF(COUNTIF(Campaigns!$A$7:$A$300,A4115)&gt;0,"✓",IF(N(D4115)=0,"– no spend","⚠ add to Campaigns tab")))</f>
        <v/>
      </c>
      <c r="J4115" s="83" t="str">
        <f aca="false">IF(D4115="","",D4115*IF(Settings!$B$23=Settings!$C$6,1,IF(Settings!$B$23="USD",1/INDEX(Settings!$B$29:$B$40,MONTH(B4115)),INDEX(Settings!$B$29:$B$40,MONTH(B4115)))))</f>
        <v/>
      </c>
    </row>
    <row r="4116" customFormat="false" ht="15" hidden="false" customHeight="false" outlineLevel="0" collapsed="false">
      <c r="I4116" s="0" t="str">
        <f aca="false">IF(A4116="","",IF(COUNTIF(Campaigns!$A$7:$A$300,A4116)&gt;0,"✓",IF(N(D4116)=0,"– no spend","⚠ add to Campaigns tab")))</f>
        <v/>
      </c>
      <c r="J4116" s="83" t="str">
        <f aca="false">IF(D4116="","",D4116*IF(Settings!$B$23=Settings!$C$6,1,IF(Settings!$B$23="USD",1/INDEX(Settings!$B$29:$B$40,MONTH(B4116)),INDEX(Settings!$B$29:$B$40,MONTH(B4116)))))</f>
        <v/>
      </c>
    </row>
    <row r="4117" customFormat="false" ht="15" hidden="false" customHeight="false" outlineLevel="0" collapsed="false">
      <c r="I4117" s="0" t="str">
        <f aca="false">IF(A4117="","",IF(COUNTIF(Campaigns!$A$7:$A$300,A4117)&gt;0,"✓",IF(N(D4117)=0,"– no spend","⚠ add to Campaigns tab")))</f>
        <v/>
      </c>
      <c r="J4117" s="83" t="str">
        <f aca="false">IF(D4117="","",D4117*IF(Settings!$B$23=Settings!$C$6,1,IF(Settings!$B$23="USD",1/INDEX(Settings!$B$29:$B$40,MONTH(B4117)),INDEX(Settings!$B$29:$B$40,MONTH(B4117)))))</f>
        <v/>
      </c>
    </row>
    <row r="4118" customFormat="false" ht="15" hidden="false" customHeight="false" outlineLevel="0" collapsed="false">
      <c r="I4118" s="0" t="str">
        <f aca="false">IF(A4118="","",IF(COUNTIF(Campaigns!$A$7:$A$300,A4118)&gt;0,"✓",IF(N(D4118)=0,"– no spend","⚠ add to Campaigns tab")))</f>
        <v/>
      </c>
      <c r="J4118" s="83" t="str">
        <f aca="false">IF(D4118="","",D4118*IF(Settings!$B$23=Settings!$C$6,1,IF(Settings!$B$23="USD",1/INDEX(Settings!$B$29:$B$40,MONTH(B4118)),INDEX(Settings!$B$29:$B$40,MONTH(B4118)))))</f>
        <v/>
      </c>
    </row>
    <row r="4119" customFormat="false" ht="15" hidden="false" customHeight="false" outlineLevel="0" collapsed="false">
      <c r="I4119" s="0" t="str">
        <f aca="false">IF(A4119="","",IF(COUNTIF(Campaigns!$A$7:$A$300,A4119)&gt;0,"✓",IF(N(D4119)=0,"– no spend","⚠ add to Campaigns tab")))</f>
        <v/>
      </c>
      <c r="J4119" s="83" t="str">
        <f aca="false">IF(D4119="","",D4119*IF(Settings!$B$23=Settings!$C$6,1,IF(Settings!$B$23="USD",1/INDEX(Settings!$B$29:$B$40,MONTH(B4119)),INDEX(Settings!$B$29:$B$40,MONTH(B4119)))))</f>
        <v/>
      </c>
    </row>
    <row r="4120" customFormat="false" ht="15" hidden="false" customHeight="false" outlineLevel="0" collapsed="false">
      <c r="I4120" s="0" t="str">
        <f aca="false">IF(A4120="","",IF(COUNTIF(Campaigns!$A$7:$A$300,A4120)&gt;0,"✓",IF(N(D4120)=0,"– no spend","⚠ add to Campaigns tab")))</f>
        <v/>
      </c>
      <c r="J4120" s="83" t="str">
        <f aca="false">IF(D4120="","",D4120*IF(Settings!$B$23=Settings!$C$6,1,IF(Settings!$B$23="USD",1/INDEX(Settings!$B$29:$B$40,MONTH(B4120)),INDEX(Settings!$B$29:$B$40,MONTH(B4120)))))</f>
        <v/>
      </c>
    </row>
    <row r="4121" customFormat="false" ht="15" hidden="false" customHeight="false" outlineLevel="0" collapsed="false">
      <c r="I4121" s="0" t="str">
        <f aca="false">IF(A4121="","",IF(COUNTIF(Campaigns!$A$7:$A$300,A4121)&gt;0,"✓",IF(N(D4121)=0,"– no spend","⚠ add to Campaigns tab")))</f>
        <v/>
      </c>
      <c r="J4121" s="83" t="str">
        <f aca="false">IF(D4121="","",D4121*IF(Settings!$B$23=Settings!$C$6,1,IF(Settings!$B$23="USD",1/INDEX(Settings!$B$29:$B$40,MONTH(B4121)),INDEX(Settings!$B$29:$B$40,MONTH(B4121)))))</f>
        <v/>
      </c>
    </row>
    <row r="4122" customFormat="false" ht="15" hidden="false" customHeight="false" outlineLevel="0" collapsed="false">
      <c r="I4122" s="0" t="str">
        <f aca="false">IF(A4122="","",IF(COUNTIF(Campaigns!$A$7:$A$300,A4122)&gt;0,"✓",IF(N(D4122)=0,"– no spend","⚠ add to Campaigns tab")))</f>
        <v/>
      </c>
      <c r="J4122" s="83" t="str">
        <f aca="false">IF(D4122="","",D4122*IF(Settings!$B$23=Settings!$C$6,1,IF(Settings!$B$23="USD",1/INDEX(Settings!$B$29:$B$40,MONTH(B4122)),INDEX(Settings!$B$29:$B$40,MONTH(B4122)))))</f>
        <v/>
      </c>
    </row>
    <row r="4123" customFormat="false" ht="15" hidden="false" customHeight="false" outlineLevel="0" collapsed="false">
      <c r="I4123" s="0" t="str">
        <f aca="false">IF(A4123="","",IF(COUNTIF(Campaigns!$A$7:$A$300,A4123)&gt;0,"✓",IF(N(D4123)=0,"– no spend","⚠ add to Campaigns tab")))</f>
        <v/>
      </c>
      <c r="J4123" s="83" t="str">
        <f aca="false">IF(D4123="","",D4123*IF(Settings!$B$23=Settings!$C$6,1,IF(Settings!$B$23="USD",1/INDEX(Settings!$B$29:$B$40,MONTH(B4123)),INDEX(Settings!$B$29:$B$40,MONTH(B4123)))))</f>
        <v/>
      </c>
    </row>
    <row r="4124" customFormat="false" ht="15" hidden="false" customHeight="false" outlineLevel="0" collapsed="false">
      <c r="I4124" s="0" t="str">
        <f aca="false">IF(A4124="","",IF(COUNTIF(Campaigns!$A$7:$A$300,A4124)&gt;0,"✓",IF(N(D4124)=0,"– no spend","⚠ add to Campaigns tab")))</f>
        <v/>
      </c>
      <c r="J4124" s="83" t="str">
        <f aca="false">IF(D4124="","",D4124*IF(Settings!$B$23=Settings!$C$6,1,IF(Settings!$B$23="USD",1/INDEX(Settings!$B$29:$B$40,MONTH(B4124)),INDEX(Settings!$B$29:$B$40,MONTH(B4124)))))</f>
        <v/>
      </c>
    </row>
    <row r="4125" customFormat="false" ht="15" hidden="false" customHeight="false" outlineLevel="0" collapsed="false">
      <c r="I4125" s="0" t="str">
        <f aca="false">IF(A4125="","",IF(COUNTIF(Campaigns!$A$7:$A$300,A4125)&gt;0,"✓",IF(N(D4125)=0,"– no spend","⚠ add to Campaigns tab")))</f>
        <v/>
      </c>
      <c r="J4125" s="83" t="str">
        <f aca="false">IF(D4125="","",D4125*IF(Settings!$B$23=Settings!$C$6,1,IF(Settings!$B$23="USD",1/INDEX(Settings!$B$29:$B$40,MONTH(B4125)),INDEX(Settings!$B$29:$B$40,MONTH(B4125)))))</f>
        <v/>
      </c>
    </row>
    <row r="4126" customFormat="false" ht="15" hidden="false" customHeight="false" outlineLevel="0" collapsed="false">
      <c r="I4126" s="0" t="str">
        <f aca="false">IF(A4126="","",IF(COUNTIF(Campaigns!$A$7:$A$300,A4126)&gt;0,"✓",IF(N(D4126)=0,"– no spend","⚠ add to Campaigns tab")))</f>
        <v/>
      </c>
      <c r="J4126" s="83" t="str">
        <f aca="false">IF(D4126="","",D4126*IF(Settings!$B$23=Settings!$C$6,1,IF(Settings!$B$23="USD",1/INDEX(Settings!$B$29:$B$40,MONTH(B4126)),INDEX(Settings!$B$29:$B$40,MONTH(B4126)))))</f>
        <v/>
      </c>
    </row>
    <row r="4127" customFormat="false" ht="15" hidden="false" customHeight="false" outlineLevel="0" collapsed="false">
      <c r="I4127" s="0" t="str">
        <f aca="false">IF(A4127="","",IF(COUNTIF(Campaigns!$A$7:$A$300,A4127)&gt;0,"✓",IF(N(D4127)=0,"– no spend","⚠ add to Campaigns tab")))</f>
        <v/>
      </c>
      <c r="J4127" s="83" t="str">
        <f aca="false">IF(D4127="","",D4127*IF(Settings!$B$23=Settings!$C$6,1,IF(Settings!$B$23="USD",1/INDEX(Settings!$B$29:$B$40,MONTH(B4127)),INDEX(Settings!$B$29:$B$40,MONTH(B4127)))))</f>
        <v/>
      </c>
    </row>
    <row r="4128" customFormat="false" ht="15" hidden="false" customHeight="false" outlineLevel="0" collapsed="false">
      <c r="I4128" s="0" t="str">
        <f aca="false">IF(A4128="","",IF(COUNTIF(Campaigns!$A$7:$A$300,A4128)&gt;0,"✓",IF(N(D4128)=0,"– no spend","⚠ add to Campaigns tab")))</f>
        <v/>
      </c>
      <c r="J4128" s="83" t="str">
        <f aca="false">IF(D4128="","",D4128*IF(Settings!$B$23=Settings!$C$6,1,IF(Settings!$B$23="USD",1/INDEX(Settings!$B$29:$B$40,MONTH(B4128)),INDEX(Settings!$B$29:$B$40,MONTH(B4128)))))</f>
        <v/>
      </c>
    </row>
    <row r="4129" customFormat="false" ht="15" hidden="false" customHeight="false" outlineLevel="0" collapsed="false">
      <c r="I4129" s="0" t="str">
        <f aca="false">IF(A4129="","",IF(COUNTIF(Campaigns!$A$7:$A$300,A4129)&gt;0,"✓",IF(N(D4129)=0,"– no spend","⚠ add to Campaigns tab")))</f>
        <v/>
      </c>
      <c r="J4129" s="83" t="str">
        <f aca="false">IF(D4129="","",D4129*IF(Settings!$B$23=Settings!$C$6,1,IF(Settings!$B$23="USD",1/INDEX(Settings!$B$29:$B$40,MONTH(B4129)),INDEX(Settings!$B$29:$B$40,MONTH(B4129)))))</f>
        <v/>
      </c>
    </row>
    <row r="4130" customFormat="false" ht="15" hidden="false" customHeight="false" outlineLevel="0" collapsed="false">
      <c r="I4130" s="0" t="str">
        <f aca="false">IF(A4130="","",IF(COUNTIF(Campaigns!$A$7:$A$300,A4130)&gt;0,"✓",IF(N(D4130)=0,"– no spend","⚠ add to Campaigns tab")))</f>
        <v/>
      </c>
      <c r="J4130" s="83" t="str">
        <f aca="false">IF(D4130="","",D4130*IF(Settings!$B$23=Settings!$C$6,1,IF(Settings!$B$23="USD",1/INDEX(Settings!$B$29:$B$40,MONTH(B4130)),INDEX(Settings!$B$29:$B$40,MONTH(B4130)))))</f>
        <v/>
      </c>
    </row>
    <row r="4131" customFormat="false" ht="15" hidden="false" customHeight="false" outlineLevel="0" collapsed="false">
      <c r="I4131" s="0" t="str">
        <f aca="false">IF(A4131="","",IF(COUNTIF(Campaigns!$A$7:$A$300,A4131)&gt;0,"✓",IF(N(D4131)=0,"– no spend","⚠ add to Campaigns tab")))</f>
        <v/>
      </c>
      <c r="J4131" s="83" t="str">
        <f aca="false">IF(D4131="","",D4131*IF(Settings!$B$23=Settings!$C$6,1,IF(Settings!$B$23="USD",1/INDEX(Settings!$B$29:$B$40,MONTH(B4131)),INDEX(Settings!$B$29:$B$40,MONTH(B4131)))))</f>
        <v/>
      </c>
    </row>
    <row r="4132" customFormat="false" ht="15" hidden="false" customHeight="false" outlineLevel="0" collapsed="false">
      <c r="I4132" s="0" t="str">
        <f aca="false">IF(A4132="","",IF(COUNTIF(Campaigns!$A$7:$A$300,A4132)&gt;0,"✓",IF(N(D4132)=0,"– no spend","⚠ add to Campaigns tab")))</f>
        <v/>
      </c>
      <c r="J4132" s="83" t="str">
        <f aca="false">IF(D4132="","",D4132*IF(Settings!$B$23=Settings!$C$6,1,IF(Settings!$B$23="USD",1/INDEX(Settings!$B$29:$B$40,MONTH(B4132)),INDEX(Settings!$B$29:$B$40,MONTH(B4132)))))</f>
        <v/>
      </c>
    </row>
    <row r="4133" customFormat="false" ht="15" hidden="false" customHeight="false" outlineLevel="0" collapsed="false">
      <c r="I4133" s="0" t="str">
        <f aca="false">IF(A4133="","",IF(COUNTIF(Campaigns!$A$7:$A$300,A4133)&gt;0,"✓",IF(N(D4133)=0,"– no spend","⚠ add to Campaigns tab")))</f>
        <v/>
      </c>
      <c r="J4133" s="83" t="str">
        <f aca="false">IF(D4133="","",D4133*IF(Settings!$B$23=Settings!$C$6,1,IF(Settings!$B$23="USD",1/INDEX(Settings!$B$29:$B$40,MONTH(B4133)),INDEX(Settings!$B$29:$B$40,MONTH(B4133)))))</f>
        <v/>
      </c>
    </row>
    <row r="4134" customFormat="false" ht="15" hidden="false" customHeight="false" outlineLevel="0" collapsed="false">
      <c r="I4134" s="0" t="str">
        <f aca="false">IF(A4134="","",IF(COUNTIF(Campaigns!$A$7:$A$300,A4134)&gt;0,"✓",IF(N(D4134)=0,"– no spend","⚠ add to Campaigns tab")))</f>
        <v/>
      </c>
      <c r="J4134" s="83" t="str">
        <f aca="false">IF(D4134="","",D4134*IF(Settings!$B$23=Settings!$C$6,1,IF(Settings!$B$23="USD",1/INDEX(Settings!$B$29:$B$40,MONTH(B4134)),INDEX(Settings!$B$29:$B$40,MONTH(B4134)))))</f>
        <v/>
      </c>
    </row>
    <row r="4135" customFormat="false" ht="15" hidden="false" customHeight="false" outlineLevel="0" collapsed="false">
      <c r="I4135" s="0" t="str">
        <f aca="false">IF(A4135="","",IF(COUNTIF(Campaigns!$A$7:$A$300,A4135)&gt;0,"✓",IF(N(D4135)=0,"– no spend","⚠ add to Campaigns tab")))</f>
        <v/>
      </c>
      <c r="J4135" s="83" t="str">
        <f aca="false">IF(D4135="","",D4135*IF(Settings!$B$23=Settings!$C$6,1,IF(Settings!$B$23="USD",1/INDEX(Settings!$B$29:$B$40,MONTH(B4135)),INDEX(Settings!$B$29:$B$40,MONTH(B4135)))))</f>
        <v/>
      </c>
    </row>
    <row r="4136" customFormat="false" ht="15" hidden="false" customHeight="false" outlineLevel="0" collapsed="false">
      <c r="I4136" s="0" t="str">
        <f aca="false">IF(A4136="","",IF(COUNTIF(Campaigns!$A$7:$A$300,A4136)&gt;0,"✓",IF(N(D4136)=0,"– no spend","⚠ add to Campaigns tab")))</f>
        <v/>
      </c>
      <c r="J4136" s="83" t="str">
        <f aca="false">IF(D4136="","",D4136*IF(Settings!$B$23=Settings!$C$6,1,IF(Settings!$B$23="USD",1/INDEX(Settings!$B$29:$B$40,MONTH(B4136)),INDEX(Settings!$B$29:$B$40,MONTH(B4136)))))</f>
        <v/>
      </c>
    </row>
    <row r="4137" customFormat="false" ht="15" hidden="false" customHeight="false" outlineLevel="0" collapsed="false">
      <c r="I4137" s="0" t="str">
        <f aca="false">IF(A4137="","",IF(COUNTIF(Campaigns!$A$7:$A$300,A4137)&gt;0,"✓",IF(N(D4137)=0,"– no spend","⚠ add to Campaigns tab")))</f>
        <v/>
      </c>
      <c r="J4137" s="83" t="str">
        <f aca="false">IF(D4137="","",D4137*IF(Settings!$B$23=Settings!$C$6,1,IF(Settings!$B$23="USD",1/INDEX(Settings!$B$29:$B$40,MONTH(B4137)),INDEX(Settings!$B$29:$B$40,MONTH(B4137)))))</f>
        <v/>
      </c>
    </row>
    <row r="4138" customFormat="false" ht="15" hidden="false" customHeight="false" outlineLevel="0" collapsed="false">
      <c r="I4138" s="0" t="str">
        <f aca="false">IF(A4138="","",IF(COUNTIF(Campaigns!$A$7:$A$300,A4138)&gt;0,"✓",IF(N(D4138)=0,"– no spend","⚠ add to Campaigns tab")))</f>
        <v/>
      </c>
      <c r="J4138" s="83" t="str">
        <f aca="false">IF(D4138="","",D4138*IF(Settings!$B$23=Settings!$C$6,1,IF(Settings!$B$23="USD",1/INDEX(Settings!$B$29:$B$40,MONTH(B4138)),INDEX(Settings!$B$29:$B$40,MONTH(B4138)))))</f>
        <v/>
      </c>
    </row>
    <row r="4139" customFormat="false" ht="15" hidden="false" customHeight="false" outlineLevel="0" collapsed="false">
      <c r="I4139" s="0" t="str">
        <f aca="false">IF(A4139="","",IF(COUNTIF(Campaigns!$A$7:$A$300,A4139)&gt;0,"✓",IF(N(D4139)=0,"– no spend","⚠ add to Campaigns tab")))</f>
        <v/>
      </c>
      <c r="J4139" s="83" t="str">
        <f aca="false">IF(D4139="","",D4139*IF(Settings!$B$23=Settings!$C$6,1,IF(Settings!$B$23="USD",1/INDEX(Settings!$B$29:$B$40,MONTH(B4139)),INDEX(Settings!$B$29:$B$40,MONTH(B4139)))))</f>
        <v/>
      </c>
    </row>
    <row r="4140" customFormat="false" ht="15" hidden="false" customHeight="false" outlineLevel="0" collapsed="false">
      <c r="I4140" s="0" t="str">
        <f aca="false">IF(A4140="","",IF(COUNTIF(Campaigns!$A$7:$A$300,A4140)&gt;0,"✓",IF(N(D4140)=0,"– no spend","⚠ add to Campaigns tab")))</f>
        <v/>
      </c>
      <c r="J4140" s="83" t="str">
        <f aca="false">IF(D4140="","",D4140*IF(Settings!$B$23=Settings!$C$6,1,IF(Settings!$B$23="USD",1/INDEX(Settings!$B$29:$B$40,MONTH(B4140)),INDEX(Settings!$B$29:$B$40,MONTH(B4140)))))</f>
        <v/>
      </c>
    </row>
    <row r="4141" customFormat="false" ht="15" hidden="false" customHeight="false" outlineLevel="0" collapsed="false">
      <c r="I4141" s="0" t="str">
        <f aca="false">IF(A4141="","",IF(COUNTIF(Campaigns!$A$7:$A$300,A4141)&gt;0,"✓",IF(N(D4141)=0,"– no spend","⚠ add to Campaigns tab")))</f>
        <v/>
      </c>
      <c r="J4141" s="83" t="str">
        <f aca="false">IF(D4141="","",D4141*IF(Settings!$B$23=Settings!$C$6,1,IF(Settings!$B$23="USD",1/INDEX(Settings!$B$29:$B$40,MONTH(B4141)),INDEX(Settings!$B$29:$B$40,MONTH(B4141)))))</f>
        <v/>
      </c>
    </row>
    <row r="4142" customFormat="false" ht="15" hidden="false" customHeight="false" outlineLevel="0" collapsed="false">
      <c r="I4142" s="0" t="str">
        <f aca="false">IF(A4142="","",IF(COUNTIF(Campaigns!$A$7:$A$300,A4142)&gt;0,"✓",IF(N(D4142)=0,"– no spend","⚠ add to Campaigns tab")))</f>
        <v/>
      </c>
      <c r="J4142" s="83" t="str">
        <f aca="false">IF(D4142="","",D4142*IF(Settings!$B$23=Settings!$C$6,1,IF(Settings!$B$23="USD",1/INDEX(Settings!$B$29:$B$40,MONTH(B4142)),INDEX(Settings!$B$29:$B$40,MONTH(B4142)))))</f>
        <v/>
      </c>
    </row>
    <row r="4143" customFormat="false" ht="15" hidden="false" customHeight="false" outlineLevel="0" collapsed="false">
      <c r="I4143" s="0" t="str">
        <f aca="false">IF(A4143="","",IF(COUNTIF(Campaigns!$A$7:$A$300,A4143)&gt;0,"✓",IF(N(D4143)=0,"– no spend","⚠ add to Campaigns tab")))</f>
        <v/>
      </c>
      <c r="J4143" s="83" t="str">
        <f aca="false">IF(D4143="","",D4143*IF(Settings!$B$23=Settings!$C$6,1,IF(Settings!$B$23="USD",1/INDEX(Settings!$B$29:$B$40,MONTH(B4143)),INDEX(Settings!$B$29:$B$40,MONTH(B4143)))))</f>
        <v/>
      </c>
    </row>
    <row r="4144" customFormat="false" ht="15" hidden="false" customHeight="false" outlineLevel="0" collapsed="false">
      <c r="I4144" s="0" t="str">
        <f aca="false">IF(A4144="","",IF(COUNTIF(Campaigns!$A$7:$A$300,A4144)&gt;0,"✓",IF(N(D4144)=0,"– no spend","⚠ add to Campaigns tab")))</f>
        <v/>
      </c>
      <c r="J4144" s="83" t="str">
        <f aca="false">IF(D4144="","",D4144*IF(Settings!$B$23=Settings!$C$6,1,IF(Settings!$B$23="USD",1/INDEX(Settings!$B$29:$B$40,MONTH(B4144)),INDEX(Settings!$B$29:$B$40,MONTH(B4144)))))</f>
        <v/>
      </c>
    </row>
    <row r="4145" customFormat="false" ht="15" hidden="false" customHeight="false" outlineLevel="0" collapsed="false">
      <c r="I4145" s="0" t="str">
        <f aca="false">IF(A4145="","",IF(COUNTIF(Campaigns!$A$7:$A$300,A4145)&gt;0,"✓",IF(N(D4145)=0,"– no spend","⚠ add to Campaigns tab")))</f>
        <v/>
      </c>
      <c r="J4145" s="83" t="str">
        <f aca="false">IF(D4145="","",D4145*IF(Settings!$B$23=Settings!$C$6,1,IF(Settings!$B$23="USD",1/INDEX(Settings!$B$29:$B$40,MONTH(B4145)),INDEX(Settings!$B$29:$B$40,MONTH(B4145)))))</f>
        <v/>
      </c>
    </row>
    <row r="4146" customFormat="false" ht="15" hidden="false" customHeight="false" outlineLevel="0" collapsed="false">
      <c r="I4146" s="0" t="str">
        <f aca="false">IF(A4146="","",IF(COUNTIF(Campaigns!$A$7:$A$300,A4146)&gt;0,"✓",IF(N(D4146)=0,"– no spend","⚠ add to Campaigns tab")))</f>
        <v/>
      </c>
      <c r="J4146" s="83" t="str">
        <f aca="false">IF(D4146="","",D4146*IF(Settings!$B$23=Settings!$C$6,1,IF(Settings!$B$23="USD",1/INDEX(Settings!$B$29:$B$40,MONTH(B4146)),INDEX(Settings!$B$29:$B$40,MONTH(B4146)))))</f>
        <v/>
      </c>
    </row>
    <row r="4147" customFormat="false" ht="15" hidden="false" customHeight="false" outlineLevel="0" collapsed="false">
      <c r="I4147" s="0" t="str">
        <f aca="false">IF(A4147="","",IF(COUNTIF(Campaigns!$A$7:$A$300,A4147)&gt;0,"✓",IF(N(D4147)=0,"– no spend","⚠ add to Campaigns tab")))</f>
        <v/>
      </c>
      <c r="J4147" s="83" t="str">
        <f aca="false">IF(D4147="","",D4147*IF(Settings!$B$23=Settings!$C$6,1,IF(Settings!$B$23="USD",1/INDEX(Settings!$B$29:$B$40,MONTH(B4147)),INDEX(Settings!$B$29:$B$40,MONTH(B4147)))))</f>
        <v/>
      </c>
    </row>
    <row r="4148" customFormat="false" ht="15" hidden="false" customHeight="false" outlineLevel="0" collapsed="false">
      <c r="I4148" s="0" t="str">
        <f aca="false">IF(A4148="","",IF(COUNTIF(Campaigns!$A$7:$A$300,A4148)&gt;0,"✓",IF(N(D4148)=0,"– no spend","⚠ add to Campaigns tab")))</f>
        <v/>
      </c>
      <c r="J4148" s="83" t="str">
        <f aca="false">IF(D4148="","",D4148*IF(Settings!$B$23=Settings!$C$6,1,IF(Settings!$B$23="USD",1/INDEX(Settings!$B$29:$B$40,MONTH(B4148)),INDEX(Settings!$B$29:$B$40,MONTH(B4148)))))</f>
        <v/>
      </c>
    </row>
    <row r="4149" customFormat="false" ht="15" hidden="false" customHeight="false" outlineLevel="0" collapsed="false">
      <c r="I4149" s="0" t="str">
        <f aca="false">IF(A4149="","",IF(COUNTIF(Campaigns!$A$7:$A$300,A4149)&gt;0,"✓",IF(N(D4149)=0,"– no spend","⚠ add to Campaigns tab")))</f>
        <v/>
      </c>
      <c r="J4149" s="83" t="str">
        <f aca="false">IF(D4149="","",D4149*IF(Settings!$B$23=Settings!$C$6,1,IF(Settings!$B$23="USD",1/INDEX(Settings!$B$29:$B$40,MONTH(B4149)),INDEX(Settings!$B$29:$B$40,MONTH(B4149)))))</f>
        <v/>
      </c>
    </row>
    <row r="4150" customFormat="false" ht="15" hidden="false" customHeight="false" outlineLevel="0" collapsed="false">
      <c r="I4150" s="0" t="str">
        <f aca="false">IF(A4150="","",IF(COUNTIF(Campaigns!$A$7:$A$300,A4150)&gt;0,"✓",IF(N(D4150)=0,"– no spend","⚠ add to Campaigns tab")))</f>
        <v/>
      </c>
      <c r="J4150" s="83" t="str">
        <f aca="false">IF(D4150="","",D4150*IF(Settings!$B$23=Settings!$C$6,1,IF(Settings!$B$23="USD",1/INDEX(Settings!$B$29:$B$40,MONTH(B4150)),INDEX(Settings!$B$29:$B$40,MONTH(B4150)))))</f>
        <v/>
      </c>
    </row>
    <row r="4151" customFormat="false" ht="15" hidden="false" customHeight="false" outlineLevel="0" collapsed="false">
      <c r="I4151" s="0" t="str">
        <f aca="false">IF(A4151="","",IF(COUNTIF(Campaigns!$A$7:$A$300,A4151)&gt;0,"✓",IF(N(D4151)=0,"– no spend","⚠ add to Campaigns tab")))</f>
        <v/>
      </c>
      <c r="J4151" s="83" t="str">
        <f aca="false">IF(D4151="","",D4151*IF(Settings!$B$23=Settings!$C$6,1,IF(Settings!$B$23="USD",1/INDEX(Settings!$B$29:$B$40,MONTH(B4151)),INDEX(Settings!$B$29:$B$40,MONTH(B4151)))))</f>
        <v/>
      </c>
    </row>
    <row r="4152" customFormat="false" ht="15" hidden="false" customHeight="false" outlineLevel="0" collapsed="false">
      <c r="I4152" s="0" t="str">
        <f aca="false">IF(A4152="","",IF(COUNTIF(Campaigns!$A$7:$A$300,A4152)&gt;0,"✓",IF(N(D4152)=0,"– no spend","⚠ add to Campaigns tab")))</f>
        <v/>
      </c>
      <c r="J4152" s="83" t="str">
        <f aca="false">IF(D4152="","",D4152*IF(Settings!$B$23=Settings!$C$6,1,IF(Settings!$B$23="USD",1/INDEX(Settings!$B$29:$B$40,MONTH(B4152)),INDEX(Settings!$B$29:$B$40,MONTH(B4152)))))</f>
        <v/>
      </c>
    </row>
    <row r="4153" customFormat="false" ht="15" hidden="false" customHeight="false" outlineLevel="0" collapsed="false">
      <c r="I4153" s="0" t="str">
        <f aca="false">IF(A4153="","",IF(COUNTIF(Campaigns!$A$7:$A$300,A4153)&gt;0,"✓",IF(N(D4153)=0,"– no spend","⚠ add to Campaigns tab")))</f>
        <v/>
      </c>
      <c r="J4153" s="83" t="str">
        <f aca="false">IF(D4153="","",D4153*IF(Settings!$B$23=Settings!$C$6,1,IF(Settings!$B$23="USD",1/INDEX(Settings!$B$29:$B$40,MONTH(B4153)),INDEX(Settings!$B$29:$B$40,MONTH(B4153)))))</f>
        <v/>
      </c>
    </row>
    <row r="4154" customFormat="false" ht="15" hidden="false" customHeight="false" outlineLevel="0" collapsed="false">
      <c r="I4154" s="0" t="str">
        <f aca="false">IF(A4154="","",IF(COUNTIF(Campaigns!$A$7:$A$300,A4154)&gt;0,"✓",IF(N(D4154)=0,"– no spend","⚠ add to Campaigns tab")))</f>
        <v/>
      </c>
      <c r="J4154" s="83" t="str">
        <f aca="false">IF(D4154="","",D4154*IF(Settings!$B$23=Settings!$C$6,1,IF(Settings!$B$23="USD",1/INDEX(Settings!$B$29:$B$40,MONTH(B4154)),INDEX(Settings!$B$29:$B$40,MONTH(B4154)))))</f>
        <v/>
      </c>
    </row>
    <row r="4155" customFormat="false" ht="15" hidden="false" customHeight="false" outlineLevel="0" collapsed="false">
      <c r="I4155" s="0" t="str">
        <f aca="false">IF(A4155="","",IF(COUNTIF(Campaigns!$A$7:$A$300,A4155)&gt;0,"✓",IF(N(D4155)=0,"– no spend","⚠ add to Campaigns tab")))</f>
        <v/>
      </c>
      <c r="J4155" s="83" t="str">
        <f aca="false">IF(D4155="","",D4155*IF(Settings!$B$23=Settings!$C$6,1,IF(Settings!$B$23="USD",1/INDEX(Settings!$B$29:$B$40,MONTH(B4155)),INDEX(Settings!$B$29:$B$40,MONTH(B4155)))))</f>
        <v/>
      </c>
    </row>
    <row r="4156" customFormat="false" ht="15" hidden="false" customHeight="false" outlineLevel="0" collapsed="false">
      <c r="I4156" s="0" t="str">
        <f aca="false">IF(A4156="","",IF(COUNTIF(Campaigns!$A$7:$A$300,A4156)&gt;0,"✓",IF(N(D4156)=0,"– no spend","⚠ add to Campaigns tab")))</f>
        <v/>
      </c>
      <c r="J4156" s="83" t="str">
        <f aca="false">IF(D4156="","",D4156*IF(Settings!$B$23=Settings!$C$6,1,IF(Settings!$B$23="USD",1/INDEX(Settings!$B$29:$B$40,MONTH(B4156)),INDEX(Settings!$B$29:$B$40,MONTH(B4156)))))</f>
        <v/>
      </c>
    </row>
    <row r="4157" customFormat="false" ht="15" hidden="false" customHeight="false" outlineLevel="0" collapsed="false">
      <c r="I4157" s="0" t="str">
        <f aca="false">IF(A4157="","",IF(COUNTIF(Campaigns!$A$7:$A$300,A4157)&gt;0,"✓",IF(N(D4157)=0,"– no spend","⚠ add to Campaigns tab")))</f>
        <v/>
      </c>
      <c r="J4157" s="83" t="str">
        <f aca="false">IF(D4157="","",D4157*IF(Settings!$B$23=Settings!$C$6,1,IF(Settings!$B$23="USD",1/INDEX(Settings!$B$29:$B$40,MONTH(B4157)),INDEX(Settings!$B$29:$B$40,MONTH(B4157)))))</f>
        <v/>
      </c>
    </row>
    <row r="4158" customFormat="false" ht="15" hidden="false" customHeight="false" outlineLevel="0" collapsed="false">
      <c r="I4158" s="0" t="str">
        <f aca="false">IF(A4158="","",IF(COUNTIF(Campaigns!$A$7:$A$300,A4158)&gt;0,"✓",IF(N(D4158)=0,"– no spend","⚠ add to Campaigns tab")))</f>
        <v/>
      </c>
      <c r="J4158" s="83" t="str">
        <f aca="false">IF(D4158="","",D4158*IF(Settings!$B$23=Settings!$C$6,1,IF(Settings!$B$23="USD",1/INDEX(Settings!$B$29:$B$40,MONTH(B4158)),INDEX(Settings!$B$29:$B$40,MONTH(B4158)))))</f>
        <v/>
      </c>
    </row>
    <row r="4159" customFormat="false" ht="15" hidden="false" customHeight="false" outlineLevel="0" collapsed="false">
      <c r="I4159" s="0" t="str">
        <f aca="false">IF(A4159="","",IF(COUNTIF(Campaigns!$A$7:$A$300,A4159)&gt;0,"✓",IF(N(D4159)=0,"– no spend","⚠ add to Campaigns tab")))</f>
        <v/>
      </c>
      <c r="J4159" s="83" t="str">
        <f aca="false">IF(D4159="","",D4159*IF(Settings!$B$23=Settings!$C$6,1,IF(Settings!$B$23="USD",1/INDEX(Settings!$B$29:$B$40,MONTH(B4159)),INDEX(Settings!$B$29:$B$40,MONTH(B4159)))))</f>
        <v/>
      </c>
    </row>
    <row r="4160" customFormat="false" ht="15" hidden="false" customHeight="false" outlineLevel="0" collapsed="false">
      <c r="I4160" s="0" t="str">
        <f aca="false">IF(A4160="","",IF(COUNTIF(Campaigns!$A$7:$A$300,A4160)&gt;0,"✓",IF(N(D4160)=0,"– no spend","⚠ add to Campaigns tab")))</f>
        <v/>
      </c>
      <c r="J4160" s="83" t="str">
        <f aca="false">IF(D4160="","",D4160*IF(Settings!$B$23=Settings!$C$6,1,IF(Settings!$B$23="USD",1/INDEX(Settings!$B$29:$B$40,MONTH(B4160)),INDEX(Settings!$B$29:$B$40,MONTH(B4160)))))</f>
        <v/>
      </c>
    </row>
    <row r="4161" customFormat="false" ht="15" hidden="false" customHeight="false" outlineLevel="0" collapsed="false">
      <c r="I4161" s="0" t="str">
        <f aca="false">IF(A4161="","",IF(COUNTIF(Campaigns!$A$7:$A$300,A4161)&gt;0,"✓",IF(N(D4161)=0,"– no spend","⚠ add to Campaigns tab")))</f>
        <v/>
      </c>
      <c r="J4161" s="83" t="str">
        <f aca="false">IF(D4161="","",D4161*IF(Settings!$B$23=Settings!$C$6,1,IF(Settings!$B$23="USD",1/INDEX(Settings!$B$29:$B$40,MONTH(B4161)),INDEX(Settings!$B$29:$B$40,MONTH(B4161)))))</f>
        <v/>
      </c>
    </row>
    <row r="4162" customFormat="false" ht="15" hidden="false" customHeight="false" outlineLevel="0" collapsed="false">
      <c r="I4162" s="0" t="str">
        <f aca="false">IF(A4162="","",IF(COUNTIF(Campaigns!$A$7:$A$300,A4162)&gt;0,"✓",IF(N(D4162)=0,"– no spend","⚠ add to Campaigns tab")))</f>
        <v/>
      </c>
      <c r="J4162" s="83" t="str">
        <f aca="false">IF(D4162="","",D4162*IF(Settings!$B$23=Settings!$C$6,1,IF(Settings!$B$23="USD",1/INDEX(Settings!$B$29:$B$40,MONTH(B4162)),INDEX(Settings!$B$29:$B$40,MONTH(B4162)))))</f>
        <v/>
      </c>
    </row>
    <row r="4163" customFormat="false" ht="15" hidden="false" customHeight="false" outlineLevel="0" collapsed="false">
      <c r="I4163" s="0" t="str">
        <f aca="false">IF(A4163="","",IF(COUNTIF(Campaigns!$A$7:$A$300,A4163)&gt;0,"✓",IF(N(D4163)=0,"– no spend","⚠ add to Campaigns tab")))</f>
        <v/>
      </c>
      <c r="J4163" s="83" t="str">
        <f aca="false">IF(D4163="","",D4163*IF(Settings!$B$23=Settings!$C$6,1,IF(Settings!$B$23="USD",1/INDEX(Settings!$B$29:$B$40,MONTH(B4163)),INDEX(Settings!$B$29:$B$40,MONTH(B4163)))))</f>
        <v/>
      </c>
    </row>
    <row r="4164" customFormat="false" ht="15" hidden="false" customHeight="false" outlineLevel="0" collapsed="false">
      <c r="I4164" s="0" t="str">
        <f aca="false">IF(A4164="","",IF(COUNTIF(Campaigns!$A$7:$A$300,A4164)&gt;0,"✓",IF(N(D4164)=0,"– no spend","⚠ add to Campaigns tab")))</f>
        <v/>
      </c>
      <c r="J4164" s="83" t="str">
        <f aca="false">IF(D4164="","",D4164*IF(Settings!$B$23=Settings!$C$6,1,IF(Settings!$B$23="USD",1/INDEX(Settings!$B$29:$B$40,MONTH(B4164)),INDEX(Settings!$B$29:$B$40,MONTH(B4164)))))</f>
        <v/>
      </c>
    </row>
    <row r="4165" customFormat="false" ht="15" hidden="false" customHeight="false" outlineLevel="0" collapsed="false">
      <c r="I4165" s="0" t="str">
        <f aca="false">IF(A4165="","",IF(COUNTIF(Campaigns!$A$7:$A$300,A4165)&gt;0,"✓",IF(N(D4165)=0,"– no spend","⚠ add to Campaigns tab")))</f>
        <v/>
      </c>
      <c r="J4165" s="83" t="str">
        <f aca="false">IF(D4165="","",D4165*IF(Settings!$B$23=Settings!$C$6,1,IF(Settings!$B$23="USD",1/INDEX(Settings!$B$29:$B$40,MONTH(B4165)),INDEX(Settings!$B$29:$B$40,MONTH(B4165)))))</f>
        <v/>
      </c>
    </row>
    <row r="4166" customFormat="false" ht="15" hidden="false" customHeight="false" outlineLevel="0" collapsed="false">
      <c r="I4166" s="0" t="str">
        <f aca="false">IF(A4166="","",IF(COUNTIF(Campaigns!$A$7:$A$300,A4166)&gt;0,"✓",IF(N(D4166)=0,"– no spend","⚠ add to Campaigns tab")))</f>
        <v/>
      </c>
      <c r="J4166" s="83" t="str">
        <f aca="false">IF(D4166="","",D4166*IF(Settings!$B$23=Settings!$C$6,1,IF(Settings!$B$23="USD",1/INDEX(Settings!$B$29:$B$40,MONTH(B4166)),INDEX(Settings!$B$29:$B$40,MONTH(B4166)))))</f>
        <v/>
      </c>
    </row>
    <row r="4167" customFormat="false" ht="15" hidden="false" customHeight="false" outlineLevel="0" collapsed="false">
      <c r="I4167" s="0" t="str">
        <f aca="false">IF(A4167="","",IF(COUNTIF(Campaigns!$A$7:$A$300,A4167)&gt;0,"✓",IF(N(D4167)=0,"– no spend","⚠ add to Campaigns tab")))</f>
        <v/>
      </c>
      <c r="J4167" s="83" t="str">
        <f aca="false">IF(D4167="","",D4167*IF(Settings!$B$23=Settings!$C$6,1,IF(Settings!$B$23="USD",1/INDEX(Settings!$B$29:$B$40,MONTH(B4167)),INDEX(Settings!$B$29:$B$40,MONTH(B4167)))))</f>
        <v/>
      </c>
    </row>
    <row r="4168" customFormat="false" ht="15" hidden="false" customHeight="false" outlineLevel="0" collapsed="false">
      <c r="I4168" s="0" t="str">
        <f aca="false">IF(A4168="","",IF(COUNTIF(Campaigns!$A$7:$A$300,A4168)&gt;0,"✓",IF(N(D4168)=0,"– no spend","⚠ add to Campaigns tab")))</f>
        <v/>
      </c>
      <c r="J4168" s="83" t="str">
        <f aca="false">IF(D4168="","",D4168*IF(Settings!$B$23=Settings!$C$6,1,IF(Settings!$B$23="USD",1/INDEX(Settings!$B$29:$B$40,MONTH(B4168)),INDEX(Settings!$B$29:$B$40,MONTH(B4168)))))</f>
        <v/>
      </c>
    </row>
    <row r="4169" customFormat="false" ht="15" hidden="false" customHeight="false" outlineLevel="0" collapsed="false">
      <c r="I4169" s="0" t="str">
        <f aca="false">IF(A4169="","",IF(COUNTIF(Campaigns!$A$7:$A$300,A4169)&gt;0,"✓",IF(N(D4169)=0,"– no spend","⚠ add to Campaigns tab")))</f>
        <v/>
      </c>
      <c r="J4169" s="83" t="str">
        <f aca="false">IF(D4169="","",D4169*IF(Settings!$B$23=Settings!$C$6,1,IF(Settings!$B$23="USD",1/INDEX(Settings!$B$29:$B$40,MONTH(B4169)),INDEX(Settings!$B$29:$B$40,MONTH(B4169)))))</f>
        <v/>
      </c>
    </row>
    <row r="4170" customFormat="false" ht="15" hidden="false" customHeight="false" outlineLevel="0" collapsed="false">
      <c r="I4170" s="0" t="str">
        <f aca="false">IF(A4170="","",IF(COUNTIF(Campaigns!$A$7:$A$300,A4170)&gt;0,"✓",IF(N(D4170)=0,"– no spend","⚠ add to Campaigns tab")))</f>
        <v/>
      </c>
      <c r="J4170" s="83" t="str">
        <f aca="false">IF(D4170="","",D4170*IF(Settings!$B$23=Settings!$C$6,1,IF(Settings!$B$23="USD",1/INDEX(Settings!$B$29:$B$40,MONTH(B4170)),INDEX(Settings!$B$29:$B$40,MONTH(B4170)))))</f>
        <v/>
      </c>
    </row>
    <row r="4171" customFormat="false" ht="15" hidden="false" customHeight="false" outlineLevel="0" collapsed="false">
      <c r="I4171" s="0" t="str">
        <f aca="false">IF(A4171="","",IF(COUNTIF(Campaigns!$A$7:$A$300,A4171)&gt;0,"✓",IF(N(D4171)=0,"– no spend","⚠ add to Campaigns tab")))</f>
        <v/>
      </c>
      <c r="J4171" s="83" t="str">
        <f aca="false">IF(D4171="","",D4171*IF(Settings!$B$23=Settings!$C$6,1,IF(Settings!$B$23="USD",1/INDEX(Settings!$B$29:$B$40,MONTH(B4171)),INDEX(Settings!$B$29:$B$40,MONTH(B4171)))))</f>
        <v/>
      </c>
    </row>
    <row r="4172" customFormat="false" ht="15" hidden="false" customHeight="false" outlineLevel="0" collapsed="false">
      <c r="I4172" s="0" t="str">
        <f aca="false">IF(A4172="","",IF(COUNTIF(Campaigns!$A$7:$A$300,A4172)&gt;0,"✓",IF(N(D4172)=0,"– no spend","⚠ add to Campaigns tab")))</f>
        <v/>
      </c>
      <c r="J4172" s="83" t="str">
        <f aca="false">IF(D4172="","",D4172*IF(Settings!$B$23=Settings!$C$6,1,IF(Settings!$B$23="USD",1/INDEX(Settings!$B$29:$B$40,MONTH(B4172)),INDEX(Settings!$B$29:$B$40,MONTH(B4172)))))</f>
        <v/>
      </c>
    </row>
    <row r="4173" customFormat="false" ht="15" hidden="false" customHeight="false" outlineLevel="0" collapsed="false">
      <c r="I4173" s="0" t="str">
        <f aca="false">IF(A4173="","",IF(COUNTIF(Campaigns!$A$7:$A$300,A4173)&gt;0,"✓",IF(N(D4173)=0,"– no spend","⚠ add to Campaigns tab")))</f>
        <v/>
      </c>
      <c r="J4173" s="83" t="str">
        <f aca="false">IF(D4173="","",D4173*IF(Settings!$B$23=Settings!$C$6,1,IF(Settings!$B$23="USD",1/INDEX(Settings!$B$29:$B$40,MONTH(B4173)),INDEX(Settings!$B$29:$B$40,MONTH(B4173)))))</f>
        <v/>
      </c>
    </row>
    <row r="4174" customFormat="false" ht="15" hidden="false" customHeight="false" outlineLevel="0" collapsed="false">
      <c r="I4174" s="0" t="str">
        <f aca="false">IF(A4174="","",IF(COUNTIF(Campaigns!$A$7:$A$300,A4174)&gt;0,"✓",IF(N(D4174)=0,"– no spend","⚠ add to Campaigns tab")))</f>
        <v/>
      </c>
      <c r="J4174" s="83" t="str">
        <f aca="false">IF(D4174="","",D4174*IF(Settings!$B$23=Settings!$C$6,1,IF(Settings!$B$23="USD",1/INDEX(Settings!$B$29:$B$40,MONTH(B4174)),INDEX(Settings!$B$29:$B$40,MONTH(B4174)))))</f>
        <v/>
      </c>
    </row>
    <row r="4175" customFormat="false" ht="15" hidden="false" customHeight="false" outlineLevel="0" collapsed="false">
      <c r="I4175" s="0" t="str">
        <f aca="false">IF(A4175="","",IF(COUNTIF(Campaigns!$A$7:$A$300,A4175)&gt;0,"✓",IF(N(D4175)=0,"– no spend","⚠ add to Campaigns tab")))</f>
        <v/>
      </c>
      <c r="J4175" s="83" t="str">
        <f aca="false">IF(D4175="","",D4175*IF(Settings!$B$23=Settings!$C$6,1,IF(Settings!$B$23="USD",1/INDEX(Settings!$B$29:$B$40,MONTH(B4175)),INDEX(Settings!$B$29:$B$40,MONTH(B4175)))))</f>
        <v/>
      </c>
    </row>
    <row r="4176" customFormat="false" ht="15" hidden="false" customHeight="false" outlineLevel="0" collapsed="false">
      <c r="I4176" s="0" t="str">
        <f aca="false">IF(A4176="","",IF(COUNTIF(Campaigns!$A$7:$A$300,A4176)&gt;0,"✓",IF(N(D4176)=0,"– no spend","⚠ add to Campaigns tab")))</f>
        <v/>
      </c>
      <c r="J4176" s="83" t="str">
        <f aca="false">IF(D4176="","",D4176*IF(Settings!$B$23=Settings!$C$6,1,IF(Settings!$B$23="USD",1/INDEX(Settings!$B$29:$B$40,MONTH(B4176)),INDEX(Settings!$B$29:$B$40,MONTH(B4176)))))</f>
        <v/>
      </c>
    </row>
    <row r="4177" customFormat="false" ht="15" hidden="false" customHeight="false" outlineLevel="0" collapsed="false">
      <c r="I4177" s="0" t="str">
        <f aca="false">IF(A4177="","",IF(COUNTIF(Campaigns!$A$7:$A$300,A4177)&gt;0,"✓",IF(N(D4177)=0,"– no spend","⚠ add to Campaigns tab")))</f>
        <v/>
      </c>
      <c r="J4177" s="83" t="str">
        <f aca="false">IF(D4177="","",D4177*IF(Settings!$B$23=Settings!$C$6,1,IF(Settings!$B$23="USD",1/INDEX(Settings!$B$29:$B$40,MONTH(B4177)),INDEX(Settings!$B$29:$B$40,MONTH(B4177)))))</f>
        <v/>
      </c>
    </row>
    <row r="4178" customFormat="false" ht="15" hidden="false" customHeight="false" outlineLevel="0" collapsed="false">
      <c r="I4178" s="0" t="str">
        <f aca="false">IF(A4178="","",IF(COUNTIF(Campaigns!$A$7:$A$300,A4178)&gt;0,"✓",IF(N(D4178)=0,"– no spend","⚠ add to Campaigns tab")))</f>
        <v/>
      </c>
      <c r="J4178" s="83" t="str">
        <f aca="false">IF(D4178="","",D4178*IF(Settings!$B$23=Settings!$C$6,1,IF(Settings!$B$23="USD",1/INDEX(Settings!$B$29:$B$40,MONTH(B4178)),INDEX(Settings!$B$29:$B$40,MONTH(B4178)))))</f>
        <v/>
      </c>
    </row>
    <row r="4179" customFormat="false" ht="15" hidden="false" customHeight="false" outlineLevel="0" collapsed="false">
      <c r="I4179" s="0" t="str">
        <f aca="false">IF(A4179="","",IF(COUNTIF(Campaigns!$A$7:$A$300,A4179)&gt;0,"✓",IF(N(D4179)=0,"– no spend","⚠ add to Campaigns tab")))</f>
        <v/>
      </c>
      <c r="J4179" s="83" t="str">
        <f aca="false">IF(D4179="","",D4179*IF(Settings!$B$23=Settings!$C$6,1,IF(Settings!$B$23="USD",1/INDEX(Settings!$B$29:$B$40,MONTH(B4179)),INDEX(Settings!$B$29:$B$40,MONTH(B4179)))))</f>
        <v/>
      </c>
    </row>
    <row r="4180" customFormat="false" ht="15" hidden="false" customHeight="false" outlineLevel="0" collapsed="false">
      <c r="I4180" s="0" t="str">
        <f aca="false">IF(A4180="","",IF(COUNTIF(Campaigns!$A$7:$A$300,A4180)&gt;0,"✓",IF(N(D4180)=0,"– no spend","⚠ add to Campaigns tab")))</f>
        <v/>
      </c>
      <c r="J4180" s="83" t="str">
        <f aca="false">IF(D4180="","",D4180*IF(Settings!$B$23=Settings!$C$6,1,IF(Settings!$B$23="USD",1/INDEX(Settings!$B$29:$B$40,MONTH(B4180)),INDEX(Settings!$B$29:$B$40,MONTH(B4180)))))</f>
        <v/>
      </c>
    </row>
    <row r="4181" customFormat="false" ht="15" hidden="false" customHeight="false" outlineLevel="0" collapsed="false">
      <c r="I4181" s="0" t="str">
        <f aca="false">IF(A4181="","",IF(COUNTIF(Campaigns!$A$7:$A$300,A4181)&gt;0,"✓",IF(N(D4181)=0,"– no spend","⚠ add to Campaigns tab")))</f>
        <v/>
      </c>
      <c r="J4181" s="83" t="str">
        <f aca="false">IF(D4181="","",D4181*IF(Settings!$B$23=Settings!$C$6,1,IF(Settings!$B$23="USD",1/INDEX(Settings!$B$29:$B$40,MONTH(B4181)),INDEX(Settings!$B$29:$B$40,MONTH(B4181)))))</f>
        <v/>
      </c>
    </row>
    <row r="4182" customFormat="false" ht="15" hidden="false" customHeight="false" outlineLevel="0" collapsed="false">
      <c r="I4182" s="0" t="str">
        <f aca="false">IF(A4182="","",IF(COUNTIF(Campaigns!$A$7:$A$300,A4182)&gt;0,"✓",IF(N(D4182)=0,"– no spend","⚠ add to Campaigns tab")))</f>
        <v/>
      </c>
      <c r="J4182" s="83" t="str">
        <f aca="false">IF(D4182="","",D4182*IF(Settings!$B$23=Settings!$C$6,1,IF(Settings!$B$23="USD",1/INDEX(Settings!$B$29:$B$40,MONTH(B4182)),INDEX(Settings!$B$29:$B$40,MONTH(B4182)))))</f>
        <v/>
      </c>
    </row>
    <row r="4183" customFormat="false" ht="15" hidden="false" customHeight="false" outlineLevel="0" collapsed="false">
      <c r="I4183" s="0" t="str">
        <f aca="false">IF(A4183="","",IF(COUNTIF(Campaigns!$A$7:$A$300,A4183)&gt;0,"✓",IF(N(D4183)=0,"– no spend","⚠ add to Campaigns tab")))</f>
        <v/>
      </c>
      <c r="J4183" s="83" t="str">
        <f aca="false">IF(D4183="","",D4183*IF(Settings!$B$23=Settings!$C$6,1,IF(Settings!$B$23="USD",1/INDEX(Settings!$B$29:$B$40,MONTH(B4183)),INDEX(Settings!$B$29:$B$40,MONTH(B4183)))))</f>
        <v/>
      </c>
    </row>
    <row r="4184" customFormat="false" ht="15" hidden="false" customHeight="false" outlineLevel="0" collapsed="false">
      <c r="I4184" s="0" t="str">
        <f aca="false">IF(A4184="","",IF(COUNTIF(Campaigns!$A$7:$A$300,A4184)&gt;0,"✓",IF(N(D4184)=0,"– no spend","⚠ add to Campaigns tab")))</f>
        <v/>
      </c>
      <c r="J4184" s="83" t="str">
        <f aca="false">IF(D4184="","",D4184*IF(Settings!$B$23=Settings!$C$6,1,IF(Settings!$B$23="USD",1/INDEX(Settings!$B$29:$B$40,MONTH(B4184)),INDEX(Settings!$B$29:$B$40,MONTH(B4184)))))</f>
        <v/>
      </c>
    </row>
    <row r="4185" customFormat="false" ht="15" hidden="false" customHeight="false" outlineLevel="0" collapsed="false">
      <c r="I4185" s="0" t="str">
        <f aca="false">IF(A4185="","",IF(COUNTIF(Campaigns!$A$7:$A$300,A4185)&gt;0,"✓",IF(N(D4185)=0,"– no spend","⚠ add to Campaigns tab")))</f>
        <v/>
      </c>
      <c r="J4185" s="83" t="str">
        <f aca="false">IF(D4185="","",D4185*IF(Settings!$B$23=Settings!$C$6,1,IF(Settings!$B$23="USD",1/INDEX(Settings!$B$29:$B$40,MONTH(B4185)),INDEX(Settings!$B$29:$B$40,MONTH(B4185)))))</f>
        <v/>
      </c>
    </row>
    <row r="4186" customFormat="false" ht="15" hidden="false" customHeight="false" outlineLevel="0" collapsed="false">
      <c r="I4186" s="0" t="str">
        <f aca="false">IF(A4186="","",IF(COUNTIF(Campaigns!$A$7:$A$300,A4186)&gt;0,"✓",IF(N(D4186)=0,"– no spend","⚠ add to Campaigns tab")))</f>
        <v/>
      </c>
      <c r="J4186" s="83" t="str">
        <f aca="false">IF(D4186="","",D4186*IF(Settings!$B$23=Settings!$C$6,1,IF(Settings!$B$23="USD",1/INDEX(Settings!$B$29:$B$40,MONTH(B4186)),INDEX(Settings!$B$29:$B$40,MONTH(B4186)))))</f>
        <v/>
      </c>
    </row>
    <row r="4187" customFormat="false" ht="15" hidden="false" customHeight="false" outlineLevel="0" collapsed="false">
      <c r="I4187" s="0" t="str">
        <f aca="false">IF(A4187="","",IF(COUNTIF(Campaigns!$A$7:$A$300,A4187)&gt;0,"✓",IF(N(D4187)=0,"– no spend","⚠ add to Campaigns tab")))</f>
        <v/>
      </c>
      <c r="J4187" s="83" t="str">
        <f aca="false">IF(D4187="","",D4187*IF(Settings!$B$23=Settings!$C$6,1,IF(Settings!$B$23="USD",1/INDEX(Settings!$B$29:$B$40,MONTH(B4187)),INDEX(Settings!$B$29:$B$40,MONTH(B4187)))))</f>
        <v/>
      </c>
    </row>
    <row r="4188" customFormat="false" ht="15" hidden="false" customHeight="false" outlineLevel="0" collapsed="false">
      <c r="I4188" s="0" t="str">
        <f aca="false">IF(A4188="","",IF(COUNTIF(Campaigns!$A$7:$A$300,A4188)&gt;0,"✓",IF(N(D4188)=0,"– no spend","⚠ add to Campaigns tab")))</f>
        <v/>
      </c>
      <c r="J4188" s="83" t="str">
        <f aca="false">IF(D4188="","",D4188*IF(Settings!$B$23=Settings!$C$6,1,IF(Settings!$B$23="USD",1/INDEX(Settings!$B$29:$B$40,MONTH(B4188)),INDEX(Settings!$B$29:$B$40,MONTH(B4188)))))</f>
        <v/>
      </c>
    </row>
    <row r="4189" customFormat="false" ht="15" hidden="false" customHeight="false" outlineLevel="0" collapsed="false">
      <c r="I4189" s="0" t="str">
        <f aca="false">IF(A4189="","",IF(COUNTIF(Campaigns!$A$7:$A$300,A4189)&gt;0,"✓",IF(N(D4189)=0,"– no spend","⚠ add to Campaigns tab")))</f>
        <v/>
      </c>
      <c r="J4189" s="83" t="str">
        <f aca="false">IF(D4189="","",D4189*IF(Settings!$B$23=Settings!$C$6,1,IF(Settings!$B$23="USD",1/INDEX(Settings!$B$29:$B$40,MONTH(B4189)),INDEX(Settings!$B$29:$B$40,MONTH(B4189)))))</f>
        <v/>
      </c>
    </row>
    <row r="4190" customFormat="false" ht="15" hidden="false" customHeight="false" outlineLevel="0" collapsed="false">
      <c r="I4190" s="0" t="str">
        <f aca="false">IF(A4190="","",IF(COUNTIF(Campaigns!$A$7:$A$300,A4190)&gt;0,"✓",IF(N(D4190)=0,"– no spend","⚠ add to Campaigns tab")))</f>
        <v/>
      </c>
      <c r="J4190" s="83" t="str">
        <f aca="false">IF(D4190="","",D4190*IF(Settings!$B$23=Settings!$C$6,1,IF(Settings!$B$23="USD",1/INDEX(Settings!$B$29:$B$40,MONTH(B4190)),INDEX(Settings!$B$29:$B$40,MONTH(B4190)))))</f>
        <v/>
      </c>
    </row>
    <row r="4191" customFormat="false" ht="15" hidden="false" customHeight="false" outlineLevel="0" collapsed="false">
      <c r="I4191" s="0" t="str">
        <f aca="false">IF(A4191="","",IF(COUNTIF(Campaigns!$A$7:$A$300,A4191)&gt;0,"✓",IF(N(D4191)=0,"– no spend","⚠ add to Campaigns tab")))</f>
        <v/>
      </c>
      <c r="J4191" s="83" t="str">
        <f aca="false">IF(D4191="","",D4191*IF(Settings!$B$23=Settings!$C$6,1,IF(Settings!$B$23="USD",1/INDEX(Settings!$B$29:$B$40,MONTH(B4191)),INDEX(Settings!$B$29:$B$40,MONTH(B4191)))))</f>
        <v/>
      </c>
    </row>
    <row r="4192" customFormat="false" ht="15" hidden="false" customHeight="false" outlineLevel="0" collapsed="false">
      <c r="I4192" s="0" t="str">
        <f aca="false">IF(A4192="","",IF(COUNTIF(Campaigns!$A$7:$A$300,A4192)&gt;0,"✓",IF(N(D4192)=0,"– no spend","⚠ add to Campaigns tab")))</f>
        <v/>
      </c>
      <c r="J4192" s="83" t="str">
        <f aca="false">IF(D4192="","",D4192*IF(Settings!$B$23=Settings!$C$6,1,IF(Settings!$B$23="USD",1/INDEX(Settings!$B$29:$B$40,MONTH(B4192)),INDEX(Settings!$B$29:$B$40,MONTH(B4192)))))</f>
        <v/>
      </c>
    </row>
    <row r="4193" customFormat="false" ht="15" hidden="false" customHeight="false" outlineLevel="0" collapsed="false">
      <c r="I4193" s="0" t="str">
        <f aca="false">IF(A4193="","",IF(COUNTIF(Campaigns!$A$7:$A$300,A4193)&gt;0,"✓",IF(N(D4193)=0,"– no spend","⚠ add to Campaigns tab")))</f>
        <v/>
      </c>
      <c r="J4193" s="83" t="str">
        <f aca="false">IF(D4193="","",D4193*IF(Settings!$B$23=Settings!$C$6,1,IF(Settings!$B$23="USD",1/INDEX(Settings!$B$29:$B$40,MONTH(B4193)),INDEX(Settings!$B$29:$B$40,MONTH(B4193)))))</f>
        <v/>
      </c>
    </row>
    <row r="4194" customFormat="false" ht="15" hidden="false" customHeight="false" outlineLevel="0" collapsed="false">
      <c r="I4194" s="0" t="str">
        <f aca="false">IF(A4194="","",IF(COUNTIF(Campaigns!$A$7:$A$300,A4194)&gt;0,"✓",IF(N(D4194)=0,"– no spend","⚠ add to Campaigns tab")))</f>
        <v/>
      </c>
      <c r="J4194" s="83" t="str">
        <f aca="false">IF(D4194="","",D4194*IF(Settings!$B$23=Settings!$C$6,1,IF(Settings!$B$23="USD",1/INDEX(Settings!$B$29:$B$40,MONTH(B4194)),INDEX(Settings!$B$29:$B$40,MONTH(B4194)))))</f>
        <v/>
      </c>
    </row>
    <row r="4195" customFormat="false" ht="15" hidden="false" customHeight="false" outlineLevel="0" collapsed="false">
      <c r="I4195" s="0" t="str">
        <f aca="false">IF(A4195="","",IF(COUNTIF(Campaigns!$A$7:$A$300,A4195)&gt;0,"✓",IF(N(D4195)=0,"– no spend","⚠ add to Campaigns tab")))</f>
        <v/>
      </c>
      <c r="J4195" s="83" t="str">
        <f aca="false">IF(D4195="","",D4195*IF(Settings!$B$23=Settings!$C$6,1,IF(Settings!$B$23="USD",1/INDEX(Settings!$B$29:$B$40,MONTH(B4195)),INDEX(Settings!$B$29:$B$40,MONTH(B4195)))))</f>
        <v/>
      </c>
    </row>
    <row r="4196" customFormat="false" ht="15" hidden="false" customHeight="false" outlineLevel="0" collapsed="false">
      <c r="I4196" s="0" t="str">
        <f aca="false">IF(A4196="","",IF(COUNTIF(Campaigns!$A$7:$A$300,A4196)&gt;0,"✓",IF(N(D4196)=0,"– no spend","⚠ add to Campaigns tab")))</f>
        <v/>
      </c>
      <c r="J4196" s="83" t="str">
        <f aca="false">IF(D4196="","",D4196*IF(Settings!$B$23=Settings!$C$6,1,IF(Settings!$B$23="USD",1/INDEX(Settings!$B$29:$B$40,MONTH(B4196)),INDEX(Settings!$B$29:$B$40,MONTH(B4196)))))</f>
        <v/>
      </c>
    </row>
    <row r="4197" customFormat="false" ht="15" hidden="false" customHeight="false" outlineLevel="0" collapsed="false">
      <c r="I4197" s="0" t="str">
        <f aca="false">IF(A4197="","",IF(COUNTIF(Campaigns!$A$7:$A$300,A4197)&gt;0,"✓",IF(N(D4197)=0,"– no spend","⚠ add to Campaigns tab")))</f>
        <v/>
      </c>
      <c r="J4197" s="83" t="str">
        <f aca="false">IF(D4197="","",D4197*IF(Settings!$B$23=Settings!$C$6,1,IF(Settings!$B$23="USD",1/INDEX(Settings!$B$29:$B$40,MONTH(B4197)),INDEX(Settings!$B$29:$B$40,MONTH(B4197)))))</f>
        <v/>
      </c>
    </row>
    <row r="4198" customFormat="false" ht="15" hidden="false" customHeight="false" outlineLevel="0" collapsed="false">
      <c r="I4198" s="0" t="str">
        <f aca="false">IF(A4198="","",IF(COUNTIF(Campaigns!$A$7:$A$300,A4198)&gt;0,"✓",IF(N(D4198)=0,"– no spend","⚠ add to Campaigns tab")))</f>
        <v/>
      </c>
      <c r="J4198" s="83" t="str">
        <f aca="false">IF(D4198="","",D4198*IF(Settings!$B$23=Settings!$C$6,1,IF(Settings!$B$23="USD",1/INDEX(Settings!$B$29:$B$40,MONTH(B4198)),INDEX(Settings!$B$29:$B$40,MONTH(B4198)))))</f>
        <v/>
      </c>
    </row>
    <row r="4199" customFormat="false" ht="15" hidden="false" customHeight="false" outlineLevel="0" collapsed="false">
      <c r="I4199" s="0" t="str">
        <f aca="false">IF(A4199="","",IF(COUNTIF(Campaigns!$A$7:$A$300,A4199)&gt;0,"✓",IF(N(D4199)=0,"– no spend","⚠ add to Campaigns tab")))</f>
        <v/>
      </c>
      <c r="J4199" s="83" t="str">
        <f aca="false">IF(D4199="","",D4199*IF(Settings!$B$23=Settings!$C$6,1,IF(Settings!$B$23="USD",1/INDEX(Settings!$B$29:$B$40,MONTH(B4199)),INDEX(Settings!$B$29:$B$40,MONTH(B4199)))))</f>
        <v/>
      </c>
    </row>
    <row r="4200" customFormat="false" ht="15" hidden="false" customHeight="false" outlineLevel="0" collapsed="false">
      <c r="I4200" s="0" t="str">
        <f aca="false">IF(A4200="","",IF(COUNTIF(Campaigns!$A$7:$A$300,A4200)&gt;0,"✓",IF(N(D4200)=0,"– no spend","⚠ add to Campaigns tab")))</f>
        <v/>
      </c>
      <c r="J4200" s="83" t="str">
        <f aca="false">IF(D4200="","",D4200*IF(Settings!$B$23=Settings!$C$6,1,IF(Settings!$B$23="USD",1/INDEX(Settings!$B$29:$B$40,MONTH(B4200)),INDEX(Settings!$B$29:$B$40,MONTH(B4200)))))</f>
        <v/>
      </c>
    </row>
    <row r="4201" customFormat="false" ht="15" hidden="false" customHeight="false" outlineLevel="0" collapsed="false">
      <c r="I4201" s="0" t="str">
        <f aca="false">IF(A4201="","",IF(COUNTIF(Campaigns!$A$7:$A$300,A4201)&gt;0,"✓",IF(N(D4201)=0,"– no spend","⚠ add to Campaigns tab")))</f>
        <v/>
      </c>
      <c r="J4201" s="83" t="str">
        <f aca="false">IF(D4201="","",D4201*IF(Settings!$B$23=Settings!$C$6,1,IF(Settings!$B$23="USD",1/INDEX(Settings!$B$29:$B$40,MONTH(B4201)),INDEX(Settings!$B$29:$B$40,MONTH(B4201)))))</f>
        <v/>
      </c>
    </row>
    <row r="4202" customFormat="false" ht="15" hidden="false" customHeight="false" outlineLevel="0" collapsed="false">
      <c r="I4202" s="0" t="str">
        <f aca="false">IF(A4202="","",IF(COUNTIF(Campaigns!$A$7:$A$300,A4202)&gt;0,"✓",IF(N(D4202)=0,"– no spend","⚠ add to Campaigns tab")))</f>
        <v/>
      </c>
      <c r="J4202" s="83" t="str">
        <f aca="false">IF(D4202="","",D4202*IF(Settings!$B$23=Settings!$C$6,1,IF(Settings!$B$23="USD",1/INDEX(Settings!$B$29:$B$40,MONTH(B4202)),INDEX(Settings!$B$29:$B$40,MONTH(B4202)))))</f>
        <v/>
      </c>
    </row>
    <row r="4203" customFormat="false" ht="15" hidden="false" customHeight="false" outlineLevel="0" collapsed="false">
      <c r="I4203" s="0" t="str">
        <f aca="false">IF(A4203="","",IF(COUNTIF(Campaigns!$A$7:$A$300,A4203)&gt;0,"✓",IF(N(D4203)=0,"– no spend","⚠ add to Campaigns tab")))</f>
        <v/>
      </c>
      <c r="J4203" s="83" t="str">
        <f aca="false">IF(D4203="","",D4203*IF(Settings!$B$23=Settings!$C$6,1,IF(Settings!$B$23="USD",1/INDEX(Settings!$B$29:$B$40,MONTH(B4203)),INDEX(Settings!$B$29:$B$40,MONTH(B4203)))))</f>
        <v/>
      </c>
    </row>
    <row r="4204" customFormat="false" ht="15" hidden="false" customHeight="false" outlineLevel="0" collapsed="false">
      <c r="I4204" s="0" t="str">
        <f aca="false">IF(A4204="","",IF(COUNTIF(Campaigns!$A$7:$A$300,A4204)&gt;0,"✓",IF(N(D4204)=0,"– no spend","⚠ add to Campaigns tab")))</f>
        <v/>
      </c>
      <c r="J4204" s="83" t="str">
        <f aca="false">IF(D4204="","",D4204*IF(Settings!$B$23=Settings!$C$6,1,IF(Settings!$B$23="USD",1/INDEX(Settings!$B$29:$B$40,MONTH(B4204)),INDEX(Settings!$B$29:$B$40,MONTH(B4204)))))</f>
        <v/>
      </c>
    </row>
    <row r="4205" customFormat="false" ht="15" hidden="false" customHeight="false" outlineLevel="0" collapsed="false">
      <c r="I4205" s="0" t="str">
        <f aca="false">IF(A4205="","",IF(COUNTIF(Campaigns!$A$7:$A$300,A4205)&gt;0,"✓",IF(N(D4205)=0,"– no spend","⚠ add to Campaigns tab")))</f>
        <v/>
      </c>
      <c r="J4205" s="83" t="str">
        <f aca="false">IF(D4205="","",D4205*IF(Settings!$B$23=Settings!$C$6,1,IF(Settings!$B$23="USD",1/INDEX(Settings!$B$29:$B$40,MONTH(B4205)),INDEX(Settings!$B$29:$B$40,MONTH(B4205)))))</f>
        <v/>
      </c>
    </row>
    <row r="4206" customFormat="false" ht="15" hidden="false" customHeight="false" outlineLevel="0" collapsed="false">
      <c r="I4206" s="0" t="str">
        <f aca="false">IF(A4206="","",IF(COUNTIF(Campaigns!$A$7:$A$300,A4206)&gt;0,"✓",IF(N(D4206)=0,"– no spend","⚠ add to Campaigns tab")))</f>
        <v/>
      </c>
      <c r="J4206" s="83" t="str">
        <f aca="false">IF(D4206="","",D4206*IF(Settings!$B$23=Settings!$C$6,1,IF(Settings!$B$23="USD",1/INDEX(Settings!$B$29:$B$40,MONTH(B4206)),INDEX(Settings!$B$29:$B$40,MONTH(B4206)))))</f>
        <v/>
      </c>
    </row>
    <row r="4207" customFormat="false" ht="15" hidden="false" customHeight="false" outlineLevel="0" collapsed="false">
      <c r="I4207" s="0" t="str">
        <f aca="false">IF(A4207="","",IF(COUNTIF(Campaigns!$A$7:$A$300,A4207)&gt;0,"✓",IF(N(D4207)=0,"– no spend","⚠ add to Campaigns tab")))</f>
        <v/>
      </c>
      <c r="J4207" s="83" t="str">
        <f aca="false">IF(D4207="","",D4207*IF(Settings!$B$23=Settings!$C$6,1,IF(Settings!$B$23="USD",1/INDEX(Settings!$B$29:$B$40,MONTH(B4207)),INDEX(Settings!$B$29:$B$40,MONTH(B4207)))))</f>
        <v/>
      </c>
    </row>
    <row r="4208" customFormat="false" ht="15" hidden="false" customHeight="false" outlineLevel="0" collapsed="false">
      <c r="I4208" s="0" t="str">
        <f aca="false">IF(A4208="","",IF(COUNTIF(Campaigns!$A$7:$A$300,A4208)&gt;0,"✓",IF(N(D4208)=0,"– no spend","⚠ add to Campaigns tab")))</f>
        <v/>
      </c>
      <c r="J4208" s="83" t="str">
        <f aca="false">IF(D4208="","",D4208*IF(Settings!$B$23=Settings!$C$6,1,IF(Settings!$B$23="USD",1/INDEX(Settings!$B$29:$B$40,MONTH(B4208)),INDEX(Settings!$B$29:$B$40,MONTH(B4208)))))</f>
        <v/>
      </c>
    </row>
    <row r="4209" customFormat="false" ht="15" hidden="false" customHeight="false" outlineLevel="0" collapsed="false">
      <c r="I4209" s="0" t="str">
        <f aca="false">IF(A4209="","",IF(COUNTIF(Campaigns!$A$7:$A$300,A4209)&gt;0,"✓",IF(N(D4209)=0,"– no spend","⚠ add to Campaigns tab")))</f>
        <v/>
      </c>
      <c r="J4209" s="83" t="str">
        <f aca="false">IF(D4209="","",D4209*IF(Settings!$B$23=Settings!$C$6,1,IF(Settings!$B$23="USD",1/INDEX(Settings!$B$29:$B$40,MONTH(B4209)),INDEX(Settings!$B$29:$B$40,MONTH(B4209)))))</f>
        <v/>
      </c>
    </row>
    <row r="4210" customFormat="false" ht="15" hidden="false" customHeight="false" outlineLevel="0" collapsed="false">
      <c r="I4210" s="0" t="str">
        <f aca="false">IF(A4210="","",IF(COUNTIF(Campaigns!$A$7:$A$300,A4210)&gt;0,"✓",IF(N(D4210)=0,"– no spend","⚠ add to Campaigns tab")))</f>
        <v/>
      </c>
      <c r="J4210" s="83" t="str">
        <f aca="false">IF(D4210="","",D4210*IF(Settings!$B$23=Settings!$C$6,1,IF(Settings!$B$23="USD",1/INDEX(Settings!$B$29:$B$40,MONTH(B4210)),INDEX(Settings!$B$29:$B$40,MONTH(B4210)))))</f>
        <v/>
      </c>
    </row>
    <row r="4211" customFormat="false" ht="15" hidden="false" customHeight="false" outlineLevel="0" collapsed="false">
      <c r="I4211" s="0" t="str">
        <f aca="false">IF(A4211="","",IF(COUNTIF(Campaigns!$A$7:$A$300,A4211)&gt;0,"✓",IF(N(D4211)=0,"– no spend","⚠ add to Campaigns tab")))</f>
        <v/>
      </c>
      <c r="J4211" s="83" t="str">
        <f aca="false">IF(D4211="","",D4211*IF(Settings!$B$23=Settings!$C$6,1,IF(Settings!$B$23="USD",1/INDEX(Settings!$B$29:$B$40,MONTH(B4211)),INDEX(Settings!$B$29:$B$40,MONTH(B4211)))))</f>
        <v/>
      </c>
    </row>
    <row r="4212" customFormat="false" ht="15" hidden="false" customHeight="false" outlineLevel="0" collapsed="false">
      <c r="I4212" s="0" t="str">
        <f aca="false">IF(A4212="","",IF(COUNTIF(Campaigns!$A$7:$A$300,A4212)&gt;0,"✓",IF(N(D4212)=0,"– no spend","⚠ add to Campaigns tab")))</f>
        <v/>
      </c>
      <c r="J4212" s="83" t="str">
        <f aca="false">IF(D4212="","",D4212*IF(Settings!$B$23=Settings!$C$6,1,IF(Settings!$B$23="USD",1/INDEX(Settings!$B$29:$B$40,MONTH(B4212)),INDEX(Settings!$B$29:$B$40,MONTH(B4212)))))</f>
        <v/>
      </c>
    </row>
    <row r="4213" customFormat="false" ht="15" hidden="false" customHeight="false" outlineLevel="0" collapsed="false">
      <c r="I4213" s="0" t="str">
        <f aca="false">IF(A4213="","",IF(COUNTIF(Campaigns!$A$7:$A$300,A4213)&gt;0,"✓",IF(N(D4213)=0,"– no spend","⚠ add to Campaigns tab")))</f>
        <v/>
      </c>
      <c r="J4213" s="83" t="str">
        <f aca="false">IF(D4213="","",D4213*IF(Settings!$B$23=Settings!$C$6,1,IF(Settings!$B$23="USD",1/INDEX(Settings!$B$29:$B$40,MONTH(B4213)),INDEX(Settings!$B$29:$B$40,MONTH(B4213)))))</f>
        <v/>
      </c>
    </row>
    <row r="4214" customFormat="false" ht="15" hidden="false" customHeight="false" outlineLevel="0" collapsed="false">
      <c r="I4214" s="0" t="str">
        <f aca="false">IF(A4214="","",IF(COUNTIF(Campaigns!$A$7:$A$300,A4214)&gt;0,"✓",IF(N(D4214)=0,"– no spend","⚠ add to Campaigns tab")))</f>
        <v/>
      </c>
      <c r="J4214" s="83" t="str">
        <f aca="false">IF(D4214="","",D4214*IF(Settings!$B$23=Settings!$C$6,1,IF(Settings!$B$23="USD",1/INDEX(Settings!$B$29:$B$40,MONTH(B4214)),INDEX(Settings!$B$29:$B$40,MONTH(B4214)))))</f>
        <v/>
      </c>
    </row>
    <row r="4215" customFormat="false" ht="15" hidden="false" customHeight="false" outlineLevel="0" collapsed="false">
      <c r="I4215" s="0" t="str">
        <f aca="false">IF(A4215="","",IF(COUNTIF(Campaigns!$A$7:$A$300,A4215)&gt;0,"✓",IF(N(D4215)=0,"– no spend","⚠ add to Campaigns tab")))</f>
        <v/>
      </c>
      <c r="J4215" s="83" t="str">
        <f aca="false">IF(D4215="","",D4215*IF(Settings!$B$23=Settings!$C$6,1,IF(Settings!$B$23="USD",1/INDEX(Settings!$B$29:$B$40,MONTH(B4215)),INDEX(Settings!$B$29:$B$40,MONTH(B4215)))))</f>
        <v/>
      </c>
    </row>
    <row r="4216" customFormat="false" ht="15" hidden="false" customHeight="false" outlineLevel="0" collapsed="false">
      <c r="I4216" s="0" t="str">
        <f aca="false">IF(A4216="","",IF(COUNTIF(Campaigns!$A$7:$A$300,A4216)&gt;0,"✓",IF(N(D4216)=0,"– no spend","⚠ add to Campaigns tab")))</f>
        <v/>
      </c>
      <c r="J4216" s="83" t="str">
        <f aca="false">IF(D4216="","",D4216*IF(Settings!$B$23=Settings!$C$6,1,IF(Settings!$B$23="USD",1/INDEX(Settings!$B$29:$B$40,MONTH(B4216)),INDEX(Settings!$B$29:$B$40,MONTH(B4216)))))</f>
        <v/>
      </c>
    </row>
    <row r="4217" customFormat="false" ht="15" hidden="false" customHeight="false" outlineLevel="0" collapsed="false">
      <c r="I4217" s="0" t="str">
        <f aca="false">IF(A4217="","",IF(COUNTIF(Campaigns!$A$7:$A$300,A4217)&gt;0,"✓",IF(N(D4217)=0,"– no spend","⚠ add to Campaigns tab")))</f>
        <v/>
      </c>
      <c r="J4217" s="83" t="str">
        <f aca="false">IF(D4217="","",D4217*IF(Settings!$B$23=Settings!$C$6,1,IF(Settings!$B$23="USD",1/INDEX(Settings!$B$29:$B$40,MONTH(B4217)),INDEX(Settings!$B$29:$B$40,MONTH(B4217)))))</f>
        <v/>
      </c>
    </row>
    <row r="4218" customFormat="false" ht="15" hidden="false" customHeight="false" outlineLevel="0" collapsed="false">
      <c r="I4218" s="0" t="str">
        <f aca="false">IF(A4218="","",IF(COUNTIF(Campaigns!$A$7:$A$300,A4218)&gt;0,"✓",IF(N(D4218)=0,"– no spend","⚠ add to Campaigns tab")))</f>
        <v/>
      </c>
      <c r="J4218" s="83" t="str">
        <f aca="false">IF(D4218="","",D4218*IF(Settings!$B$23=Settings!$C$6,1,IF(Settings!$B$23="USD",1/INDEX(Settings!$B$29:$B$40,MONTH(B4218)),INDEX(Settings!$B$29:$B$40,MONTH(B4218)))))</f>
        <v/>
      </c>
    </row>
    <row r="4219" customFormat="false" ht="15" hidden="false" customHeight="false" outlineLevel="0" collapsed="false">
      <c r="I4219" s="0" t="str">
        <f aca="false">IF(A4219="","",IF(COUNTIF(Campaigns!$A$7:$A$300,A4219)&gt;0,"✓",IF(N(D4219)=0,"– no spend","⚠ add to Campaigns tab")))</f>
        <v/>
      </c>
      <c r="J4219" s="83" t="str">
        <f aca="false">IF(D4219="","",D4219*IF(Settings!$B$23=Settings!$C$6,1,IF(Settings!$B$23="USD",1/INDEX(Settings!$B$29:$B$40,MONTH(B4219)),INDEX(Settings!$B$29:$B$40,MONTH(B4219)))))</f>
        <v/>
      </c>
    </row>
    <row r="4220" customFormat="false" ht="15" hidden="false" customHeight="false" outlineLevel="0" collapsed="false">
      <c r="I4220" s="0" t="str">
        <f aca="false">IF(A4220="","",IF(COUNTIF(Campaigns!$A$7:$A$300,A4220)&gt;0,"✓",IF(N(D4220)=0,"– no spend","⚠ add to Campaigns tab")))</f>
        <v/>
      </c>
      <c r="J4220" s="83" t="str">
        <f aca="false">IF(D4220="","",D4220*IF(Settings!$B$23=Settings!$C$6,1,IF(Settings!$B$23="USD",1/INDEX(Settings!$B$29:$B$40,MONTH(B4220)),INDEX(Settings!$B$29:$B$40,MONTH(B4220)))))</f>
        <v/>
      </c>
    </row>
    <row r="4221" customFormat="false" ht="15" hidden="false" customHeight="false" outlineLevel="0" collapsed="false">
      <c r="I4221" s="0" t="str">
        <f aca="false">IF(A4221="","",IF(COUNTIF(Campaigns!$A$7:$A$300,A4221)&gt;0,"✓",IF(N(D4221)=0,"– no spend","⚠ add to Campaigns tab")))</f>
        <v/>
      </c>
      <c r="J4221" s="83" t="str">
        <f aca="false">IF(D4221="","",D4221*IF(Settings!$B$23=Settings!$C$6,1,IF(Settings!$B$23="USD",1/INDEX(Settings!$B$29:$B$40,MONTH(B4221)),INDEX(Settings!$B$29:$B$40,MONTH(B4221)))))</f>
        <v/>
      </c>
    </row>
    <row r="4222" customFormat="false" ht="15" hidden="false" customHeight="false" outlineLevel="0" collapsed="false">
      <c r="I4222" s="0" t="str">
        <f aca="false">IF(A4222="","",IF(COUNTIF(Campaigns!$A$7:$A$300,A4222)&gt;0,"✓",IF(N(D4222)=0,"– no spend","⚠ add to Campaigns tab")))</f>
        <v/>
      </c>
      <c r="J4222" s="83" t="str">
        <f aca="false">IF(D4222="","",D4222*IF(Settings!$B$23=Settings!$C$6,1,IF(Settings!$B$23="USD",1/INDEX(Settings!$B$29:$B$40,MONTH(B4222)),INDEX(Settings!$B$29:$B$40,MONTH(B4222)))))</f>
        <v/>
      </c>
    </row>
    <row r="4223" customFormat="false" ht="15" hidden="false" customHeight="false" outlineLevel="0" collapsed="false">
      <c r="I4223" s="0" t="str">
        <f aca="false">IF(A4223="","",IF(COUNTIF(Campaigns!$A$7:$A$300,A4223)&gt;0,"✓",IF(N(D4223)=0,"– no spend","⚠ add to Campaigns tab")))</f>
        <v/>
      </c>
      <c r="J4223" s="83" t="str">
        <f aca="false">IF(D4223="","",D4223*IF(Settings!$B$23=Settings!$C$6,1,IF(Settings!$B$23="USD",1/INDEX(Settings!$B$29:$B$40,MONTH(B4223)),INDEX(Settings!$B$29:$B$40,MONTH(B4223)))))</f>
        <v/>
      </c>
    </row>
    <row r="4224" customFormat="false" ht="15" hidden="false" customHeight="false" outlineLevel="0" collapsed="false">
      <c r="I4224" s="0" t="str">
        <f aca="false">IF(A4224="","",IF(COUNTIF(Campaigns!$A$7:$A$300,A4224)&gt;0,"✓",IF(N(D4224)=0,"– no spend","⚠ add to Campaigns tab")))</f>
        <v/>
      </c>
      <c r="J4224" s="83" t="str">
        <f aca="false">IF(D4224="","",D4224*IF(Settings!$B$23=Settings!$C$6,1,IF(Settings!$B$23="USD",1/INDEX(Settings!$B$29:$B$40,MONTH(B4224)),INDEX(Settings!$B$29:$B$40,MONTH(B4224)))))</f>
        <v/>
      </c>
    </row>
    <row r="4225" customFormat="false" ht="15" hidden="false" customHeight="false" outlineLevel="0" collapsed="false">
      <c r="I4225" s="0" t="str">
        <f aca="false">IF(A4225="","",IF(COUNTIF(Campaigns!$A$7:$A$300,A4225)&gt;0,"✓",IF(N(D4225)=0,"– no spend","⚠ add to Campaigns tab")))</f>
        <v/>
      </c>
      <c r="J4225" s="83" t="str">
        <f aca="false">IF(D4225="","",D4225*IF(Settings!$B$23=Settings!$C$6,1,IF(Settings!$B$23="USD",1/INDEX(Settings!$B$29:$B$40,MONTH(B4225)),INDEX(Settings!$B$29:$B$40,MONTH(B4225)))))</f>
        <v/>
      </c>
    </row>
    <row r="4226" customFormat="false" ht="15" hidden="false" customHeight="false" outlineLevel="0" collapsed="false">
      <c r="I4226" s="0" t="str">
        <f aca="false">IF(A4226="","",IF(COUNTIF(Campaigns!$A$7:$A$300,A4226)&gt;0,"✓",IF(N(D4226)=0,"– no spend","⚠ add to Campaigns tab")))</f>
        <v/>
      </c>
      <c r="J4226" s="83" t="str">
        <f aca="false">IF(D4226="","",D4226*IF(Settings!$B$23=Settings!$C$6,1,IF(Settings!$B$23="USD",1/INDEX(Settings!$B$29:$B$40,MONTH(B4226)),INDEX(Settings!$B$29:$B$40,MONTH(B4226)))))</f>
        <v/>
      </c>
    </row>
    <row r="4227" customFormat="false" ht="15" hidden="false" customHeight="false" outlineLevel="0" collapsed="false">
      <c r="I4227" s="0" t="str">
        <f aca="false">IF(A4227="","",IF(COUNTIF(Campaigns!$A$7:$A$300,A4227)&gt;0,"✓",IF(N(D4227)=0,"– no spend","⚠ add to Campaigns tab")))</f>
        <v/>
      </c>
      <c r="J4227" s="83" t="str">
        <f aca="false">IF(D4227="","",D4227*IF(Settings!$B$23=Settings!$C$6,1,IF(Settings!$B$23="USD",1/INDEX(Settings!$B$29:$B$40,MONTH(B4227)),INDEX(Settings!$B$29:$B$40,MONTH(B4227)))))</f>
        <v/>
      </c>
    </row>
    <row r="4228" customFormat="false" ht="15" hidden="false" customHeight="false" outlineLevel="0" collapsed="false">
      <c r="I4228" s="0" t="str">
        <f aca="false">IF(A4228="","",IF(COUNTIF(Campaigns!$A$7:$A$300,A4228)&gt;0,"✓",IF(N(D4228)=0,"– no spend","⚠ add to Campaigns tab")))</f>
        <v/>
      </c>
      <c r="J4228" s="83" t="str">
        <f aca="false">IF(D4228="","",D4228*IF(Settings!$B$23=Settings!$C$6,1,IF(Settings!$B$23="USD",1/INDEX(Settings!$B$29:$B$40,MONTH(B4228)),INDEX(Settings!$B$29:$B$40,MONTH(B4228)))))</f>
        <v/>
      </c>
    </row>
    <row r="4229" customFormat="false" ht="15" hidden="false" customHeight="false" outlineLevel="0" collapsed="false">
      <c r="I4229" s="0" t="str">
        <f aca="false">IF(A4229="","",IF(COUNTIF(Campaigns!$A$7:$A$300,A4229)&gt;0,"✓",IF(N(D4229)=0,"– no spend","⚠ add to Campaigns tab")))</f>
        <v/>
      </c>
      <c r="J4229" s="83" t="str">
        <f aca="false">IF(D4229="","",D4229*IF(Settings!$B$23=Settings!$C$6,1,IF(Settings!$B$23="USD",1/INDEX(Settings!$B$29:$B$40,MONTH(B4229)),INDEX(Settings!$B$29:$B$40,MONTH(B4229)))))</f>
        <v/>
      </c>
    </row>
    <row r="4230" customFormat="false" ht="15" hidden="false" customHeight="false" outlineLevel="0" collapsed="false">
      <c r="I4230" s="0" t="str">
        <f aca="false">IF(A4230="","",IF(COUNTIF(Campaigns!$A$7:$A$300,A4230)&gt;0,"✓",IF(N(D4230)=0,"– no spend","⚠ add to Campaigns tab")))</f>
        <v/>
      </c>
      <c r="J4230" s="83" t="str">
        <f aca="false">IF(D4230="","",D4230*IF(Settings!$B$23=Settings!$C$6,1,IF(Settings!$B$23="USD",1/INDEX(Settings!$B$29:$B$40,MONTH(B4230)),INDEX(Settings!$B$29:$B$40,MONTH(B4230)))))</f>
        <v/>
      </c>
    </row>
    <row r="4231" customFormat="false" ht="15" hidden="false" customHeight="false" outlineLevel="0" collapsed="false">
      <c r="I4231" s="0" t="str">
        <f aca="false">IF(A4231="","",IF(COUNTIF(Campaigns!$A$7:$A$300,A4231)&gt;0,"✓",IF(N(D4231)=0,"– no spend","⚠ add to Campaigns tab")))</f>
        <v/>
      </c>
      <c r="J4231" s="83" t="str">
        <f aca="false">IF(D4231="","",D4231*IF(Settings!$B$23=Settings!$C$6,1,IF(Settings!$B$23="USD",1/INDEX(Settings!$B$29:$B$40,MONTH(B4231)),INDEX(Settings!$B$29:$B$40,MONTH(B4231)))))</f>
        <v/>
      </c>
    </row>
    <row r="4232" customFormat="false" ht="15" hidden="false" customHeight="false" outlineLevel="0" collapsed="false">
      <c r="I4232" s="0" t="str">
        <f aca="false">IF(A4232="","",IF(COUNTIF(Campaigns!$A$7:$A$300,A4232)&gt;0,"✓",IF(N(D4232)=0,"– no spend","⚠ add to Campaigns tab")))</f>
        <v/>
      </c>
      <c r="J4232" s="83" t="str">
        <f aca="false">IF(D4232="","",D4232*IF(Settings!$B$23=Settings!$C$6,1,IF(Settings!$B$23="USD",1/INDEX(Settings!$B$29:$B$40,MONTH(B4232)),INDEX(Settings!$B$29:$B$40,MONTH(B4232)))))</f>
        <v/>
      </c>
    </row>
    <row r="4233" customFormat="false" ht="15" hidden="false" customHeight="false" outlineLevel="0" collapsed="false">
      <c r="I4233" s="0" t="str">
        <f aca="false">IF(A4233="","",IF(COUNTIF(Campaigns!$A$7:$A$300,A4233)&gt;0,"✓",IF(N(D4233)=0,"– no spend","⚠ add to Campaigns tab")))</f>
        <v/>
      </c>
      <c r="J4233" s="83" t="str">
        <f aca="false">IF(D4233="","",D4233*IF(Settings!$B$23=Settings!$C$6,1,IF(Settings!$B$23="USD",1/INDEX(Settings!$B$29:$B$40,MONTH(B4233)),INDEX(Settings!$B$29:$B$40,MONTH(B4233)))))</f>
        <v/>
      </c>
    </row>
    <row r="4234" customFormat="false" ht="15" hidden="false" customHeight="false" outlineLevel="0" collapsed="false">
      <c r="I4234" s="0" t="str">
        <f aca="false">IF(A4234="","",IF(COUNTIF(Campaigns!$A$7:$A$300,A4234)&gt;0,"✓",IF(N(D4234)=0,"– no spend","⚠ add to Campaigns tab")))</f>
        <v/>
      </c>
      <c r="J4234" s="83" t="str">
        <f aca="false">IF(D4234="","",D4234*IF(Settings!$B$23=Settings!$C$6,1,IF(Settings!$B$23="USD",1/INDEX(Settings!$B$29:$B$40,MONTH(B4234)),INDEX(Settings!$B$29:$B$40,MONTH(B4234)))))</f>
        <v/>
      </c>
    </row>
    <row r="4235" customFormat="false" ht="15" hidden="false" customHeight="false" outlineLevel="0" collapsed="false">
      <c r="I4235" s="0" t="str">
        <f aca="false">IF(A4235="","",IF(COUNTIF(Campaigns!$A$7:$A$300,A4235)&gt;0,"✓",IF(N(D4235)=0,"– no spend","⚠ add to Campaigns tab")))</f>
        <v/>
      </c>
      <c r="J4235" s="83" t="str">
        <f aca="false">IF(D4235="","",D4235*IF(Settings!$B$23=Settings!$C$6,1,IF(Settings!$B$23="USD",1/INDEX(Settings!$B$29:$B$40,MONTH(B4235)),INDEX(Settings!$B$29:$B$40,MONTH(B4235)))))</f>
        <v/>
      </c>
    </row>
    <row r="4236" customFormat="false" ht="15" hidden="false" customHeight="false" outlineLevel="0" collapsed="false">
      <c r="I4236" s="0" t="str">
        <f aca="false">IF(A4236="","",IF(COUNTIF(Campaigns!$A$7:$A$300,A4236)&gt;0,"✓",IF(N(D4236)=0,"– no spend","⚠ add to Campaigns tab")))</f>
        <v/>
      </c>
      <c r="J4236" s="83" t="str">
        <f aca="false">IF(D4236="","",D4236*IF(Settings!$B$23=Settings!$C$6,1,IF(Settings!$B$23="USD",1/INDEX(Settings!$B$29:$B$40,MONTH(B4236)),INDEX(Settings!$B$29:$B$40,MONTH(B4236)))))</f>
        <v/>
      </c>
    </row>
    <row r="4237" customFormat="false" ht="15" hidden="false" customHeight="false" outlineLevel="0" collapsed="false">
      <c r="I4237" s="0" t="str">
        <f aca="false">IF(A4237="","",IF(COUNTIF(Campaigns!$A$7:$A$300,A4237)&gt;0,"✓",IF(N(D4237)=0,"– no spend","⚠ add to Campaigns tab")))</f>
        <v/>
      </c>
      <c r="J4237" s="83" t="str">
        <f aca="false">IF(D4237="","",D4237*IF(Settings!$B$23=Settings!$C$6,1,IF(Settings!$B$23="USD",1/INDEX(Settings!$B$29:$B$40,MONTH(B4237)),INDEX(Settings!$B$29:$B$40,MONTH(B4237)))))</f>
        <v/>
      </c>
    </row>
    <row r="4238" customFormat="false" ht="15" hidden="false" customHeight="false" outlineLevel="0" collapsed="false">
      <c r="I4238" s="0" t="str">
        <f aca="false">IF(A4238="","",IF(COUNTIF(Campaigns!$A$7:$A$300,A4238)&gt;0,"✓",IF(N(D4238)=0,"– no spend","⚠ add to Campaigns tab")))</f>
        <v/>
      </c>
      <c r="J4238" s="83" t="str">
        <f aca="false">IF(D4238="","",D4238*IF(Settings!$B$23=Settings!$C$6,1,IF(Settings!$B$23="USD",1/INDEX(Settings!$B$29:$B$40,MONTH(B4238)),INDEX(Settings!$B$29:$B$40,MONTH(B4238)))))</f>
        <v/>
      </c>
    </row>
    <row r="4239" customFormat="false" ht="15" hidden="false" customHeight="false" outlineLevel="0" collapsed="false">
      <c r="I4239" s="0" t="str">
        <f aca="false">IF(A4239="","",IF(COUNTIF(Campaigns!$A$7:$A$300,A4239)&gt;0,"✓",IF(N(D4239)=0,"– no spend","⚠ add to Campaigns tab")))</f>
        <v/>
      </c>
      <c r="J4239" s="83" t="str">
        <f aca="false">IF(D4239="","",D4239*IF(Settings!$B$23=Settings!$C$6,1,IF(Settings!$B$23="USD",1/INDEX(Settings!$B$29:$B$40,MONTH(B4239)),INDEX(Settings!$B$29:$B$40,MONTH(B4239)))))</f>
        <v/>
      </c>
    </row>
    <row r="4240" customFormat="false" ht="15" hidden="false" customHeight="false" outlineLevel="0" collapsed="false">
      <c r="I4240" s="0" t="str">
        <f aca="false">IF(A4240="","",IF(COUNTIF(Campaigns!$A$7:$A$300,A4240)&gt;0,"✓",IF(N(D4240)=0,"– no spend","⚠ add to Campaigns tab")))</f>
        <v/>
      </c>
      <c r="J4240" s="83" t="str">
        <f aca="false">IF(D4240="","",D4240*IF(Settings!$B$23=Settings!$C$6,1,IF(Settings!$B$23="USD",1/INDEX(Settings!$B$29:$B$40,MONTH(B4240)),INDEX(Settings!$B$29:$B$40,MONTH(B4240)))))</f>
        <v/>
      </c>
    </row>
    <row r="4241" customFormat="false" ht="15" hidden="false" customHeight="false" outlineLevel="0" collapsed="false">
      <c r="I4241" s="0" t="str">
        <f aca="false">IF(A4241="","",IF(COUNTIF(Campaigns!$A$7:$A$300,A4241)&gt;0,"✓",IF(N(D4241)=0,"– no spend","⚠ add to Campaigns tab")))</f>
        <v/>
      </c>
      <c r="J4241" s="83" t="str">
        <f aca="false">IF(D4241="","",D4241*IF(Settings!$B$23=Settings!$C$6,1,IF(Settings!$B$23="USD",1/INDEX(Settings!$B$29:$B$40,MONTH(B4241)),INDEX(Settings!$B$29:$B$40,MONTH(B4241)))))</f>
        <v/>
      </c>
    </row>
    <row r="4242" customFormat="false" ht="15" hidden="false" customHeight="false" outlineLevel="0" collapsed="false">
      <c r="I4242" s="0" t="str">
        <f aca="false">IF(A4242="","",IF(COUNTIF(Campaigns!$A$7:$A$300,A4242)&gt;0,"✓",IF(N(D4242)=0,"– no spend","⚠ add to Campaigns tab")))</f>
        <v/>
      </c>
      <c r="J4242" s="83" t="str">
        <f aca="false">IF(D4242="","",D4242*IF(Settings!$B$23=Settings!$C$6,1,IF(Settings!$B$23="USD",1/INDEX(Settings!$B$29:$B$40,MONTH(B4242)),INDEX(Settings!$B$29:$B$40,MONTH(B4242)))))</f>
        <v/>
      </c>
    </row>
    <row r="4243" customFormat="false" ht="15" hidden="false" customHeight="false" outlineLevel="0" collapsed="false">
      <c r="I4243" s="0" t="str">
        <f aca="false">IF(A4243="","",IF(COUNTIF(Campaigns!$A$7:$A$300,A4243)&gt;0,"✓",IF(N(D4243)=0,"– no spend","⚠ add to Campaigns tab")))</f>
        <v/>
      </c>
      <c r="J4243" s="83" t="str">
        <f aca="false">IF(D4243="","",D4243*IF(Settings!$B$23=Settings!$C$6,1,IF(Settings!$B$23="USD",1/INDEX(Settings!$B$29:$B$40,MONTH(B4243)),INDEX(Settings!$B$29:$B$40,MONTH(B4243)))))</f>
        <v/>
      </c>
    </row>
    <row r="4244" customFormat="false" ht="15" hidden="false" customHeight="false" outlineLevel="0" collapsed="false">
      <c r="I4244" s="0" t="str">
        <f aca="false">IF(A4244="","",IF(COUNTIF(Campaigns!$A$7:$A$300,A4244)&gt;0,"✓",IF(N(D4244)=0,"– no spend","⚠ add to Campaigns tab")))</f>
        <v/>
      </c>
      <c r="J4244" s="83" t="str">
        <f aca="false">IF(D4244="","",D4244*IF(Settings!$B$23=Settings!$C$6,1,IF(Settings!$B$23="USD",1/INDEX(Settings!$B$29:$B$40,MONTH(B4244)),INDEX(Settings!$B$29:$B$40,MONTH(B4244)))))</f>
        <v/>
      </c>
    </row>
    <row r="4245" customFormat="false" ht="15" hidden="false" customHeight="false" outlineLevel="0" collapsed="false">
      <c r="I4245" s="0" t="str">
        <f aca="false">IF(A4245="","",IF(COUNTIF(Campaigns!$A$7:$A$300,A4245)&gt;0,"✓",IF(N(D4245)=0,"– no spend","⚠ add to Campaigns tab")))</f>
        <v/>
      </c>
      <c r="J4245" s="83" t="str">
        <f aca="false">IF(D4245="","",D4245*IF(Settings!$B$23=Settings!$C$6,1,IF(Settings!$B$23="USD",1/INDEX(Settings!$B$29:$B$40,MONTH(B4245)),INDEX(Settings!$B$29:$B$40,MONTH(B4245)))))</f>
        <v/>
      </c>
    </row>
    <row r="4246" customFormat="false" ht="15" hidden="false" customHeight="false" outlineLevel="0" collapsed="false">
      <c r="I4246" s="0" t="str">
        <f aca="false">IF(A4246="","",IF(COUNTIF(Campaigns!$A$7:$A$300,A4246)&gt;0,"✓",IF(N(D4246)=0,"– no spend","⚠ add to Campaigns tab")))</f>
        <v/>
      </c>
      <c r="J4246" s="83" t="str">
        <f aca="false">IF(D4246="","",D4246*IF(Settings!$B$23=Settings!$C$6,1,IF(Settings!$B$23="USD",1/INDEX(Settings!$B$29:$B$40,MONTH(B4246)),INDEX(Settings!$B$29:$B$40,MONTH(B4246)))))</f>
        <v/>
      </c>
    </row>
    <row r="4247" customFormat="false" ht="15" hidden="false" customHeight="false" outlineLevel="0" collapsed="false">
      <c r="I4247" s="0" t="str">
        <f aca="false">IF(A4247="","",IF(COUNTIF(Campaigns!$A$7:$A$300,A4247)&gt;0,"✓",IF(N(D4247)=0,"– no spend","⚠ add to Campaigns tab")))</f>
        <v/>
      </c>
      <c r="J4247" s="83" t="str">
        <f aca="false">IF(D4247="","",D4247*IF(Settings!$B$23=Settings!$C$6,1,IF(Settings!$B$23="USD",1/INDEX(Settings!$B$29:$B$40,MONTH(B4247)),INDEX(Settings!$B$29:$B$40,MONTH(B4247)))))</f>
        <v/>
      </c>
    </row>
    <row r="4248" customFormat="false" ht="15" hidden="false" customHeight="false" outlineLevel="0" collapsed="false">
      <c r="I4248" s="0" t="str">
        <f aca="false">IF(A4248="","",IF(COUNTIF(Campaigns!$A$7:$A$300,A4248)&gt;0,"✓",IF(N(D4248)=0,"– no spend","⚠ add to Campaigns tab")))</f>
        <v/>
      </c>
      <c r="J4248" s="83" t="str">
        <f aca="false">IF(D4248="","",D4248*IF(Settings!$B$23=Settings!$C$6,1,IF(Settings!$B$23="USD",1/INDEX(Settings!$B$29:$B$40,MONTH(B4248)),INDEX(Settings!$B$29:$B$40,MONTH(B4248)))))</f>
        <v/>
      </c>
    </row>
    <row r="4249" customFormat="false" ht="15" hidden="false" customHeight="false" outlineLevel="0" collapsed="false">
      <c r="I4249" s="0" t="str">
        <f aca="false">IF(A4249="","",IF(COUNTIF(Campaigns!$A$7:$A$300,A4249)&gt;0,"✓",IF(N(D4249)=0,"– no spend","⚠ add to Campaigns tab")))</f>
        <v/>
      </c>
      <c r="J4249" s="83" t="str">
        <f aca="false">IF(D4249="","",D4249*IF(Settings!$B$23=Settings!$C$6,1,IF(Settings!$B$23="USD",1/INDEX(Settings!$B$29:$B$40,MONTH(B4249)),INDEX(Settings!$B$29:$B$40,MONTH(B4249)))))</f>
        <v/>
      </c>
    </row>
    <row r="4250" customFormat="false" ht="15" hidden="false" customHeight="false" outlineLevel="0" collapsed="false">
      <c r="I4250" s="0" t="str">
        <f aca="false">IF(A4250="","",IF(COUNTIF(Campaigns!$A$7:$A$300,A4250)&gt;0,"✓",IF(N(D4250)=0,"– no spend","⚠ add to Campaigns tab")))</f>
        <v/>
      </c>
      <c r="J4250" s="83" t="str">
        <f aca="false">IF(D4250="","",D4250*IF(Settings!$B$23=Settings!$C$6,1,IF(Settings!$B$23="USD",1/INDEX(Settings!$B$29:$B$40,MONTH(B4250)),INDEX(Settings!$B$29:$B$40,MONTH(B4250)))))</f>
        <v/>
      </c>
    </row>
    <row r="4251" customFormat="false" ht="15" hidden="false" customHeight="false" outlineLevel="0" collapsed="false">
      <c r="I4251" s="0" t="str">
        <f aca="false">IF(A4251="","",IF(COUNTIF(Campaigns!$A$7:$A$300,A4251)&gt;0,"✓",IF(N(D4251)=0,"– no spend","⚠ add to Campaigns tab")))</f>
        <v/>
      </c>
      <c r="J4251" s="83" t="str">
        <f aca="false">IF(D4251="","",D4251*IF(Settings!$B$23=Settings!$C$6,1,IF(Settings!$B$23="USD",1/INDEX(Settings!$B$29:$B$40,MONTH(B4251)),INDEX(Settings!$B$29:$B$40,MONTH(B4251)))))</f>
        <v/>
      </c>
    </row>
    <row r="4252" customFormat="false" ht="15" hidden="false" customHeight="false" outlineLevel="0" collapsed="false">
      <c r="I4252" s="0" t="str">
        <f aca="false">IF(A4252="","",IF(COUNTIF(Campaigns!$A$7:$A$300,A4252)&gt;0,"✓",IF(N(D4252)=0,"– no spend","⚠ add to Campaigns tab")))</f>
        <v/>
      </c>
      <c r="J4252" s="83" t="str">
        <f aca="false">IF(D4252="","",D4252*IF(Settings!$B$23=Settings!$C$6,1,IF(Settings!$B$23="USD",1/INDEX(Settings!$B$29:$B$40,MONTH(B4252)),INDEX(Settings!$B$29:$B$40,MONTH(B4252)))))</f>
        <v/>
      </c>
    </row>
    <row r="4253" customFormat="false" ht="15" hidden="false" customHeight="false" outlineLevel="0" collapsed="false">
      <c r="I4253" s="0" t="str">
        <f aca="false">IF(A4253="","",IF(COUNTIF(Campaigns!$A$7:$A$300,A4253)&gt;0,"✓",IF(N(D4253)=0,"– no spend","⚠ add to Campaigns tab")))</f>
        <v/>
      </c>
      <c r="J4253" s="83" t="str">
        <f aca="false">IF(D4253="","",D4253*IF(Settings!$B$23=Settings!$C$6,1,IF(Settings!$B$23="USD",1/INDEX(Settings!$B$29:$B$40,MONTH(B4253)),INDEX(Settings!$B$29:$B$40,MONTH(B4253)))))</f>
        <v/>
      </c>
    </row>
    <row r="4254" customFormat="false" ht="15" hidden="false" customHeight="false" outlineLevel="0" collapsed="false">
      <c r="I4254" s="0" t="str">
        <f aca="false">IF(A4254="","",IF(COUNTIF(Campaigns!$A$7:$A$300,A4254)&gt;0,"✓",IF(N(D4254)=0,"– no spend","⚠ add to Campaigns tab")))</f>
        <v/>
      </c>
      <c r="J4254" s="83" t="str">
        <f aca="false">IF(D4254="","",D4254*IF(Settings!$B$23=Settings!$C$6,1,IF(Settings!$B$23="USD",1/INDEX(Settings!$B$29:$B$40,MONTH(B4254)),INDEX(Settings!$B$29:$B$40,MONTH(B4254)))))</f>
        <v/>
      </c>
    </row>
    <row r="4255" customFormat="false" ht="15" hidden="false" customHeight="false" outlineLevel="0" collapsed="false">
      <c r="I4255" s="0" t="str">
        <f aca="false">IF(A4255="","",IF(COUNTIF(Campaigns!$A$7:$A$300,A4255)&gt;0,"✓",IF(N(D4255)=0,"– no spend","⚠ add to Campaigns tab")))</f>
        <v/>
      </c>
      <c r="J4255" s="83" t="str">
        <f aca="false">IF(D4255="","",D4255*IF(Settings!$B$23=Settings!$C$6,1,IF(Settings!$B$23="USD",1/INDEX(Settings!$B$29:$B$40,MONTH(B4255)),INDEX(Settings!$B$29:$B$40,MONTH(B4255)))))</f>
        <v/>
      </c>
    </row>
    <row r="4256" customFormat="false" ht="15" hidden="false" customHeight="false" outlineLevel="0" collapsed="false">
      <c r="I4256" s="0" t="str">
        <f aca="false">IF(A4256="","",IF(COUNTIF(Campaigns!$A$7:$A$300,A4256)&gt;0,"✓",IF(N(D4256)=0,"– no spend","⚠ add to Campaigns tab")))</f>
        <v/>
      </c>
      <c r="J4256" s="83" t="str">
        <f aca="false">IF(D4256="","",D4256*IF(Settings!$B$23=Settings!$C$6,1,IF(Settings!$B$23="USD",1/INDEX(Settings!$B$29:$B$40,MONTH(B4256)),INDEX(Settings!$B$29:$B$40,MONTH(B4256)))))</f>
        <v/>
      </c>
    </row>
    <row r="4257" customFormat="false" ht="15" hidden="false" customHeight="false" outlineLevel="0" collapsed="false">
      <c r="I4257" s="0" t="str">
        <f aca="false">IF(A4257="","",IF(COUNTIF(Campaigns!$A$7:$A$300,A4257)&gt;0,"✓",IF(N(D4257)=0,"– no spend","⚠ add to Campaigns tab")))</f>
        <v/>
      </c>
      <c r="J4257" s="83" t="str">
        <f aca="false">IF(D4257="","",D4257*IF(Settings!$B$23=Settings!$C$6,1,IF(Settings!$B$23="USD",1/INDEX(Settings!$B$29:$B$40,MONTH(B4257)),INDEX(Settings!$B$29:$B$40,MONTH(B4257)))))</f>
        <v/>
      </c>
    </row>
    <row r="4258" customFormat="false" ht="15" hidden="false" customHeight="false" outlineLevel="0" collapsed="false">
      <c r="I4258" s="0" t="str">
        <f aca="false">IF(A4258="","",IF(COUNTIF(Campaigns!$A$7:$A$300,A4258)&gt;0,"✓",IF(N(D4258)=0,"– no spend","⚠ add to Campaigns tab")))</f>
        <v/>
      </c>
      <c r="J4258" s="83" t="str">
        <f aca="false">IF(D4258="","",D4258*IF(Settings!$B$23=Settings!$C$6,1,IF(Settings!$B$23="USD",1/INDEX(Settings!$B$29:$B$40,MONTH(B4258)),INDEX(Settings!$B$29:$B$40,MONTH(B4258)))))</f>
        <v/>
      </c>
    </row>
    <row r="4259" customFormat="false" ht="15" hidden="false" customHeight="false" outlineLevel="0" collapsed="false">
      <c r="I4259" s="0" t="str">
        <f aca="false">IF(A4259="","",IF(COUNTIF(Campaigns!$A$7:$A$300,A4259)&gt;0,"✓",IF(N(D4259)=0,"– no spend","⚠ add to Campaigns tab")))</f>
        <v/>
      </c>
      <c r="J4259" s="83" t="str">
        <f aca="false">IF(D4259="","",D4259*IF(Settings!$B$23=Settings!$C$6,1,IF(Settings!$B$23="USD",1/INDEX(Settings!$B$29:$B$40,MONTH(B4259)),INDEX(Settings!$B$29:$B$40,MONTH(B4259)))))</f>
        <v/>
      </c>
    </row>
    <row r="4260" customFormat="false" ht="15" hidden="false" customHeight="false" outlineLevel="0" collapsed="false">
      <c r="I4260" s="0" t="str">
        <f aca="false">IF(A4260="","",IF(COUNTIF(Campaigns!$A$7:$A$300,A4260)&gt;0,"✓",IF(N(D4260)=0,"– no spend","⚠ add to Campaigns tab")))</f>
        <v/>
      </c>
      <c r="J4260" s="83" t="str">
        <f aca="false">IF(D4260="","",D4260*IF(Settings!$B$23=Settings!$C$6,1,IF(Settings!$B$23="USD",1/INDEX(Settings!$B$29:$B$40,MONTH(B4260)),INDEX(Settings!$B$29:$B$40,MONTH(B4260)))))</f>
        <v/>
      </c>
    </row>
    <row r="4261" customFormat="false" ht="15" hidden="false" customHeight="false" outlineLevel="0" collapsed="false">
      <c r="I4261" s="0" t="str">
        <f aca="false">IF(A4261="","",IF(COUNTIF(Campaigns!$A$7:$A$300,A4261)&gt;0,"✓",IF(N(D4261)=0,"– no spend","⚠ add to Campaigns tab")))</f>
        <v/>
      </c>
      <c r="J4261" s="83" t="str">
        <f aca="false">IF(D4261="","",D4261*IF(Settings!$B$23=Settings!$C$6,1,IF(Settings!$B$23="USD",1/INDEX(Settings!$B$29:$B$40,MONTH(B4261)),INDEX(Settings!$B$29:$B$40,MONTH(B4261)))))</f>
        <v/>
      </c>
    </row>
    <row r="4262" customFormat="false" ht="15" hidden="false" customHeight="false" outlineLevel="0" collapsed="false">
      <c r="I4262" s="0" t="str">
        <f aca="false">IF(A4262="","",IF(COUNTIF(Campaigns!$A$7:$A$300,A4262)&gt;0,"✓",IF(N(D4262)=0,"– no spend","⚠ add to Campaigns tab")))</f>
        <v/>
      </c>
      <c r="J4262" s="83" t="str">
        <f aca="false">IF(D4262="","",D4262*IF(Settings!$B$23=Settings!$C$6,1,IF(Settings!$B$23="USD",1/INDEX(Settings!$B$29:$B$40,MONTH(B4262)),INDEX(Settings!$B$29:$B$40,MONTH(B4262)))))</f>
        <v/>
      </c>
    </row>
    <row r="4263" customFormat="false" ht="15" hidden="false" customHeight="false" outlineLevel="0" collapsed="false">
      <c r="I4263" s="0" t="str">
        <f aca="false">IF(A4263="","",IF(COUNTIF(Campaigns!$A$7:$A$300,A4263)&gt;0,"✓",IF(N(D4263)=0,"– no spend","⚠ add to Campaigns tab")))</f>
        <v/>
      </c>
      <c r="J4263" s="83" t="str">
        <f aca="false">IF(D4263="","",D4263*IF(Settings!$B$23=Settings!$C$6,1,IF(Settings!$B$23="USD",1/INDEX(Settings!$B$29:$B$40,MONTH(B4263)),INDEX(Settings!$B$29:$B$40,MONTH(B4263)))))</f>
        <v/>
      </c>
    </row>
    <row r="4264" customFormat="false" ht="15" hidden="false" customHeight="false" outlineLevel="0" collapsed="false">
      <c r="I4264" s="0" t="str">
        <f aca="false">IF(A4264="","",IF(COUNTIF(Campaigns!$A$7:$A$300,A4264)&gt;0,"✓",IF(N(D4264)=0,"– no spend","⚠ add to Campaigns tab")))</f>
        <v/>
      </c>
      <c r="J4264" s="83" t="str">
        <f aca="false">IF(D4264="","",D4264*IF(Settings!$B$23=Settings!$C$6,1,IF(Settings!$B$23="USD",1/INDEX(Settings!$B$29:$B$40,MONTH(B4264)),INDEX(Settings!$B$29:$B$40,MONTH(B4264)))))</f>
        <v/>
      </c>
    </row>
    <row r="4265" customFormat="false" ht="15" hidden="false" customHeight="false" outlineLevel="0" collapsed="false">
      <c r="I4265" s="0" t="str">
        <f aca="false">IF(A4265="","",IF(COUNTIF(Campaigns!$A$7:$A$300,A4265)&gt;0,"✓",IF(N(D4265)=0,"– no spend","⚠ add to Campaigns tab")))</f>
        <v/>
      </c>
      <c r="J4265" s="83" t="str">
        <f aca="false">IF(D4265="","",D4265*IF(Settings!$B$23=Settings!$C$6,1,IF(Settings!$B$23="USD",1/INDEX(Settings!$B$29:$B$40,MONTH(B4265)),INDEX(Settings!$B$29:$B$40,MONTH(B4265)))))</f>
        <v/>
      </c>
    </row>
    <row r="4266" customFormat="false" ht="15" hidden="false" customHeight="false" outlineLevel="0" collapsed="false">
      <c r="I4266" s="0" t="str">
        <f aca="false">IF(A4266="","",IF(COUNTIF(Campaigns!$A$7:$A$300,A4266)&gt;0,"✓",IF(N(D4266)=0,"– no spend","⚠ add to Campaigns tab")))</f>
        <v/>
      </c>
      <c r="J4266" s="83" t="str">
        <f aca="false">IF(D4266="","",D4266*IF(Settings!$B$23=Settings!$C$6,1,IF(Settings!$B$23="USD",1/INDEX(Settings!$B$29:$B$40,MONTH(B4266)),INDEX(Settings!$B$29:$B$40,MONTH(B4266)))))</f>
        <v/>
      </c>
    </row>
    <row r="4267" customFormat="false" ht="15" hidden="false" customHeight="false" outlineLevel="0" collapsed="false">
      <c r="I4267" s="0" t="str">
        <f aca="false">IF(A4267="","",IF(COUNTIF(Campaigns!$A$7:$A$300,A4267)&gt;0,"✓",IF(N(D4267)=0,"– no spend","⚠ add to Campaigns tab")))</f>
        <v/>
      </c>
      <c r="J4267" s="83" t="str">
        <f aca="false">IF(D4267="","",D4267*IF(Settings!$B$23=Settings!$C$6,1,IF(Settings!$B$23="USD",1/INDEX(Settings!$B$29:$B$40,MONTH(B4267)),INDEX(Settings!$B$29:$B$40,MONTH(B4267)))))</f>
        <v/>
      </c>
    </row>
    <row r="4268" customFormat="false" ht="15" hidden="false" customHeight="false" outlineLevel="0" collapsed="false">
      <c r="I4268" s="0" t="str">
        <f aca="false">IF(A4268="","",IF(COUNTIF(Campaigns!$A$7:$A$300,A4268)&gt;0,"✓",IF(N(D4268)=0,"– no spend","⚠ add to Campaigns tab")))</f>
        <v/>
      </c>
      <c r="J4268" s="83" t="str">
        <f aca="false">IF(D4268="","",D4268*IF(Settings!$B$23=Settings!$C$6,1,IF(Settings!$B$23="USD",1/INDEX(Settings!$B$29:$B$40,MONTH(B4268)),INDEX(Settings!$B$29:$B$40,MONTH(B4268)))))</f>
        <v/>
      </c>
    </row>
    <row r="4269" customFormat="false" ht="15" hidden="false" customHeight="false" outlineLevel="0" collapsed="false">
      <c r="I4269" s="0" t="str">
        <f aca="false">IF(A4269="","",IF(COUNTIF(Campaigns!$A$7:$A$300,A4269)&gt;0,"✓",IF(N(D4269)=0,"– no spend","⚠ add to Campaigns tab")))</f>
        <v/>
      </c>
      <c r="J4269" s="83" t="str">
        <f aca="false">IF(D4269="","",D4269*IF(Settings!$B$23=Settings!$C$6,1,IF(Settings!$B$23="USD",1/INDEX(Settings!$B$29:$B$40,MONTH(B4269)),INDEX(Settings!$B$29:$B$40,MONTH(B4269)))))</f>
        <v/>
      </c>
    </row>
    <row r="4270" customFormat="false" ht="15" hidden="false" customHeight="false" outlineLevel="0" collapsed="false">
      <c r="I4270" s="0" t="str">
        <f aca="false">IF(A4270="","",IF(COUNTIF(Campaigns!$A$7:$A$300,A4270)&gt;0,"✓",IF(N(D4270)=0,"– no spend","⚠ add to Campaigns tab")))</f>
        <v/>
      </c>
      <c r="J4270" s="83" t="str">
        <f aca="false">IF(D4270="","",D4270*IF(Settings!$B$23=Settings!$C$6,1,IF(Settings!$B$23="USD",1/INDEX(Settings!$B$29:$B$40,MONTH(B4270)),INDEX(Settings!$B$29:$B$40,MONTH(B4270)))))</f>
        <v/>
      </c>
    </row>
    <row r="4271" customFormat="false" ht="15" hidden="false" customHeight="false" outlineLevel="0" collapsed="false">
      <c r="I4271" s="0" t="str">
        <f aca="false">IF(A4271="","",IF(COUNTIF(Campaigns!$A$7:$A$300,A4271)&gt;0,"✓",IF(N(D4271)=0,"– no spend","⚠ add to Campaigns tab")))</f>
        <v/>
      </c>
      <c r="J4271" s="83" t="str">
        <f aca="false">IF(D4271="","",D4271*IF(Settings!$B$23=Settings!$C$6,1,IF(Settings!$B$23="USD",1/INDEX(Settings!$B$29:$B$40,MONTH(B4271)),INDEX(Settings!$B$29:$B$40,MONTH(B4271)))))</f>
        <v/>
      </c>
    </row>
    <row r="4272" customFormat="false" ht="15" hidden="false" customHeight="false" outlineLevel="0" collapsed="false">
      <c r="I4272" s="0" t="str">
        <f aca="false">IF(A4272="","",IF(COUNTIF(Campaigns!$A$7:$A$300,A4272)&gt;0,"✓",IF(N(D4272)=0,"– no spend","⚠ add to Campaigns tab")))</f>
        <v/>
      </c>
      <c r="J4272" s="83" t="str">
        <f aca="false">IF(D4272="","",D4272*IF(Settings!$B$23=Settings!$C$6,1,IF(Settings!$B$23="USD",1/INDEX(Settings!$B$29:$B$40,MONTH(B4272)),INDEX(Settings!$B$29:$B$40,MONTH(B4272)))))</f>
        <v/>
      </c>
    </row>
    <row r="4273" customFormat="false" ht="15" hidden="false" customHeight="false" outlineLevel="0" collapsed="false">
      <c r="I4273" s="0" t="str">
        <f aca="false">IF(A4273="","",IF(COUNTIF(Campaigns!$A$7:$A$300,A4273)&gt;0,"✓",IF(N(D4273)=0,"– no spend","⚠ add to Campaigns tab")))</f>
        <v/>
      </c>
      <c r="J4273" s="83" t="str">
        <f aca="false">IF(D4273="","",D4273*IF(Settings!$B$23=Settings!$C$6,1,IF(Settings!$B$23="USD",1/INDEX(Settings!$B$29:$B$40,MONTH(B4273)),INDEX(Settings!$B$29:$B$40,MONTH(B4273)))))</f>
        <v/>
      </c>
    </row>
    <row r="4274" customFormat="false" ht="15" hidden="false" customHeight="false" outlineLevel="0" collapsed="false">
      <c r="I4274" s="0" t="str">
        <f aca="false">IF(A4274="","",IF(COUNTIF(Campaigns!$A$7:$A$300,A4274)&gt;0,"✓",IF(N(D4274)=0,"– no spend","⚠ add to Campaigns tab")))</f>
        <v/>
      </c>
      <c r="J4274" s="83" t="str">
        <f aca="false">IF(D4274="","",D4274*IF(Settings!$B$23=Settings!$C$6,1,IF(Settings!$B$23="USD",1/INDEX(Settings!$B$29:$B$40,MONTH(B4274)),INDEX(Settings!$B$29:$B$40,MONTH(B4274)))))</f>
        <v/>
      </c>
    </row>
    <row r="4275" customFormat="false" ht="15" hidden="false" customHeight="false" outlineLevel="0" collapsed="false">
      <c r="I4275" s="0" t="str">
        <f aca="false">IF(A4275="","",IF(COUNTIF(Campaigns!$A$7:$A$300,A4275)&gt;0,"✓",IF(N(D4275)=0,"– no spend","⚠ add to Campaigns tab")))</f>
        <v/>
      </c>
      <c r="J4275" s="83" t="str">
        <f aca="false">IF(D4275="","",D4275*IF(Settings!$B$23=Settings!$C$6,1,IF(Settings!$B$23="USD",1/INDEX(Settings!$B$29:$B$40,MONTH(B4275)),INDEX(Settings!$B$29:$B$40,MONTH(B4275)))))</f>
        <v/>
      </c>
    </row>
    <row r="4276" customFormat="false" ht="15" hidden="false" customHeight="false" outlineLevel="0" collapsed="false">
      <c r="I4276" s="0" t="str">
        <f aca="false">IF(A4276="","",IF(COUNTIF(Campaigns!$A$7:$A$300,A4276)&gt;0,"✓",IF(N(D4276)=0,"– no spend","⚠ add to Campaigns tab")))</f>
        <v/>
      </c>
      <c r="J4276" s="83" t="str">
        <f aca="false">IF(D4276="","",D4276*IF(Settings!$B$23=Settings!$C$6,1,IF(Settings!$B$23="USD",1/INDEX(Settings!$B$29:$B$40,MONTH(B4276)),INDEX(Settings!$B$29:$B$40,MONTH(B4276)))))</f>
        <v/>
      </c>
    </row>
    <row r="4277" customFormat="false" ht="15" hidden="false" customHeight="false" outlineLevel="0" collapsed="false">
      <c r="I4277" s="0" t="str">
        <f aca="false">IF(A4277="","",IF(COUNTIF(Campaigns!$A$7:$A$300,A4277)&gt;0,"✓",IF(N(D4277)=0,"– no spend","⚠ add to Campaigns tab")))</f>
        <v/>
      </c>
      <c r="J4277" s="83" t="str">
        <f aca="false">IF(D4277="","",D4277*IF(Settings!$B$23=Settings!$C$6,1,IF(Settings!$B$23="USD",1/INDEX(Settings!$B$29:$B$40,MONTH(B4277)),INDEX(Settings!$B$29:$B$40,MONTH(B4277)))))</f>
        <v/>
      </c>
    </row>
    <row r="4278" customFormat="false" ht="15" hidden="false" customHeight="false" outlineLevel="0" collapsed="false">
      <c r="I4278" s="0" t="str">
        <f aca="false">IF(A4278="","",IF(COUNTIF(Campaigns!$A$7:$A$300,A4278)&gt;0,"✓",IF(N(D4278)=0,"– no spend","⚠ add to Campaigns tab")))</f>
        <v/>
      </c>
      <c r="J4278" s="83" t="str">
        <f aca="false">IF(D4278="","",D4278*IF(Settings!$B$23=Settings!$C$6,1,IF(Settings!$B$23="USD",1/INDEX(Settings!$B$29:$B$40,MONTH(B4278)),INDEX(Settings!$B$29:$B$40,MONTH(B4278)))))</f>
        <v/>
      </c>
    </row>
    <row r="4279" customFormat="false" ht="15" hidden="false" customHeight="false" outlineLevel="0" collapsed="false">
      <c r="I4279" s="0" t="str">
        <f aca="false">IF(A4279="","",IF(COUNTIF(Campaigns!$A$7:$A$300,A4279)&gt;0,"✓",IF(N(D4279)=0,"– no spend","⚠ add to Campaigns tab")))</f>
        <v/>
      </c>
      <c r="J4279" s="83" t="str">
        <f aca="false">IF(D4279="","",D4279*IF(Settings!$B$23=Settings!$C$6,1,IF(Settings!$B$23="USD",1/INDEX(Settings!$B$29:$B$40,MONTH(B4279)),INDEX(Settings!$B$29:$B$40,MONTH(B4279)))))</f>
        <v/>
      </c>
    </row>
    <row r="4280" customFormat="false" ht="15" hidden="false" customHeight="false" outlineLevel="0" collapsed="false">
      <c r="I4280" s="0" t="str">
        <f aca="false">IF(A4280="","",IF(COUNTIF(Campaigns!$A$7:$A$300,A4280)&gt;0,"✓",IF(N(D4280)=0,"– no spend","⚠ add to Campaigns tab")))</f>
        <v/>
      </c>
      <c r="J4280" s="83" t="str">
        <f aca="false">IF(D4280="","",D4280*IF(Settings!$B$23=Settings!$C$6,1,IF(Settings!$B$23="USD",1/INDEX(Settings!$B$29:$B$40,MONTH(B4280)),INDEX(Settings!$B$29:$B$40,MONTH(B4280)))))</f>
        <v/>
      </c>
    </row>
    <row r="4281" customFormat="false" ht="15" hidden="false" customHeight="false" outlineLevel="0" collapsed="false">
      <c r="I4281" s="0" t="str">
        <f aca="false">IF(A4281="","",IF(COUNTIF(Campaigns!$A$7:$A$300,A4281)&gt;0,"✓",IF(N(D4281)=0,"– no spend","⚠ add to Campaigns tab")))</f>
        <v/>
      </c>
      <c r="J4281" s="83" t="str">
        <f aca="false">IF(D4281="","",D4281*IF(Settings!$B$23=Settings!$C$6,1,IF(Settings!$B$23="USD",1/INDEX(Settings!$B$29:$B$40,MONTH(B4281)),INDEX(Settings!$B$29:$B$40,MONTH(B4281)))))</f>
        <v/>
      </c>
    </row>
    <row r="4282" customFormat="false" ht="15" hidden="false" customHeight="false" outlineLevel="0" collapsed="false">
      <c r="I4282" s="0" t="str">
        <f aca="false">IF(A4282="","",IF(COUNTIF(Campaigns!$A$7:$A$300,A4282)&gt;0,"✓",IF(N(D4282)=0,"– no spend","⚠ add to Campaigns tab")))</f>
        <v/>
      </c>
      <c r="J4282" s="83" t="str">
        <f aca="false">IF(D4282="","",D4282*IF(Settings!$B$23=Settings!$C$6,1,IF(Settings!$B$23="USD",1/INDEX(Settings!$B$29:$B$40,MONTH(B4282)),INDEX(Settings!$B$29:$B$40,MONTH(B4282)))))</f>
        <v/>
      </c>
    </row>
    <row r="4283" customFormat="false" ht="15" hidden="false" customHeight="false" outlineLevel="0" collapsed="false">
      <c r="I4283" s="0" t="str">
        <f aca="false">IF(A4283="","",IF(COUNTIF(Campaigns!$A$7:$A$300,A4283)&gt;0,"✓",IF(N(D4283)=0,"– no spend","⚠ add to Campaigns tab")))</f>
        <v/>
      </c>
      <c r="J4283" s="83" t="str">
        <f aca="false">IF(D4283="","",D4283*IF(Settings!$B$23=Settings!$C$6,1,IF(Settings!$B$23="USD",1/INDEX(Settings!$B$29:$B$40,MONTH(B4283)),INDEX(Settings!$B$29:$B$40,MONTH(B4283)))))</f>
        <v/>
      </c>
    </row>
    <row r="4284" customFormat="false" ht="15" hidden="false" customHeight="false" outlineLevel="0" collapsed="false">
      <c r="I4284" s="0" t="str">
        <f aca="false">IF(A4284="","",IF(COUNTIF(Campaigns!$A$7:$A$300,A4284)&gt;0,"✓",IF(N(D4284)=0,"– no spend","⚠ add to Campaigns tab")))</f>
        <v/>
      </c>
      <c r="J4284" s="83" t="str">
        <f aca="false">IF(D4284="","",D4284*IF(Settings!$B$23=Settings!$C$6,1,IF(Settings!$B$23="USD",1/INDEX(Settings!$B$29:$B$40,MONTH(B4284)),INDEX(Settings!$B$29:$B$40,MONTH(B4284)))))</f>
        <v/>
      </c>
    </row>
    <row r="4285" customFormat="false" ht="15" hidden="false" customHeight="false" outlineLevel="0" collapsed="false">
      <c r="I4285" s="0" t="str">
        <f aca="false">IF(A4285="","",IF(COUNTIF(Campaigns!$A$7:$A$300,A4285)&gt;0,"✓",IF(N(D4285)=0,"– no spend","⚠ add to Campaigns tab")))</f>
        <v/>
      </c>
      <c r="J4285" s="83" t="str">
        <f aca="false">IF(D4285="","",D4285*IF(Settings!$B$23=Settings!$C$6,1,IF(Settings!$B$23="USD",1/INDEX(Settings!$B$29:$B$40,MONTH(B4285)),INDEX(Settings!$B$29:$B$40,MONTH(B4285)))))</f>
        <v/>
      </c>
    </row>
    <row r="4286" customFormat="false" ht="15" hidden="false" customHeight="false" outlineLevel="0" collapsed="false">
      <c r="I4286" s="0" t="str">
        <f aca="false">IF(A4286="","",IF(COUNTIF(Campaigns!$A$7:$A$300,A4286)&gt;0,"✓",IF(N(D4286)=0,"– no spend","⚠ add to Campaigns tab")))</f>
        <v/>
      </c>
      <c r="J4286" s="83" t="str">
        <f aca="false">IF(D4286="","",D4286*IF(Settings!$B$23=Settings!$C$6,1,IF(Settings!$B$23="USD",1/INDEX(Settings!$B$29:$B$40,MONTH(B4286)),INDEX(Settings!$B$29:$B$40,MONTH(B4286)))))</f>
        <v/>
      </c>
    </row>
    <row r="4287" customFormat="false" ht="15" hidden="false" customHeight="false" outlineLevel="0" collapsed="false">
      <c r="I4287" s="0" t="str">
        <f aca="false">IF(A4287="","",IF(COUNTIF(Campaigns!$A$7:$A$300,A4287)&gt;0,"✓",IF(N(D4287)=0,"– no spend","⚠ add to Campaigns tab")))</f>
        <v/>
      </c>
      <c r="J4287" s="83" t="str">
        <f aca="false">IF(D4287="","",D4287*IF(Settings!$B$23=Settings!$C$6,1,IF(Settings!$B$23="USD",1/INDEX(Settings!$B$29:$B$40,MONTH(B4287)),INDEX(Settings!$B$29:$B$40,MONTH(B4287)))))</f>
        <v/>
      </c>
    </row>
    <row r="4288" customFormat="false" ht="15" hidden="false" customHeight="false" outlineLevel="0" collapsed="false">
      <c r="I4288" s="0" t="str">
        <f aca="false">IF(A4288="","",IF(COUNTIF(Campaigns!$A$7:$A$300,A4288)&gt;0,"✓",IF(N(D4288)=0,"– no spend","⚠ add to Campaigns tab")))</f>
        <v/>
      </c>
      <c r="J4288" s="83" t="str">
        <f aca="false">IF(D4288="","",D4288*IF(Settings!$B$23=Settings!$C$6,1,IF(Settings!$B$23="USD",1/INDEX(Settings!$B$29:$B$40,MONTH(B4288)),INDEX(Settings!$B$29:$B$40,MONTH(B4288)))))</f>
        <v/>
      </c>
    </row>
    <row r="4289" customFormat="false" ht="15" hidden="false" customHeight="false" outlineLevel="0" collapsed="false">
      <c r="I4289" s="0" t="str">
        <f aca="false">IF(A4289="","",IF(COUNTIF(Campaigns!$A$7:$A$300,A4289)&gt;0,"✓",IF(N(D4289)=0,"– no spend","⚠ add to Campaigns tab")))</f>
        <v/>
      </c>
      <c r="J4289" s="83" t="str">
        <f aca="false">IF(D4289="","",D4289*IF(Settings!$B$23=Settings!$C$6,1,IF(Settings!$B$23="USD",1/INDEX(Settings!$B$29:$B$40,MONTH(B4289)),INDEX(Settings!$B$29:$B$40,MONTH(B4289)))))</f>
        <v/>
      </c>
    </row>
    <row r="4290" customFormat="false" ht="15" hidden="false" customHeight="false" outlineLevel="0" collapsed="false">
      <c r="I4290" s="0" t="str">
        <f aca="false">IF(A4290="","",IF(COUNTIF(Campaigns!$A$7:$A$300,A4290)&gt;0,"✓",IF(N(D4290)=0,"– no spend","⚠ add to Campaigns tab")))</f>
        <v/>
      </c>
      <c r="J4290" s="83" t="str">
        <f aca="false">IF(D4290="","",D4290*IF(Settings!$B$23=Settings!$C$6,1,IF(Settings!$B$23="USD",1/INDEX(Settings!$B$29:$B$40,MONTH(B4290)),INDEX(Settings!$B$29:$B$40,MONTH(B4290)))))</f>
        <v/>
      </c>
    </row>
    <row r="4291" customFormat="false" ht="15" hidden="false" customHeight="false" outlineLevel="0" collapsed="false">
      <c r="I4291" s="0" t="str">
        <f aca="false">IF(A4291="","",IF(COUNTIF(Campaigns!$A$7:$A$300,A4291)&gt;0,"✓",IF(N(D4291)=0,"– no spend","⚠ add to Campaigns tab")))</f>
        <v/>
      </c>
      <c r="J4291" s="83" t="str">
        <f aca="false">IF(D4291="","",D4291*IF(Settings!$B$23=Settings!$C$6,1,IF(Settings!$B$23="USD",1/INDEX(Settings!$B$29:$B$40,MONTH(B4291)),INDEX(Settings!$B$29:$B$40,MONTH(B4291)))))</f>
        <v/>
      </c>
    </row>
    <row r="4292" customFormat="false" ht="15" hidden="false" customHeight="false" outlineLevel="0" collapsed="false">
      <c r="I4292" s="0" t="str">
        <f aca="false">IF(A4292="","",IF(COUNTIF(Campaigns!$A$7:$A$300,A4292)&gt;0,"✓",IF(N(D4292)=0,"– no spend","⚠ add to Campaigns tab")))</f>
        <v/>
      </c>
      <c r="J4292" s="83" t="str">
        <f aca="false">IF(D4292="","",D4292*IF(Settings!$B$23=Settings!$C$6,1,IF(Settings!$B$23="USD",1/INDEX(Settings!$B$29:$B$40,MONTH(B4292)),INDEX(Settings!$B$29:$B$40,MONTH(B4292)))))</f>
        <v/>
      </c>
    </row>
    <row r="4293" customFormat="false" ht="15" hidden="false" customHeight="false" outlineLevel="0" collapsed="false">
      <c r="I4293" s="0" t="str">
        <f aca="false">IF(A4293="","",IF(COUNTIF(Campaigns!$A$7:$A$300,A4293)&gt;0,"✓",IF(N(D4293)=0,"– no spend","⚠ add to Campaigns tab")))</f>
        <v/>
      </c>
      <c r="J4293" s="83" t="str">
        <f aca="false">IF(D4293="","",D4293*IF(Settings!$B$23=Settings!$C$6,1,IF(Settings!$B$23="USD",1/INDEX(Settings!$B$29:$B$40,MONTH(B4293)),INDEX(Settings!$B$29:$B$40,MONTH(B4293)))))</f>
        <v/>
      </c>
    </row>
    <row r="4294" customFormat="false" ht="15" hidden="false" customHeight="false" outlineLevel="0" collapsed="false">
      <c r="I4294" s="0" t="str">
        <f aca="false">IF(A4294="","",IF(COUNTIF(Campaigns!$A$7:$A$300,A4294)&gt;0,"✓",IF(N(D4294)=0,"– no spend","⚠ add to Campaigns tab")))</f>
        <v/>
      </c>
      <c r="J4294" s="83" t="str">
        <f aca="false">IF(D4294="","",D4294*IF(Settings!$B$23=Settings!$C$6,1,IF(Settings!$B$23="USD",1/INDEX(Settings!$B$29:$B$40,MONTH(B4294)),INDEX(Settings!$B$29:$B$40,MONTH(B4294)))))</f>
        <v/>
      </c>
    </row>
    <row r="4295" customFormat="false" ht="15" hidden="false" customHeight="false" outlineLevel="0" collapsed="false">
      <c r="I4295" s="0" t="str">
        <f aca="false">IF(A4295="","",IF(COUNTIF(Campaigns!$A$7:$A$300,A4295)&gt;0,"✓",IF(N(D4295)=0,"– no spend","⚠ add to Campaigns tab")))</f>
        <v/>
      </c>
      <c r="J4295" s="83" t="str">
        <f aca="false">IF(D4295="","",D4295*IF(Settings!$B$23=Settings!$C$6,1,IF(Settings!$B$23="USD",1/INDEX(Settings!$B$29:$B$40,MONTH(B4295)),INDEX(Settings!$B$29:$B$40,MONTH(B4295)))))</f>
        <v/>
      </c>
    </row>
    <row r="4296" customFormat="false" ht="15" hidden="false" customHeight="false" outlineLevel="0" collapsed="false">
      <c r="I4296" s="0" t="str">
        <f aca="false">IF(A4296="","",IF(COUNTIF(Campaigns!$A$7:$A$300,A4296)&gt;0,"✓",IF(N(D4296)=0,"– no spend","⚠ add to Campaigns tab")))</f>
        <v/>
      </c>
      <c r="J4296" s="83" t="str">
        <f aca="false">IF(D4296="","",D4296*IF(Settings!$B$23=Settings!$C$6,1,IF(Settings!$B$23="USD",1/INDEX(Settings!$B$29:$B$40,MONTH(B4296)),INDEX(Settings!$B$29:$B$40,MONTH(B4296)))))</f>
        <v/>
      </c>
    </row>
    <row r="4297" customFormat="false" ht="15" hidden="false" customHeight="false" outlineLevel="0" collapsed="false">
      <c r="I4297" s="0" t="str">
        <f aca="false">IF(A4297="","",IF(COUNTIF(Campaigns!$A$7:$A$300,A4297)&gt;0,"✓",IF(N(D4297)=0,"– no spend","⚠ add to Campaigns tab")))</f>
        <v/>
      </c>
      <c r="J4297" s="83" t="str">
        <f aca="false">IF(D4297="","",D4297*IF(Settings!$B$23=Settings!$C$6,1,IF(Settings!$B$23="USD",1/INDEX(Settings!$B$29:$B$40,MONTH(B4297)),INDEX(Settings!$B$29:$B$40,MONTH(B4297)))))</f>
        <v/>
      </c>
    </row>
    <row r="4298" customFormat="false" ht="15" hidden="false" customHeight="false" outlineLevel="0" collapsed="false">
      <c r="I4298" s="0" t="str">
        <f aca="false">IF(A4298="","",IF(COUNTIF(Campaigns!$A$7:$A$300,A4298)&gt;0,"✓",IF(N(D4298)=0,"– no spend","⚠ add to Campaigns tab")))</f>
        <v/>
      </c>
      <c r="J4298" s="83" t="str">
        <f aca="false">IF(D4298="","",D4298*IF(Settings!$B$23=Settings!$C$6,1,IF(Settings!$B$23="USD",1/INDEX(Settings!$B$29:$B$40,MONTH(B4298)),INDEX(Settings!$B$29:$B$40,MONTH(B4298)))))</f>
        <v/>
      </c>
    </row>
    <row r="4299" customFormat="false" ht="15" hidden="false" customHeight="false" outlineLevel="0" collapsed="false">
      <c r="I4299" s="0" t="str">
        <f aca="false">IF(A4299="","",IF(COUNTIF(Campaigns!$A$7:$A$300,A4299)&gt;0,"✓",IF(N(D4299)=0,"– no spend","⚠ add to Campaigns tab")))</f>
        <v/>
      </c>
      <c r="J4299" s="83" t="str">
        <f aca="false">IF(D4299="","",D4299*IF(Settings!$B$23=Settings!$C$6,1,IF(Settings!$B$23="USD",1/INDEX(Settings!$B$29:$B$40,MONTH(B4299)),INDEX(Settings!$B$29:$B$40,MONTH(B4299)))))</f>
        <v/>
      </c>
    </row>
    <row r="4300" customFormat="false" ht="15" hidden="false" customHeight="false" outlineLevel="0" collapsed="false">
      <c r="I4300" s="0" t="str">
        <f aca="false">IF(A4300="","",IF(COUNTIF(Campaigns!$A$7:$A$300,A4300)&gt;0,"✓",IF(N(D4300)=0,"– no spend","⚠ add to Campaigns tab")))</f>
        <v/>
      </c>
      <c r="J4300" s="83" t="str">
        <f aca="false">IF(D4300="","",D4300*IF(Settings!$B$23=Settings!$C$6,1,IF(Settings!$B$23="USD",1/INDEX(Settings!$B$29:$B$40,MONTH(B4300)),INDEX(Settings!$B$29:$B$40,MONTH(B4300)))))</f>
        <v/>
      </c>
    </row>
    <row r="4301" customFormat="false" ht="15" hidden="false" customHeight="false" outlineLevel="0" collapsed="false">
      <c r="I4301" s="0" t="str">
        <f aca="false">IF(A4301="","",IF(COUNTIF(Campaigns!$A$7:$A$300,A4301)&gt;0,"✓",IF(N(D4301)=0,"– no spend","⚠ add to Campaigns tab")))</f>
        <v/>
      </c>
      <c r="J4301" s="83" t="str">
        <f aca="false">IF(D4301="","",D4301*IF(Settings!$B$23=Settings!$C$6,1,IF(Settings!$B$23="USD",1/INDEX(Settings!$B$29:$B$40,MONTH(B4301)),INDEX(Settings!$B$29:$B$40,MONTH(B4301)))))</f>
        <v/>
      </c>
    </row>
    <row r="4302" customFormat="false" ht="15" hidden="false" customHeight="false" outlineLevel="0" collapsed="false">
      <c r="I4302" s="0" t="str">
        <f aca="false">IF(A4302="","",IF(COUNTIF(Campaigns!$A$7:$A$300,A4302)&gt;0,"✓",IF(N(D4302)=0,"– no spend","⚠ add to Campaigns tab")))</f>
        <v/>
      </c>
      <c r="J4302" s="83" t="str">
        <f aca="false">IF(D4302="","",D4302*IF(Settings!$B$23=Settings!$C$6,1,IF(Settings!$B$23="USD",1/INDEX(Settings!$B$29:$B$40,MONTH(B4302)),INDEX(Settings!$B$29:$B$40,MONTH(B4302)))))</f>
        <v/>
      </c>
    </row>
    <row r="4303" customFormat="false" ht="15" hidden="false" customHeight="false" outlineLevel="0" collapsed="false">
      <c r="I4303" s="0" t="str">
        <f aca="false">IF(A4303="","",IF(COUNTIF(Campaigns!$A$7:$A$300,A4303)&gt;0,"✓",IF(N(D4303)=0,"– no spend","⚠ add to Campaigns tab")))</f>
        <v/>
      </c>
      <c r="J4303" s="83" t="str">
        <f aca="false">IF(D4303="","",D4303*IF(Settings!$B$23=Settings!$C$6,1,IF(Settings!$B$23="USD",1/INDEX(Settings!$B$29:$B$40,MONTH(B4303)),INDEX(Settings!$B$29:$B$40,MONTH(B4303)))))</f>
        <v/>
      </c>
    </row>
    <row r="4304" customFormat="false" ht="15" hidden="false" customHeight="false" outlineLevel="0" collapsed="false">
      <c r="I4304" s="0" t="str">
        <f aca="false">IF(A4304="","",IF(COUNTIF(Campaigns!$A$7:$A$300,A4304)&gt;0,"✓",IF(N(D4304)=0,"– no spend","⚠ add to Campaigns tab")))</f>
        <v/>
      </c>
      <c r="J4304" s="83" t="str">
        <f aca="false">IF(D4304="","",D4304*IF(Settings!$B$23=Settings!$C$6,1,IF(Settings!$B$23="USD",1/INDEX(Settings!$B$29:$B$40,MONTH(B4304)),INDEX(Settings!$B$29:$B$40,MONTH(B4304)))))</f>
        <v/>
      </c>
    </row>
    <row r="4305" customFormat="false" ht="15" hidden="false" customHeight="false" outlineLevel="0" collapsed="false">
      <c r="I4305" s="0" t="str">
        <f aca="false">IF(A4305="","",IF(COUNTIF(Campaigns!$A$7:$A$300,A4305)&gt;0,"✓",IF(N(D4305)=0,"– no spend","⚠ add to Campaigns tab")))</f>
        <v/>
      </c>
      <c r="J4305" s="83" t="str">
        <f aca="false">IF(D4305="","",D4305*IF(Settings!$B$23=Settings!$C$6,1,IF(Settings!$B$23="USD",1/INDEX(Settings!$B$29:$B$40,MONTH(B4305)),INDEX(Settings!$B$29:$B$40,MONTH(B4305)))))</f>
        <v/>
      </c>
    </row>
    <row r="4306" customFormat="false" ht="15" hidden="false" customHeight="false" outlineLevel="0" collapsed="false">
      <c r="I4306" s="0" t="str">
        <f aca="false">IF(A4306="","",IF(COUNTIF(Campaigns!$A$7:$A$300,A4306)&gt;0,"✓",IF(N(D4306)=0,"– no spend","⚠ add to Campaigns tab")))</f>
        <v/>
      </c>
      <c r="J4306" s="83" t="str">
        <f aca="false">IF(D4306="","",D4306*IF(Settings!$B$23=Settings!$C$6,1,IF(Settings!$B$23="USD",1/INDEX(Settings!$B$29:$B$40,MONTH(B4306)),INDEX(Settings!$B$29:$B$40,MONTH(B4306)))))</f>
        <v/>
      </c>
    </row>
    <row r="4307" customFormat="false" ht="15" hidden="false" customHeight="false" outlineLevel="0" collapsed="false">
      <c r="I4307" s="0" t="str">
        <f aca="false">IF(A4307="","",IF(COUNTIF(Campaigns!$A$7:$A$300,A4307)&gt;0,"✓",IF(N(D4307)=0,"– no spend","⚠ add to Campaigns tab")))</f>
        <v/>
      </c>
      <c r="J4307" s="83" t="str">
        <f aca="false">IF(D4307="","",D4307*IF(Settings!$B$23=Settings!$C$6,1,IF(Settings!$B$23="USD",1/INDEX(Settings!$B$29:$B$40,MONTH(B4307)),INDEX(Settings!$B$29:$B$40,MONTH(B4307)))))</f>
        <v/>
      </c>
    </row>
    <row r="4308" customFormat="false" ht="15" hidden="false" customHeight="false" outlineLevel="0" collapsed="false">
      <c r="I4308" s="0" t="str">
        <f aca="false">IF(A4308="","",IF(COUNTIF(Campaigns!$A$7:$A$300,A4308)&gt;0,"✓",IF(N(D4308)=0,"– no spend","⚠ add to Campaigns tab")))</f>
        <v/>
      </c>
      <c r="J4308" s="83" t="str">
        <f aca="false">IF(D4308="","",D4308*IF(Settings!$B$23=Settings!$C$6,1,IF(Settings!$B$23="USD",1/INDEX(Settings!$B$29:$B$40,MONTH(B4308)),INDEX(Settings!$B$29:$B$40,MONTH(B4308)))))</f>
        <v/>
      </c>
    </row>
    <row r="4309" customFormat="false" ht="15" hidden="false" customHeight="false" outlineLevel="0" collapsed="false">
      <c r="I4309" s="0" t="str">
        <f aca="false">IF(A4309="","",IF(COUNTIF(Campaigns!$A$7:$A$300,A4309)&gt;0,"✓",IF(N(D4309)=0,"– no spend","⚠ add to Campaigns tab")))</f>
        <v/>
      </c>
      <c r="J4309" s="83" t="str">
        <f aca="false">IF(D4309="","",D4309*IF(Settings!$B$23=Settings!$C$6,1,IF(Settings!$B$23="USD",1/INDEX(Settings!$B$29:$B$40,MONTH(B4309)),INDEX(Settings!$B$29:$B$40,MONTH(B4309)))))</f>
        <v/>
      </c>
    </row>
    <row r="4310" customFormat="false" ht="15" hidden="false" customHeight="false" outlineLevel="0" collapsed="false">
      <c r="I4310" s="0" t="str">
        <f aca="false">IF(A4310="","",IF(COUNTIF(Campaigns!$A$7:$A$300,A4310)&gt;0,"✓",IF(N(D4310)=0,"– no spend","⚠ add to Campaigns tab")))</f>
        <v/>
      </c>
      <c r="J4310" s="83" t="str">
        <f aca="false">IF(D4310="","",D4310*IF(Settings!$B$23=Settings!$C$6,1,IF(Settings!$B$23="USD",1/INDEX(Settings!$B$29:$B$40,MONTH(B4310)),INDEX(Settings!$B$29:$B$40,MONTH(B4310)))))</f>
        <v/>
      </c>
    </row>
    <row r="4311" customFormat="false" ht="15" hidden="false" customHeight="false" outlineLevel="0" collapsed="false">
      <c r="I4311" s="0" t="str">
        <f aca="false">IF(A4311="","",IF(COUNTIF(Campaigns!$A$7:$A$300,A4311)&gt;0,"✓",IF(N(D4311)=0,"– no spend","⚠ add to Campaigns tab")))</f>
        <v/>
      </c>
      <c r="J4311" s="83" t="str">
        <f aca="false">IF(D4311="","",D4311*IF(Settings!$B$23=Settings!$C$6,1,IF(Settings!$B$23="USD",1/INDEX(Settings!$B$29:$B$40,MONTH(B4311)),INDEX(Settings!$B$29:$B$40,MONTH(B4311)))))</f>
        <v/>
      </c>
    </row>
    <row r="4312" customFormat="false" ht="15" hidden="false" customHeight="false" outlineLevel="0" collapsed="false">
      <c r="I4312" s="0" t="str">
        <f aca="false">IF(A4312="","",IF(COUNTIF(Campaigns!$A$7:$A$300,A4312)&gt;0,"✓",IF(N(D4312)=0,"– no spend","⚠ add to Campaigns tab")))</f>
        <v/>
      </c>
      <c r="J4312" s="83" t="str">
        <f aca="false">IF(D4312="","",D4312*IF(Settings!$B$23=Settings!$C$6,1,IF(Settings!$B$23="USD",1/INDEX(Settings!$B$29:$B$40,MONTH(B4312)),INDEX(Settings!$B$29:$B$40,MONTH(B4312)))))</f>
        <v/>
      </c>
    </row>
    <row r="4313" customFormat="false" ht="15" hidden="false" customHeight="false" outlineLevel="0" collapsed="false">
      <c r="I4313" s="0" t="str">
        <f aca="false">IF(A4313="","",IF(COUNTIF(Campaigns!$A$7:$A$300,A4313)&gt;0,"✓",IF(N(D4313)=0,"– no spend","⚠ add to Campaigns tab")))</f>
        <v/>
      </c>
      <c r="J4313" s="83" t="str">
        <f aca="false">IF(D4313="","",D4313*IF(Settings!$B$23=Settings!$C$6,1,IF(Settings!$B$23="USD",1/INDEX(Settings!$B$29:$B$40,MONTH(B4313)),INDEX(Settings!$B$29:$B$40,MONTH(B4313)))))</f>
        <v/>
      </c>
    </row>
    <row r="4314" customFormat="false" ht="15" hidden="false" customHeight="false" outlineLevel="0" collapsed="false">
      <c r="I4314" s="0" t="str">
        <f aca="false">IF(A4314="","",IF(COUNTIF(Campaigns!$A$7:$A$300,A4314)&gt;0,"✓",IF(N(D4314)=0,"– no spend","⚠ add to Campaigns tab")))</f>
        <v/>
      </c>
      <c r="J4314" s="83" t="str">
        <f aca="false">IF(D4314="","",D4314*IF(Settings!$B$23=Settings!$C$6,1,IF(Settings!$B$23="USD",1/INDEX(Settings!$B$29:$B$40,MONTH(B4314)),INDEX(Settings!$B$29:$B$40,MONTH(B4314)))))</f>
        <v/>
      </c>
    </row>
    <row r="4315" customFormat="false" ht="15" hidden="false" customHeight="false" outlineLevel="0" collapsed="false">
      <c r="I4315" s="0" t="str">
        <f aca="false">IF(A4315="","",IF(COUNTIF(Campaigns!$A$7:$A$300,A4315)&gt;0,"✓",IF(N(D4315)=0,"– no spend","⚠ add to Campaigns tab")))</f>
        <v/>
      </c>
      <c r="J4315" s="83" t="str">
        <f aca="false">IF(D4315="","",D4315*IF(Settings!$B$23=Settings!$C$6,1,IF(Settings!$B$23="USD",1/INDEX(Settings!$B$29:$B$40,MONTH(B4315)),INDEX(Settings!$B$29:$B$40,MONTH(B4315)))))</f>
        <v/>
      </c>
    </row>
    <row r="4316" customFormat="false" ht="15" hidden="false" customHeight="false" outlineLevel="0" collapsed="false">
      <c r="I4316" s="0" t="str">
        <f aca="false">IF(A4316="","",IF(COUNTIF(Campaigns!$A$7:$A$300,A4316)&gt;0,"✓",IF(N(D4316)=0,"– no spend","⚠ add to Campaigns tab")))</f>
        <v/>
      </c>
      <c r="J4316" s="83" t="str">
        <f aca="false">IF(D4316="","",D4316*IF(Settings!$B$23=Settings!$C$6,1,IF(Settings!$B$23="USD",1/INDEX(Settings!$B$29:$B$40,MONTH(B4316)),INDEX(Settings!$B$29:$B$40,MONTH(B4316)))))</f>
        <v/>
      </c>
    </row>
    <row r="4317" customFormat="false" ht="15" hidden="false" customHeight="false" outlineLevel="0" collapsed="false">
      <c r="I4317" s="0" t="str">
        <f aca="false">IF(A4317="","",IF(COUNTIF(Campaigns!$A$7:$A$300,A4317)&gt;0,"✓",IF(N(D4317)=0,"– no spend","⚠ add to Campaigns tab")))</f>
        <v/>
      </c>
      <c r="J4317" s="83" t="str">
        <f aca="false">IF(D4317="","",D4317*IF(Settings!$B$23=Settings!$C$6,1,IF(Settings!$B$23="USD",1/INDEX(Settings!$B$29:$B$40,MONTH(B4317)),INDEX(Settings!$B$29:$B$40,MONTH(B4317)))))</f>
        <v/>
      </c>
    </row>
    <row r="4318" customFormat="false" ht="15" hidden="false" customHeight="false" outlineLevel="0" collapsed="false">
      <c r="I4318" s="0" t="str">
        <f aca="false">IF(A4318="","",IF(COUNTIF(Campaigns!$A$7:$A$300,A4318)&gt;0,"✓",IF(N(D4318)=0,"– no spend","⚠ add to Campaigns tab")))</f>
        <v/>
      </c>
      <c r="J4318" s="83" t="str">
        <f aca="false">IF(D4318="","",D4318*IF(Settings!$B$23=Settings!$C$6,1,IF(Settings!$B$23="USD",1/INDEX(Settings!$B$29:$B$40,MONTH(B4318)),INDEX(Settings!$B$29:$B$40,MONTH(B4318)))))</f>
        <v/>
      </c>
    </row>
    <row r="4319" customFormat="false" ht="15" hidden="false" customHeight="false" outlineLevel="0" collapsed="false">
      <c r="I4319" s="0" t="str">
        <f aca="false">IF(A4319="","",IF(COUNTIF(Campaigns!$A$7:$A$300,A4319)&gt;0,"✓",IF(N(D4319)=0,"– no spend","⚠ add to Campaigns tab")))</f>
        <v/>
      </c>
      <c r="J4319" s="83" t="str">
        <f aca="false">IF(D4319="","",D4319*IF(Settings!$B$23=Settings!$C$6,1,IF(Settings!$B$23="USD",1/INDEX(Settings!$B$29:$B$40,MONTH(B4319)),INDEX(Settings!$B$29:$B$40,MONTH(B4319)))))</f>
        <v/>
      </c>
    </row>
    <row r="4320" customFormat="false" ht="15" hidden="false" customHeight="false" outlineLevel="0" collapsed="false">
      <c r="I4320" s="0" t="str">
        <f aca="false">IF(A4320="","",IF(COUNTIF(Campaigns!$A$7:$A$300,A4320)&gt;0,"✓",IF(N(D4320)=0,"– no spend","⚠ add to Campaigns tab")))</f>
        <v/>
      </c>
      <c r="J4320" s="83" t="str">
        <f aca="false">IF(D4320="","",D4320*IF(Settings!$B$23=Settings!$C$6,1,IF(Settings!$B$23="USD",1/INDEX(Settings!$B$29:$B$40,MONTH(B4320)),INDEX(Settings!$B$29:$B$40,MONTH(B4320)))))</f>
        <v/>
      </c>
    </row>
    <row r="4321" customFormat="false" ht="15" hidden="false" customHeight="false" outlineLevel="0" collapsed="false">
      <c r="I4321" s="0" t="str">
        <f aca="false">IF(A4321="","",IF(COUNTIF(Campaigns!$A$7:$A$300,A4321)&gt;0,"✓",IF(N(D4321)=0,"– no spend","⚠ add to Campaigns tab")))</f>
        <v/>
      </c>
      <c r="J4321" s="83" t="str">
        <f aca="false">IF(D4321="","",D4321*IF(Settings!$B$23=Settings!$C$6,1,IF(Settings!$B$23="USD",1/INDEX(Settings!$B$29:$B$40,MONTH(B4321)),INDEX(Settings!$B$29:$B$40,MONTH(B4321)))))</f>
        <v/>
      </c>
    </row>
    <row r="4322" customFormat="false" ht="15" hidden="false" customHeight="false" outlineLevel="0" collapsed="false">
      <c r="I4322" s="0" t="str">
        <f aca="false">IF(A4322="","",IF(COUNTIF(Campaigns!$A$7:$A$300,A4322)&gt;0,"✓",IF(N(D4322)=0,"– no spend","⚠ add to Campaigns tab")))</f>
        <v/>
      </c>
      <c r="J4322" s="83" t="str">
        <f aca="false">IF(D4322="","",D4322*IF(Settings!$B$23=Settings!$C$6,1,IF(Settings!$B$23="USD",1/INDEX(Settings!$B$29:$B$40,MONTH(B4322)),INDEX(Settings!$B$29:$B$40,MONTH(B4322)))))</f>
        <v/>
      </c>
    </row>
    <row r="4323" customFormat="false" ht="15" hidden="false" customHeight="false" outlineLevel="0" collapsed="false">
      <c r="I4323" s="0" t="str">
        <f aca="false">IF(A4323="","",IF(COUNTIF(Campaigns!$A$7:$A$300,A4323)&gt;0,"✓",IF(N(D4323)=0,"– no spend","⚠ add to Campaigns tab")))</f>
        <v/>
      </c>
      <c r="J4323" s="83" t="str">
        <f aca="false">IF(D4323="","",D4323*IF(Settings!$B$23=Settings!$C$6,1,IF(Settings!$B$23="USD",1/INDEX(Settings!$B$29:$B$40,MONTH(B4323)),INDEX(Settings!$B$29:$B$40,MONTH(B4323)))))</f>
        <v/>
      </c>
    </row>
    <row r="4324" customFormat="false" ht="15" hidden="false" customHeight="false" outlineLevel="0" collapsed="false">
      <c r="I4324" s="0" t="str">
        <f aca="false">IF(A4324="","",IF(COUNTIF(Campaigns!$A$7:$A$300,A4324)&gt;0,"✓",IF(N(D4324)=0,"– no spend","⚠ add to Campaigns tab")))</f>
        <v/>
      </c>
      <c r="J4324" s="83" t="str">
        <f aca="false">IF(D4324="","",D4324*IF(Settings!$B$23=Settings!$C$6,1,IF(Settings!$B$23="USD",1/INDEX(Settings!$B$29:$B$40,MONTH(B4324)),INDEX(Settings!$B$29:$B$40,MONTH(B4324)))))</f>
        <v/>
      </c>
    </row>
    <row r="4325" customFormat="false" ht="15" hidden="false" customHeight="false" outlineLevel="0" collapsed="false">
      <c r="I4325" s="0" t="str">
        <f aca="false">IF(A4325="","",IF(COUNTIF(Campaigns!$A$7:$A$300,A4325)&gt;0,"✓",IF(N(D4325)=0,"– no spend","⚠ add to Campaigns tab")))</f>
        <v/>
      </c>
      <c r="J4325" s="83" t="str">
        <f aca="false">IF(D4325="","",D4325*IF(Settings!$B$23=Settings!$C$6,1,IF(Settings!$B$23="USD",1/INDEX(Settings!$B$29:$B$40,MONTH(B4325)),INDEX(Settings!$B$29:$B$40,MONTH(B4325)))))</f>
        <v/>
      </c>
    </row>
    <row r="4326" customFormat="false" ht="15" hidden="false" customHeight="false" outlineLevel="0" collapsed="false">
      <c r="I4326" s="0" t="str">
        <f aca="false">IF(A4326="","",IF(COUNTIF(Campaigns!$A$7:$A$300,A4326)&gt;0,"✓",IF(N(D4326)=0,"– no spend","⚠ add to Campaigns tab")))</f>
        <v/>
      </c>
      <c r="J4326" s="83" t="str">
        <f aca="false">IF(D4326="","",D4326*IF(Settings!$B$23=Settings!$C$6,1,IF(Settings!$B$23="USD",1/INDEX(Settings!$B$29:$B$40,MONTH(B4326)),INDEX(Settings!$B$29:$B$40,MONTH(B4326)))))</f>
        <v/>
      </c>
    </row>
    <row r="4327" customFormat="false" ht="15" hidden="false" customHeight="false" outlineLevel="0" collapsed="false">
      <c r="I4327" s="0" t="str">
        <f aca="false">IF(A4327="","",IF(COUNTIF(Campaigns!$A$7:$A$300,A4327)&gt;0,"✓",IF(N(D4327)=0,"– no spend","⚠ add to Campaigns tab")))</f>
        <v/>
      </c>
      <c r="J4327" s="83" t="str">
        <f aca="false">IF(D4327="","",D4327*IF(Settings!$B$23=Settings!$C$6,1,IF(Settings!$B$23="USD",1/INDEX(Settings!$B$29:$B$40,MONTH(B4327)),INDEX(Settings!$B$29:$B$40,MONTH(B4327)))))</f>
        <v/>
      </c>
    </row>
    <row r="4328" customFormat="false" ht="15" hidden="false" customHeight="false" outlineLevel="0" collapsed="false">
      <c r="I4328" s="0" t="str">
        <f aca="false">IF(A4328="","",IF(COUNTIF(Campaigns!$A$7:$A$300,A4328)&gt;0,"✓",IF(N(D4328)=0,"– no spend","⚠ add to Campaigns tab")))</f>
        <v/>
      </c>
      <c r="J4328" s="83" t="str">
        <f aca="false">IF(D4328="","",D4328*IF(Settings!$B$23=Settings!$C$6,1,IF(Settings!$B$23="USD",1/INDEX(Settings!$B$29:$B$40,MONTH(B4328)),INDEX(Settings!$B$29:$B$40,MONTH(B4328)))))</f>
        <v/>
      </c>
    </row>
    <row r="4329" customFormat="false" ht="15" hidden="false" customHeight="false" outlineLevel="0" collapsed="false">
      <c r="I4329" s="0" t="str">
        <f aca="false">IF(A4329="","",IF(COUNTIF(Campaigns!$A$7:$A$300,A4329)&gt;0,"✓",IF(N(D4329)=0,"– no spend","⚠ add to Campaigns tab")))</f>
        <v/>
      </c>
      <c r="J4329" s="83" t="str">
        <f aca="false">IF(D4329="","",D4329*IF(Settings!$B$23=Settings!$C$6,1,IF(Settings!$B$23="USD",1/INDEX(Settings!$B$29:$B$40,MONTH(B4329)),INDEX(Settings!$B$29:$B$40,MONTH(B4329)))))</f>
        <v/>
      </c>
    </row>
    <row r="4330" customFormat="false" ht="15" hidden="false" customHeight="false" outlineLevel="0" collapsed="false">
      <c r="I4330" s="0" t="str">
        <f aca="false">IF(A4330="","",IF(COUNTIF(Campaigns!$A$7:$A$300,A4330)&gt;0,"✓",IF(N(D4330)=0,"– no spend","⚠ add to Campaigns tab")))</f>
        <v/>
      </c>
      <c r="J4330" s="83" t="str">
        <f aca="false">IF(D4330="","",D4330*IF(Settings!$B$23=Settings!$C$6,1,IF(Settings!$B$23="USD",1/INDEX(Settings!$B$29:$B$40,MONTH(B4330)),INDEX(Settings!$B$29:$B$40,MONTH(B4330)))))</f>
        <v/>
      </c>
    </row>
    <row r="4331" customFormat="false" ht="15" hidden="false" customHeight="false" outlineLevel="0" collapsed="false">
      <c r="I4331" s="0" t="str">
        <f aca="false">IF(A4331="","",IF(COUNTIF(Campaigns!$A$7:$A$300,A4331)&gt;0,"✓",IF(N(D4331)=0,"– no spend","⚠ add to Campaigns tab")))</f>
        <v/>
      </c>
      <c r="J4331" s="83" t="str">
        <f aca="false">IF(D4331="","",D4331*IF(Settings!$B$23=Settings!$C$6,1,IF(Settings!$B$23="USD",1/INDEX(Settings!$B$29:$B$40,MONTH(B4331)),INDEX(Settings!$B$29:$B$40,MONTH(B4331)))))</f>
        <v/>
      </c>
    </row>
    <row r="4332" customFormat="false" ht="15" hidden="false" customHeight="false" outlineLevel="0" collapsed="false">
      <c r="I4332" s="0" t="str">
        <f aca="false">IF(A4332="","",IF(COUNTIF(Campaigns!$A$7:$A$300,A4332)&gt;0,"✓",IF(N(D4332)=0,"– no spend","⚠ add to Campaigns tab")))</f>
        <v/>
      </c>
      <c r="J4332" s="83" t="str">
        <f aca="false">IF(D4332="","",D4332*IF(Settings!$B$23=Settings!$C$6,1,IF(Settings!$B$23="USD",1/INDEX(Settings!$B$29:$B$40,MONTH(B4332)),INDEX(Settings!$B$29:$B$40,MONTH(B4332)))))</f>
        <v/>
      </c>
    </row>
    <row r="4333" customFormat="false" ht="15" hidden="false" customHeight="false" outlineLevel="0" collapsed="false">
      <c r="I4333" s="0" t="str">
        <f aca="false">IF(A4333="","",IF(COUNTIF(Campaigns!$A$7:$A$300,A4333)&gt;0,"✓",IF(N(D4333)=0,"– no spend","⚠ add to Campaigns tab")))</f>
        <v/>
      </c>
      <c r="J4333" s="83" t="str">
        <f aca="false">IF(D4333="","",D4333*IF(Settings!$B$23=Settings!$C$6,1,IF(Settings!$B$23="USD",1/INDEX(Settings!$B$29:$B$40,MONTH(B4333)),INDEX(Settings!$B$29:$B$40,MONTH(B4333)))))</f>
        <v/>
      </c>
    </row>
    <row r="4334" customFormat="false" ht="15" hidden="false" customHeight="false" outlineLevel="0" collapsed="false">
      <c r="I4334" s="0" t="str">
        <f aca="false">IF(A4334="","",IF(COUNTIF(Campaigns!$A$7:$A$300,A4334)&gt;0,"✓",IF(N(D4334)=0,"– no spend","⚠ add to Campaigns tab")))</f>
        <v/>
      </c>
      <c r="J4334" s="83" t="str">
        <f aca="false">IF(D4334="","",D4334*IF(Settings!$B$23=Settings!$C$6,1,IF(Settings!$B$23="USD",1/INDEX(Settings!$B$29:$B$40,MONTH(B4334)),INDEX(Settings!$B$29:$B$40,MONTH(B4334)))))</f>
        <v/>
      </c>
    </row>
    <row r="4335" customFormat="false" ht="15" hidden="false" customHeight="false" outlineLevel="0" collapsed="false">
      <c r="I4335" s="0" t="str">
        <f aca="false">IF(A4335="","",IF(COUNTIF(Campaigns!$A$7:$A$300,A4335)&gt;0,"✓",IF(N(D4335)=0,"– no spend","⚠ add to Campaigns tab")))</f>
        <v/>
      </c>
      <c r="J4335" s="83" t="str">
        <f aca="false">IF(D4335="","",D4335*IF(Settings!$B$23=Settings!$C$6,1,IF(Settings!$B$23="USD",1/INDEX(Settings!$B$29:$B$40,MONTH(B4335)),INDEX(Settings!$B$29:$B$40,MONTH(B4335)))))</f>
        <v/>
      </c>
    </row>
    <row r="4336" customFormat="false" ht="15" hidden="false" customHeight="false" outlineLevel="0" collapsed="false">
      <c r="I4336" s="0" t="str">
        <f aca="false">IF(A4336="","",IF(COUNTIF(Campaigns!$A$7:$A$300,A4336)&gt;0,"✓",IF(N(D4336)=0,"– no spend","⚠ add to Campaigns tab")))</f>
        <v/>
      </c>
      <c r="J4336" s="83" t="str">
        <f aca="false">IF(D4336="","",D4336*IF(Settings!$B$23=Settings!$C$6,1,IF(Settings!$B$23="USD",1/INDEX(Settings!$B$29:$B$40,MONTH(B4336)),INDEX(Settings!$B$29:$B$40,MONTH(B4336)))))</f>
        <v/>
      </c>
    </row>
    <row r="4337" customFormat="false" ht="15" hidden="false" customHeight="false" outlineLevel="0" collapsed="false">
      <c r="I4337" s="0" t="str">
        <f aca="false">IF(A4337="","",IF(COUNTIF(Campaigns!$A$7:$A$300,A4337)&gt;0,"✓",IF(N(D4337)=0,"– no spend","⚠ add to Campaigns tab")))</f>
        <v/>
      </c>
      <c r="J4337" s="83" t="str">
        <f aca="false">IF(D4337="","",D4337*IF(Settings!$B$23=Settings!$C$6,1,IF(Settings!$B$23="USD",1/INDEX(Settings!$B$29:$B$40,MONTH(B4337)),INDEX(Settings!$B$29:$B$40,MONTH(B4337)))))</f>
        <v/>
      </c>
    </row>
    <row r="4338" customFormat="false" ht="15" hidden="false" customHeight="false" outlineLevel="0" collapsed="false">
      <c r="I4338" s="0" t="str">
        <f aca="false">IF(A4338="","",IF(COUNTIF(Campaigns!$A$7:$A$300,A4338)&gt;0,"✓",IF(N(D4338)=0,"– no spend","⚠ add to Campaigns tab")))</f>
        <v/>
      </c>
      <c r="J4338" s="83" t="str">
        <f aca="false">IF(D4338="","",D4338*IF(Settings!$B$23=Settings!$C$6,1,IF(Settings!$B$23="USD",1/INDEX(Settings!$B$29:$B$40,MONTH(B4338)),INDEX(Settings!$B$29:$B$40,MONTH(B4338)))))</f>
        <v/>
      </c>
    </row>
    <row r="4339" customFormat="false" ht="15" hidden="false" customHeight="false" outlineLevel="0" collapsed="false">
      <c r="I4339" s="0" t="str">
        <f aca="false">IF(A4339="","",IF(COUNTIF(Campaigns!$A$7:$A$300,A4339)&gt;0,"✓",IF(N(D4339)=0,"– no spend","⚠ add to Campaigns tab")))</f>
        <v/>
      </c>
      <c r="J4339" s="83" t="str">
        <f aca="false">IF(D4339="","",D4339*IF(Settings!$B$23=Settings!$C$6,1,IF(Settings!$B$23="USD",1/INDEX(Settings!$B$29:$B$40,MONTH(B4339)),INDEX(Settings!$B$29:$B$40,MONTH(B4339)))))</f>
        <v/>
      </c>
    </row>
    <row r="4340" customFormat="false" ht="15" hidden="false" customHeight="false" outlineLevel="0" collapsed="false">
      <c r="I4340" s="0" t="str">
        <f aca="false">IF(A4340="","",IF(COUNTIF(Campaigns!$A$7:$A$300,A4340)&gt;0,"✓",IF(N(D4340)=0,"– no spend","⚠ add to Campaigns tab")))</f>
        <v/>
      </c>
      <c r="J4340" s="83" t="str">
        <f aca="false">IF(D4340="","",D4340*IF(Settings!$B$23=Settings!$C$6,1,IF(Settings!$B$23="USD",1/INDEX(Settings!$B$29:$B$40,MONTH(B4340)),INDEX(Settings!$B$29:$B$40,MONTH(B4340)))))</f>
        <v/>
      </c>
    </row>
    <row r="4341" customFormat="false" ht="15" hidden="false" customHeight="false" outlineLevel="0" collapsed="false">
      <c r="I4341" s="0" t="str">
        <f aca="false">IF(A4341="","",IF(COUNTIF(Campaigns!$A$7:$A$300,A4341)&gt;0,"✓",IF(N(D4341)=0,"– no spend","⚠ add to Campaigns tab")))</f>
        <v/>
      </c>
      <c r="J4341" s="83" t="str">
        <f aca="false">IF(D4341="","",D4341*IF(Settings!$B$23=Settings!$C$6,1,IF(Settings!$B$23="USD",1/INDEX(Settings!$B$29:$B$40,MONTH(B4341)),INDEX(Settings!$B$29:$B$40,MONTH(B4341)))))</f>
        <v/>
      </c>
    </row>
    <row r="4342" customFormat="false" ht="15" hidden="false" customHeight="false" outlineLevel="0" collapsed="false">
      <c r="I4342" s="0" t="str">
        <f aca="false">IF(A4342="","",IF(COUNTIF(Campaigns!$A$7:$A$300,A4342)&gt;0,"✓",IF(N(D4342)=0,"– no spend","⚠ add to Campaigns tab")))</f>
        <v/>
      </c>
      <c r="J4342" s="83" t="str">
        <f aca="false">IF(D4342="","",D4342*IF(Settings!$B$23=Settings!$C$6,1,IF(Settings!$B$23="USD",1/INDEX(Settings!$B$29:$B$40,MONTH(B4342)),INDEX(Settings!$B$29:$B$40,MONTH(B4342)))))</f>
        <v/>
      </c>
    </row>
    <row r="4343" customFormat="false" ht="15" hidden="false" customHeight="false" outlineLevel="0" collapsed="false">
      <c r="I4343" s="0" t="str">
        <f aca="false">IF(A4343="","",IF(COUNTIF(Campaigns!$A$7:$A$300,A4343)&gt;0,"✓",IF(N(D4343)=0,"– no spend","⚠ add to Campaigns tab")))</f>
        <v/>
      </c>
      <c r="J4343" s="83" t="str">
        <f aca="false">IF(D4343="","",D4343*IF(Settings!$B$23=Settings!$C$6,1,IF(Settings!$B$23="USD",1/INDEX(Settings!$B$29:$B$40,MONTH(B4343)),INDEX(Settings!$B$29:$B$40,MONTH(B4343)))))</f>
        <v/>
      </c>
    </row>
    <row r="4344" customFormat="false" ht="15" hidden="false" customHeight="false" outlineLevel="0" collapsed="false">
      <c r="I4344" s="0" t="str">
        <f aca="false">IF(A4344="","",IF(COUNTIF(Campaigns!$A$7:$A$300,A4344)&gt;0,"✓",IF(N(D4344)=0,"– no spend","⚠ add to Campaigns tab")))</f>
        <v/>
      </c>
      <c r="J4344" s="83" t="str">
        <f aca="false">IF(D4344="","",D4344*IF(Settings!$B$23=Settings!$C$6,1,IF(Settings!$B$23="USD",1/INDEX(Settings!$B$29:$B$40,MONTH(B4344)),INDEX(Settings!$B$29:$B$40,MONTH(B4344)))))</f>
        <v/>
      </c>
    </row>
    <row r="4345" customFormat="false" ht="15" hidden="false" customHeight="false" outlineLevel="0" collapsed="false">
      <c r="I4345" s="0" t="str">
        <f aca="false">IF(A4345="","",IF(COUNTIF(Campaigns!$A$7:$A$300,A4345)&gt;0,"✓",IF(N(D4345)=0,"– no spend","⚠ add to Campaigns tab")))</f>
        <v/>
      </c>
      <c r="J4345" s="83" t="str">
        <f aca="false">IF(D4345="","",D4345*IF(Settings!$B$23=Settings!$C$6,1,IF(Settings!$B$23="USD",1/INDEX(Settings!$B$29:$B$40,MONTH(B4345)),INDEX(Settings!$B$29:$B$40,MONTH(B4345)))))</f>
        <v/>
      </c>
    </row>
    <row r="4346" customFormat="false" ht="15" hidden="false" customHeight="false" outlineLevel="0" collapsed="false">
      <c r="I4346" s="0" t="str">
        <f aca="false">IF(A4346="","",IF(COUNTIF(Campaigns!$A$7:$A$300,A4346)&gt;0,"✓",IF(N(D4346)=0,"– no spend","⚠ add to Campaigns tab")))</f>
        <v/>
      </c>
      <c r="J4346" s="83" t="str">
        <f aca="false">IF(D4346="","",D4346*IF(Settings!$B$23=Settings!$C$6,1,IF(Settings!$B$23="USD",1/INDEX(Settings!$B$29:$B$40,MONTH(B4346)),INDEX(Settings!$B$29:$B$40,MONTH(B4346)))))</f>
        <v/>
      </c>
    </row>
    <row r="4347" customFormat="false" ht="15" hidden="false" customHeight="false" outlineLevel="0" collapsed="false">
      <c r="I4347" s="0" t="str">
        <f aca="false">IF(A4347="","",IF(COUNTIF(Campaigns!$A$7:$A$300,A4347)&gt;0,"✓",IF(N(D4347)=0,"– no spend","⚠ add to Campaigns tab")))</f>
        <v/>
      </c>
      <c r="J4347" s="83" t="str">
        <f aca="false">IF(D4347="","",D4347*IF(Settings!$B$23=Settings!$C$6,1,IF(Settings!$B$23="USD",1/INDEX(Settings!$B$29:$B$40,MONTH(B4347)),INDEX(Settings!$B$29:$B$40,MONTH(B4347)))))</f>
        <v/>
      </c>
    </row>
    <row r="4348" customFormat="false" ht="15" hidden="false" customHeight="false" outlineLevel="0" collapsed="false">
      <c r="I4348" s="0" t="str">
        <f aca="false">IF(A4348="","",IF(COUNTIF(Campaigns!$A$7:$A$300,A4348)&gt;0,"✓",IF(N(D4348)=0,"– no spend","⚠ add to Campaigns tab")))</f>
        <v/>
      </c>
      <c r="J4348" s="83" t="str">
        <f aca="false">IF(D4348="","",D4348*IF(Settings!$B$23=Settings!$C$6,1,IF(Settings!$B$23="USD",1/INDEX(Settings!$B$29:$B$40,MONTH(B4348)),INDEX(Settings!$B$29:$B$40,MONTH(B4348)))))</f>
        <v/>
      </c>
    </row>
    <row r="4349" customFormat="false" ht="15" hidden="false" customHeight="false" outlineLevel="0" collapsed="false">
      <c r="I4349" s="0" t="str">
        <f aca="false">IF(A4349="","",IF(COUNTIF(Campaigns!$A$7:$A$300,A4349)&gt;0,"✓",IF(N(D4349)=0,"– no spend","⚠ add to Campaigns tab")))</f>
        <v/>
      </c>
      <c r="J4349" s="83" t="str">
        <f aca="false">IF(D4349="","",D4349*IF(Settings!$B$23=Settings!$C$6,1,IF(Settings!$B$23="USD",1/INDEX(Settings!$B$29:$B$40,MONTH(B4349)),INDEX(Settings!$B$29:$B$40,MONTH(B4349)))))</f>
        <v/>
      </c>
    </row>
    <row r="4350" customFormat="false" ht="15" hidden="false" customHeight="false" outlineLevel="0" collapsed="false">
      <c r="I4350" s="0" t="str">
        <f aca="false">IF(A4350="","",IF(COUNTIF(Campaigns!$A$7:$A$300,A4350)&gt;0,"✓",IF(N(D4350)=0,"– no spend","⚠ add to Campaigns tab")))</f>
        <v/>
      </c>
      <c r="J4350" s="83" t="str">
        <f aca="false">IF(D4350="","",D4350*IF(Settings!$B$23=Settings!$C$6,1,IF(Settings!$B$23="USD",1/INDEX(Settings!$B$29:$B$40,MONTH(B4350)),INDEX(Settings!$B$29:$B$40,MONTH(B4350)))))</f>
        <v/>
      </c>
    </row>
    <row r="4351" customFormat="false" ht="15" hidden="false" customHeight="false" outlineLevel="0" collapsed="false">
      <c r="I4351" s="0" t="str">
        <f aca="false">IF(A4351="","",IF(COUNTIF(Campaigns!$A$7:$A$300,A4351)&gt;0,"✓",IF(N(D4351)=0,"– no spend","⚠ add to Campaigns tab")))</f>
        <v/>
      </c>
      <c r="J4351" s="83" t="str">
        <f aca="false">IF(D4351="","",D4351*IF(Settings!$B$23=Settings!$C$6,1,IF(Settings!$B$23="USD",1/INDEX(Settings!$B$29:$B$40,MONTH(B4351)),INDEX(Settings!$B$29:$B$40,MONTH(B4351)))))</f>
        <v/>
      </c>
    </row>
    <row r="4352" customFormat="false" ht="15" hidden="false" customHeight="false" outlineLevel="0" collapsed="false">
      <c r="I4352" s="0" t="str">
        <f aca="false">IF(A4352="","",IF(COUNTIF(Campaigns!$A$7:$A$300,A4352)&gt;0,"✓",IF(N(D4352)=0,"– no spend","⚠ add to Campaigns tab")))</f>
        <v/>
      </c>
      <c r="J4352" s="83" t="str">
        <f aca="false">IF(D4352="","",D4352*IF(Settings!$B$23=Settings!$C$6,1,IF(Settings!$B$23="USD",1/INDEX(Settings!$B$29:$B$40,MONTH(B4352)),INDEX(Settings!$B$29:$B$40,MONTH(B4352)))))</f>
        <v/>
      </c>
    </row>
    <row r="4353" customFormat="false" ht="15" hidden="false" customHeight="false" outlineLevel="0" collapsed="false">
      <c r="I4353" s="0" t="str">
        <f aca="false">IF(A4353="","",IF(COUNTIF(Campaigns!$A$7:$A$300,A4353)&gt;0,"✓",IF(N(D4353)=0,"– no spend","⚠ add to Campaigns tab")))</f>
        <v/>
      </c>
      <c r="J4353" s="83" t="str">
        <f aca="false">IF(D4353="","",D4353*IF(Settings!$B$23=Settings!$C$6,1,IF(Settings!$B$23="USD",1/INDEX(Settings!$B$29:$B$40,MONTH(B4353)),INDEX(Settings!$B$29:$B$40,MONTH(B4353)))))</f>
        <v/>
      </c>
    </row>
    <row r="4354" customFormat="false" ht="15" hidden="false" customHeight="false" outlineLevel="0" collapsed="false">
      <c r="I4354" s="0" t="str">
        <f aca="false">IF(A4354="","",IF(COUNTIF(Campaigns!$A$7:$A$300,A4354)&gt;0,"✓",IF(N(D4354)=0,"– no spend","⚠ add to Campaigns tab")))</f>
        <v/>
      </c>
      <c r="J4354" s="83" t="str">
        <f aca="false">IF(D4354="","",D4354*IF(Settings!$B$23=Settings!$C$6,1,IF(Settings!$B$23="USD",1/INDEX(Settings!$B$29:$B$40,MONTH(B4354)),INDEX(Settings!$B$29:$B$40,MONTH(B4354)))))</f>
        <v/>
      </c>
    </row>
    <row r="4355" customFormat="false" ht="15" hidden="false" customHeight="false" outlineLevel="0" collapsed="false">
      <c r="I4355" s="0" t="str">
        <f aca="false">IF(A4355="","",IF(COUNTIF(Campaigns!$A$7:$A$300,A4355)&gt;0,"✓",IF(N(D4355)=0,"– no spend","⚠ add to Campaigns tab")))</f>
        <v/>
      </c>
      <c r="J4355" s="83" t="str">
        <f aca="false">IF(D4355="","",D4355*IF(Settings!$B$23=Settings!$C$6,1,IF(Settings!$B$23="USD",1/INDEX(Settings!$B$29:$B$40,MONTH(B4355)),INDEX(Settings!$B$29:$B$40,MONTH(B4355)))))</f>
        <v/>
      </c>
    </row>
    <row r="4356" customFormat="false" ht="15" hidden="false" customHeight="false" outlineLevel="0" collapsed="false">
      <c r="I4356" s="0" t="str">
        <f aca="false">IF(A4356="","",IF(COUNTIF(Campaigns!$A$7:$A$300,A4356)&gt;0,"✓",IF(N(D4356)=0,"– no spend","⚠ add to Campaigns tab")))</f>
        <v/>
      </c>
      <c r="J4356" s="83" t="str">
        <f aca="false">IF(D4356="","",D4356*IF(Settings!$B$23=Settings!$C$6,1,IF(Settings!$B$23="USD",1/INDEX(Settings!$B$29:$B$40,MONTH(B4356)),INDEX(Settings!$B$29:$B$40,MONTH(B4356)))))</f>
        <v/>
      </c>
    </row>
    <row r="4357" customFormat="false" ht="15" hidden="false" customHeight="false" outlineLevel="0" collapsed="false">
      <c r="I4357" s="0" t="str">
        <f aca="false">IF(A4357="","",IF(COUNTIF(Campaigns!$A$7:$A$300,A4357)&gt;0,"✓",IF(N(D4357)=0,"– no spend","⚠ add to Campaigns tab")))</f>
        <v/>
      </c>
      <c r="J4357" s="83" t="str">
        <f aca="false">IF(D4357="","",D4357*IF(Settings!$B$23=Settings!$C$6,1,IF(Settings!$B$23="USD",1/INDEX(Settings!$B$29:$B$40,MONTH(B4357)),INDEX(Settings!$B$29:$B$40,MONTH(B4357)))))</f>
        <v/>
      </c>
    </row>
    <row r="4358" customFormat="false" ht="15" hidden="false" customHeight="false" outlineLevel="0" collapsed="false">
      <c r="I4358" s="0" t="str">
        <f aca="false">IF(A4358="","",IF(COUNTIF(Campaigns!$A$7:$A$300,A4358)&gt;0,"✓",IF(N(D4358)=0,"– no spend","⚠ add to Campaigns tab")))</f>
        <v/>
      </c>
      <c r="J4358" s="83" t="str">
        <f aca="false">IF(D4358="","",D4358*IF(Settings!$B$23=Settings!$C$6,1,IF(Settings!$B$23="USD",1/INDEX(Settings!$B$29:$B$40,MONTH(B4358)),INDEX(Settings!$B$29:$B$40,MONTH(B4358)))))</f>
        <v/>
      </c>
    </row>
    <row r="4359" customFormat="false" ht="15" hidden="false" customHeight="false" outlineLevel="0" collapsed="false">
      <c r="I4359" s="0" t="str">
        <f aca="false">IF(A4359="","",IF(COUNTIF(Campaigns!$A$7:$A$300,A4359)&gt;0,"✓",IF(N(D4359)=0,"– no spend","⚠ add to Campaigns tab")))</f>
        <v/>
      </c>
      <c r="J4359" s="83" t="str">
        <f aca="false">IF(D4359="","",D4359*IF(Settings!$B$23=Settings!$C$6,1,IF(Settings!$B$23="USD",1/INDEX(Settings!$B$29:$B$40,MONTH(B4359)),INDEX(Settings!$B$29:$B$40,MONTH(B4359)))))</f>
        <v/>
      </c>
    </row>
    <row r="4360" customFormat="false" ht="15" hidden="false" customHeight="false" outlineLevel="0" collapsed="false">
      <c r="I4360" s="0" t="str">
        <f aca="false">IF(A4360="","",IF(COUNTIF(Campaigns!$A$7:$A$300,A4360)&gt;0,"✓",IF(N(D4360)=0,"– no spend","⚠ add to Campaigns tab")))</f>
        <v/>
      </c>
      <c r="J4360" s="83" t="str">
        <f aca="false">IF(D4360="","",D4360*IF(Settings!$B$23=Settings!$C$6,1,IF(Settings!$B$23="USD",1/INDEX(Settings!$B$29:$B$40,MONTH(B4360)),INDEX(Settings!$B$29:$B$40,MONTH(B4360)))))</f>
        <v/>
      </c>
    </row>
    <row r="4361" customFormat="false" ht="15" hidden="false" customHeight="false" outlineLevel="0" collapsed="false">
      <c r="I4361" s="0" t="str">
        <f aca="false">IF(A4361="","",IF(COUNTIF(Campaigns!$A$7:$A$300,A4361)&gt;0,"✓",IF(N(D4361)=0,"– no spend","⚠ add to Campaigns tab")))</f>
        <v/>
      </c>
      <c r="J4361" s="83" t="str">
        <f aca="false">IF(D4361="","",D4361*IF(Settings!$B$23=Settings!$C$6,1,IF(Settings!$B$23="USD",1/INDEX(Settings!$B$29:$B$40,MONTH(B4361)),INDEX(Settings!$B$29:$B$40,MONTH(B4361)))))</f>
        <v/>
      </c>
    </row>
    <row r="4362" customFormat="false" ht="15" hidden="false" customHeight="false" outlineLevel="0" collapsed="false">
      <c r="I4362" s="0" t="str">
        <f aca="false">IF(A4362="","",IF(COUNTIF(Campaigns!$A$7:$A$300,A4362)&gt;0,"✓",IF(N(D4362)=0,"– no spend","⚠ add to Campaigns tab")))</f>
        <v/>
      </c>
      <c r="J4362" s="83" t="str">
        <f aca="false">IF(D4362="","",D4362*IF(Settings!$B$23=Settings!$C$6,1,IF(Settings!$B$23="USD",1/INDEX(Settings!$B$29:$B$40,MONTH(B4362)),INDEX(Settings!$B$29:$B$40,MONTH(B4362)))))</f>
        <v/>
      </c>
    </row>
    <row r="4363" customFormat="false" ht="15" hidden="false" customHeight="false" outlineLevel="0" collapsed="false">
      <c r="I4363" s="0" t="str">
        <f aca="false">IF(A4363="","",IF(COUNTIF(Campaigns!$A$7:$A$300,A4363)&gt;0,"✓",IF(N(D4363)=0,"– no spend","⚠ add to Campaigns tab")))</f>
        <v/>
      </c>
      <c r="J4363" s="83" t="str">
        <f aca="false">IF(D4363="","",D4363*IF(Settings!$B$23=Settings!$C$6,1,IF(Settings!$B$23="USD",1/INDEX(Settings!$B$29:$B$40,MONTH(B4363)),INDEX(Settings!$B$29:$B$40,MONTH(B4363)))))</f>
        <v/>
      </c>
    </row>
    <row r="4364" customFormat="false" ht="15" hidden="false" customHeight="false" outlineLevel="0" collapsed="false">
      <c r="I4364" s="0" t="str">
        <f aca="false">IF(A4364="","",IF(COUNTIF(Campaigns!$A$7:$A$300,A4364)&gt;0,"✓",IF(N(D4364)=0,"– no spend","⚠ add to Campaigns tab")))</f>
        <v/>
      </c>
      <c r="J4364" s="83" t="str">
        <f aca="false">IF(D4364="","",D4364*IF(Settings!$B$23=Settings!$C$6,1,IF(Settings!$B$23="USD",1/INDEX(Settings!$B$29:$B$40,MONTH(B4364)),INDEX(Settings!$B$29:$B$40,MONTH(B4364)))))</f>
        <v/>
      </c>
    </row>
    <row r="4365" customFormat="false" ht="15" hidden="false" customHeight="false" outlineLevel="0" collapsed="false">
      <c r="I4365" s="0" t="str">
        <f aca="false">IF(A4365="","",IF(COUNTIF(Campaigns!$A$7:$A$300,A4365)&gt;0,"✓",IF(N(D4365)=0,"– no spend","⚠ add to Campaigns tab")))</f>
        <v/>
      </c>
      <c r="J4365" s="83" t="str">
        <f aca="false">IF(D4365="","",D4365*IF(Settings!$B$23=Settings!$C$6,1,IF(Settings!$B$23="USD",1/INDEX(Settings!$B$29:$B$40,MONTH(B4365)),INDEX(Settings!$B$29:$B$40,MONTH(B4365)))))</f>
        <v/>
      </c>
    </row>
    <row r="4366" customFormat="false" ht="15" hidden="false" customHeight="false" outlineLevel="0" collapsed="false">
      <c r="I4366" s="0" t="str">
        <f aca="false">IF(A4366="","",IF(COUNTIF(Campaigns!$A$7:$A$300,A4366)&gt;0,"✓",IF(N(D4366)=0,"– no spend","⚠ add to Campaigns tab")))</f>
        <v/>
      </c>
      <c r="J4366" s="83" t="str">
        <f aca="false">IF(D4366="","",D4366*IF(Settings!$B$23=Settings!$C$6,1,IF(Settings!$B$23="USD",1/INDEX(Settings!$B$29:$B$40,MONTH(B4366)),INDEX(Settings!$B$29:$B$40,MONTH(B4366)))))</f>
        <v/>
      </c>
    </row>
    <row r="4367" customFormat="false" ht="15" hidden="false" customHeight="false" outlineLevel="0" collapsed="false">
      <c r="I4367" s="0" t="str">
        <f aca="false">IF(A4367="","",IF(COUNTIF(Campaigns!$A$7:$A$300,A4367)&gt;0,"✓",IF(N(D4367)=0,"– no spend","⚠ add to Campaigns tab")))</f>
        <v/>
      </c>
      <c r="J4367" s="83" t="str">
        <f aca="false">IF(D4367="","",D4367*IF(Settings!$B$23=Settings!$C$6,1,IF(Settings!$B$23="USD",1/INDEX(Settings!$B$29:$B$40,MONTH(B4367)),INDEX(Settings!$B$29:$B$40,MONTH(B4367)))))</f>
        <v/>
      </c>
    </row>
    <row r="4368" customFormat="false" ht="15" hidden="false" customHeight="false" outlineLevel="0" collapsed="false">
      <c r="I4368" s="0" t="str">
        <f aca="false">IF(A4368="","",IF(COUNTIF(Campaigns!$A$7:$A$300,A4368)&gt;0,"✓",IF(N(D4368)=0,"– no spend","⚠ add to Campaigns tab")))</f>
        <v/>
      </c>
      <c r="J4368" s="83" t="str">
        <f aca="false">IF(D4368="","",D4368*IF(Settings!$B$23=Settings!$C$6,1,IF(Settings!$B$23="USD",1/INDEX(Settings!$B$29:$B$40,MONTH(B4368)),INDEX(Settings!$B$29:$B$40,MONTH(B4368)))))</f>
        <v/>
      </c>
    </row>
    <row r="4369" customFormat="false" ht="15" hidden="false" customHeight="false" outlineLevel="0" collapsed="false">
      <c r="I4369" s="0" t="str">
        <f aca="false">IF(A4369="","",IF(COUNTIF(Campaigns!$A$7:$A$300,A4369)&gt;0,"✓",IF(N(D4369)=0,"– no spend","⚠ add to Campaigns tab")))</f>
        <v/>
      </c>
      <c r="J4369" s="83" t="str">
        <f aca="false">IF(D4369="","",D4369*IF(Settings!$B$23=Settings!$C$6,1,IF(Settings!$B$23="USD",1/INDEX(Settings!$B$29:$B$40,MONTH(B4369)),INDEX(Settings!$B$29:$B$40,MONTH(B4369)))))</f>
        <v/>
      </c>
    </row>
    <row r="4370" customFormat="false" ht="15" hidden="false" customHeight="false" outlineLevel="0" collapsed="false">
      <c r="I4370" s="0" t="str">
        <f aca="false">IF(A4370="","",IF(COUNTIF(Campaigns!$A$7:$A$300,A4370)&gt;0,"✓",IF(N(D4370)=0,"– no spend","⚠ add to Campaigns tab")))</f>
        <v/>
      </c>
      <c r="J4370" s="83" t="str">
        <f aca="false">IF(D4370="","",D4370*IF(Settings!$B$23=Settings!$C$6,1,IF(Settings!$B$23="USD",1/INDEX(Settings!$B$29:$B$40,MONTH(B4370)),INDEX(Settings!$B$29:$B$40,MONTH(B4370)))))</f>
        <v/>
      </c>
    </row>
    <row r="4371" customFormat="false" ht="15" hidden="false" customHeight="false" outlineLevel="0" collapsed="false">
      <c r="I4371" s="0" t="str">
        <f aca="false">IF(A4371="","",IF(COUNTIF(Campaigns!$A$7:$A$300,A4371)&gt;0,"✓",IF(N(D4371)=0,"– no spend","⚠ add to Campaigns tab")))</f>
        <v/>
      </c>
      <c r="J4371" s="83" t="str">
        <f aca="false">IF(D4371="","",D4371*IF(Settings!$B$23=Settings!$C$6,1,IF(Settings!$B$23="USD",1/INDEX(Settings!$B$29:$B$40,MONTH(B4371)),INDEX(Settings!$B$29:$B$40,MONTH(B4371)))))</f>
        <v/>
      </c>
    </row>
    <row r="4372" customFormat="false" ht="15" hidden="false" customHeight="false" outlineLevel="0" collapsed="false">
      <c r="I4372" s="0" t="str">
        <f aca="false">IF(A4372="","",IF(COUNTIF(Campaigns!$A$7:$A$300,A4372)&gt;0,"✓",IF(N(D4372)=0,"– no spend","⚠ add to Campaigns tab")))</f>
        <v/>
      </c>
      <c r="J4372" s="83" t="str">
        <f aca="false">IF(D4372="","",D4372*IF(Settings!$B$23=Settings!$C$6,1,IF(Settings!$B$23="USD",1/INDEX(Settings!$B$29:$B$40,MONTH(B4372)),INDEX(Settings!$B$29:$B$40,MONTH(B4372)))))</f>
        <v/>
      </c>
    </row>
    <row r="4373" customFormat="false" ht="15" hidden="false" customHeight="false" outlineLevel="0" collapsed="false">
      <c r="I4373" s="0" t="str">
        <f aca="false">IF(A4373="","",IF(COUNTIF(Campaigns!$A$7:$A$300,A4373)&gt;0,"✓",IF(N(D4373)=0,"– no spend","⚠ add to Campaigns tab")))</f>
        <v/>
      </c>
      <c r="J4373" s="83" t="str">
        <f aca="false">IF(D4373="","",D4373*IF(Settings!$B$23=Settings!$C$6,1,IF(Settings!$B$23="USD",1/INDEX(Settings!$B$29:$B$40,MONTH(B4373)),INDEX(Settings!$B$29:$B$40,MONTH(B4373)))))</f>
        <v/>
      </c>
    </row>
    <row r="4374" customFormat="false" ht="15" hidden="false" customHeight="false" outlineLevel="0" collapsed="false">
      <c r="I4374" s="0" t="str">
        <f aca="false">IF(A4374="","",IF(COUNTIF(Campaigns!$A$7:$A$300,A4374)&gt;0,"✓",IF(N(D4374)=0,"– no spend","⚠ add to Campaigns tab")))</f>
        <v/>
      </c>
      <c r="J4374" s="83" t="str">
        <f aca="false">IF(D4374="","",D4374*IF(Settings!$B$23=Settings!$C$6,1,IF(Settings!$B$23="USD",1/INDEX(Settings!$B$29:$B$40,MONTH(B4374)),INDEX(Settings!$B$29:$B$40,MONTH(B4374)))))</f>
        <v/>
      </c>
    </row>
    <row r="4375" customFormat="false" ht="15" hidden="false" customHeight="false" outlineLevel="0" collapsed="false">
      <c r="I4375" s="0" t="str">
        <f aca="false">IF(A4375="","",IF(COUNTIF(Campaigns!$A$7:$A$300,A4375)&gt;0,"✓",IF(N(D4375)=0,"– no spend","⚠ add to Campaigns tab")))</f>
        <v/>
      </c>
      <c r="J4375" s="83" t="str">
        <f aca="false">IF(D4375="","",D4375*IF(Settings!$B$23=Settings!$C$6,1,IF(Settings!$B$23="USD",1/INDEX(Settings!$B$29:$B$40,MONTH(B4375)),INDEX(Settings!$B$29:$B$40,MONTH(B4375)))))</f>
        <v/>
      </c>
    </row>
    <row r="4376" customFormat="false" ht="15" hidden="false" customHeight="false" outlineLevel="0" collapsed="false">
      <c r="I4376" s="0" t="str">
        <f aca="false">IF(A4376="","",IF(COUNTIF(Campaigns!$A$7:$A$300,A4376)&gt;0,"✓",IF(N(D4376)=0,"– no spend","⚠ add to Campaigns tab")))</f>
        <v/>
      </c>
      <c r="J4376" s="83" t="str">
        <f aca="false">IF(D4376="","",D4376*IF(Settings!$B$23=Settings!$C$6,1,IF(Settings!$B$23="USD",1/INDEX(Settings!$B$29:$B$40,MONTH(B4376)),INDEX(Settings!$B$29:$B$40,MONTH(B4376)))))</f>
        <v/>
      </c>
    </row>
    <row r="4377" customFormat="false" ht="15" hidden="false" customHeight="false" outlineLevel="0" collapsed="false">
      <c r="I4377" s="0" t="str">
        <f aca="false">IF(A4377="","",IF(COUNTIF(Campaigns!$A$7:$A$300,A4377)&gt;0,"✓",IF(N(D4377)=0,"– no spend","⚠ add to Campaigns tab")))</f>
        <v/>
      </c>
      <c r="J4377" s="83" t="str">
        <f aca="false">IF(D4377="","",D4377*IF(Settings!$B$23=Settings!$C$6,1,IF(Settings!$B$23="USD",1/INDEX(Settings!$B$29:$B$40,MONTH(B4377)),INDEX(Settings!$B$29:$B$40,MONTH(B4377)))))</f>
        <v/>
      </c>
    </row>
    <row r="4378" customFormat="false" ht="15" hidden="false" customHeight="false" outlineLevel="0" collapsed="false">
      <c r="I4378" s="0" t="str">
        <f aca="false">IF(A4378="","",IF(COUNTIF(Campaigns!$A$7:$A$300,A4378)&gt;0,"✓",IF(N(D4378)=0,"– no spend","⚠ add to Campaigns tab")))</f>
        <v/>
      </c>
      <c r="J4378" s="83" t="str">
        <f aca="false">IF(D4378="","",D4378*IF(Settings!$B$23=Settings!$C$6,1,IF(Settings!$B$23="USD",1/INDEX(Settings!$B$29:$B$40,MONTH(B4378)),INDEX(Settings!$B$29:$B$40,MONTH(B4378)))))</f>
        <v/>
      </c>
    </row>
    <row r="4379" customFormat="false" ht="15" hidden="false" customHeight="false" outlineLevel="0" collapsed="false">
      <c r="I4379" s="0" t="str">
        <f aca="false">IF(A4379="","",IF(COUNTIF(Campaigns!$A$7:$A$300,A4379)&gt;0,"✓",IF(N(D4379)=0,"– no spend","⚠ add to Campaigns tab")))</f>
        <v/>
      </c>
      <c r="J4379" s="83" t="str">
        <f aca="false">IF(D4379="","",D4379*IF(Settings!$B$23=Settings!$C$6,1,IF(Settings!$B$23="USD",1/INDEX(Settings!$B$29:$B$40,MONTH(B4379)),INDEX(Settings!$B$29:$B$40,MONTH(B4379)))))</f>
        <v/>
      </c>
    </row>
    <row r="4380" customFormat="false" ht="15" hidden="false" customHeight="false" outlineLevel="0" collapsed="false">
      <c r="I4380" s="0" t="str">
        <f aca="false">IF(A4380="","",IF(COUNTIF(Campaigns!$A$7:$A$300,A4380)&gt;0,"✓",IF(N(D4380)=0,"– no spend","⚠ add to Campaigns tab")))</f>
        <v/>
      </c>
      <c r="J4380" s="83" t="str">
        <f aca="false">IF(D4380="","",D4380*IF(Settings!$B$23=Settings!$C$6,1,IF(Settings!$B$23="USD",1/INDEX(Settings!$B$29:$B$40,MONTH(B4380)),INDEX(Settings!$B$29:$B$40,MONTH(B4380)))))</f>
        <v/>
      </c>
    </row>
    <row r="4381" customFormat="false" ht="15" hidden="false" customHeight="false" outlineLevel="0" collapsed="false">
      <c r="I4381" s="0" t="str">
        <f aca="false">IF(A4381="","",IF(COUNTIF(Campaigns!$A$7:$A$300,A4381)&gt;0,"✓",IF(N(D4381)=0,"– no spend","⚠ add to Campaigns tab")))</f>
        <v/>
      </c>
      <c r="J4381" s="83" t="str">
        <f aca="false">IF(D4381="","",D4381*IF(Settings!$B$23=Settings!$C$6,1,IF(Settings!$B$23="USD",1/INDEX(Settings!$B$29:$B$40,MONTH(B4381)),INDEX(Settings!$B$29:$B$40,MONTH(B4381)))))</f>
        <v/>
      </c>
    </row>
    <row r="4382" customFormat="false" ht="15" hidden="false" customHeight="false" outlineLevel="0" collapsed="false">
      <c r="I4382" s="0" t="str">
        <f aca="false">IF(A4382="","",IF(COUNTIF(Campaigns!$A$7:$A$300,A4382)&gt;0,"✓",IF(N(D4382)=0,"– no spend","⚠ add to Campaigns tab")))</f>
        <v/>
      </c>
      <c r="J4382" s="83" t="str">
        <f aca="false">IF(D4382="","",D4382*IF(Settings!$B$23=Settings!$C$6,1,IF(Settings!$B$23="USD",1/INDEX(Settings!$B$29:$B$40,MONTH(B4382)),INDEX(Settings!$B$29:$B$40,MONTH(B4382)))))</f>
        <v/>
      </c>
    </row>
    <row r="4383" customFormat="false" ht="15" hidden="false" customHeight="false" outlineLevel="0" collapsed="false">
      <c r="I4383" s="0" t="str">
        <f aca="false">IF(A4383="","",IF(COUNTIF(Campaigns!$A$7:$A$300,A4383)&gt;0,"✓",IF(N(D4383)=0,"– no spend","⚠ add to Campaigns tab")))</f>
        <v/>
      </c>
      <c r="J4383" s="83" t="str">
        <f aca="false">IF(D4383="","",D4383*IF(Settings!$B$23=Settings!$C$6,1,IF(Settings!$B$23="USD",1/INDEX(Settings!$B$29:$B$40,MONTH(B4383)),INDEX(Settings!$B$29:$B$40,MONTH(B4383)))))</f>
        <v/>
      </c>
    </row>
    <row r="4384" customFormat="false" ht="15" hidden="false" customHeight="false" outlineLevel="0" collapsed="false">
      <c r="I4384" s="0" t="str">
        <f aca="false">IF(A4384="","",IF(COUNTIF(Campaigns!$A$7:$A$300,A4384)&gt;0,"✓",IF(N(D4384)=0,"– no spend","⚠ add to Campaigns tab")))</f>
        <v/>
      </c>
      <c r="J4384" s="83" t="str">
        <f aca="false">IF(D4384="","",D4384*IF(Settings!$B$23=Settings!$C$6,1,IF(Settings!$B$23="USD",1/INDEX(Settings!$B$29:$B$40,MONTH(B4384)),INDEX(Settings!$B$29:$B$40,MONTH(B4384)))))</f>
        <v/>
      </c>
    </row>
    <row r="4385" customFormat="false" ht="15" hidden="false" customHeight="false" outlineLevel="0" collapsed="false">
      <c r="I4385" s="0" t="str">
        <f aca="false">IF(A4385="","",IF(COUNTIF(Campaigns!$A$7:$A$300,A4385)&gt;0,"✓",IF(N(D4385)=0,"– no spend","⚠ add to Campaigns tab")))</f>
        <v/>
      </c>
      <c r="J4385" s="83" t="str">
        <f aca="false">IF(D4385="","",D4385*IF(Settings!$B$23=Settings!$C$6,1,IF(Settings!$B$23="USD",1/INDEX(Settings!$B$29:$B$40,MONTH(B4385)),INDEX(Settings!$B$29:$B$40,MONTH(B4385)))))</f>
        <v/>
      </c>
    </row>
    <row r="4386" customFormat="false" ht="15" hidden="false" customHeight="false" outlineLevel="0" collapsed="false">
      <c r="I4386" s="0" t="str">
        <f aca="false">IF(A4386="","",IF(COUNTIF(Campaigns!$A$7:$A$300,A4386)&gt;0,"✓",IF(N(D4386)=0,"– no spend","⚠ add to Campaigns tab")))</f>
        <v/>
      </c>
      <c r="J4386" s="83" t="str">
        <f aca="false">IF(D4386="","",D4386*IF(Settings!$B$23=Settings!$C$6,1,IF(Settings!$B$23="USD",1/INDEX(Settings!$B$29:$B$40,MONTH(B4386)),INDEX(Settings!$B$29:$B$40,MONTH(B4386)))))</f>
        <v/>
      </c>
    </row>
    <row r="4387" customFormat="false" ht="15" hidden="false" customHeight="false" outlineLevel="0" collapsed="false">
      <c r="I4387" s="0" t="str">
        <f aca="false">IF(A4387="","",IF(COUNTIF(Campaigns!$A$7:$A$300,A4387)&gt;0,"✓",IF(N(D4387)=0,"– no spend","⚠ add to Campaigns tab")))</f>
        <v/>
      </c>
      <c r="J4387" s="83" t="str">
        <f aca="false">IF(D4387="","",D4387*IF(Settings!$B$23=Settings!$C$6,1,IF(Settings!$B$23="USD",1/INDEX(Settings!$B$29:$B$40,MONTH(B4387)),INDEX(Settings!$B$29:$B$40,MONTH(B4387)))))</f>
        <v/>
      </c>
    </row>
    <row r="4388" customFormat="false" ht="15" hidden="false" customHeight="false" outlineLevel="0" collapsed="false">
      <c r="I4388" s="0" t="str">
        <f aca="false">IF(A4388="","",IF(COUNTIF(Campaigns!$A$7:$A$300,A4388)&gt;0,"✓",IF(N(D4388)=0,"– no spend","⚠ add to Campaigns tab")))</f>
        <v/>
      </c>
      <c r="J4388" s="83" t="str">
        <f aca="false">IF(D4388="","",D4388*IF(Settings!$B$23=Settings!$C$6,1,IF(Settings!$B$23="USD",1/INDEX(Settings!$B$29:$B$40,MONTH(B4388)),INDEX(Settings!$B$29:$B$40,MONTH(B4388)))))</f>
        <v/>
      </c>
    </row>
    <row r="4389" customFormat="false" ht="15" hidden="false" customHeight="false" outlineLevel="0" collapsed="false">
      <c r="I4389" s="0" t="str">
        <f aca="false">IF(A4389="","",IF(COUNTIF(Campaigns!$A$7:$A$300,A4389)&gt;0,"✓",IF(N(D4389)=0,"– no spend","⚠ add to Campaigns tab")))</f>
        <v/>
      </c>
      <c r="J4389" s="83" t="str">
        <f aca="false">IF(D4389="","",D4389*IF(Settings!$B$23=Settings!$C$6,1,IF(Settings!$B$23="USD",1/INDEX(Settings!$B$29:$B$40,MONTH(B4389)),INDEX(Settings!$B$29:$B$40,MONTH(B4389)))))</f>
        <v/>
      </c>
    </row>
    <row r="4390" customFormat="false" ht="15" hidden="false" customHeight="false" outlineLevel="0" collapsed="false">
      <c r="I4390" s="0" t="str">
        <f aca="false">IF(A4390="","",IF(COUNTIF(Campaigns!$A$7:$A$300,A4390)&gt;0,"✓",IF(N(D4390)=0,"– no spend","⚠ add to Campaigns tab")))</f>
        <v/>
      </c>
      <c r="J4390" s="83" t="str">
        <f aca="false">IF(D4390="","",D4390*IF(Settings!$B$23=Settings!$C$6,1,IF(Settings!$B$23="USD",1/INDEX(Settings!$B$29:$B$40,MONTH(B4390)),INDEX(Settings!$B$29:$B$40,MONTH(B4390)))))</f>
        <v/>
      </c>
    </row>
    <row r="4391" customFormat="false" ht="15" hidden="false" customHeight="false" outlineLevel="0" collapsed="false">
      <c r="I4391" s="0" t="str">
        <f aca="false">IF(A4391="","",IF(COUNTIF(Campaigns!$A$7:$A$300,A4391)&gt;0,"✓",IF(N(D4391)=0,"– no spend","⚠ add to Campaigns tab")))</f>
        <v/>
      </c>
      <c r="J4391" s="83" t="str">
        <f aca="false">IF(D4391="","",D4391*IF(Settings!$B$23=Settings!$C$6,1,IF(Settings!$B$23="USD",1/INDEX(Settings!$B$29:$B$40,MONTH(B4391)),INDEX(Settings!$B$29:$B$40,MONTH(B4391)))))</f>
        <v/>
      </c>
    </row>
    <row r="4392" customFormat="false" ht="15" hidden="false" customHeight="false" outlineLevel="0" collapsed="false">
      <c r="I4392" s="0" t="str">
        <f aca="false">IF(A4392="","",IF(COUNTIF(Campaigns!$A$7:$A$300,A4392)&gt;0,"✓",IF(N(D4392)=0,"– no spend","⚠ add to Campaigns tab")))</f>
        <v/>
      </c>
      <c r="J4392" s="83" t="str">
        <f aca="false">IF(D4392="","",D4392*IF(Settings!$B$23=Settings!$C$6,1,IF(Settings!$B$23="USD",1/INDEX(Settings!$B$29:$B$40,MONTH(B4392)),INDEX(Settings!$B$29:$B$40,MONTH(B4392)))))</f>
        <v/>
      </c>
    </row>
    <row r="4393" customFormat="false" ht="15" hidden="false" customHeight="false" outlineLevel="0" collapsed="false">
      <c r="I4393" s="0" t="str">
        <f aca="false">IF(A4393="","",IF(COUNTIF(Campaigns!$A$7:$A$300,A4393)&gt;0,"✓",IF(N(D4393)=0,"– no spend","⚠ add to Campaigns tab")))</f>
        <v/>
      </c>
      <c r="J4393" s="83" t="str">
        <f aca="false">IF(D4393="","",D4393*IF(Settings!$B$23=Settings!$C$6,1,IF(Settings!$B$23="USD",1/INDEX(Settings!$B$29:$B$40,MONTH(B4393)),INDEX(Settings!$B$29:$B$40,MONTH(B4393)))))</f>
        <v/>
      </c>
    </row>
    <row r="4394" customFormat="false" ht="15" hidden="false" customHeight="false" outlineLevel="0" collapsed="false">
      <c r="I4394" s="0" t="str">
        <f aca="false">IF(A4394="","",IF(COUNTIF(Campaigns!$A$7:$A$300,A4394)&gt;0,"✓",IF(N(D4394)=0,"– no spend","⚠ add to Campaigns tab")))</f>
        <v/>
      </c>
      <c r="J4394" s="83" t="str">
        <f aca="false">IF(D4394="","",D4394*IF(Settings!$B$23=Settings!$C$6,1,IF(Settings!$B$23="USD",1/INDEX(Settings!$B$29:$B$40,MONTH(B4394)),INDEX(Settings!$B$29:$B$40,MONTH(B4394)))))</f>
        <v/>
      </c>
    </row>
    <row r="4395" customFormat="false" ht="15" hidden="false" customHeight="false" outlineLevel="0" collapsed="false">
      <c r="I4395" s="0" t="str">
        <f aca="false">IF(A4395="","",IF(COUNTIF(Campaigns!$A$7:$A$300,A4395)&gt;0,"✓",IF(N(D4395)=0,"– no spend","⚠ add to Campaigns tab")))</f>
        <v/>
      </c>
      <c r="J4395" s="83" t="str">
        <f aca="false">IF(D4395="","",D4395*IF(Settings!$B$23=Settings!$C$6,1,IF(Settings!$B$23="USD",1/INDEX(Settings!$B$29:$B$40,MONTH(B4395)),INDEX(Settings!$B$29:$B$40,MONTH(B4395)))))</f>
        <v/>
      </c>
    </row>
    <row r="4396" customFormat="false" ht="15" hidden="false" customHeight="false" outlineLevel="0" collapsed="false">
      <c r="I4396" s="0" t="str">
        <f aca="false">IF(A4396="","",IF(COUNTIF(Campaigns!$A$7:$A$300,A4396)&gt;0,"✓",IF(N(D4396)=0,"– no spend","⚠ add to Campaigns tab")))</f>
        <v/>
      </c>
      <c r="J4396" s="83" t="str">
        <f aca="false">IF(D4396="","",D4396*IF(Settings!$B$23=Settings!$C$6,1,IF(Settings!$B$23="USD",1/INDEX(Settings!$B$29:$B$40,MONTH(B4396)),INDEX(Settings!$B$29:$B$40,MONTH(B4396)))))</f>
        <v/>
      </c>
    </row>
    <row r="4397" customFormat="false" ht="15" hidden="false" customHeight="false" outlineLevel="0" collapsed="false">
      <c r="I4397" s="0" t="str">
        <f aca="false">IF(A4397="","",IF(COUNTIF(Campaigns!$A$7:$A$300,A4397)&gt;0,"✓",IF(N(D4397)=0,"– no spend","⚠ add to Campaigns tab")))</f>
        <v/>
      </c>
      <c r="J4397" s="83" t="str">
        <f aca="false">IF(D4397="","",D4397*IF(Settings!$B$23=Settings!$C$6,1,IF(Settings!$B$23="USD",1/INDEX(Settings!$B$29:$B$40,MONTH(B4397)),INDEX(Settings!$B$29:$B$40,MONTH(B4397)))))</f>
        <v/>
      </c>
    </row>
    <row r="4398" customFormat="false" ht="15" hidden="false" customHeight="false" outlineLevel="0" collapsed="false">
      <c r="I4398" s="0" t="str">
        <f aca="false">IF(A4398="","",IF(COUNTIF(Campaigns!$A$7:$A$300,A4398)&gt;0,"✓",IF(N(D4398)=0,"– no spend","⚠ add to Campaigns tab")))</f>
        <v/>
      </c>
      <c r="J4398" s="83" t="str">
        <f aca="false">IF(D4398="","",D4398*IF(Settings!$B$23=Settings!$C$6,1,IF(Settings!$B$23="USD",1/INDEX(Settings!$B$29:$B$40,MONTH(B4398)),INDEX(Settings!$B$29:$B$40,MONTH(B4398)))))</f>
        <v/>
      </c>
    </row>
    <row r="4399" customFormat="false" ht="15" hidden="false" customHeight="false" outlineLevel="0" collapsed="false">
      <c r="I4399" s="0" t="str">
        <f aca="false">IF(A4399="","",IF(COUNTIF(Campaigns!$A$7:$A$300,A4399)&gt;0,"✓",IF(N(D4399)=0,"– no spend","⚠ add to Campaigns tab")))</f>
        <v/>
      </c>
      <c r="J4399" s="83" t="str">
        <f aca="false">IF(D4399="","",D4399*IF(Settings!$B$23=Settings!$C$6,1,IF(Settings!$B$23="USD",1/INDEX(Settings!$B$29:$B$40,MONTH(B4399)),INDEX(Settings!$B$29:$B$40,MONTH(B4399)))))</f>
        <v/>
      </c>
    </row>
    <row r="4400" customFormat="false" ht="15" hidden="false" customHeight="false" outlineLevel="0" collapsed="false">
      <c r="I4400" s="0" t="str">
        <f aca="false">IF(A4400="","",IF(COUNTIF(Campaigns!$A$7:$A$300,A4400)&gt;0,"✓",IF(N(D4400)=0,"– no spend","⚠ add to Campaigns tab")))</f>
        <v/>
      </c>
      <c r="J4400" s="83" t="str">
        <f aca="false">IF(D4400="","",D4400*IF(Settings!$B$23=Settings!$C$6,1,IF(Settings!$B$23="USD",1/INDEX(Settings!$B$29:$B$40,MONTH(B4400)),INDEX(Settings!$B$29:$B$40,MONTH(B4400)))))</f>
        <v/>
      </c>
    </row>
    <row r="4401" customFormat="false" ht="15" hidden="false" customHeight="false" outlineLevel="0" collapsed="false">
      <c r="I4401" s="0" t="str">
        <f aca="false">IF(A4401="","",IF(COUNTIF(Campaigns!$A$7:$A$300,A4401)&gt;0,"✓",IF(N(D4401)=0,"– no spend","⚠ add to Campaigns tab")))</f>
        <v/>
      </c>
      <c r="J4401" s="83" t="str">
        <f aca="false">IF(D4401="","",D4401*IF(Settings!$B$23=Settings!$C$6,1,IF(Settings!$B$23="USD",1/INDEX(Settings!$B$29:$B$40,MONTH(B4401)),INDEX(Settings!$B$29:$B$40,MONTH(B4401)))))</f>
        <v/>
      </c>
    </row>
    <row r="4402" customFormat="false" ht="15" hidden="false" customHeight="false" outlineLevel="0" collapsed="false">
      <c r="I4402" s="0" t="str">
        <f aca="false">IF(A4402="","",IF(COUNTIF(Campaigns!$A$7:$A$300,A4402)&gt;0,"✓",IF(N(D4402)=0,"– no spend","⚠ add to Campaigns tab")))</f>
        <v/>
      </c>
      <c r="J4402" s="83" t="str">
        <f aca="false">IF(D4402="","",D4402*IF(Settings!$B$23=Settings!$C$6,1,IF(Settings!$B$23="USD",1/INDEX(Settings!$B$29:$B$40,MONTH(B4402)),INDEX(Settings!$B$29:$B$40,MONTH(B4402)))))</f>
        <v/>
      </c>
    </row>
    <row r="4403" customFormat="false" ht="15" hidden="false" customHeight="false" outlineLevel="0" collapsed="false">
      <c r="I4403" s="0" t="str">
        <f aca="false">IF(A4403="","",IF(COUNTIF(Campaigns!$A$7:$A$300,A4403)&gt;0,"✓",IF(N(D4403)=0,"– no spend","⚠ add to Campaigns tab")))</f>
        <v/>
      </c>
      <c r="J4403" s="83" t="str">
        <f aca="false">IF(D4403="","",D4403*IF(Settings!$B$23=Settings!$C$6,1,IF(Settings!$B$23="USD",1/INDEX(Settings!$B$29:$B$40,MONTH(B4403)),INDEX(Settings!$B$29:$B$40,MONTH(B4403)))))</f>
        <v/>
      </c>
    </row>
    <row r="4404" customFormat="false" ht="15" hidden="false" customHeight="false" outlineLevel="0" collapsed="false">
      <c r="I4404" s="0" t="str">
        <f aca="false">IF(A4404="","",IF(COUNTIF(Campaigns!$A$7:$A$300,A4404)&gt;0,"✓",IF(N(D4404)=0,"– no spend","⚠ add to Campaigns tab")))</f>
        <v/>
      </c>
      <c r="J4404" s="83" t="str">
        <f aca="false">IF(D4404="","",D4404*IF(Settings!$B$23=Settings!$C$6,1,IF(Settings!$B$23="USD",1/INDEX(Settings!$B$29:$B$40,MONTH(B4404)),INDEX(Settings!$B$29:$B$40,MONTH(B4404)))))</f>
        <v/>
      </c>
    </row>
    <row r="4405" customFormat="false" ht="15" hidden="false" customHeight="false" outlineLevel="0" collapsed="false">
      <c r="I4405" s="0" t="str">
        <f aca="false">IF(A4405="","",IF(COUNTIF(Campaigns!$A$7:$A$300,A4405)&gt;0,"✓",IF(N(D4405)=0,"– no spend","⚠ add to Campaigns tab")))</f>
        <v/>
      </c>
      <c r="J4405" s="83" t="str">
        <f aca="false">IF(D4405="","",D4405*IF(Settings!$B$23=Settings!$C$6,1,IF(Settings!$B$23="USD",1/INDEX(Settings!$B$29:$B$40,MONTH(B4405)),INDEX(Settings!$B$29:$B$40,MONTH(B4405)))))</f>
        <v/>
      </c>
    </row>
    <row r="4406" customFormat="false" ht="15" hidden="false" customHeight="false" outlineLevel="0" collapsed="false">
      <c r="I4406" s="0" t="str">
        <f aca="false">IF(A4406="","",IF(COUNTIF(Campaigns!$A$7:$A$300,A4406)&gt;0,"✓",IF(N(D4406)=0,"– no spend","⚠ add to Campaigns tab")))</f>
        <v/>
      </c>
      <c r="J4406" s="83" t="str">
        <f aca="false">IF(D4406="","",D4406*IF(Settings!$B$23=Settings!$C$6,1,IF(Settings!$B$23="USD",1/INDEX(Settings!$B$29:$B$40,MONTH(B4406)),INDEX(Settings!$B$29:$B$40,MONTH(B4406)))))</f>
        <v/>
      </c>
    </row>
    <row r="4407" customFormat="false" ht="15" hidden="false" customHeight="false" outlineLevel="0" collapsed="false">
      <c r="I4407" s="0" t="str">
        <f aca="false">IF(A4407="","",IF(COUNTIF(Campaigns!$A$7:$A$300,A4407)&gt;0,"✓",IF(N(D4407)=0,"– no spend","⚠ add to Campaigns tab")))</f>
        <v/>
      </c>
      <c r="J4407" s="83" t="str">
        <f aca="false">IF(D4407="","",D4407*IF(Settings!$B$23=Settings!$C$6,1,IF(Settings!$B$23="USD",1/INDEX(Settings!$B$29:$B$40,MONTH(B4407)),INDEX(Settings!$B$29:$B$40,MONTH(B4407)))))</f>
        <v/>
      </c>
    </row>
    <row r="4408" customFormat="false" ht="15" hidden="false" customHeight="false" outlineLevel="0" collapsed="false">
      <c r="I4408" s="0" t="str">
        <f aca="false">IF(A4408="","",IF(COUNTIF(Campaigns!$A$7:$A$300,A4408)&gt;0,"✓",IF(N(D4408)=0,"– no spend","⚠ add to Campaigns tab")))</f>
        <v/>
      </c>
      <c r="J4408" s="83" t="str">
        <f aca="false">IF(D4408="","",D4408*IF(Settings!$B$23=Settings!$C$6,1,IF(Settings!$B$23="USD",1/INDEX(Settings!$B$29:$B$40,MONTH(B4408)),INDEX(Settings!$B$29:$B$40,MONTH(B4408)))))</f>
        <v/>
      </c>
    </row>
    <row r="4409" customFormat="false" ht="15" hidden="false" customHeight="false" outlineLevel="0" collapsed="false">
      <c r="I4409" s="0" t="str">
        <f aca="false">IF(A4409="","",IF(COUNTIF(Campaigns!$A$7:$A$300,A4409)&gt;0,"✓",IF(N(D4409)=0,"– no spend","⚠ add to Campaigns tab")))</f>
        <v/>
      </c>
      <c r="J4409" s="83" t="str">
        <f aca="false">IF(D4409="","",D4409*IF(Settings!$B$23=Settings!$C$6,1,IF(Settings!$B$23="USD",1/INDEX(Settings!$B$29:$B$40,MONTH(B4409)),INDEX(Settings!$B$29:$B$40,MONTH(B4409)))))</f>
        <v/>
      </c>
    </row>
    <row r="4410" customFormat="false" ht="15" hidden="false" customHeight="false" outlineLevel="0" collapsed="false">
      <c r="I4410" s="0" t="str">
        <f aca="false">IF(A4410="","",IF(COUNTIF(Campaigns!$A$7:$A$300,A4410)&gt;0,"✓",IF(N(D4410)=0,"– no spend","⚠ add to Campaigns tab")))</f>
        <v/>
      </c>
      <c r="J4410" s="83" t="str">
        <f aca="false">IF(D4410="","",D4410*IF(Settings!$B$23=Settings!$C$6,1,IF(Settings!$B$23="USD",1/INDEX(Settings!$B$29:$B$40,MONTH(B4410)),INDEX(Settings!$B$29:$B$40,MONTH(B4410)))))</f>
        <v/>
      </c>
    </row>
    <row r="4411" customFormat="false" ht="15" hidden="false" customHeight="false" outlineLevel="0" collapsed="false">
      <c r="I4411" s="0" t="str">
        <f aca="false">IF(A4411="","",IF(COUNTIF(Campaigns!$A$7:$A$300,A4411)&gt;0,"✓",IF(N(D4411)=0,"– no spend","⚠ add to Campaigns tab")))</f>
        <v/>
      </c>
      <c r="J4411" s="83" t="str">
        <f aca="false">IF(D4411="","",D4411*IF(Settings!$B$23=Settings!$C$6,1,IF(Settings!$B$23="USD",1/INDEX(Settings!$B$29:$B$40,MONTH(B4411)),INDEX(Settings!$B$29:$B$40,MONTH(B4411)))))</f>
        <v/>
      </c>
    </row>
    <row r="4412" customFormat="false" ht="15" hidden="false" customHeight="false" outlineLevel="0" collapsed="false">
      <c r="I4412" s="0" t="str">
        <f aca="false">IF(A4412="","",IF(COUNTIF(Campaigns!$A$7:$A$300,A4412)&gt;0,"✓",IF(N(D4412)=0,"– no spend","⚠ add to Campaigns tab")))</f>
        <v/>
      </c>
      <c r="J4412" s="83" t="str">
        <f aca="false">IF(D4412="","",D4412*IF(Settings!$B$23=Settings!$C$6,1,IF(Settings!$B$23="USD",1/INDEX(Settings!$B$29:$B$40,MONTH(B4412)),INDEX(Settings!$B$29:$B$40,MONTH(B4412)))))</f>
        <v/>
      </c>
    </row>
    <row r="4413" customFormat="false" ht="15" hidden="false" customHeight="false" outlineLevel="0" collapsed="false">
      <c r="I4413" s="0" t="str">
        <f aca="false">IF(A4413="","",IF(COUNTIF(Campaigns!$A$7:$A$300,A4413)&gt;0,"✓",IF(N(D4413)=0,"– no spend","⚠ add to Campaigns tab")))</f>
        <v/>
      </c>
      <c r="J4413" s="83" t="str">
        <f aca="false">IF(D4413="","",D4413*IF(Settings!$B$23=Settings!$C$6,1,IF(Settings!$B$23="USD",1/INDEX(Settings!$B$29:$B$40,MONTH(B4413)),INDEX(Settings!$B$29:$B$40,MONTH(B4413)))))</f>
        <v/>
      </c>
    </row>
    <row r="4414" customFormat="false" ht="15" hidden="false" customHeight="false" outlineLevel="0" collapsed="false">
      <c r="I4414" s="0" t="str">
        <f aca="false">IF(A4414="","",IF(COUNTIF(Campaigns!$A$7:$A$300,A4414)&gt;0,"✓",IF(N(D4414)=0,"– no spend","⚠ add to Campaigns tab")))</f>
        <v/>
      </c>
      <c r="J4414" s="83" t="str">
        <f aca="false">IF(D4414="","",D4414*IF(Settings!$B$23=Settings!$C$6,1,IF(Settings!$B$23="USD",1/INDEX(Settings!$B$29:$B$40,MONTH(B4414)),INDEX(Settings!$B$29:$B$40,MONTH(B4414)))))</f>
        <v/>
      </c>
    </row>
    <row r="4415" customFormat="false" ht="15" hidden="false" customHeight="false" outlineLevel="0" collapsed="false">
      <c r="I4415" s="0" t="str">
        <f aca="false">IF(A4415="","",IF(COUNTIF(Campaigns!$A$7:$A$300,A4415)&gt;0,"✓",IF(N(D4415)=0,"– no spend","⚠ add to Campaigns tab")))</f>
        <v/>
      </c>
      <c r="J4415" s="83" t="str">
        <f aca="false">IF(D4415="","",D4415*IF(Settings!$B$23=Settings!$C$6,1,IF(Settings!$B$23="USD",1/INDEX(Settings!$B$29:$B$40,MONTH(B4415)),INDEX(Settings!$B$29:$B$40,MONTH(B4415)))))</f>
        <v/>
      </c>
    </row>
    <row r="4416" customFormat="false" ht="15" hidden="false" customHeight="false" outlineLevel="0" collapsed="false">
      <c r="I4416" s="0" t="str">
        <f aca="false">IF(A4416="","",IF(COUNTIF(Campaigns!$A$7:$A$300,A4416)&gt;0,"✓",IF(N(D4416)=0,"– no spend","⚠ add to Campaigns tab")))</f>
        <v/>
      </c>
      <c r="J4416" s="83" t="str">
        <f aca="false">IF(D4416="","",D4416*IF(Settings!$B$23=Settings!$C$6,1,IF(Settings!$B$23="USD",1/INDEX(Settings!$B$29:$B$40,MONTH(B4416)),INDEX(Settings!$B$29:$B$40,MONTH(B4416)))))</f>
        <v/>
      </c>
    </row>
    <row r="4417" customFormat="false" ht="15" hidden="false" customHeight="false" outlineLevel="0" collapsed="false">
      <c r="I4417" s="0" t="str">
        <f aca="false">IF(A4417="","",IF(COUNTIF(Campaigns!$A$7:$A$300,A4417)&gt;0,"✓",IF(N(D4417)=0,"– no spend","⚠ add to Campaigns tab")))</f>
        <v/>
      </c>
      <c r="J4417" s="83" t="str">
        <f aca="false">IF(D4417="","",D4417*IF(Settings!$B$23=Settings!$C$6,1,IF(Settings!$B$23="USD",1/INDEX(Settings!$B$29:$B$40,MONTH(B4417)),INDEX(Settings!$B$29:$B$40,MONTH(B4417)))))</f>
        <v/>
      </c>
    </row>
    <row r="4418" customFormat="false" ht="15" hidden="false" customHeight="false" outlineLevel="0" collapsed="false">
      <c r="I4418" s="0" t="str">
        <f aca="false">IF(A4418="","",IF(COUNTIF(Campaigns!$A$7:$A$300,A4418)&gt;0,"✓",IF(N(D4418)=0,"– no spend","⚠ add to Campaigns tab")))</f>
        <v/>
      </c>
      <c r="J4418" s="83" t="str">
        <f aca="false">IF(D4418="","",D4418*IF(Settings!$B$23=Settings!$C$6,1,IF(Settings!$B$23="USD",1/INDEX(Settings!$B$29:$B$40,MONTH(B4418)),INDEX(Settings!$B$29:$B$40,MONTH(B4418)))))</f>
        <v/>
      </c>
    </row>
    <row r="4419" customFormat="false" ht="15" hidden="false" customHeight="false" outlineLevel="0" collapsed="false">
      <c r="I4419" s="0" t="str">
        <f aca="false">IF(A4419="","",IF(COUNTIF(Campaigns!$A$7:$A$300,A4419)&gt;0,"✓",IF(N(D4419)=0,"– no spend","⚠ add to Campaigns tab")))</f>
        <v/>
      </c>
      <c r="J4419" s="83" t="str">
        <f aca="false">IF(D4419="","",D4419*IF(Settings!$B$23=Settings!$C$6,1,IF(Settings!$B$23="USD",1/INDEX(Settings!$B$29:$B$40,MONTH(B4419)),INDEX(Settings!$B$29:$B$40,MONTH(B4419)))))</f>
        <v/>
      </c>
    </row>
    <row r="4420" customFormat="false" ht="15" hidden="false" customHeight="false" outlineLevel="0" collapsed="false">
      <c r="I4420" s="0" t="str">
        <f aca="false">IF(A4420="","",IF(COUNTIF(Campaigns!$A$7:$A$300,A4420)&gt;0,"✓",IF(N(D4420)=0,"– no spend","⚠ add to Campaigns tab")))</f>
        <v/>
      </c>
      <c r="J4420" s="83" t="str">
        <f aca="false">IF(D4420="","",D4420*IF(Settings!$B$23=Settings!$C$6,1,IF(Settings!$B$23="USD",1/INDEX(Settings!$B$29:$B$40,MONTH(B4420)),INDEX(Settings!$B$29:$B$40,MONTH(B4420)))))</f>
        <v/>
      </c>
    </row>
    <row r="4421" customFormat="false" ht="15" hidden="false" customHeight="false" outlineLevel="0" collapsed="false">
      <c r="I4421" s="0" t="str">
        <f aca="false">IF(A4421="","",IF(COUNTIF(Campaigns!$A$7:$A$300,A4421)&gt;0,"✓",IF(N(D4421)=0,"– no spend","⚠ add to Campaigns tab")))</f>
        <v/>
      </c>
      <c r="J4421" s="83" t="str">
        <f aca="false">IF(D4421="","",D4421*IF(Settings!$B$23=Settings!$C$6,1,IF(Settings!$B$23="USD",1/INDEX(Settings!$B$29:$B$40,MONTH(B4421)),INDEX(Settings!$B$29:$B$40,MONTH(B4421)))))</f>
        <v/>
      </c>
    </row>
    <row r="4422" customFormat="false" ht="15" hidden="false" customHeight="false" outlineLevel="0" collapsed="false">
      <c r="I4422" s="0" t="str">
        <f aca="false">IF(A4422="","",IF(COUNTIF(Campaigns!$A$7:$A$300,A4422)&gt;0,"✓",IF(N(D4422)=0,"– no spend","⚠ add to Campaigns tab")))</f>
        <v/>
      </c>
      <c r="J4422" s="83" t="str">
        <f aca="false">IF(D4422="","",D4422*IF(Settings!$B$23=Settings!$C$6,1,IF(Settings!$B$23="USD",1/INDEX(Settings!$B$29:$B$40,MONTH(B4422)),INDEX(Settings!$B$29:$B$40,MONTH(B4422)))))</f>
        <v/>
      </c>
    </row>
    <row r="4423" customFormat="false" ht="15" hidden="false" customHeight="false" outlineLevel="0" collapsed="false">
      <c r="I4423" s="0" t="str">
        <f aca="false">IF(A4423="","",IF(COUNTIF(Campaigns!$A$7:$A$300,A4423)&gt;0,"✓",IF(N(D4423)=0,"– no spend","⚠ add to Campaigns tab")))</f>
        <v/>
      </c>
      <c r="J4423" s="83" t="str">
        <f aca="false">IF(D4423="","",D4423*IF(Settings!$B$23=Settings!$C$6,1,IF(Settings!$B$23="USD",1/INDEX(Settings!$B$29:$B$40,MONTH(B4423)),INDEX(Settings!$B$29:$B$40,MONTH(B4423)))))</f>
        <v/>
      </c>
    </row>
    <row r="4424" customFormat="false" ht="15" hidden="false" customHeight="false" outlineLevel="0" collapsed="false">
      <c r="I4424" s="0" t="str">
        <f aca="false">IF(A4424="","",IF(COUNTIF(Campaigns!$A$7:$A$300,A4424)&gt;0,"✓",IF(N(D4424)=0,"– no spend","⚠ add to Campaigns tab")))</f>
        <v/>
      </c>
      <c r="J4424" s="83" t="str">
        <f aca="false">IF(D4424="","",D4424*IF(Settings!$B$23=Settings!$C$6,1,IF(Settings!$B$23="USD",1/INDEX(Settings!$B$29:$B$40,MONTH(B4424)),INDEX(Settings!$B$29:$B$40,MONTH(B4424)))))</f>
        <v/>
      </c>
    </row>
    <row r="4425" customFormat="false" ht="15" hidden="false" customHeight="false" outlineLevel="0" collapsed="false">
      <c r="I4425" s="0" t="str">
        <f aca="false">IF(A4425="","",IF(COUNTIF(Campaigns!$A$7:$A$300,A4425)&gt;0,"✓",IF(N(D4425)=0,"– no spend","⚠ add to Campaigns tab")))</f>
        <v/>
      </c>
      <c r="J4425" s="83" t="str">
        <f aca="false">IF(D4425="","",D4425*IF(Settings!$B$23=Settings!$C$6,1,IF(Settings!$B$23="USD",1/INDEX(Settings!$B$29:$B$40,MONTH(B4425)),INDEX(Settings!$B$29:$B$40,MONTH(B4425)))))</f>
        <v/>
      </c>
    </row>
    <row r="4426" customFormat="false" ht="15" hidden="false" customHeight="false" outlineLevel="0" collapsed="false">
      <c r="I4426" s="0" t="str">
        <f aca="false">IF(A4426="","",IF(COUNTIF(Campaigns!$A$7:$A$300,A4426)&gt;0,"✓",IF(N(D4426)=0,"– no spend","⚠ add to Campaigns tab")))</f>
        <v/>
      </c>
      <c r="J4426" s="83" t="str">
        <f aca="false">IF(D4426="","",D4426*IF(Settings!$B$23=Settings!$C$6,1,IF(Settings!$B$23="USD",1/INDEX(Settings!$B$29:$B$40,MONTH(B4426)),INDEX(Settings!$B$29:$B$40,MONTH(B4426)))))</f>
        <v/>
      </c>
    </row>
    <row r="4427" customFormat="false" ht="15" hidden="false" customHeight="false" outlineLevel="0" collapsed="false">
      <c r="I4427" s="0" t="str">
        <f aca="false">IF(A4427="","",IF(COUNTIF(Campaigns!$A$7:$A$300,A4427)&gt;0,"✓",IF(N(D4427)=0,"– no spend","⚠ add to Campaigns tab")))</f>
        <v/>
      </c>
      <c r="J4427" s="83" t="str">
        <f aca="false">IF(D4427="","",D4427*IF(Settings!$B$23=Settings!$C$6,1,IF(Settings!$B$23="USD",1/INDEX(Settings!$B$29:$B$40,MONTH(B4427)),INDEX(Settings!$B$29:$B$40,MONTH(B4427)))))</f>
        <v/>
      </c>
    </row>
    <row r="4428" customFormat="false" ht="15" hidden="false" customHeight="false" outlineLevel="0" collapsed="false">
      <c r="I4428" s="0" t="str">
        <f aca="false">IF(A4428="","",IF(COUNTIF(Campaigns!$A$7:$A$300,A4428)&gt;0,"✓",IF(N(D4428)=0,"– no spend","⚠ add to Campaigns tab")))</f>
        <v/>
      </c>
      <c r="J4428" s="83" t="str">
        <f aca="false">IF(D4428="","",D4428*IF(Settings!$B$23=Settings!$C$6,1,IF(Settings!$B$23="USD",1/INDEX(Settings!$B$29:$B$40,MONTH(B4428)),INDEX(Settings!$B$29:$B$40,MONTH(B4428)))))</f>
        <v/>
      </c>
    </row>
    <row r="4429" customFormat="false" ht="15" hidden="false" customHeight="false" outlineLevel="0" collapsed="false">
      <c r="I4429" s="0" t="str">
        <f aca="false">IF(A4429="","",IF(COUNTIF(Campaigns!$A$7:$A$300,A4429)&gt;0,"✓",IF(N(D4429)=0,"– no spend","⚠ add to Campaigns tab")))</f>
        <v/>
      </c>
      <c r="J4429" s="83" t="str">
        <f aca="false">IF(D4429="","",D4429*IF(Settings!$B$23=Settings!$C$6,1,IF(Settings!$B$23="USD",1/INDEX(Settings!$B$29:$B$40,MONTH(B4429)),INDEX(Settings!$B$29:$B$40,MONTH(B4429)))))</f>
        <v/>
      </c>
    </row>
    <row r="4430" customFormat="false" ht="15" hidden="false" customHeight="false" outlineLevel="0" collapsed="false">
      <c r="I4430" s="0" t="str">
        <f aca="false">IF(A4430="","",IF(COUNTIF(Campaigns!$A$7:$A$300,A4430)&gt;0,"✓",IF(N(D4430)=0,"– no spend","⚠ add to Campaigns tab")))</f>
        <v/>
      </c>
      <c r="J4430" s="83" t="str">
        <f aca="false">IF(D4430="","",D4430*IF(Settings!$B$23=Settings!$C$6,1,IF(Settings!$B$23="USD",1/INDEX(Settings!$B$29:$B$40,MONTH(B4430)),INDEX(Settings!$B$29:$B$40,MONTH(B4430)))))</f>
        <v/>
      </c>
    </row>
    <row r="4431" customFormat="false" ht="15" hidden="false" customHeight="false" outlineLevel="0" collapsed="false">
      <c r="I4431" s="0" t="str">
        <f aca="false">IF(A4431="","",IF(COUNTIF(Campaigns!$A$7:$A$300,A4431)&gt;0,"✓",IF(N(D4431)=0,"– no spend","⚠ add to Campaigns tab")))</f>
        <v/>
      </c>
      <c r="J4431" s="83" t="str">
        <f aca="false">IF(D4431="","",D4431*IF(Settings!$B$23=Settings!$C$6,1,IF(Settings!$B$23="USD",1/INDEX(Settings!$B$29:$B$40,MONTH(B4431)),INDEX(Settings!$B$29:$B$40,MONTH(B4431)))))</f>
        <v/>
      </c>
    </row>
    <row r="4432" customFormat="false" ht="15" hidden="false" customHeight="false" outlineLevel="0" collapsed="false">
      <c r="I4432" s="0" t="str">
        <f aca="false">IF(A4432="","",IF(COUNTIF(Campaigns!$A$7:$A$300,A4432)&gt;0,"✓",IF(N(D4432)=0,"– no spend","⚠ add to Campaigns tab")))</f>
        <v/>
      </c>
      <c r="J4432" s="83" t="str">
        <f aca="false">IF(D4432="","",D4432*IF(Settings!$B$23=Settings!$C$6,1,IF(Settings!$B$23="USD",1/INDEX(Settings!$B$29:$B$40,MONTH(B4432)),INDEX(Settings!$B$29:$B$40,MONTH(B4432)))))</f>
        <v/>
      </c>
    </row>
    <row r="4433" customFormat="false" ht="15" hidden="false" customHeight="false" outlineLevel="0" collapsed="false">
      <c r="I4433" s="0" t="str">
        <f aca="false">IF(A4433="","",IF(COUNTIF(Campaigns!$A$7:$A$300,A4433)&gt;0,"✓",IF(N(D4433)=0,"– no spend","⚠ add to Campaigns tab")))</f>
        <v/>
      </c>
      <c r="J4433" s="83" t="str">
        <f aca="false">IF(D4433="","",D4433*IF(Settings!$B$23=Settings!$C$6,1,IF(Settings!$B$23="USD",1/INDEX(Settings!$B$29:$B$40,MONTH(B4433)),INDEX(Settings!$B$29:$B$40,MONTH(B4433)))))</f>
        <v/>
      </c>
    </row>
    <row r="4434" customFormat="false" ht="15" hidden="false" customHeight="false" outlineLevel="0" collapsed="false">
      <c r="I4434" s="0" t="str">
        <f aca="false">IF(A4434="","",IF(COUNTIF(Campaigns!$A$7:$A$300,A4434)&gt;0,"✓",IF(N(D4434)=0,"– no spend","⚠ add to Campaigns tab")))</f>
        <v/>
      </c>
      <c r="J4434" s="83" t="str">
        <f aca="false">IF(D4434="","",D4434*IF(Settings!$B$23=Settings!$C$6,1,IF(Settings!$B$23="USD",1/INDEX(Settings!$B$29:$B$40,MONTH(B4434)),INDEX(Settings!$B$29:$B$40,MONTH(B4434)))))</f>
        <v/>
      </c>
    </row>
    <row r="4435" customFormat="false" ht="15" hidden="false" customHeight="false" outlineLevel="0" collapsed="false">
      <c r="I4435" s="0" t="str">
        <f aca="false">IF(A4435="","",IF(COUNTIF(Campaigns!$A$7:$A$300,A4435)&gt;0,"✓",IF(N(D4435)=0,"– no spend","⚠ add to Campaigns tab")))</f>
        <v/>
      </c>
      <c r="J4435" s="83" t="str">
        <f aca="false">IF(D4435="","",D4435*IF(Settings!$B$23=Settings!$C$6,1,IF(Settings!$B$23="USD",1/INDEX(Settings!$B$29:$B$40,MONTH(B4435)),INDEX(Settings!$B$29:$B$40,MONTH(B4435)))))</f>
        <v/>
      </c>
    </row>
    <row r="4436" customFormat="false" ht="15" hidden="false" customHeight="false" outlineLevel="0" collapsed="false">
      <c r="I4436" s="0" t="str">
        <f aca="false">IF(A4436="","",IF(COUNTIF(Campaigns!$A$7:$A$300,A4436)&gt;0,"✓",IF(N(D4436)=0,"– no spend","⚠ add to Campaigns tab")))</f>
        <v/>
      </c>
      <c r="J4436" s="83" t="str">
        <f aca="false">IF(D4436="","",D4436*IF(Settings!$B$23=Settings!$C$6,1,IF(Settings!$B$23="USD",1/INDEX(Settings!$B$29:$B$40,MONTH(B4436)),INDEX(Settings!$B$29:$B$40,MONTH(B4436)))))</f>
        <v/>
      </c>
    </row>
    <row r="4437" customFormat="false" ht="15" hidden="false" customHeight="false" outlineLevel="0" collapsed="false">
      <c r="I4437" s="0" t="str">
        <f aca="false">IF(A4437="","",IF(COUNTIF(Campaigns!$A$7:$A$300,A4437)&gt;0,"✓",IF(N(D4437)=0,"– no spend","⚠ add to Campaigns tab")))</f>
        <v/>
      </c>
      <c r="J4437" s="83" t="str">
        <f aca="false">IF(D4437="","",D4437*IF(Settings!$B$23=Settings!$C$6,1,IF(Settings!$B$23="USD",1/INDEX(Settings!$B$29:$B$40,MONTH(B4437)),INDEX(Settings!$B$29:$B$40,MONTH(B4437)))))</f>
        <v/>
      </c>
    </row>
    <row r="4438" customFormat="false" ht="15" hidden="false" customHeight="false" outlineLevel="0" collapsed="false">
      <c r="I4438" s="0" t="str">
        <f aca="false">IF(A4438="","",IF(COUNTIF(Campaigns!$A$7:$A$300,A4438)&gt;0,"✓",IF(N(D4438)=0,"– no spend","⚠ add to Campaigns tab")))</f>
        <v/>
      </c>
      <c r="J4438" s="83" t="str">
        <f aca="false">IF(D4438="","",D4438*IF(Settings!$B$23=Settings!$C$6,1,IF(Settings!$B$23="USD",1/INDEX(Settings!$B$29:$B$40,MONTH(B4438)),INDEX(Settings!$B$29:$B$40,MONTH(B4438)))))</f>
        <v/>
      </c>
    </row>
    <row r="4439" customFormat="false" ht="15" hidden="false" customHeight="false" outlineLevel="0" collapsed="false">
      <c r="I4439" s="0" t="str">
        <f aca="false">IF(A4439="","",IF(COUNTIF(Campaigns!$A$7:$A$300,A4439)&gt;0,"✓",IF(N(D4439)=0,"– no spend","⚠ add to Campaigns tab")))</f>
        <v/>
      </c>
      <c r="J4439" s="83" t="str">
        <f aca="false">IF(D4439="","",D4439*IF(Settings!$B$23=Settings!$C$6,1,IF(Settings!$B$23="USD",1/INDEX(Settings!$B$29:$B$40,MONTH(B4439)),INDEX(Settings!$B$29:$B$40,MONTH(B4439)))))</f>
        <v/>
      </c>
    </row>
    <row r="4440" customFormat="false" ht="15" hidden="false" customHeight="false" outlineLevel="0" collapsed="false">
      <c r="I4440" s="0" t="str">
        <f aca="false">IF(A4440="","",IF(COUNTIF(Campaigns!$A$7:$A$300,A4440)&gt;0,"✓",IF(N(D4440)=0,"– no spend","⚠ add to Campaigns tab")))</f>
        <v/>
      </c>
      <c r="J4440" s="83" t="str">
        <f aca="false">IF(D4440="","",D4440*IF(Settings!$B$23=Settings!$C$6,1,IF(Settings!$B$23="USD",1/INDEX(Settings!$B$29:$B$40,MONTH(B4440)),INDEX(Settings!$B$29:$B$40,MONTH(B4440)))))</f>
        <v/>
      </c>
    </row>
    <row r="4441" customFormat="false" ht="15" hidden="false" customHeight="false" outlineLevel="0" collapsed="false">
      <c r="I4441" s="0" t="str">
        <f aca="false">IF(A4441="","",IF(COUNTIF(Campaigns!$A$7:$A$300,A4441)&gt;0,"✓",IF(N(D4441)=0,"– no spend","⚠ add to Campaigns tab")))</f>
        <v/>
      </c>
      <c r="J4441" s="83" t="str">
        <f aca="false">IF(D4441="","",D4441*IF(Settings!$B$23=Settings!$C$6,1,IF(Settings!$B$23="USD",1/INDEX(Settings!$B$29:$B$40,MONTH(B4441)),INDEX(Settings!$B$29:$B$40,MONTH(B4441)))))</f>
        <v/>
      </c>
    </row>
    <row r="4442" customFormat="false" ht="15" hidden="false" customHeight="false" outlineLevel="0" collapsed="false">
      <c r="I4442" s="0" t="str">
        <f aca="false">IF(A4442="","",IF(COUNTIF(Campaigns!$A$7:$A$300,A4442)&gt;0,"✓",IF(N(D4442)=0,"– no spend","⚠ add to Campaigns tab")))</f>
        <v/>
      </c>
      <c r="J4442" s="83" t="str">
        <f aca="false">IF(D4442="","",D4442*IF(Settings!$B$23=Settings!$C$6,1,IF(Settings!$B$23="USD",1/INDEX(Settings!$B$29:$B$40,MONTH(B4442)),INDEX(Settings!$B$29:$B$40,MONTH(B4442)))))</f>
        <v/>
      </c>
    </row>
    <row r="4443" customFormat="false" ht="15" hidden="false" customHeight="false" outlineLevel="0" collapsed="false">
      <c r="I4443" s="0" t="str">
        <f aca="false">IF(A4443="","",IF(COUNTIF(Campaigns!$A$7:$A$300,A4443)&gt;0,"✓",IF(N(D4443)=0,"– no spend","⚠ add to Campaigns tab")))</f>
        <v/>
      </c>
      <c r="J4443" s="83" t="str">
        <f aca="false">IF(D4443="","",D4443*IF(Settings!$B$23=Settings!$C$6,1,IF(Settings!$B$23="USD",1/INDEX(Settings!$B$29:$B$40,MONTH(B4443)),INDEX(Settings!$B$29:$B$40,MONTH(B4443)))))</f>
        <v/>
      </c>
    </row>
    <row r="4444" customFormat="false" ht="15" hidden="false" customHeight="false" outlineLevel="0" collapsed="false">
      <c r="I4444" s="0" t="str">
        <f aca="false">IF(A4444="","",IF(COUNTIF(Campaigns!$A$7:$A$300,A4444)&gt;0,"✓",IF(N(D4444)=0,"– no spend","⚠ add to Campaigns tab")))</f>
        <v/>
      </c>
      <c r="J4444" s="83" t="str">
        <f aca="false">IF(D4444="","",D4444*IF(Settings!$B$23=Settings!$C$6,1,IF(Settings!$B$23="USD",1/INDEX(Settings!$B$29:$B$40,MONTH(B4444)),INDEX(Settings!$B$29:$B$40,MONTH(B4444)))))</f>
        <v/>
      </c>
    </row>
    <row r="4445" customFormat="false" ht="15" hidden="false" customHeight="false" outlineLevel="0" collapsed="false">
      <c r="I4445" s="0" t="str">
        <f aca="false">IF(A4445="","",IF(COUNTIF(Campaigns!$A$7:$A$300,A4445)&gt;0,"✓",IF(N(D4445)=0,"– no spend","⚠ add to Campaigns tab")))</f>
        <v/>
      </c>
      <c r="J4445" s="83" t="str">
        <f aca="false">IF(D4445="","",D4445*IF(Settings!$B$23=Settings!$C$6,1,IF(Settings!$B$23="USD",1/INDEX(Settings!$B$29:$B$40,MONTH(B4445)),INDEX(Settings!$B$29:$B$40,MONTH(B4445)))))</f>
        <v/>
      </c>
    </row>
    <row r="4446" customFormat="false" ht="15" hidden="false" customHeight="false" outlineLevel="0" collapsed="false">
      <c r="I4446" s="0" t="str">
        <f aca="false">IF(A4446="","",IF(COUNTIF(Campaigns!$A$7:$A$300,A4446)&gt;0,"✓",IF(N(D4446)=0,"– no spend","⚠ add to Campaigns tab")))</f>
        <v/>
      </c>
      <c r="J4446" s="83" t="str">
        <f aca="false">IF(D4446="","",D4446*IF(Settings!$B$23=Settings!$C$6,1,IF(Settings!$B$23="USD",1/INDEX(Settings!$B$29:$B$40,MONTH(B4446)),INDEX(Settings!$B$29:$B$40,MONTH(B4446)))))</f>
        <v/>
      </c>
    </row>
    <row r="4447" customFormat="false" ht="15" hidden="false" customHeight="false" outlineLevel="0" collapsed="false">
      <c r="I4447" s="0" t="str">
        <f aca="false">IF(A4447="","",IF(COUNTIF(Campaigns!$A$7:$A$300,A4447)&gt;0,"✓",IF(N(D4447)=0,"– no spend","⚠ add to Campaigns tab")))</f>
        <v/>
      </c>
      <c r="J4447" s="83" t="str">
        <f aca="false">IF(D4447="","",D4447*IF(Settings!$B$23=Settings!$C$6,1,IF(Settings!$B$23="USD",1/INDEX(Settings!$B$29:$B$40,MONTH(B4447)),INDEX(Settings!$B$29:$B$40,MONTH(B4447)))))</f>
        <v/>
      </c>
    </row>
    <row r="4448" customFormat="false" ht="15" hidden="false" customHeight="false" outlineLevel="0" collapsed="false">
      <c r="I4448" s="0" t="str">
        <f aca="false">IF(A4448="","",IF(COUNTIF(Campaigns!$A$7:$A$300,A4448)&gt;0,"✓",IF(N(D4448)=0,"– no spend","⚠ add to Campaigns tab")))</f>
        <v/>
      </c>
      <c r="J4448" s="83" t="str">
        <f aca="false">IF(D4448="","",D4448*IF(Settings!$B$23=Settings!$C$6,1,IF(Settings!$B$23="USD",1/INDEX(Settings!$B$29:$B$40,MONTH(B4448)),INDEX(Settings!$B$29:$B$40,MONTH(B4448)))))</f>
        <v/>
      </c>
    </row>
    <row r="4449" customFormat="false" ht="15" hidden="false" customHeight="false" outlineLevel="0" collapsed="false">
      <c r="I4449" s="0" t="str">
        <f aca="false">IF(A4449="","",IF(COUNTIF(Campaigns!$A$7:$A$300,A4449)&gt;0,"✓",IF(N(D4449)=0,"– no spend","⚠ add to Campaigns tab")))</f>
        <v/>
      </c>
      <c r="J4449" s="83" t="str">
        <f aca="false">IF(D4449="","",D4449*IF(Settings!$B$23=Settings!$C$6,1,IF(Settings!$B$23="USD",1/INDEX(Settings!$B$29:$B$40,MONTH(B4449)),INDEX(Settings!$B$29:$B$40,MONTH(B4449)))))</f>
        <v/>
      </c>
    </row>
    <row r="4450" customFormat="false" ht="15" hidden="false" customHeight="false" outlineLevel="0" collapsed="false">
      <c r="I4450" s="0" t="str">
        <f aca="false">IF(A4450="","",IF(COUNTIF(Campaigns!$A$7:$A$300,A4450)&gt;0,"✓",IF(N(D4450)=0,"– no spend","⚠ add to Campaigns tab")))</f>
        <v/>
      </c>
      <c r="J4450" s="83" t="str">
        <f aca="false">IF(D4450="","",D4450*IF(Settings!$B$23=Settings!$C$6,1,IF(Settings!$B$23="USD",1/INDEX(Settings!$B$29:$B$40,MONTH(B4450)),INDEX(Settings!$B$29:$B$40,MONTH(B4450)))))</f>
        <v/>
      </c>
    </row>
    <row r="4451" customFormat="false" ht="15" hidden="false" customHeight="false" outlineLevel="0" collapsed="false">
      <c r="I4451" s="0" t="str">
        <f aca="false">IF(A4451="","",IF(COUNTIF(Campaigns!$A$7:$A$300,A4451)&gt;0,"✓",IF(N(D4451)=0,"– no spend","⚠ add to Campaigns tab")))</f>
        <v/>
      </c>
      <c r="J4451" s="83" t="str">
        <f aca="false">IF(D4451="","",D4451*IF(Settings!$B$23=Settings!$C$6,1,IF(Settings!$B$23="USD",1/INDEX(Settings!$B$29:$B$40,MONTH(B4451)),INDEX(Settings!$B$29:$B$40,MONTH(B4451)))))</f>
        <v/>
      </c>
    </row>
    <row r="4452" customFormat="false" ht="15" hidden="false" customHeight="false" outlineLevel="0" collapsed="false">
      <c r="I4452" s="0" t="str">
        <f aca="false">IF(A4452="","",IF(COUNTIF(Campaigns!$A$7:$A$300,A4452)&gt;0,"✓",IF(N(D4452)=0,"– no spend","⚠ add to Campaigns tab")))</f>
        <v/>
      </c>
      <c r="J4452" s="83" t="str">
        <f aca="false">IF(D4452="","",D4452*IF(Settings!$B$23=Settings!$C$6,1,IF(Settings!$B$23="USD",1/INDEX(Settings!$B$29:$B$40,MONTH(B4452)),INDEX(Settings!$B$29:$B$40,MONTH(B4452)))))</f>
        <v/>
      </c>
    </row>
    <row r="4453" customFormat="false" ht="15" hidden="false" customHeight="false" outlineLevel="0" collapsed="false">
      <c r="I4453" s="0" t="str">
        <f aca="false">IF(A4453="","",IF(COUNTIF(Campaigns!$A$7:$A$300,A4453)&gt;0,"✓",IF(N(D4453)=0,"– no spend","⚠ add to Campaigns tab")))</f>
        <v/>
      </c>
      <c r="J4453" s="83" t="str">
        <f aca="false">IF(D4453="","",D4453*IF(Settings!$B$23=Settings!$C$6,1,IF(Settings!$B$23="USD",1/INDEX(Settings!$B$29:$B$40,MONTH(B4453)),INDEX(Settings!$B$29:$B$40,MONTH(B4453)))))</f>
        <v/>
      </c>
    </row>
    <row r="4454" customFormat="false" ht="15" hidden="false" customHeight="false" outlineLevel="0" collapsed="false">
      <c r="I4454" s="0" t="str">
        <f aca="false">IF(A4454="","",IF(COUNTIF(Campaigns!$A$7:$A$300,A4454)&gt;0,"✓",IF(N(D4454)=0,"– no spend","⚠ add to Campaigns tab")))</f>
        <v/>
      </c>
      <c r="J4454" s="83" t="str">
        <f aca="false">IF(D4454="","",D4454*IF(Settings!$B$23=Settings!$C$6,1,IF(Settings!$B$23="USD",1/INDEX(Settings!$B$29:$B$40,MONTH(B4454)),INDEX(Settings!$B$29:$B$40,MONTH(B4454)))))</f>
        <v/>
      </c>
    </row>
    <row r="4455" customFormat="false" ht="15" hidden="false" customHeight="false" outlineLevel="0" collapsed="false">
      <c r="I4455" s="0" t="str">
        <f aca="false">IF(A4455="","",IF(COUNTIF(Campaigns!$A$7:$A$300,A4455)&gt;0,"✓",IF(N(D4455)=0,"– no spend","⚠ add to Campaigns tab")))</f>
        <v/>
      </c>
      <c r="J4455" s="83" t="str">
        <f aca="false">IF(D4455="","",D4455*IF(Settings!$B$23=Settings!$C$6,1,IF(Settings!$B$23="USD",1/INDEX(Settings!$B$29:$B$40,MONTH(B4455)),INDEX(Settings!$B$29:$B$40,MONTH(B4455)))))</f>
        <v/>
      </c>
    </row>
    <row r="4456" customFormat="false" ht="15" hidden="false" customHeight="false" outlineLevel="0" collapsed="false">
      <c r="I4456" s="0" t="str">
        <f aca="false">IF(A4456="","",IF(COUNTIF(Campaigns!$A$7:$A$300,A4456)&gt;0,"✓",IF(N(D4456)=0,"– no spend","⚠ add to Campaigns tab")))</f>
        <v/>
      </c>
      <c r="J4456" s="83" t="str">
        <f aca="false">IF(D4456="","",D4456*IF(Settings!$B$23=Settings!$C$6,1,IF(Settings!$B$23="USD",1/INDEX(Settings!$B$29:$B$40,MONTH(B4456)),INDEX(Settings!$B$29:$B$40,MONTH(B4456)))))</f>
        <v/>
      </c>
    </row>
    <row r="4457" customFormat="false" ht="15" hidden="false" customHeight="false" outlineLevel="0" collapsed="false">
      <c r="I4457" s="0" t="str">
        <f aca="false">IF(A4457="","",IF(COUNTIF(Campaigns!$A$7:$A$300,A4457)&gt;0,"✓",IF(N(D4457)=0,"– no spend","⚠ add to Campaigns tab")))</f>
        <v/>
      </c>
      <c r="J4457" s="83" t="str">
        <f aca="false">IF(D4457="","",D4457*IF(Settings!$B$23=Settings!$C$6,1,IF(Settings!$B$23="USD",1/INDEX(Settings!$B$29:$B$40,MONTH(B4457)),INDEX(Settings!$B$29:$B$40,MONTH(B4457)))))</f>
        <v/>
      </c>
    </row>
    <row r="4458" customFormat="false" ht="15" hidden="false" customHeight="false" outlineLevel="0" collapsed="false">
      <c r="I4458" s="0" t="str">
        <f aca="false">IF(A4458="","",IF(COUNTIF(Campaigns!$A$7:$A$300,A4458)&gt;0,"✓",IF(N(D4458)=0,"– no spend","⚠ add to Campaigns tab")))</f>
        <v/>
      </c>
      <c r="J4458" s="83" t="str">
        <f aca="false">IF(D4458="","",D4458*IF(Settings!$B$23=Settings!$C$6,1,IF(Settings!$B$23="USD",1/INDEX(Settings!$B$29:$B$40,MONTH(B4458)),INDEX(Settings!$B$29:$B$40,MONTH(B4458)))))</f>
        <v/>
      </c>
    </row>
    <row r="4459" customFormat="false" ht="15" hidden="false" customHeight="false" outlineLevel="0" collapsed="false">
      <c r="I4459" s="0" t="str">
        <f aca="false">IF(A4459="","",IF(COUNTIF(Campaigns!$A$7:$A$300,A4459)&gt;0,"✓",IF(N(D4459)=0,"– no spend","⚠ add to Campaigns tab")))</f>
        <v/>
      </c>
      <c r="J4459" s="83" t="str">
        <f aca="false">IF(D4459="","",D4459*IF(Settings!$B$23=Settings!$C$6,1,IF(Settings!$B$23="USD",1/INDEX(Settings!$B$29:$B$40,MONTH(B4459)),INDEX(Settings!$B$29:$B$40,MONTH(B4459)))))</f>
        <v/>
      </c>
    </row>
    <row r="4460" customFormat="false" ht="15" hidden="false" customHeight="false" outlineLevel="0" collapsed="false">
      <c r="I4460" s="0" t="str">
        <f aca="false">IF(A4460="","",IF(COUNTIF(Campaigns!$A$7:$A$300,A4460)&gt;0,"✓",IF(N(D4460)=0,"– no spend","⚠ add to Campaigns tab")))</f>
        <v/>
      </c>
      <c r="J4460" s="83" t="str">
        <f aca="false">IF(D4460="","",D4460*IF(Settings!$B$23=Settings!$C$6,1,IF(Settings!$B$23="USD",1/INDEX(Settings!$B$29:$B$40,MONTH(B4460)),INDEX(Settings!$B$29:$B$40,MONTH(B4460)))))</f>
        <v/>
      </c>
    </row>
    <row r="4461" customFormat="false" ht="15" hidden="false" customHeight="false" outlineLevel="0" collapsed="false">
      <c r="I4461" s="0" t="str">
        <f aca="false">IF(A4461="","",IF(COUNTIF(Campaigns!$A$7:$A$300,A4461)&gt;0,"✓",IF(N(D4461)=0,"– no spend","⚠ add to Campaigns tab")))</f>
        <v/>
      </c>
      <c r="J4461" s="83" t="str">
        <f aca="false">IF(D4461="","",D4461*IF(Settings!$B$23=Settings!$C$6,1,IF(Settings!$B$23="USD",1/INDEX(Settings!$B$29:$B$40,MONTH(B4461)),INDEX(Settings!$B$29:$B$40,MONTH(B4461)))))</f>
        <v/>
      </c>
    </row>
    <row r="4462" customFormat="false" ht="15" hidden="false" customHeight="false" outlineLevel="0" collapsed="false">
      <c r="I4462" s="0" t="str">
        <f aca="false">IF(A4462="","",IF(COUNTIF(Campaigns!$A$7:$A$300,A4462)&gt;0,"✓",IF(N(D4462)=0,"– no spend","⚠ add to Campaigns tab")))</f>
        <v/>
      </c>
      <c r="J4462" s="83" t="str">
        <f aca="false">IF(D4462="","",D4462*IF(Settings!$B$23=Settings!$C$6,1,IF(Settings!$B$23="USD",1/INDEX(Settings!$B$29:$B$40,MONTH(B4462)),INDEX(Settings!$B$29:$B$40,MONTH(B4462)))))</f>
        <v/>
      </c>
    </row>
    <row r="4463" customFormat="false" ht="15" hidden="false" customHeight="false" outlineLevel="0" collapsed="false">
      <c r="I4463" s="0" t="str">
        <f aca="false">IF(A4463="","",IF(COUNTIF(Campaigns!$A$7:$A$300,A4463)&gt;0,"✓",IF(N(D4463)=0,"– no spend","⚠ add to Campaigns tab")))</f>
        <v/>
      </c>
      <c r="J4463" s="83" t="str">
        <f aca="false">IF(D4463="","",D4463*IF(Settings!$B$23=Settings!$C$6,1,IF(Settings!$B$23="USD",1/INDEX(Settings!$B$29:$B$40,MONTH(B4463)),INDEX(Settings!$B$29:$B$40,MONTH(B4463)))))</f>
        <v/>
      </c>
    </row>
    <row r="4464" customFormat="false" ht="15" hidden="false" customHeight="false" outlineLevel="0" collapsed="false">
      <c r="I4464" s="0" t="str">
        <f aca="false">IF(A4464="","",IF(COUNTIF(Campaigns!$A$7:$A$300,A4464)&gt;0,"✓",IF(N(D4464)=0,"– no spend","⚠ add to Campaigns tab")))</f>
        <v/>
      </c>
      <c r="J4464" s="83" t="str">
        <f aca="false">IF(D4464="","",D4464*IF(Settings!$B$23=Settings!$C$6,1,IF(Settings!$B$23="USD",1/INDEX(Settings!$B$29:$B$40,MONTH(B4464)),INDEX(Settings!$B$29:$B$40,MONTH(B4464)))))</f>
        <v/>
      </c>
    </row>
    <row r="4465" customFormat="false" ht="15" hidden="false" customHeight="false" outlineLevel="0" collapsed="false">
      <c r="I4465" s="0" t="str">
        <f aca="false">IF(A4465="","",IF(COUNTIF(Campaigns!$A$7:$A$300,A4465)&gt;0,"✓",IF(N(D4465)=0,"– no spend","⚠ add to Campaigns tab")))</f>
        <v/>
      </c>
      <c r="J4465" s="83" t="str">
        <f aca="false">IF(D4465="","",D4465*IF(Settings!$B$23=Settings!$C$6,1,IF(Settings!$B$23="USD",1/INDEX(Settings!$B$29:$B$40,MONTH(B4465)),INDEX(Settings!$B$29:$B$40,MONTH(B4465)))))</f>
        <v/>
      </c>
    </row>
    <row r="4466" customFormat="false" ht="15" hidden="false" customHeight="false" outlineLevel="0" collapsed="false">
      <c r="I4466" s="0" t="str">
        <f aca="false">IF(A4466="","",IF(COUNTIF(Campaigns!$A$7:$A$300,A4466)&gt;0,"✓",IF(N(D4466)=0,"– no spend","⚠ add to Campaigns tab")))</f>
        <v/>
      </c>
      <c r="J4466" s="83" t="str">
        <f aca="false">IF(D4466="","",D4466*IF(Settings!$B$23=Settings!$C$6,1,IF(Settings!$B$23="USD",1/INDEX(Settings!$B$29:$B$40,MONTH(B4466)),INDEX(Settings!$B$29:$B$40,MONTH(B4466)))))</f>
        <v/>
      </c>
    </row>
    <row r="4467" customFormat="false" ht="15" hidden="false" customHeight="false" outlineLevel="0" collapsed="false">
      <c r="I4467" s="0" t="str">
        <f aca="false">IF(A4467="","",IF(COUNTIF(Campaigns!$A$7:$A$300,A4467)&gt;0,"✓",IF(N(D4467)=0,"– no spend","⚠ add to Campaigns tab")))</f>
        <v/>
      </c>
      <c r="J4467" s="83" t="str">
        <f aca="false">IF(D4467="","",D4467*IF(Settings!$B$23=Settings!$C$6,1,IF(Settings!$B$23="USD",1/INDEX(Settings!$B$29:$B$40,MONTH(B4467)),INDEX(Settings!$B$29:$B$40,MONTH(B4467)))))</f>
        <v/>
      </c>
    </row>
    <row r="4468" customFormat="false" ht="15" hidden="false" customHeight="false" outlineLevel="0" collapsed="false">
      <c r="I4468" s="0" t="str">
        <f aca="false">IF(A4468="","",IF(COUNTIF(Campaigns!$A$7:$A$300,A4468)&gt;0,"✓",IF(N(D4468)=0,"– no spend","⚠ add to Campaigns tab")))</f>
        <v/>
      </c>
      <c r="J4468" s="83" t="str">
        <f aca="false">IF(D4468="","",D4468*IF(Settings!$B$23=Settings!$C$6,1,IF(Settings!$B$23="USD",1/INDEX(Settings!$B$29:$B$40,MONTH(B4468)),INDEX(Settings!$B$29:$B$40,MONTH(B4468)))))</f>
        <v/>
      </c>
    </row>
    <row r="4469" customFormat="false" ht="15" hidden="false" customHeight="false" outlineLevel="0" collapsed="false">
      <c r="I4469" s="0" t="str">
        <f aca="false">IF(A4469="","",IF(COUNTIF(Campaigns!$A$7:$A$300,A4469)&gt;0,"✓",IF(N(D4469)=0,"– no spend","⚠ add to Campaigns tab")))</f>
        <v/>
      </c>
      <c r="J4469" s="83" t="str">
        <f aca="false">IF(D4469="","",D4469*IF(Settings!$B$23=Settings!$C$6,1,IF(Settings!$B$23="USD",1/INDEX(Settings!$B$29:$B$40,MONTH(B4469)),INDEX(Settings!$B$29:$B$40,MONTH(B4469)))))</f>
        <v/>
      </c>
    </row>
    <row r="4470" customFormat="false" ht="15" hidden="false" customHeight="false" outlineLevel="0" collapsed="false">
      <c r="I4470" s="0" t="str">
        <f aca="false">IF(A4470="","",IF(COUNTIF(Campaigns!$A$7:$A$300,A4470)&gt;0,"✓",IF(N(D4470)=0,"– no spend","⚠ add to Campaigns tab")))</f>
        <v/>
      </c>
      <c r="J4470" s="83" t="str">
        <f aca="false">IF(D4470="","",D4470*IF(Settings!$B$23=Settings!$C$6,1,IF(Settings!$B$23="USD",1/INDEX(Settings!$B$29:$B$40,MONTH(B4470)),INDEX(Settings!$B$29:$B$40,MONTH(B4470)))))</f>
        <v/>
      </c>
    </row>
    <row r="4471" customFormat="false" ht="15" hidden="false" customHeight="false" outlineLevel="0" collapsed="false">
      <c r="I4471" s="0" t="str">
        <f aca="false">IF(A4471="","",IF(COUNTIF(Campaigns!$A$7:$A$300,A4471)&gt;0,"✓",IF(N(D4471)=0,"– no spend","⚠ add to Campaigns tab")))</f>
        <v/>
      </c>
      <c r="J4471" s="83" t="str">
        <f aca="false">IF(D4471="","",D4471*IF(Settings!$B$23=Settings!$C$6,1,IF(Settings!$B$23="USD",1/INDEX(Settings!$B$29:$B$40,MONTH(B4471)),INDEX(Settings!$B$29:$B$40,MONTH(B4471)))))</f>
        <v/>
      </c>
    </row>
    <row r="4472" customFormat="false" ht="15" hidden="false" customHeight="false" outlineLevel="0" collapsed="false">
      <c r="I4472" s="0" t="str">
        <f aca="false">IF(A4472="","",IF(COUNTIF(Campaigns!$A$7:$A$300,A4472)&gt;0,"✓",IF(N(D4472)=0,"– no spend","⚠ add to Campaigns tab")))</f>
        <v/>
      </c>
      <c r="J4472" s="83" t="str">
        <f aca="false">IF(D4472="","",D4472*IF(Settings!$B$23=Settings!$C$6,1,IF(Settings!$B$23="USD",1/INDEX(Settings!$B$29:$B$40,MONTH(B4472)),INDEX(Settings!$B$29:$B$40,MONTH(B4472)))))</f>
        <v/>
      </c>
    </row>
    <row r="4473" customFormat="false" ht="15" hidden="false" customHeight="false" outlineLevel="0" collapsed="false">
      <c r="I4473" s="0" t="str">
        <f aca="false">IF(A4473="","",IF(COUNTIF(Campaigns!$A$7:$A$300,A4473)&gt;0,"✓",IF(N(D4473)=0,"– no spend","⚠ add to Campaigns tab")))</f>
        <v/>
      </c>
      <c r="J4473" s="83" t="str">
        <f aca="false">IF(D4473="","",D4473*IF(Settings!$B$23=Settings!$C$6,1,IF(Settings!$B$23="USD",1/INDEX(Settings!$B$29:$B$40,MONTH(B4473)),INDEX(Settings!$B$29:$B$40,MONTH(B4473)))))</f>
        <v/>
      </c>
    </row>
    <row r="4474" customFormat="false" ht="15" hidden="false" customHeight="false" outlineLevel="0" collapsed="false">
      <c r="I4474" s="0" t="str">
        <f aca="false">IF(A4474="","",IF(COUNTIF(Campaigns!$A$7:$A$300,A4474)&gt;0,"✓",IF(N(D4474)=0,"– no spend","⚠ add to Campaigns tab")))</f>
        <v/>
      </c>
      <c r="J4474" s="83" t="str">
        <f aca="false">IF(D4474="","",D4474*IF(Settings!$B$23=Settings!$C$6,1,IF(Settings!$B$23="USD",1/INDEX(Settings!$B$29:$B$40,MONTH(B4474)),INDEX(Settings!$B$29:$B$40,MONTH(B4474)))))</f>
        <v/>
      </c>
    </row>
    <row r="4475" customFormat="false" ht="15" hidden="false" customHeight="false" outlineLevel="0" collapsed="false">
      <c r="I4475" s="0" t="str">
        <f aca="false">IF(A4475="","",IF(COUNTIF(Campaigns!$A$7:$A$300,A4475)&gt;0,"✓",IF(N(D4475)=0,"– no spend","⚠ add to Campaigns tab")))</f>
        <v/>
      </c>
      <c r="J4475" s="83" t="str">
        <f aca="false">IF(D4475="","",D4475*IF(Settings!$B$23=Settings!$C$6,1,IF(Settings!$B$23="USD",1/INDEX(Settings!$B$29:$B$40,MONTH(B4475)),INDEX(Settings!$B$29:$B$40,MONTH(B4475)))))</f>
        <v/>
      </c>
    </row>
    <row r="4476" customFormat="false" ht="15" hidden="false" customHeight="false" outlineLevel="0" collapsed="false">
      <c r="I4476" s="0" t="str">
        <f aca="false">IF(A4476="","",IF(COUNTIF(Campaigns!$A$7:$A$300,A4476)&gt;0,"✓",IF(N(D4476)=0,"– no spend","⚠ add to Campaigns tab")))</f>
        <v/>
      </c>
      <c r="J4476" s="83" t="str">
        <f aca="false">IF(D4476="","",D4476*IF(Settings!$B$23=Settings!$C$6,1,IF(Settings!$B$23="USD",1/INDEX(Settings!$B$29:$B$40,MONTH(B4476)),INDEX(Settings!$B$29:$B$40,MONTH(B4476)))))</f>
        <v/>
      </c>
    </row>
    <row r="4477" customFormat="false" ht="15" hidden="false" customHeight="false" outlineLevel="0" collapsed="false">
      <c r="I4477" s="0" t="str">
        <f aca="false">IF(A4477="","",IF(COUNTIF(Campaigns!$A$7:$A$300,A4477)&gt;0,"✓",IF(N(D4477)=0,"– no spend","⚠ add to Campaigns tab")))</f>
        <v/>
      </c>
      <c r="J4477" s="83" t="str">
        <f aca="false">IF(D4477="","",D4477*IF(Settings!$B$23=Settings!$C$6,1,IF(Settings!$B$23="USD",1/INDEX(Settings!$B$29:$B$40,MONTH(B4477)),INDEX(Settings!$B$29:$B$40,MONTH(B4477)))))</f>
        <v/>
      </c>
    </row>
    <row r="4478" customFormat="false" ht="15" hidden="false" customHeight="false" outlineLevel="0" collapsed="false">
      <c r="I4478" s="0" t="str">
        <f aca="false">IF(A4478="","",IF(COUNTIF(Campaigns!$A$7:$A$300,A4478)&gt;0,"✓",IF(N(D4478)=0,"– no spend","⚠ add to Campaigns tab")))</f>
        <v/>
      </c>
      <c r="J4478" s="83" t="str">
        <f aca="false">IF(D4478="","",D4478*IF(Settings!$B$23=Settings!$C$6,1,IF(Settings!$B$23="USD",1/INDEX(Settings!$B$29:$B$40,MONTH(B4478)),INDEX(Settings!$B$29:$B$40,MONTH(B4478)))))</f>
        <v/>
      </c>
    </row>
    <row r="4479" customFormat="false" ht="15" hidden="false" customHeight="false" outlineLevel="0" collapsed="false">
      <c r="I4479" s="0" t="str">
        <f aca="false">IF(A4479="","",IF(COUNTIF(Campaigns!$A$7:$A$300,A4479)&gt;0,"✓",IF(N(D4479)=0,"– no spend","⚠ add to Campaigns tab")))</f>
        <v/>
      </c>
      <c r="J4479" s="83" t="str">
        <f aca="false">IF(D4479="","",D4479*IF(Settings!$B$23=Settings!$C$6,1,IF(Settings!$B$23="USD",1/INDEX(Settings!$B$29:$B$40,MONTH(B4479)),INDEX(Settings!$B$29:$B$40,MONTH(B4479)))))</f>
        <v/>
      </c>
    </row>
    <row r="4480" customFormat="false" ht="15" hidden="false" customHeight="false" outlineLevel="0" collapsed="false">
      <c r="I4480" s="0" t="str">
        <f aca="false">IF(A4480="","",IF(COUNTIF(Campaigns!$A$7:$A$300,A4480)&gt;0,"✓",IF(N(D4480)=0,"– no spend","⚠ add to Campaigns tab")))</f>
        <v/>
      </c>
      <c r="J4480" s="83" t="str">
        <f aca="false">IF(D4480="","",D4480*IF(Settings!$B$23=Settings!$C$6,1,IF(Settings!$B$23="USD",1/INDEX(Settings!$B$29:$B$40,MONTH(B4480)),INDEX(Settings!$B$29:$B$40,MONTH(B4480)))))</f>
        <v/>
      </c>
    </row>
    <row r="4481" customFormat="false" ht="15" hidden="false" customHeight="false" outlineLevel="0" collapsed="false">
      <c r="I4481" s="0" t="str">
        <f aca="false">IF(A4481="","",IF(COUNTIF(Campaigns!$A$7:$A$300,A4481)&gt;0,"✓",IF(N(D4481)=0,"– no spend","⚠ add to Campaigns tab")))</f>
        <v/>
      </c>
      <c r="J4481" s="83" t="str">
        <f aca="false">IF(D4481="","",D4481*IF(Settings!$B$23=Settings!$C$6,1,IF(Settings!$B$23="USD",1/INDEX(Settings!$B$29:$B$40,MONTH(B4481)),INDEX(Settings!$B$29:$B$40,MONTH(B4481)))))</f>
        <v/>
      </c>
    </row>
    <row r="4482" customFormat="false" ht="15" hidden="false" customHeight="false" outlineLevel="0" collapsed="false">
      <c r="I4482" s="0" t="str">
        <f aca="false">IF(A4482="","",IF(COUNTIF(Campaigns!$A$7:$A$300,A4482)&gt;0,"✓",IF(N(D4482)=0,"– no spend","⚠ add to Campaigns tab")))</f>
        <v/>
      </c>
      <c r="J4482" s="83" t="str">
        <f aca="false">IF(D4482="","",D4482*IF(Settings!$B$23=Settings!$C$6,1,IF(Settings!$B$23="USD",1/INDEX(Settings!$B$29:$B$40,MONTH(B4482)),INDEX(Settings!$B$29:$B$40,MONTH(B4482)))))</f>
        <v/>
      </c>
    </row>
    <row r="4483" customFormat="false" ht="15" hidden="false" customHeight="false" outlineLevel="0" collapsed="false">
      <c r="I4483" s="0" t="str">
        <f aca="false">IF(A4483="","",IF(COUNTIF(Campaigns!$A$7:$A$300,A4483)&gt;0,"✓",IF(N(D4483)=0,"– no spend","⚠ add to Campaigns tab")))</f>
        <v/>
      </c>
      <c r="J4483" s="83" t="str">
        <f aca="false">IF(D4483="","",D4483*IF(Settings!$B$23=Settings!$C$6,1,IF(Settings!$B$23="USD",1/INDEX(Settings!$B$29:$B$40,MONTH(B4483)),INDEX(Settings!$B$29:$B$40,MONTH(B4483)))))</f>
        <v/>
      </c>
    </row>
    <row r="4484" customFormat="false" ht="15" hidden="false" customHeight="false" outlineLevel="0" collapsed="false">
      <c r="I4484" s="0" t="str">
        <f aca="false">IF(A4484="","",IF(COUNTIF(Campaigns!$A$7:$A$300,A4484)&gt;0,"✓",IF(N(D4484)=0,"– no spend","⚠ add to Campaigns tab")))</f>
        <v/>
      </c>
      <c r="J4484" s="83" t="str">
        <f aca="false">IF(D4484="","",D4484*IF(Settings!$B$23=Settings!$C$6,1,IF(Settings!$B$23="USD",1/INDEX(Settings!$B$29:$B$40,MONTH(B4484)),INDEX(Settings!$B$29:$B$40,MONTH(B4484)))))</f>
        <v/>
      </c>
    </row>
    <row r="4485" customFormat="false" ht="15" hidden="false" customHeight="false" outlineLevel="0" collapsed="false">
      <c r="I4485" s="0" t="str">
        <f aca="false">IF(A4485="","",IF(COUNTIF(Campaigns!$A$7:$A$300,A4485)&gt;0,"✓",IF(N(D4485)=0,"– no spend","⚠ add to Campaigns tab")))</f>
        <v/>
      </c>
      <c r="J4485" s="83" t="str">
        <f aca="false">IF(D4485="","",D4485*IF(Settings!$B$23=Settings!$C$6,1,IF(Settings!$B$23="USD",1/INDEX(Settings!$B$29:$B$40,MONTH(B4485)),INDEX(Settings!$B$29:$B$40,MONTH(B4485)))))</f>
        <v/>
      </c>
    </row>
    <row r="4486" customFormat="false" ht="15" hidden="false" customHeight="false" outlineLevel="0" collapsed="false">
      <c r="I4486" s="0" t="str">
        <f aca="false">IF(A4486="","",IF(COUNTIF(Campaigns!$A$7:$A$300,A4486)&gt;0,"✓",IF(N(D4486)=0,"– no spend","⚠ add to Campaigns tab")))</f>
        <v/>
      </c>
      <c r="J4486" s="83" t="str">
        <f aca="false">IF(D4486="","",D4486*IF(Settings!$B$23=Settings!$C$6,1,IF(Settings!$B$23="USD",1/INDEX(Settings!$B$29:$B$40,MONTH(B4486)),INDEX(Settings!$B$29:$B$40,MONTH(B4486)))))</f>
        <v/>
      </c>
    </row>
    <row r="4487" customFormat="false" ht="15" hidden="false" customHeight="false" outlineLevel="0" collapsed="false">
      <c r="I4487" s="0" t="str">
        <f aca="false">IF(A4487="","",IF(COUNTIF(Campaigns!$A$7:$A$300,A4487)&gt;0,"✓",IF(N(D4487)=0,"– no spend","⚠ add to Campaigns tab")))</f>
        <v/>
      </c>
      <c r="J4487" s="83" t="str">
        <f aca="false">IF(D4487="","",D4487*IF(Settings!$B$23=Settings!$C$6,1,IF(Settings!$B$23="USD",1/INDEX(Settings!$B$29:$B$40,MONTH(B4487)),INDEX(Settings!$B$29:$B$40,MONTH(B4487)))))</f>
        <v/>
      </c>
    </row>
    <row r="4488" customFormat="false" ht="15" hidden="false" customHeight="false" outlineLevel="0" collapsed="false">
      <c r="I4488" s="0" t="str">
        <f aca="false">IF(A4488="","",IF(COUNTIF(Campaigns!$A$7:$A$300,A4488)&gt;0,"✓",IF(N(D4488)=0,"– no spend","⚠ add to Campaigns tab")))</f>
        <v/>
      </c>
      <c r="J4488" s="83" t="str">
        <f aca="false">IF(D4488="","",D4488*IF(Settings!$B$23=Settings!$C$6,1,IF(Settings!$B$23="USD",1/INDEX(Settings!$B$29:$B$40,MONTH(B4488)),INDEX(Settings!$B$29:$B$40,MONTH(B4488)))))</f>
        <v/>
      </c>
    </row>
    <row r="4489" customFormat="false" ht="15" hidden="false" customHeight="false" outlineLevel="0" collapsed="false">
      <c r="I4489" s="0" t="str">
        <f aca="false">IF(A4489="","",IF(COUNTIF(Campaigns!$A$7:$A$300,A4489)&gt;0,"✓",IF(N(D4489)=0,"– no spend","⚠ add to Campaigns tab")))</f>
        <v/>
      </c>
      <c r="J4489" s="83" t="str">
        <f aca="false">IF(D4489="","",D4489*IF(Settings!$B$23=Settings!$C$6,1,IF(Settings!$B$23="USD",1/INDEX(Settings!$B$29:$B$40,MONTH(B4489)),INDEX(Settings!$B$29:$B$40,MONTH(B4489)))))</f>
        <v/>
      </c>
    </row>
    <row r="4490" customFormat="false" ht="15" hidden="false" customHeight="false" outlineLevel="0" collapsed="false">
      <c r="I4490" s="0" t="str">
        <f aca="false">IF(A4490="","",IF(COUNTIF(Campaigns!$A$7:$A$300,A4490)&gt;0,"✓",IF(N(D4490)=0,"– no spend","⚠ add to Campaigns tab")))</f>
        <v/>
      </c>
      <c r="J4490" s="83" t="str">
        <f aca="false">IF(D4490="","",D4490*IF(Settings!$B$23=Settings!$C$6,1,IF(Settings!$B$23="USD",1/INDEX(Settings!$B$29:$B$40,MONTH(B4490)),INDEX(Settings!$B$29:$B$40,MONTH(B4490)))))</f>
        <v/>
      </c>
    </row>
    <row r="4491" customFormat="false" ht="15" hidden="false" customHeight="false" outlineLevel="0" collapsed="false">
      <c r="I4491" s="0" t="str">
        <f aca="false">IF(A4491="","",IF(COUNTIF(Campaigns!$A$7:$A$300,A4491)&gt;0,"✓",IF(N(D4491)=0,"– no spend","⚠ add to Campaigns tab")))</f>
        <v/>
      </c>
      <c r="J4491" s="83" t="str">
        <f aca="false">IF(D4491="","",D4491*IF(Settings!$B$23=Settings!$C$6,1,IF(Settings!$B$23="USD",1/INDEX(Settings!$B$29:$B$40,MONTH(B4491)),INDEX(Settings!$B$29:$B$40,MONTH(B4491)))))</f>
        <v/>
      </c>
    </row>
    <row r="4492" customFormat="false" ht="15" hidden="false" customHeight="false" outlineLevel="0" collapsed="false">
      <c r="I4492" s="0" t="str">
        <f aca="false">IF(A4492="","",IF(COUNTIF(Campaigns!$A$7:$A$300,A4492)&gt;0,"✓",IF(N(D4492)=0,"– no spend","⚠ add to Campaigns tab")))</f>
        <v/>
      </c>
      <c r="J4492" s="83" t="str">
        <f aca="false">IF(D4492="","",D4492*IF(Settings!$B$23=Settings!$C$6,1,IF(Settings!$B$23="USD",1/INDEX(Settings!$B$29:$B$40,MONTH(B4492)),INDEX(Settings!$B$29:$B$40,MONTH(B4492)))))</f>
        <v/>
      </c>
    </row>
    <row r="4493" customFormat="false" ht="15" hidden="false" customHeight="false" outlineLevel="0" collapsed="false">
      <c r="I4493" s="0" t="str">
        <f aca="false">IF(A4493="","",IF(COUNTIF(Campaigns!$A$7:$A$300,A4493)&gt;0,"✓",IF(N(D4493)=0,"– no spend","⚠ add to Campaigns tab")))</f>
        <v/>
      </c>
      <c r="J4493" s="83" t="str">
        <f aca="false">IF(D4493="","",D4493*IF(Settings!$B$23=Settings!$C$6,1,IF(Settings!$B$23="USD",1/INDEX(Settings!$B$29:$B$40,MONTH(B4493)),INDEX(Settings!$B$29:$B$40,MONTH(B4493)))))</f>
        <v/>
      </c>
    </row>
    <row r="4494" customFormat="false" ht="15" hidden="false" customHeight="false" outlineLevel="0" collapsed="false">
      <c r="I4494" s="0" t="str">
        <f aca="false">IF(A4494="","",IF(COUNTIF(Campaigns!$A$7:$A$300,A4494)&gt;0,"✓",IF(N(D4494)=0,"– no spend","⚠ add to Campaigns tab")))</f>
        <v/>
      </c>
      <c r="J4494" s="83" t="str">
        <f aca="false">IF(D4494="","",D4494*IF(Settings!$B$23=Settings!$C$6,1,IF(Settings!$B$23="USD",1/INDEX(Settings!$B$29:$B$40,MONTH(B4494)),INDEX(Settings!$B$29:$B$40,MONTH(B4494)))))</f>
        <v/>
      </c>
    </row>
    <row r="4495" customFormat="false" ht="15" hidden="false" customHeight="false" outlineLevel="0" collapsed="false">
      <c r="I4495" s="0" t="str">
        <f aca="false">IF(A4495="","",IF(COUNTIF(Campaigns!$A$7:$A$300,A4495)&gt;0,"✓",IF(N(D4495)=0,"– no spend","⚠ add to Campaigns tab")))</f>
        <v/>
      </c>
      <c r="J4495" s="83" t="str">
        <f aca="false">IF(D4495="","",D4495*IF(Settings!$B$23=Settings!$C$6,1,IF(Settings!$B$23="USD",1/INDEX(Settings!$B$29:$B$40,MONTH(B4495)),INDEX(Settings!$B$29:$B$40,MONTH(B4495)))))</f>
        <v/>
      </c>
    </row>
    <row r="4496" customFormat="false" ht="15" hidden="false" customHeight="false" outlineLevel="0" collapsed="false">
      <c r="I4496" s="0" t="str">
        <f aca="false">IF(A4496="","",IF(COUNTIF(Campaigns!$A$7:$A$300,A4496)&gt;0,"✓",IF(N(D4496)=0,"– no spend","⚠ add to Campaigns tab")))</f>
        <v/>
      </c>
      <c r="J4496" s="83" t="str">
        <f aca="false">IF(D4496="","",D4496*IF(Settings!$B$23=Settings!$C$6,1,IF(Settings!$B$23="USD",1/INDEX(Settings!$B$29:$B$40,MONTH(B4496)),INDEX(Settings!$B$29:$B$40,MONTH(B4496)))))</f>
        <v/>
      </c>
    </row>
    <row r="4497" customFormat="false" ht="15" hidden="false" customHeight="false" outlineLevel="0" collapsed="false">
      <c r="I4497" s="0" t="str">
        <f aca="false">IF(A4497="","",IF(COUNTIF(Campaigns!$A$7:$A$300,A4497)&gt;0,"✓",IF(N(D4497)=0,"– no spend","⚠ add to Campaigns tab")))</f>
        <v/>
      </c>
      <c r="J4497" s="83" t="str">
        <f aca="false">IF(D4497="","",D4497*IF(Settings!$B$23=Settings!$C$6,1,IF(Settings!$B$23="USD",1/INDEX(Settings!$B$29:$B$40,MONTH(B4497)),INDEX(Settings!$B$29:$B$40,MONTH(B4497)))))</f>
        <v/>
      </c>
    </row>
    <row r="4498" customFormat="false" ht="15" hidden="false" customHeight="false" outlineLevel="0" collapsed="false">
      <c r="I4498" s="0" t="str">
        <f aca="false">IF(A4498="","",IF(COUNTIF(Campaigns!$A$7:$A$300,A4498)&gt;0,"✓",IF(N(D4498)=0,"– no spend","⚠ add to Campaigns tab")))</f>
        <v/>
      </c>
      <c r="J4498" s="83" t="str">
        <f aca="false">IF(D4498="","",D4498*IF(Settings!$B$23=Settings!$C$6,1,IF(Settings!$B$23="USD",1/INDEX(Settings!$B$29:$B$40,MONTH(B4498)),INDEX(Settings!$B$29:$B$40,MONTH(B4498)))))</f>
        <v/>
      </c>
    </row>
    <row r="4499" customFormat="false" ht="15" hidden="false" customHeight="false" outlineLevel="0" collapsed="false">
      <c r="I4499" s="0" t="str">
        <f aca="false">IF(A4499="","",IF(COUNTIF(Campaigns!$A$7:$A$300,A4499)&gt;0,"✓",IF(N(D4499)=0,"– no spend","⚠ add to Campaigns tab")))</f>
        <v/>
      </c>
      <c r="J4499" s="83" t="str">
        <f aca="false">IF(D4499="","",D4499*IF(Settings!$B$23=Settings!$C$6,1,IF(Settings!$B$23="USD",1/INDEX(Settings!$B$29:$B$40,MONTH(B4499)),INDEX(Settings!$B$29:$B$40,MONTH(B4499)))))</f>
        <v/>
      </c>
    </row>
    <row r="4500" customFormat="false" ht="15" hidden="false" customHeight="false" outlineLevel="0" collapsed="false">
      <c r="I4500" s="0" t="str">
        <f aca="false">IF(A4500="","",IF(COUNTIF(Campaigns!$A$7:$A$300,A4500)&gt;0,"✓",IF(N(D4500)=0,"– no spend","⚠ add to Campaigns tab")))</f>
        <v/>
      </c>
      <c r="J4500" s="83" t="str">
        <f aca="false">IF(D4500="","",D4500*IF(Settings!$B$23=Settings!$C$6,1,IF(Settings!$B$23="USD",1/INDEX(Settings!$B$29:$B$40,MONTH(B4500)),INDEX(Settings!$B$29:$B$40,MONTH(B4500)))))</f>
        <v/>
      </c>
    </row>
    <row r="4501" customFormat="false" ht="15" hidden="false" customHeight="false" outlineLevel="0" collapsed="false">
      <c r="I4501" s="0" t="str">
        <f aca="false">IF(A4501="","",IF(COUNTIF(Campaigns!$A$7:$A$300,A4501)&gt;0,"✓",IF(N(D4501)=0,"– no spend","⚠ add to Campaigns tab")))</f>
        <v/>
      </c>
      <c r="J4501" s="83" t="str">
        <f aca="false">IF(D4501="","",D4501*IF(Settings!$B$23=Settings!$C$6,1,IF(Settings!$B$23="USD",1/INDEX(Settings!$B$29:$B$40,MONTH(B4501)),INDEX(Settings!$B$29:$B$40,MONTH(B4501)))))</f>
        <v/>
      </c>
    </row>
    <row r="4502" customFormat="false" ht="15" hidden="false" customHeight="false" outlineLevel="0" collapsed="false">
      <c r="I4502" s="0" t="str">
        <f aca="false">IF(A4502="","",IF(COUNTIF(Campaigns!$A$7:$A$300,A4502)&gt;0,"✓",IF(N(D4502)=0,"– no spend","⚠ add to Campaigns tab")))</f>
        <v/>
      </c>
      <c r="J4502" s="83" t="str">
        <f aca="false">IF(D4502="","",D4502*IF(Settings!$B$23=Settings!$C$6,1,IF(Settings!$B$23="USD",1/INDEX(Settings!$B$29:$B$40,MONTH(B4502)),INDEX(Settings!$B$29:$B$40,MONTH(B4502)))))</f>
        <v/>
      </c>
    </row>
    <row r="4503" customFormat="false" ht="15" hidden="false" customHeight="false" outlineLevel="0" collapsed="false">
      <c r="I4503" s="0" t="str">
        <f aca="false">IF(A4503="","",IF(COUNTIF(Campaigns!$A$7:$A$300,A4503)&gt;0,"✓",IF(N(D4503)=0,"– no spend","⚠ add to Campaigns tab")))</f>
        <v/>
      </c>
      <c r="J4503" s="83" t="str">
        <f aca="false">IF(D4503="","",D4503*IF(Settings!$B$23=Settings!$C$6,1,IF(Settings!$B$23="USD",1/INDEX(Settings!$B$29:$B$40,MONTH(B4503)),INDEX(Settings!$B$29:$B$40,MONTH(B4503)))))</f>
        <v/>
      </c>
    </row>
    <row r="4504" customFormat="false" ht="15" hidden="false" customHeight="false" outlineLevel="0" collapsed="false">
      <c r="I4504" s="0" t="str">
        <f aca="false">IF(A4504="","",IF(COUNTIF(Campaigns!$A$7:$A$300,A4504)&gt;0,"✓",IF(N(D4504)=0,"– no spend","⚠ add to Campaigns tab")))</f>
        <v/>
      </c>
      <c r="J4504" s="83" t="str">
        <f aca="false">IF(D4504="","",D4504*IF(Settings!$B$23=Settings!$C$6,1,IF(Settings!$B$23="USD",1/INDEX(Settings!$B$29:$B$40,MONTH(B4504)),INDEX(Settings!$B$29:$B$40,MONTH(B4504)))))</f>
        <v/>
      </c>
    </row>
    <row r="4505" customFormat="false" ht="15" hidden="false" customHeight="false" outlineLevel="0" collapsed="false">
      <c r="I4505" s="0" t="str">
        <f aca="false">IF(A4505="","",IF(COUNTIF(Campaigns!$A$7:$A$300,A4505)&gt;0,"✓",IF(N(D4505)=0,"– no spend","⚠ add to Campaigns tab")))</f>
        <v/>
      </c>
      <c r="J4505" s="83" t="str">
        <f aca="false">IF(D4505="","",D4505*IF(Settings!$B$23=Settings!$C$6,1,IF(Settings!$B$23="USD",1/INDEX(Settings!$B$29:$B$40,MONTH(B4505)),INDEX(Settings!$B$29:$B$40,MONTH(B4505)))))</f>
        <v/>
      </c>
    </row>
    <row r="4506" customFormat="false" ht="15" hidden="false" customHeight="false" outlineLevel="0" collapsed="false">
      <c r="I4506" s="0" t="str">
        <f aca="false">IF(A4506="","",IF(COUNTIF(Campaigns!$A$7:$A$300,A4506)&gt;0,"✓",IF(N(D4506)=0,"– no spend","⚠ add to Campaigns tab")))</f>
        <v/>
      </c>
      <c r="J4506" s="83" t="str">
        <f aca="false">IF(D4506="","",D4506*IF(Settings!$B$23=Settings!$C$6,1,IF(Settings!$B$23="USD",1/INDEX(Settings!$B$29:$B$40,MONTH(B4506)),INDEX(Settings!$B$29:$B$40,MONTH(B4506)))))</f>
        <v/>
      </c>
    </row>
    <row r="4507" customFormat="false" ht="15" hidden="false" customHeight="false" outlineLevel="0" collapsed="false">
      <c r="I4507" s="0" t="str">
        <f aca="false">IF(A4507="","",IF(COUNTIF(Campaigns!$A$7:$A$300,A4507)&gt;0,"✓",IF(N(D4507)=0,"– no spend","⚠ add to Campaigns tab")))</f>
        <v/>
      </c>
      <c r="J4507" s="83" t="str">
        <f aca="false">IF(D4507="","",D4507*IF(Settings!$B$23=Settings!$C$6,1,IF(Settings!$B$23="USD",1/INDEX(Settings!$B$29:$B$40,MONTH(B4507)),INDEX(Settings!$B$29:$B$40,MONTH(B4507)))))</f>
        <v/>
      </c>
    </row>
    <row r="4508" customFormat="false" ht="15" hidden="false" customHeight="false" outlineLevel="0" collapsed="false">
      <c r="I4508" s="0" t="str">
        <f aca="false">IF(A4508="","",IF(COUNTIF(Campaigns!$A$7:$A$300,A4508)&gt;0,"✓",IF(N(D4508)=0,"– no spend","⚠ add to Campaigns tab")))</f>
        <v/>
      </c>
      <c r="J4508" s="83" t="str">
        <f aca="false">IF(D4508="","",D4508*IF(Settings!$B$23=Settings!$C$6,1,IF(Settings!$B$23="USD",1/INDEX(Settings!$B$29:$B$40,MONTH(B4508)),INDEX(Settings!$B$29:$B$40,MONTH(B4508)))))</f>
        <v/>
      </c>
    </row>
    <row r="4509" customFormat="false" ht="15" hidden="false" customHeight="false" outlineLevel="0" collapsed="false">
      <c r="I4509" s="0" t="str">
        <f aca="false">IF(A4509="","",IF(COUNTIF(Campaigns!$A$7:$A$300,A4509)&gt;0,"✓",IF(N(D4509)=0,"– no spend","⚠ add to Campaigns tab")))</f>
        <v/>
      </c>
      <c r="J4509" s="83" t="str">
        <f aca="false">IF(D4509="","",D4509*IF(Settings!$B$23=Settings!$C$6,1,IF(Settings!$B$23="USD",1/INDEX(Settings!$B$29:$B$40,MONTH(B4509)),INDEX(Settings!$B$29:$B$40,MONTH(B4509)))))</f>
        <v/>
      </c>
    </row>
    <row r="4510" customFormat="false" ht="15" hidden="false" customHeight="false" outlineLevel="0" collapsed="false">
      <c r="I4510" s="0" t="str">
        <f aca="false">IF(A4510="","",IF(COUNTIF(Campaigns!$A$7:$A$300,A4510)&gt;0,"✓",IF(N(D4510)=0,"– no spend","⚠ add to Campaigns tab")))</f>
        <v/>
      </c>
      <c r="J4510" s="83" t="str">
        <f aca="false">IF(D4510="","",D4510*IF(Settings!$B$23=Settings!$C$6,1,IF(Settings!$B$23="USD",1/INDEX(Settings!$B$29:$B$40,MONTH(B4510)),INDEX(Settings!$B$29:$B$40,MONTH(B4510)))))</f>
        <v/>
      </c>
    </row>
    <row r="4511" customFormat="false" ht="15" hidden="false" customHeight="false" outlineLevel="0" collapsed="false">
      <c r="I4511" s="0" t="str">
        <f aca="false">IF(A4511="","",IF(COUNTIF(Campaigns!$A$7:$A$300,A4511)&gt;0,"✓",IF(N(D4511)=0,"– no spend","⚠ add to Campaigns tab")))</f>
        <v/>
      </c>
      <c r="J4511" s="83" t="str">
        <f aca="false">IF(D4511="","",D4511*IF(Settings!$B$23=Settings!$C$6,1,IF(Settings!$B$23="USD",1/INDEX(Settings!$B$29:$B$40,MONTH(B4511)),INDEX(Settings!$B$29:$B$40,MONTH(B4511)))))</f>
        <v/>
      </c>
    </row>
    <row r="4512" customFormat="false" ht="15" hidden="false" customHeight="false" outlineLevel="0" collapsed="false">
      <c r="I4512" s="0" t="str">
        <f aca="false">IF(A4512="","",IF(COUNTIF(Campaigns!$A$7:$A$300,A4512)&gt;0,"✓",IF(N(D4512)=0,"– no spend","⚠ add to Campaigns tab")))</f>
        <v/>
      </c>
      <c r="J4512" s="83" t="str">
        <f aca="false">IF(D4512="","",D4512*IF(Settings!$B$23=Settings!$C$6,1,IF(Settings!$B$23="USD",1/INDEX(Settings!$B$29:$B$40,MONTH(B4512)),INDEX(Settings!$B$29:$B$40,MONTH(B4512)))))</f>
        <v/>
      </c>
    </row>
    <row r="4513" customFormat="false" ht="15" hidden="false" customHeight="false" outlineLevel="0" collapsed="false">
      <c r="I4513" s="0" t="str">
        <f aca="false">IF(A4513="","",IF(COUNTIF(Campaigns!$A$7:$A$300,A4513)&gt;0,"✓",IF(N(D4513)=0,"– no spend","⚠ add to Campaigns tab")))</f>
        <v/>
      </c>
      <c r="J4513" s="83" t="str">
        <f aca="false">IF(D4513="","",D4513*IF(Settings!$B$23=Settings!$C$6,1,IF(Settings!$B$23="USD",1/INDEX(Settings!$B$29:$B$40,MONTH(B4513)),INDEX(Settings!$B$29:$B$40,MONTH(B4513)))))</f>
        <v/>
      </c>
    </row>
    <row r="4514" customFormat="false" ht="15" hidden="false" customHeight="false" outlineLevel="0" collapsed="false">
      <c r="I4514" s="0" t="str">
        <f aca="false">IF(A4514="","",IF(COUNTIF(Campaigns!$A$7:$A$300,A4514)&gt;0,"✓",IF(N(D4514)=0,"– no spend","⚠ add to Campaigns tab")))</f>
        <v/>
      </c>
      <c r="J4514" s="83" t="str">
        <f aca="false">IF(D4514="","",D4514*IF(Settings!$B$23=Settings!$C$6,1,IF(Settings!$B$23="USD",1/INDEX(Settings!$B$29:$B$40,MONTH(B4514)),INDEX(Settings!$B$29:$B$40,MONTH(B4514)))))</f>
        <v/>
      </c>
    </row>
    <row r="4515" customFormat="false" ht="15" hidden="false" customHeight="false" outlineLevel="0" collapsed="false">
      <c r="I4515" s="0" t="str">
        <f aca="false">IF(A4515="","",IF(COUNTIF(Campaigns!$A$7:$A$300,A4515)&gt;0,"✓",IF(N(D4515)=0,"– no spend","⚠ add to Campaigns tab")))</f>
        <v/>
      </c>
      <c r="J4515" s="83" t="str">
        <f aca="false">IF(D4515="","",D4515*IF(Settings!$B$23=Settings!$C$6,1,IF(Settings!$B$23="USD",1/INDEX(Settings!$B$29:$B$40,MONTH(B4515)),INDEX(Settings!$B$29:$B$40,MONTH(B4515)))))</f>
        <v/>
      </c>
    </row>
    <row r="4516" customFormat="false" ht="15" hidden="false" customHeight="false" outlineLevel="0" collapsed="false">
      <c r="I4516" s="0" t="str">
        <f aca="false">IF(A4516="","",IF(COUNTIF(Campaigns!$A$7:$A$300,A4516)&gt;0,"✓",IF(N(D4516)=0,"– no spend","⚠ add to Campaigns tab")))</f>
        <v/>
      </c>
      <c r="J4516" s="83" t="str">
        <f aca="false">IF(D4516="","",D4516*IF(Settings!$B$23=Settings!$C$6,1,IF(Settings!$B$23="USD",1/INDEX(Settings!$B$29:$B$40,MONTH(B4516)),INDEX(Settings!$B$29:$B$40,MONTH(B4516)))))</f>
        <v/>
      </c>
    </row>
    <row r="4517" customFormat="false" ht="15" hidden="false" customHeight="false" outlineLevel="0" collapsed="false">
      <c r="I4517" s="0" t="str">
        <f aca="false">IF(A4517="","",IF(COUNTIF(Campaigns!$A$7:$A$300,A4517)&gt;0,"✓",IF(N(D4517)=0,"– no spend","⚠ add to Campaigns tab")))</f>
        <v/>
      </c>
      <c r="J4517" s="83" t="str">
        <f aca="false">IF(D4517="","",D4517*IF(Settings!$B$23=Settings!$C$6,1,IF(Settings!$B$23="USD",1/INDEX(Settings!$B$29:$B$40,MONTH(B4517)),INDEX(Settings!$B$29:$B$40,MONTH(B4517)))))</f>
        <v/>
      </c>
    </row>
    <row r="4518" customFormat="false" ht="15" hidden="false" customHeight="false" outlineLevel="0" collapsed="false">
      <c r="I4518" s="0" t="str">
        <f aca="false">IF(A4518="","",IF(COUNTIF(Campaigns!$A$7:$A$300,A4518)&gt;0,"✓",IF(N(D4518)=0,"– no spend","⚠ add to Campaigns tab")))</f>
        <v/>
      </c>
      <c r="J4518" s="83" t="str">
        <f aca="false">IF(D4518="","",D4518*IF(Settings!$B$23=Settings!$C$6,1,IF(Settings!$B$23="USD",1/INDEX(Settings!$B$29:$B$40,MONTH(B4518)),INDEX(Settings!$B$29:$B$40,MONTH(B4518)))))</f>
        <v/>
      </c>
    </row>
    <row r="4519" customFormat="false" ht="15" hidden="false" customHeight="false" outlineLevel="0" collapsed="false">
      <c r="I4519" s="0" t="str">
        <f aca="false">IF(A4519="","",IF(COUNTIF(Campaigns!$A$7:$A$300,A4519)&gt;0,"✓",IF(N(D4519)=0,"– no spend","⚠ add to Campaigns tab")))</f>
        <v/>
      </c>
      <c r="J4519" s="83" t="str">
        <f aca="false">IF(D4519="","",D4519*IF(Settings!$B$23=Settings!$C$6,1,IF(Settings!$B$23="USD",1/INDEX(Settings!$B$29:$B$40,MONTH(B4519)),INDEX(Settings!$B$29:$B$40,MONTH(B4519)))))</f>
        <v/>
      </c>
    </row>
    <row r="4520" customFormat="false" ht="15" hidden="false" customHeight="false" outlineLevel="0" collapsed="false">
      <c r="I4520" s="0" t="str">
        <f aca="false">IF(A4520="","",IF(COUNTIF(Campaigns!$A$7:$A$300,A4520)&gt;0,"✓",IF(N(D4520)=0,"– no spend","⚠ add to Campaigns tab")))</f>
        <v/>
      </c>
      <c r="J4520" s="83" t="str">
        <f aca="false">IF(D4520="","",D4520*IF(Settings!$B$23=Settings!$C$6,1,IF(Settings!$B$23="USD",1/INDEX(Settings!$B$29:$B$40,MONTH(B4520)),INDEX(Settings!$B$29:$B$40,MONTH(B4520)))))</f>
        <v/>
      </c>
    </row>
    <row r="4521" customFormat="false" ht="15" hidden="false" customHeight="false" outlineLevel="0" collapsed="false">
      <c r="I4521" s="0" t="str">
        <f aca="false">IF(A4521="","",IF(COUNTIF(Campaigns!$A$7:$A$300,A4521)&gt;0,"✓",IF(N(D4521)=0,"– no spend","⚠ add to Campaigns tab")))</f>
        <v/>
      </c>
      <c r="J4521" s="83" t="str">
        <f aca="false">IF(D4521="","",D4521*IF(Settings!$B$23=Settings!$C$6,1,IF(Settings!$B$23="USD",1/INDEX(Settings!$B$29:$B$40,MONTH(B4521)),INDEX(Settings!$B$29:$B$40,MONTH(B4521)))))</f>
        <v/>
      </c>
    </row>
    <row r="4522" customFormat="false" ht="15" hidden="false" customHeight="false" outlineLevel="0" collapsed="false">
      <c r="I4522" s="0" t="str">
        <f aca="false">IF(A4522="","",IF(COUNTIF(Campaigns!$A$7:$A$300,A4522)&gt;0,"✓",IF(N(D4522)=0,"– no spend","⚠ add to Campaigns tab")))</f>
        <v/>
      </c>
      <c r="J4522" s="83" t="str">
        <f aca="false">IF(D4522="","",D4522*IF(Settings!$B$23=Settings!$C$6,1,IF(Settings!$B$23="USD",1/INDEX(Settings!$B$29:$B$40,MONTH(B4522)),INDEX(Settings!$B$29:$B$40,MONTH(B4522)))))</f>
        <v/>
      </c>
    </row>
    <row r="4523" customFormat="false" ht="15" hidden="false" customHeight="false" outlineLevel="0" collapsed="false">
      <c r="I4523" s="0" t="str">
        <f aca="false">IF(A4523="","",IF(COUNTIF(Campaigns!$A$7:$A$300,A4523)&gt;0,"✓",IF(N(D4523)=0,"– no spend","⚠ add to Campaigns tab")))</f>
        <v/>
      </c>
      <c r="J4523" s="83" t="str">
        <f aca="false">IF(D4523="","",D4523*IF(Settings!$B$23=Settings!$C$6,1,IF(Settings!$B$23="USD",1/INDEX(Settings!$B$29:$B$40,MONTH(B4523)),INDEX(Settings!$B$29:$B$40,MONTH(B4523)))))</f>
        <v/>
      </c>
    </row>
    <row r="4524" customFormat="false" ht="15" hidden="false" customHeight="false" outlineLevel="0" collapsed="false">
      <c r="I4524" s="0" t="str">
        <f aca="false">IF(A4524="","",IF(COUNTIF(Campaigns!$A$7:$A$300,A4524)&gt;0,"✓",IF(N(D4524)=0,"– no spend","⚠ add to Campaigns tab")))</f>
        <v/>
      </c>
      <c r="J4524" s="83" t="str">
        <f aca="false">IF(D4524="","",D4524*IF(Settings!$B$23=Settings!$C$6,1,IF(Settings!$B$23="USD",1/INDEX(Settings!$B$29:$B$40,MONTH(B4524)),INDEX(Settings!$B$29:$B$40,MONTH(B4524)))))</f>
        <v/>
      </c>
    </row>
    <row r="4525" customFormat="false" ht="15" hidden="false" customHeight="false" outlineLevel="0" collapsed="false">
      <c r="I4525" s="0" t="str">
        <f aca="false">IF(A4525="","",IF(COUNTIF(Campaigns!$A$7:$A$300,A4525)&gt;0,"✓",IF(N(D4525)=0,"– no spend","⚠ add to Campaigns tab")))</f>
        <v/>
      </c>
      <c r="J4525" s="83" t="str">
        <f aca="false">IF(D4525="","",D4525*IF(Settings!$B$23=Settings!$C$6,1,IF(Settings!$B$23="USD",1/INDEX(Settings!$B$29:$B$40,MONTH(B4525)),INDEX(Settings!$B$29:$B$40,MONTH(B4525)))))</f>
        <v/>
      </c>
    </row>
    <row r="4526" customFormat="false" ht="15" hidden="false" customHeight="false" outlineLevel="0" collapsed="false">
      <c r="I4526" s="0" t="str">
        <f aca="false">IF(A4526="","",IF(COUNTIF(Campaigns!$A$7:$A$300,A4526)&gt;0,"✓",IF(N(D4526)=0,"– no spend","⚠ add to Campaigns tab")))</f>
        <v/>
      </c>
      <c r="J4526" s="83" t="str">
        <f aca="false">IF(D4526="","",D4526*IF(Settings!$B$23=Settings!$C$6,1,IF(Settings!$B$23="USD",1/INDEX(Settings!$B$29:$B$40,MONTH(B4526)),INDEX(Settings!$B$29:$B$40,MONTH(B4526)))))</f>
        <v/>
      </c>
    </row>
    <row r="4527" customFormat="false" ht="15" hidden="false" customHeight="false" outlineLevel="0" collapsed="false">
      <c r="I4527" s="0" t="str">
        <f aca="false">IF(A4527="","",IF(COUNTIF(Campaigns!$A$7:$A$300,A4527)&gt;0,"✓",IF(N(D4527)=0,"– no spend","⚠ add to Campaigns tab")))</f>
        <v/>
      </c>
      <c r="J4527" s="83" t="str">
        <f aca="false">IF(D4527="","",D4527*IF(Settings!$B$23=Settings!$C$6,1,IF(Settings!$B$23="USD",1/INDEX(Settings!$B$29:$B$40,MONTH(B4527)),INDEX(Settings!$B$29:$B$40,MONTH(B4527)))))</f>
        <v/>
      </c>
    </row>
    <row r="4528" customFormat="false" ht="15" hidden="false" customHeight="false" outlineLevel="0" collapsed="false">
      <c r="I4528" s="0" t="str">
        <f aca="false">IF(A4528="","",IF(COUNTIF(Campaigns!$A$7:$A$300,A4528)&gt;0,"✓",IF(N(D4528)=0,"– no spend","⚠ add to Campaigns tab")))</f>
        <v/>
      </c>
      <c r="J4528" s="83" t="str">
        <f aca="false">IF(D4528="","",D4528*IF(Settings!$B$23=Settings!$C$6,1,IF(Settings!$B$23="USD",1/INDEX(Settings!$B$29:$B$40,MONTH(B4528)),INDEX(Settings!$B$29:$B$40,MONTH(B4528)))))</f>
        <v/>
      </c>
    </row>
    <row r="4529" customFormat="false" ht="15" hidden="false" customHeight="false" outlineLevel="0" collapsed="false">
      <c r="I4529" s="0" t="str">
        <f aca="false">IF(A4529="","",IF(COUNTIF(Campaigns!$A$7:$A$300,A4529)&gt;0,"✓",IF(N(D4529)=0,"– no spend","⚠ add to Campaigns tab")))</f>
        <v/>
      </c>
      <c r="J4529" s="83" t="str">
        <f aca="false">IF(D4529="","",D4529*IF(Settings!$B$23=Settings!$C$6,1,IF(Settings!$B$23="USD",1/INDEX(Settings!$B$29:$B$40,MONTH(B4529)),INDEX(Settings!$B$29:$B$40,MONTH(B4529)))))</f>
        <v/>
      </c>
    </row>
    <row r="4530" customFormat="false" ht="15" hidden="false" customHeight="false" outlineLevel="0" collapsed="false">
      <c r="I4530" s="0" t="str">
        <f aca="false">IF(A4530="","",IF(COUNTIF(Campaigns!$A$7:$A$300,A4530)&gt;0,"✓",IF(N(D4530)=0,"– no spend","⚠ add to Campaigns tab")))</f>
        <v/>
      </c>
      <c r="J4530" s="83" t="str">
        <f aca="false">IF(D4530="","",D4530*IF(Settings!$B$23=Settings!$C$6,1,IF(Settings!$B$23="USD",1/INDEX(Settings!$B$29:$B$40,MONTH(B4530)),INDEX(Settings!$B$29:$B$40,MONTH(B4530)))))</f>
        <v/>
      </c>
    </row>
    <row r="4531" customFormat="false" ht="15" hidden="false" customHeight="false" outlineLevel="0" collapsed="false">
      <c r="I4531" s="0" t="str">
        <f aca="false">IF(A4531="","",IF(COUNTIF(Campaigns!$A$7:$A$300,A4531)&gt;0,"✓",IF(N(D4531)=0,"– no spend","⚠ add to Campaigns tab")))</f>
        <v/>
      </c>
      <c r="J4531" s="83" t="str">
        <f aca="false">IF(D4531="","",D4531*IF(Settings!$B$23=Settings!$C$6,1,IF(Settings!$B$23="USD",1/INDEX(Settings!$B$29:$B$40,MONTH(B4531)),INDEX(Settings!$B$29:$B$40,MONTH(B4531)))))</f>
        <v/>
      </c>
    </row>
    <row r="4532" customFormat="false" ht="15" hidden="false" customHeight="false" outlineLevel="0" collapsed="false">
      <c r="I4532" s="0" t="str">
        <f aca="false">IF(A4532="","",IF(COUNTIF(Campaigns!$A$7:$A$300,A4532)&gt;0,"✓",IF(N(D4532)=0,"– no spend","⚠ add to Campaigns tab")))</f>
        <v/>
      </c>
      <c r="J4532" s="83" t="str">
        <f aca="false">IF(D4532="","",D4532*IF(Settings!$B$23=Settings!$C$6,1,IF(Settings!$B$23="USD",1/INDEX(Settings!$B$29:$B$40,MONTH(B4532)),INDEX(Settings!$B$29:$B$40,MONTH(B4532)))))</f>
        <v/>
      </c>
    </row>
    <row r="4533" customFormat="false" ht="15" hidden="false" customHeight="false" outlineLevel="0" collapsed="false">
      <c r="I4533" s="0" t="str">
        <f aca="false">IF(A4533="","",IF(COUNTIF(Campaigns!$A$7:$A$300,A4533)&gt;0,"✓",IF(N(D4533)=0,"– no spend","⚠ add to Campaigns tab")))</f>
        <v/>
      </c>
      <c r="J4533" s="83" t="str">
        <f aca="false">IF(D4533="","",D4533*IF(Settings!$B$23=Settings!$C$6,1,IF(Settings!$B$23="USD",1/INDEX(Settings!$B$29:$B$40,MONTH(B4533)),INDEX(Settings!$B$29:$B$40,MONTH(B4533)))))</f>
        <v/>
      </c>
    </row>
    <row r="4534" customFormat="false" ht="15" hidden="false" customHeight="false" outlineLevel="0" collapsed="false">
      <c r="I4534" s="0" t="str">
        <f aca="false">IF(A4534="","",IF(COUNTIF(Campaigns!$A$7:$A$300,A4534)&gt;0,"✓",IF(N(D4534)=0,"– no spend","⚠ add to Campaigns tab")))</f>
        <v/>
      </c>
      <c r="J4534" s="83" t="str">
        <f aca="false">IF(D4534="","",D4534*IF(Settings!$B$23=Settings!$C$6,1,IF(Settings!$B$23="USD",1/INDEX(Settings!$B$29:$B$40,MONTH(B4534)),INDEX(Settings!$B$29:$B$40,MONTH(B4534)))))</f>
        <v/>
      </c>
    </row>
    <row r="4535" customFormat="false" ht="15" hidden="false" customHeight="false" outlineLevel="0" collapsed="false">
      <c r="I4535" s="0" t="str">
        <f aca="false">IF(A4535="","",IF(COUNTIF(Campaigns!$A$7:$A$300,A4535)&gt;0,"✓",IF(N(D4535)=0,"– no spend","⚠ add to Campaigns tab")))</f>
        <v/>
      </c>
      <c r="J4535" s="83" t="str">
        <f aca="false">IF(D4535="","",D4535*IF(Settings!$B$23=Settings!$C$6,1,IF(Settings!$B$23="USD",1/INDEX(Settings!$B$29:$B$40,MONTH(B4535)),INDEX(Settings!$B$29:$B$40,MONTH(B4535)))))</f>
        <v/>
      </c>
    </row>
    <row r="4536" customFormat="false" ht="15" hidden="false" customHeight="false" outlineLevel="0" collapsed="false">
      <c r="I4536" s="0" t="str">
        <f aca="false">IF(A4536="","",IF(COUNTIF(Campaigns!$A$7:$A$300,A4536)&gt;0,"✓",IF(N(D4536)=0,"– no spend","⚠ add to Campaigns tab")))</f>
        <v/>
      </c>
      <c r="J4536" s="83" t="str">
        <f aca="false">IF(D4536="","",D4536*IF(Settings!$B$23=Settings!$C$6,1,IF(Settings!$B$23="USD",1/INDEX(Settings!$B$29:$B$40,MONTH(B4536)),INDEX(Settings!$B$29:$B$40,MONTH(B4536)))))</f>
        <v/>
      </c>
    </row>
    <row r="4537" customFormat="false" ht="15" hidden="false" customHeight="false" outlineLevel="0" collapsed="false">
      <c r="I4537" s="0" t="str">
        <f aca="false">IF(A4537="","",IF(COUNTIF(Campaigns!$A$7:$A$300,A4537)&gt;0,"✓",IF(N(D4537)=0,"– no spend","⚠ add to Campaigns tab")))</f>
        <v/>
      </c>
      <c r="J4537" s="83" t="str">
        <f aca="false">IF(D4537="","",D4537*IF(Settings!$B$23=Settings!$C$6,1,IF(Settings!$B$23="USD",1/INDEX(Settings!$B$29:$B$40,MONTH(B4537)),INDEX(Settings!$B$29:$B$40,MONTH(B4537)))))</f>
        <v/>
      </c>
    </row>
    <row r="4538" customFormat="false" ht="15" hidden="false" customHeight="false" outlineLevel="0" collapsed="false">
      <c r="I4538" s="0" t="str">
        <f aca="false">IF(A4538="","",IF(COUNTIF(Campaigns!$A$7:$A$300,A4538)&gt;0,"✓",IF(N(D4538)=0,"– no spend","⚠ add to Campaigns tab")))</f>
        <v/>
      </c>
      <c r="J4538" s="83" t="str">
        <f aca="false">IF(D4538="","",D4538*IF(Settings!$B$23=Settings!$C$6,1,IF(Settings!$B$23="USD",1/INDEX(Settings!$B$29:$B$40,MONTH(B4538)),INDEX(Settings!$B$29:$B$40,MONTH(B4538)))))</f>
        <v/>
      </c>
    </row>
    <row r="4539" customFormat="false" ht="15" hidden="false" customHeight="false" outlineLevel="0" collapsed="false">
      <c r="I4539" s="0" t="str">
        <f aca="false">IF(A4539="","",IF(COUNTIF(Campaigns!$A$7:$A$300,A4539)&gt;0,"✓",IF(N(D4539)=0,"– no spend","⚠ add to Campaigns tab")))</f>
        <v/>
      </c>
      <c r="J4539" s="83" t="str">
        <f aca="false">IF(D4539="","",D4539*IF(Settings!$B$23=Settings!$C$6,1,IF(Settings!$B$23="USD",1/INDEX(Settings!$B$29:$B$40,MONTH(B4539)),INDEX(Settings!$B$29:$B$40,MONTH(B4539)))))</f>
        <v/>
      </c>
    </row>
    <row r="4540" customFormat="false" ht="15" hidden="false" customHeight="false" outlineLevel="0" collapsed="false">
      <c r="I4540" s="0" t="str">
        <f aca="false">IF(A4540="","",IF(COUNTIF(Campaigns!$A$7:$A$300,A4540)&gt;0,"✓",IF(N(D4540)=0,"– no spend","⚠ add to Campaigns tab")))</f>
        <v/>
      </c>
      <c r="J4540" s="83" t="str">
        <f aca="false">IF(D4540="","",D4540*IF(Settings!$B$23=Settings!$C$6,1,IF(Settings!$B$23="USD",1/INDEX(Settings!$B$29:$B$40,MONTH(B4540)),INDEX(Settings!$B$29:$B$40,MONTH(B4540)))))</f>
        <v/>
      </c>
    </row>
    <row r="4541" customFormat="false" ht="15" hidden="false" customHeight="false" outlineLevel="0" collapsed="false">
      <c r="I4541" s="0" t="str">
        <f aca="false">IF(A4541="","",IF(COUNTIF(Campaigns!$A$7:$A$300,A4541)&gt;0,"✓",IF(N(D4541)=0,"– no spend","⚠ add to Campaigns tab")))</f>
        <v/>
      </c>
      <c r="J4541" s="83" t="str">
        <f aca="false">IF(D4541="","",D4541*IF(Settings!$B$23=Settings!$C$6,1,IF(Settings!$B$23="USD",1/INDEX(Settings!$B$29:$B$40,MONTH(B4541)),INDEX(Settings!$B$29:$B$40,MONTH(B4541)))))</f>
        <v/>
      </c>
    </row>
    <row r="4542" customFormat="false" ht="15" hidden="false" customHeight="false" outlineLevel="0" collapsed="false">
      <c r="I4542" s="0" t="str">
        <f aca="false">IF(A4542="","",IF(COUNTIF(Campaigns!$A$7:$A$300,A4542)&gt;0,"✓",IF(N(D4542)=0,"– no spend","⚠ add to Campaigns tab")))</f>
        <v/>
      </c>
      <c r="J4542" s="83" t="str">
        <f aca="false">IF(D4542="","",D4542*IF(Settings!$B$23=Settings!$C$6,1,IF(Settings!$B$23="USD",1/INDEX(Settings!$B$29:$B$40,MONTH(B4542)),INDEX(Settings!$B$29:$B$40,MONTH(B4542)))))</f>
        <v/>
      </c>
    </row>
    <row r="4543" customFormat="false" ht="15" hidden="false" customHeight="false" outlineLevel="0" collapsed="false">
      <c r="I4543" s="0" t="str">
        <f aca="false">IF(A4543="","",IF(COUNTIF(Campaigns!$A$7:$A$300,A4543)&gt;0,"✓",IF(N(D4543)=0,"– no spend","⚠ add to Campaigns tab")))</f>
        <v/>
      </c>
      <c r="J4543" s="83" t="str">
        <f aca="false">IF(D4543="","",D4543*IF(Settings!$B$23=Settings!$C$6,1,IF(Settings!$B$23="USD",1/INDEX(Settings!$B$29:$B$40,MONTH(B4543)),INDEX(Settings!$B$29:$B$40,MONTH(B4543)))))</f>
        <v/>
      </c>
    </row>
    <row r="4544" customFormat="false" ht="15" hidden="false" customHeight="false" outlineLevel="0" collapsed="false">
      <c r="I4544" s="0" t="str">
        <f aca="false">IF(A4544="","",IF(COUNTIF(Campaigns!$A$7:$A$300,A4544)&gt;0,"✓",IF(N(D4544)=0,"– no spend","⚠ add to Campaigns tab")))</f>
        <v/>
      </c>
      <c r="J4544" s="83" t="str">
        <f aca="false">IF(D4544="","",D4544*IF(Settings!$B$23=Settings!$C$6,1,IF(Settings!$B$23="USD",1/INDEX(Settings!$B$29:$B$40,MONTH(B4544)),INDEX(Settings!$B$29:$B$40,MONTH(B4544)))))</f>
        <v/>
      </c>
    </row>
    <row r="4545" customFormat="false" ht="15" hidden="false" customHeight="false" outlineLevel="0" collapsed="false">
      <c r="I4545" s="0" t="str">
        <f aca="false">IF(A4545="","",IF(COUNTIF(Campaigns!$A$7:$A$300,A4545)&gt;0,"✓",IF(N(D4545)=0,"– no spend","⚠ add to Campaigns tab")))</f>
        <v/>
      </c>
      <c r="J4545" s="83" t="str">
        <f aca="false">IF(D4545="","",D4545*IF(Settings!$B$23=Settings!$C$6,1,IF(Settings!$B$23="USD",1/INDEX(Settings!$B$29:$B$40,MONTH(B4545)),INDEX(Settings!$B$29:$B$40,MONTH(B4545)))))</f>
        <v/>
      </c>
    </row>
    <row r="4546" customFormat="false" ht="15" hidden="false" customHeight="false" outlineLevel="0" collapsed="false">
      <c r="I4546" s="0" t="str">
        <f aca="false">IF(A4546="","",IF(COUNTIF(Campaigns!$A$7:$A$300,A4546)&gt;0,"✓",IF(N(D4546)=0,"– no spend","⚠ add to Campaigns tab")))</f>
        <v/>
      </c>
      <c r="J4546" s="83" t="str">
        <f aca="false">IF(D4546="","",D4546*IF(Settings!$B$23=Settings!$C$6,1,IF(Settings!$B$23="USD",1/INDEX(Settings!$B$29:$B$40,MONTH(B4546)),INDEX(Settings!$B$29:$B$40,MONTH(B4546)))))</f>
        <v/>
      </c>
    </row>
    <row r="4547" customFormat="false" ht="15" hidden="false" customHeight="false" outlineLevel="0" collapsed="false">
      <c r="I4547" s="0" t="str">
        <f aca="false">IF(A4547="","",IF(COUNTIF(Campaigns!$A$7:$A$300,A4547)&gt;0,"✓",IF(N(D4547)=0,"– no spend","⚠ add to Campaigns tab")))</f>
        <v/>
      </c>
      <c r="J4547" s="83" t="str">
        <f aca="false">IF(D4547="","",D4547*IF(Settings!$B$23=Settings!$C$6,1,IF(Settings!$B$23="USD",1/INDEX(Settings!$B$29:$B$40,MONTH(B4547)),INDEX(Settings!$B$29:$B$40,MONTH(B4547)))))</f>
        <v/>
      </c>
    </row>
    <row r="4548" customFormat="false" ht="15" hidden="false" customHeight="false" outlineLevel="0" collapsed="false">
      <c r="I4548" s="0" t="str">
        <f aca="false">IF(A4548="","",IF(COUNTIF(Campaigns!$A$7:$A$300,A4548)&gt;0,"✓",IF(N(D4548)=0,"– no spend","⚠ add to Campaigns tab")))</f>
        <v/>
      </c>
      <c r="J4548" s="83" t="str">
        <f aca="false">IF(D4548="","",D4548*IF(Settings!$B$23=Settings!$C$6,1,IF(Settings!$B$23="USD",1/INDEX(Settings!$B$29:$B$40,MONTH(B4548)),INDEX(Settings!$B$29:$B$40,MONTH(B4548)))))</f>
        <v/>
      </c>
    </row>
    <row r="4549" customFormat="false" ht="15" hidden="false" customHeight="false" outlineLevel="0" collapsed="false">
      <c r="I4549" s="0" t="str">
        <f aca="false">IF(A4549="","",IF(COUNTIF(Campaigns!$A$7:$A$300,A4549)&gt;0,"✓",IF(N(D4549)=0,"– no spend","⚠ add to Campaigns tab")))</f>
        <v/>
      </c>
      <c r="J4549" s="83" t="str">
        <f aca="false">IF(D4549="","",D4549*IF(Settings!$B$23=Settings!$C$6,1,IF(Settings!$B$23="USD",1/INDEX(Settings!$B$29:$B$40,MONTH(B4549)),INDEX(Settings!$B$29:$B$40,MONTH(B4549)))))</f>
        <v/>
      </c>
    </row>
    <row r="4550" customFormat="false" ht="15" hidden="false" customHeight="false" outlineLevel="0" collapsed="false">
      <c r="I4550" s="0" t="str">
        <f aca="false">IF(A4550="","",IF(COUNTIF(Campaigns!$A$7:$A$300,A4550)&gt;0,"✓",IF(N(D4550)=0,"– no spend","⚠ add to Campaigns tab")))</f>
        <v/>
      </c>
      <c r="J4550" s="83" t="str">
        <f aca="false">IF(D4550="","",D4550*IF(Settings!$B$23=Settings!$C$6,1,IF(Settings!$B$23="USD",1/INDEX(Settings!$B$29:$B$40,MONTH(B4550)),INDEX(Settings!$B$29:$B$40,MONTH(B4550)))))</f>
        <v/>
      </c>
    </row>
    <row r="4551" customFormat="false" ht="15" hidden="false" customHeight="false" outlineLevel="0" collapsed="false">
      <c r="I4551" s="0" t="str">
        <f aca="false">IF(A4551="","",IF(COUNTIF(Campaigns!$A$7:$A$300,A4551)&gt;0,"✓",IF(N(D4551)=0,"– no spend","⚠ add to Campaigns tab")))</f>
        <v/>
      </c>
      <c r="J4551" s="83" t="str">
        <f aca="false">IF(D4551="","",D4551*IF(Settings!$B$23=Settings!$C$6,1,IF(Settings!$B$23="USD",1/INDEX(Settings!$B$29:$B$40,MONTH(B4551)),INDEX(Settings!$B$29:$B$40,MONTH(B4551)))))</f>
        <v/>
      </c>
    </row>
    <row r="4552" customFormat="false" ht="15" hidden="false" customHeight="false" outlineLevel="0" collapsed="false">
      <c r="I4552" s="0" t="str">
        <f aca="false">IF(A4552="","",IF(COUNTIF(Campaigns!$A$7:$A$300,A4552)&gt;0,"✓",IF(N(D4552)=0,"– no spend","⚠ add to Campaigns tab")))</f>
        <v/>
      </c>
      <c r="J4552" s="83" t="str">
        <f aca="false">IF(D4552="","",D4552*IF(Settings!$B$23=Settings!$C$6,1,IF(Settings!$B$23="USD",1/INDEX(Settings!$B$29:$B$40,MONTH(B4552)),INDEX(Settings!$B$29:$B$40,MONTH(B4552)))))</f>
        <v/>
      </c>
    </row>
    <row r="4553" customFormat="false" ht="15" hidden="false" customHeight="false" outlineLevel="0" collapsed="false">
      <c r="I4553" s="0" t="str">
        <f aca="false">IF(A4553="","",IF(COUNTIF(Campaigns!$A$7:$A$300,A4553)&gt;0,"✓",IF(N(D4553)=0,"– no spend","⚠ add to Campaigns tab")))</f>
        <v/>
      </c>
      <c r="J4553" s="83" t="str">
        <f aca="false">IF(D4553="","",D4553*IF(Settings!$B$23=Settings!$C$6,1,IF(Settings!$B$23="USD",1/INDEX(Settings!$B$29:$B$40,MONTH(B4553)),INDEX(Settings!$B$29:$B$40,MONTH(B4553)))))</f>
        <v/>
      </c>
    </row>
    <row r="4554" customFormat="false" ht="15" hidden="false" customHeight="false" outlineLevel="0" collapsed="false">
      <c r="I4554" s="0" t="str">
        <f aca="false">IF(A4554="","",IF(COUNTIF(Campaigns!$A$7:$A$300,A4554)&gt;0,"✓",IF(N(D4554)=0,"– no spend","⚠ add to Campaigns tab")))</f>
        <v/>
      </c>
      <c r="J4554" s="83" t="str">
        <f aca="false">IF(D4554="","",D4554*IF(Settings!$B$23=Settings!$C$6,1,IF(Settings!$B$23="USD",1/INDEX(Settings!$B$29:$B$40,MONTH(B4554)),INDEX(Settings!$B$29:$B$40,MONTH(B4554)))))</f>
        <v/>
      </c>
    </row>
    <row r="4555" customFormat="false" ht="15" hidden="false" customHeight="false" outlineLevel="0" collapsed="false">
      <c r="I4555" s="0" t="str">
        <f aca="false">IF(A4555="","",IF(COUNTIF(Campaigns!$A$7:$A$300,A4555)&gt;0,"✓",IF(N(D4555)=0,"– no spend","⚠ add to Campaigns tab")))</f>
        <v/>
      </c>
      <c r="J4555" s="83" t="str">
        <f aca="false">IF(D4555="","",D4555*IF(Settings!$B$23=Settings!$C$6,1,IF(Settings!$B$23="USD",1/INDEX(Settings!$B$29:$B$40,MONTH(B4555)),INDEX(Settings!$B$29:$B$40,MONTH(B4555)))))</f>
        <v/>
      </c>
    </row>
    <row r="4556" customFormat="false" ht="15" hidden="false" customHeight="false" outlineLevel="0" collapsed="false">
      <c r="I4556" s="0" t="str">
        <f aca="false">IF(A4556="","",IF(COUNTIF(Campaigns!$A$7:$A$300,A4556)&gt;0,"✓",IF(N(D4556)=0,"– no spend","⚠ add to Campaigns tab")))</f>
        <v/>
      </c>
      <c r="J4556" s="83" t="str">
        <f aca="false">IF(D4556="","",D4556*IF(Settings!$B$23=Settings!$C$6,1,IF(Settings!$B$23="USD",1/INDEX(Settings!$B$29:$B$40,MONTH(B4556)),INDEX(Settings!$B$29:$B$40,MONTH(B4556)))))</f>
        <v/>
      </c>
    </row>
    <row r="4557" customFormat="false" ht="15" hidden="false" customHeight="false" outlineLevel="0" collapsed="false">
      <c r="I4557" s="0" t="str">
        <f aca="false">IF(A4557="","",IF(COUNTIF(Campaigns!$A$7:$A$300,A4557)&gt;0,"✓",IF(N(D4557)=0,"– no spend","⚠ add to Campaigns tab")))</f>
        <v/>
      </c>
      <c r="J4557" s="83" t="str">
        <f aca="false">IF(D4557="","",D4557*IF(Settings!$B$23=Settings!$C$6,1,IF(Settings!$B$23="USD",1/INDEX(Settings!$B$29:$B$40,MONTH(B4557)),INDEX(Settings!$B$29:$B$40,MONTH(B4557)))))</f>
        <v/>
      </c>
    </row>
    <row r="4558" customFormat="false" ht="15" hidden="false" customHeight="false" outlineLevel="0" collapsed="false">
      <c r="I4558" s="0" t="str">
        <f aca="false">IF(A4558="","",IF(COUNTIF(Campaigns!$A$7:$A$300,A4558)&gt;0,"✓",IF(N(D4558)=0,"– no spend","⚠ add to Campaigns tab")))</f>
        <v/>
      </c>
      <c r="J4558" s="83" t="str">
        <f aca="false">IF(D4558="","",D4558*IF(Settings!$B$23=Settings!$C$6,1,IF(Settings!$B$23="USD",1/INDEX(Settings!$B$29:$B$40,MONTH(B4558)),INDEX(Settings!$B$29:$B$40,MONTH(B4558)))))</f>
        <v/>
      </c>
    </row>
    <row r="4559" customFormat="false" ht="15" hidden="false" customHeight="false" outlineLevel="0" collapsed="false">
      <c r="I4559" s="0" t="str">
        <f aca="false">IF(A4559="","",IF(COUNTIF(Campaigns!$A$7:$A$300,A4559)&gt;0,"✓",IF(N(D4559)=0,"– no spend","⚠ add to Campaigns tab")))</f>
        <v/>
      </c>
      <c r="J4559" s="83" t="str">
        <f aca="false">IF(D4559="","",D4559*IF(Settings!$B$23=Settings!$C$6,1,IF(Settings!$B$23="USD",1/INDEX(Settings!$B$29:$B$40,MONTH(B4559)),INDEX(Settings!$B$29:$B$40,MONTH(B4559)))))</f>
        <v/>
      </c>
    </row>
    <row r="4560" customFormat="false" ht="15" hidden="false" customHeight="false" outlineLevel="0" collapsed="false">
      <c r="I4560" s="0" t="str">
        <f aca="false">IF(A4560="","",IF(COUNTIF(Campaigns!$A$7:$A$300,A4560)&gt;0,"✓",IF(N(D4560)=0,"– no spend","⚠ add to Campaigns tab")))</f>
        <v/>
      </c>
      <c r="J4560" s="83" t="str">
        <f aca="false">IF(D4560="","",D4560*IF(Settings!$B$23=Settings!$C$6,1,IF(Settings!$B$23="USD",1/INDEX(Settings!$B$29:$B$40,MONTH(B4560)),INDEX(Settings!$B$29:$B$40,MONTH(B4560)))))</f>
        <v/>
      </c>
    </row>
    <row r="4561" customFormat="false" ht="15" hidden="false" customHeight="false" outlineLevel="0" collapsed="false">
      <c r="I4561" s="0" t="str">
        <f aca="false">IF(A4561="","",IF(COUNTIF(Campaigns!$A$7:$A$300,A4561)&gt;0,"✓",IF(N(D4561)=0,"– no spend","⚠ add to Campaigns tab")))</f>
        <v/>
      </c>
      <c r="J4561" s="83" t="str">
        <f aca="false">IF(D4561="","",D4561*IF(Settings!$B$23=Settings!$C$6,1,IF(Settings!$B$23="USD",1/INDEX(Settings!$B$29:$B$40,MONTH(B4561)),INDEX(Settings!$B$29:$B$40,MONTH(B4561)))))</f>
        <v/>
      </c>
    </row>
    <row r="4562" customFormat="false" ht="15" hidden="false" customHeight="false" outlineLevel="0" collapsed="false">
      <c r="I4562" s="0" t="str">
        <f aca="false">IF(A4562="","",IF(COUNTIF(Campaigns!$A$7:$A$300,A4562)&gt;0,"✓",IF(N(D4562)=0,"– no spend","⚠ add to Campaigns tab")))</f>
        <v/>
      </c>
      <c r="J4562" s="83" t="str">
        <f aca="false">IF(D4562="","",D4562*IF(Settings!$B$23=Settings!$C$6,1,IF(Settings!$B$23="USD",1/INDEX(Settings!$B$29:$B$40,MONTH(B4562)),INDEX(Settings!$B$29:$B$40,MONTH(B4562)))))</f>
        <v/>
      </c>
    </row>
    <row r="4563" customFormat="false" ht="15" hidden="false" customHeight="false" outlineLevel="0" collapsed="false">
      <c r="I4563" s="0" t="str">
        <f aca="false">IF(A4563="","",IF(COUNTIF(Campaigns!$A$7:$A$300,A4563)&gt;0,"✓",IF(N(D4563)=0,"– no spend","⚠ add to Campaigns tab")))</f>
        <v/>
      </c>
      <c r="J4563" s="83" t="str">
        <f aca="false">IF(D4563="","",D4563*IF(Settings!$B$23=Settings!$C$6,1,IF(Settings!$B$23="USD",1/INDEX(Settings!$B$29:$B$40,MONTH(B4563)),INDEX(Settings!$B$29:$B$40,MONTH(B4563)))))</f>
        <v/>
      </c>
    </row>
    <row r="4564" customFormat="false" ht="15" hidden="false" customHeight="false" outlineLevel="0" collapsed="false">
      <c r="I4564" s="0" t="str">
        <f aca="false">IF(A4564="","",IF(COUNTIF(Campaigns!$A$7:$A$300,A4564)&gt;0,"✓",IF(N(D4564)=0,"– no spend","⚠ add to Campaigns tab")))</f>
        <v/>
      </c>
      <c r="J4564" s="83" t="str">
        <f aca="false">IF(D4564="","",D4564*IF(Settings!$B$23=Settings!$C$6,1,IF(Settings!$B$23="USD",1/INDEX(Settings!$B$29:$B$40,MONTH(B4564)),INDEX(Settings!$B$29:$B$40,MONTH(B4564)))))</f>
        <v/>
      </c>
    </row>
    <row r="4565" customFormat="false" ht="15" hidden="false" customHeight="false" outlineLevel="0" collapsed="false">
      <c r="I4565" s="0" t="str">
        <f aca="false">IF(A4565="","",IF(COUNTIF(Campaigns!$A$7:$A$300,A4565)&gt;0,"✓",IF(N(D4565)=0,"– no spend","⚠ add to Campaigns tab")))</f>
        <v/>
      </c>
      <c r="J4565" s="83" t="str">
        <f aca="false">IF(D4565="","",D4565*IF(Settings!$B$23=Settings!$C$6,1,IF(Settings!$B$23="USD",1/INDEX(Settings!$B$29:$B$40,MONTH(B4565)),INDEX(Settings!$B$29:$B$40,MONTH(B4565)))))</f>
        <v/>
      </c>
    </row>
    <row r="4566" customFormat="false" ht="15" hidden="false" customHeight="false" outlineLevel="0" collapsed="false">
      <c r="I4566" s="0" t="str">
        <f aca="false">IF(A4566="","",IF(COUNTIF(Campaigns!$A$7:$A$300,A4566)&gt;0,"✓",IF(N(D4566)=0,"– no spend","⚠ add to Campaigns tab")))</f>
        <v/>
      </c>
      <c r="J4566" s="83" t="str">
        <f aca="false">IF(D4566="","",D4566*IF(Settings!$B$23=Settings!$C$6,1,IF(Settings!$B$23="USD",1/INDEX(Settings!$B$29:$B$40,MONTH(B4566)),INDEX(Settings!$B$29:$B$40,MONTH(B4566)))))</f>
        <v/>
      </c>
    </row>
    <row r="4567" customFormat="false" ht="15" hidden="false" customHeight="false" outlineLevel="0" collapsed="false">
      <c r="I4567" s="0" t="str">
        <f aca="false">IF(A4567="","",IF(COUNTIF(Campaigns!$A$7:$A$300,A4567)&gt;0,"✓",IF(N(D4567)=0,"– no spend","⚠ add to Campaigns tab")))</f>
        <v/>
      </c>
      <c r="J4567" s="83" t="str">
        <f aca="false">IF(D4567="","",D4567*IF(Settings!$B$23=Settings!$C$6,1,IF(Settings!$B$23="USD",1/INDEX(Settings!$B$29:$B$40,MONTH(B4567)),INDEX(Settings!$B$29:$B$40,MONTH(B4567)))))</f>
        <v/>
      </c>
    </row>
    <row r="4568" customFormat="false" ht="15" hidden="false" customHeight="false" outlineLevel="0" collapsed="false">
      <c r="I4568" s="0" t="str">
        <f aca="false">IF(A4568="","",IF(COUNTIF(Campaigns!$A$7:$A$300,A4568)&gt;0,"✓",IF(N(D4568)=0,"– no spend","⚠ add to Campaigns tab")))</f>
        <v/>
      </c>
      <c r="J4568" s="83" t="str">
        <f aca="false">IF(D4568="","",D4568*IF(Settings!$B$23=Settings!$C$6,1,IF(Settings!$B$23="USD",1/INDEX(Settings!$B$29:$B$40,MONTH(B4568)),INDEX(Settings!$B$29:$B$40,MONTH(B4568)))))</f>
        <v/>
      </c>
    </row>
    <row r="4569" customFormat="false" ht="15" hidden="false" customHeight="false" outlineLevel="0" collapsed="false">
      <c r="I4569" s="0" t="str">
        <f aca="false">IF(A4569="","",IF(COUNTIF(Campaigns!$A$7:$A$300,A4569)&gt;0,"✓",IF(N(D4569)=0,"– no spend","⚠ add to Campaigns tab")))</f>
        <v/>
      </c>
      <c r="J4569" s="83" t="str">
        <f aca="false">IF(D4569="","",D4569*IF(Settings!$B$23=Settings!$C$6,1,IF(Settings!$B$23="USD",1/INDEX(Settings!$B$29:$B$40,MONTH(B4569)),INDEX(Settings!$B$29:$B$40,MONTH(B4569)))))</f>
        <v/>
      </c>
    </row>
    <row r="4570" customFormat="false" ht="15" hidden="false" customHeight="false" outlineLevel="0" collapsed="false">
      <c r="I4570" s="0" t="str">
        <f aca="false">IF(A4570="","",IF(COUNTIF(Campaigns!$A$7:$A$300,A4570)&gt;0,"✓",IF(N(D4570)=0,"– no spend","⚠ add to Campaigns tab")))</f>
        <v/>
      </c>
      <c r="J4570" s="83" t="str">
        <f aca="false">IF(D4570="","",D4570*IF(Settings!$B$23=Settings!$C$6,1,IF(Settings!$B$23="USD",1/INDEX(Settings!$B$29:$B$40,MONTH(B4570)),INDEX(Settings!$B$29:$B$40,MONTH(B4570)))))</f>
        <v/>
      </c>
    </row>
    <row r="4571" customFormat="false" ht="15" hidden="false" customHeight="false" outlineLevel="0" collapsed="false">
      <c r="I4571" s="0" t="str">
        <f aca="false">IF(A4571="","",IF(COUNTIF(Campaigns!$A$7:$A$300,A4571)&gt;0,"✓",IF(N(D4571)=0,"– no spend","⚠ add to Campaigns tab")))</f>
        <v/>
      </c>
      <c r="J4571" s="83" t="str">
        <f aca="false">IF(D4571="","",D4571*IF(Settings!$B$23=Settings!$C$6,1,IF(Settings!$B$23="USD",1/INDEX(Settings!$B$29:$B$40,MONTH(B4571)),INDEX(Settings!$B$29:$B$40,MONTH(B4571)))))</f>
        <v/>
      </c>
    </row>
    <row r="4572" customFormat="false" ht="15" hidden="false" customHeight="false" outlineLevel="0" collapsed="false">
      <c r="I4572" s="0" t="str">
        <f aca="false">IF(A4572="","",IF(COUNTIF(Campaigns!$A$7:$A$300,A4572)&gt;0,"✓",IF(N(D4572)=0,"– no spend","⚠ add to Campaigns tab")))</f>
        <v/>
      </c>
      <c r="J4572" s="83" t="str">
        <f aca="false">IF(D4572="","",D4572*IF(Settings!$B$23=Settings!$C$6,1,IF(Settings!$B$23="USD",1/INDEX(Settings!$B$29:$B$40,MONTH(B4572)),INDEX(Settings!$B$29:$B$40,MONTH(B4572)))))</f>
        <v/>
      </c>
    </row>
    <row r="4573" customFormat="false" ht="15" hidden="false" customHeight="false" outlineLevel="0" collapsed="false">
      <c r="I4573" s="0" t="str">
        <f aca="false">IF(A4573="","",IF(COUNTIF(Campaigns!$A$7:$A$300,A4573)&gt;0,"✓",IF(N(D4573)=0,"– no spend","⚠ add to Campaigns tab")))</f>
        <v/>
      </c>
      <c r="J4573" s="83" t="str">
        <f aca="false">IF(D4573="","",D4573*IF(Settings!$B$23=Settings!$C$6,1,IF(Settings!$B$23="USD",1/INDEX(Settings!$B$29:$B$40,MONTH(B4573)),INDEX(Settings!$B$29:$B$40,MONTH(B4573)))))</f>
        <v/>
      </c>
    </row>
    <row r="4574" customFormat="false" ht="15" hidden="false" customHeight="false" outlineLevel="0" collapsed="false">
      <c r="I4574" s="0" t="str">
        <f aca="false">IF(A4574="","",IF(COUNTIF(Campaigns!$A$7:$A$300,A4574)&gt;0,"✓",IF(N(D4574)=0,"– no spend","⚠ add to Campaigns tab")))</f>
        <v/>
      </c>
      <c r="J4574" s="83" t="str">
        <f aca="false">IF(D4574="","",D4574*IF(Settings!$B$23=Settings!$C$6,1,IF(Settings!$B$23="USD",1/INDEX(Settings!$B$29:$B$40,MONTH(B4574)),INDEX(Settings!$B$29:$B$40,MONTH(B4574)))))</f>
        <v/>
      </c>
    </row>
    <row r="4575" customFormat="false" ht="15" hidden="false" customHeight="false" outlineLevel="0" collapsed="false">
      <c r="I4575" s="0" t="str">
        <f aca="false">IF(A4575="","",IF(COUNTIF(Campaigns!$A$7:$A$300,A4575)&gt;0,"✓",IF(N(D4575)=0,"– no spend","⚠ add to Campaigns tab")))</f>
        <v/>
      </c>
      <c r="J4575" s="83" t="str">
        <f aca="false">IF(D4575="","",D4575*IF(Settings!$B$23=Settings!$C$6,1,IF(Settings!$B$23="USD",1/INDEX(Settings!$B$29:$B$40,MONTH(B4575)),INDEX(Settings!$B$29:$B$40,MONTH(B4575)))))</f>
        <v/>
      </c>
    </row>
    <row r="4576" customFormat="false" ht="15" hidden="false" customHeight="false" outlineLevel="0" collapsed="false">
      <c r="I4576" s="0" t="str">
        <f aca="false">IF(A4576="","",IF(COUNTIF(Campaigns!$A$7:$A$300,A4576)&gt;0,"✓",IF(N(D4576)=0,"– no spend","⚠ add to Campaigns tab")))</f>
        <v/>
      </c>
      <c r="J4576" s="83" t="str">
        <f aca="false">IF(D4576="","",D4576*IF(Settings!$B$23=Settings!$C$6,1,IF(Settings!$B$23="USD",1/INDEX(Settings!$B$29:$B$40,MONTH(B4576)),INDEX(Settings!$B$29:$B$40,MONTH(B4576)))))</f>
        <v/>
      </c>
    </row>
    <row r="4577" customFormat="false" ht="15" hidden="false" customHeight="false" outlineLevel="0" collapsed="false">
      <c r="I4577" s="0" t="str">
        <f aca="false">IF(A4577="","",IF(COUNTIF(Campaigns!$A$7:$A$300,A4577)&gt;0,"✓",IF(N(D4577)=0,"– no spend","⚠ add to Campaigns tab")))</f>
        <v/>
      </c>
      <c r="J4577" s="83" t="str">
        <f aca="false">IF(D4577="","",D4577*IF(Settings!$B$23=Settings!$C$6,1,IF(Settings!$B$23="USD",1/INDEX(Settings!$B$29:$B$40,MONTH(B4577)),INDEX(Settings!$B$29:$B$40,MONTH(B4577)))))</f>
        <v/>
      </c>
    </row>
    <row r="4578" customFormat="false" ht="15" hidden="false" customHeight="false" outlineLevel="0" collapsed="false">
      <c r="I4578" s="0" t="str">
        <f aca="false">IF(A4578="","",IF(COUNTIF(Campaigns!$A$7:$A$300,A4578)&gt;0,"✓",IF(N(D4578)=0,"– no spend","⚠ add to Campaigns tab")))</f>
        <v/>
      </c>
      <c r="J4578" s="83" t="str">
        <f aca="false">IF(D4578="","",D4578*IF(Settings!$B$23=Settings!$C$6,1,IF(Settings!$B$23="USD",1/INDEX(Settings!$B$29:$B$40,MONTH(B4578)),INDEX(Settings!$B$29:$B$40,MONTH(B4578)))))</f>
        <v/>
      </c>
    </row>
    <row r="4579" customFormat="false" ht="15" hidden="false" customHeight="false" outlineLevel="0" collapsed="false">
      <c r="I4579" s="0" t="str">
        <f aca="false">IF(A4579="","",IF(COUNTIF(Campaigns!$A$7:$A$300,A4579)&gt;0,"✓",IF(N(D4579)=0,"– no spend","⚠ add to Campaigns tab")))</f>
        <v/>
      </c>
      <c r="J4579" s="83" t="str">
        <f aca="false">IF(D4579="","",D4579*IF(Settings!$B$23=Settings!$C$6,1,IF(Settings!$B$23="USD",1/INDEX(Settings!$B$29:$B$40,MONTH(B4579)),INDEX(Settings!$B$29:$B$40,MONTH(B4579)))))</f>
        <v/>
      </c>
    </row>
    <row r="4580" customFormat="false" ht="15" hidden="false" customHeight="false" outlineLevel="0" collapsed="false">
      <c r="I4580" s="0" t="str">
        <f aca="false">IF(A4580="","",IF(COUNTIF(Campaigns!$A$7:$A$300,A4580)&gt;0,"✓",IF(N(D4580)=0,"– no spend","⚠ add to Campaigns tab")))</f>
        <v/>
      </c>
      <c r="J4580" s="83" t="str">
        <f aca="false">IF(D4580="","",D4580*IF(Settings!$B$23=Settings!$C$6,1,IF(Settings!$B$23="USD",1/INDEX(Settings!$B$29:$B$40,MONTH(B4580)),INDEX(Settings!$B$29:$B$40,MONTH(B4580)))))</f>
        <v/>
      </c>
    </row>
    <row r="4581" customFormat="false" ht="15" hidden="false" customHeight="false" outlineLevel="0" collapsed="false">
      <c r="I4581" s="0" t="str">
        <f aca="false">IF(A4581="","",IF(COUNTIF(Campaigns!$A$7:$A$300,A4581)&gt;0,"✓",IF(N(D4581)=0,"– no spend","⚠ add to Campaigns tab")))</f>
        <v/>
      </c>
      <c r="J4581" s="83" t="str">
        <f aca="false">IF(D4581="","",D4581*IF(Settings!$B$23=Settings!$C$6,1,IF(Settings!$B$23="USD",1/INDEX(Settings!$B$29:$B$40,MONTH(B4581)),INDEX(Settings!$B$29:$B$40,MONTH(B4581)))))</f>
        <v/>
      </c>
    </row>
    <row r="4582" customFormat="false" ht="15" hidden="false" customHeight="false" outlineLevel="0" collapsed="false">
      <c r="I4582" s="0" t="str">
        <f aca="false">IF(A4582="","",IF(COUNTIF(Campaigns!$A$7:$A$300,A4582)&gt;0,"✓",IF(N(D4582)=0,"– no spend","⚠ add to Campaigns tab")))</f>
        <v/>
      </c>
      <c r="J4582" s="83" t="str">
        <f aca="false">IF(D4582="","",D4582*IF(Settings!$B$23=Settings!$C$6,1,IF(Settings!$B$23="USD",1/INDEX(Settings!$B$29:$B$40,MONTH(B4582)),INDEX(Settings!$B$29:$B$40,MONTH(B4582)))))</f>
        <v/>
      </c>
    </row>
    <row r="4583" customFormat="false" ht="15" hidden="false" customHeight="false" outlineLevel="0" collapsed="false">
      <c r="I4583" s="0" t="str">
        <f aca="false">IF(A4583="","",IF(COUNTIF(Campaigns!$A$7:$A$300,A4583)&gt;0,"✓",IF(N(D4583)=0,"– no spend","⚠ add to Campaigns tab")))</f>
        <v/>
      </c>
      <c r="J4583" s="83" t="str">
        <f aca="false">IF(D4583="","",D4583*IF(Settings!$B$23=Settings!$C$6,1,IF(Settings!$B$23="USD",1/INDEX(Settings!$B$29:$B$40,MONTH(B4583)),INDEX(Settings!$B$29:$B$40,MONTH(B4583)))))</f>
        <v/>
      </c>
    </row>
    <row r="4584" customFormat="false" ht="15" hidden="false" customHeight="false" outlineLevel="0" collapsed="false">
      <c r="I4584" s="0" t="str">
        <f aca="false">IF(A4584="","",IF(COUNTIF(Campaigns!$A$7:$A$300,A4584)&gt;0,"✓",IF(N(D4584)=0,"– no spend","⚠ add to Campaigns tab")))</f>
        <v/>
      </c>
      <c r="J4584" s="83" t="str">
        <f aca="false">IF(D4584="","",D4584*IF(Settings!$B$23=Settings!$C$6,1,IF(Settings!$B$23="USD",1/INDEX(Settings!$B$29:$B$40,MONTH(B4584)),INDEX(Settings!$B$29:$B$40,MONTH(B4584)))))</f>
        <v/>
      </c>
    </row>
    <row r="4585" customFormat="false" ht="15" hidden="false" customHeight="false" outlineLevel="0" collapsed="false">
      <c r="I4585" s="0" t="str">
        <f aca="false">IF(A4585="","",IF(COUNTIF(Campaigns!$A$7:$A$300,A4585)&gt;0,"✓",IF(N(D4585)=0,"– no spend","⚠ add to Campaigns tab")))</f>
        <v/>
      </c>
      <c r="J4585" s="83" t="str">
        <f aca="false">IF(D4585="","",D4585*IF(Settings!$B$23=Settings!$C$6,1,IF(Settings!$B$23="USD",1/INDEX(Settings!$B$29:$B$40,MONTH(B4585)),INDEX(Settings!$B$29:$B$40,MONTH(B4585)))))</f>
        <v/>
      </c>
    </row>
    <row r="4586" customFormat="false" ht="15" hidden="false" customHeight="false" outlineLevel="0" collapsed="false">
      <c r="I4586" s="0" t="str">
        <f aca="false">IF(A4586="","",IF(COUNTIF(Campaigns!$A$7:$A$300,A4586)&gt;0,"✓",IF(N(D4586)=0,"– no spend","⚠ add to Campaigns tab")))</f>
        <v/>
      </c>
      <c r="J4586" s="83" t="str">
        <f aca="false">IF(D4586="","",D4586*IF(Settings!$B$23=Settings!$C$6,1,IF(Settings!$B$23="USD",1/INDEX(Settings!$B$29:$B$40,MONTH(B4586)),INDEX(Settings!$B$29:$B$40,MONTH(B4586)))))</f>
        <v/>
      </c>
    </row>
    <row r="4587" customFormat="false" ht="15" hidden="false" customHeight="false" outlineLevel="0" collapsed="false">
      <c r="I4587" s="0" t="str">
        <f aca="false">IF(A4587="","",IF(COUNTIF(Campaigns!$A$7:$A$300,A4587)&gt;0,"✓",IF(N(D4587)=0,"– no spend","⚠ add to Campaigns tab")))</f>
        <v/>
      </c>
      <c r="J4587" s="83" t="str">
        <f aca="false">IF(D4587="","",D4587*IF(Settings!$B$23=Settings!$C$6,1,IF(Settings!$B$23="USD",1/INDEX(Settings!$B$29:$B$40,MONTH(B4587)),INDEX(Settings!$B$29:$B$40,MONTH(B4587)))))</f>
        <v/>
      </c>
    </row>
    <row r="4588" customFormat="false" ht="15" hidden="false" customHeight="false" outlineLevel="0" collapsed="false">
      <c r="I4588" s="0" t="str">
        <f aca="false">IF(A4588="","",IF(COUNTIF(Campaigns!$A$7:$A$300,A4588)&gt;0,"✓",IF(N(D4588)=0,"– no spend","⚠ add to Campaigns tab")))</f>
        <v/>
      </c>
      <c r="J4588" s="83" t="str">
        <f aca="false">IF(D4588="","",D4588*IF(Settings!$B$23=Settings!$C$6,1,IF(Settings!$B$23="USD",1/INDEX(Settings!$B$29:$B$40,MONTH(B4588)),INDEX(Settings!$B$29:$B$40,MONTH(B4588)))))</f>
        <v/>
      </c>
    </row>
    <row r="4589" customFormat="false" ht="15" hidden="false" customHeight="false" outlineLevel="0" collapsed="false">
      <c r="I4589" s="0" t="str">
        <f aca="false">IF(A4589="","",IF(COUNTIF(Campaigns!$A$7:$A$300,A4589)&gt;0,"✓",IF(N(D4589)=0,"– no spend","⚠ add to Campaigns tab")))</f>
        <v/>
      </c>
      <c r="J4589" s="83" t="str">
        <f aca="false">IF(D4589="","",D4589*IF(Settings!$B$23=Settings!$C$6,1,IF(Settings!$B$23="USD",1/INDEX(Settings!$B$29:$B$40,MONTH(B4589)),INDEX(Settings!$B$29:$B$40,MONTH(B4589)))))</f>
        <v/>
      </c>
    </row>
    <row r="4590" customFormat="false" ht="15" hidden="false" customHeight="false" outlineLevel="0" collapsed="false">
      <c r="I4590" s="0" t="str">
        <f aca="false">IF(A4590="","",IF(COUNTIF(Campaigns!$A$7:$A$300,A4590)&gt;0,"✓",IF(N(D4590)=0,"– no spend","⚠ add to Campaigns tab")))</f>
        <v/>
      </c>
      <c r="J4590" s="83" t="str">
        <f aca="false">IF(D4590="","",D4590*IF(Settings!$B$23=Settings!$C$6,1,IF(Settings!$B$23="USD",1/INDEX(Settings!$B$29:$B$40,MONTH(B4590)),INDEX(Settings!$B$29:$B$40,MONTH(B4590)))))</f>
        <v/>
      </c>
    </row>
    <row r="4591" customFormat="false" ht="15" hidden="false" customHeight="false" outlineLevel="0" collapsed="false">
      <c r="I4591" s="0" t="str">
        <f aca="false">IF(A4591="","",IF(COUNTIF(Campaigns!$A$7:$A$300,A4591)&gt;0,"✓",IF(N(D4591)=0,"– no spend","⚠ add to Campaigns tab")))</f>
        <v/>
      </c>
      <c r="J4591" s="83" t="str">
        <f aca="false">IF(D4591="","",D4591*IF(Settings!$B$23=Settings!$C$6,1,IF(Settings!$B$23="USD",1/INDEX(Settings!$B$29:$B$40,MONTH(B4591)),INDEX(Settings!$B$29:$B$40,MONTH(B4591)))))</f>
        <v/>
      </c>
    </row>
    <row r="4592" customFormat="false" ht="15" hidden="false" customHeight="false" outlineLevel="0" collapsed="false">
      <c r="I4592" s="0" t="str">
        <f aca="false">IF(A4592="","",IF(COUNTIF(Campaigns!$A$7:$A$300,A4592)&gt;0,"✓",IF(N(D4592)=0,"– no spend","⚠ add to Campaigns tab")))</f>
        <v/>
      </c>
      <c r="J4592" s="83" t="str">
        <f aca="false">IF(D4592="","",D4592*IF(Settings!$B$23=Settings!$C$6,1,IF(Settings!$B$23="USD",1/INDEX(Settings!$B$29:$B$40,MONTH(B4592)),INDEX(Settings!$B$29:$B$40,MONTH(B4592)))))</f>
        <v/>
      </c>
    </row>
    <row r="4593" customFormat="false" ht="15" hidden="false" customHeight="false" outlineLevel="0" collapsed="false">
      <c r="I4593" s="0" t="str">
        <f aca="false">IF(A4593="","",IF(COUNTIF(Campaigns!$A$7:$A$300,A4593)&gt;0,"✓",IF(N(D4593)=0,"– no spend","⚠ add to Campaigns tab")))</f>
        <v/>
      </c>
      <c r="J4593" s="83" t="str">
        <f aca="false">IF(D4593="","",D4593*IF(Settings!$B$23=Settings!$C$6,1,IF(Settings!$B$23="USD",1/INDEX(Settings!$B$29:$B$40,MONTH(B4593)),INDEX(Settings!$B$29:$B$40,MONTH(B4593)))))</f>
        <v/>
      </c>
    </row>
    <row r="4594" customFormat="false" ht="15" hidden="false" customHeight="false" outlineLevel="0" collapsed="false">
      <c r="I4594" s="0" t="str">
        <f aca="false">IF(A4594="","",IF(COUNTIF(Campaigns!$A$7:$A$300,A4594)&gt;0,"✓",IF(N(D4594)=0,"– no spend","⚠ add to Campaigns tab")))</f>
        <v/>
      </c>
      <c r="J4594" s="83" t="str">
        <f aca="false">IF(D4594="","",D4594*IF(Settings!$B$23=Settings!$C$6,1,IF(Settings!$B$23="USD",1/INDEX(Settings!$B$29:$B$40,MONTH(B4594)),INDEX(Settings!$B$29:$B$40,MONTH(B4594)))))</f>
        <v/>
      </c>
    </row>
    <row r="4595" customFormat="false" ht="15" hidden="false" customHeight="false" outlineLevel="0" collapsed="false">
      <c r="I4595" s="0" t="str">
        <f aca="false">IF(A4595="","",IF(COUNTIF(Campaigns!$A$7:$A$300,A4595)&gt;0,"✓",IF(N(D4595)=0,"– no spend","⚠ add to Campaigns tab")))</f>
        <v/>
      </c>
      <c r="J4595" s="83" t="str">
        <f aca="false">IF(D4595="","",D4595*IF(Settings!$B$23=Settings!$C$6,1,IF(Settings!$B$23="USD",1/INDEX(Settings!$B$29:$B$40,MONTH(B4595)),INDEX(Settings!$B$29:$B$40,MONTH(B4595)))))</f>
        <v/>
      </c>
    </row>
    <row r="4596" customFormat="false" ht="15" hidden="false" customHeight="false" outlineLevel="0" collapsed="false">
      <c r="I4596" s="0" t="str">
        <f aca="false">IF(A4596="","",IF(COUNTIF(Campaigns!$A$7:$A$300,A4596)&gt;0,"✓",IF(N(D4596)=0,"– no spend","⚠ add to Campaigns tab")))</f>
        <v/>
      </c>
      <c r="J4596" s="83" t="str">
        <f aca="false">IF(D4596="","",D4596*IF(Settings!$B$23=Settings!$C$6,1,IF(Settings!$B$23="USD",1/INDEX(Settings!$B$29:$B$40,MONTH(B4596)),INDEX(Settings!$B$29:$B$40,MONTH(B4596)))))</f>
        <v/>
      </c>
    </row>
    <row r="4597" customFormat="false" ht="15" hidden="false" customHeight="false" outlineLevel="0" collapsed="false">
      <c r="I4597" s="0" t="str">
        <f aca="false">IF(A4597="","",IF(COUNTIF(Campaigns!$A$7:$A$300,A4597)&gt;0,"✓",IF(N(D4597)=0,"– no spend","⚠ add to Campaigns tab")))</f>
        <v/>
      </c>
      <c r="J4597" s="83" t="str">
        <f aca="false">IF(D4597="","",D4597*IF(Settings!$B$23=Settings!$C$6,1,IF(Settings!$B$23="USD",1/INDEX(Settings!$B$29:$B$40,MONTH(B4597)),INDEX(Settings!$B$29:$B$40,MONTH(B4597)))))</f>
        <v/>
      </c>
    </row>
    <row r="4598" customFormat="false" ht="15" hidden="false" customHeight="false" outlineLevel="0" collapsed="false">
      <c r="I4598" s="0" t="str">
        <f aca="false">IF(A4598="","",IF(COUNTIF(Campaigns!$A$7:$A$300,A4598)&gt;0,"✓",IF(N(D4598)=0,"– no spend","⚠ add to Campaigns tab")))</f>
        <v/>
      </c>
      <c r="J4598" s="83" t="str">
        <f aca="false">IF(D4598="","",D4598*IF(Settings!$B$23=Settings!$C$6,1,IF(Settings!$B$23="USD",1/INDEX(Settings!$B$29:$B$40,MONTH(B4598)),INDEX(Settings!$B$29:$B$40,MONTH(B4598)))))</f>
        <v/>
      </c>
    </row>
    <row r="4599" customFormat="false" ht="15" hidden="false" customHeight="false" outlineLevel="0" collapsed="false">
      <c r="I4599" s="0" t="str">
        <f aca="false">IF(A4599="","",IF(COUNTIF(Campaigns!$A$7:$A$300,A4599)&gt;0,"✓",IF(N(D4599)=0,"– no spend","⚠ add to Campaigns tab")))</f>
        <v/>
      </c>
      <c r="J4599" s="83" t="str">
        <f aca="false">IF(D4599="","",D4599*IF(Settings!$B$23=Settings!$C$6,1,IF(Settings!$B$23="USD",1/INDEX(Settings!$B$29:$B$40,MONTH(B4599)),INDEX(Settings!$B$29:$B$40,MONTH(B4599)))))</f>
        <v/>
      </c>
    </row>
    <row r="4600" customFormat="false" ht="15" hidden="false" customHeight="false" outlineLevel="0" collapsed="false">
      <c r="I4600" s="0" t="str">
        <f aca="false">IF(A4600="","",IF(COUNTIF(Campaigns!$A$7:$A$300,A4600)&gt;0,"✓",IF(N(D4600)=0,"– no spend","⚠ add to Campaigns tab")))</f>
        <v/>
      </c>
      <c r="J4600" s="83" t="str">
        <f aca="false">IF(D4600="","",D4600*IF(Settings!$B$23=Settings!$C$6,1,IF(Settings!$B$23="USD",1/INDEX(Settings!$B$29:$B$40,MONTH(B4600)),INDEX(Settings!$B$29:$B$40,MONTH(B4600)))))</f>
        <v/>
      </c>
    </row>
    <row r="4601" customFormat="false" ht="15" hidden="false" customHeight="false" outlineLevel="0" collapsed="false">
      <c r="I4601" s="0" t="str">
        <f aca="false">IF(A4601="","",IF(COUNTIF(Campaigns!$A$7:$A$300,A4601)&gt;0,"✓",IF(N(D4601)=0,"– no spend","⚠ add to Campaigns tab")))</f>
        <v/>
      </c>
      <c r="J4601" s="83" t="str">
        <f aca="false">IF(D4601="","",D4601*IF(Settings!$B$23=Settings!$C$6,1,IF(Settings!$B$23="USD",1/INDEX(Settings!$B$29:$B$40,MONTH(B4601)),INDEX(Settings!$B$29:$B$40,MONTH(B4601)))))</f>
        <v/>
      </c>
    </row>
    <row r="4602" customFormat="false" ht="15" hidden="false" customHeight="false" outlineLevel="0" collapsed="false">
      <c r="I4602" s="0" t="str">
        <f aca="false">IF(A4602="","",IF(COUNTIF(Campaigns!$A$7:$A$300,A4602)&gt;0,"✓",IF(N(D4602)=0,"– no spend","⚠ add to Campaigns tab")))</f>
        <v/>
      </c>
      <c r="J4602" s="83" t="str">
        <f aca="false">IF(D4602="","",D4602*IF(Settings!$B$23=Settings!$C$6,1,IF(Settings!$B$23="USD",1/INDEX(Settings!$B$29:$B$40,MONTH(B4602)),INDEX(Settings!$B$29:$B$40,MONTH(B4602)))))</f>
        <v/>
      </c>
    </row>
    <row r="4603" customFormat="false" ht="15" hidden="false" customHeight="false" outlineLevel="0" collapsed="false">
      <c r="I4603" s="0" t="str">
        <f aca="false">IF(A4603="","",IF(COUNTIF(Campaigns!$A$7:$A$300,A4603)&gt;0,"✓",IF(N(D4603)=0,"– no spend","⚠ add to Campaigns tab")))</f>
        <v/>
      </c>
      <c r="J4603" s="83" t="str">
        <f aca="false">IF(D4603="","",D4603*IF(Settings!$B$23=Settings!$C$6,1,IF(Settings!$B$23="USD",1/INDEX(Settings!$B$29:$B$40,MONTH(B4603)),INDEX(Settings!$B$29:$B$40,MONTH(B4603)))))</f>
        <v/>
      </c>
    </row>
    <row r="4604" customFormat="false" ht="15" hidden="false" customHeight="false" outlineLevel="0" collapsed="false">
      <c r="I4604" s="0" t="str">
        <f aca="false">IF(A4604="","",IF(COUNTIF(Campaigns!$A$7:$A$300,A4604)&gt;0,"✓",IF(N(D4604)=0,"– no spend","⚠ add to Campaigns tab")))</f>
        <v/>
      </c>
      <c r="J4604" s="83" t="str">
        <f aca="false">IF(D4604="","",D4604*IF(Settings!$B$23=Settings!$C$6,1,IF(Settings!$B$23="USD",1/INDEX(Settings!$B$29:$B$40,MONTH(B4604)),INDEX(Settings!$B$29:$B$40,MONTH(B4604)))))</f>
        <v/>
      </c>
    </row>
    <row r="4605" customFormat="false" ht="15" hidden="false" customHeight="false" outlineLevel="0" collapsed="false">
      <c r="I4605" s="0" t="str">
        <f aca="false">IF(A4605="","",IF(COUNTIF(Campaigns!$A$7:$A$300,A4605)&gt;0,"✓",IF(N(D4605)=0,"– no spend","⚠ add to Campaigns tab")))</f>
        <v/>
      </c>
      <c r="J4605" s="83" t="str">
        <f aca="false">IF(D4605="","",D4605*IF(Settings!$B$23=Settings!$C$6,1,IF(Settings!$B$23="USD",1/INDEX(Settings!$B$29:$B$40,MONTH(B4605)),INDEX(Settings!$B$29:$B$40,MONTH(B4605)))))</f>
        <v/>
      </c>
    </row>
    <row r="4606" customFormat="false" ht="15" hidden="false" customHeight="false" outlineLevel="0" collapsed="false">
      <c r="I4606" s="0" t="str">
        <f aca="false">IF(A4606="","",IF(COUNTIF(Campaigns!$A$7:$A$300,A4606)&gt;0,"✓",IF(N(D4606)=0,"– no spend","⚠ add to Campaigns tab")))</f>
        <v/>
      </c>
      <c r="J4606" s="83" t="str">
        <f aca="false">IF(D4606="","",D4606*IF(Settings!$B$23=Settings!$C$6,1,IF(Settings!$B$23="USD",1/INDEX(Settings!$B$29:$B$40,MONTH(B4606)),INDEX(Settings!$B$29:$B$40,MONTH(B4606)))))</f>
        <v/>
      </c>
    </row>
    <row r="4607" customFormat="false" ht="15" hidden="false" customHeight="false" outlineLevel="0" collapsed="false">
      <c r="I4607" s="0" t="str">
        <f aca="false">IF(A4607="","",IF(COUNTIF(Campaigns!$A$7:$A$300,A4607)&gt;0,"✓",IF(N(D4607)=0,"– no spend","⚠ add to Campaigns tab")))</f>
        <v/>
      </c>
      <c r="J4607" s="83" t="str">
        <f aca="false">IF(D4607="","",D4607*IF(Settings!$B$23=Settings!$C$6,1,IF(Settings!$B$23="USD",1/INDEX(Settings!$B$29:$B$40,MONTH(B4607)),INDEX(Settings!$B$29:$B$40,MONTH(B4607)))))</f>
        <v/>
      </c>
    </row>
    <row r="4608" customFormat="false" ht="15" hidden="false" customHeight="false" outlineLevel="0" collapsed="false">
      <c r="I4608" s="0" t="str">
        <f aca="false">IF(A4608="","",IF(COUNTIF(Campaigns!$A$7:$A$300,A4608)&gt;0,"✓",IF(N(D4608)=0,"– no spend","⚠ add to Campaigns tab")))</f>
        <v/>
      </c>
      <c r="J4608" s="83" t="str">
        <f aca="false">IF(D4608="","",D4608*IF(Settings!$B$23=Settings!$C$6,1,IF(Settings!$B$23="USD",1/INDEX(Settings!$B$29:$B$40,MONTH(B4608)),INDEX(Settings!$B$29:$B$40,MONTH(B4608)))))</f>
        <v/>
      </c>
    </row>
    <row r="4609" customFormat="false" ht="15" hidden="false" customHeight="false" outlineLevel="0" collapsed="false">
      <c r="I4609" s="0" t="str">
        <f aca="false">IF(A4609="","",IF(COUNTIF(Campaigns!$A$7:$A$300,A4609)&gt;0,"✓",IF(N(D4609)=0,"– no spend","⚠ add to Campaigns tab")))</f>
        <v/>
      </c>
      <c r="J4609" s="83" t="str">
        <f aca="false">IF(D4609="","",D4609*IF(Settings!$B$23=Settings!$C$6,1,IF(Settings!$B$23="USD",1/INDEX(Settings!$B$29:$B$40,MONTH(B4609)),INDEX(Settings!$B$29:$B$40,MONTH(B4609)))))</f>
        <v/>
      </c>
    </row>
    <row r="4610" customFormat="false" ht="15" hidden="false" customHeight="false" outlineLevel="0" collapsed="false">
      <c r="I4610" s="0" t="str">
        <f aca="false">IF(A4610="","",IF(COUNTIF(Campaigns!$A$7:$A$300,A4610)&gt;0,"✓",IF(N(D4610)=0,"– no spend","⚠ add to Campaigns tab")))</f>
        <v/>
      </c>
      <c r="J4610" s="83" t="str">
        <f aca="false">IF(D4610="","",D4610*IF(Settings!$B$23=Settings!$C$6,1,IF(Settings!$B$23="USD",1/INDEX(Settings!$B$29:$B$40,MONTH(B4610)),INDEX(Settings!$B$29:$B$40,MONTH(B4610)))))</f>
        <v/>
      </c>
    </row>
    <row r="4611" customFormat="false" ht="15" hidden="false" customHeight="false" outlineLevel="0" collapsed="false">
      <c r="I4611" s="0" t="str">
        <f aca="false">IF(A4611="","",IF(COUNTIF(Campaigns!$A$7:$A$300,A4611)&gt;0,"✓",IF(N(D4611)=0,"– no spend","⚠ add to Campaigns tab")))</f>
        <v/>
      </c>
      <c r="J4611" s="83" t="str">
        <f aca="false">IF(D4611="","",D4611*IF(Settings!$B$23=Settings!$C$6,1,IF(Settings!$B$23="USD",1/INDEX(Settings!$B$29:$B$40,MONTH(B4611)),INDEX(Settings!$B$29:$B$40,MONTH(B4611)))))</f>
        <v/>
      </c>
    </row>
    <row r="4612" customFormat="false" ht="15" hidden="false" customHeight="false" outlineLevel="0" collapsed="false">
      <c r="I4612" s="0" t="str">
        <f aca="false">IF(A4612="","",IF(COUNTIF(Campaigns!$A$7:$A$300,A4612)&gt;0,"✓",IF(N(D4612)=0,"– no spend","⚠ add to Campaigns tab")))</f>
        <v/>
      </c>
      <c r="J4612" s="83" t="str">
        <f aca="false">IF(D4612="","",D4612*IF(Settings!$B$23=Settings!$C$6,1,IF(Settings!$B$23="USD",1/INDEX(Settings!$B$29:$B$40,MONTH(B4612)),INDEX(Settings!$B$29:$B$40,MONTH(B4612)))))</f>
        <v/>
      </c>
    </row>
    <row r="4613" customFormat="false" ht="15" hidden="false" customHeight="false" outlineLevel="0" collapsed="false">
      <c r="I4613" s="0" t="str">
        <f aca="false">IF(A4613="","",IF(COUNTIF(Campaigns!$A$7:$A$300,A4613)&gt;0,"✓",IF(N(D4613)=0,"– no spend","⚠ add to Campaigns tab")))</f>
        <v/>
      </c>
      <c r="J4613" s="83" t="str">
        <f aca="false">IF(D4613="","",D4613*IF(Settings!$B$23=Settings!$C$6,1,IF(Settings!$B$23="USD",1/INDEX(Settings!$B$29:$B$40,MONTH(B4613)),INDEX(Settings!$B$29:$B$40,MONTH(B4613)))))</f>
        <v/>
      </c>
    </row>
    <row r="4614" customFormat="false" ht="15" hidden="false" customHeight="false" outlineLevel="0" collapsed="false">
      <c r="I4614" s="0" t="str">
        <f aca="false">IF(A4614="","",IF(COUNTIF(Campaigns!$A$7:$A$300,A4614)&gt;0,"✓",IF(N(D4614)=0,"– no spend","⚠ add to Campaigns tab")))</f>
        <v/>
      </c>
      <c r="J4614" s="83" t="str">
        <f aca="false">IF(D4614="","",D4614*IF(Settings!$B$23=Settings!$C$6,1,IF(Settings!$B$23="USD",1/INDEX(Settings!$B$29:$B$40,MONTH(B4614)),INDEX(Settings!$B$29:$B$40,MONTH(B4614)))))</f>
        <v/>
      </c>
    </row>
    <row r="4615" customFormat="false" ht="15" hidden="false" customHeight="false" outlineLevel="0" collapsed="false">
      <c r="I4615" s="0" t="str">
        <f aca="false">IF(A4615="","",IF(COUNTIF(Campaigns!$A$7:$A$300,A4615)&gt;0,"✓",IF(N(D4615)=0,"– no spend","⚠ add to Campaigns tab")))</f>
        <v/>
      </c>
      <c r="J4615" s="83" t="str">
        <f aca="false">IF(D4615="","",D4615*IF(Settings!$B$23=Settings!$C$6,1,IF(Settings!$B$23="USD",1/INDEX(Settings!$B$29:$B$40,MONTH(B4615)),INDEX(Settings!$B$29:$B$40,MONTH(B4615)))))</f>
        <v/>
      </c>
    </row>
    <row r="4616" customFormat="false" ht="15" hidden="false" customHeight="false" outlineLevel="0" collapsed="false">
      <c r="I4616" s="0" t="str">
        <f aca="false">IF(A4616="","",IF(COUNTIF(Campaigns!$A$7:$A$300,A4616)&gt;0,"✓",IF(N(D4616)=0,"– no spend","⚠ add to Campaigns tab")))</f>
        <v/>
      </c>
      <c r="J4616" s="83" t="str">
        <f aca="false">IF(D4616="","",D4616*IF(Settings!$B$23=Settings!$C$6,1,IF(Settings!$B$23="USD",1/INDEX(Settings!$B$29:$B$40,MONTH(B4616)),INDEX(Settings!$B$29:$B$40,MONTH(B4616)))))</f>
        <v/>
      </c>
    </row>
    <row r="4617" customFormat="false" ht="15" hidden="false" customHeight="false" outlineLevel="0" collapsed="false">
      <c r="I4617" s="0" t="str">
        <f aca="false">IF(A4617="","",IF(COUNTIF(Campaigns!$A$7:$A$300,A4617)&gt;0,"✓",IF(N(D4617)=0,"– no spend","⚠ add to Campaigns tab")))</f>
        <v/>
      </c>
      <c r="J4617" s="83" t="str">
        <f aca="false">IF(D4617="","",D4617*IF(Settings!$B$23=Settings!$C$6,1,IF(Settings!$B$23="USD",1/INDEX(Settings!$B$29:$B$40,MONTH(B4617)),INDEX(Settings!$B$29:$B$40,MONTH(B4617)))))</f>
        <v/>
      </c>
    </row>
    <row r="4618" customFormat="false" ht="15" hidden="false" customHeight="false" outlineLevel="0" collapsed="false">
      <c r="I4618" s="0" t="str">
        <f aca="false">IF(A4618="","",IF(COUNTIF(Campaigns!$A$7:$A$300,A4618)&gt;0,"✓",IF(N(D4618)=0,"– no spend","⚠ add to Campaigns tab")))</f>
        <v/>
      </c>
      <c r="J4618" s="83" t="str">
        <f aca="false">IF(D4618="","",D4618*IF(Settings!$B$23=Settings!$C$6,1,IF(Settings!$B$23="USD",1/INDEX(Settings!$B$29:$B$40,MONTH(B4618)),INDEX(Settings!$B$29:$B$40,MONTH(B4618)))))</f>
        <v/>
      </c>
    </row>
    <row r="4619" customFormat="false" ht="15" hidden="false" customHeight="false" outlineLevel="0" collapsed="false">
      <c r="I4619" s="0" t="str">
        <f aca="false">IF(A4619="","",IF(COUNTIF(Campaigns!$A$7:$A$300,A4619)&gt;0,"✓",IF(N(D4619)=0,"– no spend","⚠ add to Campaigns tab")))</f>
        <v/>
      </c>
      <c r="J4619" s="83" t="str">
        <f aca="false">IF(D4619="","",D4619*IF(Settings!$B$23=Settings!$C$6,1,IF(Settings!$B$23="USD",1/INDEX(Settings!$B$29:$B$40,MONTH(B4619)),INDEX(Settings!$B$29:$B$40,MONTH(B4619)))))</f>
        <v/>
      </c>
    </row>
    <row r="4620" customFormat="false" ht="15" hidden="false" customHeight="false" outlineLevel="0" collapsed="false">
      <c r="I4620" s="0" t="str">
        <f aca="false">IF(A4620="","",IF(COUNTIF(Campaigns!$A$7:$A$300,A4620)&gt;0,"✓",IF(N(D4620)=0,"– no spend","⚠ add to Campaigns tab")))</f>
        <v/>
      </c>
      <c r="J4620" s="83" t="str">
        <f aca="false">IF(D4620="","",D4620*IF(Settings!$B$23=Settings!$C$6,1,IF(Settings!$B$23="USD",1/INDEX(Settings!$B$29:$B$40,MONTH(B4620)),INDEX(Settings!$B$29:$B$40,MONTH(B4620)))))</f>
        <v/>
      </c>
    </row>
    <row r="4621" customFormat="false" ht="15" hidden="false" customHeight="false" outlineLevel="0" collapsed="false">
      <c r="I4621" s="0" t="str">
        <f aca="false">IF(A4621="","",IF(COUNTIF(Campaigns!$A$7:$A$300,A4621)&gt;0,"✓",IF(N(D4621)=0,"– no spend","⚠ add to Campaigns tab")))</f>
        <v/>
      </c>
      <c r="J4621" s="83" t="str">
        <f aca="false">IF(D4621="","",D4621*IF(Settings!$B$23=Settings!$C$6,1,IF(Settings!$B$23="USD",1/INDEX(Settings!$B$29:$B$40,MONTH(B4621)),INDEX(Settings!$B$29:$B$40,MONTH(B4621)))))</f>
        <v/>
      </c>
    </row>
    <row r="4622" customFormat="false" ht="15" hidden="false" customHeight="false" outlineLevel="0" collapsed="false">
      <c r="I4622" s="0" t="str">
        <f aca="false">IF(A4622="","",IF(COUNTIF(Campaigns!$A$7:$A$300,A4622)&gt;0,"✓",IF(N(D4622)=0,"– no spend","⚠ add to Campaigns tab")))</f>
        <v/>
      </c>
      <c r="J4622" s="83" t="str">
        <f aca="false">IF(D4622="","",D4622*IF(Settings!$B$23=Settings!$C$6,1,IF(Settings!$B$23="USD",1/INDEX(Settings!$B$29:$B$40,MONTH(B4622)),INDEX(Settings!$B$29:$B$40,MONTH(B4622)))))</f>
        <v/>
      </c>
    </row>
    <row r="4623" customFormat="false" ht="15" hidden="false" customHeight="false" outlineLevel="0" collapsed="false">
      <c r="I4623" s="0" t="str">
        <f aca="false">IF(A4623="","",IF(COUNTIF(Campaigns!$A$7:$A$300,A4623)&gt;0,"✓",IF(N(D4623)=0,"– no spend","⚠ add to Campaigns tab")))</f>
        <v/>
      </c>
      <c r="J4623" s="83" t="str">
        <f aca="false">IF(D4623="","",D4623*IF(Settings!$B$23=Settings!$C$6,1,IF(Settings!$B$23="USD",1/INDEX(Settings!$B$29:$B$40,MONTH(B4623)),INDEX(Settings!$B$29:$B$40,MONTH(B4623)))))</f>
        <v/>
      </c>
    </row>
    <row r="4624" customFormat="false" ht="15" hidden="false" customHeight="false" outlineLevel="0" collapsed="false">
      <c r="I4624" s="0" t="str">
        <f aca="false">IF(A4624="","",IF(COUNTIF(Campaigns!$A$7:$A$300,A4624)&gt;0,"✓",IF(N(D4624)=0,"– no spend","⚠ add to Campaigns tab")))</f>
        <v/>
      </c>
      <c r="J4624" s="83" t="str">
        <f aca="false">IF(D4624="","",D4624*IF(Settings!$B$23=Settings!$C$6,1,IF(Settings!$B$23="USD",1/INDEX(Settings!$B$29:$B$40,MONTH(B4624)),INDEX(Settings!$B$29:$B$40,MONTH(B4624)))))</f>
        <v/>
      </c>
    </row>
    <row r="4625" customFormat="false" ht="15" hidden="false" customHeight="false" outlineLevel="0" collapsed="false">
      <c r="I4625" s="0" t="str">
        <f aca="false">IF(A4625="","",IF(COUNTIF(Campaigns!$A$7:$A$300,A4625)&gt;0,"✓",IF(N(D4625)=0,"– no spend","⚠ add to Campaigns tab")))</f>
        <v/>
      </c>
      <c r="J4625" s="83" t="str">
        <f aca="false">IF(D4625="","",D4625*IF(Settings!$B$23=Settings!$C$6,1,IF(Settings!$B$23="USD",1/INDEX(Settings!$B$29:$B$40,MONTH(B4625)),INDEX(Settings!$B$29:$B$40,MONTH(B4625)))))</f>
        <v/>
      </c>
    </row>
    <row r="4626" customFormat="false" ht="15" hidden="false" customHeight="false" outlineLevel="0" collapsed="false">
      <c r="I4626" s="0" t="str">
        <f aca="false">IF(A4626="","",IF(COUNTIF(Campaigns!$A$7:$A$300,A4626)&gt;0,"✓",IF(N(D4626)=0,"– no spend","⚠ add to Campaigns tab")))</f>
        <v/>
      </c>
      <c r="J4626" s="83" t="str">
        <f aca="false">IF(D4626="","",D4626*IF(Settings!$B$23=Settings!$C$6,1,IF(Settings!$B$23="USD",1/INDEX(Settings!$B$29:$B$40,MONTH(B4626)),INDEX(Settings!$B$29:$B$40,MONTH(B4626)))))</f>
        <v/>
      </c>
    </row>
    <row r="4627" customFormat="false" ht="15" hidden="false" customHeight="false" outlineLevel="0" collapsed="false">
      <c r="I4627" s="0" t="str">
        <f aca="false">IF(A4627="","",IF(COUNTIF(Campaigns!$A$7:$A$300,A4627)&gt;0,"✓",IF(N(D4627)=0,"– no spend","⚠ add to Campaigns tab")))</f>
        <v/>
      </c>
      <c r="J4627" s="83" t="str">
        <f aca="false">IF(D4627="","",D4627*IF(Settings!$B$23=Settings!$C$6,1,IF(Settings!$B$23="USD",1/INDEX(Settings!$B$29:$B$40,MONTH(B4627)),INDEX(Settings!$B$29:$B$40,MONTH(B4627)))))</f>
        <v/>
      </c>
    </row>
    <row r="4628" customFormat="false" ht="15" hidden="false" customHeight="false" outlineLevel="0" collapsed="false">
      <c r="I4628" s="0" t="str">
        <f aca="false">IF(A4628="","",IF(COUNTIF(Campaigns!$A$7:$A$300,A4628)&gt;0,"✓",IF(N(D4628)=0,"– no spend","⚠ add to Campaigns tab")))</f>
        <v/>
      </c>
      <c r="J4628" s="83" t="str">
        <f aca="false">IF(D4628="","",D4628*IF(Settings!$B$23=Settings!$C$6,1,IF(Settings!$B$23="USD",1/INDEX(Settings!$B$29:$B$40,MONTH(B4628)),INDEX(Settings!$B$29:$B$40,MONTH(B4628)))))</f>
        <v/>
      </c>
    </row>
    <row r="4629" customFormat="false" ht="15" hidden="false" customHeight="false" outlineLevel="0" collapsed="false">
      <c r="I4629" s="0" t="str">
        <f aca="false">IF(A4629="","",IF(COUNTIF(Campaigns!$A$7:$A$300,A4629)&gt;0,"✓",IF(N(D4629)=0,"– no spend","⚠ add to Campaigns tab")))</f>
        <v/>
      </c>
      <c r="J4629" s="83" t="str">
        <f aca="false">IF(D4629="","",D4629*IF(Settings!$B$23=Settings!$C$6,1,IF(Settings!$B$23="USD",1/INDEX(Settings!$B$29:$B$40,MONTH(B4629)),INDEX(Settings!$B$29:$B$40,MONTH(B4629)))))</f>
        <v/>
      </c>
    </row>
    <row r="4630" customFormat="false" ht="15" hidden="false" customHeight="false" outlineLevel="0" collapsed="false">
      <c r="I4630" s="0" t="str">
        <f aca="false">IF(A4630="","",IF(COUNTIF(Campaigns!$A$7:$A$300,A4630)&gt;0,"✓",IF(N(D4630)=0,"– no spend","⚠ add to Campaigns tab")))</f>
        <v/>
      </c>
      <c r="J4630" s="83" t="str">
        <f aca="false">IF(D4630="","",D4630*IF(Settings!$B$23=Settings!$C$6,1,IF(Settings!$B$23="USD",1/INDEX(Settings!$B$29:$B$40,MONTH(B4630)),INDEX(Settings!$B$29:$B$40,MONTH(B4630)))))</f>
        <v/>
      </c>
    </row>
    <row r="4631" customFormat="false" ht="15" hidden="false" customHeight="false" outlineLevel="0" collapsed="false">
      <c r="I4631" s="0" t="str">
        <f aca="false">IF(A4631="","",IF(COUNTIF(Campaigns!$A$7:$A$300,A4631)&gt;0,"✓",IF(N(D4631)=0,"– no spend","⚠ add to Campaigns tab")))</f>
        <v/>
      </c>
      <c r="J4631" s="83" t="str">
        <f aca="false">IF(D4631="","",D4631*IF(Settings!$B$23=Settings!$C$6,1,IF(Settings!$B$23="USD",1/INDEX(Settings!$B$29:$B$40,MONTH(B4631)),INDEX(Settings!$B$29:$B$40,MONTH(B4631)))))</f>
        <v/>
      </c>
    </row>
    <row r="4632" customFormat="false" ht="15" hidden="false" customHeight="false" outlineLevel="0" collapsed="false">
      <c r="I4632" s="0" t="str">
        <f aca="false">IF(A4632="","",IF(COUNTIF(Campaigns!$A$7:$A$300,A4632)&gt;0,"✓",IF(N(D4632)=0,"– no spend","⚠ add to Campaigns tab")))</f>
        <v/>
      </c>
      <c r="J4632" s="83" t="str">
        <f aca="false">IF(D4632="","",D4632*IF(Settings!$B$23=Settings!$C$6,1,IF(Settings!$B$23="USD",1/INDEX(Settings!$B$29:$B$40,MONTH(B4632)),INDEX(Settings!$B$29:$B$40,MONTH(B4632)))))</f>
        <v/>
      </c>
    </row>
    <row r="4633" customFormat="false" ht="15" hidden="false" customHeight="false" outlineLevel="0" collapsed="false">
      <c r="I4633" s="0" t="str">
        <f aca="false">IF(A4633="","",IF(COUNTIF(Campaigns!$A$7:$A$300,A4633)&gt;0,"✓",IF(N(D4633)=0,"– no spend","⚠ add to Campaigns tab")))</f>
        <v/>
      </c>
      <c r="J4633" s="83" t="str">
        <f aca="false">IF(D4633="","",D4633*IF(Settings!$B$23=Settings!$C$6,1,IF(Settings!$B$23="USD",1/INDEX(Settings!$B$29:$B$40,MONTH(B4633)),INDEX(Settings!$B$29:$B$40,MONTH(B4633)))))</f>
        <v/>
      </c>
    </row>
    <row r="4634" customFormat="false" ht="15" hidden="false" customHeight="false" outlineLevel="0" collapsed="false">
      <c r="I4634" s="0" t="str">
        <f aca="false">IF(A4634="","",IF(COUNTIF(Campaigns!$A$7:$A$300,A4634)&gt;0,"✓",IF(N(D4634)=0,"– no spend","⚠ add to Campaigns tab")))</f>
        <v/>
      </c>
      <c r="J4634" s="83" t="str">
        <f aca="false">IF(D4634="","",D4634*IF(Settings!$B$23=Settings!$C$6,1,IF(Settings!$B$23="USD",1/INDEX(Settings!$B$29:$B$40,MONTH(B4634)),INDEX(Settings!$B$29:$B$40,MONTH(B4634)))))</f>
        <v/>
      </c>
    </row>
    <row r="4635" customFormat="false" ht="15" hidden="false" customHeight="false" outlineLevel="0" collapsed="false">
      <c r="I4635" s="0" t="str">
        <f aca="false">IF(A4635="","",IF(COUNTIF(Campaigns!$A$7:$A$300,A4635)&gt;0,"✓",IF(N(D4635)=0,"– no spend","⚠ add to Campaigns tab")))</f>
        <v/>
      </c>
      <c r="J4635" s="83" t="str">
        <f aca="false">IF(D4635="","",D4635*IF(Settings!$B$23=Settings!$C$6,1,IF(Settings!$B$23="USD",1/INDEX(Settings!$B$29:$B$40,MONTH(B4635)),INDEX(Settings!$B$29:$B$40,MONTH(B4635)))))</f>
        <v/>
      </c>
    </row>
    <row r="4636" customFormat="false" ht="15" hidden="false" customHeight="false" outlineLevel="0" collapsed="false">
      <c r="I4636" s="0" t="str">
        <f aca="false">IF(A4636="","",IF(COUNTIF(Campaigns!$A$7:$A$300,A4636)&gt;0,"✓",IF(N(D4636)=0,"– no spend","⚠ add to Campaigns tab")))</f>
        <v/>
      </c>
      <c r="J4636" s="83" t="str">
        <f aca="false">IF(D4636="","",D4636*IF(Settings!$B$23=Settings!$C$6,1,IF(Settings!$B$23="USD",1/INDEX(Settings!$B$29:$B$40,MONTH(B4636)),INDEX(Settings!$B$29:$B$40,MONTH(B4636)))))</f>
        <v/>
      </c>
    </row>
    <row r="4637" customFormat="false" ht="15" hidden="false" customHeight="false" outlineLevel="0" collapsed="false">
      <c r="I4637" s="0" t="str">
        <f aca="false">IF(A4637="","",IF(COUNTIF(Campaigns!$A$7:$A$300,A4637)&gt;0,"✓",IF(N(D4637)=0,"– no spend","⚠ add to Campaigns tab")))</f>
        <v/>
      </c>
      <c r="J4637" s="83" t="str">
        <f aca="false">IF(D4637="","",D4637*IF(Settings!$B$23=Settings!$C$6,1,IF(Settings!$B$23="USD",1/INDEX(Settings!$B$29:$B$40,MONTH(B4637)),INDEX(Settings!$B$29:$B$40,MONTH(B4637)))))</f>
        <v/>
      </c>
    </row>
    <row r="4638" customFormat="false" ht="15" hidden="false" customHeight="false" outlineLevel="0" collapsed="false">
      <c r="I4638" s="0" t="str">
        <f aca="false">IF(A4638="","",IF(COUNTIF(Campaigns!$A$7:$A$300,A4638)&gt;0,"✓",IF(N(D4638)=0,"– no spend","⚠ add to Campaigns tab")))</f>
        <v/>
      </c>
      <c r="J4638" s="83" t="str">
        <f aca="false">IF(D4638="","",D4638*IF(Settings!$B$23=Settings!$C$6,1,IF(Settings!$B$23="USD",1/INDEX(Settings!$B$29:$B$40,MONTH(B4638)),INDEX(Settings!$B$29:$B$40,MONTH(B4638)))))</f>
        <v/>
      </c>
    </row>
    <row r="4639" customFormat="false" ht="15" hidden="false" customHeight="false" outlineLevel="0" collapsed="false">
      <c r="I4639" s="0" t="str">
        <f aca="false">IF(A4639="","",IF(COUNTIF(Campaigns!$A$7:$A$300,A4639)&gt;0,"✓",IF(N(D4639)=0,"– no spend","⚠ add to Campaigns tab")))</f>
        <v/>
      </c>
      <c r="J4639" s="83" t="str">
        <f aca="false">IF(D4639="","",D4639*IF(Settings!$B$23=Settings!$C$6,1,IF(Settings!$B$23="USD",1/INDEX(Settings!$B$29:$B$40,MONTH(B4639)),INDEX(Settings!$B$29:$B$40,MONTH(B4639)))))</f>
        <v/>
      </c>
    </row>
    <row r="4640" customFormat="false" ht="15" hidden="false" customHeight="false" outlineLevel="0" collapsed="false">
      <c r="I4640" s="0" t="str">
        <f aca="false">IF(A4640="","",IF(COUNTIF(Campaigns!$A$7:$A$300,A4640)&gt;0,"✓",IF(N(D4640)=0,"– no spend","⚠ add to Campaigns tab")))</f>
        <v/>
      </c>
      <c r="J4640" s="83" t="str">
        <f aca="false">IF(D4640="","",D4640*IF(Settings!$B$23=Settings!$C$6,1,IF(Settings!$B$23="USD",1/INDEX(Settings!$B$29:$B$40,MONTH(B4640)),INDEX(Settings!$B$29:$B$40,MONTH(B4640)))))</f>
        <v/>
      </c>
    </row>
    <row r="4641" customFormat="false" ht="15" hidden="false" customHeight="false" outlineLevel="0" collapsed="false">
      <c r="I4641" s="0" t="str">
        <f aca="false">IF(A4641="","",IF(COUNTIF(Campaigns!$A$7:$A$300,A4641)&gt;0,"✓",IF(N(D4641)=0,"– no spend","⚠ add to Campaigns tab")))</f>
        <v/>
      </c>
      <c r="J4641" s="83" t="str">
        <f aca="false">IF(D4641="","",D4641*IF(Settings!$B$23=Settings!$C$6,1,IF(Settings!$B$23="USD",1/INDEX(Settings!$B$29:$B$40,MONTH(B4641)),INDEX(Settings!$B$29:$B$40,MONTH(B4641)))))</f>
        <v/>
      </c>
    </row>
    <row r="4642" customFormat="false" ht="15" hidden="false" customHeight="false" outlineLevel="0" collapsed="false">
      <c r="I4642" s="0" t="str">
        <f aca="false">IF(A4642="","",IF(COUNTIF(Campaigns!$A$7:$A$300,A4642)&gt;0,"✓",IF(N(D4642)=0,"– no spend","⚠ add to Campaigns tab")))</f>
        <v/>
      </c>
      <c r="J4642" s="83" t="str">
        <f aca="false">IF(D4642="","",D4642*IF(Settings!$B$23=Settings!$C$6,1,IF(Settings!$B$23="USD",1/INDEX(Settings!$B$29:$B$40,MONTH(B4642)),INDEX(Settings!$B$29:$B$40,MONTH(B4642)))))</f>
        <v/>
      </c>
    </row>
    <row r="4643" customFormat="false" ht="15" hidden="false" customHeight="false" outlineLevel="0" collapsed="false">
      <c r="I4643" s="0" t="str">
        <f aca="false">IF(A4643="","",IF(COUNTIF(Campaigns!$A$7:$A$300,A4643)&gt;0,"✓",IF(N(D4643)=0,"– no spend","⚠ add to Campaigns tab")))</f>
        <v/>
      </c>
      <c r="J4643" s="83" t="str">
        <f aca="false">IF(D4643="","",D4643*IF(Settings!$B$23=Settings!$C$6,1,IF(Settings!$B$23="USD",1/INDEX(Settings!$B$29:$B$40,MONTH(B4643)),INDEX(Settings!$B$29:$B$40,MONTH(B4643)))))</f>
        <v/>
      </c>
    </row>
    <row r="4644" customFormat="false" ht="15" hidden="false" customHeight="false" outlineLevel="0" collapsed="false">
      <c r="I4644" s="0" t="str">
        <f aca="false">IF(A4644="","",IF(COUNTIF(Campaigns!$A$7:$A$300,A4644)&gt;0,"✓",IF(N(D4644)=0,"– no spend","⚠ add to Campaigns tab")))</f>
        <v/>
      </c>
      <c r="J4644" s="83" t="str">
        <f aca="false">IF(D4644="","",D4644*IF(Settings!$B$23=Settings!$C$6,1,IF(Settings!$B$23="USD",1/INDEX(Settings!$B$29:$B$40,MONTH(B4644)),INDEX(Settings!$B$29:$B$40,MONTH(B4644)))))</f>
        <v/>
      </c>
    </row>
    <row r="4645" customFormat="false" ht="15" hidden="false" customHeight="false" outlineLevel="0" collapsed="false">
      <c r="I4645" s="0" t="str">
        <f aca="false">IF(A4645="","",IF(COUNTIF(Campaigns!$A$7:$A$300,A4645)&gt;0,"✓",IF(N(D4645)=0,"– no spend","⚠ add to Campaigns tab")))</f>
        <v/>
      </c>
      <c r="J4645" s="83" t="str">
        <f aca="false">IF(D4645="","",D4645*IF(Settings!$B$23=Settings!$C$6,1,IF(Settings!$B$23="USD",1/INDEX(Settings!$B$29:$B$40,MONTH(B4645)),INDEX(Settings!$B$29:$B$40,MONTH(B4645)))))</f>
        <v/>
      </c>
    </row>
    <row r="4646" customFormat="false" ht="15" hidden="false" customHeight="false" outlineLevel="0" collapsed="false">
      <c r="I4646" s="0" t="str">
        <f aca="false">IF(A4646="","",IF(COUNTIF(Campaigns!$A$7:$A$300,A4646)&gt;0,"✓",IF(N(D4646)=0,"– no spend","⚠ add to Campaigns tab")))</f>
        <v/>
      </c>
      <c r="J4646" s="83" t="str">
        <f aca="false">IF(D4646="","",D4646*IF(Settings!$B$23=Settings!$C$6,1,IF(Settings!$B$23="USD",1/INDEX(Settings!$B$29:$B$40,MONTH(B4646)),INDEX(Settings!$B$29:$B$40,MONTH(B4646)))))</f>
        <v/>
      </c>
    </row>
    <row r="4647" customFormat="false" ht="15" hidden="false" customHeight="false" outlineLevel="0" collapsed="false">
      <c r="I4647" s="0" t="str">
        <f aca="false">IF(A4647="","",IF(COUNTIF(Campaigns!$A$7:$A$300,A4647)&gt;0,"✓",IF(N(D4647)=0,"– no spend","⚠ add to Campaigns tab")))</f>
        <v/>
      </c>
      <c r="J4647" s="83" t="str">
        <f aca="false">IF(D4647="","",D4647*IF(Settings!$B$23=Settings!$C$6,1,IF(Settings!$B$23="USD",1/INDEX(Settings!$B$29:$B$40,MONTH(B4647)),INDEX(Settings!$B$29:$B$40,MONTH(B4647)))))</f>
        <v/>
      </c>
    </row>
    <row r="4648" customFormat="false" ht="15" hidden="false" customHeight="false" outlineLevel="0" collapsed="false">
      <c r="I4648" s="0" t="str">
        <f aca="false">IF(A4648="","",IF(COUNTIF(Campaigns!$A$7:$A$300,A4648)&gt;0,"✓",IF(N(D4648)=0,"– no spend","⚠ add to Campaigns tab")))</f>
        <v/>
      </c>
      <c r="J4648" s="83" t="str">
        <f aca="false">IF(D4648="","",D4648*IF(Settings!$B$23=Settings!$C$6,1,IF(Settings!$B$23="USD",1/INDEX(Settings!$B$29:$B$40,MONTH(B4648)),INDEX(Settings!$B$29:$B$40,MONTH(B4648)))))</f>
        <v/>
      </c>
    </row>
    <row r="4649" customFormat="false" ht="15" hidden="false" customHeight="false" outlineLevel="0" collapsed="false">
      <c r="I4649" s="0" t="str">
        <f aca="false">IF(A4649="","",IF(COUNTIF(Campaigns!$A$7:$A$300,A4649)&gt;0,"✓",IF(N(D4649)=0,"– no spend","⚠ add to Campaigns tab")))</f>
        <v/>
      </c>
      <c r="J4649" s="83" t="str">
        <f aca="false">IF(D4649="","",D4649*IF(Settings!$B$23=Settings!$C$6,1,IF(Settings!$B$23="USD",1/INDEX(Settings!$B$29:$B$40,MONTH(B4649)),INDEX(Settings!$B$29:$B$40,MONTH(B4649)))))</f>
        <v/>
      </c>
    </row>
    <row r="4650" customFormat="false" ht="15" hidden="false" customHeight="false" outlineLevel="0" collapsed="false">
      <c r="I4650" s="0" t="str">
        <f aca="false">IF(A4650="","",IF(COUNTIF(Campaigns!$A$7:$A$300,A4650)&gt;0,"✓",IF(N(D4650)=0,"– no spend","⚠ add to Campaigns tab")))</f>
        <v/>
      </c>
      <c r="J4650" s="83" t="str">
        <f aca="false">IF(D4650="","",D4650*IF(Settings!$B$23=Settings!$C$6,1,IF(Settings!$B$23="USD",1/INDEX(Settings!$B$29:$B$40,MONTH(B4650)),INDEX(Settings!$B$29:$B$40,MONTH(B4650)))))</f>
        <v/>
      </c>
    </row>
    <row r="4651" customFormat="false" ht="15" hidden="false" customHeight="false" outlineLevel="0" collapsed="false">
      <c r="I4651" s="0" t="str">
        <f aca="false">IF(A4651="","",IF(COUNTIF(Campaigns!$A$7:$A$300,A4651)&gt;0,"✓",IF(N(D4651)=0,"– no spend","⚠ add to Campaigns tab")))</f>
        <v/>
      </c>
      <c r="J4651" s="83" t="str">
        <f aca="false">IF(D4651="","",D4651*IF(Settings!$B$23=Settings!$C$6,1,IF(Settings!$B$23="USD",1/INDEX(Settings!$B$29:$B$40,MONTH(B4651)),INDEX(Settings!$B$29:$B$40,MONTH(B4651)))))</f>
        <v/>
      </c>
    </row>
    <row r="4652" customFormat="false" ht="15" hidden="false" customHeight="false" outlineLevel="0" collapsed="false">
      <c r="I4652" s="0" t="str">
        <f aca="false">IF(A4652="","",IF(COUNTIF(Campaigns!$A$7:$A$300,A4652)&gt;0,"✓",IF(N(D4652)=0,"– no spend","⚠ add to Campaigns tab")))</f>
        <v/>
      </c>
      <c r="J4652" s="83" t="str">
        <f aca="false">IF(D4652="","",D4652*IF(Settings!$B$23=Settings!$C$6,1,IF(Settings!$B$23="USD",1/INDEX(Settings!$B$29:$B$40,MONTH(B4652)),INDEX(Settings!$B$29:$B$40,MONTH(B4652)))))</f>
        <v/>
      </c>
    </row>
    <row r="4653" customFormat="false" ht="15" hidden="false" customHeight="false" outlineLevel="0" collapsed="false">
      <c r="I4653" s="0" t="str">
        <f aca="false">IF(A4653="","",IF(COUNTIF(Campaigns!$A$7:$A$300,A4653)&gt;0,"✓",IF(N(D4653)=0,"– no spend","⚠ add to Campaigns tab")))</f>
        <v/>
      </c>
      <c r="J4653" s="83" t="str">
        <f aca="false">IF(D4653="","",D4653*IF(Settings!$B$23=Settings!$C$6,1,IF(Settings!$B$23="USD",1/INDEX(Settings!$B$29:$B$40,MONTH(B4653)),INDEX(Settings!$B$29:$B$40,MONTH(B4653)))))</f>
        <v/>
      </c>
    </row>
    <row r="4654" customFormat="false" ht="15" hidden="false" customHeight="false" outlineLevel="0" collapsed="false">
      <c r="I4654" s="0" t="str">
        <f aca="false">IF(A4654="","",IF(COUNTIF(Campaigns!$A$7:$A$300,A4654)&gt;0,"✓",IF(N(D4654)=0,"– no spend","⚠ add to Campaigns tab")))</f>
        <v/>
      </c>
      <c r="J4654" s="83" t="str">
        <f aca="false">IF(D4654="","",D4654*IF(Settings!$B$23=Settings!$C$6,1,IF(Settings!$B$23="USD",1/INDEX(Settings!$B$29:$B$40,MONTH(B4654)),INDEX(Settings!$B$29:$B$40,MONTH(B4654)))))</f>
        <v/>
      </c>
    </row>
    <row r="4655" customFormat="false" ht="15" hidden="false" customHeight="false" outlineLevel="0" collapsed="false">
      <c r="I4655" s="0" t="str">
        <f aca="false">IF(A4655="","",IF(COUNTIF(Campaigns!$A$7:$A$300,A4655)&gt;0,"✓",IF(N(D4655)=0,"– no spend","⚠ add to Campaigns tab")))</f>
        <v/>
      </c>
      <c r="J4655" s="83" t="str">
        <f aca="false">IF(D4655="","",D4655*IF(Settings!$B$23=Settings!$C$6,1,IF(Settings!$B$23="USD",1/INDEX(Settings!$B$29:$B$40,MONTH(B4655)),INDEX(Settings!$B$29:$B$40,MONTH(B4655)))))</f>
        <v/>
      </c>
    </row>
    <row r="4656" customFormat="false" ht="15" hidden="false" customHeight="false" outlineLevel="0" collapsed="false">
      <c r="I4656" s="0" t="str">
        <f aca="false">IF(A4656="","",IF(COUNTIF(Campaigns!$A$7:$A$300,A4656)&gt;0,"✓",IF(N(D4656)=0,"– no spend","⚠ add to Campaigns tab")))</f>
        <v/>
      </c>
      <c r="J4656" s="83" t="str">
        <f aca="false">IF(D4656="","",D4656*IF(Settings!$B$23=Settings!$C$6,1,IF(Settings!$B$23="USD",1/INDEX(Settings!$B$29:$B$40,MONTH(B4656)),INDEX(Settings!$B$29:$B$40,MONTH(B4656)))))</f>
        <v/>
      </c>
    </row>
    <row r="4657" customFormat="false" ht="15" hidden="false" customHeight="false" outlineLevel="0" collapsed="false">
      <c r="I4657" s="0" t="str">
        <f aca="false">IF(A4657="","",IF(COUNTIF(Campaigns!$A$7:$A$300,A4657)&gt;0,"✓",IF(N(D4657)=0,"– no spend","⚠ add to Campaigns tab")))</f>
        <v/>
      </c>
      <c r="J4657" s="83" t="str">
        <f aca="false">IF(D4657="","",D4657*IF(Settings!$B$23=Settings!$C$6,1,IF(Settings!$B$23="USD",1/INDEX(Settings!$B$29:$B$40,MONTH(B4657)),INDEX(Settings!$B$29:$B$40,MONTH(B4657)))))</f>
        <v/>
      </c>
    </row>
    <row r="4658" customFormat="false" ht="15" hidden="false" customHeight="false" outlineLevel="0" collapsed="false">
      <c r="I4658" s="0" t="str">
        <f aca="false">IF(A4658="","",IF(COUNTIF(Campaigns!$A$7:$A$300,A4658)&gt;0,"✓",IF(N(D4658)=0,"– no spend","⚠ add to Campaigns tab")))</f>
        <v/>
      </c>
      <c r="J4658" s="83" t="str">
        <f aca="false">IF(D4658="","",D4658*IF(Settings!$B$23=Settings!$C$6,1,IF(Settings!$B$23="USD",1/INDEX(Settings!$B$29:$B$40,MONTH(B4658)),INDEX(Settings!$B$29:$B$40,MONTH(B4658)))))</f>
        <v/>
      </c>
    </row>
    <row r="4659" customFormat="false" ht="15" hidden="false" customHeight="false" outlineLevel="0" collapsed="false">
      <c r="I4659" s="0" t="str">
        <f aca="false">IF(A4659="","",IF(COUNTIF(Campaigns!$A$7:$A$300,A4659)&gt;0,"✓",IF(N(D4659)=0,"– no spend","⚠ add to Campaigns tab")))</f>
        <v/>
      </c>
      <c r="J4659" s="83" t="str">
        <f aca="false">IF(D4659="","",D4659*IF(Settings!$B$23=Settings!$C$6,1,IF(Settings!$B$23="USD",1/INDEX(Settings!$B$29:$B$40,MONTH(B4659)),INDEX(Settings!$B$29:$B$40,MONTH(B4659)))))</f>
        <v/>
      </c>
    </row>
    <row r="4660" customFormat="false" ht="15" hidden="false" customHeight="false" outlineLevel="0" collapsed="false">
      <c r="I4660" s="0" t="str">
        <f aca="false">IF(A4660="","",IF(COUNTIF(Campaigns!$A$7:$A$300,A4660)&gt;0,"✓",IF(N(D4660)=0,"– no spend","⚠ add to Campaigns tab")))</f>
        <v/>
      </c>
      <c r="J4660" s="83" t="str">
        <f aca="false">IF(D4660="","",D4660*IF(Settings!$B$23=Settings!$C$6,1,IF(Settings!$B$23="USD",1/INDEX(Settings!$B$29:$B$40,MONTH(B4660)),INDEX(Settings!$B$29:$B$40,MONTH(B4660)))))</f>
        <v/>
      </c>
    </row>
    <row r="4661" customFormat="false" ht="15" hidden="false" customHeight="false" outlineLevel="0" collapsed="false">
      <c r="I4661" s="0" t="str">
        <f aca="false">IF(A4661="","",IF(COUNTIF(Campaigns!$A$7:$A$300,A4661)&gt;0,"✓",IF(N(D4661)=0,"– no spend","⚠ add to Campaigns tab")))</f>
        <v/>
      </c>
      <c r="J4661" s="83" t="str">
        <f aca="false">IF(D4661="","",D4661*IF(Settings!$B$23=Settings!$C$6,1,IF(Settings!$B$23="USD",1/INDEX(Settings!$B$29:$B$40,MONTH(B4661)),INDEX(Settings!$B$29:$B$40,MONTH(B4661)))))</f>
        <v/>
      </c>
    </row>
    <row r="4662" customFormat="false" ht="15" hidden="false" customHeight="false" outlineLevel="0" collapsed="false">
      <c r="I4662" s="0" t="str">
        <f aca="false">IF(A4662="","",IF(COUNTIF(Campaigns!$A$7:$A$300,A4662)&gt;0,"✓",IF(N(D4662)=0,"– no spend","⚠ add to Campaigns tab")))</f>
        <v/>
      </c>
      <c r="J4662" s="83" t="str">
        <f aca="false">IF(D4662="","",D4662*IF(Settings!$B$23=Settings!$C$6,1,IF(Settings!$B$23="USD",1/INDEX(Settings!$B$29:$B$40,MONTH(B4662)),INDEX(Settings!$B$29:$B$40,MONTH(B4662)))))</f>
        <v/>
      </c>
    </row>
    <row r="4663" customFormat="false" ht="15" hidden="false" customHeight="false" outlineLevel="0" collapsed="false">
      <c r="I4663" s="0" t="str">
        <f aca="false">IF(A4663="","",IF(COUNTIF(Campaigns!$A$7:$A$300,A4663)&gt;0,"✓",IF(N(D4663)=0,"– no spend","⚠ add to Campaigns tab")))</f>
        <v/>
      </c>
      <c r="J4663" s="83" t="str">
        <f aca="false">IF(D4663="","",D4663*IF(Settings!$B$23=Settings!$C$6,1,IF(Settings!$B$23="USD",1/INDEX(Settings!$B$29:$B$40,MONTH(B4663)),INDEX(Settings!$B$29:$B$40,MONTH(B4663)))))</f>
        <v/>
      </c>
    </row>
    <row r="4664" customFormat="false" ht="15" hidden="false" customHeight="false" outlineLevel="0" collapsed="false">
      <c r="I4664" s="0" t="str">
        <f aca="false">IF(A4664="","",IF(COUNTIF(Campaigns!$A$7:$A$300,A4664)&gt;0,"✓",IF(N(D4664)=0,"– no spend","⚠ add to Campaigns tab")))</f>
        <v/>
      </c>
      <c r="J4664" s="83" t="str">
        <f aca="false">IF(D4664="","",D4664*IF(Settings!$B$23=Settings!$C$6,1,IF(Settings!$B$23="USD",1/INDEX(Settings!$B$29:$B$40,MONTH(B4664)),INDEX(Settings!$B$29:$B$40,MONTH(B4664)))))</f>
        <v/>
      </c>
    </row>
    <row r="4665" customFormat="false" ht="15" hidden="false" customHeight="false" outlineLevel="0" collapsed="false">
      <c r="I4665" s="0" t="str">
        <f aca="false">IF(A4665="","",IF(COUNTIF(Campaigns!$A$7:$A$300,A4665)&gt;0,"✓",IF(N(D4665)=0,"– no spend","⚠ add to Campaigns tab")))</f>
        <v/>
      </c>
      <c r="J4665" s="83" t="str">
        <f aca="false">IF(D4665="","",D4665*IF(Settings!$B$23=Settings!$C$6,1,IF(Settings!$B$23="USD",1/INDEX(Settings!$B$29:$B$40,MONTH(B4665)),INDEX(Settings!$B$29:$B$40,MONTH(B4665)))))</f>
        <v/>
      </c>
    </row>
    <row r="4666" customFormat="false" ht="15" hidden="false" customHeight="false" outlineLevel="0" collapsed="false">
      <c r="I4666" s="0" t="str">
        <f aca="false">IF(A4666="","",IF(COUNTIF(Campaigns!$A$7:$A$300,A4666)&gt;0,"✓",IF(N(D4666)=0,"– no spend","⚠ add to Campaigns tab")))</f>
        <v/>
      </c>
      <c r="J4666" s="83" t="str">
        <f aca="false">IF(D4666="","",D4666*IF(Settings!$B$23=Settings!$C$6,1,IF(Settings!$B$23="USD",1/INDEX(Settings!$B$29:$B$40,MONTH(B4666)),INDEX(Settings!$B$29:$B$40,MONTH(B4666)))))</f>
        <v/>
      </c>
    </row>
    <row r="4667" customFormat="false" ht="15" hidden="false" customHeight="false" outlineLevel="0" collapsed="false">
      <c r="I4667" s="0" t="str">
        <f aca="false">IF(A4667="","",IF(COUNTIF(Campaigns!$A$7:$A$300,A4667)&gt;0,"✓",IF(N(D4667)=0,"– no spend","⚠ add to Campaigns tab")))</f>
        <v/>
      </c>
      <c r="J4667" s="83" t="str">
        <f aca="false">IF(D4667="","",D4667*IF(Settings!$B$23=Settings!$C$6,1,IF(Settings!$B$23="USD",1/INDEX(Settings!$B$29:$B$40,MONTH(B4667)),INDEX(Settings!$B$29:$B$40,MONTH(B4667)))))</f>
        <v/>
      </c>
    </row>
    <row r="4668" customFormat="false" ht="15" hidden="false" customHeight="false" outlineLevel="0" collapsed="false">
      <c r="I4668" s="0" t="str">
        <f aca="false">IF(A4668="","",IF(COUNTIF(Campaigns!$A$7:$A$300,A4668)&gt;0,"✓",IF(N(D4668)=0,"– no spend","⚠ add to Campaigns tab")))</f>
        <v/>
      </c>
      <c r="J4668" s="83" t="str">
        <f aca="false">IF(D4668="","",D4668*IF(Settings!$B$23=Settings!$C$6,1,IF(Settings!$B$23="USD",1/INDEX(Settings!$B$29:$B$40,MONTH(B4668)),INDEX(Settings!$B$29:$B$40,MONTH(B4668)))))</f>
        <v/>
      </c>
    </row>
    <row r="4669" customFormat="false" ht="15" hidden="false" customHeight="false" outlineLevel="0" collapsed="false">
      <c r="I4669" s="0" t="str">
        <f aca="false">IF(A4669="","",IF(COUNTIF(Campaigns!$A$7:$A$300,A4669)&gt;0,"✓",IF(N(D4669)=0,"– no spend","⚠ add to Campaigns tab")))</f>
        <v/>
      </c>
      <c r="J4669" s="83" t="str">
        <f aca="false">IF(D4669="","",D4669*IF(Settings!$B$23=Settings!$C$6,1,IF(Settings!$B$23="USD",1/INDEX(Settings!$B$29:$B$40,MONTH(B4669)),INDEX(Settings!$B$29:$B$40,MONTH(B4669)))))</f>
        <v/>
      </c>
    </row>
    <row r="4670" customFormat="false" ht="15" hidden="false" customHeight="false" outlineLevel="0" collapsed="false">
      <c r="I4670" s="0" t="str">
        <f aca="false">IF(A4670="","",IF(COUNTIF(Campaigns!$A$7:$A$300,A4670)&gt;0,"✓",IF(N(D4670)=0,"– no spend","⚠ add to Campaigns tab")))</f>
        <v/>
      </c>
      <c r="J4670" s="83" t="str">
        <f aca="false">IF(D4670="","",D4670*IF(Settings!$B$23=Settings!$C$6,1,IF(Settings!$B$23="USD",1/INDEX(Settings!$B$29:$B$40,MONTH(B4670)),INDEX(Settings!$B$29:$B$40,MONTH(B4670)))))</f>
        <v/>
      </c>
    </row>
    <row r="4671" customFormat="false" ht="15" hidden="false" customHeight="false" outlineLevel="0" collapsed="false">
      <c r="I4671" s="0" t="str">
        <f aca="false">IF(A4671="","",IF(COUNTIF(Campaigns!$A$7:$A$300,A4671)&gt;0,"✓",IF(N(D4671)=0,"– no spend","⚠ add to Campaigns tab")))</f>
        <v/>
      </c>
      <c r="J4671" s="83" t="str">
        <f aca="false">IF(D4671="","",D4671*IF(Settings!$B$23=Settings!$C$6,1,IF(Settings!$B$23="USD",1/INDEX(Settings!$B$29:$B$40,MONTH(B4671)),INDEX(Settings!$B$29:$B$40,MONTH(B4671)))))</f>
        <v/>
      </c>
    </row>
    <row r="4672" customFormat="false" ht="15" hidden="false" customHeight="false" outlineLevel="0" collapsed="false">
      <c r="I4672" s="0" t="str">
        <f aca="false">IF(A4672="","",IF(COUNTIF(Campaigns!$A$7:$A$300,A4672)&gt;0,"✓",IF(N(D4672)=0,"– no spend","⚠ add to Campaigns tab")))</f>
        <v/>
      </c>
      <c r="J4672" s="83" t="str">
        <f aca="false">IF(D4672="","",D4672*IF(Settings!$B$23=Settings!$C$6,1,IF(Settings!$B$23="USD",1/INDEX(Settings!$B$29:$B$40,MONTH(B4672)),INDEX(Settings!$B$29:$B$40,MONTH(B4672)))))</f>
        <v/>
      </c>
    </row>
    <row r="4673" customFormat="false" ht="15" hidden="false" customHeight="false" outlineLevel="0" collapsed="false">
      <c r="I4673" s="0" t="str">
        <f aca="false">IF(A4673="","",IF(COUNTIF(Campaigns!$A$7:$A$300,A4673)&gt;0,"✓",IF(N(D4673)=0,"– no spend","⚠ add to Campaigns tab")))</f>
        <v/>
      </c>
      <c r="J4673" s="83" t="str">
        <f aca="false">IF(D4673="","",D4673*IF(Settings!$B$23=Settings!$C$6,1,IF(Settings!$B$23="USD",1/INDEX(Settings!$B$29:$B$40,MONTH(B4673)),INDEX(Settings!$B$29:$B$40,MONTH(B4673)))))</f>
        <v/>
      </c>
    </row>
    <row r="4674" customFormat="false" ht="15" hidden="false" customHeight="false" outlineLevel="0" collapsed="false">
      <c r="I4674" s="0" t="str">
        <f aca="false">IF(A4674="","",IF(COUNTIF(Campaigns!$A$7:$A$300,A4674)&gt;0,"✓",IF(N(D4674)=0,"– no spend","⚠ add to Campaigns tab")))</f>
        <v/>
      </c>
      <c r="J4674" s="83" t="str">
        <f aca="false">IF(D4674="","",D4674*IF(Settings!$B$23=Settings!$C$6,1,IF(Settings!$B$23="USD",1/INDEX(Settings!$B$29:$B$40,MONTH(B4674)),INDEX(Settings!$B$29:$B$40,MONTH(B4674)))))</f>
        <v/>
      </c>
    </row>
    <row r="4675" customFormat="false" ht="15" hidden="false" customHeight="false" outlineLevel="0" collapsed="false">
      <c r="I4675" s="0" t="str">
        <f aca="false">IF(A4675="","",IF(COUNTIF(Campaigns!$A$7:$A$300,A4675)&gt;0,"✓",IF(N(D4675)=0,"– no spend","⚠ add to Campaigns tab")))</f>
        <v/>
      </c>
      <c r="J4675" s="83" t="str">
        <f aca="false">IF(D4675="","",D4675*IF(Settings!$B$23=Settings!$C$6,1,IF(Settings!$B$23="USD",1/INDEX(Settings!$B$29:$B$40,MONTH(B4675)),INDEX(Settings!$B$29:$B$40,MONTH(B4675)))))</f>
        <v/>
      </c>
    </row>
    <row r="4676" customFormat="false" ht="15" hidden="false" customHeight="false" outlineLevel="0" collapsed="false">
      <c r="I4676" s="0" t="str">
        <f aca="false">IF(A4676="","",IF(COUNTIF(Campaigns!$A$7:$A$300,A4676)&gt;0,"✓",IF(N(D4676)=0,"– no spend","⚠ add to Campaigns tab")))</f>
        <v/>
      </c>
      <c r="J4676" s="83" t="str">
        <f aca="false">IF(D4676="","",D4676*IF(Settings!$B$23=Settings!$C$6,1,IF(Settings!$B$23="USD",1/INDEX(Settings!$B$29:$B$40,MONTH(B4676)),INDEX(Settings!$B$29:$B$40,MONTH(B4676)))))</f>
        <v/>
      </c>
    </row>
    <row r="4677" customFormat="false" ht="15" hidden="false" customHeight="false" outlineLevel="0" collapsed="false">
      <c r="I4677" s="0" t="str">
        <f aca="false">IF(A4677="","",IF(COUNTIF(Campaigns!$A$7:$A$300,A4677)&gt;0,"✓",IF(N(D4677)=0,"– no spend","⚠ add to Campaigns tab")))</f>
        <v/>
      </c>
      <c r="J4677" s="83" t="str">
        <f aca="false">IF(D4677="","",D4677*IF(Settings!$B$23=Settings!$C$6,1,IF(Settings!$B$23="USD",1/INDEX(Settings!$B$29:$B$40,MONTH(B4677)),INDEX(Settings!$B$29:$B$40,MONTH(B4677)))))</f>
        <v/>
      </c>
    </row>
    <row r="4678" customFormat="false" ht="15" hidden="false" customHeight="false" outlineLevel="0" collapsed="false">
      <c r="I4678" s="0" t="str">
        <f aca="false">IF(A4678="","",IF(COUNTIF(Campaigns!$A$7:$A$300,A4678)&gt;0,"✓",IF(N(D4678)=0,"– no spend","⚠ add to Campaigns tab")))</f>
        <v/>
      </c>
      <c r="J4678" s="83" t="str">
        <f aca="false">IF(D4678="","",D4678*IF(Settings!$B$23=Settings!$C$6,1,IF(Settings!$B$23="USD",1/INDEX(Settings!$B$29:$B$40,MONTH(B4678)),INDEX(Settings!$B$29:$B$40,MONTH(B4678)))))</f>
        <v/>
      </c>
    </row>
    <row r="4679" customFormat="false" ht="15" hidden="false" customHeight="false" outlineLevel="0" collapsed="false">
      <c r="I4679" s="0" t="str">
        <f aca="false">IF(A4679="","",IF(COUNTIF(Campaigns!$A$7:$A$300,A4679)&gt;0,"✓",IF(N(D4679)=0,"– no spend","⚠ add to Campaigns tab")))</f>
        <v/>
      </c>
      <c r="J4679" s="83" t="str">
        <f aca="false">IF(D4679="","",D4679*IF(Settings!$B$23=Settings!$C$6,1,IF(Settings!$B$23="USD",1/INDEX(Settings!$B$29:$B$40,MONTH(B4679)),INDEX(Settings!$B$29:$B$40,MONTH(B4679)))))</f>
        <v/>
      </c>
    </row>
    <row r="4680" customFormat="false" ht="15" hidden="false" customHeight="false" outlineLevel="0" collapsed="false">
      <c r="I4680" s="0" t="str">
        <f aca="false">IF(A4680="","",IF(COUNTIF(Campaigns!$A$7:$A$300,A4680)&gt;0,"✓",IF(N(D4680)=0,"– no spend","⚠ add to Campaigns tab")))</f>
        <v/>
      </c>
      <c r="J4680" s="83" t="str">
        <f aca="false">IF(D4680="","",D4680*IF(Settings!$B$23=Settings!$C$6,1,IF(Settings!$B$23="USD",1/INDEX(Settings!$B$29:$B$40,MONTH(B4680)),INDEX(Settings!$B$29:$B$40,MONTH(B4680)))))</f>
        <v/>
      </c>
    </row>
    <row r="4681" customFormat="false" ht="15" hidden="false" customHeight="false" outlineLevel="0" collapsed="false">
      <c r="I4681" s="0" t="str">
        <f aca="false">IF(A4681="","",IF(COUNTIF(Campaigns!$A$7:$A$300,A4681)&gt;0,"✓",IF(N(D4681)=0,"– no spend","⚠ add to Campaigns tab")))</f>
        <v/>
      </c>
      <c r="J4681" s="83" t="str">
        <f aca="false">IF(D4681="","",D4681*IF(Settings!$B$23=Settings!$C$6,1,IF(Settings!$B$23="USD",1/INDEX(Settings!$B$29:$B$40,MONTH(B4681)),INDEX(Settings!$B$29:$B$40,MONTH(B4681)))))</f>
        <v/>
      </c>
    </row>
    <row r="4682" customFormat="false" ht="15" hidden="false" customHeight="false" outlineLevel="0" collapsed="false">
      <c r="I4682" s="0" t="str">
        <f aca="false">IF(A4682="","",IF(COUNTIF(Campaigns!$A$7:$A$300,A4682)&gt;0,"✓",IF(N(D4682)=0,"– no spend","⚠ add to Campaigns tab")))</f>
        <v/>
      </c>
      <c r="J4682" s="83" t="str">
        <f aca="false">IF(D4682="","",D4682*IF(Settings!$B$23=Settings!$C$6,1,IF(Settings!$B$23="USD",1/INDEX(Settings!$B$29:$B$40,MONTH(B4682)),INDEX(Settings!$B$29:$B$40,MONTH(B4682)))))</f>
        <v/>
      </c>
    </row>
    <row r="4683" customFormat="false" ht="15" hidden="false" customHeight="false" outlineLevel="0" collapsed="false">
      <c r="I4683" s="0" t="str">
        <f aca="false">IF(A4683="","",IF(COUNTIF(Campaigns!$A$7:$A$300,A4683)&gt;0,"✓",IF(N(D4683)=0,"– no spend","⚠ add to Campaigns tab")))</f>
        <v/>
      </c>
      <c r="J4683" s="83" t="str">
        <f aca="false">IF(D4683="","",D4683*IF(Settings!$B$23=Settings!$C$6,1,IF(Settings!$B$23="USD",1/INDEX(Settings!$B$29:$B$40,MONTH(B4683)),INDEX(Settings!$B$29:$B$40,MONTH(B4683)))))</f>
        <v/>
      </c>
    </row>
    <row r="4684" customFormat="false" ht="15" hidden="false" customHeight="false" outlineLevel="0" collapsed="false">
      <c r="I4684" s="0" t="str">
        <f aca="false">IF(A4684="","",IF(COUNTIF(Campaigns!$A$7:$A$300,A4684)&gt;0,"✓",IF(N(D4684)=0,"– no spend","⚠ add to Campaigns tab")))</f>
        <v/>
      </c>
      <c r="J4684" s="83" t="str">
        <f aca="false">IF(D4684="","",D4684*IF(Settings!$B$23=Settings!$C$6,1,IF(Settings!$B$23="USD",1/INDEX(Settings!$B$29:$B$40,MONTH(B4684)),INDEX(Settings!$B$29:$B$40,MONTH(B4684)))))</f>
        <v/>
      </c>
    </row>
    <row r="4685" customFormat="false" ht="15" hidden="false" customHeight="false" outlineLevel="0" collapsed="false">
      <c r="I4685" s="0" t="str">
        <f aca="false">IF(A4685="","",IF(COUNTIF(Campaigns!$A$7:$A$300,A4685)&gt;0,"✓",IF(N(D4685)=0,"– no spend","⚠ add to Campaigns tab")))</f>
        <v/>
      </c>
      <c r="J4685" s="83" t="str">
        <f aca="false">IF(D4685="","",D4685*IF(Settings!$B$23=Settings!$C$6,1,IF(Settings!$B$23="USD",1/INDEX(Settings!$B$29:$B$40,MONTH(B4685)),INDEX(Settings!$B$29:$B$40,MONTH(B4685)))))</f>
        <v/>
      </c>
    </row>
    <row r="4686" customFormat="false" ht="15" hidden="false" customHeight="false" outlineLevel="0" collapsed="false">
      <c r="I4686" s="0" t="str">
        <f aca="false">IF(A4686="","",IF(COUNTIF(Campaigns!$A$7:$A$300,A4686)&gt;0,"✓",IF(N(D4686)=0,"– no spend","⚠ add to Campaigns tab")))</f>
        <v/>
      </c>
      <c r="J4686" s="83" t="str">
        <f aca="false">IF(D4686="","",D4686*IF(Settings!$B$23=Settings!$C$6,1,IF(Settings!$B$23="USD",1/INDEX(Settings!$B$29:$B$40,MONTH(B4686)),INDEX(Settings!$B$29:$B$40,MONTH(B4686)))))</f>
        <v/>
      </c>
    </row>
    <row r="4687" customFormat="false" ht="15" hidden="false" customHeight="false" outlineLevel="0" collapsed="false">
      <c r="I4687" s="0" t="str">
        <f aca="false">IF(A4687="","",IF(COUNTIF(Campaigns!$A$7:$A$300,A4687)&gt;0,"✓",IF(N(D4687)=0,"– no spend","⚠ add to Campaigns tab")))</f>
        <v/>
      </c>
      <c r="J4687" s="83" t="str">
        <f aca="false">IF(D4687="","",D4687*IF(Settings!$B$23=Settings!$C$6,1,IF(Settings!$B$23="USD",1/INDEX(Settings!$B$29:$B$40,MONTH(B4687)),INDEX(Settings!$B$29:$B$40,MONTH(B4687)))))</f>
        <v/>
      </c>
    </row>
    <row r="4688" customFormat="false" ht="15" hidden="false" customHeight="false" outlineLevel="0" collapsed="false">
      <c r="I4688" s="0" t="str">
        <f aca="false">IF(A4688="","",IF(COUNTIF(Campaigns!$A$7:$A$300,A4688)&gt;0,"✓",IF(N(D4688)=0,"– no spend","⚠ add to Campaigns tab")))</f>
        <v/>
      </c>
      <c r="J4688" s="83" t="str">
        <f aca="false">IF(D4688="","",D4688*IF(Settings!$B$23=Settings!$C$6,1,IF(Settings!$B$23="USD",1/INDEX(Settings!$B$29:$B$40,MONTH(B4688)),INDEX(Settings!$B$29:$B$40,MONTH(B4688)))))</f>
        <v/>
      </c>
    </row>
    <row r="4689" customFormat="false" ht="15" hidden="false" customHeight="false" outlineLevel="0" collapsed="false">
      <c r="I4689" s="0" t="str">
        <f aca="false">IF(A4689="","",IF(COUNTIF(Campaigns!$A$7:$A$300,A4689)&gt;0,"✓",IF(N(D4689)=0,"– no spend","⚠ add to Campaigns tab")))</f>
        <v/>
      </c>
      <c r="J4689" s="83" t="str">
        <f aca="false">IF(D4689="","",D4689*IF(Settings!$B$23=Settings!$C$6,1,IF(Settings!$B$23="USD",1/INDEX(Settings!$B$29:$B$40,MONTH(B4689)),INDEX(Settings!$B$29:$B$40,MONTH(B4689)))))</f>
        <v/>
      </c>
    </row>
    <row r="4690" customFormat="false" ht="15" hidden="false" customHeight="false" outlineLevel="0" collapsed="false">
      <c r="I4690" s="0" t="str">
        <f aca="false">IF(A4690="","",IF(COUNTIF(Campaigns!$A$7:$A$300,A4690)&gt;0,"✓",IF(N(D4690)=0,"– no spend","⚠ add to Campaigns tab")))</f>
        <v/>
      </c>
      <c r="J4690" s="83" t="str">
        <f aca="false">IF(D4690="","",D4690*IF(Settings!$B$23=Settings!$C$6,1,IF(Settings!$B$23="USD",1/INDEX(Settings!$B$29:$B$40,MONTH(B4690)),INDEX(Settings!$B$29:$B$40,MONTH(B4690)))))</f>
        <v/>
      </c>
    </row>
    <row r="4691" customFormat="false" ht="15" hidden="false" customHeight="false" outlineLevel="0" collapsed="false">
      <c r="I4691" s="0" t="str">
        <f aca="false">IF(A4691="","",IF(COUNTIF(Campaigns!$A$7:$A$300,A4691)&gt;0,"✓",IF(N(D4691)=0,"– no spend","⚠ add to Campaigns tab")))</f>
        <v/>
      </c>
      <c r="J4691" s="83" t="str">
        <f aca="false">IF(D4691="","",D4691*IF(Settings!$B$23=Settings!$C$6,1,IF(Settings!$B$23="USD",1/INDEX(Settings!$B$29:$B$40,MONTH(B4691)),INDEX(Settings!$B$29:$B$40,MONTH(B4691)))))</f>
        <v/>
      </c>
    </row>
    <row r="4692" customFormat="false" ht="15" hidden="false" customHeight="false" outlineLevel="0" collapsed="false">
      <c r="I4692" s="0" t="str">
        <f aca="false">IF(A4692="","",IF(COUNTIF(Campaigns!$A$7:$A$300,A4692)&gt;0,"✓",IF(N(D4692)=0,"– no spend","⚠ add to Campaigns tab")))</f>
        <v/>
      </c>
      <c r="J4692" s="83" t="str">
        <f aca="false">IF(D4692="","",D4692*IF(Settings!$B$23=Settings!$C$6,1,IF(Settings!$B$23="USD",1/INDEX(Settings!$B$29:$B$40,MONTH(B4692)),INDEX(Settings!$B$29:$B$40,MONTH(B4692)))))</f>
        <v/>
      </c>
    </row>
    <row r="4693" customFormat="false" ht="15" hidden="false" customHeight="false" outlineLevel="0" collapsed="false">
      <c r="I4693" s="0" t="str">
        <f aca="false">IF(A4693="","",IF(COUNTIF(Campaigns!$A$7:$A$300,A4693)&gt;0,"✓",IF(N(D4693)=0,"– no spend","⚠ add to Campaigns tab")))</f>
        <v/>
      </c>
      <c r="J4693" s="83" t="str">
        <f aca="false">IF(D4693="","",D4693*IF(Settings!$B$23=Settings!$C$6,1,IF(Settings!$B$23="USD",1/INDEX(Settings!$B$29:$B$40,MONTH(B4693)),INDEX(Settings!$B$29:$B$40,MONTH(B4693)))))</f>
        <v/>
      </c>
    </row>
    <row r="4694" customFormat="false" ht="15" hidden="false" customHeight="false" outlineLevel="0" collapsed="false">
      <c r="I4694" s="0" t="str">
        <f aca="false">IF(A4694="","",IF(COUNTIF(Campaigns!$A$7:$A$300,A4694)&gt;0,"✓",IF(N(D4694)=0,"– no spend","⚠ add to Campaigns tab")))</f>
        <v/>
      </c>
      <c r="J4694" s="83" t="str">
        <f aca="false">IF(D4694="","",D4694*IF(Settings!$B$23=Settings!$C$6,1,IF(Settings!$B$23="USD",1/INDEX(Settings!$B$29:$B$40,MONTH(B4694)),INDEX(Settings!$B$29:$B$40,MONTH(B4694)))))</f>
        <v/>
      </c>
    </row>
    <row r="4695" customFormat="false" ht="15" hidden="false" customHeight="false" outlineLevel="0" collapsed="false">
      <c r="I4695" s="0" t="str">
        <f aca="false">IF(A4695="","",IF(COUNTIF(Campaigns!$A$7:$A$300,A4695)&gt;0,"✓",IF(N(D4695)=0,"– no spend","⚠ add to Campaigns tab")))</f>
        <v/>
      </c>
      <c r="J4695" s="83" t="str">
        <f aca="false">IF(D4695="","",D4695*IF(Settings!$B$23=Settings!$C$6,1,IF(Settings!$B$23="USD",1/INDEX(Settings!$B$29:$B$40,MONTH(B4695)),INDEX(Settings!$B$29:$B$40,MONTH(B4695)))))</f>
        <v/>
      </c>
    </row>
    <row r="4696" customFormat="false" ht="15" hidden="false" customHeight="false" outlineLevel="0" collapsed="false">
      <c r="I4696" s="0" t="str">
        <f aca="false">IF(A4696="","",IF(COUNTIF(Campaigns!$A$7:$A$300,A4696)&gt;0,"✓",IF(N(D4696)=0,"– no spend","⚠ add to Campaigns tab")))</f>
        <v/>
      </c>
      <c r="J4696" s="83" t="str">
        <f aca="false">IF(D4696="","",D4696*IF(Settings!$B$23=Settings!$C$6,1,IF(Settings!$B$23="USD",1/INDEX(Settings!$B$29:$B$40,MONTH(B4696)),INDEX(Settings!$B$29:$B$40,MONTH(B4696)))))</f>
        <v/>
      </c>
    </row>
    <row r="4697" customFormat="false" ht="15" hidden="false" customHeight="false" outlineLevel="0" collapsed="false">
      <c r="I4697" s="0" t="str">
        <f aca="false">IF(A4697="","",IF(COUNTIF(Campaigns!$A$7:$A$300,A4697)&gt;0,"✓",IF(N(D4697)=0,"– no spend","⚠ add to Campaigns tab")))</f>
        <v/>
      </c>
      <c r="J4697" s="83" t="str">
        <f aca="false">IF(D4697="","",D4697*IF(Settings!$B$23=Settings!$C$6,1,IF(Settings!$B$23="USD",1/INDEX(Settings!$B$29:$B$40,MONTH(B4697)),INDEX(Settings!$B$29:$B$40,MONTH(B4697)))))</f>
        <v/>
      </c>
    </row>
    <row r="4698" customFormat="false" ht="15" hidden="false" customHeight="false" outlineLevel="0" collapsed="false">
      <c r="I4698" s="0" t="str">
        <f aca="false">IF(A4698="","",IF(COUNTIF(Campaigns!$A$7:$A$300,A4698)&gt;0,"✓",IF(N(D4698)=0,"– no spend","⚠ add to Campaigns tab")))</f>
        <v/>
      </c>
      <c r="J4698" s="83" t="str">
        <f aca="false">IF(D4698="","",D4698*IF(Settings!$B$23=Settings!$C$6,1,IF(Settings!$B$23="USD",1/INDEX(Settings!$B$29:$B$40,MONTH(B4698)),INDEX(Settings!$B$29:$B$40,MONTH(B4698)))))</f>
        <v/>
      </c>
    </row>
    <row r="4699" customFormat="false" ht="15" hidden="false" customHeight="false" outlineLevel="0" collapsed="false">
      <c r="I4699" s="0" t="str">
        <f aca="false">IF(A4699="","",IF(COUNTIF(Campaigns!$A$7:$A$300,A4699)&gt;0,"✓",IF(N(D4699)=0,"– no spend","⚠ add to Campaigns tab")))</f>
        <v/>
      </c>
      <c r="J4699" s="83" t="str">
        <f aca="false">IF(D4699="","",D4699*IF(Settings!$B$23=Settings!$C$6,1,IF(Settings!$B$23="USD",1/INDEX(Settings!$B$29:$B$40,MONTH(B4699)),INDEX(Settings!$B$29:$B$40,MONTH(B4699)))))</f>
        <v/>
      </c>
    </row>
    <row r="4700" customFormat="false" ht="15" hidden="false" customHeight="false" outlineLevel="0" collapsed="false">
      <c r="I4700" s="0" t="str">
        <f aca="false">IF(A4700="","",IF(COUNTIF(Campaigns!$A$7:$A$300,A4700)&gt;0,"✓",IF(N(D4700)=0,"– no spend","⚠ add to Campaigns tab")))</f>
        <v/>
      </c>
      <c r="J4700" s="83" t="str">
        <f aca="false">IF(D4700="","",D4700*IF(Settings!$B$23=Settings!$C$6,1,IF(Settings!$B$23="USD",1/INDEX(Settings!$B$29:$B$40,MONTH(B4700)),INDEX(Settings!$B$29:$B$40,MONTH(B4700)))))</f>
        <v/>
      </c>
    </row>
    <row r="4701" customFormat="false" ht="15" hidden="false" customHeight="false" outlineLevel="0" collapsed="false">
      <c r="I4701" s="0" t="str">
        <f aca="false">IF(A4701="","",IF(COUNTIF(Campaigns!$A$7:$A$300,A4701)&gt;0,"✓",IF(N(D4701)=0,"– no spend","⚠ add to Campaigns tab")))</f>
        <v/>
      </c>
      <c r="J4701" s="83" t="str">
        <f aca="false">IF(D4701="","",D4701*IF(Settings!$B$23=Settings!$C$6,1,IF(Settings!$B$23="USD",1/INDEX(Settings!$B$29:$B$40,MONTH(B4701)),INDEX(Settings!$B$29:$B$40,MONTH(B4701)))))</f>
        <v/>
      </c>
    </row>
    <row r="4702" customFormat="false" ht="15" hidden="false" customHeight="false" outlineLevel="0" collapsed="false">
      <c r="I4702" s="0" t="str">
        <f aca="false">IF(A4702="","",IF(COUNTIF(Campaigns!$A$7:$A$300,A4702)&gt;0,"✓",IF(N(D4702)=0,"– no spend","⚠ add to Campaigns tab")))</f>
        <v/>
      </c>
      <c r="J4702" s="83" t="str">
        <f aca="false">IF(D4702="","",D4702*IF(Settings!$B$23=Settings!$C$6,1,IF(Settings!$B$23="USD",1/INDEX(Settings!$B$29:$B$40,MONTH(B4702)),INDEX(Settings!$B$29:$B$40,MONTH(B4702)))))</f>
        <v/>
      </c>
    </row>
    <row r="4703" customFormat="false" ht="15" hidden="false" customHeight="false" outlineLevel="0" collapsed="false">
      <c r="I4703" s="0" t="str">
        <f aca="false">IF(A4703="","",IF(COUNTIF(Campaigns!$A$7:$A$300,A4703)&gt;0,"✓",IF(N(D4703)=0,"– no spend","⚠ add to Campaigns tab")))</f>
        <v/>
      </c>
      <c r="J4703" s="83" t="str">
        <f aca="false">IF(D4703="","",D4703*IF(Settings!$B$23=Settings!$C$6,1,IF(Settings!$B$23="USD",1/INDEX(Settings!$B$29:$B$40,MONTH(B4703)),INDEX(Settings!$B$29:$B$40,MONTH(B4703)))))</f>
        <v/>
      </c>
    </row>
    <row r="4704" customFormat="false" ht="15" hidden="false" customHeight="false" outlineLevel="0" collapsed="false">
      <c r="I4704" s="0" t="str">
        <f aca="false">IF(A4704="","",IF(COUNTIF(Campaigns!$A$7:$A$300,A4704)&gt;0,"✓",IF(N(D4704)=0,"– no spend","⚠ add to Campaigns tab")))</f>
        <v/>
      </c>
      <c r="J4704" s="83" t="str">
        <f aca="false">IF(D4704="","",D4704*IF(Settings!$B$23=Settings!$C$6,1,IF(Settings!$B$23="USD",1/INDEX(Settings!$B$29:$B$40,MONTH(B4704)),INDEX(Settings!$B$29:$B$40,MONTH(B4704)))))</f>
        <v/>
      </c>
    </row>
    <row r="4705" customFormat="false" ht="15" hidden="false" customHeight="false" outlineLevel="0" collapsed="false">
      <c r="I4705" s="0" t="str">
        <f aca="false">IF(A4705="","",IF(COUNTIF(Campaigns!$A$7:$A$300,A4705)&gt;0,"✓",IF(N(D4705)=0,"– no spend","⚠ add to Campaigns tab")))</f>
        <v/>
      </c>
      <c r="J4705" s="83" t="str">
        <f aca="false">IF(D4705="","",D4705*IF(Settings!$B$23=Settings!$C$6,1,IF(Settings!$B$23="USD",1/INDEX(Settings!$B$29:$B$40,MONTH(B4705)),INDEX(Settings!$B$29:$B$40,MONTH(B4705)))))</f>
        <v/>
      </c>
    </row>
    <row r="4706" customFormat="false" ht="15" hidden="false" customHeight="false" outlineLevel="0" collapsed="false">
      <c r="I4706" s="0" t="str">
        <f aca="false">IF(A4706="","",IF(COUNTIF(Campaigns!$A$7:$A$300,A4706)&gt;0,"✓",IF(N(D4706)=0,"– no spend","⚠ add to Campaigns tab")))</f>
        <v/>
      </c>
      <c r="J4706" s="83" t="str">
        <f aca="false">IF(D4706="","",D4706*IF(Settings!$B$23=Settings!$C$6,1,IF(Settings!$B$23="USD",1/INDEX(Settings!$B$29:$B$40,MONTH(B4706)),INDEX(Settings!$B$29:$B$40,MONTH(B4706)))))</f>
        <v/>
      </c>
    </row>
    <row r="4707" customFormat="false" ht="15" hidden="false" customHeight="false" outlineLevel="0" collapsed="false">
      <c r="I4707" s="0" t="str">
        <f aca="false">IF(A4707="","",IF(COUNTIF(Campaigns!$A$7:$A$300,A4707)&gt;0,"✓",IF(N(D4707)=0,"– no spend","⚠ add to Campaigns tab")))</f>
        <v/>
      </c>
      <c r="J4707" s="83" t="str">
        <f aca="false">IF(D4707="","",D4707*IF(Settings!$B$23=Settings!$C$6,1,IF(Settings!$B$23="USD",1/INDEX(Settings!$B$29:$B$40,MONTH(B4707)),INDEX(Settings!$B$29:$B$40,MONTH(B4707)))))</f>
        <v/>
      </c>
    </row>
    <row r="4708" customFormat="false" ht="15" hidden="false" customHeight="false" outlineLevel="0" collapsed="false">
      <c r="I4708" s="0" t="str">
        <f aca="false">IF(A4708="","",IF(COUNTIF(Campaigns!$A$7:$A$300,A4708)&gt;0,"✓",IF(N(D4708)=0,"– no spend","⚠ add to Campaigns tab")))</f>
        <v/>
      </c>
      <c r="J4708" s="83" t="str">
        <f aca="false">IF(D4708="","",D4708*IF(Settings!$B$23=Settings!$C$6,1,IF(Settings!$B$23="USD",1/INDEX(Settings!$B$29:$B$40,MONTH(B4708)),INDEX(Settings!$B$29:$B$40,MONTH(B4708)))))</f>
        <v/>
      </c>
    </row>
    <row r="4709" customFormat="false" ht="15" hidden="false" customHeight="false" outlineLevel="0" collapsed="false">
      <c r="I4709" s="0" t="str">
        <f aca="false">IF(A4709="","",IF(COUNTIF(Campaigns!$A$7:$A$300,A4709)&gt;0,"✓",IF(N(D4709)=0,"– no spend","⚠ add to Campaigns tab")))</f>
        <v/>
      </c>
      <c r="J4709" s="83" t="str">
        <f aca="false">IF(D4709="","",D4709*IF(Settings!$B$23=Settings!$C$6,1,IF(Settings!$B$23="USD",1/INDEX(Settings!$B$29:$B$40,MONTH(B4709)),INDEX(Settings!$B$29:$B$40,MONTH(B4709)))))</f>
        <v/>
      </c>
    </row>
    <row r="4710" customFormat="false" ht="15" hidden="false" customHeight="false" outlineLevel="0" collapsed="false">
      <c r="I4710" s="0" t="str">
        <f aca="false">IF(A4710="","",IF(COUNTIF(Campaigns!$A$7:$A$300,A4710)&gt;0,"✓",IF(N(D4710)=0,"– no spend","⚠ add to Campaigns tab")))</f>
        <v/>
      </c>
      <c r="J4710" s="83" t="str">
        <f aca="false">IF(D4710="","",D4710*IF(Settings!$B$23=Settings!$C$6,1,IF(Settings!$B$23="USD",1/INDEX(Settings!$B$29:$B$40,MONTH(B4710)),INDEX(Settings!$B$29:$B$40,MONTH(B4710)))))</f>
        <v/>
      </c>
    </row>
    <row r="4711" customFormat="false" ht="15" hidden="false" customHeight="false" outlineLevel="0" collapsed="false">
      <c r="I4711" s="0" t="str">
        <f aca="false">IF(A4711="","",IF(COUNTIF(Campaigns!$A$7:$A$300,A4711)&gt;0,"✓",IF(N(D4711)=0,"– no spend","⚠ add to Campaigns tab")))</f>
        <v/>
      </c>
      <c r="J4711" s="83" t="str">
        <f aca="false">IF(D4711="","",D4711*IF(Settings!$B$23=Settings!$C$6,1,IF(Settings!$B$23="USD",1/INDEX(Settings!$B$29:$B$40,MONTH(B4711)),INDEX(Settings!$B$29:$B$40,MONTH(B4711)))))</f>
        <v/>
      </c>
    </row>
    <row r="4712" customFormat="false" ht="15" hidden="false" customHeight="false" outlineLevel="0" collapsed="false">
      <c r="I4712" s="0" t="str">
        <f aca="false">IF(A4712="","",IF(COUNTIF(Campaigns!$A$7:$A$300,A4712)&gt;0,"✓",IF(N(D4712)=0,"– no spend","⚠ add to Campaigns tab")))</f>
        <v/>
      </c>
      <c r="J4712" s="83" t="str">
        <f aca="false">IF(D4712="","",D4712*IF(Settings!$B$23=Settings!$C$6,1,IF(Settings!$B$23="USD",1/INDEX(Settings!$B$29:$B$40,MONTH(B4712)),INDEX(Settings!$B$29:$B$40,MONTH(B4712)))))</f>
        <v/>
      </c>
    </row>
    <row r="4713" customFormat="false" ht="15" hidden="false" customHeight="false" outlineLevel="0" collapsed="false">
      <c r="I4713" s="0" t="str">
        <f aca="false">IF(A4713="","",IF(COUNTIF(Campaigns!$A$7:$A$300,A4713)&gt;0,"✓",IF(N(D4713)=0,"– no spend","⚠ add to Campaigns tab")))</f>
        <v/>
      </c>
      <c r="J4713" s="83" t="str">
        <f aca="false">IF(D4713="","",D4713*IF(Settings!$B$23=Settings!$C$6,1,IF(Settings!$B$23="USD",1/INDEX(Settings!$B$29:$B$40,MONTH(B4713)),INDEX(Settings!$B$29:$B$40,MONTH(B4713)))))</f>
        <v/>
      </c>
    </row>
    <row r="4714" customFormat="false" ht="15" hidden="false" customHeight="false" outlineLevel="0" collapsed="false">
      <c r="I4714" s="0" t="str">
        <f aca="false">IF(A4714="","",IF(COUNTIF(Campaigns!$A$7:$A$300,A4714)&gt;0,"✓",IF(N(D4714)=0,"– no spend","⚠ add to Campaigns tab")))</f>
        <v/>
      </c>
      <c r="J4714" s="83" t="str">
        <f aca="false">IF(D4714="","",D4714*IF(Settings!$B$23=Settings!$C$6,1,IF(Settings!$B$23="USD",1/INDEX(Settings!$B$29:$B$40,MONTH(B4714)),INDEX(Settings!$B$29:$B$40,MONTH(B4714)))))</f>
        <v/>
      </c>
    </row>
    <row r="4715" customFormat="false" ht="15" hidden="false" customHeight="false" outlineLevel="0" collapsed="false">
      <c r="I4715" s="0" t="str">
        <f aca="false">IF(A4715="","",IF(COUNTIF(Campaigns!$A$7:$A$300,A4715)&gt;0,"✓",IF(N(D4715)=0,"– no spend","⚠ add to Campaigns tab")))</f>
        <v/>
      </c>
      <c r="J4715" s="83" t="str">
        <f aca="false">IF(D4715="","",D4715*IF(Settings!$B$23=Settings!$C$6,1,IF(Settings!$B$23="USD",1/INDEX(Settings!$B$29:$B$40,MONTH(B4715)),INDEX(Settings!$B$29:$B$40,MONTH(B4715)))))</f>
        <v/>
      </c>
    </row>
    <row r="4716" customFormat="false" ht="15" hidden="false" customHeight="false" outlineLevel="0" collapsed="false">
      <c r="I4716" s="0" t="str">
        <f aca="false">IF(A4716="","",IF(COUNTIF(Campaigns!$A$7:$A$300,A4716)&gt;0,"✓",IF(N(D4716)=0,"– no spend","⚠ add to Campaigns tab")))</f>
        <v/>
      </c>
      <c r="J4716" s="83" t="str">
        <f aca="false">IF(D4716="","",D4716*IF(Settings!$B$23=Settings!$C$6,1,IF(Settings!$B$23="USD",1/INDEX(Settings!$B$29:$B$40,MONTH(B4716)),INDEX(Settings!$B$29:$B$40,MONTH(B4716)))))</f>
        <v/>
      </c>
    </row>
    <row r="4717" customFormat="false" ht="15" hidden="false" customHeight="false" outlineLevel="0" collapsed="false">
      <c r="I4717" s="0" t="str">
        <f aca="false">IF(A4717="","",IF(COUNTIF(Campaigns!$A$7:$A$300,A4717)&gt;0,"✓",IF(N(D4717)=0,"– no spend","⚠ add to Campaigns tab")))</f>
        <v/>
      </c>
      <c r="J4717" s="83" t="str">
        <f aca="false">IF(D4717="","",D4717*IF(Settings!$B$23=Settings!$C$6,1,IF(Settings!$B$23="USD",1/INDEX(Settings!$B$29:$B$40,MONTH(B4717)),INDEX(Settings!$B$29:$B$40,MONTH(B4717)))))</f>
        <v/>
      </c>
    </row>
    <row r="4718" customFormat="false" ht="15" hidden="false" customHeight="false" outlineLevel="0" collapsed="false">
      <c r="I4718" s="0" t="str">
        <f aca="false">IF(A4718="","",IF(COUNTIF(Campaigns!$A$7:$A$300,A4718)&gt;0,"✓",IF(N(D4718)=0,"– no spend","⚠ add to Campaigns tab")))</f>
        <v/>
      </c>
      <c r="J4718" s="83" t="str">
        <f aca="false">IF(D4718="","",D4718*IF(Settings!$B$23=Settings!$C$6,1,IF(Settings!$B$23="USD",1/INDEX(Settings!$B$29:$B$40,MONTH(B4718)),INDEX(Settings!$B$29:$B$40,MONTH(B4718)))))</f>
        <v/>
      </c>
    </row>
    <row r="4719" customFormat="false" ht="15" hidden="false" customHeight="false" outlineLevel="0" collapsed="false">
      <c r="I4719" s="0" t="str">
        <f aca="false">IF(A4719="","",IF(COUNTIF(Campaigns!$A$7:$A$300,A4719)&gt;0,"✓",IF(N(D4719)=0,"– no spend","⚠ add to Campaigns tab")))</f>
        <v/>
      </c>
      <c r="J4719" s="83" t="str">
        <f aca="false">IF(D4719="","",D4719*IF(Settings!$B$23=Settings!$C$6,1,IF(Settings!$B$23="USD",1/INDEX(Settings!$B$29:$B$40,MONTH(B4719)),INDEX(Settings!$B$29:$B$40,MONTH(B4719)))))</f>
        <v/>
      </c>
    </row>
    <row r="4720" customFormat="false" ht="15" hidden="false" customHeight="false" outlineLevel="0" collapsed="false">
      <c r="I4720" s="0" t="str">
        <f aca="false">IF(A4720="","",IF(COUNTIF(Campaigns!$A$7:$A$300,A4720)&gt;0,"✓",IF(N(D4720)=0,"– no spend","⚠ add to Campaigns tab")))</f>
        <v/>
      </c>
      <c r="J4720" s="83" t="str">
        <f aca="false">IF(D4720="","",D4720*IF(Settings!$B$23=Settings!$C$6,1,IF(Settings!$B$23="USD",1/INDEX(Settings!$B$29:$B$40,MONTH(B4720)),INDEX(Settings!$B$29:$B$40,MONTH(B4720)))))</f>
        <v/>
      </c>
    </row>
    <row r="4721" customFormat="false" ht="15" hidden="false" customHeight="false" outlineLevel="0" collapsed="false">
      <c r="I4721" s="0" t="str">
        <f aca="false">IF(A4721="","",IF(COUNTIF(Campaigns!$A$7:$A$300,A4721)&gt;0,"✓",IF(N(D4721)=0,"– no spend","⚠ add to Campaigns tab")))</f>
        <v/>
      </c>
      <c r="J4721" s="83" t="str">
        <f aca="false">IF(D4721="","",D4721*IF(Settings!$B$23=Settings!$C$6,1,IF(Settings!$B$23="USD",1/INDEX(Settings!$B$29:$B$40,MONTH(B4721)),INDEX(Settings!$B$29:$B$40,MONTH(B4721)))))</f>
        <v/>
      </c>
    </row>
    <row r="4722" customFormat="false" ht="15" hidden="false" customHeight="false" outlineLevel="0" collapsed="false">
      <c r="I4722" s="0" t="str">
        <f aca="false">IF(A4722="","",IF(COUNTIF(Campaigns!$A$7:$A$300,A4722)&gt;0,"✓",IF(N(D4722)=0,"– no spend","⚠ add to Campaigns tab")))</f>
        <v/>
      </c>
      <c r="J4722" s="83" t="str">
        <f aca="false">IF(D4722="","",D4722*IF(Settings!$B$23=Settings!$C$6,1,IF(Settings!$B$23="USD",1/INDEX(Settings!$B$29:$B$40,MONTH(B4722)),INDEX(Settings!$B$29:$B$40,MONTH(B4722)))))</f>
        <v/>
      </c>
    </row>
    <row r="4723" customFormat="false" ht="15" hidden="false" customHeight="false" outlineLevel="0" collapsed="false">
      <c r="I4723" s="0" t="str">
        <f aca="false">IF(A4723="","",IF(COUNTIF(Campaigns!$A$7:$A$300,A4723)&gt;0,"✓",IF(N(D4723)=0,"– no spend","⚠ add to Campaigns tab")))</f>
        <v/>
      </c>
      <c r="J4723" s="83" t="str">
        <f aca="false">IF(D4723="","",D4723*IF(Settings!$B$23=Settings!$C$6,1,IF(Settings!$B$23="USD",1/INDEX(Settings!$B$29:$B$40,MONTH(B4723)),INDEX(Settings!$B$29:$B$40,MONTH(B4723)))))</f>
        <v/>
      </c>
    </row>
    <row r="4724" customFormat="false" ht="15" hidden="false" customHeight="false" outlineLevel="0" collapsed="false">
      <c r="I4724" s="0" t="str">
        <f aca="false">IF(A4724="","",IF(COUNTIF(Campaigns!$A$7:$A$300,A4724)&gt;0,"✓",IF(N(D4724)=0,"– no spend","⚠ add to Campaigns tab")))</f>
        <v/>
      </c>
      <c r="J4724" s="83" t="str">
        <f aca="false">IF(D4724="","",D4724*IF(Settings!$B$23=Settings!$C$6,1,IF(Settings!$B$23="USD",1/INDEX(Settings!$B$29:$B$40,MONTH(B4724)),INDEX(Settings!$B$29:$B$40,MONTH(B4724)))))</f>
        <v/>
      </c>
    </row>
    <row r="4725" customFormat="false" ht="15" hidden="false" customHeight="false" outlineLevel="0" collapsed="false">
      <c r="I4725" s="0" t="str">
        <f aca="false">IF(A4725="","",IF(COUNTIF(Campaigns!$A$7:$A$300,A4725)&gt;0,"✓",IF(N(D4725)=0,"– no spend","⚠ add to Campaigns tab")))</f>
        <v/>
      </c>
      <c r="J4725" s="83" t="str">
        <f aca="false">IF(D4725="","",D4725*IF(Settings!$B$23=Settings!$C$6,1,IF(Settings!$B$23="USD",1/INDEX(Settings!$B$29:$B$40,MONTH(B4725)),INDEX(Settings!$B$29:$B$40,MONTH(B4725)))))</f>
        <v/>
      </c>
    </row>
    <row r="4726" customFormat="false" ht="15" hidden="false" customHeight="false" outlineLevel="0" collapsed="false">
      <c r="I4726" s="0" t="str">
        <f aca="false">IF(A4726="","",IF(COUNTIF(Campaigns!$A$7:$A$300,A4726)&gt;0,"✓",IF(N(D4726)=0,"– no spend","⚠ add to Campaigns tab")))</f>
        <v/>
      </c>
      <c r="J4726" s="83" t="str">
        <f aca="false">IF(D4726="","",D4726*IF(Settings!$B$23=Settings!$C$6,1,IF(Settings!$B$23="USD",1/INDEX(Settings!$B$29:$B$40,MONTH(B4726)),INDEX(Settings!$B$29:$B$40,MONTH(B4726)))))</f>
        <v/>
      </c>
    </row>
    <row r="4727" customFormat="false" ht="15" hidden="false" customHeight="false" outlineLevel="0" collapsed="false">
      <c r="I4727" s="0" t="str">
        <f aca="false">IF(A4727="","",IF(COUNTIF(Campaigns!$A$7:$A$300,A4727)&gt;0,"✓",IF(N(D4727)=0,"– no spend","⚠ add to Campaigns tab")))</f>
        <v/>
      </c>
      <c r="J4727" s="83" t="str">
        <f aca="false">IF(D4727="","",D4727*IF(Settings!$B$23=Settings!$C$6,1,IF(Settings!$B$23="USD",1/INDEX(Settings!$B$29:$B$40,MONTH(B4727)),INDEX(Settings!$B$29:$B$40,MONTH(B4727)))))</f>
        <v/>
      </c>
    </row>
    <row r="4728" customFormat="false" ht="15" hidden="false" customHeight="false" outlineLevel="0" collapsed="false">
      <c r="I4728" s="0" t="str">
        <f aca="false">IF(A4728="","",IF(COUNTIF(Campaigns!$A$7:$A$300,A4728)&gt;0,"✓",IF(N(D4728)=0,"– no spend","⚠ add to Campaigns tab")))</f>
        <v/>
      </c>
      <c r="J4728" s="83" t="str">
        <f aca="false">IF(D4728="","",D4728*IF(Settings!$B$23=Settings!$C$6,1,IF(Settings!$B$23="USD",1/INDEX(Settings!$B$29:$B$40,MONTH(B4728)),INDEX(Settings!$B$29:$B$40,MONTH(B4728)))))</f>
        <v/>
      </c>
    </row>
    <row r="4729" customFormat="false" ht="15" hidden="false" customHeight="false" outlineLevel="0" collapsed="false">
      <c r="I4729" s="0" t="str">
        <f aca="false">IF(A4729="","",IF(COUNTIF(Campaigns!$A$7:$A$300,A4729)&gt;0,"✓",IF(N(D4729)=0,"– no spend","⚠ add to Campaigns tab")))</f>
        <v/>
      </c>
      <c r="J4729" s="83" t="str">
        <f aca="false">IF(D4729="","",D4729*IF(Settings!$B$23=Settings!$C$6,1,IF(Settings!$B$23="USD",1/INDEX(Settings!$B$29:$B$40,MONTH(B4729)),INDEX(Settings!$B$29:$B$40,MONTH(B4729)))))</f>
        <v/>
      </c>
    </row>
    <row r="4730" customFormat="false" ht="15" hidden="false" customHeight="false" outlineLevel="0" collapsed="false">
      <c r="I4730" s="0" t="str">
        <f aca="false">IF(A4730="","",IF(COUNTIF(Campaigns!$A$7:$A$300,A4730)&gt;0,"✓",IF(N(D4730)=0,"– no spend","⚠ add to Campaigns tab")))</f>
        <v/>
      </c>
      <c r="J4730" s="83" t="str">
        <f aca="false">IF(D4730="","",D4730*IF(Settings!$B$23=Settings!$C$6,1,IF(Settings!$B$23="USD",1/INDEX(Settings!$B$29:$B$40,MONTH(B4730)),INDEX(Settings!$B$29:$B$40,MONTH(B4730)))))</f>
        <v/>
      </c>
    </row>
    <row r="4731" customFormat="false" ht="15" hidden="false" customHeight="false" outlineLevel="0" collapsed="false">
      <c r="I4731" s="0" t="str">
        <f aca="false">IF(A4731="","",IF(COUNTIF(Campaigns!$A$7:$A$300,A4731)&gt;0,"✓",IF(N(D4731)=0,"– no spend","⚠ add to Campaigns tab")))</f>
        <v/>
      </c>
      <c r="J4731" s="83" t="str">
        <f aca="false">IF(D4731="","",D4731*IF(Settings!$B$23=Settings!$C$6,1,IF(Settings!$B$23="USD",1/INDEX(Settings!$B$29:$B$40,MONTH(B4731)),INDEX(Settings!$B$29:$B$40,MONTH(B4731)))))</f>
        <v/>
      </c>
    </row>
    <row r="4732" customFormat="false" ht="15" hidden="false" customHeight="false" outlineLevel="0" collapsed="false">
      <c r="I4732" s="0" t="str">
        <f aca="false">IF(A4732="","",IF(COUNTIF(Campaigns!$A$7:$A$300,A4732)&gt;0,"✓",IF(N(D4732)=0,"– no spend","⚠ add to Campaigns tab")))</f>
        <v/>
      </c>
      <c r="J4732" s="83" t="str">
        <f aca="false">IF(D4732="","",D4732*IF(Settings!$B$23=Settings!$C$6,1,IF(Settings!$B$23="USD",1/INDEX(Settings!$B$29:$B$40,MONTH(B4732)),INDEX(Settings!$B$29:$B$40,MONTH(B4732)))))</f>
        <v/>
      </c>
    </row>
    <row r="4733" customFormat="false" ht="15" hidden="false" customHeight="false" outlineLevel="0" collapsed="false">
      <c r="I4733" s="0" t="str">
        <f aca="false">IF(A4733="","",IF(COUNTIF(Campaigns!$A$7:$A$300,A4733)&gt;0,"✓",IF(N(D4733)=0,"– no spend","⚠ add to Campaigns tab")))</f>
        <v/>
      </c>
      <c r="J4733" s="83" t="str">
        <f aca="false">IF(D4733="","",D4733*IF(Settings!$B$23=Settings!$C$6,1,IF(Settings!$B$23="USD",1/INDEX(Settings!$B$29:$B$40,MONTH(B4733)),INDEX(Settings!$B$29:$B$40,MONTH(B4733)))))</f>
        <v/>
      </c>
    </row>
    <row r="4734" customFormat="false" ht="15" hidden="false" customHeight="false" outlineLevel="0" collapsed="false">
      <c r="I4734" s="0" t="str">
        <f aca="false">IF(A4734="","",IF(COUNTIF(Campaigns!$A$7:$A$300,A4734)&gt;0,"✓",IF(N(D4734)=0,"– no spend","⚠ add to Campaigns tab")))</f>
        <v/>
      </c>
      <c r="J4734" s="83" t="str">
        <f aca="false">IF(D4734="","",D4734*IF(Settings!$B$23=Settings!$C$6,1,IF(Settings!$B$23="USD",1/INDEX(Settings!$B$29:$B$40,MONTH(B4734)),INDEX(Settings!$B$29:$B$40,MONTH(B4734)))))</f>
        <v/>
      </c>
    </row>
    <row r="4735" customFormat="false" ht="15" hidden="false" customHeight="false" outlineLevel="0" collapsed="false">
      <c r="I4735" s="0" t="str">
        <f aca="false">IF(A4735="","",IF(COUNTIF(Campaigns!$A$7:$A$300,A4735)&gt;0,"✓",IF(N(D4735)=0,"– no spend","⚠ add to Campaigns tab")))</f>
        <v/>
      </c>
      <c r="J4735" s="83" t="str">
        <f aca="false">IF(D4735="","",D4735*IF(Settings!$B$23=Settings!$C$6,1,IF(Settings!$B$23="USD",1/INDEX(Settings!$B$29:$B$40,MONTH(B4735)),INDEX(Settings!$B$29:$B$40,MONTH(B4735)))))</f>
        <v/>
      </c>
    </row>
    <row r="4736" customFormat="false" ht="15" hidden="false" customHeight="false" outlineLevel="0" collapsed="false">
      <c r="I4736" s="0" t="str">
        <f aca="false">IF(A4736="","",IF(COUNTIF(Campaigns!$A$7:$A$300,A4736)&gt;0,"✓",IF(N(D4736)=0,"– no spend","⚠ add to Campaigns tab")))</f>
        <v/>
      </c>
      <c r="J4736" s="83" t="str">
        <f aca="false">IF(D4736="","",D4736*IF(Settings!$B$23=Settings!$C$6,1,IF(Settings!$B$23="USD",1/INDEX(Settings!$B$29:$B$40,MONTH(B4736)),INDEX(Settings!$B$29:$B$40,MONTH(B4736)))))</f>
        <v/>
      </c>
    </row>
    <row r="4737" customFormat="false" ht="15" hidden="false" customHeight="false" outlineLevel="0" collapsed="false">
      <c r="I4737" s="0" t="str">
        <f aca="false">IF(A4737="","",IF(COUNTIF(Campaigns!$A$7:$A$300,A4737)&gt;0,"✓",IF(N(D4737)=0,"– no spend","⚠ add to Campaigns tab")))</f>
        <v/>
      </c>
      <c r="J4737" s="83" t="str">
        <f aca="false">IF(D4737="","",D4737*IF(Settings!$B$23=Settings!$C$6,1,IF(Settings!$B$23="USD",1/INDEX(Settings!$B$29:$B$40,MONTH(B4737)),INDEX(Settings!$B$29:$B$40,MONTH(B4737)))))</f>
        <v/>
      </c>
    </row>
    <row r="4738" customFormat="false" ht="15" hidden="false" customHeight="false" outlineLevel="0" collapsed="false">
      <c r="I4738" s="0" t="str">
        <f aca="false">IF(A4738="","",IF(COUNTIF(Campaigns!$A$7:$A$300,A4738)&gt;0,"✓",IF(N(D4738)=0,"– no spend","⚠ add to Campaigns tab")))</f>
        <v/>
      </c>
      <c r="J4738" s="83" t="str">
        <f aca="false">IF(D4738="","",D4738*IF(Settings!$B$23=Settings!$C$6,1,IF(Settings!$B$23="USD",1/INDEX(Settings!$B$29:$B$40,MONTH(B4738)),INDEX(Settings!$B$29:$B$40,MONTH(B4738)))))</f>
        <v/>
      </c>
    </row>
    <row r="4739" customFormat="false" ht="15" hidden="false" customHeight="false" outlineLevel="0" collapsed="false">
      <c r="I4739" s="0" t="str">
        <f aca="false">IF(A4739="","",IF(COUNTIF(Campaigns!$A$7:$A$300,A4739)&gt;0,"✓",IF(N(D4739)=0,"– no spend","⚠ add to Campaigns tab")))</f>
        <v/>
      </c>
      <c r="J4739" s="83" t="str">
        <f aca="false">IF(D4739="","",D4739*IF(Settings!$B$23=Settings!$C$6,1,IF(Settings!$B$23="USD",1/INDEX(Settings!$B$29:$B$40,MONTH(B4739)),INDEX(Settings!$B$29:$B$40,MONTH(B4739)))))</f>
        <v/>
      </c>
    </row>
    <row r="4740" customFormat="false" ht="15" hidden="false" customHeight="false" outlineLevel="0" collapsed="false">
      <c r="I4740" s="0" t="str">
        <f aca="false">IF(A4740="","",IF(COUNTIF(Campaigns!$A$7:$A$300,A4740)&gt;0,"✓",IF(N(D4740)=0,"– no spend","⚠ add to Campaigns tab")))</f>
        <v/>
      </c>
      <c r="J4740" s="83" t="str">
        <f aca="false">IF(D4740="","",D4740*IF(Settings!$B$23=Settings!$C$6,1,IF(Settings!$B$23="USD",1/INDEX(Settings!$B$29:$B$40,MONTH(B4740)),INDEX(Settings!$B$29:$B$40,MONTH(B4740)))))</f>
        <v/>
      </c>
    </row>
    <row r="4741" customFormat="false" ht="15" hidden="false" customHeight="false" outlineLevel="0" collapsed="false">
      <c r="I4741" s="0" t="str">
        <f aca="false">IF(A4741="","",IF(COUNTIF(Campaigns!$A$7:$A$300,A4741)&gt;0,"✓",IF(N(D4741)=0,"– no spend","⚠ add to Campaigns tab")))</f>
        <v/>
      </c>
      <c r="J4741" s="83" t="str">
        <f aca="false">IF(D4741="","",D4741*IF(Settings!$B$23=Settings!$C$6,1,IF(Settings!$B$23="USD",1/INDEX(Settings!$B$29:$B$40,MONTH(B4741)),INDEX(Settings!$B$29:$B$40,MONTH(B4741)))))</f>
        <v/>
      </c>
    </row>
    <row r="4742" customFormat="false" ht="15" hidden="false" customHeight="false" outlineLevel="0" collapsed="false">
      <c r="I4742" s="0" t="str">
        <f aca="false">IF(A4742="","",IF(COUNTIF(Campaigns!$A$7:$A$300,A4742)&gt;0,"✓",IF(N(D4742)=0,"– no spend","⚠ add to Campaigns tab")))</f>
        <v/>
      </c>
      <c r="J4742" s="83" t="str">
        <f aca="false">IF(D4742="","",D4742*IF(Settings!$B$23=Settings!$C$6,1,IF(Settings!$B$23="USD",1/INDEX(Settings!$B$29:$B$40,MONTH(B4742)),INDEX(Settings!$B$29:$B$40,MONTH(B4742)))))</f>
        <v/>
      </c>
    </row>
    <row r="4743" customFormat="false" ht="15" hidden="false" customHeight="false" outlineLevel="0" collapsed="false">
      <c r="I4743" s="0" t="str">
        <f aca="false">IF(A4743="","",IF(COUNTIF(Campaigns!$A$7:$A$300,A4743)&gt;0,"✓",IF(N(D4743)=0,"– no spend","⚠ add to Campaigns tab")))</f>
        <v/>
      </c>
      <c r="J4743" s="83" t="str">
        <f aca="false">IF(D4743="","",D4743*IF(Settings!$B$23=Settings!$C$6,1,IF(Settings!$B$23="USD",1/INDEX(Settings!$B$29:$B$40,MONTH(B4743)),INDEX(Settings!$B$29:$B$40,MONTH(B4743)))))</f>
        <v/>
      </c>
    </row>
    <row r="4744" customFormat="false" ht="15" hidden="false" customHeight="false" outlineLevel="0" collapsed="false">
      <c r="I4744" s="0" t="str">
        <f aca="false">IF(A4744="","",IF(COUNTIF(Campaigns!$A$7:$A$300,A4744)&gt;0,"✓",IF(N(D4744)=0,"– no spend","⚠ add to Campaigns tab")))</f>
        <v/>
      </c>
      <c r="J4744" s="83" t="str">
        <f aca="false">IF(D4744="","",D4744*IF(Settings!$B$23=Settings!$C$6,1,IF(Settings!$B$23="USD",1/INDEX(Settings!$B$29:$B$40,MONTH(B4744)),INDEX(Settings!$B$29:$B$40,MONTH(B4744)))))</f>
        <v/>
      </c>
    </row>
    <row r="4745" customFormat="false" ht="15" hidden="false" customHeight="false" outlineLevel="0" collapsed="false">
      <c r="I4745" s="0" t="str">
        <f aca="false">IF(A4745="","",IF(COUNTIF(Campaigns!$A$7:$A$300,A4745)&gt;0,"✓",IF(N(D4745)=0,"– no spend","⚠ add to Campaigns tab")))</f>
        <v/>
      </c>
      <c r="J4745" s="83" t="str">
        <f aca="false">IF(D4745="","",D4745*IF(Settings!$B$23=Settings!$C$6,1,IF(Settings!$B$23="USD",1/INDEX(Settings!$B$29:$B$40,MONTH(B4745)),INDEX(Settings!$B$29:$B$40,MONTH(B4745)))))</f>
        <v/>
      </c>
    </row>
    <row r="4746" customFormat="false" ht="15" hidden="false" customHeight="false" outlineLevel="0" collapsed="false">
      <c r="I4746" s="0" t="str">
        <f aca="false">IF(A4746="","",IF(COUNTIF(Campaigns!$A$7:$A$300,A4746)&gt;0,"✓",IF(N(D4746)=0,"– no spend","⚠ add to Campaigns tab")))</f>
        <v/>
      </c>
      <c r="J4746" s="83" t="str">
        <f aca="false">IF(D4746="","",D4746*IF(Settings!$B$23=Settings!$C$6,1,IF(Settings!$B$23="USD",1/INDEX(Settings!$B$29:$B$40,MONTH(B4746)),INDEX(Settings!$B$29:$B$40,MONTH(B4746)))))</f>
        <v/>
      </c>
    </row>
    <row r="4747" customFormat="false" ht="15" hidden="false" customHeight="false" outlineLevel="0" collapsed="false">
      <c r="I4747" s="0" t="str">
        <f aca="false">IF(A4747="","",IF(COUNTIF(Campaigns!$A$7:$A$300,A4747)&gt;0,"✓",IF(N(D4747)=0,"– no spend","⚠ add to Campaigns tab")))</f>
        <v/>
      </c>
      <c r="J4747" s="83" t="str">
        <f aca="false">IF(D4747="","",D4747*IF(Settings!$B$23=Settings!$C$6,1,IF(Settings!$B$23="USD",1/INDEX(Settings!$B$29:$B$40,MONTH(B4747)),INDEX(Settings!$B$29:$B$40,MONTH(B4747)))))</f>
        <v/>
      </c>
    </row>
    <row r="4748" customFormat="false" ht="15" hidden="false" customHeight="false" outlineLevel="0" collapsed="false">
      <c r="I4748" s="0" t="str">
        <f aca="false">IF(A4748="","",IF(COUNTIF(Campaigns!$A$7:$A$300,A4748)&gt;0,"✓",IF(N(D4748)=0,"– no spend","⚠ add to Campaigns tab")))</f>
        <v/>
      </c>
      <c r="J4748" s="83" t="str">
        <f aca="false">IF(D4748="","",D4748*IF(Settings!$B$23=Settings!$C$6,1,IF(Settings!$B$23="USD",1/INDEX(Settings!$B$29:$B$40,MONTH(B4748)),INDEX(Settings!$B$29:$B$40,MONTH(B4748)))))</f>
        <v/>
      </c>
    </row>
    <row r="4749" customFormat="false" ht="15" hidden="false" customHeight="false" outlineLevel="0" collapsed="false">
      <c r="I4749" s="0" t="str">
        <f aca="false">IF(A4749="","",IF(COUNTIF(Campaigns!$A$7:$A$300,A4749)&gt;0,"✓",IF(N(D4749)=0,"– no spend","⚠ add to Campaigns tab")))</f>
        <v/>
      </c>
      <c r="J4749" s="83" t="str">
        <f aca="false">IF(D4749="","",D4749*IF(Settings!$B$23=Settings!$C$6,1,IF(Settings!$B$23="USD",1/INDEX(Settings!$B$29:$B$40,MONTH(B4749)),INDEX(Settings!$B$29:$B$40,MONTH(B4749)))))</f>
        <v/>
      </c>
    </row>
    <row r="4750" customFormat="false" ht="15" hidden="false" customHeight="false" outlineLevel="0" collapsed="false">
      <c r="I4750" s="0" t="str">
        <f aca="false">IF(A4750="","",IF(COUNTIF(Campaigns!$A$7:$A$300,A4750)&gt;0,"✓",IF(N(D4750)=0,"– no spend","⚠ add to Campaigns tab")))</f>
        <v/>
      </c>
      <c r="J4750" s="83" t="str">
        <f aca="false">IF(D4750="","",D4750*IF(Settings!$B$23=Settings!$C$6,1,IF(Settings!$B$23="USD",1/INDEX(Settings!$B$29:$B$40,MONTH(B4750)),INDEX(Settings!$B$29:$B$40,MONTH(B4750)))))</f>
        <v/>
      </c>
    </row>
    <row r="4751" customFormat="false" ht="15" hidden="false" customHeight="false" outlineLevel="0" collapsed="false">
      <c r="I4751" s="0" t="str">
        <f aca="false">IF(A4751="","",IF(COUNTIF(Campaigns!$A$7:$A$300,A4751)&gt;0,"✓",IF(N(D4751)=0,"– no spend","⚠ add to Campaigns tab")))</f>
        <v/>
      </c>
      <c r="J4751" s="83" t="str">
        <f aca="false">IF(D4751="","",D4751*IF(Settings!$B$23=Settings!$C$6,1,IF(Settings!$B$23="USD",1/INDEX(Settings!$B$29:$B$40,MONTH(B4751)),INDEX(Settings!$B$29:$B$40,MONTH(B4751)))))</f>
        <v/>
      </c>
    </row>
    <row r="4752" customFormat="false" ht="15" hidden="false" customHeight="false" outlineLevel="0" collapsed="false">
      <c r="I4752" s="0" t="str">
        <f aca="false">IF(A4752="","",IF(COUNTIF(Campaigns!$A$7:$A$300,A4752)&gt;0,"✓",IF(N(D4752)=0,"– no spend","⚠ add to Campaigns tab")))</f>
        <v/>
      </c>
      <c r="J4752" s="83" t="str">
        <f aca="false">IF(D4752="","",D4752*IF(Settings!$B$23=Settings!$C$6,1,IF(Settings!$B$23="USD",1/INDEX(Settings!$B$29:$B$40,MONTH(B4752)),INDEX(Settings!$B$29:$B$40,MONTH(B4752)))))</f>
        <v/>
      </c>
    </row>
    <row r="4753" customFormat="false" ht="15" hidden="false" customHeight="false" outlineLevel="0" collapsed="false">
      <c r="I4753" s="0" t="str">
        <f aca="false">IF(A4753="","",IF(COUNTIF(Campaigns!$A$7:$A$300,A4753)&gt;0,"✓",IF(N(D4753)=0,"– no spend","⚠ add to Campaigns tab")))</f>
        <v/>
      </c>
      <c r="J4753" s="83" t="str">
        <f aca="false">IF(D4753="","",D4753*IF(Settings!$B$23=Settings!$C$6,1,IF(Settings!$B$23="USD",1/INDEX(Settings!$B$29:$B$40,MONTH(B4753)),INDEX(Settings!$B$29:$B$40,MONTH(B4753)))))</f>
        <v/>
      </c>
    </row>
    <row r="4754" customFormat="false" ht="15" hidden="false" customHeight="false" outlineLevel="0" collapsed="false">
      <c r="I4754" s="0" t="str">
        <f aca="false">IF(A4754="","",IF(COUNTIF(Campaigns!$A$7:$A$300,A4754)&gt;0,"✓",IF(N(D4754)=0,"– no spend","⚠ add to Campaigns tab")))</f>
        <v/>
      </c>
      <c r="J4754" s="83" t="str">
        <f aca="false">IF(D4754="","",D4754*IF(Settings!$B$23=Settings!$C$6,1,IF(Settings!$B$23="USD",1/INDEX(Settings!$B$29:$B$40,MONTH(B4754)),INDEX(Settings!$B$29:$B$40,MONTH(B4754)))))</f>
        <v/>
      </c>
    </row>
    <row r="4755" customFormat="false" ht="15" hidden="false" customHeight="false" outlineLevel="0" collapsed="false">
      <c r="I4755" s="0" t="str">
        <f aca="false">IF(A4755="","",IF(COUNTIF(Campaigns!$A$7:$A$300,A4755)&gt;0,"✓",IF(N(D4755)=0,"– no spend","⚠ add to Campaigns tab")))</f>
        <v/>
      </c>
      <c r="J4755" s="83" t="str">
        <f aca="false">IF(D4755="","",D4755*IF(Settings!$B$23=Settings!$C$6,1,IF(Settings!$B$23="USD",1/INDEX(Settings!$B$29:$B$40,MONTH(B4755)),INDEX(Settings!$B$29:$B$40,MONTH(B4755)))))</f>
        <v/>
      </c>
    </row>
    <row r="4756" customFormat="false" ht="15" hidden="false" customHeight="false" outlineLevel="0" collapsed="false">
      <c r="I4756" s="0" t="str">
        <f aca="false">IF(A4756="","",IF(COUNTIF(Campaigns!$A$7:$A$300,A4756)&gt;0,"✓",IF(N(D4756)=0,"– no spend","⚠ add to Campaigns tab")))</f>
        <v/>
      </c>
      <c r="J4756" s="83" t="str">
        <f aca="false">IF(D4756="","",D4756*IF(Settings!$B$23=Settings!$C$6,1,IF(Settings!$B$23="USD",1/INDEX(Settings!$B$29:$B$40,MONTH(B4756)),INDEX(Settings!$B$29:$B$40,MONTH(B4756)))))</f>
        <v/>
      </c>
    </row>
    <row r="4757" customFormat="false" ht="15" hidden="false" customHeight="false" outlineLevel="0" collapsed="false">
      <c r="I4757" s="0" t="str">
        <f aca="false">IF(A4757="","",IF(COUNTIF(Campaigns!$A$7:$A$300,A4757)&gt;0,"✓",IF(N(D4757)=0,"– no spend","⚠ add to Campaigns tab")))</f>
        <v/>
      </c>
      <c r="J4757" s="83" t="str">
        <f aca="false">IF(D4757="","",D4757*IF(Settings!$B$23=Settings!$C$6,1,IF(Settings!$B$23="USD",1/INDEX(Settings!$B$29:$B$40,MONTH(B4757)),INDEX(Settings!$B$29:$B$40,MONTH(B4757)))))</f>
        <v/>
      </c>
    </row>
    <row r="4758" customFormat="false" ht="15" hidden="false" customHeight="false" outlineLevel="0" collapsed="false">
      <c r="I4758" s="0" t="str">
        <f aca="false">IF(A4758="","",IF(COUNTIF(Campaigns!$A$7:$A$300,A4758)&gt;0,"✓",IF(N(D4758)=0,"– no spend","⚠ add to Campaigns tab")))</f>
        <v/>
      </c>
      <c r="J4758" s="83" t="str">
        <f aca="false">IF(D4758="","",D4758*IF(Settings!$B$23=Settings!$C$6,1,IF(Settings!$B$23="USD",1/INDEX(Settings!$B$29:$B$40,MONTH(B4758)),INDEX(Settings!$B$29:$B$40,MONTH(B4758)))))</f>
        <v/>
      </c>
    </row>
    <row r="4759" customFormat="false" ht="15" hidden="false" customHeight="false" outlineLevel="0" collapsed="false">
      <c r="I4759" s="0" t="str">
        <f aca="false">IF(A4759="","",IF(COUNTIF(Campaigns!$A$7:$A$300,A4759)&gt;0,"✓",IF(N(D4759)=0,"– no spend","⚠ add to Campaigns tab")))</f>
        <v/>
      </c>
      <c r="J4759" s="83" t="str">
        <f aca="false">IF(D4759="","",D4759*IF(Settings!$B$23=Settings!$C$6,1,IF(Settings!$B$23="USD",1/INDEX(Settings!$B$29:$B$40,MONTH(B4759)),INDEX(Settings!$B$29:$B$40,MONTH(B4759)))))</f>
        <v/>
      </c>
    </row>
    <row r="4760" customFormat="false" ht="15" hidden="false" customHeight="false" outlineLevel="0" collapsed="false">
      <c r="I4760" s="0" t="str">
        <f aca="false">IF(A4760="","",IF(COUNTIF(Campaigns!$A$7:$A$300,A4760)&gt;0,"✓",IF(N(D4760)=0,"– no spend","⚠ add to Campaigns tab")))</f>
        <v/>
      </c>
      <c r="J4760" s="83" t="str">
        <f aca="false">IF(D4760="","",D4760*IF(Settings!$B$23=Settings!$C$6,1,IF(Settings!$B$23="USD",1/INDEX(Settings!$B$29:$B$40,MONTH(B4760)),INDEX(Settings!$B$29:$B$40,MONTH(B4760)))))</f>
        <v/>
      </c>
    </row>
    <row r="4761" customFormat="false" ht="15" hidden="false" customHeight="false" outlineLevel="0" collapsed="false">
      <c r="I4761" s="0" t="str">
        <f aca="false">IF(A4761="","",IF(COUNTIF(Campaigns!$A$7:$A$300,A4761)&gt;0,"✓",IF(N(D4761)=0,"– no spend","⚠ add to Campaigns tab")))</f>
        <v/>
      </c>
      <c r="J4761" s="83" t="str">
        <f aca="false">IF(D4761="","",D4761*IF(Settings!$B$23=Settings!$C$6,1,IF(Settings!$B$23="USD",1/INDEX(Settings!$B$29:$B$40,MONTH(B4761)),INDEX(Settings!$B$29:$B$40,MONTH(B4761)))))</f>
        <v/>
      </c>
    </row>
    <row r="4762" customFormat="false" ht="15" hidden="false" customHeight="false" outlineLevel="0" collapsed="false">
      <c r="I4762" s="0" t="str">
        <f aca="false">IF(A4762="","",IF(COUNTIF(Campaigns!$A$7:$A$300,A4762)&gt;0,"✓",IF(N(D4762)=0,"– no spend","⚠ add to Campaigns tab")))</f>
        <v/>
      </c>
      <c r="J4762" s="83" t="str">
        <f aca="false">IF(D4762="","",D4762*IF(Settings!$B$23=Settings!$C$6,1,IF(Settings!$B$23="USD",1/INDEX(Settings!$B$29:$B$40,MONTH(B4762)),INDEX(Settings!$B$29:$B$40,MONTH(B4762)))))</f>
        <v/>
      </c>
    </row>
    <row r="4763" customFormat="false" ht="15" hidden="false" customHeight="false" outlineLevel="0" collapsed="false">
      <c r="I4763" s="0" t="str">
        <f aca="false">IF(A4763="","",IF(COUNTIF(Campaigns!$A$7:$A$300,A4763)&gt;0,"✓",IF(N(D4763)=0,"– no spend","⚠ add to Campaigns tab")))</f>
        <v/>
      </c>
      <c r="J4763" s="83" t="str">
        <f aca="false">IF(D4763="","",D4763*IF(Settings!$B$23=Settings!$C$6,1,IF(Settings!$B$23="USD",1/INDEX(Settings!$B$29:$B$40,MONTH(B4763)),INDEX(Settings!$B$29:$B$40,MONTH(B4763)))))</f>
        <v/>
      </c>
    </row>
    <row r="4764" customFormat="false" ht="15" hidden="false" customHeight="false" outlineLevel="0" collapsed="false">
      <c r="I4764" s="0" t="str">
        <f aca="false">IF(A4764="","",IF(COUNTIF(Campaigns!$A$7:$A$300,A4764)&gt;0,"✓",IF(N(D4764)=0,"– no spend","⚠ add to Campaigns tab")))</f>
        <v/>
      </c>
      <c r="J4764" s="83" t="str">
        <f aca="false">IF(D4764="","",D4764*IF(Settings!$B$23=Settings!$C$6,1,IF(Settings!$B$23="USD",1/INDEX(Settings!$B$29:$B$40,MONTH(B4764)),INDEX(Settings!$B$29:$B$40,MONTH(B4764)))))</f>
        <v/>
      </c>
    </row>
    <row r="4765" customFormat="false" ht="15" hidden="false" customHeight="false" outlineLevel="0" collapsed="false">
      <c r="I4765" s="0" t="str">
        <f aca="false">IF(A4765="","",IF(COUNTIF(Campaigns!$A$7:$A$300,A4765)&gt;0,"✓",IF(N(D4765)=0,"– no spend","⚠ add to Campaigns tab")))</f>
        <v/>
      </c>
      <c r="J4765" s="83" t="str">
        <f aca="false">IF(D4765="","",D4765*IF(Settings!$B$23=Settings!$C$6,1,IF(Settings!$B$23="USD",1/INDEX(Settings!$B$29:$B$40,MONTH(B4765)),INDEX(Settings!$B$29:$B$40,MONTH(B4765)))))</f>
        <v/>
      </c>
    </row>
    <row r="4766" customFormat="false" ht="15" hidden="false" customHeight="false" outlineLevel="0" collapsed="false">
      <c r="I4766" s="0" t="str">
        <f aca="false">IF(A4766="","",IF(COUNTIF(Campaigns!$A$7:$A$300,A4766)&gt;0,"✓",IF(N(D4766)=0,"– no spend","⚠ add to Campaigns tab")))</f>
        <v/>
      </c>
      <c r="J4766" s="83" t="str">
        <f aca="false">IF(D4766="","",D4766*IF(Settings!$B$23=Settings!$C$6,1,IF(Settings!$B$23="USD",1/INDEX(Settings!$B$29:$B$40,MONTH(B4766)),INDEX(Settings!$B$29:$B$40,MONTH(B4766)))))</f>
        <v/>
      </c>
    </row>
    <row r="4767" customFormat="false" ht="15" hidden="false" customHeight="false" outlineLevel="0" collapsed="false">
      <c r="I4767" s="0" t="str">
        <f aca="false">IF(A4767="","",IF(COUNTIF(Campaigns!$A$7:$A$300,A4767)&gt;0,"✓",IF(N(D4767)=0,"– no spend","⚠ add to Campaigns tab")))</f>
        <v/>
      </c>
      <c r="J4767" s="83" t="str">
        <f aca="false">IF(D4767="","",D4767*IF(Settings!$B$23=Settings!$C$6,1,IF(Settings!$B$23="USD",1/INDEX(Settings!$B$29:$B$40,MONTH(B4767)),INDEX(Settings!$B$29:$B$40,MONTH(B4767)))))</f>
        <v/>
      </c>
    </row>
    <row r="4768" customFormat="false" ht="15" hidden="false" customHeight="false" outlineLevel="0" collapsed="false">
      <c r="I4768" s="0" t="str">
        <f aca="false">IF(A4768="","",IF(COUNTIF(Campaigns!$A$7:$A$300,A4768)&gt;0,"✓",IF(N(D4768)=0,"– no spend","⚠ add to Campaigns tab")))</f>
        <v/>
      </c>
      <c r="J4768" s="83" t="str">
        <f aca="false">IF(D4768="","",D4768*IF(Settings!$B$23=Settings!$C$6,1,IF(Settings!$B$23="USD",1/INDEX(Settings!$B$29:$B$40,MONTH(B4768)),INDEX(Settings!$B$29:$B$40,MONTH(B4768)))))</f>
        <v/>
      </c>
    </row>
    <row r="4769" customFormat="false" ht="15" hidden="false" customHeight="false" outlineLevel="0" collapsed="false">
      <c r="I4769" s="0" t="str">
        <f aca="false">IF(A4769="","",IF(COUNTIF(Campaigns!$A$7:$A$300,A4769)&gt;0,"✓",IF(N(D4769)=0,"– no spend","⚠ add to Campaigns tab")))</f>
        <v/>
      </c>
      <c r="J4769" s="83" t="str">
        <f aca="false">IF(D4769="","",D4769*IF(Settings!$B$23=Settings!$C$6,1,IF(Settings!$B$23="USD",1/INDEX(Settings!$B$29:$B$40,MONTH(B4769)),INDEX(Settings!$B$29:$B$40,MONTH(B4769)))))</f>
        <v/>
      </c>
    </row>
    <row r="4770" customFormat="false" ht="15" hidden="false" customHeight="false" outlineLevel="0" collapsed="false">
      <c r="I4770" s="0" t="str">
        <f aca="false">IF(A4770="","",IF(COUNTIF(Campaigns!$A$7:$A$300,A4770)&gt;0,"✓",IF(N(D4770)=0,"– no spend","⚠ add to Campaigns tab")))</f>
        <v/>
      </c>
      <c r="J4770" s="83" t="str">
        <f aca="false">IF(D4770="","",D4770*IF(Settings!$B$23=Settings!$C$6,1,IF(Settings!$B$23="USD",1/INDEX(Settings!$B$29:$B$40,MONTH(B4770)),INDEX(Settings!$B$29:$B$40,MONTH(B4770)))))</f>
        <v/>
      </c>
    </row>
    <row r="4771" customFormat="false" ht="15" hidden="false" customHeight="false" outlineLevel="0" collapsed="false">
      <c r="I4771" s="0" t="str">
        <f aca="false">IF(A4771="","",IF(COUNTIF(Campaigns!$A$7:$A$300,A4771)&gt;0,"✓",IF(N(D4771)=0,"– no spend","⚠ add to Campaigns tab")))</f>
        <v/>
      </c>
      <c r="J4771" s="83" t="str">
        <f aca="false">IF(D4771="","",D4771*IF(Settings!$B$23=Settings!$C$6,1,IF(Settings!$B$23="USD",1/INDEX(Settings!$B$29:$B$40,MONTH(B4771)),INDEX(Settings!$B$29:$B$40,MONTH(B4771)))))</f>
        <v/>
      </c>
    </row>
    <row r="4772" customFormat="false" ht="15" hidden="false" customHeight="false" outlineLevel="0" collapsed="false">
      <c r="I4772" s="0" t="str">
        <f aca="false">IF(A4772="","",IF(COUNTIF(Campaigns!$A$7:$A$300,A4772)&gt;0,"✓",IF(N(D4772)=0,"– no spend","⚠ add to Campaigns tab")))</f>
        <v/>
      </c>
      <c r="J4772" s="83" t="str">
        <f aca="false">IF(D4772="","",D4772*IF(Settings!$B$23=Settings!$C$6,1,IF(Settings!$B$23="USD",1/INDEX(Settings!$B$29:$B$40,MONTH(B4772)),INDEX(Settings!$B$29:$B$40,MONTH(B4772)))))</f>
        <v/>
      </c>
    </row>
    <row r="4773" customFormat="false" ht="15" hidden="false" customHeight="false" outlineLevel="0" collapsed="false">
      <c r="I4773" s="0" t="str">
        <f aca="false">IF(A4773="","",IF(COUNTIF(Campaigns!$A$7:$A$300,A4773)&gt;0,"✓",IF(N(D4773)=0,"– no spend","⚠ add to Campaigns tab")))</f>
        <v/>
      </c>
      <c r="J4773" s="83" t="str">
        <f aca="false">IF(D4773="","",D4773*IF(Settings!$B$23=Settings!$C$6,1,IF(Settings!$B$23="USD",1/INDEX(Settings!$B$29:$B$40,MONTH(B4773)),INDEX(Settings!$B$29:$B$40,MONTH(B4773)))))</f>
        <v/>
      </c>
    </row>
    <row r="4774" customFormat="false" ht="15" hidden="false" customHeight="false" outlineLevel="0" collapsed="false">
      <c r="I4774" s="0" t="str">
        <f aca="false">IF(A4774="","",IF(COUNTIF(Campaigns!$A$7:$A$300,A4774)&gt;0,"✓",IF(N(D4774)=0,"– no spend","⚠ add to Campaigns tab")))</f>
        <v/>
      </c>
      <c r="J4774" s="83" t="str">
        <f aca="false">IF(D4774="","",D4774*IF(Settings!$B$23=Settings!$C$6,1,IF(Settings!$B$23="USD",1/INDEX(Settings!$B$29:$B$40,MONTH(B4774)),INDEX(Settings!$B$29:$B$40,MONTH(B4774)))))</f>
        <v/>
      </c>
    </row>
    <row r="4775" customFormat="false" ht="15" hidden="false" customHeight="false" outlineLevel="0" collapsed="false">
      <c r="I4775" s="0" t="str">
        <f aca="false">IF(A4775="","",IF(COUNTIF(Campaigns!$A$7:$A$300,A4775)&gt;0,"✓",IF(N(D4775)=0,"– no spend","⚠ add to Campaigns tab")))</f>
        <v/>
      </c>
      <c r="J4775" s="83" t="str">
        <f aca="false">IF(D4775="","",D4775*IF(Settings!$B$23=Settings!$C$6,1,IF(Settings!$B$23="USD",1/INDEX(Settings!$B$29:$B$40,MONTH(B4775)),INDEX(Settings!$B$29:$B$40,MONTH(B4775)))))</f>
        <v/>
      </c>
    </row>
    <row r="4776" customFormat="false" ht="15" hidden="false" customHeight="false" outlineLevel="0" collapsed="false">
      <c r="I4776" s="0" t="str">
        <f aca="false">IF(A4776="","",IF(COUNTIF(Campaigns!$A$7:$A$300,A4776)&gt;0,"✓",IF(N(D4776)=0,"– no spend","⚠ add to Campaigns tab")))</f>
        <v/>
      </c>
      <c r="J4776" s="83" t="str">
        <f aca="false">IF(D4776="","",D4776*IF(Settings!$B$23=Settings!$C$6,1,IF(Settings!$B$23="USD",1/INDEX(Settings!$B$29:$B$40,MONTH(B4776)),INDEX(Settings!$B$29:$B$40,MONTH(B4776)))))</f>
        <v/>
      </c>
    </row>
    <row r="4777" customFormat="false" ht="15" hidden="false" customHeight="false" outlineLevel="0" collapsed="false">
      <c r="I4777" s="0" t="str">
        <f aca="false">IF(A4777="","",IF(COUNTIF(Campaigns!$A$7:$A$300,A4777)&gt;0,"✓",IF(N(D4777)=0,"– no spend","⚠ add to Campaigns tab")))</f>
        <v/>
      </c>
      <c r="J4777" s="83" t="str">
        <f aca="false">IF(D4777="","",D4777*IF(Settings!$B$23=Settings!$C$6,1,IF(Settings!$B$23="USD",1/INDEX(Settings!$B$29:$B$40,MONTH(B4777)),INDEX(Settings!$B$29:$B$40,MONTH(B4777)))))</f>
        <v/>
      </c>
    </row>
    <row r="4778" customFormat="false" ht="15" hidden="false" customHeight="false" outlineLevel="0" collapsed="false">
      <c r="I4778" s="0" t="str">
        <f aca="false">IF(A4778="","",IF(COUNTIF(Campaigns!$A$7:$A$300,A4778)&gt;0,"✓",IF(N(D4778)=0,"– no spend","⚠ add to Campaigns tab")))</f>
        <v/>
      </c>
      <c r="J4778" s="83" t="str">
        <f aca="false">IF(D4778="","",D4778*IF(Settings!$B$23=Settings!$C$6,1,IF(Settings!$B$23="USD",1/INDEX(Settings!$B$29:$B$40,MONTH(B4778)),INDEX(Settings!$B$29:$B$40,MONTH(B4778)))))</f>
        <v/>
      </c>
    </row>
    <row r="4779" customFormat="false" ht="15" hidden="false" customHeight="false" outlineLevel="0" collapsed="false">
      <c r="I4779" s="0" t="str">
        <f aca="false">IF(A4779="","",IF(COUNTIF(Campaigns!$A$7:$A$300,A4779)&gt;0,"✓",IF(N(D4779)=0,"– no spend","⚠ add to Campaigns tab")))</f>
        <v/>
      </c>
      <c r="J4779" s="83" t="str">
        <f aca="false">IF(D4779="","",D4779*IF(Settings!$B$23=Settings!$C$6,1,IF(Settings!$B$23="USD",1/INDEX(Settings!$B$29:$B$40,MONTH(B4779)),INDEX(Settings!$B$29:$B$40,MONTH(B4779)))))</f>
        <v/>
      </c>
    </row>
    <row r="4780" customFormat="false" ht="15" hidden="false" customHeight="false" outlineLevel="0" collapsed="false">
      <c r="I4780" s="0" t="str">
        <f aca="false">IF(A4780="","",IF(COUNTIF(Campaigns!$A$7:$A$300,A4780)&gt;0,"✓",IF(N(D4780)=0,"– no spend","⚠ add to Campaigns tab")))</f>
        <v/>
      </c>
      <c r="J4780" s="83" t="str">
        <f aca="false">IF(D4780="","",D4780*IF(Settings!$B$23=Settings!$C$6,1,IF(Settings!$B$23="USD",1/INDEX(Settings!$B$29:$B$40,MONTH(B4780)),INDEX(Settings!$B$29:$B$40,MONTH(B4780)))))</f>
        <v/>
      </c>
    </row>
    <row r="4781" customFormat="false" ht="15" hidden="false" customHeight="false" outlineLevel="0" collapsed="false">
      <c r="I4781" s="0" t="str">
        <f aca="false">IF(A4781="","",IF(COUNTIF(Campaigns!$A$7:$A$300,A4781)&gt;0,"✓",IF(N(D4781)=0,"– no spend","⚠ add to Campaigns tab")))</f>
        <v/>
      </c>
      <c r="J4781" s="83" t="str">
        <f aca="false">IF(D4781="","",D4781*IF(Settings!$B$23=Settings!$C$6,1,IF(Settings!$B$23="USD",1/INDEX(Settings!$B$29:$B$40,MONTH(B4781)),INDEX(Settings!$B$29:$B$40,MONTH(B4781)))))</f>
        <v/>
      </c>
    </row>
    <row r="4782" customFormat="false" ht="15" hidden="false" customHeight="false" outlineLevel="0" collapsed="false">
      <c r="I4782" s="0" t="str">
        <f aca="false">IF(A4782="","",IF(COUNTIF(Campaigns!$A$7:$A$300,A4782)&gt;0,"✓",IF(N(D4782)=0,"– no spend","⚠ add to Campaigns tab")))</f>
        <v/>
      </c>
      <c r="J4782" s="83" t="str">
        <f aca="false">IF(D4782="","",D4782*IF(Settings!$B$23=Settings!$C$6,1,IF(Settings!$B$23="USD",1/INDEX(Settings!$B$29:$B$40,MONTH(B4782)),INDEX(Settings!$B$29:$B$40,MONTH(B4782)))))</f>
        <v/>
      </c>
    </row>
    <row r="4783" customFormat="false" ht="15" hidden="false" customHeight="false" outlineLevel="0" collapsed="false">
      <c r="I4783" s="0" t="str">
        <f aca="false">IF(A4783="","",IF(COUNTIF(Campaigns!$A$7:$A$300,A4783)&gt;0,"✓",IF(N(D4783)=0,"– no spend","⚠ add to Campaigns tab")))</f>
        <v/>
      </c>
      <c r="J4783" s="83" t="str">
        <f aca="false">IF(D4783="","",D4783*IF(Settings!$B$23=Settings!$C$6,1,IF(Settings!$B$23="USD",1/INDEX(Settings!$B$29:$B$40,MONTH(B4783)),INDEX(Settings!$B$29:$B$40,MONTH(B4783)))))</f>
        <v/>
      </c>
    </row>
    <row r="4784" customFormat="false" ht="15" hidden="false" customHeight="false" outlineLevel="0" collapsed="false">
      <c r="I4784" s="0" t="str">
        <f aca="false">IF(A4784="","",IF(COUNTIF(Campaigns!$A$7:$A$300,A4784)&gt;0,"✓",IF(N(D4784)=0,"– no spend","⚠ add to Campaigns tab")))</f>
        <v/>
      </c>
      <c r="J4784" s="83" t="str">
        <f aca="false">IF(D4784="","",D4784*IF(Settings!$B$23=Settings!$C$6,1,IF(Settings!$B$23="USD",1/INDEX(Settings!$B$29:$B$40,MONTH(B4784)),INDEX(Settings!$B$29:$B$40,MONTH(B4784)))))</f>
        <v/>
      </c>
    </row>
    <row r="4785" customFormat="false" ht="15" hidden="false" customHeight="false" outlineLevel="0" collapsed="false">
      <c r="I4785" s="0" t="str">
        <f aca="false">IF(A4785="","",IF(COUNTIF(Campaigns!$A$7:$A$300,A4785)&gt;0,"✓",IF(N(D4785)=0,"– no spend","⚠ add to Campaigns tab")))</f>
        <v/>
      </c>
      <c r="J4785" s="83" t="str">
        <f aca="false">IF(D4785="","",D4785*IF(Settings!$B$23=Settings!$C$6,1,IF(Settings!$B$23="USD",1/INDEX(Settings!$B$29:$B$40,MONTH(B4785)),INDEX(Settings!$B$29:$B$40,MONTH(B4785)))))</f>
        <v/>
      </c>
    </row>
    <row r="4786" customFormat="false" ht="15" hidden="false" customHeight="false" outlineLevel="0" collapsed="false">
      <c r="I4786" s="0" t="str">
        <f aca="false">IF(A4786="","",IF(COUNTIF(Campaigns!$A$7:$A$300,A4786)&gt;0,"✓",IF(N(D4786)=0,"– no spend","⚠ add to Campaigns tab")))</f>
        <v/>
      </c>
      <c r="J4786" s="83" t="str">
        <f aca="false">IF(D4786="","",D4786*IF(Settings!$B$23=Settings!$C$6,1,IF(Settings!$B$23="USD",1/INDEX(Settings!$B$29:$B$40,MONTH(B4786)),INDEX(Settings!$B$29:$B$40,MONTH(B4786)))))</f>
        <v/>
      </c>
    </row>
    <row r="4787" customFormat="false" ht="15" hidden="false" customHeight="false" outlineLevel="0" collapsed="false">
      <c r="I4787" s="0" t="str">
        <f aca="false">IF(A4787="","",IF(COUNTIF(Campaigns!$A$7:$A$300,A4787)&gt;0,"✓",IF(N(D4787)=0,"– no spend","⚠ add to Campaigns tab")))</f>
        <v/>
      </c>
      <c r="J4787" s="83" t="str">
        <f aca="false">IF(D4787="","",D4787*IF(Settings!$B$23=Settings!$C$6,1,IF(Settings!$B$23="USD",1/INDEX(Settings!$B$29:$B$40,MONTH(B4787)),INDEX(Settings!$B$29:$B$40,MONTH(B4787)))))</f>
        <v/>
      </c>
    </row>
    <row r="4788" customFormat="false" ht="15" hidden="false" customHeight="false" outlineLevel="0" collapsed="false">
      <c r="I4788" s="0" t="str">
        <f aca="false">IF(A4788="","",IF(COUNTIF(Campaigns!$A$7:$A$300,A4788)&gt;0,"✓",IF(N(D4788)=0,"– no spend","⚠ add to Campaigns tab")))</f>
        <v/>
      </c>
      <c r="J4788" s="83" t="str">
        <f aca="false">IF(D4788="","",D4788*IF(Settings!$B$23=Settings!$C$6,1,IF(Settings!$B$23="USD",1/INDEX(Settings!$B$29:$B$40,MONTH(B4788)),INDEX(Settings!$B$29:$B$40,MONTH(B4788)))))</f>
        <v/>
      </c>
    </row>
    <row r="4789" customFormat="false" ht="15" hidden="false" customHeight="false" outlineLevel="0" collapsed="false">
      <c r="I4789" s="0" t="str">
        <f aca="false">IF(A4789="","",IF(COUNTIF(Campaigns!$A$7:$A$300,A4789)&gt;0,"✓",IF(N(D4789)=0,"– no spend","⚠ add to Campaigns tab")))</f>
        <v/>
      </c>
      <c r="J4789" s="83" t="str">
        <f aca="false">IF(D4789="","",D4789*IF(Settings!$B$23=Settings!$C$6,1,IF(Settings!$B$23="USD",1/INDEX(Settings!$B$29:$B$40,MONTH(B4789)),INDEX(Settings!$B$29:$B$40,MONTH(B4789)))))</f>
        <v/>
      </c>
    </row>
    <row r="4790" customFormat="false" ht="15" hidden="false" customHeight="false" outlineLevel="0" collapsed="false">
      <c r="I4790" s="0" t="str">
        <f aca="false">IF(A4790="","",IF(COUNTIF(Campaigns!$A$7:$A$300,A4790)&gt;0,"✓",IF(N(D4790)=0,"– no spend","⚠ add to Campaigns tab")))</f>
        <v/>
      </c>
      <c r="J4790" s="83" t="str">
        <f aca="false">IF(D4790="","",D4790*IF(Settings!$B$23=Settings!$C$6,1,IF(Settings!$B$23="USD",1/INDEX(Settings!$B$29:$B$40,MONTH(B4790)),INDEX(Settings!$B$29:$B$40,MONTH(B4790)))))</f>
        <v/>
      </c>
    </row>
    <row r="4791" customFormat="false" ht="15" hidden="false" customHeight="false" outlineLevel="0" collapsed="false">
      <c r="I4791" s="0" t="str">
        <f aca="false">IF(A4791="","",IF(COUNTIF(Campaigns!$A$7:$A$300,A4791)&gt;0,"✓",IF(N(D4791)=0,"– no spend","⚠ add to Campaigns tab")))</f>
        <v/>
      </c>
      <c r="J4791" s="83" t="str">
        <f aca="false">IF(D4791="","",D4791*IF(Settings!$B$23=Settings!$C$6,1,IF(Settings!$B$23="USD",1/INDEX(Settings!$B$29:$B$40,MONTH(B4791)),INDEX(Settings!$B$29:$B$40,MONTH(B4791)))))</f>
        <v/>
      </c>
    </row>
    <row r="4792" customFormat="false" ht="15" hidden="false" customHeight="false" outlineLevel="0" collapsed="false">
      <c r="I4792" s="0" t="str">
        <f aca="false">IF(A4792="","",IF(COUNTIF(Campaigns!$A$7:$A$300,A4792)&gt;0,"✓",IF(N(D4792)=0,"– no spend","⚠ add to Campaigns tab")))</f>
        <v/>
      </c>
      <c r="J4792" s="83" t="str">
        <f aca="false">IF(D4792="","",D4792*IF(Settings!$B$23=Settings!$C$6,1,IF(Settings!$B$23="USD",1/INDEX(Settings!$B$29:$B$40,MONTH(B4792)),INDEX(Settings!$B$29:$B$40,MONTH(B4792)))))</f>
        <v/>
      </c>
    </row>
    <row r="4793" customFormat="false" ht="15" hidden="false" customHeight="false" outlineLevel="0" collapsed="false">
      <c r="I4793" s="0" t="str">
        <f aca="false">IF(A4793="","",IF(COUNTIF(Campaigns!$A$7:$A$300,A4793)&gt;0,"✓",IF(N(D4793)=0,"– no spend","⚠ add to Campaigns tab")))</f>
        <v/>
      </c>
      <c r="J4793" s="83" t="str">
        <f aca="false">IF(D4793="","",D4793*IF(Settings!$B$23=Settings!$C$6,1,IF(Settings!$B$23="USD",1/INDEX(Settings!$B$29:$B$40,MONTH(B4793)),INDEX(Settings!$B$29:$B$40,MONTH(B4793)))))</f>
        <v/>
      </c>
    </row>
    <row r="4794" customFormat="false" ht="15" hidden="false" customHeight="false" outlineLevel="0" collapsed="false">
      <c r="I4794" s="0" t="str">
        <f aca="false">IF(A4794="","",IF(COUNTIF(Campaigns!$A$7:$A$300,A4794)&gt;0,"✓",IF(N(D4794)=0,"– no spend","⚠ add to Campaigns tab")))</f>
        <v/>
      </c>
      <c r="J4794" s="83" t="str">
        <f aca="false">IF(D4794="","",D4794*IF(Settings!$B$23=Settings!$C$6,1,IF(Settings!$B$23="USD",1/INDEX(Settings!$B$29:$B$40,MONTH(B4794)),INDEX(Settings!$B$29:$B$40,MONTH(B4794)))))</f>
        <v/>
      </c>
    </row>
    <row r="4795" customFormat="false" ht="15" hidden="false" customHeight="false" outlineLevel="0" collapsed="false">
      <c r="I4795" s="0" t="str">
        <f aca="false">IF(A4795="","",IF(COUNTIF(Campaigns!$A$7:$A$300,A4795)&gt;0,"✓",IF(N(D4795)=0,"– no spend","⚠ add to Campaigns tab")))</f>
        <v/>
      </c>
      <c r="J4795" s="83" t="str">
        <f aca="false">IF(D4795="","",D4795*IF(Settings!$B$23=Settings!$C$6,1,IF(Settings!$B$23="USD",1/INDEX(Settings!$B$29:$B$40,MONTH(B4795)),INDEX(Settings!$B$29:$B$40,MONTH(B4795)))))</f>
        <v/>
      </c>
    </row>
    <row r="4796" customFormat="false" ht="15" hidden="false" customHeight="false" outlineLevel="0" collapsed="false">
      <c r="I4796" s="0" t="str">
        <f aca="false">IF(A4796="","",IF(COUNTIF(Campaigns!$A$7:$A$300,A4796)&gt;0,"✓",IF(N(D4796)=0,"– no spend","⚠ add to Campaigns tab")))</f>
        <v/>
      </c>
      <c r="J4796" s="83" t="str">
        <f aca="false">IF(D4796="","",D4796*IF(Settings!$B$23=Settings!$C$6,1,IF(Settings!$B$23="USD",1/INDEX(Settings!$B$29:$B$40,MONTH(B4796)),INDEX(Settings!$B$29:$B$40,MONTH(B4796)))))</f>
        <v/>
      </c>
    </row>
    <row r="4797" customFormat="false" ht="15" hidden="false" customHeight="false" outlineLevel="0" collapsed="false">
      <c r="I4797" s="0" t="str">
        <f aca="false">IF(A4797="","",IF(COUNTIF(Campaigns!$A$7:$A$300,A4797)&gt;0,"✓",IF(N(D4797)=0,"– no spend","⚠ add to Campaigns tab")))</f>
        <v/>
      </c>
      <c r="J4797" s="83" t="str">
        <f aca="false">IF(D4797="","",D4797*IF(Settings!$B$23=Settings!$C$6,1,IF(Settings!$B$23="USD",1/INDEX(Settings!$B$29:$B$40,MONTH(B4797)),INDEX(Settings!$B$29:$B$40,MONTH(B4797)))))</f>
        <v/>
      </c>
    </row>
    <row r="4798" customFormat="false" ht="15" hidden="false" customHeight="false" outlineLevel="0" collapsed="false">
      <c r="I4798" s="0" t="str">
        <f aca="false">IF(A4798="","",IF(COUNTIF(Campaigns!$A$7:$A$300,A4798)&gt;0,"✓",IF(N(D4798)=0,"– no spend","⚠ add to Campaigns tab")))</f>
        <v/>
      </c>
      <c r="J4798" s="83" t="str">
        <f aca="false">IF(D4798="","",D4798*IF(Settings!$B$23=Settings!$C$6,1,IF(Settings!$B$23="USD",1/INDEX(Settings!$B$29:$B$40,MONTH(B4798)),INDEX(Settings!$B$29:$B$40,MONTH(B4798)))))</f>
        <v/>
      </c>
    </row>
    <row r="4799" customFormat="false" ht="15" hidden="false" customHeight="false" outlineLevel="0" collapsed="false">
      <c r="I4799" s="0" t="str">
        <f aca="false">IF(A4799="","",IF(COUNTIF(Campaigns!$A$7:$A$300,A4799)&gt;0,"✓",IF(N(D4799)=0,"– no spend","⚠ add to Campaigns tab")))</f>
        <v/>
      </c>
      <c r="J4799" s="83" t="str">
        <f aca="false">IF(D4799="","",D4799*IF(Settings!$B$23=Settings!$C$6,1,IF(Settings!$B$23="USD",1/INDEX(Settings!$B$29:$B$40,MONTH(B4799)),INDEX(Settings!$B$29:$B$40,MONTH(B4799)))))</f>
        <v/>
      </c>
    </row>
    <row r="4800" customFormat="false" ht="15" hidden="false" customHeight="false" outlineLevel="0" collapsed="false">
      <c r="I4800" s="0" t="str">
        <f aca="false">IF(A4800="","",IF(COUNTIF(Campaigns!$A$7:$A$300,A4800)&gt;0,"✓",IF(N(D4800)=0,"– no spend","⚠ add to Campaigns tab")))</f>
        <v/>
      </c>
      <c r="J4800" s="83" t="str">
        <f aca="false">IF(D4800="","",D4800*IF(Settings!$B$23=Settings!$C$6,1,IF(Settings!$B$23="USD",1/INDEX(Settings!$B$29:$B$40,MONTH(B4800)),INDEX(Settings!$B$29:$B$40,MONTH(B4800)))))</f>
        <v/>
      </c>
    </row>
    <row r="4801" customFormat="false" ht="15" hidden="false" customHeight="false" outlineLevel="0" collapsed="false">
      <c r="I4801" s="0" t="str">
        <f aca="false">IF(A4801="","",IF(COUNTIF(Campaigns!$A$7:$A$300,A4801)&gt;0,"✓",IF(N(D4801)=0,"– no spend","⚠ add to Campaigns tab")))</f>
        <v/>
      </c>
      <c r="J4801" s="83" t="str">
        <f aca="false">IF(D4801="","",D4801*IF(Settings!$B$23=Settings!$C$6,1,IF(Settings!$B$23="USD",1/INDEX(Settings!$B$29:$B$40,MONTH(B4801)),INDEX(Settings!$B$29:$B$40,MONTH(B4801)))))</f>
        <v/>
      </c>
    </row>
    <row r="4802" customFormat="false" ht="15" hidden="false" customHeight="false" outlineLevel="0" collapsed="false">
      <c r="I4802" s="0" t="str">
        <f aca="false">IF(A4802="","",IF(COUNTIF(Campaigns!$A$7:$A$300,A4802)&gt;0,"✓",IF(N(D4802)=0,"– no spend","⚠ add to Campaigns tab")))</f>
        <v/>
      </c>
      <c r="J4802" s="83" t="str">
        <f aca="false">IF(D4802="","",D4802*IF(Settings!$B$23=Settings!$C$6,1,IF(Settings!$B$23="USD",1/INDEX(Settings!$B$29:$B$40,MONTH(B4802)),INDEX(Settings!$B$29:$B$40,MONTH(B4802)))))</f>
        <v/>
      </c>
    </row>
    <row r="4803" customFormat="false" ht="15" hidden="false" customHeight="false" outlineLevel="0" collapsed="false">
      <c r="I4803" s="0" t="str">
        <f aca="false">IF(A4803="","",IF(COUNTIF(Campaigns!$A$7:$A$300,A4803)&gt;0,"✓",IF(N(D4803)=0,"– no spend","⚠ add to Campaigns tab")))</f>
        <v/>
      </c>
      <c r="J4803" s="83" t="str">
        <f aca="false">IF(D4803="","",D4803*IF(Settings!$B$23=Settings!$C$6,1,IF(Settings!$B$23="USD",1/INDEX(Settings!$B$29:$B$40,MONTH(B4803)),INDEX(Settings!$B$29:$B$40,MONTH(B4803)))))</f>
        <v/>
      </c>
    </row>
    <row r="4804" customFormat="false" ht="15" hidden="false" customHeight="false" outlineLevel="0" collapsed="false">
      <c r="I4804" s="0" t="str">
        <f aca="false">IF(A4804="","",IF(COUNTIF(Campaigns!$A$7:$A$300,A4804)&gt;0,"✓",IF(N(D4804)=0,"– no spend","⚠ add to Campaigns tab")))</f>
        <v/>
      </c>
      <c r="J4804" s="83" t="str">
        <f aca="false">IF(D4804="","",D4804*IF(Settings!$B$23=Settings!$C$6,1,IF(Settings!$B$23="USD",1/INDEX(Settings!$B$29:$B$40,MONTH(B4804)),INDEX(Settings!$B$29:$B$40,MONTH(B4804)))))</f>
        <v/>
      </c>
    </row>
    <row r="4805" customFormat="false" ht="15" hidden="false" customHeight="false" outlineLevel="0" collapsed="false">
      <c r="I4805" s="0" t="str">
        <f aca="false">IF(A4805="","",IF(COUNTIF(Campaigns!$A$7:$A$300,A4805)&gt;0,"✓",IF(N(D4805)=0,"– no spend","⚠ add to Campaigns tab")))</f>
        <v/>
      </c>
      <c r="J4805" s="83" t="str">
        <f aca="false">IF(D4805="","",D4805*IF(Settings!$B$23=Settings!$C$6,1,IF(Settings!$B$23="USD",1/INDEX(Settings!$B$29:$B$40,MONTH(B4805)),INDEX(Settings!$B$29:$B$40,MONTH(B4805)))))</f>
        <v/>
      </c>
    </row>
    <row r="4806" customFormat="false" ht="15" hidden="false" customHeight="false" outlineLevel="0" collapsed="false">
      <c r="I4806" s="0" t="str">
        <f aca="false">IF(A4806="","",IF(COUNTIF(Campaigns!$A$7:$A$300,A4806)&gt;0,"✓",IF(N(D4806)=0,"– no spend","⚠ add to Campaigns tab")))</f>
        <v/>
      </c>
      <c r="J4806" s="83" t="str">
        <f aca="false">IF(D4806="","",D4806*IF(Settings!$B$23=Settings!$C$6,1,IF(Settings!$B$23="USD",1/INDEX(Settings!$B$29:$B$40,MONTH(B4806)),INDEX(Settings!$B$29:$B$40,MONTH(B4806)))))</f>
        <v/>
      </c>
    </row>
    <row r="4807" customFormat="false" ht="15" hidden="false" customHeight="false" outlineLevel="0" collapsed="false">
      <c r="I4807" s="0" t="str">
        <f aca="false">IF(A4807="","",IF(COUNTIF(Campaigns!$A$7:$A$300,A4807)&gt;0,"✓",IF(N(D4807)=0,"– no spend","⚠ add to Campaigns tab")))</f>
        <v/>
      </c>
      <c r="J4807" s="83" t="str">
        <f aca="false">IF(D4807="","",D4807*IF(Settings!$B$23=Settings!$C$6,1,IF(Settings!$B$23="USD",1/INDEX(Settings!$B$29:$B$40,MONTH(B4807)),INDEX(Settings!$B$29:$B$40,MONTH(B4807)))))</f>
        <v/>
      </c>
    </row>
    <row r="4808" customFormat="false" ht="15" hidden="false" customHeight="false" outlineLevel="0" collapsed="false">
      <c r="I4808" s="0" t="str">
        <f aca="false">IF(A4808="","",IF(COUNTIF(Campaigns!$A$7:$A$300,A4808)&gt;0,"✓",IF(N(D4808)=0,"– no spend","⚠ add to Campaigns tab")))</f>
        <v/>
      </c>
      <c r="J4808" s="83" t="str">
        <f aca="false">IF(D4808="","",D4808*IF(Settings!$B$23=Settings!$C$6,1,IF(Settings!$B$23="USD",1/INDEX(Settings!$B$29:$B$40,MONTH(B4808)),INDEX(Settings!$B$29:$B$40,MONTH(B4808)))))</f>
        <v/>
      </c>
    </row>
    <row r="4809" customFormat="false" ht="15" hidden="false" customHeight="false" outlineLevel="0" collapsed="false">
      <c r="I4809" s="0" t="str">
        <f aca="false">IF(A4809="","",IF(COUNTIF(Campaigns!$A$7:$A$300,A4809)&gt;0,"✓",IF(N(D4809)=0,"– no spend","⚠ add to Campaigns tab")))</f>
        <v/>
      </c>
      <c r="J4809" s="83" t="str">
        <f aca="false">IF(D4809="","",D4809*IF(Settings!$B$23=Settings!$C$6,1,IF(Settings!$B$23="USD",1/INDEX(Settings!$B$29:$B$40,MONTH(B4809)),INDEX(Settings!$B$29:$B$40,MONTH(B4809)))))</f>
        <v/>
      </c>
    </row>
    <row r="4810" customFormat="false" ht="15" hidden="false" customHeight="false" outlineLevel="0" collapsed="false">
      <c r="I4810" s="0" t="str">
        <f aca="false">IF(A4810="","",IF(COUNTIF(Campaigns!$A$7:$A$300,A4810)&gt;0,"✓",IF(N(D4810)=0,"– no spend","⚠ add to Campaigns tab")))</f>
        <v/>
      </c>
      <c r="J4810" s="83" t="str">
        <f aca="false">IF(D4810="","",D4810*IF(Settings!$B$23=Settings!$C$6,1,IF(Settings!$B$23="USD",1/INDEX(Settings!$B$29:$B$40,MONTH(B4810)),INDEX(Settings!$B$29:$B$40,MONTH(B4810)))))</f>
        <v/>
      </c>
    </row>
    <row r="4811" customFormat="false" ht="15" hidden="false" customHeight="false" outlineLevel="0" collapsed="false">
      <c r="I4811" s="0" t="str">
        <f aca="false">IF(A4811="","",IF(COUNTIF(Campaigns!$A$7:$A$300,A4811)&gt;0,"✓",IF(N(D4811)=0,"– no spend","⚠ add to Campaigns tab")))</f>
        <v/>
      </c>
      <c r="J4811" s="83" t="str">
        <f aca="false">IF(D4811="","",D4811*IF(Settings!$B$23=Settings!$C$6,1,IF(Settings!$B$23="USD",1/INDEX(Settings!$B$29:$B$40,MONTH(B4811)),INDEX(Settings!$B$29:$B$40,MONTH(B4811)))))</f>
        <v/>
      </c>
    </row>
    <row r="4812" customFormat="false" ht="15" hidden="false" customHeight="false" outlineLevel="0" collapsed="false">
      <c r="I4812" s="0" t="str">
        <f aca="false">IF(A4812="","",IF(COUNTIF(Campaigns!$A$7:$A$300,A4812)&gt;0,"✓",IF(N(D4812)=0,"– no spend","⚠ add to Campaigns tab")))</f>
        <v/>
      </c>
      <c r="J4812" s="83" t="str">
        <f aca="false">IF(D4812="","",D4812*IF(Settings!$B$23=Settings!$C$6,1,IF(Settings!$B$23="USD",1/INDEX(Settings!$B$29:$B$40,MONTH(B4812)),INDEX(Settings!$B$29:$B$40,MONTH(B4812)))))</f>
        <v/>
      </c>
    </row>
    <row r="4813" customFormat="false" ht="15" hidden="false" customHeight="false" outlineLevel="0" collapsed="false">
      <c r="I4813" s="0" t="str">
        <f aca="false">IF(A4813="","",IF(COUNTIF(Campaigns!$A$7:$A$300,A4813)&gt;0,"✓",IF(N(D4813)=0,"– no spend","⚠ add to Campaigns tab")))</f>
        <v/>
      </c>
      <c r="J4813" s="83" t="str">
        <f aca="false">IF(D4813="","",D4813*IF(Settings!$B$23=Settings!$C$6,1,IF(Settings!$B$23="USD",1/INDEX(Settings!$B$29:$B$40,MONTH(B4813)),INDEX(Settings!$B$29:$B$40,MONTH(B4813)))))</f>
        <v/>
      </c>
    </row>
    <row r="4814" customFormat="false" ht="15" hidden="false" customHeight="false" outlineLevel="0" collapsed="false">
      <c r="I4814" s="0" t="str">
        <f aca="false">IF(A4814="","",IF(COUNTIF(Campaigns!$A$7:$A$300,A4814)&gt;0,"✓",IF(N(D4814)=0,"– no spend","⚠ add to Campaigns tab")))</f>
        <v/>
      </c>
      <c r="J4814" s="83" t="str">
        <f aca="false">IF(D4814="","",D4814*IF(Settings!$B$23=Settings!$C$6,1,IF(Settings!$B$23="USD",1/INDEX(Settings!$B$29:$B$40,MONTH(B4814)),INDEX(Settings!$B$29:$B$40,MONTH(B4814)))))</f>
        <v/>
      </c>
    </row>
    <row r="4815" customFormat="false" ht="15" hidden="false" customHeight="false" outlineLevel="0" collapsed="false">
      <c r="I4815" s="0" t="str">
        <f aca="false">IF(A4815="","",IF(COUNTIF(Campaigns!$A$7:$A$300,A4815)&gt;0,"✓",IF(N(D4815)=0,"– no spend","⚠ add to Campaigns tab")))</f>
        <v/>
      </c>
      <c r="J4815" s="83" t="str">
        <f aca="false">IF(D4815="","",D4815*IF(Settings!$B$23=Settings!$C$6,1,IF(Settings!$B$23="USD",1/INDEX(Settings!$B$29:$B$40,MONTH(B4815)),INDEX(Settings!$B$29:$B$40,MONTH(B4815)))))</f>
        <v/>
      </c>
    </row>
    <row r="4816" customFormat="false" ht="15" hidden="false" customHeight="false" outlineLevel="0" collapsed="false">
      <c r="I4816" s="0" t="str">
        <f aca="false">IF(A4816="","",IF(COUNTIF(Campaigns!$A$7:$A$300,A4816)&gt;0,"✓",IF(N(D4816)=0,"– no spend","⚠ add to Campaigns tab")))</f>
        <v/>
      </c>
      <c r="J4816" s="83" t="str">
        <f aca="false">IF(D4816="","",D4816*IF(Settings!$B$23=Settings!$C$6,1,IF(Settings!$B$23="USD",1/INDEX(Settings!$B$29:$B$40,MONTH(B4816)),INDEX(Settings!$B$29:$B$40,MONTH(B4816)))))</f>
        <v/>
      </c>
    </row>
    <row r="4817" customFormat="false" ht="15" hidden="false" customHeight="false" outlineLevel="0" collapsed="false">
      <c r="I4817" s="0" t="str">
        <f aca="false">IF(A4817="","",IF(COUNTIF(Campaigns!$A$7:$A$300,A4817)&gt;0,"✓",IF(N(D4817)=0,"– no spend","⚠ add to Campaigns tab")))</f>
        <v/>
      </c>
      <c r="J4817" s="83" t="str">
        <f aca="false">IF(D4817="","",D4817*IF(Settings!$B$23=Settings!$C$6,1,IF(Settings!$B$23="USD",1/INDEX(Settings!$B$29:$B$40,MONTH(B4817)),INDEX(Settings!$B$29:$B$40,MONTH(B4817)))))</f>
        <v/>
      </c>
    </row>
    <row r="4818" customFormat="false" ht="15" hidden="false" customHeight="false" outlineLevel="0" collapsed="false">
      <c r="I4818" s="0" t="str">
        <f aca="false">IF(A4818="","",IF(COUNTIF(Campaigns!$A$7:$A$300,A4818)&gt;0,"✓",IF(N(D4818)=0,"– no spend","⚠ add to Campaigns tab")))</f>
        <v/>
      </c>
      <c r="J4818" s="83" t="str">
        <f aca="false">IF(D4818="","",D4818*IF(Settings!$B$23=Settings!$C$6,1,IF(Settings!$B$23="USD",1/INDEX(Settings!$B$29:$B$40,MONTH(B4818)),INDEX(Settings!$B$29:$B$40,MONTH(B4818)))))</f>
        <v/>
      </c>
    </row>
    <row r="4819" customFormat="false" ht="15" hidden="false" customHeight="false" outlineLevel="0" collapsed="false">
      <c r="I4819" s="0" t="str">
        <f aca="false">IF(A4819="","",IF(COUNTIF(Campaigns!$A$7:$A$300,A4819)&gt;0,"✓",IF(N(D4819)=0,"– no spend","⚠ add to Campaigns tab")))</f>
        <v/>
      </c>
      <c r="J4819" s="83" t="str">
        <f aca="false">IF(D4819="","",D4819*IF(Settings!$B$23=Settings!$C$6,1,IF(Settings!$B$23="USD",1/INDEX(Settings!$B$29:$B$40,MONTH(B4819)),INDEX(Settings!$B$29:$B$40,MONTH(B4819)))))</f>
        <v/>
      </c>
    </row>
    <row r="4820" customFormat="false" ht="15" hidden="false" customHeight="false" outlineLevel="0" collapsed="false">
      <c r="I4820" s="0" t="str">
        <f aca="false">IF(A4820="","",IF(COUNTIF(Campaigns!$A$7:$A$300,A4820)&gt;0,"✓",IF(N(D4820)=0,"– no spend","⚠ add to Campaigns tab")))</f>
        <v/>
      </c>
      <c r="J4820" s="83" t="str">
        <f aca="false">IF(D4820="","",D4820*IF(Settings!$B$23=Settings!$C$6,1,IF(Settings!$B$23="USD",1/INDEX(Settings!$B$29:$B$40,MONTH(B4820)),INDEX(Settings!$B$29:$B$40,MONTH(B4820)))))</f>
        <v/>
      </c>
    </row>
    <row r="4821" customFormat="false" ht="15" hidden="false" customHeight="false" outlineLevel="0" collapsed="false">
      <c r="I4821" s="0" t="str">
        <f aca="false">IF(A4821="","",IF(COUNTIF(Campaigns!$A$7:$A$300,A4821)&gt;0,"✓",IF(N(D4821)=0,"– no spend","⚠ add to Campaigns tab")))</f>
        <v/>
      </c>
      <c r="J4821" s="83" t="str">
        <f aca="false">IF(D4821="","",D4821*IF(Settings!$B$23=Settings!$C$6,1,IF(Settings!$B$23="USD",1/INDEX(Settings!$B$29:$B$40,MONTH(B4821)),INDEX(Settings!$B$29:$B$40,MONTH(B4821)))))</f>
        <v/>
      </c>
    </row>
    <row r="4822" customFormat="false" ht="15" hidden="false" customHeight="false" outlineLevel="0" collapsed="false">
      <c r="I4822" s="0" t="str">
        <f aca="false">IF(A4822="","",IF(COUNTIF(Campaigns!$A$7:$A$300,A4822)&gt;0,"✓",IF(N(D4822)=0,"– no spend","⚠ add to Campaigns tab")))</f>
        <v/>
      </c>
      <c r="J4822" s="83" t="str">
        <f aca="false">IF(D4822="","",D4822*IF(Settings!$B$23=Settings!$C$6,1,IF(Settings!$B$23="USD",1/INDEX(Settings!$B$29:$B$40,MONTH(B4822)),INDEX(Settings!$B$29:$B$40,MONTH(B4822)))))</f>
        <v/>
      </c>
    </row>
    <row r="4823" customFormat="false" ht="15" hidden="false" customHeight="false" outlineLevel="0" collapsed="false">
      <c r="I4823" s="0" t="str">
        <f aca="false">IF(A4823="","",IF(COUNTIF(Campaigns!$A$7:$A$300,A4823)&gt;0,"✓",IF(N(D4823)=0,"– no spend","⚠ add to Campaigns tab")))</f>
        <v/>
      </c>
      <c r="J4823" s="83" t="str">
        <f aca="false">IF(D4823="","",D4823*IF(Settings!$B$23=Settings!$C$6,1,IF(Settings!$B$23="USD",1/INDEX(Settings!$B$29:$B$40,MONTH(B4823)),INDEX(Settings!$B$29:$B$40,MONTH(B4823)))))</f>
        <v/>
      </c>
    </row>
    <row r="4824" customFormat="false" ht="15" hidden="false" customHeight="false" outlineLevel="0" collapsed="false">
      <c r="I4824" s="0" t="str">
        <f aca="false">IF(A4824="","",IF(COUNTIF(Campaigns!$A$7:$A$300,A4824)&gt;0,"✓",IF(N(D4824)=0,"– no spend","⚠ add to Campaigns tab")))</f>
        <v/>
      </c>
      <c r="J4824" s="83" t="str">
        <f aca="false">IF(D4824="","",D4824*IF(Settings!$B$23=Settings!$C$6,1,IF(Settings!$B$23="USD",1/INDEX(Settings!$B$29:$B$40,MONTH(B4824)),INDEX(Settings!$B$29:$B$40,MONTH(B4824)))))</f>
        <v/>
      </c>
    </row>
    <row r="4825" customFormat="false" ht="15" hidden="false" customHeight="false" outlineLevel="0" collapsed="false">
      <c r="I4825" s="0" t="str">
        <f aca="false">IF(A4825="","",IF(COUNTIF(Campaigns!$A$7:$A$300,A4825)&gt;0,"✓",IF(N(D4825)=0,"– no spend","⚠ add to Campaigns tab")))</f>
        <v/>
      </c>
      <c r="J4825" s="83" t="str">
        <f aca="false">IF(D4825="","",D4825*IF(Settings!$B$23=Settings!$C$6,1,IF(Settings!$B$23="USD",1/INDEX(Settings!$B$29:$B$40,MONTH(B4825)),INDEX(Settings!$B$29:$B$40,MONTH(B4825)))))</f>
        <v/>
      </c>
    </row>
    <row r="4826" customFormat="false" ht="15" hidden="false" customHeight="false" outlineLevel="0" collapsed="false">
      <c r="I4826" s="0" t="str">
        <f aca="false">IF(A4826="","",IF(COUNTIF(Campaigns!$A$7:$A$300,A4826)&gt;0,"✓",IF(N(D4826)=0,"– no spend","⚠ add to Campaigns tab")))</f>
        <v/>
      </c>
      <c r="J4826" s="83" t="str">
        <f aca="false">IF(D4826="","",D4826*IF(Settings!$B$23=Settings!$C$6,1,IF(Settings!$B$23="USD",1/INDEX(Settings!$B$29:$B$40,MONTH(B4826)),INDEX(Settings!$B$29:$B$40,MONTH(B4826)))))</f>
        <v/>
      </c>
    </row>
    <row r="4827" customFormat="false" ht="15" hidden="false" customHeight="false" outlineLevel="0" collapsed="false">
      <c r="I4827" s="0" t="str">
        <f aca="false">IF(A4827="","",IF(COUNTIF(Campaigns!$A$7:$A$300,A4827)&gt;0,"✓",IF(N(D4827)=0,"– no spend","⚠ add to Campaigns tab")))</f>
        <v/>
      </c>
      <c r="J4827" s="83" t="str">
        <f aca="false">IF(D4827="","",D4827*IF(Settings!$B$23=Settings!$C$6,1,IF(Settings!$B$23="USD",1/INDEX(Settings!$B$29:$B$40,MONTH(B4827)),INDEX(Settings!$B$29:$B$40,MONTH(B4827)))))</f>
        <v/>
      </c>
    </row>
    <row r="4828" customFormat="false" ht="15" hidden="false" customHeight="false" outlineLevel="0" collapsed="false">
      <c r="I4828" s="0" t="str">
        <f aca="false">IF(A4828="","",IF(COUNTIF(Campaigns!$A$7:$A$300,A4828)&gt;0,"✓",IF(N(D4828)=0,"– no spend","⚠ add to Campaigns tab")))</f>
        <v/>
      </c>
      <c r="J4828" s="83" t="str">
        <f aca="false">IF(D4828="","",D4828*IF(Settings!$B$23=Settings!$C$6,1,IF(Settings!$B$23="USD",1/INDEX(Settings!$B$29:$B$40,MONTH(B4828)),INDEX(Settings!$B$29:$B$40,MONTH(B4828)))))</f>
        <v/>
      </c>
    </row>
    <row r="4829" customFormat="false" ht="15" hidden="false" customHeight="false" outlineLevel="0" collapsed="false">
      <c r="I4829" s="0" t="str">
        <f aca="false">IF(A4829="","",IF(COUNTIF(Campaigns!$A$7:$A$300,A4829)&gt;0,"✓",IF(N(D4829)=0,"– no spend","⚠ add to Campaigns tab")))</f>
        <v/>
      </c>
      <c r="J4829" s="83" t="str">
        <f aca="false">IF(D4829="","",D4829*IF(Settings!$B$23=Settings!$C$6,1,IF(Settings!$B$23="USD",1/INDEX(Settings!$B$29:$B$40,MONTH(B4829)),INDEX(Settings!$B$29:$B$40,MONTH(B4829)))))</f>
        <v/>
      </c>
    </row>
    <row r="4830" customFormat="false" ht="15" hidden="false" customHeight="false" outlineLevel="0" collapsed="false">
      <c r="I4830" s="0" t="str">
        <f aca="false">IF(A4830="","",IF(COUNTIF(Campaigns!$A$7:$A$300,A4830)&gt;0,"✓",IF(N(D4830)=0,"– no spend","⚠ add to Campaigns tab")))</f>
        <v/>
      </c>
      <c r="J4830" s="83" t="str">
        <f aca="false">IF(D4830="","",D4830*IF(Settings!$B$23=Settings!$C$6,1,IF(Settings!$B$23="USD",1/INDEX(Settings!$B$29:$B$40,MONTH(B4830)),INDEX(Settings!$B$29:$B$40,MONTH(B4830)))))</f>
        <v/>
      </c>
    </row>
    <row r="4831" customFormat="false" ht="15" hidden="false" customHeight="false" outlineLevel="0" collapsed="false">
      <c r="I4831" s="0" t="str">
        <f aca="false">IF(A4831="","",IF(COUNTIF(Campaigns!$A$7:$A$300,A4831)&gt;0,"✓",IF(N(D4831)=0,"– no spend","⚠ add to Campaigns tab")))</f>
        <v/>
      </c>
      <c r="J4831" s="83" t="str">
        <f aca="false">IF(D4831="","",D4831*IF(Settings!$B$23=Settings!$C$6,1,IF(Settings!$B$23="USD",1/INDEX(Settings!$B$29:$B$40,MONTH(B4831)),INDEX(Settings!$B$29:$B$40,MONTH(B4831)))))</f>
        <v/>
      </c>
    </row>
    <row r="4832" customFormat="false" ht="15" hidden="false" customHeight="false" outlineLevel="0" collapsed="false">
      <c r="I4832" s="0" t="str">
        <f aca="false">IF(A4832="","",IF(COUNTIF(Campaigns!$A$7:$A$300,A4832)&gt;0,"✓",IF(N(D4832)=0,"– no spend","⚠ add to Campaigns tab")))</f>
        <v/>
      </c>
      <c r="J4832" s="83" t="str">
        <f aca="false">IF(D4832="","",D4832*IF(Settings!$B$23=Settings!$C$6,1,IF(Settings!$B$23="USD",1/INDEX(Settings!$B$29:$B$40,MONTH(B4832)),INDEX(Settings!$B$29:$B$40,MONTH(B4832)))))</f>
        <v/>
      </c>
    </row>
    <row r="4833" customFormat="false" ht="15" hidden="false" customHeight="false" outlineLevel="0" collapsed="false">
      <c r="I4833" s="0" t="str">
        <f aca="false">IF(A4833="","",IF(COUNTIF(Campaigns!$A$7:$A$300,A4833)&gt;0,"✓",IF(N(D4833)=0,"– no spend","⚠ add to Campaigns tab")))</f>
        <v/>
      </c>
      <c r="J4833" s="83" t="str">
        <f aca="false">IF(D4833="","",D4833*IF(Settings!$B$23=Settings!$C$6,1,IF(Settings!$B$23="USD",1/INDEX(Settings!$B$29:$B$40,MONTH(B4833)),INDEX(Settings!$B$29:$B$40,MONTH(B4833)))))</f>
        <v/>
      </c>
    </row>
    <row r="4834" customFormat="false" ht="15" hidden="false" customHeight="false" outlineLevel="0" collapsed="false">
      <c r="I4834" s="0" t="str">
        <f aca="false">IF(A4834="","",IF(COUNTIF(Campaigns!$A$7:$A$300,A4834)&gt;0,"✓",IF(N(D4834)=0,"– no spend","⚠ add to Campaigns tab")))</f>
        <v/>
      </c>
      <c r="J4834" s="83" t="str">
        <f aca="false">IF(D4834="","",D4834*IF(Settings!$B$23=Settings!$C$6,1,IF(Settings!$B$23="USD",1/INDEX(Settings!$B$29:$B$40,MONTH(B4834)),INDEX(Settings!$B$29:$B$40,MONTH(B4834)))))</f>
        <v/>
      </c>
    </row>
    <row r="4835" customFormat="false" ht="15" hidden="false" customHeight="false" outlineLevel="0" collapsed="false">
      <c r="I4835" s="0" t="str">
        <f aca="false">IF(A4835="","",IF(COUNTIF(Campaigns!$A$7:$A$300,A4835)&gt;0,"✓",IF(N(D4835)=0,"– no spend","⚠ add to Campaigns tab")))</f>
        <v/>
      </c>
      <c r="J4835" s="83" t="str">
        <f aca="false">IF(D4835="","",D4835*IF(Settings!$B$23=Settings!$C$6,1,IF(Settings!$B$23="USD",1/INDEX(Settings!$B$29:$B$40,MONTH(B4835)),INDEX(Settings!$B$29:$B$40,MONTH(B4835)))))</f>
        <v/>
      </c>
    </row>
    <row r="4836" customFormat="false" ht="15" hidden="false" customHeight="false" outlineLevel="0" collapsed="false">
      <c r="I4836" s="0" t="str">
        <f aca="false">IF(A4836="","",IF(COUNTIF(Campaigns!$A$7:$A$300,A4836)&gt;0,"✓",IF(N(D4836)=0,"– no spend","⚠ add to Campaigns tab")))</f>
        <v/>
      </c>
      <c r="J4836" s="83" t="str">
        <f aca="false">IF(D4836="","",D4836*IF(Settings!$B$23=Settings!$C$6,1,IF(Settings!$B$23="USD",1/INDEX(Settings!$B$29:$B$40,MONTH(B4836)),INDEX(Settings!$B$29:$B$40,MONTH(B4836)))))</f>
        <v/>
      </c>
    </row>
    <row r="4837" customFormat="false" ht="15" hidden="false" customHeight="false" outlineLevel="0" collapsed="false">
      <c r="I4837" s="0" t="str">
        <f aca="false">IF(A4837="","",IF(COUNTIF(Campaigns!$A$7:$A$300,A4837)&gt;0,"✓",IF(N(D4837)=0,"– no spend","⚠ add to Campaigns tab")))</f>
        <v/>
      </c>
      <c r="J4837" s="83" t="str">
        <f aca="false">IF(D4837="","",D4837*IF(Settings!$B$23=Settings!$C$6,1,IF(Settings!$B$23="USD",1/INDEX(Settings!$B$29:$B$40,MONTH(B4837)),INDEX(Settings!$B$29:$B$40,MONTH(B4837)))))</f>
        <v/>
      </c>
    </row>
    <row r="4838" customFormat="false" ht="15" hidden="false" customHeight="false" outlineLevel="0" collapsed="false">
      <c r="I4838" s="0" t="str">
        <f aca="false">IF(A4838="","",IF(COUNTIF(Campaigns!$A$7:$A$300,A4838)&gt;0,"✓",IF(N(D4838)=0,"– no spend","⚠ add to Campaigns tab")))</f>
        <v/>
      </c>
      <c r="J4838" s="83" t="str">
        <f aca="false">IF(D4838="","",D4838*IF(Settings!$B$23=Settings!$C$6,1,IF(Settings!$B$23="USD",1/INDEX(Settings!$B$29:$B$40,MONTH(B4838)),INDEX(Settings!$B$29:$B$40,MONTH(B4838)))))</f>
        <v/>
      </c>
    </row>
    <row r="4839" customFormat="false" ht="15" hidden="false" customHeight="false" outlineLevel="0" collapsed="false">
      <c r="I4839" s="0" t="str">
        <f aca="false">IF(A4839="","",IF(COUNTIF(Campaigns!$A$7:$A$300,A4839)&gt;0,"✓",IF(N(D4839)=0,"– no spend","⚠ add to Campaigns tab")))</f>
        <v/>
      </c>
      <c r="J4839" s="83" t="str">
        <f aca="false">IF(D4839="","",D4839*IF(Settings!$B$23=Settings!$C$6,1,IF(Settings!$B$23="USD",1/INDEX(Settings!$B$29:$B$40,MONTH(B4839)),INDEX(Settings!$B$29:$B$40,MONTH(B4839)))))</f>
        <v/>
      </c>
    </row>
    <row r="4840" customFormat="false" ht="15" hidden="false" customHeight="false" outlineLevel="0" collapsed="false">
      <c r="I4840" s="0" t="str">
        <f aca="false">IF(A4840="","",IF(COUNTIF(Campaigns!$A$7:$A$300,A4840)&gt;0,"✓",IF(N(D4840)=0,"– no spend","⚠ add to Campaigns tab")))</f>
        <v/>
      </c>
      <c r="J4840" s="83" t="str">
        <f aca="false">IF(D4840="","",D4840*IF(Settings!$B$23=Settings!$C$6,1,IF(Settings!$B$23="USD",1/INDEX(Settings!$B$29:$B$40,MONTH(B4840)),INDEX(Settings!$B$29:$B$40,MONTH(B4840)))))</f>
        <v/>
      </c>
    </row>
    <row r="4841" customFormat="false" ht="15" hidden="false" customHeight="false" outlineLevel="0" collapsed="false">
      <c r="I4841" s="0" t="str">
        <f aca="false">IF(A4841="","",IF(COUNTIF(Campaigns!$A$7:$A$300,A4841)&gt;0,"✓",IF(N(D4841)=0,"– no spend","⚠ add to Campaigns tab")))</f>
        <v/>
      </c>
      <c r="J4841" s="83" t="str">
        <f aca="false">IF(D4841="","",D4841*IF(Settings!$B$23=Settings!$C$6,1,IF(Settings!$B$23="USD",1/INDEX(Settings!$B$29:$B$40,MONTH(B4841)),INDEX(Settings!$B$29:$B$40,MONTH(B4841)))))</f>
        <v/>
      </c>
    </row>
    <row r="4842" customFormat="false" ht="15" hidden="false" customHeight="false" outlineLevel="0" collapsed="false">
      <c r="I4842" s="0" t="str">
        <f aca="false">IF(A4842="","",IF(COUNTIF(Campaigns!$A$7:$A$300,A4842)&gt;0,"✓",IF(N(D4842)=0,"– no spend","⚠ add to Campaigns tab")))</f>
        <v/>
      </c>
      <c r="J4842" s="83" t="str">
        <f aca="false">IF(D4842="","",D4842*IF(Settings!$B$23=Settings!$C$6,1,IF(Settings!$B$23="USD",1/INDEX(Settings!$B$29:$B$40,MONTH(B4842)),INDEX(Settings!$B$29:$B$40,MONTH(B4842)))))</f>
        <v/>
      </c>
    </row>
    <row r="4843" customFormat="false" ht="15" hidden="false" customHeight="false" outlineLevel="0" collapsed="false">
      <c r="I4843" s="0" t="str">
        <f aca="false">IF(A4843="","",IF(COUNTIF(Campaigns!$A$7:$A$300,A4843)&gt;0,"✓",IF(N(D4843)=0,"– no spend","⚠ add to Campaigns tab")))</f>
        <v/>
      </c>
      <c r="J4843" s="83" t="str">
        <f aca="false">IF(D4843="","",D4843*IF(Settings!$B$23=Settings!$C$6,1,IF(Settings!$B$23="USD",1/INDEX(Settings!$B$29:$B$40,MONTH(B4843)),INDEX(Settings!$B$29:$B$40,MONTH(B4843)))))</f>
        <v/>
      </c>
    </row>
    <row r="4844" customFormat="false" ht="15" hidden="false" customHeight="false" outlineLevel="0" collapsed="false">
      <c r="I4844" s="0" t="str">
        <f aca="false">IF(A4844="","",IF(COUNTIF(Campaigns!$A$7:$A$300,A4844)&gt;0,"✓",IF(N(D4844)=0,"– no spend","⚠ add to Campaigns tab")))</f>
        <v/>
      </c>
      <c r="J4844" s="83" t="str">
        <f aca="false">IF(D4844="","",D4844*IF(Settings!$B$23=Settings!$C$6,1,IF(Settings!$B$23="USD",1/INDEX(Settings!$B$29:$B$40,MONTH(B4844)),INDEX(Settings!$B$29:$B$40,MONTH(B4844)))))</f>
        <v/>
      </c>
    </row>
    <row r="4845" customFormat="false" ht="15" hidden="false" customHeight="false" outlineLevel="0" collapsed="false">
      <c r="I4845" s="0" t="str">
        <f aca="false">IF(A4845="","",IF(COUNTIF(Campaigns!$A$7:$A$300,A4845)&gt;0,"✓",IF(N(D4845)=0,"– no spend","⚠ add to Campaigns tab")))</f>
        <v/>
      </c>
      <c r="J4845" s="83" t="str">
        <f aca="false">IF(D4845="","",D4845*IF(Settings!$B$23=Settings!$C$6,1,IF(Settings!$B$23="USD",1/INDEX(Settings!$B$29:$B$40,MONTH(B4845)),INDEX(Settings!$B$29:$B$40,MONTH(B4845)))))</f>
        <v/>
      </c>
    </row>
    <row r="4846" customFormat="false" ht="15" hidden="false" customHeight="false" outlineLevel="0" collapsed="false">
      <c r="I4846" s="0" t="str">
        <f aca="false">IF(A4846="","",IF(COUNTIF(Campaigns!$A$7:$A$300,A4846)&gt;0,"✓",IF(N(D4846)=0,"– no spend","⚠ add to Campaigns tab")))</f>
        <v/>
      </c>
      <c r="J4846" s="83" t="str">
        <f aca="false">IF(D4846="","",D4846*IF(Settings!$B$23=Settings!$C$6,1,IF(Settings!$B$23="USD",1/INDEX(Settings!$B$29:$B$40,MONTH(B4846)),INDEX(Settings!$B$29:$B$40,MONTH(B4846)))))</f>
        <v/>
      </c>
    </row>
    <row r="4847" customFormat="false" ht="15" hidden="false" customHeight="false" outlineLevel="0" collapsed="false">
      <c r="I4847" s="0" t="str">
        <f aca="false">IF(A4847="","",IF(COUNTIF(Campaigns!$A$7:$A$300,A4847)&gt;0,"✓",IF(N(D4847)=0,"– no spend","⚠ add to Campaigns tab")))</f>
        <v/>
      </c>
      <c r="J4847" s="83" t="str">
        <f aca="false">IF(D4847="","",D4847*IF(Settings!$B$23=Settings!$C$6,1,IF(Settings!$B$23="USD",1/INDEX(Settings!$B$29:$B$40,MONTH(B4847)),INDEX(Settings!$B$29:$B$40,MONTH(B4847)))))</f>
        <v/>
      </c>
    </row>
    <row r="4848" customFormat="false" ht="15" hidden="false" customHeight="false" outlineLevel="0" collapsed="false">
      <c r="I4848" s="0" t="str">
        <f aca="false">IF(A4848="","",IF(COUNTIF(Campaigns!$A$7:$A$300,A4848)&gt;0,"✓",IF(N(D4848)=0,"– no spend","⚠ add to Campaigns tab")))</f>
        <v/>
      </c>
      <c r="J4848" s="83" t="str">
        <f aca="false">IF(D4848="","",D4848*IF(Settings!$B$23=Settings!$C$6,1,IF(Settings!$B$23="USD",1/INDEX(Settings!$B$29:$B$40,MONTH(B4848)),INDEX(Settings!$B$29:$B$40,MONTH(B4848)))))</f>
        <v/>
      </c>
    </row>
    <row r="4849" customFormat="false" ht="15" hidden="false" customHeight="false" outlineLevel="0" collapsed="false">
      <c r="I4849" s="0" t="str">
        <f aca="false">IF(A4849="","",IF(COUNTIF(Campaigns!$A$7:$A$300,A4849)&gt;0,"✓",IF(N(D4849)=0,"– no spend","⚠ add to Campaigns tab")))</f>
        <v/>
      </c>
      <c r="J4849" s="83" t="str">
        <f aca="false">IF(D4849="","",D4849*IF(Settings!$B$23=Settings!$C$6,1,IF(Settings!$B$23="USD",1/INDEX(Settings!$B$29:$B$40,MONTH(B4849)),INDEX(Settings!$B$29:$B$40,MONTH(B4849)))))</f>
        <v/>
      </c>
    </row>
    <row r="4850" customFormat="false" ht="15" hidden="false" customHeight="false" outlineLevel="0" collapsed="false">
      <c r="I4850" s="0" t="str">
        <f aca="false">IF(A4850="","",IF(COUNTIF(Campaigns!$A$7:$A$300,A4850)&gt;0,"✓",IF(N(D4850)=0,"– no spend","⚠ add to Campaigns tab")))</f>
        <v/>
      </c>
      <c r="J4850" s="83" t="str">
        <f aca="false">IF(D4850="","",D4850*IF(Settings!$B$23=Settings!$C$6,1,IF(Settings!$B$23="USD",1/INDEX(Settings!$B$29:$B$40,MONTH(B4850)),INDEX(Settings!$B$29:$B$40,MONTH(B4850)))))</f>
        <v/>
      </c>
    </row>
    <row r="4851" customFormat="false" ht="15" hidden="false" customHeight="false" outlineLevel="0" collapsed="false">
      <c r="I4851" s="0" t="str">
        <f aca="false">IF(A4851="","",IF(COUNTIF(Campaigns!$A$7:$A$300,A4851)&gt;0,"✓",IF(N(D4851)=0,"– no spend","⚠ add to Campaigns tab")))</f>
        <v/>
      </c>
      <c r="J4851" s="83" t="str">
        <f aca="false">IF(D4851="","",D4851*IF(Settings!$B$23=Settings!$C$6,1,IF(Settings!$B$23="USD",1/INDEX(Settings!$B$29:$B$40,MONTH(B4851)),INDEX(Settings!$B$29:$B$40,MONTH(B4851)))))</f>
        <v/>
      </c>
    </row>
    <row r="4852" customFormat="false" ht="15" hidden="false" customHeight="false" outlineLevel="0" collapsed="false">
      <c r="I4852" s="0" t="str">
        <f aca="false">IF(A4852="","",IF(COUNTIF(Campaigns!$A$7:$A$300,A4852)&gt;0,"✓",IF(N(D4852)=0,"– no spend","⚠ add to Campaigns tab")))</f>
        <v/>
      </c>
      <c r="J4852" s="83" t="str">
        <f aca="false">IF(D4852="","",D4852*IF(Settings!$B$23=Settings!$C$6,1,IF(Settings!$B$23="USD",1/INDEX(Settings!$B$29:$B$40,MONTH(B4852)),INDEX(Settings!$B$29:$B$40,MONTH(B4852)))))</f>
        <v/>
      </c>
    </row>
    <row r="4853" customFormat="false" ht="15" hidden="false" customHeight="false" outlineLevel="0" collapsed="false">
      <c r="I4853" s="0" t="str">
        <f aca="false">IF(A4853="","",IF(COUNTIF(Campaigns!$A$7:$A$300,A4853)&gt;0,"✓",IF(N(D4853)=0,"– no spend","⚠ add to Campaigns tab")))</f>
        <v/>
      </c>
      <c r="J4853" s="83" t="str">
        <f aca="false">IF(D4853="","",D4853*IF(Settings!$B$23=Settings!$C$6,1,IF(Settings!$B$23="USD",1/INDEX(Settings!$B$29:$B$40,MONTH(B4853)),INDEX(Settings!$B$29:$B$40,MONTH(B4853)))))</f>
        <v/>
      </c>
    </row>
    <row r="4854" customFormat="false" ht="15" hidden="false" customHeight="false" outlineLevel="0" collapsed="false">
      <c r="I4854" s="0" t="str">
        <f aca="false">IF(A4854="","",IF(COUNTIF(Campaigns!$A$7:$A$300,A4854)&gt;0,"✓",IF(N(D4854)=0,"– no spend","⚠ add to Campaigns tab")))</f>
        <v/>
      </c>
      <c r="J4854" s="83" t="str">
        <f aca="false">IF(D4854="","",D4854*IF(Settings!$B$23=Settings!$C$6,1,IF(Settings!$B$23="USD",1/INDEX(Settings!$B$29:$B$40,MONTH(B4854)),INDEX(Settings!$B$29:$B$40,MONTH(B4854)))))</f>
        <v/>
      </c>
    </row>
    <row r="4855" customFormat="false" ht="15" hidden="false" customHeight="false" outlineLevel="0" collapsed="false">
      <c r="I4855" s="0" t="str">
        <f aca="false">IF(A4855="","",IF(COUNTIF(Campaigns!$A$7:$A$300,A4855)&gt;0,"✓",IF(N(D4855)=0,"– no spend","⚠ add to Campaigns tab")))</f>
        <v/>
      </c>
      <c r="J4855" s="83" t="str">
        <f aca="false">IF(D4855="","",D4855*IF(Settings!$B$23=Settings!$C$6,1,IF(Settings!$B$23="USD",1/INDEX(Settings!$B$29:$B$40,MONTH(B4855)),INDEX(Settings!$B$29:$B$40,MONTH(B4855)))))</f>
        <v/>
      </c>
    </row>
    <row r="4856" customFormat="false" ht="15" hidden="false" customHeight="false" outlineLevel="0" collapsed="false">
      <c r="I4856" s="0" t="str">
        <f aca="false">IF(A4856="","",IF(COUNTIF(Campaigns!$A$7:$A$300,A4856)&gt;0,"✓",IF(N(D4856)=0,"– no spend","⚠ add to Campaigns tab")))</f>
        <v/>
      </c>
      <c r="J4856" s="83" t="str">
        <f aca="false">IF(D4856="","",D4856*IF(Settings!$B$23=Settings!$C$6,1,IF(Settings!$B$23="USD",1/INDEX(Settings!$B$29:$B$40,MONTH(B4856)),INDEX(Settings!$B$29:$B$40,MONTH(B4856)))))</f>
        <v/>
      </c>
    </row>
    <row r="4857" customFormat="false" ht="15" hidden="false" customHeight="false" outlineLevel="0" collapsed="false">
      <c r="I4857" s="0" t="str">
        <f aca="false">IF(A4857="","",IF(COUNTIF(Campaigns!$A$7:$A$300,A4857)&gt;0,"✓",IF(N(D4857)=0,"– no spend","⚠ add to Campaigns tab")))</f>
        <v/>
      </c>
      <c r="J4857" s="83" t="str">
        <f aca="false">IF(D4857="","",D4857*IF(Settings!$B$23=Settings!$C$6,1,IF(Settings!$B$23="USD",1/INDEX(Settings!$B$29:$B$40,MONTH(B4857)),INDEX(Settings!$B$29:$B$40,MONTH(B4857)))))</f>
        <v/>
      </c>
    </row>
    <row r="4858" customFormat="false" ht="15" hidden="false" customHeight="false" outlineLevel="0" collapsed="false">
      <c r="I4858" s="0" t="str">
        <f aca="false">IF(A4858="","",IF(COUNTIF(Campaigns!$A$7:$A$300,A4858)&gt;0,"✓",IF(N(D4858)=0,"– no spend","⚠ add to Campaigns tab")))</f>
        <v/>
      </c>
      <c r="J4858" s="83" t="str">
        <f aca="false">IF(D4858="","",D4858*IF(Settings!$B$23=Settings!$C$6,1,IF(Settings!$B$23="USD",1/INDEX(Settings!$B$29:$B$40,MONTH(B4858)),INDEX(Settings!$B$29:$B$40,MONTH(B4858)))))</f>
        <v/>
      </c>
    </row>
    <row r="4859" customFormat="false" ht="15" hidden="false" customHeight="false" outlineLevel="0" collapsed="false">
      <c r="I4859" s="0" t="str">
        <f aca="false">IF(A4859="","",IF(COUNTIF(Campaigns!$A$7:$A$300,A4859)&gt;0,"✓",IF(N(D4859)=0,"– no spend","⚠ add to Campaigns tab")))</f>
        <v/>
      </c>
      <c r="J4859" s="83" t="str">
        <f aca="false">IF(D4859="","",D4859*IF(Settings!$B$23=Settings!$C$6,1,IF(Settings!$B$23="USD",1/INDEX(Settings!$B$29:$B$40,MONTH(B4859)),INDEX(Settings!$B$29:$B$40,MONTH(B4859)))))</f>
        <v/>
      </c>
    </row>
    <row r="4860" customFormat="false" ht="15" hidden="false" customHeight="false" outlineLevel="0" collapsed="false">
      <c r="I4860" s="0" t="str">
        <f aca="false">IF(A4860="","",IF(COUNTIF(Campaigns!$A$7:$A$300,A4860)&gt;0,"✓",IF(N(D4860)=0,"– no spend","⚠ add to Campaigns tab")))</f>
        <v/>
      </c>
      <c r="J4860" s="83" t="str">
        <f aca="false">IF(D4860="","",D4860*IF(Settings!$B$23=Settings!$C$6,1,IF(Settings!$B$23="USD",1/INDEX(Settings!$B$29:$B$40,MONTH(B4860)),INDEX(Settings!$B$29:$B$40,MONTH(B4860)))))</f>
        <v/>
      </c>
    </row>
    <row r="4861" customFormat="false" ht="15" hidden="false" customHeight="false" outlineLevel="0" collapsed="false">
      <c r="I4861" s="0" t="str">
        <f aca="false">IF(A4861="","",IF(COUNTIF(Campaigns!$A$7:$A$300,A4861)&gt;0,"✓",IF(N(D4861)=0,"– no spend","⚠ add to Campaigns tab")))</f>
        <v/>
      </c>
      <c r="J4861" s="83" t="str">
        <f aca="false">IF(D4861="","",D4861*IF(Settings!$B$23=Settings!$C$6,1,IF(Settings!$B$23="USD",1/INDEX(Settings!$B$29:$B$40,MONTH(B4861)),INDEX(Settings!$B$29:$B$40,MONTH(B4861)))))</f>
        <v/>
      </c>
    </row>
    <row r="4862" customFormat="false" ht="15" hidden="false" customHeight="false" outlineLevel="0" collapsed="false">
      <c r="I4862" s="0" t="str">
        <f aca="false">IF(A4862="","",IF(COUNTIF(Campaigns!$A$7:$A$300,A4862)&gt;0,"✓",IF(N(D4862)=0,"– no spend","⚠ add to Campaigns tab")))</f>
        <v/>
      </c>
      <c r="J4862" s="83" t="str">
        <f aca="false">IF(D4862="","",D4862*IF(Settings!$B$23=Settings!$C$6,1,IF(Settings!$B$23="USD",1/INDEX(Settings!$B$29:$B$40,MONTH(B4862)),INDEX(Settings!$B$29:$B$40,MONTH(B4862)))))</f>
        <v/>
      </c>
    </row>
    <row r="4863" customFormat="false" ht="15" hidden="false" customHeight="false" outlineLevel="0" collapsed="false">
      <c r="I4863" s="0" t="str">
        <f aca="false">IF(A4863="","",IF(COUNTIF(Campaigns!$A$7:$A$300,A4863)&gt;0,"✓",IF(N(D4863)=0,"– no spend","⚠ add to Campaigns tab")))</f>
        <v/>
      </c>
      <c r="J4863" s="83" t="str">
        <f aca="false">IF(D4863="","",D4863*IF(Settings!$B$23=Settings!$C$6,1,IF(Settings!$B$23="USD",1/INDEX(Settings!$B$29:$B$40,MONTH(B4863)),INDEX(Settings!$B$29:$B$40,MONTH(B4863)))))</f>
        <v/>
      </c>
    </row>
    <row r="4864" customFormat="false" ht="15" hidden="false" customHeight="false" outlineLevel="0" collapsed="false">
      <c r="I4864" s="0" t="str">
        <f aca="false">IF(A4864="","",IF(COUNTIF(Campaigns!$A$7:$A$300,A4864)&gt;0,"✓",IF(N(D4864)=0,"– no spend","⚠ add to Campaigns tab")))</f>
        <v/>
      </c>
      <c r="J4864" s="83" t="str">
        <f aca="false">IF(D4864="","",D4864*IF(Settings!$B$23=Settings!$C$6,1,IF(Settings!$B$23="USD",1/INDEX(Settings!$B$29:$B$40,MONTH(B4864)),INDEX(Settings!$B$29:$B$40,MONTH(B4864)))))</f>
        <v/>
      </c>
    </row>
    <row r="4865" customFormat="false" ht="15" hidden="false" customHeight="false" outlineLevel="0" collapsed="false">
      <c r="I4865" s="0" t="str">
        <f aca="false">IF(A4865="","",IF(COUNTIF(Campaigns!$A$7:$A$300,A4865)&gt;0,"✓",IF(N(D4865)=0,"– no spend","⚠ add to Campaigns tab")))</f>
        <v/>
      </c>
      <c r="J4865" s="83" t="str">
        <f aca="false">IF(D4865="","",D4865*IF(Settings!$B$23=Settings!$C$6,1,IF(Settings!$B$23="USD",1/INDEX(Settings!$B$29:$B$40,MONTH(B4865)),INDEX(Settings!$B$29:$B$40,MONTH(B4865)))))</f>
        <v/>
      </c>
    </row>
    <row r="4866" customFormat="false" ht="15" hidden="false" customHeight="false" outlineLevel="0" collapsed="false">
      <c r="I4866" s="0" t="str">
        <f aca="false">IF(A4866="","",IF(COUNTIF(Campaigns!$A$7:$A$300,A4866)&gt;0,"✓",IF(N(D4866)=0,"– no spend","⚠ add to Campaigns tab")))</f>
        <v/>
      </c>
      <c r="J4866" s="83" t="str">
        <f aca="false">IF(D4866="","",D4866*IF(Settings!$B$23=Settings!$C$6,1,IF(Settings!$B$23="USD",1/INDEX(Settings!$B$29:$B$40,MONTH(B4866)),INDEX(Settings!$B$29:$B$40,MONTH(B4866)))))</f>
        <v/>
      </c>
    </row>
    <row r="4867" customFormat="false" ht="15" hidden="false" customHeight="false" outlineLevel="0" collapsed="false">
      <c r="I4867" s="0" t="str">
        <f aca="false">IF(A4867="","",IF(COUNTIF(Campaigns!$A$7:$A$300,A4867)&gt;0,"✓",IF(N(D4867)=0,"– no spend","⚠ add to Campaigns tab")))</f>
        <v/>
      </c>
      <c r="J4867" s="83" t="str">
        <f aca="false">IF(D4867="","",D4867*IF(Settings!$B$23=Settings!$C$6,1,IF(Settings!$B$23="USD",1/INDEX(Settings!$B$29:$B$40,MONTH(B4867)),INDEX(Settings!$B$29:$B$40,MONTH(B4867)))))</f>
        <v/>
      </c>
    </row>
    <row r="4868" customFormat="false" ht="15" hidden="false" customHeight="false" outlineLevel="0" collapsed="false">
      <c r="I4868" s="0" t="str">
        <f aca="false">IF(A4868="","",IF(COUNTIF(Campaigns!$A$7:$A$300,A4868)&gt;0,"✓",IF(N(D4868)=0,"– no spend","⚠ add to Campaigns tab")))</f>
        <v/>
      </c>
      <c r="J4868" s="83" t="str">
        <f aca="false">IF(D4868="","",D4868*IF(Settings!$B$23=Settings!$C$6,1,IF(Settings!$B$23="USD",1/INDEX(Settings!$B$29:$B$40,MONTH(B4868)),INDEX(Settings!$B$29:$B$40,MONTH(B4868)))))</f>
        <v/>
      </c>
    </row>
    <row r="4869" customFormat="false" ht="15" hidden="false" customHeight="false" outlineLevel="0" collapsed="false">
      <c r="I4869" s="0" t="str">
        <f aca="false">IF(A4869="","",IF(COUNTIF(Campaigns!$A$7:$A$300,A4869)&gt;0,"✓",IF(N(D4869)=0,"– no spend","⚠ add to Campaigns tab")))</f>
        <v/>
      </c>
      <c r="J4869" s="83" t="str">
        <f aca="false">IF(D4869="","",D4869*IF(Settings!$B$23=Settings!$C$6,1,IF(Settings!$B$23="USD",1/INDEX(Settings!$B$29:$B$40,MONTH(B4869)),INDEX(Settings!$B$29:$B$40,MONTH(B4869)))))</f>
        <v/>
      </c>
    </row>
    <row r="4870" customFormat="false" ht="15" hidden="false" customHeight="false" outlineLevel="0" collapsed="false">
      <c r="I4870" s="0" t="str">
        <f aca="false">IF(A4870="","",IF(COUNTIF(Campaigns!$A$7:$A$300,A4870)&gt;0,"✓",IF(N(D4870)=0,"– no spend","⚠ add to Campaigns tab")))</f>
        <v/>
      </c>
      <c r="J4870" s="83" t="str">
        <f aca="false">IF(D4870="","",D4870*IF(Settings!$B$23=Settings!$C$6,1,IF(Settings!$B$23="USD",1/INDEX(Settings!$B$29:$B$40,MONTH(B4870)),INDEX(Settings!$B$29:$B$40,MONTH(B4870)))))</f>
        <v/>
      </c>
    </row>
    <row r="4871" customFormat="false" ht="15" hidden="false" customHeight="false" outlineLevel="0" collapsed="false">
      <c r="I4871" s="0" t="str">
        <f aca="false">IF(A4871="","",IF(COUNTIF(Campaigns!$A$7:$A$300,A4871)&gt;0,"✓",IF(N(D4871)=0,"– no spend","⚠ add to Campaigns tab")))</f>
        <v/>
      </c>
      <c r="J4871" s="83" t="str">
        <f aca="false">IF(D4871="","",D4871*IF(Settings!$B$23=Settings!$C$6,1,IF(Settings!$B$23="USD",1/INDEX(Settings!$B$29:$B$40,MONTH(B4871)),INDEX(Settings!$B$29:$B$40,MONTH(B4871)))))</f>
        <v/>
      </c>
    </row>
    <row r="4872" customFormat="false" ht="15" hidden="false" customHeight="false" outlineLevel="0" collapsed="false">
      <c r="I4872" s="0" t="str">
        <f aca="false">IF(A4872="","",IF(COUNTIF(Campaigns!$A$7:$A$300,A4872)&gt;0,"✓",IF(N(D4872)=0,"– no spend","⚠ add to Campaigns tab")))</f>
        <v/>
      </c>
      <c r="J4872" s="83" t="str">
        <f aca="false">IF(D4872="","",D4872*IF(Settings!$B$23=Settings!$C$6,1,IF(Settings!$B$23="USD",1/INDEX(Settings!$B$29:$B$40,MONTH(B4872)),INDEX(Settings!$B$29:$B$40,MONTH(B4872)))))</f>
        <v/>
      </c>
    </row>
    <row r="4873" customFormat="false" ht="15" hidden="false" customHeight="false" outlineLevel="0" collapsed="false">
      <c r="I4873" s="0" t="str">
        <f aca="false">IF(A4873="","",IF(COUNTIF(Campaigns!$A$7:$A$300,A4873)&gt;0,"✓",IF(N(D4873)=0,"– no spend","⚠ add to Campaigns tab")))</f>
        <v/>
      </c>
      <c r="J4873" s="83" t="str">
        <f aca="false">IF(D4873="","",D4873*IF(Settings!$B$23=Settings!$C$6,1,IF(Settings!$B$23="USD",1/INDEX(Settings!$B$29:$B$40,MONTH(B4873)),INDEX(Settings!$B$29:$B$40,MONTH(B4873)))))</f>
        <v/>
      </c>
    </row>
    <row r="4874" customFormat="false" ht="15" hidden="false" customHeight="false" outlineLevel="0" collapsed="false">
      <c r="I4874" s="0" t="str">
        <f aca="false">IF(A4874="","",IF(COUNTIF(Campaigns!$A$7:$A$300,A4874)&gt;0,"✓",IF(N(D4874)=0,"– no spend","⚠ add to Campaigns tab")))</f>
        <v/>
      </c>
      <c r="J4874" s="83" t="str">
        <f aca="false">IF(D4874="","",D4874*IF(Settings!$B$23=Settings!$C$6,1,IF(Settings!$B$23="USD",1/INDEX(Settings!$B$29:$B$40,MONTH(B4874)),INDEX(Settings!$B$29:$B$40,MONTH(B4874)))))</f>
        <v/>
      </c>
    </row>
    <row r="4875" customFormat="false" ht="15" hidden="false" customHeight="false" outlineLevel="0" collapsed="false">
      <c r="I4875" s="0" t="str">
        <f aca="false">IF(A4875="","",IF(COUNTIF(Campaigns!$A$7:$A$300,A4875)&gt;0,"✓",IF(N(D4875)=0,"– no spend","⚠ add to Campaigns tab")))</f>
        <v/>
      </c>
      <c r="J4875" s="83" t="str">
        <f aca="false">IF(D4875="","",D4875*IF(Settings!$B$23=Settings!$C$6,1,IF(Settings!$B$23="USD",1/INDEX(Settings!$B$29:$B$40,MONTH(B4875)),INDEX(Settings!$B$29:$B$40,MONTH(B4875)))))</f>
        <v/>
      </c>
    </row>
    <row r="4876" customFormat="false" ht="15" hidden="false" customHeight="false" outlineLevel="0" collapsed="false">
      <c r="I4876" s="0" t="str">
        <f aca="false">IF(A4876="","",IF(COUNTIF(Campaigns!$A$7:$A$300,A4876)&gt;0,"✓",IF(N(D4876)=0,"– no spend","⚠ add to Campaigns tab")))</f>
        <v/>
      </c>
      <c r="J4876" s="83" t="str">
        <f aca="false">IF(D4876="","",D4876*IF(Settings!$B$23=Settings!$C$6,1,IF(Settings!$B$23="USD",1/INDEX(Settings!$B$29:$B$40,MONTH(B4876)),INDEX(Settings!$B$29:$B$40,MONTH(B4876)))))</f>
        <v/>
      </c>
    </row>
    <row r="4877" customFormat="false" ht="15" hidden="false" customHeight="false" outlineLevel="0" collapsed="false">
      <c r="I4877" s="0" t="str">
        <f aca="false">IF(A4877="","",IF(COUNTIF(Campaigns!$A$7:$A$300,A4877)&gt;0,"✓",IF(N(D4877)=0,"– no spend","⚠ add to Campaigns tab")))</f>
        <v/>
      </c>
      <c r="J4877" s="83" t="str">
        <f aca="false">IF(D4877="","",D4877*IF(Settings!$B$23=Settings!$C$6,1,IF(Settings!$B$23="USD",1/INDEX(Settings!$B$29:$B$40,MONTH(B4877)),INDEX(Settings!$B$29:$B$40,MONTH(B4877)))))</f>
        <v/>
      </c>
    </row>
    <row r="4878" customFormat="false" ht="15" hidden="false" customHeight="false" outlineLevel="0" collapsed="false">
      <c r="I4878" s="0" t="str">
        <f aca="false">IF(A4878="","",IF(COUNTIF(Campaigns!$A$7:$A$300,A4878)&gt;0,"✓",IF(N(D4878)=0,"– no spend","⚠ add to Campaigns tab")))</f>
        <v/>
      </c>
      <c r="J4878" s="83" t="str">
        <f aca="false">IF(D4878="","",D4878*IF(Settings!$B$23=Settings!$C$6,1,IF(Settings!$B$23="USD",1/INDEX(Settings!$B$29:$B$40,MONTH(B4878)),INDEX(Settings!$B$29:$B$40,MONTH(B4878)))))</f>
        <v/>
      </c>
    </row>
    <row r="4879" customFormat="false" ht="15" hidden="false" customHeight="false" outlineLevel="0" collapsed="false">
      <c r="I4879" s="0" t="str">
        <f aca="false">IF(A4879="","",IF(COUNTIF(Campaigns!$A$7:$A$300,A4879)&gt;0,"✓",IF(N(D4879)=0,"– no spend","⚠ add to Campaigns tab")))</f>
        <v/>
      </c>
      <c r="J4879" s="83" t="str">
        <f aca="false">IF(D4879="","",D4879*IF(Settings!$B$23=Settings!$C$6,1,IF(Settings!$B$23="USD",1/INDEX(Settings!$B$29:$B$40,MONTH(B4879)),INDEX(Settings!$B$29:$B$40,MONTH(B4879)))))</f>
        <v/>
      </c>
    </row>
    <row r="4880" customFormat="false" ht="15" hidden="false" customHeight="false" outlineLevel="0" collapsed="false">
      <c r="I4880" s="0" t="str">
        <f aca="false">IF(A4880="","",IF(COUNTIF(Campaigns!$A$7:$A$300,A4880)&gt;0,"✓",IF(N(D4880)=0,"– no spend","⚠ add to Campaigns tab")))</f>
        <v/>
      </c>
      <c r="J4880" s="83" t="str">
        <f aca="false">IF(D4880="","",D4880*IF(Settings!$B$23=Settings!$C$6,1,IF(Settings!$B$23="USD",1/INDEX(Settings!$B$29:$B$40,MONTH(B4880)),INDEX(Settings!$B$29:$B$40,MONTH(B4880)))))</f>
        <v/>
      </c>
    </row>
    <row r="4881" customFormat="false" ht="15" hidden="false" customHeight="false" outlineLevel="0" collapsed="false">
      <c r="I4881" s="0" t="str">
        <f aca="false">IF(A4881="","",IF(COUNTIF(Campaigns!$A$7:$A$300,A4881)&gt;0,"✓",IF(N(D4881)=0,"– no spend","⚠ add to Campaigns tab")))</f>
        <v/>
      </c>
      <c r="J4881" s="83" t="str">
        <f aca="false">IF(D4881="","",D4881*IF(Settings!$B$23=Settings!$C$6,1,IF(Settings!$B$23="USD",1/INDEX(Settings!$B$29:$B$40,MONTH(B4881)),INDEX(Settings!$B$29:$B$40,MONTH(B4881)))))</f>
        <v/>
      </c>
    </row>
    <row r="4882" customFormat="false" ht="15" hidden="false" customHeight="false" outlineLevel="0" collapsed="false">
      <c r="I4882" s="0" t="str">
        <f aca="false">IF(A4882="","",IF(COUNTIF(Campaigns!$A$7:$A$300,A4882)&gt;0,"✓",IF(N(D4882)=0,"– no spend","⚠ add to Campaigns tab")))</f>
        <v/>
      </c>
      <c r="J4882" s="83" t="str">
        <f aca="false">IF(D4882="","",D4882*IF(Settings!$B$23=Settings!$C$6,1,IF(Settings!$B$23="USD",1/INDEX(Settings!$B$29:$B$40,MONTH(B4882)),INDEX(Settings!$B$29:$B$40,MONTH(B4882)))))</f>
        <v/>
      </c>
    </row>
    <row r="4883" customFormat="false" ht="15" hidden="false" customHeight="false" outlineLevel="0" collapsed="false">
      <c r="I4883" s="0" t="str">
        <f aca="false">IF(A4883="","",IF(COUNTIF(Campaigns!$A$7:$A$300,A4883)&gt;0,"✓",IF(N(D4883)=0,"– no spend","⚠ add to Campaigns tab")))</f>
        <v/>
      </c>
      <c r="J4883" s="83" t="str">
        <f aca="false">IF(D4883="","",D4883*IF(Settings!$B$23=Settings!$C$6,1,IF(Settings!$B$23="USD",1/INDEX(Settings!$B$29:$B$40,MONTH(B4883)),INDEX(Settings!$B$29:$B$40,MONTH(B4883)))))</f>
        <v/>
      </c>
    </row>
    <row r="4884" customFormat="false" ht="15" hidden="false" customHeight="false" outlineLevel="0" collapsed="false">
      <c r="I4884" s="0" t="str">
        <f aca="false">IF(A4884="","",IF(COUNTIF(Campaigns!$A$7:$A$300,A4884)&gt;0,"✓",IF(N(D4884)=0,"– no spend","⚠ add to Campaigns tab")))</f>
        <v/>
      </c>
      <c r="J4884" s="83" t="str">
        <f aca="false">IF(D4884="","",D4884*IF(Settings!$B$23=Settings!$C$6,1,IF(Settings!$B$23="USD",1/INDEX(Settings!$B$29:$B$40,MONTH(B4884)),INDEX(Settings!$B$29:$B$40,MONTH(B4884)))))</f>
        <v/>
      </c>
    </row>
    <row r="4885" customFormat="false" ht="15" hidden="false" customHeight="false" outlineLevel="0" collapsed="false">
      <c r="I4885" s="0" t="str">
        <f aca="false">IF(A4885="","",IF(COUNTIF(Campaigns!$A$7:$A$300,A4885)&gt;0,"✓",IF(N(D4885)=0,"– no spend","⚠ add to Campaigns tab")))</f>
        <v/>
      </c>
      <c r="J4885" s="83" t="str">
        <f aca="false">IF(D4885="","",D4885*IF(Settings!$B$23=Settings!$C$6,1,IF(Settings!$B$23="USD",1/INDEX(Settings!$B$29:$B$40,MONTH(B4885)),INDEX(Settings!$B$29:$B$40,MONTH(B4885)))))</f>
        <v/>
      </c>
    </row>
    <row r="4886" customFormat="false" ht="15" hidden="false" customHeight="false" outlineLevel="0" collapsed="false">
      <c r="I4886" s="0" t="str">
        <f aca="false">IF(A4886="","",IF(COUNTIF(Campaigns!$A$7:$A$300,A4886)&gt;0,"✓",IF(N(D4886)=0,"– no spend","⚠ add to Campaigns tab")))</f>
        <v/>
      </c>
      <c r="J4886" s="83" t="str">
        <f aca="false">IF(D4886="","",D4886*IF(Settings!$B$23=Settings!$C$6,1,IF(Settings!$B$23="USD",1/INDEX(Settings!$B$29:$B$40,MONTH(B4886)),INDEX(Settings!$B$29:$B$40,MONTH(B4886)))))</f>
        <v/>
      </c>
    </row>
    <row r="4887" customFormat="false" ht="15" hidden="false" customHeight="false" outlineLevel="0" collapsed="false">
      <c r="I4887" s="0" t="str">
        <f aca="false">IF(A4887="","",IF(COUNTIF(Campaigns!$A$7:$A$300,A4887)&gt;0,"✓",IF(N(D4887)=0,"– no spend","⚠ add to Campaigns tab")))</f>
        <v/>
      </c>
      <c r="J4887" s="83" t="str">
        <f aca="false">IF(D4887="","",D4887*IF(Settings!$B$23=Settings!$C$6,1,IF(Settings!$B$23="USD",1/INDEX(Settings!$B$29:$B$40,MONTH(B4887)),INDEX(Settings!$B$29:$B$40,MONTH(B4887)))))</f>
        <v/>
      </c>
    </row>
    <row r="4888" customFormat="false" ht="15" hidden="false" customHeight="false" outlineLevel="0" collapsed="false">
      <c r="I4888" s="0" t="str">
        <f aca="false">IF(A4888="","",IF(COUNTIF(Campaigns!$A$7:$A$300,A4888)&gt;0,"✓",IF(N(D4888)=0,"– no spend","⚠ add to Campaigns tab")))</f>
        <v/>
      </c>
      <c r="J4888" s="83" t="str">
        <f aca="false">IF(D4888="","",D4888*IF(Settings!$B$23=Settings!$C$6,1,IF(Settings!$B$23="USD",1/INDEX(Settings!$B$29:$B$40,MONTH(B4888)),INDEX(Settings!$B$29:$B$40,MONTH(B4888)))))</f>
        <v/>
      </c>
    </row>
    <row r="4889" customFormat="false" ht="15" hidden="false" customHeight="false" outlineLevel="0" collapsed="false">
      <c r="I4889" s="0" t="str">
        <f aca="false">IF(A4889="","",IF(COUNTIF(Campaigns!$A$7:$A$300,A4889)&gt;0,"✓",IF(N(D4889)=0,"– no spend","⚠ add to Campaigns tab")))</f>
        <v/>
      </c>
      <c r="J4889" s="83" t="str">
        <f aca="false">IF(D4889="","",D4889*IF(Settings!$B$23=Settings!$C$6,1,IF(Settings!$B$23="USD",1/INDEX(Settings!$B$29:$B$40,MONTH(B4889)),INDEX(Settings!$B$29:$B$40,MONTH(B4889)))))</f>
        <v/>
      </c>
    </row>
    <row r="4890" customFormat="false" ht="15" hidden="false" customHeight="false" outlineLevel="0" collapsed="false">
      <c r="I4890" s="0" t="str">
        <f aca="false">IF(A4890="","",IF(COUNTIF(Campaigns!$A$7:$A$300,A4890)&gt;0,"✓",IF(N(D4890)=0,"– no spend","⚠ add to Campaigns tab")))</f>
        <v/>
      </c>
      <c r="J4890" s="83" t="str">
        <f aca="false">IF(D4890="","",D4890*IF(Settings!$B$23=Settings!$C$6,1,IF(Settings!$B$23="USD",1/INDEX(Settings!$B$29:$B$40,MONTH(B4890)),INDEX(Settings!$B$29:$B$40,MONTH(B4890)))))</f>
        <v/>
      </c>
    </row>
    <row r="4891" customFormat="false" ht="15" hidden="false" customHeight="false" outlineLevel="0" collapsed="false">
      <c r="I4891" s="0" t="str">
        <f aca="false">IF(A4891="","",IF(COUNTIF(Campaigns!$A$7:$A$300,A4891)&gt;0,"✓",IF(N(D4891)=0,"– no spend","⚠ add to Campaigns tab")))</f>
        <v/>
      </c>
      <c r="J4891" s="83" t="str">
        <f aca="false">IF(D4891="","",D4891*IF(Settings!$B$23=Settings!$C$6,1,IF(Settings!$B$23="USD",1/INDEX(Settings!$B$29:$B$40,MONTH(B4891)),INDEX(Settings!$B$29:$B$40,MONTH(B4891)))))</f>
        <v/>
      </c>
    </row>
    <row r="4892" customFormat="false" ht="15" hidden="false" customHeight="false" outlineLevel="0" collapsed="false">
      <c r="I4892" s="0" t="str">
        <f aca="false">IF(A4892="","",IF(COUNTIF(Campaigns!$A$7:$A$300,A4892)&gt;0,"✓",IF(N(D4892)=0,"– no spend","⚠ add to Campaigns tab")))</f>
        <v/>
      </c>
      <c r="J4892" s="83" t="str">
        <f aca="false">IF(D4892="","",D4892*IF(Settings!$B$23=Settings!$C$6,1,IF(Settings!$B$23="USD",1/INDEX(Settings!$B$29:$B$40,MONTH(B4892)),INDEX(Settings!$B$29:$B$40,MONTH(B4892)))))</f>
        <v/>
      </c>
    </row>
    <row r="4893" customFormat="false" ht="15" hidden="false" customHeight="false" outlineLevel="0" collapsed="false">
      <c r="I4893" s="0" t="str">
        <f aca="false">IF(A4893="","",IF(COUNTIF(Campaigns!$A$7:$A$300,A4893)&gt;0,"✓",IF(N(D4893)=0,"– no spend","⚠ add to Campaigns tab")))</f>
        <v/>
      </c>
      <c r="J4893" s="83" t="str">
        <f aca="false">IF(D4893="","",D4893*IF(Settings!$B$23=Settings!$C$6,1,IF(Settings!$B$23="USD",1/INDEX(Settings!$B$29:$B$40,MONTH(B4893)),INDEX(Settings!$B$29:$B$40,MONTH(B4893)))))</f>
        <v/>
      </c>
    </row>
    <row r="4894" customFormat="false" ht="15" hidden="false" customHeight="false" outlineLevel="0" collapsed="false">
      <c r="I4894" s="0" t="str">
        <f aca="false">IF(A4894="","",IF(COUNTIF(Campaigns!$A$7:$A$300,A4894)&gt;0,"✓",IF(N(D4894)=0,"– no spend","⚠ add to Campaigns tab")))</f>
        <v/>
      </c>
      <c r="J4894" s="83" t="str">
        <f aca="false">IF(D4894="","",D4894*IF(Settings!$B$23=Settings!$C$6,1,IF(Settings!$B$23="USD",1/INDEX(Settings!$B$29:$B$40,MONTH(B4894)),INDEX(Settings!$B$29:$B$40,MONTH(B4894)))))</f>
        <v/>
      </c>
    </row>
    <row r="4895" customFormat="false" ht="15" hidden="false" customHeight="false" outlineLevel="0" collapsed="false">
      <c r="I4895" s="0" t="str">
        <f aca="false">IF(A4895="","",IF(COUNTIF(Campaigns!$A$7:$A$300,A4895)&gt;0,"✓",IF(N(D4895)=0,"– no spend","⚠ add to Campaigns tab")))</f>
        <v/>
      </c>
      <c r="J4895" s="83" t="str">
        <f aca="false">IF(D4895="","",D4895*IF(Settings!$B$23=Settings!$C$6,1,IF(Settings!$B$23="USD",1/INDEX(Settings!$B$29:$B$40,MONTH(B4895)),INDEX(Settings!$B$29:$B$40,MONTH(B4895)))))</f>
        <v/>
      </c>
    </row>
    <row r="4896" customFormat="false" ht="15" hidden="false" customHeight="false" outlineLevel="0" collapsed="false">
      <c r="I4896" s="0" t="str">
        <f aca="false">IF(A4896="","",IF(COUNTIF(Campaigns!$A$7:$A$300,A4896)&gt;0,"✓",IF(N(D4896)=0,"– no spend","⚠ add to Campaigns tab")))</f>
        <v/>
      </c>
      <c r="J4896" s="83" t="str">
        <f aca="false">IF(D4896="","",D4896*IF(Settings!$B$23=Settings!$C$6,1,IF(Settings!$B$23="USD",1/INDEX(Settings!$B$29:$B$40,MONTH(B4896)),INDEX(Settings!$B$29:$B$40,MONTH(B4896)))))</f>
        <v/>
      </c>
    </row>
    <row r="4897" customFormat="false" ht="15" hidden="false" customHeight="false" outlineLevel="0" collapsed="false">
      <c r="I4897" s="0" t="str">
        <f aca="false">IF(A4897="","",IF(COUNTIF(Campaigns!$A$7:$A$300,A4897)&gt;0,"✓",IF(N(D4897)=0,"– no spend","⚠ add to Campaigns tab")))</f>
        <v/>
      </c>
      <c r="J4897" s="83" t="str">
        <f aca="false">IF(D4897="","",D4897*IF(Settings!$B$23=Settings!$C$6,1,IF(Settings!$B$23="USD",1/INDEX(Settings!$B$29:$B$40,MONTH(B4897)),INDEX(Settings!$B$29:$B$40,MONTH(B4897)))))</f>
        <v/>
      </c>
    </row>
    <row r="4898" customFormat="false" ht="15" hidden="false" customHeight="false" outlineLevel="0" collapsed="false">
      <c r="I4898" s="0" t="str">
        <f aca="false">IF(A4898="","",IF(COUNTIF(Campaigns!$A$7:$A$300,A4898)&gt;0,"✓",IF(N(D4898)=0,"– no spend","⚠ add to Campaigns tab")))</f>
        <v/>
      </c>
      <c r="J4898" s="83" t="str">
        <f aca="false">IF(D4898="","",D4898*IF(Settings!$B$23=Settings!$C$6,1,IF(Settings!$B$23="USD",1/INDEX(Settings!$B$29:$B$40,MONTH(B4898)),INDEX(Settings!$B$29:$B$40,MONTH(B4898)))))</f>
        <v/>
      </c>
    </row>
    <row r="4899" customFormat="false" ht="15" hidden="false" customHeight="false" outlineLevel="0" collapsed="false">
      <c r="I4899" s="0" t="str">
        <f aca="false">IF(A4899="","",IF(COUNTIF(Campaigns!$A$7:$A$300,A4899)&gt;0,"✓",IF(N(D4899)=0,"– no spend","⚠ add to Campaigns tab")))</f>
        <v/>
      </c>
      <c r="J4899" s="83" t="str">
        <f aca="false">IF(D4899="","",D4899*IF(Settings!$B$23=Settings!$C$6,1,IF(Settings!$B$23="USD",1/INDEX(Settings!$B$29:$B$40,MONTH(B4899)),INDEX(Settings!$B$29:$B$40,MONTH(B4899)))))</f>
        <v/>
      </c>
    </row>
    <row r="4900" customFormat="false" ht="15" hidden="false" customHeight="false" outlineLevel="0" collapsed="false">
      <c r="I4900" s="0" t="str">
        <f aca="false">IF(A4900="","",IF(COUNTIF(Campaigns!$A$7:$A$300,A4900)&gt;0,"✓",IF(N(D4900)=0,"– no spend","⚠ add to Campaigns tab")))</f>
        <v/>
      </c>
      <c r="J4900" s="83" t="str">
        <f aca="false">IF(D4900="","",D4900*IF(Settings!$B$23=Settings!$C$6,1,IF(Settings!$B$23="USD",1/INDEX(Settings!$B$29:$B$40,MONTH(B4900)),INDEX(Settings!$B$29:$B$40,MONTH(B4900)))))</f>
        <v/>
      </c>
    </row>
    <row r="4901" customFormat="false" ht="15" hidden="false" customHeight="false" outlineLevel="0" collapsed="false">
      <c r="I4901" s="0" t="str">
        <f aca="false">IF(A4901="","",IF(COUNTIF(Campaigns!$A$7:$A$300,A4901)&gt;0,"✓",IF(N(D4901)=0,"– no spend","⚠ add to Campaigns tab")))</f>
        <v/>
      </c>
      <c r="J4901" s="83" t="str">
        <f aca="false">IF(D4901="","",D4901*IF(Settings!$B$23=Settings!$C$6,1,IF(Settings!$B$23="USD",1/INDEX(Settings!$B$29:$B$40,MONTH(B4901)),INDEX(Settings!$B$29:$B$40,MONTH(B4901)))))</f>
        <v/>
      </c>
    </row>
    <row r="4902" customFormat="false" ht="15" hidden="false" customHeight="false" outlineLevel="0" collapsed="false">
      <c r="I4902" s="0" t="str">
        <f aca="false">IF(A4902="","",IF(COUNTIF(Campaigns!$A$7:$A$300,A4902)&gt;0,"✓",IF(N(D4902)=0,"– no spend","⚠ add to Campaigns tab")))</f>
        <v/>
      </c>
      <c r="J4902" s="83" t="str">
        <f aca="false">IF(D4902="","",D4902*IF(Settings!$B$23=Settings!$C$6,1,IF(Settings!$B$23="USD",1/INDEX(Settings!$B$29:$B$40,MONTH(B4902)),INDEX(Settings!$B$29:$B$40,MONTH(B4902)))))</f>
        <v/>
      </c>
    </row>
    <row r="4903" customFormat="false" ht="15" hidden="false" customHeight="false" outlineLevel="0" collapsed="false">
      <c r="I4903" s="0" t="str">
        <f aca="false">IF(A4903="","",IF(COUNTIF(Campaigns!$A$7:$A$300,A4903)&gt;0,"✓",IF(N(D4903)=0,"– no spend","⚠ add to Campaigns tab")))</f>
        <v/>
      </c>
      <c r="J4903" s="83" t="str">
        <f aca="false">IF(D4903="","",D4903*IF(Settings!$B$23=Settings!$C$6,1,IF(Settings!$B$23="USD",1/INDEX(Settings!$B$29:$B$40,MONTH(B4903)),INDEX(Settings!$B$29:$B$40,MONTH(B4903)))))</f>
        <v/>
      </c>
    </row>
    <row r="4904" customFormat="false" ht="15" hidden="false" customHeight="false" outlineLevel="0" collapsed="false">
      <c r="I4904" s="0" t="str">
        <f aca="false">IF(A4904="","",IF(COUNTIF(Campaigns!$A$7:$A$300,A4904)&gt;0,"✓",IF(N(D4904)=0,"– no spend","⚠ add to Campaigns tab")))</f>
        <v/>
      </c>
      <c r="J4904" s="83" t="str">
        <f aca="false">IF(D4904="","",D4904*IF(Settings!$B$23=Settings!$C$6,1,IF(Settings!$B$23="USD",1/INDEX(Settings!$B$29:$B$40,MONTH(B4904)),INDEX(Settings!$B$29:$B$40,MONTH(B4904)))))</f>
        <v/>
      </c>
    </row>
    <row r="4905" customFormat="false" ht="15" hidden="false" customHeight="false" outlineLevel="0" collapsed="false">
      <c r="I4905" s="0" t="str">
        <f aca="false">IF(A4905="","",IF(COUNTIF(Campaigns!$A$7:$A$300,A4905)&gt;0,"✓",IF(N(D4905)=0,"– no spend","⚠ add to Campaigns tab")))</f>
        <v/>
      </c>
      <c r="J4905" s="83" t="str">
        <f aca="false">IF(D4905="","",D4905*IF(Settings!$B$23=Settings!$C$6,1,IF(Settings!$B$23="USD",1/INDEX(Settings!$B$29:$B$40,MONTH(B4905)),INDEX(Settings!$B$29:$B$40,MONTH(B4905)))))</f>
        <v/>
      </c>
    </row>
    <row r="4906" customFormat="false" ht="15" hidden="false" customHeight="false" outlineLevel="0" collapsed="false">
      <c r="I4906" s="0" t="str">
        <f aca="false">IF(A4906="","",IF(COUNTIF(Campaigns!$A$7:$A$300,A4906)&gt;0,"✓",IF(N(D4906)=0,"– no spend","⚠ add to Campaigns tab")))</f>
        <v/>
      </c>
      <c r="J4906" s="83" t="str">
        <f aca="false">IF(D4906="","",D4906*IF(Settings!$B$23=Settings!$C$6,1,IF(Settings!$B$23="USD",1/INDEX(Settings!$B$29:$B$40,MONTH(B4906)),INDEX(Settings!$B$29:$B$40,MONTH(B4906)))))</f>
        <v/>
      </c>
    </row>
    <row r="4907" customFormat="false" ht="15" hidden="false" customHeight="false" outlineLevel="0" collapsed="false">
      <c r="I4907" s="0" t="str">
        <f aca="false">IF(A4907="","",IF(COUNTIF(Campaigns!$A$7:$A$300,A4907)&gt;0,"✓",IF(N(D4907)=0,"– no spend","⚠ add to Campaigns tab")))</f>
        <v/>
      </c>
      <c r="J4907" s="83" t="str">
        <f aca="false">IF(D4907="","",D4907*IF(Settings!$B$23=Settings!$C$6,1,IF(Settings!$B$23="USD",1/INDEX(Settings!$B$29:$B$40,MONTH(B4907)),INDEX(Settings!$B$29:$B$40,MONTH(B4907)))))</f>
        <v/>
      </c>
    </row>
    <row r="4908" customFormat="false" ht="15" hidden="false" customHeight="false" outlineLevel="0" collapsed="false">
      <c r="I4908" s="0" t="str">
        <f aca="false">IF(A4908="","",IF(COUNTIF(Campaigns!$A$7:$A$300,A4908)&gt;0,"✓",IF(N(D4908)=0,"– no spend","⚠ add to Campaigns tab")))</f>
        <v/>
      </c>
      <c r="J4908" s="83" t="str">
        <f aca="false">IF(D4908="","",D4908*IF(Settings!$B$23=Settings!$C$6,1,IF(Settings!$B$23="USD",1/INDEX(Settings!$B$29:$B$40,MONTH(B4908)),INDEX(Settings!$B$29:$B$40,MONTH(B4908)))))</f>
        <v/>
      </c>
    </row>
    <row r="4909" customFormat="false" ht="15" hidden="false" customHeight="false" outlineLevel="0" collapsed="false">
      <c r="I4909" s="0" t="str">
        <f aca="false">IF(A4909="","",IF(COUNTIF(Campaigns!$A$7:$A$300,A4909)&gt;0,"✓",IF(N(D4909)=0,"– no spend","⚠ add to Campaigns tab")))</f>
        <v/>
      </c>
      <c r="J4909" s="83" t="str">
        <f aca="false">IF(D4909="","",D4909*IF(Settings!$B$23=Settings!$C$6,1,IF(Settings!$B$23="USD",1/INDEX(Settings!$B$29:$B$40,MONTH(B4909)),INDEX(Settings!$B$29:$B$40,MONTH(B4909)))))</f>
        <v/>
      </c>
    </row>
    <row r="4910" customFormat="false" ht="15" hidden="false" customHeight="false" outlineLevel="0" collapsed="false">
      <c r="I4910" s="0" t="str">
        <f aca="false">IF(A4910="","",IF(COUNTIF(Campaigns!$A$7:$A$300,A4910)&gt;0,"✓",IF(N(D4910)=0,"– no spend","⚠ add to Campaigns tab")))</f>
        <v/>
      </c>
      <c r="J4910" s="83" t="str">
        <f aca="false">IF(D4910="","",D4910*IF(Settings!$B$23=Settings!$C$6,1,IF(Settings!$B$23="USD",1/INDEX(Settings!$B$29:$B$40,MONTH(B4910)),INDEX(Settings!$B$29:$B$40,MONTH(B4910)))))</f>
        <v/>
      </c>
    </row>
    <row r="4911" customFormat="false" ht="15" hidden="false" customHeight="false" outlineLevel="0" collapsed="false">
      <c r="I4911" s="0" t="str">
        <f aca="false">IF(A4911="","",IF(COUNTIF(Campaigns!$A$7:$A$300,A4911)&gt;0,"✓",IF(N(D4911)=0,"– no spend","⚠ add to Campaigns tab")))</f>
        <v/>
      </c>
      <c r="J4911" s="83" t="str">
        <f aca="false">IF(D4911="","",D4911*IF(Settings!$B$23=Settings!$C$6,1,IF(Settings!$B$23="USD",1/INDEX(Settings!$B$29:$B$40,MONTH(B4911)),INDEX(Settings!$B$29:$B$40,MONTH(B4911)))))</f>
        <v/>
      </c>
    </row>
    <row r="4912" customFormat="false" ht="15" hidden="false" customHeight="false" outlineLevel="0" collapsed="false">
      <c r="I4912" s="0" t="str">
        <f aca="false">IF(A4912="","",IF(COUNTIF(Campaigns!$A$7:$A$300,A4912)&gt;0,"✓",IF(N(D4912)=0,"– no spend","⚠ add to Campaigns tab")))</f>
        <v/>
      </c>
      <c r="J4912" s="83" t="str">
        <f aca="false">IF(D4912="","",D4912*IF(Settings!$B$23=Settings!$C$6,1,IF(Settings!$B$23="USD",1/INDEX(Settings!$B$29:$B$40,MONTH(B4912)),INDEX(Settings!$B$29:$B$40,MONTH(B4912)))))</f>
        <v/>
      </c>
    </row>
    <row r="4913" customFormat="false" ht="15" hidden="false" customHeight="false" outlineLevel="0" collapsed="false">
      <c r="I4913" s="0" t="str">
        <f aca="false">IF(A4913="","",IF(COUNTIF(Campaigns!$A$7:$A$300,A4913)&gt;0,"✓",IF(N(D4913)=0,"– no spend","⚠ add to Campaigns tab")))</f>
        <v/>
      </c>
      <c r="J4913" s="83" t="str">
        <f aca="false">IF(D4913="","",D4913*IF(Settings!$B$23=Settings!$C$6,1,IF(Settings!$B$23="USD",1/INDEX(Settings!$B$29:$B$40,MONTH(B4913)),INDEX(Settings!$B$29:$B$40,MONTH(B4913)))))</f>
        <v/>
      </c>
    </row>
    <row r="4914" customFormat="false" ht="15" hidden="false" customHeight="false" outlineLevel="0" collapsed="false">
      <c r="I4914" s="0" t="str">
        <f aca="false">IF(A4914="","",IF(COUNTIF(Campaigns!$A$7:$A$300,A4914)&gt;0,"✓",IF(N(D4914)=0,"– no spend","⚠ add to Campaigns tab")))</f>
        <v/>
      </c>
      <c r="J4914" s="83" t="str">
        <f aca="false">IF(D4914="","",D4914*IF(Settings!$B$23=Settings!$C$6,1,IF(Settings!$B$23="USD",1/INDEX(Settings!$B$29:$B$40,MONTH(B4914)),INDEX(Settings!$B$29:$B$40,MONTH(B4914)))))</f>
        <v/>
      </c>
    </row>
    <row r="4915" customFormat="false" ht="15" hidden="false" customHeight="false" outlineLevel="0" collapsed="false">
      <c r="I4915" s="0" t="str">
        <f aca="false">IF(A4915="","",IF(COUNTIF(Campaigns!$A$7:$A$300,A4915)&gt;0,"✓",IF(N(D4915)=0,"– no spend","⚠ add to Campaigns tab")))</f>
        <v/>
      </c>
      <c r="J4915" s="83" t="str">
        <f aca="false">IF(D4915="","",D4915*IF(Settings!$B$23=Settings!$C$6,1,IF(Settings!$B$23="USD",1/INDEX(Settings!$B$29:$B$40,MONTH(B4915)),INDEX(Settings!$B$29:$B$40,MONTH(B4915)))))</f>
        <v/>
      </c>
    </row>
    <row r="4916" customFormat="false" ht="15" hidden="false" customHeight="false" outlineLevel="0" collapsed="false">
      <c r="I4916" s="0" t="str">
        <f aca="false">IF(A4916="","",IF(COUNTIF(Campaigns!$A$7:$A$300,A4916)&gt;0,"✓",IF(N(D4916)=0,"– no spend","⚠ add to Campaigns tab")))</f>
        <v/>
      </c>
      <c r="J4916" s="83" t="str">
        <f aca="false">IF(D4916="","",D4916*IF(Settings!$B$23=Settings!$C$6,1,IF(Settings!$B$23="USD",1/INDEX(Settings!$B$29:$B$40,MONTH(B4916)),INDEX(Settings!$B$29:$B$40,MONTH(B4916)))))</f>
        <v/>
      </c>
    </row>
    <row r="4917" customFormat="false" ht="15" hidden="false" customHeight="false" outlineLevel="0" collapsed="false">
      <c r="I4917" s="0" t="str">
        <f aca="false">IF(A4917="","",IF(COUNTIF(Campaigns!$A$7:$A$300,A4917)&gt;0,"✓",IF(N(D4917)=0,"– no spend","⚠ add to Campaigns tab")))</f>
        <v/>
      </c>
      <c r="J4917" s="83" t="str">
        <f aca="false">IF(D4917="","",D4917*IF(Settings!$B$23=Settings!$C$6,1,IF(Settings!$B$23="USD",1/INDEX(Settings!$B$29:$B$40,MONTH(B4917)),INDEX(Settings!$B$29:$B$40,MONTH(B4917)))))</f>
        <v/>
      </c>
    </row>
    <row r="4918" customFormat="false" ht="15" hidden="false" customHeight="false" outlineLevel="0" collapsed="false">
      <c r="I4918" s="0" t="str">
        <f aca="false">IF(A4918="","",IF(COUNTIF(Campaigns!$A$7:$A$300,A4918)&gt;0,"✓",IF(N(D4918)=0,"– no spend","⚠ add to Campaigns tab")))</f>
        <v/>
      </c>
      <c r="J4918" s="83" t="str">
        <f aca="false">IF(D4918="","",D4918*IF(Settings!$B$23=Settings!$C$6,1,IF(Settings!$B$23="USD",1/INDEX(Settings!$B$29:$B$40,MONTH(B4918)),INDEX(Settings!$B$29:$B$40,MONTH(B4918)))))</f>
        <v/>
      </c>
    </row>
    <row r="4919" customFormat="false" ht="15" hidden="false" customHeight="false" outlineLevel="0" collapsed="false">
      <c r="I4919" s="0" t="str">
        <f aca="false">IF(A4919="","",IF(COUNTIF(Campaigns!$A$7:$A$300,A4919)&gt;0,"✓",IF(N(D4919)=0,"– no spend","⚠ add to Campaigns tab")))</f>
        <v/>
      </c>
      <c r="J4919" s="83" t="str">
        <f aca="false">IF(D4919="","",D4919*IF(Settings!$B$23=Settings!$C$6,1,IF(Settings!$B$23="USD",1/INDEX(Settings!$B$29:$B$40,MONTH(B4919)),INDEX(Settings!$B$29:$B$40,MONTH(B4919)))))</f>
        <v/>
      </c>
    </row>
    <row r="4920" customFormat="false" ht="15" hidden="false" customHeight="false" outlineLevel="0" collapsed="false">
      <c r="I4920" s="0" t="str">
        <f aca="false">IF(A4920="","",IF(COUNTIF(Campaigns!$A$7:$A$300,A4920)&gt;0,"✓",IF(N(D4920)=0,"– no spend","⚠ add to Campaigns tab")))</f>
        <v/>
      </c>
      <c r="J4920" s="83" t="str">
        <f aca="false">IF(D4920="","",D4920*IF(Settings!$B$23=Settings!$C$6,1,IF(Settings!$B$23="USD",1/INDEX(Settings!$B$29:$B$40,MONTH(B4920)),INDEX(Settings!$B$29:$B$40,MONTH(B4920)))))</f>
        <v/>
      </c>
    </row>
    <row r="4921" customFormat="false" ht="15" hidden="false" customHeight="false" outlineLevel="0" collapsed="false">
      <c r="I4921" s="0" t="str">
        <f aca="false">IF(A4921="","",IF(COUNTIF(Campaigns!$A$7:$A$300,A4921)&gt;0,"✓",IF(N(D4921)=0,"– no spend","⚠ add to Campaigns tab")))</f>
        <v/>
      </c>
      <c r="J4921" s="83" t="str">
        <f aca="false">IF(D4921="","",D4921*IF(Settings!$B$23=Settings!$C$6,1,IF(Settings!$B$23="USD",1/INDEX(Settings!$B$29:$B$40,MONTH(B4921)),INDEX(Settings!$B$29:$B$40,MONTH(B4921)))))</f>
        <v/>
      </c>
    </row>
    <row r="4922" customFormat="false" ht="15" hidden="false" customHeight="false" outlineLevel="0" collapsed="false">
      <c r="I4922" s="0" t="str">
        <f aca="false">IF(A4922="","",IF(COUNTIF(Campaigns!$A$7:$A$300,A4922)&gt;0,"✓",IF(N(D4922)=0,"– no spend","⚠ add to Campaigns tab")))</f>
        <v/>
      </c>
      <c r="J4922" s="83" t="str">
        <f aca="false">IF(D4922="","",D4922*IF(Settings!$B$23=Settings!$C$6,1,IF(Settings!$B$23="USD",1/INDEX(Settings!$B$29:$B$40,MONTH(B4922)),INDEX(Settings!$B$29:$B$40,MONTH(B4922)))))</f>
        <v/>
      </c>
    </row>
    <row r="4923" customFormat="false" ht="15" hidden="false" customHeight="false" outlineLevel="0" collapsed="false">
      <c r="I4923" s="0" t="str">
        <f aca="false">IF(A4923="","",IF(COUNTIF(Campaigns!$A$7:$A$300,A4923)&gt;0,"✓",IF(N(D4923)=0,"– no spend","⚠ add to Campaigns tab")))</f>
        <v/>
      </c>
      <c r="J4923" s="83" t="str">
        <f aca="false">IF(D4923="","",D4923*IF(Settings!$B$23=Settings!$C$6,1,IF(Settings!$B$23="USD",1/INDEX(Settings!$B$29:$B$40,MONTH(B4923)),INDEX(Settings!$B$29:$B$40,MONTH(B4923)))))</f>
        <v/>
      </c>
    </row>
    <row r="4924" customFormat="false" ht="15" hidden="false" customHeight="false" outlineLevel="0" collapsed="false">
      <c r="I4924" s="0" t="str">
        <f aca="false">IF(A4924="","",IF(COUNTIF(Campaigns!$A$7:$A$300,A4924)&gt;0,"✓",IF(N(D4924)=0,"– no spend","⚠ add to Campaigns tab")))</f>
        <v/>
      </c>
      <c r="J4924" s="83" t="str">
        <f aca="false">IF(D4924="","",D4924*IF(Settings!$B$23=Settings!$C$6,1,IF(Settings!$B$23="USD",1/INDEX(Settings!$B$29:$B$40,MONTH(B4924)),INDEX(Settings!$B$29:$B$40,MONTH(B4924)))))</f>
        <v/>
      </c>
    </row>
    <row r="4925" customFormat="false" ht="15" hidden="false" customHeight="false" outlineLevel="0" collapsed="false">
      <c r="I4925" s="0" t="str">
        <f aca="false">IF(A4925="","",IF(COUNTIF(Campaigns!$A$7:$A$300,A4925)&gt;0,"✓",IF(N(D4925)=0,"– no spend","⚠ add to Campaigns tab")))</f>
        <v/>
      </c>
      <c r="J4925" s="83" t="str">
        <f aca="false">IF(D4925="","",D4925*IF(Settings!$B$23=Settings!$C$6,1,IF(Settings!$B$23="USD",1/INDEX(Settings!$B$29:$B$40,MONTH(B4925)),INDEX(Settings!$B$29:$B$40,MONTH(B4925)))))</f>
        <v/>
      </c>
    </row>
    <row r="4926" customFormat="false" ht="15" hidden="false" customHeight="false" outlineLevel="0" collapsed="false">
      <c r="I4926" s="0" t="str">
        <f aca="false">IF(A4926="","",IF(COUNTIF(Campaigns!$A$7:$A$300,A4926)&gt;0,"✓",IF(N(D4926)=0,"– no spend","⚠ add to Campaigns tab")))</f>
        <v/>
      </c>
      <c r="J4926" s="83" t="str">
        <f aca="false">IF(D4926="","",D4926*IF(Settings!$B$23=Settings!$C$6,1,IF(Settings!$B$23="USD",1/INDEX(Settings!$B$29:$B$40,MONTH(B4926)),INDEX(Settings!$B$29:$B$40,MONTH(B4926)))))</f>
        <v/>
      </c>
    </row>
    <row r="4927" customFormat="false" ht="15" hidden="false" customHeight="false" outlineLevel="0" collapsed="false">
      <c r="I4927" s="0" t="str">
        <f aca="false">IF(A4927="","",IF(COUNTIF(Campaigns!$A$7:$A$300,A4927)&gt;0,"✓",IF(N(D4927)=0,"– no spend","⚠ add to Campaigns tab")))</f>
        <v/>
      </c>
      <c r="J4927" s="83" t="str">
        <f aca="false">IF(D4927="","",D4927*IF(Settings!$B$23=Settings!$C$6,1,IF(Settings!$B$23="USD",1/INDEX(Settings!$B$29:$B$40,MONTH(B4927)),INDEX(Settings!$B$29:$B$40,MONTH(B4927)))))</f>
        <v/>
      </c>
    </row>
    <row r="4928" customFormat="false" ht="15" hidden="false" customHeight="false" outlineLevel="0" collapsed="false">
      <c r="I4928" s="0" t="str">
        <f aca="false">IF(A4928="","",IF(COUNTIF(Campaigns!$A$7:$A$300,A4928)&gt;0,"✓",IF(N(D4928)=0,"– no spend","⚠ add to Campaigns tab")))</f>
        <v/>
      </c>
      <c r="J4928" s="83" t="str">
        <f aca="false">IF(D4928="","",D4928*IF(Settings!$B$23=Settings!$C$6,1,IF(Settings!$B$23="USD",1/INDEX(Settings!$B$29:$B$40,MONTH(B4928)),INDEX(Settings!$B$29:$B$40,MONTH(B4928)))))</f>
        <v/>
      </c>
    </row>
    <row r="4929" customFormat="false" ht="15" hidden="false" customHeight="false" outlineLevel="0" collapsed="false">
      <c r="I4929" s="0" t="str">
        <f aca="false">IF(A4929="","",IF(COUNTIF(Campaigns!$A$7:$A$300,A4929)&gt;0,"✓",IF(N(D4929)=0,"– no spend","⚠ add to Campaigns tab")))</f>
        <v/>
      </c>
      <c r="J4929" s="83" t="str">
        <f aca="false">IF(D4929="","",D4929*IF(Settings!$B$23=Settings!$C$6,1,IF(Settings!$B$23="USD",1/INDEX(Settings!$B$29:$B$40,MONTH(B4929)),INDEX(Settings!$B$29:$B$40,MONTH(B4929)))))</f>
        <v/>
      </c>
    </row>
    <row r="4930" customFormat="false" ht="15" hidden="false" customHeight="false" outlineLevel="0" collapsed="false">
      <c r="I4930" s="0" t="str">
        <f aca="false">IF(A4930="","",IF(COUNTIF(Campaigns!$A$7:$A$300,A4930)&gt;0,"✓",IF(N(D4930)=0,"– no spend","⚠ add to Campaigns tab")))</f>
        <v/>
      </c>
      <c r="J4930" s="83" t="str">
        <f aca="false">IF(D4930="","",D4930*IF(Settings!$B$23=Settings!$C$6,1,IF(Settings!$B$23="USD",1/INDEX(Settings!$B$29:$B$40,MONTH(B4930)),INDEX(Settings!$B$29:$B$40,MONTH(B4930)))))</f>
        <v/>
      </c>
    </row>
    <row r="4931" customFormat="false" ht="15" hidden="false" customHeight="false" outlineLevel="0" collapsed="false">
      <c r="I4931" s="0" t="str">
        <f aca="false">IF(A4931="","",IF(COUNTIF(Campaigns!$A$7:$A$300,A4931)&gt;0,"✓",IF(N(D4931)=0,"– no spend","⚠ add to Campaigns tab")))</f>
        <v/>
      </c>
      <c r="J4931" s="83" t="str">
        <f aca="false">IF(D4931="","",D4931*IF(Settings!$B$23=Settings!$C$6,1,IF(Settings!$B$23="USD",1/INDEX(Settings!$B$29:$B$40,MONTH(B4931)),INDEX(Settings!$B$29:$B$40,MONTH(B4931)))))</f>
        <v/>
      </c>
    </row>
    <row r="4932" customFormat="false" ht="15" hidden="false" customHeight="false" outlineLevel="0" collapsed="false">
      <c r="I4932" s="0" t="str">
        <f aca="false">IF(A4932="","",IF(COUNTIF(Campaigns!$A$7:$A$300,A4932)&gt;0,"✓",IF(N(D4932)=0,"– no spend","⚠ add to Campaigns tab")))</f>
        <v/>
      </c>
      <c r="J4932" s="83" t="str">
        <f aca="false">IF(D4932="","",D4932*IF(Settings!$B$23=Settings!$C$6,1,IF(Settings!$B$23="USD",1/INDEX(Settings!$B$29:$B$40,MONTH(B4932)),INDEX(Settings!$B$29:$B$40,MONTH(B4932)))))</f>
        <v/>
      </c>
    </row>
    <row r="4933" customFormat="false" ht="15" hidden="false" customHeight="false" outlineLevel="0" collapsed="false">
      <c r="I4933" s="0" t="str">
        <f aca="false">IF(A4933="","",IF(COUNTIF(Campaigns!$A$7:$A$300,A4933)&gt;0,"✓",IF(N(D4933)=0,"– no spend","⚠ add to Campaigns tab")))</f>
        <v/>
      </c>
      <c r="J4933" s="83" t="str">
        <f aca="false">IF(D4933="","",D4933*IF(Settings!$B$23=Settings!$C$6,1,IF(Settings!$B$23="USD",1/INDEX(Settings!$B$29:$B$40,MONTH(B4933)),INDEX(Settings!$B$29:$B$40,MONTH(B4933)))))</f>
        <v/>
      </c>
    </row>
    <row r="4934" customFormat="false" ht="15" hidden="false" customHeight="false" outlineLevel="0" collapsed="false">
      <c r="I4934" s="0" t="str">
        <f aca="false">IF(A4934="","",IF(COUNTIF(Campaigns!$A$7:$A$300,A4934)&gt;0,"✓",IF(N(D4934)=0,"– no spend","⚠ add to Campaigns tab")))</f>
        <v/>
      </c>
      <c r="J4934" s="83" t="str">
        <f aca="false">IF(D4934="","",D4934*IF(Settings!$B$23=Settings!$C$6,1,IF(Settings!$B$23="USD",1/INDEX(Settings!$B$29:$B$40,MONTH(B4934)),INDEX(Settings!$B$29:$B$40,MONTH(B4934)))))</f>
        <v/>
      </c>
    </row>
    <row r="4935" customFormat="false" ht="15" hidden="false" customHeight="false" outlineLevel="0" collapsed="false">
      <c r="I4935" s="0" t="str">
        <f aca="false">IF(A4935="","",IF(COUNTIF(Campaigns!$A$7:$A$300,A4935)&gt;0,"✓",IF(N(D4935)=0,"– no spend","⚠ add to Campaigns tab")))</f>
        <v/>
      </c>
      <c r="J4935" s="83" t="str">
        <f aca="false">IF(D4935="","",D4935*IF(Settings!$B$23=Settings!$C$6,1,IF(Settings!$B$23="USD",1/INDEX(Settings!$B$29:$B$40,MONTH(B4935)),INDEX(Settings!$B$29:$B$40,MONTH(B4935)))))</f>
        <v/>
      </c>
    </row>
    <row r="4936" customFormat="false" ht="15" hidden="false" customHeight="false" outlineLevel="0" collapsed="false">
      <c r="I4936" s="0" t="str">
        <f aca="false">IF(A4936="","",IF(COUNTIF(Campaigns!$A$7:$A$300,A4936)&gt;0,"✓",IF(N(D4936)=0,"– no spend","⚠ add to Campaigns tab")))</f>
        <v/>
      </c>
      <c r="J4936" s="83" t="str">
        <f aca="false">IF(D4936="","",D4936*IF(Settings!$B$23=Settings!$C$6,1,IF(Settings!$B$23="USD",1/INDEX(Settings!$B$29:$B$40,MONTH(B4936)),INDEX(Settings!$B$29:$B$40,MONTH(B4936)))))</f>
        <v/>
      </c>
    </row>
    <row r="4937" customFormat="false" ht="15" hidden="false" customHeight="false" outlineLevel="0" collapsed="false">
      <c r="I4937" s="0" t="str">
        <f aca="false">IF(A4937="","",IF(COUNTIF(Campaigns!$A$7:$A$300,A4937)&gt;0,"✓",IF(N(D4937)=0,"– no spend","⚠ add to Campaigns tab")))</f>
        <v/>
      </c>
      <c r="J4937" s="83" t="str">
        <f aca="false">IF(D4937="","",D4937*IF(Settings!$B$23=Settings!$C$6,1,IF(Settings!$B$23="USD",1/INDEX(Settings!$B$29:$B$40,MONTH(B4937)),INDEX(Settings!$B$29:$B$40,MONTH(B4937)))))</f>
        <v/>
      </c>
    </row>
    <row r="4938" customFormat="false" ht="15" hidden="false" customHeight="false" outlineLevel="0" collapsed="false">
      <c r="I4938" s="0" t="str">
        <f aca="false">IF(A4938="","",IF(COUNTIF(Campaigns!$A$7:$A$300,A4938)&gt;0,"✓",IF(N(D4938)=0,"– no spend","⚠ add to Campaigns tab")))</f>
        <v/>
      </c>
      <c r="J4938" s="83" t="str">
        <f aca="false">IF(D4938="","",D4938*IF(Settings!$B$23=Settings!$C$6,1,IF(Settings!$B$23="USD",1/INDEX(Settings!$B$29:$B$40,MONTH(B4938)),INDEX(Settings!$B$29:$B$40,MONTH(B4938)))))</f>
        <v/>
      </c>
    </row>
    <row r="4939" customFormat="false" ht="15" hidden="false" customHeight="false" outlineLevel="0" collapsed="false">
      <c r="I4939" s="0" t="str">
        <f aca="false">IF(A4939="","",IF(COUNTIF(Campaigns!$A$7:$A$300,A4939)&gt;0,"✓",IF(N(D4939)=0,"– no spend","⚠ add to Campaigns tab")))</f>
        <v/>
      </c>
      <c r="J4939" s="83" t="str">
        <f aca="false">IF(D4939="","",D4939*IF(Settings!$B$23=Settings!$C$6,1,IF(Settings!$B$23="USD",1/INDEX(Settings!$B$29:$B$40,MONTH(B4939)),INDEX(Settings!$B$29:$B$40,MONTH(B4939)))))</f>
        <v/>
      </c>
    </row>
    <row r="4940" customFormat="false" ht="15" hidden="false" customHeight="false" outlineLevel="0" collapsed="false">
      <c r="I4940" s="0" t="str">
        <f aca="false">IF(A4940="","",IF(COUNTIF(Campaigns!$A$7:$A$300,A4940)&gt;0,"✓",IF(N(D4940)=0,"– no spend","⚠ add to Campaigns tab")))</f>
        <v/>
      </c>
      <c r="J4940" s="83" t="str">
        <f aca="false">IF(D4940="","",D4940*IF(Settings!$B$23=Settings!$C$6,1,IF(Settings!$B$23="USD",1/INDEX(Settings!$B$29:$B$40,MONTH(B4940)),INDEX(Settings!$B$29:$B$40,MONTH(B4940)))))</f>
        <v/>
      </c>
    </row>
    <row r="4941" customFormat="false" ht="15" hidden="false" customHeight="false" outlineLevel="0" collapsed="false">
      <c r="I4941" s="0" t="str">
        <f aca="false">IF(A4941="","",IF(COUNTIF(Campaigns!$A$7:$A$300,A4941)&gt;0,"✓",IF(N(D4941)=0,"– no spend","⚠ add to Campaigns tab")))</f>
        <v/>
      </c>
      <c r="J4941" s="83" t="str">
        <f aca="false">IF(D4941="","",D4941*IF(Settings!$B$23=Settings!$C$6,1,IF(Settings!$B$23="USD",1/INDEX(Settings!$B$29:$B$40,MONTH(B4941)),INDEX(Settings!$B$29:$B$40,MONTH(B4941)))))</f>
        <v/>
      </c>
    </row>
    <row r="4942" customFormat="false" ht="15" hidden="false" customHeight="false" outlineLevel="0" collapsed="false">
      <c r="I4942" s="0" t="str">
        <f aca="false">IF(A4942="","",IF(COUNTIF(Campaigns!$A$7:$A$300,A4942)&gt;0,"✓",IF(N(D4942)=0,"– no spend","⚠ add to Campaigns tab")))</f>
        <v/>
      </c>
      <c r="J4942" s="83" t="str">
        <f aca="false">IF(D4942="","",D4942*IF(Settings!$B$23=Settings!$C$6,1,IF(Settings!$B$23="USD",1/INDEX(Settings!$B$29:$B$40,MONTH(B4942)),INDEX(Settings!$B$29:$B$40,MONTH(B4942)))))</f>
        <v/>
      </c>
    </row>
    <row r="4943" customFormat="false" ht="15" hidden="false" customHeight="false" outlineLevel="0" collapsed="false">
      <c r="I4943" s="0" t="str">
        <f aca="false">IF(A4943="","",IF(COUNTIF(Campaigns!$A$7:$A$300,A4943)&gt;0,"✓",IF(N(D4943)=0,"– no spend","⚠ add to Campaigns tab")))</f>
        <v/>
      </c>
      <c r="J4943" s="83" t="str">
        <f aca="false">IF(D4943="","",D4943*IF(Settings!$B$23=Settings!$C$6,1,IF(Settings!$B$23="USD",1/INDEX(Settings!$B$29:$B$40,MONTH(B4943)),INDEX(Settings!$B$29:$B$40,MONTH(B4943)))))</f>
        <v/>
      </c>
    </row>
    <row r="4944" customFormat="false" ht="15" hidden="false" customHeight="false" outlineLevel="0" collapsed="false">
      <c r="I4944" s="0" t="str">
        <f aca="false">IF(A4944="","",IF(COUNTIF(Campaigns!$A$7:$A$300,A4944)&gt;0,"✓",IF(N(D4944)=0,"– no spend","⚠ add to Campaigns tab")))</f>
        <v/>
      </c>
      <c r="J4944" s="83" t="str">
        <f aca="false">IF(D4944="","",D4944*IF(Settings!$B$23=Settings!$C$6,1,IF(Settings!$B$23="USD",1/INDEX(Settings!$B$29:$B$40,MONTH(B4944)),INDEX(Settings!$B$29:$B$40,MONTH(B4944)))))</f>
        <v/>
      </c>
    </row>
    <row r="4945" customFormat="false" ht="15" hidden="false" customHeight="false" outlineLevel="0" collapsed="false">
      <c r="I4945" s="0" t="str">
        <f aca="false">IF(A4945="","",IF(COUNTIF(Campaigns!$A$7:$A$300,A4945)&gt;0,"✓",IF(N(D4945)=0,"– no spend","⚠ add to Campaigns tab")))</f>
        <v/>
      </c>
      <c r="J4945" s="83" t="str">
        <f aca="false">IF(D4945="","",D4945*IF(Settings!$B$23=Settings!$C$6,1,IF(Settings!$B$23="USD",1/INDEX(Settings!$B$29:$B$40,MONTH(B4945)),INDEX(Settings!$B$29:$B$40,MONTH(B4945)))))</f>
        <v/>
      </c>
    </row>
    <row r="4946" customFormat="false" ht="15" hidden="false" customHeight="false" outlineLevel="0" collapsed="false">
      <c r="I4946" s="0" t="str">
        <f aca="false">IF(A4946="","",IF(COUNTIF(Campaigns!$A$7:$A$300,A4946)&gt;0,"✓",IF(N(D4946)=0,"– no spend","⚠ add to Campaigns tab")))</f>
        <v/>
      </c>
      <c r="J4946" s="83" t="str">
        <f aca="false">IF(D4946="","",D4946*IF(Settings!$B$23=Settings!$C$6,1,IF(Settings!$B$23="USD",1/INDEX(Settings!$B$29:$B$40,MONTH(B4946)),INDEX(Settings!$B$29:$B$40,MONTH(B4946)))))</f>
        <v/>
      </c>
    </row>
    <row r="4947" customFormat="false" ht="15" hidden="false" customHeight="false" outlineLevel="0" collapsed="false">
      <c r="I4947" s="0" t="str">
        <f aca="false">IF(A4947="","",IF(COUNTIF(Campaigns!$A$7:$A$300,A4947)&gt;0,"✓",IF(N(D4947)=0,"– no spend","⚠ add to Campaigns tab")))</f>
        <v/>
      </c>
      <c r="J4947" s="83" t="str">
        <f aca="false">IF(D4947="","",D4947*IF(Settings!$B$23=Settings!$C$6,1,IF(Settings!$B$23="USD",1/INDEX(Settings!$B$29:$B$40,MONTH(B4947)),INDEX(Settings!$B$29:$B$40,MONTH(B4947)))))</f>
        <v/>
      </c>
    </row>
    <row r="4948" customFormat="false" ht="15" hidden="false" customHeight="false" outlineLevel="0" collapsed="false">
      <c r="I4948" s="0" t="str">
        <f aca="false">IF(A4948="","",IF(COUNTIF(Campaigns!$A$7:$A$300,A4948)&gt;0,"✓",IF(N(D4948)=0,"– no spend","⚠ add to Campaigns tab")))</f>
        <v/>
      </c>
      <c r="J4948" s="83" t="str">
        <f aca="false">IF(D4948="","",D4948*IF(Settings!$B$23=Settings!$C$6,1,IF(Settings!$B$23="USD",1/INDEX(Settings!$B$29:$B$40,MONTH(B4948)),INDEX(Settings!$B$29:$B$40,MONTH(B4948)))))</f>
        <v/>
      </c>
    </row>
    <row r="4949" customFormat="false" ht="15" hidden="false" customHeight="false" outlineLevel="0" collapsed="false">
      <c r="I4949" s="0" t="str">
        <f aca="false">IF(A4949="","",IF(COUNTIF(Campaigns!$A$7:$A$300,A4949)&gt;0,"✓",IF(N(D4949)=0,"– no spend","⚠ add to Campaigns tab")))</f>
        <v/>
      </c>
      <c r="J4949" s="83" t="str">
        <f aca="false">IF(D4949="","",D4949*IF(Settings!$B$23=Settings!$C$6,1,IF(Settings!$B$23="USD",1/INDEX(Settings!$B$29:$B$40,MONTH(B4949)),INDEX(Settings!$B$29:$B$40,MONTH(B4949)))))</f>
        <v/>
      </c>
    </row>
    <row r="4950" customFormat="false" ht="15" hidden="false" customHeight="false" outlineLevel="0" collapsed="false">
      <c r="I4950" s="0" t="str">
        <f aca="false">IF(A4950="","",IF(COUNTIF(Campaigns!$A$7:$A$300,A4950)&gt;0,"✓",IF(N(D4950)=0,"– no spend","⚠ add to Campaigns tab")))</f>
        <v/>
      </c>
      <c r="J4950" s="83" t="str">
        <f aca="false">IF(D4950="","",D4950*IF(Settings!$B$23=Settings!$C$6,1,IF(Settings!$B$23="USD",1/INDEX(Settings!$B$29:$B$40,MONTH(B4950)),INDEX(Settings!$B$29:$B$40,MONTH(B4950)))))</f>
        <v/>
      </c>
    </row>
    <row r="4951" customFormat="false" ht="15" hidden="false" customHeight="false" outlineLevel="0" collapsed="false">
      <c r="I4951" s="0" t="str">
        <f aca="false">IF(A4951="","",IF(COUNTIF(Campaigns!$A$7:$A$300,A4951)&gt;0,"✓",IF(N(D4951)=0,"– no spend","⚠ add to Campaigns tab")))</f>
        <v/>
      </c>
      <c r="J4951" s="83" t="str">
        <f aca="false">IF(D4951="","",D4951*IF(Settings!$B$23=Settings!$C$6,1,IF(Settings!$B$23="USD",1/INDEX(Settings!$B$29:$B$40,MONTH(B4951)),INDEX(Settings!$B$29:$B$40,MONTH(B4951)))))</f>
        <v/>
      </c>
    </row>
    <row r="4952" customFormat="false" ht="15" hidden="false" customHeight="false" outlineLevel="0" collapsed="false">
      <c r="I4952" s="0" t="str">
        <f aca="false">IF(A4952="","",IF(COUNTIF(Campaigns!$A$7:$A$300,A4952)&gt;0,"✓",IF(N(D4952)=0,"– no spend","⚠ add to Campaigns tab")))</f>
        <v/>
      </c>
      <c r="J4952" s="83" t="str">
        <f aca="false">IF(D4952="","",D4952*IF(Settings!$B$23=Settings!$C$6,1,IF(Settings!$B$23="USD",1/INDEX(Settings!$B$29:$B$40,MONTH(B4952)),INDEX(Settings!$B$29:$B$40,MONTH(B4952)))))</f>
        <v/>
      </c>
    </row>
    <row r="4953" customFormat="false" ht="15" hidden="false" customHeight="false" outlineLevel="0" collapsed="false">
      <c r="I4953" s="0" t="str">
        <f aca="false">IF(A4953="","",IF(COUNTIF(Campaigns!$A$7:$A$300,A4953)&gt;0,"✓",IF(N(D4953)=0,"– no spend","⚠ add to Campaigns tab")))</f>
        <v/>
      </c>
      <c r="J4953" s="83" t="str">
        <f aca="false">IF(D4953="","",D4953*IF(Settings!$B$23=Settings!$C$6,1,IF(Settings!$B$23="USD",1/INDEX(Settings!$B$29:$B$40,MONTH(B4953)),INDEX(Settings!$B$29:$B$40,MONTH(B4953)))))</f>
        <v/>
      </c>
    </row>
    <row r="4954" customFormat="false" ht="15" hidden="false" customHeight="false" outlineLevel="0" collapsed="false">
      <c r="I4954" s="0" t="str">
        <f aca="false">IF(A4954="","",IF(COUNTIF(Campaigns!$A$7:$A$300,A4954)&gt;0,"✓",IF(N(D4954)=0,"– no spend","⚠ add to Campaigns tab")))</f>
        <v/>
      </c>
      <c r="J4954" s="83" t="str">
        <f aca="false">IF(D4954="","",D4954*IF(Settings!$B$23=Settings!$C$6,1,IF(Settings!$B$23="USD",1/INDEX(Settings!$B$29:$B$40,MONTH(B4954)),INDEX(Settings!$B$29:$B$40,MONTH(B4954)))))</f>
        <v/>
      </c>
    </row>
    <row r="4955" customFormat="false" ht="15" hidden="false" customHeight="false" outlineLevel="0" collapsed="false">
      <c r="I4955" s="0" t="str">
        <f aca="false">IF(A4955="","",IF(COUNTIF(Campaigns!$A$7:$A$300,A4955)&gt;0,"✓",IF(N(D4955)=0,"– no spend","⚠ add to Campaigns tab")))</f>
        <v/>
      </c>
      <c r="J4955" s="83" t="str">
        <f aca="false">IF(D4955="","",D4955*IF(Settings!$B$23=Settings!$C$6,1,IF(Settings!$B$23="USD",1/INDEX(Settings!$B$29:$B$40,MONTH(B4955)),INDEX(Settings!$B$29:$B$40,MONTH(B4955)))))</f>
        <v/>
      </c>
    </row>
    <row r="4956" customFormat="false" ht="15" hidden="false" customHeight="false" outlineLevel="0" collapsed="false">
      <c r="I4956" s="0" t="str">
        <f aca="false">IF(A4956="","",IF(COUNTIF(Campaigns!$A$7:$A$300,A4956)&gt;0,"✓",IF(N(D4956)=0,"– no spend","⚠ add to Campaigns tab")))</f>
        <v/>
      </c>
      <c r="J4956" s="83" t="str">
        <f aca="false">IF(D4956="","",D4956*IF(Settings!$B$23=Settings!$C$6,1,IF(Settings!$B$23="USD",1/INDEX(Settings!$B$29:$B$40,MONTH(B4956)),INDEX(Settings!$B$29:$B$40,MONTH(B4956)))))</f>
        <v/>
      </c>
    </row>
    <row r="4957" customFormat="false" ht="15" hidden="false" customHeight="false" outlineLevel="0" collapsed="false">
      <c r="I4957" s="0" t="str">
        <f aca="false">IF(A4957="","",IF(COUNTIF(Campaigns!$A$7:$A$300,A4957)&gt;0,"✓",IF(N(D4957)=0,"– no spend","⚠ add to Campaigns tab")))</f>
        <v/>
      </c>
      <c r="J4957" s="83" t="str">
        <f aca="false">IF(D4957="","",D4957*IF(Settings!$B$23=Settings!$C$6,1,IF(Settings!$B$23="USD",1/INDEX(Settings!$B$29:$B$40,MONTH(B4957)),INDEX(Settings!$B$29:$B$40,MONTH(B4957)))))</f>
        <v/>
      </c>
    </row>
    <row r="4958" customFormat="false" ht="15" hidden="false" customHeight="false" outlineLevel="0" collapsed="false">
      <c r="I4958" s="0" t="str">
        <f aca="false">IF(A4958="","",IF(COUNTIF(Campaigns!$A$7:$A$300,A4958)&gt;0,"✓",IF(N(D4958)=0,"– no spend","⚠ add to Campaigns tab")))</f>
        <v/>
      </c>
      <c r="J4958" s="83" t="str">
        <f aca="false">IF(D4958="","",D4958*IF(Settings!$B$23=Settings!$C$6,1,IF(Settings!$B$23="USD",1/INDEX(Settings!$B$29:$B$40,MONTH(B4958)),INDEX(Settings!$B$29:$B$40,MONTH(B4958)))))</f>
        <v/>
      </c>
    </row>
    <row r="4959" customFormat="false" ht="15" hidden="false" customHeight="false" outlineLevel="0" collapsed="false">
      <c r="I4959" s="0" t="str">
        <f aca="false">IF(A4959="","",IF(COUNTIF(Campaigns!$A$7:$A$300,A4959)&gt;0,"✓",IF(N(D4959)=0,"– no spend","⚠ add to Campaigns tab")))</f>
        <v/>
      </c>
      <c r="J4959" s="83" t="str">
        <f aca="false">IF(D4959="","",D4959*IF(Settings!$B$23=Settings!$C$6,1,IF(Settings!$B$23="USD",1/INDEX(Settings!$B$29:$B$40,MONTH(B4959)),INDEX(Settings!$B$29:$B$40,MONTH(B4959)))))</f>
        <v/>
      </c>
    </row>
    <row r="4960" customFormat="false" ht="15" hidden="false" customHeight="false" outlineLevel="0" collapsed="false">
      <c r="I4960" s="0" t="str">
        <f aca="false">IF(A4960="","",IF(COUNTIF(Campaigns!$A$7:$A$300,A4960)&gt;0,"✓",IF(N(D4960)=0,"– no spend","⚠ add to Campaigns tab")))</f>
        <v/>
      </c>
      <c r="J4960" s="83" t="str">
        <f aca="false">IF(D4960="","",D4960*IF(Settings!$B$23=Settings!$C$6,1,IF(Settings!$B$23="USD",1/INDEX(Settings!$B$29:$B$40,MONTH(B4960)),INDEX(Settings!$B$29:$B$40,MONTH(B4960)))))</f>
        <v/>
      </c>
    </row>
    <row r="4961" customFormat="false" ht="15" hidden="false" customHeight="false" outlineLevel="0" collapsed="false">
      <c r="I4961" s="0" t="str">
        <f aca="false">IF(A4961="","",IF(COUNTIF(Campaigns!$A$7:$A$300,A4961)&gt;0,"✓",IF(N(D4961)=0,"– no spend","⚠ add to Campaigns tab")))</f>
        <v/>
      </c>
      <c r="J4961" s="83" t="str">
        <f aca="false">IF(D4961="","",D4961*IF(Settings!$B$23=Settings!$C$6,1,IF(Settings!$B$23="USD",1/INDEX(Settings!$B$29:$B$40,MONTH(B4961)),INDEX(Settings!$B$29:$B$40,MONTH(B4961)))))</f>
        <v/>
      </c>
    </row>
    <row r="4962" customFormat="false" ht="15" hidden="false" customHeight="false" outlineLevel="0" collapsed="false">
      <c r="I4962" s="0" t="str">
        <f aca="false">IF(A4962="","",IF(COUNTIF(Campaigns!$A$7:$A$300,A4962)&gt;0,"✓",IF(N(D4962)=0,"– no spend","⚠ add to Campaigns tab")))</f>
        <v/>
      </c>
      <c r="J4962" s="83" t="str">
        <f aca="false">IF(D4962="","",D4962*IF(Settings!$B$23=Settings!$C$6,1,IF(Settings!$B$23="USD",1/INDEX(Settings!$B$29:$B$40,MONTH(B4962)),INDEX(Settings!$B$29:$B$40,MONTH(B4962)))))</f>
        <v/>
      </c>
    </row>
    <row r="4963" customFormat="false" ht="15" hidden="false" customHeight="false" outlineLevel="0" collapsed="false">
      <c r="I4963" s="0" t="str">
        <f aca="false">IF(A4963="","",IF(COUNTIF(Campaigns!$A$7:$A$300,A4963)&gt;0,"✓",IF(N(D4963)=0,"– no spend","⚠ add to Campaigns tab")))</f>
        <v/>
      </c>
      <c r="J4963" s="83" t="str">
        <f aca="false">IF(D4963="","",D4963*IF(Settings!$B$23=Settings!$C$6,1,IF(Settings!$B$23="USD",1/INDEX(Settings!$B$29:$B$40,MONTH(B4963)),INDEX(Settings!$B$29:$B$40,MONTH(B4963)))))</f>
        <v/>
      </c>
    </row>
    <row r="4964" customFormat="false" ht="15" hidden="false" customHeight="false" outlineLevel="0" collapsed="false">
      <c r="I4964" s="0" t="str">
        <f aca="false">IF(A4964="","",IF(COUNTIF(Campaigns!$A$7:$A$300,A4964)&gt;0,"✓",IF(N(D4964)=0,"– no spend","⚠ add to Campaigns tab")))</f>
        <v/>
      </c>
      <c r="J4964" s="83" t="str">
        <f aca="false">IF(D4964="","",D4964*IF(Settings!$B$23=Settings!$C$6,1,IF(Settings!$B$23="USD",1/INDEX(Settings!$B$29:$B$40,MONTH(B4964)),INDEX(Settings!$B$29:$B$40,MONTH(B4964)))))</f>
        <v/>
      </c>
    </row>
    <row r="4965" customFormat="false" ht="15" hidden="false" customHeight="false" outlineLevel="0" collapsed="false">
      <c r="I4965" s="0" t="str">
        <f aca="false">IF(A4965="","",IF(COUNTIF(Campaigns!$A$7:$A$300,A4965)&gt;0,"✓",IF(N(D4965)=0,"– no spend","⚠ add to Campaigns tab")))</f>
        <v/>
      </c>
      <c r="J4965" s="83" t="str">
        <f aca="false">IF(D4965="","",D4965*IF(Settings!$B$23=Settings!$C$6,1,IF(Settings!$B$23="USD",1/INDEX(Settings!$B$29:$B$40,MONTH(B4965)),INDEX(Settings!$B$29:$B$40,MONTH(B4965)))))</f>
        <v/>
      </c>
    </row>
    <row r="4966" customFormat="false" ht="15" hidden="false" customHeight="false" outlineLevel="0" collapsed="false">
      <c r="I4966" s="0" t="str">
        <f aca="false">IF(A4966="","",IF(COUNTIF(Campaigns!$A$7:$A$300,A4966)&gt;0,"✓",IF(N(D4966)=0,"– no spend","⚠ add to Campaigns tab")))</f>
        <v/>
      </c>
      <c r="J4966" s="83" t="str">
        <f aca="false">IF(D4966="","",D4966*IF(Settings!$B$23=Settings!$C$6,1,IF(Settings!$B$23="USD",1/INDEX(Settings!$B$29:$B$40,MONTH(B4966)),INDEX(Settings!$B$29:$B$40,MONTH(B4966)))))</f>
        <v/>
      </c>
    </row>
    <row r="4967" customFormat="false" ht="15" hidden="false" customHeight="false" outlineLevel="0" collapsed="false">
      <c r="I4967" s="0" t="str">
        <f aca="false">IF(A4967="","",IF(COUNTIF(Campaigns!$A$7:$A$300,A4967)&gt;0,"✓",IF(N(D4967)=0,"– no spend","⚠ add to Campaigns tab")))</f>
        <v/>
      </c>
      <c r="J4967" s="83" t="str">
        <f aca="false">IF(D4967="","",D4967*IF(Settings!$B$23=Settings!$C$6,1,IF(Settings!$B$23="USD",1/INDEX(Settings!$B$29:$B$40,MONTH(B4967)),INDEX(Settings!$B$29:$B$40,MONTH(B4967)))))</f>
        <v/>
      </c>
    </row>
    <row r="4968" customFormat="false" ht="15" hidden="false" customHeight="false" outlineLevel="0" collapsed="false">
      <c r="I4968" s="0" t="str">
        <f aca="false">IF(A4968="","",IF(COUNTIF(Campaigns!$A$7:$A$300,A4968)&gt;0,"✓",IF(N(D4968)=0,"– no spend","⚠ add to Campaigns tab")))</f>
        <v/>
      </c>
      <c r="J4968" s="83" t="str">
        <f aca="false">IF(D4968="","",D4968*IF(Settings!$B$23=Settings!$C$6,1,IF(Settings!$B$23="USD",1/INDEX(Settings!$B$29:$B$40,MONTH(B4968)),INDEX(Settings!$B$29:$B$40,MONTH(B4968)))))</f>
        <v/>
      </c>
    </row>
    <row r="4969" customFormat="false" ht="15" hidden="false" customHeight="false" outlineLevel="0" collapsed="false">
      <c r="I4969" s="0" t="str">
        <f aca="false">IF(A4969="","",IF(COUNTIF(Campaigns!$A$7:$A$300,A4969)&gt;0,"✓",IF(N(D4969)=0,"– no spend","⚠ add to Campaigns tab")))</f>
        <v/>
      </c>
      <c r="J4969" s="83" t="str">
        <f aca="false">IF(D4969="","",D4969*IF(Settings!$B$23=Settings!$C$6,1,IF(Settings!$B$23="USD",1/INDEX(Settings!$B$29:$B$40,MONTH(B4969)),INDEX(Settings!$B$29:$B$40,MONTH(B4969)))))</f>
        <v/>
      </c>
    </row>
    <row r="4970" customFormat="false" ht="15" hidden="false" customHeight="false" outlineLevel="0" collapsed="false">
      <c r="I4970" s="0" t="str">
        <f aca="false">IF(A4970="","",IF(COUNTIF(Campaigns!$A$7:$A$300,A4970)&gt;0,"✓",IF(N(D4970)=0,"– no spend","⚠ add to Campaigns tab")))</f>
        <v/>
      </c>
      <c r="J4970" s="83" t="str">
        <f aca="false">IF(D4970="","",D4970*IF(Settings!$B$23=Settings!$C$6,1,IF(Settings!$B$23="USD",1/INDEX(Settings!$B$29:$B$40,MONTH(B4970)),INDEX(Settings!$B$29:$B$40,MONTH(B4970)))))</f>
        <v/>
      </c>
    </row>
    <row r="4971" customFormat="false" ht="15" hidden="false" customHeight="false" outlineLevel="0" collapsed="false">
      <c r="I4971" s="0" t="str">
        <f aca="false">IF(A4971="","",IF(COUNTIF(Campaigns!$A$7:$A$300,A4971)&gt;0,"✓",IF(N(D4971)=0,"– no spend","⚠ add to Campaigns tab")))</f>
        <v/>
      </c>
      <c r="J4971" s="83" t="str">
        <f aca="false">IF(D4971="","",D4971*IF(Settings!$B$23=Settings!$C$6,1,IF(Settings!$B$23="USD",1/INDEX(Settings!$B$29:$B$40,MONTH(B4971)),INDEX(Settings!$B$29:$B$40,MONTH(B4971)))))</f>
        <v/>
      </c>
    </row>
    <row r="4972" customFormat="false" ht="15" hidden="false" customHeight="false" outlineLevel="0" collapsed="false">
      <c r="I4972" s="0" t="str">
        <f aca="false">IF(A4972="","",IF(COUNTIF(Campaigns!$A$7:$A$300,A4972)&gt;0,"✓",IF(N(D4972)=0,"– no spend","⚠ add to Campaigns tab")))</f>
        <v/>
      </c>
      <c r="J4972" s="83" t="str">
        <f aca="false">IF(D4972="","",D4972*IF(Settings!$B$23=Settings!$C$6,1,IF(Settings!$B$23="USD",1/INDEX(Settings!$B$29:$B$40,MONTH(B4972)),INDEX(Settings!$B$29:$B$40,MONTH(B4972)))))</f>
        <v/>
      </c>
    </row>
    <row r="4973" customFormat="false" ht="15" hidden="false" customHeight="false" outlineLevel="0" collapsed="false">
      <c r="I4973" s="0" t="str">
        <f aca="false">IF(A4973="","",IF(COUNTIF(Campaigns!$A$7:$A$300,A4973)&gt;0,"✓",IF(N(D4973)=0,"– no spend","⚠ add to Campaigns tab")))</f>
        <v/>
      </c>
      <c r="J4973" s="83" t="str">
        <f aca="false">IF(D4973="","",D4973*IF(Settings!$B$23=Settings!$C$6,1,IF(Settings!$B$23="USD",1/INDEX(Settings!$B$29:$B$40,MONTH(B4973)),INDEX(Settings!$B$29:$B$40,MONTH(B4973)))))</f>
        <v/>
      </c>
    </row>
    <row r="4974" customFormat="false" ht="15" hidden="false" customHeight="false" outlineLevel="0" collapsed="false">
      <c r="I4974" s="0" t="str">
        <f aca="false">IF(A4974="","",IF(COUNTIF(Campaigns!$A$7:$A$300,A4974)&gt;0,"✓",IF(N(D4974)=0,"– no spend","⚠ add to Campaigns tab")))</f>
        <v/>
      </c>
      <c r="J4974" s="83" t="str">
        <f aca="false">IF(D4974="","",D4974*IF(Settings!$B$23=Settings!$C$6,1,IF(Settings!$B$23="USD",1/INDEX(Settings!$B$29:$B$40,MONTH(B4974)),INDEX(Settings!$B$29:$B$40,MONTH(B4974)))))</f>
        <v/>
      </c>
    </row>
    <row r="4975" customFormat="false" ht="15" hidden="false" customHeight="false" outlineLevel="0" collapsed="false">
      <c r="I4975" s="0" t="str">
        <f aca="false">IF(A4975="","",IF(COUNTIF(Campaigns!$A$7:$A$300,A4975)&gt;0,"✓",IF(N(D4975)=0,"– no spend","⚠ add to Campaigns tab")))</f>
        <v/>
      </c>
      <c r="J4975" s="83" t="str">
        <f aca="false">IF(D4975="","",D4975*IF(Settings!$B$23=Settings!$C$6,1,IF(Settings!$B$23="USD",1/INDEX(Settings!$B$29:$B$40,MONTH(B4975)),INDEX(Settings!$B$29:$B$40,MONTH(B4975)))))</f>
        <v/>
      </c>
    </row>
    <row r="4976" customFormat="false" ht="15" hidden="false" customHeight="false" outlineLevel="0" collapsed="false">
      <c r="I4976" s="0" t="str">
        <f aca="false">IF(A4976="","",IF(COUNTIF(Campaigns!$A$7:$A$300,A4976)&gt;0,"✓",IF(N(D4976)=0,"– no spend","⚠ add to Campaigns tab")))</f>
        <v/>
      </c>
      <c r="J4976" s="83" t="str">
        <f aca="false">IF(D4976="","",D4976*IF(Settings!$B$23=Settings!$C$6,1,IF(Settings!$B$23="USD",1/INDEX(Settings!$B$29:$B$40,MONTH(B4976)),INDEX(Settings!$B$29:$B$40,MONTH(B4976)))))</f>
        <v/>
      </c>
    </row>
    <row r="4977" customFormat="false" ht="15" hidden="false" customHeight="false" outlineLevel="0" collapsed="false">
      <c r="I4977" s="0" t="str">
        <f aca="false">IF(A4977="","",IF(COUNTIF(Campaigns!$A$7:$A$300,A4977)&gt;0,"✓",IF(N(D4977)=0,"– no spend","⚠ add to Campaigns tab")))</f>
        <v/>
      </c>
      <c r="J4977" s="83" t="str">
        <f aca="false">IF(D4977="","",D4977*IF(Settings!$B$23=Settings!$C$6,1,IF(Settings!$B$23="USD",1/INDEX(Settings!$B$29:$B$40,MONTH(B4977)),INDEX(Settings!$B$29:$B$40,MONTH(B4977)))))</f>
        <v/>
      </c>
    </row>
    <row r="4978" customFormat="false" ht="15" hidden="false" customHeight="false" outlineLevel="0" collapsed="false">
      <c r="I4978" s="0" t="str">
        <f aca="false">IF(A4978="","",IF(COUNTIF(Campaigns!$A$7:$A$300,A4978)&gt;0,"✓",IF(N(D4978)=0,"– no spend","⚠ add to Campaigns tab")))</f>
        <v/>
      </c>
      <c r="J4978" s="83" t="str">
        <f aca="false">IF(D4978="","",D4978*IF(Settings!$B$23=Settings!$C$6,1,IF(Settings!$B$23="USD",1/INDEX(Settings!$B$29:$B$40,MONTH(B4978)),INDEX(Settings!$B$29:$B$40,MONTH(B4978)))))</f>
        <v/>
      </c>
    </row>
    <row r="4979" customFormat="false" ht="15" hidden="false" customHeight="false" outlineLevel="0" collapsed="false">
      <c r="I4979" s="0" t="str">
        <f aca="false">IF(A4979="","",IF(COUNTIF(Campaigns!$A$7:$A$300,A4979)&gt;0,"✓",IF(N(D4979)=0,"– no spend","⚠ add to Campaigns tab")))</f>
        <v/>
      </c>
      <c r="J4979" s="83" t="str">
        <f aca="false">IF(D4979="","",D4979*IF(Settings!$B$23=Settings!$C$6,1,IF(Settings!$B$23="USD",1/INDEX(Settings!$B$29:$B$40,MONTH(B4979)),INDEX(Settings!$B$29:$B$40,MONTH(B4979)))))</f>
        <v/>
      </c>
    </row>
    <row r="4980" customFormat="false" ht="15" hidden="false" customHeight="false" outlineLevel="0" collapsed="false">
      <c r="I4980" s="0" t="str">
        <f aca="false">IF(A4980="","",IF(COUNTIF(Campaigns!$A$7:$A$300,A4980)&gt;0,"✓",IF(N(D4980)=0,"– no spend","⚠ add to Campaigns tab")))</f>
        <v/>
      </c>
      <c r="J4980" s="83" t="str">
        <f aca="false">IF(D4980="","",D4980*IF(Settings!$B$23=Settings!$C$6,1,IF(Settings!$B$23="USD",1/INDEX(Settings!$B$29:$B$40,MONTH(B4980)),INDEX(Settings!$B$29:$B$40,MONTH(B4980)))))</f>
        <v/>
      </c>
    </row>
    <row r="4981" customFormat="false" ht="15" hidden="false" customHeight="false" outlineLevel="0" collapsed="false">
      <c r="I4981" s="0" t="str">
        <f aca="false">IF(A4981="","",IF(COUNTIF(Campaigns!$A$7:$A$300,A4981)&gt;0,"✓",IF(N(D4981)=0,"– no spend","⚠ add to Campaigns tab")))</f>
        <v/>
      </c>
      <c r="J4981" s="83" t="str">
        <f aca="false">IF(D4981="","",D4981*IF(Settings!$B$23=Settings!$C$6,1,IF(Settings!$B$23="USD",1/INDEX(Settings!$B$29:$B$40,MONTH(B4981)),INDEX(Settings!$B$29:$B$40,MONTH(B4981)))))</f>
        <v/>
      </c>
    </row>
    <row r="4982" customFormat="false" ht="15" hidden="false" customHeight="false" outlineLevel="0" collapsed="false">
      <c r="I4982" s="0" t="str">
        <f aca="false">IF(A4982="","",IF(COUNTIF(Campaigns!$A$7:$A$300,A4982)&gt;0,"✓",IF(N(D4982)=0,"– no spend","⚠ add to Campaigns tab")))</f>
        <v/>
      </c>
      <c r="J4982" s="83" t="str">
        <f aca="false">IF(D4982="","",D4982*IF(Settings!$B$23=Settings!$C$6,1,IF(Settings!$B$23="USD",1/INDEX(Settings!$B$29:$B$40,MONTH(B4982)),INDEX(Settings!$B$29:$B$40,MONTH(B4982)))))</f>
        <v/>
      </c>
    </row>
    <row r="4983" customFormat="false" ht="15" hidden="false" customHeight="false" outlineLevel="0" collapsed="false">
      <c r="I4983" s="0" t="str">
        <f aca="false">IF(A4983="","",IF(COUNTIF(Campaigns!$A$7:$A$300,A4983)&gt;0,"✓",IF(N(D4983)=0,"– no spend","⚠ add to Campaigns tab")))</f>
        <v/>
      </c>
      <c r="J4983" s="83" t="str">
        <f aca="false">IF(D4983="","",D4983*IF(Settings!$B$23=Settings!$C$6,1,IF(Settings!$B$23="USD",1/INDEX(Settings!$B$29:$B$40,MONTH(B4983)),INDEX(Settings!$B$29:$B$40,MONTH(B4983)))))</f>
        <v/>
      </c>
    </row>
    <row r="4984" customFormat="false" ht="15" hidden="false" customHeight="false" outlineLevel="0" collapsed="false">
      <c r="I4984" s="0" t="str">
        <f aca="false">IF(A4984="","",IF(COUNTIF(Campaigns!$A$7:$A$300,A4984)&gt;0,"✓",IF(N(D4984)=0,"– no spend","⚠ add to Campaigns tab")))</f>
        <v/>
      </c>
      <c r="J4984" s="83" t="str">
        <f aca="false">IF(D4984="","",D4984*IF(Settings!$B$23=Settings!$C$6,1,IF(Settings!$B$23="USD",1/INDEX(Settings!$B$29:$B$40,MONTH(B4984)),INDEX(Settings!$B$29:$B$40,MONTH(B4984)))))</f>
        <v/>
      </c>
    </row>
    <row r="4985" customFormat="false" ht="15" hidden="false" customHeight="false" outlineLevel="0" collapsed="false">
      <c r="I4985" s="0" t="str">
        <f aca="false">IF(A4985="","",IF(COUNTIF(Campaigns!$A$7:$A$300,A4985)&gt;0,"✓",IF(N(D4985)=0,"– no spend","⚠ add to Campaigns tab")))</f>
        <v/>
      </c>
      <c r="J4985" s="83" t="str">
        <f aca="false">IF(D4985="","",D4985*IF(Settings!$B$23=Settings!$C$6,1,IF(Settings!$B$23="USD",1/INDEX(Settings!$B$29:$B$40,MONTH(B4985)),INDEX(Settings!$B$29:$B$40,MONTH(B4985)))))</f>
        <v/>
      </c>
    </row>
    <row r="4986" customFormat="false" ht="15" hidden="false" customHeight="false" outlineLevel="0" collapsed="false">
      <c r="I4986" s="0" t="str">
        <f aca="false">IF(A4986="","",IF(COUNTIF(Campaigns!$A$7:$A$300,A4986)&gt;0,"✓",IF(N(D4986)=0,"– no spend","⚠ add to Campaigns tab")))</f>
        <v/>
      </c>
      <c r="J4986" s="83" t="str">
        <f aca="false">IF(D4986="","",D4986*IF(Settings!$B$23=Settings!$C$6,1,IF(Settings!$B$23="USD",1/INDEX(Settings!$B$29:$B$40,MONTH(B4986)),INDEX(Settings!$B$29:$B$40,MONTH(B4986)))))</f>
        <v/>
      </c>
    </row>
    <row r="4987" customFormat="false" ht="15" hidden="false" customHeight="false" outlineLevel="0" collapsed="false">
      <c r="I4987" s="0" t="str">
        <f aca="false">IF(A4987="","",IF(COUNTIF(Campaigns!$A$7:$A$300,A4987)&gt;0,"✓",IF(N(D4987)=0,"– no spend","⚠ add to Campaigns tab")))</f>
        <v/>
      </c>
      <c r="J4987" s="83" t="str">
        <f aca="false">IF(D4987="","",D4987*IF(Settings!$B$23=Settings!$C$6,1,IF(Settings!$B$23="USD",1/INDEX(Settings!$B$29:$B$40,MONTH(B4987)),INDEX(Settings!$B$29:$B$40,MONTH(B4987)))))</f>
        <v/>
      </c>
    </row>
    <row r="4988" customFormat="false" ht="15" hidden="false" customHeight="false" outlineLevel="0" collapsed="false">
      <c r="I4988" s="0" t="str">
        <f aca="false">IF(A4988="","",IF(COUNTIF(Campaigns!$A$7:$A$300,A4988)&gt;0,"✓",IF(N(D4988)=0,"– no spend","⚠ add to Campaigns tab")))</f>
        <v/>
      </c>
      <c r="J4988" s="83" t="str">
        <f aca="false">IF(D4988="","",D4988*IF(Settings!$B$23=Settings!$C$6,1,IF(Settings!$B$23="USD",1/INDEX(Settings!$B$29:$B$40,MONTH(B4988)),INDEX(Settings!$B$29:$B$40,MONTH(B4988)))))</f>
        <v/>
      </c>
    </row>
    <row r="4989" customFormat="false" ht="15" hidden="false" customHeight="false" outlineLevel="0" collapsed="false">
      <c r="I4989" s="0" t="str">
        <f aca="false">IF(A4989="","",IF(COUNTIF(Campaigns!$A$7:$A$300,A4989)&gt;0,"✓",IF(N(D4989)=0,"– no spend","⚠ add to Campaigns tab")))</f>
        <v/>
      </c>
      <c r="J4989" s="83" t="str">
        <f aca="false">IF(D4989="","",D4989*IF(Settings!$B$23=Settings!$C$6,1,IF(Settings!$B$23="USD",1/INDEX(Settings!$B$29:$B$40,MONTH(B4989)),INDEX(Settings!$B$29:$B$40,MONTH(B4989)))))</f>
        <v/>
      </c>
    </row>
    <row r="4990" customFormat="false" ht="15" hidden="false" customHeight="false" outlineLevel="0" collapsed="false">
      <c r="I4990" s="0" t="str">
        <f aca="false">IF(A4990="","",IF(COUNTIF(Campaigns!$A$7:$A$300,A4990)&gt;0,"✓",IF(N(D4990)=0,"– no spend","⚠ add to Campaigns tab")))</f>
        <v/>
      </c>
      <c r="J4990" s="83" t="str">
        <f aca="false">IF(D4990="","",D4990*IF(Settings!$B$23=Settings!$C$6,1,IF(Settings!$B$23="USD",1/INDEX(Settings!$B$29:$B$40,MONTH(B4990)),INDEX(Settings!$B$29:$B$40,MONTH(B4990)))))</f>
        <v/>
      </c>
    </row>
    <row r="4991" customFormat="false" ht="15" hidden="false" customHeight="false" outlineLevel="0" collapsed="false">
      <c r="I4991" s="0" t="str">
        <f aca="false">IF(A4991="","",IF(COUNTIF(Campaigns!$A$7:$A$300,A4991)&gt;0,"✓",IF(N(D4991)=0,"– no spend","⚠ add to Campaigns tab")))</f>
        <v/>
      </c>
      <c r="J4991" s="83" t="str">
        <f aca="false">IF(D4991="","",D4991*IF(Settings!$B$23=Settings!$C$6,1,IF(Settings!$B$23="USD",1/INDEX(Settings!$B$29:$B$40,MONTH(B4991)),INDEX(Settings!$B$29:$B$40,MONTH(B4991)))))</f>
        <v/>
      </c>
    </row>
    <row r="4992" customFormat="false" ht="15" hidden="false" customHeight="false" outlineLevel="0" collapsed="false">
      <c r="I4992" s="0" t="str">
        <f aca="false">IF(A4992="","",IF(COUNTIF(Campaigns!$A$7:$A$300,A4992)&gt;0,"✓",IF(N(D4992)=0,"– no spend","⚠ add to Campaigns tab")))</f>
        <v/>
      </c>
      <c r="J4992" s="83" t="str">
        <f aca="false">IF(D4992="","",D4992*IF(Settings!$B$23=Settings!$C$6,1,IF(Settings!$B$23="USD",1/INDEX(Settings!$B$29:$B$40,MONTH(B4992)),INDEX(Settings!$B$29:$B$40,MONTH(B4992)))))</f>
        <v/>
      </c>
    </row>
    <row r="4993" customFormat="false" ht="15" hidden="false" customHeight="false" outlineLevel="0" collapsed="false">
      <c r="I4993" s="0" t="str">
        <f aca="false">IF(A4993="","",IF(COUNTIF(Campaigns!$A$7:$A$300,A4993)&gt;0,"✓",IF(N(D4993)=0,"– no spend","⚠ add to Campaigns tab")))</f>
        <v/>
      </c>
      <c r="J4993" s="83" t="str">
        <f aca="false">IF(D4993="","",D4993*IF(Settings!$B$23=Settings!$C$6,1,IF(Settings!$B$23="USD",1/INDEX(Settings!$B$29:$B$40,MONTH(B4993)),INDEX(Settings!$B$29:$B$40,MONTH(B4993)))))</f>
        <v/>
      </c>
    </row>
    <row r="4994" customFormat="false" ht="15" hidden="false" customHeight="false" outlineLevel="0" collapsed="false">
      <c r="I4994" s="0" t="str">
        <f aca="false">IF(A4994="","",IF(COUNTIF(Campaigns!$A$7:$A$300,A4994)&gt;0,"✓",IF(N(D4994)=0,"– no spend","⚠ add to Campaigns tab")))</f>
        <v/>
      </c>
      <c r="J4994" s="83" t="str">
        <f aca="false">IF(D4994="","",D4994*IF(Settings!$B$23=Settings!$C$6,1,IF(Settings!$B$23="USD",1/INDEX(Settings!$B$29:$B$40,MONTH(B4994)),INDEX(Settings!$B$29:$B$40,MONTH(B4994)))))</f>
        <v/>
      </c>
    </row>
    <row r="4995" customFormat="false" ht="15" hidden="false" customHeight="false" outlineLevel="0" collapsed="false">
      <c r="I4995" s="0" t="str">
        <f aca="false">IF(A4995="","",IF(COUNTIF(Campaigns!$A$7:$A$300,A4995)&gt;0,"✓",IF(N(D4995)=0,"– no spend","⚠ add to Campaigns tab")))</f>
        <v/>
      </c>
      <c r="J4995" s="83" t="str">
        <f aca="false">IF(D4995="","",D4995*IF(Settings!$B$23=Settings!$C$6,1,IF(Settings!$B$23="USD",1/INDEX(Settings!$B$29:$B$40,MONTH(B4995)),INDEX(Settings!$B$29:$B$40,MONTH(B4995)))))</f>
        <v/>
      </c>
    </row>
    <row r="4996" customFormat="false" ht="15" hidden="false" customHeight="false" outlineLevel="0" collapsed="false">
      <c r="I4996" s="0" t="str">
        <f aca="false">IF(A4996="","",IF(COUNTIF(Campaigns!$A$7:$A$300,A4996)&gt;0,"✓",IF(N(D4996)=0,"– no spend","⚠ add to Campaigns tab")))</f>
        <v/>
      </c>
      <c r="J4996" s="83" t="str">
        <f aca="false">IF(D4996="","",D4996*IF(Settings!$B$23=Settings!$C$6,1,IF(Settings!$B$23="USD",1/INDEX(Settings!$B$29:$B$40,MONTH(B4996)),INDEX(Settings!$B$29:$B$40,MONTH(B4996)))))</f>
        <v/>
      </c>
    </row>
    <row r="4997" customFormat="false" ht="15" hidden="false" customHeight="false" outlineLevel="0" collapsed="false">
      <c r="I4997" s="0" t="str">
        <f aca="false">IF(A4997="","",IF(COUNTIF(Campaigns!$A$7:$A$300,A4997)&gt;0,"✓",IF(N(D4997)=0,"– no spend","⚠ add to Campaigns tab")))</f>
        <v/>
      </c>
      <c r="J4997" s="83" t="str">
        <f aca="false">IF(D4997="","",D4997*IF(Settings!$B$23=Settings!$C$6,1,IF(Settings!$B$23="USD",1/INDEX(Settings!$B$29:$B$40,MONTH(B4997)),INDEX(Settings!$B$29:$B$40,MONTH(B4997)))))</f>
        <v/>
      </c>
    </row>
    <row r="4998" customFormat="false" ht="15" hidden="false" customHeight="false" outlineLevel="0" collapsed="false">
      <c r="I4998" s="0" t="str">
        <f aca="false">IF(A4998="","",IF(COUNTIF(Campaigns!$A$7:$A$300,A4998)&gt;0,"✓",IF(N(D4998)=0,"– no spend","⚠ add to Campaigns tab")))</f>
        <v/>
      </c>
      <c r="J4998" s="83" t="str">
        <f aca="false">IF(D4998="","",D4998*IF(Settings!$B$23=Settings!$C$6,1,IF(Settings!$B$23="USD",1/INDEX(Settings!$B$29:$B$40,MONTH(B4998)),INDEX(Settings!$B$29:$B$40,MONTH(B4998)))))</f>
        <v/>
      </c>
    </row>
    <row r="4999" customFormat="false" ht="15" hidden="false" customHeight="false" outlineLevel="0" collapsed="false">
      <c r="I4999" s="0" t="str">
        <f aca="false">IF(A4999="","",IF(COUNTIF(Campaigns!$A$7:$A$300,A4999)&gt;0,"✓",IF(N(D4999)=0,"– no spend","⚠ add to Campaigns tab")))</f>
        <v/>
      </c>
      <c r="J4999" s="83" t="str">
        <f aca="false">IF(D4999="","",D4999*IF(Settings!$B$23=Settings!$C$6,1,IF(Settings!$B$23="USD",1/INDEX(Settings!$B$29:$B$40,MONTH(B4999)),INDEX(Settings!$B$29:$B$40,MONTH(B4999)))))</f>
        <v/>
      </c>
    </row>
    <row r="5000" customFormat="false" ht="15" hidden="false" customHeight="false" outlineLevel="0" collapsed="false">
      <c r="I5000" s="0" t="str">
        <f aca="false">IF(A5000="","",IF(COUNTIF(Campaigns!$A$7:$A$300,A5000)&gt;0,"✓",IF(N(D5000)=0,"– no spend","⚠ add to Campaigns tab")))</f>
        <v/>
      </c>
      <c r="J5000" s="83" t="str">
        <f aca="false">IF(D5000="","",D5000*IF(Settings!$B$23=Settings!$C$6,1,IF(Settings!$B$23="USD",1/INDEX(Settings!$B$29:$B$40,MONTH(B5000)),INDEX(Settings!$B$29:$B$40,MONTH(B5000)))))</f>
        <v/>
      </c>
    </row>
    <row r="5001" customFormat="false" ht="15" hidden="false" customHeight="false" outlineLevel="0" collapsed="false">
      <c r="I5001" s="0" t="str">
        <f aca="false">IF(A5001="","",IF(COUNTIF(Campaigns!$A$7:$A$300,A5001)&gt;0,"✓",IF(N(D5001)=0,"– no spend","⚠ add to Campaigns tab")))</f>
        <v/>
      </c>
      <c r="J5001" s="83" t="str">
        <f aca="false">IF(D5001="","",D5001*IF(Settings!$B$23=Settings!$C$6,1,IF(Settings!$B$23="USD",1/INDEX(Settings!$B$29:$B$40,MONTH(B5001)),INDEX(Settings!$B$29:$B$40,MONTH(B5001)))))</f>
        <v/>
      </c>
    </row>
    <row r="5002" customFormat="false" ht="15" hidden="false" customHeight="false" outlineLevel="0" collapsed="false">
      <c r="I5002" s="0" t="str">
        <f aca="false">IF(A5002="","",IF(COUNTIF(Campaigns!$A$7:$A$300,A5002)&gt;0,"✓",IF(N(D5002)=0,"– no spend","⚠ add to Campaigns tab")))</f>
        <v/>
      </c>
      <c r="J5002" s="83" t="str">
        <f aca="false">IF(D5002="","",D5002*IF(Settings!$B$23=Settings!$C$6,1,IF(Settings!$B$23="USD",1/INDEX(Settings!$B$29:$B$40,MONTH(B5002)),INDEX(Settings!$B$29:$B$40,MONTH(B5002)))))</f>
        <v/>
      </c>
    </row>
    <row r="5003" customFormat="false" ht="15" hidden="false" customHeight="false" outlineLevel="0" collapsed="false">
      <c r="I5003" s="0" t="str">
        <f aca="false">IF(A5003="","",IF(COUNTIF(Campaigns!$A$7:$A$300,A5003)&gt;0,"✓",IF(N(D5003)=0,"– no spend","⚠ add to Campaigns tab")))</f>
        <v/>
      </c>
      <c r="J5003" s="83" t="str">
        <f aca="false">IF(D5003="","",D5003*IF(Settings!$B$23=Settings!$C$6,1,IF(Settings!$B$23="USD",1/INDEX(Settings!$B$29:$B$40,MONTH(B5003)),INDEX(Settings!$B$29:$B$40,MONTH(B5003)))))</f>
        <v/>
      </c>
    </row>
    <row r="5004" customFormat="false" ht="15" hidden="false" customHeight="false" outlineLevel="0" collapsed="false">
      <c r="I5004" s="0" t="str">
        <f aca="false">IF(A5004="","",IF(COUNTIF(Campaigns!$A$7:$A$300,A5004)&gt;0,"✓",IF(N(D5004)=0,"– no spend","⚠ add to Campaigns tab")))</f>
        <v/>
      </c>
      <c r="J5004" s="83" t="str">
        <f aca="false">IF(D5004="","",D5004*IF(Settings!$B$23=Settings!$C$6,1,IF(Settings!$B$23="USD",1/INDEX(Settings!$B$29:$B$40,MONTH(B5004)),INDEX(Settings!$B$29:$B$40,MONTH(B5004)))))</f>
        <v/>
      </c>
    </row>
    <row r="5005" customFormat="false" ht="15" hidden="false" customHeight="false" outlineLevel="0" collapsed="false">
      <c r="I5005" s="0" t="str">
        <f aca="false">IF(A5005="","",IF(COUNTIF(Campaigns!$A$7:$A$300,A5005)&gt;0,"✓",IF(N(D5005)=0,"– no spend","⚠ add to Campaigns tab")))</f>
        <v/>
      </c>
      <c r="J5005" s="83" t="str">
        <f aca="false">IF(D5005="","",D5005*IF(Settings!$B$23=Settings!$C$6,1,IF(Settings!$B$23="USD",1/INDEX(Settings!$B$29:$B$40,MONTH(B5005)),INDEX(Settings!$B$29:$B$40,MONTH(B5005)))))</f>
        <v/>
      </c>
    </row>
    <row r="5006" customFormat="false" ht="15" hidden="false" customHeight="false" outlineLevel="0" collapsed="false">
      <c r="I5006" s="0" t="str">
        <f aca="false">IF(A5006="","",IF(COUNTIF(Campaigns!$A$7:$A$300,A5006)&gt;0,"✓",IF(N(D5006)=0,"– no spend","⚠ add to Campaigns tab")))</f>
        <v/>
      </c>
      <c r="J5006" s="83" t="str">
        <f aca="false">IF(D5006="","",D5006*IF(Settings!$B$23=Settings!$C$6,1,IF(Settings!$B$23="USD",1/INDEX(Settings!$B$29:$B$40,MONTH(B5006)),INDEX(Settings!$B$29:$B$40,MONTH(B5006)))))</f>
        <v/>
      </c>
    </row>
    <row r="5007" customFormat="false" ht="15" hidden="false" customHeight="false" outlineLevel="0" collapsed="false">
      <c r="I5007" s="0" t="str">
        <f aca="false">IF(A5007="","",IF(COUNTIF(Campaigns!$A$7:$A$300,A5007)&gt;0,"✓",IF(N(D5007)=0,"– no spend","⚠ add to Campaigns tab")))</f>
        <v/>
      </c>
      <c r="J5007" s="83" t="str">
        <f aca="false">IF(D5007="","",D5007*IF(Settings!$B$23=Settings!$C$6,1,IF(Settings!$B$23="USD",1/INDEX(Settings!$B$29:$B$40,MONTH(B5007)),INDEX(Settings!$B$29:$B$40,MONTH(B5007)))))</f>
        <v/>
      </c>
    </row>
    <row r="5008" customFormat="false" ht="15" hidden="false" customHeight="false" outlineLevel="0" collapsed="false">
      <c r="I5008" s="0" t="str">
        <f aca="false">IF(A5008="","",IF(COUNTIF(Campaigns!$A$7:$A$300,A5008)&gt;0,"✓",IF(N(D5008)=0,"– no spend","⚠ add to Campaigns tab")))</f>
        <v/>
      </c>
      <c r="J5008" s="83" t="str">
        <f aca="false">IF(D5008="","",D5008*IF(Settings!$B$23=Settings!$C$6,1,IF(Settings!$B$23="USD",1/INDEX(Settings!$B$29:$B$40,MONTH(B5008)),INDEX(Settings!$B$29:$B$40,MONTH(B5008)))))</f>
        <v/>
      </c>
    </row>
    <row r="5009" customFormat="false" ht="15" hidden="false" customHeight="false" outlineLevel="0" collapsed="false">
      <c r="I5009" s="0" t="str">
        <f aca="false">IF(A5009="","",IF(COUNTIF(Campaigns!$A$7:$A$300,A5009)&gt;0,"✓",IF(N(D5009)=0,"– no spend","⚠ add to Campaigns tab")))</f>
        <v/>
      </c>
      <c r="J5009" s="83" t="str">
        <f aca="false">IF(D5009="","",D5009*IF(Settings!$B$23=Settings!$C$6,1,IF(Settings!$B$23="USD",1/INDEX(Settings!$B$29:$B$40,MONTH(B5009)),INDEX(Settings!$B$29:$B$40,MONTH(B5009)))))</f>
        <v/>
      </c>
    </row>
    <row r="5010" customFormat="false" ht="15" hidden="false" customHeight="false" outlineLevel="0" collapsed="false">
      <c r="I5010" s="0" t="str">
        <f aca="false">IF(A5010="","",IF(COUNTIF(Campaigns!$A$7:$A$300,A5010)&gt;0,"✓",IF(N(D5010)=0,"– no spend","⚠ add to Campaigns tab")))</f>
        <v/>
      </c>
      <c r="J5010" s="83" t="str">
        <f aca="false">IF(D5010="","",D5010*IF(Settings!$B$23=Settings!$C$6,1,IF(Settings!$B$23="USD",1/INDEX(Settings!$B$29:$B$40,MONTH(B5010)),INDEX(Settings!$B$29:$B$40,MONTH(B5010)))))</f>
        <v/>
      </c>
    </row>
    <row r="5011" customFormat="false" ht="15" hidden="false" customHeight="false" outlineLevel="0" collapsed="false">
      <c r="I5011" s="0" t="str">
        <f aca="false">IF(A5011="","",IF(COUNTIF(Campaigns!$A$7:$A$300,A5011)&gt;0,"✓",IF(N(D5011)=0,"– no spend","⚠ add to Campaigns tab")))</f>
        <v/>
      </c>
      <c r="J5011" s="83" t="str">
        <f aca="false">IF(D5011="","",D5011*IF(Settings!$B$23=Settings!$C$6,1,IF(Settings!$B$23="USD",1/INDEX(Settings!$B$29:$B$40,MONTH(B5011)),INDEX(Settings!$B$29:$B$40,MONTH(B5011)))))</f>
        <v/>
      </c>
    </row>
    <row r="5012" customFormat="false" ht="15" hidden="false" customHeight="false" outlineLevel="0" collapsed="false">
      <c r="I5012" s="0" t="str">
        <f aca="false">IF(A5012="","",IF(COUNTIF(Campaigns!$A$7:$A$300,A5012)&gt;0,"✓",IF(N(D5012)=0,"– no spend","⚠ add to Campaigns tab")))</f>
        <v/>
      </c>
      <c r="J5012" s="83" t="str">
        <f aca="false">IF(D5012="","",D5012*IF(Settings!$B$23=Settings!$C$6,1,IF(Settings!$B$23="USD",1/INDEX(Settings!$B$29:$B$40,MONTH(B5012)),INDEX(Settings!$B$29:$B$40,MONTH(B5012)))))</f>
        <v/>
      </c>
    </row>
    <row r="5013" customFormat="false" ht="15" hidden="false" customHeight="false" outlineLevel="0" collapsed="false">
      <c r="I5013" s="0" t="str">
        <f aca="false">IF(A5013="","",IF(COUNTIF(Campaigns!$A$7:$A$300,A5013)&gt;0,"✓",IF(N(D5013)=0,"– no spend","⚠ add to Campaigns tab")))</f>
        <v/>
      </c>
      <c r="J5013" s="83" t="str">
        <f aca="false">IF(D5013="","",D5013*IF(Settings!$B$23=Settings!$C$6,1,IF(Settings!$B$23="USD",1/INDEX(Settings!$B$29:$B$40,MONTH(B5013)),INDEX(Settings!$B$29:$B$40,MONTH(B5013)))))</f>
        <v/>
      </c>
    </row>
    <row r="5014" customFormat="false" ht="15" hidden="false" customHeight="false" outlineLevel="0" collapsed="false">
      <c r="I5014" s="0" t="str">
        <f aca="false">IF(A5014="","",IF(COUNTIF(Campaigns!$A$7:$A$300,A5014)&gt;0,"✓",IF(N(D5014)=0,"– no spend","⚠ add to Campaigns tab")))</f>
        <v/>
      </c>
      <c r="J5014" s="83" t="str">
        <f aca="false">IF(D5014="","",D5014*IF(Settings!$B$23=Settings!$C$6,1,IF(Settings!$B$23="USD",1/INDEX(Settings!$B$29:$B$40,MONTH(B5014)),INDEX(Settings!$B$29:$B$40,MONTH(B5014)))))</f>
        <v/>
      </c>
    </row>
    <row r="5015" customFormat="false" ht="15" hidden="false" customHeight="false" outlineLevel="0" collapsed="false">
      <c r="I5015" s="0" t="str">
        <f aca="false">IF(A5015="","",IF(COUNTIF(Campaigns!$A$7:$A$300,A5015)&gt;0,"✓",IF(N(D5015)=0,"– no spend","⚠ add to Campaigns tab")))</f>
        <v/>
      </c>
      <c r="J5015" s="83" t="str">
        <f aca="false">IF(D5015="","",D5015*IF(Settings!$B$23=Settings!$C$6,1,IF(Settings!$B$23="USD",1/INDEX(Settings!$B$29:$B$40,MONTH(B5015)),INDEX(Settings!$B$29:$B$40,MONTH(B5015)))))</f>
        <v/>
      </c>
    </row>
    <row r="5016" customFormat="false" ht="15" hidden="false" customHeight="false" outlineLevel="0" collapsed="false">
      <c r="I5016" s="0" t="str">
        <f aca="false">IF(A5016="","",IF(COUNTIF(Campaigns!$A$7:$A$300,A5016)&gt;0,"✓",IF(N(D5016)=0,"– no spend","⚠ add to Campaigns tab")))</f>
        <v/>
      </c>
      <c r="J5016" s="83" t="str">
        <f aca="false">IF(D5016="","",D5016*IF(Settings!$B$23=Settings!$C$6,1,IF(Settings!$B$23="USD",1/INDEX(Settings!$B$29:$B$40,MONTH(B5016)),INDEX(Settings!$B$29:$B$40,MONTH(B5016)))))</f>
        <v/>
      </c>
    </row>
    <row r="5017" customFormat="false" ht="15" hidden="false" customHeight="false" outlineLevel="0" collapsed="false">
      <c r="I5017" s="0" t="str">
        <f aca="false">IF(A5017="","",IF(COUNTIF(Campaigns!$A$7:$A$300,A5017)&gt;0,"✓",IF(N(D5017)=0,"– no spend","⚠ add to Campaigns tab")))</f>
        <v/>
      </c>
      <c r="J5017" s="83" t="str">
        <f aca="false">IF(D5017="","",D5017*IF(Settings!$B$23=Settings!$C$6,1,IF(Settings!$B$23="USD",1/INDEX(Settings!$B$29:$B$40,MONTH(B5017)),INDEX(Settings!$B$29:$B$40,MONTH(B5017)))))</f>
        <v/>
      </c>
    </row>
    <row r="5018" customFormat="false" ht="15" hidden="false" customHeight="false" outlineLevel="0" collapsed="false">
      <c r="I5018" s="0" t="str">
        <f aca="false">IF(A5018="","",IF(COUNTIF(Campaigns!$A$7:$A$300,A5018)&gt;0,"✓",IF(N(D5018)=0,"– no spend","⚠ add to Campaigns tab")))</f>
        <v/>
      </c>
      <c r="J5018" s="83" t="str">
        <f aca="false">IF(D5018="","",D5018*IF(Settings!$B$23=Settings!$C$6,1,IF(Settings!$B$23="USD",1/INDEX(Settings!$B$29:$B$40,MONTH(B5018)),INDEX(Settings!$B$29:$B$40,MONTH(B5018)))))</f>
        <v/>
      </c>
    </row>
    <row r="5019" customFormat="false" ht="15" hidden="false" customHeight="false" outlineLevel="0" collapsed="false">
      <c r="I5019" s="0" t="str">
        <f aca="false">IF(A5019="","",IF(COUNTIF(Campaigns!$A$7:$A$300,A5019)&gt;0,"✓",IF(N(D5019)=0,"– no spend","⚠ add to Campaigns tab")))</f>
        <v/>
      </c>
      <c r="J5019" s="83" t="str">
        <f aca="false">IF(D5019="","",D5019*IF(Settings!$B$23=Settings!$C$6,1,IF(Settings!$B$23="USD",1/INDEX(Settings!$B$29:$B$40,MONTH(B5019)),INDEX(Settings!$B$29:$B$40,MONTH(B5019)))))</f>
        <v/>
      </c>
    </row>
    <row r="5020" customFormat="false" ht="15" hidden="false" customHeight="false" outlineLevel="0" collapsed="false">
      <c r="I5020" s="0" t="str">
        <f aca="false">IF(A5020="","",IF(COUNTIF(Campaigns!$A$7:$A$300,A5020)&gt;0,"✓",IF(N(D5020)=0,"– no spend","⚠ add to Campaigns tab")))</f>
        <v/>
      </c>
      <c r="J5020" s="83" t="str">
        <f aca="false">IF(D5020="","",D5020*IF(Settings!$B$23=Settings!$C$6,1,IF(Settings!$B$23="USD",1/INDEX(Settings!$B$29:$B$40,MONTH(B5020)),INDEX(Settings!$B$29:$B$40,MONTH(B5020)))))</f>
        <v/>
      </c>
    </row>
    <row r="5021" customFormat="false" ht="15" hidden="false" customHeight="false" outlineLevel="0" collapsed="false">
      <c r="I5021" s="0" t="str">
        <f aca="false">IF(A5021="","",IF(COUNTIF(Campaigns!$A$7:$A$300,A5021)&gt;0,"✓",IF(N(D5021)=0,"– no spend","⚠ add to Campaigns tab")))</f>
        <v/>
      </c>
      <c r="J5021" s="83" t="str">
        <f aca="false">IF(D5021="","",D5021*IF(Settings!$B$23=Settings!$C$6,1,IF(Settings!$B$23="USD",1/INDEX(Settings!$B$29:$B$40,MONTH(B5021)),INDEX(Settings!$B$29:$B$40,MONTH(B5021)))))</f>
        <v/>
      </c>
    </row>
    <row r="5022" customFormat="false" ht="15" hidden="false" customHeight="false" outlineLevel="0" collapsed="false">
      <c r="I5022" s="0" t="str">
        <f aca="false">IF(A5022="","",IF(COUNTIF(Campaigns!$A$7:$A$300,A5022)&gt;0,"✓",IF(N(D5022)=0,"– no spend","⚠ add to Campaigns tab")))</f>
        <v/>
      </c>
      <c r="J5022" s="83" t="str">
        <f aca="false">IF(D5022="","",D5022*IF(Settings!$B$23=Settings!$C$6,1,IF(Settings!$B$23="USD",1/INDEX(Settings!$B$29:$B$40,MONTH(B5022)),INDEX(Settings!$B$29:$B$40,MONTH(B5022)))))</f>
        <v/>
      </c>
    </row>
    <row r="5023" customFormat="false" ht="15" hidden="false" customHeight="false" outlineLevel="0" collapsed="false">
      <c r="I5023" s="0" t="str">
        <f aca="false">IF(A5023="","",IF(COUNTIF(Campaigns!$A$7:$A$300,A5023)&gt;0,"✓",IF(N(D5023)=0,"– no spend","⚠ add to Campaigns tab")))</f>
        <v/>
      </c>
      <c r="J5023" s="83" t="str">
        <f aca="false">IF(D5023="","",D5023*IF(Settings!$B$23=Settings!$C$6,1,IF(Settings!$B$23="USD",1/INDEX(Settings!$B$29:$B$40,MONTH(B5023)),INDEX(Settings!$B$29:$B$40,MONTH(B5023)))))</f>
        <v/>
      </c>
    </row>
    <row r="5024" customFormat="false" ht="15" hidden="false" customHeight="false" outlineLevel="0" collapsed="false">
      <c r="I5024" s="0" t="str">
        <f aca="false">IF(A5024="","",IF(COUNTIF(Campaigns!$A$7:$A$300,A5024)&gt;0,"✓",IF(N(D5024)=0,"– no spend","⚠ add to Campaigns tab")))</f>
        <v/>
      </c>
      <c r="J5024" s="83" t="str">
        <f aca="false">IF(D5024="","",D5024*IF(Settings!$B$23=Settings!$C$6,1,IF(Settings!$B$23="USD",1/INDEX(Settings!$B$29:$B$40,MONTH(B5024)),INDEX(Settings!$B$29:$B$40,MONTH(B5024)))))</f>
        <v/>
      </c>
    </row>
    <row r="5025" customFormat="false" ht="15" hidden="false" customHeight="false" outlineLevel="0" collapsed="false">
      <c r="I5025" s="0" t="str">
        <f aca="false">IF(A5025="","",IF(COUNTIF(Campaigns!$A$7:$A$300,A5025)&gt;0,"✓",IF(N(D5025)=0,"– no spend","⚠ add to Campaigns tab")))</f>
        <v/>
      </c>
      <c r="J5025" s="83" t="str">
        <f aca="false">IF(D5025="","",D5025*IF(Settings!$B$23=Settings!$C$6,1,IF(Settings!$B$23="USD",1/INDEX(Settings!$B$29:$B$40,MONTH(B5025)),INDEX(Settings!$B$29:$B$40,MONTH(B5025)))))</f>
        <v/>
      </c>
    </row>
    <row r="5026" customFormat="false" ht="15" hidden="false" customHeight="false" outlineLevel="0" collapsed="false">
      <c r="I5026" s="0" t="str">
        <f aca="false">IF(A5026="","",IF(COUNTIF(Campaigns!$A$7:$A$300,A5026)&gt;0,"✓",IF(N(D5026)=0,"– no spend","⚠ add to Campaigns tab")))</f>
        <v/>
      </c>
      <c r="J5026" s="83" t="str">
        <f aca="false">IF(D5026="","",D5026*IF(Settings!$B$23=Settings!$C$6,1,IF(Settings!$B$23="USD",1/INDEX(Settings!$B$29:$B$40,MONTH(B5026)),INDEX(Settings!$B$29:$B$40,MONTH(B5026)))))</f>
        <v/>
      </c>
    </row>
    <row r="5027" customFormat="false" ht="15" hidden="false" customHeight="false" outlineLevel="0" collapsed="false">
      <c r="I5027" s="0" t="str">
        <f aca="false">IF(A5027="","",IF(COUNTIF(Campaigns!$A$7:$A$300,A5027)&gt;0,"✓",IF(N(D5027)=0,"– no spend","⚠ add to Campaigns tab")))</f>
        <v/>
      </c>
      <c r="J5027" s="83" t="str">
        <f aca="false">IF(D5027="","",D5027*IF(Settings!$B$23=Settings!$C$6,1,IF(Settings!$B$23="USD",1/INDEX(Settings!$B$29:$B$40,MONTH(B5027)),INDEX(Settings!$B$29:$B$40,MONTH(B5027)))))</f>
        <v/>
      </c>
    </row>
    <row r="5028" customFormat="false" ht="15" hidden="false" customHeight="false" outlineLevel="0" collapsed="false">
      <c r="I5028" s="0" t="str">
        <f aca="false">IF(A5028="","",IF(COUNTIF(Campaigns!$A$7:$A$300,A5028)&gt;0,"✓",IF(N(D5028)=0,"– no spend","⚠ add to Campaigns tab")))</f>
        <v/>
      </c>
      <c r="J5028" s="83" t="str">
        <f aca="false">IF(D5028="","",D5028*IF(Settings!$B$23=Settings!$C$6,1,IF(Settings!$B$23="USD",1/INDEX(Settings!$B$29:$B$40,MONTH(B5028)),INDEX(Settings!$B$29:$B$40,MONTH(B5028)))))</f>
        <v/>
      </c>
    </row>
    <row r="5029" customFormat="false" ht="15" hidden="false" customHeight="false" outlineLevel="0" collapsed="false">
      <c r="I5029" s="0" t="str">
        <f aca="false">IF(A5029="","",IF(COUNTIF(Campaigns!$A$7:$A$300,A5029)&gt;0,"✓",IF(N(D5029)=0,"– no spend","⚠ add to Campaigns tab")))</f>
        <v/>
      </c>
      <c r="J5029" s="83" t="str">
        <f aca="false">IF(D5029="","",D5029*IF(Settings!$B$23=Settings!$C$6,1,IF(Settings!$B$23="USD",1/INDEX(Settings!$B$29:$B$40,MONTH(B5029)),INDEX(Settings!$B$29:$B$40,MONTH(B5029)))))</f>
        <v/>
      </c>
    </row>
    <row r="5030" customFormat="false" ht="15" hidden="false" customHeight="false" outlineLevel="0" collapsed="false">
      <c r="I5030" s="0" t="str">
        <f aca="false">IF(A5030="","",IF(COUNTIF(Campaigns!$A$7:$A$300,A5030)&gt;0,"✓",IF(N(D5030)=0,"– no spend","⚠ add to Campaigns tab")))</f>
        <v/>
      </c>
      <c r="J5030" s="83" t="str">
        <f aca="false">IF(D5030="","",D5030*IF(Settings!$B$23=Settings!$C$6,1,IF(Settings!$B$23="USD",1/INDEX(Settings!$B$29:$B$40,MONTH(B5030)),INDEX(Settings!$B$29:$B$40,MONTH(B5030)))))</f>
        <v/>
      </c>
    </row>
    <row r="5031" customFormat="false" ht="15" hidden="false" customHeight="false" outlineLevel="0" collapsed="false">
      <c r="I5031" s="0" t="str">
        <f aca="false">IF(A5031="","",IF(COUNTIF(Campaigns!$A$7:$A$300,A5031)&gt;0,"✓",IF(N(D5031)=0,"– no spend","⚠ add to Campaigns tab")))</f>
        <v/>
      </c>
      <c r="J5031" s="83" t="str">
        <f aca="false">IF(D5031="","",D5031*IF(Settings!$B$23=Settings!$C$6,1,IF(Settings!$B$23="USD",1/INDEX(Settings!$B$29:$B$40,MONTH(B5031)),INDEX(Settings!$B$29:$B$40,MONTH(B5031)))))</f>
        <v/>
      </c>
    </row>
    <row r="5032" customFormat="false" ht="15" hidden="false" customHeight="false" outlineLevel="0" collapsed="false">
      <c r="I5032" s="0" t="str">
        <f aca="false">IF(A5032="","",IF(COUNTIF(Campaigns!$A$7:$A$300,A5032)&gt;0,"✓",IF(N(D5032)=0,"– no spend","⚠ add to Campaigns tab")))</f>
        <v/>
      </c>
      <c r="J5032" s="83" t="str">
        <f aca="false">IF(D5032="","",D5032*IF(Settings!$B$23=Settings!$C$6,1,IF(Settings!$B$23="USD",1/INDEX(Settings!$B$29:$B$40,MONTH(B5032)),INDEX(Settings!$B$29:$B$40,MONTH(B5032)))))</f>
        <v/>
      </c>
    </row>
    <row r="5033" customFormat="false" ht="15" hidden="false" customHeight="false" outlineLevel="0" collapsed="false">
      <c r="I5033" s="0" t="str">
        <f aca="false">IF(A5033="","",IF(COUNTIF(Campaigns!$A$7:$A$300,A5033)&gt;0,"✓",IF(N(D5033)=0,"– no spend","⚠ add to Campaigns tab")))</f>
        <v/>
      </c>
      <c r="J5033" s="83" t="str">
        <f aca="false">IF(D5033="","",D5033*IF(Settings!$B$23=Settings!$C$6,1,IF(Settings!$B$23="USD",1/INDEX(Settings!$B$29:$B$40,MONTH(B5033)),INDEX(Settings!$B$29:$B$40,MONTH(B5033)))))</f>
        <v/>
      </c>
    </row>
    <row r="5034" customFormat="false" ht="15" hidden="false" customHeight="false" outlineLevel="0" collapsed="false">
      <c r="I5034" s="0" t="str">
        <f aca="false">IF(A5034="","",IF(COUNTIF(Campaigns!$A$7:$A$300,A5034)&gt;0,"✓",IF(N(D5034)=0,"– no spend","⚠ add to Campaigns tab")))</f>
        <v/>
      </c>
      <c r="J5034" s="83" t="str">
        <f aca="false">IF(D5034="","",D5034*IF(Settings!$B$23=Settings!$C$6,1,IF(Settings!$B$23="USD",1/INDEX(Settings!$B$29:$B$40,MONTH(B5034)),INDEX(Settings!$B$29:$B$40,MONTH(B5034)))))</f>
        <v/>
      </c>
    </row>
    <row r="5035" customFormat="false" ht="15" hidden="false" customHeight="false" outlineLevel="0" collapsed="false">
      <c r="I5035" s="0" t="str">
        <f aca="false">IF(A5035="","",IF(COUNTIF(Campaigns!$A$7:$A$300,A5035)&gt;0,"✓",IF(N(D5035)=0,"– no spend","⚠ add to Campaigns tab")))</f>
        <v/>
      </c>
      <c r="J5035" s="83" t="str">
        <f aca="false">IF(D5035="","",D5035*IF(Settings!$B$23=Settings!$C$6,1,IF(Settings!$B$23="USD",1/INDEX(Settings!$B$29:$B$40,MONTH(B5035)),INDEX(Settings!$B$29:$B$40,MONTH(B5035)))))</f>
        <v/>
      </c>
    </row>
    <row r="5036" customFormat="false" ht="15" hidden="false" customHeight="false" outlineLevel="0" collapsed="false">
      <c r="I5036" s="0" t="str">
        <f aca="false">IF(A5036="","",IF(COUNTIF(Campaigns!$A$7:$A$300,A5036)&gt;0,"✓",IF(N(D5036)=0,"– no spend","⚠ add to Campaigns tab")))</f>
        <v/>
      </c>
      <c r="J5036" s="83" t="str">
        <f aca="false">IF(D5036="","",D5036*IF(Settings!$B$23=Settings!$C$6,1,IF(Settings!$B$23="USD",1/INDEX(Settings!$B$29:$B$40,MONTH(B5036)),INDEX(Settings!$B$29:$B$40,MONTH(B5036)))))</f>
        <v/>
      </c>
    </row>
    <row r="5037" customFormat="false" ht="15" hidden="false" customHeight="false" outlineLevel="0" collapsed="false">
      <c r="I5037" s="0" t="str">
        <f aca="false">IF(A5037="","",IF(COUNTIF(Campaigns!$A$7:$A$300,A5037)&gt;0,"✓",IF(N(D5037)=0,"– no spend","⚠ add to Campaigns tab")))</f>
        <v/>
      </c>
      <c r="J5037" s="83" t="str">
        <f aca="false">IF(D5037="","",D5037*IF(Settings!$B$23=Settings!$C$6,1,IF(Settings!$B$23="USD",1/INDEX(Settings!$B$29:$B$40,MONTH(B5037)),INDEX(Settings!$B$29:$B$40,MONTH(B5037)))))</f>
        <v/>
      </c>
    </row>
    <row r="5038" customFormat="false" ht="15" hidden="false" customHeight="false" outlineLevel="0" collapsed="false">
      <c r="I5038" s="0" t="str">
        <f aca="false">IF(A5038="","",IF(COUNTIF(Campaigns!$A$7:$A$300,A5038)&gt;0,"✓",IF(N(D5038)=0,"– no spend","⚠ add to Campaigns tab")))</f>
        <v/>
      </c>
      <c r="J5038" s="83" t="str">
        <f aca="false">IF(D5038="","",D5038*IF(Settings!$B$23=Settings!$C$6,1,IF(Settings!$B$23="USD",1/INDEX(Settings!$B$29:$B$40,MONTH(B5038)),INDEX(Settings!$B$29:$B$40,MONTH(B5038)))))</f>
        <v/>
      </c>
    </row>
    <row r="5039" customFormat="false" ht="15" hidden="false" customHeight="false" outlineLevel="0" collapsed="false">
      <c r="I5039" s="0" t="str">
        <f aca="false">IF(A5039="","",IF(COUNTIF(Campaigns!$A$7:$A$300,A5039)&gt;0,"✓",IF(N(D5039)=0,"– no spend","⚠ add to Campaigns tab")))</f>
        <v/>
      </c>
      <c r="J5039" s="83" t="str">
        <f aca="false">IF(D5039="","",D5039*IF(Settings!$B$23=Settings!$C$6,1,IF(Settings!$B$23="USD",1/INDEX(Settings!$B$29:$B$40,MONTH(B5039)),INDEX(Settings!$B$29:$B$40,MONTH(B5039)))))</f>
        <v/>
      </c>
    </row>
    <row r="5040" customFormat="false" ht="15" hidden="false" customHeight="false" outlineLevel="0" collapsed="false">
      <c r="I5040" s="0" t="str">
        <f aca="false">IF(A5040="","",IF(COUNTIF(Campaigns!$A$7:$A$300,A5040)&gt;0,"✓",IF(N(D5040)=0,"– no spend","⚠ add to Campaigns tab")))</f>
        <v/>
      </c>
      <c r="J5040" s="83" t="str">
        <f aca="false">IF(D5040="","",D5040*IF(Settings!$B$23=Settings!$C$6,1,IF(Settings!$B$23="USD",1/INDEX(Settings!$B$29:$B$40,MONTH(B5040)),INDEX(Settings!$B$29:$B$40,MONTH(B5040)))))</f>
        <v/>
      </c>
    </row>
    <row r="5041" customFormat="false" ht="15" hidden="false" customHeight="false" outlineLevel="0" collapsed="false">
      <c r="I5041" s="0" t="str">
        <f aca="false">IF(A5041="","",IF(COUNTIF(Campaigns!$A$7:$A$300,A5041)&gt;0,"✓",IF(N(D5041)=0,"– no spend","⚠ add to Campaigns tab")))</f>
        <v/>
      </c>
      <c r="J5041" s="83" t="str">
        <f aca="false">IF(D5041="","",D5041*IF(Settings!$B$23=Settings!$C$6,1,IF(Settings!$B$23="USD",1/INDEX(Settings!$B$29:$B$40,MONTH(B5041)),INDEX(Settings!$B$29:$B$40,MONTH(B5041)))))</f>
        <v/>
      </c>
    </row>
    <row r="5042" customFormat="false" ht="15" hidden="false" customHeight="false" outlineLevel="0" collapsed="false">
      <c r="I5042" s="0" t="str">
        <f aca="false">IF(A5042="","",IF(COUNTIF(Campaigns!$A$7:$A$300,A5042)&gt;0,"✓",IF(N(D5042)=0,"– no spend","⚠ add to Campaigns tab")))</f>
        <v/>
      </c>
      <c r="J5042" s="83" t="str">
        <f aca="false">IF(D5042="","",D5042*IF(Settings!$B$23=Settings!$C$6,1,IF(Settings!$B$23="USD",1/INDEX(Settings!$B$29:$B$40,MONTH(B5042)),INDEX(Settings!$B$29:$B$40,MONTH(B5042)))))</f>
        <v/>
      </c>
    </row>
    <row r="5043" customFormat="false" ht="15" hidden="false" customHeight="false" outlineLevel="0" collapsed="false">
      <c r="I5043" s="0" t="str">
        <f aca="false">IF(A5043="","",IF(COUNTIF(Campaigns!$A$7:$A$300,A5043)&gt;0,"✓",IF(N(D5043)=0,"– no spend","⚠ add to Campaigns tab")))</f>
        <v/>
      </c>
      <c r="J5043" s="83" t="str">
        <f aca="false">IF(D5043="","",D5043*IF(Settings!$B$23=Settings!$C$6,1,IF(Settings!$B$23="USD",1/INDEX(Settings!$B$29:$B$40,MONTH(B5043)),INDEX(Settings!$B$29:$B$40,MONTH(B5043)))))</f>
        <v/>
      </c>
    </row>
    <row r="5044" customFormat="false" ht="15" hidden="false" customHeight="false" outlineLevel="0" collapsed="false">
      <c r="I5044" s="0" t="str">
        <f aca="false">IF(A5044="","",IF(COUNTIF(Campaigns!$A$7:$A$300,A5044)&gt;0,"✓",IF(N(D5044)=0,"– no spend","⚠ add to Campaigns tab")))</f>
        <v/>
      </c>
      <c r="J5044" s="83" t="str">
        <f aca="false">IF(D5044="","",D5044*IF(Settings!$B$23=Settings!$C$6,1,IF(Settings!$B$23="USD",1/INDEX(Settings!$B$29:$B$40,MONTH(B5044)),INDEX(Settings!$B$29:$B$40,MONTH(B5044)))))</f>
        <v/>
      </c>
    </row>
    <row r="5045" customFormat="false" ht="15" hidden="false" customHeight="false" outlineLevel="0" collapsed="false">
      <c r="I5045" s="0" t="str">
        <f aca="false">IF(A5045="","",IF(COUNTIF(Campaigns!$A$7:$A$300,A5045)&gt;0,"✓",IF(N(D5045)=0,"– no spend","⚠ add to Campaigns tab")))</f>
        <v/>
      </c>
      <c r="J5045" s="83" t="str">
        <f aca="false">IF(D5045="","",D5045*IF(Settings!$B$23=Settings!$C$6,1,IF(Settings!$B$23="USD",1/INDEX(Settings!$B$29:$B$40,MONTH(B5045)),INDEX(Settings!$B$29:$B$40,MONTH(B5045)))))</f>
        <v/>
      </c>
    </row>
    <row r="5046" customFormat="false" ht="15" hidden="false" customHeight="false" outlineLevel="0" collapsed="false">
      <c r="I5046" s="0" t="str">
        <f aca="false">IF(A5046="","",IF(COUNTIF(Campaigns!$A$7:$A$300,A5046)&gt;0,"✓",IF(N(D5046)=0,"– no spend","⚠ add to Campaigns tab")))</f>
        <v/>
      </c>
      <c r="J5046" s="83" t="str">
        <f aca="false">IF(D5046="","",D5046*IF(Settings!$B$23=Settings!$C$6,1,IF(Settings!$B$23="USD",1/INDEX(Settings!$B$29:$B$40,MONTH(B5046)),INDEX(Settings!$B$29:$B$40,MONTH(B5046)))))</f>
        <v/>
      </c>
    </row>
    <row r="5047" customFormat="false" ht="15" hidden="false" customHeight="false" outlineLevel="0" collapsed="false">
      <c r="I5047" s="0" t="str">
        <f aca="false">IF(A5047="","",IF(COUNTIF(Campaigns!$A$7:$A$300,A5047)&gt;0,"✓",IF(N(D5047)=0,"– no spend","⚠ add to Campaigns tab")))</f>
        <v/>
      </c>
      <c r="J5047" s="83" t="str">
        <f aca="false">IF(D5047="","",D5047*IF(Settings!$B$23=Settings!$C$6,1,IF(Settings!$B$23="USD",1/INDEX(Settings!$B$29:$B$40,MONTH(B5047)),INDEX(Settings!$B$29:$B$40,MONTH(B5047)))))</f>
        <v/>
      </c>
    </row>
    <row r="5048" customFormat="false" ht="15" hidden="false" customHeight="false" outlineLevel="0" collapsed="false">
      <c r="I5048" s="0" t="str">
        <f aca="false">IF(A5048="","",IF(COUNTIF(Campaigns!$A$7:$A$300,A5048)&gt;0,"✓",IF(N(D5048)=0,"– no spend","⚠ add to Campaigns tab")))</f>
        <v/>
      </c>
      <c r="J5048" s="83" t="str">
        <f aca="false">IF(D5048="","",D5048*IF(Settings!$B$23=Settings!$C$6,1,IF(Settings!$B$23="USD",1/INDEX(Settings!$B$29:$B$40,MONTH(B5048)),INDEX(Settings!$B$29:$B$40,MONTH(B5048)))))</f>
        <v/>
      </c>
    </row>
    <row r="5049" customFormat="false" ht="15" hidden="false" customHeight="false" outlineLevel="0" collapsed="false">
      <c r="I5049" s="0" t="str">
        <f aca="false">IF(A5049="","",IF(COUNTIF(Campaigns!$A$7:$A$300,A5049)&gt;0,"✓",IF(N(D5049)=0,"– no spend","⚠ add to Campaigns tab")))</f>
        <v/>
      </c>
      <c r="J5049" s="83" t="str">
        <f aca="false">IF(D5049="","",D5049*IF(Settings!$B$23=Settings!$C$6,1,IF(Settings!$B$23="USD",1/INDEX(Settings!$B$29:$B$40,MONTH(B5049)),INDEX(Settings!$B$29:$B$40,MONTH(B5049)))))</f>
        <v/>
      </c>
    </row>
    <row r="5050" customFormat="false" ht="15" hidden="false" customHeight="false" outlineLevel="0" collapsed="false">
      <c r="I5050" s="0" t="str">
        <f aca="false">IF(A5050="","",IF(COUNTIF(Campaigns!$A$7:$A$300,A5050)&gt;0,"✓",IF(N(D5050)=0,"– no spend","⚠ add to Campaigns tab")))</f>
        <v/>
      </c>
      <c r="J5050" s="83" t="str">
        <f aca="false">IF(D5050="","",D5050*IF(Settings!$B$23=Settings!$C$6,1,IF(Settings!$B$23="USD",1/INDEX(Settings!$B$29:$B$40,MONTH(B5050)),INDEX(Settings!$B$29:$B$40,MONTH(B5050)))))</f>
        <v/>
      </c>
    </row>
    <row r="5051" customFormat="false" ht="15" hidden="false" customHeight="false" outlineLevel="0" collapsed="false">
      <c r="I5051" s="0" t="str">
        <f aca="false">IF(A5051="","",IF(COUNTIF(Campaigns!$A$7:$A$300,A5051)&gt;0,"✓",IF(N(D5051)=0,"– no spend","⚠ add to Campaigns tab")))</f>
        <v/>
      </c>
      <c r="J5051" s="83" t="str">
        <f aca="false">IF(D5051="","",D5051*IF(Settings!$B$23=Settings!$C$6,1,IF(Settings!$B$23="USD",1/INDEX(Settings!$B$29:$B$40,MONTH(B5051)),INDEX(Settings!$B$29:$B$40,MONTH(B5051)))))</f>
        <v/>
      </c>
    </row>
    <row r="5052" customFormat="false" ht="15" hidden="false" customHeight="false" outlineLevel="0" collapsed="false">
      <c r="I5052" s="0" t="str">
        <f aca="false">IF(A5052="","",IF(COUNTIF(Campaigns!$A$7:$A$300,A5052)&gt;0,"✓",IF(N(D5052)=0,"– no spend","⚠ add to Campaigns tab")))</f>
        <v/>
      </c>
      <c r="J5052" s="83" t="str">
        <f aca="false">IF(D5052="","",D5052*IF(Settings!$B$23=Settings!$C$6,1,IF(Settings!$B$23="USD",1/INDEX(Settings!$B$29:$B$40,MONTH(B5052)),INDEX(Settings!$B$29:$B$40,MONTH(B5052)))))</f>
        <v/>
      </c>
    </row>
    <row r="5053" customFormat="false" ht="15" hidden="false" customHeight="false" outlineLevel="0" collapsed="false">
      <c r="I5053" s="0" t="str">
        <f aca="false">IF(A5053="","",IF(COUNTIF(Campaigns!$A$7:$A$300,A5053)&gt;0,"✓",IF(N(D5053)=0,"– no spend","⚠ add to Campaigns tab")))</f>
        <v/>
      </c>
      <c r="J5053" s="83" t="str">
        <f aca="false">IF(D5053="","",D5053*IF(Settings!$B$23=Settings!$C$6,1,IF(Settings!$B$23="USD",1/INDEX(Settings!$B$29:$B$40,MONTH(B5053)),INDEX(Settings!$B$29:$B$40,MONTH(B5053)))))</f>
        <v/>
      </c>
    </row>
    <row r="5054" customFormat="false" ht="15" hidden="false" customHeight="false" outlineLevel="0" collapsed="false">
      <c r="I5054" s="0" t="str">
        <f aca="false">IF(A5054="","",IF(COUNTIF(Campaigns!$A$7:$A$300,A5054)&gt;0,"✓",IF(N(D5054)=0,"– no spend","⚠ add to Campaigns tab")))</f>
        <v/>
      </c>
      <c r="J5054" s="83" t="str">
        <f aca="false">IF(D5054="","",D5054*IF(Settings!$B$23=Settings!$C$6,1,IF(Settings!$B$23="USD",1/INDEX(Settings!$B$29:$B$40,MONTH(B5054)),INDEX(Settings!$B$29:$B$40,MONTH(B5054)))))</f>
        <v/>
      </c>
    </row>
    <row r="5055" customFormat="false" ht="15" hidden="false" customHeight="false" outlineLevel="0" collapsed="false">
      <c r="I5055" s="0" t="str">
        <f aca="false">IF(A5055="","",IF(COUNTIF(Campaigns!$A$7:$A$300,A5055)&gt;0,"✓",IF(N(D5055)=0,"– no spend","⚠ add to Campaigns tab")))</f>
        <v/>
      </c>
      <c r="J5055" s="83" t="str">
        <f aca="false">IF(D5055="","",D5055*IF(Settings!$B$23=Settings!$C$6,1,IF(Settings!$B$23="USD",1/INDEX(Settings!$B$29:$B$40,MONTH(B5055)),INDEX(Settings!$B$29:$B$40,MONTH(B5055)))))</f>
        <v/>
      </c>
    </row>
    <row r="5056" customFormat="false" ht="15" hidden="false" customHeight="false" outlineLevel="0" collapsed="false">
      <c r="I5056" s="0" t="str">
        <f aca="false">IF(A5056="","",IF(COUNTIF(Campaigns!$A$7:$A$300,A5056)&gt;0,"✓",IF(N(D5056)=0,"– no spend","⚠ add to Campaigns tab")))</f>
        <v/>
      </c>
      <c r="J5056" s="83" t="str">
        <f aca="false">IF(D5056="","",D5056*IF(Settings!$B$23=Settings!$C$6,1,IF(Settings!$B$23="USD",1/INDEX(Settings!$B$29:$B$40,MONTH(B5056)),INDEX(Settings!$B$29:$B$40,MONTH(B5056)))))</f>
        <v/>
      </c>
    </row>
    <row r="5057" customFormat="false" ht="15" hidden="false" customHeight="false" outlineLevel="0" collapsed="false">
      <c r="I5057" s="0" t="str">
        <f aca="false">IF(A5057="","",IF(COUNTIF(Campaigns!$A$7:$A$300,A5057)&gt;0,"✓",IF(N(D5057)=0,"– no spend","⚠ add to Campaigns tab")))</f>
        <v/>
      </c>
      <c r="J5057" s="83" t="str">
        <f aca="false">IF(D5057="","",D5057*IF(Settings!$B$23=Settings!$C$6,1,IF(Settings!$B$23="USD",1/INDEX(Settings!$B$29:$B$40,MONTH(B5057)),INDEX(Settings!$B$29:$B$40,MONTH(B5057)))))</f>
        <v/>
      </c>
    </row>
    <row r="5058" customFormat="false" ht="15" hidden="false" customHeight="false" outlineLevel="0" collapsed="false">
      <c r="I5058" s="0" t="str">
        <f aca="false">IF(A5058="","",IF(COUNTIF(Campaigns!$A$7:$A$300,A5058)&gt;0,"✓",IF(N(D5058)=0,"– no spend","⚠ add to Campaigns tab")))</f>
        <v/>
      </c>
      <c r="J5058" s="83" t="str">
        <f aca="false">IF(D5058="","",D5058*IF(Settings!$B$23=Settings!$C$6,1,IF(Settings!$B$23="USD",1/INDEX(Settings!$B$29:$B$40,MONTH(B5058)),INDEX(Settings!$B$29:$B$40,MONTH(B5058)))))</f>
        <v/>
      </c>
    </row>
    <row r="5059" customFormat="false" ht="15" hidden="false" customHeight="false" outlineLevel="0" collapsed="false">
      <c r="I5059" s="0" t="str">
        <f aca="false">IF(A5059="","",IF(COUNTIF(Campaigns!$A$7:$A$300,A5059)&gt;0,"✓",IF(N(D5059)=0,"– no spend","⚠ add to Campaigns tab")))</f>
        <v/>
      </c>
      <c r="J5059" s="83" t="str">
        <f aca="false">IF(D5059="","",D5059*IF(Settings!$B$23=Settings!$C$6,1,IF(Settings!$B$23="USD",1/INDEX(Settings!$B$29:$B$40,MONTH(B5059)),INDEX(Settings!$B$29:$B$40,MONTH(B5059)))))</f>
        <v/>
      </c>
    </row>
    <row r="5060" customFormat="false" ht="15" hidden="false" customHeight="false" outlineLevel="0" collapsed="false">
      <c r="I5060" s="0" t="str">
        <f aca="false">IF(A5060="","",IF(COUNTIF(Campaigns!$A$7:$A$300,A5060)&gt;0,"✓",IF(N(D5060)=0,"– no spend","⚠ add to Campaigns tab")))</f>
        <v/>
      </c>
      <c r="J5060" s="83" t="str">
        <f aca="false">IF(D5060="","",D5060*IF(Settings!$B$23=Settings!$C$6,1,IF(Settings!$B$23="USD",1/INDEX(Settings!$B$29:$B$40,MONTH(B5060)),INDEX(Settings!$B$29:$B$40,MONTH(B5060)))))</f>
        <v/>
      </c>
    </row>
    <row r="5061" customFormat="false" ht="15" hidden="false" customHeight="false" outlineLevel="0" collapsed="false">
      <c r="I5061" s="0" t="str">
        <f aca="false">IF(A5061="","",IF(COUNTIF(Campaigns!$A$7:$A$300,A5061)&gt;0,"✓",IF(N(D5061)=0,"– no spend","⚠ add to Campaigns tab")))</f>
        <v/>
      </c>
      <c r="J5061" s="83" t="str">
        <f aca="false">IF(D5061="","",D5061*IF(Settings!$B$23=Settings!$C$6,1,IF(Settings!$B$23="USD",1/INDEX(Settings!$B$29:$B$40,MONTH(B5061)),INDEX(Settings!$B$29:$B$40,MONTH(B5061)))))</f>
        <v/>
      </c>
    </row>
    <row r="5062" customFormat="false" ht="15" hidden="false" customHeight="false" outlineLevel="0" collapsed="false">
      <c r="I5062" s="0" t="str">
        <f aca="false">IF(A5062="","",IF(COUNTIF(Campaigns!$A$7:$A$300,A5062)&gt;0,"✓",IF(N(D5062)=0,"– no spend","⚠ add to Campaigns tab")))</f>
        <v/>
      </c>
      <c r="J5062" s="83" t="str">
        <f aca="false">IF(D5062="","",D5062*IF(Settings!$B$23=Settings!$C$6,1,IF(Settings!$B$23="USD",1/INDEX(Settings!$B$29:$B$40,MONTH(B5062)),INDEX(Settings!$B$29:$B$40,MONTH(B5062)))))</f>
        <v/>
      </c>
    </row>
    <row r="5063" customFormat="false" ht="15" hidden="false" customHeight="false" outlineLevel="0" collapsed="false">
      <c r="I5063" s="0" t="str">
        <f aca="false">IF(A5063="","",IF(COUNTIF(Campaigns!$A$7:$A$300,A5063)&gt;0,"✓",IF(N(D5063)=0,"– no spend","⚠ add to Campaigns tab")))</f>
        <v/>
      </c>
      <c r="J5063" s="83" t="str">
        <f aca="false">IF(D5063="","",D5063*IF(Settings!$B$23=Settings!$C$6,1,IF(Settings!$B$23="USD",1/INDEX(Settings!$B$29:$B$40,MONTH(B5063)),INDEX(Settings!$B$29:$B$40,MONTH(B5063)))))</f>
        <v/>
      </c>
    </row>
    <row r="5064" customFormat="false" ht="15" hidden="false" customHeight="false" outlineLevel="0" collapsed="false">
      <c r="I5064" s="0" t="str">
        <f aca="false">IF(A5064="","",IF(COUNTIF(Campaigns!$A$7:$A$300,A5064)&gt;0,"✓",IF(N(D5064)=0,"– no spend","⚠ add to Campaigns tab")))</f>
        <v/>
      </c>
      <c r="J5064" s="83" t="str">
        <f aca="false">IF(D5064="","",D5064*IF(Settings!$B$23=Settings!$C$6,1,IF(Settings!$B$23="USD",1/INDEX(Settings!$B$29:$B$40,MONTH(B5064)),INDEX(Settings!$B$29:$B$40,MONTH(B5064)))))</f>
        <v/>
      </c>
    </row>
    <row r="5065" customFormat="false" ht="15" hidden="false" customHeight="false" outlineLevel="0" collapsed="false">
      <c r="I5065" s="0" t="str">
        <f aca="false">IF(A5065="","",IF(COUNTIF(Campaigns!$A$7:$A$300,A5065)&gt;0,"✓",IF(N(D5065)=0,"– no spend","⚠ add to Campaigns tab")))</f>
        <v/>
      </c>
      <c r="J5065" s="83" t="str">
        <f aca="false">IF(D5065="","",D5065*IF(Settings!$B$23=Settings!$C$6,1,IF(Settings!$B$23="USD",1/INDEX(Settings!$B$29:$B$40,MONTH(B5065)),INDEX(Settings!$B$29:$B$40,MONTH(B5065)))))</f>
        <v/>
      </c>
    </row>
    <row r="5066" customFormat="false" ht="15" hidden="false" customHeight="false" outlineLevel="0" collapsed="false">
      <c r="I5066" s="0" t="str">
        <f aca="false">IF(A5066="","",IF(COUNTIF(Campaigns!$A$7:$A$300,A5066)&gt;0,"✓",IF(N(D5066)=0,"– no spend","⚠ add to Campaigns tab")))</f>
        <v/>
      </c>
      <c r="J5066" s="83" t="str">
        <f aca="false">IF(D5066="","",D5066*IF(Settings!$B$23=Settings!$C$6,1,IF(Settings!$B$23="USD",1/INDEX(Settings!$B$29:$B$40,MONTH(B5066)),INDEX(Settings!$B$29:$B$40,MONTH(B5066)))))</f>
        <v/>
      </c>
    </row>
    <row r="5067" customFormat="false" ht="15" hidden="false" customHeight="false" outlineLevel="0" collapsed="false">
      <c r="I5067" s="0" t="str">
        <f aca="false">IF(A5067="","",IF(COUNTIF(Campaigns!$A$7:$A$300,A5067)&gt;0,"✓",IF(N(D5067)=0,"– no spend","⚠ add to Campaigns tab")))</f>
        <v/>
      </c>
      <c r="J5067" s="83" t="str">
        <f aca="false">IF(D5067="","",D5067*IF(Settings!$B$23=Settings!$C$6,1,IF(Settings!$B$23="USD",1/INDEX(Settings!$B$29:$B$40,MONTH(B5067)),INDEX(Settings!$B$29:$B$40,MONTH(B5067)))))</f>
        <v/>
      </c>
    </row>
    <row r="5068" customFormat="false" ht="15" hidden="false" customHeight="false" outlineLevel="0" collapsed="false">
      <c r="I5068" s="0" t="str">
        <f aca="false">IF(A5068="","",IF(COUNTIF(Campaigns!$A$7:$A$300,A5068)&gt;0,"✓",IF(N(D5068)=0,"– no spend","⚠ add to Campaigns tab")))</f>
        <v/>
      </c>
      <c r="J5068" s="83" t="str">
        <f aca="false">IF(D5068="","",D5068*IF(Settings!$B$23=Settings!$C$6,1,IF(Settings!$B$23="USD",1/INDEX(Settings!$B$29:$B$40,MONTH(B5068)),INDEX(Settings!$B$29:$B$40,MONTH(B5068)))))</f>
        <v/>
      </c>
    </row>
    <row r="5069" customFormat="false" ht="15" hidden="false" customHeight="false" outlineLevel="0" collapsed="false">
      <c r="I5069" s="0" t="str">
        <f aca="false">IF(A5069="","",IF(COUNTIF(Campaigns!$A$7:$A$300,A5069)&gt;0,"✓",IF(N(D5069)=0,"– no spend","⚠ add to Campaigns tab")))</f>
        <v/>
      </c>
      <c r="J5069" s="83" t="str">
        <f aca="false">IF(D5069="","",D5069*IF(Settings!$B$23=Settings!$C$6,1,IF(Settings!$B$23="USD",1/INDEX(Settings!$B$29:$B$40,MONTH(B5069)),INDEX(Settings!$B$29:$B$40,MONTH(B5069)))))</f>
        <v/>
      </c>
    </row>
    <row r="5070" customFormat="false" ht="15" hidden="false" customHeight="false" outlineLevel="0" collapsed="false">
      <c r="I5070" s="0" t="str">
        <f aca="false">IF(A5070="","",IF(COUNTIF(Campaigns!$A$7:$A$300,A5070)&gt;0,"✓",IF(N(D5070)=0,"– no spend","⚠ add to Campaigns tab")))</f>
        <v/>
      </c>
      <c r="J5070" s="83" t="str">
        <f aca="false">IF(D5070="","",D5070*IF(Settings!$B$23=Settings!$C$6,1,IF(Settings!$B$23="USD",1/INDEX(Settings!$B$29:$B$40,MONTH(B5070)),INDEX(Settings!$B$29:$B$40,MONTH(B5070)))))</f>
        <v/>
      </c>
    </row>
    <row r="5071" customFormat="false" ht="15" hidden="false" customHeight="false" outlineLevel="0" collapsed="false">
      <c r="I5071" s="0" t="str">
        <f aca="false">IF(A5071="","",IF(COUNTIF(Campaigns!$A$7:$A$300,A5071)&gt;0,"✓",IF(N(D5071)=0,"– no spend","⚠ add to Campaigns tab")))</f>
        <v/>
      </c>
      <c r="J5071" s="83" t="str">
        <f aca="false">IF(D5071="","",D5071*IF(Settings!$B$23=Settings!$C$6,1,IF(Settings!$B$23="USD",1/INDEX(Settings!$B$29:$B$40,MONTH(B5071)),INDEX(Settings!$B$29:$B$40,MONTH(B5071)))))</f>
        <v/>
      </c>
    </row>
    <row r="5072" customFormat="false" ht="15" hidden="false" customHeight="false" outlineLevel="0" collapsed="false">
      <c r="I5072" s="0" t="str">
        <f aca="false">IF(A5072="","",IF(COUNTIF(Campaigns!$A$7:$A$300,A5072)&gt;0,"✓",IF(N(D5072)=0,"– no spend","⚠ add to Campaigns tab")))</f>
        <v/>
      </c>
      <c r="J5072" s="83" t="str">
        <f aca="false">IF(D5072="","",D5072*IF(Settings!$B$23=Settings!$C$6,1,IF(Settings!$B$23="USD",1/INDEX(Settings!$B$29:$B$40,MONTH(B5072)),INDEX(Settings!$B$29:$B$40,MONTH(B5072)))))</f>
        <v/>
      </c>
    </row>
    <row r="5073" customFormat="false" ht="15" hidden="false" customHeight="false" outlineLevel="0" collapsed="false">
      <c r="I5073" s="0" t="str">
        <f aca="false">IF(A5073="","",IF(COUNTIF(Campaigns!$A$7:$A$300,A5073)&gt;0,"✓",IF(N(D5073)=0,"– no spend","⚠ add to Campaigns tab")))</f>
        <v/>
      </c>
      <c r="J5073" s="83" t="str">
        <f aca="false">IF(D5073="","",D5073*IF(Settings!$B$23=Settings!$C$6,1,IF(Settings!$B$23="USD",1/INDEX(Settings!$B$29:$B$40,MONTH(B5073)),INDEX(Settings!$B$29:$B$40,MONTH(B5073)))))</f>
        <v/>
      </c>
    </row>
    <row r="5074" customFormat="false" ht="15" hidden="false" customHeight="false" outlineLevel="0" collapsed="false">
      <c r="I5074" s="0" t="str">
        <f aca="false">IF(A5074="","",IF(COUNTIF(Campaigns!$A$7:$A$300,A5074)&gt;0,"✓",IF(N(D5074)=0,"– no spend","⚠ add to Campaigns tab")))</f>
        <v/>
      </c>
      <c r="J5074" s="83" t="str">
        <f aca="false">IF(D5074="","",D5074*IF(Settings!$B$23=Settings!$C$6,1,IF(Settings!$B$23="USD",1/INDEX(Settings!$B$29:$B$40,MONTH(B5074)),INDEX(Settings!$B$29:$B$40,MONTH(B5074)))))</f>
        <v/>
      </c>
    </row>
    <row r="5075" customFormat="false" ht="15" hidden="false" customHeight="false" outlineLevel="0" collapsed="false">
      <c r="I5075" s="0" t="str">
        <f aca="false">IF(A5075="","",IF(COUNTIF(Campaigns!$A$7:$A$300,A5075)&gt;0,"✓",IF(N(D5075)=0,"– no spend","⚠ add to Campaigns tab")))</f>
        <v/>
      </c>
      <c r="J5075" s="83" t="str">
        <f aca="false">IF(D5075="","",D5075*IF(Settings!$B$23=Settings!$C$6,1,IF(Settings!$B$23="USD",1/INDEX(Settings!$B$29:$B$40,MONTH(B5075)),INDEX(Settings!$B$29:$B$40,MONTH(B5075)))))</f>
        <v/>
      </c>
    </row>
    <row r="5076" customFormat="false" ht="15" hidden="false" customHeight="false" outlineLevel="0" collapsed="false">
      <c r="I5076" s="0" t="str">
        <f aca="false">IF(A5076="","",IF(COUNTIF(Campaigns!$A$7:$A$300,A5076)&gt;0,"✓",IF(N(D5076)=0,"– no spend","⚠ add to Campaigns tab")))</f>
        <v/>
      </c>
      <c r="J5076" s="83" t="str">
        <f aca="false">IF(D5076="","",D5076*IF(Settings!$B$23=Settings!$C$6,1,IF(Settings!$B$23="USD",1/INDEX(Settings!$B$29:$B$40,MONTH(B5076)),INDEX(Settings!$B$29:$B$40,MONTH(B5076)))))</f>
        <v/>
      </c>
    </row>
    <row r="5077" customFormat="false" ht="15" hidden="false" customHeight="false" outlineLevel="0" collapsed="false">
      <c r="I5077" s="0" t="str">
        <f aca="false">IF(A5077="","",IF(COUNTIF(Campaigns!$A$7:$A$300,A5077)&gt;0,"✓",IF(N(D5077)=0,"– no spend","⚠ add to Campaigns tab")))</f>
        <v/>
      </c>
      <c r="J5077" s="83" t="str">
        <f aca="false">IF(D5077="","",D5077*IF(Settings!$B$23=Settings!$C$6,1,IF(Settings!$B$23="USD",1/INDEX(Settings!$B$29:$B$40,MONTH(B5077)),INDEX(Settings!$B$29:$B$40,MONTH(B5077)))))</f>
        <v/>
      </c>
    </row>
    <row r="5078" customFormat="false" ht="15" hidden="false" customHeight="false" outlineLevel="0" collapsed="false">
      <c r="I5078" s="0" t="str">
        <f aca="false">IF(A5078="","",IF(COUNTIF(Campaigns!$A$7:$A$300,A5078)&gt;0,"✓",IF(N(D5078)=0,"– no spend","⚠ add to Campaigns tab")))</f>
        <v/>
      </c>
      <c r="J5078" s="83" t="str">
        <f aca="false">IF(D5078="","",D5078*IF(Settings!$B$23=Settings!$C$6,1,IF(Settings!$B$23="USD",1/INDEX(Settings!$B$29:$B$40,MONTH(B5078)),INDEX(Settings!$B$29:$B$40,MONTH(B5078)))))</f>
        <v/>
      </c>
    </row>
    <row r="5079" customFormat="false" ht="15" hidden="false" customHeight="false" outlineLevel="0" collapsed="false">
      <c r="I5079" s="0" t="str">
        <f aca="false">IF(A5079="","",IF(COUNTIF(Campaigns!$A$7:$A$300,A5079)&gt;0,"✓",IF(N(D5079)=0,"– no spend","⚠ add to Campaigns tab")))</f>
        <v/>
      </c>
      <c r="J5079" s="83" t="str">
        <f aca="false">IF(D5079="","",D5079*IF(Settings!$B$23=Settings!$C$6,1,IF(Settings!$B$23="USD",1/INDEX(Settings!$B$29:$B$40,MONTH(B5079)),INDEX(Settings!$B$29:$B$40,MONTH(B5079)))))</f>
        <v/>
      </c>
    </row>
    <row r="5080" customFormat="false" ht="15" hidden="false" customHeight="false" outlineLevel="0" collapsed="false">
      <c r="I5080" s="0" t="str">
        <f aca="false">IF(A5080="","",IF(COUNTIF(Campaigns!$A$7:$A$300,A5080)&gt;0,"✓",IF(N(D5080)=0,"– no spend","⚠ add to Campaigns tab")))</f>
        <v/>
      </c>
      <c r="J5080" s="83" t="str">
        <f aca="false">IF(D5080="","",D5080*IF(Settings!$B$23=Settings!$C$6,1,IF(Settings!$B$23="USD",1/INDEX(Settings!$B$29:$B$40,MONTH(B5080)),INDEX(Settings!$B$29:$B$40,MONTH(B5080)))))</f>
        <v/>
      </c>
    </row>
    <row r="5081" customFormat="false" ht="15" hidden="false" customHeight="false" outlineLevel="0" collapsed="false">
      <c r="I5081" s="0" t="str">
        <f aca="false">IF(A5081="","",IF(COUNTIF(Campaigns!$A$7:$A$300,A5081)&gt;0,"✓",IF(N(D5081)=0,"– no spend","⚠ add to Campaigns tab")))</f>
        <v/>
      </c>
      <c r="J5081" s="83" t="str">
        <f aca="false">IF(D5081="","",D5081*IF(Settings!$B$23=Settings!$C$6,1,IF(Settings!$B$23="USD",1/INDEX(Settings!$B$29:$B$40,MONTH(B5081)),INDEX(Settings!$B$29:$B$40,MONTH(B5081)))))</f>
        <v/>
      </c>
    </row>
    <row r="5082" customFormat="false" ht="15" hidden="false" customHeight="false" outlineLevel="0" collapsed="false">
      <c r="I5082" s="0" t="str">
        <f aca="false">IF(A5082="","",IF(COUNTIF(Campaigns!$A$7:$A$300,A5082)&gt;0,"✓",IF(N(D5082)=0,"– no spend","⚠ add to Campaigns tab")))</f>
        <v/>
      </c>
      <c r="J5082" s="83" t="str">
        <f aca="false">IF(D5082="","",D5082*IF(Settings!$B$23=Settings!$C$6,1,IF(Settings!$B$23="USD",1/INDEX(Settings!$B$29:$B$40,MONTH(B5082)),INDEX(Settings!$B$29:$B$40,MONTH(B5082)))))</f>
        <v/>
      </c>
    </row>
    <row r="5083" customFormat="false" ht="15" hidden="false" customHeight="false" outlineLevel="0" collapsed="false">
      <c r="I5083" s="0" t="str">
        <f aca="false">IF(A5083="","",IF(COUNTIF(Campaigns!$A$7:$A$300,A5083)&gt;0,"✓",IF(N(D5083)=0,"– no spend","⚠ add to Campaigns tab")))</f>
        <v/>
      </c>
      <c r="J5083" s="83" t="str">
        <f aca="false">IF(D5083="","",D5083*IF(Settings!$B$23=Settings!$C$6,1,IF(Settings!$B$23="USD",1/INDEX(Settings!$B$29:$B$40,MONTH(B5083)),INDEX(Settings!$B$29:$B$40,MONTH(B5083)))))</f>
        <v/>
      </c>
    </row>
    <row r="5084" customFormat="false" ht="15" hidden="false" customHeight="false" outlineLevel="0" collapsed="false">
      <c r="I5084" s="0" t="str">
        <f aca="false">IF(A5084="","",IF(COUNTIF(Campaigns!$A$7:$A$300,A5084)&gt;0,"✓",IF(N(D5084)=0,"– no spend","⚠ add to Campaigns tab")))</f>
        <v/>
      </c>
      <c r="J5084" s="83" t="str">
        <f aca="false">IF(D5084="","",D5084*IF(Settings!$B$23=Settings!$C$6,1,IF(Settings!$B$23="USD",1/INDEX(Settings!$B$29:$B$40,MONTH(B5084)),INDEX(Settings!$B$29:$B$40,MONTH(B5084)))))</f>
        <v/>
      </c>
    </row>
    <row r="5085" customFormat="false" ht="15" hidden="false" customHeight="false" outlineLevel="0" collapsed="false">
      <c r="I5085" s="0" t="str">
        <f aca="false">IF(A5085="","",IF(COUNTIF(Campaigns!$A$7:$A$300,A5085)&gt;0,"✓",IF(N(D5085)=0,"– no spend","⚠ add to Campaigns tab")))</f>
        <v/>
      </c>
      <c r="J5085" s="83" t="str">
        <f aca="false">IF(D5085="","",D5085*IF(Settings!$B$23=Settings!$C$6,1,IF(Settings!$B$23="USD",1/INDEX(Settings!$B$29:$B$40,MONTH(B5085)),INDEX(Settings!$B$29:$B$40,MONTH(B5085)))))</f>
        <v/>
      </c>
    </row>
    <row r="5086" customFormat="false" ht="15" hidden="false" customHeight="false" outlineLevel="0" collapsed="false">
      <c r="I5086" s="0" t="str">
        <f aca="false">IF(A5086="","",IF(COUNTIF(Campaigns!$A$7:$A$300,A5086)&gt;0,"✓",IF(N(D5086)=0,"– no spend","⚠ add to Campaigns tab")))</f>
        <v/>
      </c>
      <c r="J5086" s="83" t="str">
        <f aca="false">IF(D5086="","",D5086*IF(Settings!$B$23=Settings!$C$6,1,IF(Settings!$B$23="USD",1/INDEX(Settings!$B$29:$B$40,MONTH(B5086)),INDEX(Settings!$B$29:$B$40,MONTH(B5086)))))</f>
        <v/>
      </c>
    </row>
    <row r="5087" customFormat="false" ht="15" hidden="false" customHeight="false" outlineLevel="0" collapsed="false">
      <c r="I5087" s="0" t="str">
        <f aca="false">IF(A5087="","",IF(COUNTIF(Campaigns!$A$7:$A$300,A5087)&gt;0,"✓",IF(N(D5087)=0,"– no spend","⚠ add to Campaigns tab")))</f>
        <v/>
      </c>
      <c r="J5087" s="83" t="str">
        <f aca="false">IF(D5087="","",D5087*IF(Settings!$B$23=Settings!$C$6,1,IF(Settings!$B$23="USD",1/INDEX(Settings!$B$29:$B$40,MONTH(B5087)),INDEX(Settings!$B$29:$B$40,MONTH(B5087)))))</f>
        <v/>
      </c>
    </row>
    <row r="5088" customFormat="false" ht="15" hidden="false" customHeight="false" outlineLevel="0" collapsed="false">
      <c r="I5088" s="0" t="str">
        <f aca="false">IF(A5088="","",IF(COUNTIF(Campaigns!$A$7:$A$300,A5088)&gt;0,"✓",IF(N(D5088)=0,"– no spend","⚠ add to Campaigns tab")))</f>
        <v/>
      </c>
      <c r="J5088" s="83" t="str">
        <f aca="false">IF(D5088="","",D5088*IF(Settings!$B$23=Settings!$C$6,1,IF(Settings!$B$23="USD",1/INDEX(Settings!$B$29:$B$40,MONTH(B5088)),INDEX(Settings!$B$29:$B$40,MONTH(B5088)))))</f>
        <v/>
      </c>
    </row>
    <row r="5089" customFormat="false" ht="15" hidden="false" customHeight="false" outlineLevel="0" collapsed="false">
      <c r="I5089" s="0" t="str">
        <f aca="false">IF(A5089="","",IF(COUNTIF(Campaigns!$A$7:$A$300,A5089)&gt;0,"✓",IF(N(D5089)=0,"– no spend","⚠ add to Campaigns tab")))</f>
        <v/>
      </c>
      <c r="J5089" s="83" t="str">
        <f aca="false">IF(D5089="","",D5089*IF(Settings!$B$23=Settings!$C$6,1,IF(Settings!$B$23="USD",1/INDEX(Settings!$B$29:$B$40,MONTH(B5089)),INDEX(Settings!$B$29:$B$40,MONTH(B5089)))))</f>
        <v/>
      </c>
    </row>
    <row r="5090" customFormat="false" ht="15" hidden="false" customHeight="false" outlineLevel="0" collapsed="false">
      <c r="I5090" s="0" t="str">
        <f aca="false">IF(A5090="","",IF(COUNTIF(Campaigns!$A$7:$A$300,A5090)&gt;0,"✓",IF(N(D5090)=0,"– no spend","⚠ add to Campaigns tab")))</f>
        <v/>
      </c>
      <c r="J5090" s="83" t="str">
        <f aca="false">IF(D5090="","",D5090*IF(Settings!$B$23=Settings!$C$6,1,IF(Settings!$B$23="USD",1/INDEX(Settings!$B$29:$B$40,MONTH(B5090)),INDEX(Settings!$B$29:$B$40,MONTH(B5090)))))</f>
        <v/>
      </c>
    </row>
    <row r="5091" customFormat="false" ht="15" hidden="false" customHeight="false" outlineLevel="0" collapsed="false">
      <c r="I5091" s="0" t="str">
        <f aca="false">IF(A5091="","",IF(COUNTIF(Campaigns!$A$7:$A$300,A5091)&gt;0,"✓",IF(N(D5091)=0,"– no spend","⚠ add to Campaigns tab")))</f>
        <v/>
      </c>
      <c r="J5091" s="83" t="str">
        <f aca="false">IF(D5091="","",D5091*IF(Settings!$B$23=Settings!$C$6,1,IF(Settings!$B$23="USD",1/INDEX(Settings!$B$29:$B$40,MONTH(B5091)),INDEX(Settings!$B$29:$B$40,MONTH(B5091)))))</f>
        <v/>
      </c>
    </row>
    <row r="5092" customFormat="false" ht="15" hidden="false" customHeight="false" outlineLevel="0" collapsed="false">
      <c r="I5092" s="0" t="str">
        <f aca="false">IF(A5092="","",IF(COUNTIF(Campaigns!$A$7:$A$300,A5092)&gt;0,"✓",IF(N(D5092)=0,"– no spend","⚠ add to Campaigns tab")))</f>
        <v/>
      </c>
      <c r="J5092" s="83" t="str">
        <f aca="false">IF(D5092="","",D5092*IF(Settings!$B$23=Settings!$C$6,1,IF(Settings!$B$23="USD",1/INDEX(Settings!$B$29:$B$40,MONTH(B5092)),INDEX(Settings!$B$29:$B$40,MONTH(B5092)))))</f>
        <v/>
      </c>
    </row>
    <row r="5093" customFormat="false" ht="15" hidden="false" customHeight="false" outlineLevel="0" collapsed="false">
      <c r="I5093" s="0" t="str">
        <f aca="false">IF(A5093="","",IF(COUNTIF(Campaigns!$A$7:$A$300,A5093)&gt;0,"✓",IF(N(D5093)=0,"– no spend","⚠ add to Campaigns tab")))</f>
        <v/>
      </c>
      <c r="J5093" s="83" t="str">
        <f aca="false">IF(D5093="","",D5093*IF(Settings!$B$23=Settings!$C$6,1,IF(Settings!$B$23="USD",1/INDEX(Settings!$B$29:$B$40,MONTH(B5093)),INDEX(Settings!$B$29:$B$40,MONTH(B5093)))))</f>
        <v/>
      </c>
    </row>
    <row r="5094" customFormat="false" ht="15" hidden="false" customHeight="false" outlineLevel="0" collapsed="false">
      <c r="I5094" s="0" t="str">
        <f aca="false">IF(A5094="","",IF(COUNTIF(Campaigns!$A$7:$A$300,A5094)&gt;0,"✓",IF(N(D5094)=0,"– no spend","⚠ add to Campaigns tab")))</f>
        <v/>
      </c>
      <c r="J5094" s="83" t="str">
        <f aca="false">IF(D5094="","",D5094*IF(Settings!$B$23=Settings!$C$6,1,IF(Settings!$B$23="USD",1/INDEX(Settings!$B$29:$B$40,MONTH(B5094)),INDEX(Settings!$B$29:$B$40,MONTH(B5094)))))</f>
        <v/>
      </c>
    </row>
    <row r="5095" customFormat="false" ht="15" hidden="false" customHeight="false" outlineLevel="0" collapsed="false">
      <c r="I5095" s="0" t="str">
        <f aca="false">IF(A5095="","",IF(COUNTIF(Campaigns!$A$7:$A$300,A5095)&gt;0,"✓",IF(N(D5095)=0,"– no spend","⚠ add to Campaigns tab")))</f>
        <v/>
      </c>
      <c r="J5095" s="83" t="str">
        <f aca="false">IF(D5095="","",D5095*IF(Settings!$B$23=Settings!$C$6,1,IF(Settings!$B$23="USD",1/INDEX(Settings!$B$29:$B$40,MONTH(B5095)),INDEX(Settings!$B$29:$B$40,MONTH(B5095)))))</f>
        <v/>
      </c>
    </row>
    <row r="5096" customFormat="false" ht="15" hidden="false" customHeight="false" outlineLevel="0" collapsed="false">
      <c r="I5096" s="0" t="str">
        <f aca="false">IF(A5096="","",IF(COUNTIF(Campaigns!$A$7:$A$300,A5096)&gt;0,"✓",IF(N(D5096)=0,"– no spend","⚠ add to Campaigns tab")))</f>
        <v/>
      </c>
      <c r="J5096" s="83" t="str">
        <f aca="false">IF(D5096="","",D5096*IF(Settings!$B$23=Settings!$C$6,1,IF(Settings!$B$23="USD",1/INDEX(Settings!$B$29:$B$40,MONTH(B5096)),INDEX(Settings!$B$29:$B$40,MONTH(B5096)))))</f>
        <v/>
      </c>
    </row>
    <row r="5097" customFormat="false" ht="15" hidden="false" customHeight="false" outlineLevel="0" collapsed="false">
      <c r="I5097" s="0" t="str">
        <f aca="false">IF(A5097="","",IF(COUNTIF(Campaigns!$A$7:$A$300,A5097)&gt;0,"✓",IF(N(D5097)=0,"– no spend","⚠ add to Campaigns tab")))</f>
        <v/>
      </c>
      <c r="J5097" s="83" t="str">
        <f aca="false">IF(D5097="","",D5097*IF(Settings!$B$23=Settings!$C$6,1,IF(Settings!$B$23="USD",1/INDEX(Settings!$B$29:$B$40,MONTH(B5097)),INDEX(Settings!$B$29:$B$40,MONTH(B5097)))))</f>
        <v/>
      </c>
    </row>
    <row r="5098" customFormat="false" ht="15" hidden="false" customHeight="false" outlineLevel="0" collapsed="false">
      <c r="I5098" s="0" t="str">
        <f aca="false">IF(A5098="","",IF(COUNTIF(Campaigns!$A$7:$A$300,A5098)&gt;0,"✓",IF(N(D5098)=0,"– no spend","⚠ add to Campaigns tab")))</f>
        <v/>
      </c>
      <c r="J5098" s="83" t="str">
        <f aca="false">IF(D5098="","",D5098*IF(Settings!$B$23=Settings!$C$6,1,IF(Settings!$B$23="USD",1/INDEX(Settings!$B$29:$B$40,MONTH(B5098)),INDEX(Settings!$B$29:$B$40,MONTH(B5098)))))</f>
        <v/>
      </c>
    </row>
    <row r="5099" customFormat="false" ht="15" hidden="false" customHeight="false" outlineLevel="0" collapsed="false">
      <c r="I5099" s="0" t="str">
        <f aca="false">IF(A5099="","",IF(COUNTIF(Campaigns!$A$7:$A$300,A5099)&gt;0,"✓",IF(N(D5099)=0,"– no spend","⚠ add to Campaigns tab")))</f>
        <v/>
      </c>
      <c r="J5099" s="83" t="str">
        <f aca="false">IF(D5099="","",D5099*IF(Settings!$B$23=Settings!$C$6,1,IF(Settings!$B$23="USD",1/INDEX(Settings!$B$29:$B$40,MONTH(B5099)),INDEX(Settings!$B$29:$B$40,MONTH(B5099)))))</f>
        <v/>
      </c>
    </row>
    <row r="5100" customFormat="false" ht="15" hidden="false" customHeight="false" outlineLevel="0" collapsed="false">
      <c r="I5100" s="0" t="str">
        <f aca="false">IF(A5100="","",IF(COUNTIF(Campaigns!$A$7:$A$300,A5100)&gt;0,"✓",IF(N(D5100)=0,"– no spend","⚠ add to Campaigns tab")))</f>
        <v/>
      </c>
      <c r="J5100" s="83" t="str">
        <f aca="false">IF(D5100="","",D5100*IF(Settings!$B$23=Settings!$C$6,1,IF(Settings!$B$23="USD",1/INDEX(Settings!$B$29:$B$40,MONTH(B5100)),INDEX(Settings!$B$29:$B$40,MONTH(B5100)))))</f>
        <v/>
      </c>
    </row>
    <row r="5101" customFormat="false" ht="15" hidden="false" customHeight="false" outlineLevel="0" collapsed="false">
      <c r="I5101" s="0" t="str">
        <f aca="false">IF(A5101="","",IF(COUNTIF(Campaigns!$A$7:$A$300,A5101)&gt;0,"✓",IF(N(D5101)=0,"– no spend","⚠ add to Campaigns tab")))</f>
        <v/>
      </c>
      <c r="J5101" s="83" t="str">
        <f aca="false">IF(D5101="","",D5101*IF(Settings!$B$23=Settings!$C$6,1,IF(Settings!$B$23="USD",1/INDEX(Settings!$B$29:$B$40,MONTH(B5101)),INDEX(Settings!$B$29:$B$40,MONTH(B5101)))))</f>
        <v/>
      </c>
    </row>
    <row r="5102" customFormat="false" ht="15" hidden="false" customHeight="false" outlineLevel="0" collapsed="false">
      <c r="I5102" s="0" t="str">
        <f aca="false">IF(A5102="","",IF(COUNTIF(Campaigns!$A$7:$A$300,A5102)&gt;0,"✓",IF(N(D5102)=0,"– no spend","⚠ add to Campaigns tab")))</f>
        <v/>
      </c>
      <c r="J5102" s="83" t="str">
        <f aca="false">IF(D5102="","",D5102*IF(Settings!$B$23=Settings!$C$6,1,IF(Settings!$B$23="USD",1/INDEX(Settings!$B$29:$B$40,MONTH(B5102)),INDEX(Settings!$B$29:$B$40,MONTH(B5102)))))</f>
        <v/>
      </c>
    </row>
    <row r="5103" customFormat="false" ht="15" hidden="false" customHeight="false" outlineLevel="0" collapsed="false">
      <c r="I5103" s="0" t="str">
        <f aca="false">IF(A5103="","",IF(COUNTIF(Campaigns!$A$7:$A$300,A5103)&gt;0,"✓",IF(N(D5103)=0,"– no spend","⚠ add to Campaigns tab")))</f>
        <v/>
      </c>
      <c r="J5103" s="83" t="str">
        <f aca="false">IF(D5103="","",D5103*IF(Settings!$B$23=Settings!$C$6,1,IF(Settings!$B$23="USD",1/INDEX(Settings!$B$29:$B$40,MONTH(B5103)),INDEX(Settings!$B$29:$B$40,MONTH(B5103)))))</f>
        <v/>
      </c>
    </row>
    <row r="5104" customFormat="false" ht="15" hidden="false" customHeight="false" outlineLevel="0" collapsed="false">
      <c r="I5104" s="0" t="str">
        <f aca="false">IF(A5104="","",IF(COUNTIF(Campaigns!$A$7:$A$300,A5104)&gt;0,"✓",IF(N(D5104)=0,"– no spend","⚠ add to Campaigns tab")))</f>
        <v/>
      </c>
      <c r="J5104" s="83" t="str">
        <f aca="false">IF(D5104="","",D5104*IF(Settings!$B$23=Settings!$C$6,1,IF(Settings!$B$23="USD",1/INDEX(Settings!$B$29:$B$40,MONTH(B5104)),INDEX(Settings!$B$29:$B$40,MONTH(B5104)))))</f>
        <v/>
      </c>
    </row>
    <row r="5105" customFormat="false" ht="15" hidden="false" customHeight="false" outlineLevel="0" collapsed="false">
      <c r="I5105" s="0" t="str">
        <f aca="false">IF(A5105="","",IF(COUNTIF(Campaigns!$A$7:$A$300,A5105)&gt;0,"✓",IF(N(D5105)=0,"– no spend","⚠ add to Campaigns tab")))</f>
        <v/>
      </c>
      <c r="J5105" s="83" t="str">
        <f aca="false">IF(D5105="","",D5105*IF(Settings!$B$23=Settings!$C$6,1,IF(Settings!$B$23="USD",1/INDEX(Settings!$B$29:$B$40,MONTH(B5105)),INDEX(Settings!$B$29:$B$40,MONTH(B5105)))))</f>
        <v/>
      </c>
    </row>
    <row r="5106" customFormat="false" ht="15" hidden="false" customHeight="false" outlineLevel="0" collapsed="false">
      <c r="I5106" s="0" t="str">
        <f aca="false">IF(A5106="","",IF(COUNTIF(Campaigns!$A$7:$A$300,A5106)&gt;0,"✓",IF(N(D5106)=0,"– no spend","⚠ add to Campaigns tab")))</f>
        <v/>
      </c>
      <c r="J5106" s="83" t="str">
        <f aca="false">IF(D5106="","",D5106*IF(Settings!$B$23=Settings!$C$6,1,IF(Settings!$B$23="USD",1/INDEX(Settings!$B$29:$B$40,MONTH(B5106)),INDEX(Settings!$B$29:$B$40,MONTH(B5106)))))</f>
        <v/>
      </c>
    </row>
    <row r="5107" customFormat="false" ht="15" hidden="false" customHeight="false" outlineLevel="0" collapsed="false">
      <c r="I5107" s="0" t="str">
        <f aca="false">IF(A5107="","",IF(COUNTIF(Campaigns!$A$7:$A$300,A5107)&gt;0,"✓",IF(N(D5107)=0,"– no spend","⚠ add to Campaigns tab")))</f>
        <v/>
      </c>
      <c r="J5107" s="83" t="str">
        <f aca="false">IF(D5107="","",D5107*IF(Settings!$B$23=Settings!$C$6,1,IF(Settings!$B$23="USD",1/INDEX(Settings!$B$29:$B$40,MONTH(B5107)),INDEX(Settings!$B$29:$B$40,MONTH(B5107)))))</f>
        <v/>
      </c>
    </row>
    <row r="5108" customFormat="false" ht="15" hidden="false" customHeight="false" outlineLevel="0" collapsed="false">
      <c r="I5108" s="0" t="str">
        <f aca="false">IF(A5108="","",IF(COUNTIF(Campaigns!$A$7:$A$300,A5108)&gt;0,"✓",IF(N(D5108)=0,"– no spend","⚠ add to Campaigns tab")))</f>
        <v/>
      </c>
      <c r="J5108" s="83" t="str">
        <f aca="false">IF(D5108="","",D5108*IF(Settings!$B$23=Settings!$C$6,1,IF(Settings!$B$23="USD",1/INDEX(Settings!$B$29:$B$40,MONTH(B5108)),INDEX(Settings!$B$29:$B$40,MONTH(B5108)))))</f>
        <v/>
      </c>
    </row>
    <row r="5109" customFormat="false" ht="15" hidden="false" customHeight="false" outlineLevel="0" collapsed="false">
      <c r="I5109" s="0" t="str">
        <f aca="false">IF(A5109="","",IF(COUNTIF(Campaigns!$A$7:$A$300,A5109)&gt;0,"✓",IF(N(D5109)=0,"– no spend","⚠ add to Campaigns tab")))</f>
        <v/>
      </c>
      <c r="J5109" s="83" t="str">
        <f aca="false">IF(D5109="","",D5109*IF(Settings!$B$23=Settings!$C$6,1,IF(Settings!$B$23="USD",1/INDEX(Settings!$B$29:$B$40,MONTH(B5109)),INDEX(Settings!$B$29:$B$40,MONTH(B5109)))))</f>
        <v/>
      </c>
    </row>
    <row r="5110" customFormat="false" ht="15" hidden="false" customHeight="false" outlineLevel="0" collapsed="false">
      <c r="I5110" s="0" t="str">
        <f aca="false">IF(A5110="","",IF(COUNTIF(Campaigns!$A$7:$A$300,A5110)&gt;0,"✓",IF(N(D5110)=0,"– no spend","⚠ add to Campaigns tab")))</f>
        <v/>
      </c>
      <c r="J5110" s="83" t="str">
        <f aca="false">IF(D5110="","",D5110*IF(Settings!$B$23=Settings!$C$6,1,IF(Settings!$B$23="USD",1/INDEX(Settings!$B$29:$B$40,MONTH(B5110)),INDEX(Settings!$B$29:$B$40,MONTH(B5110)))))</f>
        <v/>
      </c>
    </row>
    <row r="5111" customFormat="false" ht="15" hidden="false" customHeight="false" outlineLevel="0" collapsed="false">
      <c r="I5111" s="0" t="str">
        <f aca="false">IF(A5111="","",IF(COUNTIF(Campaigns!$A$7:$A$300,A5111)&gt;0,"✓",IF(N(D5111)=0,"– no spend","⚠ add to Campaigns tab")))</f>
        <v/>
      </c>
      <c r="J5111" s="83" t="str">
        <f aca="false">IF(D5111="","",D5111*IF(Settings!$B$23=Settings!$C$6,1,IF(Settings!$B$23="USD",1/INDEX(Settings!$B$29:$B$40,MONTH(B5111)),INDEX(Settings!$B$29:$B$40,MONTH(B5111)))))</f>
        <v/>
      </c>
    </row>
    <row r="5112" customFormat="false" ht="15" hidden="false" customHeight="false" outlineLevel="0" collapsed="false">
      <c r="I5112" s="0" t="str">
        <f aca="false">IF(A5112="","",IF(COUNTIF(Campaigns!$A$7:$A$300,A5112)&gt;0,"✓",IF(N(D5112)=0,"– no spend","⚠ add to Campaigns tab")))</f>
        <v/>
      </c>
      <c r="J5112" s="83" t="str">
        <f aca="false">IF(D5112="","",D5112*IF(Settings!$B$23=Settings!$C$6,1,IF(Settings!$B$23="USD",1/INDEX(Settings!$B$29:$B$40,MONTH(B5112)),INDEX(Settings!$B$29:$B$40,MONTH(B5112)))))</f>
        <v/>
      </c>
    </row>
    <row r="5113" customFormat="false" ht="15" hidden="false" customHeight="false" outlineLevel="0" collapsed="false">
      <c r="I5113" s="0" t="str">
        <f aca="false">IF(A5113="","",IF(COUNTIF(Campaigns!$A$7:$A$300,A5113)&gt;0,"✓",IF(N(D5113)=0,"– no spend","⚠ add to Campaigns tab")))</f>
        <v/>
      </c>
      <c r="J5113" s="83" t="str">
        <f aca="false">IF(D5113="","",D5113*IF(Settings!$B$23=Settings!$C$6,1,IF(Settings!$B$23="USD",1/INDEX(Settings!$B$29:$B$40,MONTH(B5113)),INDEX(Settings!$B$29:$B$40,MONTH(B5113)))))</f>
        <v/>
      </c>
    </row>
    <row r="5114" customFormat="false" ht="15" hidden="false" customHeight="false" outlineLevel="0" collapsed="false">
      <c r="I5114" s="0" t="str">
        <f aca="false">IF(A5114="","",IF(COUNTIF(Campaigns!$A$7:$A$300,A5114)&gt;0,"✓",IF(N(D5114)=0,"– no spend","⚠ add to Campaigns tab")))</f>
        <v/>
      </c>
      <c r="J5114" s="83" t="str">
        <f aca="false">IF(D5114="","",D5114*IF(Settings!$B$23=Settings!$C$6,1,IF(Settings!$B$23="USD",1/INDEX(Settings!$B$29:$B$40,MONTH(B5114)),INDEX(Settings!$B$29:$B$40,MONTH(B5114)))))</f>
        <v/>
      </c>
    </row>
    <row r="5115" customFormat="false" ht="15" hidden="false" customHeight="false" outlineLevel="0" collapsed="false">
      <c r="I5115" s="0" t="str">
        <f aca="false">IF(A5115="","",IF(COUNTIF(Campaigns!$A$7:$A$300,A5115)&gt;0,"✓",IF(N(D5115)=0,"– no spend","⚠ add to Campaigns tab")))</f>
        <v/>
      </c>
      <c r="J5115" s="83" t="str">
        <f aca="false">IF(D5115="","",D5115*IF(Settings!$B$23=Settings!$C$6,1,IF(Settings!$B$23="USD",1/INDEX(Settings!$B$29:$B$40,MONTH(B5115)),INDEX(Settings!$B$29:$B$40,MONTH(B5115)))))</f>
        <v/>
      </c>
    </row>
    <row r="5116" customFormat="false" ht="15" hidden="false" customHeight="false" outlineLevel="0" collapsed="false">
      <c r="I5116" s="0" t="str">
        <f aca="false">IF(A5116="","",IF(COUNTIF(Campaigns!$A$7:$A$300,A5116)&gt;0,"✓",IF(N(D5116)=0,"– no spend","⚠ add to Campaigns tab")))</f>
        <v/>
      </c>
      <c r="J5116" s="83" t="str">
        <f aca="false">IF(D5116="","",D5116*IF(Settings!$B$23=Settings!$C$6,1,IF(Settings!$B$23="USD",1/INDEX(Settings!$B$29:$B$40,MONTH(B5116)),INDEX(Settings!$B$29:$B$40,MONTH(B5116)))))</f>
        <v/>
      </c>
    </row>
    <row r="5117" customFormat="false" ht="15" hidden="false" customHeight="false" outlineLevel="0" collapsed="false">
      <c r="I5117" s="0" t="str">
        <f aca="false">IF(A5117="","",IF(COUNTIF(Campaigns!$A$7:$A$300,A5117)&gt;0,"✓",IF(N(D5117)=0,"– no spend","⚠ add to Campaigns tab")))</f>
        <v/>
      </c>
      <c r="J5117" s="83" t="str">
        <f aca="false">IF(D5117="","",D5117*IF(Settings!$B$23=Settings!$C$6,1,IF(Settings!$B$23="USD",1/INDEX(Settings!$B$29:$B$40,MONTH(B5117)),INDEX(Settings!$B$29:$B$40,MONTH(B5117)))))</f>
        <v/>
      </c>
    </row>
    <row r="5118" customFormat="false" ht="15" hidden="false" customHeight="false" outlineLevel="0" collapsed="false">
      <c r="I5118" s="0" t="str">
        <f aca="false">IF(A5118="","",IF(COUNTIF(Campaigns!$A$7:$A$300,A5118)&gt;0,"✓",IF(N(D5118)=0,"– no spend","⚠ add to Campaigns tab")))</f>
        <v/>
      </c>
      <c r="J5118" s="83" t="str">
        <f aca="false">IF(D5118="","",D5118*IF(Settings!$B$23=Settings!$C$6,1,IF(Settings!$B$23="USD",1/INDEX(Settings!$B$29:$B$40,MONTH(B5118)),INDEX(Settings!$B$29:$B$40,MONTH(B5118)))))</f>
        <v/>
      </c>
    </row>
    <row r="5119" customFormat="false" ht="15" hidden="false" customHeight="false" outlineLevel="0" collapsed="false">
      <c r="I5119" s="0" t="str">
        <f aca="false">IF(A5119="","",IF(COUNTIF(Campaigns!$A$7:$A$300,A5119)&gt;0,"✓",IF(N(D5119)=0,"– no spend","⚠ add to Campaigns tab")))</f>
        <v/>
      </c>
      <c r="J5119" s="83" t="str">
        <f aca="false">IF(D5119="","",D5119*IF(Settings!$B$23=Settings!$C$6,1,IF(Settings!$B$23="USD",1/INDEX(Settings!$B$29:$B$40,MONTH(B5119)),INDEX(Settings!$B$29:$B$40,MONTH(B5119)))))</f>
        <v/>
      </c>
    </row>
    <row r="5120" customFormat="false" ht="15" hidden="false" customHeight="false" outlineLevel="0" collapsed="false">
      <c r="I5120" s="0" t="str">
        <f aca="false">IF(A5120="","",IF(COUNTIF(Campaigns!$A$7:$A$300,A5120)&gt;0,"✓",IF(N(D5120)=0,"– no spend","⚠ add to Campaigns tab")))</f>
        <v/>
      </c>
      <c r="J5120" s="83" t="str">
        <f aca="false">IF(D5120="","",D5120*IF(Settings!$B$23=Settings!$C$6,1,IF(Settings!$B$23="USD",1/INDEX(Settings!$B$29:$B$40,MONTH(B5120)),INDEX(Settings!$B$29:$B$40,MONTH(B5120)))))</f>
        <v/>
      </c>
    </row>
    <row r="5121" customFormat="false" ht="15" hidden="false" customHeight="false" outlineLevel="0" collapsed="false">
      <c r="I5121" s="0" t="str">
        <f aca="false">IF(A5121="","",IF(COUNTIF(Campaigns!$A$7:$A$300,A5121)&gt;0,"✓",IF(N(D5121)=0,"– no spend","⚠ add to Campaigns tab")))</f>
        <v/>
      </c>
      <c r="J5121" s="83" t="str">
        <f aca="false">IF(D5121="","",D5121*IF(Settings!$B$23=Settings!$C$6,1,IF(Settings!$B$23="USD",1/INDEX(Settings!$B$29:$B$40,MONTH(B5121)),INDEX(Settings!$B$29:$B$40,MONTH(B5121)))))</f>
        <v/>
      </c>
    </row>
    <row r="5122" customFormat="false" ht="15" hidden="false" customHeight="false" outlineLevel="0" collapsed="false">
      <c r="I5122" s="0" t="str">
        <f aca="false">IF(A5122="","",IF(COUNTIF(Campaigns!$A$7:$A$300,A5122)&gt;0,"✓",IF(N(D5122)=0,"– no spend","⚠ add to Campaigns tab")))</f>
        <v/>
      </c>
      <c r="J5122" s="83" t="str">
        <f aca="false">IF(D5122="","",D5122*IF(Settings!$B$23=Settings!$C$6,1,IF(Settings!$B$23="USD",1/INDEX(Settings!$B$29:$B$40,MONTH(B5122)),INDEX(Settings!$B$29:$B$40,MONTH(B5122)))))</f>
        <v/>
      </c>
    </row>
    <row r="5123" customFormat="false" ht="15" hidden="false" customHeight="false" outlineLevel="0" collapsed="false">
      <c r="I5123" s="0" t="str">
        <f aca="false">IF(A5123="","",IF(COUNTIF(Campaigns!$A$7:$A$300,A5123)&gt;0,"✓",IF(N(D5123)=0,"– no spend","⚠ add to Campaigns tab")))</f>
        <v/>
      </c>
      <c r="J5123" s="83" t="str">
        <f aca="false">IF(D5123="","",D5123*IF(Settings!$B$23=Settings!$C$6,1,IF(Settings!$B$23="USD",1/INDEX(Settings!$B$29:$B$40,MONTH(B5123)),INDEX(Settings!$B$29:$B$40,MONTH(B5123)))))</f>
        <v/>
      </c>
    </row>
    <row r="5124" customFormat="false" ht="15" hidden="false" customHeight="false" outlineLevel="0" collapsed="false">
      <c r="I5124" s="0" t="str">
        <f aca="false">IF(A5124="","",IF(COUNTIF(Campaigns!$A$7:$A$300,A5124)&gt;0,"✓",IF(N(D5124)=0,"– no spend","⚠ add to Campaigns tab")))</f>
        <v/>
      </c>
      <c r="J5124" s="83" t="str">
        <f aca="false">IF(D5124="","",D5124*IF(Settings!$B$23=Settings!$C$6,1,IF(Settings!$B$23="USD",1/INDEX(Settings!$B$29:$B$40,MONTH(B5124)),INDEX(Settings!$B$29:$B$40,MONTH(B5124)))))</f>
        <v/>
      </c>
    </row>
    <row r="5125" customFormat="false" ht="15" hidden="false" customHeight="false" outlineLevel="0" collapsed="false">
      <c r="I5125" s="0" t="str">
        <f aca="false">IF(A5125="","",IF(COUNTIF(Campaigns!$A$7:$A$300,A5125)&gt;0,"✓",IF(N(D5125)=0,"– no spend","⚠ add to Campaigns tab")))</f>
        <v/>
      </c>
      <c r="J5125" s="83" t="str">
        <f aca="false">IF(D5125="","",D5125*IF(Settings!$B$23=Settings!$C$6,1,IF(Settings!$B$23="USD",1/INDEX(Settings!$B$29:$B$40,MONTH(B5125)),INDEX(Settings!$B$29:$B$40,MONTH(B5125)))))</f>
        <v/>
      </c>
    </row>
    <row r="5126" customFormat="false" ht="15" hidden="false" customHeight="false" outlineLevel="0" collapsed="false">
      <c r="I5126" s="0" t="str">
        <f aca="false">IF(A5126="","",IF(COUNTIF(Campaigns!$A$7:$A$300,A5126)&gt;0,"✓",IF(N(D5126)=0,"– no spend","⚠ add to Campaigns tab")))</f>
        <v/>
      </c>
      <c r="J5126" s="83" t="str">
        <f aca="false">IF(D5126="","",D5126*IF(Settings!$B$23=Settings!$C$6,1,IF(Settings!$B$23="USD",1/INDEX(Settings!$B$29:$B$40,MONTH(B5126)),INDEX(Settings!$B$29:$B$40,MONTH(B5126)))))</f>
        <v/>
      </c>
    </row>
    <row r="5127" customFormat="false" ht="15" hidden="false" customHeight="false" outlineLevel="0" collapsed="false">
      <c r="I5127" s="0" t="str">
        <f aca="false">IF(A5127="","",IF(COUNTIF(Campaigns!$A$7:$A$300,A5127)&gt;0,"✓",IF(N(D5127)=0,"– no spend","⚠ add to Campaigns tab")))</f>
        <v/>
      </c>
      <c r="J5127" s="83" t="str">
        <f aca="false">IF(D5127="","",D5127*IF(Settings!$B$23=Settings!$C$6,1,IF(Settings!$B$23="USD",1/INDEX(Settings!$B$29:$B$40,MONTH(B5127)),INDEX(Settings!$B$29:$B$40,MONTH(B5127)))))</f>
        <v/>
      </c>
    </row>
    <row r="5128" customFormat="false" ht="15" hidden="false" customHeight="false" outlineLevel="0" collapsed="false">
      <c r="I5128" s="0" t="str">
        <f aca="false">IF(A5128="","",IF(COUNTIF(Campaigns!$A$7:$A$300,A5128)&gt;0,"✓",IF(N(D5128)=0,"– no spend","⚠ add to Campaigns tab")))</f>
        <v/>
      </c>
      <c r="J5128" s="83" t="str">
        <f aca="false">IF(D5128="","",D5128*IF(Settings!$B$23=Settings!$C$6,1,IF(Settings!$B$23="USD",1/INDEX(Settings!$B$29:$B$40,MONTH(B5128)),INDEX(Settings!$B$29:$B$40,MONTH(B5128)))))</f>
        <v/>
      </c>
    </row>
    <row r="5129" customFormat="false" ht="15" hidden="false" customHeight="false" outlineLevel="0" collapsed="false">
      <c r="I5129" s="0" t="str">
        <f aca="false">IF(A5129="","",IF(COUNTIF(Campaigns!$A$7:$A$300,A5129)&gt;0,"✓",IF(N(D5129)=0,"– no spend","⚠ add to Campaigns tab")))</f>
        <v/>
      </c>
      <c r="J5129" s="83" t="str">
        <f aca="false">IF(D5129="","",D5129*IF(Settings!$B$23=Settings!$C$6,1,IF(Settings!$B$23="USD",1/INDEX(Settings!$B$29:$B$40,MONTH(B5129)),INDEX(Settings!$B$29:$B$40,MONTH(B5129)))))</f>
        <v/>
      </c>
    </row>
    <row r="5130" customFormat="false" ht="15" hidden="false" customHeight="false" outlineLevel="0" collapsed="false">
      <c r="I5130" s="0" t="str">
        <f aca="false">IF(A5130="","",IF(COUNTIF(Campaigns!$A$7:$A$300,A5130)&gt;0,"✓",IF(N(D5130)=0,"– no spend","⚠ add to Campaigns tab")))</f>
        <v/>
      </c>
      <c r="J5130" s="83" t="str">
        <f aca="false">IF(D5130="","",D5130*IF(Settings!$B$23=Settings!$C$6,1,IF(Settings!$B$23="USD",1/INDEX(Settings!$B$29:$B$40,MONTH(B5130)),INDEX(Settings!$B$29:$B$40,MONTH(B5130)))))</f>
        <v/>
      </c>
    </row>
    <row r="5131" customFormat="false" ht="15" hidden="false" customHeight="false" outlineLevel="0" collapsed="false">
      <c r="I5131" s="0" t="str">
        <f aca="false">IF(A5131="","",IF(COUNTIF(Campaigns!$A$7:$A$300,A5131)&gt;0,"✓",IF(N(D5131)=0,"– no spend","⚠ add to Campaigns tab")))</f>
        <v/>
      </c>
      <c r="J5131" s="83" t="str">
        <f aca="false">IF(D5131="","",D5131*IF(Settings!$B$23=Settings!$C$6,1,IF(Settings!$B$23="USD",1/INDEX(Settings!$B$29:$B$40,MONTH(B5131)),INDEX(Settings!$B$29:$B$40,MONTH(B5131)))))</f>
        <v/>
      </c>
    </row>
    <row r="5132" customFormat="false" ht="15" hidden="false" customHeight="false" outlineLevel="0" collapsed="false">
      <c r="I5132" s="0" t="str">
        <f aca="false">IF(A5132="","",IF(COUNTIF(Campaigns!$A$7:$A$300,A5132)&gt;0,"✓",IF(N(D5132)=0,"– no spend","⚠ add to Campaigns tab")))</f>
        <v/>
      </c>
      <c r="J5132" s="83" t="str">
        <f aca="false">IF(D5132="","",D5132*IF(Settings!$B$23=Settings!$C$6,1,IF(Settings!$B$23="USD",1/INDEX(Settings!$B$29:$B$40,MONTH(B5132)),INDEX(Settings!$B$29:$B$40,MONTH(B5132)))))</f>
        <v/>
      </c>
    </row>
    <row r="5133" customFormat="false" ht="15" hidden="false" customHeight="false" outlineLevel="0" collapsed="false">
      <c r="I5133" s="0" t="str">
        <f aca="false">IF(A5133="","",IF(COUNTIF(Campaigns!$A$7:$A$300,A5133)&gt;0,"✓",IF(N(D5133)=0,"– no spend","⚠ add to Campaigns tab")))</f>
        <v/>
      </c>
      <c r="J5133" s="83" t="str">
        <f aca="false">IF(D5133="","",D5133*IF(Settings!$B$23=Settings!$C$6,1,IF(Settings!$B$23="USD",1/INDEX(Settings!$B$29:$B$40,MONTH(B5133)),INDEX(Settings!$B$29:$B$40,MONTH(B5133)))))</f>
        <v/>
      </c>
    </row>
    <row r="5134" customFormat="false" ht="15" hidden="false" customHeight="false" outlineLevel="0" collapsed="false">
      <c r="I5134" s="0" t="str">
        <f aca="false">IF(A5134="","",IF(COUNTIF(Campaigns!$A$7:$A$300,A5134)&gt;0,"✓",IF(N(D5134)=0,"– no spend","⚠ add to Campaigns tab")))</f>
        <v/>
      </c>
      <c r="J5134" s="83" t="str">
        <f aca="false">IF(D5134="","",D5134*IF(Settings!$B$23=Settings!$C$6,1,IF(Settings!$B$23="USD",1/INDEX(Settings!$B$29:$B$40,MONTH(B5134)),INDEX(Settings!$B$29:$B$40,MONTH(B5134)))))</f>
        <v/>
      </c>
    </row>
    <row r="5135" customFormat="false" ht="15" hidden="false" customHeight="false" outlineLevel="0" collapsed="false">
      <c r="I5135" s="0" t="str">
        <f aca="false">IF(A5135="","",IF(COUNTIF(Campaigns!$A$7:$A$300,A5135)&gt;0,"✓",IF(N(D5135)=0,"– no spend","⚠ add to Campaigns tab")))</f>
        <v/>
      </c>
      <c r="J5135" s="83" t="str">
        <f aca="false">IF(D5135="","",D5135*IF(Settings!$B$23=Settings!$C$6,1,IF(Settings!$B$23="USD",1/INDEX(Settings!$B$29:$B$40,MONTH(B5135)),INDEX(Settings!$B$29:$B$40,MONTH(B5135)))))</f>
        <v/>
      </c>
    </row>
    <row r="5136" customFormat="false" ht="15" hidden="false" customHeight="false" outlineLevel="0" collapsed="false">
      <c r="I5136" s="0" t="str">
        <f aca="false">IF(A5136="","",IF(COUNTIF(Campaigns!$A$7:$A$300,A5136)&gt;0,"✓",IF(N(D5136)=0,"– no spend","⚠ add to Campaigns tab")))</f>
        <v/>
      </c>
      <c r="J5136" s="83" t="str">
        <f aca="false">IF(D5136="","",D5136*IF(Settings!$B$23=Settings!$C$6,1,IF(Settings!$B$23="USD",1/INDEX(Settings!$B$29:$B$40,MONTH(B5136)),INDEX(Settings!$B$29:$B$40,MONTH(B5136)))))</f>
        <v/>
      </c>
    </row>
    <row r="5137" customFormat="false" ht="15" hidden="false" customHeight="false" outlineLevel="0" collapsed="false">
      <c r="I5137" s="0" t="str">
        <f aca="false">IF(A5137="","",IF(COUNTIF(Campaigns!$A$7:$A$300,A5137)&gt;0,"✓",IF(N(D5137)=0,"– no spend","⚠ add to Campaigns tab")))</f>
        <v/>
      </c>
      <c r="J5137" s="83" t="str">
        <f aca="false">IF(D5137="","",D5137*IF(Settings!$B$23=Settings!$C$6,1,IF(Settings!$B$23="USD",1/INDEX(Settings!$B$29:$B$40,MONTH(B5137)),INDEX(Settings!$B$29:$B$40,MONTH(B5137)))))</f>
        <v/>
      </c>
    </row>
    <row r="5138" customFormat="false" ht="15" hidden="false" customHeight="false" outlineLevel="0" collapsed="false">
      <c r="I5138" s="0" t="str">
        <f aca="false">IF(A5138="","",IF(COUNTIF(Campaigns!$A$7:$A$300,A5138)&gt;0,"✓",IF(N(D5138)=0,"– no spend","⚠ add to Campaigns tab")))</f>
        <v/>
      </c>
      <c r="J5138" s="83" t="str">
        <f aca="false">IF(D5138="","",D5138*IF(Settings!$B$23=Settings!$C$6,1,IF(Settings!$B$23="USD",1/INDEX(Settings!$B$29:$B$40,MONTH(B5138)),INDEX(Settings!$B$29:$B$40,MONTH(B5138)))))</f>
        <v/>
      </c>
    </row>
    <row r="5139" customFormat="false" ht="15" hidden="false" customHeight="false" outlineLevel="0" collapsed="false">
      <c r="I5139" s="0" t="str">
        <f aca="false">IF(A5139="","",IF(COUNTIF(Campaigns!$A$7:$A$300,A5139)&gt;0,"✓",IF(N(D5139)=0,"– no spend","⚠ add to Campaigns tab")))</f>
        <v/>
      </c>
      <c r="J5139" s="83" t="str">
        <f aca="false">IF(D5139="","",D5139*IF(Settings!$B$23=Settings!$C$6,1,IF(Settings!$B$23="USD",1/INDEX(Settings!$B$29:$B$40,MONTH(B5139)),INDEX(Settings!$B$29:$B$40,MONTH(B5139)))))</f>
        <v/>
      </c>
    </row>
    <row r="5140" customFormat="false" ht="15" hidden="false" customHeight="false" outlineLevel="0" collapsed="false">
      <c r="I5140" s="0" t="str">
        <f aca="false">IF(A5140="","",IF(COUNTIF(Campaigns!$A$7:$A$300,A5140)&gt;0,"✓",IF(N(D5140)=0,"– no spend","⚠ add to Campaigns tab")))</f>
        <v/>
      </c>
      <c r="J5140" s="83" t="str">
        <f aca="false">IF(D5140="","",D5140*IF(Settings!$B$23=Settings!$C$6,1,IF(Settings!$B$23="USD",1/INDEX(Settings!$B$29:$B$40,MONTH(B5140)),INDEX(Settings!$B$29:$B$40,MONTH(B5140)))))</f>
        <v/>
      </c>
    </row>
    <row r="5141" customFormat="false" ht="15" hidden="false" customHeight="false" outlineLevel="0" collapsed="false">
      <c r="I5141" s="0" t="str">
        <f aca="false">IF(A5141="","",IF(COUNTIF(Campaigns!$A$7:$A$300,A5141)&gt;0,"✓",IF(N(D5141)=0,"– no spend","⚠ add to Campaigns tab")))</f>
        <v/>
      </c>
      <c r="J5141" s="83" t="str">
        <f aca="false">IF(D5141="","",D5141*IF(Settings!$B$23=Settings!$C$6,1,IF(Settings!$B$23="USD",1/INDEX(Settings!$B$29:$B$40,MONTH(B5141)),INDEX(Settings!$B$29:$B$40,MONTH(B5141)))))</f>
        <v/>
      </c>
    </row>
    <row r="5142" customFormat="false" ht="15" hidden="false" customHeight="false" outlineLevel="0" collapsed="false">
      <c r="I5142" s="0" t="str">
        <f aca="false">IF(A5142="","",IF(COUNTIF(Campaigns!$A$7:$A$300,A5142)&gt;0,"✓",IF(N(D5142)=0,"– no spend","⚠ add to Campaigns tab")))</f>
        <v/>
      </c>
      <c r="J5142" s="83" t="str">
        <f aca="false">IF(D5142="","",D5142*IF(Settings!$B$23=Settings!$C$6,1,IF(Settings!$B$23="USD",1/INDEX(Settings!$B$29:$B$40,MONTH(B5142)),INDEX(Settings!$B$29:$B$40,MONTH(B5142)))))</f>
        <v/>
      </c>
    </row>
    <row r="5143" customFormat="false" ht="15" hidden="false" customHeight="false" outlineLevel="0" collapsed="false">
      <c r="I5143" s="0" t="str">
        <f aca="false">IF(A5143="","",IF(COUNTIF(Campaigns!$A$7:$A$300,A5143)&gt;0,"✓",IF(N(D5143)=0,"– no spend","⚠ add to Campaigns tab")))</f>
        <v/>
      </c>
      <c r="J5143" s="83" t="str">
        <f aca="false">IF(D5143="","",D5143*IF(Settings!$B$23=Settings!$C$6,1,IF(Settings!$B$23="USD",1/INDEX(Settings!$B$29:$B$40,MONTH(B5143)),INDEX(Settings!$B$29:$B$40,MONTH(B5143)))))</f>
        <v/>
      </c>
    </row>
    <row r="5144" customFormat="false" ht="15" hidden="false" customHeight="false" outlineLevel="0" collapsed="false">
      <c r="I5144" s="0" t="str">
        <f aca="false">IF(A5144="","",IF(COUNTIF(Campaigns!$A$7:$A$300,A5144)&gt;0,"✓",IF(N(D5144)=0,"– no spend","⚠ add to Campaigns tab")))</f>
        <v/>
      </c>
      <c r="J5144" s="83" t="str">
        <f aca="false">IF(D5144="","",D5144*IF(Settings!$B$23=Settings!$C$6,1,IF(Settings!$B$23="USD",1/INDEX(Settings!$B$29:$B$40,MONTH(B5144)),INDEX(Settings!$B$29:$B$40,MONTH(B5144)))))</f>
        <v/>
      </c>
    </row>
    <row r="5145" customFormat="false" ht="15" hidden="false" customHeight="false" outlineLevel="0" collapsed="false">
      <c r="I5145" s="0" t="str">
        <f aca="false">IF(A5145="","",IF(COUNTIF(Campaigns!$A$7:$A$300,A5145)&gt;0,"✓",IF(N(D5145)=0,"– no spend","⚠ add to Campaigns tab")))</f>
        <v/>
      </c>
      <c r="J5145" s="83" t="str">
        <f aca="false">IF(D5145="","",D5145*IF(Settings!$B$23=Settings!$C$6,1,IF(Settings!$B$23="USD",1/INDEX(Settings!$B$29:$B$40,MONTH(B5145)),INDEX(Settings!$B$29:$B$40,MONTH(B5145)))))</f>
        <v/>
      </c>
    </row>
    <row r="5146" customFormat="false" ht="15" hidden="false" customHeight="false" outlineLevel="0" collapsed="false">
      <c r="I5146" s="0" t="str">
        <f aca="false">IF(A5146="","",IF(COUNTIF(Campaigns!$A$7:$A$300,A5146)&gt;0,"✓",IF(N(D5146)=0,"– no spend","⚠ add to Campaigns tab")))</f>
        <v/>
      </c>
      <c r="J5146" s="83" t="str">
        <f aca="false">IF(D5146="","",D5146*IF(Settings!$B$23=Settings!$C$6,1,IF(Settings!$B$23="USD",1/INDEX(Settings!$B$29:$B$40,MONTH(B5146)),INDEX(Settings!$B$29:$B$40,MONTH(B5146)))))</f>
        <v/>
      </c>
    </row>
    <row r="5147" customFormat="false" ht="15" hidden="false" customHeight="false" outlineLevel="0" collapsed="false">
      <c r="I5147" s="0" t="str">
        <f aca="false">IF(A5147="","",IF(COUNTIF(Campaigns!$A$7:$A$300,A5147)&gt;0,"✓",IF(N(D5147)=0,"– no spend","⚠ add to Campaigns tab")))</f>
        <v/>
      </c>
      <c r="J5147" s="83" t="str">
        <f aca="false">IF(D5147="","",D5147*IF(Settings!$B$23=Settings!$C$6,1,IF(Settings!$B$23="USD",1/INDEX(Settings!$B$29:$B$40,MONTH(B5147)),INDEX(Settings!$B$29:$B$40,MONTH(B5147)))))</f>
        <v/>
      </c>
    </row>
    <row r="5148" customFormat="false" ht="15" hidden="false" customHeight="false" outlineLevel="0" collapsed="false">
      <c r="I5148" s="0" t="str">
        <f aca="false">IF(A5148="","",IF(COUNTIF(Campaigns!$A$7:$A$300,A5148)&gt;0,"✓",IF(N(D5148)=0,"– no spend","⚠ add to Campaigns tab")))</f>
        <v/>
      </c>
      <c r="J5148" s="83" t="str">
        <f aca="false">IF(D5148="","",D5148*IF(Settings!$B$23=Settings!$C$6,1,IF(Settings!$B$23="USD",1/INDEX(Settings!$B$29:$B$40,MONTH(B5148)),INDEX(Settings!$B$29:$B$40,MONTH(B5148)))))</f>
        <v/>
      </c>
    </row>
    <row r="5149" customFormat="false" ht="15" hidden="false" customHeight="false" outlineLevel="0" collapsed="false">
      <c r="I5149" s="0" t="str">
        <f aca="false">IF(A5149="","",IF(COUNTIF(Campaigns!$A$7:$A$300,A5149)&gt;0,"✓",IF(N(D5149)=0,"– no spend","⚠ add to Campaigns tab")))</f>
        <v/>
      </c>
      <c r="J5149" s="83" t="str">
        <f aca="false">IF(D5149="","",D5149*IF(Settings!$B$23=Settings!$C$6,1,IF(Settings!$B$23="USD",1/INDEX(Settings!$B$29:$B$40,MONTH(B5149)),INDEX(Settings!$B$29:$B$40,MONTH(B5149)))))</f>
        <v/>
      </c>
    </row>
    <row r="5150" customFormat="false" ht="15" hidden="false" customHeight="false" outlineLevel="0" collapsed="false">
      <c r="I5150" s="0" t="str">
        <f aca="false">IF(A5150="","",IF(COUNTIF(Campaigns!$A$7:$A$300,A5150)&gt;0,"✓",IF(N(D5150)=0,"– no spend","⚠ add to Campaigns tab")))</f>
        <v/>
      </c>
      <c r="J5150" s="83" t="str">
        <f aca="false">IF(D5150="","",D5150*IF(Settings!$B$23=Settings!$C$6,1,IF(Settings!$B$23="USD",1/INDEX(Settings!$B$29:$B$40,MONTH(B5150)),INDEX(Settings!$B$29:$B$40,MONTH(B5150)))))</f>
        <v/>
      </c>
    </row>
    <row r="5151" customFormat="false" ht="15" hidden="false" customHeight="false" outlineLevel="0" collapsed="false">
      <c r="I5151" s="0" t="str">
        <f aca="false">IF(A5151="","",IF(COUNTIF(Campaigns!$A$7:$A$300,A5151)&gt;0,"✓",IF(N(D5151)=0,"– no spend","⚠ add to Campaigns tab")))</f>
        <v/>
      </c>
      <c r="J5151" s="83" t="str">
        <f aca="false">IF(D5151="","",D5151*IF(Settings!$B$23=Settings!$C$6,1,IF(Settings!$B$23="USD",1/INDEX(Settings!$B$29:$B$40,MONTH(B5151)),INDEX(Settings!$B$29:$B$40,MONTH(B5151)))))</f>
        <v/>
      </c>
    </row>
    <row r="5152" customFormat="false" ht="15" hidden="false" customHeight="false" outlineLevel="0" collapsed="false">
      <c r="I5152" s="0" t="str">
        <f aca="false">IF(A5152="","",IF(COUNTIF(Campaigns!$A$7:$A$300,A5152)&gt;0,"✓",IF(N(D5152)=0,"– no spend","⚠ add to Campaigns tab")))</f>
        <v/>
      </c>
      <c r="J5152" s="83" t="str">
        <f aca="false">IF(D5152="","",D5152*IF(Settings!$B$23=Settings!$C$6,1,IF(Settings!$B$23="USD",1/INDEX(Settings!$B$29:$B$40,MONTH(B5152)),INDEX(Settings!$B$29:$B$40,MONTH(B5152)))))</f>
        <v/>
      </c>
    </row>
    <row r="5153" customFormat="false" ht="15" hidden="false" customHeight="false" outlineLevel="0" collapsed="false">
      <c r="I5153" s="0" t="str">
        <f aca="false">IF(A5153="","",IF(COUNTIF(Campaigns!$A$7:$A$300,A5153)&gt;0,"✓",IF(N(D5153)=0,"– no spend","⚠ add to Campaigns tab")))</f>
        <v/>
      </c>
      <c r="J5153" s="83" t="str">
        <f aca="false">IF(D5153="","",D5153*IF(Settings!$B$23=Settings!$C$6,1,IF(Settings!$B$23="USD",1/INDEX(Settings!$B$29:$B$40,MONTH(B5153)),INDEX(Settings!$B$29:$B$40,MONTH(B5153)))))</f>
        <v/>
      </c>
    </row>
    <row r="5154" customFormat="false" ht="15" hidden="false" customHeight="false" outlineLevel="0" collapsed="false">
      <c r="I5154" s="0" t="str">
        <f aca="false">IF(A5154="","",IF(COUNTIF(Campaigns!$A$7:$A$300,A5154)&gt;0,"✓",IF(N(D5154)=0,"– no spend","⚠ add to Campaigns tab")))</f>
        <v/>
      </c>
      <c r="J5154" s="83" t="str">
        <f aca="false">IF(D5154="","",D5154*IF(Settings!$B$23=Settings!$C$6,1,IF(Settings!$B$23="USD",1/INDEX(Settings!$B$29:$B$40,MONTH(B5154)),INDEX(Settings!$B$29:$B$40,MONTH(B5154)))))</f>
        <v/>
      </c>
    </row>
    <row r="5155" customFormat="false" ht="15" hidden="false" customHeight="false" outlineLevel="0" collapsed="false">
      <c r="I5155" s="0" t="str">
        <f aca="false">IF(A5155="","",IF(COUNTIF(Campaigns!$A$7:$A$300,A5155)&gt;0,"✓",IF(N(D5155)=0,"– no spend","⚠ add to Campaigns tab")))</f>
        <v/>
      </c>
      <c r="J5155" s="83" t="str">
        <f aca="false">IF(D5155="","",D5155*IF(Settings!$B$23=Settings!$C$6,1,IF(Settings!$B$23="USD",1/INDEX(Settings!$B$29:$B$40,MONTH(B5155)),INDEX(Settings!$B$29:$B$40,MONTH(B5155)))))</f>
        <v/>
      </c>
    </row>
    <row r="5156" customFormat="false" ht="15" hidden="false" customHeight="false" outlineLevel="0" collapsed="false">
      <c r="I5156" s="0" t="str">
        <f aca="false">IF(A5156="","",IF(COUNTIF(Campaigns!$A$7:$A$300,A5156)&gt;0,"✓",IF(N(D5156)=0,"– no spend","⚠ add to Campaigns tab")))</f>
        <v/>
      </c>
      <c r="J5156" s="83" t="str">
        <f aca="false">IF(D5156="","",D5156*IF(Settings!$B$23=Settings!$C$6,1,IF(Settings!$B$23="USD",1/INDEX(Settings!$B$29:$B$40,MONTH(B5156)),INDEX(Settings!$B$29:$B$40,MONTH(B5156)))))</f>
        <v/>
      </c>
    </row>
    <row r="5157" customFormat="false" ht="15" hidden="false" customHeight="false" outlineLevel="0" collapsed="false">
      <c r="I5157" s="0" t="str">
        <f aca="false">IF(A5157="","",IF(COUNTIF(Campaigns!$A$7:$A$300,A5157)&gt;0,"✓",IF(N(D5157)=0,"– no spend","⚠ add to Campaigns tab")))</f>
        <v/>
      </c>
      <c r="J5157" s="83" t="str">
        <f aca="false">IF(D5157="","",D5157*IF(Settings!$B$23=Settings!$C$6,1,IF(Settings!$B$23="USD",1/INDEX(Settings!$B$29:$B$40,MONTH(B5157)),INDEX(Settings!$B$29:$B$40,MONTH(B5157)))))</f>
        <v/>
      </c>
    </row>
    <row r="5158" customFormat="false" ht="15" hidden="false" customHeight="false" outlineLevel="0" collapsed="false">
      <c r="I5158" s="0" t="str">
        <f aca="false">IF(A5158="","",IF(COUNTIF(Campaigns!$A$7:$A$300,A5158)&gt;0,"✓",IF(N(D5158)=0,"– no spend","⚠ add to Campaigns tab")))</f>
        <v/>
      </c>
      <c r="J5158" s="83" t="str">
        <f aca="false">IF(D5158="","",D5158*IF(Settings!$B$23=Settings!$C$6,1,IF(Settings!$B$23="USD",1/INDEX(Settings!$B$29:$B$40,MONTH(B5158)),INDEX(Settings!$B$29:$B$40,MONTH(B5158)))))</f>
        <v/>
      </c>
    </row>
    <row r="5159" customFormat="false" ht="15" hidden="false" customHeight="false" outlineLevel="0" collapsed="false">
      <c r="I5159" s="0" t="str">
        <f aca="false">IF(A5159="","",IF(COUNTIF(Campaigns!$A$7:$A$300,A5159)&gt;0,"✓",IF(N(D5159)=0,"– no spend","⚠ add to Campaigns tab")))</f>
        <v/>
      </c>
      <c r="J5159" s="83" t="str">
        <f aca="false">IF(D5159="","",D5159*IF(Settings!$B$23=Settings!$C$6,1,IF(Settings!$B$23="USD",1/INDEX(Settings!$B$29:$B$40,MONTH(B5159)),INDEX(Settings!$B$29:$B$40,MONTH(B5159)))))</f>
        <v/>
      </c>
    </row>
    <row r="5160" customFormat="false" ht="15" hidden="false" customHeight="false" outlineLevel="0" collapsed="false">
      <c r="I5160" s="0" t="str">
        <f aca="false">IF(A5160="","",IF(COUNTIF(Campaigns!$A$7:$A$300,A5160)&gt;0,"✓",IF(N(D5160)=0,"– no spend","⚠ add to Campaigns tab")))</f>
        <v/>
      </c>
      <c r="J5160" s="83" t="str">
        <f aca="false">IF(D5160="","",D5160*IF(Settings!$B$23=Settings!$C$6,1,IF(Settings!$B$23="USD",1/INDEX(Settings!$B$29:$B$40,MONTH(B5160)),INDEX(Settings!$B$29:$B$40,MONTH(B5160)))))</f>
        <v/>
      </c>
    </row>
    <row r="5161" customFormat="false" ht="15" hidden="false" customHeight="false" outlineLevel="0" collapsed="false">
      <c r="I5161" s="0" t="str">
        <f aca="false">IF(A5161="","",IF(COUNTIF(Campaigns!$A$7:$A$300,A5161)&gt;0,"✓",IF(N(D5161)=0,"– no spend","⚠ add to Campaigns tab")))</f>
        <v/>
      </c>
      <c r="J5161" s="83" t="str">
        <f aca="false">IF(D5161="","",D5161*IF(Settings!$B$23=Settings!$C$6,1,IF(Settings!$B$23="USD",1/INDEX(Settings!$B$29:$B$40,MONTH(B5161)),INDEX(Settings!$B$29:$B$40,MONTH(B5161)))))</f>
        <v/>
      </c>
    </row>
    <row r="5162" customFormat="false" ht="15" hidden="false" customHeight="false" outlineLevel="0" collapsed="false">
      <c r="I5162" s="0" t="str">
        <f aca="false">IF(A5162="","",IF(COUNTIF(Campaigns!$A$7:$A$300,A5162)&gt;0,"✓",IF(N(D5162)=0,"– no spend","⚠ add to Campaigns tab")))</f>
        <v/>
      </c>
      <c r="J5162" s="83" t="str">
        <f aca="false">IF(D5162="","",D5162*IF(Settings!$B$23=Settings!$C$6,1,IF(Settings!$B$23="USD",1/INDEX(Settings!$B$29:$B$40,MONTH(B5162)),INDEX(Settings!$B$29:$B$40,MONTH(B5162)))))</f>
        <v/>
      </c>
    </row>
    <row r="5163" customFormat="false" ht="15" hidden="false" customHeight="false" outlineLevel="0" collapsed="false">
      <c r="I5163" s="0" t="str">
        <f aca="false">IF(A5163="","",IF(COUNTIF(Campaigns!$A$7:$A$300,A5163)&gt;0,"✓",IF(N(D5163)=0,"– no spend","⚠ add to Campaigns tab")))</f>
        <v/>
      </c>
      <c r="J5163" s="83" t="str">
        <f aca="false">IF(D5163="","",D5163*IF(Settings!$B$23=Settings!$C$6,1,IF(Settings!$B$23="USD",1/INDEX(Settings!$B$29:$B$40,MONTH(B5163)),INDEX(Settings!$B$29:$B$40,MONTH(B5163)))))</f>
        <v/>
      </c>
    </row>
    <row r="5164" customFormat="false" ht="15" hidden="false" customHeight="false" outlineLevel="0" collapsed="false">
      <c r="I5164" s="0" t="str">
        <f aca="false">IF(A5164="","",IF(COUNTIF(Campaigns!$A$7:$A$300,A5164)&gt;0,"✓",IF(N(D5164)=0,"– no spend","⚠ add to Campaigns tab")))</f>
        <v/>
      </c>
      <c r="J5164" s="83" t="str">
        <f aca="false">IF(D5164="","",D5164*IF(Settings!$B$23=Settings!$C$6,1,IF(Settings!$B$23="USD",1/INDEX(Settings!$B$29:$B$40,MONTH(B5164)),INDEX(Settings!$B$29:$B$40,MONTH(B5164)))))</f>
        <v/>
      </c>
    </row>
    <row r="5165" customFormat="false" ht="15" hidden="false" customHeight="false" outlineLevel="0" collapsed="false">
      <c r="I5165" s="0" t="str">
        <f aca="false">IF(A5165="","",IF(COUNTIF(Campaigns!$A$7:$A$300,A5165)&gt;0,"✓",IF(N(D5165)=0,"– no spend","⚠ add to Campaigns tab")))</f>
        <v/>
      </c>
      <c r="J5165" s="83" t="str">
        <f aca="false">IF(D5165="","",D5165*IF(Settings!$B$23=Settings!$C$6,1,IF(Settings!$B$23="USD",1/INDEX(Settings!$B$29:$B$40,MONTH(B5165)),INDEX(Settings!$B$29:$B$40,MONTH(B5165)))))</f>
        <v/>
      </c>
    </row>
    <row r="5166" customFormat="false" ht="15" hidden="false" customHeight="false" outlineLevel="0" collapsed="false">
      <c r="I5166" s="0" t="str">
        <f aca="false">IF(A5166="","",IF(COUNTIF(Campaigns!$A$7:$A$300,A5166)&gt;0,"✓",IF(N(D5166)=0,"– no spend","⚠ add to Campaigns tab")))</f>
        <v/>
      </c>
      <c r="J5166" s="83" t="str">
        <f aca="false">IF(D5166="","",D5166*IF(Settings!$B$23=Settings!$C$6,1,IF(Settings!$B$23="USD",1/INDEX(Settings!$B$29:$B$40,MONTH(B5166)),INDEX(Settings!$B$29:$B$40,MONTH(B5166)))))</f>
        <v/>
      </c>
    </row>
    <row r="5167" customFormat="false" ht="15" hidden="false" customHeight="false" outlineLevel="0" collapsed="false">
      <c r="I5167" s="0" t="str">
        <f aca="false">IF(A5167="","",IF(COUNTIF(Campaigns!$A$7:$A$300,A5167)&gt;0,"✓",IF(N(D5167)=0,"– no spend","⚠ add to Campaigns tab")))</f>
        <v/>
      </c>
      <c r="J5167" s="83" t="str">
        <f aca="false">IF(D5167="","",D5167*IF(Settings!$B$23=Settings!$C$6,1,IF(Settings!$B$23="USD",1/INDEX(Settings!$B$29:$B$40,MONTH(B5167)),INDEX(Settings!$B$29:$B$40,MONTH(B5167)))))</f>
        <v/>
      </c>
    </row>
    <row r="5168" customFormat="false" ht="15" hidden="false" customHeight="false" outlineLevel="0" collapsed="false">
      <c r="I5168" s="0" t="str">
        <f aca="false">IF(A5168="","",IF(COUNTIF(Campaigns!$A$7:$A$300,A5168)&gt;0,"✓",IF(N(D5168)=0,"– no spend","⚠ add to Campaigns tab")))</f>
        <v/>
      </c>
      <c r="J5168" s="83" t="str">
        <f aca="false">IF(D5168="","",D5168*IF(Settings!$B$23=Settings!$C$6,1,IF(Settings!$B$23="USD",1/INDEX(Settings!$B$29:$B$40,MONTH(B5168)),INDEX(Settings!$B$29:$B$40,MONTH(B5168)))))</f>
        <v/>
      </c>
    </row>
    <row r="5169" customFormat="false" ht="15" hidden="false" customHeight="false" outlineLevel="0" collapsed="false">
      <c r="I5169" s="0" t="str">
        <f aca="false">IF(A5169="","",IF(COUNTIF(Campaigns!$A$7:$A$300,A5169)&gt;0,"✓",IF(N(D5169)=0,"– no spend","⚠ add to Campaigns tab")))</f>
        <v/>
      </c>
      <c r="J5169" s="83" t="str">
        <f aca="false">IF(D5169="","",D5169*IF(Settings!$B$23=Settings!$C$6,1,IF(Settings!$B$23="USD",1/INDEX(Settings!$B$29:$B$40,MONTH(B5169)),INDEX(Settings!$B$29:$B$40,MONTH(B5169)))))</f>
        <v/>
      </c>
    </row>
    <row r="5170" customFormat="false" ht="15" hidden="false" customHeight="false" outlineLevel="0" collapsed="false">
      <c r="I5170" s="0" t="str">
        <f aca="false">IF(A5170="","",IF(COUNTIF(Campaigns!$A$7:$A$300,A5170)&gt;0,"✓",IF(N(D5170)=0,"– no spend","⚠ add to Campaigns tab")))</f>
        <v/>
      </c>
      <c r="J5170" s="83" t="str">
        <f aca="false">IF(D5170="","",D5170*IF(Settings!$B$23=Settings!$C$6,1,IF(Settings!$B$23="USD",1/INDEX(Settings!$B$29:$B$40,MONTH(B5170)),INDEX(Settings!$B$29:$B$40,MONTH(B5170)))))</f>
        <v/>
      </c>
    </row>
    <row r="5171" customFormat="false" ht="15" hidden="false" customHeight="false" outlineLevel="0" collapsed="false">
      <c r="I5171" s="0" t="str">
        <f aca="false">IF(A5171="","",IF(COUNTIF(Campaigns!$A$7:$A$300,A5171)&gt;0,"✓",IF(N(D5171)=0,"– no spend","⚠ add to Campaigns tab")))</f>
        <v/>
      </c>
      <c r="J5171" s="83" t="str">
        <f aca="false">IF(D5171="","",D5171*IF(Settings!$B$23=Settings!$C$6,1,IF(Settings!$B$23="USD",1/INDEX(Settings!$B$29:$B$40,MONTH(B5171)),INDEX(Settings!$B$29:$B$40,MONTH(B5171)))))</f>
        <v/>
      </c>
    </row>
    <row r="5172" customFormat="false" ht="15" hidden="false" customHeight="false" outlineLevel="0" collapsed="false">
      <c r="I5172" s="0" t="str">
        <f aca="false">IF(A5172="","",IF(COUNTIF(Campaigns!$A$7:$A$300,A5172)&gt;0,"✓",IF(N(D5172)=0,"– no spend","⚠ add to Campaigns tab")))</f>
        <v/>
      </c>
      <c r="J5172" s="83" t="str">
        <f aca="false">IF(D5172="","",D5172*IF(Settings!$B$23=Settings!$C$6,1,IF(Settings!$B$23="USD",1/INDEX(Settings!$B$29:$B$40,MONTH(B5172)),INDEX(Settings!$B$29:$B$40,MONTH(B5172)))))</f>
        <v/>
      </c>
    </row>
    <row r="5173" customFormat="false" ht="15" hidden="false" customHeight="false" outlineLevel="0" collapsed="false">
      <c r="I5173" s="0" t="str">
        <f aca="false">IF(A5173="","",IF(COUNTIF(Campaigns!$A$7:$A$300,A5173)&gt;0,"✓",IF(N(D5173)=0,"– no spend","⚠ add to Campaigns tab")))</f>
        <v/>
      </c>
      <c r="J5173" s="83" t="str">
        <f aca="false">IF(D5173="","",D5173*IF(Settings!$B$23=Settings!$C$6,1,IF(Settings!$B$23="USD",1/INDEX(Settings!$B$29:$B$40,MONTH(B5173)),INDEX(Settings!$B$29:$B$40,MONTH(B5173)))))</f>
        <v/>
      </c>
    </row>
    <row r="5174" customFormat="false" ht="15" hidden="false" customHeight="false" outlineLevel="0" collapsed="false">
      <c r="I5174" s="0" t="str">
        <f aca="false">IF(A5174="","",IF(COUNTIF(Campaigns!$A$7:$A$300,A5174)&gt;0,"✓",IF(N(D5174)=0,"– no spend","⚠ add to Campaigns tab")))</f>
        <v/>
      </c>
      <c r="J5174" s="83" t="str">
        <f aca="false">IF(D5174="","",D5174*IF(Settings!$B$23=Settings!$C$6,1,IF(Settings!$B$23="USD",1/INDEX(Settings!$B$29:$B$40,MONTH(B5174)),INDEX(Settings!$B$29:$B$40,MONTH(B5174)))))</f>
        <v/>
      </c>
    </row>
    <row r="5175" customFormat="false" ht="15" hidden="false" customHeight="false" outlineLevel="0" collapsed="false">
      <c r="I5175" s="0" t="str">
        <f aca="false">IF(A5175="","",IF(COUNTIF(Campaigns!$A$7:$A$300,A5175)&gt;0,"✓",IF(N(D5175)=0,"– no spend","⚠ add to Campaigns tab")))</f>
        <v/>
      </c>
      <c r="J5175" s="83" t="str">
        <f aca="false">IF(D5175="","",D5175*IF(Settings!$B$23=Settings!$C$6,1,IF(Settings!$B$23="USD",1/INDEX(Settings!$B$29:$B$40,MONTH(B5175)),INDEX(Settings!$B$29:$B$40,MONTH(B5175)))))</f>
        <v/>
      </c>
    </row>
    <row r="5176" customFormat="false" ht="15" hidden="false" customHeight="false" outlineLevel="0" collapsed="false">
      <c r="I5176" s="0" t="str">
        <f aca="false">IF(A5176="","",IF(COUNTIF(Campaigns!$A$7:$A$300,A5176)&gt;0,"✓",IF(N(D5176)=0,"– no spend","⚠ add to Campaigns tab")))</f>
        <v/>
      </c>
      <c r="J5176" s="83" t="str">
        <f aca="false">IF(D5176="","",D5176*IF(Settings!$B$23=Settings!$C$6,1,IF(Settings!$B$23="USD",1/INDEX(Settings!$B$29:$B$40,MONTH(B5176)),INDEX(Settings!$B$29:$B$40,MONTH(B5176)))))</f>
        <v/>
      </c>
    </row>
    <row r="5177" customFormat="false" ht="15" hidden="false" customHeight="false" outlineLevel="0" collapsed="false">
      <c r="I5177" s="0" t="str">
        <f aca="false">IF(A5177="","",IF(COUNTIF(Campaigns!$A$7:$A$300,A5177)&gt;0,"✓",IF(N(D5177)=0,"– no spend","⚠ add to Campaigns tab")))</f>
        <v/>
      </c>
      <c r="J5177" s="83" t="str">
        <f aca="false">IF(D5177="","",D5177*IF(Settings!$B$23=Settings!$C$6,1,IF(Settings!$B$23="USD",1/INDEX(Settings!$B$29:$B$40,MONTH(B5177)),INDEX(Settings!$B$29:$B$40,MONTH(B5177)))))</f>
        <v/>
      </c>
    </row>
    <row r="5178" customFormat="false" ht="15" hidden="false" customHeight="false" outlineLevel="0" collapsed="false">
      <c r="I5178" s="0" t="str">
        <f aca="false">IF(A5178="","",IF(COUNTIF(Campaigns!$A$7:$A$300,A5178)&gt;0,"✓",IF(N(D5178)=0,"– no spend","⚠ add to Campaigns tab")))</f>
        <v/>
      </c>
      <c r="J5178" s="83" t="str">
        <f aca="false">IF(D5178="","",D5178*IF(Settings!$B$23=Settings!$C$6,1,IF(Settings!$B$23="USD",1/INDEX(Settings!$B$29:$B$40,MONTH(B5178)),INDEX(Settings!$B$29:$B$40,MONTH(B5178)))))</f>
        <v/>
      </c>
    </row>
    <row r="5179" customFormat="false" ht="15" hidden="false" customHeight="false" outlineLevel="0" collapsed="false">
      <c r="I5179" s="0" t="str">
        <f aca="false">IF(A5179="","",IF(COUNTIF(Campaigns!$A$7:$A$300,A5179)&gt;0,"✓",IF(N(D5179)=0,"– no spend","⚠ add to Campaigns tab")))</f>
        <v/>
      </c>
      <c r="J5179" s="83" t="str">
        <f aca="false">IF(D5179="","",D5179*IF(Settings!$B$23=Settings!$C$6,1,IF(Settings!$B$23="USD",1/INDEX(Settings!$B$29:$B$40,MONTH(B5179)),INDEX(Settings!$B$29:$B$40,MONTH(B5179)))))</f>
        <v/>
      </c>
    </row>
    <row r="5180" customFormat="false" ht="15" hidden="false" customHeight="false" outlineLevel="0" collapsed="false">
      <c r="I5180" s="0" t="str">
        <f aca="false">IF(A5180="","",IF(COUNTIF(Campaigns!$A$7:$A$300,A5180)&gt;0,"✓",IF(N(D5180)=0,"– no spend","⚠ add to Campaigns tab")))</f>
        <v/>
      </c>
      <c r="J5180" s="83" t="str">
        <f aca="false">IF(D5180="","",D5180*IF(Settings!$B$23=Settings!$C$6,1,IF(Settings!$B$23="USD",1/INDEX(Settings!$B$29:$B$40,MONTH(B5180)),INDEX(Settings!$B$29:$B$40,MONTH(B5180)))))</f>
        <v/>
      </c>
    </row>
    <row r="5181" customFormat="false" ht="15" hidden="false" customHeight="false" outlineLevel="0" collapsed="false">
      <c r="I5181" s="0" t="str">
        <f aca="false">IF(A5181="","",IF(COUNTIF(Campaigns!$A$7:$A$300,A5181)&gt;0,"✓",IF(N(D5181)=0,"– no spend","⚠ add to Campaigns tab")))</f>
        <v/>
      </c>
      <c r="J5181" s="83" t="str">
        <f aca="false">IF(D5181="","",D5181*IF(Settings!$B$23=Settings!$C$6,1,IF(Settings!$B$23="USD",1/INDEX(Settings!$B$29:$B$40,MONTH(B5181)),INDEX(Settings!$B$29:$B$40,MONTH(B5181)))))</f>
        <v/>
      </c>
    </row>
    <row r="5182" customFormat="false" ht="15" hidden="false" customHeight="false" outlineLevel="0" collapsed="false">
      <c r="I5182" s="0" t="str">
        <f aca="false">IF(A5182="","",IF(COUNTIF(Campaigns!$A$7:$A$300,A5182)&gt;0,"✓",IF(N(D5182)=0,"– no spend","⚠ add to Campaigns tab")))</f>
        <v/>
      </c>
      <c r="J5182" s="83" t="str">
        <f aca="false">IF(D5182="","",D5182*IF(Settings!$B$23=Settings!$C$6,1,IF(Settings!$B$23="USD",1/INDEX(Settings!$B$29:$B$40,MONTH(B5182)),INDEX(Settings!$B$29:$B$40,MONTH(B5182)))))</f>
        <v/>
      </c>
    </row>
    <row r="5183" customFormat="false" ht="15" hidden="false" customHeight="false" outlineLevel="0" collapsed="false">
      <c r="I5183" s="0" t="str">
        <f aca="false">IF(A5183="","",IF(COUNTIF(Campaigns!$A$7:$A$300,A5183)&gt;0,"✓",IF(N(D5183)=0,"– no spend","⚠ add to Campaigns tab")))</f>
        <v/>
      </c>
      <c r="J5183" s="83" t="str">
        <f aca="false">IF(D5183="","",D5183*IF(Settings!$B$23=Settings!$C$6,1,IF(Settings!$B$23="USD",1/INDEX(Settings!$B$29:$B$40,MONTH(B5183)),INDEX(Settings!$B$29:$B$40,MONTH(B5183)))))</f>
        <v/>
      </c>
    </row>
    <row r="5184" customFormat="false" ht="15" hidden="false" customHeight="false" outlineLevel="0" collapsed="false">
      <c r="I5184" s="0" t="str">
        <f aca="false">IF(A5184="","",IF(COUNTIF(Campaigns!$A$7:$A$300,A5184)&gt;0,"✓",IF(N(D5184)=0,"– no spend","⚠ add to Campaigns tab")))</f>
        <v/>
      </c>
      <c r="J5184" s="83" t="str">
        <f aca="false">IF(D5184="","",D5184*IF(Settings!$B$23=Settings!$C$6,1,IF(Settings!$B$23="USD",1/INDEX(Settings!$B$29:$B$40,MONTH(B5184)),INDEX(Settings!$B$29:$B$40,MONTH(B5184)))))</f>
        <v/>
      </c>
    </row>
    <row r="5185" customFormat="false" ht="15" hidden="false" customHeight="false" outlineLevel="0" collapsed="false">
      <c r="I5185" s="0" t="str">
        <f aca="false">IF(A5185="","",IF(COUNTIF(Campaigns!$A$7:$A$300,A5185)&gt;0,"✓",IF(N(D5185)=0,"– no spend","⚠ add to Campaigns tab")))</f>
        <v/>
      </c>
      <c r="J5185" s="83" t="str">
        <f aca="false">IF(D5185="","",D5185*IF(Settings!$B$23=Settings!$C$6,1,IF(Settings!$B$23="USD",1/INDEX(Settings!$B$29:$B$40,MONTH(B5185)),INDEX(Settings!$B$29:$B$40,MONTH(B5185)))))</f>
        <v/>
      </c>
    </row>
    <row r="5186" customFormat="false" ht="15" hidden="false" customHeight="false" outlineLevel="0" collapsed="false">
      <c r="I5186" s="0" t="str">
        <f aca="false">IF(A5186="","",IF(COUNTIF(Campaigns!$A$7:$A$300,A5186)&gt;0,"✓",IF(N(D5186)=0,"– no spend","⚠ add to Campaigns tab")))</f>
        <v/>
      </c>
      <c r="J5186" s="83" t="str">
        <f aca="false">IF(D5186="","",D5186*IF(Settings!$B$23=Settings!$C$6,1,IF(Settings!$B$23="USD",1/INDEX(Settings!$B$29:$B$40,MONTH(B5186)),INDEX(Settings!$B$29:$B$40,MONTH(B5186)))))</f>
        <v/>
      </c>
    </row>
    <row r="5187" customFormat="false" ht="15" hidden="false" customHeight="false" outlineLevel="0" collapsed="false">
      <c r="I5187" s="0" t="str">
        <f aca="false">IF(A5187="","",IF(COUNTIF(Campaigns!$A$7:$A$300,A5187)&gt;0,"✓",IF(N(D5187)=0,"– no spend","⚠ add to Campaigns tab")))</f>
        <v/>
      </c>
      <c r="J5187" s="83" t="str">
        <f aca="false">IF(D5187="","",D5187*IF(Settings!$B$23=Settings!$C$6,1,IF(Settings!$B$23="USD",1/INDEX(Settings!$B$29:$B$40,MONTH(B5187)),INDEX(Settings!$B$29:$B$40,MONTH(B5187)))))</f>
        <v/>
      </c>
    </row>
    <row r="5188" customFormat="false" ht="15" hidden="false" customHeight="false" outlineLevel="0" collapsed="false">
      <c r="I5188" s="0" t="str">
        <f aca="false">IF(A5188="","",IF(COUNTIF(Campaigns!$A$7:$A$300,A5188)&gt;0,"✓",IF(N(D5188)=0,"– no spend","⚠ add to Campaigns tab")))</f>
        <v/>
      </c>
      <c r="J5188" s="83" t="str">
        <f aca="false">IF(D5188="","",D5188*IF(Settings!$B$23=Settings!$C$6,1,IF(Settings!$B$23="USD",1/INDEX(Settings!$B$29:$B$40,MONTH(B5188)),INDEX(Settings!$B$29:$B$40,MONTH(B5188)))))</f>
        <v/>
      </c>
    </row>
    <row r="5189" customFormat="false" ht="15" hidden="false" customHeight="false" outlineLevel="0" collapsed="false">
      <c r="I5189" s="0" t="str">
        <f aca="false">IF(A5189="","",IF(COUNTIF(Campaigns!$A$7:$A$300,A5189)&gt;0,"✓",IF(N(D5189)=0,"– no spend","⚠ add to Campaigns tab")))</f>
        <v/>
      </c>
      <c r="J5189" s="83" t="str">
        <f aca="false">IF(D5189="","",D5189*IF(Settings!$B$23=Settings!$C$6,1,IF(Settings!$B$23="USD",1/INDEX(Settings!$B$29:$B$40,MONTH(B5189)),INDEX(Settings!$B$29:$B$40,MONTH(B5189)))))</f>
        <v/>
      </c>
    </row>
    <row r="5190" customFormat="false" ht="15" hidden="false" customHeight="false" outlineLevel="0" collapsed="false">
      <c r="I5190" s="0" t="str">
        <f aca="false">IF(A5190="","",IF(COUNTIF(Campaigns!$A$7:$A$300,A5190)&gt;0,"✓",IF(N(D5190)=0,"– no spend","⚠ add to Campaigns tab")))</f>
        <v/>
      </c>
      <c r="J5190" s="83" t="str">
        <f aca="false">IF(D5190="","",D5190*IF(Settings!$B$23=Settings!$C$6,1,IF(Settings!$B$23="USD",1/INDEX(Settings!$B$29:$B$40,MONTH(B5190)),INDEX(Settings!$B$29:$B$40,MONTH(B5190)))))</f>
        <v/>
      </c>
    </row>
    <row r="5191" customFormat="false" ht="15" hidden="false" customHeight="false" outlineLevel="0" collapsed="false">
      <c r="I5191" s="0" t="str">
        <f aca="false">IF(A5191="","",IF(COUNTIF(Campaigns!$A$7:$A$300,A5191)&gt;0,"✓",IF(N(D5191)=0,"– no spend","⚠ add to Campaigns tab")))</f>
        <v/>
      </c>
      <c r="J5191" s="83" t="str">
        <f aca="false">IF(D5191="","",D5191*IF(Settings!$B$23=Settings!$C$6,1,IF(Settings!$B$23="USD",1/INDEX(Settings!$B$29:$B$40,MONTH(B5191)),INDEX(Settings!$B$29:$B$40,MONTH(B5191)))))</f>
        <v/>
      </c>
    </row>
    <row r="5192" customFormat="false" ht="15" hidden="false" customHeight="false" outlineLevel="0" collapsed="false">
      <c r="I5192" s="0" t="str">
        <f aca="false">IF(A5192="","",IF(COUNTIF(Campaigns!$A$7:$A$300,A5192)&gt;0,"✓",IF(N(D5192)=0,"– no spend","⚠ add to Campaigns tab")))</f>
        <v/>
      </c>
      <c r="J5192" s="83" t="str">
        <f aca="false">IF(D5192="","",D5192*IF(Settings!$B$23=Settings!$C$6,1,IF(Settings!$B$23="USD",1/INDEX(Settings!$B$29:$B$40,MONTH(B5192)),INDEX(Settings!$B$29:$B$40,MONTH(B5192)))))</f>
        <v/>
      </c>
    </row>
    <row r="5193" customFormat="false" ht="15" hidden="false" customHeight="false" outlineLevel="0" collapsed="false">
      <c r="I5193" s="0" t="str">
        <f aca="false">IF(A5193="","",IF(COUNTIF(Campaigns!$A$7:$A$300,A5193)&gt;0,"✓",IF(N(D5193)=0,"– no spend","⚠ add to Campaigns tab")))</f>
        <v/>
      </c>
      <c r="J5193" s="83" t="str">
        <f aca="false">IF(D5193="","",D5193*IF(Settings!$B$23=Settings!$C$6,1,IF(Settings!$B$23="USD",1/INDEX(Settings!$B$29:$B$40,MONTH(B5193)),INDEX(Settings!$B$29:$B$40,MONTH(B5193)))))</f>
        <v/>
      </c>
    </row>
    <row r="5194" customFormat="false" ht="15" hidden="false" customHeight="false" outlineLevel="0" collapsed="false">
      <c r="I5194" s="0" t="str">
        <f aca="false">IF(A5194="","",IF(COUNTIF(Campaigns!$A$7:$A$300,A5194)&gt;0,"✓",IF(N(D5194)=0,"– no spend","⚠ add to Campaigns tab")))</f>
        <v/>
      </c>
      <c r="J5194" s="83" t="str">
        <f aca="false">IF(D5194="","",D5194*IF(Settings!$B$23=Settings!$C$6,1,IF(Settings!$B$23="USD",1/INDEX(Settings!$B$29:$B$40,MONTH(B5194)),INDEX(Settings!$B$29:$B$40,MONTH(B5194)))))</f>
        <v/>
      </c>
    </row>
    <row r="5195" customFormat="false" ht="15" hidden="false" customHeight="false" outlineLevel="0" collapsed="false">
      <c r="I5195" s="0" t="str">
        <f aca="false">IF(A5195="","",IF(COUNTIF(Campaigns!$A$7:$A$300,A5195)&gt;0,"✓",IF(N(D5195)=0,"– no spend","⚠ add to Campaigns tab")))</f>
        <v/>
      </c>
      <c r="J5195" s="83" t="str">
        <f aca="false">IF(D5195="","",D5195*IF(Settings!$B$23=Settings!$C$6,1,IF(Settings!$B$23="USD",1/INDEX(Settings!$B$29:$B$40,MONTH(B5195)),INDEX(Settings!$B$29:$B$40,MONTH(B5195)))))</f>
        <v/>
      </c>
    </row>
    <row r="5196" customFormat="false" ht="15" hidden="false" customHeight="false" outlineLevel="0" collapsed="false">
      <c r="I5196" s="0" t="str">
        <f aca="false">IF(A5196="","",IF(COUNTIF(Campaigns!$A$7:$A$300,A5196)&gt;0,"✓",IF(N(D5196)=0,"– no spend","⚠ add to Campaigns tab")))</f>
        <v/>
      </c>
      <c r="J5196" s="83" t="str">
        <f aca="false">IF(D5196="","",D5196*IF(Settings!$B$23=Settings!$C$6,1,IF(Settings!$B$23="USD",1/INDEX(Settings!$B$29:$B$40,MONTH(B5196)),INDEX(Settings!$B$29:$B$40,MONTH(B5196)))))</f>
        <v/>
      </c>
    </row>
    <row r="5197" customFormat="false" ht="15" hidden="false" customHeight="false" outlineLevel="0" collapsed="false">
      <c r="I5197" s="0" t="str">
        <f aca="false">IF(A5197="","",IF(COUNTIF(Campaigns!$A$7:$A$300,A5197)&gt;0,"✓",IF(N(D5197)=0,"– no spend","⚠ add to Campaigns tab")))</f>
        <v/>
      </c>
      <c r="J5197" s="83" t="str">
        <f aca="false">IF(D5197="","",D5197*IF(Settings!$B$23=Settings!$C$6,1,IF(Settings!$B$23="USD",1/INDEX(Settings!$B$29:$B$40,MONTH(B5197)),INDEX(Settings!$B$29:$B$40,MONTH(B5197)))))</f>
        <v/>
      </c>
    </row>
    <row r="5198" customFormat="false" ht="15" hidden="false" customHeight="false" outlineLevel="0" collapsed="false">
      <c r="I5198" s="0" t="str">
        <f aca="false">IF(A5198="","",IF(COUNTIF(Campaigns!$A$7:$A$300,A5198)&gt;0,"✓",IF(N(D5198)=0,"– no spend","⚠ add to Campaigns tab")))</f>
        <v/>
      </c>
      <c r="J5198" s="83" t="str">
        <f aca="false">IF(D5198="","",D5198*IF(Settings!$B$23=Settings!$C$6,1,IF(Settings!$B$23="USD",1/INDEX(Settings!$B$29:$B$40,MONTH(B5198)),INDEX(Settings!$B$29:$B$40,MONTH(B5198)))))</f>
        <v/>
      </c>
    </row>
    <row r="5199" customFormat="false" ht="15" hidden="false" customHeight="false" outlineLevel="0" collapsed="false">
      <c r="I5199" s="0" t="str">
        <f aca="false">IF(A5199="","",IF(COUNTIF(Campaigns!$A$7:$A$300,A5199)&gt;0,"✓",IF(N(D5199)=0,"– no spend","⚠ add to Campaigns tab")))</f>
        <v/>
      </c>
      <c r="J5199" s="83" t="str">
        <f aca="false">IF(D5199="","",D5199*IF(Settings!$B$23=Settings!$C$6,1,IF(Settings!$B$23="USD",1/INDEX(Settings!$B$29:$B$40,MONTH(B5199)),INDEX(Settings!$B$29:$B$40,MONTH(B5199)))))</f>
        <v/>
      </c>
    </row>
    <row r="5200" customFormat="false" ht="15" hidden="false" customHeight="false" outlineLevel="0" collapsed="false">
      <c r="I5200" s="0" t="str">
        <f aca="false">IF(A5200="","",IF(COUNTIF(Campaigns!$A$7:$A$300,A5200)&gt;0,"✓",IF(N(D5200)=0,"– no spend","⚠ add to Campaigns tab")))</f>
        <v/>
      </c>
      <c r="J5200" s="83" t="str">
        <f aca="false">IF(D5200="","",D5200*IF(Settings!$B$23=Settings!$C$6,1,IF(Settings!$B$23="USD",1/INDEX(Settings!$B$29:$B$40,MONTH(B5200)),INDEX(Settings!$B$29:$B$40,MONTH(B5200)))))</f>
        <v/>
      </c>
    </row>
    <row r="5201" customFormat="false" ht="15" hidden="false" customHeight="false" outlineLevel="0" collapsed="false">
      <c r="I5201" s="0" t="str">
        <f aca="false">IF(A5201="","",IF(COUNTIF(Campaigns!$A$7:$A$300,A5201)&gt;0,"✓",IF(N(D5201)=0,"– no spend","⚠ add to Campaigns tab")))</f>
        <v/>
      </c>
      <c r="J5201" s="83" t="str">
        <f aca="false">IF(D5201="","",D5201*IF(Settings!$B$23=Settings!$C$6,1,IF(Settings!$B$23="USD",1/INDEX(Settings!$B$29:$B$40,MONTH(B5201)),INDEX(Settings!$B$29:$B$40,MONTH(B5201)))))</f>
        <v/>
      </c>
    </row>
    <row r="5202" customFormat="false" ht="15" hidden="false" customHeight="false" outlineLevel="0" collapsed="false">
      <c r="I5202" s="0" t="str">
        <f aca="false">IF(A5202="","",IF(COUNTIF(Campaigns!$A$7:$A$300,A5202)&gt;0,"✓",IF(N(D5202)=0,"– no spend","⚠ add to Campaigns tab")))</f>
        <v/>
      </c>
      <c r="J5202" s="83" t="str">
        <f aca="false">IF(D5202="","",D5202*IF(Settings!$B$23=Settings!$C$6,1,IF(Settings!$B$23="USD",1/INDEX(Settings!$B$29:$B$40,MONTH(B5202)),INDEX(Settings!$B$29:$B$40,MONTH(B5202)))))</f>
        <v/>
      </c>
    </row>
    <row r="5203" customFormat="false" ht="15" hidden="false" customHeight="false" outlineLevel="0" collapsed="false">
      <c r="I5203" s="0" t="str">
        <f aca="false">IF(A5203="","",IF(COUNTIF(Campaigns!$A$7:$A$300,A5203)&gt;0,"✓",IF(N(D5203)=0,"– no spend","⚠ add to Campaigns tab")))</f>
        <v/>
      </c>
      <c r="J5203" s="83" t="str">
        <f aca="false">IF(D5203="","",D5203*IF(Settings!$B$23=Settings!$C$6,1,IF(Settings!$B$23="USD",1/INDEX(Settings!$B$29:$B$40,MONTH(B5203)),INDEX(Settings!$B$29:$B$40,MONTH(B5203)))))</f>
        <v/>
      </c>
    </row>
    <row r="5204" customFormat="false" ht="15" hidden="false" customHeight="false" outlineLevel="0" collapsed="false">
      <c r="I5204" s="0" t="str">
        <f aca="false">IF(A5204="","",IF(COUNTIF(Campaigns!$A$7:$A$300,A5204)&gt;0,"✓",IF(N(D5204)=0,"– no spend","⚠ add to Campaigns tab")))</f>
        <v/>
      </c>
      <c r="J5204" s="83" t="str">
        <f aca="false">IF(D5204="","",D5204*IF(Settings!$B$23=Settings!$C$6,1,IF(Settings!$B$23="USD",1/INDEX(Settings!$B$29:$B$40,MONTH(B5204)),INDEX(Settings!$B$29:$B$40,MONTH(B5204)))))</f>
        <v/>
      </c>
    </row>
    <row r="5205" customFormat="false" ht="15" hidden="false" customHeight="false" outlineLevel="0" collapsed="false">
      <c r="I5205" s="0" t="str">
        <f aca="false">IF(A5205="","",IF(COUNTIF(Campaigns!$A$7:$A$300,A5205)&gt;0,"✓",IF(N(D5205)=0,"– no spend","⚠ add to Campaigns tab")))</f>
        <v/>
      </c>
      <c r="J5205" s="83" t="str">
        <f aca="false">IF(D5205="","",D5205*IF(Settings!$B$23=Settings!$C$6,1,IF(Settings!$B$23="USD",1/INDEX(Settings!$B$29:$B$40,MONTH(B5205)),INDEX(Settings!$B$29:$B$40,MONTH(B5205)))))</f>
        <v/>
      </c>
    </row>
    <row r="5206" customFormat="false" ht="15" hidden="false" customHeight="false" outlineLevel="0" collapsed="false">
      <c r="I5206" s="0" t="str">
        <f aca="false">IF(A5206="","",IF(COUNTIF(Campaigns!$A$7:$A$300,A5206)&gt;0,"✓",IF(N(D5206)=0,"– no spend","⚠ add to Campaigns tab")))</f>
        <v/>
      </c>
      <c r="J5206" s="83" t="str">
        <f aca="false">IF(D5206="","",D5206*IF(Settings!$B$23=Settings!$C$6,1,IF(Settings!$B$23="USD",1/INDEX(Settings!$B$29:$B$40,MONTH(B5206)),INDEX(Settings!$B$29:$B$40,MONTH(B5206)))))</f>
        <v/>
      </c>
    </row>
    <row r="5207" customFormat="false" ht="15" hidden="false" customHeight="false" outlineLevel="0" collapsed="false">
      <c r="I5207" s="0" t="str">
        <f aca="false">IF(A5207="","",IF(COUNTIF(Campaigns!$A$7:$A$300,A5207)&gt;0,"✓",IF(N(D5207)=0,"– no spend","⚠ add to Campaigns tab")))</f>
        <v/>
      </c>
      <c r="J5207" s="83" t="str">
        <f aca="false">IF(D5207="","",D5207*IF(Settings!$B$23=Settings!$C$6,1,IF(Settings!$B$23="USD",1/INDEX(Settings!$B$29:$B$40,MONTH(B5207)),INDEX(Settings!$B$29:$B$40,MONTH(B5207)))))</f>
        <v/>
      </c>
    </row>
    <row r="5208" customFormat="false" ht="15" hidden="false" customHeight="false" outlineLevel="0" collapsed="false">
      <c r="I5208" s="0" t="str">
        <f aca="false">IF(A5208="","",IF(COUNTIF(Campaigns!$A$7:$A$300,A5208)&gt;0,"✓",IF(N(D5208)=0,"– no spend","⚠ add to Campaigns tab")))</f>
        <v/>
      </c>
      <c r="J5208" s="83" t="str">
        <f aca="false">IF(D5208="","",D5208*IF(Settings!$B$23=Settings!$C$6,1,IF(Settings!$B$23="USD",1/INDEX(Settings!$B$29:$B$40,MONTH(B5208)),INDEX(Settings!$B$29:$B$40,MONTH(B5208)))))</f>
        <v/>
      </c>
    </row>
    <row r="5209" customFormat="false" ht="15" hidden="false" customHeight="false" outlineLevel="0" collapsed="false">
      <c r="I5209" s="0" t="str">
        <f aca="false">IF(A5209="","",IF(COUNTIF(Campaigns!$A$7:$A$300,A5209)&gt;0,"✓",IF(N(D5209)=0,"– no spend","⚠ add to Campaigns tab")))</f>
        <v/>
      </c>
      <c r="J5209" s="83" t="str">
        <f aca="false">IF(D5209="","",D5209*IF(Settings!$B$23=Settings!$C$6,1,IF(Settings!$B$23="USD",1/INDEX(Settings!$B$29:$B$40,MONTH(B5209)),INDEX(Settings!$B$29:$B$40,MONTH(B5209)))))</f>
        <v/>
      </c>
    </row>
    <row r="5210" customFormat="false" ht="15" hidden="false" customHeight="false" outlineLevel="0" collapsed="false">
      <c r="I5210" s="0" t="str">
        <f aca="false">IF(A5210="","",IF(COUNTIF(Campaigns!$A$7:$A$300,A5210)&gt;0,"✓",IF(N(D5210)=0,"– no spend","⚠ add to Campaigns tab")))</f>
        <v/>
      </c>
      <c r="J5210" s="83" t="str">
        <f aca="false">IF(D5210="","",D5210*IF(Settings!$B$23=Settings!$C$6,1,IF(Settings!$B$23="USD",1/INDEX(Settings!$B$29:$B$40,MONTH(B5210)),INDEX(Settings!$B$29:$B$40,MONTH(B5210)))))</f>
        <v/>
      </c>
    </row>
    <row r="5211" customFormat="false" ht="15" hidden="false" customHeight="false" outlineLevel="0" collapsed="false">
      <c r="I5211" s="0" t="str">
        <f aca="false">IF(A5211="","",IF(COUNTIF(Campaigns!$A$7:$A$300,A5211)&gt;0,"✓",IF(N(D5211)=0,"– no spend","⚠ add to Campaigns tab")))</f>
        <v/>
      </c>
      <c r="J5211" s="83" t="str">
        <f aca="false">IF(D5211="","",D5211*IF(Settings!$B$23=Settings!$C$6,1,IF(Settings!$B$23="USD",1/INDEX(Settings!$B$29:$B$40,MONTH(B5211)),INDEX(Settings!$B$29:$B$40,MONTH(B5211)))))</f>
        <v/>
      </c>
    </row>
    <row r="5212" customFormat="false" ht="15" hidden="false" customHeight="false" outlineLevel="0" collapsed="false">
      <c r="I5212" s="0" t="str">
        <f aca="false">IF(A5212="","",IF(COUNTIF(Campaigns!$A$7:$A$300,A5212)&gt;0,"✓",IF(N(D5212)=0,"– no spend","⚠ add to Campaigns tab")))</f>
        <v/>
      </c>
      <c r="J5212" s="83" t="str">
        <f aca="false">IF(D5212="","",D5212*IF(Settings!$B$23=Settings!$C$6,1,IF(Settings!$B$23="USD",1/INDEX(Settings!$B$29:$B$40,MONTH(B5212)),INDEX(Settings!$B$29:$B$40,MONTH(B5212)))))</f>
        <v/>
      </c>
    </row>
    <row r="5213" customFormat="false" ht="15" hidden="false" customHeight="false" outlineLevel="0" collapsed="false">
      <c r="I5213" s="0" t="str">
        <f aca="false">IF(A5213="","",IF(COUNTIF(Campaigns!$A$7:$A$300,A5213)&gt;0,"✓",IF(N(D5213)=0,"– no spend","⚠ add to Campaigns tab")))</f>
        <v/>
      </c>
      <c r="J5213" s="83" t="str">
        <f aca="false">IF(D5213="","",D5213*IF(Settings!$B$23=Settings!$C$6,1,IF(Settings!$B$23="USD",1/INDEX(Settings!$B$29:$B$40,MONTH(B5213)),INDEX(Settings!$B$29:$B$40,MONTH(B5213)))))</f>
        <v/>
      </c>
    </row>
    <row r="5214" customFormat="false" ht="15" hidden="false" customHeight="false" outlineLevel="0" collapsed="false">
      <c r="I5214" s="0" t="str">
        <f aca="false">IF(A5214="","",IF(COUNTIF(Campaigns!$A$7:$A$300,A5214)&gt;0,"✓",IF(N(D5214)=0,"– no spend","⚠ add to Campaigns tab")))</f>
        <v/>
      </c>
      <c r="J5214" s="83" t="str">
        <f aca="false">IF(D5214="","",D5214*IF(Settings!$B$23=Settings!$C$6,1,IF(Settings!$B$23="USD",1/INDEX(Settings!$B$29:$B$40,MONTH(B5214)),INDEX(Settings!$B$29:$B$40,MONTH(B5214)))))</f>
        <v/>
      </c>
    </row>
    <row r="5215" customFormat="false" ht="15" hidden="false" customHeight="false" outlineLevel="0" collapsed="false">
      <c r="I5215" s="0" t="str">
        <f aca="false">IF(A5215="","",IF(COUNTIF(Campaigns!$A$7:$A$300,A5215)&gt;0,"✓",IF(N(D5215)=0,"– no spend","⚠ add to Campaigns tab")))</f>
        <v/>
      </c>
      <c r="J5215" s="83" t="str">
        <f aca="false">IF(D5215="","",D5215*IF(Settings!$B$23=Settings!$C$6,1,IF(Settings!$B$23="USD",1/INDEX(Settings!$B$29:$B$40,MONTH(B5215)),INDEX(Settings!$B$29:$B$40,MONTH(B5215)))))</f>
        <v/>
      </c>
    </row>
    <row r="5216" customFormat="false" ht="15" hidden="false" customHeight="false" outlineLevel="0" collapsed="false">
      <c r="I5216" s="0" t="str">
        <f aca="false">IF(A5216="","",IF(COUNTIF(Campaigns!$A$7:$A$300,A5216)&gt;0,"✓",IF(N(D5216)=0,"– no spend","⚠ add to Campaigns tab")))</f>
        <v/>
      </c>
      <c r="J5216" s="83" t="str">
        <f aca="false">IF(D5216="","",D5216*IF(Settings!$B$23=Settings!$C$6,1,IF(Settings!$B$23="USD",1/INDEX(Settings!$B$29:$B$40,MONTH(B5216)),INDEX(Settings!$B$29:$B$40,MONTH(B5216)))))</f>
        <v/>
      </c>
    </row>
    <row r="5217" customFormat="false" ht="15" hidden="false" customHeight="false" outlineLevel="0" collapsed="false">
      <c r="I5217" s="0" t="str">
        <f aca="false">IF(A5217="","",IF(COUNTIF(Campaigns!$A$7:$A$300,A5217)&gt;0,"✓",IF(N(D5217)=0,"– no spend","⚠ add to Campaigns tab")))</f>
        <v/>
      </c>
      <c r="J5217" s="83" t="str">
        <f aca="false">IF(D5217="","",D5217*IF(Settings!$B$23=Settings!$C$6,1,IF(Settings!$B$23="USD",1/INDEX(Settings!$B$29:$B$40,MONTH(B5217)),INDEX(Settings!$B$29:$B$40,MONTH(B5217)))))</f>
        <v/>
      </c>
    </row>
    <row r="5218" customFormat="false" ht="15" hidden="false" customHeight="false" outlineLevel="0" collapsed="false">
      <c r="I5218" s="0" t="str">
        <f aca="false">IF(A5218="","",IF(COUNTIF(Campaigns!$A$7:$A$300,A5218)&gt;0,"✓",IF(N(D5218)=0,"– no spend","⚠ add to Campaigns tab")))</f>
        <v/>
      </c>
      <c r="J5218" s="83" t="str">
        <f aca="false">IF(D5218="","",D5218*IF(Settings!$B$23=Settings!$C$6,1,IF(Settings!$B$23="USD",1/INDEX(Settings!$B$29:$B$40,MONTH(B5218)),INDEX(Settings!$B$29:$B$40,MONTH(B5218)))))</f>
        <v/>
      </c>
    </row>
    <row r="5219" customFormat="false" ht="15" hidden="false" customHeight="false" outlineLevel="0" collapsed="false">
      <c r="I5219" s="0" t="str">
        <f aca="false">IF(A5219="","",IF(COUNTIF(Campaigns!$A$7:$A$300,A5219)&gt;0,"✓",IF(N(D5219)=0,"– no spend","⚠ add to Campaigns tab")))</f>
        <v/>
      </c>
      <c r="J5219" s="83" t="str">
        <f aca="false">IF(D5219="","",D5219*IF(Settings!$B$23=Settings!$C$6,1,IF(Settings!$B$23="USD",1/INDEX(Settings!$B$29:$B$40,MONTH(B5219)),INDEX(Settings!$B$29:$B$40,MONTH(B5219)))))</f>
        <v/>
      </c>
    </row>
    <row r="5220" customFormat="false" ht="15" hidden="false" customHeight="false" outlineLevel="0" collapsed="false">
      <c r="I5220" s="0" t="str">
        <f aca="false">IF(A5220="","",IF(COUNTIF(Campaigns!$A$7:$A$300,A5220)&gt;0,"✓",IF(N(D5220)=0,"– no spend","⚠ add to Campaigns tab")))</f>
        <v/>
      </c>
      <c r="J5220" s="83" t="str">
        <f aca="false">IF(D5220="","",D5220*IF(Settings!$B$23=Settings!$C$6,1,IF(Settings!$B$23="USD",1/INDEX(Settings!$B$29:$B$40,MONTH(B5220)),INDEX(Settings!$B$29:$B$40,MONTH(B5220)))))</f>
        <v/>
      </c>
    </row>
    <row r="5221" customFormat="false" ht="15" hidden="false" customHeight="false" outlineLevel="0" collapsed="false">
      <c r="I5221" s="0" t="str">
        <f aca="false">IF(A5221="","",IF(COUNTIF(Campaigns!$A$7:$A$300,A5221)&gt;0,"✓",IF(N(D5221)=0,"– no spend","⚠ add to Campaigns tab")))</f>
        <v/>
      </c>
      <c r="J5221" s="83" t="str">
        <f aca="false">IF(D5221="","",D5221*IF(Settings!$B$23=Settings!$C$6,1,IF(Settings!$B$23="USD",1/INDEX(Settings!$B$29:$B$40,MONTH(B5221)),INDEX(Settings!$B$29:$B$40,MONTH(B5221)))))</f>
        <v/>
      </c>
    </row>
    <row r="5222" customFormat="false" ht="15" hidden="false" customHeight="false" outlineLevel="0" collapsed="false">
      <c r="I5222" s="0" t="str">
        <f aca="false">IF(A5222="","",IF(COUNTIF(Campaigns!$A$7:$A$300,A5222)&gt;0,"✓",IF(N(D5222)=0,"– no spend","⚠ add to Campaigns tab")))</f>
        <v/>
      </c>
      <c r="J5222" s="83" t="str">
        <f aca="false">IF(D5222="","",D5222*IF(Settings!$B$23=Settings!$C$6,1,IF(Settings!$B$23="USD",1/INDEX(Settings!$B$29:$B$40,MONTH(B5222)),INDEX(Settings!$B$29:$B$40,MONTH(B5222)))))</f>
        <v/>
      </c>
    </row>
    <row r="5223" customFormat="false" ht="15" hidden="false" customHeight="false" outlineLevel="0" collapsed="false">
      <c r="I5223" s="0" t="str">
        <f aca="false">IF(A5223="","",IF(COUNTIF(Campaigns!$A$7:$A$300,A5223)&gt;0,"✓",IF(N(D5223)=0,"– no spend","⚠ add to Campaigns tab")))</f>
        <v/>
      </c>
      <c r="J5223" s="83" t="str">
        <f aca="false">IF(D5223="","",D5223*IF(Settings!$B$23=Settings!$C$6,1,IF(Settings!$B$23="USD",1/INDEX(Settings!$B$29:$B$40,MONTH(B5223)),INDEX(Settings!$B$29:$B$40,MONTH(B5223)))))</f>
        <v/>
      </c>
    </row>
    <row r="5224" customFormat="false" ht="15" hidden="false" customHeight="false" outlineLevel="0" collapsed="false">
      <c r="I5224" s="0" t="str">
        <f aca="false">IF(A5224="","",IF(COUNTIF(Campaigns!$A$7:$A$300,A5224)&gt;0,"✓",IF(N(D5224)=0,"– no spend","⚠ add to Campaigns tab")))</f>
        <v/>
      </c>
      <c r="J5224" s="83" t="str">
        <f aca="false">IF(D5224="","",D5224*IF(Settings!$B$23=Settings!$C$6,1,IF(Settings!$B$23="USD",1/INDEX(Settings!$B$29:$B$40,MONTH(B5224)),INDEX(Settings!$B$29:$B$40,MONTH(B5224)))))</f>
        <v/>
      </c>
    </row>
    <row r="5225" customFormat="false" ht="15" hidden="false" customHeight="false" outlineLevel="0" collapsed="false">
      <c r="I5225" s="0" t="str">
        <f aca="false">IF(A5225="","",IF(COUNTIF(Campaigns!$A$7:$A$300,A5225)&gt;0,"✓",IF(N(D5225)=0,"– no spend","⚠ add to Campaigns tab")))</f>
        <v/>
      </c>
      <c r="J5225" s="83" t="str">
        <f aca="false">IF(D5225="","",D5225*IF(Settings!$B$23=Settings!$C$6,1,IF(Settings!$B$23="USD",1/INDEX(Settings!$B$29:$B$40,MONTH(B5225)),INDEX(Settings!$B$29:$B$40,MONTH(B5225)))))</f>
        <v/>
      </c>
    </row>
    <row r="5226" customFormat="false" ht="15" hidden="false" customHeight="false" outlineLevel="0" collapsed="false">
      <c r="I5226" s="0" t="str">
        <f aca="false">IF(A5226="","",IF(COUNTIF(Campaigns!$A$7:$A$300,A5226)&gt;0,"✓",IF(N(D5226)=0,"– no spend","⚠ add to Campaigns tab")))</f>
        <v/>
      </c>
      <c r="J5226" s="83" t="str">
        <f aca="false">IF(D5226="","",D5226*IF(Settings!$B$23=Settings!$C$6,1,IF(Settings!$B$23="USD",1/INDEX(Settings!$B$29:$B$40,MONTH(B5226)),INDEX(Settings!$B$29:$B$40,MONTH(B5226)))))</f>
        <v/>
      </c>
    </row>
    <row r="5227" customFormat="false" ht="15" hidden="false" customHeight="false" outlineLevel="0" collapsed="false">
      <c r="I5227" s="0" t="str">
        <f aca="false">IF(A5227="","",IF(COUNTIF(Campaigns!$A$7:$A$300,A5227)&gt;0,"✓",IF(N(D5227)=0,"– no spend","⚠ add to Campaigns tab")))</f>
        <v/>
      </c>
      <c r="J5227" s="83" t="str">
        <f aca="false">IF(D5227="","",D5227*IF(Settings!$B$23=Settings!$C$6,1,IF(Settings!$B$23="USD",1/INDEX(Settings!$B$29:$B$40,MONTH(B5227)),INDEX(Settings!$B$29:$B$40,MONTH(B5227)))))</f>
        <v/>
      </c>
    </row>
    <row r="5228" customFormat="false" ht="15" hidden="false" customHeight="false" outlineLevel="0" collapsed="false">
      <c r="I5228" s="0" t="str">
        <f aca="false">IF(A5228="","",IF(COUNTIF(Campaigns!$A$7:$A$300,A5228)&gt;0,"✓",IF(N(D5228)=0,"– no spend","⚠ add to Campaigns tab")))</f>
        <v/>
      </c>
      <c r="J5228" s="83" t="str">
        <f aca="false">IF(D5228="","",D5228*IF(Settings!$B$23=Settings!$C$6,1,IF(Settings!$B$23="USD",1/INDEX(Settings!$B$29:$B$40,MONTH(B5228)),INDEX(Settings!$B$29:$B$40,MONTH(B5228)))))</f>
        <v/>
      </c>
    </row>
    <row r="5229" customFormat="false" ht="15" hidden="false" customHeight="false" outlineLevel="0" collapsed="false">
      <c r="I5229" s="0" t="str">
        <f aca="false">IF(A5229="","",IF(COUNTIF(Campaigns!$A$7:$A$300,A5229)&gt;0,"✓",IF(N(D5229)=0,"– no spend","⚠ add to Campaigns tab")))</f>
        <v/>
      </c>
      <c r="J5229" s="83" t="str">
        <f aca="false">IF(D5229="","",D5229*IF(Settings!$B$23=Settings!$C$6,1,IF(Settings!$B$23="USD",1/INDEX(Settings!$B$29:$B$40,MONTH(B5229)),INDEX(Settings!$B$29:$B$40,MONTH(B5229)))))</f>
        <v/>
      </c>
    </row>
    <row r="5230" customFormat="false" ht="15" hidden="false" customHeight="false" outlineLevel="0" collapsed="false">
      <c r="I5230" s="0" t="str">
        <f aca="false">IF(A5230="","",IF(COUNTIF(Campaigns!$A$7:$A$300,A5230)&gt;0,"✓",IF(N(D5230)=0,"– no spend","⚠ add to Campaigns tab")))</f>
        <v/>
      </c>
      <c r="J5230" s="83" t="str">
        <f aca="false">IF(D5230="","",D5230*IF(Settings!$B$23=Settings!$C$6,1,IF(Settings!$B$23="USD",1/INDEX(Settings!$B$29:$B$40,MONTH(B5230)),INDEX(Settings!$B$29:$B$40,MONTH(B5230)))))</f>
        <v/>
      </c>
    </row>
    <row r="5231" customFormat="false" ht="15" hidden="false" customHeight="false" outlineLevel="0" collapsed="false">
      <c r="I5231" s="0" t="str">
        <f aca="false">IF(A5231="","",IF(COUNTIF(Campaigns!$A$7:$A$300,A5231)&gt;0,"✓",IF(N(D5231)=0,"– no spend","⚠ add to Campaigns tab")))</f>
        <v/>
      </c>
      <c r="J5231" s="83" t="str">
        <f aca="false">IF(D5231="","",D5231*IF(Settings!$B$23=Settings!$C$6,1,IF(Settings!$B$23="USD",1/INDEX(Settings!$B$29:$B$40,MONTH(B5231)),INDEX(Settings!$B$29:$B$40,MONTH(B5231)))))</f>
        <v/>
      </c>
    </row>
    <row r="5232" customFormat="false" ht="15" hidden="false" customHeight="false" outlineLevel="0" collapsed="false">
      <c r="I5232" s="0" t="str">
        <f aca="false">IF(A5232="","",IF(COUNTIF(Campaigns!$A$7:$A$300,A5232)&gt;0,"✓",IF(N(D5232)=0,"– no spend","⚠ add to Campaigns tab")))</f>
        <v/>
      </c>
      <c r="J5232" s="83" t="str">
        <f aca="false">IF(D5232="","",D5232*IF(Settings!$B$23=Settings!$C$6,1,IF(Settings!$B$23="USD",1/INDEX(Settings!$B$29:$B$40,MONTH(B5232)),INDEX(Settings!$B$29:$B$40,MONTH(B5232)))))</f>
        <v/>
      </c>
    </row>
    <row r="5233" customFormat="false" ht="15" hidden="false" customHeight="false" outlineLevel="0" collapsed="false">
      <c r="I5233" s="0" t="str">
        <f aca="false">IF(A5233="","",IF(COUNTIF(Campaigns!$A$7:$A$300,A5233)&gt;0,"✓",IF(N(D5233)=0,"– no spend","⚠ add to Campaigns tab")))</f>
        <v/>
      </c>
      <c r="J5233" s="83" t="str">
        <f aca="false">IF(D5233="","",D5233*IF(Settings!$B$23=Settings!$C$6,1,IF(Settings!$B$23="USD",1/INDEX(Settings!$B$29:$B$40,MONTH(B5233)),INDEX(Settings!$B$29:$B$40,MONTH(B5233)))))</f>
        <v/>
      </c>
    </row>
    <row r="5234" customFormat="false" ht="15" hidden="false" customHeight="false" outlineLevel="0" collapsed="false">
      <c r="I5234" s="0" t="str">
        <f aca="false">IF(A5234="","",IF(COUNTIF(Campaigns!$A$7:$A$300,A5234)&gt;0,"✓",IF(N(D5234)=0,"– no spend","⚠ add to Campaigns tab")))</f>
        <v/>
      </c>
      <c r="J5234" s="83" t="str">
        <f aca="false">IF(D5234="","",D5234*IF(Settings!$B$23=Settings!$C$6,1,IF(Settings!$B$23="USD",1/INDEX(Settings!$B$29:$B$40,MONTH(B5234)),INDEX(Settings!$B$29:$B$40,MONTH(B5234)))))</f>
        <v/>
      </c>
    </row>
    <row r="5235" customFormat="false" ht="15" hidden="false" customHeight="false" outlineLevel="0" collapsed="false">
      <c r="I5235" s="0" t="str">
        <f aca="false">IF(A5235="","",IF(COUNTIF(Campaigns!$A$7:$A$300,A5235)&gt;0,"✓",IF(N(D5235)=0,"– no spend","⚠ add to Campaigns tab")))</f>
        <v/>
      </c>
      <c r="J5235" s="83" t="str">
        <f aca="false">IF(D5235="","",D5235*IF(Settings!$B$23=Settings!$C$6,1,IF(Settings!$B$23="USD",1/INDEX(Settings!$B$29:$B$40,MONTH(B5235)),INDEX(Settings!$B$29:$B$40,MONTH(B5235)))))</f>
        <v/>
      </c>
    </row>
    <row r="5236" customFormat="false" ht="15" hidden="false" customHeight="false" outlineLevel="0" collapsed="false">
      <c r="I5236" s="0" t="str">
        <f aca="false">IF(A5236="","",IF(COUNTIF(Campaigns!$A$7:$A$300,A5236)&gt;0,"✓",IF(N(D5236)=0,"– no spend","⚠ add to Campaigns tab")))</f>
        <v/>
      </c>
      <c r="J5236" s="83" t="str">
        <f aca="false">IF(D5236="","",D5236*IF(Settings!$B$23=Settings!$C$6,1,IF(Settings!$B$23="USD",1/INDEX(Settings!$B$29:$B$40,MONTH(B5236)),INDEX(Settings!$B$29:$B$40,MONTH(B5236)))))</f>
        <v/>
      </c>
    </row>
    <row r="5237" customFormat="false" ht="15" hidden="false" customHeight="false" outlineLevel="0" collapsed="false">
      <c r="I5237" s="0" t="str">
        <f aca="false">IF(A5237="","",IF(COUNTIF(Campaigns!$A$7:$A$300,A5237)&gt;0,"✓",IF(N(D5237)=0,"– no spend","⚠ add to Campaigns tab")))</f>
        <v/>
      </c>
      <c r="J5237" s="83" t="str">
        <f aca="false">IF(D5237="","",D5237*IF(Settings!$B$23=Settings!$C$6,1,IF(Settings!$B$23="USD",1/INDEX(Settings!$B$29:$B$40,MONTH(B5237)),INDEX(Settings!$B$29:$B$40,MONTH(B5237)))))</f>
        <v/>
      </c>
    </row>
    <row r="5238" customFormat="false" ht="15" hidden="false" customHeight="false" outlineLevel="0" collapsed="false">
      <c r="I5238" s="0" t="str">
        <f aca="false">IF(A5238="","",IF(COUNTIF(Campaigns!$A$7:$A$300,A5238)&gt;0,"✓",IF(N(D5238)=0,"– no spend","⚠ add to Campaigns tab")))</f>
        <v/>
      </c>
      <c r="J5238" s="83" t="str">
        <f aca="false">IF(D5238="","",D5238*IF(Settings!$B$23=Settings!$C$6,1,IF(Settings!$B$23="USD",1/INDEX(Settings!$B$29:$B$40,MONTH(B5238)),INDEX(Settings!$B$29:$B$40,MONTH(B5238)))))</f>
        <v/>
      </c>
    </row>
    <row r="5239" customFormat="false" ht="15" hidden="false" customHeight="false" outlineLevel="0" collapsed="false">
      <c r="I5239" s="0" t="str">
        <f aca="false">IF(A5239="","",IF(COUNTIF(Campaigns!$A$7:$A$300,A5239)&gt;0,"✓",IF(N(D5239)=0,"– no spend","⚠ add to Campaigns tab")))</f>
        <v/>
      </c>
      <c r="J5239" s="83" t="str">
        <f aca="false">IF(D5239="","",D5239*IF(Settings!$B$23=Settings!$C$6,1,IF(Settings!$B$23="USD",1/INDEX(Settings!$B$29:$B$40,MONTH(B5239)),INDEX(Settings!$B$29:$B$40,MONTH(B5239)))))</f>
        <v/>
      </c>
    </row>
    <row r="5240" customFormat="false" ht="15" hidden="false" customHeight="false" outlineLevel="0" collapsed="false">
      <c r="I5240" s="0" t="str">
        <f aca="false">IF(A5240="","",IF(COUNTIF(Campaigns!$A$7:$A$300,A5240)&gt;0,"✓",IF(N(D5240)=0,"– no spend","⚠ add to Campaigns tab")))</f>
        <v/>
      </c>
      <c r="J5240" s="83" t="str">
        <f aca="false">IF(D5240="","",D5240*IF(Settings!$B$23=Settings!$C$6,1,IF(Settings!$B$23="USD",1/INDEX(Settings!$B$29:$B$40,MONTH(B5240)),INDEX(Settings!$B$29:$B$40,MONTH(B5240)))))</f>
        <v/>
      </c>
    </row>
    <row r="5241" customFormat="false" ht="15" hidden="false" customHeight="false" outlineLevel="0" collapsed="false">
      <c r="I5241" s="0" t="str">
        <f aca="false">IF(A5241="","",IF(COUNTIF(Campaigns!$A$7:$A$300,A5241)&gt;0,"✓",IF(N(D5241)=0,"– no spend","⚠ add to Campaigns tab")))</f>
        <v/>
      </c>
      <c r="J5241" s="83" t="str">
        <f aca="false">IF(D5241="","",D5241*IF(Settings!$B$23=Settings!$C$6,1,IF(Settings!$B$23="USD",1/INDEX(Settings!$B$29:$B$40,MONTH(B5241)),INDEX(Settings!$B$29:$B$40,MONTH(B5241)))))</f>
        <v/>
      </c>
    </row>
    <row r="5242" customFormat="false" ht="15" hidden="false" customHeight="false" outlineLevel="0" collapsed="false">
      <c r="I5242" s="0" t="str">
        <f aca="false">IF(A5242="","",IF(COUNTIF(Campaigns!$A$7:$A$300,A5242)&gt;0,"✓",IF(N(D5242)=0,"– no spend","⚠ add to Campaigns tab")))</f>
        <v/>
      </c>
      <c r="J5242" s="83" t="str">
        <f aca="false">IF(D5242="","",D5242*IF(Settings!$B$23=Settings!$C$6,1,IF(Settings!$B$23="USD",1/INDEX(Settings!$B$29:$B$40,MONTH(B5242)),INDEX(Settings!$B$29:$B$40,MONTH(B5242)))))</f>
        <v/>
      </c>
    </row>
    <row r="5243" customFormat="false" ht="15" hidden="false" customHeight="false" outlineLevel="0" collapsed="false">
      <c r="I5243" s="0" t="str">
        <f aca="false">IF(A5243="","",IF(COUNTIF(Campaigns!$A$7:$A$300,A5243)&gt;0,"✓",IF(N(D5243)=0,"– no spend","⚠ add to Campaigns tab")))</f>
        <v/>
      </c>
      <c r="J5243" s="83" t="str">
        <f aca="false">IF(D5243="","",D5243*IF(Settings!$B$23=Settings!$C$6,1,IF(Settings!$B$23="USD",1/INDEX(Settings!$B$29:$B$40,MONTH(B5243)),INDEX(Settings!$B$29:$B$40,MONTH(B5243)))))</f>
        <v/>
      </c>
    </row>
    <row r="5244" customFormat="false" ht="15" hidden="false" customHeight="false" outlineLevel="0" collapsed="false">
      <c r="I5244" s="0" t="str">
        <f aca="false">IF(A5244="","",IF(COUNTIF(Campaigns!$A$7:$A$300,A5244)&gt;0,"✓",IF(N(D5244)=0,"– no spend","⚠ add to Campaigns tab")))</f>
        <v/>
      </c>
      <c r="J5244" s="83" t="str">
        <f aca="false">IF(D5244="","",D5244*IF(Settings!$B$23=Settings!$C$6,1,IF(Settings!$B$23="USD",1/INDEX(Settings!$B$29:$B$40,MONTH(B5244)),INDEX(Settings!$B$29:$B$40,MONTH(B5244)))))</f>
        <v/>
      </c>
    </row>
    <row r="5245" customFormat="false" ht="15" hidden="false" customHeight="false" outlineLevel="0" collapsed="false">
      <c r="I5245" s="0" t="str">
        <f aca="false">IF(A5245="","",IF(COUNTIF(Campaigns!$A$7:$A$300,A5245)&gt;0,"✓",IF(N(D5245)=0,"– no spend","⚠ add to Campaigns tab")))</f>
        <v/>
      </c>
      <c r="J5245" s="83" t="str">
        <f aca="false">IF(D5245="","",D5245*IF(Settings!$B$23=Settings!$C$6,1,IF(Settings!$B$23="USD",1/INDEX(Settings!$B$29:$B$40,MONTH(B5245)),INDEX(Settings!$B$29:$B$40,MONTH(B5245)))))</f>
        <v/>
      </c>
    </row>
    <row r="5246" customFormat="false" ht="15" hidden="false" customHeight="false" outlineLevel="0" collapsed="false">
      <c r="I5246" s="0" t="str">
        <f aca="false">IF(A5246="","",IF(COUNTIF(Campaigns!$A$7:$A$300,A5246)&gt;0,"✓",IF(N(D5246)=0,"– no spend","⚠ add to Campaigns tab")))</f>
        <v/>
      </c>
      <c r="J5246" s="83" t="str">
        <f aca="false">IF(D5246="","",D5246*IF(Settings!$B$23=Settings!$C$6,1,IF(Settings!$B$23="USD",1/INDEX(Settings!$B$29:$B$40,MONTH(B5246)),INDEX(Settings!$B$29:$B$40,MONTH(B5246)))))</f>
        <v/>
      </c>
    </row>
    <row r="5247" customFormat="false" ht="15" hidden="false" customHeight="false" outlineLevel="0" collapsed="false">
      <c r="I5247" s="0" t="str">
        <f aca="false">IF(A5247="","",IF(COUNTIF(Campaigns!$A$7:$A$300,A5247)&gt;0,"✓",IF(N(D5247)=0,"– no spend","⚠ add to Campaigns tab")))</f>
        <v/>
      </c>
      <c r="J5247" s="83" t="str">
        <f aca="false">IF(D5247="","",D5247*IF(Settings!$B$23=Settings!$C$6,1,IF(Settings!$B$23="USD",1/INDEX(Settings!$B$29:$B$40,MONTH(B5247)),INDEX(Settings!$B$29:$B$40,MONTH(B5247)))))</f>
        <v/>
      </c>
    </row>
    <row r="5248" customFormat="false" ht="15" hidden="false" customHeight="false" outlineLevel="0" collapsed="false">
      <c r="I5248" s="0" t="str">
        <f aca="false">IF(A5248="","",IF(COUNTIF(Campaigns!$A$7:$A$300,A5248)&gt;0,"✓",IF(N(D5248)=0,"– no spend","⚠ add to Campaigns tab")))</f>
        <v/>
      </c>
      <c r="J5248" s="83" t="str">
        <f aca="false">IF(D5248="","",D5248*IF(Settings!$B$23=Settings!$C$6,1,IF(Settings!$B$23="USD",1/INDEX(Settings!$B$29:$B$40,MONTH(B5248)),INDEX(Settings!$B$29:$B$40,MONTH(B5248)))))</f>
        <v/>
      </c>
    </row>
    <row r="5249" customFormat="false" ht="15" hidden="false" customHeight="false" outlineLevel="0" collapsed="false">
      <c r="I5249" s="0" t="str">
        <f aca="false">IF(A5249="","",IF(COUNTIF(Campaigns!$A$7:$A$300,A5249)&gt;0,"✓",IF(N(D5249)=0,"– no spend","⚠ add to Campaigns tab")))</f>
        <v/>
      </c>
      <c r="J5249" s="83" t="str">
        <f aca="false">IF(D5249="","",D5249*IF(Settings!$B$23=Settings!$C$6,1,IF(Settings!$B$23="USD",1/INDEX(Settings!$B$29:$B$40,MONTH(B5249)),INDEX(Settings!$B$29:$B$40,MONTH(B5249)))))</f>
        <v/>
      </c>
    </row>
    <row r="5250" customFormat="false" ht="15" hidden="false" customHeight="false" outlineLevel="0" collapsed="false">
      <c r="I5250" s="0" t="str">
        <f aca="false">IF(A5250="","",IF(COUNTIF(Campaigns!$A$7:$A$300,A5250)&gt;0,"✓",IF(N(D5250)=0,"– no spend","⚠ add to Campaigns tab")))</f>
        <v/>
      </c>
      <c r="J5250" s="83" t="str">
        <f aca="false">IF(D5250="","",D5250*IF(Settings!$B$23=Settings!$C$6,1,IF(Settings!$B$23="USD",1/INDEX(Settings!$B$29:$B$40,MONTH(B5250)),INDEX(Settings!$B$29:$B$40,MONTH(B5250)))))</f>
        <v/>
      </c>
    </row>
    <row r="5251" customFormat="false" ht="15" hidden="false" customHeight="false" outlineLevel="0" collapsed="false">
      <c r="I5251" s="0" t="str">
        <f aca="false">IF(A5251="","",IF(COUNTIF(Campaigns!$A$7:$A$300,A5251)&gt;0,"✓",IF(N(D5251)=0,"– no spend","⚠ add to Campaigns tab")))</f>
        <v/>
      </c>
      <c r="J5251" s="83" t="str">
        <f aca="false">IF(D5251="","",D5251*IF(Settings!$B$23=Settings!$C$6,1,IF(Settings!$B$23="USD",1/INDEX(Settings!$B$29:$B$40,MONTH(B5251)),INDEX(Settings!$B$29:$B$40,MONTH(B5251)))))</f>
        <v/>
      </c>
    </row>
    <row r="5252" customFormat="false" ht="15" hidden="false" customHeight="false" outlineLevel="0" collapsed="false">
      <c r="I5252" s="0" t="str">
        <f aca="false">IF(A5252="","",IF(COUNTIF(Campaigns!$A$7:$A$300,A5252)&gt;0,"✓",IF(N(D5252)=0,"– no spend","⚠ add to Campaigns tab")))</f>
        <v/>
      </c>
      <c r="J5252" s="83" t="str">
        <f aca="false">IF(D5252="","",D5252*IF(Settings!$B$23=Settings!$C$6,1,IF(Settings!$B$23="USD",1/INDEX(Settings!$B$29:$B$40,MONTH(B5252)),INDEX(Settings!$B$29:$B$40,MONTH(B5252)))))</f>
        <v/>
      </c>
    </row>
    <row r="5253" customFormat="false" ht="15" hidden="false" customHeight="false" outlineLevel="0" collapsed="false">
      <c r="I5253" s="0" t="str">
        <f aca="false">IF(A5253="","",IF(COUNTIF(Campaigns!$A$7:$A$300,A5253)&gt;0,"✓",IF(N(D5253)=0,"– no spend","⚠ add to Campaigns tab")))</f>
        <v/>
      </c>
      <c r="J5253" s="83" t="str">
        <f aca="false">IF(D5253="","",D5253*IF(Settings!$B$23=Settings!$C$6,1,IF(Settings!$B$23="USD",1/INDEX(Settings!$B$29:$B$40,MONTH(B5253)),INDEX(Settings!$B$29:$B$40,MONTH(B5253)))))</f>
        <v/>
      </c>
    </row>
    <row r="5254" customFormat="false" ht="15" hidden="false" customHeight="false" outlineLevel="0" collapsed="false">
      <c r="I5254" s="0" t="str">
        <f aca="false">IF(A5254="","",IF(COUNTIF(Campaigns!$A$7:$A$300,A5254)&gt;0,"✓",IF(N(D5254)=0,"– no spend","⚠ add to Campaigns tab")))</f>
        <v/>
      </c>
      <c r="J5254" s="83" t="str">
        <f aca="false">IF(D5254="","",D5254*IF(Settings!$B$23=Settings!$C$6,1,IF(Settings!$B$23="USD",1/INDEX(Settings!$B$29:$B$40,MONTH(B5254)),INDEX(Settings!$B$29:$B$40,MONTH(B5254)))))</f>
        <v/>
      </c>
    </row>
    <row r="5255" customFormat="false" ht="15" hidden="false" customHeight="false" outlineLevel="0" collapsed="false">
      <c r="I5255" s="0" t="str">
        <f aca="false">IF(A5255="","",IF(COUNTIF(Campaigns!$A$7:$A$300,A5255)&gt;0,"✓",IF(N(D5255)=0,"– no spend","⚠ add to Campaigns tab")))</f>
        <v/>
      </c>
      <c r="J5255" s="83" t="str">
        <f aca="false">IF(D5255="","",D5255*IF(Settings!$B$23=Settings!$C$6,1,IF(Settings!$B$23="USD",1/INDEX(Settings!$B$29:$B$40,MONTH(B5255)),INDEX(Settings!$B$29:$B$40,MONTH(B5255)))))</f>
        <v/>
      </c>
    </row>
    <row r="5256" customFormat="false" ht="15" hidden="false" customHeight="false" outlineLevel="0" collapsed="false">
      <c r="I5256" s="0" t="str">
        <f aca="false">IF(A5256="","",IF(COUNTIF(Campaigns!$A$7:$A$300,A5256)&gt;0,"✓",IF(N(D5256)=0,"– no spend","⚠ add to Campaigns tab")))</f>
        <v/>
      </c>
      <c r="J5256" s="83" t="str">
        <f aca="false">IF(D5256="","",D5256*IF(Settings!$B$23=Settings!$C$6,1,IF(Settings!$B$23="USD",1/INDEX(Settings!$B$29:$B$40,MONTH(B5256)),INDEX(Settings!$B$29:$B$40,MONTH(B5256)))))</f>
        <v/>
      </c>
    </row>
    <row r="5257" customFormat="false" ht="15" hidden="false" customHeight="false" outlineLevel="0" collapsed="false">
      <c r="I5257" s="0" t="str">
        <f aca="false">IF(A5257="","",IF(COUNTIF(Campaigns!$A$7:$A$300,A5257)&gt;0,"✓",IF(N(D5257)=0,"– no spend","⚠ add to Campaigns tab")))</f>
        <v/>
      </c>
      <c r="J5257" s="83" t="str">
        <f aca="false">IF(D5257="","",D5257*IF(Settings!$B$23=Settings!$C$6,1,IF(Settings!$B$23="USD",1/INDEX(Settings!$B$29:$B$40,MONTH(B5257)),INDEX(Settings!$B$29:$B$40,MONTH(B5257)))))</f>
        <v/>
      </c>
    </row>
    <row r="5258" customFormat="false" ht="15" hidden="false" customHeight="false" outlineLevel="0" collapsed="false">
      <c r="I5258" s="0" t="str">
        <f aca="false">IF(A5258="","",IF(COUNTIF(Campaigns!$A$7:$A$300,A5258)&gt;0,"✓",IF(N(D5258)=0,"– no spend","⚠ add to Campaigns tab")))</f>
        <v/>
      </c>
      <c r="J5258" s="83" t="str">
        <f aca="false">IF(D5258="","",D5258*IF(Settings!$B$23=Settings!$C$6,1,IF(Settings!$B$23="USD",1/INDEX(Settings!$B$29:$B$40,MONTH(B5258)),INDEX(Settings!$B$29:$B$40,MONTH(B5258)))))</f>
        <v/>
      </c>
    </row>
    <row r="5259" customFormat="false" ht="15" hidden="false" customHeight="false" outlineLevel="0" collapsed="false">
      <c r="I5259" s="0" t="str">
        <f aca="false">IF(A5259="","",IF(COUNTIF(Campaigns!$A$7:$A$300,A5259)&gt;0,"✓",IF(N(D5259)=0,"– no spend","⚠ add to Campaigns tab")))</f>
        <v/>
      </c>
      <c r="J5259" s="83" t="str">
        <f aca="false">IF(D5259="","",D5259*IF(Settings!$B$23=Settings!$C$6,1,IF(Settings!$B$23="USD",1/INDEX(Settings!$B$29:$B$40,MONTH(B5259)),INDEX(Settings!$B$29:$B$40,MONTH(B5259)))))</f>
        <v/>
      </c>
    </row>
    <row r="5260" customFormat="false" ht="15" hidden="false" customHeight="false" outlineLevel="0" collapsed="false">
      <c r="I5260" s="0" t="str">
        <f aca="false">IF(A5260="","",IF(COUNTIF(Campaigns!$A$7:$A$300,A5260)&gt;0,"✓",IF(N(D5260)=0,"– no spend","⚠ add to Campaigns tab")))</f>
        <v/>
      </c>
      <c r="J5260" s="83" t="str">
        <f aca="false">IF(D5260="","",D5260*IF(Settings!$B$23=Settings!$C$6,1,IF(Settings!$B$23="USD",1/INDEX(Settings!$B$29:$B$40,MONTH(B5260)),INDEX(Settings!$B$29:$B$40,MONTH(B5260)))))</f>
        <v/>
      </c>
    </row>
    <row r="5261" customFormat="false" ht="15" hidden="false" customHeight="false" outlineLevel="0" collapsed="false">
      <c r="I5261" s="0" t="str">
        <f aca="false">IF(A5261="","",IF(COUNTIF(Campaigns!$A$7:$A$300,A5261)&gt;0,"✓",IF(N(D5261)=0,"– no spend","⚠ add to Campaigns tab")))</f>
        <v/>
      </c>
      <c r="J5261" s="83" t="str">
        <f aca="false">IF(D5261="","",D5261*IF(Settings!$B$23=Settings!$C$6,1,IF(Settings!$B$23="USD",1/INDEX(Settings!$B$29:$B$40,MONTH(B5261)),INDEX(Settings!$B$29:$B$40,MONTH(B5261)))))</f>
        <v/>
      </c>
    </row>
    <row r="5262" customFormat="false" ht="15" hidden="false" customHeight="false" outlineLevel="0" collapsed="false">
      <c r="I5262" s="0" t="str">
        <f aca="false">IF(A5262="","",IF(COUNTIF(Campaigns!$A$7:$A$300,A5262)&gt;0,"✓",IF(N(D5262)=0,"– no spend","⚠ add to Campaigns tab")))</f>
        <v/>
      </c>
      <c r="J5262" s="83" t="str">
        <f aca="false">IF(D5262="","",D5262*IF(Settings!$B$23=Settings!$C$6,1,IF(Settings!$B$23="USD",1/INDEX(Settings!$B$29:$B$40,MONTH(B5262)),INDEX(Settings!$B$29:$B$40,MONTH(B5262)))))</f>
        <v/>
      </c>
    </row>
    <row r="5263" customFormat="false" ht="15" hidden="false" customHeight="false" outlineLevel="0" collapsed="false">
      <c r="I5263" s="0" t="str">
        <f aca="false">IF(A5263="","",IF(COUNTIF(Campaigns!$A$7:$A$300,A5263)&gt;0,"✓",IF(N(D5263)=0,"– no spend","⚠ add to Campaigns tab")))</f>
        <v/>
      </c>
      <c r="J5263" s="83" t="str">
        <f aca="false">IF(D5263="","",D5263*IF(Settings!$B$23=Settings!$C$6,1,IF(Settings!$B$23="USD",1/INDEX(Settings!$B$29:$B$40,MONTH(B5263)),INDEX(Settings!$B$29:$B$40,MONTH(B5263)))))</f>
        <v/>
      </c>
    </row>
    <row r="5264" customFormat="false" ht="15" hidden="false" customHeight="false" outlineLevel="0" collapsed="false">
      <c r="I5264" s="0" t="str">
        <f aca="false">IF(A5264="","",IF(COUNTIF(Campaigns!$A$7:$A$300,A5264)&gt;0,"✓",IF(N(D5264)=0,"– no spend","⚠ add to Campaigns tab")))</f>
        <v/>
      </c>
      <c r="J5264" s="83" t="str">
        <f aca="false">IF(D5264="","",D5264*IF(Settings!$B$23=Settings!$C$6,1,IF(Settings!$B$23="USD",1/INDEX(Settings!$B$29:$B$40,MONTH(B5264)),INDEX(Settings!$B$29:$B$40,MONTH(B5264)))))</f>
        <v/>
      </c>
    </row>
    <row r="5265" customFormat="false" ht="15" hidden="false" customHeight="false" outlineLevel="0" collapsed="false">
      <c r="I5265" s="0" t="str">
        <f aca="false">IF(A5265="","",IF(COUNTIF(Campaigns!$A$7:$A$300,A5265)&gt;0,"✓",IF(N(D5265)=0,"– no spend","⚠ add to Campaigns tab")))</f>
        <v/>
      </c>
      <c r="J5265" s="83" t="str">
        <f aca="false">IF(D5265="","",D5265*IF(Settings!$B$23=Settings!$C$6,1,IF(Settings!$B$23="USD",1/INDEX(Settings!$B$29:$B$40,MONTH(B5265)),INDEX(Settings!$B$29:$B$40,MONTH(B5265)))))</f>
        <v/>
      </c>
    </row>
    <row r="5266" customFormat="false" ht="15" hidden="false" customHeight="false" outlineLevel="0" collapsed="false">
      <c r="I5266" s="0" t="str">
        <f aca="false">IF(A5266="","",IF(COUNTIF(Campaigns!$A$7:$A$300,A5266)&gt;0,"✓",IF(N(D5266)=0,"– no spend","⚠ add to Campaigns tab")))</f>
        <v/>
      </c>
      <c r="J5266" s="83" t="str">
        <f aca="false">IF(D5266="","",D5266*IF(Settings!$B$23=Settings!$C$6,1,IF(Settings!$B$23="USD",1/INDEX(Settings!$B$29:$B$40,MONTH(B5266)),INDEX(Settings!$B$29:$B$40,MONTH(B5266)))))</f>
        <v/>
      </c>
    </row>
    <row r="5267" customFormat="false" ht="15" hidden="false" customHeight="false" outlineLevel="0" collapsed="false">
      <c r="I5267" s="0" t="str">
        <f aca="false">IF(A5267="","",IF(COUNTIF(Campaigns!$A$7:$A$300,A5267)&gt;0,"✓",IF(N(D5267)=0,"– no spend","⚠ add to Campaigns tab")))</f>
        <v/>
      </c>
      <c r="J5267" s="83" t="str">
        <f aca="false">IF(D5267="","",D5267*IF(Settings!$B$23=Settings!$C$6,1,IF(Settings!$B$23="USD",1/INDEX(Settings!$B$29:$B$40,MONTH(B5267)),INDEX(Settings!$B$29:$B$40,MONTH(B5267)))))</f>
        <v/>
      </c>
    </row>
    <row r="5268" customFormat="false" ht="15" hidden="false" customHeight="false" outlineLevel="0" collapsed="false">
      <c r="I5268" s="0" t="str">
        <f aca="false">IF(A5268="","",IF(COUNTIF(Campaigns!$A$7:$A$300,A5268)&gt;0,"✓",IF(N(D5268)=0,"– no spend","⚠ add to Campaigns tab")))</f>
        <v/>
      </c>
      <c r="J5268" s="83" t="str">
        <f aca="false">IF(D5268="","",D5268*IF(Settings!$B$23=Settings!$C$6,1,IF(Settings!$B$23="USD",1/INDEX(Settings!$B$29:$B$40,MONTH(B5268)),INDEX(Settings!$B$29:$B$40,MONTH(B5268)))))</f>
        <v/>
      </c>
    </row>
    <row r="5269" customFormat="false" ht="15" hidden="false" customHeight="false" outlineLevel="0" collapsed="false">
      <c r="I5269" s="0" t="str">
        <f aca="false">IF(A5269="","",IF(COUNTIF(Campaigns!$A$7:$A$300,A5269)&gt;0,"✓",IF(N(D5269)=0,"– no spend","⚠ add to Campaigns tab")))</f>
        <v/>
      </c>
      <c r="J5269" s="83" t="str">
        <f aca="false">IF(D5269="","",D5269*IF(Settings!$B$23=Settings!$C$6,1,IF(Settings!$B$23="USD",1/INDEX(Settings!$B$29:$B$40,MONTH(B5269)),INDEX(Settings!$B$29:$B$40,MONTH(B5269)))))</f>
        <v/>
      </c>
    </row>
    <row r="5270" customFormat="false" ht="15" hidden="false" customHeight="false" outlineLevel="0" collapsed="false">
      <c r="I5270" s="0" t="str">
        <f aca="false">IF(A5270="","",IF(COUNTIF(Campaigns!$A$7:$A$300,A5270)&gt;0,"✓",IF(N(D5270)=0,"– no spend","⚠ add to Campaigns tab")))</f>
        <v/>
      </c>
      <c r="J5270" s="83" t="str">
        <f aca="false">IF(D5270="","",D5270*IF(Settings!$B$23=Settings!$C$6,1,IF(Settings!$B$23="USD",1/INDEX(Settings!$B$29:$B$40,MONTH(B5270)),INDEX(Settings!$B$29:$B$40,MONTH(B5270)))))</f>
        <v/>
      </c>
    </row>
    <row r="5271" customFormat="false" ht="15" hidden="false" customHeight="false" outlineLevel="0" collapsed="false">
      <c r="I5271" s="0" t="str">
        <f aca="false">IF(A5271="","",IF(COUNTIF(Campaigns!$A$7:$A$300,A5271)&gt;0,"✓",IF(N(D5271)=0,"– no spend","⚠ add to Campaigns tab")))</f>
        <v/>
      </c>
      <c r="J5271" s="83" t="str">
        <f aca="false">IF(D5271="","",D5271*IF(Settings!$B$23=Settings!$C$6,1,IF(Settings!$B$23="USD",1/INDEX(Settings!$B$29:$B$40,MONTH(B5271)),INDEX(Settings!$B$29:$B$40,MONTH(B5271)))))</f>
        <v/>
      </c>
    </row>
    <row r="5272" customFormat="false" ht="15" hidden="false" customHeight="false" outlineLevel="0" collapsed="false">
      <c r="I5272" s="0" t="str">
        <f aca="false">IF(A5272="","",IF(COUNTIF(Campaigns!$A$7:$A$300,A5272)&gt;0,"✓",IF(N(D5272)=0,"– no spend","⚠ add to Campaigns tab")))</f>
        <v/>
      </c>
      <c r="J5272" s="83" t="str">
        <f aca="false">IF(D5272="","",D5272*IF(Settings!$B$23=Settings!$C$6,1,IF(Settings!$B$23="USD",1/INDEX(Settings!$B$29:$B$40,MONTH(B5272)),INDEX(Settings!$B$29:$B$40,MONTH(B5272)))))</f>
        <v/>
      </c>
    </row>
    <row r="5273" customFormat="false" ht="15" hidden="false" customHeight="false" outlineLevel="0" collapsed="false">
      <c r="I5273" s="0" t="str">
        <f aca="false">IF(A5273="","",IF(COUNTIF(Campaigns!$A$7:$A$300,A5273)&gt;0,"✓",IF(N(D5273)=0,"– no spend","⚠ add to Campaigns tab")))</f>
        <v/>
      </c>
      <c r="J5273" s="83" t="str">
        <f aca="false">IF(D5273="","",D5273*IF(Settings!$B$23=Settings!$C$6,1,IF(Settings!$B$23="USD",1/INDEX(Settings!$B$29:$B$40,MONTH(B5273)),INDEX(Settings!$B$29:$B$40,MONTH(B5273)))))</f>
        <v/>
      </c>
    </row>
    <row r="5274" customFormat="false" ht="15" hidden="false" customHeight="false" outlineLevel="0" collapsed="false">
      <c r="I5274" s="0" t="str">
        <f aca="false">IF(A5274="","",IF(COUNTIF(Campaigns!$A$7:$A$300,A5274)&gt;0,"✓",IF(N(D5274)=0,"– no spend","⚠ add to Campaigns tab")))</f>
        <v/>
      </c>
      <c r="J5274" s="83" t="str">
        <f aca="false">IF(D5274="","",D5274*IF(Settings!$B$23=Settings!$C$6,1,IF(Settings!$B$23="USD",1/INDEX(Settings!$B$29:$B$40,MONTH(B5274)),INDEX(Settings!$B$29:$B$40,MONTH(B5274)))))</f>
        <v/>
      </c>
    </row>
    <row r="5275" customFormat="false" ht="15" hidden="false" customHeight="false" outlineLevel="0" collapsed="false">
      <c r="I5275" s="0" t="str">
        <f aca="false">IF(A5275="","",IF(COUNTIF(Campaigns!$A$7:$A$300,A5275)&gt;0,"✓",IF(N(D5275)=0,"– no spend","⚠ add to Campaigns tab")))</f>
        <v/>
      </c>
      <c r="J5275" s="83" t="str">
        <f aca="false">IF(D5275="","",D5275*IF(Settings!$B$23=Settings!$C$6,1,IF(Settings!$B$23="USD",1/INDEX(Settings!$B$29:$B$40,MONTH(B5275)),INDEX(Settings!$B$29:$B$40,MONTH(B5275)))))</f>
        <v/>
      </c>
    </row>
    <row r="5276" customFormat="false" ht="15" hidden="false" customHeight="false" outlineLevel="0" collapsed="false">
      <c r="I5276" s="0" t="str">
        <f aca="false">IF(A5276="","",IF(COUNTIF(Campaigns!$A$7:$A$300,A5276)&gt;0,"✓",IF(N(D5276)=0,"– no spend","⚠ add to Campaigns tab")))</f>
        <v/>
      </c>
      <c r="J5276" s="83" t="str">
        <f aca="false">IF(D5276="","",D5276*IF(Settings!$B$23=Settings!$C$6,1,IF(Settings!$B$23="USD",1/INDEX(Settings!$B$29:$B$40,MONTH(B5276)),INDEX(Settings!$B$29:$B$40,MONTH(B5276)))))</f>
        <v/>
      </c>
    </row>
    <row r="5277" customFormat="false" ht="15" hidden="false" customHeight="false" outlineLevel="0" collapsed="false">
      <c r="I5277" s="0" t="str">
        <f aca="false">IF(A5277="","",IF(COUNTIF(Campaigns!$A$7:$A$300,A5277)&gt;0,"✓",IF(N(D5277)=0,"– no spend","⚠ add to Campaigns tab")))</f>
        <v/>
      </c>
      <c r="J5277" s="83" t="str">
        <f aca="false">IF(D5277="","",D5277*IF(Settings!$B$23=Settings!$C$6,1,IF(Settings!$B$23="USD",1/INDEX(Settings!$B$29:$B$40,MONTH(B5277)),INDEX(Settings!$B$29:$B$40,MONTH(B5277)))))</f>
        <v/>
      </c>
    </row>
    <row r="5278" customFormat="false" ht="15" hidden="false" customHeight="false" outlineLevel="0" collapsed="false">
      <c r="I5278" s="0" t="str">
        <f aca="false">IF(A5278="","",IF(COUNTIF(Campaigns!$A$7:$A$300,A5278)&gt;0,"✓",IF(N(D5278)=0,"– no spend","⚠ add to Campaigns tab")))</f>
        <v/>
      </c>
      <c r="J5278" s="83" t="str">
        <f aca="false">IF(D5278="","",D5278*IF(Settings!$B$23=Settings!$C$6,1,IF(Settings!$B$23="USD",1/INDEX(Settings!$B$29:$B$40,MONTH(B5278)),INDEX(Settings!$B$29:$B$40,MONTH(B5278)))))</f>
        <v/>
      </c>
    </row>
    <row r="5279" customFormat="false" ht="15" hidden="false" customHeight="false" outlineLevel="0" collapsed="false">
      <c r="I5279" s="0" t="str">
        <f aca="false">IF(A5279="","",IF(COUNTIF(Campaigns!$A$7:$A$300,A5279)&gt;0,"✓",IF(N(D5279)=0,"– no spend","⚠ add to Campaigns tab")))</f>
        <v/>
      </c>
      <c r="J5279" s="83" t="str">
        <f aca="false">IF(D5279="","",D5279*IF(Settings!$B$23=Settings!$C$6,1,IF(Settings!$B$23="USD",1/INDEX(Settings!$B$29:$B$40,MONTH(B5279)),INDEX(Settings!$B$29:$B$40,MONTH(B5279)))))</f>
        <v/>
      </c>
    </row>
    <row r="5280" customFormat="false" ht="15" hidden="false" customHeight="false" outlineLevel="0" collapsed="false">
      <c r="I5280" s="0" t="str">
        <f aca="false">IF(A5280="","",IF(COUNTIF(Campaigns!$A$7:$A$300,A5280)&gt;0,"✓",IF(N(D5280)=0,"– no spend","⚠ add to Campaigns tab")))</f>
        <v/>
      </c>
      <c r="J5280" s="83" t="str">
        <f aca="false">IF(D5280="","",D5280*IF(Settings!$B$23=Settings!$C$6,1,IF(Settings!$B$23="USD",1/INDEX(Settings!$B$29:$B$40,MONTH(B5280)),INDEX(Settings!$B$29:$B$40,MONTH(B5280)))))</f>
        <v/>
      </c>
    </row>
    <row r="5281" customFormat="false" ht="15" hidden="false" customHeight="false" outlineLevel="0" collapsed="false">
      <c r="I5281" s="0" t="str">
        <f aca="false">IF(A5281="","",IF(COUNTIF(Campaigns!$A$7:$A$300,A5281)&gt;0,"✓",IF(N(D5281)=0,"– no spend","⚠ add to Campaigns tab")))</f>
        <v/>
      </c>
      <c r="J5281" s="83" t="str">
        <f aca="false">IF(D5281="","",D5281*IF(Settings!$B$23=Settings!$C$6,1,IF(Settings!$B$23="USD",1/INDEX(Settings!$B$29:$B$40,MONTH(B5281)),INDEX(Settings!$B$29:$B$40,MONTH(B5281)))))</f>
        <v/>
      </c>
    </row>
    <row r="5282" customFormat="false" ht="15" hidden="false" customHeight="false" outlineLevel="0" collapsed="false">
      <c r="I5282" s="0" t="str">
        <f aca="false">IF(A5282="","",IF(COUNTIF(Campaigns!$A$7:$A$300,A5282)&gt;0,"✓",IF(N(D5282)=0,"– no spend","⚠ add to Campaigns tab")))</f>
        <v/>
      </c>
      <c r="J5282" s="83" t="str">
        <f aca="false">IF(D5282="","",D5282*IF(Settings!$B$23=Settings!$C$6,1,IF(Settings!$B$23="USD",1/INDEX(Settings!$B$29:$B$40,MONTH(B5282)),INDEX(Settings!$B$29:$B$40,MONTH(B5282)))))</f>
        <v/>
      </c>
    </row>
    <row r="5283" customFormat="false" ht="15" hidden="false" customHeight="false" outlineLevel="0" collapsed="false">
      <c r="I5283" s="0" t="str">
        <f aca="false">IF(A5283="","",IF(COUNTIF(Campaigns!$A$7:$A$300,A5283)&gt;0,"✓",IF(N(D5283)=0,"– no spend","⚠ add to Campaigns tab")))</f>
        <v/>
      </c>
      <c r="J5283" s="83" t="str">
        <f aca="false">IF(D5283="","",D5283*IF(Settings!$B$23=Settings!$C$6,1,IF(Settings!$B$23="USD",1/INDEX(Settings!$B$29:$B$40,MONTH(B5283)),INDEX(Settings!$B$29:$B$40,MONTH(B5283)))))</f>
        <v/>
      </c>
    </row>
    <row r="5284" customFormat="false" ht="15" hidden="false" customHeight="false" outlineLevel="0" collapsed="false">
      <c r="I5284" s="0" t="str">
        <f aca="false">IF(A5284="","",IF(COUNTIF(Campaigns!$A$7:$A$300,A5284)&gt;0,"✓",IF(N(D5284)=0,"– no spend","⚠ add to Campaigns tab")))</f>
        <v/>
      </c>
      <c r="J5284" s="83" t="str">
        <f aca="false">IF(D5284="","",D5284*IF(Settings!$B$23=Settings!$C$6,1,IF(Settings!$B$23="USD",1/INDEX(Settings!$B$29:$B$40,MONTH(B5284)),INDEX(Settings!$B$29:$B$40,MONTH(B5284)))))</f>
        <v/>
      </c>
    </row>
    <row r="5285" customFormat="false" ht="15" hidden="false" customHeight="false" outlineLevel="0" collapsed="false">
      <c r="I5285" s="0" t="str">
        <f aca="false">IF(A5285="","",IF(COUNTIF(Campaigns!$A$7:$A$300,A5285)&gt;0,"✓",IF(N(D5285)=0,"– no spend","⚠ add to Campaigns tab")))</f>
        <v/>
      </c>
      <c r="J5285" s="83" t="str">
        <f aca="false">IF(D5285="","",D5285*IF(Settings!$B$23=Settings!$C$6,1,IF(Settings!$B$23="USD",1/INDEX(Settings!$B$29:$B$40,MONTH(B5285)),INDEX(Settings!$B$29:$B$40,MONTH(B5285)))))</f>
        <v/>
      </c>
    </row>
    <row r="5286" customFormat="false" ht="15" hidden="false" customHeight="false" outlineLevel="0" collapsed="false">
      <c r="I5286" s="0" t="str">
        <f aca="false">IF(A5286="","",IF(COUNTIF(Campaigns!$A$7:$A$300,A5286)&gt;0,"✓",IF(N(D5286)=0,"– no spend","⚠ add to Campaigns tab")))</f>
        <v/>
      </c>
      <c r="J5286" s="83" t="str">
        <f aca="false">IF(D5286="","",D5286*IF(Settings!$B$23=Settings!$C$6,1,IF(Settings!$B$23="USD",1/INDEX(Settings!$B$29:$B$40,MONTH(B5286)),INDEX(Settings!$B$29:$B$40,MONTH(B5286)))))</f>
        <v/>
      </c>
    </row>
    <row r="5287" customFormat="false" ht="15" hidden="false" customHeight="false" outlineLevel="0" collapsed="false">
      <c r="I5287" s="0" t="str">
        <f aca="false">IF(A5287="","",IF(COUNTIF(Campaigns!$A$7:$A$300,A5287)&gt;0,"✓",IF(N(D5287)=0,"– no spend","⚠ add to Campaigns tab")))</f>
        <v/>
      </c>
      <c r="J5287" s="83" t="str">
        <f aca="false">IF(D5287="","",D5287*IF(Settings!$B$23=Settings!$C$6,1,IF(Settings!$B$23="USD",1/INDEX(Settings!$B$29:$B$40,MONTH(B5287)),INDEX(Settings!$B$29:$B$40,MONTH(B5287)))))</f>
        <v/>
      </c>
    </row>
    <row r="5288" customFormat="false" ht="15" hidden="false" customHeight="false" outlineLevel="0" collapsed="false">
      <c r="I5288" s="0" t="str">
        <f aca="false">IF(A5288="","",IF(COUNTIF(Campaigns!$A$7:$A$300,A5288)&gt;0,"✓",IF(N(D5288)=0,"– no spend","⚠ add to Campaigns tab")))</f>
        <v/>
      </c>
      <c r="J5288" s="83" t="str">
        <f aca="false">IF(D5288="","",D5288*IF(Settings!$B$23=Settings!$C$6,1,IF(Settings!$B$23="USD",1/INDEX(Settings!$B$29:$B$40,MONTH(B5288)),INDEX(Settings!$B$29:$B$40,MONTH(B5288)))))</f>
        <v/>
      </c>
    </row>
    <row r="5289" customFormat="false" ht="15" hidden="false" customHeight="false" outlineLevel="0" collapsed="false">
      <c r="I5289" s="0" t="str">
        <f aca="false">IF(A5289="","",IF(COUNTIF(Campaigns!$A$7:$A$300,A5289)&gt;0,"✓",IF(N(D5289)=0,"– no spend","⚠ add to Campaigns tab")))</f>
        <v/>
      </c>
      <c r="J5289" s="83" t="str">
        <f aca="false">IF(D5289="","",D5289*IF(Settings!$B$23=Settings!$C$6,1,IF(Settings!$B$23="USD",1/INDEX(Settings!$B$29:$B$40,MONTH(B5289)),INDEX(Settings!$B$29:$B$40,MONTH(B5289)))))</f>
        <v/>
      </c>
    </row>
    <row r="5290" customFormat="false" ht="15" hidden="false" customHeight="false" outlineLevel="0" collapsed="false">
      <c r="I5290" s="0" t="str">
        <f aca="false">IF(A5290="","",IF(COUNTIF(Campaigns!$A$7:$A$300,A5290)&gt;0,"✓",IF(N(D5290)=0,"– no spend","⚠ add to Campaigns tab")))</f>
        <v/>
      </c>
      <c r="J5290" s="83" t="str">
        <f aca="false">IF(D5290="","",D5290*IF(Settings!$B$23=Settings!$C$6,1,IF(Settings!$B$23="USD",1/INDEX(Settings!$B$29:$B$40,MONTH(B5290)),INDEX(Settings!$B$29:$B$40,MONTH(B5290)))))</f>
        <v/>
      </c>
    </row>
    <row r="5291" customFormat="false" ht="15" hidden="false" customHeight="false" outlineLevel="0" collapsed="false">
      <c r="I5291" s="0" t="str">
        <f aca="false">IF(A5291="","",IF(COUNTIF(Campaigns!$A$7:$A$300,A5291)&gt;0,"✓",IF(N(D5291)=0,"– no spend","⚠ add to Campaigns tab")))</f>
        <v/>
      </c>
      <c r="J5291" s="83" t="str">
        <f aca="false">IF(D5291="","",D5291*IF(Settings!$B$23=Settings!$C$6,1,IF(Settings!$B$23="USD",1/INDEX(Settings!$B$29:$B$40,MONTH(B5291)),INDEX(Settings!$B$29:$B$40,MONTH(B5291)))))</f>
        <v/>
      </c>
    </row>
    <row r="5292" customFormat="false" ht="15" hidden="false" customHeight="false" outlineLevel="0" collapsed="false">
      <c r="I5292" s="0" t="str">
        <f aca="false">IF(A5292="","",IF(COUNTIF(Campaigns!$A$7:$A$300,A5292)&gt;0,"✓",IF(N(D5292)=0,"– no spend","⚠ add to Campaigns tab")))</f>
        <v/>
      </c>
      <c r="J5292" s="83" t="str">
        <f aca="false">IF(D5292="","",D5292*IF(Settings!$B$23=Settings!$C$6,1,IF(Settings!$B$23="USD",1/INDEX(Settings!$B$29:$B$40,MONTH(B5292)),INDEX(Settings!$B$29:$B$40,MONTH(B5292)))))</f>
        <v/>
      </c>
    </row>
    <row r="5293" customFormat="false" ht="15" hidden="false" customHeight="false" outlineLevel="0" collapsed="false">
      <c r="I5293" s="0" t="str">
        <f aca="false">IF(A5293="","",IF(COUNTIF(Campaigns!$A$7:$A$300,A5293)&gt;0,"✓",IF(N(D5293)=0,"– no spend","⚠ add to Campaigns tab")))</f>
        <v/>
      </c>
      <c r="J5293" s="83" t="str">
        <f aca="false">IF(D5293="","",D5293*IF(Settings!$B$23=Settings!$C$6,1,IF(Settings!$B$23="USD",1/INDEX(Settings!$B$29:$B$40,MONTH(B5293)),INDEX(Settings!$B$29:$B$40,MONTH(B5293)))))</f>
        <v/>
      </c>
    </row>
    <row r="5294" customFormat="false" ht="15" hidden="false" customHeight="false" outlineLevel="0" collapsed="false">
      <c r="I5294" s="0" t="str">
        <f aca="false">IF(A5294="","",IF(COUNTIF(Campaigns!$A$7:$A$300,A5294)&gt;0,"✓",IF(N(D5294)=0,"– no spend","⚠ add to Campaigns tab")))</f>
        <v/>
      </c>
      <c r="J5294" s="83" t="str">
        <f aca="false">IF(D5294="","",D5294*IF(Settings!$B$23=Settings!$C$6,1,IF(Settings!$B$23="USD",1/INDEX(Settings!$B$29:$B$40,MONTH(B5294)),INDEX(Settings!$B$29:$B$40,MONTH(B5294)))))</f>
        <v/>
      </c>
    </row>
    <row r="5295" customFormat="false" ht="15" hidden="false" customHeight="false" outlineLevel="0" collapsed="false">
      <c r="I5295" s="0" t="str">
        <f aca="false">IF(A5295="","",IF(COUNTIF(Campaigns!$A$7:$A$300,A5295)&gt;0,"✓",IF(N(D5295)=0,"– no spend","⚠ add to Campaigns tab")))</f>
        <v/>
      </c>
      <c r="J5295" s="83" t="str">
        <f aca="false">IF(D5295="","",D5295*IF(Settings!$B$23=Settings!$C$6,1,IF(Settings!$B$23="USD",1/INDEX(Settings!$B$29:$B$40,MONTH(B5295)),INDEX(Settings!$B$29:$B$40,MONTH(B5295)))))</f>
        <v/>
      </c>
    </row>
    <row r="5296" customFormat="false" ht="15" hidden="false" customHeight="false" outlineLevel="0" collapsed="false">
      <c r="I5296" s="0" t="str">
        <f aca="false">IF(A5296="","",IF(COUNTIF(Campaigns!$A$7:$A$300,A5296)&gt;0,"✓",IF(N(D5296)=0,"– no spend","⚠ add to Campaigns tab")))</f>
        <v/>
      </c>
      <c r="J5296" s="83" t="str">
        <f aca="false">IF(D5296="","",D5296*IF(Settings!$B$23=Settings!$C$6,1,IF(Settings!$B$23="USD",1/INDEX(Settings!$B$29:$B$40,MONTH(B5296)),INDEX(Settings!$B$29:$B$40,MONTH(B5296)))))</f>
        <v/>
      </c>
    </row>
    <row r="5297" customFormat="false" ht="15" hidden="false" customHeight="false" outlineLevel="0" collapsed="false">
      <c r="I5297" s="0" t="str">
        <f aca="false">IF(A5297="","",IF(COUNTIF(Campaigns!$A$7:$A$300,A5297)&gt;0,"✓",IF(N(D5297)=0,"– no spend","⚠ add to Campaigns tab")))</f>
        <v/>
      </c>
      <c r="J5297" s="83" t="str">
        <f aca="false">IF(D5297="","",D5297*IF(Settings!$B$23=Settings!$C$6,1,IF(Settings!$B$23="USD",1/INDEX(Settings!$B$29:$B$40,MONTH(B5297)),INDEX(Settings!$B$29:$B$40,MONTH(B5297)))))</f>
        <v/>
      </c>
    </row>
    <row r="5298" customFormat="false" ht="15" hidden="false" customHeight="false" outlineLevel="0" collapsed="false">
      <c r="I5298" s="0" t="str">
        <f aca="false">IF(A5298="","",IF(COUNTIF(Campaigns!$A$7:$A$300,A5298)&gt;0,"✓",IF(N(D5298)=0,"– no spend","⚠ add to Campaigns tab")))</f>
        <v/>
      </c>
      <c r="J5298" s="83" t="str">
        <f aca="false">IF(D5298="","",D5298*IF(Settings!$B$23=Settings!$C$6,1,IF(Settings!$B$23="USD",1/INDEX(Settings!$B$29:$B$40,MONTH(B5298)),INDEX(Settings!$B$29:$B$40,MONTH(B5298)))))</f>
        <v/>
      </c>
    </row>
    <row r="5299" customFormat="false" ht="15" hidden="false" customHeight="false" outlineLevel="0" collapsed="false">
      <c r="I5299" s="0" t="str">
        <f aca="false">IF(A5299="","",IF(COUNTIF(Campaigns!$A$7:$A$300,A5299)&gt;0,"✓",IF(N(D5299)=0,"– no spend","⚠ add to Campaigns tab")))</f>
        <v/>
      </c>
      <c r="J5299" s="83" t="str">
        <f aca="false">IF(D5299="","",D5299*IF(Settings!$B$23=Settings!$C$6,1,IF(Settings!$B$23="USD",1/INDEX(Settings!$B$29:$B$40,MONTH(B5299)),INDEX(Settings!$B$29:$B$40,MONTH(B5299)))))</f>
        <v/>
      </c>
    </row>
    <row r="5300" customFormat="false" ht="15" hidden="false" customHeight="false" outlineLevel="0" collapsed="false">
      <c r="I5300" s="0" t="str">
        <f aca="false">IF(A5300="","",IF(COUNTIF(Campaigns!$A$7:$A$300,A5300)&gt;0,"✓",IF(N(D5300)=0,"– no spend","⚠ add to Campaigns tab")))</f>
        <v/>
      </c>
      <c r="J5300" s="83" t="str">
        <f aca="false">IF(D5300="","",D5300*IF(Settings!$B$23=Settings!$C$6,1,IF(Settings!$B$23="USD",1/INDEX(Settings!$B$29:$B$40,MONTH(B5300)),INDEX(Settings!$B$29:$B$40,MONTH(B5300)))))</f>
        <v/>
      </c>
    </row>
    <row r="5301" customFormat="false" ht="15" hidden="false" customHeight="false" outlineLevel="0" collapsed="false">
      <c r="I5301" s="0" t="str">
        <f aca="false">IF(A5301="","",IF(COUNTIF(Campaigns!$A$7:$A$300,A5301)&gt;0,"✓",IF(N(D5301)=0,"– no spend","⚠ add to Campaigns tab")))</f>
        <v/>
      </c>
      <c r="J5301" s="83" t="str">
        <f aca="false">IF(D5301="","",D5301*IF(Settings!$B$23=Settings!$C$6,1,IF(Settings!$B$23="USD",1/INDEX(Settings!$B$29:$B$40,MONTH(B5301)),INDEX(Settings!$B$29:$B$40,MONTH(B5301)))))</f>
        <v/>
      </c>
    </row>
    <row r="5302" customFormat="false" ht="15" hidden="false" customHeight="false" outlineLevel="0" collapsed="false">
      <c r="I5302" s="0" t="str">
        <f aca="false">IF(A5302="","",IF(COUNTIF(Campaigns!$A$7:$A$300,A5302)&gt;0,"✓",IF(N(D5302)=0,"– no spend","⚠ add to Campaigns tab")))</f>
        <v/>
      </c>
      <c r="J5302" s="83" t="str">
        <f aca="false">IF(D5302="","",D5302*IF(Settings!$B$23=Settings!$C$6,1,IF(Settings!$B$23="USD",1/INDEX(Settings!$B$29:$B$40,MONTH(B5302)),INDEX(Settings!$B$29:$B$40,MONTH(B5302)))))</f>
        <v/>
      </c>
    </row>
    <row r="5303" customFormat="false" ht="15" hidden="false" customHeight="false" outlineLevel="0" collapsed="false">
      <c r="I5303" s="0" t="str">
        <f aca="false">IF(A5303="","",IF(COUNTIF(Campaigns!$A$7:$A$300,A5303)&gt;0,"✓",IF(N(D5303)=0,"– no spend","⚠ add to Campaigns tab")))</f>
        <v/>
      </c>
      <c r="J5303" s="83" t="str">
        <f aca="false">IF(D5303="","",D5303*IF(Settings!$B$23=Settings!$C$6,1,IF(Settings!$B$23="USD",1/INDEX(Settings!$B$29:$B$40,MONTH(B5303)),INDEX(Settings!$B$29:$B$40,MONTH(B5303)))))</f>
        <v/>
      </c>
    </row>
    <row r="5304" customFormat="false" ht="15" hidden="false" customHeight="false" outlineLevel="0" collapsed="false">
      <c r="I5304" s="0" t="str">
        <f aca="false">IF(A5304="","",IF(COUNTIF(Campaigns!$A$7:$A$300,A5304)&gt;0,"✓",IF(N(D5304)=0,"– no spend","⚠ add to Campaigns tab")))</f>
        <v/>
      </c>
      <c r="J5304" s="83" t="str">
        <f aca="false">IF(D5304="","",D5304*IF(Settings!$B$23=Settings!$C$6,1,IF(Settings!$B$23="USD",1/INDEX(Settings!$B$29:$B$40,MONTH(B5304)),INDEX(Settings!$B$29:$B$40,MONTH(B5304)))))</f>
        <v/>
      </c>
    </row>
    <row r="5305" customFormat="false" ht="15" hidden="false" customHeight="false" outlineLevel="0" collapsed="false">
      <c r="I5305" s="0" t="str">
        <f aca="false">IF(A5305="","",IF(COUNTIF(Campaigns!$A$7:$A$300,A5305)&gt;0,"✓",IF(N(D5305)=0,"– no spend","⚠ add to Campaigns tab")))</f>
        <v/>
      </c>
      <c r="J5305" s="83" t="str">
        <f aca="false">IF(D5305="","",D5305*IF(Settings!$B$23=Settings!$C$6,1,IF(Settings!$B$23="USD",1/INDEX(Settings!$B$29:$B$40,MONTH(B5305)),INDEX(Settings!$B$29:$B$40,MONTH(B5305)))))</f>
        <v/>
      </c>
    </row>
    <row r="5306" customFormat="false" ht="15" hidden="false" customHeight="false" outlineLevel="0" collapsed="false">
      <c r="I5306" s="0" t="str">
        <f aca="false">IF(A5306="","",IF(COUNTIF(Campaigns!$A$7:$A$300,A5306)&gt;0,"✓",IF(N(D5306)=0,"– no spend","⚠ add to Campaigns tab")))</f>
        <v/>
      </c>
      <c r="J5306" s="83" t="str">
        <f aca="false">IF(D5306="","",D5306*IF(Settings!$B$23=Settings!$C$6,1,IF(Settings!$B$23="USD",1/INDEX(Settings!$B$29:$B$40,MONTH(B5306)),INDEX(Settings!$B$29:$B$40,MONTH(B5306)))))</f>
        <v/>
      </c>
    </row>
    <row r="5307" customFormat="false" ht="15" hidden="false" customHeight="false" outlineLevel="0" collapsed="false">
      <c r="I5307" s="0" t="str">
        <f aca="false">IF(A5307="","",IF(COUNTIF(Campaigns!$A$7:$A$300,A5307)&gt;0,"✓",IF(N(D5307)=0,"– no spend","⚠ add to Campaigns tab")))</f>
        <v/>
      </c>
      <c r="J5307" s="83" t="str">
        <f aca="false">IF(D5307="","",D5307*IF(Settings!$B$23=Settings!$C$6,1,IF(Settings!$B$23="USD",1/INDEX(Settings!$B$29:$B$40,MONTH(B5307)),INDEX(Settings!$B$29:$B$40,MONTH(B5307)))))</f>
        <v/>
      </c>
    </row>
    <row r="5308" customFormat="false" ht="15" hidden="false" customHeight="false" outlineLevel="0" collapsed="false">
      <c r="I5308" s="0" t="str">
        <f aca="false">IF(A5308="","",IF(COUNTIF(Campaigns!$A$7:$A$300,A5308)&gt;0,"✓",IF(N(D5308)=0,"– no spend","⚠ add to Campaigns tab")))</f>
        <v/>
      </c>
      <c r="J5308" s="83" t="str">
        <f aca="false">IF(D5308="","",D5308*IF(Settings!$B$23=Settings!$C$6,1,IF(Settings!$B$23="USD",1/INDEX(Settings!$B$29:$B$40,MONTH(B5308)),INDEX(Settings!$B$29:$B$40,MONTH(B5308)))))</f>
        <v/>
      </c>
    </row>
    <row r="5309" customFormat="false" ht="15" hidden="false" customHeight="false" outlineLevel="0" collapsed="false">
      <c r="I5309" s="0" t="str">
        <f aca="false">IF(A5309="","",IF(COUNTIF(Campaigns!$A$7:$A$300,A5309)&gt;0,"✓",IF(N(D5309)=0,"– no spend","⚠ add to Campaigns tab")))</f>
        <v/>
      </c>
      <c r="J5309" s="83" t="str">
        <f aca="false">IF(D5309="","",D5309*IF(Settings!$B$23=Settings!$C$6,1,IF(Settings!$B$23="USD",1/INDEX(Settings!$B$29:$B$40,MONTH(B5309)),INDEX(Settings!$B$29:$B$40,MONTH(B5309)))))</f>
        <v/>
      </c>
    </row>
    <row r="5310" customFormat="false" ht="15" hidden="false" customHeight="false" outlineLevel="0" collapsed="false">
      <c r="I5310" s="0" t="str">
        <f aca="false">IF(A5310="","",IF(COUNTIF(Campaigns!$A$7:$A$300,A5310)&gt;0,"✓",IF(N(D5310)=0,"– no spend","⚠ add to Campaigns tab")))</f>
        <v/>
      </c>
      <c r="J5310" s="83" t="str">
        <f aca="false">IF(D5310="","",D5310*IF(Settings!$B$23=Settings!$C$6,1,IF(Settings!$B$23="USD",1/INDEX(Settings!$B$29:$B$40,MONTH(B5310)),INDEX(Settings!$B$29:$B$40,MONTH(B5310)))))</f>
        <v/>
      </c>
    </row>
    <row r="5311" customFormat="false" ht="15" hidden="false" customHeight="false" outlineLevel="0" collapsed="false">
      <c r="I5311" s="0" t="str">
        <f aca="false">IF(A5311="","",IF(COUNTIF(Campaigns!$A$7:$A$300,A5311)&gt;0,"✓",IF(N(D5311)=0,"– no spend","⚠ add to Campaigns tab")))</f>
        <v/>
      </c>
      <c r="J5311" s="83" t="str">
        <f aca="false">IF(D5311="","",D5311*IF(Settings!$B$23=Settings!$C$6,1,IF(Settings!$B$23="USD",1/INDEX(Settings!$B$29:$B$40,MONTH(B5311)),INDEX(Settings!$B$29:$B$40,MONTH(B5311)))))</f>
        <v/>
      </c>
    </row>
    <row r="5312" customFormat="false" ht="15" hidden="false" customHeight="false" outlineLevel="0" collapsed="false">
      <c r="I5312" s="0" t="str">
        <f aca="false">IF(A5312="","",IF(COUNTIF(Campaigns!$A$7:$A$300,A5312)&gt;0,"✓",IF(N(D5312)=0,"– no spend","⚠ add to Campaigns tab")))</f>
        <v/>
      </c>
      <c r="J5312" s="83" t="str">
        <f aca="false">IF(D5312="","",D5312*IF(Settings!$B$23=Settings!$C$6,1,IF(Settings!$B$23="USD",1/INDEX(Settings!$B$29:$B$40,MONTH(B5312)),INDEX(Settings!$B$29:$B$40,MONTH(B5312)))))</f>
        <v/>
      </c>
    </row>
    <row r="5313" customFormat="false" ht="15" hidden="false" customHeight="false" outlineLevel="0" collapsed="false">
      <c r="I5313" s="0" t="str">
        <f aca="false">IF(A5313="","",IF(COUNTIF(Campaigns!$A$7:$A$300,A5313)&gt;0,"✓",IF(N(D5313)=0,"– no spend","⚠ add to Campaigns tab")))</f>
        <v/>
      </c>
      <c r="J5313" s="83" t="str">
        <f aca="false">IF(D5313="","",D5313*IF(Settings!$B$23=Settings!$C$6,1,IF(Settings!$B$23="USD",1/INDEX(Settings!$B$29:$B$40,MONTH(B5313)),INDEX(Settings!$B$29:$B$40,MONTH(B5313)))))</f>
        <v/>
      </c>
    </row>
    <row r="5314" customFormat="false" ht="15" hidden="false" customHeight="false" outlineLevel="0" collapsed="false">
      <c r="I5314" s="0" t="str">
        <f aca="false">IF(A5314="","",IF(COUNTIF(Campaigns!$A$7:$A$300,A5314)&gt;0,"✓",IF(N(D5314)=0,"– no spend","⚠ add to Campaigns tab")))</f>
        <v/>
      </c>
      <c r="J5314" s="83" t="str">
        <f aca="false">IF(D5314="","",D5314*IF(Settings!$B$23=Settings!$C$6,1,IF(Settings!$B$23="USD",1/INDEX(Settings!$B$29:$B$40,MONTH(B5314)),INDEX(Settings!$B$29:$B$40,MONTH(B5314)))))</f>
        <v/>
      </c>
    </row>
    <row r="5315" customFormat="false" ht="15" hidden="false" customHeight="false" outlineLevel="0" collapsed="false">
      <c r="I5315" s="0" t="str">
        <f aca="false">IF(A5315="","",IF(COUNTIF(Campaigns!$A$7:$A$300,A5315)&gt;0,"✓",IF(N(D5315)=0,"– no spend","⚠ add to Campaigns tab")))</f>
        <v/>
      </c>
      <c r="J5315" s="83" t="str">
        <f aca="false">IF(D5315="","",D5315*IF(Settings!$B$23=Settings!$C$6,1,IF(Settings!$B$23="USD",1/INDEX(Settings!$B$29:$B$40,MONTH(B5315)),INDEX(Settings!$B$29:$B$40,MONTH(B5315)))))</f>
        <v/>
      </c>
    </row>
    <row r="5316" customFormat="false" ht="15" hidden="false" customHeight="false" outlineLevel="0" collapsed="false">
      <c r="I5316" s="0" t="str">
        <f aca="false">IF(A5316="","",IF(COUNTIF(Campaigns!$A$7:$A$300,A5316)&gt;0,"✓",IF(N(D5316)=0,"– no spend","⚠ add to Campaigns tab")))</f>
        <v/>
      </c>
      <c r="J5316" s="83" t="str">
        <f aca="false">IF(D5316="","",D5316*IF(Settings!$B$23=Settings!$C$6,1,IF(Settings!$B$23="USD",1/INDEX(Settings!$B$29:$B$40,MONTH(B5316)),INDEX(Settings!$B$29:$B$40,MONTH(B5316)))))</f>
        <v/>
      </c>
    </row>
    <row r="5317" customFormat="false" ht="15" hidden="false" customHeight="false" outlineLevel="0" collapsed="false">
      <c r="I5317" s="0" t="str">
        <f aca="false">IF(A5317="","",IF(COUNTIF(Campaigns!$A$7:$A$300,A5317)&gt;0,"✓",IF(N(D5317)=0,"– no spend","⚠ add to Campaigns tab")))</f>
        <v/>
      </c>
      <c r="J5317" s="83" t="str">
        <f aca="false">IF(D5317="","",D5317*IF(Settings!$B$23=Settings!$C$6,1,IF(Settings!$B$23="USD",1/INDEX(Settings!$B$29:$B$40,MONTH(B5317)),INDEX(Settings!$B$29:$B$40,MONTH(B5317)))))</f>
        <v/>
      </c>
    </row>
    <row r="5318" customFormat="false" ht="15" hidden="false" customHeight="false" outlineLevel="0" collapsed="false">
      <c r="I5318" s="0" t="str">
        <f aca="false">IF(A5318="","",IF(COUNTIF(Campaigns!$A$7:$A$300,A5318)&gt;0,"✓",IF(N(D5318)=0,"– no spend","⚠ add to Campaigns tab")))</f>
        <v/>
      </c>
      <c r="J5318" s="83" t="str">
        <f aca="false">IF(D5318="","",D5318*IF(Settings!$B$23=Settings!$C$6,1,IF(Settings!$B$23="USD",1/INDEX(Settings!$B$29:$B$40,MONTH(B5318)),INDEX(Settings!$B$29:$B$40,MONTH(B5318)))))</f>
        <v/>
      </c>
    </row>
    <row r="5319" customFormat="false" ht="15" hidden="false" customHeight="false" outlineLevel="0" collapsed="false">
      <c r="I5319" s="0" t="str">
        <f aca="false">IF(A5319="","",IF(COUNTIF(Campaigns!$A$7:$A$300,A5319)&gt;0,"✓",IF(N(D5319)=0,"– no spend","⚠ add to Campaigns tab")))</f>
        <v/>
      </c>
      <c r="J5319" s="83" t="str">
        <f aca="false">IF(D5319="","",D5319*IF(Settings!$B$23=Settings!$C$6,1,IF(Settings!$B$23="USD",1/INDEX(Settings!$B$29:$B$40,MONTH(B5319)),INDEX(Settings!$B$29:$B$40,MONTH(B5319)))))</f>
        <v/>
      </c>
    </row>
    <row r="5320" customFormat="false" ht="15" hidden="false" customHeight="false" outlineLevel="0" collapsed="false">
      <c r="I5320" s="0" t="str">
        <f aca="false">IF(A5320="","",IF(COUNTIF(Campaigns!$A$7:$A$300,A5320)&gt;0,"✓",IF(N(D5320)=0,"– no spend","⚠ add to Campaigns tab")))</f>
        <v/>
      </c>
      <c r="J5320" s="83" t="str">
        <f aca="false">IF(D5320="","",D5320*IF(Settings!$B$23=Settings!$C$6,1,IF(Settings!$B$23="USD",1/INDEX(Settings!$B$29:$B$40,MONTH(B5320)),INDEX(Settings!$B$29:$B$40,MONTH(B5320)))))</f>
        <v/>
      </c>
    </row>
    <row r="5321" customFormat="false" ht="15" hidden="false" customHeight="false" outlineLevel="0" collapsed="false">
      <c r="I5321" s="0" t="str">
        <f aca="false">IF(A5321="","",IF(COUNTIF(Campaigns!$A$7:$A$300,A5321)&gt;0,"✓",IF(N(D5321)=0,"– no spend","⚠ add to Campaigns tab")))</f>
        <v/>
      </c>
      <c r="J5321" s="83" t="str">
        <f aca="false">IF(D5321="","",D5321*IF(Settings!$B$23=Settings!$C$6,1,IF(Settings!$B$23="USD",1/INDEX(Settings!$B$29:$B$40,MONTH(B5321)),INDEX(Settings!$B$29:$B$40,MONTH(B5321)))))</f>
        <v/>
      </c>
    </row>
    <row r="5322" customFormat="false" ht="15" hidden="false" customHeight="false" outlineLevel="0" collapsed="false">
      <c r="I5322" s="0" t="str">
        <f aca="false">IF(A5322="","",IF(COUNTIF(Campaigns!$A$7:$A$300,A5322)&gt;0,"✓",IF(N(D5322)=0,"– no spend","⚠ add to Campaigns tab")))</f>
        <v/>
      </c>
      <c r="J5322" s="83" t="str">
        <f aca="false">IF(D5322="","",D5322*IF(Settings!$B$23=Settings!$C$6,1,IF(Settings!$B$23="USD",1/INDEX(Settings!$B$29:$B$40,MONTH(B5322)),INDEX(Settings!$B$29:$B$40,MONTH(B5322)))))</f>
        <v/>
      </c>
    </row>
    <row r="5323" customFormat="false" ht="15" hidden="false" customHeight="false" outlineLevel="0" collapsed="false">
      <c r="I5323" s="0" t="str">
        <f aca="false">IF(A5323="","",IF(COUNTIF(Campaigns!$A$7:$A$300,A5323)&gt;0,"✓",IF(N(D5323)=0,"– no spend","⚠ add to Campaigns tab")))</f>
        <v/>
      </c>
      <c r="J5323" s="83" t="str">
        <f aca="false">IF(D5323="","",D5323*IF(Settings!$B$23=Settings!$C$6,1,IF(Settings!$B$23="USD",1/INDEX(Settings!$B$29:$B$40,MONTH(B5323)),INDEX(Settings!$B$29:$B$40,MONTH(B5323)))))</f>
        <v/>
      </c>
    </row>
    <row r="5324" customFormat="false" ht="15" hidden="false" customHeight="false" outlineLevel="0" collapsed="false">
      <c r="I5324" s="0" t="str">
        <f aca="false">IF(A5324="","",IF(COUNTIF(Campaigns!$A$7:$A$300,A5324)&gt;0,"✓",IF(N(D5324)=0,"– no spend","⚠ add to Campaigns tab")))</f>
        <v/>
      </c>
      <c r="J5324" s="83" t="str">
        <f aca="false">IF(D5324="","",D5324*IF(Settings!$B$23=Settings!$C$6,1,IF(Settings!$B$23="USD",1/INDEX(Settings!$B$29:$B$40,MONTH(B5324)),INDEX(Settings!$B$29:$B$40,MONTH(B5324)))))</f>
        <v/>
      </c>
    </row>
    <row r="5325" customFormat="false" ht="15" hidden="false" customHeight="false" outlineLevel="0" collapsed="false">
      <c r="I5325" s="0" t="str">
        <f aca="false">IF(A5325="","",IF(COUNTIF(Campaigns!$A$7:$A$300,A5325)&gt;0,"✓",IF(N(D5325)=0,"– no spend","⚠ add to Campaigns tab")))</f>
        <v/>
      </c>
      <c r="J5325" s="83" t="str">
        <f aca="false">IF(D5325="","",D5325*IF(Settings!$B$23=Settings!$C$6,1,IF(Settings!$B$23="USD",1/INDEX(Settings!$B$29:$B$40,MONTH(B5325)),INDEX(Settings!$B$29:$B$40,MONTH(B5325)))))</f>
        <v/>
      </c>
    </row>
    <row r="5326" customFormat="false" ht="15" hidden="false" customHeight="false" outlineLevel="0" collapsed="false">
      <c r="I5326" s="0" t="str">
        <f aca="false">IF(A5326="","",IF(COUNTIF(Campaigns!$A$7:$A$300,A5326)&gt;0,"✓",IF(N(D5326)=0,"– no spend","⚠ add to Campaigns tab")))</f>
        <v/>
      </c>
      <c r="J5326" s="83" t="str">
        <f aca="false">IF(D5326="","",D5326*IF(Settings!$B$23=Settings!$C$6,1,IF(Settings!$B$23="USD",1/INDEX(Settings!$B$29:$B$40,MONTH(B5326)),INDEX(Settings!$B$29:$B$40,MONTH(B5326)))))</f>
        <v/>
      </c>
    </row>
    <row r="5327" customFormat="false" ht="15" hidden="false" customHeight="false" outlineLevel="0" collapsed="false">
      <c r="I5327" s="0" t="str">
        <f aca="false">IF(A5327="","",IF(COUNTIF(Campaigns!$A$7:$A$300,A5327)&gt;0,"✓",IF(N(D5327)=0,"– no spend","⚠ add to Campaigns tab")))</f>
        <v/>
      </c>
      <c r="J5327" s="83" t="str">
        <f aca="false">IF(D5327="","",D5327*IF(Settings!$B$23=Settings!$C$6,1,IF(Settings!$B$23="USD",1/INDEX(Settings!$B$29:$B$40,MONTH(B5327)),INDEX(Settings!$B$29:$B$40,MONTH(B5327)))))</f>
        <v/>
      </c>
    </row>
    <row r="5328" customFormat="false" ht="15" hidden="false" customHeight="false" outlineLevel="0" collapsed="false">
      <c r="I5328" s="0" t="str">
        <f aca="false">IF(A5328="","",IF(COUNTIF(Campaigns!$A$7:$A$300,A5328)&gt;0,"✓",IF(N(D5328)=0,"– no spend","⚠ add to Campaigns tab")))</f>
        <v/>
      </c>
      <c r="J5328" s="83" t="str">
        <f aca="false">IF(D5328="","",D5328*IF(Settings!$B$23=Settings!$C$6,1,IF(Settings!$B$23="USD",1/INDEX(Settings!$B$29:$B$40,MONTH(B5328)),INDEX(Settings!$B$29:$B$40,MONTH(B5328)))))</f>
        <v/>
      </c>
    </row>
    <row r="5329" customFormat="false" ht="15" hidden="false" customHeight="false" outlineLevel="0" collapsed="false">
      <c r="I5329" s="0" t="str">
        <f aca="false">IF(A5329="","",IF(COUNTIF(Campaigns!$A$7:$A$300,A5329)&gt;0,"✓",IF(N(D5329)=0,"– no spend","⚠ add to Campaigns tab")))</f>
        <v/>
      </c>
      <c r="J5329" s="83" t="str">
        <f aca="false">IF(D5329="","",D5329*IF(Settings!$B$23=Settings!$C$6,1,IF(Settings!$B$23="USD",1/INDEX(Settings!$B$29:$B$40,MONTH(B5329)),INDEX(Settings!$B$29:$B$40,MONTH(B5329)))))</f>
        <v/>
      </c>
    </row>
    <row r="5330" customFormat="false" ht="15" hidden="false" customHeight="false" outlineLevel="0" collapsed="false">
      <c r="I5330" s="0" t="str">
        <f aca="false">IF(A5330="","",IF(COUNTIF(Campaigns!$A$7:$A$300,A5330)&gt;0,"✓",IF(N(D5330)=0,"– no spend","⚠ add to Campaigns tab")))</f>
        <v/>
      </c>
      <c r="J5330" s="83" t="str">
        <f aca="false">IF(D5330="","",D5330*IF(Settings!$B$23=Settings!$C$6,1,IF(Settings!$B$23="USD",1/INDEX(Settings!$B$29:$B$40,MONTH(B5330)),INDEX(Settings!$B$29:$B$40,MONTH(B5330)))))</f>
        <v/>
      </c>
    </row>
    <row r="5331" customFormat="false" ht="15" hidden="false" customHeight="false" outlineLevel="0" collapsed="false">
      <c r="I5331" s="0" t="str">
        <f aca="false">IF(A5331="","",IF(COUNTIF(Campaigns!$A$7:$A$300,A5331)&gt;0,"✓",IF(N(D5331)=0,"– no spend","⚠ add to Campaigns tab")))</f>
        <v/>
      </c>
      <c r="J5331" s="83" t="str">
        <f aca="false">IF(D5331="","",D5331*IF(Settings!$B$23=Settings!$C$6,1,IF(Settings!$B$23="USD",1/INDEX(Settings!$B$29:$B$40,MONTH(B5331)),INDEX(Settings!$B$29:$B$40,MONTH(B5331)))))</f>
        <v/>
      </c>
    </row>
    <row r="5332" customFormat="false" ht="15" hidden="false" customHeight="false" outlineLevel="0" collapsed="false">
      <c r="I5332" s="0" t="str">
        <f aca="false">IF(A5332="","",IF(COUNTIF(Campaigns!$A$7:$A$300,A5332)&gt;0,"✓",IF(N(D5332)=0,"– no spend","⚠ add to Campaigns tab")))</f>
        <v/>
      </c>
      <c r="J5332" s="83" t="str">
        <f aca="false">IF(D5332="","",D5332*IF(Settings!$B$23=Settings!$C$6,1,IF(Settings!$B$23="USD",1/INDEX(Settings!$B$29:$B$40,MONTH(B5332)),INDEX(Settings!$B$29:$B$40,MONTH(B5332)))))</f>
        <v/>
      </c>
    </row>
    <row r="5333" customFormat="false" ht="15" hidden="false" customHeight="false" outlineLevel="0" collapsed="false">
      <c r="I5333" s="0" t="str">
        <f aca="false">IF(A5333="","",IF(COUNTIF(Campaigns!$A$7:$A$300,A5333)&gt;0,"✓",IF(N(D5333)=0,"– no spend","⚠ add to Campaigns tab")))</f>
        <v/>
      </c>
      <c r="J5333" s="83" t="str">
        <f aca="false">IF(D5333="","",D5333*IF(Settings!$B$23=Settings!$C$6,1,IF(Settings!$B$23="USD",1/INDEX(Settings!$B$29:$B$40,MONTH(B5333)),INDEX(Settings!$B$29:$B$40,MONTH(B5333)))))</f>
        <v/>
      </c>
    </row>
    <row r="5334" customFormat="false" ht="15" hidden="false" customHeight="false" outlineLevel="0" collapsed="false">
      <c r="I5334" s="0" t="str">
        <f aca="false">IF(A5334="","",IF(COUNTIF(Campaigns!$A$7:$A$300,A5334)&gt;0,"✓",IF(N(D5334)=0,"– no spend","⚠ add to Campaigns tab")))</f>
        <v/>
      </c>
      <c r="J5334" s="83" t="str">
        <f aca="false">IF(D5334="","",D5334*IF(Settings!$B$23=Settings!$C$6,1,IF(Settings!$B$23="USD",1/INDEX(Settings!$B$29:$B$40,MONTH(B5334)),INDEX(Settings!$B$29:$B$40,MONTH(B5334)))))</f>
        <v/>
      </c>
    </row>
    <row r="5335" customFormat="false" ht="15" hidden="false" customHeight="false" outlineLevel="0" collapsed="false">
      <c r="I5335" s="0" t="str">
        <f aca="false">IF(A5335="","",IF(COUNTIF(Campaigns!$A$7:$A$300,A5335)&gt;0,"✓",IF(N(D5335)=0,"– no spend","⚠ add to Campaigns tab")))</f>
        <v/>
      </c>
      <c r="J5335" s="83" t="str">
        <f aca="false">IF(D5335="","",D5335*IF(Settings!$B$23=Settings!$C$6,1,IF(Settings!$B$23="USD",1/INDEX(Settings!$B$29:$B$40,MONTH(B5335)),INDEX(Settings!$B$29:$B$40,MONTH(B5335)))))</f>
        <v/>
      </c>
    </row>
    <row r="5336" customFormat="false" ht="15" hidden="false" customHeight="false" outlineLevel="0" collapsed="false">
      <c r="I5336" s="0" t="str">
        <f aca="false">IF(A5336="","",IF(COUNTIF(Campaigns!$A$7:$A$300,A5336)&gt;0,"✓",IF(N(D5336)=0,"– no spend","⚠ add to Campaigns tab")))</f>
        <v/>
      </c>
      <c r="J5336" s="83" t="str">
        <f aca="false">IF(D5336="","",D5336*IF(Settings!$B$23=Settings!$C$6,1,IF(Settings!$B$23="USD",1/INDEX(Settings!$B$29:$B$40,MONTH(B5336)),INDEX(Settings!$B$29:$B$40,MONTH(B5336)))))</f>
        <v/>
      </c>
    </row>
    <row r="5337" customFormat="false" ht="15" hidden="false" customHeight="false" outlineLevel="0" collapsed="false">
      <c r="I5337" s="0" t="str">
        <f aca="false">IF(A5337="","",IF(COUNTIF(Campaigns!$A$7:$A$300,A5337)&gt;0,"✓",IF(N(D5337)=0,"– no spend","⚠ add to Campaigns tab")))</f>
        <v/>
      </c>
      <c r="J5337" s="83" t="str">
        <f aca="false">IF(D5337="","",D5337*IF(Settings!$B$23=Settings!$C$6,1,IF(Settings!$B$23="USD",1/INDEX(Settings!$B$29:$B$40,MONTH(B5337)),INDEX(Settings!$B$29:$B$40,MONTH(B5337)))))</f>
        <v/>
      </c>
    </row>
    <row r="5338" customFormat="false" ht="15" hidden="false" customHeight="false" outlineLevel="0" collapsed="false">
      <c r="I5338" s="0" t="str">
        <f aca="false">IF(A5338="","",IF(COUNTIF(Campaigns!$A$7:$A$300,A5338)&gt;0,"✓",IF(N(D5338)=0,"– no spend","⚠ add to Campaigns tab")))</f>
        <v/>
      </c>
      <c r="J5338" s="83" t="str">
        <f aca="false">IF(D5338="","",D5338*IF(Settings!$B$23=Settings!$C$6,1,IF(Settings!$B$23="USD",1/INDEX(Settings!$B$29:$B$40,MONTH(B5338)),INDEX(Settings!$B$29:$B$40,MONTH(B5338)))))</f>
        <v/>
      </c>
    </row>
    <row r="5339" customFormat="false" ht="15" hidden="false" customHeight="false" outlineLevel="0" collapsed="false">
      <c r="I5339" s="0" t="str">
        <f aca="false">IF(A5339="","",IF(COUNTIF(Campaigns!$A$7:$A$300,A5339)&gt;0,"✓",IF(N(D5339)=0,"– no spend","⚠ add to Campaigns tab")))</f>
        <v/>
      </c>
      <c r="J5339" s="83" t="str">
        <f aca="false">IF(D5339="","",D5339*IF(Settings!$B$23=Settings!$C$6,1,IF(Settings!$B$23="USD",1/INDEX(Settings!$B$29:$B$40,MONTH(B5339)),INDEX(Settings!$B$29:$B$40,MONTH(B5339)))))</f>
        <v/>
      </c>
    </row>
    <row r="5340" customFormat="false" ht="15" hidden="false" customHeight="false" outlineLevel="0" collapsed="false">
      <c r="I5340" s="0" t="str">
        <f aca="false">IF(A5340="","",IF(COUNTIF(Campaigns!$A$7:$A$300,A5340)&gt;0,"✓",IF(N(D5340)=0,"– no spend","⚠ add to Campaigns tab")))</f>
        <v/>
      </c>
      <c r="J5340" s="83" t="str">
        <f aca="false">IF(D5340="","",D5340*IF(Settings!$B$23=Settings!$C$6,1,IF(Settings!$B$23="USD",1/INDEX(Settings!$B$29:$B$40,MONTH(B5340)),INDEX(Settings!$B$29:$B$40,MONTH(B5340)))))</f>
        <v/>
      </c>
    </row>
    <row r="5341" customFormat="false" ht="15" hidden="false" customHeight="false" outlineLevel="0" collapsed="false">
      <c r="I5341" s="0" t="str">
        <f aca="false">IF(A5341="","",IF(COUNTIF(Campaigns!$A$7:$A$300,A5341)&gt;0,"✓",IF(N(D5341)=0,"– no spend","⚠ add to Campaigns tab")))</f>
        <v/>
      </c>
      <c r="J5341" s="83" t="str">
        <f aca="false">IF(D5341="","",D5341*IF(Settings!$B$23=Settings!$C$6,1,IF(Settings!$B$23="USD",1/INDEX(Settings!$B$29:$B$40,MONTH(B5341)),INDEX(Settings!$B$29:$B$40,MONTH(B5341)))))</f>
        <v/>
      </c>
    </row>
    <row r="5342" customFormat="false" ht="15" hidden="false" customHeight="false" outlineLevel="0" collapsed="false">
      <c r="I5342" s="0" t="str">
        <f aca="false">IF(A5342="","",IF(COUNTIF(Campaigns!$A$7:$A$300,A5342)&gt;0,"✓",IF(N(D5342)=0,"– no spend","⚠ add to Campaigns tab")))</f>
        <v/>
      </c>
      <c r="J5342" s="83" t="str">
        <f aca="false">IF(D5342="","",D5342*IF(Settings!$B$23=Settings!$C$6,1,IF(Settings!$B$23="USD",1/INDEX(Settings!$B$29:$B$40,MONTH(B5342)),INDEX(Settings!$B$29:$B$40,MONTH(B5342)))))</f>
        <v/>
      </c>
    </row>
    <row r="5343" customFormat="false" ht="15" hidden="false" customHeight="false" outlineLevel="0" collapsed="false">
      <c r="I5343" s="0" t="str">
        <f aca="false">IF(A5343="","",IF(COUNTIF(Campaigns!$A$7:$A$300,A5343)&gt;0,"✓",IF(N(D5343)=0,"– no spend","⚠ add to Campaigns tab")))</f>
        <v/>
      </c>
      <c r="J5343" s="83" t="str">
        <f aca="false">IF(D5343="","",D5343*IF(Settings!$B$23=Settings!$C$6,1,IF(Settings!$B$23="USD",1/INDEX(Settings!$B$29:$B$40,MONTH(B5343)),INDEX(Settings!$B$29:$B$40,MONTH(B5343)))))</f>
        <v/>
      </c>
    </row>
    <row r="5344" customFormat="false" ht="15" hidden="false" customHeight="false" outlineLevel="0" collapsed="false">
      <c r="I5344" s="0" t="str">
        <f aca="false">IF(A5344="","",IF(COUNTIF(Campaigns!$A$7:$A$300,A5344)&gt;0,"✓",IF(N(D5344)=0,"– no spend","⚠ add to Campaigns tab")))</f>
        <v/>
      </c>
      <c r="J5344" s="83" t="str">
        <f aca="false">IF(D5344="","",D5344*IF(Settings!$B$23=Settings!$C$6,1,IF(Settings!$B$23="USD",1/INDEX(Settings!$B$29:$B$40,MONTH(B5344)),INDEX(Settings!$B$29:$B$40,MONTH(B5344)))))</f>
        <v/>
      </c>
    </row>
    <row r="5345" customFormat="false" ht="15" hidden="false" customHeight="false" outlineLevel="0" collapsed="false">
      <c r="I5345" s="0" t="str">
        <f aca="false">IF(A5345="","",IF(COUNTIF(Campaigns!$A$7:$A$300,A5345)&gt;0,"✓",IF(N(D5345)=0,"– no spend","⚠ add to Campaigns tab")))</f>
        <v/>
      </c>
      <c r="J5345" s="83" t="str">
        <f aca="false">IF(D5345="","",D5345*IF(Settings!$B$23=Settings!$C$6,1,IF(Settings!$B$23="USD",1/INDEX(Settings!$B$29:$B$40,MONTH(B5345)),INDEX(Settings!$B$29:$B$40,MONTH(B5345)))))</f>
        <v/>
      </c>
    </row>
    <row r="5346" customFormat="false" ht="15" hidden="false" customHeight="false" outlineLevel="0" collapsed="false">
      <c r="I5346" s="0" t="str">
        <f aca="false">IF(A5346="","",IF(COUNTIF(Campaigns!$A$7:$A$300,A5346)&gt;0,"✓",IF(N(D5346)=0,"– no spend","⚠ add to Campaigns tab")))</f>
        <v/>
      </c>
      <c r="J5346" s="83" t="str">
        <f aca="false">IF(D5346="","",D5346*IF(Settings!$B$23=Settings!$C$6,1,IF(Settings!$B$23="USD",1/INDEX(Settings!$B$29:$B$40,MONTH(B5346)),INDEX(Settings!$B$29:$B$40,MONTH(B5346)))))</f>
        <v/>
      </c>
    </row>
    <row r="5347" customFormat="false" ht="15" hidden="false" customHeight="false" outlineLevel="0" collapsed="false">
      <c r="I5347" s="0" t="str">
        <f aca="false">IF(A5347="","",IF(COUNTIF(Campaigns!$A$7:$A$300,A5347)&gt;0,"✓",IF(N(D5347)=0,"– no spend","⚠ add to Campaigns tab")))</f>
        <v/>
      </c>
      <c r="J5347" s="83" t="str">
        <f aca="false">IF(D5347="","",D5347*IF(Settings!$B$23=Settings!$C$6,1,IF(Settings!$B$23="USD",1/INDEX(Settings!$B$29:$B$40,MONTH(B5347)),INDEX(Settings!$B$29:$B$40,MONTH(B5347)))))</f>
        <v/>
      </c>
    </row>
    <row r="5348" customFormat="false" ht="15" hidden="false" customHeight="false" outlineLevel="0" collapsed="false">
      <c r="I5348" s="0" t="str">
        <f aca="false">IF(A5348="","",IF(COUNTIF(Campaigns!$A$7:$A$300,A5348)&gt;0,"✓",IF(N(D5348)=0,"– no spend","⚠ add to Campaigns tab")))</f>
        <v/>
      </c>
      <c r="J5348" s="83" t="str">
        <f aca="false">IF(D5348="","",D5348*IF(Settings!$B$23=Settings!$C$6,1,IF(Settings!$B$23="USD",1/INDEX(Settings!$B$29:$B$40,MONTH(B5348)),INDEX(Settings!$B$29:$B$40,MONTH(B5348)))))</f>
        <v/>
      </c>
    </row>
    <row r="5349" customFormat="false" ht="15" hidden="false" customHeight="false" outlineLevel="0" collapsed="false">
      <c r="I5349" s="0" t="str">
        <f aca="false">IF(A5349="","",IF(COUNTIF(Campaigns!$A$7:$A$300,A5349)&gt;0,"✓",IF(N(D5349)=0,"– no spend","⚠ add to Campaigns tab")))</f>
        <v/>
      </c>
      <c r="J5349" s="83" t="str">
        <f aca="false">IF(D5349="","",D5349*IF(Settings!$B$23=Settings!$C$6,1,IF(Settings!$B$23="USD",1/INDEX(Settings!$B$29:$B$40,MONTH(B5349)),INDEX(Settings!$B$29:$B$40,MONTH(B5349)))))</f>
        <v/>
      </c>
    </row>
    <row r="5350" customFormat="false" ht="15" hidden="false" customHeight="false" outlineLevel="0" collapsed="false">
      <c r="I5350" s="0" t="str">
        <f aca="false">IF(A5350="","",IF(COUNTIF(Campaigns!$A$7:$A$300,A5350)&gt;0,"✓",IF(N(D5350)=0,"– no spend","⚠ add to Campaigns tab")))</f>
        <v/>
      </c>
      <c r="J5350" s="83" t="str">
        <f aca="false">IF(D5350="","",D5350*IF(Settings!$B$23=Settings!$C$6,1,IF(Settings!$B$23="USD",1/INDEX(Settings!$B$29:$B$40,MONTH(B5350)),INDEX(Settings!$B$29:$B$40,MONTH(B5350)))))</f>
        <v/>
      </c>
    </row>
    <row r="5351" customFormat="false" ht="15" hidden="false" customHeight="false" outlineLevel="0" collapsed="false">
      <c r="I5351" s="0" t="str">
        <f aca="false">IF(A5351="","",IF(COUNTIF(Campaigns!$A$7:$A$300,A5351)&gt;0,"✓",IF(N(D5351)=0,"– no spend","⚠ add to Campaigns tab")))</f>
        <v/>
      </c>
      <c r="J5351" s="83" t="str">
        <f aca="false">IF(D5351="","",D5351*IF(Settings!$B$23=Settings!$C$6,1,IF(Settings!$B$23="USD",1/INDEX(Settings!$B$29:$B$40,MONTH(B5351)),INDEX(Settings!$B$29:$B$40,MONTH(B5351)))))</f>
        <v/>
      </c>
    </row>
    <row r="5352" customFormat="false" ht="15" hidden="false" customHeight="false" outlineLevel="0" collapsed="false">
      <c r="I5352" s="0" t="str">
        <f aca="false">IF(A5352="","",IF(COUNTIF(Campaigns!$A$7:$A$300,A5352)&gt;0,"✓",IF(N(D5352)=0,"– no spend","⚠ add to Campaigns tab")))</f>
        <v/>
      </c>
      <c r="J5352" s="83" t="str">
        <f aca="false">IF(D5352="","",D5352*IF(Settings!$B$23=Settings!$C$6,1,IF(Settings!$B$23="USD",1/INDEX(Settings!$B$29:$B$40,MONTH(B5352)),INDEX(Settings!$B$29:$B$40,MONTH(B5352)))))</f>
        <v/>
      </c>
    </row>
    <row r="5353" customFormat="false" ht="15" hidden="false" customHeight="false" outlineLevel="0" collapsed="false">
      <c r="I5353" s="0" t="str">
        <f aca="false">IF(A5353="","",IF(COUNTIF(Campaigns!$A$7:$A$300,A5353)&gt;0,"✓",IF(N(D5353)=0,"– no spend","⚠ add to Campaigns tab")))</f>
        <v/>
      </c>
      <c r="J5353" s="83" t="str">
        <f aca="false">IF(D5353="","",D5353*IF(Settings!$B$23=Settings!$C$6,1,IF(Settings!$B$23="USD",1/INDEX(Settings!$B$29:$B$40,MONTH(B5353)),INDEX(Settings!$B$29:$B$40,MONTH(B5353)))))</f>
        <v/>
      </c>
    </row>
    <row r="5354" customFormat="false" ht="15" hidden="false" customHeight="false" outlineLevel="0" collapsed="false">
      <c r="I5354" s="0" t="str">
        <f aca="false">IF(A5354="","",IF(COUNTIF(Campaigns!$A$7:$A$300,A5354)&gt;0,"✓",IF(N(D5354)=0,"– no spend","⚠ add to Campaigns tab")))</f>
        <v/>
      </c>
      <c r="J5354" s="83" t="str">
        <f aca="false">IF(D5354="","",D5354*IF(Settings!$B$23=Settings!$C$6,1,IF(Settings!$B$23="USD",1/INDEX(Settings!$B$29:$B$40,MONTH(B5354)),INDEX(Settings!$B$29:$B$40,MONTH(B5354)))))</f>
        <v/>
      </c>
    </row>
    <row r="5355" customFormat="false" ht="15" hidden="false" customHeight="false" outlineLevel="0" collapsed="false">
      <c r="I5355" s="0" t="str">
        <f aca="false">IF(A5355="","",IF(COUNTIF(Campaigns!$A$7:$A$300,A5355)&gt;0,"✓",IF(N(D5355)=0,"– no spend","⚠ add to Campaigns tab")))</f>
        <v/>
      </c>
      <c r="J5355" s="83" t="str">
        <f aca="false">IF(D5355="","",D5355*IF(Settings!$B$23=Settings!$C$6,1,IF(Settings!$B$23="USD",1/INDEX(Settings!$B$29:$B$40,MONTH(B5355)),INDEX(Settings!$B$29:$B$40,MONTH(B5355)))))</f>
        <v/>
      </c>
    </row>
    <row r="5356" customFormat="false" ht="15" hidden="false" customHeight="false" outlineLevel="0" collapsed="false">
      <c r="I5356" s="0" t="str">
        <f aca="false">IF(A5356="","",IF(COUNTIF(Campaigns!$A$7:$A$300,A5356)&gt;0,"✓",IF(N(D5356)=0,"– no spend","⚠ add to Campaigns tab")))</f>
        <v/>
      </c>
      <c r="J5356" s="83" t="str">
        <f aca="false">IF(D5356="","",D5356*IF(Settings!$B$23=Settings!$C$6,1,IF(Settings!$B$23="USD",1/INDEX(Settings!$B$29:$B$40,MONTH(B5356)),INDEX(Settings!$B$29:$B$40,MONTH(B5356)))))</f>
        <v/>
      </c>
    </row>
    <row r="5357" customFormat="false" ht="15" hidden="false" customHeight="false" outlineLevel="0" collapsed="false">
      <c r="I5357" s="0" t="str">
        <f aca="false">IF(A5357="","",IF(COUNTIF(Campaigns!$A$7:$A$300,A5357)&gt;0,"✓",IF(N(D5357)=0,"– no spend","⚠ add to Campaigns tab")))</f>
        <v/>
      </c>
      <c r="J5357" s="83" t="str">
        <f aca="false">IF(D5357="","",D5357*IF(Settings!$B$23=Settings!$C$6,1,IF(Settings!$B$23="USD",1/INDEX(Settings!$B$29:$B$40,MONTH(B5357)),INDEX(Settings!$B$29:$B$40,MONTH(B5357)))))</f>
        <v/>
      </c>
    </row>
    <row r="5358" customFormat="false" ht="15" hidden="false" customHeight="false" outlineLevel="0" collapsed="false">
      <c r="I5358" s="0" t="str">
        <f aca="false">IF(A5358="","",IF(COUNTIF(Campaigns!$A$7:$A$300,A5358)&gt;0,"✓",IF(N(D5358)=0,"– no spend","⚠ add to Campaigns tab")))</f>
        <v/>
      </c>
      <c r="J5358" s="83" t="str">
        <f aca="false">IF(D5358="","",D5358*IF(Settings!$B$23=Settings!$C$6,1,IF(Settings!$B$23="USD",1/INDEX(Settings!$B$29:$B$40,MONTH(B5358)),INDEX(Settings!$B$29:$B$40,MONTH(B5358)))))</f>
        <v/>
      </c>
    </row>
    <row r="5359" customFormat="false" ht="15" hidden="false" customHeight="false" outlineLevel="0" collapsed="false">
      <c r="I5359" s="0" t="str">
        <f aca="false">IF(A5359="","",IF(COUNTIF(Campaigns!$A$7:$A$300,A5359)&gt;0,"✓",IF(N(D5359)=0,"– no spend","⚠ add to Campaigns tab")))</f>
        <v/>
      </c>
      <c r="J5359" s="83" t="str">
        <f aca="false">IF(D5359="","",D5359*IF(Settings!$B$23=Settings!$C$6,1,IF(Settings!$B$23="USD",1/INDEX(Settings!$B$29:$B$40,MONTH(B5359)),INDEX(Settings!$B$29:$B$40,MONTH(B5359)))))</f>
        <v/>
      </c>
    </row>
    <row r="5360" customFormat="false" ht="15" hidden="false" customHeight="false" outlineLevel="0" collapsed="false">
      <c r="I5360" s="0" t="str">
        <f aca="false">IF(A5360="","",IF(COUNTIF(Campaigns!$A$7:$A$300,A5360)&gt;0,"✓",IF(N(D5360)=0,"– no spend","⚠ add to Campaigns tab")))</f>
        <v/>
      </c>
      <c r="J5360" s="83" t="str">
        <f aca="false">IF(D5360="","",D5360*IF(Settings!$B$23=Settings!$C$6,1,IF(Settings!$B$23="USD",1/INDEX(Settings!$B$29:$B$40,MONTH(B5360)),INDEX(Settings!$B$29:$B$40,MONTH(B5360)))))</f>
        <v/>
      </c>
    </row>
    <row r="5361" customFormat="false" ht="15" hidden="false" customHeight="false" outlineLevel="0" collapsed="false">
      <c r="I5361" s="0" t="str">
        <f aca="false">IF(A5361="","",IF(COUNTIF(Campaigns!$A$7:$A$300,A5361)&gt;0,"✓",IF(N(D5361)=0,"– no spend","⚠ add to Campaigns tab")))</f>
        <v/>
      </c>
      <c r="J5361" s="83" t="str">
        <f aca="false">IF(D5361="","",D5361*IF(Settings!$B$23=Settings!$C$6,1,IF(Settings!$B$23="USD",1/INDEX(Settings!$B$29:$B$40,MONTH(B5361)),INDEX(Settings!$B$29:$B$40,MONTH(B5361)))))</f>
        <v/>
      </c>
    </row>
    <row r="5362" customFormat="false" ht="15" hidden="false" customHeight="false" outlineLevel="0" collapsed="false">
      <c r="I5362" s="0" t="str">
        <f aca="false">IF(A5362="","",IF(COUNTIF(Campaigns!$A$7:$A$300,A5362)&gt;0,"✓",IF(N(D5362)=0,"– no spend","⚠ add to Campaigns tab")))</f>
        <v/>
      </c>
      <c r="J5362" s="83" t="str">
        <f aca="false">IF(D5362="","",D5362*IF(Settings!$B$23=Settings!$C$6,1,IF(Settings!$B$23="USD",1/INDEX(Settings!$B$29:$B$40,MONTH(B5362)),INDEX(Settings!$B$29:$B$40,MONTH(B5362)))))</f>
        <v/>
      </c>
    </row>
    <row r="5363" customFormat="false" ht="15" hidden="false" customHeight="false" outlineLevel="0" collapsed="false">
      <c r="I5363" s="0" t="str">
        <f aca="false">IF(A5363="","",IF(COUNTIF(Campaigns!$A$7:$A$300,A5363)&gt;0,"✓",IF(N(D5363)=0,"– no spend","⚠ add to Campaigns tab")))</f>
        <v/>
      </c>
      <c r="J5363" s="83" t="str">
        <f aca="false">IF(D5363="","",D5363*IF(Settings!$B$23=Settings!$C$6,1,IF(Settings!$B$23="USD",1/INDEX(Settings!$B$29:$B$40,MONTH(B5363)),INDEX(Settings!$B$29:$B$40,MONTH(B5363)))))</f>
        <v/>
      </c>
    </row>
    <row r="5364" customFormat="false" ht="15" hidden="false" customHeight="false" outlineLevel="0" collapsed="false">
      <c r="I5364" s="0" t="str">
        <f aca="false">IF(A5364="","",IF(COUNTIF(Campaigns!$A$7:$A$300,A5364)&gt;0,"✓",IF(N(D5364)=0,"– no spend","⚠ add to Campaigns tab")))</f>
        <v/>
      </c>
      <c r="J5364" s="83" t="str">
        <f aca="false">IF(D5364="","",D5364*IF(Settings!$B$23=Settings!$C$6,1,IF(Settings!$B$23="USD",1/INDEX(Settings!$B$29:$B$40,MONTH(B5364)),INDEX(Settings!$B$29:$B$40,MONTH(B5364)))))</f>
        <v/>
      </c>
    </row>
    <row r="5365" customFormat="false" ht="15" hidden="false" customHeight="false" outlineLevel="0" collapsed="false">
      <c r="I5365" s="0" t="str">
        <f aca="false">IF(A5365="","",IF(COUNTIF(Campaigns!$A$7:$A$300,A5365)&gt;0,"✓",IF(N(D5365)=0,"– no spend","⚠ add to Campaigns tab")))</f>
        <v/>
      </c>
      <c r="J5365" s="83" t="str">
        <f aca="false">IF(D5365="","",D5365*IF(Settings!$B$23=Settings!$C$6,1,IF(Settings!$B$23="USD",1/INDEX(Settings!$B$29:$B$40,MONTH(B5365)),INDEX(Settings!$B$29:$B$40,MONTH(B5365)))))</f>
        <v/>
      </c>
    </row>
    <row r="5366" customFormat="false" ht="15" hidden="false" customHeight="false" outlineLevel="0" collapsed="false">
      <c r="I5366" s="0" t="str">
        <f aca="false">IF(A5366="","",IF(COUNTIF(Campaigns!$A$7:$A$300,A5366)&gt;0,"✓",IF(N(D5366)=0,"– no spend","⚠ add to Campaigns tab")))</f>
        <v/>
      </c>
      <c r="J5366" s="83" t="str">
        <f aca="false">IF(D5366="","",D5366*IF(Settings!$B$23=Settings!$C$6,1,IF(Settings!$B$23="USD",1/INDEX(Settings!$B$29:$B$40,MONTH(B5366)),INDEX(Settings!$B$29:$B$40,MONTH(B5366)))))</f>
        <v/>
      </c>
    </row>
    <row r="5367" customFormat="false" ht="15" hidden="false" customHeight="false" outlineLevel="0" collapsed="false">
      <c r="I5367" s="0" t="str">
        <f aca="false">IF(A5367="","",IF(COUNTIF(Campaigns!$A$7:$A$300,A5367)&gt;0,"✓",IF(N(D5367)=0,"– no spend","⚠ add to Campaigns tab")))</f>
        <v/>
      </c>
      <c r="J5367" s="83" t="str">
        <f aca="false">IF(D5367="","",D5367*IF(Settings!$B$23=Settings!$C$6,1,IF(Settings!$B$23="USD",1/INDEX(Settings!$B$29:$B$40,MONTH(B5367)),INDEX(Settings!$B$29:$B$40,MONTH(B5367)))))</f>
        <v/>
      </c>
    </row>
    <row r="5368" customFormat="false" ht="15" hidden="false" customHeight="false" outlineLevel="0" collapsed="false">
      <c r="I5368" s="0" t="str">
        <f aca="false">IF(A5368="","",IF(COUNTIF(Campaigns!$A$7:$A$300,A5368)&gt;0,"✓",IF(N(D5368)=0,"– no spend","⚠ add to Campaigns tab")))</f>
        <v/>
      </c>
      <c r="J5368" s="83" t="str">
        <f aca="false">IF(D5368="","",D5368*IF(Settings!$B$23=Settings!$C$6,1,IF(Settings!$B$23="USD",1/INDEX(Settings!$B$29:$B$40,MONTH(B5368)),INDEX(Settings!$B$29:$B$40,MONTH(B5368)))))</f>
        <v/>
      </c>
    </row>
    <row r="5369" customFormat="false" ht="15" hidden="false" customHeight="false" outlineLevel="0" collapsed="false">
      <c r="I5369" s="0" t="str">
        <f aca="false">IF(A5369="","",IF(COUNTIF(Campaigns!$A$7:$A$300,A5369)&gt;0,"✓",IF(N(D5369)=0,"– no spend","⚠ add to Campaigns tab")))</f>
        <v/>
      </c>
      <c r="J5369" s="83" t="str">
        <f aca="false">IF(D5369="","",D5369*IF(Settings!$B$23=Settings!$C$6,1,IF(Settings!$B$23="USD",1/INDEX(Settings!$B$29:$B$40,MONTH(B5369)),INDEX(Settings!$B$29:$B$40,MONTH(B5369)))))</f>
        <v/>
      </c>
    </row>
    <row r="5370" customFormat="false" ht="15" hidden="false" customHeight="false" outlineLevel="0" collapsed="false">
      <c r="I5370" s="0" t="str">
        <f aca="false">IF(A5370="","",IF(COUNTIF(Campaigns!$A$7:$A$300,A5370)&gt;0,"✓",IF(N(D5370)=0,"– no spend","⚠ add to Campaigns tab")))</f>
        <v/>
      </c>
      <c r="J5370" s="83" t="str">
        <f aca="false">IF(D5370="","",D5370*IF(Settings!$B$23=Settings!$C$6,1,IF(Settings!$B$23="USD",1/INDEX(Settings!$B$29:$B$40,MONTH(B5370)),INDEX(Settings!$B$29:$B$40,MONTH(B5370)))))</f>
        <v/>
      </c>
    </row>
    <row r="5371" customFormat="false" ht="15" hidden="false" customHeight="false" outlineLevel="0" collapsed="false">
      <c r="I5371" s="0" t="str">
        <f aca="false">IF(A5371="","",IF(COUNTIF(Campaigns!$A$7:$A$300,A5371)&gt;0,"✓",IF(N(D5371)=0,"– no spend","⚠ add to Campaigns tab")))</f>
        <v/>
      </c>
      <c r="J5371" s="83" t="str">
        <f aca="false">IF(D5371="","",D5371*IF(Settings!$B$23=Settings!$C$6,1,IF(Settings!$B$23="USD",1/INDEX(Settings!$B$29:$B$40,MONTH(B5371)),INDEX(Settings!$B$29:$B$40,MONTH(B5371)))))</f>
        <v/>
      </c>
    </row>
    <row r="5372" customFormat="false" ht="15" hidden="false" customHeight="false" outlineLevel="0" collapsed="false">
      <c r="I5372" s="0" t="str">
        <f aca="false">IF(A5372="","",IF(COUNTIF(Campaigns!$A$7:$A$300,A5372)&gt;0,"✓",IF(N(D5372)=0,"– no spend","⚠ add to Campaigns tab")))</f>
        <v/>
      </c>
      <c r="J5372" s="83" t="str">
        <f aca="false">IF(D5372="","",D5372*IF(Settings!$B$23=Settings!$C$6,1,IF(Settings!$B$23="USD",1/INDEX(Settings!$B$29:$B$40,MONTH(B5372)),INDEX(Settings!$B$29:$B$40,MONTH(B5372)))))</f>
        <v/>
      </c>
    </row>
    <row r="5373" customFormat="false" ht="15" hidden="false" customHeight="false" outlineLevel="0" collapsed="false">
      <c r="I5373" s="0" t="str">
        <f aca="false">IF(A5373="","",IF(COUNTIF(Campaigns!$A$7:$A$300,A5373)&gt;0,"✓",IF(N(D5373)=0,"– no spend","⚠ add to Campaigns tab")))</f>
        <v/>
      </c>
      <c r="J5373" s="83" t="str">
        <f aca="false">IF(D5373="","",D5373*IF(Settings!$B$23=Settings!$C$6,1,IF(Settings!$B$23="USD",1/INDEX(Settings!$B$29:$B$40,MONTH(B5373)),INDEX(Settings!$B$29:$B$40,MONTH(B5373)))))</f>
        <v/>
      </c>
    </row>
    <row r="5374" customFormat="false" ht="15" hidden="false" customHeight="false" outlineLevel="0" collapsed="false">
      <c r="I5374" s="0" t="str">
        <f aca="false">IF(A5374="","",IF(COUNTIF(Campaigns!$A$7:$A$300,A5374)&gt;0,"✓",IF(N(D5374)=0,"– no spend","⚠ add to Campaigns tab")))</f>
        <v/>
      </c>
      <c r="J5374" s="83" t="str">
        <f aca="false">IF(D5374="","",D5374*IF(Settings!$B$23=Settings!$C$6,1,IF(Settings!$B$23="USD",1/INDEX(Settings!$B$29:$B$40,MONTH(B5374)),INDEX(Settings!$B$29:$B$40,MONTH(B5374)))))</f>
        <v/>
      </c>
    </row>
    <row r="5375" customFormat="false" ht="15" hidden="false" customHeight="false" outlineLevel="0" collapsed="false">
      <c r="I5375" s="0" t="str">
        <f aca="false">IF(A5375="","",IF(COUNTIF(Campaigns!$A$7:$A$300,A5375)&gt;0,"✓",IF(N(D5375)=0,"– no spend","⚠ add to Campaigns tab")))</f>
        <v/>
      </c>
      <c r="J5375" s="83" t="str">
        <f aca="false">IF(D5375="","",D5375*IF(Settings!$B$23=Settings!$C$6,1,IF(Settings!$B$23="USD",1/INDEX(Settings!$B$29:$B$40,MONTH(B5375)),INDEX(Settings!$B$29:$B$40,MONTH(B5375)))))</f>
        <v/>
      </c>
    </row>
    <row r="5376" customFormat="false" ht="15" hidden="false" customHeight="false" outlineLevel="0" collapsed="false">
      <c r="I5376" s="0" t="str">
        <f aca="false">IF(A5376="","",IF(COUNTIF(Campaigns!$A$7:$A$300,A5376)&gt;0,"✓",IF(N(D5376)=0,"– no spend","⚠ add to Campaigns tab")))</f>
        <v/>
      </c>
      <c r="J5376" s="83" t="str">
        <f aca="false">IF(D5376="","",D5376*IF(Settings!$B$23=Settings!$C$6,1,IF(Settings!$B$23="USD",1/INDEX(Settings!$B$29:$B$40,MONTH(B5376)),INDEX(Settings!$B$29:$B$40,MONTH(B5376)))))</f>
        <v/>
      </c>
    </row>
    <row r="5377" customFormat="false" ht="15" hidden="false" customHeight="false" outlineLevel="0" collapsed="false">
      <c r="I5377" s="0" t="str">
        <f aca="false">IF(A5377="","",IF(COUNTIF(Campaigns!$A$7:$A$300,A5377)&gt;0,"✓",IF(N(D5377)=0,"– no spend","⚠ add to Campaigns tab")))</f>
        <v/>
      </c>
      <c r="J5377" s="83" t="str">
        <f aca="false">IF(D5377="","",D5377*IF(Settings!$B$23=Settings!$C$6,1,IF(Settings!$B$23="USD",1/INDEX(Settings!$B$29:$B$40,MONTH(B5377)),INDEX(Settings!$B$29:$B$40,MONTH(B5377)))))</f>
        <v/>
      </c>
    </row>
    <row r="5378" customFormat="false" ht="15" hidden="false" customHeight="false" outlineLevel="0" collapsed="false">
      <c r="I5378" s="0" t="str">
        <f aca="false">IF(A5378="","",IF(COUNTIF(Campaigns!$A$7:$A$300,A5378)&gt;0,"✓",IF(N(D5378)=0,"– no spend","⚠ add to Campaigns tab")))</f>
        <v/>
      </c>
      <c r="J5378" s="83" t="str">
        <f aca="false">IF(D5378="","",D5378*IF(Settings!$B$23=Settings!$C$6,1,IF(Settings!$B$23="USD",1/INDEX(Settings!$B$29:$B$40,MONTH(B5378)),INDEX(Settings!$B$29:$B$40,MONTH(B5378)))))</f>
        <v/>
      </c>
    </row>
    <row r="5379" customFormat="false" ht="15" hidden="false" customHeight="false" outlineLevel="0" collapsed="false">
      <c r="I5379" s="0" t="str">
        <f aca="false">IF(A5379="","",IF(COUNTIF(Campaigns!$A$7:$A$300,A5379)&gt;0,"✓",IF(N(D5379)=0,"– no spend","⚠ add to Campaigns tab")))</f>
        <v/>
      </c>
      <c r="J5379" s="83" t="str">
        <f aca="false">IF(D5379="","",D5379*IF(Settings!$B$23=Settings!$C$6,1,IF(Settings!$B$23="USD",1/INDEX(Settings!$B$29:$B$40,MONTH(B5379)),INDEX(Settings!$B$29:$B$40,MONTH(B5379)))))</f>
        <v/>
      </c>
    </row>
    <row r="5380" customFormat="false" ht="15" hidden="false" customHeight="false" outlineLevel="0" collapsed="false">
      <c r="I5380" s="0" t="str">
        <f aca="false">IF(A5380="","",IF(COUNTIF(Campaigns!$A$7:$A$300,A5380)&gt;0,"✓",IF(N(D5380)=0,"– no spend","⚠ add to Campaigns tab")))</f>
        <v/>
      </c>
      <c r="J5380" s="83" t="str">
        <f aca="false">IF(D5380="","",D5380*IF(Settings!$B$23=Settings!$C$6,1,IF(Settings!$B$23="USD",1/INDEX(Settings!$B$29:$B$40,MONTH(B5380)),INDEX(Settings!$B$29:$B$40,MONTH(B5380)))))</f>
        <v/>
      </c>
    </row>
    <row r="5381" customFormat="false" ht="15" hidden="false" customHeight="false" outlineLevel="0" collapsed="false">
      <c r="I5381" s="0" t="str">
        <f aca="false">IF(A5381="","",IF(COUNTIF(Campaigns!$A$7:$A$300,A5381)&gt;0,"✓",IF(N(D5381)=0,"– no spend","⚠ add to Campaigns tab")))</f>
        <v/>
      </c>
      <c r="J5381" s="83" t="str">
        <f aca="false">IF(D5381="","",D5381*IF(Settings!$B$23=Settings!$C$6,1,IF(Settings!$B$23="USD",1/INDEX(Settings!$B$29:$B$40,MONTH(B5381)),INDEX(Settings!$B$29:$B$40,MONTH(B5381)))))</f>
        <v/>
      </c>
    </row>
    <row r="5382" customFormat="false" ht="15" hidden="false" customHeight="false" outlineLevel="0" collapsed="false">
      <c r="I5382" s="0" t="str">
        <f aca="false">IF(A5382="","",IF(COUNTIF(Campaigns!$A$7:$A$300,A5382)&gt;0,"✓",IF(N(D5382)=0,"– no spend","⚠ add to Campaigns tab")))</f>
        <v/>
      </c>
      <c r="J5382" s="83" t="str">
        <f aca="false">IF(D5382="","",D5382*IF(Settings!$B$23=Settings!$C$6,1,IF(Settings!$B$23="USD",1/INDEX(Settings!$B$29:$B$40,MONTH(B5382)),INDEX(Settings!$B$29:$B$40,MONTH(B5382)))))</f>
        <v/>
      </c>
    </row>
    <row r="5383" customFormat="false" ht="15" hidden="false" customHeight="false" outlineLevel="0" collapsed="false">
      <c r="I5383" s="0" t="str">
        <f aca="false">IF(A5383="","",IF(COUNTIF(Campaigns!$A$7:$A$300,A5383)&gt;0,"✓",IF(N(D5383)=0,"– no spend","⚠ add to Campaigns tab")))</f>
        <v/>
      </c>
      <c r="J5383" s="83" t="str">
        <f aca="false">IF(D5383="","",D5383*IF(Settings!$B$23=Settings!$C$6,1,IF(Settings!$B$23="USD",1/INDEX(Settings!$B$29:$B$40,MONTH(B5383)),INDEX(Settings!$B$29:$B$40,MONTH(B5383)))))</f>
        <v/>
      </c>
    </row>
    <row r="5384" customFormat="false" ht="15" hidden="false" customHeight="false" outlineLevel="0" collapsed="false">
      <c r="I5384" s="0" t="str">
        <f aca="false">IF(A5384="","",IF(COUNTIF(Campaigns!$A$7:$A$300,A5384)&gt;0,"✓",IF(N(D5384)=0,"– no spend","⚠ add to Campaigns tab")))</f>
        <v/>
      </c>
      <c r="J5384" s="83" t="str">
        <f aca="false">IF(D5384="","",D5384*IF(Settings!$B$23=Settings!$C$6,1,IF(Settings!$B$23="USD",1/INDEX(Settings!$B$29:$B$40,MONTH(B5384)),INDEX(Settings!$B$29:$B$40,MONTH(B5384)))))</f>
        <v/>
      </c>
    </row>
    <row r="5385" customFormat="false" ht="15" hidden="false" customHeight="false" outlineLevel="0" collapsed="false">
      <c r="I5385" s="0" t="str">
        <f aca="false">IF(A5385="","",IF(COUNTIF(Campaigns!$A$7:$A$300,A5385)&gt;0,"✓",IF(N(D5385)=0,"– no spend","⚠ add to Campaigns tab")))</f>
        <v/>
      </c>
      <c r="J5385" s="83" t="str">
        <f aca="false">IF(D5385="","",D5385*IF(Settings!$B$23=Settings!$C$6,1,IF(Settings!$B$23="USD",1/INDEX(Settings!$B$29:$B$40,MONTH(B5385)),INDEX(Settings!$B$29:$B$40,MONTH(B5385)))))</f>
        <v/>
      </c>
    </row>
    <row r="5386" customFormat="false" ht="15" hidden="false" customHeight="false" outlineLevel="0" collapsed="false">
      <c r="I5386" s="0" t="str">
        <f aca="false">IF(A5386="","",IF(COUNTIF(Campaigns!$A$7:$A$300,A5386)&gt;0,"✓",IF(N(D5386)=0,"– no spend","⚠ add to Campaigns tab")))</f>
        <v/>
      </c>
      <c r="J5386" s="83" t="str">
        <f aca="false">IF(D5386="","",D5386*IF(Settings!$B$23=Settings!$C$6,1,IF(Settings!$B$23="USD",1/INDEX(Settings!$B$29:$B$40,MONTH(B5386)),INDEX(Settings!$B$29:$B$40,MONTH(B5386)))))</f>
        <v/>
      </c>
    </row>
    <row r="5387" customFormat="false" ht="15" hidden="false" customHeight="false" outlineLevel="0" collapsed="false">
      <c r="I5387" s="0" t="str">
        <f aca="false">IF(A5387="","",IF(COUNTIF(Campaigns!$A$7:$A$300,A5387)&gt;0,"✓",IF(N(D5387)=0,"– no spend","⚠ add to Campaigns tab")))</f>
        <v/>
      </c>
      <c r="J5387" s="83" t="str">
        <f aca="false">IF(D5387="","",D5387*IF(Settings!$B$23=Settings!$C$6,1,IF(Settings!$B$23="USD",1/INDEX(Settings!$B$29:$B$40,MONTH(B5387)),INDEX(Settings!$B$29:$B$40,MONTH(B5387)))))</f>
        <v/>
      </c>
    </row>
    <row r="5388" customFormat="false" ht="15" hidden="false" customHeight="false" outlineLevel="0" collapsed="false">
      <c r="I5388" s="0" t="str">
        <f aca="false">IF(A5388="","",IF(COUNTIF(Campaigns!$A$7:$A$300,A5388)&gt;0,"✓",IF(N(D5388)=0,"– no spend","⚠ add to Campaigns tab")))</f>
        <v/>
      </c>
      <c r="J5388" s="83" t="str">
        <f aca="false">IF(D5388="","",D5388*IF(Settings!$B$23=Settings!$C$6,1,IF(Settings!$B$23="USD",1/INDEX(Settings!$B$29:$B$40,MONTH(B5388)),INDEX(Settings!$B$29:$B$40,MONTH(B5388)))))</f>
        <v/>
      </c>
    </row>
    <row r="5389" customFormat="false" ht="15" hidden="false" customHeight="false" outlineLevel="0" collapsed="false">
      <c r="I5389" s="0" t="str">
        <f aca="false">IF(A5389="","",IF(COUNTIF(Campaigns!$A$7:$A$300,A5389)&gt;0,"✓",IF(N(D5389)=0,"– no spend","⚠ add to Campaigns tab")))</f>
        <v/>
      </c>
      <c r="J5389" s="83" t="str">
        <f aca="false">IF(D5389="","",D5389*IF(Settings!$B$23=Settings!$C$6,1,IF(Settings!$B$23="USD",1/INDEX(Settings!$B$29:$B$40,MONTH(B5389)),INDEX(Settings!$B$29:$B$40,MONTH(B5389)))))</f>
        <v/>
      </c>
    </row>
    <row r="5390" customFormat="false" ht="15" hidden="false" customHeight="false" outlineLevel="0" collapsed="false">
      <c r="I5390" s="0" t="str">
        <f aca="false">IF(A5390="","",IF(COUNTIF(Campaigns!$A$7:$A$300,A5390)&gt;0,"✓",IF(N(D5390)=0,"– no spend","⚠ add to Campaigns tab")))</f>
        <v/>
      </c>
      <c r="J5390" s="83" t="str">
        <f aca="false">IF(D5390="","",D5390*IF(Settings!$B$23=Settings!$C$6,1,IF(Settings!$B$23="USD",1/INDEX(Settings!$B$29:$B$40,MONTH(B5390)),INDEX(Settings!$B$29:$B$40,MONTH(B5390)))))</f>
        <v/>
      </c>
    </row>
    <row r="5391" customFormat="false" ht="15" hidden="false" customHeight="false" outlineLevel="0" collapsed="false">
      <c r="I5391" s="0" t="str">
        <f aca="false">IF(A5391="","",IF(COUNTIF(Campaigns!$A$7:$A$300,A5391)&gt;0,"✓",IF(N(D5391)=0,"– no spend","⚠ add to Campaigns tab")))</f>
        <v/>
      </c>
      <c r="J5391" s="83" t="str">
        <f aca="false">IF(D5391="","",D5391*IF(Settings!$B$23=Settings!$C$6,1,IF(Settings!$B$23="USD",1/INDEX(Settings!$B$29:$B$40,MONTH(B5391)),INDEX(Settings!$B$29:$B$40,MONTH(B5391)))))</f>
        <v/>
      </c>
    </row>
    <row r="5392" customFormat="false" ht="15" hidden="false" customHeight="false" outlineLevel="0" collapsed="false">
      <c r="I5392" s="0" t="str">
        <f aca="false">IF(A5392="","",IF(COUNTIF(Campaigns!$A$7:$A$300,A5392)&gt;0,"✓",IF(N(D5392)=0,"– no spend","⚠ add to Campaigns tab")))</f>
        <v/>
      </c>
      <c r="J5392" s="83" t="str">
        <f aca="false">IF(D5392="","",D5392*IF(Settings!$B$23=Settings!$C$6,1,IF(Settings!$B$23="USD",1/INDEX(Settings!$B$29:$B$40,MONTH(B5392)),INDEX(Settings!$B$29:$B$40,MONTH(B5392)))))</f>
        <v/>
      </c>
    </row>
    <row r="5393" customFormat="false" ht="15" hidden="false" customHeight="false" outlineLevel="0" collapsed="false">
      <c r="I5393" s="0" t="str">
        <f aca="false">IF(A5393="","",IF(COUNTIF(Campaigns!$A$7:$A$300,A5393)&gt;0,"✓",IF(N(D5393)=0,"– no spend","⚠ add to Campaigns tab")))</f>
        <v/>
      </c>
      <c r="J5393" s="83" t="str">
        <f aca="false">IF(D5393="","",D5393*IF(Settings!$B$23=Settings!$C$6,1,IF(Settings!$B$23="USD",1/INDEX(Settings!$B$29:$B$40,MONTH(B5393)),INDEX(Settings!$B$29:$B$40,MONTH(B5393)))))</f>
        <v/>
      </c>
    </row>
    <row r="5394" customFormat="false" ht="15" hidden="false" customHeight="false" outlineLevel="0" collapsed="false">
      <c r="I5394" s="0" t="str">
        <f aca="false">IF(A5394="","",IF(COUNTIF(Campaigns!$A$7:$A$300,A5394)&gt;0,"✓",IF(N(D5394)=0,"– no spend","⚠ add to Campaigns tab")))</f>
        <v/>
      </c>
      <c r="J5394" s="83" t="str">
        <f aca="false">IF(D5394="","",D5394*IF(Settings!$B$23=Settings!$C$6,1,IF(Settings!$B$23="USD",1/INDEX(Settings!$B$29:$B$40,MONTH(B5394)),INDEX(Settings!$B$29:$B$40,MONTH(B5394)))))</f>
        <v/>
      </c>
    </row>
    <row r="5395" customFormat="false" ht="15" hidden="false" customHeight="false" outlineLevel="0" collapsed="false">
      <c r="I5395" s="0" t="str">
        <f aca="false">IF(A5395="","",IF(COUNTIF(Campaigns!$A$7:$A$300,A5395)&gt;0,"✓",IF(N(D5395)=0,"– no spend","⚠ add to Campaigns tab")))</f>
        <v/>
      </c>
      <c r="J5395" s="83" t="str">
        <f aca="false">IF(D5395="","",D5395*IF(Settings!$B$23=Settings!$C$6,1,IF(Settings!$B$23="USD",1/INDEX(Settings!$B$29:$B$40,MONTH(B5395)),INDEX(Settings!$B$29:$B$40,MONTH(B5395)))))</f>
        <v/>
      </c>
    </row>
    <row r="5396" customFormat="false" ht="15" hidden="false" customHeight="false" outlineLevel="0" collapsed="false">
      <c r="I5396" s="0" t="str">
        <f aca="false">IF(A5396="","",IF(COUNTIF(Campaigns!$A$7:$A$300,A5396)&gt;0,"✓",IF(N(D5396)=0,"– no spend","⚠ add to Campaigns tab")))</f>
        <v/>
      </c>
      <c r="J5396" s="83" t="str">
        <f aca="false">IF(D5396="","",D5396*IF(Settings!$B$23=Settings!$C$6,1,IF(Settings!$B$23="USD",1/INDEX(Settings!$B$29:$B$40,MONTH(B5396)),INDEX(Settings!$B$29:$B$40,MONTH(B5396)))))</f>
        <v/>
      </c>
    </row>
    <row r="5397" customFormat="false" ht="15" hidden="false" customHeight="false" outlineLevel="0" collapsed="false">
      <c r="I5397" s="0" t="str">
        <f aca="false">IF(A5397="","",IF(COUNTIF(Campaigns!$A$7:$A$300,A5397)&gt;0,"✓",IF(N(D5397)=0,"– no spend","⚠ add to Campaigns tab")))</f>
        <v/>
      </c>
      <c r="J5397" s="83" t="str">
        <f aca="false">IF(D5397="","",D5397*IF(Settings!$B$23=Settings!$C$6,1,IF(Settings!$B$23="USD",1/INDEX(Settings!$B$29:$B$40,MONTH(B5397)),INDEX(Settings!$B$29:$B$40,MONTH(B5397)))))</f>
        <v/>
      </c>
    </row>
    <row r="5398" customFormat="false" ht="15" hidden="false" customHeight="false" outlineLevel="0" collapsed="false">
      <c r="I5398" s="0" t="str">
        <f aca="false">IF(A5398="","",IF(COUNTIF(Campaigns!$A$7:$A$300,A5398)&gt;0,"✓",IF(N(D5398)=0,"– no spend","⚠ add to Campaigns tab")))</f>
        <v/>
      </c>
      <c r="J5398" s="83" t="str">
        <f aca="false">IF(D5398="","",D5398*IF(Settings!$B$23=Settings!$C$6,1,IF(Settings!$B$23="USD",1/INDEX(Settings!$B$29:$B$40,MONTH(B5398)),INDEX(Settings!$B$29:$B$40,MONTH(B5398)))))</f>
        <v/>
      </c>
    </row>
    <row r="5399" customFormat="false" ht="15" hidden="false" customHeight="false" outlineLevel="0" collapsed="false">
      <c r="I5399" s="0" t="str">
        <f aca="false">IF(A5399="","",IF(COUNTIF(Campaigns!$A$7:$A$300,A5399)&gt;0,"✓",IF(N(D5399)=0,"– no spend","⚠ add to Campaigns tab")))</f>
        <v/>
      </c>
      <c r="J5399" s="83" t="str">
        <f aca="false">IF(D5399="","",D5399*IF(Settings!$B$23=Settings!$C$6,1,IF(Settings!$B$23="USD",1/INDEX(Settings!$B$29:$B$40,MONTH(B5399)),INDEX(Settings!$B$29:$B$40,MONTH(B5399)))))</f>
        <v/>
      </c>
    </row>
    <row r="5400" customFormat="false" ht="15" hidden="false" customHeight="false" outlineLevel="0" collapsed="false">
      <c r="I5400" s="0" t="str">
        <f aca="false">IF(A5400="","",IF(COUNTIF(Campaigns!$A$7:$A$300,A5400)&gt;0,"✓",IF(N(D5400)=0,"– no spend","⚠ add to Campaigns tab")))</f>
        <v/>
      </c>
      <c r="J5400" s="83" t="str">
        <f aca="false">IF(D5400="","",D5400*IF(Settings!$B$23=Settings!$C$6,1,IF(Settings!$B$23="USD",1/INDEX(Settings!$B$29:$B$40,MONTH(B5400)),INDEX(Settings!$B$29:$B$40,MONTH(B5400)))))</f>
        <v/>
      </c>
    </row>
    <row r="5401" customFormat="false" ht="15" hidden="false" customHeight="false" outlineLevel="0" collapsed="false">
      <c r="I5401" s="0" t="str">
        <f aca="false">IF(A5401="","",IF(COUNTIF(Campaigns!$A$7:$A$300,A5401)&gt;0,"✓",IF(N(D5401)=0,"– no spend","⚠ add to Campaigns tab")))</f>
        <v/>
      </c>
      <c r="J5401" s="83" t="str">
        <f aca="false">IF(D5401="","",D5401*IF(Settings!$B$23=Settings!$C$6,1,IF(Settings!$B$23="USD",1/INDEX(Settings!$B$29:$B$40,MONTH(B5401)),INDEX(Settings!$B$29:$B$40,MONTH(B5401)))))</f>
        <v/>
      </c>
    </row>
    <row r="5402" customFormat="false" ht="15" hidden="false" customHeight="false" outlineLevel="0" collapsed="false">
      <c r="I5402" s="0" t="str">
        <f aca="false">IF(A5402="","",IF(COUNTIF(Campaigns!$A$7:$A$300,A5402)&gt;0,"✓",IF(N(D5402)=0,"– no spend","⚠ add to Campaigns tab")))</f>
        <v/>
      </c>
      <c r="J5402" s="83" t="str">
        <f aca="false">IF(D5402="","",D5402*IF(Settings!$B$23=Settings!$C$6,1,IF(Settings!$B$23="USD",1/INDEX(Settings!$B$29:$B$40,MONTH(B5402)),INDEX(Settings!$B$29:$B$40,MONTH(B5402)))))</f>
        <v/>
      </c>
    </row>
    <row r="5403" customFormat="false" ht="15" hidden="false" customHeight="false" outlineLevel="0" collapsed="false">
      <c r="I5403" s="0" t="str">
        <f aca="false">IF(A5403="","",IF(COUNTIF(Campaigns!$A$7:$A$300,A5403)&gt;0,"✓",IF(N(D5403)=0,"– no spend","⚠ add to Campaigns tab")))</f>
        <v/>
      </c>
      <c r="J5403" s="83" t="str">
        <f aca="false">IF(D5403="","",D5403*IF(Settings!$B$23=Settings!$C$6,1,IF(Settings!$B$23="USD",1/INDEX(Settings!$B$29:$B$40,MONTH(B5403)),INDEX(Settings!$B$29:$B$40,MONTH(B5403)))))</f>
        <v/>
      </c>
    </row>
    <row r="5404" customFormat="false" ht="15" hidden="false" customHeight="false" outlineLevel="0" collapsed="false">
      <c r="I5404" s="0" t="str">
        <f aca="false">IF(A5404="","",IF(COUNTIF(Campaigns!$A$7:$A$300,A5404)&gt;0,"✓",IF(N(D5404)=0,"– no spend","⚠ add to Campaigns tab")))</f>
        <v/>
      </c>
      <c r="J5404" s="83" t="str">
        <f aca="false">IF(D5404="","",D5404*IF(Settings!$B$23=Settings!$C$6,1,IF(Settings!$B$23="USD",1/INDEX(Settings!$B$29:$B$40,MONTH(B5404)),INDEX(Settings!$B$29:$B$40,MONTH(B5404)))))</f>
        <v/>
      </c>
    </row>
    <row r="5405" customFormat="false" ht="15" hidden="false" customHeight="false" outlineLevel="0" collapsed="false">
      <c r="I5405" s="0" t="str">
        <f aca="false">IF(A5405="","",IF(COUNTIF(Campaigns!$A$7:$A$300,A5405)&gt;0,"✓",IF(N(D5405)=0,"– no spend","⚠ add to Campaigns tab")))</f>
        <v/>
      </c>
      <c r="J5405" s="83" t="str">
        <f aca="false">IF(D5405="","",D5405*IF(Settings!$B$23=Settings!$C$6,1,IF(Settings!$B$23="USD",1/INDEX(Settings!$B$29:$B$40,MONTH(B5405)),INDEX(Settings!$B$29:$B$40,MONTH(B5405)))))</f>
        <v/>
      </c>
    </row>
    <row r="5406" customFormat="false" ht="15" hidden="false" customHeight="false" outlineLevel="0" collapsed="false">
      <c r="I5406" s="0" t="str">
        <f aca="false">IF(A5406="","",IF(COUNTIF(Campaigns!$A$7:$A$300,A5406)&gt;0,"✓",IF(N(D5406)=0,"– no spend","⚠ add to Campaigns tab")))</f>
        <v/>
      </c>
      <c r="J5406" s="83" t="str">
        <f aca="false">IF(D5406="","",D5406*IF(Settings!$B$23=Settings!$C$6,1,IF(Settings!$B$23="USD",1/INDEX(Settings!$B$29:$B$40,MONTH(B5406)),INDEX(Settings!$B$29:$B$40,MONTH(B5406)))))</f>
        <v/>
      </c>
    </row>
    <row r="5407" customFormat="false" ht="15" hidden="false" customHeight="false" outlineLevel="0" collapsed="false">
      <c r="I5407" s="0" t="str">
        <f aca="false">IF(A5407="","",IF(COUNTIF(Campaigns!$A$7:$A$300,A5407)&gt;0,"✓",IF(N(D5407)=0,"– no spend","⚠ add to Campaigns tab")))</f>
        <v/>
      </c>
      <c r="J5407" s="83" t="str">
        <f aca="false">IF(D5407="","",D5407*IF(Settings!$B$23=Settings!$C$6,1,IF(Settings!$B$23="USD",1/INDEX(Settings!$B$29:$B$40,MONTH(B5407)),INDEX(Settings!$B$29:$B$40,MONTH(B5407)))))</f>
        <v/>
      </c>
    </row>
    <row r="5408" customFormat="false" ht="15" hidden="false" customHeight="false" outlineLevel="0" collapsed="false">
      <c r="I5408" s="0" t="str">
        <f aca="false">IF(A5408="","",IF(COUNTIF(Campaigns!$A$7:$A$300,A5408)&gt;0,"✓",IF(N(D5408)=0,"– no spend","⚠ add to Campaigns tab")))</f>
        <v/>
      </c>
      <c r="J5408" s="83" t="str">
        <f aca="false">IF(D5408="","",D5408*IF(Settings!$B$23=Settings!$C$6,1,IF(Settings!$B$23="USD",1/INDEX(Settings!$B$29:$B$40,MONTH(B5408)),INDEX(Settings!$B$29:$B$40,MONTH(B5408)))))</f>
        <v/>
      </c>
    </row>
    <row r="5409" customFormat="false" ht="15" hidden="false" customHeight="false" outlineLevel="0" collapsed="false">
      <c r="I5409" s="0" t="str">
        <f aca="false">IF(A5409="","",IF(COUNTIF(Campaigns!$A$7:$A$300,A5409)&gt;0,"✓",IF(N(D5409)=0,"– no spend","⚠ add to Campaigns tab")))</f>
        <v/>
      </c>
      <c r="J5409" s="83" t="str">
        <f aca="false">IF(D5409="","",D5409*IF(Settings!$B$23=Settings!$C$6,1,IF(Settings!$B$23="USD",1/INDEX(Settings!$B$29:$B$40,MONTH(B5409)),INDEX(Settings!$B$29:$B$40,MONTH(B5409)))))</f>
        <v/>
      </c>
    </row>
    <row r="5410" customFormat="false" ht="15" hidden="false" customHeight="false" outlineLevel="0" collapsed="false">
      <c r="I5410" s="0" t="str">
        <f aca="false">IF(A5410="","",IF(COUNTIF(Campaigns!$A$7:$A$300,A5410)&gt;0,"✓",IF(N(D5410)=0,"– no spend","⚠ add to Campaigns tab")))</f>
        <v/>
      </c>
      <c r="J5410" s="83" t="str">
        <f aca="false">IF(D5410="","",D5410*IF(Settings!$B$23=Settings!$C$6,1,IF(Settings!$B$23="USD",1/INDEX(Settings!$B$29:$B$40,MONTH(B5410)),INDEX(Settings!$B$29:$B$40,MONTH(B5410)))))</f>
        <v/>
      </c>
    </row>
    <row r="5411" customFormat="false" ht="15" hidden="false" customHeight="false" outlineLevel="0" collapsed="false">
      <c r="I5411" s="0" t="str">
        <f aca="false">IF(A5411="","",IF(COUNTIF(Campaigns!$A$7:$A$300,A5411)&gt;0,"✓",IF(N(D5411)=0,"– no spend","⚠ add to Campaigns tab")))</f>
        <v/>
      </c>
      <c r="J5411" s="83" t="str">
        <f aca="false">IF(D5411="","",D5411*IF(Settings!$B$23=Settings!$C$6,1,IF(Settings!$B$23="USD",1/INDEX(Settings!$B$29:$B$40,MONTH(B5411)),INDEX(Settings!$B$29:$B$40,MONTH(B5411)))))</f>
        <v/>
      </c>
    </row>
    <row r="5412" customFormat="false" ht="15" hidden="false" customHeight="false" outlineLevel="0" collapsed="false">
      <c r="I5412" s="0" t="str">
        <f aca="false">IF(A5412="","",IF(COUNTIF(Campaigns!$A$7:$A$300,A5412)&gt;0,"✓",IF(N(D5412)=0,"– no spend","⚠ add to Campaigns tab")))</f>
        <v/>
      </c>
      <c r="J5412" s="83" t="str">
        <f aca="false">IF(D5412="","",D5412*IF(Settings!$B$23=Settings!$C$6,1,IF(Settings!$B$23="USD",1/INDEX(Settings!$B$29:$B$40,MONTH(B5412)),INDEX(Settings!$B$29:$B$40,MONTH(B5412)))))</f>
        <v/>
      </c>
    </row>
    <row r="5413" customFormat="false" ht="15" hidden="false" customHeight="false" outlineLevel="0" collapsed="false">
      <c r="I5413" s="0" t="str">
        <f aca="false">IF(A5413="","",IF(COUNTIF(Campaigns!$A$7:$A$300,A5413)&gt;0,"✓",IF(N(D5413)=0,"– no spend","⚠ add to Campaigns tab")))</f>
        <v/>
      </c>
      <c r="J5413" s="83" t="str">
        <f aca="false">IF(D5413="","",D5413*IF(Settings!$B$23=Settings!$C$6,1,IF(Settings!$B$23="USD",1/INDEX(Settings!$B$29:$B$40,MONTH(B5413)),INDEX(Settings!$B$29:$B$40,MONTH(B5413)))))</f>
        <v/>
      </c>
    </row>
    <row r="5414" customFormat="false" ht="15" hidden="false" customHeight="false" outlineLevel="0" collapsed="false">
      <c r="I5414" s="0" t="str">
        <f aca="false">IF(A5414="","",IF(COUNTIF(Campaigns!$A$7:$A$300,A5414)&gt;0,"✓",IF(N(D5414)=0,"– no spend","⚠ add to Campaigns tab")))</f>
        <v/>
      </c>
      <c r="J5414" s="83" t="str">
        <f aca="false">IF(D5414="","",D5414*IF(Settings!$B$23=Settings!$C$6,1,IF(Settings!$B$23="USD",1/INDEX(Settings!$B$29:$B$40,MONTH(B5414)),INDEX(Settings!$B$29:$B$40,MONTH(B5414)))))</f>
        <v/>
      </c>
    </row>
    <row r="5415" customFormat="false" ht="15" hidden="false" customHeight="false" outlineLevel="0" collapsed="false">
      <c r="I5415" s="0" t="str">
        <f aca="false">IF(A5415="","",IF(COUNTIF(Campaigns!$A$7:$A$300,A5415)&gt;0,"✓",IF(N(D5415)=0,"– no spend","⚠ add to Campaigns tab")))</f>
        <v/>
      </c>
      <c r="J5415" s="83" t="str">
        <f aca="false">IF(D5415="","",D5415*IF(Settings!$B$23=Settings!$C$6,1,IF(Settings!$B$23="USD",1/INDEX(Settings!$B$29:$B$40,MONTH(B5415)),INDEX(Settings!$B$29:$B$40,MONTH(B5415)))))</f>
        <v/>
      </c>
    </row>
    <row r="5416" customFormat="false" ht="15" hidden="false" customHeight="false" outlineLevel="0" collapsed="false">
      <c r="I5416" s="0" t="str">
        <f aca="false">IF(A5416="","",IF(COUNTIF(Campaigns!$A$7:$A$300,A5416)&gt;0,"✓",IF(N(D5416)=0,"– no spend","⚠ add to Campaigns tab")))</f>
        <v/>
      </c>
      <c r="J5416" s="83" t="str">
        <f aca="false">IF(D5416="","",D5416*IF(Settings!$B$23=Settings!$C$6,1,IF(Settings!$B$23="USD",1/INDEX(Settings!$B$29:$B$40,MONTH(B5416)),INDEX(Settings!$B$29:$B$40,MONTH(B5416)))))</f>
        <v/>
      </c>
    </row>
    <row r="5417" customFormat="false" ht="15" hidden="false" customHeight="false" outlineLevel="0" collapsed="false">
      <c r="I5417" s="0" t="str">
        <f aca="false">IF(A5417="","",IF(COUNTIF(Campaigns!$A$7:$A$300,A5417)&gt;0,"✓",IF(N(D5417)=0,"– no spend","⚠ add to Campaigns tab")))</f>
        <v/>
      </c>
      <c r="J5417" s="83" t="str">
        <f aca="false">IF(D5417="","",D5417*IF(Settings!$B$23=Settings!$C$6,1,IF(Settings!$B$23="USD",1/INDEX(Settings!$B$29:$B$40,MONTH(B5417)),INDEX(Settings!$B$29:$B$40,MONTH(B5417)))))</f>
        <v/>
      </c>
    </row>
    <row r="5418" customFormat="false" ht="15" hidden="false" customHeight="false" outlineLevel="0" collapsed="false">
      <c r="I5418" s="0" t="str">
        <f aca="false">IF(A5418="","",IF(COUNTIF(Campaigns!$A$7:$A$300,A5418)&gt;0,"✓",IF(N(D5418)=0,"– no spend","⚠ add to Campaigns tab")))</f>
        <v/>
      </c>
      <c r="J5418" s="83" t="str">
        <f aca="false">IF(D5418="","",D5418*IF(Settings!$B$23=Settings!$C$6,1,IF(Settings!$B$23="USD",1/INDEX(Settings!$B$29:$B$40,MONTH(B5418)),INDEX(Settings!$B$29:$B$40,MONTH(B5418)))))</f>
        <v/>
      </c>
    </row>
    <row r="5419" customFormat="false" ht="15" hidden="false" customHeight="false" outlineLevel="0" collapsed="false">
      <c r="I5419" s="0" t="str">
        <f aca="false">IF(A5419="","",IF(COUNTIF(Campaigns!$A$7:$A$300,A5419)&gt;0,"✓",IF(N(D5419)=0,"– no spend","⚠ add to Campaigns tab")))</f>
        <v/>
      </c>
      <c r="J5419" s="83" t="str">
        <f aca="false">IF(D5419="","",D5419*IF(Settings!$B$23=Settings!$C$6,1,IF(Settings!$B$23="USD",1/INDEX(Settings!$B$29:$B$40,MONTH(B5419)),INDEX(Settings!$B$29:$B$40,MONTH(B5419)))))</f>
        <v/>
      </c>
    </row>
    <row r="5420" customFormat="false" ht="15" hidden="false" customHeight="false" outlineLevel="0" collapsed="false">
      <c r="I5420" s="0" t="str">
        <f aca="false">IF(A5420="","",IF(COUNTIF(Campaigns!$A$7:$A$300,A5420)&gt;0,"✓",IF(N(D5420)=0,"– no spend","⚠ add to Campaigns tab")))</f>
        <v/>
      </c>
      <c r="J5420" s="83" t="str">
        <f aca="false">IF(D5420="","",D5420*IF(Settings!$B$23=Settings!$C$6,1,IF(Settings!$B$23="USD",1/INDEX(Settings!$B$29:$B$40,MONTH(B5420)),INDEX(Settings!$B$29:$B$40,MONTH(B5420)))))</f>
        <v/>
      </c>
    </row>
    <row r="5421" customFormat="false" ht="15" hidden="false" customHeight="false" outlineLevel="0" collapsed="false">
      <c r="I5421" s="0" t="str">
        <f aca="false">IF(A5421="","",IF(COUNTIF(Campaigns!$A$7:$A$300,A5421)&gt;0,"✓",IF(N(D5421)=0,"– no spend","⚠ add to Campaigns tab")))</f>
        <v/>
      </c>
      <c r="J5421" s="83" t="str">
        <f aca="false">IF(D5421="","",D5421*IF(Settings!$B$23=Settings!$C$6,1,IF(Settings!$B$23="USD",1/INDEX(Settings!$B$29:$B$40,MONTH(B5421)),INDEX(Settings!$B$29:$B$40,MONTH(B5421)))))</f>
        <v/>
      </c>
    </row>
    <row r="5422" customFormat="false" ht="15" hidden="false" customHeight="false" outlineLevel="0" collapsed="false">
      <c r="I5422" s="0" t="str">
        <f aca="false">IF(A5422="","",IF(COUNTIF(Campaigns!$A$7:$A$300,A5422)&gt;0,"✓",IF(N(D5422)=0,"– no spend","⚠ add to Campaigns tab")))</f>
        <v/>
      </c>
      <c r="J5422" s="83" t="str">
        <f aca="false">IF(D5422="","",D5422*IF(Settings!$B$23=Settings!$C$6,1,IF(Settings!$B$23="USD",1/INDEX(Settings!$B$29:$B$40,MONTH(B5422)),INDEX(Settings!$B$29:$B$40,MONTH(B5422)))))</f>
        <v/>
      </c>
    </row>
    <row r="5423" customFormat="false" ht="15" hidden="false" customHeight="false" outlineLevel="0" collapsed="false">
      <c r="I5423" s="0" t="str">
        <f aca="false">IF(A5423="","",IF(COUNTIF(Campaigns!$A$7:$A$300,A5423)&gt;0,"✓",IF(N(D5423)=0,"– no spend","⚠ add to Campaigns tab")))</f>
        <v/>
      </c>
      <c r="J5423" s="83" t="str">
        <f aca="false">IF(D5423="","",D5423*IF(Settings!$B$23=Settings!$C$6,1,IF(Settings!$B$23="USD",1/INDEX(Settings!$B$29:$B$40,MONTH(B5423)),INDEX(Settings!$B$29:$B$40,MONTH(B5423)))))</f>
        <v/>
      </c>
    </row>
    <row r="5424" customFormat="false" ht="15" hidden="false" customHeight="false" outlineLevel="0" collapsed="false">
      <c r="I5424" s="0" t="str">
        <f aca="false">IF(A5424="","",IF(COUNTIF(Campaigns!$A$7:$A$300,A5424)&gt;0,"✓",IF(N(D5424)=0,"– no spend","⚠ add to Campaigns tab")))</f>
        <v/>
      </c>
      <c r="J5424" s="83" t="str">
        <f aca="false">IF(D5424="","",D5424*IF(Settings!$B$23=Settings!$C$6,1,IF(Settings!$B$23="USD",1/INDEX(Settings!$B$29:$B$40,MONTH(B5424)),INDEX(Settings!$B$29:$B$40,MONTH(B5424)))))</f>
        <v/>
      </c>
    </row>
    <row r="5425" customFormat="false" ht="15" hidden="false" customHeight="false" outlineLevel="0" collapsed="false">
      <c r="I5425" s="0" t="str">
        <f aca="false">IF(A5425="","",IF(COUNTIF(Campaigns!$A$7:$A$300,A5425)&gt;0,"✓",IF(N(D5425)=0,"– no spend","⚠ add to Campaigns tab")))</f>
        <v/>
      </c>
      <c r="J5425" s="83" t="str">
        <f aca="false">IF(D5425="","",D5425*IF(Settings!$B$23=Settings!$C$6,1,IF(Settings!$B$23="USD",1/INDEX(Settings!$B$29:$B$40,MONTH(B5425)),INDEX(Settings!$B$29:$B$40,MONTH(B5425)))))</f>
        <v/>
      </c>
    </row>
    <row r="5426" customFormat="false" ht="15" hidden="false" customHeight="false" outlineLevel="0" collapsed="false">
      <c r="I5426" s="0" t="str">
        <f aca="false">IF(A5426="","",IF(COUNTIF(Campaigns!$A$7:$A$300,A5426)&gt;0,"✓",IF(N(D5426)=0,"– no spend","⚠ add to Campaigns tab")))</f>
        <v/>
      </c>
      <c r="J5426" s="83" t="str">
        <f aca="false">IF(D5426="","",D5426*IF(Settings!$B$23=Settings!$C$6,1,IF(Settings!$B$23="USD",1/INDEX(Settings!$B$29:$B$40,MONTH(B5426)),INDEX(Settings!$B$29:$B$40,MONTH(B5426)))))</f>
        <v/>
      </c>
    </row>
    <row r="5427" customFormat="false" ht="15" hidden="false" customHeight="false" outlineLevel="0" collapsed="false">
      <c r="I5427" s="0" t="str">
        <f aca="false">IF(A5427="","",IF(COUNTIF(Campaigns!$A$7:$A$300,A5427)&gt;0,"✓",IF(N(D5427)=0,"– no spend","⚠ add to Campaigns tab")))</f>
        <v/>
      </c>
      <c r="J5427" s="83" t="str">
        <f aca="false">IF(D5427="","",D5427*IF(Settings!$B$23=Settings!$C$6,1,IF(Settings!$B$23="USD",1/INDEX(Settings!$B$29:$B$40,MONTH(B5427)),INDEX(Settings!$B$29:$B$40,MONTH(B5427)))))</f>
        <v/>
      </c>
    </row>
    <row r="5428" customFormat="false" ht="15" hidden="false" customHeight="false" outlineLevel="0" collapsed="false">
      <c r="I5428" s="0" t="str">
        <f aca="false">IF(A5428="","",IF(COUNTIF(Campaigns!$A$7:$A$300,A5428)&gt;0,"✓",IF(N(D5428)=0,"– no spend","⚠ add to Campaigns tab")))</f>
        <v/>
      </c>
      <c r="J5428" s="83" t="str">
        <f aca="false">IF(D5428="","",D5428*IF(Settings!$B$23=Settings!$C$6,1,IF(Settings!$B$23="USD",1/INDEX(Settings!$B$29:$B$40,MONTH(B5428)),INDEX(Settings!$B$29:$B$40,MONTH(B5428)))))</f>
        <v/>
      </c>
    </row>
    <row r="5429" customFormat="false" ht="15" hidden="false" customHeight="false" outlineLevel="0" collapsed="false">
      <c r="I5429" s="0" t="str">
        <f aca="false">IF(A5429="","",IF(COUNTIF(Campaigns!$A$7:$A$300,A5429)&gt;0,"✓",IF(N(D5429)=0,"– no spend","⚠ add to Campaigns tab")))</f>
        <v/>
      </c>
      <c r="J5429" s="83" t="str">
        <f aca="false">IF(D5429="","",D5429*IF(Settings!$B$23=Settings!$C$6,1,IF(Settings!$B$23="USD",1/INDEX(Settings!$B$29:$B$40,MONTH(B5429)),INDEX(Settings!$B$29:$B$40,MONTH(B5429)))))</f>
        <v/>
      </c>
    </row>
    <row r="5430" customFormat="false" ht="15" hidden="false" customHeight="false" outlineLevel="0" collapsed="false">
      <c r="I5430" s="0" t="str">
        <f aca="false">IF(A5430="","",IF(COUNTIF(Campaigns!$A$7:$A$300,A5430)&gt;0,"✓",IF(N(D5430)=0,"– no spend","⚠ add to Campaigns tab")))</f>
        <v/>
      </c>
      <c r="J5430" s="83" t="str">
        <f aca="false">IF(D5430="","",D5430*IF(Settings!$B$23=Settings!$C$6,1,IF(Settings!$B$23="USD",1/INDEX(Settings!$B$29:$B$40,MONTH(B5430)),INDEX(Settings!$B$29:$B$40,MONTH(B5430)))))</f>
        <v/>
      </c>
    </row>
    <row r="5431" customFormat="false" ht="15" hidden="false" customHeight="false" outlineLevel="0" collapsed="false">
      <c r="I5431" s="0" t="str">
        <f aca="false">IF(A5431="","",IF(COUNTIF(Campaigns!$A$7:$A$300,A5431)&gt;0,"✓",IF(N(D5431)=0,"– no spend","⚠ add to Campaigns tab")))</f>
        <v/>
      </c>
      <c r="J5431" s="83" t="str">
        <f aca="false">IF(D5431="","",D5431*IF(Settings!$B$23=Settings!$C$6,1,IF(Settings!$B$23="USD",1/INDEX(Settings!$B$29:$B$40,MONTH(B5431)),INDEX(Settings!$B$29:$B$40,MONTH(B5431)))))</f>
        <v/>
      </c>
    </row>
    <row r="5432" customFormat="false" ht="15" hidden="false" customHeight="false" outlineLevel="0" collapsed="false">
      <c r="I5432" s="0" t="str">
        <f aca="false">IF(A5432="","",IF(COUNTIF(Campaigns!$A$7:$A$300,A5432)&gt;0,"✓",IF(N(D5432)=0,"– no spend","⚠ add to Campaigns tab")))</f>
        <v/>
      </c>
      <c r="J5432" s="83" t="str">
        <f aca="false">IF(D5432="","",D5432*IF(Settings!$B$23=Settings!$C$6,1,IF(Settings!$B$23="USD",1/INDEX(Settings!$B$29:$B$40,MONTH(B5432)),INDEX(Settings!$B$29:$B$40,MONTH(B5432)))))</f>
        <v/>
      </c>
    </row>
    <row r="5433" customFormat="false" ht="15" hidden="false" customHeight="false" outlineLevel="0" collapsed="false">
      <c r="I5433" s="0" t="str">
        <f aca="false">IF(A5433="","",IF(COUNTIF(Campaigns!$A$7:$A$300,A5433)&gt;0,"✓",IF(N(D5433)=0,"– no spend","⚠ add to Campaigns tab")))</f>
        <v/>
      </c>
      <c r="J5433" s="83" t="str">
        <f aca="false">IF(D5433="","",D5433*IF(Settings!$B$23=Settings!$C$6,1,IF(Settings!$B$23="USD",1/INDEX(Settings!$B$29:$B$40,MONTH(B5433)),INDEX(Settings!$B$29:$B$40,MONTH(B5433)))))</f>
        <v/>
      </c>
    </row>
    <row r="5434" customFormat="false" ht="15" hidden="false" customHeight="false" outlineLevel="0" collapsed="false">
      <c r="I5434" s="0" t="str">
        <f aca="false">IF(A5434="","",IF(COUNTIF(Campaigns!$A$7:$A$300,A5434)&gt;0,"✓",IF(N(D5434)=0,"– no spend","⚠ add to Campaigns tab")))</f>
        <v/>
      </c>
      <c r="J5434" s="83" t="str">
        <f aca="false">IF(D5434="","",D5434*IF(Settings!$B$23=Settings!$C$6,1,IF(Settings!$B$23="USD",1/INDEX(Settings!$B$29:$B$40,MONTH(B5434)),INDEX(Settings!$B$29:$B$40,MONTH(B5434)))))</f>
        <v/>
      </c>
    </row>
    <row r="5435" customFormat="false" ht="15" hidden="false" customHeight="false" outlineLevel="0" collapsed="false">
      <c r="I5435" s="0" t="str">
        <f aca="false">IF(A5435="","",IF(COUNTIF(Campaigns!$A$7:$A$300,A5435)&gt;0,"✓",IF(N(D5435)=0,"– no spend","⚠ add to Campaigns tab")))</f>
        <v/>
      </c>
      <c r="J5435" s="83" t="str">
        <f aca="false">IF(D5435="","",D5435*IF(Settings!$B$23=Settings!$C$6,1,IF(Settings!$B$23="USD",1/INDEX(Settings!$B$29:$B$40,MONTH(B5435)),INDEX(Settings!$B$29:$B$40,MONTH(B5435)))))</f>
        <v/>
      </c>
    </row>
    <row r="5436" customFormat="false" ht="15" hidden="false" customHeight="false" outlineLevel="0" collapsed="false">
      <c r="I5436" s="0" t="str">
        <f aca="false">IF(A5436="","",IF(COUNTIF(Campaigns!$A$7:$A$300,A5436)&gt;0,"✓",IF(N(D5436)=0,"– no spend","⚠ add to Campaigns tab")))</f>
        <v/>
      </c>
      <c r="J5436" s="83" t="str">
        <f aca="false">IF(D5436="","",D5436*IF(Settings!$B$23=Settings!$C$6,1,IF(Settings!$B$23="USD",1/INDEX(Settings!$B$29:$B$40,MONTH(B5436)),INDEX(Settings!$B$29:$B$40,MONTH(B5436)))))</f>
        <v/>
      </c>
    </row>
    <row r="5437" customFormat="false" ht="15" hidden="false" customHeight="false" outlineLevel="0" collapsed="false">
      <c r="I5437" s="0" t="str">
        <f aca="false">IF(A5437="","",IF(COUNTIF(Campaigns!$A$7:$A$300,A5437)&gt;0,"✓",IF(N(D5437)=0,"– no spend","⚠ add to Campaigns tab")))</f>
        <v/>
      </c>
      <c r="J5437" s="83" t="str">
        <f aca="false">IF(D5437="","",D5437*IF(Settings!$B$23=Settings!$C$6,1,IF(Settings!$B$23="USD",1/INDEX(Settings!$B$29:$B$40,MONTH(B5437)),INDEX(Settings!$B$29:$B$40,MONTH(B5437)))))</f>
        <v/>
      </c>
    </row>
    <row r="5438" customFormat="false" ht="15" hidden="false" customHeight="false" outlineLevel="0" collapsed="false">
      <c r="I5438" s="0" t="str">
        <f aca="false">IF(A5438="","",IF(COUNTIF(Campaigns!$A$7:$A$300,A5438)&gt;0,"✓",IF(N(D5438)=0,"– no spend","⚠ add to Campaigns tab")))</f>
        <v/>
      </c>
      <c r="J5438" s="83" t="str">
        <f aca="false">IF(D5438="","",D5438*IF(Settings!$B$23=Settings!$C$6,1,IF(Settings!$B$23="USD",1/INDEX(Settings!$B$29:$B$40,MONTH(B5438)),INDEX(Settings!$B$29:$B$40,MONTH(B5438)))))</f>
        <v/>
      </c>
    </row>
    <row r="5439" customFormat="false" ht="15" hidden="false" customHeight="false" outlineLevel="0" collapsed="false">
      <c r="I5439" s="0" t="str">
        <f aca="false">IF(A5439="","",IF(COUNTIF(Campaigns!$A$7:$A$300,A5439)&gt;0,"✓",IF(N(D5439)=0,"– no spend","⚠ add to Campaigns tab")))</f>
        <v/>
      </c>
      <c r="J5439" s="83" t="str">
        <f aca="false">IF(D5439="","",D5439*IF(Settings!$B$23=Settings!$C$6,1,IF(Settings!$B$23="USD",1/INDEX(Settings!$B$29:$B$40,MONTH(B5439)),INDEX(Settings!$B$29:$B$40,MONTH(B5439)))))</f>
        <v/>
      </c>
    </row>
    <row r="5440" customFormat="false" ht="15" hidden="false" customHeight="false" outlineLevel="0" collapsed="false">
      <c r="I5440" s="0" t="str">
        <f aca="false">IF(A5440="","",IF(COUNTIF(Campaigns!$A$7:$A$300,A5440)&gt;0,"✓",IF(N(D5440)=0,"– no spend","⚠ add to Campaigns tab")))</f>
        <v/>
      </c>
      <c r="J5440" s="83" t="str">
        <f aca="false">IF(D5440="","",D5440*IF(Settings!$B$23=Settings!$C$6,1,IF(Settings!$B$23="USD",1/INDEX(Settings!$B$29:$B$40,MONTH(B5440)),INDEX(Settings!$B$29:$B$40,MONTH(B5440)))))</f>
        <v/>
      </c>
    </row>
    <row r="5441" customFormat="false" ht="15" hidden="false" customHeight="false" outlineLevel="0" collapsed="false">
      <c r="I5441" s="0" t="str">
        <f aca="false">IF(A5441="","",IF(COUNTIF(Campaigns!$A$7:$A$300,A5441)&gt;0,"✓",IF(N(D5441)=0,"– no spend","⚠ add to Campaigns tab")))</f>
        <v/>
      </c>
      <c r="J5441" s="83" t="str">
        <f aca="false">IF(D5441="","",D5441*IF(Settings!$B$23=Settings!$C$6,1,IF(Settings!$B$23="USD",1/INDEX(Settings!$B$29:$B$40,MONTH(B5441)),INDEX(Settings!$B$29:$B$40,MONTH(B5441)))))</f>
        <v/>
      </c>
    </row>
    <row r="5442" customFormat="false" ht="15" hidden="false" customHeight="false" outlineLevel="0" collapsed="false">
      <c r="I5442" s="0" t="str">
        <f aca="false">IF(A5442="","",IF(COUNTIF(Campaigns!$A$7:$A$300,A5442)&gt;0,"✓",IF(N(D5442)=0,"– no spend","⚠ add to Campaigns tab")))</f>
        <v/>
      </c>
      <c r="J5442" s="83" t="str">
        <f aca="false">IF(D5442="","",D5442*IF(Settings!$B$23=Settings!$C$6,1,IF(Settings!$B$23="USD",1/INDEX(Settings!$B$29:$B$40,MONTH(B5442)),INDEX(Settings!$B$29:$B$40,MONTH(B5442)))))</f>
        <v/>
      </c>
    </row>
    <row r="5443" customFormat="false" ht="15" hidden="false" customHeight="false" outlineLevel="0" collapsed="false">
      <c r="I5443" s="0" t="str">
        <f aca="false">IF(A5443="","",IF(COUNTIF(Campaigns!$A$7:$A$300,A5443)&gt;0,"✓",IF(N(D5443)=0,"– no spend","⚠ add to Campaigns tab")))</f>
        <v/>
      </c>
      <c r="J5443" s="83" t="str">
        <f aca="false">IF(D5443="","",D5443*IF(Settings!$B$23=Settings!$C$6,1,IF(Settings!$B$23="USD",1/INDEX(Settings!$B$29:$B$40,MONTH(B5443)),INDEX(Settings!$B$29:$B$40,MONTH(B5443)))))</f>
        <v/>
      </c>
    </row>
    <row r="5444" customFormat="false" ht="15" hidden="false" customHeight="false" outlineLevel="0" collapsed="false">
      <c r="I5444" s="0" t="str">
        <f aca="false">IF(A5444="","",IF(COUNTIF(Campaigns!$A$7:$A$300,A5444)&gt;0,"✓",IF(N(D5444)=0,"– no spend","⚠ add to Campaigns tab")))</f>
        <v/>
      </c>
      <c r="J5444" s="83" t="str">
        <f aca="false">IF(D5444="","",D5444*IF(Settings!$B$23=Settings!$C$6,1,IF(Settings!$B$23="USD",1/INDEX(Settings!$B$29:$B$40,MONTH(B5444)),INDEX(Settings!$B$29:$B$40,MONTH(B5444)))))</f>
        <v/>
      </c>
    </row>
    <row r="5445" customFormat="false" ht="15" hidden="false" customHeight="false" outlineLevel="0" collapsed="false">
      <c r="I5445" s="0" t="str">
        <f aca="false">IF(A5445="","",IF(COUNTIF(Campaigns!$A$7:$A$300,A5445)&gt;0,"✓",IF(N(D5445)=0,"– no spend","⚠ add to Campaigns tab")))</f>
        <v/>
      </c>
      <c r="J5445" s="83" t="str">
        <f aca="false">IF(D5445="","",D5445*IF(Settings!$B$23=Settings!$C$6,1,IF(Settings!$B$23="USD",1/INDEX(Settings!$B$29:$B$40,MONTH(B5445)),INDEX(Settings!$B$29:$B$40,MONTH(B5445)))))</f>
        <v/>
      </c>
    </row>
    <row r="5446" customFormat="false" ht="15" hidden="false" customHeight="false" outlineLevel="0" collapsed="false">
      <c r="I5446" s="0" t="str">
        <f aca="false">IF(A5446="","",IF(COUNTIF(Campaigns!$A$7:$A$300,A5446)&gt;0,"✓",IF(N(D5446)=0,"– no spend","⚠ add to Campaigns tab")))</f>
        <v/>
      </c>
      <c r="J5446" s="83" t="str">
        <f aca="false">IF(D5446="","",D5446*IF(Settings!$B$23=Settings!$C$6,1,IF(Settings!$B$23="USD",1/INDEX(Settings!$B$29:$B$40,MONTH(B5446)),INDEX(Settings!$B$29:$B$40,MONTH(B5446)))))</f>
        <v/>
      </c>
    </row>
    <row r="5447" customFormat="false" ht="15" hidden="false" customHeight="false" outlineLevel="0" collapsed="false">
      <c r="I5447" s="0" t="str">
        <f aca="false">IF(A5447="","",IF(COUNTIF(Campaigns!$A$7:$A$300,A5447)&gt;0,"✓",IF(N(D5447)=0,"– no spend","⚠ add to Campaigns tab")))</f>
        <v/>
      </c>
      <c r="J5447" s="83" t="str">
        <f aca="false">IF(D5447="","",D5447*IF(Settings!$B$23=Settings!$C$6,1,IF(Settings!$B$23="USD",1/INDEX(Settings!$B$29:$B$40,MONTH(B5447)),INDEX(Settings!$B$29:$B$40,MONTH(B5447)))))</f>
        <v/>
      </c>
    </row>
    <row r="5448" customFormat="false" ht="15" hidden="false" customHeight="false" outlineLevel="0" collapsed="false">
      <c r="I5448" s="0" t="str">
        <f aca="false">IF(A5448="","",IF(COUNTIF(Campaigns!$A$7:$A$300,A5448)&gt;0,"✓",IF(N(D5448)=0,"– no spend","⚠ add to Campaigns tab")))</f>
        <v/>
      </c>
      <c r="J5448" s="83" t="str">
        <f aca="false">IF(D5448="","",D5448*IF(Settings!$B$23=Settings!$C$6,1,IF(Settings!$B$23="USD",1/INDEX(Settings!$B$29:$B$40,MONTH(B5448)),INDEX(Settings!$B$29:$B$40,MONTH(B5448)))))</f>
        <v/>
      </c>
    </row>
    <row r="5449" customFormat="false" ht="15" hidden="false" customHeight="false" outlineLevel="0" collapsed="false">
      <c r="I5449" s="0" t="str">
        <f aca="false">IF(A5449="","",IF(COUNTIF(Campaigns!$A$7:$A$300,A5449)&gt;0,"✓",IF(N(D5449)=0,"– no spend","⚠ add to Campaigns tab")))</f>
        <v/>
      </c>
      <c r="J5449" s="83" t="str">
        <f aca="false">IF(D5449="","",D5449*IF(Settings!$B$23=Settings!$C$6,1,IF(Settings!$B$23="USD",1/INDEX(Settings!$B$29:$B$40,MONTH(B5449)),INDEX(Settings!$B$29:$B$40,MONTH(B5449)))))</f>
        <v/>
      </c>
    </row>
    <row r="5450" customFormat="false" ht="15" hidden="false" customHeight="false" outlineLevel="0" collapsed="false">
      <c r="I5450" s="0" t="str">
        <f aca="false">IF(A5450="","",IF(COUNTIF(Campaigns!$A$7:$A$300,A5450)&gt;0,"✓",IF(N(D5450)=0,"– no spend","⚠ add to Campaigns tab")))</f>
        <v/>
      </c>
      <c r="J5450" s="83" t="str">
        <f aca="false">IF(D5450="","",D5450*IF(Settings!$B$23=Settings!$C$6,1,IF(Settings!$B$23="USD",1/INDEX(Settings!$B$29:$B$40,MONTH(B5450)),INDEX(Settings!$B$29:$B$40,MONTH(B5450)))))</f>
        <v/>
      </c>
    </row>
    <row r="5451" customFormat="false" ht="15" hidden="false" customHeight="false" outlineLevel="0" collapsed="false">
      <c r="I5451" s="0" t="str">
        <f aca="false">IF(A5451="","",IF(COUNTIF(Campaigns!$A$7:$A$300,A5451)&gt;0,"✓",IF(N(D5451)=0,"– no spend","⚠ add to Campaigns tab")))</f>
        <v/>
      </c>
      <c r="J5451" s="83" t="str">
        <f aca="false">IF(D5451="","",D5451*IF(Settings!$B$23=Settings!$C$6,1,IF(Settings!$B$23="USD",1/INDEX(Settings!$B$29:$B$40,MONTH(B5451)),INDEX(Settings!$B$29:$B$40,MONTH(B5451)))))</f>
        <v/>
      </c>
    </row>
    <row r="5452" customFormat="false" ht="15" hidden="false" customHeight="false" outlineLevel="0" collapsed="false">
      <c r="I5452" s="0" t="str">
        <f aca="false">IF(A5452="","",IF(COUNTIF(Campaigns!$A$7:$A$300,A5452)&gt;0,"✓",IF(N(D5452)=0,"– no spend","⚠ add to Campaigns tab")))</f>
        <v/>
      </c>
      <c r="J5452" s="83" t="str">
        <f aca="false">IF(D5452="","",D5452*IF(Settings!$B$23=Settings!$C$6,1,IF(Settings!$B$23="USD",1/INDEX(Settings!$B$29:$B$40,MONTH(B5452)),INDEX(Settings!$B$29:$B$40,MONTH(B5452)))))</f>
        <v/>
      </c>
    </row>
    <row r="5453" customFormat="false" ht="15" hidden="false" customHeight="false" outlineLevel="0" collapsed="false">
      <c r="I5453" s="0" t="str">
        <f aca="false">IF(A5453="","",IF(COUNTIF(Campaigns!$A$7:$A$300,A5453)&gt;0,"✓",IF(N(D5453)=0,"– no spend","⚠ add to Campaigns tab")))</f>
        <v/>
      </c>
      <c r="J5453" s="83" t="str">
        <f aca="false">IF(D5453="","",D5453*IF(Settings!$B$23=Settings!$C$6,1,IF(Settings!$B$23="USD",1/INDEX(Settings!$B$29:$B$40,MONTH(B5453)),INDEX(Settings!$B$29:$B$40,MONTH(B5453)))))</f>
        <v/>
      </c>
    </row>
    <row r="5454" customFormat="false" ht="15" hidden="false" customHeight="false" outlineLevel="0" collapsed="false">
      <c r="I5454" s="0" t="str">
        <f aca="false">IF(A5454="","",IF(COUNTIF(Campaigns!$A$7:$A$300,A5454)&gt;0,"✓",IF(N(D5454)=0,"– no spend","⚠ add to Campaigns tab")))</f>
        <v/>
      </c>
      <c r="J5454" s="83" t="str">
        <f aca="false">IF(D5454="","",D5454*IF(Settings!$B$23=Settings!$C$6,1,IF(Settings!$B$23="USD",1/INDEX(Settings!$B$29:$B$40,MONTH(B5454)),INDEX(Settings!$B$29:$B$40,MONTH(B5454)))))</f>
        <v/>
      </c>
    </row>
    <row r="5455" customFormat="false" ht="15" hidden="false" customHeight="false" outlineLevel="0" collapsed="false">
      <c r="I5455" s="0" t="str">
        <f aca="false">IF(A5455="","",IF(COUNTIF(Campaigns!$A$7:$A$300,A5455)&gt;0,"✓",IF(N(D5455)=0,"– no spend","⚠ add to Campaigns tab")))</f>
        <v/>
      </c>
      <c r="J5455" s="83" t="str">
        <f aca="false">IF(D5455="","",D5455*IF(Settings!$B$23=Settings!$C$6,1,IF(Settings!$B$23="USD",1/INDEX(Settings!$B$29:$B$40,MONTH(B5455)),INDEX(Settings!$B$29:$B$40,MONTH(B5455)))))</f>
        <v/>
      </c>
    </row>
    <row r="5456" customFormat="false" ht="15" hidden="false" customHeight="false" outlineLevel="0" collapsed="false">
      <c r="I5456" s="0" t="str">
        <f aca="false">IF(A5456="","",IF(COUNTIF(Campaigns!$A$7:$A$300,A5456)&gt;0,"✓",IF(N(D5456)=0,"– no spend","⚠ add to Campaigns tab")))</f>
        <v/>
      </c>
      <c r="J5456" s="83" t="str">
        <f aca="false">IF(D5456="","",D5456*IF(Settings!$B$23=Settings!$C$6,1,IF(Settings!$B$23="USD",1/INDEX(Settings!$B$29:$B$40,MONTH(B5456)),INDEX(Settings!$B$29:$B$40,MONTH(B5456)))))</f>
        <v/>
      </c>
    </row>
    <row r="5457" customFormat="false" ht="15" hidden="false" customHeight="false" outlineLevel="0" collapsed="false">
      <c r="I5457" s="0" t="str">
        <f aca="false">IF(A5457="","",IF(COUNTIF(Campaigns!$A$7:$A$300,A5457)&gt;0,"✓",IF(N(D5457)=0,"– no spend","⚠ add to Campaigns tab")))</f>
        <v/>
      </c>
      <c r="J5457" s="83" t="str">
        <f aca="false">IF(D5457="","",D5457*IF(Settings!$B$23=Settings!$C$6,1,IF(Settings!$B$23="USD",1/INDEX(Settings!$B$29:$B$40,MONTH(B5457)),INDEX(Settings!$B$29:$B$40,MONTH(B5457)))))</f>
        <v/>
      </c>
    </row>
    <row r="5458" customFormat="false" ht="15" hidden="false" customHeight="false" outlineLevel="0" collapsed="false">
      <c r="I5458" s="0" t="str">
        <f aca="false">IF(A5458="","",IF(COUNTIF(Campaigns!$A$7:$A$300,A5458)&gt;0,"✓",IF(N(D5458)=0,"– no spend","⚠ add to Campaigns tab")))</f>
        <v/>
      </c>
      <c r="J5458" s="83" t="str">
        <f aca="false">IF(D5458="","",D5458*IF(Settings!$B$23=Settings!$C$6,1,IF(Settings!$B$23="USD",1/INDEX(Settings!$B$29:$B$40,MONTH(B5458)),INDEX(Settings!$B$29:$B$40,MONTH(B5458)))))</f>
        <v/>
      </c>
    </row>
    <row r="5459" customFormat="false" ht="15" hidden="false" customHeight="false" outlineLevel="0" collapsed="false">
      <c r="I5459" s="0" t="str">
        <f aca="false">IF(A5459="","",IF(COUNTIF(Campaigns!$A$7:$A$300,A5459)&gt;0,"✓",IF(N(D5459)=0,"– no spend","⚠ add to Campaigns tab")))</f>
        <v/>
      </c>
      <c r="J5459" s="83" t="str">
        <f aca="false">IF(D5459="","",D5459*IF(Settings!$B$23=Settings!$C$6,1,IF(Settings!$B$23="USD",1/INDEX(Settings!$B$29:$B$40,MONTH(B5459)),INDEX(Settings!$B$29:$B$40,MONTH(B5459)))))</f>
        <v/>
      </c>
    </row>
    <row r="5460" customFormat="false" ht="15" hidden="false" customHeight="false" outlineLevel="0" collapsed="false">
      <c r="I5460" s="0" t="str">
        <f aca="false">IF(A5460="","",IF(COUNTIF(Campaigns!$A$7:$A$300,A5460)&gt;0,"✓",IF(N(D5460)=0,"– no spend","⚠ add to Campaigns tab")))</f>
        <v/>
      </c>
      <c r="J5460" s="83" t="str">
        <f aca="false">IF(D5460="","",D5460*IF(Settings!$B$23=Settings!$C$6,1,IF(Settings!$B$23="USD",1/INDEX(Settings!$B$29:$B$40,MONTH(B5460)),INDEX(Settings!$B$29:$B$40,MONTH(B5460)))))</f>
        <v/>
      </c>
    </row>
    <row r="5461" customFormat="false" ht="15" hidden="false" customHeight="false" outlineLevel="0" collapsed="false">
      <c r="I5461" s="0" t="str">
        <f aca="false">IF(A5461="","",IF(COUNTIF(Campaigns!$A$7:$A$300,A5461)&gt;0,"✓",IF(N(D5461)=0,"– no spend","⚠ add to Campaigns tab")))</f>
        <v/>
      </c>
      <c r="J5461" s="83" t="str">
        <f aca="false">IF(D5461="","",D5461*IF(Settings!$B$23=Settings!$C$6,1,IF(Settings!$B$23="USD",1/INDEX(Settings!$B$29:$B$40,MONTH(B5461)),INDEX(Settings!$B$29:$B$40,MONTH(B5461)))))</f>
        <v/>
      </c>
    </row>
    <row r="5462" customFormat="false" ht="15" hidden="false" customHeight="false" outlineLevel="0" collapsed="false">
      <c r="I5462" s="0" t="str">
        <f aca="false">IF(A5462="","",IF(COUNTIF(Campaigns!$A$7:$A$300,A5462)&gt;0,"✓",IF(N(D5462)=0,"– no spend","⚠ add to Campaigns tab")))</f>
        <v/>
      </c>
      <c r="J5462" s="83" t="str">
        <f aca="false">IF(D5462="","",D5462*IF(Settings!$B$23=Settings!$C$6,1,IF(Settings!$B$23="USD",1/INDEX(Settings!$B$29:$B$40,MONTH(B5462)),INDEX(Settings!$B$29:$B$40,MONTH(B5462)))))</f>
        <v/>
      </c>
    </row>
    <row r="5463" customFormat="false" ht="15" hidden="false" customHeight="false" outlineLevel="0" collapsed="false">
      <c r="I5463" s="0" t="str">
        <f aca="false">IF(A5463="","",IF(COUNTIF(Campaigns!$A$7:$A$300,A5463)&gt;0,"✓",IF(N(D5463)=0,"– no spend","⚠ add to Campaigns tab")))</f>
        <v/>
      </c>
      <c r="J5463" s="83" t="str">
        <f aca="false">IF(D5463="","",D5463*IF(Settings!$B$23=Settings!$C$6,1,IF(Settings!$B$23="USD",1/INDEX(Settings!$B$29:$B$40,MONTH(B5463)),INDEX(Settings!$B$29:$B$40,MONTH(B5463)))))</f>
        <v/>
      </c>
    </row>
    <row r="5464" customFormat="false" ht="15" hidden="false" customHeight="false" outlineLevel="0" collapsed="false">
      <c r="I5464" s="0" t="str">
        <f aca="false">IF(A5464="","",IF(COUNTIF(Campaigns!$A$7:$A$300,A5464)&gt;0,"✓",IF(N(D5464)=0,"– no spend","⚠ add to Campaigns tab")))</f>
        <v/>
      </c>
      <c r="J5464" s="83" t="str">
        <f aca="false">IF(D5464="","",D5464*IF(Settings!$B$23=Settings!$C$6,1,IF(Settings!$B$23="USD",1/INDEX(Settings!$B$29:$B$40,MONTH(B5464)),INDEX(Settings!$B$29:$B$40,MONTH(B5464)))))</f>
        <v/>
      </c>
    </row>
    <row r="5465" customFormat="false" ht="15" hidden="false" customHeight="false" outlineLevel="0" collapsed="false">
      <c r="I5465" s="0" t="str">
        <f aca="false">IF(A5465="","",IF(COUNTIF(Campaigns!$A$7:$A$300,A5465)&gt;0,"✓",IF(N(D5465)=0,"– no spend","⚠ add to Campaigns tab")))</f>
        <v/>
      </c>
      <c r="J5465" s="83" t="str">
        <f aca="false">IF(D5465="","",D5465*IF(Settings!$B$23=Settings!$C$6,1,IF(Settings!$B$23="USD",1/INDEX(Settings!$B$29:$B$40,MONTH(B5465)),INDEX(Settings!$B$29:$B$40,MONTH(B5465)))))</f>
        <v/>
      </c>
    </row>
    <row r="5466" customFormat="false" ht="15" hidden="false" customHeight="false" outlineLevel="0" collapsed="false">
      <c r="I5466" s="0" t="str">
        <f aca="false">IF(A5466="","",IF(COUNTIF(Campaigns!$A$7:$A$300,A5466)&gt;0,"✓",IF(N(D5466)=0,"– no spend","⚠ add to Campaigns tab")))</f>
        <v/>
      </c>
      <c r="J5466" s="83" t="str">
        <f aca="false">IF(D5466="","",D5466*IF(Settings!$B$23=Settings!$C$6,1,IF(Settings!$B$23="USD",1/INDEX(Settings!$B$29:$B$40,MONTH(B5466)),INDEX(Settings!$B$29:$B$40,MONTH(B5466)))))</f>
        <v/>
      </c>
    </row>
    <row r="5467" customFormat="false" ht="15" hidden="false" customHeight="false" outlineLevel="0" collapsed="false">
      <c r="I5467" s="0" t="str">
        <f aca="false">IF(A5467="","",IF(COUNTIF(Campaigns!$A$7:$A$300,A5467)&gt;0,"✓",IF(N(D5467)=0,"– no spend","⚠ add to Campaigns tab")))</f>
        <v/>
      </c>
      <c r="J5467" s="83" t="str">
        <f aca="false">IF(D5467="","",D5467*IF(Settings!$B$23=Settings!$C$6,1,IF(Settings!$B$23="USD",1/INDEX(Settings!$B$29:$B$40,MONTH(B5467)),INDEX(Settings!$B$29:$B$40,MONTH(B5467)))))</f>
        <v/>
      </c>
    </row>
    <row r="5468" customFormat="false" ht="15" hidden="false" customHeight="false" outlineLevel="0" collapsed="false">
      <c r="I5468" s="0" t="str">
        <f aca="false">IF(A5468="","",IF(COUNTIF(Campaigns!$A$7:$A$300,A5468)&gt;0,"✓",IF(N(D5468)=0,"– no spend","⚠ add to Campaigns tab")))</f>
        <v/>
      </c>
      <c r="J5468" s="83" t="str">
        <f aca="false">IF(D5468="","",D5468*IF(Settings!$B$23=Settings!$C$6,1,IF(Settings!$B$23="USD",1/INDEX(Settings!$B$29:$B$40,MONTH(B5468)),INDEX(Settings!$B$29:$B$40,MONTH(B5468)))))</f>
        <v/>
      </c>
    </row>
    <row r="5469" customFormat="false" ht="15" hidden="false" customHeight="false" outlineLevel="0" collapsed="false">
      <c r="I5469" s="0" t="str">
        <f aca="false">IF(A5469="","",IF(COUNTIF(Campaigns!$A$7:$A$300,A5469)&gt;0,"✓",IF(N(D5469)=0,"– no spend","⚠ add to Campaigns tab")))</f>
        <v/>
      </c>
      <c r="J5469" s="83" t="str">
        <f aca="false">IF(D5469="","",D5469*IF(Settings!$B$23=Settings!$C$6,1,IF(Settings!$B$23="USD",1/INDEX(Settings!$B$29:$B$40,MONTH(B5469)),INDEX(Settings!$B$29:$B$40,MONTH(B5469)))))</f>
        <v/>
      </c>
    </row>
    <row r="5470" customFormat="false" ht="15" hidden="false" customHeight="false" outlineLevel="0" collapsed="false">
      <c r="I5470" s="0" t="str">
        <f aca="false">IF(A5470="","",IF(COUNTIF(Campaigns!$A$7:$A$300,A5470)&gt;0,"✓",IF(N(D5470)=0,"– no spend","⚠ add to Campaigns tab")))</f>
        <v/>
      </c>
      <c r="J5470" s="83" t="str">
        <f aca="false">IF(D5470="","",D5470*IF(Settings!$B$23=Settings!$C$6,1,IF(Settings!$B$23="USD",1/INDEX(Settings!$B$29:$B$40,MONTH(B5470)),INDEX(Settings!$B$29:$B$40,MONTH(B5470)))))</f>
        <v/>
      </c>
    </row>
    <row r="5471" customFormat="false" ht="15" hidden="false" customHeight="false" outlineLevel="0" collapsed="false">
      <c r="I5471" s="0" t="str">
        <f aca="false">IF(A5471="","",IF(COUNTIF(Campaigns!$A$7:$A$300,A5471)&gt;0,"✓",IF(N(D5471)=0,"– no spend","⚠ add to Campaigns tab")))</f>
        <v/>
      </c>
      <c r="J5471" s="83" t="str">
        <f aca="false">IF(D5471="","",D5471*IF(Settings!$B$23=Settings!$C$6,1,IF(Settings!$B$23="USD",1/INDEX(Settings!$B$29:$B$40,MONTH(B5471)),INDEX(Settings!$B$29:$B$40,MONTH(B5471)))))</f>
        <v/>
      </c>
    </row>
    <row r="5472" customFormat="false" ht="15" hidden="false" customHeight="false" outlineLevel="0" collapsed="false">
      <c r="I5472" s="0" t="str">
        <f aca="false">IF(A5472="","",IF(COUNTIF(Campaigns!$A$7:$A$300,A5472)&gt;0,"✓",IF(N(D5472)=0,"– no spend","⚠ add to Campaigns tab")))</f>
        <v/>
      </c>
      <c r="J5472" s="83" t="str">
        <f aca="false">IF(D5472="","",D5472*IF(Settings!$B$23=Settings!$C$6,1,IF(Settings!$B$23="USD",1/INDEX(Settings!$B$29:$B$40,MONTH(B5472)),INDEX(Settings!$B$29:$B$40,MONTH(B5472)))))</f>
        <v/>
      </c>
    </row>
    <row r="5473" customFormat="false" ht="15" hidden="false" customHeight="false" outlineLevel="0" collapsed="false">
      <c r="I5473" s="0" t="str">
        <f aca="false">IF(A5473="","",IF(COUNTIF(Campaigns!$A$7:$A$300,A5473)&gt;0,"✓",IF(N(D5473)=0,"– no spend","⚠ add to Campaigns tab")))</f>
        <v/>
      </c>
      <c r="J5473" s="83" t="str">
        <f aca="false">IF(D5473="","",D5473*IF(Settings!$B$23=Settings!$C$6,1,IF(Settings!$B$23="USD",1/INDEX(Settings!$B$29:$B$40,MONTH(B5473)),INDEX(Settings!$B$29:$B$40,MONTH(B5473)))))</f>
        <v/>
      </c>
    </row>
    <row r="5474" customFormat="false" ht="15" hidden="false" customHeight="false" outlineLevel="0" collapsed="false">
      <c r="I5474" s="0" t="str">
        <f aca="false">IF(A5474="","",IF(COUNTIF(Campaigns!$A$7:$A$300,A5474)&gt;0,"✓",IF(N(D5474)=0,"– no spend","⚠ add to Campaigns tab")))</f>
        <v/>
      </c>
      <c r="J5474" s="83" t="str">
        <f aca="false">IF(D5474="","",D5474*IF(Settings!$B$23=Settings!$C$6,1,IF(Settings!$B$23="USD",1/INDEX(Settings!$B$29:$B$40,MONTH(B5474)),INDEX(Settings!$B$29:$B$40,MONTH(B5474)))))</f>
        <v/>
      </c>
    </row>
    <row r="5475" customFormat="false" ht="15" hidden="false" customHeight="false" outlineLevel="0" collapsed="false">
      <c r="I5475" s="0" t="str">
        <f aca="false">IF(A5475="","",IF(COUNTIF(Campaigns!$A$7:$A$300,A5475)&gt;0,"✓",IF(N(D5475)=0,"– no spend","⚠ add to Campaigns tab")))</f>
        <v/>
      </c>
      <c r="J5475" s="83" t="str">
        <f aca="false">IF(D5475="","",D5475*IF(Settings!$B$23=Settings!$C$6,1,IF(Settings!$B$23="USD",1/INDEX(Settings!$B$29:$B$40,MONTH(B5475)),INDEX(Settings!$B$29:$B$40,MONTH(B5475)))))</f>
        <v/>
      </c>
    </row>
    <row r="5476" customFormat="false" ht="15" hidden="false" customHeight="false" outlineLevel="0" collapsed="false">
      <c r="I5476" s="0" t="str">
        <f aca="false">IF(A5476="","",IF(COUNTIF(Campaigns!$A$7:$A$300,A5476)&gt;0,"✓",IF(N(D5476)=0,"– no spend","⚠ add to Campaigns tab")))</f>
        <v/>
      </c>
      <c r="J5476" s="83" t="str">
        <f aca="false">IF(D5476="","",D5476*IF(Settings!$B$23=Settings!$C$6,1,IF(Settings!$B$23="USD",1/INDEX(Settings!$B$29:$B$40,MONTH(B5476)),INDEX(Settings!$B$29:$B$40,MONTH(B5476)))))</f>
        <v/>
      </c>
    </row>
    <row r="5477" customFormat="false" ht="15" hidden="false" customHeight="false" outlineLevel="0" collapsed="false">
      <c r="I5477" s="0" t="str">
        <f aca="false">IF(A5477="","",IF(COUNTIF(Campaigns!$A$7:$A$300,A5477)&gt;0,"✓",IF(N(D5477)=0,"– no spend","⚠ add to Campaigns tab")))</f>
        <v/>
      </c>
      <c r="J5477" s="83" t="str">
        <f aca="false">IF(D5477="","",D5477*IF(Settings!$B$23=Settings!$C$6,1,IF(Settings!$B$23="USD",1/INDEX(Settings!$B$29:$B$40,MONTH(B5477)),INDEX(Settings!$B$29:$B$40,MONTH(B5477)))))</f>
        <v/>
      </c>
    </row>
    <row r="5478" customFormat="false" ht="15" hidden="false" customHeight="false" outlineLevel="0" collapsed="false">
      <c r="I5478" s="0" t="str">
        <f aca="false">IF(A5478="","",IF(COUNTIF(Campaigns!$A$7:$A$300,A5478)&gt;0,"✓",IF(N(D5478)=0,"– no spend","⚠ add to Campaigns tab")))</f>
        <v/>
      </c>
      <c r="J5478" s="83" t="str">
        <f aca="false">IF(D5478="","",D5478*IF(Settings!$B$23=Settings!$C$6,1,IF(Settings!$B$23="USD",1/INDEX(Settings!$B$29:$B$40,MONTH(B5478)),INDEX(Settings!$B$29:$B$40,MONTH(B5478)))))</f>
        <v/>
      </c>
    </row>
    <row r="5479" customFormat="false" ht="15" hidden="false" customHeight="false" outlineLevel="0" collapsed="false">
      <c r="I5479" s="0" t="str">
        <f aca="false">IF(A5479="","",IF(COUNTIF(Campaigns!$A$7:$A$300,A5479)&gt;0,"✓",IF(N(D5479)=0,"– no spend","⚠ add to Campaigns tab")))</f>
        <v/>
      </c>
      <c r="J5479" s="83" t="str">
        <f aca="false">IF(D5479="","",D5479*IF(Settings!$B$23=Settings!$C$6,1,IF(Settings!$B$23="USD",1/INDEX(Settings!$B$29:$B$40,MONTH(B5479)),INDEX(Settings!$B$29:$B$40,MONTH(B5479)))))</f>
        <v/>
      </c>
    </row>
    <row r="5480" customFormat="false" ht="15" hidden="false" customHeight="false" outlineLevel="0" collapsed="false">
      <c r="I5480" s="0" t="str">
        <f aca="false">IF(A5480="","",IF(COUNTIF(Campaigns!$A$7:$A$300,A5480)&gt;0,"✓",IF(N(D5480)=0,"– no spend","⚠ add to Campaigns tab")))</f>
        <v/>
      </c>
      <c r="J5480" s="83" t="str">
        <f aca="false">IF(D5480="","",D5480*IF(Settings!$B$23=Settings!$C$6,1,IF(Settings!$B$23="USD",1/INDEX(Settings!$B$29:$B$40,MONTH(B5480)),INDEX(Settings!$B$29:$B$40,MONTH(B5480)))))</f>
        <v/>
      </c>
    </row>
    <row r="5481" customFormat="false" ht="15" hidden="false" customHeight="false" outlineLevel="0" collapsed="false">
      <c r="I5481" s="0" t="str">
        <f aca="false">IF(A5481="","",IF(COUNTIF(Campaigns!$A$7:$A$300,A5481)&gt;0,"✓",IF(N(D5481)=0,"– no spend","⚠ add to Campaigns tab")))</f>
        <v/>
      </c>
      <c r="J5481" s="83" t="str">
        <f aca="false">IF(D5481="","",D5481*IF(Settings!$B$23=Settings!$C$6,1,IF(Settings!$B$23="USD",1/INDEX(Settings!$B$29:$B$40,MONTH(B5481)),INDEX(Settings!$B$29:$B$40,MONTH(B5481)))))</f>
        <v/>
      </c>
    </row>
    <row r="5482" customFormat="false" ht="15" hidden="false" customHeight="false" outlineLevel="0" collapsed="false">
      <c r="I5482" s="0" t="str">
        <f aca="false">IF(A5482="","",IF(COUNTIF(Campaigns!$A$7:$A$300,A5482)&gt;0,"✓",IF(N(D5482)=0,"– no spend","⚠ add to Campaigns tab")))</f>
        <v/>
      </c>
      <c r="J5482" s="83" t="str">
        <f aca="false">IF(D5482="","",D5482*IF(Settings!$B$23=Settings!$C$6,1,IF(Settings!$B$23="USD",1/INDEX(Settings!$B$29:$B$40,MONTH(B5482)),INDEX(Settings!$B$29:$B$40,MONTH(B5482)))))</f>
        <v/>
      </c>
    </row>
    <row r="5483" customFormat="false" ht="15" hidden="false" customHeight="false" outlineLevel="0" collapsed="false">
      <c r="I5483" s="0" t="str">
        <f aca="false">IF(A5483="","",IF(COUNTIF(Campaigns!$A$7:$A$300,A5483)&gt;0,"✓",IF(N(D5483)=0,"– no spend","⚠ add to Campaigns tab")))</f>
        <v/>
      </c>
      <c r="J5483" s="83" t="str">
        <f aca="false">IF(D5483="","",D5483*IF(Settings!$B$23=Settings!$C$6,1,IF(Settings!$B$23="USD",1/INDEX(Settings!$B$29:$B$40,MONTH(B5483)),INDEX(Settings!$B$29:$B$40,MONTH(B5483)))))</f>
        <v/>
      </c>
    </row>
    <row r="5484" customFormat="false" ht="15" hidden="false" customHeight="false" outlineLevel="0" collapsed="false">
      <c r="I5484" s="0" t="str">
        <f aca="false">IF(A5484="","",IF(COUNTIF(Campaigns!$A$7:$A$300,A5484)&gt;0,"✓",IF(N(D5484)=0,"– no spend","⚠ add to Campaigns tab")))</f>
        <v/>
      </c>
      <c r="J5484" s="83" t="str">
        <f aca="false">IF(D5484="","",D5484*IF(Settings!$B$23=Settings!$C$6,1,IF(Settings!$B$23="USD",1/INDEX(Settings!$B$29:$B$40,MONTH(B5484)),INDEX(Settings!$B$29:$B$40,MONTH(B5484)))))</f>
        <v/>
      </c>
    </row>
    <row r="5485" customFormat="false" ht="15" hidden="false" customHeight="false" outlineLevel="0" collapsed="false">
      <c r="I5485" s="0" t="str">
        <f aca="false">IF(A5485="","",IF(COUNTIF(Campaigns!$A$7:$A$300,A5485)&gt;0,"✓",IF(N(D5485)=0,"– no spend","⚠ add to Campaigns tab")))</f>
        <v/>
      </c>
      <c r="J5485" s="83" t="str">
        <f aca="false">IF(D5485="","",D5485*IF(Settings!$B$23=Settings!$C$6,1,IF(Settings!$B$23="USD",1/INDEX(Settings!$B$29:$B$40,MONTH(B5485)),INDEX(Settings!$B$29:$B$40,MONTH(B5485)))))</f>
        <v/>
      </c>
    </row>
    <row r="5486" customFormat="false" ht="15" hidden="false" customHeight="false" outlineLevel="0" collapsed="false">
      <c r="I5486" s="0" t="str">
        <f aca="false">IF(A5486="","",IF(COUNTIF(Campaigns!$A$7:$A$300,A5486)&gt;0,"✓",IF(N(D5486)=0,"– no spend","⚠ add to Campaigns tab")))</f>
        <v/>
      </c>
      <c r="J5486" s="83" t="str">
        <f aca="false">IF(D5486="","",D5486*IF(Settings!$B$23=Settings!$C$6,1,IF(Settings!$B$23="USD",1/INDEX(Settings!$B$29:$B$40,MONTH(B5486)),INDEX(Settings!$B$29:$B$40,MONTH(B5486)))))</f>
        <v/>
      </c>
    </row>
    <row r="5487" customFormat="false" ht="15" hidden="false" customHeight="false" outlineLevel="0" collapsed="false">
      <c r="I5487" s="0" t="str">
        <f aca="false">IF(A5487="","",IF(COUNTIF(Campaigns!$A$7:$A$300,A5487)&gt;0,"✓",IF(N(D5487)=0,"– no spend","⚠ add to Campaigns tab")))</f>
        <v/>
      </c>
      <c r="J5487" s="83" t="str">
        <f aca="false">IF(D5487="","",D5487*IF(Settings!$B$23=Settings!$C$6,1,IF(Settings!$B$23="USD",1/INDEX(Settings!$B$29:$B$40,MONTH(B5487)),INDEX(Settings!$B$29:$B$40,MONTH(B5487)))))</f>
        <v/>
      </c>
    </row>
    <row r="5488" customFormat="false" ht="15" hidden="false" customHeight="false" outlineLevel="0" collapsed="false">
      <c r="I5488" s="0" t="str">
        <f aca="false">IF(A5488="","",IF(COUNTIF(Campaigns!$A$7:$A$300,A5488)&gt;0,"✓",IF(N(D5488)=0,"– no spend","⚠ add to Campaigns tab")))</f>
        <v/>
      </c>
      <c r="J5488" s="83" t="str">
        <f aca="false">IF(D5488="","",D5488*IF(Settings!$B$23=Settings!$C$6,1,IF(Settings!$B$23="USD",1/INDEX(Settings!$B$29:$B$40,MONTH(B5488)),INDEX(Settings!$B$29:$B$40,MONTH(B5488)))))</f>
        <v/>
      </c>
    </row>
    <row r="5489" customFormat="false" ht="15" hidden="false" customHeight="false" outlineLevel="0" collapsed="false">
      <c r="I5489" s="0" t="str">
        <f aca="false">IF(A5489="","",IF(COUNTIF(Campaigns!$A$7:$A$300,A5489)&gt;0,"✓",IF(N(D5489)=0,"– no spend","⚠ add to Campaigns tab")))</f>
        <v/>
      </c>
      <c r="J5489" s="83" t="str">
        <f aca="false">IF(D5489="","",D5489*IF(Settings!$B$23=Settings!$C$6,1,IF(Settings!$B$23="USD",1/INDEX(Settings!$B$29:$B$40,MONTH(B5489)),INDEX(Settings!$B$29:$B$40,MONTH(B5489)))))</f>
        <v/>
      </c>
    </row>
    <row r="5490" customFormat="false" ht="15" hidden="false" customHeight="false" outlineLevel="0" collapsed="false">
      <c r="I5490" s="0" t="str">
        <f aca="false">IF(A5490="","",IF(COUNTIF(Campaigns!$A$7:$A$300,A5490)&gt;0,"✓",IF(N(D5490)=0,"– no spend","⚠ add to Campaigns tab")))</f>
        <v/>
      </c>
      <c r="J5490" s="83" t="str">
        <f aca="false">IF(D5490="","",D5490*IF(Settings!$B$23=Settings!$C$6,1,IF(Settings!$B$23="USD",1/INDEX(Settings!$B$29:$B$40,MONTH(B5490)),INDEX(Settings!$B$29:$B$40,MONTH(B5490)))))</f>
        <v/>
      </c>
    </row>
    <row r="5491" customFormat="false" ht="15" hidden="false" customHeight="false" outlineLevel="0" collapsed="false">
      <c r="I5491" s="0" t="str">
        <f aca="false">IF(A5491="","",IF(COUNTIF(Campaigns!$A$7:$A$300,A5491)&gt;0,"✓",IF(N(D5491)=0,"– no spend","⚠ add to Campaigns tab")))</f>
        <v/>
      </c>
      <c r="J5491" s="83" t="str">
        <f aca="false">IF(D5491="","",D5491*IF(Settings!$B$23=Settings!$C$6,1,IF(Settings!$B$23="USD",1/INDEX(Settings!$B$29:$B$40,MONTH(B5491)),INDEX(Settings!$B$29:$B$40,MONTH(B5491)))))</f>
        <v/>
      </c>
    </row>
    <row r="5492" customFormat="false" ht="15" hidden="false" customHeight="false" outlineLevel="0" collapsed="false">
      <c r="I5492" s="0" t="str">
        <f aca="false">IF(A5492="","",IF(COUNTIF(Campaigns!$A$7:$A$300,A5492)&gt;0,"✓",IF(N(D5492)=0,"– no spend","⚠ add to Campaigns tab")))</f>
        <v/>
      </c>
      <c r="J5492" s="83" t="str">
        <f aca="false">IF(D5492="","",D5492*IF(Settings!$B$23=Settings!$C$6,1,IF(Settings!$B$23="USD",1/INDEX(Settings!$B$29:$B$40,MONTH(B5492)),INDEX(Settings!$B$29:$B$40,MONTH(B5492)))))</f>
        <v/>
      </c>
    </row>
    <row r="5493" customFormat="false" ht="15" hidden="false" customHeight="false" outlineLevel="0" collapsed="false">
      <c r="I5493" s="0" t="str">
        <f aca="false">IF(A5493="","",IF(COUNTIF(Campaigns!$A$7:$A$300,A5493)&gt;0,"✓",IF(N(D5493)=0,"– no spend","⚠ add to Campaigns tab")))</f>
        <v/>
      </c>
      <c r="J5493" s="83" t="str">
        <f aca="false">IF(D5493="","",D5493*IF(Settings!$B$23=Settings!$C$6,1,IF(Settings!$B$23="USD",1/INDEX(Settings!$B$29:$B$40,MONTH(B5493)),INDEX(Settings!$B$29:$B$40,MONTH(B5493)))))</f>
        <v/>
      </c>
    </row>
    <row r="5494" customFormat="false" ht="15" hidden="false" customHeight="false" outlineLevel="0" collapsed="false">
      <c r="I5494" s="0" t="str">
        <f aca="false">IF(A5494="","",IF(COUNTIF(Campaigns!$A$7:$A$300,A5494)&gt;0,"✓",IF(N(D5494)=0,"– no spend","⚠ add to Campaigns tab")))</f>
        <v/>
      </c>
      <c r="J5494" s="83" t="str">
        <f aca="false">IF(D5494="","",D5494*IF(Settings!$B$23=Settings!$C$6,1,IF(Settings!$B$23="USD",1/INDEX(Settings!$B$29:$B$40,MONTH(B5494)),INDEX(Settings!$B$29:$B$40,MONTH(B5494)))))</f>
        <v/>
      </c>
    </row>
    <row r="5495" customFormat="false" ht="15" hidden="false" customHeight="false" outlineLevel="0" collapsed="false">
      <c r="I5495" s="0" t="str">
        <f aca="false">IF(A5495="","",IF(COUNTIF(Campaigns!$A$7:$A$300,A5495)&gt;0,"✓",IF(N(D5495)=0,"– no spend","⚠ add to Campaigns tab")))</f>
        <v/>
      </c>
      <c r="J5495" s="83" t="str">
        <f aca="false">IF(D5495="","",D5495*IF(Settings!$B$23=Settings!$C$6,1,IF(Settings!$B$23="USD",1/INDEX(Settings!$B$29:$B$40,MONTH(B5495)),INDEX(Settings!$B$29:$B$40,MONTH(B5495)))))</f>
        <v/>
      </c>
    </row>
    <row r="5496" customFormat="false" ht="15" hidden="false" customHeight="false" outlineLevel="0" collapsed="false">
      <c r="I5496" s="0" t="str">
        <f aca="false">IF(A5496="","",IF(COUNTIF(Campaigns!$A$7:$A$300,A5496)&gt;0,"✓",IF(N(D5496)=0,"– no spend","⚠ add to Campaigns tab")))</f>
        <v/>
      </c>
      <c r="J5496" s="83" t="str">
        <f aca="false">IF(D5496="","",D5496*IF(Settings!$B$23=Settings!$C$6,1,IF(Settings!$B$23="USD",1/INDEX(Settings!$B$29:$B$40,MONTH(B5496)),INDEX(Settings!$B$29:$B$40,MONTH(B5496)))))</f>
        <v/>
      </c>
    </row>
    <row r="5497" customFormat="false" ht="15" hidden="false" customHeight="false" outlineLevel="0" collapsed="false">
      <c r="I5497" s="0" t="str">
        <f aca="false">IF(A5497="","",IF(COUNTIF(Campaigns!$A$7:$A$300,A5497)&gt;0,"✓",IF(N(D5497)=0,"– no spend","⚠ add to Campaigns tab")))</f>
        <v/>
      </c>
      <c r="J5497" s="83" t="str">
        <f aca="false">IF(D5497="","",D5497*IF(Settings!$B$23=Settings!$C$6,1,IF(Settings!$B$23="USD",1/INDEX(Settings!$B$29:$B$40,MONTH(B5497)),INDEX(Settings!$B$29:$B$40,MONTH(B5497)))))</f>
        <v/>
      </c>
    </row>
    <row r="5498" customFormat="false" ht="15" hidden="false" customHeight="false" outlineLevel="0" collapsed="false">
      <c r="I5498" s="0" t="str">
        <f aca="false">IF(A5498="","",IF(COUNTIF(Campaigns!$A$7:$A$300,A5498)&gt;0,"✓",IF(N(D5498)=0,"– no spend","⚠ add to Campaigns tab")))</f>
        <v/>
      </c>
      <c r="J5498" s="83" t="str">
        <f aca="false">IF(D5498="","",D5498*IF(Settings!$B$23=Settings!$C$6,1,IF(Settings!$B$23="USD",1/INDEX(Settings!$B$29:$B$40,MONTH(B5498)),INDEX(Settings!$B$29:$B$40,MONTH(B5498)))))</f>
        <v/>
      </c>
    </row>
    <row r="5499" customFormat="false" ht="15" hidden="false" customHeight="false" outlineLevel="0" collapsed="false">
      <c r="I5499" s="0" t="str">
        <f aca="false">IF(A5499="","",IF(COUNTIF(Campaigns!$A$7:$A$300,A5499)&gt;0,"✓",IF(N(D5499)=0,"– no spend","⚠ add to Campaigns tab")))</f>
        <v/>
      </c>
      <c r="J5499" s="83" t="str">
        <f aca="false">IF(D5499="","",D5499*IF(Settings!$B$23=Settings!$C$6,1,IF(Settings!$B$23="USD",1/INDEX(Settings!$B$29:$B$40,MONTH(B5499)),INDEX(Settings!$B$29:$B$40,MONTH(B5499)))))</f>
        <v/>
      </c>
    </row>
    <row r="5500" customFormat="false" ht="15" hidden="false" customHeight="false" outlineLevel="0" collapsed="false">
      <c r="I5500" s="0" t="str">
        <f aca="false">IF(A5500="","",IF(COUNTIF(Campaigns!$A$7:$A$300,A5500)&gt;0,"✓",IF(N(D5500)=0,"– no spend","⚠ add to Campaigns tab")))</f>
        <v/>
      </c>
      <c r="J5500" s="83" t="str">
        <f aca="false">IF(D5500="","",D5500*IF(Settings!$B$23=Settings!$C$6,1,IF(Settings!$B$23="USD",1/INDEX(Settings!$B$29:$B$40,MONTH(B5500)),INDEX(Settings!$B$29:$B$40,MONTH(B5500)))))</f>
        <v/>
      </c>
    </row>
    <row r="5501" customFormat="false" ht="15" hidden="false" customHeight="false" outlineLevel="0" collapsed="false">
      <c r="I5501" s="0" t="str">
        <f aca="false">IF(A5501="","",IF(COUNTIF(Campaigns!$A$7:$A$300,A5501)&gt;0,"✓",IF(N(D5501)=0,"– no spend","⚠ add to Campaigns tab")))</f>
        <v/>
      </c>
      <c r="J5501" s="83" t="str">
        <f aca="false">IF(D5501="","",D5501*IF(Settings!$B$23=Settings!$C$6,1,IF(Settings!$B$23="USD",1/INDEX(Settings!$B$29:$B$40,MONTH(B5501)),INDEX(Settings!$B$29:$B$40,MONTH(B5501)))))</f>
        <v/>
      </c>
    </row>
    <row r="5502" customFormat="false" ht="15" hidden="false" customHeight="false" outlineLevel="0" collapsed="false">
      <c r="I5502" s="0" t="str">
        <f aca="false">IF(A5502="","",IF(COUNTIF(Campaigns!$A$7:$A$300,A5502)&gt;0,"✓",IF(N(D5502)=0,"– no spend","⚠ add to Campaigns tab")))</f>
        <v/>
      </c>
      <c r="J5502" s="83" t="str">
        <f aca="false">IF(D5502="","",D5502*IF(Settings!$B$23=Settings!$C$6,1,IF(Settings!$B$23="USD",1/INDEX(Settings!$B$29:$B$40,MONTH(B5502)),INDEX(Settings!$B$29:$B$40,MONTH(B5502)))))</f>
        <v/>
      </c>
    </row>
    <row r="5503" customFormat="false" ht="15" hidden="false" customHeight="false" outlineLevel="0" collapsed="false">
      <c r="I5503" s="0" t="str">
        <f aca="false">IF(A5503="","",IF(COUNTIF(Campaigns!$A$7:$A$300,A5503)&gt;0,"✓",IF(N(D5503)=0,"– no spend","⚠ add to Campaigns tab")))</f>
        <v/>
      </c>
      <c r="J5503" s="83" t="str">
        <f aca="false">IF(D5503="","",D5503*IF(Settings!$B$23=Settings!$C$6,1,IF(Settings!$B$23="USD",1/INDEX(Settings!$B$29:$B$40,MONTH(B5503)),INDEX(Settings!$B$29:$B$40,MONTH(B5503)))))</f>
        <v/>
      </c>
    </row>
    <row r="5504" customFormat="false" ht="15" hidden="false" customHeight="false" outlineLevel="0" collapsed="false">
      <c r="I5504" s="0" t="str">
        <f aca="false">IF(A5504="","",IF(COUNTIF(Campaigns!$A$7:$A$300,A5504)&gt;0,"✓",IF(N(D5504)=0,"– no spend","⚠ add to Campaigns tab")))</f>
        <v/>
      </c>
      <c r="J5504" s="83" t="str">
        <f aca="false">IF(D5504="","",D5504*IF(Settings!$B$23=Settings!$C$6,1,IF(Settings!$B$23="USD",1/INDEX(Settings!$B$29:$B$40,MONTH(B5504)),INDEX(Settings!$B$29:$B$40,MONTH(B5504)))))</f>
        <v/>
      </c>
    </row>
    <row r="5505" customFormat="false" ht="15" hidden="false" customHeight="false" outlineLevel="0" collapsed="false">
      <c r="I5505" s="0" t="str">
        <f aca="false">IF(A5505="","",IF(COUNTIF(Campaigns!$A$7:$A$300,A5505)&gt;0,"✓",IF(N(D5505)=0,"– no spend","⚠ add to Campaigns tab")))</f>
        <v/>
      </c>
      <c r="J5505" s="83" t="str">
        <f aca="false">IF(D5505="","",D5505*IF(Settings!$B$23=Settings!$C$6,1,IF(Settings!$B$23="USD",1/INDEX(Settings!$B$29:$B$40,MONTH(B5505)),INDEX(Settings!$B$29:$B$40,MONTH(B5505)))))</f>
        <v/>
      </c>
    </row>
    <row r="5506" customFormat="false" ht="15" hidden="false" customHeight="false" outlineLevel="0" collapsed="false">
      <c r="I5506" s="0" t="str">
        <f aca="false">IF(A5506="","",IF(COUNTIF(Campaigns!$A$7:$A$300,A5506)&gt;0,"✓",IF(N(D5506)=0,"– no spend","⚠ add to Campaigns tab")))</f>
        <v/>
      </c>
      <c r="J5506" s="83" t="str">
        <f aca="false">IF(D5506="","",D5506*IF(Settings!$B$23=Settings!$C$6,1,IF(Settings!$B$23="USD",1/INDEX(Settings!$B$29:$B$40,MONTH(B5506)),INDEX(Settings!$B$29:$B$40,MONTH(B5506)))))</f>
        <v/>
      </c>
    </row>
    <row r="5507" customFormat="false" ht="15" hidden="false" customHeight="false" outlineLevel="0" collapsed="false">
      <c r="I5507" s="0" t="str">
        <f aca="false">IF(A5507="","",IF(COUNTIF(Campaigns!$A$7:$A$300,A5507)&gt;0,"✓",IF(N(D5507)=0,"– no spend","⚠ add to Campaigns tab")))</f>
        <v/>
      </c>
      <c r="J5507" s="83" t="str">
        <f aca="false">IF(D5507="","",D5507*IF(Settings!$B$23=Settings!$C$6,1,IF(Settings!$B$23="USD",1/INDEX(Settings!$B$29:$B$40,MONTH(B5507)),INDEX(Settings!$B$29:$B$40,MONTH(B5507)))))</f>
        <v/>
      </c>
    </row>
    <row r="5508" customFormat="false" ht="15" hidden="false" customHeight="false" outlineLevel="0" collapsed="false">
      <c r="I5508" s="0" t="str">
        <f aca="false">IF(A5508="","",IF(COUNTIF(Campaigns!$A$7:$A$300,A5508)&gt;0,"✓",IF(N(D5508)=0,"– no spend","⚠ add to Campaigns tab")))</f>
        <v/>
      </c>
      <c r="J5508" s="83" t="str">
        <f aca="false">IF(D5508="","",D5508*IF(Settings!$B$23=Settings!$C$6,1,IF(Settings!$B$23="USD",1/INDEX(Settings!$B$29:$B$40,MONTH(B5508)),INDEX(Settings!$B$29:$B$40,MONTH(B5508)))))</f>
        <v/>
      </c>
    </row>
    <row r="5509" customFormat="false" ht="15" hidden="false" customHeight="false" outlineLevel="0" collapsed="false">
      <c r="I5509" s="0" t="str">
        <f aca="false">IF(A5509="","",IF(COUNTIF(Campaigns!$A$7:$A$300,A5509)&gt;0,"✓",IF(N(D5509)=0,"– no spend","⚠ add to Campaigns tab")))</f>
        <v/>
      </c>
      <c r="J5509" s="83" t="str">
        <f aca="false">IF(D5509="","",D5509*IF(Settings!$B$23=Settings!$C$6,1,IF(Settings!$B$23="USD",1/INDEX(Settings!$B$29:$B$40,MONTH(B5509)),INDEX(Settings!$B$29:$B$40,MONTH(B5509)))))</f>
        <v/>
      </c>
    </row>
    <row r="5510" customFormat="false" ht="15" hidden="false" customHeight="false" outlineLevel="0" collapsed="false">
      <c r="I5510" s="0" t="str">
        <f aca="false">IF(A5510="","",IF(COUNTIF(Campaigns!$A$7:$A$300,A5510)&gt;0,"✓",IF(N(D5510)=0,"– no spend","⚠ add to Campaigns tab")))</f>
        <v/>
      </c>
      <c r="J5510" s="83" t="str">
        <f aca="false">IF(D5510="","",D5510*IF(Settings!$B$23=Settings!$C$6,1,IF(Settings!$B$23="USD",1/INDEX(Settings!$B$29:$B$40,MONTH(B5510)),INDEX(Settings!$B$29:$B$40,MONTH(B5510)))))</f>
        <v/>
      </c>
    </row>
    <row r="5511" customFormat="false" ht="15" hidden="false" customHeight="false" outlineLevel="0" collapsed="false">
      <c r="I5511" s="0" t="str">
        <f aca="false">IF(A5511="","",IF(COUNTIF(Campaigns!$A$7:$A$300,A5511)&gt;0,"✓",IF(N(D5511)=0,"– no spend","⚠ add to Campaigns tab")))</f>
        <v/>
      </c>
      <c r="J5511" s="83" t="str">
        <f aca="false">IF(D5511="","",D5511*IF(Settings!$B$23=Settings!$C$6,1,IF(Settings!$B$23="USD",1/INDEX(Settings!$B$29:$B$40,MONTH(B5511)),INDEX(Settings!$B$29:$B$40,MONTH(B5511)))))</f>
        <v/>
      </c>
    </row>
    <row r="5512" customFormat="false" ht="15" hidden="false" customHeight="false" outlineLevel="0" collapsed="false">
      <c r="I5512" s="0" t="str">
        <f aca="false">IF(A5512="","",IF(COUNTIF(Campaigns!$A$7:$A$300,A5512)&gt;0,"✓",IF(N(D5512)=0,"– no spend","⚠ add to Campaigns tab")))</f>
        <v/>
      </c>
      <c r="J5512" s="83" t="str">
        <f aca="false">IF(D5512="","",D5512*IF(Settings!$B$23=Settings!$C$6,1,IF(Settings!$B$23="USD",1/INDEX(Settings!$B$29:$B$40,MONTH(B5512)),INDEX(Settings!$B$29:$B$40,MONTH(B5512)))))</f>
        <v/>
      </c>
    </row>
    <row r="5513" customFormat="false" ht="15" hidden="false" customHeight="false" outlineLevel="0" collapsed="false">
      <c r="I5513" s="0" t="str">
        <f aca="false">IF(A5513="","",IF(COUNTIF(Campaigns!$A$7:$A$300,A5513)&gt;0,"✓",IF(N(D5513)=0,"– no spend","⚠ add to Campaigns tab")))</f>
        <v/>
      </c>
      <c r="J5513" s="83" t="str">
        <f aca="false">IF(D5513="","",D5513*IF(Settings!$B$23=Settings!$C$6,1,IF(Settings!$B$23="USD",1/INDEX(Settings!$B$29:$B$40,MONTH(B5513)),INDEX(Settings!$B$29:$B$40,MONTH(B5513)))))</f>
        <v/>
      </c>
    </row>
    <row r="5514" customFormat="false" ht="15" hidden="false" customHeight="false" outlineLevel="0" collapsed="false">
      <c r="I5514" s="0" t="str">
        <f aca="false">IF(A5514="","",IF(COUNTIF(Campaigns!$A$7:$A$300,A5514)&gt;0,"✓",IF(N(D5514)=0,"– no spend","⚠ add to Campaigns tab")))</f>
        <v/>
      </c>
      <c r="J5514" s="83" t="str">
        <f aca="false">IF(D5514="","",D5514*IF(Settings!$B$23=Settings!$C$6,1,IF(Settings!$B$23="USD",1/INDEX(Settings!$B$29:$B$40,MONTH(B5514)),INDEX(Settings!$B$29:$B$40,MONTH(B5514)))))</f>
        <v/>
      </c>
    </row>
    <row r="5515" customFormat="false" ht="15" hidden="false" customHeight="false" outlineLevel="0" collapsed="false">
      <c r="I5515" s="0" t="str">
        <f aca="false">IF(A5515="","",IF(COUNTIF(Campaigns!$A$7:$A$300,A5515)&gt;0,"✓",IF(N(D5515)=0,"– no spend","⚠ add to Campaigns tab")))</f>
        <v/>
      </c>
      <c r="J5515" s="83" t="str">
        <f aca="false">IF(D5515="","",D5515*IF(Settings!$B$23=Settings!$C$6,1,IF(Settings!$B$23="USD",1/INDEX(Settings!$B$29:$B$40,MONTH(B5515)),INDEX(Settings!$B$29:$B$40,MONTH(B5515)))))</f>
        <v/>
      </c>
    </row>
    <row r="5516" customFormat="false" ht="15" hidden="false" customHeight="false" outlineLevel="0" collapsed="false">
      <c r="I5516" s="0" t="str">
        <f aca="false">IF(A5516="","",IF(COUNTIF(Campaigns!$A$7:$A$300,A5516)&gt;0,"✓",IF(N(D5516)=0,"– no spend","⚠ add to Campaigns tab")))</f>
        <v/>
      </c>
      <c r="J5516" s="83" t="str">
        <f aca="false">IF(D5516="","",D5516*IF(Settings!$B$23=Settings!$C$6,1,IF(Settings!$B$23="USD",1/INDEX(Settings!$B$29:$B$40,MONTH(B5516)),INDEX(Settings!$B$29:$B$40,MONTH(B5516)))))</f>
        <v/>
      </c>
    </row>
    <row r="5517" customFormat="false" ht="15" hidden="false" customHeight="false" outlineLevel="0" collapsed="false">
      <c r="I5517" s="0" t="str">
        <f aca="false">IF(A5517="","",IF(COUNTIF(Campaigns!$A$7:$A$300,A5517)&gt;0,"✓",IF(N(D5517)=0,"– no spend","⚠ add to Campaigns tab")))</f>
        <v/>
      </c>
      <c r="J5517" s="83" t="str">
        <f aca="false">IF(D5517="","",D5517*IF(Settings!$B$23=Settings!$C$6,1,IF(Settings!$B$23="USD",1/INDEX(Settings!$B$29:$B$40,MONTH(B5517)),INDEX(Settings!$B$29:$B$40,MONTH(B5517)))))</f>
        <v/>
      </c>
    </row>
    <row r="5518" customFormat="false" ht="15" hidden="false" customHeight="false" outlineLevel="0" collapsed="false">
      <c r="I5518" s="0" t="str">
        <f aca="false">IF(A5518="","",IF(COUNTIF(Campaigns!$A$7:$A$300,A5518)&gt;0,"✓",IF(N(D5518)=0,"– no spend","⚠ add to Campaigns tab")))</f>
        <v/>
      </c>
      <c r="J5518" s="83" t="str">
        <f aca="false">IF(D5518="","",D5518*IF(Settings!$B$23=Settings!$C$6,1,IF(Settings!$B$23="USD",1/INDEX(Settings!$B$29:$B$40,MONTH(B5518)),INDEX(Settings!$B$29:$B$40,MONTH(B5518)))))</f>
        <v/>
      </c>
    </row>
    <row r="5519" customFormat="false" ht="15" hidden="false" customHeight="false" outlineLevel="0" collapsed="false">
      <c r="I5519" s="0" t="str">
        <f aca="false">IF(A5519="","",IF(COUNTIF(Campaigns!$A$7:$A$300,A5519)&gt;0,"✓",IF(N(D5519)=0,"– no spend","⚠ add to Campaigns tab")))</f>
        <v/>
      </c>
      <c r="J5519" s="83" t="str">
        <f aca="false">IF(D5519="","",D5519*IF(Settings!$B$23=Settings!$C$6,1,IF(Settings!$B$23="USD",1/INDEX(Settings!$B$29:$B$40,MONTH(B5519)),INDEX(Settings!$B$29:$B$40,MONTH(B5519)))))</f>
        <v/>
      </c>
    </row>
    <row r="5520" customFormat="false" ht="15" hidden="false" customHeight="false" outlineLevel="0" collapsed="false">
      <c r="I5520" s="0" t="str">
        <f aca="false">IF(A5520="","",IF(COUNTIF(Campaigns!$A$7:$A$300,A5520)&gt;0,"✓",IF(N(D5520)=0,"– no spend","⚠ add to Campaigns tab")))</f>
        <v/>
      </c>
      <c r="J5520" s="83" t="str">
        <f aca="false">IF(D5520="","",D5520*IF(Settings!$B$23=Settings!$C$6,1,IF(Settings!$B$23="USD",1/INDEX(Settings!$B$29:$B$40,MONTH(B5520)),INDEX(Settings!$B$29:$B$40,MONTH(B5520)))))</f>
        <v/>
      </c>
    </row>
    <row r="5521" customFormat="false" ht="15" hidden="false" customHeight="false" outlineLevel="0" collapsed="false">
      <c r="I5521" s="0" t="str">
        <f aca="false">IF(A5521="","",IF(COUNTIF(Campaigns!$A$7:$A$300,A5521)&gt;0,"✓",IF(N(D5521)=0,"– no spend","⚠ add to Campaigns tab")))</f>
        <v/>
      </c>
      <c r="J5521" s="83" t="str">
        <f aca="false">IF(D5521="","",D5521*IF(Settings!$B$23=Settings!$C$6,1,IF(Settings!$B$23="USD",1/INDEX(Settings!$B$29:$B$40,MONTH(B5521)),INDEX(Settings!$B$29:$B$40,MONTH(B5521)))))</f>
        <v/>
      </c>
    </row>
    <row r="5522" customFormat="false" ht="15" hidden="false" customHeight="false" outlineLevel="0" collapsed="false">
      <c r="I5522" s="0" t="str">
        <f aca="false">IF(A5522="","",IF(COUNTIF(Campaigns!$A$7:$A$300,A5522)&gt;0,"✓",IF(N(D5522)=0,"– no spend","⚠ add to Campaigns tab")))</f>
        <v/>
      </c>
      <c r="J5522" s="83" t="str">
        <f aca="false">IF(D5522="","",D5522*IF(Settings!$B$23=Settings!$C$6,1,IF(Settings!$B$23="USD",1/INDEX(Settings!$B$29:$B$40,MONTH(B5522)),INDEX(Settings!$B$29:$B$40,MONTH(B5522)))))</f>
        <v/>
      </c>
    </row>
    <row r="5523" customFormat="false" ht="15" hidden="false" customHeight="false" outlineLevel="0" collapsed="false">
      <c r="I5523" s="0" t="str">
        <f aca="false">IF(A5523="","",IF(COUNTIF(Campaigns!$A$7:$A$300,A5523)&gt;0,"✓",IF(N(D5523)=0,"– no spend","⚠ add to Campaigns tab")))</f>
        <v/>
      </c>
      <c r="J5523" s="83" t="str">
        <f aca="false">IF(D5523="","",D5523*IF(Settings!$B$23=Settings!$C$6,1,IF(Settings!$B$23="USD",1/INDEX(Settings!$B$29:$B$40,MONTH(B5523)),INDEX(Settings!$B$29:$B$40,MONTH(B5523)))))</f>
        <v/>
      </c>
    </row>
    <row r="5524" customFormat="false" ht="15" hidden="false" customHeight="false" outlineLevel="0" collapsed="false">
      <c r="I5524" s="0" t="str">
        <f aca="false">IF(A5524="","",IF(COUNTIF(Campaigns!$A$7:$A$300,A5524)&gt;0,"✓",IF(N(D5524)=0,"– no spend","⚠ add to Campaigns tab")))</f>
        <v/>
      </c>
      <c r="J5524" s="83" t="str">
        <f aca="false">IF(D5524="","",D5524*IF(Settings!$B$23=Settings!$C$6,1,IF(Settings!$B$23="USD",1/INDEX(Settings!$B$29:$B$40,MONTH(B5524)),INDEX(Settings!$B$29:$B$40,MONTH(B5524)))))</f>
        <v/>
      </c>
    </row>
    <row r="5525" customFormat="false" ht="15" hidden="false" customHeight="false" outlineLevel="0" collapsed="false">
      <c r="I5525" s="0" t="str">
        <f aca="false">IF(A5525="","",IF(COUNTIF(Campaigns!$A$7:$A$300,A5525)&gt;0,"✓",IF(N(D5525)=0,"– no spend","⚠ add to Campaigns tab")))</f>
        <v/>
      </c>
      <c r="J5525" s="83" t="str">
        <f aca="false">IF(D5525="","",D5525*IF(Settings!$B$23=Settings!$C$6,1,IF(Settings!$B$23="USD",1/INDEX(Settings!$B$29:$B$40,MONTH(B5525)),INDEX(Settings!$B$29:$B$40,MONTH(B5525)))))</f>
        <v/>
      </c>
    </row>
    <row r="5526" customFormat="false" ht="15" hidden="false" customHeight="false" outlineLevel="0" collapsed="false">
      <c r="I5526" s="0" t="str">
        <f aca="false">IF(A5526="","",IF(COUNTIF(Campaigns!$A$7:$A$300,A5526)&gt;0,"✓",IF(N(D5526)=0,"– no spend","⚠ add to Campaigns tab")))</f>
        <v/>
      </c>
      <c r="J5526" s="83" t="str">
        <f aca="false">IF(D5526="","",D5526*IF(Settings!$B$23=Settings!$C$6,1,IF(Settings!$B$23="USD",1/INDEX(Settings!$B$29:$B$40,MONTH(B5526)),INDEX(Settings!$B$29:$B$40,MONTH(B5526)))))</f>
        <v/>
      </c>
    </row>
    <row r="5527" customFormat="false" ht="15" hidden="false" customHeight="false" outlineLevel="0" collapsed="false">
      <c r="I5527" s="0" t="str">
        <f aca="false">IF(A5527="","",IF(COUNTIF(Campaigns!$A$7:$A$300,A5527)&gt;0,"✓",IF(N(D5527)=0,"– no spend","⚠ add to Campaigns tab")))</f>
        <v/>
      </c>
      <c r="J5527" s="83" t="str">
        <f aca="false">IF(D5527="","",D5527*IF(Settings!$B$23=Settings!$C$6,1,IF(Settings!$B$23="USD",1/INDEX(Settings!$B$29:$B$40,MONTH(B5527)),INDEX(Settings!$B$29:$B$40,MONTH(B5527)))))</f>
        <v/>
      </c>
    </row>
    <row r="5528" customFormat="false" ht="15" hidden="false" customHeight="false" outlineLevel="0" collapsed="false">
      <c r="I5528" s="0" t="str">
        <f aca="false">IF(A5528="","",IF(COUNTIF(Campaigns!$A$7:$A$300,A5528)&gt;0,"✓",IF(N(D5528)=0,"– no spend","⚠ add to Campaigns tab")))</f>
        <v/>
      </c>
      <c r="J5528" s="83" t="str">
        <f aca="false">IF(D5528="","",D5528*IF(Settings!$B$23=Settings!$C$6,1,IF(Settings!$B$23="USD",1/INDEX(Settings!$B$29:$B$40,MONTH(B5528)),INDEX(Settings!$B$29:$B$40,MONTH(B5528)))))</f>
        <v/>
      </c>
    </row>
    <row r="5529" customFormat="false" ht="15" hidden="false" customHeight="false" outlineLevel="0" collapsed="false">
      <c r="I5529" s="0" t="str">
        <f aca="false">IF(A5529="","",IF(COUNTIF(Campaigns!$A$7:$A$300,A5529)&gt;0,"✓",IF(N(D5529)=0,"– no spend","⚠ add to Campaigns tab")))</f>
        <v/>
      </c>
      <c r="J5529" s="83" t="str">
        <f aca="false">IF(D5529="","",D5529*IF(Settings!$B$23=Settings!$C$6,1,IF(Settings!$B$23="USD",1/INDEX(Settings!$B$29:$B$40,MONTH(B5529)),INDEX(Settings!$B$29:$B$40,MONTH(B5529)))))</f>
        <v/>
      </c>
    </row>
    <row r="5530" customFormat="false" ht="15" hidden="false" customHeight="false" outlineLevel="0" collapsed="false">
      <c r="I5530" s="0" t="str">
        <f aca="false">IF(A5530="","",IF(COUNTIF(Campaigns!$A$7:$A$300,A5530)&gt;0,"✓",IF(N(D5530)=0,"– no spend","⚠ add to Campaigns tab")))</f>
        <v/>
      </c>
      <c r="J5530" s="83" t="str">
        <f aca="false">IF(D5530="","",D5530*IF(Settings!$B$23=Settings!$C$6,1,IF(Settings!$B$23="USD",1/INDEX(Settings!$B$29:$B$40,MONTH(B5530)),INDEX(Settings!$B$29:$B$40,MONTH(B5530)))))</f>
        <v/>
      </c>
    </row>
    <row r="5531" customFormat="false" ht="15" hidden="false" customHeight="false" outlineLevel="0" collapsed="false">
      <c r="I5531" s="0" t="str">
        <f aca="false">IF(A5531="","",IF(COUNTIF(Campaigns!$A$7:$A$300,A5531)&gt;0,"✓",IF(N(D5531)=0,"– no spend","⚠ add to Campaigns tab")))</f>
        <v/>
      </c>
      <c r="J5531" s="83" t="str">
        <f aca="false">IF(D5531="","",D5531*IF(Settings!$B$23=Settings!$C$6,1,IF(Settings!$B$23="USD",1/INDEX(Settings!$B$29:$B$40,MONTH(B5531)),INDEX(Settings!$B$29:$B$40,MONTH(B5531)))))</f>
        <v/>
      </c>
    </row>
    <row r="5532" customFormat="false" ht="15" hidden="false" customHeight="false" outlineLevel="0" collapsed="false">
      <c r="I5532" s="0" t="str">
        <f aca="false">IF(A5532="","",IF(COUNTIF(Campaigns!$A$7:$A$300,A5532)&gt;0,"✓",IF(N(D5532)=0,"– no spend","⚠ add to Campaigns tab")))</f>
        <v/>
      </c>
      <c r="J5532" s="83" t="str">
        <f aca="false">IF(D5532="","",D5532*IF(Settings!$B$23=Settings!$C$6,1,IF(Settings!$B$23="USD",1/INDEX(Settings!$B$29:$B$40,MONTH(B5532)),INDEX(Settings!$B$29:$B$40,MONTH(B5532)))))</f>
        <v/>
      </c>
    </row>
    <row r="5533" customFormat="false" ht="15" hidden="false" customHeight="false" outlineLevel="0" collapsed="false">
      <c r="I5533" s="0" t="str">
        <f aca="false">IF(A5533="","",IF(COUNTIF(Campaigns!$A$7:$A$300,A5533)&gt;0,"✓",IF(N(D5533)=0,"– no spend","⚠ add to Campaigns tab")))</f>
        <v/>
      </c>
      <c r="J5533" s="83" t="str">
        <f aca="false">IF(D5533="","",D5533*IF(Settings!$B$23=Settings!$C$6,1,IF(Settings!$B$23="USD",1/INDEX(Settings!$B$29:$B$40,MONTH(B5533)),INDEX(Settings!$B$29:$B$40,MONTH(B5533)))))</f>
        <v/>
      </c>
    </row>
    <row r="5534" customFormat="false" ht="15" hidden="false" customHeight="false" outlineLevel="0" collapsed="false">
      <c r="I5534" s="0" t="str">
        <f aca="false">IF(A5534="","",IF(COUNTIF(Campaigns!$A$7:$A$300,A5534)&gt;0,"✓",IF(N(D5534)=0,"– no spend","⚠ add to Campaigns tab")))</f>
        <v/>
      </c>
      <c r="J5534" s="83" t="str">
        <f aca="false">IF(D5534="","",D5534*IF(Settings!$B$23=Settings!$C$6,1,IF(Settings!$B$23="USD",1/INDEX(Settings!$B$29:$B$40,MONTH(B5534)),INDEX(Settings!$B$29:$B$40,MONTH(B5534)))))</f>
        <v/>
      </c>
    </row>
    <row r="5535" customFormat="false" ht="15" hidden="false" customHeight="false" outlineLevel="0" collapsed="false">
      <c r="I5535" s="0" t="str">
        <f aca="false">IF(A5535="","",IF(COUNTIF(Campaigns!$A$7:$A$300,A5535)&gt;0,"✓",IF(N(D5535)=0,"– no spend","⚠ add to Campaigns tab")))</f>
        <v/>
      </c>
      <c r="J5535" s="83" t="str">
        <f aca="false">IF(D5535="","",D5535*IF(Settings!$B$23=Settings!$C$6,1,IF(Settings!$B$23="USD",1/INDEX(Settings!$B$29:$B$40,MONTH(B5535)),INDEX(Settings!$B$29:$B$40,MONTH(B5535)))))</f>
        <v/>
      </c>
    </row>
    <row r="5536" customFormat="false" ht="15" hidden="false" customHeight="false" outlineLevel="0" collapsed="false">
      <c r="I5536" s="0" t="str">
        <f aca="false">IF(A5536="","",IF(COUNTIF(Campaigns!$A$7:$A$300,A5536)&gt;0,"✓",IF(N(D5536)=0,"– no spend","⚠ add to Campaigns tab")))</f>
        <v/>
      </c>
      <c r="J5536" s="83" t="str">
        <f aca="false">IF(D5536="","",D5536*IF(Settings!$B$23=Settings!$C$6,1,IF(Settings!$B$23="USD",1/INDEX(Settings!$B$29:$B$40,MONTH(B5536)),INDEX(Settings!$B$29:$B$40,MONTH(B5536)))))</f>
        <v/>
      </c>
    </row>
    <row r="5537" customFormat="false" ht="15" hidden="false" customHeight="false" outlineLevel="0" collapsed="false">
      <c r="I5537" s="0" t="str">
        <f aca="false">IF(A5537="","",IF(COUNTIF(Campaigns!$A$7:$A$300,A5537)&gt;0,"✓",IF(N(D5537)=0,"– no spend","⚠ add to Campaigns tab")))</f>
        <v/>
      </c>
      <c r="J5537" s="83" t="str">
        <f aca="false">IF(D5537="","",D5537*IF(Settings!$B$23=Settings!$C$6,1,IF(Settings!$B$23="USD",1/INDEX(Settings!$B$29:$B$40,MONTH(B5537)),INDEX(Settings!$B$29:$B$40,MONTH(B5537)))))</f>
        <v/>
      </c>
    </row>
    <row r="5538" customFormat="false" ht="15" hidden="false" customHeight="false" outlineLevel="0" collapsed="false">
      <c r="I5538" s="0" t="str">
        <f aca="false">IF(A5538="","",IF(COUNTIF(Campaigns!$A$7:$A$300,A5538)&gt;0,"✓",IF(N(D5538)=0,"– no spend","⚠ add to Campaigns tab")))</f>
        <v/>
      </c>
      <c r="J5538" s="83" t="str">
        <f aca="false">IF(D5538="","",D5538*IF(Settings!$B$23=Settings!$C$6,1,IF(Settings!$B$23="USD",1/INDEX(Settings!$B$29:$B$40,MONTH(B5538)),INDEX(Settings!$B$29:$B$40,MONTH(B5538)))))</f>
        <v/>
      </c>
    </row>
    <row r="5539" customFormat="false" ht="15" hidden="false" customHeight="false" outlineLevel="0" collapsed="false">
      <c r="I5539" s="0" t="str">
        <f aca="false">IF(A5539="","",IF(COUNTIF(Campaigns!$A$7:$A$300,A5539)&gt;0,"✓",IF(N(D5539)=0,"– no spend","⚠ add to Campaigns tab")))</f>
        <v/>
      </c>
      <c r="J5539" s="83" t="str">
        <f aca="false">IF(D5539="","",D5539*IF(Settings!$B$23=Settings!$C$6,1,IF(Settings!$B$23="USD",1/INDEX(Settings!$B$29:$B$40,MONTH(B5539)),INDEX(Settings!$B$29:$B$40,MONTH(B5539)))))</f>
        <v/>
      </c>
    </row>
    <row r="5540" customFormat="false" ht="15" hidden="false" customHeight="false" outlineLevel="0" collapsed="false">
      <c r="I5540" s="0" t="str">
        <f aca="false">IF(A5540="","",IF(COUNTIF(Campaigns!$A$7:$A$300,A5540)&gt;0,"✓",IF(N(D5540)=0,"– no spend","⚠ add to Campaigns tab")))</f>
        <v/>
      </c>
      <c r="J5540" s="83" t="str">
        <f aca="false">IF(D5540="","",D5540*IF(Settings!$B$23=Settings!$C$6,1,IF(Settings!$B$23="USD",1/INDEX(Settings!$B$29:$B$40,MONTH(B5540)),INDEX(Settings!$B$29:$B$40,MONTH(B5540)))))</f>
        <v/>
      </c>
    </row>
    <row r="5541" customFormat="false" ht="15" hidden="false" customHeight="false" outlineLevel="0" collapsed="false">
      <c r="I5541" s="0" t="str">
        <f aca="false">IF(A5541="","",IF(COUNTIF(Campaigns!$A$7:$A$300,A5541)&gt;0,"✓",IF(N(D5541)=0,"– no spend","⚠ add to Campaigns tab")))</f>
        <v/>
      </c>
      <c r="J5541" s="83" t="str">
        <f aca="false">IF(D5541="","",D5541*IF(Settings!$B$23=Settings!$C$6,1,IF(Settings!$B$23="USD",1/INDEX(Settings!$B$29:$B$40,MONTH(B5541)),INDEX(Settings!$B$29:$B$40,MONTH(B5541)))))</f>
        <v/>
      </c>
    </row>
    <row r="5542" customFormat="false" ht="15" hidden="false" customHeight="false" outlineLevel="0" collapsed="false">
      <c r="I5542" s="0" t="str">
        <f aca="false">IF(A5542="","",IF(COUNTIF(Campaigns!$A$7:$A$300,A5542)&gt;0,"✓",IF(N(D5542)=0,"– no spend","⚠ add to Campaigns tab")))</f>
        <v/>
      </c>
      <c r="J5542" s="83" t="str">
        <f aca="false">IF(D5542="","",D5542*IF(Settings!$B$23=Settings!$C$6,1,IF(Settings!$B$23="USD",1/INDEX(Settings!$B$29:$B$40,MONTH(B5542)),INDEX(Settings!$B$29:$B$40,MONTH(B5542)))))</f>
        <v/>
      </c>
    </row>
    <row r="5543" customFormat="false" ht="15" hidden="false" customHeight="false" outlineLevel="0" collapsed="false">
      <c r="I5543" s="0" t="str">
        <f aca="false">IF(A5543="","",IF(COUNTIF(Campaigns!$A$7:$A$300,A5543)&gt;0,"✓",IF(N(D5543)=0,"– no spend","⚠ add to Campaigns tab")))</f>
        <v/>
      </c>
      <c r="J5543" s="83" t="str">
        <f aca="false">IF(D5543="","",D5543*IF(Settings!$B$23=Settings!$C$6,1,IF(Settings!$B$23="USD",1/INDEX(Settings!$B$29:$B$40,MONTH(B5543)),INDEX(Settings!$B$29:$B$40,MONTH(B5543)))))</f>
        <v/>
      </c>
    </row>
    <row r="5544" customFormat="false" ht="15" hidden="false" customHeight="false" outlineLevel="0" collapsed="false">
      <c r="I5544" s="0" t="str">
        <f aca="false">IF(A5544="","",IF(COUNTIF(Campaigns!$A$7:$A$300,A5544)&gt;0,"✓",IF(N(D5544)=0,"– no spend","⚠ add to Campaigns tab")))</f>
        <v/>
      </c>
      <c r="J5544" s="83" t="str">
        <f aca="false">IF(D5544="","",D5544*IF(Settings!$B$23=Settings!$C$6,1,IF(Settings!$B$23="USD",1/INDEX(Settings!$B$29:$B$40,MONTH(B5544)),INDEX(Settings!$B$29:$B$40,MONTH(B5544)))))</f>
        <v/>
      </c>
    </row>
    <row r="5545" customFormat="false" ht="15" hidden="false" customHeight="false" outlineLevel="0" collapsed="false">
      <c r="I5545" s="0" t="str">
        <f aca="false">IF(A5545="","",IF(COUNTIF(Campaigns!$A$7:$A$300,A5545)&gt;0,"✓",IF(N(D5545)=0,"– no spend","⚠ add to Campaigns tab")))</f>
        <v/>
      </c>
      <c r="J5545" s="83" t="str">
        <f aca="false">IF(D5545="","",D5545*IF(Settings!$B$23=Settings!$C$6,1,IF(Settings!$B$23="USD",1/INDEX(Settings!$B$29:$B$40,MONTH(B5545)),INDEX(Settings!$B$29:$B$40,MONTH(B5545)))))</f>
        <v/>
      </c>
    </row>
    <row r="5546" customFormat="false" ht="15" hidden="false" customHeight="false" outlineLevel="0" collapsed="false">
      <c r="I5546" s="0" t="str">
        <f aca="false">IF(A5546="","",IF(COUNTIF(Campaigns!$A$7:$A$300,A5546)&gt;0,"✓",IF(N(D5546)=0,"– no spend","⚠ add to Campaigns tab")))</f>
        <v/>
      </c>
      <c r="J5546" s="83" t="str">
        <f aca="false">IF(D5546="","",D5546*IF(Settings!$B$23=Settings!$C$6,1,IF(Settings!$B$23="USD",1/INDEX(Settings!$B$29:$B$40,MONTH(B5546)),INDEX(Settings!$B$29:$B$40,MONTH(B5546)))))</f>
        <v/>
      </c>
    </row>
    <row r="5547" customFormat="false" ht="15" hidden="false" customHeight="false" outlineLevel="0" collapsed="false">
      <c r="I5547" s="0" t="str">
        <f aca="false">IF(A5547="","",IF(COUNTIF(Campaigns!$A$7:$A$300,A5547)&gt;0,"✓",IF(N(D5547)=0,"– no spend","⚠ add to Campaigns tab")))</f>
        <v/>
      </c>
      <c r="J5547" s="83" t="str">
        <f aca="false">IF(D5547="","",D5547*IF(Settings!$B$23=Settings!$C$6,1,IF(Settings!$B$23="USD",1/INDEX(Settings!$B$29:$B$40,MONTH(B5547)),INDEX(Settings!$B$29:$B$40,MONTH(B5547)))))</f>
        <v/>
      </c>
    </row>
    <row r="5548" customFormat="false" ht="15" hidden="false" customHeight="false" outlineLevel="0" collapsed="false">
      <c r="I5548" s="0" t="str">
        <f aca="false">IF(A5548="","",IF(COUNTIF(Campaigns!$A$7:$A$300,A5548)&gt;0,"✓",IF(N(D5548)=0,"– no spend","⚠ add to Campaigns tab")))</f>
        <v/>
      </c>
      <c r="J5548" s="83" t="str">
        <f aca="false">IF(D5548="","",D5548*IF(Settings!$B$23=Settings!$C$6,1,IF(Settings!$B$23="USD",1/INDEX(Settings!$B$29:$B$40,MONTH(B5548)),INDEX(Settings!$B$29:$B$40,MONTH(B5548)))))</f>
        <v/>
      </c>
    </row>
    <row r="5549" customFormat="false" ht="15" hidden="false" customHeight="false" outlineLevel="0" collapsed="false">
      <c r="I5549" s="0" t="str">
        <f aca="false">IF(A5549="","",IF(COUNTIF(Campaigns!$A$7:$A$300,A5549)&gt;0,"✓",IF(N(D5549)=0,"– no spend","⚠ add to Campaigns tab")))</f>
        <v/>
      </c>
      <c r="J5549" s="83" t="str">
        <f aca="false">IF(D5549="","",D5549*IF(Settings!$B$23=Settings!$C$6,1,IF(Settings!$B$23="USD",1/INDEX(Settings!$B$29:$B$40,MONTH(B5549)),INDEX(Settings!$B$29:$B$40,MONTH(B5549)))))</f>
        <v/>
      </c>
    </row>
    <row r="5550" customFormat="false" ht="15" hidden="false" customHeight="false" outlineLevel="0" collapsed="false">
      <c r="I5550" s="0" t="str">
        <f aca="false">IF(A5550="","",IF(COUNTIF(Campaigns!$A$7:$A$300,A5550)&gt;0,"✓",IF(N(D5550)=0,"– no spend","⚠ add to Campaigns tab")))</f>
        <v/>
      </c>
      <c r="J5550" s="83" t="str">
        <f aca="false">IF(D5550="","",D5550*IF(Settings!$B$23=Settings!$C$6,1,IF(Settings!$B$23="USD",1/INDEX(Settings!$B$29:$B$40,MONTH(B5550)),INDEX(Settings!$B$29:$B$40,MONTH(B5550)))))</f>
        <v/>
      </c>
    </row>
    <row r="5551" customFormat="false" ht="15" hidden="false" customHeight="false" outlineLevel="0" collapsed="false">
      <c r="I5551" s="0" t="str">
        <f aca="false">IF(A5551="","",IF(COUNTIF(Campaigns!$A$7:$A$300,A5551)&gt;0,"✓",IF(N(D5551)=0,"– no spend","⚠ add to Campaigns tab")))</f>
        <v/>
      </c>
      <c r="J5551" s="83" t="str">
        <f aca="false">IF(D5551="","",D5551*IF(Settings!$B$23=Settings!$C$6,1,IF(Settings!$B$23="USD",1/INDEX(Settings!$B$29:$B$40,MONTH(B5551)),INDEX(Settings!$B$29:$B$40,MONTH(B5551)))))</f>
        <v/>
      </c>
    </row>
    <row r="5552" customFormat="false" ht="15" hidden="false" customHeight="false" outlineLevel="0" collapsed="false">
      <c r="I5552" s="0" t="str">
        <f aca="false">IF(A5552="","",IF(COUNTIF(Campaigns!$A$7:$A$300,A5552)&gt;0,"✓",IF(N(D5552)=0,"– no spend","⚠ add to Campaigns tab")))</f>
        <v/>
      </c>
      <c r="J5552" s="83" t="str">
        <f aca="false">IF(D5552="","",D5552*IF(Settings!$B$23=Settings!$C$6,1,IF(Settings!$B$23="USD",1/INDEX(Settings!$B$29:$B$40,MONTH(B5552)),INDEX(Settings!$B$29:$B$40,MONTH(B5552)))))</f>
        <v/>
      </c>
    </row>
    <row r="5553" customFormat="false" ht="15" hidden="false" customHeight="false" outlineLevel="0" collapsed="false">
      <c r="I5553" s="0" t="str">
        <f aca="false">IF(A5553="","",IF(COUNTIF(Campaigns!$A$7:$A$300,A5553)&gt;0,"✓",IF(N(D5553)=0,"– no spend","⚠ add to Campaigns tab")))</f>
        <v/>
      </c>
      <c r="J5553" s="83" t="str">
        <f aca="false">IF(D5553="","",D5553*IF(Settings!$B$23=Settings!$C$6,1,IF(Settings!$B$23="USD",1/INDEX(Settings!$B$29:$B$40,MONTH(B5553)),INDEX(Settings!$B$29:$B$40,MONTH(B5553)))))</f>
        <v/>
      </c>
    </row>
    <row r="5554" customFormat="false" ht="15" hidden="false" customHeight="false" outlineLevel="0" collapsed="false">
      <c r="I5554" s="0" t="str">
        <f aca="false">IF(A5554="","",IF(COUNTIF(Campaigns!$A$7:$A$300,A5554)&gt;0,"✓",IF(N(D5554)=0,"– no spend","⚠ add to Campaigns tab")))</f>
        <v/>
      </c>
      <c r="J5554" s="83" t="str">
        <f aca="false">IF(D5554="","",D5554*IF(Settings!$B$23=Settings!$C$6,1,IF(Settings!$B$23="USD",1/INDEX(Settings!$B$29:$B$40,MONTH(B5554)),INDEX(Settings!$B$29:$B$40,MONTH(B5554)))))</f>
        <v/>
      </c>
    </row>
    <row r="5555" customFormat="false" ht="15" hidden="false" customHeight="false" outlineLevel="0" collapsed="false">
      <c r="I5555" s="0" t="str">
        <f aca="false">IF(A5555="","",IF(COUNTIF(Campaigns!$A$7:$A$300,A5555)&gt;0,"✓",IF(N(D5555)=0,"– no spend","⚠ add to Campaigns tab")))</f>
        <v/>
      </c>
      <c r="J5555" s="83" t="str">
        <f aca="false">IF(D5555="","",D5555*IF(Settings!$B$23=Settings!$C$6,1,IF(Settings!$B$23="USD",1/INDEX(Settings!$B$29:$B$40,MONTH(B5555)),INDEX(Settings!$B$29:$B$40,MONTH(B5555)))))</f>
        <v/>
      </c>
    </row>
    <row r="5556" customFormat="false" ht="15" hidden="false" customHeight="false" outlineLevel="0" collapsed="false">
      <c r="I5556" s="0" t="str">
        <f aca="false">IF(A5556="","",IF(COUNTIF(Campaigns!$A$7:$A$300,A5556)&gt;0,"✓",IF(N(D5556)=0,"– no spend","⚠ add to Campaigns tab")))</f>
        <v/>
      </c>
      <c r="J5556" s="83" t="str">
        <f aca="false">IF(D5556="","",D5556*IF(Settings!$B$23=Settings!$C$6,1,IF(Settings!$B$23="USD",1/INDEX(Settings!$B$29:$B$40,MONTH(B5556)),INDEX(Settings!$B$29:$B$40,MONTH(B5556)))))</f>
        <v/>
      </c>
    </row>
    <row r="5557" customFormat="false" ht="15" hidden="false" customHeight="false" outlineLevel="0" collapsed="false">
      <c r="I5557" s="0" t="str">
        <f aca="false">IF(A5557="","",IF(COUNTIF(Campaigns!$A$7:$A$300,A5557)&gt;0,"✓",IF(N(D5557)=0,"– no spend","⚠ add to Campaigns tab")))</f>
        <v/>
      </c>
      <c r="J5557" s="83" t="str">
        <f aca="false">IF(D5557="","",D5557*IF(Settings!$B$23=Settings!$C$6,1,IF(Settings!$B$23="USD",1/INDEX(Settings!$B$29:$B$40,MONTH(B5557)),INDEX(Settings!$B$29:$B$40,MONTH(B5557)))))</f>
        <v/>
      </c>
    </row>
    <row r="5558" customFormat="false" ht="15" hidden="false" customHeight="false" outlineLevel="0" collapsed="false">
      <c r="I5558" s="0" t="str">
        <f aca="false">IF(A5558="","",IF(COUNTIF(Campaigns!$A$7:$A$300,A5558)&gt;0,"✓",IF(N(D5558)=0,"– no spend","⚠ add to Campaigns tab")))</f>
        <v/>
      </c>
      <c r="J5558" s="83" t="str">
        <f aca="false">IF(D5558="","",D5558*IF(Settings!$B$23=Settings!$C$6,1,IF(Settings!$B$23="USD",1/INDEX(Settings!$B$29:$B$40,MONTH(B5558)),INDEX(Settings!$B$29:$B$40,MONTH(B5558)))))</f>
        <v/>
      </c>
    </row>
    <row r="5559" customFormat="false" ht="15" hidden="false" customHeight="false" outlineLevel="0" collapsed="false">
      <c r="I5559" s="0" t="str">
        <f aca="false">IF(A5559="","",IF(COUNTIF(Campaigns!$A$7:$A$300,A5559)&gt;0,"✓",IF(N(D5559)=0,"– no spend","⚠ add to Campaigns tab")))</f>
        <v/>
      </c>
      <c r="J5559" s="83" t="str">
        <f aca="false">IF(D5559="","",D5559*IF(Settings!$B$23=Settings!$C$6,1,IF(Settings!$B$23="USD",1/INDEX(Settings!$B$29:$B$40,MONTH(B5559)),INDEX(Settings!$B$29:$B$40,MONTH(B5559)))))</f>
        <v/>
      </c>
    </row>
    <row r="5560" customFormat="false" ht="15" hidden="false" customHeight="false" outlineLevel="0" collapsed="false">
      <c r="I5560" s="0" t="str">
        <f aca="false">IF(A5560="","",IF(COUNTIF(Campaigns!$A$7:$A$300,A5560)&gt;0,"✓",IF(N(D5560)=0,"– no spend","⚠ add to Campaigns tab")))</f>
        <v/>
      </c>
      <c r="J5560" s="83" t="str">
        <f aca="false">IF(D5560="","",D5560*IF(Settings!$B$23=Settings!$C$6,1,IF(Settings!$B$23="USD",1/INDEX(Settings!$B$29:$B$40,MONTH(B5560)),INDEX(Settings!$B$29:$B$40,MONTH(B5560)))))</f>
        <v/>
      </c>
    </row>
    <row r="5561" customFormat="false" ht="15" hidden="false" customHeight="false" outlineLevel="0" collapsed="false">
      <c r="I5561" s="0" t="str">
        <f aca="false">IF(A5561="","",IF(COUNTIF(Campaigns!$A$7:$A$300,A5561)&gt;0,"✓",IF(N(D5561)=0,"– no spend","⚠ add to Campaigns tab")))</f>
        <v/>
      </c>
      <c r="J5561" s="83" t="str">
        <f aca="false">IF(D5561="","",D5561*IF(Settings!$B$23=Settings!$C$6,1,IF(Settings!$B$23="USD",1/INDEX(Settings!$B$29:$B$40,MONTH(B5561)),INDEX(Settings!$B$29:$B$40,MONTH(B5561)))))</f>
        <v/>
      </c>
    </row>
    <row r="5562" customFormat="false" ht="15" hidden="false" customHeight="false" outlineLevel="0" collapsed="false">
      <c r="I5562" s="0" t="str">
        <f aca="false">IF(A5562="","",IF(COUNTIF(Campaigns!$A$7:$A$300,A5562)&gt;0,"✓",IF(N(D5562)=0,"– no spend","⚠ add to Campaigns tab")))</f>
        <v/>
      </c>
      <c r="J5562" s="83" t="str">
        <f aca="false">IF(D5562="","",D5562*IF(Settings!$B$23=Settings!$C$6,1,IF(Settings!$B$23="USD",1/INDEX(Settings!$B$29:$B$40,MONTH(B5562)),INDEX(Settings!$B$29:$B$40,MONTH(B5562)))))</f>
        <v/>
      </c>
    </row>
    <row r="5563" customFormat="false" ht="15" hidden="false" customHeight="false" outlineLevel="0" collapsed="false">
      <c r="I5563" s="0" t="str">
        <f aca="false">IF(A5563="","",IF(COUNTIF(Campaigns!$A$7:$A$300,A5563)&gt;0,"✓",IF(N(D5563)=0,"– no spend","⚠ add to Campaigns tab")))</f>
        <v/>
      </c>
      <c r="J5563" s="83" t="str">
        <f aca="false">IF(D5563="","",D5563*IF(Settings!$B$23=Settings!$C$6,1,IF(Settings!$B$23="USD",1/INDEX(Settings!$B$29:$B$40,MONTH(B5563)),INDEX(Settings!$B$29:$B$40,MONTH(B5563)))))</f>
        <v/>
      </c>
    </row>
    <row r="5564" customFormat="false" ht="15" hidden="false" customHeight="false" outlineLevel="0" collapsed="false">
      <c r="I5564" s="0" t="str">
        <f aca="false">IF(A5564="","",IF(COUNTIF(Campaigns!$A$7:$A$300,A5564)&gt;0,"✓",IF(N(D5564)=0,"– no spend","⚠ add to Campaigns tab")))</f>
        <v/>
      </c>
      <c r="J5564" s="83" t="str">
        <f aca="false">IF(D5564="","",D5564*IF(Settings!$B$23=Settings!$C$6,1,IF(Settings!$B$23="USD",1/INDEX(Settings!$B$29:$B$40,MONTH(B5564)),INDEX(Settings!$B$29:$B$40,MONTH(B5564)))))</f>
        <v/>
      </c>
    </row>
    <row r="5565" customFormat="false" ht="15" hidden="false" customHeight="false" outlineLevel="0" collapsed="false">
      <c r="I5565" s="0" t="str">
        <f aca="false">IF(A5565="","",IF(COUNTIF(Campaigns!$A$7:$A$300,A5565)&gt;0,"✓",IF(N(D5565)=0,"– no spend","⚠ add to Campaigns tab")))</f>
        <v/>
      </c>
      <c r="J5565" s="83" t="str">
        <f aca="false">IF(D5565="","",D5565*IF(Settings!$B$23=Settings!$C$6,1,IF(Settings!$B$23="USD",1/INDEX(Settings!$B$29:$B$40,MONTH(B5565)),INDEX(Settings!$B$29:$B$40,MONTH(B5565)))))</f>
        <v/>
      </c>
    </row>
    <row r="5566" customFormat="false" ht="15" hidden="false" customHeight="false" outlineLevel="0" collapsed="false">
      <c r="I5566" s="0" t="str">
        <f aca="false">IF(A5566="","",IF(COUNTIF(Campaigns!$A$7:$A$300,A5566)&gt;0,"✓",IF(N(D5566)=0,"– no spend","⚠ add to Campaigns tab")))</f>
        <v/>
      </c>
      <c r="J5566" s="83" t="str">
        <f aca="false">IF(D5566="","",D5566*IF(Settings!$B$23=Settings!$C$6,1,IF(Settings!$B$23="USD",1/INDEX(Settings!$B$29:$B$40,MONTH(B5566)),INDEX(Settings!$B$29:$B$40,MONTH(B5566)))))</f>
        <v/>
      </c>
    </row>
    <row r="5567" customFormat="false" ht="15" hidden="false" customHeight="false" outlineLevel="0" collapsed="false">
      <c r="I5567" s="0" t="str">
        <f aca="false">IF(A5567="","",IF(COUNTIF(Campaigns!$A$7:$A$300,A5567)&gt;0,"✓",IF(N(D5567)=0,"– no spend","⚠ add to Campaigns tab")))</f>
        <v/>
      </c>
      <c r="J5567" s="83" t="str">
        <f aca="false">IF(D5567="","",D5567*IF(Settings!$B$23=Settings!$C$6,1,IF(Settings!$B$23="USD",1/INDEX(Settings!$B$29:$B$40,MONTH(B5567)),INDEX(Settings!$B$29:$B$40,MONTH(B5567)))))</f>
        <v/>
      </c>
    </row>
    <row r="5568" customFormat="false" ht="15" hidden="false" customHeight="false" outlineLevel="0" collapsed="false">
      <c r="I5568" s="0" t="str">
        <f aca="false">IF(A5568="","",IF(COUNTIF(Campaigns!$A$7:$A$300,A5568)&gt;0,"✓",IF(N(D5568)=0,"– no spend","⚠ add to Campaigns tab")))</f>
        <v/>
      </c>
      <c r="J5568" s="83" t="str">
        <f aca="false">IF(D5568="","",D5568*IF(Settings!$B$23=Settings!$C$6,1,IF(Settings!$B$23="USD",1/INDEX(Settings!$B$29:$B$40,MONTH(B5568)),INDEX(Settings!$B$29:$B$40,MONTH(B5568)))))</f>
        <v/>
      </c>
    </row>
    <row r="5569" customFormat="false" ht="15" hidden="false" customHeight="false" outlineLevel="0" collapsed="false">
      <c r="I5569" s="0" t="str">
        <f aca="false">IF(A5569="","",IF(COUNTIF(Campaigns!$A$7:$A$300,A5569)&gt;0,"✓",IF(N(D5569)=0,"– no spend","⚠ add to Campaigns tab")))</f>
        <v/>
      </c>
      <c r="J5569" s="83" t="str">
        <f aca="false">IF(D5569="","",D5569*IF(Settings!$B$23=Settings!$C$6,1,IF(Settings!$B$23="USD",1/INDEX(Settings!$B$29:$B$40,MONTH(B5569)),INDEX(Settings!$B$29:$B$40,MONTH(B5569)))))</f>
        <v/>
      </c>
    </row>
    <row r="5570" customFormat="false" ht="15" hidden="false" customHeight="false" outlineLevel="0" collapsed="false">
      <c r="I5570" s="0" t="str">
        <f aca="false">IF(A5570="","",IF(COUNTIF(Campaigns!$A$7:$A$300,A5570)&gt;0,"✓",IF(N(D5570)=0,"– no spend","⚠ add to Campaigns tab")))</f>
        <v/>
      </c>
      <c r="J5570" s="83" t="str">
        <f aca="false">IF(D5570="","",D5570*IF(Settings!$B$23=Settings!$C$6,1,IF(Settings!$B$23="USD",1/INDEX(Settings!$B$29:$B$40,MONTH(B5570)),INDEX(Settings!$B$29:$B$40,MONTH(B5570)))))</f>
        <v/>
      </c>
    </row>
    <row r="5571" customFormat="false" ht="15" hidden="false" customHeight="false" outlineLevel="0" collapsed="false">
      <c r="I5571" s="0" t="str">
        <f aca="false">IF(A5571="","",IF(COUNTIF(Campaigns!$A$7:$A$300,A5571)&gt;0,"✓",IF(N(D5571)=0,"– no spend","⚠ add to Campaigns tab")))</f>
        <v/>
      </c>
      <c r="J5571" s="83" t="str">
        <f aca="false">IF(D5571="","",D5571*IF(Settings!$B$23=Settings!$C$6,1,IF(Settings!$B$23="USD",1/INDEX(Settings!$B$29:$B$40,MONTH(B5571)),INDEX(Settings!$B$29:$B$40,MONTH(B5571)))))</f>
        <v/>
      </c>
    </row>
    <row r="5572" customFormat="false" ht="15" hidden="false" customHeight="false" outlineLevel="0" collapsed="false">
      <c r="I5572" s="0" t="str">
        <f aca="false">IF(A5572="","",IF(COUNTIF(Campaigns!$A$7:$A$300,A5572)&gt;0,"✓",IF(N(D5572)=0,"– no spend","⚠ add to Campaigns tab")))</f>
        <v/>
      </c>
      <c r="J5572" s="83" t="str">
        <f aca="false">IF(D5572="","",D5572*IF(Settings!$B$23=Settings!$C$6,1,IF(Settings!$B$23="USD",1/INDEX(Settings!$B$29:$B$40,MONTH(B5572)),INDEX(Settings!$B$29:$B$40,MONTH(B5572)))))</f>
        <v/>
      </c>
    </row>
    <row r="5573" customFormat="false" ht="15" hidden="false" customHeight="false" outlineLevel="0" collapsed="false">
      <c r="I5573" s="0" t="str">
        <f aca="false">IF(A5573="","",IF(COUNTIF(Campaigns!$A$7:$A$300,A5573)&gt;0,"✓",IF(N(D5573)=0,"– no spend","⚠ add to Campaigns tab")))</f>
        <v/>
      </c>
      <c r="J5573" s="83" t="str">
        <f aca="false">IF(D5573="","",D5573*IF(Settings!$B$23=Settings!$C$6,1,IF(Settings!$B$23="USD",1/INDEX(Settings!$B$29:$B$40,MONTH(B5573)),INDEX(Settings!$B$29:$B$40,MONTH(B5573)))))</f>
        <v/>
      </c>
    </row>
    <row r="5574" customFormat="false" ht="15" hidden="false" customHeight="false" outlineLevel="0" collapsed="false">
      <c r="I5574" s="0" t="str">
        <f aca="false">IF(A5574="","",IF(COUNTIF(Campaigns!$A$7:$A$300,A5574)&gt;0,"✓",IF(N(D5574)=0,"– no spend","⚠ add to Campaigns tab")))</f>
        <v/>
      </c>
      <c r="J5574" s="83" t="str">
        <f aca="false">IF(D5574="","",D5574*IF(Settings!$B$23=Settings!$C$6,1,IF(Settings!$B$23="USD",1/INDEX(Settings!$B$29:$B$40,MONTH(B5574)),INDEX(Settings!$B$29:$B$40,MONTH(B5574)))))</f>
        <v/>
      </c>
    </row>
    <row r="5575" customFormat="false" ht="15" hidden="false" customHeight="false" outlineLevel="0" collapsed="false">
      <c r="I5575" s="0" t="str">
        <f aca="false">IF(A5575="","",IF(COUNTIF(Campaigns!$A$7:$A$300,A5575)&gt;0,"✓",IF(N(D5575)=0,"– no spend","⚠ add to Campaigns tab")))</f>
        <v/>
      </c>
      <c r="J5575" s="83" t="str">
        <f aca="false">IF(D5575="","",D5575*IF(Settings!$B$23=Settings!$C$6,1,IF(Settings!$B$23="USD",1/INDEX(Settings!$B$29:$B$40,MONTH(B5575)),INDEX(Settings!$B$29:$B$40,MONTH(B5575)))))</f>
        <v/>
      </c>
    </row>
    <row r="5576" customFormat="false" ht="15" hidden="false" customHeight="false" outlineLevel="0" collapsed="false">
      <c r="I5576" s="0" t="str">
        <f aca="false">IF(A5576="","",IF(COUNTIF(Campaigns!$A$7:$A$300,A5576)&gt;0,"✓",IF(N(D5576)=0,"– no spend","⚠ add to Campaigns tab")))</f>
        <v/>
      </c>
      <c r="J5576" s="83" t="str">
        <f aca="false">IF(D5576="","",D5576*IF(Settings!$B$23=Settings!$C$6,1,IF(Settings!$B$23="USD",1/INDEX(Settings!$B$29:$B$40,MONTH(B5576)),INDEX(Settings!$B$29:$B$40,MONTH(B5576)))))</f>
        <v/>
      </c>
    </row>
    <row r="5577" customFormat="false" ht="15" hidden="false" customHeight="false" outlineLevel="0" collapsed="false">
      <c r="I5577" s="0" t="str">
        <f aca="false">IF(A5577="","",IF(COUNTIF(Campaigns!$A$7:$A$300,A5577)&gt;0,"✓",IF(N(D5577)=0,"– no spend","⚠ add to Campaigns tab")))</f>
        <v/>
      </c>
      <c r="J5577" s="83" t="str">
        <f aca="false">IF(D5577="","",D5577*IF(Settings!$B$23=Settings!$C$6,1,IF(Settings!$B$23="USD",1/INDEX(Settings!$B$29:$B$40,MONTH(B5577)),INDEX(Settings!$B$29:$B$40,MONTH(B5577)))))</f>
        <v/>
      </c>
    </row>
    <row r="5578" customFormat="false" ht="15" hidden="false" customHeight="false" outlineLevel="0" collapsed="false">
      <c r="I5578" s="0" t="str">
        <f aca="false">IF(A5578="","",IF(COUNTIF(Campaigns!$A$7:$A$300,A5578)&gt;0,"✓",IF(N(D5578)=0,"– no spend","⚠ add to Campaigns tab")))</f>
        <v/>
      </c>
      <c r="J5578" s="83" t="str">
        <f aca="false">IF(D5578="","",D5578*IF(Settings!$B$23=Settings!$C$6,1,IF(Settings!$B$23="USD",1/INDEX(Settings!$B$29:$B$40,MONTH(B5578)),INDEX(Settings!$B$29:$B$40,MONTH(B5578)))))</f>
        <v/>
      </c>
    </row>
    <row r="5579" customFormat="false" ht="15" hidden="false" customHeight="false" outlineLevel="0" collapsed="false">
      <c r="I5579" s="0" t="str">
        <f aca="false">IF(A5579="","",IF(COUNTIF(Campaigns!$A$7:$A$300,A5579)&gt;0,"✓",IF(N(D5579)=0,"– no spend","⚠ add to Campaigns tab")))</f>
        <v/>
      </c>
      <c r="J5579" s="83" t="str">
        <f aca="false">IF(D5579="","",D5579*IF(Settings!$B$23=Settings!$C$6,1,IF(Settings!$B$23="USD",1/INDEX(Settings!$B$29:$B$40,MONTH(B5579)),INDEX(Settings!$B$29:$B$40,MONTH(B5579)))))</f>
        <v/>
      </c>
    </row>
    <row r="5580" customFormat="false" ht="15" hidden="false" customHeight="false" outlineLevel="0" collapsed="false">
      <c r="I5580" s="0" t="str">
        <f aca="false">IF(A5580="","",IF(COUNTIF(Campaigns!$A$7:$A$300,A5580)&gt;0,"✓",IF(N(D5580)=0,"– no spend","⚠ add to Campaigns tab")))</f>
        <v/>
      </c>
      <c r="J5580" s="83" t="str">
        <f aca="false">IF(D5580="","",D5580*IF(Settings!$B$23=Settings!$C$6,1,IF(Settings!$B$23="USD",1/INDEX(Settings!$B$29:$B$40,MONTH(B5580)),INDEX(Settings!$B$29:$B$40,MONTH(B5580)))))</f>
        <v/>
      </c>
    </row>
    <row r="5581" customFormat="false" ht="15" hidden="false" customHeight="false" outlineLevel="0" collapsed="false">
      <c r="I5581" s="0" t="str">
        <f aca="false">IF(A5581="","",IF(COUNTIF(Campaigns!$A$7:$A$300,A5581)&gt;0,"✓",IF(N(D5581)=0,"– no spend","⚠ add to Campaigns tab")))</f>
        <v/>
      </c>
      <c r="J5581" s="83" t="str">
        <f aca="false">IF(D5581="","",D5581*IF(Settings!$B$23=Settings!$C$6,1,IF(Settings!$B$23="USD",1/INDEX(Settings!$B$29:$B$40,MONTH(B5581)),INDEX(Settings!$B$29:$B$40,MONTH(B5581)))))</f>
        <v/>
      </c>
    </row>
    <row r="5582" customFormat="false" ht="15" hidden="false" customHeight="false" outlineLevel="0" collapsed="false">
      <c r="I5582" s="0" t="str">
        <f aca="false">IF(A5582="","",IF(COUNTIF(Campaigns!$A$7:$A$300,A5582)&gt;0,"✓",IF(N(D5582)=0,"– no spend","⚠ add to Campaigns tab")))</f>
        <v/>
      </c>
      <c r="J5582" s="83" t="str">
        <f aca="false">IF(D5582="","",D5582*IF(Settings!$B$23=Settings!$C$6,1,IF(Settings!$B$23="USD",1/INDEX(Settings!$B$29:$B$40,MONTH(B5582)),INDEX(Settings!$B$29:$B$40,MONTH(B5582)))))</f>
        <v/>
      </c>
    </row>
    <row r="5583" customFormat="false" ht="15" hidden="false" customHeight="false" outlineLevel="0" collapsed="false">
      <c r="I5583" s="0" t="str">
        <f aca="false">IF(A5583="","",IF(COUNTIF(Campaigns!$A$7:$A$300,A5583)&gt;0,"✓",IF(N(D5583)=0,"– no spend","⚠ add to Campaigns tab")))</f>
        <v/>
      </c>
      <c r="J5583" s="83" t="str">
        <f aca="false">IF(D5583="","",D5583*IF(Settings!$B$23=Settings!$C$6,1,IF(Settings!$B$23="USD",1/INDEX(Settings!$B$29:$B$40,MONTH(B5583)),INDEX(Settings!$B$29:$B$40,MONTH(B5583)))))</f>
        <v/>
      </c>
    </row>
    <row r="5584" customFormat="false" ht="15" hidden="false" customHeight="false" outlineLevel="0" collapsed="false">
      <c r="I5584" s="0" t="str">
        <f aca="false">IF(A5584="","",IF(COUNTIF(Campaigns!$A$7:$A$300,A5584)&gt;0,"✓",IF(N(D5584)=0,"– no spend","⚠ add to Campaigns tab")))</f>
        <v/>
      </c>
      <c r="J5584" s="83" t="str">
        <f aca="false">IF(D5584="","",D5584*IF(Settings!$B$23=Settings!$C$6,1,IF(Settings!$B$23="USD",1/INDEX(Settings!$B$29:$B$40,MONTH(B5584)),INDEX(Settings!$B$29:$B$40,MONTH(B5584)))))</f>
        <v/>
      </c>
    </row>
    <row r="5585" customFormat="false" ht="15" hidden="false" customHeight="false" outlineLevel="0" collapsed="false">
      <c r="I5585" s="0" t="str">
        <f aca="false">IF(A5585="","",IF(COUNTIF(Campaigns!$A$7:$A$300,A5585)&gt;0,"✓",IF(N(D5585)=0,"– no spend","⚠ add to Campaigns tab")))</f>
        <v/>
      </c>
      <c r="J5585" s="83" t="str">
        <f aca="false">IF(D5585="","",D5585*IF(Settings!$B$23=Settings!$C$6,1,IF(Settings!$B$23="USD",1/INDEX(Settings!$B$29:$B$40,MONTH(B5585)),INDEX(Settings!$B$29:$B$40,MONTH(B5585)))))</f>
        <v/>
      </c>
    </row>
    <row r="5586" customFormat="false" ht="15" hidden="false" customHeight="false" outlineLevel="0" collapsed="false">
      <c r="I5586" s="0" t="str">
        <f aca="false">IF(A5586="","",IF(COUNTIF(Campaigns!$A$7:$A$300,A5586)&gt;0,"✓",IF(N(D5586)=0,"– no spend","⚠ add to Campaigns tab")))</f>
        <v/>
      </c>
      <c r="J5586" s="83" t="str">
        <f aca="false">IF(D5586="","",D5586*IF(Settings!$B$23=Settings!$C$6,1,IF(Settings!$B$23="USD",1/INDEX(Settings!$B$29:$B$40,MONTH(B5586)),INDEX(Settings!$B$29:$B$40,MONTH(B5586)))))</f>
        <v/>
      </c>
    </row>
    <row r="5587" customFormat="false" ht="15" hidden="false" customHeight="false" outlineLevel="0" collapsed="false">
      <c r="I5587" s="0" t="str">
        <f aca="false">IF(A5587="","",IF(COUNTIF(Campaigns!$A$7:$A$300,A5587)&gt;0,"✓",IF(N(D5587)=0,"– no spend","⚠ add to Campaigns tab")))</f>
        <v/>
      </c>
      <c r="J5587" s="83" t="str">
        <f aca="false">IF(D5587="","",D5587*IF(Settings!$B$23=Settings!$C$6,1,IF(Settings!$B$23="USD",1/INDEX(Settings!$B$29:$B$40,MONTH(B5587)),INDEX(Settings!$B$29:$B$40,MONTH(B5587)))))</f>
        <v/>
      </c>
    </row>
    <row r="5588" customFormat="false" ht="15" hidden="false" customHeight="false" outlineLevel="0" collapsed="false">
      <c r="I5588" s="0" t="str">
        <f aca="false">IF(A5588="","",IF(COUNTIF(Campaigns!$A$7:$A$300,A5588)&gt;0,"✓",IF(N(D5588)=0,"– no spend","⚠ add to Campaigns tab")))</f>
        <v/>
      </c>
      <c r="J5588" s="83" t="str">
        <f aca="false">IF(D5588="","",D5588*IF(Settings!$B$23=Settings!$C$6,1,IF(Settings!$B$23="USD",1/INDEX(Settings!$B$29:$B$40,MONTH(B5588)),INDEX(Settings!$B$29:$B$40,MONTH(B5588)))))</f>
        <v/>
      </c>
    </row>
    <row r="5589" customFormat="false" ht="15" hidden="false" customHeight="false" outlineLevel="0" collapsed="false">
      <c r="I5589" s="0" t="str">
        <f aca="false">IF(A5589="","",IF(COUNTIF(Campaigns!$A$7:$A$300,A5589)&gt;0,"✓",IF(N(D5589)=0,"– no spend","⚠ add to Campaigns tab")))</f>
        <v/>
      </c>
      <c r="J5589" s="83" t="str">
        <f aca="false">IF(D5589="","",D5589*IF(Settings!$B$23=Settings!$C$6,1,IF(Settings!$B$23="USD",1/INDEX(Settings!$B$29:$B$40,MONTH(B5589)),INDEX(Settings!$B$29:$B$40,MONTH(B5589)))))</f>
        <v/>
      </c>
    </row>
    <row r="5590" customFormat="false" ht="15" hidden="false" customHeight="false" outlineLevel="0" collapsed="false">
      <c r="I5590" s="0" t="str">
        <f aca="false">IF(A5590="","",IF(COUNTIF(Campaigns!$A$7:$A$300,A5590)&gt;0,"✓",IF(N(D5590)=0,"– no spend","⚠ add to Campaigns tab")))</f>
        <v/>
      </c>
      <c r="J5590" s="83" t="str">
        <f aca="false">IF(D5590="","",D5590*IF(Settings!$B$23=Settings!$C$6,1,IF(Settings!$B$23="USD",1/INDEX(Settings!$B$29:$B$40,MONTH(B5590)),INDEX(Settings!$B$29:$B$40,MONTH(B5590)))))</f>
        <v/>
      </c>
    </row>
    <row r="5591" customFormat="false" ht="15" hidden="false" customHeight="false" outlineLevel="0" collapsed="false">
      <c r="I5591" s="0" t="str">
        <f aca="false">IF(A5591="","",IF(COUNTIF(Campaigns!$A$7:$A$300,A5591)&gt;0,"✓",IF(N(D5591)=0,"– no spend","⚠ add to Campaigns tab")))</f>
        <v/>
      </c>
      <c r="J5591" s="83" t="str">
        <f aca="false">IF(D5591="","",D5591*IF(Settings!$B$23=Settings!$C$6,1,IF(Settings!$B$23="USD",1/INDEX(Settings!$B$29:$B$40,MONTH(B5591)),INDEX(Settings!$B$29:$B$40,MONTH(B5591)))))</f>
        <v/>
      </c>
    </row>
    <row r="5592" customFormat="false" ht="15" hidden="false" customHeight="false" outlineLevel="0" collapsed="false">
      <c r="I5592" s="0" t="str">
        <f aca="false">IF(A5592="","",IF(COUNTIF(Campaigns!$A$7:$A$300,A5592)&gt;0,"✓",IF(N(D5592)=0,"– no spend","⚠ add to Campaigns tab")))</f>
        <v/>
      </c>
      <c r="J5592" s="83" t="str">
        <f aca="false">IF(D5592="","",D5592*IF(Settings!$B$23=Settings!$C$6,1,IF(Settings!$B$23="USD",1/INDEX(Settings!$B$29:$B$40,MONTH(B5592)),INDEX(Settings!$B$29:$B$40,MONTH(B5592)))))</f>
        <v/>
      </c>
    </row>
    <row r="5593" customFormat="false" ht="15" hidden="false" customHeight="false" outlineLevel="0" collapsed="false">
      <c r="I5593" s="0" t="str">
        <f aca="false">IF(A5593="","",IF(COUNTIF(Campaigns!$A$7:$A$300,A5593)&gt;0,"✓",IF(N(D5593)=0,"– no spend","⚠ add to Campaigns tab")))</f>
        <v/>
      </c>
      <c r="J5593" s="83" t="str">
        <f aca="false">IF(D5593="","",D5593*IF(Settings!$B$23=Settings!$C$6,1,IF(Settings!$B$23="USD",1/INDEX(Settings!$B$29:$B$40,MONTH(B5593)),INDEX(Settings!$B$29:$B$40,MONTH(B5593)))))</f>
        <v/>
      </c>
    </row>
    <row r="5594" customFormat="false" ht="15" hidden="false" customHeight="false" outlineLevel="0" collapsed="false">
      <c r="I5594" s="0" t="str">
        <f aca="false">IF(A5594="","",IF(COUNTIF(Campaigns!$A$7:$A$300,A5594)&gt;0,"✓",IF(N(D5594)=0,"– no spend","⚠ add to Campaigns tab")))</f>
        <v/>
      </c>
      <c r="J5594" s="83" t="str">
        <f aca="false">IF(D5594="","",D5594*IF(Settings!$B$23=Settings!$C$6,1,IF(Settings!$B$23="USD",1/INDEX(Settings!$B$29:$B$40,MONTH(B5594)),INDEX(Settings!$B$29:$B$40,MONTH(B5594)))))</f>
        <v/>
      </c>
    </row>
    <row r="5595" customFormat="false" ht="15" hidden="false" customHeight="false" outlineLevel="0" collapsed="false">
      <c r="I5595" s="0" t="str">
        <f aca="false">IF(A5595="","",IF(COUNTIF(Campaigns!$A$7:$A$300,A5595)&gt;0,"✓",IF(N(D5595)=0,"– no spend","⚠ add to Campaigns tab")))</f>
        <v/>
      </c>
      <c r="J5595" s="83" t="str">
        <f aca="false">IF(D5595="","",D5595*IF(Settings!$B$23=Settings!$C$6,1,IF(Settings!$B$23="USD",1/INDEX(Settings!$B$29:$B$40,MONTH(B5595)),INDEX(Settings!$B$29:$B$40,MONTH(B5595)))))</f>
        <v/>
      </c>
    </row>
    <row r="5596" customFormat="false" ht="15" hidden="false" customHeight="false" outlineLevel="0" collapsed="false">
      <c r="I5596" s="0" t="str">
        <f aca="false">IF(A5596="","",IF(COUNTIF(Campaigns!$A$7:$A$300,A5596)&gt;0,"✓",IF(N(D5596)=0,"– no spend","⚠ add to Campaigns tab")))</f>
        <v/>
      </c>
      <c r="J5596" s="83" t="str">
        <f aca="false">IF(D5596="","",D5596*IF(Settings!$B$23=Settings!$C$6,1,IF(Settings!$B$23="USD",1/INDEX(Settings!$B$29:$B$40,MONTH(B5596)),INDEX(Settings!$B$29:$B$40,MONTH(B5596)))))</f>
        <v/>
      </c>
    </row>
    <row r="5597" customFormat="false" ht="15" hidden="false" customHeight="false" outlineLevel="0" collapsed="false">
      <c r="I5597" s="0" t="str">
        <f aca="false">IF(A5597="","",IF(COUNTIF(Campaigns!$A$7:$A$300,A5597)&gt;0,"✓",IF(N(D5597)=0,"– no spend","⚠ add to Campaigns tab")))</f>
        <v/>
      </c>
      <c r="J5597" s="83" t="str">
        <f aca="false">IF(D5597="","",D5597*IF(Settings!$B$23=Settings!$C$6,1,IF(Settings!$B$23="USD",1/INDEX(Settings!$B$29:$B$40,MONTH(B5597)),INDEX(Settings!$B$29:$B$40,MONTH(B5597)))))</f>
        <v/>
      </c>
    </row>
    <row r="5598" customFormat="false" ht="15" hidden="false" customHeight="false" outlineLevel="0" collapsed="false">
      <c r="I5598" s="0" t="str">
        <f aca="false">IF(A5598="","",IF(COUNTIF(Campaigns!$A$7:$A$300,A5598)&gt;0,"✓",IF(N(D5598)=0,"– no spend","⚠ add to Campaigns tab")))</f>
        <v/>
      </c>
      <c r="J5598" s="83" t="str">
        <f aca="false">IF(D5598="","",D5598*IF(Settings!$B$23=Settings!$C$6,1,IF(Settings!$B$23="USD",1/INDEX(Settings!$B$29:$B$40,MONTH(B5598)),INDEX(Settings!$B$29:$B$40,MONTH(B5598)))))</f>
        <v/>
      </c>
    </row>
    <row r="5599" customFormat="false" ht="15" hidden="false" customHeight="false" outlineLevel="0" collapsed="false">
      <c r="I5599" s="0" t="str">
        <f aca="false">IF(A5599="","",IF(COUNTIF(Campaigns!$A$7:$A$300,A5599)&gt;0,"✓",IF(N(D5599)=0,"– no spend","⚠ add to Campaigns tab")))</f>
        <v/>
      </c>
      <c r="J5599" s="83" t="str">
        <f aca="false">IF(D5599="","",D5599*IF(Settings!$B$23=Settings!$C$6,1,IF(Settings!$B$23="USD",1/INDEX(Settings!$B$29:$B$40,MONTH(B5599)),INDEX(Settings!$B$29:$B$40,MONTH(B5599)))))</f>
        <v/>
      </c>
    </row>
    <row r="5600" customFormat="false" ht="15" hidden="false" customHeight="false" outlineLevel="0" collapsed="false">
      <c r="I5600" s="0" t="str">
        <f aca="false">IF(A5600="","",IF(COUNTIF(Campaigns!$A$7:$A$300,A5600)&gt;0,"✓",IF(N(D5600)=0,"– no spend","⚠ add to Campaigns tab")))</f>
        <v/>
      </c>
      <c r="J5600" s="83" t="str">
        <f aca="false">IF(D5600="","",D5600*IF(Settings!$B$23=Settings!$C$6,1,IF(Settings!$B$23="USD",1/INDEX(Settings!$B$29:$B$40,MONTH(B5600)),INDEX(Settings!$B$29:$B$40,MONTH(B5600)))))</f>
        <v/>
      </c>
    </row>
    <row r="5601" customFormat="false" ht="15" hidden="false" customHeight="false" outlineLevel="0" collapsed="false">
      <c r="I5601" s="0" t="str">
        <f aca="false">IF(A5601="","",IF(COUNTIF(Campaigns!$A$7:$A$300,A5601)&gt;0,"✓",IF(N(D5601)=0,"– no spend","⚠ add to Campaigns tab")))</f>
        <v/>
      </c>
      <c r="J5601" s="83" t="str">
        <f aca="false">IF(D5601="","",D5601*IF(Settings!$B$23=Settings!$C$6,1,IF(Settings!$B$23="USD",1/INDEX(Settings!$B$29:$B$40,MONTH(B5601)),INDEX(Settings!$B$29:$B$40,MONTH(B5601)))))</f>
        <v/>
      </c>
    </row>
    <row r="5602" customFormat="false" ht="15" hidden="false" customHeight="false" outlineLevel="0" collapsed="false">
      <c r="I5602" s="0" t="str">
        <f aca="false">IF(A5602="","",IF(COUNTIF(Campaigns!$A$7:$A$300,A5602)&gt;0,"✓",IF(N(D5602)=0,"– no spend","⚠ add to Campaigns tab")))</f>
        <v/>
      </c>
      <c r="J5602" s="83" t="str">
        <f aca="false">IF(D5602="","",D5602*IF(Settings!$B$23=Settings!$C$6,1,IF(Settings!$B$23="USD",1/INDEX(Settings!$B$29:$B$40,MONTH(B5602)),INDEX(Settings!$B$29:$B$40,MONTH(B5602)))))</f>
        <v/>
      </c>
    </row>
    <row r="5603" customFormat="false" ht="15" hidden="false" customHeight="false" outlineLevel="0" collapsed="false">
      <c r="I5603" s="0" t="str">
        <f aca="false">IF(A5603="","",IF(COUNTIF(Campaigns!$A$7:$A$300,A5603)&gt;0,"✓",IF(N(D5603)=0,"– no spend","⚠ add to Campaigns tab")))</f>
        <v/>
      </c>
      <c r="J5603" s="83" t="str">
        <f aca="false">IF(D5603="","",D5603*IF(Settings!$B$23=Settings!$C$6,1,IF(Settings!$B$23="USD",1/INDEX(Settings!$B$29:$B$40,MONTH(B5603)),INDEX(Settings!$B$29:$B$40,MONTH(B5603)))))</f>
        <v/>
      </c>
    </row>
    <row r="5604" customFormat="false" ht="15" hidden="false" customHeight="false" outlineLevel="0" collapsed="false">
      <c r="I5604" s="0" t="str">
        <f aca="false">IF(A5604="","",IF(COUNTIF(Campaigns!$A$7:$A$300,A5604)&gt;0,"✓",IF(N(D5604)=0,"– no spend","⚠ add to Campaigns tab")))</f>
        <v/>
      </c>
      <c r="J5604" s="83" t="str">
        <f aca="false">IF(D5604="","",D5604*IF(Settings!$B$23=Settings!$C$6,1,IF(Settings!$B$23="USD",1/INDEX(Settings!$B$29:$B$40,MONTH(B5604)),INDEX(Settings!$B$29:$B$40,MONTH(B5604)))))</f>
        <v/>
      </c>
    </row>
    <row r="5605" customFormat="false" ht="15" hidden="false" customHeight="false" outlineLevel="0" collapsed="false">
      <c r="I5605" s="0" t="str">
        <f aca="false">IF(A5605="","",IF(COUNTIF(Campaigns!$A$7:$A$300,A5605)&gt;0,"✓",IF(N(D5605)=0,"– no spend","⚠ add to Campaigns tab")))</f>
        <v/>
      </c>
      <c r="J5605" s="83" t="str">
        <f aca="false">IF(D5605="","",D5605*IF(Settings!$B$23=Settings!$C$6,1,IF(Settings!$B$23="USD",1/INDEX(Settings!$B$29:$B$40,MONTH(B5605)),INDEX(Settings!$B$29:$B$40,MONTH(B5605)))))</f>
        <v/>
      </c>
    </row>
    <row r="5606" customFormat="false" ht="15" hidden="false" customHeight="false" outlineLevel="0" collapsed="false">
      <c r="I5606" s="0" t="str">
        <f aca="false">IF(A5606="","",IF(COUNTIF(Campaigns!$A$7:$A$300,A5606)&gt;0,"✓",IF(N(D5606)=0,"– no spend","⚠ add to Campaigns tab")))</f>
        <v/>
      </c>
      <c r="J5606" s="83" t="str">
        <f aca="false">IF(D5606="","",D5606*IF(Settings!$B$23=Settings!$C$6,1,IF(Settings!$B$23="USD",1/INDEX(Settings!$B$29:$B$40,MONTH(B5606)),INDEX(Settings!$B$29:$B$40,MONTH(B5606)))))</f>
        <v/>
      </c>
    </row>
    <row r="5607" customFormat="false" ht="15" hidden="false" customHeight="false" outlineLevel="0" collapsed="false">
      <c r="I5607" s="0" t="str">
        <f aca="false">IF(A5607="","",IF(COUNTIF(Campaigns!$A$7:$A$300,A5607)&gt;0,"✓",IF(N(D5607)=0,"– no spend","⚠ add to Campaigns tab")))</f>
        <v/>
      </c>
      <c r="J5607" s="83" t="str">
        <f aca="false">IF(D5607="","",D5607*IF(Settings!$B$23=Settings!$C$6,1,IF(Settings!$B$23="USD",1/INDEX(Settings!$B$29:$B$40,MONTH(B5607)),INDEX(Settings!$B$29:$B$40,MONTH(B5607)))))</f>
        <v/>
      </c>
    </row>
    <row r="5608" customFormat="false" ht="15" hidden="false" customHeight="false" outlineLevel="0" collapsed="false">
      <c r="I5608" s="0" t="str">
        <f aca="false">IF(A5608="","",IF(COUNTIF(Campaigns!$A$7:$A$300,A5608)&gt;0,"✓",IF(N(D5608)=0,"– no spend","⚠ add to Campaigns tab")))</f>
        <v/>
      </c>
      <c r="J5608" s="83" t="str">
        <f aca="false">IF(D5608="","",D5608*IF(Settings!$B$23=Settings!$C$6,1,IF(Settings!$B$23="USD",1/INDEX(Settings!$B$29:$B$40,MONTH(B5608)),INDEX(Settings!$B$29:$B$40,MONTH(B5608)))))</f>
        <v/>
      </c>
    </row>
    <row r="5609" customFormat="false" ht="15" hidden="false" customHeight="false" outlineLevel="0" collapsed="false">
      <c r="I5609" s="0" t="str">
        <f aca="false">IF(A5609="","",IF(COUNTIF(Campaigns!$A$7:$A$300,A5609)&gt;0,"✓",IF(N(D5609)=0,"– no spend","⚠ add to Campaigns tab")))</f>
        <v/>
      </c>
      <c r="J5609" s="83" t="str">
        <f aca="false">IF(D5609="","",D5609*IF(Settings!$B$23=Settings!$C$6,1,IF(Settings!$B$23="USD",1/INDEX(Settings!$B$29:$B$40,MONTH(B5609)),INDEX(Settings!$B$29:$B$40,MONTH(B5609)))))</f>
        <v/>
      </c>
    </row>
    <row r="5610" customFormat="false" ht="15" hidden="false" customHeight="false" outlineLevel="0" collapsed="false">
      <c r="I5610" s="0" t="str">
        <f aca="false">IF(A5610="","",IF(COUNTIF(Campaigns!$A$7:$A$300,A5610)&gt;0,"✓",IF(N(D5610)=0,"– no spend","⚠ add to Campaigns tab")))</f>
        <v/>
      </c>
      <c r="J5610" s="83" t="str">
        <f aca="false">IF(D5610="","",D5610*IF(Settings!$B$23=Settings!$C$6,1,IF(Settings!$B$23="USD",1/INDEX(Settings!$B$29:$B$40,MONTH(B5610)),INDEX(Settings!$B$29:$B$40,MONTH(B5610)))))</f>
        <v/>
      </c>
    </row>
    <row r="5611" customFormat="false" ht="15" hidden="false" customHeight="false" outlineLevel="0" collapsed="false">
      <c r="I5611" s="0" t="str">
        <f aca="false">IF(A5611="","",IF(COUNTIF(Campaigns!$A$7:$A$300,A5611)&gt;0,"✓",IF(N(D5611)=0,"– no spend","⚠ add to Campaigns tab")))</f>
        <v/>
      </c>
      <c r="J5611" s="83" t="str">
        <f aca="false">IF(D5611="","",D5611*IF(Settings!$B$23=Settings!$C$6,1,IF(Settings!$B$23="USD",1/INDEX(Settings!$B$29:$B$40,MONTH(B5611)),INDEX(Settings!$B$29:$B$40,MONTH(B5611)))))</f>
        <v/>
      </c>
    </row>
    <row r="5612" customFormat="false" ht="15" hidden="false" customHeight="false" outlineLevel="0" collapsed="false">
      <c r="I5612" s="0" t="str">
        <f aca="false">IF(A5612="","",IF(COUNTIF(Campaigns!$A$7:$A$300,A5612)&gt;0,"✓",IF(N(D5612)=0,"– no spend","⚠ add to Campaigns tab")))</f>
        <v/>
      </c>
      <c r="J5612" s="83" t="str">
        <f aca="false">IF(D5612="","",D5612*IF(Settings!$B$23=Settings!$C$6,1,IF(Settings!$B$23="USD",1/INDEX(Settings!$B$29:$B$40,MONTH(B5612)),INDEX(Settings!$B$29:$B$40,MONTH(B5612)))))</f>
        <v/>
      </c>
    </row>
    <row r="5613" customFormat="false" ht="15" hidden="false" customHeight="false" outlineLevel="0" collapsed="false">
      <c r="I5613" s="0" t="str">
        <f aca="false">IF(A5613="","",IF(COUNTIF(Campaigns!$A$7:$A$300,A5613)&gt;0,"✓",IF(N(D5613)=0,"– no spend","⚠ add to Campaigns tab")))</f>
        <v/>
      </c>
      <c r="J5613" s="83" t="str">
        <f aca="false">IF(D5613="","",D5613*IF(Settings!$B$23=Settings!$C$6,1,IF(Settings!$B$23="USD",1/INDEX(Settings!$B$29:$B$40,MONTH(B5613)),INDEX(Settings!$B$29:$B$40,MONTH(B5613)))))</f>
        <v/>
      </c>
    </row>
    <row r="5614" customFormat="false" ht="15" hidden="false" customHeight="false" outlineLevel="0" collapsed="false">
      <c r="I5614" s="0" t="str">
        <f aca="false">IF(A5614="","",IF(COUNTIF(Campaigns!$A$7:$A$300,A5614)&gt;0,"✓",IF(N(D5614)=0,"– no spend","⚠ add to Campaigns tab")))</f>
        <v/>
      </c>
      <c r="J5614" s="83" t="str">
        <f aca="false">IF(D5614="","",D5614*IF(Settings!$B$23=Settings!$C$6,1,IF(Settings!$B$23="USD",1/INDEX(Settings!$B$29:$B$40,MONTH(B5614)),INDEX(Settings!$B$29:$B$40,MONTH(B5614)))))</f>
        <v/>
      </c>
    </row>
    <row r="5615" customFormat="false" ht="15" hidden="false" customHeight="false" outlineLevel="0" collapsed="false">
      <c r="I5615" s="0" t="str">
        <f aca="false">IF(A5615="","",IF(COUNTIF(Campaigns!$A$7:$A$300,A5615)&gt;0,"✓",IF(N(D5615)=0,"– no spend","⚠ add to Campaigns tab")))</f>
        <v/>
      </c>
      <c r="J5615" s="83" t="str">
        <f aca="false">IF(D5615="","",D5615*IF(Settings!$B$23=Settings!$C$6,1,IF(Settings!$B$23="USD",1/INDEX(Settings!$B$29:$B$40,MONTH(B5615)),INDEX(Settings!$B$29:$B$40,MONTH(B5615)))))</f>
        <v/>
      </c>
    </row>
    <row r="5616" customFormat="false" ht="15" hidden="false" customHeight="false" outlineLevel="0" collapsed="false">
      <c r="I5616" s="0" t="str">
        <f aca="false">IF(A5616="","",IF(COUNTIF(Campaigns!$A$7:$A$300,A5616)&gt;0,"✓",IF(N(D5616)=0,"– no spend","⚠ add to Campaigns tab")))</f>
        <v/>
      </c>
      <c r="J5616" s="83" t="str">
        <f aca="false">IF(D5616="","",D5616*IF(Settings!$B$23=Settings!$C$6,1,IF(Settings!$B$23="USD",1/INDEX(Settings!$B$29:$B$40,MONTH(B5616)),INDEX(Settings!$B$29:$B$40,MONTH(B5616)))))</f>
        <v/>
      </c>
    </row>
    <row r="5617" customFormat="false" ht="15" hidden="false" customHeight="false" outlineLevel="0" collapsed="false">
      <c r="I5617" s="0" t="str">
        <f aca="false">IF(A5617="","",IF(COUNTIF(Campaigns!$A$7:$A$300,A5617)&gt;0,"✓",IF(N(D5617)=0,"– no spend","⚠ add to Campaigns tab")))</f>
        <v/>
      </c>
      <c r="J5617" s="83" t="str">
        <f aca="false">IF(D5617="","",D5617*IF(Settings!$B$23=Settings!$C$6,1,IF(Settings!$B$23="USD",1/INDEX(Settings!$B$29:$B$40,MONTH(B5617)),INDEX(Settings!$B$29:$B$40,MONTH(B5617)))))</f>
        <v/>
      </c>
    </row>
    <row r="5618" customFormat="false" ht="15" hidden="false" customHeight="false" outlineLevel="0" collapsed="false">
      <c r="I5618" s="0" t="str">
        <f aca="false">IF(A5618="","",IF(COUNTIF(Campaigns!$A$7:$A$300,A5618)&gt;0,"✓",IF(N(D5618)=0,"– no spend","⚠ add to Campaigns tab")))</f>
        <v/>
      </c>
      <c r="J5618" s="83" t="str">
        <f aca="false">IF(D5618="","",D5618*IF(Settings!$B$23=Settings!$C$6,1,IF(Settings!$B$23="USD",1/INDEX(Settings!$B$29:$B$40,MONTH(B5618)),INDEX(Settings!$B$29:$B$40,MONTH(B5618)))))</f>
        <v/>
      </c>
    </row>
    <row r="5619" customFormat="false" ht="15" hidden="false" customHeight="false" outlineLevel="0" collapsed="false">
      <c r="I5619" s="0" t="str">
        <f aca="false">IF(A5619="","",IF(COUNTIF(Campaigns!$A$7:$A$300,A5619)&gt;0,"✓",IF(N(D5619)=0,"– no spend","⚠ add to Campaigns tab")))</f>
        <v/>
      </c>
      <c r="J5619" s="83" t="str">
        <f aca="false">IF(D5619="","",D5619*IF(Settings!$B$23=Settings!$C$6,1,IF(Settings!$B$23="USD",1/INDEX(Settings!$B$29:$B$40,MONTH(B5619)),INDEX(Settings!$B$29:$B$40,MONTH(B5619)))))</f>
        <v/>
      </c>
    </row>
    <row r="5620" customFormat="false" ht="15" hidden="false" customHeight="false" outlineLevel="0" collapsed="false">
      <c r="I5620" s="0" t="str">
        <f aca="false">IF(A5620="","",IF(COUNTIF(Campaigns!$A$7:$A$300,A5620)&gt;0,"✓",IF(N(D5620)=0,"– no spend","⚠ add to Campaigns tab")))</f>
        <v/>
      </c>
      <c r="J5620" s="83" t="str">
        <f aca="false">IF(D5620="","",D5620*IF(Settings!$B$23=Settings!$C$6,1,IF(Settings!$B$23="USD",1/INDEX(Settings!$B$29:$B$40,MONTH(B5620)),INDEX(Settings!$B$29:$B$40,MONTH(B5620)))))</f>
        <v/>
      </c>
    </row>
    <row r="5621" customFormat="false" ht="15" hidden="false" customHeight="false" outlineLevel="0" collapsed="false">
      <c r="I5621" s="0" t="str">
        <f aca="false">IF(A5621="","",IF(COUNTIF(Campaigns!$A$7:$A$300,A5621)&gt;0,"✓",IF(N(D5621)=0,"– no spend","⚠ add to Campaigns tab")))</f>
        <v/>
      </c>
      <c r="J5621" s="83" t="str">
        <f aca="false">IF(D5621="","",D5621*IF(Settings!$B$23=Settings!$C$6,1,IF(Settings!$B$23="USD",1/INDEX(Settings!$B$29:$B$40,MONTH(B5621)),INDEX(Settings!$B$29:$B$40,MONTH(B5621)))))</f>
        <v/>
      </c>
    </row>
    <row r="5622" customFormat="false" ht="15" hidden="false" customHeight="false" outlineLevel="0" collapsed="false">
      <c r="I5622" s="0" t="str">
        <f aca="false">IF(A5622="","",IF(COUNTIF(Campaigns!$A$7:$A$300,A5622)&gt;0,"✓",IF(N(D5622)=0,"– no spend","⚠ add to Campaigns tab")))</f>
        <v/>
      </c>
      <c r="J5622" s="83" t="str">
        <f aca="false">IF(D5622="","",D5622*IF(Settings!$B$23=Settings!$C$6,1,IF(Settings!$B$23="USD",1/INDEX(Settings!$B$29:$B$40,MONTH(B5622)),INDEX(Settings!$B$29:$B$40,MONTH(B5622)))))</f>
        <v/>
      </c>
    </row>
    <row r="5623" customFormat="false" ht="15" hidden="false" customHeight="false" outlineLevel="0" collapsed="false">
      <c r="I5623" s="0" t="str">
        <f aca="false">IF(A5623="","",IF(COUNTIF(Campaigns!$A$7:$A$300,A5623)&gt;0,"✓",IF(N(D5623)=0,"– no spend","⚠ add to Campaigns tab")))</f>
        <v/>
      </c>
      <c r="J5623" s="83" t="str">
        <f aca="false">IF(D5623="","",D5623*IF(Settings!$B$23=Settings!$C$6,1,IF(Settings!$B$23="USD",1/INDEX(Settings!$B$29:$B$40,MONTH(B5623)),INDEX(Settings!$B$29:$B$40,MONTH(B5623)))))</f>
        <v/>
      </c>
    </row>
    <row r="5624" customFormat="false" ht="15" hidden="false" customHeight="false" outlineLevel="0" collapsed="false">
      <c r="I5624" s="0" t="str">
        <f aca="false">IF(A5624="","",IF(COUNTIF(Campaigns!$A$7:$A$300,A5624)&gt;0,"✓",IF(N(D5624)=0,"– no spend","⚠ add to Campaigns tab")))</f>
        <v/>
      </c>
      <c r="J5624" s="83" t="str">
        <f aca="false">IF(D5624="","",D5624*IF(Settings!$B$23=Settings!$C$6,1,IF(Settings!$B$23="USD",1/INDEX(Settings!$B$29:$B$40,MONTH(B5624)),INDEX(Settings!$B$29:$B$40,MONTH(B5624)))))</f>
        <v/>
      </c>
    </row>
    <row r="5625" customFormat="false" ht="15" hidden="false" customHeight="false" outlineLevel="0" collapsed="false">
      <c r="I5625" s="0" t="str">
        <f aca="false">IF(A5625="","",IF(COUNTIF(Campaigns!$A$7:$A$300,A5625)&gt;0,"✓",IF(N(D5625)=0,"– no spend","⚠ add to Campaigns tab")))</f>
        <v/>
      </c>
      <c r="J5625" s="83" t="str">
        <f aca="false">IF(D5625="","",D5625*IF(Settings!$B$23=Settings!$C$6,1,IF(Settings!$B$23="USD",1/INDEX(Settings!$B$29:$B$40,MONTH(B5625)),INDEX(Settings!$B$29:$B$40,MONTH(B5625)))))</f>
        <v/>
      </c>
    </row>
    <row r="5626" customFormat="false" ht="15" hidden="false" customHeight="false" outlineLevel="0" collapsed="false">
      <c r="I5626" s="0" t="str">
        <f aca="false">IF(A5626="","",IF(COUNTIF(Campaigns!$A$7:$A$300,A5626)&gt;0,"✓",IF(N(D5626)=0,"– no spend","⚠ add to Campaigns tab")))</f>
        <v/>
      </c>
      <c r="J5626" s="83" t="str">
        <f aca="false">IF(D5626="","",D5626*IF(Settings!$B$23=Settings!$C$6,1,IF(Settings!$B$23="USD",1/INDEX(Settings!$B$29:$B$40,MONTH(B5626)),INDEX(Settings!$B$29:$B$40,MONTH(B5626)))))</f>
        <v/>
      </c>
    </row>
    <row r="5627" customFormat="false" ht="15" hidden="false" customHeight="false" outlineLevel="0" collapsed="false">
      <c r="I5627" s="0" t="str">
        <f aca="false">IF(A5627="","",IF(COUNTIF(Campaigns!$A$7:$A$300,A5627)&gt;0,"✓",IF(N(D5627)=0,"– no spend","⚠ add to Campaigns tab")))</f>
        <v/>
      </c>
      <c r="J5627" s="83" t="str">
        <f aca="false">IF(D5627="","",D5627*IF(Settings!$B$23=Settings!$C$6,1,IF(Settings!$B$23="USD",1/INDEX(Settings!$B$29:$B$40,MONTH(B5627)),INDEX(Settings!$B$29:$B$40,MONTH(B5627)))))</f>
        <v/>
      </c>
    </row>
    <row r="5628" customFormat="false" ht="15" hidden="false" customHeight="false" outlineLevel="0" collapsed="false">
      <c r="I5628" s="0" t="str">
        <f aca="false">IF(A5628="","",IF(COUNTIF(Campaigns!$A$7:$A$300,A5628)&gt;0,"✓",IF(N(D5628)=0,"– no spend","⚠ add to Campaigns tab")))</f>
        <v/>
      </c>
      <c r="J5628" s="83" t="str">
        <f aca="false">IF(D5628="","",D5628*IF(Settings!$B$23=Settings!$C$6,1,IF(Settings!$B$23="USD",1/INDEX(Settings!$B$29:$B$40,MONTH(B5628)),INDEX(Settings!$B$29:$B$40,MONTH(B5628)))))</f>
        <v/>
      </c>
    </row>
    <row r="5629" customFormat="false" ht="15" hidden="false" customHeight="false" outlineLevel="0" collapsed="false">
      <c r="I5629" s="0" t="str">
        <f aca="false">IF(A5629="","",IF(COUNTIF(Campaigns!$A$7:$A$300,A5629)&gt;0,"✓",IF(N(D5629)=0,"– no spend","⚠ add to Campaigns tab")))</f>
        <v/>
      </c>
      <c r="J5629" s="83" t="str">
        <f aca="false">IF(D5629="","",D5629*IF(Settings!$B$23=Settings!$C$6,1,IF(Settings!$B$23="USD",1/INDEX(Settings!$B$29:$B$40,MONTH(B5629)),INDEX(Settings!$B$29:$B$40,MONTH(B5629)))))</f>
        <v/>
      </c>
    </row>
    <row r="5630" customFormat="false" ht="15" hidden="false" customHeight="false" outlineLevel="0" collapsed="false">
      <c r="I5630" s="0" t="str">
        <f aca="false">IF(A5630="","",IF(COUNTIF(Campaigns!$A$7:$A$300,A5630)&gt;0,"✓",IF(N(D5630)=0,"– no spend","⚠ add to Campaigns tab")))</f>
        <v/>
      </c>
      <c r="J5630" s="83" t="str">
        <f aca="false">IF(D5630="","",D5630*IF(Settings!$B$23=Settings!$C$6,1,IF(Settings!$B$23="USD",1/INDEX(Settings!$B$29:$B$40,MONTH(B5630)),INDEX(Settings!$B$29:$B$40,MONTH(B5630)))))</f>
        <v/>
      </c>
    </row>
    <row r="5631" customFormat="false" ht="15" hidden="false" customHeight="false" outlineLevel="0" collapsed="false">
      <c r="I5631" s="0" t="str">
        <f aca="false">IF(A5631="","",IF(COUNTIF(Campaigns!$A$7:$A$300,A5631)&gt;0,"✓",IF(N(D5631)=0,"– no spend","⚠ add to Campaigns tab")))</f>
        <v/>
      </c>
      <c r="J5631" s="83" t="str">
        <f aca="false">IF(D5631="","",D5631*IF(Settings!$B$23=Settings!$C$6,1,IF(Settings!$B$23="USD",1/INDEX(Settings!$B$29:$B$40,MONTH(B5631)),INDEX(Settings!$B$29:$B$40,MONTH(B5631)))))</f>
        <v/>
      </c>
    </row>
    <row r="5632" customFormat="false" ht="15" hidden="false" customHeight="false" outlineLevel="0" collapsed="false">
      <c r="I5632" s="0" t="str">
        <f aca="false">IF(A5632="","",IF(COUNTIF(Campaigns!$A$7:$A$300,A5632)&gt;0,"✓",IF(N(D5632)=0,"– no spend","⚠ add to Campaigns tab")))</f>
        <v/>
      </c>
      <c r="J5632" s="83" t="str">
        <f aca="false">IF(D5632="","",D5632*IF(Settings!$B$23=Settings!$C$6,1,IF(Settings!$B$23="USD",1/INDEX(Settings!$B$29:$B$40,MONTH(B5632)),INDEX(Settings!$B$29:$B$40,MONTH(B5632)))))</f>
        <v/>
      </c>
    </row>
    <row r="5633" customFormat="false" ht="15" hidden="false" customHeight="false" outlineLevel="0" collapsed="false">
      <c r="I5633" s="0" t="str">
        <f aca="false">IF(A5633="","",IF(COUNTIF(Campaigns!$A$7:$A$300,A5633)&gt;0,"✓",IF(N(D5633)=0,"– no spend","⚠ add to Campaigns tab")))</f>
        <v/>
      </c>
      <c r="J5633" s="83" t="str">
        <f aca="false">IF(D5633="","",D5633*IF(Settings!$B$23=Settings!$C$6,1,IF(Settings!$B$23="USD",1/INDEX(Settings!$B$29:$B$40,MONTH(B5633)),INDEX(Settings!$B$29:$B$40,MONTH(B5633)))))</f>
        <v/>
      </c>
    </row>
    <row r="5634" customFormat="false" ht="15" hidden="false" customHeight="false" outlineLevel="0" collapsed="false">
      <c r="I5634" s="0" t="str">
        <f aca="false">IF(A5634="","",IF(COUNTIF(Campaigns!$A$7:$A$300,A5634)&gt;0,"✓",IF(N(D5634)=0,"– no spend","⚠ add to Campaigns tab")))</f>
        <v/>
      </c>
      <c r="J5634" s="83" t="str">
        <f aca="false">IF(D5634="","",D5634*IF(Settings!$B$23=Settings!$C$6,1,IF(Settings!$B$23="USD",1/INDEX(Settings!$B$29:$B$40,MONTH(B5634)),INDEX(Settings!$B$29:$B$40,MONTH(B5634)))))</f>
        <v/>
      </c>
    </row>
    <row r="5635" customFormat="false" ht="15" hidden="false" customHeight="false" outlineLevel="0" collapsed="false">
      <c r="I5635" s="0" t="str">
        <f aca="false">IF(A5635="","",IF(COUNTIF(Campaigns!$A$7:$A$300,A5635)&gt;0,"✓",IF(N(D5635)=0,"– no spend","⚠ add to Campaigns tab")))</f>
        <v/>
      </c>
      <c r="J5635" s="83" t="str">
        <f aca="false">IF(D5635="","",D5635*IF(Settings!$B$23=Settings!$C$6,1,IF(Settings!$B$23="USD",1/INDEX(Settings!$B$29:$B$40,MONTH(B5635)),INDEX(Settings!$B$29:$B$40,MONTH(B5635)))))</f>
        <v/>
      </c>
    </row>
    <row r="5636" customFormat="false" ht="15" hidden="false" customHeight="false" outlineLevel="0" collapsed="false">
      <c r="I5636" s="0" t="str">
        <f aca="false">IF(A5636="","",IF(COUNTIF(Campaigns!$A$7:$A$300,A5636)&gt;0,"✓",IF(N(D5636)=0,"– no spend","⚠ add to Campaigns tab")))</f>
        <v/>
      </c>
      <c r="J5636" s="83" t="str">
        <f aca="false">IF(D5636="","",D5636*IF(Settings!$B$23=Settings!$C$6,1,IF(Settings!$B$23="USD",1/INDEX(Settings!$B$29:$B$40,MONTH(B5636)),INDEX(Settings!$B$29:$B$40,MONTH(B5636)))))</f>
        <v/>
      </c>
    </row>
    <row r="5637" customFormat="false" ht="15" hidden="false" customHeight="false" outlineLevel="0" collapsed="false">
      <c r="I5637" s="0" t="str">
        <f aca="false">IF(A5637="","",IF(COUNTIF(Campaigns!$A$7:$A$300,A5637)&gt;0,"✓",IF(N(D5637)=0,"– no spend","⚠ add to Campaigns tab")))</f>
        <v/>
      </c>
      <c r="J5637" s="83" t="str">
        <f aca="false">IF(D5637="","",D5637*IF(Settings!$B$23=Settings!$C$6,1,IF(Settings!$B$23="USD",1/INDEX(Settings!$B$29:$B$40,MONTH(B5637)),INDEX(Settings!$B$29:$B$40,MONTH(B5637)))))</f>
        <v/>
      </c>
    </row>
    <row r="5638" customFormat="false" ht="15" hidden="false" customHeight="false" outlineLevel="0" collapsed="false">
      <c r="I5638" s="0" t="str">
        <f aca="false">IF(A5638="","",IF(COUNTIF(Campaigns!$A$7:$A$300,A5638)&gt;0,"✓",IF(N(D5638)=0,"– no spend","⚠ add to Campaigns tab")))</f>
        <v/>
      </c>
      <c r="J5638" s="83" t="str">
        <f aca="false">IF(D5638="","",D5638*IF(Settings!$B$23=Settings!$C$6,1,IF(Settings!$B$23="USD",1/INDEX(Settings!$B$29:$B$40,MONTH(B5638)),INDEX(Settings!$B$29:$B$40,MONTH(B5638)))))</f>
        <v/>
      </c>
    </row>
    <row r="5639" customFormat="false" ht="15" hidden="false" customHeight="false" outlineLevel="0" collapsed="false">
      <c r="I5639" s="0" t="str">
        <f aca="false">IF(A5639="","",IF(COUNTIF(Campaigns!$A$7:$A$300,A5639)&gt;0,"✓",IF(N(D5639)=0,"– no spend","⚠ add to Campaigns tab")))</f>
        <v/>
      </c>
      <c r="J5639" s="83" t="str">
        <f aca="false">IF(D5639="","",D5639*IF(Settings!$B$23=Settings!$C$6,1,IF(Settings!$B$23="USD",1/INDEX(Settings!$B$29:$B$40,MONTH(B5639)),INDEX(Settings!$B$29:$B$40,MONTH(B5639)))))</f>
        <v/>
      </c>
    </row>
    <row r="5640" customFormat="false" ht="15" hidden="false" customHeight="false" outlineLevel="0" collapsed="false">
      <c r="I5640" s="0" t="str">
        <f aca="false">IF(A5640="","",IF(COUNTIF(Campaigns!$A$7:$A$300,A5640)&gt;0,"✓",IF(N(D5640)=0,"– no spend","⚠ add to Campaigns tab")))</f>
        <v/>
      </c>
      <c r="J5640" s="83" t="str">
        <f aca="false">IF(D5640="","",D5640*IF(Settings!$B$23=Settings!$C$6,1,IF(Settings!$B$23="USD",1/INDEX(Settings!$B$29:$B$40,MONTH(B5640)),INDEX(Settings!$B$29:$B$40,MONTH(B5640)))))</f>
        <v/>
      </c>
    </row>
    <row r="5641" customFormat="false" ht="15" hidden="false" customHeight="false" outlineLevel="0" collapsed="false">
      <c r="I5641" s="0" t="str">
        <f aca="false">IF(A5641="","",IF(COUNTIF(Campaigns!$A$7:$A$300,A5641)&gt;0,"✓",IF(N(D5641)=0,"– no spend","⚠ add to Campaigns tab")))</f>
        <v/>
      </c>
      <c r="J5641" s="83" t="str">
        <f aca="false">IF(D5641="","",D5641*IF(Settings!$B$23=Settings!$C$6,1,IF(Settings!$B$23="USD",1/INDEX(Settings!$B$29:$B$40,MONTH(B5641)),INDEX(Settings!$B$29:$B$40,MONTH(B5641)))))</f>
        <v/>
      </c>
    </row>
    <row r="5642" customFormat="false" ht="15" hidden="false" customHeight="false" outlineLevel="0" collapsed="false">
      <c r="I5642" s="0" t="str">
        <f aca="false">IF(A5642="","",IF(COUNTIF(Campaigns!$A$7:$A$300,A5642)&gt;0,"✓",IF(N(D5642)=0,"– no spend","⚠ add to Campaigns tab")))</f>
        <v/>
      </c>
      <c r="J5642" s="83" t="str">
        <f aca="false">IF(D5642="","",D5642*IF(Settings!$B$23=Settings!$C$6,1,IF(Settings!$B$23="USD",1/INDEX(Settings!$B$29:$B$40,MONTH(B5642)),INDEX(Settings!$B$29:$B$40,MONTH(B5642)))))</f>
        <v/>
      </c>
    </row>
    <row r="5643" customFormat="false" ht="15" hidden="false" customHeight="false" outlineLevel="0" collapsed="false">
      <c r="I5643" s="0" t="str">
        <f aca="false">IF(A5643="","",IF(COUNTIF(Campaigns!$A$7:$A$300,A5643)&gt;0,"✓",IF(N(D5643)=0,"– no spend","⚠ add to Campaigns tab")))</f>
        <v/>
      </c>
      <c r="J5643" s="83" t="str">
        <f aca="false">IF(D5643="","",D5643*IF(Settings!$B$23=Settings!$C$6,1,IF(Settings!$B$23="USD",1/INDEX(Settings!$B$29:$B$40,MONTH(B5643)),INDEX(Settings!$B$29:$B$40,MONTH(B5643)))))</f>
        <v/>
      </c>
    </row>
    <row r="5644" customFormat="false" ht="15" hidden="false" customHeight="false" outlineLevel="0" collapsed="false">
      <c r="I5644" s="0" t="str">
        <f aca="false">IF(A5644="","",IF(COUNTIF(Campaigns!$A$7:$A$300,A5644)&gt;0,"✓",IF(N(D5644)=0,"– no spend","⚠ add to Campaigns tab")))</f>
        <v/>
      </c>
      <c r="J5644" s="83" t="str">
        <f aca="false">IF(D5644="","",D5644*IF(Settings!$B$23=Settings!$C$6,1,IF(Settings!$B$23="USD",1/INDEX(Settings!$B$29:$B$40,MONTH(B5644)),INDEX(Settings!$B$29:$B$40,MONTH(B5644)))))</f>
        <v/>
      </c>
    </row>
    <row r="5645" customFormat="false" ht="15" hidden="false" customHeight="false" outlineLevel="0" collapsed="false">
      <c r="I5645" s="0" t="str">
        <f aca="false">IF(A5645="","",IF(COUNTIF(Campaigns!$A$7:$A$300,A5645)&gt;0,"✓",IF(N(D5645)=0,"– no spend","⚠ add to Campaigns tab")))</f>
        <v/>
      </c>
      <c r="J5645" s="83" t="str">
        <f aca="false">IF(D5645="","",D5645*IF(Settings!$B$23=Settings!$C$6,1,IF(Settings!$B$23="USD",1/INDEX(Settings!$B$29:$B$40,MONTH(B5645)),INDEX(Settings!$B$29:$B$40,MONTH(B5645)))))</f>
        <v/>
      </c>
    </row>
    <row r="5646" customFormat="false" ht="15" hidden="false" customHeight="false" outlineLevel="0" collapsed="false">
      <c r="I5646" s="0" t="str">
        <f aca="false">IF(A5646="","",IF(COUNTIF(Campaigns!$A$7:$A$300,A5646)&gt;0,"✓",IF(N(D5646)=0,"– no spend","⚠ add to Campaigns tab")))</f>
        <v/>
      </c>
      <c r="J5646" s="83" t="str">
        <f aca="false">IF(D5646="","",D5646*IF(Settings!$B$23=Settings!$C$6,1,IF(Settings!$B$23="USD",1/INDEX(Settings!$B$29:$B$40,MONTH(B5646)),INDEX(Settings!$B$29:$B$40,MONTH(B5646)))))</f>
        <v/>
      </c>
    </row>
    <row r="5647" customFormat="false" ht="15" hidden="false" customHeight="false" outlineLevel="0" collapsed="false">
      <c r="I5647" s="0" t="str">
        <f aca="false">IF(A5647="","",IF(COUNTIF(Campaigns!$A$7:$A$300,A5647)&gt;0,"✓",IF(N(D5647)=0,"– no spend","⚠ add to Campaigns tab")))</f>
        <v/>
      </c>
      <c r="J5647" s="83" t="str">
        <f aca="false">IF(D5647="","",D5647*IF(Settings!$B$23=Settings!$C$6,1,IF(Settings!$B$23="USD",1/INDEX(Settings!$B$29:$B$40,MONTH(B5647)),INDEX(Settings!$B$29:$B$40,MONTH(B5647)))))</f>
        <v/>
      </c>
    </row>
    <row r="5648" customFormat="false" ht="15" hidden="false" customHeight="false" outlineLevel="0" collapsed="false">
      <c r="I5648" s="0" t="str">
        <f aca="false">IF(A5648="","",IF(COUNTIF(Campaigns!$A$7:$A$300,A5648)&gt;0,"✓",IF(N(D5648)=0,"– no spend","⚠ add to Campaigns tab")))</f>
        <v/>
      </c>
      <c r="J5648" s="83" t="str">
        <f aca="false">IF(D5648="","",D5648*IF(Settings!$B$23=Settings!$C$6,1,IF(Settings!$B$23="USD",1/INDEX(Settings!$B$29:$B$40,MONTH(B5648)),INDEX(Settings!$B$29:$B$40,MONTH(B5648)))))</f>
        <v/>
      </c>
    </row>
    <row r="5649" customFormat="false" ht="15" hidden="false" customHeight="false" outlineLevel="0" collapsed="false">
      <c r="I5649" s="0" t="str">
        <f aca="false">IF(A5649="","",IF(COUNTIF(Campaigns!$A$7:$A$300,A5649)&gt;0,"✓",IF(N(D5649)=0,"– no spend","⚠ add to Campaigns tab")))</f>
        <v/>
      </c>
      <c r="J5649" s="83" t="str">
        <f aca="false">IF(D5649="","",D5649*IF(Settings!$B$23=Settings!$C$6,1,IF(Settings!$B$23="USD",1/INDEX(Settings!$B$29:$B$40,MONTH(B5649)),INDEX(Settings!$B$29:$B$40,MONTH(B5649)))))</f>
        <v/>
      </c>
    </row>
    <row r="5650" customFormat="false" ht="15" hidden="false" customHeight="false" outlineLevel="0" collapsed="false">
      <c r="I5650" s="0" t="str">
        <f aca="false">IF(A5650="","",IF(COUNTIF(Campaigns!$A$7:$A$300,A5650)&gt;0,"✓",IF(N(D5650)=0,"– no spend","⚠ add to Campaigns tab")))</f>
        <v/>
      </c>
      <c r="J5650" s="83" t="str">
        <f aca="false">IF(D5650="","",D5650*IF(Settings!$B$23=Settings!$C$6,1,IF(Settings!$B$23="USD",1/INDEX(Settings!$B$29:$B$40,MONTH(B5650)),INDEX(Settings!$B$29:$B$40,MONTH(B5650)))))</f>
        <v/>
      </c>
    </row>
    <row r="5651" customFormat="false" ht="15" hidden="false" customHeight="false" outlineLevel="0" collapsed="false">
      <c r="I5651" s="0" t="str">
        <f aca="false">IF(A5651="","",IF(COUNTIF(Campaigns!$A$7:$A$300,A5651)&gt;0,"✓",IF(N(D5651)=0,"– no spend","⚠ add to Campaigns tab")))</f>
        <v/>
      </c>
      <c r="J5651" s="83" t="str">
        <f aca="false">IF(D5651="","",D5651*IF(Settings!$B$23=Settings!$C$6,1,IF(Settings!$B$23="USD",1/INDEX(Settings!$B$29:$B$40,MONTH(B5651)),INDEX(Settings!$B$29:$B$40,MONTH(B5651)))))</f>
        <v/>
      </c>
    </row>
    <row r="5652" customFormat="false" ht="15" hidden="false" customHeight="false" outlineLevel="0" collapsed="false">
      <c r="I5652" s="0" t="str">
        <f aca="false">IF(A5652="","",IF(COUNTIF(Campaigns!$A$7:$A$300,A5652)&gt;0,"✓",IF(N(D5652)=0,"– no spend","⚠ add to Campaigns tab")))</f>
        <v/>
      </c>
      <c r="J5652" s="83" t="str">
        <f aca="false">IF(D5652="","",D5652*IF(Settings!$B$23=Settings!$C$6,1,IF(Settings!$B$23="USD",1/INDEX(Settings!$B$29:$B$40,MONTH(B5652)),INDEX(Settings!$B$29:$B$40,MONTH(B5652)))))</f>
        <v/>
      </c>
    </row>
    <row r="5653" customFormat="false" ht="15" hidden="false" customHeight="false" outlineLevel="0" collapsed="false">
      <c r="I5653" s="0" t="str">
        <f aca="false">IF(A5653="","",IF(COUNTIF(Campaigns!$A$7:$A$300,A5653)&gt;0,"✓",IF(N(D5653)=0,"– no spend","⚠ add to Campaigns tab")))</f>
        <v/>
      </c>
      <c r="J5653" s="83" t="str">
        <f aca="false">IF(D5653="","",D5653*IF(Settings!$B$23=Settings!$C$6,1,IF(Settings!$B$23="USD",1/INDEX(Settings!$B$29:$B$40,MONTH(B5653)),INDEX(Settings!$B$29:$B$40,MONTH(B5653)))))</f>
        <v/>
      </c>
    </row>
    <row r="5654" customFormat="false" ht="15" hidden="false" customHeight="false" outlineLevel="0" collapsed="false">
      <c r="I5654" s="0" t="str">
        <f aca="false">IF(A5654="","",IF(COUNTIF(Campaigns!$A$7:$A$300,A5654)&gt;0,"✓",IF(N(D5654)=0,"– no spend","⚠ add to Campaigns tab")))</f>
        <v/>
      </c>
      <c r="J5654" s="83" t="str">
        <f aca="false">IF(D5654="","",D5654*IF(Settings!$B$23=Settings!$C$6,1,IF(Settings!$B$23="USD",1/INDEX(Settings!$B$29:$B$40,MONTH(B5654)),INDEX(Settings!$B$29:$B$40,MONTH(B5654)))))</f>
        <v/>
      </c>
    </row>
    <row r="5655" customFormat="false" ht="15" hidden="false" customHeight="false" outlineLevel="0" collapsed="false">
      <c r="I5655" s="0" t="str">
        <f aca="false">IF(A5655="","",IF(COUNTIF(Campaigns!$A$7:$A$300,A5655)&gt;0,"✓",IF(N(D5655)=0,"– no spend","⚠ add to Campaigns tab")))</f>
        <v/>
      </c>
      <c r="J5655" s="83" t="str">
        <f aca="false">IF(D5655="","",D5655*IF(Settings!$B$23=Settings!$C$6,1,IF(Settings!$B$23="USD",1/INDEX(Settings!$B$29:$B$40,MONTH(B5655)),INDEX(Settings!$B$29:$B$40,MONTH(B5655)))))</f>
        <v/>
      </c>
    </row>
    <row r="5656" customFormat="false" ht="15" hidden="false" customHeight="false" outlineLevel="0" collapsed="false">
      <c r="I5656" s="0" t="str">
        <f aca="false">IF(A5656="","",IF(COUNTIF(Campaigns!$A$7:$A$300,A5656)&gt;0,"✓",IF(N(D5656)=0,"– no spend","⚠ add to Campaigns tab")))</f>
        <v/>
      </c>
      <c r="J5656" s="83" t="str">
        <f aca="false">IF(D5656="","",D5656*IF(Settings!$B$23=Settings!$C$6,1,IF(Settings!$B$23="USD",1/INDEX(Settings!$B$29:$B$40,MONTH(B5656)),INDEX(Settings!$B$29:$B$40,MONTH(B5656)))))</f>
        <v/>
      </c>
    </row>
    <row r="5657" customFormat="false" ht="15" hidden="false" customHeight="false" outlineLevel="0" collapsed="false">
      <c r="I5657" s="0" t="str">
        <f aca="false">IF(A5657="","",IF(COUNTIF(Campaigns!$A$7:$A$300,A5657)&gt;0,"✓",IF(N(D5657)=0,"– no spend","⚠ add to Campaigns tab")))</f>
        <v/>
      </c>
      <c r="J5657" s="83" t="str">
        <f aca="false">IF(D5657="","",D5657*IF(Settings!$B$23=Settings!$C$6,1,IF(Settings!$B$23="USD",1/INDEX(Settings!$B$29:$B$40,MONTH(B5657)),INDEX(Settings!$B$29:$B$40,MONTH(B5657)))))</f>
        <v/>
      </c>
    </row>
    <row r="5658" customFormat="false" ht="15" hidden="false" customHeight="false" outlineLevel="0" collapsed="false">
      <c r="I5658" s="0" t="str">
        <f aca="false">IF(A5658="","",IF(COUNTIF(Campaigns!$A$7:$A$300,A5658)&gt;0,"✓",IF(N(D5658)=0,"– no spend","⚠ add to Campaigns tab")))</f>
        <v/>
      </c>
      <c r="J5658" s="83" t="str">
        <f aca="false">IF(D5658="","",D5658*IF(Settings!$B$23=Settings!$C$6,1,IF(Settings!$B$23="USD",1/INDEX(Settings!$B$29:$B$40,MONTH(B5658)),INDEX(Settings!$B$29:$B$40,MONTH(B5658)))))</f>
        <v/>
      </c>
    </row>
    <row r="5659" customFormat="false" ht="15" hidden="false" customHeight="false" outlineLevel="0" collapsed="false">
      <c r="I5659" s="0" t="str">
        <f aca="false">IF(A5659="","",IF(COUNTIF(Campaigns!$A$7:$A$300,A5659)&gt;0,"✓",IF(N(D5659)=0,"– no spend","⚠ add to Campaigns tab")))</f>
        <v/>
      </c>
      <c r="J5659" s="83" t="str">
        <f aca="false">IF(D5659="","",D5659*IF(Settings!$B$23=Settings!$C$6,1,IF(Settings!$B$23="USD",1/INDEX(Settings!$B$29:$B$40,MONTH(B5659)),INDEX(Settings!$B$29:$B$40,MONTH(B5659)))))</f>
        <v/>
      </c>
    </row>
    <row r="5660" customFormat="false" ht="15" hidden="false" customHeight="false" outlineLevel="0" collapsed="false">
      <c r="I5660" s="0" t="str">
        <f aca="false">IF(A5660="","",IF(COUNTIF(Campaigns!$A$7:$A$300,A5660)&gt;0,"✓",IF(N(D5660)=0,"– no spend","⚠ add to Campaigns tab")))</f>
        <v/>
      </c>
      <c r="J5660" s="83" t="str">
        <f aca="false">IF(D5660="","",D5660*IF(Settings!$B$23=Settings!$C$6,1,IF(Settings!$B$23="USD",1/INDEX(Settings!$B$29:$B$40,MONTH(B5660)),INDEX(Settings!$B$29:$B$40,MONTH(B5660)))))</f>
        <v/>
      </c>
    </row>
    <row r="5661" customFormat="false" ht="15" hidden="false" customHeight="false" outlineLevel="0" collapsed="false">
      <c r="I5661" s="0" t="str">
        <f aca="false">IF(A5661="","",IF(COUNTIF(Campaigns!$A$7:$A$300,A5661)&gt;0,"✓",IF(N(D5661)=0,"– no spend","⚠ add to Campaigns tab")))</f>
        <v/>
      </c>
      <c r="J5661" s="83" t="str">
        <f aca="false">IF(D5661="","",D5661*IF(Settings!$B$23=Settings!$C$6,1,IF(Settings!$B$23="USD",1/INDEX(Settings!$B$29:$B$40,MONTH(B5661)),INDEX(Settings!$B$29:$B$40,MONTH(B5661)))))</f>
        <v/>
      </c>
    </row>
    <row r="5662" customFormat="false" ht="15" hidden="false" customHeight="false" outlineLevel="0" collapsed="false">
      <c r="I5662" s="0" t="str">
        <f aca="false">IF(A5662="","",IF(COUNTIF(Campaigns!$A$7:$A$300,A5662)&gt;0,"✓",IF(N(D5662)=0,"– no spend","⚠ add to Campaigns tab")))</f>
        <v/>
      </c>
      <c r="J5662" s="83" t="str">
        <f aca="false">IF(D5662="","",D5662*IF(Settings!$B$23=Settings!$C$6,1,IF(Settings!$B$23="USD",1/INDEX(Settings!$B$29:$B$40,MONTH(B5662)),INDEX(Settings!$B$29:$B$40,MONTH(B5662)))))</f>
        <v/>
      </c>
    </row>
    <row r="5663" customFormat="false" ht="15" hidden="false" customHeight="false" outlineLevel="0" collapsed="false">
      <c r="I5663" s="0" t="str">
        <f aca="false">IF(A5663="","",IF(COUNTIF(Campaigns!$A$7:$A$300,A5663)&gt;0,"✓",IF(N(D5663)=0,"– no spend","⚠ add to Campaigns tab")))</f>
        <v/>
      </c>
      <c r="J5663" s="83" t="str">
        <f aca="false">IF(D5663="","",D5663*IF(Settings!$B$23=Settings!$C$6,1,IF(Settings!$B$23="USD",1/INDEX(Settings!$B$29:$B$40,MONTH(B5663)),INDEX(Settings!$B$29:$B$40,MONTH(B5663)))))</f>
        <v/>
      </c>
    </row>
    <row r="5664" customFormat="false" ht="15" hidden="false" customHeight="false" outlineLevel="0" collapsed="false">
      <c r="I5664" s="0" t="str">
        <f aca="false">IF(A5664="","",IF(COUNTIF(Campaigns!$A$7:$A$300,A5664)&gt;0,"✓",IF(N(D5664)=0,"– no spend","⚠ add to Campaigns tab")))</f>
        <v/>
      </c>
      <c r="J5664" s="83" t="str">
        <f aca="false">IF(D5664="","",D5664*IF(Settings!$B$23=Settings!$C$6,1,IF(Settings!$B$23="USD",1/INDEX(Settings!$B$29:$B$40,MONTH(B5664)),INDEX(Settings!$B$29:$B$40,MONTH(B5664)))))</f>
        <v/>
      </c>
    </row>
    <row r="5665" customFormat="false" ht="15" hidden="false" customHeight="false" outlineLevel="0" collapsed="false">
      <c r="I5665" s="0" t="str">
        <f aca="false">IF(A5665="","",IF(COUNTIF(Campaigns!$A$7:$A$300,A5665)&gt;0,"✓",IF(N(D5665)=0,"– no spend","⚠ add to Campaigns tab")))</f>
        <v/>
      </c>
      <c r="J5665" s="83" t="str">
        <f aca="false">IF(D5665="","",D5665*IF(Settings!$B$23=Settings!$C$6,1,IF(Settings!$B$23="USD",1/INDEX(Settings!$B$29:$B$40,MONTH(B5665)),INDEX(Settings!$B$29:$B$40,MONTH(B5665)))))</f>
        <v/>
      </c>
    </row>
    <row r="5666" customFormat="false" ht="15" hidden="false" customHeight="false" outlineLevel="0" collapsed="false">
      <c r="I5666" s="0" t="str">
        <f aca="false">IF(A5666="","",IF(COUNTIF(Campaigns!$A$7:$A$300,A5666)&gt;0,"✓",IF(N(D5666)=0,"– no spend","⚠ add to Campaigns tab")))</f>
        <v/>
      </c>
      <c r="J5666" s="83" t="str">
        <f aca="false">IF(D5666="","",D5666*IF(Settings!$B$23=Settings!$C$6,1,IF(Settings!$B$23="USD",1/INDEX(Settings!$B$29:$B$40,MONTH(B5666)),INDEX(Settings!$B$29:$B$40,MONTH(B5666)))))</f>
        <v/>
      </c>
    </row>
    <row r="5667" customFormat="false" ht="15" hidden="false" customHeight="false" outlineLevel="0" collapsed="false">
      <c r="I5667" s="0" t="str">
        <f aca="false">IF(A5667="","",IF(COUNTIF(Campaigns!$A$7:$A$300,A5667)&gt;0,"✓",IF(N(D5667)=0,"– no spend","⚠ add to Campaigns tab")))</f>
        <v/>
      </c>
      <c r="J5667" s="83" t="str">
        <f aca="false">IF(D5667="","",D5667*IF(Settings!$B$23=Settings!$C$6,1,IF(Settings!$B$23="USD",1/INDEX(Settings!$B$29:$B$40,MONTH(B5667)),INDEX(Settings!$B$29:$B$40,MONTH(B5667)))))</f>
        <v/>
      </c>
    </row>
    <row r="5668" customFormat="false" ht="15" hidden="false" customHeight="false" outlineLevel="0" collapsed="false">
      <c r="I5668" s="0" t="str">
        <f aca="false">IF(A5668="","",IF(COUNTIF(Campaigns!$A$7:$A$300,A5668)&gt;0,"✓",IF(N(D5668)=0,"– no spend","⚠ add to Campaigns tab")))</f>
        <v/>
      </c>
      <c r="J5668" s="83" t="str">
        <f aca="false">IF(D5668="","",D5668*IF(Settings!$B$23=Settings!$C$6,1,IF(Settings!$B$23="USD",1/INDEX(Settings!$B$29:$B$40,MONTH(B5668)),INDEX(Settings!$B$29:$B$40,MONTH(B5668)))))</f>
        <v/>
      </c>
    </row>
    <row r="5669" customFormat="false" ht="15" hidden="false" customHeight="false" outlineLevel="0" collapsed="false">
      <c r="I5669" s="0" t="str">
        <f aca="false">IF(A5669="","",IF(COUNTIF(Campaigns!$A$7:$A$300,A5669)&gt;0,"✓",IF(N(D5669)=0,"– no spend","⚠ add to Campaigns tab")))</f>
        <v/>
      </c>
      <c r="J5669" s="83" t="str">
        <f aca="false">IF(D5669="","",D5669*IF(Settings!$B$23=Settings!$C$6,1,IF(Settings!$B$23="USD",1/INDEX(Settings!$B$29:$B$40,MONTH(B5669)),INDEX(Settings!$B$29:$B$40,MONTH(B5669)))))</f>
        <v/>
      </c>
    </row>
    <row r="5670" customFormat="false" ht="15" hidden="false" customHeight="false" outlineLevel="0" collapsed="false">
      <c r="I5670" s="0" t="str">
        <f aca="false">IF(A5670="","",IF(COUNTIF(Campaigns!$A$7:$A$300,A5670)&gt;0,"✓",IF(N(D5670)=0,"– no spend","⚠ add to Campaigns tab")))</f>
        <v/>
      </c>
      <c r="J5670" s="83" t="str">
        <f aca="false">IF(D5670="","",D5670*IF(Settings!$B$23=Settings!$C$6,1,IF(Settings!$B$23="USD",1/INDEX(Settings!$B$29:$B$40,MONTH(B5670)),INDEX(Settings!$B$29:$B$40,MONTH(B5670)))))</f>
        <v/>
      </c>
    </row>
    <row r="5671" customFormat="false" ht="15" hidden="false" customHeight="false" outlineLevel="0" collapsed="false">
      <c r="I5671" s="0" t="str">
        <f aca="false">IF(A5671="","",IF(COUNTIF(Campaigns!$A$7:$A$300,A5671)&gt;0,"✓",IF(N(D5671)=0,"– no spend","⚠ add to Campaigns tab")))</f>
        <v/>
      </c>
      <c r="J5671" s="83" t="str">
        <f aca="false">IF(D5671="","",D5671*IF(Settings!$B$23=Settings!$C$6,1,IF(Settings!$B$23="USD",1/INDEX(Settings!$B$29:$B$40,MONTH(B5671)),INDEX(Settings!$B$29:$B$40,MONTH(B5671)))))</f>
        <v/>
      </c>
    </row>
    <row r="5672" customFormat="false" ht="15" hidden="false" customHeight="false" outlineLevel="0" collapsed="false">
      <c r="I5672" s="0" t="str">
        <f aca="false">IF(A5672="","",IF(COUNTIF(Campaigns!$A$7:$A$300,A5672)&gt;0,"✓",IF(N(D5672)=0,"– no spend","⚠ add to Campaigns tab")))</f>
        <v/>
      </c>
      <c r="J5672" s="83" t="str">
        <f aca="false">IF(D5672="","",D5672*IF(Settings!$B$23=Settings!$C$6,1,IF(Settings!$B$23="USD",1/INDEX(Settings!$B$29:$B$40,MONTH(B5672)),INDEX(Settings!$B$29:$B$40,MONTH(B5672)))))</f>
        <v/>
      </c>
    </row>
    <row r="5673" customFormat="false" ht="15" hidden="false" customHeight="false" outlineLevel="0" collapsed="false">
      <c r="I5673" s="0" t="str">
        <f aca="false">IF(A5673="","",IF(COUNTIF(Campaigns!$A$7:$A$300,A5673)&gt;0,"✓",IF(N(D5673)=0,"– no spend","⚠ add to Campaigns tab")))</f>
        <v/>
      </c>
      <c r="J5673" s="83" t="str">
        <f aca="false">IF(D5673="","",D5673*IF(Settings!$B$23=Settings!$C$6,1,IF(Settings!$B$23="USD",1/INDEX(Settings!$B$29:$B$40,MONTH(B5673)),INDEX(Settings!$B$29:$B$40,MONTH(B5673)))))</f>
        <v/>
      </c>
    </row>
    <row r="5674" customFormat="false" ht="15" hidden="false" customHeight="false" outlineLevel="0" collapsed="false">
      <c r="I5674" s="0" t="str">
        <f aca="false">IF(A5674="","",IF(COUNTIF(Campaigns!$A$7:$A$300,A5674)&gt;0,"✓",IF(N(D5674)=0,"– no spend","⚠ add to Campaigns tab")))</f>
        <v/>
      </c>
      <c r="J5674" s="83" t="str">
        <f aca="false">IF(D5674="","",D5674*IF(Settings!$B$23=Settings!$C$6,1,IF(Settings!$B$23="USD",1/INDEX(Settings!$B$29:$B$40,MONTH(B5674)),INDEX(Settings!$B$29:$B$40,MONTH(B5674)))))</f>
        <v/>
      </c>
    </row>
    <row r="5675" customFormat="false" ht="15" hidden="false" customHeight="false" outlineLevel="0" collapsed="false">
      <c r="I5675" s="0" t="str">
        <f aca="false">IF(A5675="","",IF(COUNTIF(Campaigns!$A$7:$A$300,A5675)&gt;0,"✓",IF(N(D5675)=0,"– no spend","⚠ add to Campaigns tab")))</f>
        <v/>
      </c>
      <c r="J5675" s="83" t="str">
        <f aca="false">IF(D5675="","",D5675*IF(Settings!$B$23=Settings!$C$6,1,IF(Settings!$B$23="USD",1/INDEX(Settings!$B$29:$B$40,MONTH(B5675)),INDEX(Settings!$B$29:$B$40,MONTH(B5675)))))</f>
        <v/>
      </c>
    </row>
    <row r="5676" customFormat="false" ht="15" hidden="false" customHeight="false" outlineLevel="0" collapsed="false">
      <c r="I5676" s="0" t="str">
        <f aca="false">IF(A5676="","",IF(COUNTIF(Campaigns!$A$7:$A$300,A5676)&gt;0,"✓",IF(N(D5676)=0,"– no spend","⚠ add to Campaigns tab")))</f>
        <v/>
      </c>
      <c r="J5676" s="83" t="str">
        <f aca="false">IF(D5676="","",D5676*IF(Settings!$B$23=Settings!$C$6,1,IF(Settings!$B$23="USD",1/INDEX(Settings!$B$29:$B$40,MONTH(B5676)),INDEX(Settings!$B$29:$B$40,MONTH(B5676)))))</f>
        <v/>
      </c>
    </row>
    <row r="5677" customFormat="false" ht="15" hidden="false" customHeight="false" outlineLevel="0" collapsed="false">
      <c r="I5677" s="0" t="str">
        <f aca="false">IF(A5677="","",IF(COUNTIF(Campaigns!$A$7:$A$300,A5677)&gt;0,"✓",IF(N(D5677)=0,"– no spend","⚠ add to Campaigns tab")))</f>
        <v/>
      </c>
      <c r="J5677" s="83" t="str">
        <f aca="false">IF(D5677="","",D5677*IF(Settings!$B$23=Settings!$C$6,1,IF(Settings!$B$23="USD",1/INDEX(Settings!$B$29:$B$40,MONTH(B5677)),INDEX(Settings!$B$29:$B$40,MONTH(B5677)))))</f>
        <v/>
      </c>
    </row>
    <row r="5678" customFormat="false" ht="15" hidden="false" customHeight="false" outlineLevel="0" collapsed="false">
      <c r="I5678" s="0" t="str">
        <f aca="false">IF(A5678="","",IF(COUNTIF(Campaigns!$A$7:$A$300,A5678)&gt;0,"✓",IF(N(D5678)=0,"– no spend","⚠ add to Campaigns tab")))</f>
        <v/>
      </c>
      <c r="J5678" s="83" t="str">
        <f aca="false">IF(D5678="","",D5678*IF(Settings!$B$23=Settings!$C$6,1,IF(Settings!$B$23="USD",1/INDEX(Settings!$B$29:$B$40,MONTH(B5678)),INDEX(Settings!$B$29:$B$40,MONTH(B5678)))))</f>
        <v/>
      </c>
    </row>
    <row r="5679" customFormat="false" ht="15" hidden="false" customHeight="false" outlineLevel="0" collapsed="false">
      <c r="I5679" s="0" t="str">
        <f aca="false">IF(A5679="","",IF(COUNTIF(Campaigns!$A$7:$A$300,A5679)&gt;0,"✓",IF(N(D5679)=0,"– no spend","⚠ add to Campaigns tab")))</f>
        <v/>
      </c>
      <c r="J5679" s="83" t="str">
        <f aca="false">IF(D5679="","",D5679*IF(Settings!$B$23=Settings!$C$6,1,IF(Settings!$B$23="USD",1/INDEX(Settings!$B$29:$B$40,MONTH(B5679)),INDEX(Settings!$B$29:$B$40,MONTH(B5679)))))</f>
        <v/>
      </c>
    </row>
    <row r="5680" customFormat="false" ht="15" hidden="false" customHeight="false" outlineLevel="0" collapsed="false">
      <c r="I5680" s="0" t="str">
        <f aca="false">IF(A5680="","",IF(COUNTIF(Campaigns!$A$7:$A$300,A5680)&gt;0,"✓",IF(N(D5680)=0,"– no spend","⚠ add to Campaigns tab")))</f>
        <v/>
      </c>
      <c r="J5680" s="83" t="str">
        <f aca="false">IF(D5680="","",D5680*IF(Settings!$B$23=Settings!$C$6,1,IF(Settings!$B$23="USD",1/INDEX(Settings!$B$29:$B$40,MONTH(B5680)),INDEX(Settings!$B$29:$B$40,MONTH(B5680)))))</f>
        <v/>
      </c>
    </row>
    <row r="5681" customFormat="false" ht="15" hidden="false" customHeight="false" outlineLevel="0" collapsed="false">
      <c r="I5681" s="0" t="str">
        <f aca="false">IF(A5681="","",IF(COUNTIF(Campaigns!$A$7:$A$300,A5681)&gt;0,"✓",IF(N(D5681)=0,"– no spend","⚠ add to Campaigns tab")))</f>
        <v/>
      </c>
      <c r="J5681" s="83" t="str">
        <f aca="false">IF(D5681="","",D5681*IF(Settings!$B$23=Settings!$C$6,1,IF(Settings!$B$23="USD",1/INDEX(Settings!$B$29:$B$40,MONTH(B5681)),INDEX(Settings!$B$29:$B$40,MONTH(B5681)))))</f>
        <v/>
      </c>
    </row>
    <row r="5682" customFormat="false" ht="15" hidden="false" customHeight="false" outlineLevel="0" collapsed="false">
      <c r="I5682" s="0" t="str">
        <f aca="false">IF(A5682="","",IF(COUNTIF(Campaigns!$A$7:$A$300,A5682)&gt;0,"✓",IF(N(D5682)=0,"– no spend","⚠ add to Campaigns tab")))</f>
        <v/>
      </c>
      <c r="J5682" s="83" t="str">
        <f aca="false">IF(D5682="","",D5682*IF(Settings!$B$23=Settings!$C$6,1,IF(Settings!$B$23="USD",1/INDEX(Settings!$B$29:$B$40,MONTH(B5682)),INDEX(Settings!$B$29:$B$40,MONTH(B5682)))))</f>
        <v/>
      </c>
    </row>
    <row r="5683" customFormat="false" ht="15" hidden="false" customHeight="false" outlineLevel="0" collapsed="false">
      <c r="I5683" s="0" t="str">
        <f aca="false">IF(A5683="","",IF(COUNTIF(Campaigns!$A$7:$A$300,A5683)&gt;0,"✓",IF(N(D5683)=0,"– no spend","⚠ add to Campaigns tab")))</f>
        <v/>
      </c>
      <c r="J5683" s="83" t="str">
        <f aca="false">IF(D5683="","",D5683*IF(Settings!$B$23=Settings!$C$6,1,IF(Settings!$B$23="USD",1/INDEX(Settings!$B$29:$B$40,MONTH(B5683)),INDEX(Settings!$B$29:$B$40,MONTH(B5683)))))</f>
        <v/>
      </c>
    </row>
    <row r="5684" customFormat="false" ht="15" hidden="false" customHeight="false" outlineLevel="0" collapsed="false">
      <c r="I5684" s="0" t="str">
        <f aca="false">IF(A5684="","",IF(COUNTIF(Campaigns!$A$7:$A$300,A5684)&gt;0,"✓",IF(N(D5684)=0,"– no spend","⚠ add to Campaigns tab")))</f>
        <v/>
      </c>
      <c r="J5684" s="83" t="str">
        <f aca="false">IF(D5684="","",D5684*IF(Settings!$B$23=Settings!$C$6,1,IF(Settings!$B$23="USD",1/INDEX(Settings!$B$29:$B$40,MONTH(B5684)),INDEX(Settings!$B$29:$B$40,MONTH(B5684)))))</f>
        <v/>
      </c>
    </row>
    <row r="5685" customFormat="false" ht="15" hidden="false" customHeight="false" outlineLevel="0" collapsed="false">
      <c r="I5685" s="0" t="str">
        <f aca="false">IF(A5685="","",IF(COUNTIF(Campaigns!$A$7:$A$300,A5685)&gt;0,"✓",IF(N(D5685)=0,"– no spend","⚠ add to Campaigns tab")))</f>
        <v/>
      </c>
      <c r="J5685" s="83" t="str">
        <f aca="false">IF(D5685="","",D5685*IF(Settings!$B$23=Settings!$C$6,1,IF(Settings!$B$23="USD",1/INDEX(Settings!$B$29:$B$40,MONTH(B5685)),INDEX(Settings!$B$29:$B$40,MONTH(B5685)))))</f>
        <v/>
      </c>
    </row>
    <row r="5686" customFormat="false" ht="15" hidden="false" customHeight="false" outlineLevel="0" collapsed="false">
      <c r="I5686" s="0" t="str">
        <f aca="false">IF(A5686="","",IF(COUNTIF(Campaigns!$A$7:$A$300,A5686)&gt;0,"✓",IF(N(D5686)=0,"– no spend","⚠ add to Campaigns tab")))</f>
        <v/>
      </c>
      <c r="J5686" s="83" t="str">
        <f aca="false">IF(D5686="","",D5686*IF(Settings!$B$23=Settings!$C$6,1,IF(Settings!$B$23="USD",1/INDEX(Settings!$B$29:$B$40,MONTH(B5686)),INDEX(Settings!$B$29:$B$40,MONTH(B5686)))))</f>
        <v/>
      </c>
    </row>
    <row r="5687" customFormat="false" ht="15" hidden="false" customHeight="false" outlineLevel="0" collapsed="false">
      <c r="I5687" s="0" t="str">
        <f aca="false">IF(A5687="","",IF(COUNTIF(Campaigns!$A$7:$A$300,A5687)&gt;0,"✓",IF(N(D5687)=0,"– no spend","⚠ add to Campaigns tab")))</f>
        <v/>
      </c>
      <c r="J5687" s="83" t="str">
        <f aca="false">IF(D5687="","",D5687*IF(Settings!$B$23=Settings!$C$6,1,IF(Settings!$B$23="USD",1/INDEX(Settings!$B$29:$B$40,MONTH(B5687)),INDEX(Settings!$B$29:$B$40,MONTH(B5687)))))</f>
        <v/>
      </c>
    </row>
    <row r="5688" customFormat="false" ht="15" hidden="false" customHeight="false" outlineLevel="0" collapsed="false">
      <c r="I5688" s="0" t="str">
        <f aca="false">IF(A5688="","",IF(COUNTIF(Campaigns!$A$7:$A$300,A5688)&gt;0,"✓",IF(N(D5688)=0,"– no spend","⚠ add to Campaigns tab")))</f>
        <v/>
      </c>
      <c r="J5688" s="83" t="str">
        <f aca="false">IF(D5688="","",D5688*IF(Settings!$B$23=Settings!$C$6,1,IF(Settings!$B$23="USD",1/INDEX(Settings!$B$29:$B$40,MONTH(B5688)),INDEX(Settings!$B$29:$B$40,MONTH(B5688)))))</f>
        <v/>
      </c>
    </row>
    <row r="5689" customFormat="false" ht="15" hidden="false" customHeight="false" outlineLevel="0" collapsed="false">
      <c r="I5689" s="0" t="str">
        <f aca="false">IF(A5689="","",IF(COUNTIF(Campaigns!$A$7:$A$300,A5689)&gt;0,"✓",IF(N(D5689)=0,"– no spend","⚠ add to Campaigns tab")))</f>
        <v/>
      </c>
      <c r="J5689" s="83" t="str">
        <f aca="false">IF(D5689="","",D5689*IF(Settings!$B$23=Settings!$C$6,1,IF(Settings!$B$23="USD",1/INDEX(Settings!$B$29:$B$40,MONTH(B5689)),INDEX(Settings!$B$29:$B$40,MONTH(B5689)))))</f>
        <v/>
      </c>
    </row>
    <row r="5690" customFormat="false" ht="15" hidden="false" customHeight="false" outlineLevel="0" collapsed="false">
      <c r="I5690" s="0" t="str">
        <f aca="false">IF(A5690="","",IF(COUNTIF(Campaigns!$A$7:$A$300,A5690)&gt;0,"✓",IF(N(D5690)=0,"– no spend","⚠ add to Campaigns tab")))</f>
        <v/>
      </c>
      <c r="J5690" s="83" t="str">
        <f aca="false">IF(D5690="","",D5690*IF(Settings!$B$23=Settings!$C$6,1,IF(Settings!$B$23="USD",1/INDEX(Settings!$B$29:$B$40,MONTH(B5690)),INDEX(Settings!$B$29:$B$40,MONTH(B5690)))))</f>
        <v/>
      </c>
    </row>
    <row r="5691" customFormat="false" ht="15" hidden="false" customHeight="false" outlineLevel="0" collapsed="false">
      <c r="I5691" s="0" t="str">
        <f aca="false">IF(A5691="","",IF(COUNTIF(Campaigns!$A$7:$A$300,A5691)&gt;0,"✓",IF(N(D5691)=0,"– no spend","⚠ add to Campaigns tab")))</f>
        <v/>
      </c>
      <c r="J5691" s="83" t="str">
        <f aca="false">IF(D5691="","",D5691*IF(Settings!$B$23=Settings!$C$6,1,IF(Settings!$B$23="USD",1/INDEX(Settings!$B$29:$B$40,MONTH(B5691)),INDEX(Settings!$B$29:$B$40,MONTH(B5691)))))</f>
        <v/>
      </c>
    </row>
    <row r="5692" customFormat="false" ht="15" hidden="false" customHeight="false" outlineLevel="0" collapsed="false">
      <c r="I5692" s="0" t="str">
        <f aca="false">IF(A5692="","",IF(COUNTIF(Campaigns!$A$7:$A$300,A5692)&gt;0,"✓",IF(N(D5692)=0,"– no spend","⚠ add to Campaigns tab")))</f>
        <v/>
      </c>
      <c r="J5692" s="83" t="str">
        <f aca="false">IF(D5692="","",D5692*IF(Settings!$B$23=Settings!$C$6,1,IF(Settings!$B$23="USD",1/INDEX(Settings!$B$29:$B$40,MONTH(B5692)),INDEX(Settings!$B$29:$B$40,MONTH(B5692)))))</f>
        <v/>
      </c>
    </row>
    <row r="5693" customFormat="false" ht="15" hidden="false" customHeight="false" outlineLevel="0" collapsed="false">
      <c r="I5693" s="0" t="str">
        <f aca="false">IF(A5693="","",IF(COUNTIF(Campaigns!$A$7:$A$300,A5693)&gt;0,"✓",IF(N(D5693)=0,"– no spend","⚠ add to Campaigns tab")))</f>
        <v/>
      </c>
      <c r="J5693" s="83" t="str">
        <f aca="false">IF(D5693="","",D5693*IF(Settings!$B$23=Settings!$C$6,1,IF(Settings!$B$23="USD",1/INDEX(Settings!$B$29:$B$40,MONTH(B5693)),INDEX(Settings!$B$29:$B$40,MONTH(B5693)))))</f>
        <v/>
      </c>
    </row>
    <row r="5694" customFormat="false" ht="15" hidden="false" customHeight="false" outlineLevel="0" collapsed="false">
      <c r="I5694" s="0" t="str">
        <f aca="false">IF(A5694="","",IF(COUNTIF(Campaigns!$A$7:$A$300,A5694)&gt;0,"✓",IF(N(D5694)=0,"– no spend","⚠ add to Campaigns tab")))</f>
        <v/>
      </c>
      <c r="J5694" s="83" t="str">
        <f aca="false">IF(D5694="","",D5694*IF(Settings!$B$23=Settings!$C$6,1,IF(Settings!$B$23="USD",1/INDEX(Settings!$B$29:$B$40,MONTH(B5694)),INDEX(Settings!$B$29:$B$40,MONTH(B5694)))))</f>
        <v/>
      </c>
    </row>
    <row r="5695" customFormat="false" ht="15" hidden="false" customHeight="false" outlineLevel="0" collapsed="false">
      <c r="I5695" s="0" t="str">
        <f aca="false">IF(A5695="","",IF(COUNTIF(Campaigns!$A$7:$A$300,A5695)&gt;0,"✓",IF(N(D5695)=0,"– no spend","⚠ add to Campaigns tab")))</f>
        <v/>
      </c>
      <c r="J5695" s="83" t="str">
        <f aca="false">IF(D5695="","",D5695*IF(Settings!$B$23=Settings!$C$6,1,IF(Settings!$B$23="USD",1/INDEX(Settings!$B$29:$B$40,MONTH(B5695)),INDEX(Settings!$B$29:$B$40,MONTH(B5695)))))</f>
        <v/>
      </c>
    </row>
    <row r="5696" customFormat="false" ht="15" hidden="false" customHeight="false" outlineLevel="0" collapsed="false">
      <c r="I5696" s="0" t="str">
        <f aca="false">IF(A5696="","",IF(COUNTIF(Campaigns!$A$7:$A$300,A5696)&gt;0,"✓",IF(N(D5696)=0,"– no spend","⚠ add to Campaigns tab")))</f>
        <v/>
      </c>
      <c r="J5696" s="83" t="str">
        <f aca="false">IF(D5696="","",D5696*IF(Settings!$B$23=Settings!$C$6,1,IF(Settings!$B$23="USD",1/INDEX(Settings!$B$29:$B$40,MONTH(B5696)),INDEX(Settings!$B$29:$B$40,MONTH(B5696)))))</f>
        <v/>
      </c>
    </row>
    <row r="5697" customFormat="false" ht="15" hidden="false" customHeight="false" outlineLevel="0" collapsed="false">
      <c r="I5697" s="0" t="str">
        <f aca="false">IF(A5697="","",IF(COUNTIF(Campaigns!$A$7:$A$300,A5697)&gt;0,"✓",IF(N(D5697)=0,"– no spend","⚠ add to Campaigns tab")))</f>
        <v/>
      </c>
      <c r="J5697" s="83" t="str">
        <f aca="false">IF(D5697="","",D5697*IF(Settings!$B$23=Settings!$C$6,1,IF(Settings!$B$23="USD",1/INDEX(Settings!$B$29:$B$40,MONTH(B5697)),INDEX(Settings!$B$29:$B$40,MONTH(B5697)))))</f>
        <v/>
      </c>
    </row>
    <row r="5698" customFormat="false" ht="15" hidden="false" customHeight="false" outlineLevel="0" collapsed="false">
      <c r="I5698" s="0" t="str">
        <f aca="false">IF(A5698="","",IF(COUNTIF(Campaigns!$A$7:$A$300,A5698)&gt;0,"✓",IF(N(D5698)=0,"– no spend","⚠ add to Campaigns tab")))</f>
        <v/>
      </c>
      <c r="J5698" s="83" t="str">
        <f aca="false">IF(D5698="","",D5698*IF(Settings!$B$23=Settings!$C$6,1,IF(Settings!$B$23="USD",1/INDEX(Settings!$B$29:$B$40,MONTH(B5698)),INDEX(Settings!$B$29:$B$40,MONTH(B5698)))))</f>
        <v/>
      </c>
    </row>
    <row r="5699" customFormat="false" ht="15" hidden="false" customHeight="false" outlineLevel="0" collapsed="false">
      <c r="I5699" s="0" t="str">
        <f aca="false">IF(A5699="","",IF(COUNTIF(Campaigns!$A$7:$A$300,A5699)&gt;0,"✓",IF(N(D5699)=0,"– no spend","⚠ add to Campaigns tab")))</f>
        <v/>
      </c>
      <c r="J5699" s="83" t="str">
        <f aca="false">IF(D5699="","",D5699*IF(Settings!$B$23=Settings!$C$6,1,IF(Settings!$B$23="USD",1/INDEX(Settings!$B$29:$B$40,MONTH(B5699)),INDEX(Settings!$B$29:$B$40,MONTH(B5699)))))</f>
        <v/>
      </c>
    </row>
    <row r="5700" customFormat="false" ht="15" hidden="false" customHeight="false" outlineLevel="0" collapsed="false">
      <c r="I5700" s="0" t="str">
        <f aca="false">IF(A5700="","",IF(COUNTIF(Campaigns!$A$7:$A$300,A5700)&gt;0,"✓",IF(N(D5700)=0,"– no spend","⚠ add to Campaigns tab")))</f>
        <v/>
      </c>
      <c r="J5700" s="83" t="str">
        <f aca="false">IF(D5700="","",D5700*IF(Settings!$B$23=Settings!$C$6,1,IF(Settings!$B$23="USD",1/INDEX(Settings!$B$29:$B$40,MONTH(B5700)),INDEX(Settings!$B$29:$B$40,MONTH(B5700)))))</f>
        <v/>
      </c>
    </row>
    <row r="5701" customFormat="false" ht="15" hidden="false" customHeight="false" outlineLevel="0" collapsed="false">
      <c r="I5701" s="0" t="str">
        <f aca="false">IF(A5701="","",IF(COUNTIF(Campaigns!$A$7:$A$300,A5701)&gt;0,"✓",IF(N(D5701)=0,"– no spend","⚠ add to Campaigns tab")))</f>
        <v/>
      </c>
      <c r="J5701" s="83" t="str">
        <f aca="false">IF(D5701="","",D5701*IF(Settings!$B$23=Settings!$C$6,1,IF(Settings!$B$23="USD",1/INDEX(Settings!$B$29:$B$40,MONTH(B5701)),INDEX(Settings!$B$29:$B$40,MONTH(B5701)))))</f>
        <v/>
      </c>
    </row>
    <row r="5702" customFormat="false" ht="15" hidden="false" customHeight="false" outlineLevel="0" collapsed="false">
      <c r="I5702" s="0" t="str">
        <f aca="false">IF(A5702="","",IF(COUNTIF(Campaigns!$A$7:$A$300,A5702)&gt;0,"✓",IF(N(D5702)=0,"– no spend","⚠ add to Campaigns tab")))</f>
        <v/>
      </c>
      <c r="J5702" s="83" t="str">
        <f aca="false">IF(D5702="","",D5702*IF(Settings!$B$23=Settings!$C$6,1,IF(Settings!$B$23="USD",1/INDEX(Settings!$B$29:$B$40,MONTH(B5702)),INDEX(Settings!$B$29:$B$40,MONTH(B5702)))))</f>
        <v/>
      </c>
    </row>
    <row r="5703" customFormat="false" ht="15" hidden="false" customHeight="false" outlineLevel="0" collapsed="false">
      <c r="I5703" s="0" t="str">
        <f aca="false">IF(A5703="","",IF(COUNTIF(Campaigns!$A$7:$A$300,A5703)&gt;0,"✓",IF(N(D5703)=0,"– no spend","⚠ add to Campaigns tab")))</f>
        <v/>
      </c>
      <c r="J5703" s="83" t="str">
        <f aca="false">IF(D5703="","",D5703*IF(Settings!$B$23=Settings!$C$6,1,IF(Settings!$B$23="USD",1/INDEX(Settings!$B$29:$B$40,MONTH(B5703)),INDEX(Settings!$B$29:$B$40,MONTH(B5703)))))</f>
        <v/>
      </c>
    </row>
    <row r="5704" customFormat="false" ht="15" hidden="false" customHeight="false" outlineLevel="0" collapsed="false">
      <c r="I5704" s="0" t="str">
        <f aca="false">IF(A5704="","",IF(COUNTIF(Campaigns!$A$7:$A$300,A5704)&gt;0,"✓",IF(N(D5704)=0,"– no spend","⚠ add to Campaigns tab")))</f>
        <v/>
      </c>
      <c r="J5704" s="83" t="str">
        <f aca="false">IF(D5704="","",D5704*IF(Settings!$B$23=Settings!$C$6,1,IF(Settings!$B$23="USD",1/INDEX(Settings!$B$29:$B$40,MONTH(B5704)),INDEX(Settings!$B$29:$B$40,MONTH(B5704)))))</f>
        <v/>
      </c>
    </row>
    <row r="5705" customFormat="false" ht="15" hidden="false" customHeight="false" outlineLevel="0" collapsed="false">
      <c r="I5705" s="0" t="str">
        <f aca="false">IF(A5705="","",IF(COUNTIF(Campaigns!$A$7:$A$300,A5705)&gt;0,"✓",IF(N(D5705)=0,"– no spend","⚠ add to Campaigns tab")))</f>
        <v/>
      </c>
      <c r="J5705" s="83" t="str">
        <f aca="false">IF(D5705="","",D5705*IF(Settings!$B$23=Settings!$C$6,1,IF(Settings!$B$23="USD",1/INDEX(Settings!$B$29:$B$40,MONTH(B5705)),INDEX(Settings!$B$29:$B$40,MONTH(B5705)))))</f>
        <v/>
      </c>
    </row>
    <row r="5706" customFormat="false" ht="15" hidden="false" customHeight="false" outlineLevel="0" collapsed="false">
      <c r="I5706" s="0" t="str">
        <f aca="false">IF(A5706="","",IF(COUNTIF(Campaigns!$A$7:$A$300,A5706)&gt;0,"✓",IF(N(D5706)=0,"– no spend","⚠ add to Campaigns tab")))</f>
        <v/>
      </c>
      <c r="J5706" s="83" t="str">
        <f aca="false">IF(D5706="","",D5706*IF(Settings!$B$23=Settings!$C$6,1,IF(Settings!$B$23="USD",1/INDEX(Settings!$B$29:$B$40,MONTH(B5706)),INDEX(Settings!$B$29:$B$40,MONTH(B5706)))))</f>
        <v/>
      </c>
    </row>
    <row r="5707" customFormat="false" ht="15" hidden="false" customHeight="false" outlineLevel="0" collapsed="false">
      <c r="I5707" s="0" t="str">
        <f aca="false">IF(A5707="","",IF(COUNTIF(Campaigns!$A$7:$A$300,A5707)&gt;0,"✓",IF(N(D5707)=0,"– no spend","⚠ add to Campaigns tab")))</f>
        <v/>
      </c>
      <c r="J5707" s="83" t="str">
        <f aca="false">IF(D5707="","",D5707*IF(Settings!$B$23=Settings!$C$6,1,IF(Settings!$B$23="USD",1/INDEX(Settings!$B$29:$B$40,MONTH(B5707)),INDEX(Settings!$B$29:$B$40,MONTH(B5707)))))</f>
        <v/>
      </c>
    </row>
    <row r="5708" customFormat="false" ht="15" hidden="false" customHeight="false" outlineLevel="0" collapsed="false">
      <c r="I5708" s="0" t="str">
        <f aca="false">IF(A5708="","",IF(COUNTIF(Campaigns!$A$7:$A$300,A5708)&gt;0,"✓",IF(N(D5708)=0,"– no spend","⚠ add to Campaigns tab")))</f>
        <v/>
      </c>
      <c r="J5708" s="83" t="str">
        <f aca="false">IF(D5708="","",D5708*IF(Settings!$B$23=Settings!$C$6,1,IF(Settings!$B$23="USD",1/INDEX(Settings!$B$29:$B$40,MONTH(B5708)),INDEX(Settings!$B$29:$B$40,MONTH(B5708)))))</f>
        <v/>
      </c>
    </row>
    <row r="5709" customFormat="false" ht="15" hidden="false" customHeight="false" outlineLevel="0" collapsed="false">
      <c r="I5709" s="0" t="str">
        <f aca="false">IF(A5709="","",IF(COUNTIF(Campaigns!$A$7:$A$300,A5709)&gt;0,"✓",IF(N(D5709)=0,"– no spend","⚠ add to Campaigns tab")))</f>
        <v/>
      </c>
      <c r="J5709" s="83" t="str">
        <f aca="false">IF(D5709="","",D5709*IF(Settings!$B$23=Settings!$C$6,1,IF(Settings!$B$23="USD",1/INDEX(Settings!$B$29:$B$40,MONTH(B5709)),INDEX(Settings!$B$29:$B$40,MONTH(B5709)))))</f>
        <v/>
      </c>
    </row>
    <row r="5710" customFormat="false" ht="15" hidden="false" customHeight="false" outlineLevel="0" collapsed="false">
      <c r="I5710" s="0" t="str">
        <f aca="false">IF(A5710="","",IF(COUNTIF(Campaigns!$A$7:$A$300,A5710)&gt;0,"✓",IF(N(D5710)=0,"– no spend","⚠ add to Campaigns tab")))</f>
        <v/>
      </c>
      <c r="J5710" s="83" t="str">
        <f aca="false">IF(D5710="","",D5710*IF(Settings!$B$23=Settings!$C$6,1,IF(Settings!$B$23="USD",1/INDEX(Settings!$B$29:$B$40,MONTH(B5710)),INDEX(Settings!$B$29:$B$40,MONTH(B5710)))))</f>
        <v/>
      </c>
    </row>
    <row r="5711" customFormat="false" ht="15" hidden="false" customHeight="false" outlineLevel="0" collapsed="false">
      <c r="I5711" s="0" t="str">
        <f aca="false">IF(A5711="","",IF(COUNTIF(Campaigns!$A$7:$A$300,A5711)&gt;0,"✓",IF(N(D5711)=0,"– no spend","⚠ add to Campaigns tab")))</f>
        <v/>
      </c>
      <c r="J5711" s="83" t="str">
        <f aca="false">IF(D5711="","",D5711*IF(Settings!$B$23=Settings!$C$6,1,IF(Settings!$B$23="USD",1/INDEX(Settings!$B$29:$B$40,MONTH(B5711)),INDEX(Settings!$B$29:$B$40,MONTH(B5711)))))</f>
        <v/>
      </c>
    </row>
    <row r="5712" customFormat="false" ht="15" hidden="false" customHeight="false" outlineLevel="0" collapsed="false">
      <c r="I5712" s="0" t="str">
        <f aca="false">IF(A5712="","",IF(COUNTIF(Campaigns!$A$7:$A$300,A5712)&gt;0,"✓",IF(N(D5712)=0,"– no spend","⚠ add to Campaigns tab")))</f>
        <v/>
      </c>
      <c r="J5712" s="83" t="str">
        <f aca="false">IF(D5712="","",D5712*IF(Settings!$B$23=Settings!$C$6,1,IF(Settings!$B$23="USD",1/INDEX(Settings!$B$29:$B$40,MONTH(B5712)),INDEX(Settings!$B$29:$B$40,MONTH(B5712)))))</f>
        <v/>
      </c>
    </row>
    <row r="5713" customFormat="false" ht="15" hidden="false" customHeight="false" outlineLevel="0" collapsed="false">
      <c r="I5713" s="0" t="str">
        <f aca="false">IF(A5713="","",IF(COUNTIF(Campaigns!$A$7:$A$300,A5713)&gt;0,"✓",IF(N(D5713)=0,"– no spend","⚠ add to Campaigns tab")))</f>
        <v/>
      </c>
      <c r="J5713" s="83" t="str">
        <f aca="false">IF(D5713="","",D5713*IF(Settings!$B$23=Settings!$C$6,1,IF(Settings!$B$23="USD",1/INDEX(Settings!$B$29:$B$40,MONTH(B5713)),INDEX(Settings!$B$29:$B$40,MONTH(B5713)))))</f>
        <v/>
      </c>
    </row>
    <row r="5714" customFormat="false" ht="15" hidden="false" customHeight="false" outlineLevel="0" collapsed="false">
      <c r="I5714" s="0" t="str">
        <f aca="false">IF(A5714="","",IF(COUNTIF(Campaigns!$A$7:$A$300,A5714)&gt;0,"✓",IF(N(D5714)=0,"– no spend","⚠ add to Campaigns tab")))</f>
        <v/>
      </c>
      <c r="J5714" s="83" t="str">
        <f aca="false">IF(D5714="","",D5714*IF(Settings!$B$23=Settings!$C$6,1,IF(Settings!$B$23="USD",1/INDEX(Settings!$B$29:$B$40,MONTH(B5714)),INDEX(Settings!$B$29:$B$40,MONTH(B5714)))))</f>
        <v/>
      </c>
    </row>
    <row r="5715" customFormat="false" ht="15" hidden="false" customHeight="false" outlineLevel="0" collapsed="false">
      <c r="I5715" s="0" t="str">
        <f aca="false">IF(A5715="","",IF(COUNTIF(Campaigns!$A$7:$A$300,A5715)&gt;0,"✓",IF(N(D5715)=0,"– no spend","⚠ add to Campaigns tab")))</f>
        <v/>
      </c>
      <c r="J5715" s="83" t="str">
        <f aca="false">IF(D5715="","",D5715*IF(Settings!$B$23=Settings!$C$6,1,IF(Settings!$B$23="USD",1/INDEX(Settings!$B$29:$B$40,MONTH(B5715)),INDEX(Settings!$B$29:$B$40,MONTH(B5715)))))</f>
        <v/>
      </c>
    </row>
    <row r="5716" customFormat="false" ht="15" hidden="false" customHeight="false" outlineLevel="0" collapsed="false">
      <c r="I5716" s="0" t="str">
        <f aca="false">IF(A5716="","",IF(COUNTIF(Campaigns!$A$7:$A$300,A5716)&gt;0,"✓",IF(N(D5716)=0,"– no spend","⚠ add to Campaigns tab")))</f>
        <v/>
      </c>
      <c r="J5716" s="83" t="str">
        <f aca="false">IF(D5716="","",D5716*IF(Settings!$B$23=Settings!$C$6,1,IF(Settings!$B$23="USD",1/INDEX(Settings!$B$29:$B$40,MONTH(B5716)),INDEX(Settings!$B$29:$B$40,MONTH(B5716)))))</f>
        <v/>
      </c>
    </row>
    <row r="5717" customFormat="false" ht="15" hidden="false" customHeight="false" outlineLevel="0" collapsed="false">
      <c r="I5717" s="0" t="str">
        <f aca="false">IF(A5717="","",IF(COUNTIF(Campaigns!$A$7:$A$300,A5717)&gt;0,"✓",IF(N(D5717)=0,"– no spend","⚠ add to Campaigns tab")))</f>
        <v/>
      </c>
      <c r="J5717" s="83" t="str">
        <f aca="false">IF(D5717="","",D5717*IF(Settings!$B$23=Settings!$C$6,1,IF(Settings!$B$23="USD",1/INDEX(Settings!$B$29:$B$40,MONTH(B5717)),INDEX(Settings!$B$29:$B$40,MONTH(B5717)))))</f>
        <v/>
      </c>
    </row>
    <row r="5718" customFormat="false" ht="15" hidden="false" customHeight="false" outlineLevel="0" collapsed="false">
      <c r="I5718" s="0" t="str">
        <f aca="false">IF(A5718="","",IF(COUNTIF(Campaigns!$A$7:$A$300,A5718)&gt;0,"✓",IF(N(D5718)=0,"– no spend","⚠ add to Campaigns tab")))</f>
        <v/>
      </c>
      <c r="J5718" s="83" t="str">
        <f aca="false">IF(D5718="","",D5718*IF(Settings!$B$23=Settings!$C$6,1,IF(Settings!$B$23="USD",1/INDEX(Settings!$B$29:$B$40,MONTH(B5718)),INDEX(Settings!$B$29:$B$40,MONTH(B5718)))))</f>
        <v/>
      </c>
    </row>
    <row r="5719" customFormat="false" ht="15" hidden="false" customHeight="false" outlineLevel="0" collapsed="false">
      <c r="I5719" s="0" t="str">
        <f aca="false">IF(A5719="","",IF(COUNTIF(Campaigns!$A$7:$A$300,A5719)&gt;0,"✓",IF(N(D5719)=0,"– no spend","⚠ add to Campaigns tab")))</f>
        <v/>
      </c>
      <c r="J5719" s="83" t="str">
        <f aca="false">IF(D5719="","",D5719*IF(Settings!$B$23=Settings!$C$6,1,IF(Settings!$B$23="USD",1/INDEX(Settings!$B$29:$B$40,MONTH(B5719)),INDEX(Settings!$B$29:$B$40,MONTH(B5719)))))</f>
        <v/>
      </c>
    </row>
    <row r="5720" customFormat="false" ht="15" hidden="false" customHeight="false" outlineLevel="0" collapsed="false">
      <c r="I5720" s="0" t="str">
        <f aca="false">IF(A5720="","",IF(COUNTIF(Campaigns!$A$7:$A$300,A5720)&gt;0,"✓",IF(N(D5720)=0,"– no spend","⚠ add to Campaigns tab")))</f>
        <v/>
      </c>
      <c r="J5720" s="83" t="str">
        <f aca="false">IF(D5720="","",D5720*IF(Settings!$B$23=Settings!$C$6,1,IF(Settings!$B$23="USD",1/INDEX(Settings!$B$29:$B$40,MONTH(B5720)),INDEX(Settings!$B$29:$B$40,MONTH(B5720)))))</f>
        <v/>
      </c>
    </row>
    <row r="5721" customFormat="false" ht="15" hidden="false" customHeight="false" outlineLevel="0" collapsed="false">
      <c r="I5721" s="0" t="str">
        <f aca="false">IF(A5721="","",IF(COUNTIF(Campaigns!$A$7:$A$300,A5721)&gt;0,"✓",IF(N(D5721)=0,"– no spend","⚠ add to Campaigns tab")))</f>
        <v/>
      </c>
      <c r="J5721" s="83" t="str">
        <f aca="false">IF(D5721="","",D5721*IF(Settings!$B$23=Settings!$C$6,1,IF(Settings!$B$23="USD",1/INDEX(Settings!$B$29:$B$40,MONTH(B5721)),INDEX(Settings!$B$29:$B$40,MONTH(B5721)))))</f>
        <v/>
      </c>
    </row>
    <row r="5722" customFormat="false" ht="15" hidden="false" customHeight="false" outlineLevel="0" collapsed="false">
      <c r="I5722" s="0" t="str">
        <f aca="false">IF(A5722="","",IF(COUNTIF(Campaigns!$A$7:$A$300,A5722)&gt;0,"✓",IF(N(D5722)=0,"– no spend","⚠ add to Campaigns tab")))</f>
        <v/>
      </c>
      <c r="J5722" s="83" t="str">
        <f aca="false">IF(D5722="","",D5722*IF(Settings!$B$23=Settings!$C$6,1,IF(Settings!$B$23="USD",1/INDEX(Settings!$B$29:$B$40,MONTH(B5722)),INDEX(Settings!$B$29:$B$40,MONTH(B5722)))))</f>
        <v/>
      </c>
    </row>
    <row r="5723" customFormat="false" ht="15" hidden="false" customHeight="false" outlineLevel="0" collapsed="false">
      <c r="I5723" s="0" t="str">
        <f aca="false">IF(A5723="","",IF(COUNTIF(Campaigns!$A$7:$A$300,A5723)&gt;0,"✓",IF(N(D5723)=0,"– no spend","⚠ add to Campaigns tab")))</f>
        <v/>
      </c>
      <c r="J5723" s="83" t="str">
        <f aca="false">IF(D5723="","",D5723*IF(Settings!$B$23=Settings!$C$6,1,IF(Settings!$B$23="USD",1/INDEX(Settings!$B$29:$B$40,MONTH(B5723)),INDEX(Settings!$B$29:$B$40,MONTH(B5723)))))</f>
        <v/>
      </c>
    </row>
    <row r="5724" customFormat="false" ht="15" hidden="false" customHeight="false" outlineLevel="0" collapsed="false">
      <c r="I5724" s="0" t="str">
        <f aca="false">IF(A5724="","",IF(COUNTIF(Campaigns!$A$7:$A$300,A5724)&gt;0,"✓",IF(N(D5724)=0,"– no spend","⚠ add to Campaigns tab")))</f>
        <v/>
      </c>
      <c r="J5724" s="83" t="str">
        <f aca="false">IF(D5724="","",D5724*IF(Settings!$B$23=Settings!$C$6,1,IF(Settings!$B$23="USD",1/INDEX(Settings!$B$29:$B$40,MONTH(B5724)),INDEX(Settings!$B$29:$B$40,MONTH(B5724)))))</f>
        <v/>
      </c>
    </row>
    <row r="5725" customFormat="false" ht="15" hidden="false" customHeight="false" outlineLevel="0" collapsed="false">
      <c r="I5725" s="0" t="str">
        <f aca="false">IF(A5725="","",IF(COUNTIF(Campaigns!$A$7:$A$300,A5725)&gt;0,"✓",IF(N(D5725)=0,"– no spend","⚠ add to Campaigns tab")))</f>
        <v/>
      </c>
      <c r="J5725" s="83" t="str">
        <f aca="false">IF(D5725="","",D5725*IF(Settings!$B$23=Settings!$C$6,1,IF(Settings!$B$23="USD",1/INDEX(Settings!$B$29:$B$40,MONTH(B5725)),INDEX(Settings!$B$29:$B$40,MONTH(B5725)))))</f>
        <v/>
      </c>
    </row>
    <row r="5726" customFormat="false" ht="15" hidden="false" customHeight="false" outlineLevel="0" collapsed="false">
      <c r="I5726" s="0" t="str">
        <f aca="false">IF(A5726="","",IF(COUNTIF(Campaigns!$A$7:$A$300,A5726)&gt;0,"✓",IF(N(D5726)=0,"– no spend","⚠ add to Campaigns tab")))</f>
        <v/>
      </c>
      <c r="J5726" s="83" t="str">
        <f aca="false">IF(D5726="","",D5726*IF(Settings!$B$23=Settings!$C$6,1,IF(Settings!$B$23="USD",1/INDEX(Settings!$B$29:$B$40,MONTH(B5726)),INDEX(Settings!$B$29:$B$40,MONTH(B5726)))))</f>
        <v/>
      </c>
    </row>
    <row r="5727" customFormat="false" ht="15" hidden="false" customHeight="false" outlineLevel="0" collapsed="false">
      <c r="I5727" s="0" t="str">
        <f aca="false">IF(A5727="","",IF(COUNTIF(Campaigns!$A$7:$A$300,A5727)&gt;0,"✓",IF(N(D5727)=0,"– no spend","⚠ add to Campaigns tab")))</f>
        <v/>
      </c>
      <c r="J5727" s="83" t="str">
        <f aca="false">IF(D5727="","",D5727*IF(Settings!$B$23=Settings!$C$6,1,IF(Settings!$B$23="USD",1/INDEX(Settings!$B$29:$B$40,MONTH(B5727)),INDEX(Settings!$B$29:$B$40,MONTH(B5727)))))</f>
        <v/>
      </c>
    </row>
    <row r="5728" customFormat="false" ht="15" hidden="false" customHeight="false" outlineLevel="0" collapsed="false">
      <c r="I5728" s="0" t="str">
        <f aca="false">IF(A5728="","",IF(COUNTIF(Campaigns!$A$7:$A$300,A5728)&gt;0,"✓",IF(N(D5728)=0,"– no spend","⚠ add to Campaigns tab")))</f>
        <v/>
      </c>
      <c r="J5728" s="83" t="str">
        <f aca="false">IF(D5728="","",D5728*IF(Settings!$B$23=Settings!$C$6,1,IF(Settings!$B$23="USD",1/INDEX(Settings!$B$29:$B$40,MONTH(B5728)),INDEX(Settings!$B$29:$B$40,MONTH(B5728)))))</f>
        <v/>
      </c>
    </row>
    <row r="5729" customFormat="false" ht="15" hidden="false" customHeight="false" outlineLevel="0" collapsed="false">
      <c r="I5729" s="0" t="str">
        <f aca="false">IF(A5729="","",IF(COUNTIF(Campaigns!$A$7:$A$300,A5729)&gt;0,"✓",IF(N(D5729)=0,"– no spend","⚠ add to Campaigns tab")))</f>
        <v/>
      </c>
      <c r="J5729" s="83" t="str">
        <f aca="false">IF(D5729="","",D5729*IF(Settings!$B$23=Settings!$C$6,1,IF(Settings!$B$23="USD",1/INDEX(Settings!$B$29:$B$40,MONTH(B5729)),INDEX(Settings!$B$29:$B$40,MONTH(B5729)))))</f>
        <v/>
      </c>
    </row>
    <row r="5730" customFormat="false" ht="15" hidden="false" customHeight="false" outlineLevel="0" collapsed="false">
      <c r="I5730" s="0" t="str">
        <f aca="false">IF(A5730="","",IF(COUNTIF(Campaigns!$A$7:$A$300,A5730)&gt;0,"✓",IF(N(D5730)=0,"– no spend","⚠ add to Campaigns tab")))</f>
        <v/>
      </c>
      <c r="J5730" s="83" t="str">
        <f aca="false">IF(D5730="","",D5730*IF(Settings!$B$23=Settings!$C$6,1,IF(Settings!$B$23="USD",1/INDEX(Settings!$B$29:$B$40,MONTH(B5730)),INDEX(Settings!$B$29:$B$40,MONTH(B5730)))))</f>
        <v/>
      </c>
    </row>
    <row r="5731" customFormat="false" ht="15" hidden="false" customHeight="false" outlineLevel="0" collapsed="false">
      <c r="I5731" s="0" t="str">
        <f aca="false">IF(A5731="","",IF(COUNTIF(Campaigns!$A$7:$A$300,A5731)&gt;0,"✓",IF(N(D5731)=0,"– no spend","⚠ add to Campaigns tab")))</f>
        <v/>
      </c>
      <c r="J5731" s="83" t="str">
        <f aca="false">IF(D5731="","",D5731*IF(Settings!$B$23=Settings!$C$6,1,IF(Settings!$B$23="USD",1/INDEX(Settings!$B$29:$B$40,MONTH(B5731)),INDEX(Settings!$B$29:$B$40,MONTH(B5731)))))</f>
        <v/>
      </c>
    </row>
    <row r="5732" customFormat="false" ht="15" hidden="false" customHeight="false" outlineLevel="0" collapsed="false">
      <c r="I5732" s="0" t="str">
        <f aca="false">IF(A5732="","",IF(COUNTIF(Campaigns!$A$7:$A$300,A5732)&gt;0,"✓",IF(N(D5732)=0,"– no spend","⚠ add to Campaigns tab")))</f>
        <v/>
      </c>
      <c r="J5732" s="83" t="str">
        <f aca="false">IF(D5732="","",D5732*IF(Settings!$B$23=Settings!$C$6,1,IF(Settings!$B$23="USD",1/INDEX(Settings!$B$29:$B$40,MONTH(B5732)),INDEX(Settings!$B$29:$B$40,MONTH(B5732)))))</f>
        <v/>
      </c>
    </row>
    <row r="5733" customFormat="false" ht="15" hidden="false" customHeight="false" outlineLevel="0" collapsed="false">
      <c r="I5733" s="0" t="str">
        <f aca="false">IF(A5733="","",IF(COUNTIF(Campaigns!$A$7:$A$300,A5733)&gt;0,"✓",IF(N(D5733)=0,"– no spend","⚠ add to Campaigns tab")))</f>
        <v/>
      </c>
      <c r="J5733" s="83" t="str">
        <f aca="false">IF(D5733="","",D5733*IF(Settings!$B$23=Settings!$C$6,1,IF(Settings!$B$23="USD",1/INDEX(Settings!$B$29:$B$40,MONTH(B5733)),INDEX(Settings!$B$29:$B$40,MONTH(B5733)))))</f>
        <v/>
      </c>
    </row>
    <row r="5734" customFormat="false" ht="15" hidden="false" customHeight="false" outlineLevel="0" collapsed="false">
      <c r="I5734" s="0" t="str">
        <f aca="false">IF(A5734="","",IF(COUNTIF(Campaigns!$A$7:$A$300,A5734)&gt;0,"✓",IF(N(D5734)=0,"– no spend","⚠ add to Campaigns tab")))</f>
        <v/>
      </c>
      <c r="J5734" s="83" t="str">
        <f aca="false">IF(D5734="","",D5734*IF(Settings!$B$23=Settings!$C$6,1,IF(Settings!$B$23="USD",1/INDEX(Settings!$B$29:$B$40,MONTH(B5734)),INDEX(Settings!$B$29:$B$40,MONTH(B5734)))))</f>
        <v/>
      </c>
    </row>
    <row r="5735" customFormat="false" ht="15" hidden="false" customHeight="false" outlineLevel="0" collapsed="false">
      <c r="I5735" s="0" t="str">
        <f aca="false">IF(A5735="","",IF(COUNTIF(Campaigns!$A$7:$A$300,A5735)&gt;0,"✓",IF(N(D5735)=0,"– no spend","⚠ add to Campaigns tab")))</f>
        <v/>
      </c>
      <c r="J5735" s="83" t="str">
        <f aca="false">IF(D5735="","",D5735*IF(Settings!$B$23=Settings!$C$6,1,IF(Settings!$B$23="USD",1/INDEX(Settings!$B$29:$B$40,MONTH(B5735)),INDEX(Settings!$B$29:$B$40,MONTH(B5735)))))</f>
        <v/>
      </c>
    </row>
    <row r="5736" customFormat="false" ht="15" hidden="false" customHeight="false" outlineLevel="0" collapsed="false">
      <c r="I5736" s="0" t="str">
        <f aca="false">IF(A5736="","",IF(COUNTIF(Campaigns!$A$7:$A$300,A5736)&gt;0,"✓",IF(N(D5736)=0,"– no spend","⚠ add to Campaigns tab")))</f>
        <v/>
      </c>
      <c r="J5736" s="83" t="str">
        <f aca="false">IF(D5736="","",D5736*IF(Settings!$B$23=Settings!$C$6,1,IF(Settings!$B$23="USD",1/INDEX(Settings!$B$29:$B$40,MONTH(B5736)),INDEX(Settings!$B$29:$B$40,MONTH(B5736)))))</f>
        <v/>
      </c>
    </row>
    <row r="5737" customFormat="false" ht="15" hidden="false" customHeight="false" outlineLevel="0" collapsed="false">
      <c r="I5737" s="0" t="str">
        <f aca="false">IF(A5737="","",IF(COUNTIF(Campaigns!$A$7:$A$300,A5737)&gt;0,"✓",IF(N(D5737)=0,"– no spend","⚠ add to Campaigns tab")))</f>
        <v/>
      </c>
      <c r="J5737" s="83" t="str">
        <f aca="false">IF(D5737="","",D5737*IF(Settings!$B$23=Settings!$C$6,1,IF(Settings!$B$23="USD",1/INDEX(Settings!$B$29:$B$40,MONTH(B5737)),INDEX(Settings!$B$29:$B$40,MONTH(B5737)))))</f>
        <v/>
      </c>
    </row>
    <row r="5738" customFormat="false" ht="15" hidden="false" customHeight="false" outlineLevel="0" collapsed="false">
      <c r="I5738" s="0" t="str">
        <f aca="false">IF(A5738="","",IF(COUNTIF(Campaigns!$A$7:$A$300,A5738)&gt;0,"✓",IF(N(D5738)=0,"– no spend","⚠ add to Campaigns tab")))</f>
        <v/>
      </c>
      <c r="J5738" s="83" t="str">
        <f aca="false">IF(D5738="","",D5738*IF(Settings!$B$23=Settings!$C$6,1,IF(Settings!$B$23="USD",1/INDEX(Settings!$B$29:$B$40,MONTH(B5738)),INDEX(Settings!$B$29:$B$40,MONTH(B5738)))))</f>
        <v/>
      </c>
    </row>
    <row r="5739" customFormat="false" ht="15" hidden="false" customHeight="false" outlineLevel="0" collapsed="false">
      <c r="I5739" s="0" t="str">
        <f aca="false">IF(A5739="","",IF(COUNTIF(Campaigns!$A$7:$A$300,A5739)&gt;0,"✓",IF(N(D5739)=0,"– no spend","⚠ add to Campaigns tab")))</f>
        <v/>
      </c>
      <c r="J5739" s="83" t="str">
        <f aca="false">IF(D5739="","",D5739*IF(Settings!$B$23=Settings!$C$6,1,IF(Settings!$B$23="USD",1/INDEX(Settings!$B$29:$B$40,MONTH(B5739)),INDEX(Settings!$B$29:$B$40,MONTH(B5739)))))</f>
        <v/>
      </c>
    </row>
    <row r="5740" customFormat="false" ht="15" hidden="false" customHeight="false" outlineLevel="0" collapsed="false">
      <c r="I5740" s="0" t="str">
        <f aca="false">IF(A5740="","",IF(COUNTIF(Campaigns!$A$7:$A$300,A5740)&gt;0,"✓",IF(N(D5740)=0,"– no spend","⚠ add to Campaigns tab")))</f>
        <v/>
      </c>
      <c r="J5740" s="83" t="str">
        <f aca="false">IF(D5740="","",D5740*IF(Settings!$B$23=Settings!$C$6,1,IF(Settings!$B$23="USD",1/INDEX(Settings!$B$29:$B$40,MONTH(B5740)),INDEX(Settings!$B$29:$B$40,MONTH(B5740)))))</f>
        <v/>
      </c>
    </row>
    <row r="5741" customFormat="false" ht="15" hidden="false" customHeight="false" outlineLevel="0" collapsed="false">
      <c r="I5741" s="0" t="str">
        <f aca="false">IF(A5741="","",IF(COUNTIF(Campaigns!$A$7:$A$300,A5741)&gt;0,"✓",IF(N(D5741)=0,"– no spend","⚠ add to Campaigns tab")))</f>
        <v/>
      </c>
      <c r="J5741" s="83" t="str">
        <f aca="false">IF(D5741="","",D5741*IF(Settings!$B$23=Settings!$C$6,1,IF(Settings!$B$23="USD",1/INDEX(Settings!$B$29:$B$40,MONTH(B5741)),INDEX(Settings!$B$29:$B$40,MONTH(B5741)))))</f>
        <v/>
      </c>
    </row>
    <row r="5742" customFormat="false" ht="15" hidden="false" customHeight="false" outlineLevel="0" collapsed="false">
      <c r="I5742" s="0" t="str">
        <f aca="false">IF(A5742="","",IF(COUNTIF(Campaigns!$A$7:$A$300,A5742)&gt;0,"✓",IF(N(D5742)=0,"– no spend","⚠ add to Campaigns tab")))</f>
        <v/>
      </c>
      <c r="J5742" s="83" t="str">
        <f aca="false">IF(D5742="","",D5742*IF(Settings!$B$23=Settings!$C$6,1,IF(Settings!$B$23="USD",1/INDEX(Settings!$B$29:$B$40,MONTH(B5742)),INDEX(Settings!$B$29:$B$40,MONTH(B5742)))))</f>
        <v/>
      </c>
    </row>
    <row r="5743" customFormat="false" ht="15" hidden="false" customHeight="false" outlineLevel="0" collapsed="false">
      <c r="I5743" s="0" t="str">
        <f aca="false">IF(A5743="","",IF(COUNTIF(Campaigns!$A$7:$A$300,A5743)&gt;0,"✓",IF(N(D5743)=0,"– no spend","⚠ add to Campaigns tab")))</f>
        <v/>
      </c>
      <c r="J5743" s="83" t="str">
        <f aca="false">IF(D5743="","",D5743*IF(Settings!$B$23=Settings!$C$6,1,IF(Settings!$B$23="USD",1/INDEX(Settings!$B$29:$B$40,MONTH(B5743)),INDEX(Settings!$B$29:$B$40,MONTH(B5743)))))</f>
        <v/>
      </c>
    </row>
    <row r="5744" customFormat="false" ht="15" hidden="false" customHeight="false" outlineLevel="0" collapsed="false">
      <c r="I5744" s="0" t="str">
        <f aca="false">IF(A5744="","",IF(COUNTIF(Campaigns!$A$7:$A$300,A5744)&gt;0,"✓",IF(N(D5744)=0,"– no spend","⚠ add to Campaigns tab")))</f>
        <v/>
      </c>
      <c r="J5744" s="83" t="str">
        <f aca="false">IF(D5744="","",D5744*IF(Settings!$B$23=Settings!$C$6,1,IF(Settings!$B$23="USD",1/INDEX(Settings!$B$29:$B$40,MONTH(B5744)),INDEX(Settings!$B$29:$B$40,MONTH(B5744)))))</f>
        <v/>
      </c>
    </row>
    <row r="5745" customFormat="false" ht="15" hidden="false" customHeight="false" outlineLevel="0" collapsed="false">
      <c r="I5745" s="0" t="str">
        <f aca="false">IF(A5745="","",IF(COUNTIF(Campaigns!$A$7:$A$300,A5745)&gt;0,"✓",IF(N(D5745)=0,"– no spend","⚠ add to Campaigns tab")))</f>
        <v/>
      </c>
      <c r="J5745" s="83" t="str">
        <f aca="false">IF(D5745="","",D5745*IF(Settings!$B$23=Settings!$C$6,1,IF(Settings!$B$23="USD",1/INDEX(Settings!$B$29:$B$40,MONTH(B5745)),INDEX(Settings!$B$29:$B$40,MONTH(B5745)))))</f>
        <v/>
      </c>
    </row>
    <row r="5746" customFormat="false" ht="15" hidden="false" customHeight="false" outlineLevel="0" collapsed="false">
      <c r="I5746" s="0" t="str">
        <f aca="false">IF(A5746="","",IF(COUNTIF(Campaigns!$A$7:$A$300,A5746)&gt;0,"✓",IF(N(D5746)=0,"– no spend","⚠ add to Campaigns tab")))</f>
        <v/>
      </c>
      <c r="J5746" s="83" t="str">
        <f aca="false">IF(D5746="","",D5746*IF(Settings!$B$23=Settings!$C$6,1,IF(Settings!$B$23="USD",1/INDEX(Settings!$B$29:$B$40,MONTH(B5746)),INDEX(Settings!$B$29:$B$40,MONTH(B5746)))))</f>
        <v/>
      </c>
    </row>
    <row r="5747" customFormat="false" ht="15" hidden="false" customHeight="false" outlineLevel="0" collapsed="false">
      <c r="I5747" s="0" t="str">
        <f aca="false">IF(A5747="","",IF(COUNTIF(Campaigns!$A$7:$A$300,A5747)&gt;0,"✓",IF(N(D5747)=0,"– no spend","⚠ add to Campaigns tab")))</f>
        <v/>
      </c>
      <c r="J5747" s="83" t="str">
        <f aca="false">IF(D5747="","",D5747*IF(Settings!$B$23=Settings!$C$6,1,IF(Settings!$B$23="USD",1/INDEX(Settings!$B$29:$B$40,MONTH(B5747)),INDEX(Settings!$B$29:$B$40,MONTH(B5747)))))</f>
        <v/>
      </c>
    </row>
    <row r="5748" customFormat="false" ht="15" hidden="false" customHeight="false" outlineLevel="0" collapsed="false">
      <c r="I5748" s="0" t="str">
        <f aca="false">IF(A5748="","",IF(COUNTIF(Campaigns!$A$7:$A$300,A5748)&gt;0,"✓",IF(N(D5748)=0,"– no spend","⚠ add to Campaigns tab")))</f>
        <v/>
      </c>
      <c r="J5748" s="83" t="str">
        <f aca="false">IF(D5748="","",D5748*IF(Settings!$B$23=Settings!$C$6,1,IF(Settings!$B$23="USD",1/INDEX(Settings!$B$29:$B$40,MONTH(B5748)),INDEX(Settings!$B$29:$B$40,MONTH(B5748)))))</f>
        <v/>
      </c>
    </row>
    <row r="5749" customFormat="false" ht="15" hidden="false" customHeight="false" outlineLevel="0" collapsed="false">
      <c r="I5749" s="0" t="str">
        <f aca="false">IF(A5749="","",IF(COUNTIF(Campaigns!$A$7:$A$300,A5749)&gt;0,"✓",IF(N(D5749)=0,"– no spend","⚠ add to Campaigns tab")))</f>
        <v/>
      </c>
      <c r="J5749" s="83" t="str">
        <f aca="false">IF(D5749="","",D5749*IF(Settings!$B$23=Settings!$C$6,1,IF(Settings!$B$23="USD",1/INDEX(Settings!$B$29:$B$40,MONTH(B5749)),INDEX(Settings!$B$29:$B$40,MONTH(B5749)))))</f>
        <v/>
      </c>
    </row>
    <row r="5750" customFormat="false" ht="15" hidden="false" customHeight="false" outlineLevel="0" collapsed="false">
      <c r="I5750" s="0" t="str">
        <f aca="false">IF(A5750="","",IF(COUNTIF(Campaigns!$A$7:$A$300,A5750)&gt;0,"✓",IF(N(D5750)=0,"– no spend","⚠ add to Campaigns tab")))</f>
        <v/>
      </c>
      <c r="J5750" s="83" t="str">
        <f aca="false">IF(D5750="","",D5750*IF(Settings!$B$23=Settings!$C$6,1,IF(Settings!$B$23="USD",1/INDEX(Settings!$B$29:$B$40,MONTH(B5750)),INDEX(Settings!$B$29:$B$40,MONTH(B5750)))))</f>
        <v/>
      </c>
    </row>
    <row r="5751" customFormat="false" ht="15" hidden="false" customHeight="false" outlineLevel="0" collapsed="false">
      <c r="I5751" s="0" t="str">
        <f aca="false">IF(A5751="","",IF(COUNTIF(Campaigns!$A$7:$A$300,A5751)&gt;0,"✓",IF(N(D5751)=0,"– no spend","⚠ add to Campaigns tab")))</f>
        <v/>
      </c>
      <c r="J5751" s="83" t="str">
        <f aca="false">IF(D5751="","",D5751*IF(Settings!$B$23=Settings!$C$6,1,IF(Settings!$B$23="USD",1/INDEX(Settings!$B$29:$B$40,MONTH(B5751)),INDEX(Settings!$B$29:$B$40,MONTH(B5751)))))</f>
        <v/>
      </c>
    </row>
    <row r="5752" customFormat="false" ht="15" hidden="false" customHeight="false" outlineLevel="0" collapsed="false">
      <c r="I5752" s="0" t="str">
        <f aca="false">IF(A5752="","",IF(COUNTIF(Campaigns!$A$7:$A$300,A5752)&gt;0,"✓",IF(N(D5752)=0,"– no spend","⚠ add to Campaigns tab")))</f>
        <v/>
      </c>
      <c r="J5752" s="83" t="str">
        <f aca="false">IF(D5752="","",D5752*IF(Settings!$B$23=Settings!$C$6,1,IF(Settings!$B$23="USD",1/INDEX(Settings!$B$29:$B$40,MONTH(B5752)),INDEX(Settings!$B$29:$B$40,MONTH(B5752)))))</f>
        <v/>
      </c>
    </row>
    <row r="5753" customFormat="false" ht="15" hidden="false" customHeight="false" outlineLevel="0" collapsed="false">
      <c r="I5753" s="0" t="str">
        <f aca="false">IF(A5753="","",IF(COUNTIF(Campaigns!$A$7:$A$300,A5753)&gt;0,"✓",IF(N(D5753)=0,"– no spend","⚠ add to Campaigns tab")))</f>
        <v/>
      </c>
      <c r="J5753" s="83" t="str">
        <f aca="false">IF(D5753="","",D5753*IF(Settings!$B$23=Settings!$C$6,1,IF(Settings!$B$23="USD",1/INDEX(Settings!$B$29:$B$40,MONTH(B5753)),INDEX(Settings!$B$29:$B$40,MONTH(B5753)))))</f>
        <v/>
      </c>
    </row>
    <row r="5754" customFormat="false" ht="15" hidden="false" customHeight="false" outlineLevel="0" collapsed="false">
      <c r="I5754" s="0" t="str">
        <f aca="false">IF(A5754="","",IF(COUNTIF(Campaigns!$A$7:$A$300,A5754)&gt;0,"✓",IF(N(D5754)=0,"– no spend","⚠ add to Campaigns tab")))</f>
        <v/>
      </c>
      <c r="J5754" s="83" t="str">
        <f aca="false">IF(D5754="","",D5754*IF(Settings!$B$23=Settings!$C$6,1,IF(Settings!$B$23="USD",1/INDEX(Settings!$B$29:$B$40,MONTH(B5754)),INDEX(Settings!$B$29:$B$40,MONTH(B5754)))))</f>
        <v/>
      </c>
    </row>
    <row r="5755" customFormat="false" ht="15" hidden="false" customHeight="false" outlineLevel="0" collapsed="false">
      <c r="I5755" s="0" t="str">
        <f aca="false">IF(A5755="","",IF(COUNTIF(Campaigns!$A$7:$A$300,A5755)&gt;0,"✓",IF(N(D5755)=0,"– no spend","⚠ add to Campaigns tab")))</f>
        <v/>
      </c>
      <c r="J5755" s="83" t="str">
        <f aca="false">IF(D5755="","",D5755*IF(Settings!$B$23=Settings!$C$6,1,IF(Settings!$B$23="USD",1/INDEX(Settings!$B$29:$B$40,MONTH(B5755)),INDEX(Settings!$B$29:$B$40,MONTH(B5755)))))</f>
        <v/>
      </c>
    </row>
    <row r="5756" customFormat="false" ht="15" hidden="false" customHeight="false" outlineLevel="0" collapsed="false">
      <c r="I5756" s="0" t="str">
        <f aca="false">IF(A5756="","",IF(COUNTIF(Campaigns!$A$7:$A$300,A5756)&gt;0,"✓",IF(N(D5756)=0,"– no spend","⚠ add to Campaigns tab")))</f>
        <v/>
      </c>
      <c r="J5756" s="83" t="str">
        <f aca="false">IF(D5756="","",D5756*IF(Settings!$B$23=Settings!$C$6,1,IF(Settings!$B$23="USD",1/INDEX(Settings!$B$29:$B$40,MONTH(B5756)),INDEX(Settings!$B$29:$B$40,MONTH(B5756)))))</f>
        <v/>
      </c>
    </row>
    <row r="5757" customFormat="false" ht="15" hidden="false" customHeight="false" outlineLevel="0" collapsed="false">
      <c r="I5757" s="0" t="str">
        <f aca="false">IF(A5757="","",IF(COUNTIF(Campaigns!$A$7:$A$300,A5757)&gt;0,"✓",IF(N(D5757)=0,"– no spend","⚠ add to Campaigns tab")))</f>
        <v/>
      </c>
      <c r="J5757" s="83" t="str">
        <f aca="false">IF(D5757="","",D5757*IF(Settings!$B$23=Settings!$C$6,1,IF(Settings!$B$23="USD",1/INDEX(Settings!$B$29:$B$40,MONTH(B5757)),INDEX(Settings!$B$29:$B$40,MONTH(B5757)))))</f>
        <v/>
      </c>
    </row>
    <row r="5758" customFormat="false" ht="15" hidden="false" customHeight="false" outlineLevel="0" collapsed="false">
      <c r="I5758" s="0" t="str">
        <f aca="false">IF(A5758="","",IF(COUNTIF(Campaigns!$A$7:$A$300,A5758)&gt;0,"✓",IF(N(D5758)=0,"– no spend","⚠ add to Campaigns tab")))</f>
        <v/>
      </c>
      <c r="J5758" s="83" t="str">
        <f aca="false">IF(D5758="","",D5758*IF(Settings!$B$23=Settings!$C$6,1,IF(Settings!$B$23="USD",1/INDEX(Settings!$B$29:$B$40,MONTH(B5758)),INDEX(Settings!$B$29:$B$40,MONTH(B5758)))))</f>
        <v/>
      </c>
    </row>
    <row r="5759" customFormat="false" ht="15" hidden="false" customHeight="false" outlineLevel="0" collapsed="false">
      <c r="I5759" s="0" t="str">
        <f aca="false">IF(A5759="","",IF(COUNTIF(Campaigns!$A$7:$A$300,A5759)&gt;0,"✓",IF(N(D5759)=0,"– no spend","⚠ add to Campaigns tab")))</f>
        <v/>
      </c>
      <c r="J5759" s="83" t="str">
        <f aca="false">IF(D5759="","",D5759*IF(Settings!$B$23=Settings!$C$6,1,IF(Settings!$B$23="USD",1/INDEX(Settings!$B$29:$B$40,MONTH(B5759)),INDEX(Settings!$B$29:$B$40,MONTH(B5759)))))</f>
        <v/>
      </c>
    </row>
    <row r="5760" customFormat="false" ht="15" hidden="false" customHeight="false" outlineLevel="0" collapsed="false">
      <c r="I5760" s="0" t="str">
        <f aca="false">IF(A5760="","",IF(COUNTIF(Campaigns!$A$7:$A$300,A5760)&gt;0,"✓",IF(N(D5760)=0,"– no spend","⚠ add to Campaigns tab")))</f>
        <v/>
      </c>
      <c r="J5760" s="83" t="str">
        <f aca="false">IF(D5760="","",D5760*IF(Settings!$B$23=Settings!$C$6,1,IF(Settings!$B$23="USD",1/INDEX(Settings!$B$29:$B$40,MONTH(B5760)),INDEX(Settings!$B$29:$B$40,MONTH(B5760)))))</f>
        <v/>
      </c>
    </row>
    <row r="5761" customFormat="false" ht="15" hidden="false" customHeight="false" outlineLevel="0" collapsed="false">
      <c r="I5761" s="0" t="str">
        <f aca="false">IF(A5761="","",IF(COUNTIF(Campaigns!$A$7:$A$300,A5761)&gt;0,"✓",IF(N(D5761)=0,"– no spend","⚠ add to Campaigns tab")))</f>
        <v/>
      </c>
      <c r="J5761" s="83" t="str">
        <f aca="false">IF(D5761="","",D5761*IF(Settings!$B$23=Settings!$C$6,1,IF(Settings!$B$23="USD",1/INDEX(Settings!$B$29:$B$40,MONTH(B5761)),INDEX(Settings!$B$29:$B$40,MONTH(B5761)))))</f>
        <v/>
      </c>
    </row>
    <row r="5762" customFormat="false" ht="15" hidden="false" customHeight="false" outlineLevel="0" collapsed="false">
      <c r="I5762" s="0" t="str">
        <f aca="false">IF(A5762="","",IF(COUNTIF(Campaigns!$A$7:$A$300,A5762)&gt;0,"✓",IF(N(D5762)=0,"– no spend","⚠ add to Campaigns tab")))</f>
        <v/>
      </c>
      <c r="J5762" s="83" t="str">
        <f aca="false">IF(D5762="","",D5762*IF(Settings!$B$23=Settings!$C$6,1,IF(Settings!$B$23="USD",1/INDEX(Settings!$B$29:$B$40,MONTH(B5762)),INDEX(Settings!$B$29:$B$40,MONTH(B5762)))))</f>
        <v/>
      </c>
    </row>
    <row r="5763" customFormat="false" ht="15" hidden="false" customHeight="false" outlineLevel="0" collapsed="false">
      <c r="I5763" s="0" t="str">
        <f aca="false">IF(A5763="","",IF(COUNTIF(Campaigns!$A$7:$A$300,A5763)&gt;0,"✓",IF(N(D5763)=0,"– no spend","⚠ add to Campaigns tab")))</f>
        <v/>
      </c>
      <c r="J5763" s="83" t="str">
        <f aca="false">IF(D5763="","",D5763*IF(Settings!$B$23=Settings!$C$6,1,IF(Settings!$B$23="USD",1/INDEX(Settings!$B$29:$B$40,MONTH(B5763)),INDEX(Settings!$B$29:$B$40,MONTH(B5763)))))</f>
        <v/>
      </c>
    </row>
    <row r="5764" customFormat="false" ht="15" hidden="false" customHeight="false" outlineLevel="0" collapsed="false">
      <c r="I5764" s="0" t="str">
        <f aca="false">IF(A5764="","",IF(COUNTIF(Campaigns!$A$7:$A$300,A5764)&gt;0,"✓",IF(N(D5764)=0,"– no spend","⚠ add to Campaigns tab")))</f>
        <v/>
      </c>
      <c r="J5764" s="83" t="str">
        <f aca="false">IF(D5764="","",D5764*IF(Settings!$B$23=Settings!$C$6,1,IF(Settings!$B$23="USD",1/INDEX(Settings!$B$29:$B$40,MONTH(B5764)),INDEX(Settings!$B$29:$B$40,MONTH(B5764)))))</f>
        <v/>
      </c>
    </row>
    <row r="5765" customFormat="false" ht="15" hidden="false" customHeight="false" outlineLevel="0" collapsed="false">
      <c r="I5765" s="0" t="str">
        <f aca="false">IF(A5765="","",IF(COUNTIF(Campaigns!$A$7:$A$300,A5765)&gt;0,"✓",IF(N(D5765)=0,"– no spend","⚠ add to Campaigns tab")))</f>
        <v/>
      </c>
      <c r="J5765" s="83" t="str">
        <f aca="false">IF(D5765="","",D5765*IF(Settings!$B$23=Settings!$C$6,1,IF(Settings!$B$23="USD",1/INDEX(Settings!$B$29:$B$40,MONTH(B5765)),INDEX(Settings!$B$29:$B$40,MONTH(B5765)))))</f>
        <v/>
      </c>
    </row>
    <row r="5766" customFormat="false" ht="15" hidden="false" customHeight="false" outlineLevel="0" collapsed="false">
      <c r="I5766" s="0" t="str">
        <f aca="false">IF(A5766="","",IF(COUNTIF(Campaigns!$A$7:$A$300,A5766)&gt;0,"✓",IF(N(D5766)=0,"– no spend","⚠ add to Campaigns tab")))</f>
        <v/>
      </c>
      <c r="J5766" s="83" t="str">
        <f aca="false">IF(D5766="","",D5766*IF(Settings!$B$23=Settings!$C$6,1,IF(Settings!$B$23="USD",1/INDEX(Settings!$B$29:$B$40,MONTH(B5766)),INDEX(Settings!$B$29:$B$40,MONTH(B5766)))))</f>
        <v/>
      </c>
    </row>
    <row r="5767" customFormat="false" ht="15" hidden="false" customHeight="false" outlineLevel="0" collapsed="false">
      <c r="I5767" s="0" t="str">
        <f aca="false">IF(A5767="","",IF(COUNTIF(Campaigns!$A$7:$A$300,A5767)&gt;0,"✓",IF(N(D5767)=0,"– no spend","⚠ add to Campaigns tab")))</f>
        <v/>
      </c>
      <c r="J5767" s="83" t="str">
        <f aca="false">IF(D5767="","",D5767*IF(Settings!$B$23=Settings!$C$6,1,IF(Settings!$B$23="USD",1/INDEX(Settings!$B$29:$B$40,MONTH(B5767)),INDEX(Settings!$B$29:$B$40,MONTH(B5767)))))</f>
        <v/>
      </c>
    </row>
    <row r="5768" customFormat="false" ht="15" hidden="false" customHeight="false" outlineLevel="0" collapsed="false">
      <c r="I5768" s="0" t="str">
        <f aca="false">IF(A5768="","",IF(COUNTIF(Campaigns!$A$7:$A$300,A5768)&gt;0,"✓",IF(N(D5768)=0,"– no spend","⚠ add to Campaigns tab")))</f>
        <v/>
      </c>
      <c r="J5768" s="83" t="str">
        <f aca="false">IF(D5768="","",D5768*IF(Settings!$B$23=Settings!$C$6,1,IF(Settings!$B$23="USD",1/INDEX(Settings!$B$29:$B$40,MONTH(B5768)),INDEX(Settings!$B$29:$B$40,MONTH(B5768)))))</f>
        <v/>
      </c>
    </row>
    <row r="5769" customFormat="false" ht="15" hidden="false" customHeight="false" outlineLevel="0" collapsed="false">
      <c r="I5769" s="0" t="str">
        <f aca="false">IF(A5769="","",IF(COUNTIF(Campaigns!$A$7:$A$300,A5769)&gt;0,"✓",IF(N(D5769)=0,"– no spend","⚠ add to Campaigns tab")))</f>
        <v/>
      </c>
      <c r="J5769" s="83" t="str">
        <f aca="false">IF(D5769="","",D5769*IF(Settings!$B$23=Settings!$C$6,1,IF(Settings!$B$23="USD",1/INDEX(Settings!$B$29:$B$40,MONTH(B5769)),INDEX(Settings!$B$29:$B$40,MONTH(B5769)))))</f>
        <v/>
      </c>
    </row>
    <row r="5770" customFormat="false" ht="15" hidden="false" customHeight="false" outlineLevel="0" collapsed="false">
      <c r="I5770" s="0" t="str">
        <f aca="false">IF(A5770="","",IF(COUNTIF(Campaigns!$A$7:$A$300,A5770)&gt;0,"✓",IF(N(D5770)=0,"– no spend","⚠ add to Campaigns tab")))</f>
        <v/>
      </c>
      <c r="J5770" s="83" t="str">
        <f aca="false">IF(D5770="","",D5770*IF(Settings!$B$23=Settings!$C$6,1,IF(Settings!$B$23="USD",1/INDEX(Settings!$B$29:$B$40,MONTH(B5770)),INDEX(Settings!$B$29:$B$40,MONTH(B5770)))))</f>
        <v/>
      </c>
    </row>
    <row r="5771" customFormat="false" ht="15" hidden="false" customHeight="false" outlineLevel="0" collapsed="false">
      <c r="I5771" s="0" t="str">
        <f aca="false">IF(A5771="","",IF(COUNTIF(Campaigns!$A$7:$A$300,A5771)&gt;0,"✓",IF(N(D5771)=0,"– no spend","⚠ add to Campaigns tab")))</f>
        <v/>
      </c>
      <c r="J5771" s="83" t="str">
        <f aca="false">IF(D5771="","",D5771*IF(Settings!$B$23=Settings!$C$6,1,IF(Settings!$B$23="USD",1/INDEX(Settings!$B$29:$B$40,MONTH(B5771)),INDEX(Settings!$B$29:$B$40,MONTH(B5771)))))</f>
        <v/>
      </c>
    </row>
    <row r="5772" customFormat="false" ht="15" hidden="false" customHeight="false" outlineLevel="0" collapsed="false">
      <c r="I5772" s="0" t="str">
        <f aca="false">IF(A5772="","",IF(COUNTIF(Campaigns!$A$7:$A$300,A5772)&gt;0,"✓",IF(N(D5772)=0,"– no spend","⚠ add to Campaigns tab")))</f>
        <v/>
      </c>
      <c r="J5772" s="83" t="str">
        <f aca="false">IF(D5772="","",D5772*IF(Settings!$B$23=Settings!$C$6,1,IF(Settings!$B$23="USD",1/INDEX(Settings!$B$29:$B$40,MONTH(B5772)),INDEX(Settings!$B$29:$B$40,MONTH(B5772)))))</f>
        <v/>
      </c>
    </row>
    <row r="5773" customFormat="false" ht="15" hidden="false" customHeight="false" outlineLevel="0" collapsed="false">
      <c r="I5773" s="0" t="str">
        <f aca="false">IF(A5773="","",IF(COUNTIF(Campaigns!$A$7:$A$300,A5773)&gt;0,"✓",IF(N(D5773)=0,"– no spend","⚠ add to Campaigns tab")))</f>
        <v/>
      </c>
      <c r="J5773" s="83" t="str">
        <f aca="false">IF(D5773="","",D5773*IF(Settings!$B$23=Settings!$C$6,1,IF(Settings!$B$23="USD",1/INDEX(Settings!$B$29:$B$40,MONTH(B5773)),INDEX(Settings!$B$29:$B$40,MONTH(B5773)))))</f>
        <v/>
      </c>
    </row>
    <row r="5774" customFormat="false" ht="15" hidden="false" customHeight="false" outlineLevel="0" collapsed="false">
      <c r="I5774" s="0" t="str">
        <f aca="false">IF(A5774="","",IF(COUNTIF(Campaigns!$A$7:$A$300,A5774)&gt;0,"✓",IF(N(D5774)=0,"– no spend","⚠ add to Campaigns tab")))</f>
        <v/>
      </c>
      <c r="J5774" s="83" t="str">
        <f aca="false">IF(D5774="","",D5774*IF(Settings!$B$23=Settings!$C$6,1,IF(Settings!$B$23="USD",1/INDEX(Settings!$B$29:$B$40,MONTH(B5774)),INDEX(Settings!$B$29:$B$40,MONTH(B5774)))))</f>
        <v/>
      </c>
    </row>
    <row r="5775" customFormat="false" ht="15" hidden="false" customHeight="false" outlineLevel="0" collapsed="false">
      <c r="I5775" s="0" t="str">
        <f aca="false">IF(A5775="","",IF(COUNTIF(Campaigns!$A$7:$A$300,A5775)&gt;0,"✓",IF(N(D5775)=0,"– no spend","⚠ add to Campaigns tab")))</f>
        <v/>
      </c>
      <c r="J5775" s="83" t="str">
        <f aca="false">IF(D5775="","",D5775*IF(Settings!$B$23=Settings!$C$6,1,IF(Settings!$B$23="USD",1/INDEX(Settings!$B$29:$B$40,MONTH(B5775)),INDEX(Settings!$B$29:$B$40,MONTH(B5775)))))</f>
        <v/>
      </c>
    </row>
    <row r="5776" customFormat="false" ht="15" hidden="false" customHeight="false" outlineLevel="0" collapsed="false">
      <c r="I5776" s="0" t="str">
        <f aca="false">IF(A5776="","",IF(COUNTIF(Campaigns!$A$7:$A$300,A5776)&gt;0,"✓",IF(N(D5776)=0,"– no spend","⚠ add to Campaigns tab")))</f>
        <v/>
      </c>
      <c r="J5776" s="83" t="str">
        <f aca="false">IF(D5776="","",D5776*IF(Settings!$B$23=Settings!$C$6,1,IF(Settings!$B$23="USD",1/INDEX(Settings!$B$29:$B$40,MONTH(B5776)),INDEX(Settings!$B$29:$B$40,MONTH(B5776)))))</f>
        <v/>
      </c>
    </row>
    <row r="5777" customFormat="false" ht="15" hidden="false" customHeight="false" outlineLevel="0" collapsed="false">
      <c r="I5777" s="0" t="str">
        <f aca="false">IF(A5777="","",IF(COUNTIF(Campaigns!$A$7:$A$300,A5777)&gt;0,"✓",IF(N(D5777)=0,"– no spend","⚠ add to Campaigns tab")))</f>
        <v/>
      </c>
      <c r="J5777" s="83" t="str">
        <f aca="false">IF(D5777="","",D5777*IF(Settings!$B$23=Settings!$C$6,1,IF(Settings!$B$23="USD",1/INDEX(Settings!$B$29:$B$40,MONTH(B5777)),INDEX(Settings!$B$29:$B$40,MONTH(B5777)))))</f>
        <v/>
      </c>
    </row>
    <row r="5778" customFormat="false" ht="15" hidden="false" customHeight="false" outlineLevel="0" collapsed="false">
      <c r="I5778" s="0" t="str">
        <f aca="false">IF(A5778="","",IF(COUNTIF(Campaigns!$A$7:$A$300,A5778)&gt;0,"✓",IF(N(D5778)=0,"– no spend","⚠ add to Campaigns tab")))</f>
        <v/>
      </c>
      <c r="J5778" s="83" t="str">
        <f aca="false">IF(D5778="","",D5778*IF(Settings!$B$23=Settings!$C$6,1,IF(Settings!$B$23="USD",1/INDEX(Settings!$B$29:$B$40,MONTH(B5778)),INDEX(Settings!$B$29:$B$40,MONTH(B5778)))))</f>
        <v/>
      </c>
    </row>
    <row r="5779" customFormat="false" ht="15" hidden="false" customHeight="false" outlineLevel="0" collapsed="false">
      <c r="I5779" s="0" t="str">
        <f aca="false">IF(A5779="","",IF(COUNTIF(Campaigns!$A$7:$A$300,A5779)&gt;0,"✓",IF(N(D5779)=0,"– no spend","⚠ add to Campaigns tab")))</f>
        <v/>
      </c>
      <c r="J5779" s="83" t="str">
        <f aca="false">IF(D5779="","",D5779*IF(Settings!$B$23=Settings!$C$6,1,IF(Settings!$B$23="USD",1/INDEX(Settings!$B$29:$B$40,MONTH(B5779)),INDEX(Settings!$B$29:$B$40,MONTH(B5779)))))</f>
        <v/>
      </c>
    </row>
    <row r="5780" customFormat="false" ht="15" hidden="false" customHeight="false" outlineLevel="0" collapsed="false">
      <c r="I5780" s="0" t="str">
        <f aca="false">IF(A5780="","",IF(COUNTIF(Campaigns!$A$7:$A$300,A5780)&gt;0,"✓",IF(N(D5780)=0,"– no spend","⚠ add to Campaigns tab")))</f>
        <v/>
      </c>
      <c r="J5780" s="83" t="str">
        <f aca="false">IF(D5780="","",D5780*IF(Settings!$B$23=Settings!$C$6,1,IF(Settings!$B$23="USD",1/INDEX(Settings!$B$29:$B$40,MONTH(B5780)),INDEX(Settings!$B$29:$B$40,MONTH(B5780)))))</f>
        <v/>
      </c>
    </row>
    <row r="5781" customFormat="false" ht="15" hidden="false" customHeight="false" outlineLevel="0" collapsed="false">
      <c r="I5781" s="0" t="str">
        <f aca="false">IF(A5781="","",IF(COUNTIF(Campaigns!$A$7:$A$300,A5781)&gt;0,"✓",IF(N(D5781)=0,"– no spend","⚠ add to Campaigns tab")))</f>
        <v/>
      </c>
      <c r="J5781" s="83" t="str">
        <f aca="false">IF(D5781="","",D5781*IF(Settings!$B$23=Settings!$C$6,1,IF(Settings!$B$23="USD",1/INDEX(Settings!$B$29:$B$40,MONTH(B5781)),INDEX(Settings!$B$29:$B$40,MONTH(B5781)))))</f>
        <v/>
      </c>
    </row>
    <row r="5782" customFormat="false" ht="15" hidden="false" customHeight="false" outlineLevel="0" collapsed="false">
      <c r="I5782" s="0" t="str">
        <f aca="false">IF(A5782="","",IF(COUNTIF(Campaigns!$A$7:$A$300,A5782)&gt;0,"✓",IF(N(D5782)=0,"– no spend","⚠ add to Campaigns tab")))</f>
        <v/>
      </c>
      <c r="J5782" s="83" t="str">
        <f aca="false">IF(D5782="","",D5782*IF(Settings!$B$23=Settings!$C$6,1,IF(Settings!$B$23="USD",1/INDEX(Settings!$B$29:$B$40,MONTH(B5782)),INDEX(Settings!$B$29:$B$40,MONTH(B5782)))))</f>
        <v/>
      </c>
    </row>
    <row r="5783" customFormat="false" ht="15" hidden="false" customHeight="false" outlineLevel="0" collapsed="false">
      <c r="I5783" s="0" t="str">
        <f aca="false">IF(A5783="","",IF(COUNTIF(Campaigns!$A$7:$A$300,A5783)&gt;0,"✓",IF(N(D5783)=0,"– no spend","⚠ add to Campaigns tab")))</f>
        <v/>
      </c>
      <c r="J5783" s="83" t="str">
        <f aca="false">IF(D5783="","",D5783*IF(Settings!$B$23=Settings!$C$6,1,IF(Settings!$B$23="USD",1/INDEX(Settings!$B$29:$B$40,MONTH(B5783)),INDEX(Settings!$B$29:$B$40,MONTH(B5783)))))</f>
        <v/>
      </c>
    </row>
    <row r="5784" customFormat="false" ht="15" hidden="false" customHeight="false" outlineLevel="0" collapsed="false">
      <c r="I5784" s="0" t="str">
        <f aca="false">IF(A5784="","",IF(COUNTIF(Campaigns!$A$7:$A$300,A5784)&gt;0,"✓",IF(N(D5784)=0,"– no spend","⚠ add to Campaigns tab")))</f>
        <v/>
      </c>
      <c r="J5784" s="83" t="str">
        <f aca="false">IF(D5784="","",D5784*IF(Settings!$B$23=Settings!$C$6,1,IF(Settings!$B$23="USD",1/INDEX(Settings!$B$29:$B$40,MONTH(B5784)),INDEX(Settings!$B$29:$B$40,MONTH(B5784)))))</f>
        <v/>
      </c>
    </row>
    <row r="5785" customFormat="false" ht="15" hidden="false" customHeight="false" outlineLevel="0" collapsed="false">
      <c r="I5785" s="0" t="str">
        <f aca="false">IF(A5785="","",IF(COUNTIF(Campaigns!$A$7:$A$300,A5785)&gt;0,"✓",IF(N(D5785)=0,"– no spend","⚠ add to Campaigns tab")))</f>
        <v/>
      </c>
      <c r="J5785" s="83" t="str">
        <f aca="false">IF(D5785="","",D5785*IF(Settings!$B$23=Settings!$C$6,1,IF(Settings!$B$23="USD",1/INDEX(Settings!$B$29:$B$40,MONTH(B5785)),INDEX(Settings!$B$29:$B$40,MONTH(B5785)))))</f>
        <v/>
      </c>
    </row>
    <row r="5786" customFormat="false" ht="15" hidden="false" customHeight="false" outlineLevel="0" collapsed="false">
      <c r="I5786" s="0" t="str">
        <f aca="false">IF(A5786="","",IF(COUNTIF(Campaigns!$A$7:$A$300,A5786)&gt;0,"✓",IF(N(D5786)=0,"– no spend","⚠ add to Campaigns tab")))</f>
        <v/>
      </c>
      <c r="J5786" s="83" t="str">
        <f aca="false">IF(D5786="","",D5786*IF(Settings!$B$23=Settings!$C$6,1,IF(Settings!$B$23="USD",1/INDEX(Settings!$B$29:$B$40,MONTH(B5786)),INDEX(Settings!$B$29:$B$40,MONTH(B5786)))))</f>
        <v/>
      </c>
    </row>
    <row r="5787" customFormat="false" ht="15" hidden="false" customHeight="false" outlineLevel="0" collapsed="false">
      <c r="I5787" s="0" t="str">
        <f aca="false">IF(A5787="","",IF(COUNTIF(Campaigns!$A$7:$A$300,A5787)&gt;0,"✓",IF(N(D5787)=0,"– no spend","⚠ add to Campaigns tab")))</f>
        <v/>
      </c>
      <c r="J5787" s="83" t="str">
        <f aca="false">IF(D5787="","",D5787*IF(Settings!$B$23=Settings!$C$6,1,IF(Settings!$B$23="USD",1/INDEX(Settings!$B$29:$B$40,MONTH(B5787)),INDEX(Settings!$B$29:$B$40,MONTH(B5787)))))</f>
        <v/>
      </c>
    </row>
    <row r="5788" customFormat="false" ht="15" hidden="false" customHeight="false" outlineLevel="0" collapsed="false">
      <c r="I5788" s="0" t="str">
        <f aca="false">IF(A5788="","",IF(COUNTIF(Campaigns!$A$7:$A$300,A5788)&gt;0,"✓",IF(N(D5788)=0,"– no spend","⚠ add to Campaigns tab")))</f>
        <v/>
      </c>
      <c r="J5788" s="83" t="str">
        <f aca="false">IF(D5788="","",D5788*IF(Settings!$B$23=Settings!$C$6,1,IF(Settings!$B$23="USD",1/INDEX(Settings!$B$29:$B$40,MONTH(B5788)),INDEX(Settings!$B$29:$B$40,MONTH(B5788)))))</f>
        <v/>
      </c>
    </row>
    <row r="5789" customFormat="false" ht="15" hidden="false" customHeight="false" outlineLevel="0" collapsed="false">
      <c r="I5789" s="0" t="str">
        <f aca="false">IF(A5789="","",IF(COUNTIF(Campaigns!$A$7:$A$300,A5789)&gt;0,"✓",IF(N(D5789)=0,"– no spend","⚠ add to Campaigns tab")))</f>
        <v/>
      </c>
      <c r="J5789" s="83" t="str">
        <f aca="false">IF(D5789="","",D5789*IF(Settings!$B$23=Settings!$C$6,1,IF(Settings!$B$23="USD",1/INDEX(Settings!$B$29:$B$40,MONTH(B5789)),INDEX(Settings!$B$29:$B$40,MONTH(B5789)))))</f>
        <v/>
      </c>
    </row>
    <row r="5790" customFormat="false" ht="15" hidden="false" customHeight="false" outlineLevel="0" collapsed="false">
      <c r="I5790" s="0" t="str">
        <f aca="false">IF(A5790="","",IF(COUNTIF(Campaigns!$A$7:$A$300,A5790)&gt;0,"✓",IF(N(D5790)=0,"– no spend","⚠ add to Campaigns tab")))</f>
        <v/>
      </c>
      <c r="J5790" s="83" t="str">
        <f aca="false">IF(D5790="","",D5790*IF(Settings!$B$23=Settings!$C$6,1,IF(Settings!$B$23="USD",1/INDEX(Settings!$B$29:$B$40,MONTH(B5790)),INDEX(Settings!$B$29:$B$40,MONTH(B5790)))))</f>
        <v/>
      </c>
    </row>
    <row r="5791" customFormat="false" ht="15" hidden="false" customHeight="false" outlineLevel="0" collapsed="false">
      <c r="I5791" s="0" t="str">
        <f aca="false">IF(A5791="","",IF(COUNTIF(Campaigns!$A$7:$A$300,A5791)&gt;0,"✓",IF(N(D5791)=0,"– no spend","⚠ add to Campaigns tab")))</f>
        <v/>
      </c>
      <c r="J5791" s="83" t="str">
        <f aca="false">IF(D5791="","",D5791*IF(Settings!$B$23=Settings!$C$6,1,IF(Settings!$B$23="USD",1/INDEX(Settings!$B$29:$B$40,MONTH(B5791)),INDEX(Settings!$B$29:$B$40,MONTH(B5791)))))</f>
        <v/>
      </c>
    </row>
    <row r="5792" customFormat="false" ht="15" hidden="false" customHeight="false" outlineLevel="0" collapsed="false">
      <c r="I5792" s="0" t="str">
        <f aca="false">IF(A5792="","",IF(COUNTIF(Campaigns!$A$7:$A$300,A5792)&gt;0,"✓",IF(N(D5792)=0,"– no spend","⚠ add to Campaigns tab")))</f>
        <v/>
      </c>
      <c r="J5792" s="83" t="str">
        <f aca="false">IF(D5792="","",D5792*IF(Settings!$B$23=Settings!$C$6,1,IF(Settings!$B$23="USD",1/INDEX(Settings!$B$29:$B$40,MONTH(B5792)),INDEX(Settings!$B$29:$B$40,MONTH(B5792)))))</f>
        <v/>
      </c>
    </row>
    <row r="5793" customFormat="false" ht="15" hidden="false" customHeight="false" outlineLevel="0" collapsed="false">
      <c r="I5793" s="0" t="str">
        <f aca="false">IF(A5793="","",IF(COUNTIF(Campaigns!$A$7:$A$300,A5793)&gt;0,"✓",IF(N(D5793)=0,"– no spend","⚠ add to Campaigns tab")))</f>
        <v/>
      </c>
      <c r="J5793" s="83" t="str">
        <f aca="false">IF(D5793="","",D5793*IF(Settings!$B$23=Settings!$C$6,1,IF(Settings!$B$23="USD",1/INDEX(Settings!$B$29:$B$40,MONTH(B5793)),INDEX(Settings!$B$29:$B$40,MONTH(B5793)))))</f>
        <v/>
      </c>
    </row>
    <row r="5794" customFormat="false" ht="15" hidden="false" customHeight="false" outlineLevel="0" collapsed="false">
      <c r="I5794" s="0" t="str">
        <f aca="false">IF(A5794="","",IF(COUNTIF(Campaigns!$A$7:$A$300,A5794)&gt;0,"✓",IF(N(D5794)=0,"– no spend","⚠ add to Campaigns tab")))</f>
        <v/>
      </c>
      <c r="J5794" s="83" t="str">
        <f aca="false">IF(D5794="","",D5794*IF(Settings!$B$23=Settings!$C$6,1,IF(Settings!$B$23="USD",1/INDEX(Settings!$B$29:$B$40,MONTH(B5794)),INDEX(Settings!$B$29:$B$40,MONTH(B5794)))))</f>
        <v/>
      </c>
    </row>
    <row r="5795" customFormat="false" ht="15" hidden="false" customHeight="false" outlineLevel="0" collapsed="false">
      <c r="I5795" s="0" t="str">
        <f aca="false">IF(A5795="","",IF(COUNTIF(Campaigns!$A$7:$A$300,A5795)&gt;0,"✓",IF(N(D5795)=0,"– no spend","⚠ add to Campaigns tab")))</f>
        <v/>
      </c>
      <c r="J5795" s="83" t="str">
        <f aca="false">IF(D5795="","",D5795*IF(Settings!$B$23=Settings!$C$6,1,IF(Settings!$B$23="USD",1/INDEX(Settings!$B$29:$B$40,MONTH(B5795)),INDEX(Settings!$B$29:$B$40,MONTH(B5795)))))</f>
        <v/>
      </c>
    </row>
    <row r="5796" customFormat="false" ht="15" hidden="false" customHeight="false" outlineLevel="0" collapsed="false">
      <c r="I5796" s="0" t="str">
        <f aca="false">IF(A5796="","",IF(COUNTIF(Campaigns!$A$7:$A$300,A5796)&gt;0,"✓",IF(N(D5796)=0,"– no spend","⚠ add to Campaigns tab")))</f>
        <v/>
      </c>
      <c r="J5796" s="83" t="str">
        <f aca="false">IF(D5796="","",D5796*IF(Settings!$B$23=Settings!$C$6,1,IF(Settings!$B$23="USD",1/INDEX(Settings!$B$29:$B$40,MONTH(B5796)),INDEX(Settings!$B$29:$B$40,MONTH(B5796)))))</f>
        <v/>
      </c>
    </row>
    <row r="5797" customFormat="false" ht="15" hidden="false" customHeight="false" outlineLevel="0" collapsed="false">
      <c r="I5797" s="0" t="str">
        <f aca="false">IF(A5797="","",IF(COUNTIF(Campaigns!$A$7:$A$300,A5797)&gt;0,"✓",IF(N(D5797)=0,"– no spend","⚠ add to Campaigns tab")))</f>
        <v/>
      </c>
      <c r="J5797" s="83" t="str">
        <f aca="false">IF(D5797="","",D5797*IF(Settings!$B$23=Settings!$C$6,1,IF(Settings!$B$23="USD",1/INDEX(Settings!$B$29:$B$40,MONTH(B5797)),INDEX(Settings!$B$29:$B$40,MONTH(B5797)))))</f>
        <v/>
      </c>
    </row>
    <row r="5798" customFormat="false" ht="15" hidden="false" customHeight="false" outlineLevel="0" collapsed="false">
      <c r="I5798" s="0" t="str">
        <f aca="false">IF(A5798="","",IF(COUNTIF(Campaigns!$A$7:$A$300,A5798)&gt;0,"✓",IF(N(D5798)=0,"– no spend","⚠ add to Campaigns tab")))</f>
        <v/>
      </c>
      <c r="J5798" s="83" t="str">
        <f aca="false">IF(D5798="","",D5798*IF(Settings!$B$23=Settings!$C$6,1,IF(Settings!$B$23="USD",1/INDEX(Settings!$B$29:$B$40,MONTH(B5798)),INDEX(Settings!$B$29:$B$40,MONTH(B5798)))))</f>
        <v/>
      </c>
    </row>
    <row r="5799" customFormat="false" ht="15" hidden="false" customHeight="false" outlineLevel="0" collapsed="false">
      <c r="I5799" s="0" t="str">
        <f aca="false">IF(A5799="","",IF(COUNTIF(Campaigns!$A$7:$A$300,A5799)&gt;0,"✓",IF(N(D5799)=0,"– no spend","⚠ add to Campaigns tab")))</f>
        <v/>
      </c>
      <c r="J5799" s="83" t="str">
        <f aca="false">IF(D5799="","",D5799*IF(Settings!$B$23=Settings!$C$6,1,IF(Settings!$B$23="USD",1/INDEX(Settings!$B$29:$B$40,MONTH(B5799)),INDEX(Settings!$B$29:$B$40,MONTH(B5799)))))</f>
        <v/>
      </c>
    </row>
    <row r="5800" customFormat="false" ht="15" hidden="false" customHeight="false" outlineLevel="0" collapsed="false">
      <c r="I5800" s="0" t="str">
        <f aca="false">IF(A5800="","",IF(COUNTIF(Campaigns!$A$7:$A$300,A5800)&gt;0,"✓",IF(N(D5800)=0,"– no spend","⚠ add to Campaigns tab")))</f>
        <v/>
      </c>
      <c r="J5800" s="83" t="str">
        <f aca="false">IF(D5800="","",D5800*IF(Settings!$B$23=Settings!$C$6,1,IF(Settings!$B$23="USD",1/INDEX(Settings!$B$29:$B$40,MONTH(B5800)),INDEX(Settings!$B$29:$B$40,MONTH(B5800)))))</f>
        <v/>
      </c>
    </row>
    <row r="5801" customFormat="false" ht="15" hidden="false" customHeight="false" outlineLevel="0" collapsed="false">
      <c r="I5801" s="0" t="str">
        <f aca="false">IF(A5801="","",IF(COUNTIF(Campaigns!$A$7:$A$300,A5801)&gt;0,"✓",IF(N(D5801)=0,"– no spend","⚠ add to Campaigns tab")))</f>
        <v/>
      </c>
      <c r="J5801" s="83" t="str">
        <f aca="false">IF(D5801="","",D5801*IF(Settings!$B$23=Settings!$C$6,1,IF(Settings!$B$23="USD",1/INDEX(Settings!$B$29:$B$40,MONTH(B5801)),INDEX(Settings!$B$29:$B$40,MONTH(B5801)))))</f>
        <v/>
      </c>
    </row>
    <row r="5802" customFormat="false" ht="15" hidden="false" customHeight="false" outlineLevel="0" collapsed="false">
      <c r="I5802" s="0" t="str">
        <f aca="false">IF(A5802="","",IF(COUNTIF(Campaigns!$A$7:$A$300,A5802)&gt;0,"✓",IF(N(D5802)=0,"– no spend","⚠ add to Campaigns tab")))</f>
        <v/>
      </c>
      <c r="J5802" s="83" t="str">
        <f aca="false">IF(D5802="","",D5802*IF(Settings!$B$23=Settings!$C$6,1,IF(Settings!$B$23="USD",1/INDEX(Settings!$B$29:$B$40,MONTH(B5802)),INDEX(Settings!$B$29:$B$40,MONTH(B5802)))))</f>
        <v/>
      </c>
    </row>
    <row r="5803" customFormat="false" ht="15" hidden="false" customHeight="false" outlineLevel="0" collapsed="false">
      <c r="I5803" s="0" t="str">
        <f aca="false">IF(A5803="","",IF(COUNTIF(Campaigns!$A$7:$A$300,A5803)&gt;0,"✓",IF(N(D5803)=0,"– no spend","⚠ add to Campaigns tab")))</f>
        <v/>
      </c>
      <c r="J5803" s="83" t="str">
        <f aca="false">IF(D5803="","",D5803*IF(Settings!$B$23=Settings!$C$6,1,IF(Settings!$B$23="USD",1/INDEX(Settings!$B$29:$B$40,MONTH(B5803)),INDEX(Settings!$B$29:$B$40,MONTH(B5803)))))</f>
        <v/>
      </c>
    </row>
    <row r="5804" customFormat="false" ht="15" hidden="false" customHeight="false" outlineLevel="0" collapsed="false">
      <c r="I5804" s="0" t="str">
        <f aca="false">IF(A5804="","",IF(COUNTIF(Campaigns!$A$7:$A$300,A5804)&gt;0,"✓",IF(N(D5804)=0,"– no spend","⚠ add to Campaigns tab")))</f>
        <v/>
      </c>
      <c r="J5804" s="83" t="str">
        <f aca="false">IF(D5804="","",D5804*IF(Settings!$B$23=Settings!$C$6,1,IF(Settings!$B$23="USD",1/INDEX(Settings!$B$29:$B$40,MONTH(B5804)),INDEX(Settings!$B$29:$B$40,MONTH(B5804)))))</f>
        <v/>
      </c>
    </row>
    <row r="5805" customFormat="false" ht="15" hidden="false" customHeight="false" outlineLevel="0" collapsed="false">
      <c r="I5805" s="0" t="str">
        <f aca="false">IF(A5805="","",IF(COUNTIF(Campaigns!$A$7:$A$300,A5805)&gt;0,"✓",IF(N(D5805)=0,"– no spend","⚠ add to Campaigns tab")))</f>
        <v/>
      </c>
      <c r="J5805" s="83" t="str">
        <f aca="false">IF(D5805="","",D5805*IF(Settings!$B$23=Settings!$C$6,1,IF(Settings!$B$23="USD",1/INDEX(Settings!$B$29:$B$40,MONTH(B5805)),INDEX(Settings!$B$29:$B$40,MONTH(B5805)))))</f>
        <v/>
      </c>
    </row>
    <row r="5806" customFormat="false" ht="15" hidden="false" customHeight="false" outlineLevel="0" collapsed="false">
      <c r="I5806" s="0" t="str">
        <f aca="false">IF(A5806="","",IF(COUNTIF(Campaigns!$A$7:$A$300,A5806)&gt;0,"✓",IF(N(D5806)=0,"– no spend","⚠ add to Campaigns tab")))</f>
        <v/>
      </c>
      <c r="J5806" s="83" t="str">
        <f aca="false">IF(D5806="","",D5806*IF(Settings!$B$23=Settings!$C$6,1,IF(Settings!$B$23="USD",1/INDEX(Settings!$B$29:$B$40,MONTH(B5806)),INDEX(Settings!$B$29:$B$40,MONTH(B5806)))))</f>
        <v/>
      </c>
    </row>
    <row r="5807" customFormat="false" ht="15" hidden="false" customHeight="false" outlineLevel="0" collapsed="false">
      <c r="I5807" s="0" t="str">
        <f aca="false">IF(A5807="","",IF(COUNTIF(Campaigns!$A$7:$A$300,A5807)&gt;0,"✓",IF(N(D5807)=0,"– no spend","⚠ add to Campaigns tab")))</f>
        <v/>
      </c>
      <c r="J5807" s="83" t="str">
        <f aca="false">IF(D5807="","",D5807*IF(Settings!$B$23=Settings!$C$6,1,IF(Settings!$B$23="USD",1/INDEX(Settings!$B$29:$B$40,MONTH(B5807)),INDEX(Settings!$B$29:$B$40,MONTH(B5807)))))</f>
        <v/>
      </c>
    </row>
    <row r="5808" customFormat="false" ht="15" hidden="false" customHeight="false" outlineLevel="0" collapsed="false">
      <c r="I5808" s="0" t="str">
        <f aca="false">IF(A5808="","",IF(COUNTIF(Campaigns!$A$7:$A$300,A5808)&gt;0,"✓",IF(N(D5808)=0,"– no spend","⚠ add to Campaigns tab")))</f>
        <v/>
      </c>
      <c r="J5808" s="83" t="str">
        <f aca="false">IF(D5808="","",D5808*IF(Settings!$B$23=Settings!$C$6,1,IF(Settings!$B$23="USD",1/INDEX(Settings!$B$29:$B$40,MONTH(B5808)),INDEX(Settings!$B$29:$B$40,MONTH(B5808)))))</f>
        <v/>
      </c>
    </row>
    <row r="5809" customFormat="false" ht="15" hidden="false" customHeight="false" outlineLevel="0" collapsed="false">
      <c r="I5809" s="0" t="str">
        <f aca="false">IF(A5809="","",IF(COUNTIF(Campaigns!$A$7:$A$300,A5809)&gt;0,"✓",IF(N(D5809)=0,"– no spend","⚠ add to Campaigns tab")))</f>
        <v/>
      </c>
      <c r="J5809" s="83" t="str">
        <f aca="false">IF(D5809="","",D5809*IF(Settings!$B$23=Settings!$C$6,1,IF(Settings!$B$23="USD",1/INDEX(Settings!$B$29:$B$40,MONTH(B5809)),INDEX(Settings!$B$29:$B$40,MONTH(B5809)))))</f>
        <v/>
      </c>
    </row>
    <row r="5810" customFormat="false" ht="15" hidden="false" customHeight="false" outlineLevel="0" collapsed="false">
      <c r="I5810" s="0" t="str">
        <f aca="false">IF(A5810="","",IF(COUNTIF(Campaigns!$A$7:$A$300,A5810)&gt;0,"✓",IF(N(D5810)=0,"– no spend","⚠ add to Campaigns tab")))</f>
        <v/>
      </c>
      <c r="J5810" s="83" t="str">
        <f aca="false">IF(D5810="","",D5810*IF(Settings!$B$23=Settings!$C$6,1,IF(Settings!$B$23="USD",1/INDEX(Settings!$B$29:$B$40,MONTH(B5810)),INDEX(Settings!$B$29:$B$40,MONTH(B5810)))))</f>
        <v/>
      </c>
    </row>
    <row r="5811" customFormat="false" ht="15" hidden="false" customHeight="false" outlineLevel="0" collapsed="false">
      <c r="I5811" s="0" t="str">
        <f aca="false">IF(A5811="","",IF(COUNTIF(Campaigns!$A$7:$A$300,A5811)&gt;0,"✓",IF(N(D5811)=0,"– no spend","⚠ add to Campaigns tab")))</f>
        <v/>
      </c>
      <c r="J5811" s="83" t="str">
        <f aca="false">IF(D5811="","",D5811*IF(Settings!$B$23=Settings!$C$6,1,IF(Settings!$B$23="USD",1/INDEX(Settings!$B$29:$B$40,MONTH(B5811)),INDEX(Settings!$B$29:$B$40,MONTH(B5811)))))</f>
        <v/>
      </c>
    </row>
    <row r="5812" customFormat="false" ht="15" hidden="false" customHeight="false" outlineLevel="0" collapsed="false">
      <c r="I5812" s="0" t="str">
        <f aca="false">IF(A5812="","",IF(COUNTIF(Campaigns!$A$7:$A$300,A5812)&gt;0,"✓",IF(N(D5812)=0,"– no spend","⚠ add to Campaigns tab")))</f>
        <v/>
      </c>
      <c r="J5812" s="83" t="str">
        <f aca="false">IF(D5812="","",D5812*IF(Settings!$B$23=Settings!$C$6,1,IF(Settings!$B$23="USD",1/INDEX(Settings!$B$29:$B$40,MONTH(B5812)),INDEX(Settings!$B$29:$B$40,MONTH(B5812)))))</f>
        <v/>
      </c>
    </row>
    <row r="5813" customFormat="false" ht="15" hidden="false" customHeight="false" outlineLevel="0" collapsed="false">
      <c r="I5813" s="0" t="str">
        <f aca="false">IF(A5813="","",IF(COUNTIF(Campaigns!$A$7:$A$300,A5813)&gt;0,"✓",IF(N(D5813)=0,"– no spend","⚠ add to Campaigns tab")))</f>
        <v/>
      </c>
      <c r="J5813" s="83" t="str">
        <f aca="false">IF(D5813="","",D5813*IF(Settings!$B$23=Settings!$C$6,1,IF(Settings!$B$23="USD",1/INDEX(Settings!$B$29:$B$40,MONTH(B5813)),INDEX(Settings!$B$29:$B$40,MONTH(B5813)))))</f>
        <v/>
      </c>
    </row>
    <row r="5814" customFormat="false" ht="15" hidden="false" customHeight="false" outlineLevel="0" collapsed="false">
      <c r="I5814" s="0" t="str">
        <f aca="false">IF(A5814="","",IF(COUNTIF(Campaigns!$A$7:$A$300,A5814)&gt;0,"✓",IF(N(D5814)=0,"– no spend","⚠ add to Campaigns tab")))</f>
        <v/>
      </c>
      <c r="J5814" s="83" t="str">
        <f aca="false">IF(D5814="","",D5814*IF(Settings!$B$23=Settings!$C$6,1,IF(Settings!$B$23="USD",1/INDEX(Settings!$B$29:$B$40,MONTH(B5814)),INDEX(Settings!$B$29:$B$40,MONTH(B5814)))))</f>
        <v/>
      </c>
    </row>
    <row r="5815" customFormat="false" ht="15" hidden="false" customHeight="false" outlineLevel="0" collapsed="false">
      <c r="I5815" s="0" t="str">
        <f aca="false">IF(A5815="","",IF(COUNTIF(Campaigns!$A$7:$A$300,A5815)&gt;0,"✓",IF(N(D5815)=0,"– no spend","⚠ add to Campaigns tab")))</f>
        <v/>
      </c>
      <c r="J5815" s="83" t="str">
        <f aca="false">IF(D5815="","",D5815*IF(Settings!$B$23=Settings!$C$6,1,IF(Settings!$B$23="USD",1/INDEX(Settings!$B$29:$B$40,MONTH(B5815)),INDEX(Settings!$B$29:$B$40,MONTH(B5815)))))</f>
        <v/>
      </c>
    </row>
    <row r="5816" customFormat="false" ht="15" hidden="false" customHeight="false" outlineLevel="0" collapsed="false">
      <c r="I5816" s="0" t="str">
        <f aca="false">IF(A5816="","",IF(COUNTIF(Campaigns!$A$7:$A$300,A5816)&gt;0,"✓",IF(N(D5816)=0,"– no spend","⚠ add to Campaigns tab")))</f>
        <v/>
      </c>
      <c r="J5816" s="83" t="str">
        <f aca="false">IF(D5816="","",D5816*IF(Settings!$B$23=Settings!$C$6,1,IF(Settings!$B$23="USD",1/INDEX(Settings!$B$29:$B$40,MONTH(B5816)),INDEX(Settings!$B$29:$B$40,MONTH(B5816)))))</f>
        <v/>
      </c>
    </row>
    <row r="5817" customFormat="false" ht="15" hidden="false" customHeight="false" outlineLevel="0" collapsed="false">
      <c r="I5817" s="0" t="str">
        <f aca="false">IF(A5817="","",IF(COUNTIF(Campaigns!$A$7:$A$300,A5817)&gt;0,"✓",IF(N(D5817)=0,"– no spend","⚠ add to Campaigns tab")))</f>
        <v/>
      </c>
      <c r="J5817" s="83" t="str">
        <f aca="false">IF(D5817="","",D5817*IF(Settings!$B$23=Settings!$C$6,1,IF(Settings!$B$23="USD",1/INDEX(Settings!$B$29:$B$40,MONTH(B5817)),INDEX(Settings!$B$29:$B$40,MONTH(B5817)))))</f>
        <v/>
      </c>
    </row>
    <row r="5818" customFormat="false" ht="15" hidden="false" customHeight="false" outlineLevel="0" collapsed="false">
      <c r="I5818" s="0" t="str">
        <f aca="false">IF(A5818="","",IF(COUNTIF(Campaigns!$A$7:$A$300,A5818)&gt;0,"✓",IF(N(D5818)=0,"– no spend","⚠ add to Campaigns tab")))</f>
        <v/>
      </c>
      <c r="J5818" s="83" t="str">
        <f aca="false">IF(D5818="","",D5818*IF(Settings!$B$23=Settings!$C$6,1,IF(Settings!$B$23="USD",1/INDEX(Settings!$B$29:$B$40,MONTH(B5818)),INDEX(Settings!$B$29:$B$40,MONTH(B5818)))))</f>
        <v/>
      </c>
    </row>
    <row r="5819" customFormat="false" ht="15" hidden="false" customHeight="false" outlineLevel="0" collapsed="false">
      <c r="I5819" s="0" t="str">
        <f aca="false">IF(A5819="","",IF(COUNTIF(Campaigns!$A$7:$A$300,A5819)&gt;0,"✓",IF(N(D5819)=0,"– no spend","⚠ add to Campaigns tab")))</f>
        <v/>
      </c>
      <c r="J5819" s="83" t="str">
        <f aca="false">IF(D5819="","",D5819*IF(Settings!$B$23=Settings!$C$6,1,IF(Settings!$B$23="USD",1/INDEX(Settings!$B$29:$B$40,MONTH(B5819)),INDEX(Settings!$B$29:$B$40,MONTH(B5819)))))</f>
        <v/>
      </c>
    </row>
    <row r="5820" customFormat="false" ht="15" hidden="false" customHeight="false" outlineLevel="0" collapsed="false">
      <c r="I5820" s="0" t="str">
        <f aca="false">IF(A5820="","",IF(COUNTIF(Campaigns!$A$7:$A$300,A5820)&gt;0,"✓",IF(N(D5820)=0,"– no spend","⚠ add to Campaigns tab")))</f>
        <v/>
      </c>
      <c r="J5820" s="83" t="str">
        <f aca="false">IF(D5820="","",D5820*IF(Settings!$B$23=Settings!$C$6,1,IF(Settings!$B$23="USD",1/INDEX(Settings!$B$29:$B$40,MONTH(B5820)),INDEX(Settings!$B$29:$B$40,MONTH(B5820)))))</f>
        <v/>
      </c>
    </row>
    <row r="5821" customFormat="false" ht="15" hidden="false" customHeight="false" outlineLevel="0" collapsed="false">
      <c r="I5821" s="0" t="str">
        <f aca="false">IF(A5821="","",IF(COUNTIF(Campaigns!$A$7:$A$300,A5821)&gt;0,"✓",IF(N(D5821)=0,"– no spend","⚠ add to Campaigns tab")))</f>
        <v/>
      </c>
      <c r="J5821" s="83" t="str">
        <f aca="false">IF(D5821="","",D5821*IF(Settings!$B$23=Settings!$C$6,1,IF(Settings!$B$23="USD",1/INDEX(Settings!$B$29:$B$40,MONTH(B5821)),INDEX(Settings!$B$29:$B$40,MONTH(B5821)))))</f>
        <v/>
      </c>
    </row>
    <row r="5822" customFormat="false" ht="15" hidden="false" customHeight="false" outlineLevel="0" collapsed="false">
      <c r="I5822" s="0" t="str">
        <f aca="false">IF(A5822="","",IF(COUNTIF(Campaigns!$A$7:$A$300,A5822)&gt;0,"✓",IF(N(D5822)=0,"– no spend","⚠ add to Campaigns tab")))</f>
        <v/>
      </c>
      <c r="J5822" s="83" t="str">
        <f aca="false">IF(D5822="","",D5822*IF(Settings!$B$23=Settings!$C$6,1,IF(Settings!$B$23="USD",1/INDEX(Settings!$B$29:$B$40,MONTH(B5822)),INDEX(Settings!$B$29:$B$40,MONTH(B5822)))))</f>
        <v/>
      </c>
    </row>
    <row r="5823" customFormat="false" ht="15" hidden="false" customHeight="false" outlineLevel="0" collapsed="false">
      <c r="I5823" s="0" t="str">
        <f aca="false">IF(A5823="","",IF(COUNTIF(Campaigns!$A$7:$A$300,A5823)&gt;0,"✓",IF(N(D5823)=0,"– no spend","⚠ add to Campaigns tab")))</f>
        <v/>
      </c>
      <c r="J5823" s="83" t="str">
        <f aca="false">IF(D5823="","",D5823*IF(Settings!$B$23=Settings!$C$6,1,IF(Settings!$B$23="USD",1/INDEX(Settings!$B$29:$B$40,MONTH(B5823)),INDEX(Settings!$B$29:$B$40,MONTH(B5823)))))</f>
        <v/>
      </c>
    </row>
    <row r="5824" customFormat="false" ht="15" hidden="false" customHeight="false" outlineLevel="0" collapsed="false">
      <c r="I5824" s="0" t="str">
        <f aca="false">IF(A5824="","",IF(COUNTIF(Campaigns!$A$7:$A$300,A5824)&gt;0,"✓",IF(N(D5824)=0,"– no spend","⚠ add to Campaigns tab")))</f>
        <v/>
      </c>
      <c r="J5824" s="83" t="str">
        <f aca="false">IF(D5824="","",D5824*IF(Settings!$B$23=Settings!$C$6,1,IF(Settings!$B$23="USD",1/INDEX(Settings!$B$29:$B$40,MONTH(B5824)),INDEX(Settings!$B$29:$B$40,MONTH(B5824)))))</f>
        <v/>
      </c>
    </row>
    <row r="5825" customFormat="false" ht="15" hidden="false" customHeight="false" outlineLevel="0" collapsed="false">
      <c r="I5825" s="0" t="str">
        <f aca="false">IF(A5825="","",IF(COUNTIF(Campaigns!$A$7:$A$300,A5825)&gt;0,"✓",IF(N(D5825)=0,"– no spend","⚠ add to Campaigns tab")))</f>
        <v/>
      </c>
      <c r="J5825" s="83" t="str">
        <f aca="false">IF(D5825="","",D5825*IF(Settings!$B$23=Settings!$C$6,1,IF(Settings!$B$23="USD",1/INDEX(Settings!$B$29:$B$40,MONTH(B5825)),INDEX(Settings!$B$29:$B$40,MONTH(B5825)))))</f>
        <v/>
      </c>
    </row>
    <row r="5826" customFormat="false" ht="15" hidden="false" customHeight="false" outlineLevel="0" collapsed="false">
      <c r="I5826" s="0" t="str">
        <f aca="false">IF(A5826="","",IF(COUNTIF(Campaigns!$A$7:$A$300,A5826)&gt;0,"✓",IF(N(D5826)=0,"– no spend","⚠ add to Campaigns tab")))</f>
        <v/>
      </c>
      <c r="J5826" s="83" t="str">
        <f aca="false">IF(D5826="","",D5826*IF(Settings!$B$23=Settings!$C$6,1,IF(Settings!$B$23="USD",1/INDEX(Settings!$B$29:$B$40,MONTH(B5826)),INDEX(Settings!$B$29:$B$40,MONTH(B5826)))))</f>
        <v/>
      </c>
    </row>
    <row r="5827" customFormat="false" ht="15" hidden="false" customHeight="false" outlineLevel="0" collapsed="false">
      <c r="I5827" s="0" t="str">
        <f aca="false">IF(A5827="","",IF(COUNTIF(Campaigns!$A$7:$A$300,A5827)&gt;0,"✓",IF(N(D5827)=0,"– no spend","⚠ add to Campaigns tab")))</f>
        <v/>
      </c>
      <c r="J5827" s="83" t="str">
        <f aca="false">IF(D5827="","",D5827*IF(Settings!$B$23=Settings!$C$6,1,IF(Settings!$B$23="USD",1/INDEX(Settings!$B$29:$B$40,MONTH(B5827)),INDEX(Settings!$B$29:$B$40,MONTH(B5827)))))</f>
        <v/>
      </c>
    </row>
    <row r="5828" customFormat="false" ht="15" hidden="false" customHeight="false" outlineLevel="0" collapsed="false">
      <c r="I5828" s="0" t="str">
        <f aca="false">IF(A5828="","",IF(COUNTIF(Campaigns!$A$7:$A$300,A5828)&gt;0,"✓",IF(N(D5828)=0,"– no spend","⚠ add to Campaigns tab")))</f>
        <v/>
      </c>
      <c r="J5828" s="83" t="str">
        <f aca="false">IF(D5828="","",D5828*IF(Settings!$B$23=Settings!$C$6,1,IF(Settings!$B$23="USD",1/INDEX(Settings!$B$29:$B$40,MONTH(B5828)),INDEX(Settings!$B$29:$B$40,MONTH(B5828)))))</f>
        <v/>
      </c>
    </row>
    <row r="5829" customFormat="false" ht="15" hidden="false" customHeight="false" outlineLevel="0" collapsed="false">
      <c r="I5829" s="0" t="str">
        <f aca="false">IF(A5829="","",IF(COUNTIF(Campaigns!$A$7:$A$300,A5829)&gt;0,"✓",IF(N(D5829)=0,"– no spend","⚠ add to Campaigns tab")))</f>
        <v/>
      </c>
      <c r="J5829" s="83" t="str">
        <f aca="false">IF(D5829="","",D5829*IF(Settings!$B$23=Settings!$C$6,1,IF(Settings!$B$23="USD",1/INDEX(Settings!$B$29:$B$40,MONTH(B5829)),INDEX(Settings!$B$29:$B$40,MONTH(B5829)))))</f>
        <v/>
      </c>
    </row>
    <row r="5830" customFormat="false" ht="15" hidden="false" customHeight="false" outlineLevel="0" collapsed="false">
      <c r="I5830" s="0" t="str">
        <f aca="false">IF(A5830="","",IF(COUNTIF(Campaigns!$A$7:$A$300,A5830)&gt;0,"✓",IF(N(D5830)=0,"– no spend","⚠ add to Campaigns tab")))</f>
        <v/>
      </c>
      <c r="J5830" s="83" t="str">
        <f aca="false">IF(D5830="","",D5830*IF(Settings!$B$23=Settings!$C$6,1,IF(Settings!$B$23="USD",1/INDEX(Settings!$B$29:$B$40,MONTH(B5830)),INDEX(Settings!$B$29:$B$40,MONTH(B5830)))))</f>
        <v/>
      </c>
    </row>
    <row r="5831" customFormat="false" ht="15" hidden="false" customHeight="false" outlineLevel="0" collapsed="false">
      <c r="I5831" s="0" t="str">
        <f aca="false">IF(A5831="","",IF(COUNTIF(Campaigns!$A$7:$A$300,A5831)&gt;0,"✓",IF(N(D5831)=0,"– no spend","⚠ add to Campaigns tab")))</f>
        <v/>
      </c>
      <c r="J5831" s="83" t="str">
        <f aca="false">IF(D5831="","",D5831*IF(Settings!$B$23=Settings!$C$6,1,IF(Settings!$B$23="USD",1/INDEX(Settings!$B$29:$B$40,MONTH(B5831)),INDEX(Settings!$B$29:$B$40,MONTH(B5831)))))</f>
        <v/>
      </c>
    </row>
    <row r="5832" customFormat="false" ht="15" hidden="false" customHeight="false" outlineLevel="0" collapsed="false">
      <c r="I5832" s="0" t="str">
        <f aca="false">IF(A5832="","",IF(COUNTIF(Campaigns!$A$7:$A$300,A5832)&gt;0,"✓",IF(N(D5832)=0,"– no spend","⚠ add to Campaigns tab")))</f>
        <v/>
      </c>
      <c r="J5832" s="83" t="str">
        <f aca="false">IF(D5832="","",D5832*IF(Settings!$B$23=Settings!$C$6,1,IF(Settings!$B$23="USD",1/INDEX(Settings!$B$29:$B$40,MONTH(B5832)),INDEX(Settings!$B$29:$B$40,MONTH(B5832)))))</f>
        <v/>
      </c>
    </row>
    <row r="5833" customFormat="false" ht="15" hidden="false" customHeight="false" outlineLevel="0" collapsed="false">
      <c r="I5833" s="0" t="str">
        <f aca="false">IF(A5833="","",IF(COUNTIF(Campaigns!$A$7:$A$300,A5833)&gt;0,"✓",IF(N(D5833)=0,"– no spend","⚠ add to Campaigns tab")))</f>
        <v/>
      </c>
      <c r="J5833" s="83" t="str">
        <f aca="false">IF(D5833="","",D5833*IF(Settings!$B$23=Settings!$C$6,1,IF(Settings!$B$23="USD",1/INDEX(Settings!$B$29:$B$40,MONTH(B5833)),INDEX(Settings!$B$29:$B$40,MONTH(B5833)))))</f>
        <v/>
      </c>
    </row>
    <row r="5834" customFormat="false" ht="15" hidden="false" customHeight="false" outlineLevel="0" collapsed="false">
      <c r="I5834" s="0" t="str">
        <f aca="false">IF(A5834="","",IF(COUNTIF(Campaigns!$A$7:$A$300,A5834)&gt;0,"✓",IF(N(D5834)=0,"– no spend","⚠ add to Campaigns tab")))</f>
        <v/>
      </c>
      <c r="J5834" s="83" t="str">
        <f aca="false">IF(D5834="","",D5834*IF(Settings!$B$23=Settings!$C$6,1,IF(Settings!$B$23="USD",1/INDEX(Settings!$B$29:$B$40,MONTH(B5834)),INDEX(Settings!$B$29:$B$40,MONTH(B5834)))))</f>
        <v/>
      </c>
    </row>
    <row r="5835" customFormat="false" ht="15" hidden="false" customHeight="false" outlineLevel="0" collapsed="false">
      <c r="I5835" s="0" t="str">
        <f aca="false">IF(A5835="","",IF(COUNTIF(Campaigns!$A$7:$A$300,A5835)&gt;0,"✓",IF(N(D5835)=0,"– no spend","⚠ add to Campaigns tab")))</f>
        <v/>
      </c>
      <c r="J5835" s="83" t="str">
        <f aca="false">IF(D5835="","",D5835*IF(Settings!$B$23=Settings!$C$6,1,IF(Settings!$B$23="USD",1/INDEX(Settings!$B$29:$B$40,MONTH(B5835)),INDEX(Settings!$B$29:$B$40,MONTH(B5835)))))</f>
        <v/>
      </c>
    </row>
    <row r="5836" customFormat="false" ht="15" hidden="false" customHeight="false" outlineLevel="0" collapsed="false">
      <c r="I5836" s="0" t="str">
        <f aca="false">IF(A5836="","",IF(COUNTIF(Campaigns!$A$7:$A$300,A5836)&gt;0,"✓",IF(N(D5836)=0,"– no spend","⚠ add to Campaigns tab")))</f>
        <v/>
      </c>
      <c r="J5836" s="83" t="str">
        <f aca="false">IF(D5836="","",D5836*IF(Settings!$B$23=Settings!$C$6,1,IF(Settings!$B$23="USD",1/INDEX(Settings!$B$29:$B$40,MONTH(B5836)),INDEX(Settings!$B$29:$B$40,MONTH(B5836)))))</f>
        <v/>
      </c>
    </row>
    <row r="5837" customFormat="false" ht="15" hidden="false" customHeight="false" outlineLevel="0" collapsed="false">
      <c r="I5837" s="0" t="str">
        <f aca="false">IF(A5837="","",IF(COUNTIF(Campaigns!$A$7:$A$300,A5837)&gt;0,"✓",IF(N(D5837)=0,"– no spend","⚠ add to Campaigns tab")))</f>
        <v/>
      </c>
      <c r="J5837" s="83" t="str">
        <f aca="false">IF(D5837="","",D5837*IF(Settings!$B$23=Settings!$C$6,1,IF(Settings!$B$23="USD",1/INDEX(Settings!$B$29:$B$40,MONTH(B5837)),INDEX(Settings!$B$29:$B$40,MONTH(B5837)))))</f>
        <v/>
      </c>
    </row>
    <row r="5838" customFormat="false" ht="15" hidden="false" customHeight="false" outlineLevel="0" collapsed="false">
      <c r="I5838" s="0" t="str">
        <f aca="false">IF(A5838="","",IF(COUNTIF(Campaigns!$A$7:$A$300,A5838)&gt;0,"✓",IF(N(D5838)=0,"– no spend","⚠ add to Campaigns tab")))</f>
        <v/>
      </c>
      <c r="J5838" s="83" t="str">
        <f aca="false">IF(D5838="","",D5838*IF(Settings!$B$23=Settings!$C$6,1,IF(Settings!$B$23="USD",1/INDEX(Settings!$B$29:$B$40,MONTH(B5838)),INDEX(Settings!$B$29:$B$40,MONTH(B5838)))))</f>
        <v/>
      </c>
    </row>
    <row r="5839" customFormat="false" ht="15" hidden="false" customHeight="false" outlineLevel="0" collapsed="false">
      <c r="I5839" s="0" t="str">
        <f aca="false">IF(A5839="","",IF(COUNTIF(Campaigns!$A$7:$A$300,A5839)&gt;0,"✓",IF(N(D5839)=0,"– no spend","⚠ add to Campaigns tab")))</f>
        <v/>
      </c>
      <c r="J5839" s="83" t="str">
        <f aca="false">IF(D5839="","",D5839*IF(Settings!$B$23=Settings!$C$6,1,IF(Settings!$B$23="USD",1/INDEX(Settings!$B$29:$B$40,MONTH(B5839)),INDEX(Settings!$B$29:$B$40,MONTH(B5839)))))</f>
        <v/>
      </c>
    </row>
    <row r="5840" customFormat="false" ht="15" hidden="false" customHeight="false" outlineLevel="0" collapsed="false">
      <c r="I5840" s="0" t="str">
        <f aca="false">IF(A5840="","",IF(COUNTIF(Campaigns!$A$7:$A$300,A5840)&gt;0,"✓",IF(N(D5840)=0,"– no spend","⚠ add to Campaigns tab")))</f>
        <v/>
      </c>
      <c r="J5840" s="83" t="str">
        <f aca="false">IF(D5840="","",D5840*IF(Settings!$B$23=Settings!$C$6,1,IF(Settings!$B$23="USD",1/INDEX(Settings!$B$29:$B$40,MONTH(B5840)),INDEX(Settings!$B$29:$B$40,MONTH(B5840)))))</f>
        <v/>
      </c>
    </row>
    <row r="5841" customFormat="false" ht="15" hidden="false" customHeight="false" outlineLevel="0" collapsed="false">
      <c r="I5841" s="0" t="str">
        <f aca="false">IF(A5841="","",IF(COUNTIF(Campaigns!$A$7:$A$300,A5841)&gt;0,"✓",IF(N(D5841)=0,"– no spend","⚠ add to Campaigns tab")))</f>
        <v/>
      </c>
      <c r="J5841" s="83" t="str">
        <f aca="false">IF(D5841="","",D5841*IF(Settings!$B$23=Settings!$C$6,1,IF(Settings!$B$23="USD",1/INDEX(Settings!$B$29:$B$40,MONTH(B5841)),INDEX(Settings!$B$29:$B$40,MONTH(B5841)))))</f>
        <v/>
      </c>
    </row>
    <row r="5842" customFormat="false" ht="15" hidden="false" customHeight="false" outlineLevel="0" collapsed="false">
      <c r="I5842" s="0" t="str">
        <f aca="false">IF(A5842="","",IF(COUNTIF(Campaigns!$A$7:$A$300,A5842)&gt;0,"✓",IF(N(D5842)=0,"– no spend","⚠ add to Campaigns tab")))</f>
        <v/>
      </c>
      <c r="J5842" s="83" t="str">
        <f aca="false">IF(D5842="","",D5842*IF(Settings!$B$23=Settings!$C$6,1,IF(Settings!$B$23="USD",1/INDEX(Settings!$B$29:$B$40,MONTH(B5842)),INDEX(Settings!$B$29:$B$40,MONTH(B5842)))))</f>
        <v/>
      </c>
    </row>
    <row r="5843" customFormat="false" ht="15" hidden="false" customHeight="false" outlineLevel="0" collapsed="false">
      <c r="I5843" s="0" t="str">
        <f aca="false">IF(A5843="","",IF(COUNTIF(Campaigns!$A$7:$A$300,A5843)&gt;0,"✓",IF(N(D5843)=0,"– no spend","⚠ add to Campaigns tab")))</f>
        <v/>
      </c>
      <c r="J5843" s="83" t="str">
        <f aca="false">IF(D5843="","",D5843*IF(Settings!$B$23=Settings!$C$6,1,IF(Settings!$B$23="USD",1/INDEX(Settings!$B$29:$B$40,MONTH(B5843)),INDEX(Settings!$B$29:$B$40,MONTH(B5843)))))</f>
        <v/>
      </c>
    </row>
    <row r="5844" customFormat="false" ht="15" hidden="false" customHeight="false" outlineLevel="0" collapsed="false">
      <c r="I5844" s="0" t="str">
        <f aca="false">IF(A5844="","",IF(COUNTIF(Campaigns!$A$7:$A$300,A5844)&gt;0,"✓",IF(N(D5844)=0,"– no spend","⚠ add to Campaigns tab")))</f>
        <v/>
      </c>
      <c r="J5844" s="83" t="str">
        <f aca="false">IF(D5844="","",D5844*IF(Settings!$B$23=Settings!$C$6,1,IF(Settings!$B$23="USD",1/INDEX(Settings!$B$29:$B$40,MONTH(B5844)),INDEX(Settings!$B$29:$B$40,MONTH(B5844)))))</f>
        <v/>
      </c>
    </row>
    <row r="5845" customFormat="false" ht="15" hidden="false" customHeight="false" outlineLevel="0" collapsed="false">
      <c r="I5845" s="0" t="str">
        <f aca="false">IF(A5845="","",IF(COUNTIF(Campaigns!$A$7:$A$300,A5845)&gt;0,"✓",IF(N(D5845)=0,"– no spend","⚠ add to Campaigns tab")))</f>
        <v/>
      </c>
      <c r="J5845" s="83" t="str">
        <f aca="false">IF(D5845="","",D5845*IF(Settings!$B$23=Settings!$C$6,1,IF(Settings!$B$23="USD",1/INDEX(Settings!$B$29:$B$40,MONTH(B5845)),INDEX(Settings!$B$29:$B$40,MONTH(B5845)))))</f>
        <v/>
      </c>
    </row>
    <row r="5846" customFormat="false" ht="15" hidden="false" customHeight="false" outlineLevel="0" collapsed="false">
      <c r="I5846" s="0" t="str">
        <f aca="false">IF(A5846="","",IF(COUNTIF(Campaigns!$A$7:$A$300,A5846)&gt;0,"✓",IF(N(D5846)=0,"– no spend","⚠ add to Campaigns tab")))</f>
        <v/>
      </c>
      <c r="J5846" s="83" t="str">
        <f aca="false">IF(D5846="","",D5846*IF(Settings!$B$23=Settings!$C$6,1,IF(Settings!$B$23="USD",1/INDEX(Settings!$B$29:$B$40,MONTH(B5846)),INDEX(Settings!$B$29:$B$40,MONTH(B5846)))))</f>
        <v/>
      </c>
    </row>
    <row r="5847" customFormat="false" ht="15" hidden="false" customHeight="false" outlineLevel="0" collapsed="false">
      <c r="I5847" s="0" t="str">
        <f aca="false">IF(A5847="","",IF(COUNTIF(Campaigns!$A$7:$A$300,A5847)&gt;0,"✓",IF(N(D5847)=0,"– no spend","⚠ add to Campaigns tab")))</f>
        <v/>
      </c>
      <c r="J5847" s="83" t="str">
        <f aca="false">IF(D5847="","",D5847*IF(Settings!$B$23=Settings!$C$6,1,IF(Settings!$B$23="USD",1/INDEX(Settings!$B$29:$B$40,MONTH(B5847)),INDEX(Settings!$B$29:$B$40,MONTH(B5847)))))</f>
        <v/>
      </c>
    </row>
    <row r="5848" customFormat="false" ht="15" hidden="false" customHeight="false" outlineLevel="0" collapsed="false">
      <c r="I5848" s="0" t="str">
        <f aca="false">IF(A5848="","",IF(COUNTIF(Campaigns!$A$7:$A$300,A5848)&gt;0,"✓",IF(N(D5848)=0,"– no spend","⚠ add to Campaigns tab")))</f>
        <v/>
      </c>
      <c r="J5848" s="83" t="str">
        <f aca="false">IF(D5848="","",D5848*IF(Settings!$B$23=Settings!$C$6,1,IF(Settings!$B$23="USD",1/INDEX(Settings!$B$29:$B$40,MONTH(B5848)),INDEX(Settings!$B$29:$B$40,MONTH(B5848)))))</f>
        <v/>
      </c>
    </row>
    <row r="5849" customFormat="false" ht="15" hidden="false" customHeight="false" outlineLevel="0" collapsed="false">
      <c r="I5849" s="0" t="str">
        <f aca="false">IF(A5849="","",IF(COUNTIF(Campaigns!$A$7:$A$300,A5849)&gt;0,"✓",IF(N(D5849)=0,"– no spend","⚠ add to Campaigns tab")))</f>
        <v/>
      </c>
      <c r="J5849" s="83" t="str">
        <f aca="false">IF(D5849="","",D5849*IF(Settings!$B$23=Settings!$C$6,1,IF(Settings!$B$23="USD",1/INDEX(Settings!$B$29:$B$40,MONTH(B5849)),INDEX(Settings!$B$29:$B$40,MONTH(B5849)))))</f>
        <v/>
      </c>
    </row>
    <row r="5850" customFormat="false" ht="15" hidden="false" customHeight="false" outlineLevel="0" collapsed="false">
      <c r="I5850" s="0" t="str">
        <f aca="false">IF(A5850="","",IF(COUNTIF(Campaigns!$A$7:$A$300,A5850)&gt;0,"✓",IF(N(D5850)=0,"– no spend","⚠ add to Campaigns tab")))</f>
        <v/>
      </c>
      <c r="J5850" s="83" t="str">
        <f aca="false">IF(D5850="","",D5850*IF(Settings!$B$23=Settings!$C$6,1,IF(Settings!$B$23="USD",1/INDEX(Settings!$B$29:$B$40,MONTH(B5850)),INDEX(Settings!$B$29:$B$40,MONTH(B5850)))))</f>
        <v/>
      </c>
    </row>
    <row r="5851" customFormat="false" ht="15" hidden="false" customHeight="false" outlineLevel="0" collapsed="false">
      <c r="I5851" s="0" t="str">
        <f aca="false">IF(A5851="","",IF(COUNTIF(Campaigns!$A$7:$A$300,A5851)&gt;0,"✓",IF(N(D5851)=0,"– no spend","⚠ add to Campaigns tab")))</f>
        <v/>
      </c>
      <c r="J5851" s="83" t="str">
        <f aca="false">IF(D5851="","",D5851*IF(Settings!$B$23=Settings!$C$6,1,IF(Settings!$B$23="USD",1/INDEX(Settings!$B$29:$B$40,MONTH(B5851)),INDEX(Settings!$B$29:$B$40,MONTH(B5851)))))</f>
        <v/>
      </c>
    </row>
    <row r="5852" customFormat="false" ht="15" hidden="false" customHeight="false" outlineLevel="0" collapsed="false">
      <c r="I5852" s="0" t="str">
        <f aca="false">IF(A5852="","",IF(COUNTIF(Campaigns!$A$7:$A$300,A5852)&gt;0,"✓",IF(N(D5852)=0,"– no spend","⚠ add to Campaigns tab")))</f>
        <v/>
      </c>
      <c r="J5852" s="83" t="str">
        <f aca="false">IF(D5852="","",D5852*IF(Settings!$B$23=Settings!$C$6,1,IF(Settings!$B$23="USD",1/INDEX(Settings!$B$29:$B$40,MONTH(B5852)),INDEX(Settings!$B$29:$B$40,MONTH(B5852)))))</f>
        <v/>
      </c>
    </row>
    <row r="5853" customFormat="false" ht="15" hidden="false" customHeight="false" outlineLevel="0" collapsed="false">
      <c r="I5853" s="0" t="str">
        <f aca="false">IF(A5853="","",IF(COUNTIF(Campaigns!$A$7:$A$300,A5853)&gt;0,"✓",IF(N(D5853)=0,"– no spend","⚠ add to Campaigns tab")))</f>
        <v/>
      </c>
      <c r="J5853" s="83" t="str">
        <f aca="false">IF(D5853="","",D5853*IF(Settings!$B$23=Settings!$C$6,1,IF(Settings!$B$23="USD",1/INDEX(Settings!$B$29:$B$40,MONTH(B5853)),INDEX(Settings!$B$29:$B$40,MONTH(B5853)))))</f>
        <v/>
      </c>
    </row>
    <row r="5854" customFormat="false" ht="15" hidden="false" customHeight="false" outlineLevel="0" collapsed="false">
      <c r="I5854" s="0" t="str">
        <f aca="false">IF(A5854="","",IF(COUNTIF(Campaigns!$A$7:$A$300,A5854)&gt;0,"✓",IF(N(D5854)=0,"– no spend","⚠ add to Campaigns tab")))</f>
        <v/>
      </c>
      <c r="J5854" s="83" t="str">
        <f aca="false">IF(D5854="","",D5854*IF(Settings!$B$23=Settings!$C$6,1,IF(Settings!$B$23="USD",1/INDEX(Settings!$B$29:$B$40,MONTH(B5854)),INDEX(Settings!$B$29:$B$40,MONTH(B5854)))))</f>
        <v/>
      </c>
    </row>
    <row r="5855" customFormat="false" ht="15" hidden="false" customHeight="false" outlineLevel="0" collapsed="false">
      <c r="I5855" s="0" t="str">
        <f aca="false">IF(A5855="","",IF(COUNTIF(Campaigns!$A$7:$A$300,A5855)&gt;0,"✓",IF(N(D5855)=0,"– no spend","⚠ add to Campaigns tab")))</f>
        <v/>
      </c>
      <c r="J5855" s="83" t="str">
        <f aca="false">IF(D5855="","",D5855*IF(Settings!$B$23=Settings!$C$6,1,IF(Settings!$B$23="USD",1/INDEX(Settings!$B$29:$B$40,MONTH(B5855)),INDEX(Settings!$B$29:$B$40,MONTH(B5855)))))</f>
        <v/>
      </c>
    </row>
    <row r="5856" customFormat="false" ht="15" hidden="false" customHeight="false" outlineLevel="0" collapsed="false">
      <c r="I5856" s="0" t="str">
        <f aca="false">IF(A5856="","",IF(COUNTIF(Campaigns!$A$7:$A$300,A5856)&gt;0,"✓",IF(N(D5856)=0,"– no spend","⚠ add to Campaigns tab")))</f>
        <v/>
      </c>
      <c r="J5856" s="83" t="str">
        <f aca="false">IF(D5856="","",D5856*IF(Settings!$B$23=Settings!$C$6,1,IF(Settings!$B$23="USD",1/INDEX(Settings!$B$29:$B$40,MONTH(B5856)),INDEX(Settings!$B$29:$B$40,MONTH(B5856)))))</f>
        <v/>
      </c>
    </row>
    <row r="5857" customFormat="false" ht="15" hidden="false" customHeight="false" outlineLevel="0" collapsed="false">
      <c r="I5857" s="0" t="str">
        <f aca="false">IF(A5857="","",IF(COUNTIF(Campaigns!$A$7:$A$300,A5857)&gt;0,"✓",IF(N(D5857)=0,"– no spend","⚠ add to Campaigns tab")))</f>
        <v/>
      </c>
      <c r="J5857" s="83" t="str">
        <f aca="false">IF(D5857="","",D5857*IF(Settings!$B$23=Settings!$C$6,1,IF(Settings!$B$23="USD",1/INDEX(Settings!$B$29:$B$40,MONTH(B5857)),INDEX(Settings!$B$29:$B$40,MONTH(B5857)))))</f>
        <v/>
      </c>
    </row>
    <row r="5858" customFormat="false" ht="15" hidden="false" customHeight="false" outlineLevel="0" collapsed="false">
      <c r="I5858" s="0" t="str">
        <f aca="false">IF(A5858="","",IF(COUNTIF(Campaigns!$A$7:$A$300,A5858)&gt;0,"✓",IF(N(D5858)=0,"– no spend","⚠ add to Campaigns tab")))</f>
        <v/>
      </c>
      <c r="J5858" s="83" t="str">
        <f aca="false">IF(D5858="","",D5858*IF(Settings!$B$23=Settings!$C$6,1,IF(Settings!$B$23="USD",1/INDEX(Settings!$B$29:$B$40,MONTH(B5858)),INDEX(Settings!$B$29:$B$40,MONTH(B5858)))))</f>
        <v/>
      </c>
    </row>
    <row r="5859" customFormat="false" ht="15" hidden="false" customHeight="false" outlineLevel="0" collapsed="false">
      <c r="I5859" s="0" t="str">
        <f aca="false">IF(A5859="","",IF(COUNTIF(Campaigns!$A$7:$A$300,A5859)&gt;0,"✓",IF(N(D5859)=0,"– no spend","⚠ add to Campaigns tab")))</f>
        <v/>
      </c>
      <c r="J5859" s="83" t="str">
        <f aca="false">IF(D5859="","",D5859*IF(Settings!$B$23=Settings!$C$6,1,IF(Settings!$B$23="USD",1/INDEX(Settings!$B$29:$B$40,MONTH(B5859)),INDEX(Settings!$B$29:$B$40,MONTH(B5859)))))</f>
        <v/>
      </c>
    </row>
    <row r="5860" customFormat="false" ht="15" hidden="false" customHeight="false" outlineLevel="0" collapsed="false">
      <c r="I5860" s="0" t="str">
        <f aca="false">IF(A5860="","",IF(COUNTIF(Campaigns!$A$7:$A$300,A5860)&gt;0,"✓",IF(N(D5860)=0,"– no spend","⚠ add to Campaigns tab")))</f>
        <v/>
      </c>
      <c r="J5860" s="83" t="str">
        <f aca="false">IF(D5860="","",D5860*IF(Settings!$B$23=Settings!$C$6,1,IF(Settings!$B$23="USD",1/INDEX(Settings!$B$29:$B$40,MONTH(B5860)),INDEX(Settings!$B$29:$B$40,MONTH(B5860)))))</f>
        <v/>
      </c>
    </row>
    <row r="5861" customFormat="false" ht="15" hidden="false" customHeight="false" outlineLevel="0" collapsed="false">
      <c r="I5861" s="0" t="str">
        <f aca="false">IF(A5861="","",IF(COUNTIF(Campaigns!$A$7:$A$300,A5861)&gt;0,"✓",IF(N(D5861)=0,"– no spend","⚠ add to Campaigns tab")))</f>
        <v/>
      </c>
      <c r="J5861" s="83" t="str">
        <f aca="false">IF(D5861="","",D5861*IF(Settings!$B$23=Settings!$C$6,1,IF(Settings!$B$23="USD",1/INDEX(Settings!$B$29:$B$40,MONTH(B5861)),INDEX(Settings!$B$29:$B$40,MONTH(B5861)))))</f>
        <v/>
      </c>
    </row>
    <row r="5862" customFormat="false" ht="15" hidden="false" customHeight="false" outlineLevel="0" collapsed="false">
      <c r="I5862" s="0" t="str">
        <f aca="false">IF(A5862="","",IF(COUNTIF(Campaigns!$A$7:$A$300,A5862)&gt;0,"✓",IF(N(D5862)=0,"– no spend","⚠ add to Campaigns tab")))</f>
        <v/>
      </c>
      <c r="J5862" s="83" t="str">
        <f aca="false">IF(D5862="","",D5862*IF(Settings!$B$23=Settings!$C$6,1,IF(Settings!$B$23="USD",1/INDEX(Settings!$B$29:$B$40,MONTH(B5862)),INDEX(Settings!$B$29:$B$40,MONTH(B5862)))))</f>
        <v/>
      </c>
    </row>
    <row r="5863" customFormat="false" ht="15" hidden="false" customHeight="false" outlineLevel="0" collapsed="false">
      <c r="I5863" s="0" t="str">
        <f aca="false">IF(A5863="","",IF(COUNTIF(Campaigns!$A$7:$A$300,A5863)&gt;0,"✓",IF(N(D5863)=0,"– no spend","⚠ add to Campaigns tab")))</f>
        <v/>
      </c>
      <c r="J5863" s="83" t="str">
        <f aca="false">IF(D5863="","",D5863*IF(Settings!$B$23=Settings!$C$6,1,IF(Settings!$B$23="USD",1/INDEX(Settings!$B$29:$B$40,MONTH(B5863)),INDEX(Settings!$B$29:$B$40,MONTH(B5863)))))</f>
        <v/>
      </c>
    </row>
    <row r="5864" customFormat="false" ht="15" hidden="false" customHeight="false" outlineLevel="0" collapsed="false">
      <c r="I5864" s="0" t="str">
        <f aca="false">IF(A5864="","",IF(COUNTIF(Campaigns!$A$7:$A$300,A5864)&gt;0,"✓",IF(N(D5864)=0,"– no spend","⚠ add to Campaigns tab")))</f>
        <v/>
      </c>
      <c r="J5864" s="83" t="str">
        <f aca="false">IF(D5864="","",D5864*IF(Settings!$B$23=Settings!$C$6,1,IF(Settings!$B$23="USD",1/INDEX(Settings!$B$29:$B$40,MONTH(B5864)),INDEX(Settings!$B$29:$B$40,MONTH(B5864)))))</f>
        <v/>
      </c>
    </row>
    <row r="5865" customFormat="false" ht="15" hidden="false" customHeight="false" outlineLevel="0" collapsed="false">
      <c r="I5865" s="0" t="str">
        <f aca="false">IF(A5865="","",IF(COUNTIF(Campaigns!$A$7:$A$300,A5865)&gt;0,"✓",IF(N(D5865)=0,"– no spend","⚠ add to Campaigns tab")))</f>
        <v/>
      </c>
      <c r="J5865" s="83" t="str">
        <f aca="false">IF(D5865="","",D5865*IF(Settings!$B$23=Settings!$C$6,1,IF(Settings!$B$23="USD",1/INDEX(Settings!$B$29:$B$40,MONTH(B5865)),INDEX(Settings!$B$29:$B$40,MONTH(B5865)))))</f>
        <v/>
      </c>
    </row>
    <row r="5866" customFormat="false" ht="15" hidden="false" customHeight="false" outlineLevel="0" collapsed="false">
      <c r="I5866" s="0" t="str">
        <f aca="false">IF(A5866="","",IF(COUNTIF(Campaigns!$A$7:$A$300,A5866)&gt;0,"✓",IF(N(D5866)=0,"– no spend","⚠ add to Campaigns tab")))</f>
        <v/>
      </c>
      <c r="J5866" s="83" t="str">
        <f aca="false">IF(D5866="","",D5866*IF(Settings!$B$23=Settings!$C$6,1,IF(Settings!$B$23="USD",1/INDEX(Settings!$B$29:$B$40,MONTH(B5866)),INDEX(Settings!$B$29:$B$40,MONTH(B5866)))))</f>
        <v/>
      </c>
    </row>
    <row r="5867" customFormat="false" ht="15" hidden="false" customHeight="false" outlineLevel="0" collapsed="false">
      <c r="I5867" s="0" t="str">
        <f aca="false">IF(A5867="","",IF(COUNTIF(Campaigns!$A$7:$A$300,A5867)&gt;0,"✓",IF(N(D5867)=0,"– no spend","⚠ add to Campaigns tab")))</f>
        <v/>
      </c>
      <c r="J5867" s="83" t="str">
        <f aca="false">IF(D5867="","",D5867*IF(Settings!$B$23=Settings!$C$6,1,IF(Settings!$B$23="USD",1/INDEX(Settings!$B$29:$B$40,MONTH(B5867)),INDEX(Settings!$B$29:$B$40,MONTH(B5867)))))</f>
        <v/>
      </c>
    </row>
    <row r="5868" customFormat="false" ht="15" hidden="false" customHeight="false" outlineLevel="0" collapsed="false">
      <c r="I5868" s="0" t="str">
        <f aca="false">IF(A5868="","",IF(COUNTIF(Campaigns!$A$7:$A$300,A5868)&gt;0,"✓",IF(N(D5868)=0,"– no spend","⚠ add to Campaigns tab")))</f>
        <v/>
      </c>
      <c r="J5868" s="83" t="str">
        <f aca="false">IF(D5868="","",D5868*IF(Settings!$B$23=Settings!$C$6,1,IF(Settings!$B$23="USD",1/INDEX(Settings!$B$29:$B$40,MONTH(B5868)),INDEX(Settings!$B$29:$B$40,MONTH(B5868)))))</f>
        <v/>
      </c>
    </row>
    <row r="5869" customFormat="false" ht="15" hidden="false" customHeight="false" outlineLevel="0" collapsed="false">
      <c r="I5869" s="0" t="str">
        <f aca="false">IF(A5869="","",IF(COUNTIF(Campaigns!$A$7:$A$300,A5869)&gt;0,"✓",IF(N(D5869)=0,"– no spend","⚠ add to Campaigns tab")))</f>
        <v/>
      </c>
      <c r="J5869" s="83" t="str">
        <f aca="false">IF(D5869="","",D5869*IF(Settings!$B$23=Settings!$C$6,1,IF(Settings!$B$23="USD",1/INDEX(Settings!$B$29:$B$40,MONTH(B5869)),INDEX(Settings!$B$29:$B$40,MONTH(B5869)))))</f>
        <v/>
      </c>
    </row>
    <row r="5870" customFormat="false" ht="15" hidden="false" customHeight="false" outlineLevel="0" collapsed="false">
      <c r="I5870" s="0" t="str">
        <f aca="false">IF(A5870="","",IF(COUNTIF(Campaigns!$A$7:$A$300,A5870)&gt;0,"✓",IF(N(D5870)=0,"– no spend","⚠ add to Campaigns tab")))</f>
        <v/>
      </c>
      <c r="J5870" s="83" t="str">
        <f aca="false">IF(D5870="","",D5870*IF(Settings!$B$23=Settings!$C$6,1,IF(Settings!$B$23="USD",1/INDEX(Settings!$B$29:$B$40,MONTH(B5870)),INDEX(Settings!$B$29:$B$40,MONTH(B5870)))))</f>
        <v/>
      </c>
    </row>
    <row r="5871" customFormat="false" ht="15" hidden="false" customHeight="false" outlineLevel="0" collapsed="false">
      <c r="I5871" s="0" t="str">
        <f aca="false">IF(A5871="","",IF(COUNTIF(Campaigns!$A$7:$A$300,A5871)&gt;0,"✓",IF(N(D5871)=0,"– no spend","⚠ add to Campaigns tab")))</f>
        <v/>
      </c>
      <c r="J5871" s="83" t="str">
        <f aca="false">IF(D5871="","",D5871*IF(Settings!$B$23=Settings!$C$6,1,IF(Settings!$B$23="USD",1/INDEX(Settings!$B$29:$B$40,MONTH(B5871)),INDEX(Settings!$B$29:$B$40,MONTH(B5871)))))</f>
        <v/>
      </c>
    </row>
    <row r="5872" customFormat="false" ht="15" hidden="false" customHeight="false" outlineLevel="0" collapsed="false">
      <c r="I5872" s="0" t="str">
        <f aca="false">IF(A5872="","",IF(COUNTIF(Campaigns!$A$7:$A$300,A5872)&gt;0,"✓",IF(N(D5872)=0,"– no spend","⚠ add to Campaigns tab")))</f>
        <v/>
      </c>
      <c r="J5872" s="83" t="str">
        <f aca="false">IF(D5872="","",D5872*IF(Settings!$B$23=Settings!$C$6,1,IF(Settings!$B$23="USD",1/INDEX(Settings!$B$29:$B$40,MONTH(B5872)),INDEX(Settings!$B$29:$B$40,MONTH(B5872)))))</f>
        <v/>
      </c>
    </row>
    <row r="5873" customFormat="false" ht="15" hidden="false" customHeight="false" outlineLevel="0" collapsed="false">
      <c r="I5873" s="0" t="str">
        <f aca="false">IF(A5873="","",IF(COUNTIF(Campaigns!$A$7:$A$300,A5873)&gt;0,"✓",IF(N(D5873)=0,"– no spend","⚠ add to Campaigns tab")))</f>
        <v/>
      </c>
      <c r="J5873" s="83" t="str">
        <f aca="false">IF(D5873="","",D5873*IF(Settings!$B$23=Settings!$C$6,1,IF(Settings!$B$23="USD",1/INDEX(Settings!$B$29:$B$40,MONTH(B5873)),INDEX(Settings!$B$29:$B$40,MONTH(B5873)))))</f>
        <v/>
      </c>
    </row>
    <row r="5874" customFormat="false" ht="15" hidden="false" customHeight="false" outlineLevel="0" collapsed="false">
      <c r="I5874" s="0" t="str">
        <f aca="false">IF(A5874="","",IF(COUNTIF(Campaigns!$A$7:$A$300,A5874)&gt;0,"✓",IF(N(D5874)=0,"– no spend","⚠ add to Campaigns tab")))</f>
        <v/>
      </c>
      <c r="J5874" s="83" t="str">
        <f aca="false">IF(D5874="","",D5874*IF(Settings!$B$23=Settings!$C$6,1,IF(Settings!$B$23="USD",1/INDEX(Settings!$B$29:$B$40,MONTH(B5874)),INDEX(Settings!$B$29:$B$40,MONTH(B5874)))))</f>
        <v/>
      </c>
    </row>
    <row r="5875" customFormat="false" ht="15" hidden="false" customHeight="false" outlineLevel="0" collapsed="false">
      <c r="I5875" s="0" t="str">
        <f aca="false">IF(A5875="","",IF(COUNTIF(Campaigns!$A$7:$A$300,A5875)&gt;0,"✓",IF(N(D5875)=0,"– no spend","⚠ add to Campaigns tab")))</f>
        <v/>
      </c>
      <c r="J5875" s="83" t="str">
        <f aca="false">IF(D5875="","",D5875*IF(Settings!$B$23=Settings!$C$6,1,IF(Settings!$B$23="USD",1/INDEX(Settings!$B$29:$B$40,MONTH(B5875)),INDEX(Settings!$B$29:$B$40,MONTH(B5875)))))</f>
        <v/>
      </c>
    </row>
    <row r="5876" customFormat="false" ht="15" hidden="false" customHeight="false" outlineLevel="0" collapsed="false">
      <c r="I5876" s="0" t="str">
        <f aca="false">IF(A5876="","",IF(COUNTIF(Campaigns!$A$7:$A$300,A5876)&gt;0,"✓",IF(N(D5876)=0,"– no spend","⚠ add to Campaigns tab")))</f>
        <v/>
      </c>
      <c r="J5876" s="83" t="str">
        <f aca="false">IF(D5876="","",D5876*IF(Settings!$B$23=Settings!$C$6,1,IF(Settings!$B$23="USD",1/INDEX(Settings!$B$29:$B$40,MONTH(B5876)),INDEX(Settings!$B$29:$B$40,MONTH(B5876)))))</f>
        <v/>
      </c>
    </row>
    <row r="5877" customFormat="false" ht="15" hidden="false" customHeight="false" outlineLevel="0" collapsed="false">
      <c r="I5877" s="0" t="str">
        <f aca="false">IF(A5877="","",IF(COUNTIF(Campaigns!$A$7:$A$300,A5877)&gt;0,"✓",IF(N(D5877)=0,"– no spend","⚠ add to Campaigns tab")))</f>
        <v/>
      </c>
      <c r="J5877" s="83" t="str">
        <f aca="false">IF(D5877="","",D5877*IF(Settings!$B$23=Settings!$C$6,1,IF(Settings!$B$23="USD",1/INDEX(Settings!$B$29:$B$40,MONTH(B5877)),INDEX(Settings!$B$29:$B$40,MONTH(B5877)))))</f>
        <v/>
      </c>
    </row>
    <row r="5878" customFormat="false" ht="15" hidden="false" customHeight="false" outlineLevel="0" collapsed="false">
      <c r="I5878" s="0" t="str">
        <f aca="false">IF(A5878="","",IF(COUNTIF(Campaigns!$A$7:$A$300,A5878)&gt;0,"✓",IF(N(D5878)=0,"– no spend","⚠ add to Campaigns tab")))</f>
        <v/>
      </c>
      <c r="J5878" s="83" t="str">
        <f aca="false">IF(D5878="","",D5878*IF(Settings!$B$23=Settings!$C$6,1,IF(Settings!$B$23="USD",1/INDEX(Settings!$B$29:$B$40,MONTH(B5878)),INDEX(Settings!$B$29:$B$40,MONTH(B5878)))))</f>
        <v/>
      </c>
    </row>
    <row r="5879" customFormat="false" ht="15" hidden="false" customHeight="false" outlineLevel="0" collapsed="false">
      <c r="I5879" s="0" t="str">
        <f aca="false">IF(A5879="","",IF(COUNTIF(Campaigns!$A$7:$A$300,A5879)&gt;0,"✓",IF(N(D5879)=0,"– no spend","⚠ add to Campaigns tab")))</f>
        <v/>
      </c>
      <c r="J5879" s="83" t="str">
        <f aca="false">IF(D5879="","",D5879*IF(Settings!$B$23=Settings!$C$6,1,IF(Settings!$B$23="USD",1/INDEX(Settings!$B$29:$B$40,MONTH(B5879)),INDEX(Settings!$B$29:$B$40,MONTH(B5879)))))</f>
        <v/>
      </c>
    </row>
    <row r="5880" customFormat="false" ht="15" hidden="false" customHeight="false" outlineLevel="0" collapsed="false">
      <c r="I5880" s="0" t="str">
        <f aca="false">IF(A5880="","",IF(COUNTIF(Campaigns!$A$7:$A$300,A5880)&gt;0,"✓",IF(N(D5880)=0,"– no spend","⚠ add to Campaigns tab")))</f>
        <v/>
      </c>
      <c r="J5880" s="83" t="str">
        <f aca="false">IF(D5880="","",D5880*IF(Settings!$B$23=Settings!$C$6,1,IF(Settings!$B$23="USD",1/INDEX(Settings!$B$29:$B$40,MONTH(B5880)),INDEX(Settings!$B$29:$B$40,MONTH(B5880)))))</f>
        <v/>
      </c>
    </row>
    <row r="5881" customFormat="false" ht="15" hidden="false" customHeight="false" outlineLevel="0" collapsed="false">
      <c r="I5881" s="0" t="str">
        <f aca="false">IF(A5881="","",IF(COUNTIF(Campaigns!$A$7:$A$300,A5881)&gt;0,"✓",IF(N(D5881)=0,"– no spend","⚠ add to Campaigns tab")))</f>
        <v/>
      </c>
      <c r="J5881" s="83" t="str">
        <f aca="false">IF(D5881="","",D5881*IF(Settings!$B$23=Settings!$C$6,1,IF(Settings!$B$23="USD",1/INDEX(Settings!$B$29:$B$40,MONTH(B5881)),INDEX(Settings!$B$29:$B$40,MONTH(B5881)))))</f>
        <v/>
      </c>
    </row>
    <row r="5882" customFormat="false" ht="15" hidden="false" customHeight="false" outlineLevel="0" collapsed="false">
      <c r="I5882" s="0" t="str">
        <f aca="false">IF(A5882="","",IF(COUNTIF(Campaigns!$A$7:$A$300,A5882)&gt;0,"✓",IF(N(D5882)=0,"– no spend","⚠ add to Campaigns tab")))</f>
        <v/>
      </c>
      <c r="J5882" s="83" t="str">
        <f aca="false">IF(D5882="","",D5882*IF(Settings!$B$23=Settings!$C$6,1,IF(Settings!$B$23="USD",1/INDEX(Settings!$B$29:$B$40,MONTH(B5882)),INDEX(Settings!$B$29:$B$40,MONTH(B5882)))))</f>
        <v/>
      </c>
    </row>
    <row r="5883" customFormat="false" ht="15" hidden="false" customHeight="false" outlineLevel="0" collapsed="false">
      <c r="I5883" s="0" t="str">
        <f aca="false">IF(A5883="","",IF(COUNTIF(Campaigns!$A$7:$A$300,A5883)&gt;0,"✓",IF(N(D5883)=0,"– no spend","⚠ add to Campaigns tab")))</f>
        <v/>
      </c>
      <c r="J5883" s="83" t="str">
        <f aca="false">IF(D5883="","",D5883*IF(Settings!$B$23=Settings!$C$6,1,IF(Settings!$B$23="USD",1/INDEX(Settings!$B$29:$B$40,MONTH(B5883)),INDEX(Settings!$B$29:$B$40,MONTH(B5883)))))</f>
        <v/>
      </c>
    </row>
    <row r="5884" customFormat="false" ht="15" hidden="false" customHeight="false" outlineLevel="0" collapsed="false">
      <c r="I5884" s="0" t="str">
        <f aca="false">IF(A5884="","",IF(COUNTIF(Campaigns!$A$7:$A$300,A5884)&gt;0,"✓",IF(N(D5884)=0,"– no spend","⚠ add to Campaigns tab")))</f>
        <v/>
      </c>
      <c r="J5884" s="83" t="str">
        <f aca="false">IF(D5884="","",D5884*IF(Settings!$B$23=Settings!$C$6,1,IF(Settings!$B$23="USD",1/INDEX(Settings!$B$29:$B$40,MONTH(B5884)),INDEX(Settings!$B$29:$B$40,MONTH(B5884)))))</f>
        <v/>
      </c>
    </row>
    <row r="5885" customFormat="false" ht="15" hidden="false" customHeight="false" outlineLevel="0" collapsed="false">
      <c r="I5885" s="0" t="str">
        <f aca="false">IF(A5885="","",IF(COUNTIF(Campaigns!$A$7:$A$300,A5885)&gt;0,"✓",IF(N(D5885)=0,"– no spend","⚠ add to Campaigns tab")))</f>
        <v/>
      </c>
      <c r="J5885" s="83" t="str">
        <f aca="false">IF(D5885="","",D5885*IF(Settings!$B$23=Settings!$C$6,1,IF(Settings!$B$23="USD",1/INDEX(Settings!$B$29:$B$40,MONTH(B5885)),INDEX(Settings!$B$29:$B$40,MONTH(B5885)))))</f>
        <v/>
      </c>
    </row>
    <row r="5886" customFormat="false" ht="15" hidden="false" customHeight="false" outlineLevel="0" collapsed="false">
      <c r="I5886" s="0" t="str">
        <f aca="false">IF(A5886="","",IF(COUNTIF(Campaigns!$A$7:$A$300,A5886)&gt;0,"✓",IF(N(D5886)=0,"– no spend","⚠ add to Campaigns tab")))</f>
        <v/>
      </c>
      <c r="J5886" s="83" t="str">
        <f aca="false">IF(D5886="","",D5886*IF(Settings!$B$23=Settings!$C$6,1,IF(Settings!$B$23="USD",1/INDEX(Settings!$B$29:$B$40,MONTH(B5886)),INDEX(Settings!$B$29:$B$40,MONTH(B5886)))))</f>
        <v/>
      </c>
    </row>
    <row r="5887" customFormat="false" ht="15" hidden="false" customHeight="false" outlineLevel="0" collapsed="false">
      <c r="I5887" s="0" t="str">
        <f aca="false">IF(A5887="","",IF(COUNTIF(Campaigns!$A$7:$A$300,A5887)&gt;0,"✓",IF(N(D5887)=0,"– no spend","⚠ add to Campaigns tab")))</f>
        <v/>
      </c>
      <c r="J5887" s="83" t="str">
        <f aca="false">IF(D5887="","",D5887*IF(Settings!$B$23=Settings!$C$6,1,IF(Settings!$B$23="USD",1/INDEX(Settings!$B$29:$B$40,MONTH(B5887)),INDEX(Settings!$B$29:$B$40,MONTH(B5887)))))</f>
        <v/>
      </c>
    </row>
    <row r="5888" customFormat="false" ht="15" hidden="false" customHeight="false" outlineLevel="0" collapsed="false">
      <c r="I5888" s="0" t="str">
        <f aca="false">IF(A5888="","",IF(COUNTIF(Campaigns!$A$7:$A$300,A5888)&gt;0,"✓",IF(N(D5888)=0,"– no spend","⚠ add to Campaigns tab")))</f>
        <v/>
      </c>
      <c r="J5888" s="83" t="str">
        <f aca="false">IF(D5888="","",D5888*IF(Settings!$B$23=Settings!$C$6,1,IF(Settings!$B$23="USD",1/INDEX(Settings!$B$29:$B$40,MONTH(B5888)),INDEX(Settings!$B$29:$B$40,MONTH(B5888)))))</f>
        <v/>
      </c>
    </row>
    <row r="5889" customFormat="false" ht="15" hidden="false" customHeight="false" outlineLevel="0" collapsed="false">
      <c r="I5889" s="0" t="str">
        <f aca="false">IF(A5889="","",IF(COUNTIF(Campaigns!$A$7:$A$300,A5889)&gt;0,"✓",IF(N(D5889)=0,"– no spend","⚠ add to Campaigns tab")))</f>
        <v/>
      </c>
      <c r="J5889" s="83" t="str">
        <f aca="false">IF(D5889="","",D5889*IF(Settings!$B$23=Settings!$C$6,1,IF(Settings!$B$23="USD",1/INDEX(Settings!$B$29:$B$40,MONTH(B5889)),INDEX(Settings!$B$29:$B$40,MONTH(B5889)))))</f>
        <v/>
      </c>
    </row>
    <row r="5890" customFormat="false" ht="15" hidden="false" customHeight="false" outlineLevel="0" collapsed="false">
      <c r="I5890" s="0" t="str">
        <f aca="false">IF(A5890="","",IF(COUNTIF(Campaigns!$A$7:$A$300,A5890)&gt;0,"✓",IF(N(D5890)=0,"– no spend","⚠ add to Campaigns tab")))</f>
        <v/>
      </c>
      <c r="J5890" s="83" t="str">
        <f aca="false">IF(D5890="","",D5890*IF(Settings!$B$23=Settings!$C$6,1,IF(Settings!$B$23="USD",1/INDEX(Settings!$B$29:$B$40,MONTH(B5890)),INDEX(Settings!$B$29:$B$40,MONTH(B5890)))))</f>
        <v/>
      </c>
    </row>
    <row r="5891" customFormat="false" ht="15" hidden="false" customHeight="false" outlineLevel="0" collapsed="false">
      <c r="I5891" s="0" t="str">
        <f aca="false">IF(A5891="","",IF(COUNTIF(Campaigns!$A$7:$A$300,A5891)&gt;0,"✓",IF(N(D5891)=0,"– no spend","⚠ add to Campaigns tab")))</f>
        <v/>
      </c>
      <c r="J5891" s="83" t="str">
        <f aca="false">IF(D5891="","",D5891*IF(Settings!$B$23=Settings!$C$6,1,IF(Settings!$B$23="USD",1/INDEX(Settings!$B$29:$B$40,MONTH(B5891)),INDEX(Settings!$B$29:$B$40,MONTH(B5891)))))</f>
        <v/>
      </c>
    </row>
    <row r="5892" customFormat="false" ht="15" hidden="false" customHeight="false" outlineLevel="0" collapsed="false">
      <c r="I5892" s="0" t="str">
        <f aca="false">IF(A5892="","",IF(COUNTIF(Campaigns!$A$7:$A$300,A5892)&gt;0,"✓",IF(N(D5892)=0,"– no spend","⚠ add to Campaigns tab")))</f>
        <v/>
      </c>
      <c r="J5892" s="83" t="str">
        <f aca="false">IF(D5892="","",D5892*IF(Settings!$B$23=Settings!$C$6,1,IF(Settings!$B$23="USD",1/INDEX(Settings!$B$29:$B$40,MONTH(B5892)),INDEX(Settings!$B$29:$B$40,MONTH(B5892)))))</f>
        <v/>
      </c>
    </row>
    <row r="5893" customFormat="false" ht="15" hidden="false" customHeight="false" outlineLevel="0" collapsed="false">
      <c r="I5893" s="0" t="str">
        <f aca="false">IF(A5893="","",IF(COUNTIF(Campaigns!$A$7:$A$300,A5893)&gt;0,"✓",IF(N(D5893)=0,"– no spend","⚠ add to Campaigns tab")))</f>
        <v/>
      </c>
      <c r="J5893" s="83" t="str">
        <f aca="false">IF(D5893="","",D5893*IF(Settings!$B$23=Settings!$C$6,1,IF(Settings!$B$23="USD",1/INDEX(Settings!$B$29:$B$40,MONTH(B5893)),INDEX(Settings!$B$29:$B$40,MONTH(B5893)))))</f>
        <v/>
      </c>
    </row>
    <row r="5894" customFormat="false" ht="15" hidden="false" customHeight="false" outlineLevel="0" collapsed="false">
      <c r="I5894" s="0" t="str">
        <f aca="false">IF(A5894="","",IF(COUNTIF(Campaigns!$A$7:$A$300,A5894)&gt;0,"✓",IF(N(D5894)=0,"– no spend","⚠ add to Campaigns tab")))</f>
        <v/>
      </c>
      <c r="J5894" s="83" t="str">
        <f aca="false">IF(D5894="","",D5894*IF(Settings!$B$23=Settings!$C$6,1,IF(Settings!$B$23="USD",1/INDEX(Settings!$B$29:$B$40,MONTH(B5894)),INDEX(Settings!$B$29:$B$40,MONTH(B5894)))))</f>
        <v/>
      </c>
    </row>
    <row r="5895" customFormat="false" ht="15" hidden="false" customHeight="false" outlineLevel="0" collapsed="false">
      <c r="I5895" s="0" t="str">
        <f aca="false">IF(A5895="","",IF(COUNTIF(Campaigns!$A$7:$A$300,A5895)&gt;0,"✓",IF(N(D5895)=0,"– no spend","⚠ add to Campaigns tab")))</f>
        <v/>
      </c>
      <c r="J5895" s="83" t="str">
        <f aca="false">IF(D5895="","",D5895*IF(Settings!$B$23=Settings!$C$6,1,IF(Settings!$B$23="USD",1/INDEX(Settings!$B$29:$B$40,MONTH(B5895)),INDEX(Settings!$B$29:$B$40,MONTH(B5895)))))</f>
        <v/>
      </c>
    </row>
    <row r="5896" customFormat="false" ht="15" hidden="false" customHeight="false" outlineLevel="0" collapsed="false">
      <c r="I5896" s="0" t="str">
        <f aca="false">IF(A5896="","",IF(COUNTIF(Campaigns!$A$7:$A$300,A5896)&gt;0,"✓",IF(N(D5896)=0,"– no spend","⚠ add to Campaigns tab")))</f>
        <v/>
      </c>
      <c r="J5896" s="83" t="str">
        <f aca="false">IF(D5896="","",D5896*IF(Settings!$B$23=Settings!$C$6,1,IF(Settings!$B$23="USD",1/INDEX(Settings!$B$29:$B$40,MONTH(B5896)),INDEX(Settings!$B$29:$B$40,MONTH(B5896)))))</f>
        <v/>
      </c>
    </row>
    <row r="5897" customFormat="false" ht="15" hidden="false" customHeight="false" outlineLevel="0" collapsed="false">
      <c r="I5897" s="0" t="str">
        <f aca="false">IF(A5897="","",IF(COUNTIF(Campaigns!$A$7:$A$300,A5897)&gt;0,"✓",IF(N(D5897)=0,"– no spend","⚠ add to Campaigns tab")))</f>
        <v/>
      </c>
      <c r="J5897" s="83" t="str">
        <f aca="false">IF(D5897="","",D5897*IF(Settings!$B$23=Settings!$C$6,1,IF(Settings!$B$23="USD",1/INDEX(Settings!$B$29:$B$40,MONTH(B5897)),INDEX(Settings!$B$29:$B$40,MONTH(B5897)))))</f>
        <v/>
      </c>
    </row>
    <row r="5898" customFormat="false" ht="15" hidden="false" customHeight="false" outlineLevel="0" collapsed="false">
      <c r="I5898" s="0" t="str">
        <f aca="false">IF(A5898="","",IF(COUNTIF(Campaigns!$A$7:$A$300,A5898)&gt;0,"✓",IF(N(D5898)=0,"– no spend","⚠ add to Campaigns tab")))</f>
        <v/>
      </c>
      <c r="J5898" s="83" t="str">
        <f aca="false">IF(D5898="","",D5898*IF(Settings!$B$23=Settings!$C$6,1,IF(Settings!$B$23="USD",1/INDEX(Settings!$B$29:$B$40,MONTH(B5898)),INDEX(Settings!$B$29:$B$40,MONTH(B5898)))))</f>
        <v/>
      </c>
    </row>
    <row r="5899" customFormat="false" ht="15" hidden="false" customHeight="false" outlineLevel="0" collapsed="false">
      <c r="I5899" s="0" t="str">
        <f aca="false">IF(A5899="","",IF(COUNTIF(Campaigns!$A$7:$A$300,A5899)&gt;0,"✓",IF(N(D5899)=0,"– no spend","⚠ add to Campaigns tab")))</f>
        <v/>
      </c>
      <c r="J5899" s="83" t="str">
        <f aca="false">IF(D5899="","",D5899*IF(Settings!$B$23=Settings!$C$6,1,IF(Settings!$B$23="USD",1/INDEX(Settings!$B$29:$B$40,MONTH(B5899)),INDEX(Settings!$B$29:$B$40,MONTH(B5899)))))</f>
        <v/>
      </c>
    </row>
    <row r="5900" customFormat="false" ht="15" hidden="false" customHeight="false" outlineLevel="0" collapsed="false">
      <c r="I5900" s="0" t="str">
        <f aca="false">IF(A5900="","",IF(COUNTIF(Campaigns!$A$7:$A$300,A5900)&gt;0,"✓",IF(N(D5900)=0,"– no spend","⚠ add to Campaigns tab")))</f>
        <v/>
      </c>
      <c r="J5900" s="83" t="str">
        <f aca="false">IF(D5900="","",D5900*IF(Settings!$B$23=Settings!$C$6,1,IF(Settings!$B$23="USD",1/INDEX(Settings!$B$29:$B$40,MONTH(B5900)),INDEX(Settings!$B$29:$B$40,MONTH(B5900)))))</f>
        <v/>
      </c>
    </row>
    <row r="5901" customFormat="false" ht="15" hidden="false" customHeight="false" outlineLevel="0" collapsed="false">
      <c r="I5901" s="0" t="str">
        <f aca="false">IF(A5901="","",IF(COUNTIF(Campaigns!$A$7:$A$300,A5901)&gt;0,"✓",IF(N(D5901)=0,"– no spend","⚠ add to Campaigns tab")))</f>
        <v/>
      </c>
      <c r="J5901" s="83" t="str">
        <f aca="false">IF(D5901="","",D5901*IF(Settings!$B$23=Settings!$C$6,1,IF(Settings!$B$23="USD",1/INDEX(Settings!$B$29:$B$40,MONTH(B5901)),INDEX(Settings!$B$29:$B$40,MONTH(B5901)))))</f>
        <v/>
      </c>
    </row>
    <row r="5902" customFormat="false" ht="15" hidden="false" customHeight="false" outlineLevel="0" collapsed="false">
      <c r="I5902" s="0" t="str">
        <f aca="false">IF(A5902="","",IF(COUNTIF(Campaigns!$A$7:$A$300,A5902)&gt;0,"✓",IF(N(D5902)=0,"– no spend","⚠ add to Campaigns tab")))</f>
        <v/>
      </c>
      <c r="J5902" s="83" t="str">
        <f aca="false">IF(D5902="","",D5902*IF(Settings!$B$23=Settings!$C$6,1,IF(Settings!$B$23="USD",1/INDEX(Settings!$B$29:$B$40,MONTH(B5902)),INDEX(Settings!$B$29:$B$40,MONTH(B5902)))))</f>
        <v/>
      </c>
    </row>
    <row r="5903" customFormat="false" ht="15" hidden="false" customHeight="false" outlineLevel="0" collapsed="false">
      <c r="I5903" s="0" t="str">
        <f aca="false">IF(A5903="","",IF(COUNTIF(Campaigns!$A$7:$A$300,A5903)&gt;0,"✓",IF(N(D5903)=0,"– no spend","⚠ add to Campaigns tab")))</f>
        <v/>
      </c>
      <c r="J5903" s="83" t="str">
        <f aca="false">IF(D5903="","",D5903*IF(Settings!$B$23=Settings!$C$6,1,IF(Settings!$B$23="USD",1/INDEX(Settings!$B$29:$B$40,MONTH(B5903)),INDEX(Settings!$B$29:$B$40,MONTH(B5903)))))</f>
        <v/>
      </c>
    </row>
    <row r="5904" customFormat="false" ht="15" hidden="false" customHeight="false" outlineLevel="0" collapsed="false">
      <c r="I5904" s="0" t="str">
        <f aca="false">IF(A5904="","",IF(COUNTIF(Campaigns!$A$7:$A$300,A5904)&gt;0,"✓",IF(N(D5904)=0,"– no spend","⚠ add to Campaigns tab")))</f>
        <v/>
      </c>
      <c r="J5904" s="83" t="str">
        <f aca="false">IF(D5904="","",D5904*IF(Settings!$B$23=Settings!$C$6,1,IF(Settings!$B$23="USD",1/INDEX(Settings!$B$29:$B$40,MONTH(B5904)),INDEX(Settings!$B$29:$B$40,MONTH(B5904)))))</f>
        <v/>
      </c>
    </row>
    <row r="5905" customFormat="false" ht="15" hidden="false" customHeight="false" outlineLevel="0" collapsed="false">
      <c r="I5905" s="0" t="str">
        <f aca="false">IF(A5905="","",IF(COUNTIF(Campaigns!$A$7:$A$300,A5905)&gt;0,"✓",IF(N(D5905)=0,"– no spend","⚠ add to Campaigns tab")))</f>
        <v/>
      </c>
      <c r="J5905" s="83" t="str">
        <f aca="false">IF(D5905="","",D5905*IF(Settings!$B$23=Settings!$C$6,1,IF(Settings!$B$23="USD",1/INDEX(Settings!$B$29:$B$40,MONTH(B5905)),INDEX(Settings!$B$29:$B$40,MONTH(B5905)))))</f>
        <v/>
      </c>
    </row>
    <row r="5906" customFormat="false" ht="15" hidden="false" customHeight="false" outlineLevel="0" collapsed="false">
      <c r="I5906" s="0" t="str">
        <f aca="false">IF(A5906="","",IF(COUNTIF(Campaigns!$A$7:$A$300,A5906)&gt;0,"✓",IF(N(D5906)=0,"– no spend","⚠ add to Campaigns tab")))</f>
        <v/>
      </c>
      <c r="J5906" s="83" t="str">
        <f aca="false">IF(D5906="","",D5906*IF(Settings!$B$23=Settings!$C$6,1,IF(Settings!$B$23="USD",1/INDEX(Settings!$B$29:$B$40,MONTH(B5906)),INDEX(Settings!$B$29:$B$40,MONTH(B5906)))))</f>
        <v/>
      </c>
    </row>
    <row r="5907" customFormat="false" ht="15" hidden="false" customHeight="false" outlineLevel="0" collapsed="false">
      <c r="I5907" s="0" t="str">
        <f aca="false">IF(A5907="","",IF(COUNTIF(Campaigns!$A$7:$A$300,A5907)&gt;0,"✓",IF(N(D5907)=0,"– no spend","⚠ add to Campaigns tab")))</f>
        <v/>
      </c>
      <c r="J5907" s="83" t="str">
        <f aca="false">IF(D5907="","",D5907*IF(Settings!$B$23=Settings!$C$6,1,IF(Settings!$B$23="USD",1/INDEX(Settings!$B$29:$B$40,MONTH(B5907)),INDEX(Settings!$B$29:$B$40,MONTH(B5907)))))</f>
        <v/>
      </c>
    </row>
    <row r="5908" customFormat="false" ht="15" hidden="false" customHeight="false" outlineLevel="0" collapsed="false">
      <c r="I5908" s="0" t="str">
        <f aca="false">IF(A5908="","",IF(COUNTIF(Campaigns!$A$7:$A$300,A5908)&gt;0,"✓",IF(N(D5908)=0,"– no spend","⚠ add to Campaigns tab")))</f>
        <v/>
      </c>
      <c r="J5908" s="83" t="str">
        <f aca="false">IF(D5908="","",D5908*IF(Settings!$B$23=Settings!$C$6,1,IF(Settings!$B$23="USD",1/INDEX(Settings!$B$29:$B$40,MONTH(B5908)),INDEX(Settings!$B$29:$B$40,MONTH(B5908)))))</f>
        <v/>
      </c>
    </row>
    <row r="5909" customFormat="false" ht="15" hidden="false" customHeight="false" outlineLevel="0" collapsed="false">
      <c r="I5909" s="0" t="str">
        <f aca="false">IF(A5909="","",IF(COUNTIF(Campaigns!$A$7:$A$300,A5909)&gt;0,"✓",IF(N(D5909)=0,"– no spend","⚠ add to Campaigns tab")))</f>
        <v/>
      </c>
      <c r="J5909" s="83" t="str">
        <f aca="false">IF(D5909="","",D5909*IF(Settings!$B$23=Settings!$C$6,1,IF(Settings!$B$23="USD",1/INDEX(Settings!$B$29:$B$40,MONTH(B5909)),INDEX(Settings!$B$29:$B$40,MONTH(B5909)))))</f>
        <v/>
      </c>
    </row>
    <row r="5910" customFormat="false" ht="15" hidden="false" customHeight="false" outlineLevel="0" collapsed="false">
      <c r="I5910" s="0" t="str">
        <f aca="false">IF(A5910="","",IF(COUNTIF(Campaigns!$A$7:$A$300,A5910)&gt;0,"✓",IF(N(D5910)=0,"– no spend","⚠ add to Campaigns tab")))</f>
        <v/>
      </c>
      <c r="J5910" s="83" t="str">
        <f aca="false">IF(D5910="","",D5910*IF(Settings!$B$23=Settings!$C$6,1,IF(Settings!$B$23="USD",1/INDEX(Settings!$B$29:$B$40,MONTH(B5910)),INDEX(Settings!$B$29:$B$40,MONTH(B5910)))))</f>
        <v/>
      </c>
    </row>
    <row r="5911" customFormat="false" ht="15" hidden="false" customHeight="false" outlineLevel="0" collapsed="false">
      <c r="I5911" s="0" t="str">
        <f aca="false">IF(A5911="","",IF(COUNTIF(Campaigns!$A$7:$A$300,A5911)&gt;0,"✓",IF(N(D5911)=0,"– no spend","⚠ add to Campaigns tab")))</f>
        <v/>
      </c>
      <c r="J5911" s="83" t="str">
        <f aca="false">IF(D5911="","",D5911*IF(Settings!$B$23=Settings!$C$6,1,IF(Settings!$B$23="USD",1/INDEX(Settings!$B$29:$B$40,MONTH(B5911)),INDEX(Settings!$B$29:$B$40,MONTH(B5911)))))</f>
        <v/>
      </c>
    </row>
    <row r="5912" customFormat="false" ht="15" hidden="false" customHeight="false" outlineLevel="0" collapsed="false">
      <c r="I5912" s="0" t="str">
        <f aca="false">IF(A5912="","",IF(COUNTIF(Campaigns!$A$7:$A$300,A5912)&gt;0,"✓",IF(N(D5912)=0,"– no spend","⚠ add to Campaigns tab")))</f>
        <v/>
      </c>
      <c r="J5912" s="83" t="str">
        <f aca="false">IF(D5912="","",D5912*IF(Settings!$B$23=Settings!$C$6,1,IF(Settings!$B$23="USD",1/INDEX(Settings!$B$29:$B$40,MONTH(B5912)),INDEX(Settings!$B$29:$B$40,MONTH(B5912)))))</f>
        <v/>
      </c>
    </row>
    <row r="5913" customFormat="false" ht="15" hidden="false" customHeight="false" outlineLevel="0" collapsed="false">
      <c r="I5913" s="0" t="str">
        <f aca="false">IF(A5913="","",IF(COUNTIF(Campaigns!$A$7:$A$300,A5913)&gt;0,"✓",IF(N(D5913)=0,"– no spend","⚠ add to Campaigns tab")))</f>
        <v/>
      </c>
      <c r="J5913" s="83" t="str">
        <f aca="false">IF(D5913="","",D5913*IF(Settings!$B$23=Settings!$C$6,1,IF(Settings!$B$23="USD",1/INDEX(Settings!$B$29:$B$40,MONTH(B5913)),INDEX(Settings!$B$29:$B$40,MONTH(B5913)))))</f>
        <v/>
      </c>
    </row>
    <row r="5914" customFormat="false" ht="15" hidden="false" customHeight="false" outlineLevel="0" collapsed="false">
      <c r="I5914" s="0" t="str">
        <f aca="false">IF(A5914="","",IF(COUNTIF(Campaigns!$A$7:$A$300,A5914)&gt;0,"✓",IF(N(D5914)=0,"– no spend","⚠ add to Campaigns tab")))</f>
        <v/>
      </c>
      <c r="J5914" s="83" t="str">
        <f aca="false">IF(D5914="","",D5914*IF(Settings!$B$23=Settings!$C$6,1,IF(Settings!$B$23="USD",1/INDEX(Settings!$B$29:$B$40,MONTH(B5914)),INDEX(Settings!$B$29:$B$40,MONTH(B5914)))))</f>
        <v/>
      </c>
    </row>
    <row r="5915" customFormat="false" ht="15" hidden="false" customHeight="false" outlineLevel="0" collapsed="false">
      <c r="I5915" s="0" t="str">
        <f aca="false">IF(A5915="","",IF(COUNTIF(Campaigns!$A$7:$A$300,A5915)&gt;0,"✓",IF(N(D5915)=0,"– no spend","⚠ add to Campaigns tab")))</f>
        <v/>
      </c>
      <c r="J5915" s="83" t="str">
        <f aca="false">IF(D5915="","",D5915*IF(Settings!$B$23=Settings!$C$6,1,IF(Settings!$B$23="USD",1/INDEX(Settings!$B$29:$B$40,MONTH(B5915)),INDEX(Settings!$B$29:$B$40,MONTH(B5915)))))</f>
        <v/>
      </c>
    </row>
    <row r="5916" customFormat="false" ht="15" hidden="false" customHeight="false" outlineLevel="0" collapsed="false">
      <c r="I5916" s="0" t="str">
        <f aca="false">IF(A5916="","",IF(COUNTIF(Campaigns!$A$7:$A$300,A5916)&gt;0,"✓",IF(N(D5916)=0,"– no spend","⚠ add to Campaigns tab")))</f>
        <v/>
      </c>
      <c r="J5916" s="83" t="str">
        <f aca="false">IF(D5916="","",D5916*IF(Settings!$B$23=Settings!$C$6,1,IF(Settings!$B$23="USD",1/INDEX(Settings!$B$29:$B$40,MONTH(B5916)),INDEX(Settings!$B$29:$B$40,MONTH(B5916)))))</f>
        <v/>
      </c>
    </row>
    <row r="5917" customFormat="false" ht="15" hidden="false" customHeight="false" outlineLevel="0" collapsed="false">
      <c r="I5917" s="0" t="str">
        <f aca="false">IF(A5917="","",IF(COUNTIF(Campaigns!$A$7:$A$300,A5917)&gt;0,"✓",IF(N(D5917)=0,"– no spend","⚠ add to Campaigns tab")))</f>
        <v/>
      </c>
      <c r="J5917" s="83" t="str">
        <f aca="false">IF(D5917="","",D5917*IF(Settings!$B$23=Settings!$C$6,1,IF(Settings!$B$23="USD",1/INDEX(Settings!$B$29:$B$40,MONTH(B5917)),INDEX(Settings!$B$29:$B$40,MONTH(B5917)))))</f>
        <v/>
      </c>
    </row>
    <row r="5918" customFormat="false" ht="15" hidden="false" customHeight="false" outlineLevel="0" collapsed="false">
      <c r="I5918" s="0" t="str">
        <f aca="false">IF(A5918="","",IF(COUNTIF(Campaigns!$A$7:$A$300,A5918)&gt;0,"✓",IF(N(D5918)=0,"– no spend","⚠ add to Campaigns tab")))</f>
        <v/>
      </c>
      <c r="J5918" s="83" t="str">
        <f aca="false">IF(D5918="","",D5918*IF(Settings!$B$23=Settings!$C$6,1,IF(Settings!$B$23="USD",1/INDEX(Settings!$B$29:$B$40,MONTH(B5918)),INDEX(Settings!$B$29:$B$40,MONTH(B5918)))))</f>
        <v/>
      </c>
    </row>
    <row r="5919" customFormat="false" ht="15" hidden="false" customHeight="false" outlineLevel="0" collapsed="false">
      <c r="I5919" s="0" t="str">
        <f aca="false">IF(A5919="","",IF(COUNTIF(Campaigns!$A$7:$A$300,A5919)&gt;0,"✓",IF(N(D5919)=0,"– no spend","⚠ add to Campaigns tab")))</f>
        <v/>
      </c>
      <c r="J5919" s="83" t="str">
        <f aca="false">IF(D5919="","",D5919*IF(Settings!$B$23=Settings!$C$6,1,IF(Settings!$B$23="USD",1/INDEX(Settings!$B$29:$B$40,MONTH(B5919)),INDEX(Settings!$B$29:$B$40,MONTH(B5919)))))</f>
        <v/>
      </c>
    </row>
    <row r="5920" customFormat="false" ht="15" hidden="false" customHeight="false" outlineLevel="0" collapsed="false">
      <c r="I5920" s="0" t="str">
        <f aca="false">IF(A5920="","",IF(COUNTIF(Campaigns!$A$7:$A$300,A5920)&gt;0,"✓",IF(N(D5920)=0,"– no spend","⚠ add to Campaigns tab")))</f>
        <v/>
      </c>
      <c r="J5920" s="83" t="str">
        <f aca="false">IF(D5920="","",D5920*IF(Settings!$B$23=Settings!$C$6,1,IF(Settings!$B$23="USD",1/INDEX(Settings!$B$29:$B$40,MONTH(B5920)),INDEX(Settings!$B$29:$B$40,MONTH(B5920)))))</f>
        <v/>
      </c>
    </row>
    <row r="5921" customFormat="false" ht="15" hidden="false" customHeight="false" outlineLevel="0" collapsed="false">
      <c r="I5921" s="0" t="str">
        <f aca="false">IF(A5921="","",IF(COUNTIF(Campaigns!$A$7:$A$300,A5921)&gt;0,"✓",IF(N(D5921)=0,"– no spend","⚠ add to Campaigns tab")))</f>
        <v/>
      </c>
      <c r="J5921" s="83" t="str">
        <f aca="false">IF(D5921="","",D5921*IF(Settings!$B$23=Settings!$C$6,1,IF(Settings!$B$23="USD",1/INDEX(Settings!$B$29:$B$40,MONTH(B5921)),INDEX(Settings!$B$29:$B$40,MONTH(B5921)))))</f>
        <v/>
      </c>
    </row>
    <row r="5922" customFormat="false" ht="15" hidden="false" customHeight="false" outlineLevel="0" collapsed="false">
      <c r="I5922" s="0" t="str">
        <f aca="false">IF(A5922="","",IF(COUNTIF(Campaigns!$A$7:$A$300,A5922)&gt;0,"✓",IF(N(D5922)=0,"– no spend","⚠ add to Campaigns tab")))</f>
        <v/>
      </c>
      <c r="J5922" s="83" t="str">
        <f aca="false">IF(D5922="","",D5922*IF(Settings!$B$23=Settings!$C$6,1,IF(Settings!$B$23="USD",1/INDEX(Settings!$B$29:$B$40,MONTH(B5922)),INDEX(Settings!$B$29:$B$40,MONTH(B5922)))))</f>
        <v/>
      </c>
    </row>
    <row r="5923" customFormat="false" ht="15" hidden="false" customHeight="false" outlineLevel="0" collapsed="false">
      <c r="I5923" s="0" t="str">
        <f aca="false">IF(A5923="","",IF(COUNTIF(Campaigns!$A$7:$A$300,A5923)&gt;0,"✓",IF(N(D5923)=0,"– no spend","⚠ add to Campaigns tab")))</f>
        <v/>
      </c>
      <c r="J5923" s="83" t="str">
        <f aca="false">IF(D5923="","",D5923*IF(Settings!$B$23=Settings!$C$6,1,IF(Settings!$B$23="USD",1/INDEX(Settings!$B$29:$B$40,MONTH(B5923)),INDEX(Settings!$B$29:$B$40,MONTH(B5923)))))</f>
        <v/>
      </c>
    </row>
    <row r="5924" customFormat="false" ht="15" hidden="false" customHeight="false" outlineLevel="0" collapsed="false">
      <c r="I5924" s="0" t="str">
        <f aca="false">IF(A5924="","",IF(COUNTIF(Campaigns!$A$7:$A$300,A5924)&gt;0,"✓",IF(N(D5924)=0,"– no spend","⚠ add to Campaigns tab")))</f>
        <v/>
      </c>
      <c r="J5924" s="83" t="str">
        <f aca="false">IF(D5924="","",D5924*IF(Settings!$B$23=Settings!$C$6,1,IF(Settings!$B$23="USD",1/INDEX(Settings!$B$29:$B$40,MONTH(B5924)),INDEX(Settings!$B$29:$B$40,MONTH(B5924)))))</f>
        <v/>
      </c>
    </row>
    <row r="5925" customFormat="false" ht="15" hidden="false" customHeight="false" outlineLevel="0" collapsed="false">
      <c r="I5925" s="0" t="str">
        <f aca="false">IF(A5925="","",IF(COUNTIF(Campaigns!$A$7:$A$300,A5925)&gt;0,"✓",IF(N(D5925)=0,"– no spend","⚠ add to Campaigns tab")))</f>
        <v/>
      </c>
      <c r="J5925" s="83" t="str">
        <f aca="false">IF(D5925="","",D5925*IF(Settings!$B$23=Settings!$C$6,1,IF(Settings!$B$23="USD",1/INDEX(Settings!$B$29:$B$40,MONTH(B5925)),INDEX(Settings!$B$29:$B$40,MONTH(B5925)))))</f>
        <v/>
      </c>
    </row>
    <row r="5926" customFormat="false" ht="15" hidden="false" customHeight="false" outlineLevel="0" collapsed="false">
      <c r="I5926" s="0" t="str">
        <f aca="false">IF(A5926="","",IF(COUNTIF(Campaigns!$A$7:$A$300,A5926)&gt;0,"✓",IF(N(D5926)=0,"– no spend","⚠ add to Campaigns tab")))</f>
        <v/>
      </c>
      <c r="J5926" s="83" t="str">
        <f aca="false">IF(D5926="","",D5926*IF(Settings!$B$23=Settings!$C$6,1,IF(Settings!$B$23="USD",1/INDEX(Settings!$B$29:$B$40,MONTH(B5926)),INDEX(Settings!$B$29:$B$40,MONTH(B5926)))))</f>
        <v/>
      </c>
    </row>
    <row r="5927" customFormat="false" ht="15" hidden="false" customHeight="false" outlineLevel="0" collapsed="false">
      <c r="I5927" s="0" t="str">
        <f aca="false">IF(A5927="","",IF(COUNTIF(Campaigns!$A$7:$A$300,A5927)&gt;0,"✓",IF(N(D5927)=0,"– no spend","⚠ add to Campaigns tab")))</f>
        <v/>
      </c>
      <c r="J5927" s="83" t="str">
        <f aca="false">IF(D5927="","",D5927*IF(Settings!$B$23=Settings!$C$6,1,IF(Settings!$B$23="USD",1/INDEX(Settings!$B$29:$B$40,MONTH(B5927)),INDEX(Settings!$B$29:$B$40,MONTH(B5927)))))</f>
        <v/>
      </c>
    </row>
    <row r="5928" customFormat="false" ht="15" hidden="false" customHeight="false" outlineLevel="0" collapsed="false">
      <c r="I5928" s="0" t="str">
        <f aca="false">IF(A5928="","",IF(COUNTIF(Campaigns!$A$7:$A$300,A5928)&gt;0,"✓",IF(N(D5928)=0,"– no spend","⚠ add to Campaigns tab")))</f>
        <v/>
      </c>
      <c r="J5928" s="83" t="str">
        <f aca="false">IF(D5928="","",D5928*IF(Settings!$B$23=Settings!$C$6,1,IF(Settings!$B$23="USD",1/INDEX(Settings!$B$29:$B$40,MONTH(B5928)),INDEX(Settings!$B$29:$B$40,MONTH(B5928)))))</f>
        <v/>
      </c>
    </row>
    <row r="5929" customFormat="false" ht="15" hidden="false" customHeight="false" outlineLevel="0" collapsed="false">
      <c r="I5929" s="0" t="str">
        <f aca="false">IF(A5929="","",IF(COUNTIF(Campaigns!$A$7:$A$300,A5929)&gt;0,"✓",IF(N(D5929)=0,"– no spend","⚠ add to Campaigns tab")))</f>
        <v/>
      </c>
      <c r="J5929" s="83" t="str">
        <f aca="false">IF(D5929="","",D5929*IF(Settings!$B$23=Settings!$C$6,1,IF(Settings!$B$23="USD",1/INDEX(Settings!$B$29:$B$40,MONTH(B5929)),INDEX(Settings!$B$29:$B$40,MONTH(B5929)))))</f>
        <v/>
      </c>
    </row>
    <row r="5930" customFormat="false" ht="15" hidden="false" customHeight="false" outlineLevel="0" collapsed="false">
      <c r="I5930" s="0" t="str">
        <f aca="false">IF(A5930="","",IF(COUNTIF(Campaigns!$A$7:$A$300,A5930)&gt;0,"✓",IF(N(D5930)=0,"– no spend","⚠ add to Campaigns tab")))</f>
        <v/>
      </c>
      <c r="J5930" s="83" t="str">
        <f aca="false">IF(D5930="","",D5930*IF(Settings!$B$23=Settings!$C$6,1,IF(Settings!$B$23="USD",1/INDEX(Settings!$B$29:$B$40,MONTH(B5930)),INDEX(Settings!$B$29:$B$40,MONTH(B5930)))))</f>
        <v/>
      </c>
    </row>
    <row r="5931" customFormat="false" ht="15" hidden="false" customHeight="false" outlineLevel="0" collapsed="false">
      <c r="I5931" s="0" t="str">
        <f aca="false">IF(A5931="","",IF(COUNTIF(Campaigns!$A$7:$A$300,A5931)&gt;0,"✓",IF(N(D5931)=0,"– no spend","⚠ add to Campaigns tab")))</f>
        <v/>
      </c>
      <c r="J5931" s="83" t="str">
        <f aca="false">IF(D5931="","",D5931*IF(Settings!$B$23=Settings!$C$6,1,IF(Settings!$B$23="USD",1/INDEX(Settings!$B$29:$B$40,MONTH(B5931)),INDEX(Settings!$B$29:$B$40,MONTH(B5931)))))</f>
        <v/>
      </c>
    </row>
    <row r="5932" customFormat="false" ht="15" hidden="false" customHeight="false" outlineLevel="0" collapsed="false">
      <c r="I5932" s="0" t="str">
        <f aca="false">IF(A5932="","",IF(COUNTIF(Campaigns!$A$7:$A$300,A5932)&gt;0,"✓",IF(N(D5932)=0,"– no spend","⚠ add to Campaigns tab")))</f>
        <v/>
      </c>
      <c r="J5932" s="83" t="str">
        <f aca="false">IF(D5932="","",D5932*IF(Settings!$B$23=Settings!$C$6,1,IF(Settings!$B$23="USD",1/INDEX(Settings!$B$29:$B$40,MONTH(B5932)),INDEX(Settings!$B$29:$B$40,MONTH(B5932)))))</f>
        <v/>
      </c>
    </row>
    <row r="5933" customFormat="false" ht="15" hidden="false" customHeight="false" outlineLevel="0" collapsed="false">
      <c r="I5933" s="0" t="str">
        <f aca="false">IF(A5933="","",IF(COUNTIF(Campaigns!$A$7:$A$300,A5933)&gt;0,"✓",IF(N(D5933)=0,"– no spend","⚠ add to Campaigns tab")))</f>
        <v/>
      </c>
      <c r="J5933" s="83" t="str">
        <f aca="false">IF(D5933="","",D5933*IF(Settings!$B$23=Settings!$C$6,1,IF(Settings!$B$23="USD",1/INDEX(Settings!$B$29:$B$40,MONTH(B5933)),INDEX(Settings!$B$29:$B$40,MONTH(B5933)))))</f>
        <v/>
      </c>
    </row>
    <row r="5934" customFormat="false" ht="15" hidden="false" customHeight="false" outlineLevel="0" collapsed="false">
      <c r="I5934" s="0" t="str">
        <f aca="false">IF(A5934="","",IF(COUNTIF(Campaigns!$A$7:$A$300,A5934)&gt;0,"✓",IF(N(D5934)=0,"– no spend","⚠ add to Campaigns tab")))</f>
        <v/>
      </c>
      <c r="J5934" s="83" t="str">
        <f aca="false">IF(D5934="","",D5934*IF(Settings!$B$23=Settings!$C$6,1,IF(Settings!$B$23="USD",1/INDEX(Settings!$B$29:$B$40,MONTH(B5934)),INDEX(Settings!$B$29:$B$40,MONTH(B5934)))))</f>
        <v/>
      </c>
    </row>
    <row r="5935" customFormat="false" ht="15" hidden="false" customHeight="false" outlineLevel="0" collapsed="false">
      <c r="I5935" s="0" t="str">
        <f aca="false">IF(A5935="","",IF(COUNTIF(Campaigns!$A$7:$A$300,A5935)&gt;0,"✓",IF(N(D5935)=0,"– no spend","⚠ add to Campaigns tab")))</f>
        <v/>
      </c>
      <c r="J5935" s="83" t="str">
        <f aca="false">IF(D5935="","",D5935*IF(Settings!$B$23=Settings!$C$6,1,IF(Settings!$B$23="USD",1/INDEX(Settings!$B$29:$B$40,MONTH(B5935)),INDEX(Settings!$B$29:$B$40,MONTH(B5935)))))</f>
        <v/>
      </c>
    </row>
    <row r="5936" customFormat="false" ht="15" hidden="false" customHeight="false" outlineLevel="0" collapsed="false">
      <c r="I5936" s="0" t="str">
        <f aca="false">IF(A5936="","",IF(COUNTIF(Campaigns!$A$7:$A$300,A5936)&gt;0,"✓",IF(N(D5936)=0,"– no spend","⚠ add to Campaigns tab")))</f>
        <v/>
      </c>
      <c r="J5936" s="83" t="str">
        <f aca="false">IF(D5936="","",D5936*IF(Settings!$B$23=Settings!$C$6,1,IF(Settings!$B$23="USD",1/INDEX(Settings!$B$29:$B$40,MONTH(B5936)),INDEX(Settings!$B$29:$B$40,MONTH(B5936)))))</f>
        <v/>
      </c>
    </row>
    <row r="5937" customFormat="false" ht="15" hidden="false" customHeight="false" outlineLevel="0" collapsed="false">
      <c r="I5937" s="0" t="str">
        <f aca="false">IF(A5937="","",IF(COUNTIF(Campaigns!$A$7:$A$300,A5937)&gt;0,"✓",IF(N(D5937)=0,"– no spend","⚠ add to Campaigns tab")))</f>
        <v/>
      </c>
      <c r="J5937" s="83" t="str">
        <f aca="false">IF(D5937="","",D5937*IF(Settings!$B$23=Settings!$C$6,1,IF(Settings!$B$23="USD",1/INDEX(Settings!$B$29:$B$40,MONTH(B5937)),INDEX(Settings!$B$29:$B$40,MONTH(B5937)))))</f>
        <v/>
      </c>
    </row>
    <row r="5938" customFormat="false" ht="15" hidden="false" customHeight="false" outlineLevel="0" collapsed="false">
      <c r="I5938" s="0" t="str">
        <f aca="false">IF(A5938="","",IF(COUNTIF(Campaigns!$A$7:$A$300,A5938)&gt;0,"✓",IF(N(D5938)=0,"– no spend","⚠ add to Campaigns tab")))</f>
        <v/>
      </c>
      <c r="J5938" s="83" t="str">
        <f aca="false">IF(D5938="","",D5938*IF(Settings!$B$23=Settings!$C$6,1,IF(Settings!$B$23="USD",1/INDEX(Settings!$B$29:$B$40,MONTH(B5938)),INDEX(Settings!$B$29:$B$40,MONTH(B5938)))))</f>
        <v/>
      </c>
    </row>
    <row r="5939" customFormat="false" ht="15" hidden="false" customHeight="false" outlineLevel="0" collapsed="false">
      <c r="I5939" s="0" t="str">
        <f aca="false">IF(A5939="","",IF(COUNTIF(Campaigns!$A$7:$A$300,A5939)&gt;0,"✓",IF(N(D5939)=0,"– no spend","⚠ add to Campaigns tab")))</f>
        <v/>
      </c>
      <c r="J5939" s="83" t="str">
        <f aca="false">IF(D5939="","",D5939*IF(Settings!$B$23=Settings!$C$6,1,IF(Settings!$B$23="USD",1/INDEX(Settings!$B$29:$B$40,MONTH(B5939)),INDEX(Settings!$B$29:$B$40,MONTH(B5939)))))</f>
        <v/>
      </c>
    </row>
    <row r="5940" customFormat="false" ht="15" hidden="false" customHeight="false" outlineLevel="0" collapsed="false">
      <c r="I5940" s="0" t="str">
        <f aca="false">IF(A5940="","",IF(COUNTIF(Campaigns!$A$7:$A$300,A5940)&gt;0,"✓",IF(N(D5940)=0,"– no spend","⚠ add to Campaigns tab")))</f>
        <v/>
      </c>
      <c r="J5940" s="83" t="str">
        <f aca="false">IF(D5940="","",D5940*IF(Settings!$B$23=Settings!$C$6,1,IF(Settings!$B$23="USD",1/INDEX(Settings!$B$29:$B$40,MONTH(B5940)),INDEX(Settings!$B$29:$B$40,MONTH(B5940)))))</f>
        <v/>
      </c>
    </row>
    <row r="5941" customFormat="false" ht="15" hidden="false" customHeight="false" outlineLevel="0" collapsed="false">
      <c r="I5941" s="0" t="str">
        <f aca="false">IF(A5941="","",IF(COUNTIF(Campaigns!$A$7:$A$300,A5941)&gt;0,"✓",IF(N(D5941)=0,"– no spend","⚠ add to Campaigns tab")))</f>
        <v/>
      </c>
      <c r="J5941" s="83" t="str">
        <f aca="false">IF(D5941="","",D5941*IF(Settings!$B$23=Settings!$C$6,1,IF(Settings!$B$23="USD",1/INDEX(Settings!$B$29:$B$40,MONTH(B5941)),INDEX(Settings!$B$29:$B$40,MONTH(B5941)))))</f>
        <v/>
      </c>
    </row>
    <row r="5942" customFormat="false" ht="15" hidden="false" customHeight="false" outlineLevel="0" collapsed="false">
      <c r="I5942" s="0" t="str">
        <f aca="false">IF(A5942="","",IF(COUNTIF(Campaigns!$A$7:$A$300,A5942)&gt;0,"✓",IF(N(D5942)=0,"– no spend","⚠ add to Campaigns tab")))</f>
        <v/>
      </c>
      <c r="J5942" s="83" t="str">
        <f aca="false">IF(D5942="","",D5942*IF(Settings!$B$23=Settings!$C$6,1,IF(Settings!$B$23="USD",1/INDEX(Settings!$B$29:$B$40,MONTH(B5942)),INDEX(Settings!$B$29:$B$40,MONTH(B5942)))))</f>
        <v/>
      </c>
    </row>
    <row r="5943" customFormat="false" ht="15" hidden="false" customHeight="false" outlineLevel="0" collapsed="false">
      <c r="I5943" s="0" t="str">
        <f aca="false">IF(A5943="","",IF(COUNTIF(Campaigns!$A$7:$A$300,A5943)&gt;0,"✓",IF(N(D5943)=0,"– no spend","⚠ add to Campaigns tab")))</f>
        <v/>
      </c>
      <c r="J5943" s="83" t="str">
        <f aca="false">IF(D5943="","",D5943*IF(Settings!$B$23=Settings!$C$6,1,IF(Settings!$B$23="USD",1/INDEX(Settings!$B$29:$B$40,MONTH(B5943)),INDEX(Settings!$B$29:$B$40,MONTH(B5943)))))</f>
        <v/>
      </c>
    </row>
    <row r="5944" customFormat="false" ht="15" hidden="false" customHeight="false" outlineLevel="0" collapsed="false">
      <c r="I5944" s="0" t="str">
        <f aca="false">IF(A5944="","",IF(COUNTIF(Campaigns!$A$7:$A$300,A5944)&gt;0,"✓",IF(N(D5944)=0,"– no spend","⚠ add to Campaigns tab")))</f>
        <v/>
      </c>
      <c r="J5944" s="83" t="str">
        <f aca="false">IF(D5944="","",D5944*IF(Settings!$B$23=Settings!$C$6,1,IF(Settings!$B$23="USD",1/INDEX(Settings!$B$29:$B$40,MONTH(B5944)),INDEX(Settings!$B$29:$B$40,MONTH(B5944)))))</f>
        <v/>
      </c>
    </row>
    <row r="5945" customFormat="false" ht="15" hidden="false" customHeight="false" outlineLevel="0" collapsed="false">
      <c r="I5945" s="0" t="str">
        <f aca="false">IF(A5945="","",IF(COUNTIF(Campaigns!$A$7:$A$300,A5945)&gt;0,"✓",IF(N(D5945)=0,"– no spend","⚠ add to Campaigns tab")))</f>
        <v/>
      </c>
      <c r="J5945" s="83" t="str">
        <f aca="false">IF(D5945="","",D5945*IF(Settings!$B$23=Settings!$C$6,1,IF(Settings!$B$23="USD",1/INDEX(Settings!$B$29:$B$40,MONTH(B5945)),INDEX(Settings!$B$29:$B$40,MONTH(B5945)))))</f>
        <v/>
      </c>
    </row>
    <row r="5946" customFormat="false" ht="15" hidden="false" customHeight="false" outlineLevel="0" collapsed="false">
      <c r="I5946" s="0" t="str">
        <f aca="false">IF(A5946="","",IF(COUNTIF(Campaigns!$A$7:$A$300,A5946)&gt;0,"✓",IF(N(D5946)=0,"– no spend","⚠ add to Campaigns tab")))</f>
        <v/>
      </c>
      <c r="J5946" s="83" t="str">
        <f aca="false">IF(D5946="","",D5946*IF(Settings!$B$23=Settings!$C$6,1,IF(Settings!$B$23="USD",1/INDEX(Settings!$B$29:$B$40,MONTH(B5946)),INDEX(Settings!$B$29:$B$40,MONTH(B5946)))))</f>
        <v/>
      </c>
    </row>
    <row r="5947" customFormat="false" ht="15" hidden="false" customHeight="false" outlineLevel="0" collapsed="false">
      <c r="I5947" s="0" t="str">
        <f aca="false">IF(A5947="","",IF(COUNTIF(Campaigns!$A$7:$A$300,A5947)&gt;0,"✓",IF(N(D5947)=0,"– no spend","⚠ add to Campaigns tab")))</f>
        <v/>
      </c>
      <c r="J5947" s="83" t="str">
        <f aca="false">IF(D5947="","",D5947*IF(Settings!$B$23=Settings!$C$6,1,IF(Settings!$B$23="USD",1/INDEX(Settings!$B$29:$B$40,MONTH(B5947)),INDEX(Settings!$B$29:$B$40,MONTH(B5947)))))</f>
        <v/>
      </c>
    </row>
    <row r="5948" customFormat="false" ht="15" hidden="false" customHeight="false" outlineLevel="0" collapsed="false">
      <c r="I5948" s="0" t="str">
        <f aca="false">IF(A5948="","",IF(COUNTIF(Campaigns!$A$7:$A$300,A5948)&gt;0,"✓",IF(N(D5948)=0,"– no spend","⚠ add to Campaigns tab")))</f>
        <v/>
      </c>
      <c r="J5948" s="83" t="str">
        <f aca="false">IF(D5948="","",D5948*IF(Settings!$B$23=Settings!$C$6,1,IF(Settings!$B$23="USD",1/INDEX(Settings!$B$29:$B$40,MONTH(B5948)),INDEX(Settings!$B$29:$B$40,MONTH(B5948)))))</f>
        <v/>
      </c>
    </row>
    <row r="5949" customFormat="false" ht="15" hidden="false" customHeight="false" outlineLevel="0" collapsed="false">
      <c r="I5949" s="0" t="str">
        <f aca="false">IF(A5949="","",IF(COUNTIF(Campaigns!$A$7:$A$300,A5949)&gt;0,"✓",IF(N(D5949)=0,"– no spend","⚠ add to Campaigns tab")))</f>
        <v/>
      </c>
      <c r="J5949" s="83" t="str">
        <f aca="false">IF(D5949="","",D5949*IF(Settings!$B$23=Settings!$C$6,1,IF(Settings!$B$23="USD",1/INDEX(Settings!$B$29:$B$40,MONTH(B5949)),INDEX(Settings!$B$29:$B$40,MONTH(B5949)))))</f>
        <v/>
      </c>
    </row>
    <row r="5950" customFormat="false" ht="15" hidden="false" customHeight="false" outlineLevel="0" collapsed="false">
      <c r="I5950" s="0" t="str">
        <f aca="false">IF(A5950="","",IF(COUNTIF(Campaigns!$A$7:$A$300,A5950)&gt;0,"✓",IF(N(D5950)=0,"– no spend","⚠ add to Campaigns tab")))</f>
        <v/>
      </c>
      <c r="J5950" s="83" t="str">
        <f aca="false">IF(D5950="","",D5950*IF(Settings!$B$23=Settings!$C$6,1,IF(Settings!$B$23="USD",1/INDEX(Settings!$B$29:$B$40,MONTH(B5950)),INDEX(Settings!$B$29:$B$40,MONTH(B5950)))))</f>
        <v/>
      </c>
    </row>
    <row r="5951" customFormat="false" ht="15" hidden="false" customHeight="false" outlineLevel="0" collapsed="false">
      <c r="I5951" s="0" t="str">
        <f aca="false">IF(A5951="","",IF(COUNTIF(Campaigns!$A$7:$A$300,A5951)&gt;0,"✓",IF(N(D5951)=0,"– no spend","⚠ add to Campaigns tab")))</f>
        <v/>
      </c>
      <c r="J5951" s="83" t="str">
        <f aca="false">IF(D5951="","",D5951*IF(Settings!$B$23=Settings!$C$6,1,IF(Settings!$B$23="USD",1/INDEX(Settings!$B$29:$B$40,MONTH(B5951)),INDEX(Settings!$B$29:$B$40,MONTH(B5951)))))</f>
        <v/>
      </c>
    </row>
    <row r="5952" customFormat="false" ht="15" hidden="false" customHeight="false" outlineLevel="0" collapsed="false">
      <c r="I5952" s="0" t="str">
        <f aca="false">IF(A5952="","",IF(COUNTIF(Campaigns!$A$7:$A$300,A5952)&gt;0,"✓",IF(N(D5952)=0,"– no spend","⚠ add to Campaigns tab")))</f>
        <v/>
      </c>
      <c r="J5952" s="83" t="str">
        <f aca="false">IF(D5952="","",D5952*IF(Settings!$B$23=Settings!$C$6,1,IF(Settings!$B$23="USD",1/INDEX(Settings!$B$29:$B$40,MONTH(B5952)),INDEX(Settings!$B$29:$B$40,MONTH(B5952)))))</f>
        <v/>
      </c>
    </row>
    <row r="5953" customFormat="false" ht="15" hidden="false" customHeight="false" outlineLevel="0" collapsed="false">
      <c r="I5953" s="0" t="str">
        <f aca="false">IF(A5953="","",IF(COUNTIF(Campaigns!$A$7:$A$300,A5953)&gt;0,"✓",IF(N(D5953)=0,"– no spend","⚠ add to Campaigns tab")))</f>
        <v/>
      </c>
      <c r="J5953" s="83" t="str">
        <f aca="false">IF(D5953="","",D5953*IF(Settings!$B$23=Settings!$C$6,1,IF(Settings!$B$23="USD",1/INDEX(Settings!$B$29:$B$40,MONTH(B5953)),INDEX(Settings!$B$29:$B$40,MONTH(B5953)))))</f>
        <v/>
      </c>
    </row>
    <row r="5954" customFormat="false" ht="15" hidden="false" customHeight="false" outlineLevel="0" collapsed="false">
      <c r="I5954" s="0" t="str">
        <f aca="false">IF(A5954="","",IF(COUNTIF(Campaigns!$A$7:$A$300,A5954)&gt;0,"✓",IF(N(D5954)=0,"– no spend","⚠ add to Campaigns tab")))</f>
        <v/>
      </c>
      <c r="J5954" s="83" t="str">
        <f aca="false">IF(D5954="","",D5954*IF(Settings!$B$23=Settings!$C$6,1,IF(Settings!$B$23="USD",1/INDEX(Settings!$B$29:$B$40,MONTH(B5954)),INDEX(Settings!$B$29:$B$40,MONTH(B5954)))))</f>
        <v/>
      </c>
    </row>
    <row r="5955" customFormat="false" ht="15" hidden="false" customHeight="false" outlineLevel="0" collapsed="false">
      <c r="I5955" s="0" t="str">
        <f aca="false">IF(A5955="","",IF(COUNTIF(Campaigns!$A$7:$A$300,A5955)&gt;0,"✓",IF(N(D5955)=0,"– no spend","⚠ add to Campaigns tab")))</f>
        <v/>
      </c>
      <c r="J5955" s="83" t="str">
        <f aca="false">IF(D5955="","",D5955*IF(Settings!$B$23=Settings!$C$6,1,IF(Settings!$B$23="USD",1/INDEX(Settings!$B$29:$B$40,MONTH(B5955)),INDEX(Settings!$B$29:$B$40,MONTH(B5955)))))</f>
        <v/>
      </c>
    </row>
    <row r="5956" customFormat="false" ht="15" hidden="false" customHeight="false" outlineLevel="0" collapsed="false">
      <c r="I5956" s="0" t="str">
        <f aca="false">IF(A5956="","",IF(COUNTIF(Campaigns!$A$7:$A$300,A5956)&gt;0,"✓",IF(N(D5956)=0,"– no spend","⚠ add to Campaigns tab")))</f>
        <v/>
      </c>
      <c r="J5956" s="83" t="str">
        <f aca="false">IF(D5956="","",D5956*IF(Settings!$B$23=Settings!$C$6,1,IF(Settings!$B$23="USD",1/INDEX(Settings!$B$29:$B$40,MONTH(B5956)),INDEX(Settings!$B$29:$B$40,MONTH(B5956)))))</f>
        <v/>
      </c>
    </row>
    <row r="5957" customFormat="false" ht="15" hidden="false" customHeight="false" outlineLevel="0" collapsed="false">
      <c r="I5957" s="0" t="str">
        <f aca="false">IF(A5957="","",IF(COUNTIF(Campaigns!$A$7:$A$300,A5957)&gt;0,"✓",IF(N(D5957)=0,"– no spend","⚠ add to Campaigns tab")))</f>
        <v/>
      </c>
      <c r="J5957" s="83" t="str">
        <f aca="false">IF(D5957="","",D5957*IF(Settings!$B$23=Settings!$C$6,1,IF(Settings!$B$23="USD",1/INDEX(Settings!$B$29:$B$40,MONTH(B5957)),INDEX(Settings!$B$29:$B$40,MONTH(B5957)))))</f>
        <v/>
      </c>
    </row>
    <row r="5958" customFormat="false" ht="15" hidden="false" customHeight="false" outlineLevel="0" collapsed="false">
      <c r="I5958" s="0" t="str">
        <f aca="false">IF(A5958="","",IF(COUNTIF(Campaigns!$A$7:$A$300,A5958)&gt;0,"✓",IF(N(D5958)=0,"– no spend","⚠ add to Campaigns tab")))</f>
        <v/>
      </c>
      <c r="J5958" s="83" t="str">
        <f aca="false">IF(D5958="","",D5958*IF(Settings!$B$23=Settings!$C$6,1,IF(Settings!$B$23="USD",1/INDEX(Settings!$B$29:$B$40,MONTH(B5958)),INDEX(Settings!$B$29:$B$40,MONTH(B5958)))))</f>
        <v/>
      </c>
    </row>
    <row r="5959" customFormat="false" ht="15" hidden="false" customHeight="false" outlineLevel="0" collapsed="false">
      <c r="I5959" s="0" t="str">
        <f aca="false">IF(A5959="","",IF(COUNTIF(Campaigns!$A$7:$A$300,A5959)&gt;0,"✓",IF(N(D5959)=0,"– no spend","⚠ add to Campaigns tab")))</f>
        <v/>
      </c>
      <c r="J5959" s="83" t="str">
        <f aca="false">IF(D5959="","",D5959*IF(Settings!$B$23=Settings!$C$6,1,IF(Settings!$B$23="USD",1/INDEX(Settings!$B$29:$B$40,MONTH(B5959)),INDEX(Settings!$B$29:$B$40,MONTH(B5959)))))</f>
        <v/>
      </c>
    </row>
    <row r="5960" customFormat="false" ht="15" hidden="false" customHeight="false" outlineLevel="0" collapsed="false">
      <c r="I5960" s="0" t="str">
        <f aca="false">IF(A5960="","",IF(COUNTIF(Campaigns!$A$7:$A$300,A5960)&gt;0,"✓",IF(N(D5960)=0,"– no spend","⚠ add to Campaigns tab")))</f>
        <v/>
      </c>
      <c r="J5960" s="83" t="str">
        <f aca="false">IF(D5960="","",D5960*IF(Settings!$B$23=Settings!$C$6,1,IF(Settings!$B$23="USD",1/INDEX(Settings!$B$29:$B$40,MONTH(B5960)),INDEX(Settings!$B$29:$B$40,MONTH(B5960)))))</f>
        <v/>
      </c>
    </row>
    <row r="5961" customFormat="false" ht="15" hidden="false" customHeight="false" outlineLevel="0" collapsed="false">
      <c r="I5961" s="0" t="str">
        <f aca="false">IF(A5961="","",IF(COUNTIF(Campaigns!$A$7:$A$300,A5961)&gt;0,"✓",IF(N(D5961)=0,"– no spend","⚠ add to Campaigns tab")))</f>
        <v/>
      </c>
      <c r="J5961" s="83" t="str">
        <f aca="false">IF(D5961="","",D5961*IF(Settings!$B$23=Settings!$C$6,1,IF(Settings!$B$23="USD",1/INDEX(Settings!$B$29:$B$40,MONTH(B5961)),INDEX(Settings!$B$29:$B$40,MONTH(B5961)))))</f>
        <v/>
      </c>
    </row>
    <row r="5962" customFormat="false" ht="15" hidden="false" customHeight="false" outlineLevel="0" collapsed="false">
      <c r="I5962" s="0" t="str">
        <f aca="false">IF(A5962="","",IF(COUNTIF(Campaigns!$A$7:$A$300,A5962)&gt;0,"✓",IF(N(D5962)=0,"– no spend","⚠ add to Campaigns tab")))</f>
        <v/>
      </c>
      <c r="J5962" s="83" t="str">
        <f aca="false">IF(D5962="","",D5962*IF(Settings!$B$23=Settings!$C$6,1,IF(Settings!$B$23="USD",1/INDEX(Settings!$B$29:$B$40,MONTH(B5962)),INDEX(Settings!$B$29:$B$40,MONTH(B5962)))))</f>
        <v/>
      </c>
    </row>
    <row r="5963" customFormat="false" ht="15" hidden="false" customHeight="false" outlineLevel="0" collapsed="false">
      <c r="I5963" s="0" t="str">
        <f aca="false">IF(A5963="","",IF(COUNTIF(Campaigns!$A$7:$A$300,A5963)&gt;0,"✓",IF(N(D5963)=0,"– no spend","⚠ add to Campaigns tab")))</f>
        <v/>
      </c>
      <c r="J5963" s="83" t="str">
        <f aca="false">IF(D5963="","",D5963*IF(Settings!$B$23=Settings!$C$6,1,IF(Settings!$B$23="USD",1/INDEX(Settings!$B$29:$B$40,MONTH(B5963)),INDEX(Settings!$B$29:$B$40,MONTH(B5963)))))</f>
        <v/>
      </c>
    </row>
    <row r="5964" customFormat="false" ht="15" hidden="false" customHeight="false" outlineLevel="0" collapsed="false">
      <c r="I5964" s="0" t="str">
        <f aca="false">IF(A5964="","",IF(COUNTIF(Campaigns!$A$7:$A$300,A5964)&gt;0,"✓",IF(N(D5964)=0,"– no spend","⚠ add to Campaigns tab")))</f>
        <v/>
      </c>
      <c r="J5964" s="83" t="str">
        <f aca="false">IF(D5964="","",D5964*IF(Settings!$B$23=Settings!$C$6,1,IF(Settings!$B$23="USD",1/INDEX(Settings!$B$29:$B$40,MONTH(B5964)),INDEX(Settings!$B$29:$B$40,MONTH(B5964)))))</f>
        <v/>
      </c>
    </row>
    <row r="5965" customFormat="false" ht="15" hidden="false" customHeight="false" outlineLevel="0" collapsed="false">
      <c r="I5965" s="0" t="str">
        <f aca="false">IF(A5965="","",IF(COUNTIF(Campaigns!$A$7:$A$300,A5965)&gt;0,"✓",IF(N(D5965)=0,"– no spend","⚠ add to Campaigns tab")))</f>
        <v/>
      </c>
      <c r="J5965" s="83" t="str">
        <f aca="false">IF(D5965="","",D5965*IF(Settings!$B$23=Settings!$C$6,1,IF(Settings!$B$23="USD",1/INDEX(Settings!$B$29:$B$40,MONTH(B5965)),INDEX(Settings!$B$29:$B$40,MONTH(B5965)))))</f>
        <v/>
      </c>
    </row>
    <row r="5966" customFormat="false" ht="15" hidden="false" customHeight="false" outlineLevel="0" collapsed="false">
      <c r="I5966" s="0" t="str">
        <f aca="false">IF(A5966="","",IF(COUNTIF(Campaigns!$A$7:$A$300,A5966)&gt;0,"✓",IF(N(D5966)=0,"– no spend","⚠ add to Campaigns tab")))</f>
        <v/>
      </c>
      <c r="J5966" s="83" t="str">
        <f aca="false">IF(D5966="","",D5966*IF(Settings!$B$23=Settings!$C$6,1,IF(Settings!$B$23="USD",1/INDEX(Settings!$B$29:$B$40,MONTH(B5966)),INDEX(Settings!$B$29:$B$40,MONTH(B5966)))))</f>
        <v/>
      </c>
    </row>
    <row r="5967" customFormat="false" ht="15" hidden="false" customHeight="false" outlineLevel="0" collapsed="false">
      <c r="I5967" s="0" t="str">
        <f aca="false">IF(A5967="","",IF(COUNTIF(Campaigns!$A$7:$A$300,A5967)&gt;0,"✓",IF(N(D5967)=0,"– no spend","⚠ add to Campaigns tab")))</f>
        <v/>
      </c>
      <c r="J5967" s="83" t="str">
        <f aca="false">IF(D5967="","",D5967*IF(Settings!$B$23=Settings!$C$6,1,IF(Settings!$B$23="USD",1/INDEX(Settings!$B$29:$B$40,MONTH(B5967)),INDEX(Settings!$B$29:$B$40,MONTH(B5967)))))</f>
        <v/>
      </c>
    </row>
    <row r="5968" customFormat="false" ht="15" hidden="false" customHeight="false" outlineLevel="0" collapsed="false">
      <c r="I5968" s="0" t="str">
        <f aca="false">IF(A5968="","",IF(COUNTIF(Campaigns!$A$7:$A$300,A5968)&gt;0,"✓",IF(N(D5968)=0,"– no spend","⚠ add to Campaigns tab")))</f>
        <v/>
      </c>
      <c r="J5968" s="83" t="str">
        <f aca="false">IF(D5968="","",D5968*IF(Settings!$B$23=Settings!$C$6,1,IF(Settings!$B$23="USD",1/INDEX(Settings!$B$29:$B$40,MONTH(B5968)),INDEX(Settings!$B$29:$B$40,MONTH(B5968)))))</f>
        <v/>
      </c>
    </row>
    <row r="5969" customFormat="false" ht="15" hidden="false" customHeight="false" outlineLevel="0" collapsed="false">
      <c r="I5969" s="0" t="str">
        <f aca="false">IF(A5969="","",IF(COUNTIF(Campaigns!$A$7:$A$300,A5969)&gt;0,"✓",IF(N(D5969)=0,"– no spend","⚠ add to Campaigns tab")))</f>
        <v/>
      </c>
      <c r="J5969" s="83" t="str">
        <f aca="false">IF(D5969="","",D5969*IF(Settings!$B$23=Settings!$C$6,1,IF(Settings!$B$23="USD",1/INDEX(Settings!$B$29:$B$40,MONTH(B5969)),INDEX(Settings!$B$29:$B$40,MONTH(B5969)))))</f>
        <v/>
      </c>
    </row>
    <row r="5970" customFormat="false" ht="15" hidden="false" customHeight="false" outlineLevel="0" collapsed="false">
      <c r="I5970" s="0" t="str">
        <f aca="false">IF(A5970="","",IF(COUNTIF(Campaigns!$A$7:$A$300,A5970)&gt;0,"✓",IF(N(D5970)=0,"– no spend","⚠ add to Campaigns tab")))</f>
        <v/>
      </c>
      <c r="J5970" s="83" t="str">
        <f aca="false">IF(D5970="","",D5970*IF(Settings!$B$23=Settings!$C$6,1,IF(Settings!$B$23="USD",1/INDEX(Settings!$B$29:$B$40,MONTH(B5970)),INDEX(Settings!$B$29:$B$40,MONTH(B5970)))))</f>
        <v/>
      </c>
    </row>
    <row r="5971" customFormat="false" ht="15" hidden="false" customHeight="false" outlineLevel="0" collapsed="false">
      <c r="I5971" s="0" t="str">
        <f aca="false">IF(A5971="","",IF(COUNTIF(Campaigns!$A$7:$A$300,A5971)&gt;0,"✓",IF(N(D5971)=0,"– no spend","⚠ add to Campaigns tab")))</f>
        <v/>
      </c>
      <c r="J5971" s="83" t="str">
        <f aca="false">IF(D5971="","",D5971*IF(Settings!$B$23=Settings!$C$6,1,IF(Settings!$B$23="USD",1/INDEX(Settings!$B$29:$B$40,MONTH(B5971)),INDEX(Settings!$B$29:$B$40,MONTH(B5971)))))</f>
        <v/>
      </c>
    </row>
    <row r="5972" customFormat="false" ht="15" hidden="false" customHeight="false" outlineLevel="0" collapsed="false">
      <c r="I5972" s="0" t="str">
        <f aca="false">IF(A5972="","",IF(COUNTIF(Campaigns!$A$7:$A$300,A5972)&gt;0,"✓",IF(N(D5972)=0,"– no spend","⚠ add to Campaigns tab")))</f>
        <v/>
      </c>
      <c r="J5972" s="83" t="str">
        <f aca="false">IF(D5972="","",D5972*IF(Settings!$B$23=Settings!$C$6,1,IF(Settings!$B$23="USD",1/INDEX(Settings!$B$29:$B$40,MONTH(B5972)),INDEX(Settings!$B$29:$B$40,MONTH(B5972)))))</f>
        <v/>
      </c>
    </row>
    <row r="5973" customFormat="false" ht="15" hidden="false" customHeight="false" outlineLevel="0" collapsed="false">
      <c r="I5973" s="0" t="str">
        <f aca="false">IF(A5973="","",IF(COUNTIF(Campaigns!$A$7:$A$300,A5973)&gt;0,"✓",IF(N(D5973)=0,"– no spend","⚠ add to Campaigns tab")))</f>
        <v/>
      </c>
      <c r="J5973" s="83" t="str">
        <f aca="false">IF(D5973="","",D5973*IF(Settings!$B$23=Settings!$C$6,1,IF(Settings!$B$23="USD",1/INDEX(Settings!$B$29:$B$40,MONTH(B5973)),INDEX(Settings!$B$29:$B$40,MONTH(B5973)))))</f>
        <v/>
      </c>
    </row>
    <row r="5974" customFormat="false" ht="15" hidden="false" customHeight="false" outlineLevel="0" collapsed="false">
      <c r="I5974" s="0" t="str">
        <f aca="false">IF(A5974="","",IF(COUNTIF(Campaigns!$A$7:$A$300,A5974)&gt;0,"✓",IF(N(D5974)=0,"– no spend","⚠ add to Campaigns tab")))</f>
        <v/>
      </c>
      <c r="J5974" s="83" t="str">
        <f aca="false">IF(D5974="","",D5974*IF(Settings!$B$23=Settings!$C$6,1,IF(Settings!$B$23="USD",1/INDEX(Settings!$B$29:$B$40,MONTH(B5974)),INDEX(Settings!$B$29:$B$40,MONTH(B5974)))))</f>
        <v/>
      </c>
    </row>
    <row r="5975" customFormat="false" ht="15" hidden="false" customHeight="false" outlineLevel="0" collapsed="false">
      <c r="I5975" s="0" t="str">
        <f aca="false">IF(A5975="","",IF(COUNTIF(Campaigns!$A$7:$A$300,A5975)&gt;0,"✓",IF(N(D5975)=0,"– no spend","⚠ add to Campaigns tab")))</f>
        <v/>
      </c>
      <c r="J5975" s="83" t="str">
        <f aca="false">IF(D5975="","",D5975*IF(Settings!$B$23=Settings!$C$6,1,IF(Settings!$B$23="USD",1/INDEX(Settings!$B$29:$B$40,MONTH(B5975)),INDEX(Settings!$B$29:$B$40,MONTH(B5975)))))</f>
        <v/>
      </c>
    </row>
    <row r="5976" customFormat="false" ht="15" hidden="false" customHeight="false" outlineLevel="0" collapsed="false">
      <c r="I5976" s="0" t="str">
        <f aca="false">IF(A5976="","",IF(COUNTIF(Campaigns!$A$7:$A$300,A5976)&gt;0,"✓",IF(N(D5976)=0,"– no spend","⚠ add to Campaigns tab")))</f>
        <v/>
      </c>
      <c r="J5976" s="83" t="str">
        <f aca="false">IF(D5976="","",D5976*IF(Settings!$B$23=Settings!$C$6,1,IF(Settings!$B$23="USD",1/INDEX(Settings!$B$29:$B$40,MONTH(B5976)),INDEX(Settings!$B$29:$B$40,MONTH(B5976)))))</f>
        <v/>
      </c>
    </row>
    <row r="5977" customFormat="false" ht="15" hidden="false" customHeight="false" outlineLevel="0" collapsed="false">
      <c r="I5977" s="0" t="str">
        <f aca="false">IF(A5977="","",IF(COUNTIF(Campaigns!$A$7:$A$300,A5977)&gt;0,"✓",IF(N(D5977)=0,"– no spend","⚠ add to Campaigns tab")))</f>
        <v/>
      </c>
      <c r="J5977" s="83" t="str">
        <f aca="false">IF(D5977="","",D5977*IF(Settings!$B$23=Settings!$C$6,1,IF(Settings!$B$23="USD",1/INDEX(Settings!$B$29:$B$40,MONTH(B5977)),INDEX(Settings!$B$29:$B$40,MONTH(B5977)))))</f>
        <v/>
      </c>
    </row>
    <row r="5978" customFormat="false" ht="15" hidden="false" customHeight="false" outlineLevel="0" collapsed="false">
      <c r="I5978" s="0" t="str">
        <f aca="false">IF(A5978="","",IF(COUNTIF(Campaigns!$A$7:$A$300,A5978)&gt;0,"✓",IF(N(D5978)=0,"– no spend","⚠ add to Campaigns tab")))</f>
        <v/>
      </c>
      <c r="J5978" s="83" t="str">
        <f aca="false">IF(D5978="","",D5978*IF(Settings!$B$23=Settings!$C$6,1,IF(Settings!$B$23="USD",1/INDEX(Settings!$B$29:$B$40,MONTH(B5978)),INDEX(Settings!$B$29:$B$40,MONTH(B5978)))))</f>
        <v/>
      </c>
    </row>
    <row r="5979" customFormat="false" ht="15" hidden="false" customHeight="false" outlineLevel="0" collapsed="false">
      <c r="I5979" s="0" t="str">
        <f aca="false">IF(A5979="","",IF(COUNTIF(Campaigns!$A$7:$A$300,A5979)&gt;0,"✓",IF(N(D5979)=0,"– no spend","⚠ add to Campaigns tab")))</f>
        <v/>
      </c>
      <c r="J5979" s="83" t="str">
        <f aca="false">IF(D5979="","",D5979*IF(Settings!$B$23=Settings!$C$6,1,IF(Settings!$B$23="USD",1/INDEX(Settings!$B$29:$B$40,MONTH(B5979)),INDEX(Settings!$B$29:$B$40,MONTH(B5979)))))</f>
        <v/>
      </c>
    </row>
    <row r="5980" customFormat="false" ht="15" hidden="false" customHeight="false" outlineLevel="0" collapsed="false">
      <c r="I5980" s="0" t="str">
        <f aca="false">IF(A5980="","",IF(COUNTIF(Campaigns!$A$7:$A$300,A5980)&gt;0,"✓",IF(N(D5980)=0,"– no spend","⚠ add to Campaigns tab")))</f>
        <v/>
      </c>
      <c r="J5980" s="83" t="str">
        <f aca="false">IF(D5980="","",D5980*IF(Settings!$B$23=Settings!$C$6,1,IF(Settings!$B$23="USD",1/INDEX(Settings!$B$29:$B$40,MONTH(B5980)),INDEX(Settings!$B$29:$B$40,MONTH(B5980)))))</f>
        <v/>
      </c>
    </row>
    <row r="5981" customFormat="false" ht="15" hidden="false" customHeight="false" outlineLevel="0" collapsed="false">
      <c r="I5981" s="0" t="str">
        <f aca="false">IF(A5981="","",IF(COUNTIF(Campaigns!$A$7:$A$300,A5981)&gt;0,"✓",IF(N(D5981)=0,"– no spend","⚠ add to Campaigns tab")))</f>
        <v/>
      </c>
      <c r="J5981" s="83" t="str">
        <f aca="false">IF(D5981="","",D5981*IF(Settings!$B$23=Settings!$C$6,1,IF(Settings!$B$23="USD",1/INDEX(Settings!$B$29:$B$40,MONTH(B5981)),INDEX(Settings!$B$29:$B$40,MONTH(B5981)))))</f>
        <v/>
      </c>
    </row>
    <row r="5982" customFormat="false" ht="15" hidden="false" customHeight="false" outlineLevel="0" collapsed="false">
      <c r="I5982" s="0" t="str">
        <f aca="false">IF(A5982="","",IF(COUNTIF(Campaigns!$A$7:$A$300,A5982)&gt;0,"✓",IF(N(D5982)=0,"– no spend","⚠ add to Campaigns tab")))</f>
        <v/>
      </c>
      <c r="J5982" s="83" t="str">
        <f aca="false">IF(D5982="","",D5982*IF(Settings!$B$23=Settings!$C$6,1,IF(Settings!$B$23="USD",1/INDEX(Settings!$B$29:$B$40,MONTH(B5982)),INDEX(Settings!$B$29:$B$40,MONTH(B5982)))))</f>
        <v/>
      </c>
    </row>
    <row r="5983" customFormat="false" ht="15" hidden="false" customHeight="false" outlineLevel="0" collapsed="false">
      <c r="I5983" s="0" t="str">
        <f aca="false">IF(A5983="","",IF(COUNTIF(Campaigns!$A$7:$A$300,A5983)&gt;0,"✓",IF(N(D5983)=0,"– no spend","⚠ add to Campaigns tab")))</f>
        <v/>
      </c>
      <c r="J5983" s="83" t="str">
        <f aca="false">IF(D5983="","",D5983*IF(Settings!$B$23=Settings!$C$6,1,IF(Settings!$B$23="USD",1/INDEX(Settings!$B$29:$B$40,MONTH(B5983)),INDEX(Settings!$B$29:$B$40,MONTH(B5983)))))</f>
        <v/>
      </c>
    </row>
    <row r="5984" customFormat="false" ht="15" hidden="false" customHeight="false" outlineLevel="0" collapsed="false">
      <c r="I5984" s="0" t="str">
        <f aca="false">IF(A5984="","",IF(COUNTIF(Campaigns!$A$7:$A$300,A5984)&gt;0,"✓",IF(N(D5984)=0,"– no spend","⚠ add to Campaigns tab")))</f>
        <v/>
      </c>
      <c r="J5984" s="83" t="str">
        <f aca="false">IF(D5984="","",D5984*IF(Settings!$B$23=Settings!$C$6,1,IF(Settings!$B$23="USD",1/INDEX(Settings!$B$29:$B$40,MONTH(B5984)),INDEX(Settings!$B$29:$B$40,MONTH(B5984)))))</f>
        <v/>
      </c>
    </row>
    <row r="5985" customFormat="false" ht="15" hidden="false" customHeight="false" outlineLevel="0" collapsed="false">
      <c r="I5985" s="0" t="str">
        <f aca="false">IF(A5985="","",IF(COUNTIF(Campaigns!$A$7:$A$300,A5985)&gt;0,"✓",IF(N(D5985)=0,"– no spend","⚠ add to Campaigns tab")))</f>
        <v/>
      </c>
      <c r="J5985" s="83" t="str">
        <f aca="false">IF(D5985="","",D5985*IF(Settings!$B$23=Settings!$C$6,1,IF(Settings!$B$23="USD",1/INDEX(Settings!$B$29:$B$40,MONTH(B5985)),INDEX(Settings!$B$29:$B$40,MONTH(B5985)))))</f>
        <v/>
      </c>
    </row>
    <row r="5986" customFormat="false" ht="15" hidden="false" customHeight="false" outlineLevel="0" collapsed="false">
      <c r="I5986" s="0" t="str">
        <f aca="false">IF(A5986="","",IF(COUNTIF(Campaigns!$A$7:$A$300,A5986)&gt;0,"✓",IF(N(D5986)=0,"– no spend","⚠ add to Campaigns tab")))</f>
        <v/>
      </c>
      <c r="J5986" s="83" t="str">
        <f aca="false">IF(D5986="","",D5986*IF(Settings!$B$23=Settings!$C$6,1,IF(Settings!$B$23="USD",1/INDEX(Settings!$B$29:$B$40,MONTH(B5986)),INDEX(Settings!$B$29:$B$40,MONTH(B5986)))))</f>
        <v/>
      </c>
    </row>
    <row r="5987" customFormat="false" ht="15" hidden="false" customHeight="false" outlineLevel="0" collapsed="false">
      <c r="I5987" s="0" t="str">
        <f aca="false">IF(A5987="","",IF(COUNTIF(Campaigns!$A$7:$A$300,A5987)&gt;0,"✓",IF(N(D5987)=0,"– no spend","⚠ add to Campaigns tab")))</f>
        <v/>
      </c>
      <c r="J5987" s="83" t="str">
        <f aca="false">IF(D5987="","",D5987*IF(Settings!$B$23=Settings!$C$6,1,IF(Settings!$B$23="USD",1/INDEX(Settings!$B$29:$B$40,MONTH(B5987)),INDEX(Settings!$B$29:$B$40,MONTH(B5987)))))</f>
        <v/>
      </c>
    </row>
    <row r="5988" customFormat="false" ht="15" hidden="false" customHeight="false" outlineLevel="0" collapsed="false">
      <c r="I5988" s="0" t="str">
        <f aca="false">IF(A5988="","",IF(COUNTIF(Campaigns!$A$7:$A$300,A5988)&gt;0,"✓",IF(N(D5988)=0,"– no spend","⚠ add to Campaigns tab")))</f>
        <v/>
      </c>
      <c r="J5988" s="83" t="str">
        <f aca="false">IF(D5988="","",D5988*IF(Settings!$B$23=Settings!$C$6,1,IF(Settings!$B$23="USD",1/INDEX(Settings!$B$29:$B$40,MONTH(B5988)),INDEX(Settings!$B$29:$B$40,MONTH(B5988)))))</f>
        <v/>
      </c>
    </row>
    <row r="5989" customFormat="false" ht="15" hidden="false" customHeight="false" outlineLevel="0" collapsed="false">
      <c r="I5989" s="0" t="str">
        <f aca="false">IF(A5989="","",IF(COUNTIF(Campaigns!$A$7:$A$300,A5989)&gt;0,"✓",IF(N(D5989)=0,"– no spend","⚠ add to Campaigns tab")))</f>
        <v/>
      </c>
      <c r="J5989" s="83" t="str">
        <f aca="false">IF(D5989="","",D5989*IF(Settings!$B$23=Settings!$C$6,1,IF(Settings!$B$23="USD",1/INDEX(Settings!$B$29:$B$40,MONTH(B5989)),INDEX(Settings!$B$29:$B$40,MONTH(B5989)))))</f>
        <v/>
      </c>
    </row>
    <row r="5990" customFormat="false" ht="15" hidden="false" customHeight="false" outlineLevel="0" collapsed="false">
      <c r="I5990" s="0" t="str">
        <f aca="false">IF(A5990="","",IF(COUNTIF(Campaigns!$A$7:$A$300,A5990)&gt;0,"✓",IF(N(D5990)=0,"– no spend","⚠ add to Campaigns tab")))</f>
        <v/>
      </c>
      <c r="J5990" s="83" t="str">
        <f aca="false">IF(D5990="","",D5990*IF(Settings!$B$23=Settings!$C$6,1,IF(Settings!$B$23="USD",1/INDEX(Settings!$B$29:$B$40,MONTH(B5990)),INDEX(Settings!$B$29:$B$40,MONTH(B5990)))))</f>
        <v/>
      </c>
    </row>
    <row r="5991" customFormat="false" ht="15" hidden="false" customHeight="false" outlineLevel="0" collapsed="false">
      <c r="I5991" s="0" t="str">
        <f aca="false">IF(A5991="","",IF(COUNTIF(Campaigns!$A$7:$A$300,A5991)&gt;0,"✓",IF(N(D5991)=0,"– no spend","⚠ add to Campaigns tab")))</f>
        <v/>
      </c>
      <c r="J5991" s="83" t="str">
        <f aca="false">IF(D5991="","",D5991*IF(Settings!$B$23=Settings!$C$6,1,IF(Settings!$B$23="USD",1/INDEX(Settings!$B$29:$B$40,MONTH(B5991)),INDEX(Settings!$B$29:$B$40,MONTH(B5991)))))</f>
        <v/>
      </c>
    </row>
    <row r="5992" customFormat="false" ht="15" hidden="false" customHeight="false" outlineLevel="0" collapsed="false">
      <c r="I5992" s="0" t="str">
        <f aca="false">IF(A5992="","",IF(COUNTIF(Campaigns!$A$7:$A$300,A5992)&gt;0,"✓",IF(N(D5992)=0,"– no spend","⚠ add to Campaigns tab")))</f>
        <v/>
      </c>
      <c r="J5992" s="83" t="str">
        <f aca="false">IF(D5992="","",D5992*IF(Settings!$B$23=Settings!$C$6,1,IF(Settings!$B$23="USD",1/INDEX(Settings!$B$29:$B$40,MONTH(B5992)),INDEX(Settings!$B$29:$B$40,MONTH(B5992)))))</f>
        <v/>
      </c>
    </row>
    <row r="5993" customFormat="false" ht="15" hidden="false" customHeight="false" outlineLevel="0" collapsed="false">
      <c r="I5993" s="0" t="str">
        <f aca="false">IF(A5993="","",IF(COUNTIF(Campaigns!$A$7:$A$300,A5993)&gt;0,"✓",IF(N(D5993)=0,"– no spend","⚠ add to Campaigns tab")))</f>
        <v/>
      </c>
      <c r="J5993" s="83" t="str">
        <f aca="false">IF(D5993="","",D5993*IF(Settings!$B$23=Settings!$C$6,1,IF(Settings!$B$23="USD",1/INDEX(Settings!$B$29:$B$40,MONTH(B5993)),INDEX(Settings!$B$29:$B$40,MONTH(B5993)))))</f>
        <v/>
      </c>
    </row>
    <row r="5994" customFormat="false" ht="15" hidden="false" customHeight="false" outlineLevel="0" collapsed="false">
      <c r="I5994" s="0" t="str">
        <f aca="false">IF(A5994="","",IF(COUNTIF(Campaigns!$A$7:$A$300,A5994)&gt;0,"✓",IF(N(D5994)=0,"– no spend","⚠ add to Campaigns tab")))</f>
        <v/>
      </c>
      <c r="J5994" s="83" t="str">
        <f aca="false">IF(D5994="","",D5994*IF(Settings!$B$23=Settings!$C$6,1,IF(Settings!$B$23="USD",1/INDEX(Settings!$B$29:$B$40,MONTH(B5994)),INDEX(Settings!$B$29:$B$40,MONTH(B5994)))))</f>
        <v/>
      </c>
    </row>
    <row r="5995" customFormat="false" ht="15" hidden="false" customHeight="false" outlineLevel="0" collapsed="false">
      <c r="I5995" s="0" t="str">
        <f aca="false">IF(A5995="","",IF(COUNTIF(Campaigns!$A$7:$A$300,A5995)&gt;0,"✓",IF(N(D5995)=0,"– no spend","⚠ add to Campaigns tab")))</f>
        <v/>
      </c>
      <c r="J5995" s="83" t="str">
        <f aca="false">IF(D5995="","",D5995*IF(Settings!$B$23=Settings!$C$6,1,IF(Settings!$B$23="USD",1/INDEX(Settings!$B$29:$B$40,MONTH(B5995)),INDEX(Settings!$B$29:$B$40,MONTH(B5995)))))</f>
        <v/>
      </c>
    </row>
    <row r="5996" customFormat="false" ht="15" hidden="false" customHeight="false" outlineLevel="0" collapsed="false">
      <c r="I5996" s="0" t="str">
        <f aca="false">IF(A5996="","",IF(COUNTIF(Campaigns!$A$7:$A$300,A5996)&gt;0,"✓",IF(N(D5996)=0,"– no spend","⚠ add to Campaigns tab")))</f>
        <v/>
      </c>
      <c r="J5996" s="83" t="str">
        <f aca="false">IF(D5996="","",D5996*IF(Settings!$B$23=Settings!$C$6,1,IF(Settings!$B$23="USD",1/INDEX(Settings!$B$29:$B$40,MONTH(B5996)),INDEX(Settings!$B$29:$B$40,MONTH(B5996)))))</f>
        <v/>
      </c>
    </row>
    <row r="5997" customFormat="false" ht="15" hidden="false" customHeight="false" outlineLevel="0" collapsed="false">
      <c r="I5997" s="0" t="str">
        <f aca="false">IF(A5997="","",IF(COUNTIF(Campaigns!$A$7:$A$300,A5997)&gt;0,"✓",IF(N(D5997)=0,"– no spend","⚠ add to Campaigns tab")))</f>
        <v/>
      </c>
      <c r="J5997" s="83" t="str">
        <f aca="false">IF(D5997="","",D5997*IF(Settings!$B$23=Settings!$C$6,1,IF(Settings!$B$23="USD",1/INDEX(Settings!$B$29:$B$40,MONTH(B5997)),INDEX(Settings!$B$29:$B$40,MONTH(B5997)))))</f>
        <v/>
      </c>
    </row>
    <row r="5998" customFormat="false" ht="15" hidden="false" customHeight="false" outlineLevel="0" collapsed="false">
      <c r="I5998" s="0" t="str">
        <f aca="false">IF(A5998="","",IF(COUNTIF(Campaigns!$A$7:$A$300,A5998)&gt;0,"✓",IF(N(D5998)=0,"– no spend","⚠ add to Campaigns tab")))</f>
        <v/>
      </c>
      <c r="J5998" s="83" t="str">
        <f aca="false">IF(D5998="","",D5998*IF(Settings!$B$23=Settings!$C$6,1,IF(Settings!$B$23="USD",1/INDEX(Settings!$B$29:$B$40,MONTH(B5998)),INDEX(Settings!$B$29:$B$40,MONTH(B5998)))))</f>
        <v/>
      </c>
    </row>
    <row r="5999" customFormat="false" ht="15" hidden="false" customHeight="false" outlineLevel="0" collapsed="false">
      <c r="I5999" s="0" t="str">
        <f aca="false">IF(A5999="","",IF(COUNTIF(Campaigns!$A$7:$A$300,A5999)&gt;0,"✓",IF(N(D5999)=0,"– no spend","⚠ add to Campaigns tab")))</f>
        <v/>
      </c>
      <c r="J5999" s="83" t="str">
        <f aca="false">IF(D5999="","",D5999*IF(Settings!$B$23=Settings!$C$6,1,IF(Settings!$B$23="USD",1/INDEX(Settings!$B$29:$B$40,MONTH(B5999)),INDEX(Settings!$B$29:$B$40,MONTH(B5999)))))</f>
        <v/>
      </c>
    </row>
    <row r="6000" customFormat="false" ht="15" hidden="false" customHeight="false" outlineLevel="0" collapsed="false">
      <c r="I6000" s="0" t="str">
        <f aca="false">IF(A6000="","",IF(COUNTIF(Campaigns!$A$7:$A$300,A6000)&gt;0,"✓",IF(N(D6000)=0,"– no spend","⚠ add to Campaigns tab")))</f>
        <v/>
      </c>
      <c r="J6000" s="83" t="str">
        <f aca="false">IF(D6000="","",D6000*IF(Settings!$B$23=Settings!$C$6,1,IF(Settings!$B$23="USD",1/INDEX(Settings!$B$29:$B$40,MONTH(B6000)),INDEX(Settings!$B$29:$B$40,MONTH(B6000)))))</f>
        <v/>
      </c>
    </row>
    <row r="6001" customFormat="false" ht="15" hidden="false" customHeight="false" outlineLevel="0" collapsed="false">
      <c r="I6001" s="0" t="str">
        <f aca="false">IF(A6001="","",IF(COUNTIF(Campaigns!$A$7:$A$300,A6001)&gt;0,"✓",IF(N(D6001)=0,"– no spend","⚠ add to Campaigns tab")))</f>
        <v/>
      </c>
      <c r="J6001" s="83" t="str">
        <f aca="false">IF(D6001="","",D6001*IF(Settings!$B$23=Settings!$C$6,1,IF(Settings!$B$23="USD",1/INDEX(Settings!$B$29:$B$40,MONTH(B6001)),INDEX(Settings!$B$29:$B$40,MONTH(B6001)))))</f>
        <v/>
      </c>
    </row>
    <row r="6002" customFormat="false" ht="15" hidden="false" customHeight="false" outlineLevel="0" collapsed="false">
      <c r="I6002" s="0" t="str">
        <f aca="false">IF(A6002="","",IF(COUNTIF(Campaigns!$A$7:$A$300,A6002)&gt;0,"✓",IF(N(D6002)=0,"– no spend","⚠ add to Campaigns tab")))</f>
        <v/>
      </c>
      <c r="J6002" s="83" t="str">
        <f aca="false">IF(D6002="","",D6002*IF(Settings!$B$23=Settings!$C$6,1,IF(Settings!$B$23="USD",1/INDEX(Settings!$B$29:$B$40,MONTH(B6002)),INDEX(Settings!$B$29:$B$40,MONTH(B6002)))))</f>
        <v/>
      </c>
    </row>
    <row r="6003" customFormat="false" ht="15" hidden="false" customHeight="false" outlineLevel="0" collapsed="false">
      <c r="I6003" s="0" t="str">
        <f aca="false">IF(A6003="","",IF(COUNTIF(Campaigns!$A$7:$A$300,A6003)&gt;0,"✓",IF(N(D6003)=0,"– no spend","⚠ add to Campaigns tab")))</f>
        <v/>
      </c>
      <c r="J6003" s="83" t="str">
        <f aca="false">IF(D6003="","",D6003*IF(Settings!$B$23=Settings!$C$6,1,IF(Settings!$B$23="USD",1/INDEX(Settings!$B$29:$B$40,MONTH(B6003)),INDEX(Settings!$B$29:$B$40,MONTH(B6003)))))</f>
        <v/>
      </c>
    </row>
    <row r="6004" customFormat="false" ht="15" hidden="false" customHeight="false" outlineLevel="0" collapsed="false">
      <c r="I6004" s="0" t="str">
        <f aca="false">IF(A6004="","",IF(COUNTIF(Campaigns!$A$7:$A$300,A6004)&gt;0,"✓",IF(N(D6004)=0,"– no spend","⚠ add to Campaigns tab")))</f>
        <v/>
      </c>
      <c r="J6004" s="83" t="str">
        <f aca="false">IF(D6004="","",D6004*IF(Settings!$B$23=Settings!$C$6,1,IF(Settings!$B$23="USD",1/INDEX(Settings!$B$29:$B$40,MONTH(B6004)),INDEX(Settings!$B$29:$B$40,MONTH(B6004)))))</f>
        <v/>
      </c>
    </row>
    <row r="6005" customFormat="false" ht="15" hidden="false" customHeight="false" outlineLevel="0" collapsed="false">
      <c r="I6005" s="0" t="str">
        <f aca="false">IF(A6005="","",IF(COUNTIF(Campaigns!$A$7:$A$300,A6005)&gt;0,"✓",IF(N(D6005)=0,"– no spend","⚠ add to Campaigns tab")))</f>
        <v/>
      </c>
      <c r="J6005" s="83" t="str">
        <f aca="false">IF(D6005="","",D6005*IF(Settings!$B$23=Settings!$C$6,1,IF(Settings!$B$23="USD",1/INDEX(Settings!$B$29:$B$40,MONTH(B6005)),INDEX(Settings!$B$29:$B$40,MONTH(B6005)))))</f>
        <v/>
      </c>
    </row>
    <row r="6006" customFormat="false" ht="15" hidden="false" customHeight="false" outlineLevel="0" collapsed="false">
      <c r="I6006" s="0" t="str">
        <f aca="false">IF(A6006="","",IF(COUNTIF(Campaigns!$A$7:$A$300,A6006)&gt;0,"✓",IF(N(D6006)=0,"– no spend","⚠ add to Campaigns tab")))</f>
        <v/>
      </c>
      <c r="J6006" s="83" t="str">
        <f aca="false">IF(D6006="","",D6006*IF(Settings!$B$23=Settings!$C$6,1,IF(Settings!$B$23="USD",1/INDEX(Settings!$B$29:$B$40,MONTH(B6006)),INDEX(Settings!$B$29:$B$40,MONTH(B6006)))))</f>
        <v/>
      </c>
    </row>
    <row r="6007" customFormat="false" ht="15" hidden="false" customHeight="false" outlineLevel="0" collapsed="false">
      <c r="I6007" s="0" t="str">
        <f aca="false">IF(A6007="","",IF(COUNTIF(Campaigns!$A$7:$A$300,A6007)&gt;0,"✓",IF(N(D6007)=0,"– no spend","⚠ add to Campaigns tab")))</f>
        <v/>
      </c>
      <c r="J6007" s="83" t="str">
        <f aca="false">IF(D6007="","",D6007*IF(Settings!$B$23=Settings!$C$6,1,IF(Settings!$B$23="USD",1/INDEX(Settings!$B$29:$B$40,MONTH(B6007)),INDEX(Settings!$B$29:$B$40,MONTH(B6007)))))</f>
        <v/>
      </c>
    </row>
    <row r="6008" customFormat="false" ht="15" hidden="false" customHeight="false" outlineLevel="0" collapsed="false">
      <c r="I6008" s="0" t="str">
        <f aca="false">IF(A6008="","",IF(COUNTIF(Campaigns!$A$7:$A$300,A6008)&gt;0,"✓",IF(N(D6008)=0,"– no spend","⚠ add to Campaigns tab")))</f>
        <v/>
      </c>
      <c r="J6008" s="83" t="str">
        <f aca="false">IF(D6008="","",D6008*IF(Settings!$B$23=Settings!$C$6,1,IF(Settings!$B$23="USD",1/INDEX(Settings!$B$29:$B$40,MONTH(B6008)),INDEX(Settings!$B$29:$B$40,MONTH(B6008)))))</f>
        <v/>
      </c>
    </row>
    <row r="6009" customFormat="false" ht="15" hidden="false" customHeight="false" outlineLevel="0" collapsed="false">
      <c r="I6009" s="0" t="str">
        <f aca="false">IF(A6009="","",IF(COUNTIF(Campaigns!$A$7:$A$300,A6009)&gt;0,"✓",IF(N(D6009)=0,"– no spend","⚠ add to Campaigns tab")))</f>
        <v/>
      </c>
      <c r="J6009" s="83" t="str">
        <f aca="false">IF(D6009="","",D6009*IF(Settings!$B$23=Settings!$C$6,1,IF(Settings!$B$23="USD",1/INDEX(Settings!$B$29:$B$40,MONTH(B6009)),INDEX(Settings!$B$29:$B$40,MONTH(B6009)))))</f>
        <v/>
      </c>
    </row>
    <row r="6010" customFormat="false" ht="15" hidden="false" customHeight="false" outlineLevel="0" collapsed="false">
      <c r="I6010" s="0" t="str">
        <f aca="false">IF(A6010="","",IF(COUNTIF(Campaigns!$A$7:$A$300,A6010)&gt;0,"✓",IF(N(D6010)=0,"– no spend","⚠ add to Campaigns tab")))</f>
        <v/>
      </c>
      <c r="J6010" s="83" t="str">
        <f aca="false">IF(D6010="","",D6010*IF(Settings!$B$23=Settings!$C$6,1,IF(Settings!$B$23="USD",1/INDEX(Settings!$B$29:$B$40,MONTH(B6010)),INDEX(Settings!$B$29:$B$40,MONTH(B6010)))))</f>
        <v/>
      </c>
    </row>
    <row r="6011" customFormat="false" ht="15" hidden="false" customHeight="false" outlineLevel="0" collapsed="false">
      <c r="I6011" s="0" t="str">
        <f aca="false">IF(A6011="","",IF(COUNTIF(Campaigns!$A$7:$A$300,A6011)&gt;0,"✓",IF(N(D6011)=0,"– no spend","⚠ add to Campaigns tab")))</f>
        <v/>
      </c>
      <c r="J6011" s="83" t="str">
        <f aca="false">IF(D6011="","",D6011*IF(Settings!$B$23=Settings!$C$6,1,IF(Settings!$B$23="USD",1/INDEX(Settings!$B$29:$B$40,MONTH(B6011)),INDEX(Settings!$B$29:$B$40,MONTH(B6011)))))</f>
        <v/>
      </c>
    </row>
    <row r="6012" customFormat="false" ht="15" hidden="false" customHeight="false" outlineLevel="0" collapsed="false">
      <c r="I6012" s="0" t="str">
        <f aca="false">IF(A6012="","",IF(COUNTIF(Campaigns!$A$7:$A$300,A6012)&gt;0,"✓",IF(N(D6012)=0,"– no spend","⚠ add to Campaigns tab")))</f>
        <v/>
      </c>
      <c r="J6012" s="83" t="str">
        <f aca="false">IF(D6012="","",D6012*IF(Settings!$B$23=Settings!$C$6,1,IF(Settings!$B$23="USD",1/INDEX(Settings!$B$29:$B$40,MONTH(B6012)),INDEX(Settings!$B$29:$B$40,MONTH(B6012)))))</f>
        <v/>
      </c>
    </row>
    <row r="6013" customFormat="false" ht="15" hidden="false" customHeight="false" outlineLevel="0" collapsed="false">
      <c r="I6013" s="0" t="str">
        <f aca="false">IF(A6013="","",IF(COUNTIF(Campaigns!$A$7:$A$300,A6013)&gt;0,"✓",IF(N(D6013)=0,"– no spend","⚠ add to Campaigns tab")))</f>
        <v/>
      </c>
      <c r="J6013" s="83" t="str">
        <f aca="false">IF(D6013="","",D6013*IF(Settings!$B$23=Settings!$C$6,1,IF(Settings!$B$23="USD",1/INDEX(Settings!$B$29:$B$40,MONTH(B6013)),INDEX(Settings!$B$29:$B$40,MONTH(B6013)))))</f>
        <v/>
      </c>
    </row>
    <row r="6014" customFormat="false" ht="15" hidden="false" customHeight="false" outlineLevel="0" collapsed="false">
      <c r="I6014" s="0" t="str">
        <f aca="false">IF(A6014="","",IF(COUNTIF(Campaigns!$A$7:$A$300,A6014)&gt;0,"✓",IF(N(D6014)=0,"– no spend","⚠ add to Campaigns tab")))</f>
        <v/>
      </c>
      <c r="J6014" s="83" t="str">
        <f aca="false">IF(D6014="","",D6014*IF(Settings!$B$23=Settings!$C$6,1,IF(Settings!$B$23="USD",1/INDEX(Settings!$B$29:$B$40,MONTH(B6014)),INDEX(Settings!$B$29:$B$40,MONTH(B6014)))))</f>
        <v/>
      </c>
    </row>
    <row r="6015" customFormat="false" ht="15" hidden="false" customHeight="false" outlineLevel="0" collapsed="false">
      <c r="I6015" s="0" t="str">
        <f aca="false">IF(A6015="","",IF(COUNTIF(Campaigns!$A$7:$A$300,A6015)&gt;0,"✓",IF(N(D6015)=0,"– no spend","⚠ add to Campaigns tab")))</f>
        <v/>
      </c>
      <c r="J6015" s="83" t="str">
        <f aca="false">IF(D6015="","",D6015*IF(Settings!$B$23=Settings!$C$6,1,IF(Settings!$B$23="USD",1/INDEX(Settings!$B$29:$B$40,MONTH(B6015)),INDEX(Settings!$B$29:$B$40,MONTH(B6015)))))</f>
        <v/>
      </c>
    </row>
    <row r="6016" customFormat="false" ht="15" hidden="false" customHeight="false" outlineLevel="0" collapsed="false">
      <c r="I6016" s="0" t="str">
        <f aca="false">IF(A6016="","",IF(COUNTIF(Campaigns!$A$7:$A$300,A6016)&gt;0,"✓",IF(N(D6016)=0,"– no spend","⚠ add to Campaigns tab")))</f>
        <v/>
      </c>
      <c r="J6016" s="83" t="str">
        <f aca="false">IF(D6016="","",D6016*IF(Settings!$B$23=Settings!$C$6,1,IF(Settings!$B$23="USD",1/INDEX(Settings!$B$29:$B$40,MONTH(B6016)),INDEX(Settings!$B$29:$B$40,MONTH(B6016)))))</f>
        <v/>
      </c>
    </row>
    <row r="6017" customFormat="false" ht="15" hidden="false" customHeight="false" outlineLevel="0" collapsed="false">
      <c r="I6017" s="0" t="str">
        <f aca="false">IF(A6017="","",IF(COUNTIF(Campaigns!$A$7:$A$300,A6017)&gt;0,"✓",IF(N(D6017)=0,"– no spend","⚠ add to Campaigns tab")))</f>
        <v/>
      </c>
      <c r="J6017" s="83" t="str">
        <f aca="false">IF(D6017="","",D6017*IF(Settings!$B$23=Settings!$C$6,1,IF(Settings!$B$23="USD",1/INDEX(Settings!$B$29:$B$40,MONTH(B6017)),INDEX(Settings!$B$29:$B$40,MONTH(B6017)))))</f>
        <v/>
      </c>
    </row>
    <row r="6018" customFormat="false" ht="15" hidden="false" customHeight="false" outlineLevel="0" collapsed="false">
      <c r="I6018" s="0" t="str">
        <f aca="false">IF(A6018="","",IF(COUNTIF(Campaigns!$A$7:$A$300,A6018)&gt;0,"✓",IF(N(D6018)=0,"– no spend","⚠ add to Campaigns tab")))</f>
        <v/>
      </c>
      <c r="J6018" s="83" t="str">
        <f aca="false">IF(D6018="","",D6018*IF(Settings!$B$23=Settings!$C$6,1,IF(Settings!$B$23="USD",1/INDEX(Settings!$B$29:$B$40,MONTH(B6018)),INDEX(Settings!$B$29:$B$40,MONTH(B6018)))))</f>
        <v/>
      </c>
    </row>
    <row r="6019" customFormat="false" ht="15" hidden="false" customHeight="false" outlineLevel="0" collapsed="false">
      <c r="I6019" s="0" t="str">
        <f aca="false">IF(A6019="","",IF(COUNTIF(Campaigns!$A$7:$A$300,A6019)&gt;0,"✓",IF(N(D6019)=0,"– no spend","⚠ add to Campaigns tab")))</f>
        <v/>
      </c>
      <c r="J6019" s="83" t="str">
        <f aca="false">IF(D6019="","",D6019*IF(Settings!$B$23=Settings!$C$6,1,IF(Settings!$B$23="USD",1/INDEX(Settings!$B$29:$B$40,MONTH(B6019)),INDEX(Settings!$B$29:$B$40,MONTH(B6019)))))</f>
        <v/>
      </c>
    </row>
    <row r="6020" customFormat="false" ht="15" hidden="false" customHeight="false" outlineLevel="0" collapsed="false">
      <c r="I6020" s="0" t="str">
        <f aca="false">IF(A6020="","",IF(COUNTIF(Campaigns!$A$7:$A$300,A6020)&gt;0,"✓",IF(N(D6020)=0,"– no spend","⚠ add to Campaigns tab")))</f>
        <v/>
      </c>
      <c r="J6020" s="83" t="str">
        <f aca="false">IF(D6020="","",D6020*IF(Settings!$B$23=Settings!$C$6,1,IF(Settings!$B$23="USD",1/INDEX(Settings!$B$29:$B$40,MONTH(B6020)),INDEX(Settings!$B$29:$B$40,MONTH(B6020)))))</f>
        <v/>
      </c>
    </row>
    <row r="6021" customFormat="false" ht="15" hidden="false" customHeight="false" outlineLevel="0" collapsed="false">
      <c r="I6021" s="0" t="str">
        <f aca="false">IF(A6021="","",IF(COUNTIF(Campaigns!$A$7:$A$300,A6021)&gt;0,"✓",IF(N(D6021)=0,"– no spend","⚠ add to Campaigns tab")))</f>
        <v/>
      </c>
      <c r="J6021" s="83" t="str">
        <f aca="false">IF(D6021="","",D6021*IF(Settings!$B$23=Settings!$C$6,1,IF(Settings!$B$23="USD",1/INDEX(Settings!$B$29:$B$40,MONTH(B6021)),INDEX(Settings!$B$29:$B$40,MONTH(B6021)))))</f>
        <v/>
      </c>
    </row>
    <row r="6022" customFormat="false" ht="15" hidden="false" customHeight="false" outlineLevel="0" collapsed="false">
      <c r="I6022" s="0" t="str">
        <f aca="false">IF(A6022="","",IF(COUNTIF(Campaigns!$A$7:$A$300,A6022)&gt;0,"✓",IF(N(D6022)=0,"– no spend","⚠ add to Campaigns tab")))</f>
        <v/>
      </c>
      <c r="J6022" s="83" t="str">
        <f aca="false">IF(D6022="","",D6022*IF(Settings!$B$23=Settings!$C$6,1,IF(Settings!$B$23="USD",1/INDEX(Settings!$B$29:$B$40,MONTH(B6022)),INDEX(Settings!$B$29:$B$40,MONTH(B6022)))))</f>
        <v/>
      </c>
    </row>
    <row r="6023" customFormat="false" ht="15" hidden="false" customHeight="false" outlineLevel="0" collapsed="false">
      <c r="I6023" s="0" t="str">
        <f aca="false">IF(A6023="","",IF(COUNTIF(Campaigns!$A$7:$A$300,A6023)&gt;0,"✓",IF(N(D6023)=0,"– no spend","⚠ add to Campaigns tab")))</f>
        <v/>
      </c>
      <c r="J6023" s="83" t="str">
        <f aca="false">IF(D6023="","",D6023*IF(Settings!$B$23=Settings!$C$6,1,IF(Settings!$B$23="USD",1/INDEX(Settings!$B$29:$B$40,MONTH(B6023)),INDEX(Settings!$B$29:$B$40,MONTH(B6023)))))</f>
        <v/>
      </c>
    </row>
    <row r="6024" customFormat="false" ht="15" hidden="false" customHeight="false" outlineLevel="0" collapsed="false">
      <c r="I6024" s="0" t="str">
        <f aca="false">IF(A6024="","",IF(COUNTIF(Campaigns!$A$7:$A$300,A6024)&gt;0,"✓",IF(N(D6024)=0,"– no spend","⚠ add to Campaigns tab")))</f>
        <v/>
      </c>
      <c r="J6024" s="83" t="str">
        <f aca="false">IF(D6024="","",D6024*IF(Settings!$B$23=Settings!$C$6,1,IF(Settings!$B$23="USD",1/INDEX(Settings!$B$29:$B$40,MONTH(B6024)),INDEX(Settings!$B$29:$B$40,MONTH(B6024)))))</f>
        <v/>
      </c>
    </row>
    <row r="6025" customFormat="false" ht="15" hidden="false" customHeight="false" outlineLevel="0" collapsed="false">
      <c r="I6025" s="0" t="str">
        <f aca="false">IF(A6025="","",IF(COUNTIF(Campaigns!$A$7:$A$300,A6025)&gt;0,"✓",IF(N(D6025)=0,"– no spend","⚠ add to Campaigns tab")))</f>
        <v/>
      </c>
      <c r="J6025" s="83" t="str">
        <f aca="false">IF(D6025="","",D6025*IF(Settings!$B$23=Settings!$C$6,1,IF(Settings!$B$23="USD",1/INDEX(Settings!$B$29:$B$40,MONTH(B6025)),INDEX(Settings!$B$29:$B$40,MONTH(B6025)))))</f>
        <v/>
      </c>
    </row>
    <row r="6026" customFormat="false" ht="15" hidden="false" customHeight="false" outlineLevel="0" collapsed="false">
      <c r="I6026" s="0" t="str">
        <f aca="false">IF(A6026="","",IF(COUNTIF(Campaigns!$A$7:$A$300,A6026)&gt;0,"✓",IF(N(D6026)=0,"– no spend","⚠ add to Campaigns tab")))</f>
        <v/>
      </c>
      <c r="J6026" s="83" t="str">
        <f aca="false">IF(D6026="","",D6026*IF(Settings!$B$23=Settings!$C$6,1,IF(Settings!$B$23="USD",1/INDEX(Settings!$B$29:$B$40,MONTH(B6026)),INDEX(Settings!$B$29:$B$40,MONTH(B6026)))))</f>
        <v/>
      </c>
    </row>
    <row r="6027" customFormat="false" ht="15" hidden="false" customHeight="false" outlineLevel="0" collapsed="false">
      <c r="I6027" s="0" t="str">
        <f aca="false">IF(A6027="","",IF(COUNTIF(Campaigns!$A$7:$A$300,A6027)&gt;0,"✓",IF(N(D6027)=0,"– no spend","⚠ add to Campaigns tab")))</f>
        <v/>
      </c>
      <c r="J6027" s="83" t="str">
        <f aca="false">IF(D6027="","",D6027*IF(Settings!$B$23=Settings!$C$6,1,IF(Settings!$B$23="USD",1/INDEX(Settings!$B$29:$B$40,MONTH(B6027)),INDEX(Settings!$B$29:$B$40,MONTH(B6027)))))</f>
        <v/>
      </c>
    </row>
    <row r="6028" customFormat="false" ht="15" hidden="false" customHeight="false" outlineLevel="0" collapsed="false">
      <c r="I6028" s="0" t="str">
        <f aca="false">IF(A6028="","",IF(COUNTIF(Campaigns!$A$7:$A$300,A6028)&gt;0,"✓",IF(N(D6028)=0,"– no spend","⚠ add to Campaigns tab")))</f>
        <v/>
      </c>
      <c r="J6028" s="83" t="str">
        <f aca="false">IF(D6028="","",D6028*IF(Settings!$B$23=Settings!$C$6,1,IF(Settings!$B$23="USD",1/INDEX(Settings!$B$29:$B$40,MONTH(B6028)),INDEX(Settings!$B$29:$B$40,MONTH(B6028)))))</f>
        <v/>
      </c>
    </row>
    <row r="6029" customFormat="false" ht="15" hidden="false" customHeight="false" outlineLevel="0" collapsed="false">
      <c r="I6029" s="0" t="str">
        <f aca="false">IF(A6029="","",IF(COUNTIF(Campaigns!$A$7:$A$300,A6029)&gt;0,"✓",IF(N(D6029)=0,"– no spend","⚠ add to Campaigns tab")))</f>
        <v/>
      </c>
      <c r="J6029" s="83" t="str">
        <f aca="false">IF(D6029="","",D6029*IF(Settings!$B$23=Settings!$C$6,1,IF(Settings!$B$23="USD",1/INDEX(Settings!$B$29:$B$40,MONTH(B6029)),INDEX(Settings!$B$29:$B$40,MONTH(B6029)))))</f>
        <v/>
      </c>
    </row>
    <row r="6030" customFormat="false" ht="15" hidden="false" customHeight="false" outlineLevel="0" collapsed="false">
      <c r="I6030" s="0" t="str">
        <f aca="false">IF(A6030="","",IF(COUNTIF(Campaigns!$A$7:$A$300,A6030)&gt;0,"✓",IF(N(D6030)=0,"– no spend","⚠ add to Campaigns tab")))</f>
        <v/>
      </c>
      <c r="J6030" s="83" t="str">
        <f aca="false">IF(D6030="","",D6030*IF(Settings!$B$23=Settings!$C$6,1,IF(Settings!$B$23="USD",1/INDEX(Settings!$B$29:$B$40,MONTH(B6030)),INDEX(Settings!$B$29:$B$40,MONTH(B6030)))))</f>
        <v/>
      </c>
    </row>
    <row r="6031" customFormat="false" ht="15" hidden="false" customHeight="false" outlineLevel="0" collapsed="false">
      <c r="I6031" s="0" t="str">
        <f aca="false">IF(A6031="","",IF(COUNTIF(Campaigns!$A$7:$A$300,A6031)&gt;0,"✓",IF(N(D6031)=0,"– no spend","⚠ add to Campaigns tab")))</f>
        <v/>
      </c>
      <c r="J6031" s="83" t="str">
        <f aca="false">IF(D6031="","",D6031*IF(Settings!$B$23=Settings!$C$6,1,IF(Settings!$B$23="USD",1/INDEX(Settings!$B$29:$B$40,MONTH(B6031)),INDEX(Settings!$B$29:$B$40,MONTH(B6031)))))</f>
        <v/>
      </c>
    </row>
    <row r="6032" customFormat="false" ht="15" hidden="false" customHeight="false" outlineLevel="0" collapsed="false">
      <c r="I6032" s="0" t="str">
        <f aca="false">IF(A6032="","",IF(COUNTIF(Campaigns!$A$7:$A$300,A6032)&gt;0,"✓",IF(N(D6032)=0,"– no spend","⚠ add to Campaigns tab")))</f>
        <v/>
      </c>
      <c r="J6032" s="83" t="str">
        <f aca="false">IF(D6032="","",D6032*IF(Settings!$B$23=Settings!$C$6,1,IF(Settings!$B$23="USD",1/INDEX(Settings!$B$29:$B$40,MONTH(B6032)),INDEX(Settings!$B$29:$B$40,MONTH(B6032)))))</f>
        <v/>
      </c>
    </row>
    <row r="6033" customFormat="false" ht="15" hidden="false" customHeight="false" outlineLevel="0" collapsed="false">
      <c r="I6033" s="0" t="str">
        <f aca="false">IF(A6033="","",IF(COUNTIF(Campaigns!$A$7:$A$300,A6033)&gt;0,"✓",IF(N(D6033)=0,"– no spend","⚠ add to Campaigns tab")))</f>
        <v/>
      </c>
      <c r="J6033" s="83" t="str">
        <f aca="false">IF(D6033="","",D6033*IF(Settings!$B$23=Settings!$C$6,1,IF(Settings!$B$23="USD",1/INDEX(Settings!$B$29:$B$40,MONTH(B6033)),INDEX(Settings!$B$29:$B$40,MONTH(B6033)))))</f>
        <v/>
      </c>
    </row>
    <row r="6034" customFormat="false" ht="15" hidden="false" customHeight="false" outlineLevel="0" collapsed="false">
      <c r="I6034" s="0" t="str">
        <f aca="false">IF(A6034="","",IF(COUNTIF(Campaigns!$A$7:$A$300,A6034)&gt;0,"✓",IF(N(D6034)=0,"– no spend","⚠ add to Campaigns tab")))</f>
        <v/>
      </c>
      <c r="J6034" s="83" t="str">
        <f aca="false">IF(D6034="","",D6034*IF(Settings!$B$23=Settings!$C$6,1,IF(Settings!$B$23="USD",1/INDEX(Settings!$B$29:$B$40,MONTH(B6034)),INDEX(Settings!$B$29:$B$40,MONTH(B6034)))))</f>
        <v/>
      </c>
    </row>
    <row r="6035" customFormat="false" ht="15" hidden="false" customHeight="false" outlineLevel="0" collapsed="false">
      <c r="I6035" s="0" t="str">
        <f aca="false">IF(A6035="","",IF(COUNTIF(Campaigns!$A$7:$A$300,A6035)&gt;0,"✓",IF(N(D6035)=0,"– no spend","⚠ add to Campaigns tab")))</f>
        <v/>
      </c>
      <c r="J6035" s="83" t="str">
        <f aca="false">IF(D6035="","",D6035*IF(Settings!$B$23=Settings!$C$6,1,IF(Settings!$B$23="USD",1/INDEX(Settings!$B$29:$B$40,MONTH(B6035)),INDEX(Settings!$B$29:$B$40,MONTH(B6035)))))</f>
        <v/>
      </c>
    </row>
    <row r="6036" customFormat="false" ht="15" hidden="false" customHeight="false" outlineLevel="0" collapsed="false">
      <c r="I6036" s="0" t="str">
        <f aca="false">IF(A6036="","",IF(COUNTIF(Campaigns!$A$7:$A$300,A6036)&gt;0,"✓",IF(N(D6036)=0,"– no spend","⚠ add to Campaigns tab")))</f>
        <v/>
      </c>
      <c r="J6036" s="83" t="str">
        <f aca="false">IF(D6036="","",D6036*IF(Settings!$B$23=Settings!$C$6,1,IF(Settings!$B$23="USD",1/INDEX(Settings!$B$29:$B$40,MONTH(B6036)),INDEX(Settings!$B$29:$B$40,MONTH(B6036)))))</f>
        <v/>
      </c>
    </row>
    <row r="6037" customFormat="false" ht="15" hidden="false" customHeight="false" outlineLevel="0" collapsed="false">
      <c r="I6037" s="0" t="str">
        <f aca="false">IF(A6037="","",IF(COUNTIF(Campaigns!$A$7:$A$300,A6037)&gt;0,"✓",IF(N(D6037)=0,"– no spend","⚠ add to Campaigns tab")))</f>
        <v/>
      </c>
      <c r="J6037" s="83" t="str">
        <f aca="false">IF(D6037="","",D6037*IF(Settings!$B$23=Settings!$C$6,1,IF(Settings!$B$23="USD",1/INDEX(Settings!$B$29:$B$40,MONTH(B6037)),INDEX(Settings!$B$29:$B$40,MONTH(B6037)))))</f>
        <v/>
      </c>
    </row>
    <row r="6038" customFormat="false" ht="15" hidden="false" customHeight="false" outlineLevel="0" collapsed="false">
      <c r="I6038" s="0" t="str">
        <f aca="false">IF(A6038="","",IF(COUNTIF(Campaigns!$A$7:$A$300,A6038)&gt;0,"✓",IF(N(D6038)=0,"– no spend","⚠ add to Campaigns tab")))</f>
        <v/>
      </c>
      <c r="J6038" s="83" t="str">
        <f aca="false">IF(D6038="","",D6038*IF(Settings!$B$23=Settings!$C$6,1,IF(Settings!$B$23="USD",1/INDEX(Settings!$B$29:$B$40,MONTH(B6038)),INDEX(Settings!$B$29:$B$40,MONTH(B6038)))))</f>
        <v/>
      </c>
    </row>
    <row r="6039" customFormat="false" ht="15" hidden="false" customHeight="false" outlineLevel="0" collapsed="false">
      <c r="I6039" s="0" t="str">
        <f aca="false">IF(A6039="","",IF(COUNTIF(Campaigns!$A$7:$A$300,A6039)&gt;0,"✓",IF(N(D6039)=0,"– no spend","⚠ add to Campaigns tab")))</f>
        <v/>
      </c>
      <c r="J6039" s="83" t="str">
        <f aca="false">IF(D6039="","",D6039*IF(Settings!$B$23=Settings!$C$6,1,IF(Settings!$B$23="USD",1/INDEX(Settings!$B$29:$B$40,MONTH(B6039)),INDEX(Settings!$B$29:$B$40,MONTH(B6039)))))</f>
        <v/>
      </c>
    </row>
    <row r="6040" customFormat="false" ht="15" hidden="false" customHeight="false" outlineLevel="0" collapsed="false">
      <c r="I6040" s="0" t="str">
        <f aca="false">IF(A6040="","",IF(COUNTIF(Campaigns!$A$7:$A$300,A6040)&gt;0,"✓",IF(N(D6040)=0,"– no spend","⚠ add to Campaigns tab")))</f>
        <v/>
      </c>
      <c r="J6040" s="83" t="str">
        <f aca="false">IF(D6040="","",D6040*IF(Settings!$B$23=Settings!$C$6,1,IF(Settings!$B$23="USD",1/INDEX(Settings!$B$29:$B$40,MONTH(B6040)),INDEX(Settings!$B$29:$B$40,MONTH(B6040)))))</f>
        <v/>
      </c>
    </row>
    <row r="6041" customFormat="false" ht="15" hidden="false" customHeight="false" outlineLevel="0" collapsed="false">
      <c r="I6041" s="0" t="str">
        <f aca="false">IF(A6041="","",IF(COUNTIF(Campaigns!$A$7:$A$300,A6041)&gt;0,"✓",IF(N(D6041)=0,"– no spend","⚠ add to Campaigns tab")))</f>
        <v/>
      </c>
      <c r="J6041" s="83" t="str">
        <f aca="false">IF(D6041="","",D6041*IF(Settings!$B$23=Settings!$C$6,1,IF(Settings!$B$23="USD",1/INDEX(Settings!$B$29:$B$40,MONTH(B6041)),INDEX(Settings!$B$29:$B$40,MONTH(B6041)))))</f>
        <v/>
      </c>
    </row>
    <row r="6042" customFormat="false" ht="15" hidden="false" customHeight="false" outlineLevel="0" collapsed="false">
      <c r="I6042" s="0" t="str">
        <f aca="false">IF(A6042="","",IF(COUNTIF(Campaigns!$A$7:$A$300,A6042)&gt;0,"✓",IF(N(D6042)=0,"– no spend","⚠ add to Campaigns tab")))</f>
        <v/>
      </c>
      <c r="J6042" s="83" t="str">
        <f aca="false">IF(D6042="","",D6042*IF(Settings!$B$23=Settings!$C$6,1,IF(Settings!$B$23="USD",1/INDEX(Settings!$B$29:$B$40,MONTH(B6042)),INDEX(Settings!$B$29:$B$40,MONTH(B6042)))))</f>
        <v/>
      </c>
    </row>
    <row r="6043" customFormat="false" ht="15" hidden="false" customHeight="false" outlineLevel="0" collapsed="false">
      <c r="I6043" s="0" t="str">
        <f aca="false">IF(A6043="","",IF(COUNTIF(Campaigns!$A$7:$A$300,A6043)&gt;0,"✓",IF(N(D6043)=0,"– no spend","⚠ add to Campaigns tab")))</f>
        <v/>
      </c>
      <c r="J6043" s="83" t="str">
        <f aca="false">IF(D6043="","",D6043*IF(Settings!$B$23=Settings!$C$6,1,IF(Settings!$B$23="USD",1/INDEX(Settings!$B$29:$B$40,MONTH(B6043)),INDEX(Settings!$B$29:$B$40,MONTH(B6043)))))</f>
        <v/>
      </c>
    </row>
    <row r="6044" customFormat="false" ht="15" hidden="false" customHeight="false" outlineLevel="0" collapsed="false">
      <c r="I6044" s="0" t="str">
        <f aca="false">IF(A6044="","",IF(COUNTIF(Campaigns!$A$7:$A$300,A6044)&gt;0,"✓",IF(N(D6044)=0,"– no spend","⚠ add to Campaigns tab")))</f>
        <v/>
      </c>
      <c r="J6044" s="83" t="str">
        <f aca="false">IF(D6044="","",D6044*IF(Settings!$B$23=Settings!$C$6,1,IF(Settings!$B$23="USD",1/INDEX(Settings!$B$29:$B$40,MONTH(B6044)),INDEX(Settings!$B$29:$B$40,MONTH(B6044)))))</f>
        <v/>
      </c>
    </row>
    <row r="6045" customFormat="false" ht="15" hidden="false" customHeight="false" outlineLevel="0" collapsed="false">
      <c r="I6045" s="0" t="str">
        <f aca="false">IF(A6045="","",IF(COUNTIF(Campaigns!$A$7:$A$300,A6045)&gt;0,"✓",IF(N(D6045)=0,"– no spend","⚠ add to Campaigns tab")))</f>
        <v/>
      </c>
      <c r="J6045" s="83" t="str">
        <f aca="false">IF(D6045="","",D6045*IF(Settings!$B$23=Settings!$C$6,1,IF(Settings!$B$23="USD",1/INDEX(Settings!$B$29:$B$40,MONTH(B6045)),INDEX(Settings!$B$29:$B$40,MONTH(B6045)))))</f>
        <v/>
      </c>
    </row>
    <row r="6046" customFormat="false" ht="15" hidden="false" customHeight="false" outlineLevel="0" collapsed="false">
      <c r="I6046" s="0" t="str">
        <f aca="false">IF(A6046="","",IF(COUNTIF(Campaigns!$A$7:$A$300,A6046)&gt;0,"✓",IF(N(D6046)=0,"– no spend","⚠ add to Campaigns tab")))</f>
        <v/>
      </c>
      <c r="J6046" s="83" t="str">
        <f aca="false">IF(D6046="","",D6046*IF(Settings!$B$23=Settings!$C$6,1,IF(Settings!$B$23="USD",1/INDEX(Settings!$B$29:$B$40,MONTH(B6046)),INDEX(Settings!$B$29:$B$40,MONTH(B6046)))))</f>
        <v/>
      </c>
    </row>
    <row r="6047" customFormat="false" ht="15" hidden="false" customHeight="false" outlineLevel="0" collapsed="false">
      <c r="I6047" s="0" t="str">
        <f aca="false">IF(A6047="","",IF(COUNTIF(Campaigns!$A$7:$A$300,A6047)&gt;0,"✓",IF(N(D6047)=0,"– no spend","⚠ add to Campaigns tab")))</f>
        <v/>
      </c>
      <c r="J6047" s="83" t="str">
        <f aca="false">IF(D6047="","",D6047*IF(Settings!$B$23=Settings!$C$6,1,IF(Settings!$B$23="USD",1/INDEX(Settings!$B$29:$B$40,MONTH(B6047)),INDEX(Settings!$B$29:$B$40,MONTH(B6047)))))</f>
        <v/>
      </c>
    </row>
    <row r="6048" customFormat="false" ht="15" hidden="false" customHeight="false" outlineLevel="0" collapsed="false">
      <c r="I6048" s="0" t="str">
        <f aca="false">IF(A6048="","",IF(COUNTIF(Campaigns!$A$7:$A$300,A6048)&gt;0,"✓",IF(N(D6048)=0,"– no spend","⚠ add to Campaigns tab")))</f>
        <v/>
      </c>
      <c r="J6048" s="83" t="str">
        <f aca="false">IF(D6048="","",D6048*IF(Settings!$B$23=Settings!$C$6,1,IF(Settings!$B$23="USD",1/INDEX(Settings!$B$29:$B$40,MONTH(B6048)),INDEX(Settings!$B$29:$B$40,MONTH(B6048)))))</f>
        <v/>
      </c>
    </row>
    <row r="6049" customFormat="false" ht="15" hidden="false" customHeight="false" outlineLevel="0" collapsed="false">
      <c r="I6049" s="0" t="str">
        <f aca="false">IF(A6049="","",IF(COUNTIF(Campaigns!$A$7:$A$300,A6049)&gt;0,"✓",IF(N(D6049)=0,"– no spend","⚠ add to Campaigns tab")))</f>
        <v/>
      </c>
      <c r="J6049" s="83" t="str">
        <f aca="false">IF(D6049="","",D6049*IF(Settings!$B$23=Settings!$C$6,1,IF(Settings!$B$23="USD",1/INDEX(Settings!$B$29:$B$40,MONTH(B6049)),INDEX(Settings!$B$29:$B$40,MONTH(B6049)))))</f>
        <v/>
      </c>
    </row>
    <row r="6050" customFormat="false" ht="15" hidden="false" customHeight="false" outlineLevel="0" collapsed="false">
      <c r="I6050" s="0" t="str">
        <f aca="false">IF(A6050="","",IF(COUNTIF(Campaigns!$A$7:$A$300,A6050)&gt;0,"✓",IF(N(D6050)=0,"– no spend","⚠ add to Campaigns tab")))</f>
        <v/>
      </c>
      <c r="J6050" s="83" t="str">
        <f aca="false">IF(D6050="","",D6050*IF(Settings!$B$23=Settings!$C$6,1,IF(Settings!$B$23="USD",1/INDEX(Settings!$B$29:$B$40,MONTH(B6050)),INDEX(Settings!$B$29:$B$40,MONTH(B6050)))))</f>
        <v/>
      </c>
    </row>
    <row r="6051" customFormat="false" ht="15" hidden="false" customHeight="false" outlineLevel="0" collapsed="false">
      <c r="I6051" s="0" t="str">
        <f aca="false">IF(A6051="","",IF(COUNTIF(Campaigns!$A$7:$A$300,A6051)&gt;0,"✓",IF(N(D6051)=0,"– no spend","⚠ add to Campaigns tab")))</f>
        <v/>
      </c>
      <c r="J6051" s="83" t="str">
        <f aca="false">IF(D6051="","",D6051*IF(Settings!$B$23=Settings!$C$6,1,IF(Settings!$B$23="USD",1/INDEX(Settings!$B$29:$B$40,MONTH(B6051)),INDEX(Settings!$B$29:$B$40,MONTH(B6051)))))</f>
        <v/>
      </c>
    </row>
    <row r="6052" customFormat="false" ht="15" hidden="false" customHeight="false" outlineLevel="0" collapsed="false">
      <c r="I6052" s="0" t="str">
        <f aca="false">IF(A6052="","",IF(COUNTIF(Campaigns!$A$7:$A$300,A6052)&gt;0,"✓",IF(N(D6052)=0,"– no spend","⚠ add to Campaigns tab")))</f>
        <v/>
      </c>
      <c r="J6052" s="83" t="str">
        <f aca="false">IF(D6052="","",D6052*IF(Settings!$B$23=Settings!$C$6,1,IF(Settings!$B$23="USD",1/INDEX(Settings!$B$29:$B$40,MONTH(B6052)),INDEX(Settings!$B$29:$B$40,MONTH(B6052)))))</f>
        <v/>
      </c>
    </row>
    <row r="6053" customFormat="false" ht="15" hidden="false" customHeight="false" outlineLevel="0" collapsed="false">
      <c r="I6053" s="0" t="str">
        <f aca="false">IF(A6053="","",IF(COUNTIF(Campaigns!$A$7:$A$300,A6053)&gt;0,"✓",IF(N(D6053)=0,"– no spend","⚠ add to Campaigns tab")))</f>
        <v/>
      </c>
      <c r="J6053" s="83" t="str">
        <f aca="false">IF(D6053="","",D6053*IF(Settings!$B$23=Settings!$C$6,1,IF(Settings!$B$23="USD",1/INDEX(Settings!$B$29:$B$40,MONTH(B6053)),INDEX(Settings!$B$29:$B$40,MONTH(B6053)))))</f>
        <v/>
      </c>
    </row>
    <row r="6054" customFormat="false" ht="15" hidden="false" customHeight="false" outlineLevel="0" collapsed="false">
      <c r="I6054" s="0" t="str">
        <f aca="false">IF(A6054="","",IF(COUNTIF(Campaigns!$A$7:$A$300,A6054)&gt;0,"✓",IF(N(D6054)=0,"– no spend","⚠ add to Campaigns tab")))</f>
        <v/>
      </c>
      <c r="J6054" s="83" t="str">
        <f aca="false">IF(D6054="","",D6054*IF(Settings!$B$23=Settings!$C$6,1,IF(Settings!$B$23="USD",1/INDEX(Settings!$B$29:$B$40,MONTH(B6054)),INDEX(Settings!$B$29:$B$40,MONTH(B6054)))))</f>
        <v/>
      </c>
    </row>
    <row r="6055" customFormat="false" ht="15" hidden="false" customHeight="false" outlineLevel="0" collapsed="false">
      <c r="I6055" s="0" t="str">
        <f aca="false">IF(A6055="","",IF(COUNTIF(Campaigns!$A$7:$A$300,A6055)&gt;0,"✓",IF(N(D6055)=0,"– no spend","⚠ add to Campaigns tab")))</f>
        <v/>
      </c>
      <c r="J6055" s="83" t="str">
        <f aca="false">IF(D6055="","",D6055*IF(Settings!$B$23=Settings!$C$6,1,IF(Settings!$B$23="USD",1/INDEX(Settings!$B$29:$B$40,MONTH(B6055)),INDEX(Settings!$B$29:$B$40,MONTH(B6055)))))</f>
        <v/>
      </c>
    </row>
    <row r="6056" customFormat="false" ht="15" hidden="false" customHeight="false" outlineLevel="0" collapsed="false">
      <c r="I6056" s="0" t="str">
        <f aca="false">IF(A6056="","",IF(COUNTIF(Campaigns!$A$7:$A$300,A6056)&gt;0,"✓",IF(N(D6056)=0,"– no spend","⚠ add to Campaigns tab")))</f>
        <v/>
      </c>
      <c r="J6056" s="83" t="str">
        <f aca="false">IF(D6056="","",D6056*IF(Settings!$B$23=Settings!$C$6,1,IF(Settings!$B$23="USD",1/INDEX(Settings!$B$29:$B$40,MONTH(B6056)),INDEX(Settings!$B$29:$B$40,MONTH(B6056)))))</f>
        <v/>
      </c>
    </row>
    <row r="6057" customFormat="false" ht="15" hidden="false" customHeight="false" outlineLevel="0" collapsed="false">
      <c r="I6057" s="0" t="str">
        <f aca="false">IF(A6057="","",IF(COUNTIF(Campaigns!$A$7:$A$300,A6057)&gt;0,"✓",IF(N(D6057)=0,"– no spend","⚠ add to Campaigns tab")))</f>
        <v/>
      </c>
      <c r="J6057" s="83" t="str">
        <f aca="false">IF(D6057="","",D6057*IF(Settings!$B$23=Settings!$C$6,1,IF(Settings!$B$23="USD",1/INDEX(Settings!$B$29:$B$40,MONTH(B6057)),INDEX(Settings!$B$29:$B$40,MONTH(B6057)))))</f>
        <v/>
      </c>
    </row>
    <row r="6058" customFormat="false" ht="15" hidden="false" customHeight="false" outlineLevel="0" collapsed="false">
      <c r="I6058" s="0" t="str">
        <f aca="false">IF(A6058="","",IF(COUNTIF(Campaigns!$A$7:$A$300,A6058)&gt;0,"✓",IF(N(D6058)=0,"– no spend","⚠ add to Campaigns tab")))</f>
        <v/>
      </c>
      <c r="J6058" s="83" t="str">
        <f aca="false">IF(D6058="","",D6058*IF(Settings!$B$23=Settings!$C$6,1,IF(Settings!$B$23="USD",1/INDEX(Settings!$B$29:$B$40,MONTH(B6058)),INDEX(Settings!$B$29:$B$40,MONTH(B6058)))))</f>
        <v/>
      </c>
    </row>
    <row r="6059" customFormat="false" ht="15" hidden="false" customHeight="false" outlineLevel="0" collapsed="false">
      <c r="I6059" s="0" t="str">
        <f aca="false">IF(A6059="","",IF(COUNTIF(Campaigns!$A$7:$A$300,A6059)&gt;0,"✓",IF(N(D6059)=0,"– no spend","⚠ add to Campaigns tab")))</f>
        <v/>
      </c>
      <c r="J6059" s="83" t="str">
        <f aca="false">IF(D6059="","",D6059*IF(Settings!$B$23=Settings!$C$6,1,IF(Settings!$B$23="USD",1/INDEX(Settings!$B$29:$B$40,MONTH(B6059)),INDEX(Settings!$B$29:$B$40,MONTH(B6059)))))</f>
        <v/>
      </c>
    </row>
    <row r="6060" customFormat="false" ht="15" hidden="false" customHeight="false" outlineLevel="0" collapsed="false">
      <c r="I6060" s="0" t="str">
        <f aca="false">IF(A6060="","",IF(COUNTIF(Campaigns!$A$7:$A$300,A6060)&gt;0,"✓",IF(N(D6060)=0,"– no spend","⚠ add to Campaigns tab")))</f>
        <v/>
      </c>
      <c r="J6060" s="83" t="str">
        <f aca="false">IF(D6060="","",D6060*IF(Settings!$B$23=Settings!$C$6,1,IF(Settings!$B$23="USD",1/INDEX(Settings!$B$29:$B$40,MONTH(B6060)),INDEX(Settings!$B$29:$B$40,MONTH(B6060)))))</f>
        <v/>
      </c>
    </row>
    <row r="6061" customFormat="false" ht="15" hidden="false" customHeight="false" outlineLevel="0" collapsed="false">
      <c r="I6061" s="0" t="str">
        <f aca="false">IF(A6061="","",IF(COUNTIF(Campaigns!$A$7:$A$300,A6061)&gt;0,"✓",IF(N(D6061)=0,"– no spend","⚠ add to Campaigns tab")))</f>
        <v/>
      </c>
      <c r="J6061" s="83" t="str">
        <f aca="false">IF(D6061="","",D6061*IF(Settings!$B$23=Settings!$C$6,1,IF(Settings!$B$23="USD",1/INDEX(Settings!$B$29:$B$40,MONTH(B6061)),INDEX(Settings!$B$29:$B$40,MONTH(B6061)))))</f>
        <v/>
      </c>
    </row>
    <row r="6062" customFormat="false" ht="15" hidden="false" customHeight="false" outlineLevel="0" collapsed="false">
      <c r="I6062" s="0" t="str">
        <f aca="false">IF(A6062="","",IF(COUNTIF(Campaigns!$A$7:$A$300,A6062)&gt;0,"✓",IF(N(D6062)=0,"– no spend","⚠ add to Campaigns tab")))</f>
        <v/>
      </c>
      <c r="J6062" s="83" t="str">
        <f aca="false">IF(D6062="","",D6062*IF(Settings!$B$23=Settings!$C$6,1,IF(Settings!$B$23="USD",1/INDEX(Settings!$B$29:$B$40,MONTH(B6062)),INDEX(Settings!$B$29:$B$40,MONTH(B6062)))))</f>
        <v/>
      </c>
    </row>
    <row r="6063" customFormat="false" ht="15" hidden="false" customHeight="false" outlineLevel="0" collapsed="false">
      <c r="I6063" s="0" t="str">
        <f aca="false">IF(A6063="","",IF(COUNTIF(Campaigns!$A$7:$A$300,A6063)&gt;0,"✓",IF(N(D6063)=0,"– no spend","⚠ add to Campaigns tab")))</f>
        <v/>
      </c>
      <c r="J6063" s="83" t="str">
        <f aca="false">IF(D6063="","",D6063*IF(Settings!$B$23=Settings!$C$6,1,IF(Settings!$B$23="USD",1/INDEX(Settings!$B$29:$B$40,MONTH(B6063)),INDEX(Settings!$B$29:$B$40,MONTH(B6063)))))</f>
        <v/>
      </c>
    </row>
    <row r="6064" customFormat="false" ht="15" hidden="false" customHeight="false" outlineLevel="0" collapsed="false">
      <c r="I6064" s="0" t="str">
        <f aca="false">IF(A6064="","",IF(COUNTIF(Campaigns!$A$7:$A$300,A6064)&gt;0,"✓",IF(N(D6064)=0,"– no spend","⚠ add to Campaigns tab")))</f>
        <v/>
      </c>
      <c r="J6064" s="83" t="str">
        <f aca="false">IF(D6064="","",D6064*IF(Settings!$B$23=Settings!$C$6,1,IF(Settings!$B$23="USD",1/INDEX(Settings!$B$29:$B$40,MONTH(B6064)),INDEX(Settings!$B$29:$B$40,MONTH(B6064)))))</f>
        <v/>
      </c>
    </row>
    <row r="6065" customFormat="false" ht="15" hidden="false" customHeight="false" outlineLevel="0" collapsed="false">
      <c r="I6065" s="0" t="str">
        <f aca="false">IF(A6065="","",IF(COUNTIF(Campaigns!$A$7:$A$300,A6065)&gt;0,"✓",IF(N(D6065)=0,"– no spend","⚠ add to Campaigns tab")))</f>
        <v/>
      </c>
      <c r="J6065" s="83" t="str">
        <f aca="false">IF(D6065="","",D6065*IF(Settings!$B$23=Settings!$C$6,1,IF(Settings!$B$23="USD",1/INDEX(Settings!$B$29:$B$40,MONTH(B6065)),INDEX(Settings!$B$29:$B$40,MONTH(B6065)))))</f>
        <v/>
      </c>
    </row>
    <row r="6066" customFormat="false" ht="15" hidden="false" customHeight="false" outlineLevel="0" collapsed="false">
      <c r="I6066" s="0" t="str">
        <f aca="false">IF(A6066="","",IF(COUNTIF(Campaigns!$A$7:$A$300,A6066)&gt;0,"✓",IF(N(D6066)=0,"– no spend","⚠ add to Campaigns tab")))</f>
        <v/>
      </c>
      <c r="J6066" s="83" t="str">
        <f aca="false">IF(D6066="","",D6066*IF(Settings!$B$23=Settings!$C$6,1,IF(Settings!$B$23="USD",1/INDEX(Settings!$B$29:$B$40,MONTH(B6066)),INDEX(Settings!$B$29:$B$40,MONTH(B6066)))))</f>
        <v/>
      </c>
    </row>
    <row r="6067" customFormat="false" ht="15" hidden="false" customHeight="false" outlineLevel="0" collapsed="false">
      <c r="I6067" s="0" t="str">
        <f aca="false">IF(A6067="","",IF(COUNTIF(Campaigns!$A$7:$A$300,A6067)&gt;0,"✓",IF(N(D6067)=0,"– no spend","⚠ add to Campaigns tab")))</f>
        <v/>
      </c>
      <c r="J6067" s="83" t="str">
        <f aca="false">IF(D6067="","",D6067*IF(Settings!$B$23=Settings!$C$6,1,IF(Settings!$B$23="USD",1/INDEX(Settings!$B$29:$B$40,MONTH(B6067)),INDEX(Settings!$B$29:$B$40,MONTH(B6067)))))</f>
        <v/>
      </c>
    </row>
    <row r="6068" customFormat="false" ht="15" hidden="false" customHeight="false" outlineLevel="0" collapsed="false">
      <c r="I6068" s="0" t="str">
        <f aca="false">IF(A6068="","",IF(COUNTIF(Campaigns!$A$7:$A$300,A6068)&gt;0,"✓",IF(N(D6068)=0,"– no spend","⚠ add to Campaigns tab")))</f>
        <v/>
      </c>
      <c r="J6068" s="83" t="str">
        <f aca="false">IF(D6068="","",D6068*IF(Settings!$B$23=Settings!$C$6,1,IF(Settings!$B$23="USD",1/INDEX(Settings!$B$29:$B$40,MONTH(B6068)),INDEX(Settings!$B$29:$B$40,MONTH(B6068)))))</f>
        <v/>
      </c>
    </row>
    <row r="6069" customFormat="false" ht="15" hidden="false" customHeight="false" outlineLevel="0" collapsed="false">
      <c r="I6069" s="0" t="str">
        <f aca="false">IF(A6069="","",IF(COUNTIF(Campaigns!$A$7:$A$300,A6069)&gt;0,"✓",IF(N(D6069)=0,"– no spend","⚠ add to Campaigns tab")))</f>
        <v/>
      </c>
      <c r="J6069" s="83" t="str">
        <f aca="false">IF(D6069="","",D6069*IF(Settings!$B$23=Settings!$C$6,1,IF(Settings!$B$23="USD",1/INDEX(Settings!$B$29:$B$40,MONTH(B6069)),INDEX(Settings!$B$29:$B$40,MONTH(B6069)))))</f>
        <v/>
      </c>
    </row>
    <row r="6070" customFormat="false" ht="15" hidden="false" customHeight="false" outlineLevel="0" collapsed="false">
      <c r="I6070" s="0" t="str">
        <f aca="false">IF(A6070="","",IF(COUNTIF(Campaigns!$A$7:$A$300,A6070)&gt;0,"✓",IF(N(D6070)=0,"– no spend","⚠ add to Campaigns tab")))</f>
        <v/>
      </c>
      <c r="J6070" s="83" t="str">
        <f aca="false">IF(D6070="","",D6070*IF(Settings!$B$23=Settings!$C$6,1,IF(Settings!$B$23="USD",1/INDEX(Settings!$B$29:$B$40,MONTH(B6070)),INDEX(Settings!$B$29:$B$40,MONTH(B6070)))))</f>
        <v/>
      </c>
    </row>
    <row r="6071" customFormat="false" ht="15" hidden="false" customHeight="false" outlineLevel="0" collapsed="false">
      <c r="I6071" s="0" t="str">
        <f aca="false">IF(A6071="","",IF(COUNTIF(Campaigns!$A$7:$A$300,A6071)&gt;0,"✓",IF(N(D6071)=0,"– no spend","⚠ add to Campaigns tab")))</f>
        <v/>
      </c>
      <c r="J6071" s="83" t="str">
        <f aca="false">IF(D6071="","",D6071*IF(Settings!$B$23=Settings!$C$6,1,IF(Settings!$B$23="USD",1/INDEX(Settings!$B$29:$B$40,MONTH(B6071)),INDEX(Settings!$B$29:$B$40,MONTH(B6071)))))</f>
        <v/>
      </c>
    </row>
    <row r="6072" customFormat="false" ht="15" hidden="false" customHeight="false" outlineLevel="0" collapsed="false">
      <c r="I6072" s="0" t="str">
        <f aca="false">IF(A6072="","",IF(COUNTIF(Campaigns!$A$7:$A$300,A6072)&gt;0,"✓",IF(N(D6072)=0,"– no spend","⚠ add to Campaigns tab")))</f>
        <v/>
      </c>
      <c r="J6072" s="83" t="str">
        <f aca="false">IF(D6072="","",D6072*IF(Settings!$B$23=Settings!$C$6,1,IF(Settings!$B$23="USD",1/INDEX(Settings!$B$29:$B$40,MONTH(B6072)),INDEX(Settings!$B$29:$B$40,MONTH(B6072)))))</f>
        <v/>
      </c>
    </row>
    <row r="6073" customFormat="false" ht="15" hidden="false" customHeight="false" outlineLevel="0" collapsed="false">
      <c r="I6073" s="0" t="str">
        <f aca="false">IF(A6073="","",IF(COUNTIF(Campaigns!$A$7:$A$300,A6073)&gt;0,"✓",IF(N(D6073)=0,"– no spend","⚠ add to Campaigns tab")))</f>
        <v/>
      </c>
      <c r="J6073" s="83" t="str">
        <f aca="false">IF(D6073="","",D6073*IF(Settings!$B$23=Settings!$C$6,1,IF(Settings!$B$23="USD",1/INDEX(Settings!$B$29:$B$40,MONTH(B6073)),INDEX(Settings!$B$29:$B$40,MONTH(B6073)))))</f>
        <v/>
      </c>
    </row>
    <row r="6074" customFormat="false" ht="15" hidden="false" customHeight="false" outlineLevel="0" collapsed="false">
      <c r="I6074" s="0" t="str">
        <f aca="false">IF(A6074="","",IF(COUNTIF(Campaigns!$A$7:$A$300,A6074)&gt;0,"✓",IF(N(D6074)=0,"– no spend","⚠ add to Campaigns tab")))</f>
        <v/>
      </c>
      <c r="J6074" s="83" t="str">
        <f aca="false">IF(D6074="","",D6074*IF(Settings!$B$23=Settings!$C$6,1,IF(Settings!$B$23="USD",1/INDEX(Settings!$B$29:$B$40,MONTH(B6074)),INDEX(Settings!$B$29:$B$40,MONTH(B6074)))))</f>
        <v/>
      </c>
    </row>
    <row r="6075" customFormat="false" ht="15" hidden="false" customHeight="false" outlineLevel="0" collapsed="false">
      <c r="I6075" s="0" t="str">
        <f aca="false">IF(A6075="","",IF(COUNTIF(Campaigns!$A$7:$A$300,A6075)&gt;0,"✓",IF(N(D6075)=0,"– no spend","⚠ add to Campaigns tab")))</f>
        <v/>
      </c>
      <c r="J6075" s="83" t="str">
        <f aca="false">IF(D6075="","",D6075*IF(Settings!$B$23=Settings!$C$6,1,IF(Settings!$B$23="USD",1/INDEX(Settings!$B$29:$B$40,MONTH(B6075)),INDEX(Settings!$B$29:$B$40,MONTH(B6075)))))</f>
        <v/>
      </c>
    </row>
    <row r="6076" customFormat="false" ht="15" hidden="false" customHeight="false" outlineLevel="0" collapsed="false">
      <c r="I6076" s="0" t="str">
        <f aca="false">IF(A6076="","",IF(COUNTIF(Campaigns!$A$7:$A$300,A6076)&gt;0,"✓",IF(N(D6076)=0,"– no spend","⚠ add to Campaigns tab")))</f>
        <v/>
      </c>
      <c r="J6076" s="83" t="str">
        <f aca="false">IF(D6076="","",D6076*IF(Settings!$B$23=Settings!$C$6,1,IF(Settings!$B$23="USD",1/INDEX(Settings!$B$29:$B$40,MONTH(B6076)),INDEX(Settings!$B$29:$B$40,MONTH(B6076)))))</f>
        <v/>
      </c>
    </row>
    <row r="6077" customFormat="false" ht="15" hidden="false" customHeight="false" outlineLevel="0" collapsed="false">
      <c r="I6077" s="0" t="str">
        <f aca="false">IF(A6077="","",IF(COUNTIF(Campaigns!$A$7:$A$300,A6077)&gt;0,"✓",IF(N(D6077)=0,"– no spend","⚠ add to Campaigns tab")))</f>
        <v/>
      </c>
      <c r="J6077" s="83" t="str">
        <f aca="false">IF(D6077="","",D6077*IF(Settings!$B$23=Settings!$C$6,1,IF(Settings!$B$23="USD",1/INDEX(Settings!$B$29:$B$40,MONTH(B6077)),INDEX(Settings!$B$29:$B$40,MONTH(B6077)))))</f>
        <v/>
      </c>
    </row>
    <row r="6078" customFormat="false" ht="15" hidden="false" customHeight="false" outlineLevel="0" collapsed="false">
      <c r="I6078" s="0" t="str">
        <f aca="false">IF(A6078="","",IF(COUNTIF(Campaigns!$A$7:$A$300,A6078)&gt;0,"✓",IF(N(D6078)=0,"– no spend","⚠ add to Campaigns tab")))</f>
        <v/>
      </c>
      <c r="J6078" s="83" t="str">
        <f aca="false">IF(D6078="","",D6078*IF(Settings!$B$23=Settings!$C$6,1,IF(Settings!$B$23="USD",1/INDEX(Settings!$B$29:$B$40,MONTH(B6078)),INDEX(Settings!$B$29:$B$40,MONTH(B6078)))))</f>
        <v/>
      </c>
    </row>
    <row r="6079" customFormat="false" ht="15" hidden="false" customHeight="false" outlineLevel="0" collapsed="false">
      <c r="I6079" s="0" t="str">
        <f aca="false">IF(A6079="","",IF(COUNTIF(Campaigns!$A$7:$A$300,A6079)&gt;0,"✓",IF(N(D6079)=0,"– no spend","⚠ add to Campaigns tab")))</f>
        <v/>
      </c>
      <c r="J6079" s="83" t="str">
        <f aca="false">IF(D6079="","",D6079*IF(Settings!$B$23=Settings!$C$6,1,IF(Settings!$B$23="USD",1/INDEX(Settings!$B$29:$B$40,MONTH(B6079)),INDEX(Settings!$B$29:$B$40,MONTH(B6079)))))</f>
        <v/>
      </c>
    </row>
    <row r="6080" customFormat="false" ht="15" hidden="false" customHeight="false" outlineLevel="0" collapsed="false">
      <c r="I6080" s="0" t="str">
        <f aca="false">IF(A6080="","",IF(COUNTIF(Campaigns!$A$7:$A$300,A6080)&gt;0,"✓",IF(N(D6080)=0,"– no spend","⚠ add to Campaigns tab")))</f>
        <v/>
      </c>
      <c r="J6080" s="83" t="str">
        <f aca="false">IF(D6080="","",D6080*IF(Settings!$B$23=Settings!$C$6,1,IF(Settings!$B$23="USD",1/INDEX(Settings!$B$29:$B$40,MONTH(B6080)),INDEX(Settings!$B$29:$B$40,MONTH(B6080)))))</f>
        <v/>
      </c>
    </row>
    <row r="6081" customFormat="false" ht="15" hidden="false" customHeight="false" outlineLevel="0" collapsed="false">
      <c r="I6081" s="0" t="str">
        <f aca="false">IF(A6081="","",IF(COUNTIF(Campaigns!$A$7:$A$300,A6081)&gt;0,"✓",IF(N(D6081)=0,"– no spend","⚠ add to Campaigns tab")))</f>
        <v/>
      </c>
      <c r="J6081" s="83" t="str">
        <f aca="false">IF(D6081="","",D6081*IF(Settings!$B$23=Settings!$C$6,1,IF(Settings!$B$23="USD",1/INDEX(Settings!$B$29:$B$40,MONTH(B6081)),INDEX(Settings!$B$29:$B$40,MONTH(B6081)))))</f>
        <v/>
      </c>
    </row>
    <row r="6082" customFormat="false" ht="15" hidden="false" customHeight="false" outlineLevel="0" collapsed="false">
      <c r="I6082" s="0" t="str">
        <f aca="false">IF(A6082="","",IF(COUNTIF(Campaigns!$A$7:$A$300,A6082)&gt;0,"✓",IF(N(D6082)=0,"– no spend","⚠ add to Campaigns tab")))</f>
        <v/>
      </c>
      <c r="J6082" s="83" t="str">
        <f aca="false">IF(D6082="","",D6082*IF(Settings!$B$23=Settings!$C$6,1,IF(Settings!$B$23="USD",1/INDEX(Settings!$B$29:$B$40,MONTH(B6082)),INDEX(Settings!$B$29:$B$40,MONTH(B6082)))))</f>
        <v/>
      </c>
    </row>
    <row r="6083" customFormat="false" ht="15" hidden="false" customHeight="false" outlineLevel="0" collapsed="false">
      <c r="I6083" s="0" t="str">
        <f aca="false">IF(A6083="","",IF(COUNTIF(Campaigns!$A$7:$A$300,A6083)&gt;0,"✓",IF(N(D6083)=0,"– no spend","⚠ add to Campaigns tab")))</f>
        <v/>
      </c>
      <c r="J6083" s="83" t="str">
        <f aca="false">IF(D6083="","",D6083*IF(Settings!$B$23=Settings!$C$6,1,IF(Settings!$B$23="USD",1/INDEX(Settings!$B$29:$B$40,MONTH(B6083)),INDEX(Settings!$B$29:$B$40,MONTH(B6083)))))</f>
        <v/>
      </c>
    </row>
    <row r="6084" customFormat="false" ht="15" hidden="false" customHeight="false" outlineLevel="0" collapsed="false">
      <c r="I6084" s="0" t="str">
        <f aca="false">IF(A6084="","",IF(COUNTIF(Campaigns!$A$7:$A$300,A6084)&gt;0,"✓",IF(N(D6084)=0,"– no spend","⚠ add to Campaigns tab")))</f>
        <v/>
      </c>
      <c r="J6084" s="83" t="str">
        <f aca="false">IF(D6084="","",D6084*IF(Settings!$B$23=Settings!$C$6,1,IF(Settings!$B$23="USD",1/INDEX(Settings!$B$29:$B$40,MONTH(B6084)),INDEX(Settings!$B$29:$B$40,MONTH(B6084)))))</f>
        <v/>
      </c>
    </row>
    <row r="6085" customFormat="false" ht="15" hidden="false" customHeight="false" outlineLevel="0" collapsed="false">
      <c r="I6085" s="0" t="str">
        <f aca="false">IF(A6085="","",IF(COUNTIF(Campaigns!$A$7:$A$300,A6085)&gt;0,"✓",IF(N(D6085)=0,"– no spend","⚠ add to Campaigns tab")))</f>
        <v/>
      </c>
      <c r="J6085" s="83" t="str">
        <f aca="false">IF(D6085="","",D6085*IF(Settings!$B$23=Settings!$C$6,1,IF(Settings!$B$23="USD",1/INDEX(Settings!$B$29:$B$40,MONTH(B6085)),INDEX(Settings!$B$29:$B$40,MONTH(B6085)))))</f>
        <v/>
      </c>
    </row>
    <row r="6086" customFormat="false" ht="15" hidden="false" customHeight="false" outlineLevel="0" collapsed="false">
      <c r="I6086" s="0" t="str">
        <f aca="false">IF(A6086="","",IF(COUNTIF(Campaigns!$A$7:$A$300,A6086)&gt;0,"✓",IF(N(D6086)=0,"– no spend","⚠ add to Campaigns tab")))</f>
        <v/>
      </c>
      <c r="J6086" s="83" t="str">
        <f aca="false">IF(D6086="","",D6086*IF(Settings!$B$23=Settings!$C$6,1,IF(Settings!$B$23="USD",1/INDEX(Settings!$B$29:$B$40,MONTH(B6086)),INDEX(Settings!$B$29:$B$40,MONTH(B6086)))))</f>
        <v/>
      </c>
    </row>
    <row r="6087" customFormat="false" ht="15" hidden="false" customHeight="false" outlineLevel="0" collapsed="false">
      <c r="I6087" s="0" t="str">
        <f aca="false">IF(A6087="","",IF(COUNTIF(Campaigns!$A$7:$A$300,A6087)&gt;0,"✓",IF(N(D6087)=0,"– no spend","⚠ add to Campaigns tab")))</f>
        <v/>
      </c>
      <c r="J6087" s="83" t="str">
        <f aca="false">IF(D6087="","",D6087*IF(Settings!$B$23=Settings!$C$6,1,IF(Settings!$B$23="USD",1/INDEX(Settings!$B$29:$B$40,MONTH(B6087)),INDEX(Settings!$B$29:$B$40,MONTH(B6087)))))</f>
        <v/>
      </c>
    </row>
    <row r="6088" customFormat="false" ht="15" hidden="false" customHeight="false" outlineLevel="0" collapsed="false">
      <c r="I6088" s="0" t="str">
        <f aca="false">IF(A6088="","",IF(COUNTIF(Campaigns!$A$7:$A$300,A6088)&gt;0,"✓",IF(N(D6088)=0,"– no spend","⚠ add to Campaigns tab")))</f>
        <v/>
      </c>
      <c r="J6088" s="83" t="str">
        <f aca="false">IF(D6088="","",D6088*IF(Settings!$B$23=Settings!$C$6,1,IF(Settings!$B$23="USD",1/INDEX(Settings!$B$29:$B$40,MONTH(B6088)),INDEX(Settings!$B$29:$B$40,MONTH(B6088)))))</f>
        <v/>
      </c>
    </row>
    <row r="6089" customFormat="false" ht="15" hidden="false" customHeight="false" outlineLevel="0" collapsed="false">
      <c r="I6089" s="0" t="str">
        <f aca="false">IF(A6089="","",IF(COUNTIF(Campaigns!$A$7:$A$300,A6089)&gt;0,"✓",IF(N(D6089)=0,"– no spend","⚠ add to Campaigns tab")))</f>
        <v/>
      </c>
      <c r="J6089" s="83" t="str">
        <f aca="false">IF(D6089="","",D6089*IF(Settings!$B$23=Settings!$C$6,1,IF(Settings!$B$23="USD",1/INDEX(Settings!$B$29:$B$40,MONTH(B6089)),INDEX(Settings!$B$29:$B$40,MONTH(B6089)))))</f>
        <v/>
      </c>
    </row>
    <row r="6090" customFormat="false" ht="15" hidden="false" customHeight="false" outlineLevel="0" collapsed="false">
      <c r="I6090" s="0" t="str">
        <f aca="false">IF(A6090="","",IF(COUNTIF(Campaigns!$A$7:$A$300,A6090)&gt;0,"✓",IF(N(D6090)=0,"– no spend","⚠ add to Campaigns tab")))</f>
        <v/>
      </c>
      <c r="J6090" s="83" t="str">
        <f aca="false">IF(D6090="","",D6090*IF(Settings!$B$23=Settings!$C$6,1,IF(Settings!$B$23="USD",1/INDEX(Settings!$B$29:$B$40,MONTH(B6090)),INDEX(Settings!$B$29:$B$40,MONTH(B6090)))))</f>
        <v/>
      </c>
    </row>
    <row r="6091" customFormat="false" ht="15" hidden="false" customHeight="false" outlineLevel="0" collapsed="false">
      <c r="I6091" s="0" t="str">
        <f aca="false">IF(A6091="","",IF(COUNTIF(Campaigns!$A$7:$A$300,A6091)&gt;0,"✓",IF(N(D6091)=0,"– no spend","⚠ add to Campaigns tab")))</f>
        <v/>
      </c>
      <c r="J6091" s="83" t="str">
        <f aca="false">IF(D6091="","",D6091*IF(Settings!$B$23=Settings!$C$6,1,IF(Settings!$B$23="USD",1/INDEX(Settings!$B$29:$B$40,MONTH(B6091)),INDEX(Settings!$B$29:$B$40,MONTH(B6091)))))</f>
        <v/>
      </c>
    </row>
    <row r="6092" customFormat="false" ht="15" hidden="false" customHeight="false" outlineLevel="0" collapsed="false">
      <c r="I6092" s="0" t="str">
        <f aca="false">IF(A6092="","",IF(COUNTIF(Campaigns!$A$7:$A$300,A6092)&gt;0,"✓",IF(N(D6092)=0,"– no spend","⚠ add to Campaigns tab")))</f>
        <v/>
      </c>
      <c r="J6092" s="83" t="str">
        <f aca="false">IF(D6092="","",D6092*IF(Settings!$B$23=Settings!$C$6,1,IF(Settings!$B$23="USD",1/INDEX(Settings!$B$29:$B$40,MONTH(B6092)),INDEX(Settings!$B$29:$B$40,MONTH(B6092)))))</f>
        <v/>
      </c>
    </row>
    <row r="6093" customFormat="false" ht="15" hidden="false" customHeight="false" outlineLevel="0" collapsed="false">
      <c r="I6093" s="0" t="str">
        <f aca="false">IF(A6093="","",IF(COUNTIF(Campaigns!$A$7:$A$300,A6093)&gt;0,"✓",IF(N(D6093)=0,"– no spend","⚠ add to Campaigns tab")))</f>
        <v/>
      </c>
      <c r="J6093" s="83" t="str">
        <f aca="false">IF(D6093="","",D6093*IF(Settings!$B$23=Settings!$C$6,1,IF(Settings!$B$23="USD",1/INDEX(Settings!$B$29:$B$40,MONTH(B6093)),INDEX(Settings!$B$29:$B$40,MONTH(B6093)))))</f>
        <v/>
      </c>
    </row>
    <row r="6094" customFormat="false" ht="15" hidden="false" customHeight="false" outlineLevel="0" collapsed="false">
      <c r="I6094" s="0" t="str">
        <f aca="false">IF(A6094="","",IF(COUNTIF(Campaigns!$A$7:$A$300,A6094)&gt;0,"✓",IF(N(D6094)=0,"– no spend","⚠ add to Campaigns tab")))</f>
        <v/>
      </c>
      <c r="J6094" s="83" t="str">
        <f aca="false">IF(D6094="","",D6094*IF(Settings!$B$23=Settings!$C$6,1,IF(Settings!$B$23="USD",1/INDEX(Settings!$B$29:$B$40,MONTH(B6094)),INDEX(Settings!$B$29:$B$40,MONTH(B6094)))))</f>
        <v/>
      </c>
    </row>
    <row r="6095" customFormat="false" ht="15" hidden="false" customHeight="false" outlineLevel="0" collapsed="false">
      <c r="I6095" s="0" t="str">
        <f aca="false">IF(A6095="","",IF(COUNTIF(Campaigns!$A$7:$A$300,A6095)&gt;0,"✓",IF(N(D6095)=0,"– no spend","⚠ add to Campaigns tab")))</f>
        <v/>
      </c>
      <c r="J6095" s="83" t="str">
        <f aca="false">IF(D6095="","",D6095*IF(Settings!$B$23=Settings!$C$6,1,IF(Settings!$B$23="USD",1/INDEX(Settings!$B$29:$B$40,MONTH(B6095)),INDEX(Settings!$B$29:$B$40,MONTH(B6095)))))</f>
        <v/>
      </c>
    </row>
    <row r="6096" customFormat="false" ht="15" hidden="false" customHeight="false" outlineLevel="0" collapsed="false">
      <c r="I6096" s="0" t="str">
        <f aca="false">IF(A6096="","",IF(COUNTIF(Campaigns!$A$7:$A$300,A6096)&gt;0,"✓",IF(N(D6096)=0,"– no spend","⚠ add to Campaigns tab")))</f>
        <v/>
      </c>
      <c r="J6096" s="83" t="str">
        <f aca="false">IF(D6096="","",D6096*IF(Settings!$B$23=Settings!$C$6,1,IF(Settings!$B$23="USD",1/INDEX(Settings!$B$29:$B$40,MONTH(B6096)),INDEX(Settings!$B$29:$B$40,MONTH(B6096)))))</f>
        <v/>
      </c>
    </row>
    <row r="6097" customFormat="false" ht="15" hidden="false" customHeight="false" outlineLevel="0" collapsed="false">
      <c r="I6097" s="0" t="str">
        <f aca="false">IF(A6097="","",IF(COUNTIF(Campaigns!$A$7:$A$300,A6097)&gt;0,"✓",IF(N(D6097)=0,"– no spend","⚠ add to Campaigns tab")))</f>
        <v/>
      </c>
      <c r="J6097" s="83" t="str">
        <f aca="false">IF(D6097="","",D6097*IF(Settings!$B$23=Settings!$C$6,1,IF(Settings!$B$23="USD",1/INDEX(Settings!$B$29:$B$40,MONTH(B6097)),INDEX(Settings!$B$29:$B$40,MONTH(B6097)))))</f>
        <v/>
      </c>
    </row>
    <row r="6098" customFormat="false" ht="15" hidden="false" customHeight="false" outlineLevel="0" collapsed="false">
      <c r="I6098" s="0" t="str">
        <f aca="false">IF(A6098="","",IF(COUNTIF(Campaigns!$A$7:$A$300,A6098)&gt;0,"✓",IF(N(D6098)=0,"– no spend","⚠ add to Campaigns tab")))</f>
        <v/>
      </c>
      <c r="J6098" s="83" t="str">
        <f aca="false">IF(D6098="","",D6098*IF(Settings!$B$23=Settings!$C$6,1,IF(Settings!$B$23="USD",1/INDEX(Settings!$B$29:$B$40,MONTH(B6098)),INDEX(Settings!$B$29:$B$40,MONTH(B6098)))))</f>
        <v/>
      </c>
    </row>
    <row r="6099" customFormat="false" ht="15" hidden="false" customHeight="false" outlineLevel="0" collapsed="false">
      <c r="I6099" s="0" t="str">
        <f aca="false">IF(A6099="","",IF(COUNTIF(Campaigns!$A$7:$A$300,A6099)&gt;0,"✓",IF(N(D6099)=0,"– no spend","⚠ add to Campaigns tab")))</f>
        <v/>
      </c>
      <c r="J6099" s="83" t="str">
        <f aca="false">IF(D6099="","",D6099*IF(Settings!$B$23=Settings!$C$6,1,IF(Settings!$B$23="USD",1/INDEX(Settings!$B$29:$B$40,MONTH(B6099)),INDEX(Settings!$B$29:$B$40,MONTH(B6099)))))</f>
        <v/>
      </c>
    </row>
    <row r="6100" customFormat="false" ht="15" hidden="false" customHeight="false" outlineLevel="0" collapsed="false">
      <c r="I6100" s="0" t="str">
        <f aca="false">IF(A6100="","",IF(COUNTIF(Campaigns!$A$7:$A$300,A6100)&gt;0,"✓",IF(N(D6100)=0,"– no spend","⚠ add to Campaigns tab")))</f>
        <v/>
      </c>
      <c r="J6100" s="83" t="str">
        <f aca="false">IF(D6100="","",D6100*IF(Settings!$B$23=Settings!$C$6,1,IF(Settings!$B$23="USD",1/INDEX(Settings!$B$29:$B$40,MONTH(B6100)),INDEX(Settings!$B$29:$B$40,MONTH(B6100)))))</f>
        <v/>
      </c>
    </row>
    <row r="6101" customFormat="false" ht="15" hidden="false" customHeight="false" outlineLevel="0" collapsed="false">
      <c r="I6101" s="0" t="str">
        <f aca="false">IF(A6101="","",IF(COUNTIF(Campaigns!$A$7:$A$300,A6101)&gt;0,"✓",IF(N(D6101)=0,"– no spend","⚠ add to Campaigns tab")))</f>
        <v/>
      </c>
      <c r="J6101" s="83" t="str">
        <f aca="false">IF(D6101="","",D6101*IF(Settings!$B$23=Settings!$C$6,1,IF(Settings!$B$23="USD",1/INDEX(Settings!$B$29:$B$40,MONTH(B6101)),INDEX(Settings!$B$29:$B$40,MONTH(B6101)))))</f>
        <v/>
      </c>
    </row>
    <row r="6102" customFormat="false" ht="15" hidden="false" customHeight="false" outlineLevel="0" collapsed="false">
      <c r="I6102" s="0" t="str">
        <f aca="false">IF(A6102="","",IF(COUNTIF(Campaigns!$A$7:$A$300,A6102)&gt;0,"✓",IF(N(D6102)=0,"– no spend","⚠ add to Campaigns tab")))</f>
        <v/>
      </c>
      <c r="J6102" s="83" t="str">
        <f aca="false">IF(D6102="","",D6102*IF(Settings!$B$23=Settings!$C$6,1,IF(Settings!$B$23="USD",1/INDEX(Settings!$B$29:$B$40,MONTH(B6102)),INDEX(Settings!$B$29:$B$40,MONTH(B6102)))))</f>
        <v/>
      </c>
    </row>
    <row r="6103" customFormat="false" ht="15" hidden="false" customHeight="false" outlineLevel="0" collapsed="false">
      <c r="I6103" s="0" t="str">
        <f aca="false">IF(A6103="","",IF(COUNTIF(Campaigns!$A$7:$A$300,A6103)&gt;0,"✓",IF(N(D6103)=0,"– no spend","⚠ add to Campaigns tab")))</f>
        <v/>
      </c>
      <c r="J6103" s="83" t="str">
        <f aca="false">IF(D6103="","",D6103*IF(Settings!$B$23=Settings!$C$6,1,IF(Settings!$B$23="USD",1/INDEX(Settings!$B$29:$B$40,MONTH(B6103)),INDEX(Settings!$B$29:$B$40,MONTH(B6103)))))</f>
        <v/>
      </c>
    </row>
    <row r="6104" customFormat="false" ht="15" hidden="false" customHeight="false" outlineLevel="0" collapsed="false">
      <c r="I6104" s="0" t="str">
        <f aca="false">IF(A6104="","",IF(COUNTIF(Campaigns!$A$7:$A$300,A6104)&gt;0,"✓",IF(N(D6104)=0,"– no spend","⚠ add to Campaigns tab")))</f>
        <v/>
      </c>
      <c r="J6104" s="83" t="str">
        <f aca="false">IF(D6104="","",D6104*IF(Settings!$B$23=Settings!$C$6,1,IF(Settings!$B$23="USD",1/INDEX(Settings!$B$29:$B$40,MONTH(B6104)),INDEX(Settings!$B$29:$B$40,MONTH(B6104)))))</f>
        <v/>
      </c>
    </row>
    <row r="6105" customFormat="false" ht="15" hidden="false" customHeight="false" outlineLevel="0" collapsed="false">
      <c r="I6105" s="0" t="str">
        <f aca="false">IF(A6105="","",IF(COUNTIF(Campaigns!$A$7:$A$300,A6105)&gt;0,"✓",IF(N(D6105)=0,"– no spend","⚠ add to Campaigns tab")))</f>
        <v/>
      </c>
      <c r="J6105" s="83" t="str">
        <f aca="false">IF(D6105="","",D6105*IF(Settings!$B$23=Settings!$C$6,1,IF(Settings!$B$23="USD",1/INDEX(Settings!$B$29:$B$40,MONTH(B6105)),INDEX(Settings!$B$29:$B$40,MONTH(B6105)))))</f>
        <v/>
      </c>
    </row>
    <row r="6106" customFormat="false" ht="15" hidden="false" customHeight="false" outlineLevel="0" collapsed="false">
      <c r="I6106" s="0" t="str">
        <f aca="false">IF(A6106="","",IF(COUNTIF(Campaigns!$A$7:$A$300,A6106)&gt;0,"✓",IF(N(D6106)=0,"– no spend","⚠ add to Campaigns tab")))</f>
        <v/>
      </c>
      <c r="J6106" s="83" t="str">
        <f aca="false">IF(D6106="","",D6106*IF(Settings!$B$23=Settings!$C$6,1,IF(Settings!$B$23="USD",1/INDEX(Settings!$B$29:$B$40,MONTH(B6106)),INDEX(Settings!$B$29:$B$40,MONTH(B6106)))))</f>
        <v/>
      </c>
    </row>
    <row r="6107" customFormat="false" ht="15" hidden="false" customHeight="false" outlineLevel="0" collapsed="false">
      <c r="I6107" s="0" t="str">
        <f aca="false">IF(A6107="","",IF(COUNTIF(Campaigns!$A$7:$A$300,A6107)&gt;0,"✓",IF(N(D6107)=0,"– no spend","⚠ add to Campaigns tab")))</f>
        <v/>
      </c>
      <c r="J6107" s="83" t="str">
        <f aca="false">IF(D6107="","",D6107*IF(Settings!$B$23=Settings!$C$6,1,IF(Settings!$B$23="USD",1/INDEX(Settings!$B$29:$B$40,MONTH(B6107)),INDEX(Settings!$B$29:$B$40,MONTH(B6107)))))</f>
        <v/>
      </c>
    </row>
    <row r="6108" customFormat="false" ht="15" hidden="false" customHeight="false" outlineLevel="0" collapsed="false">
      <c r="I6108" s="0" t="str">
        <f aca="false">IF(A6108="","",IF(COUNTIF(Campaigns!$A$7:$A$300,A6108)&gt;0,"✓",IF(N(D6108)=0,"– no spend","⚠ add to Campaigns tab")))</f>
        <v/>
      </c>
      <c r="J6108" s="83" t="str">
        <f aca="false">IF(D6108="","",D6108*IF(Settings!$B$23=Settings!$C$6,1,IF(Settings!$B$23="USD",1/INDEX(Settings!$B$29:$B$40,MONTH(B6108)),INDEX(Settings!$B$29:$B$40,MONTH(B6108)))))</f>
        <v/>
      </c>
    </row>
    <row r="6109" customFormat="false" ht="15" hidden="false" customHeight="false" outlineLevel="0" collapsed="false">
      <c r="I6109" s="0" t="str">
        <f aca="false">IF(A6109="","",IF(COUNTIF(Campaigns!$A$7:$A$300,A6109)&gt;0,"✓",IF(N(D6109)=0,"– no spend","⚠ add to Campaigns tab")))</f>
        <v/>
      </c>
      <c r="J6109" s="83" t="str">
        <f aca="false">IF(D6109="","",D6109*IF(Settings!$B$23=Settings!$C$6,1,IF(Settings!$B$23="USD",1/INDEX(Settings!$B$29:$B$40,MONTH(B6109)),INDEX(Settings!$B$29:$B$40,MONTH(B6109)))))</f>
        <v/>
      </c>
    </row>
    <row r="6110" customFormat="false" ht="15" hidden="false" customHeight="false" outlineLevel="0" collapsed="false">
      <c r="I6110" s="0" t="str">
        <f aca="false">IF(A6110="","",IF(COUNTIF(Campaigns!$A$7:$A$300,A6110)&gt;0,"✓",IF(N(D6110)=0,"– no spend","⚠ add to Campaigns tab")))</f>
        <v/>
      </c>
      <c r="J6110" s="83" t="str">
        <f aca="false">IF(D6110="","",D6110*IF(Settings!$B$23=Settings!$C$6,1,IF(Settings!$B$23="USD",1/INDEX(Settings!$B$29:$B$40,MONTH(B6110)),INDEX(Settings!$B$29:$B$40,MONTH(B6110)))))</f>
        <v/>
      </c>
    </row>
    <row r="6111" customFormat="false" ht="15" hidden="false" customHeight="false" outlineLevel="0" collapsed="false">
      <c r="I6111" s="0" t="str">
        <f aca="false">IF(A6111="","",IF(COUNTIF(Campaigns!$A$7:$A$300,A6111)&gt;0,"✓",IF(N(D6111)=0,"– no spend","⚠ add to Campaigns tab")))</f>
        <v/>
      </c>
      <c r="J6111" s="83" t="str">
        <f aca="false">IF(D6111="","",D6111*IF(Settings!$B$23=Settings!$C$6,1,IF(Settings!$B$23="USD",1/INDEX(Settings!$B$29:$B$40,MONTH(B6111)),INDEX(Settings!$B$29:$B$40,MONTH(B6111)))))</f>
        <v/>
      </c>
    </row>
    <row r="6112" customFormat="false" ht="15" hidden="false" customHeight="false" outlineLevel="0" collapsed="false">
      <c r="I6112" s="0" t="str">
        <f aca="false">IF(A6112="","",IF(COUNTIF(Campaigns!$A$7:$A$300,A6112)&gt;0,"✓",IF(N(D6112)=0,"– no spend","⚠ add to Campaigns tab")))</f>
        <v/>
      </c>
      <c r="J6112" s="83" t="str">
        <f aca="false">IF(D6112="","",D6112*IF(Settings!$B$23=Settings!$C$6,1,IF(Settings!$B$23="USD",1/INDEX(Settings!$B$29:$B$40,MONTH(B6112)),INDEX(Settings!$B$29:$B$40,MONTH(B6112)))))</f>
        <v/>
      </c>
    </row>
    <row r="6113" customFormat="false" ht="15" hidden="false" customHeight="false" outlineLevel="0" collapsed="false">
      <c r="I6113" s="0" t="str">
        <f aca="false">IF(A6113="","",IF(COUNTIF(Campaigns!$A$7:$A$300,A6113)&gt;0,"✓",IF(N(D6113)=0,"– no spend","⚠ add to Campaigns tab")))</f>
        <v/>
      </c>
      <c r="J6113" s="83" t="str">
        <f aca="false">IF(D6113="","",D6113*IF(Settings!$B$23=Settings!$C$6,1,IF(Settings!$B$23="USD",1/INDEX(Settings!$B$29:$B$40,MONTH(B6113)),INDEX(Settings!$B$29:$B$40,MONTH(B6113)))))</f>
        <v/>
      </c>
    </row>
    <row r="6114" customFormat="false" ht="15" hidden="false" customHeight="false" outlineLevel="0" collapsed="false">
      <c r="I6114" s="0" t="str">
        <f aca="false">IF(A6114="","",IF(COUNTIF(Campaigns!$A$7:$A$300,A6114)&gt;0,"✓",IF(N(D6114)=0,"– no spend","⚠ add to Campaigns tab")))</f>
        <v/>
      </c>
      <c r="J6114" s="83" t="str">
        <f aca="false">IF(D6114="","",D6114*IF(Settings!$B$23=Settings!$C$6,1,IF(Settings!$B$23="USD",1/INDEX(Settings!$B$29:$B$40,MONTH(B6114)),INDEX(Settings!$B$29:$B$40,MONTH(B6114)))))</f>
        <v/>
      </c>
    </row>
    <row r="6115" customFormat="false" ht="15" hidden="false" customHeight="false" outlineLevel="0" collapsed="false">
      <c r="I6115" s="0" t="str">
        <f aca="false">IF(A6115="","",IF(COUNTIF(Campaigns!$A$7:$A$300,A6115)&gt;0,"✓",IF(N(D6115)=0,"– no spend","⚠ add to Campaigns tab")))</f>
        <v/>
      </c>
      <c r="J6115" s="83" t="str">
        <f aca="false">IF(D6115="","",D6115*IF(Settings!$B$23=Settings!$C$6,1,IF(Settings!$B$23="USD",1/INDEX(Settings!$B$29:$B$40,MONTH(B6115)),INDEX(Settings!$B$29:$B$40,MONTH(B6115)))))</f>
        <v/>
      </c>
    </row>
    <row r="6116" customFormat="false" ht="15" hidden="false" customHeight="false" outlineLevel="0" collapsed="false">
      <c r="I6116" s="0" t="str">
        <f aca="false">IF(A6116="","",IF(COUNTIF(Campaigns!$A$7:$A$300,A6116)&gt;0,"✓",IF(N(D6116)=0,"– no spend","⚠ add to Campaigns tab")))</f>
        <v/>
      </c>
      <c r="J6116" s="83" t="str">
        <f aca="false">IF(D6116="","",D6116*IF(Settings!$B$23=Settings!$C$6,1,IF(Settings!$B$23="USD",1/INDEX(Settings!$B$29:$B$40,MONTH(B6116)),INDEX(Settings!$B$29:$B$40,MONTH(B6116)))))</f>
        <v/>
      </c>
    </row>
    <row r="6117" customFormat="false" ht="15" hidden="false" customHeight="false" outlineLevel="0" collapsed="false">
      <c r="I6117" s="0" t="str">
        <f aca="false">IF(A6117="","",IF(COUNTIF(Campaigns!$A$7:$A$300,A6117)&gt;0,"✓",IF(N(D6117)=0,"– no spend","⚠ add to Campaigns tab")))</f>
        <v/>
      </c>
      <c r="J6117" s="83" t="str">
        <f aca="false">IF(D6117="","",D6117*IF(Settings!$B$23=Settings!$C$6,1,IF(Settings!$B$23="USD",1/INDEX(Settings!$B$29:$B$40,MONTH(B6117)),INDEX(Settings!$B$29:$B$40,MONTH(B6117)))))</f>
        <v/>
      </c>
    </row>
    <row r="6118" customFormat="false" ht="15" hidden="false" customHeight="false" outlineLevel="0" collapsed="false">
      <c r="I6118" s="0" t="str">
        <f aca="false">IF(A6118="","",IF(COUNTIF(Campaigns!$A$7:$A$300,A6118)&gt;0,"✓",IF(N(D6118)=0,"– no spend","⚠ add to Campaigns tab")))</f>
        <v/>
      </c>
      <c r="J6118" s="83" t="str">
        <f aca="false">IF(D6118="","",D6118*IF(Settings!$B$23=Settings!$C$6,1,IF(Settings!$B$23="USD",1/INDEX(Settings!$B$29:$B$40,MONTH(B6118)),INDEX(Settings!$B$29:$B$40,MONTH(B6118)))))</f>
        <v/>
      </c>
    </row>
    <row r="6119" customFormat="false" ht="15" hidden="false" customHeight="false" outlineLevel="0" collapsed="false">
      <c r="I6119" s="0" t="str">
        <f aca="false">IF(A6119="","",IF(COUNTIF(Campaigns!$A$7:$A$300,A6119)&gt;0,"✓",IF(N(D6119)=0,"– no spend","⚠ add to Campaigns tab")))</f>
        <v/>
      </c>
      <c r="J6119" s="83" t="str">
        <f aca="false">IF(D6119="","",D6119*IF(Settings!$B$23=Settings!$C$6,1,IF(Settings!$B$23="USD",1/INDEX(Settings!$B$29:$B$40,MONTH(B6119)),INDEX(Settings!$B$29:$B$40,MONTH(B6119)))))</f>
        <v/>
      </c>
    </row>
    <row r="6120" customFormat="false" ht="15" hidden="false" customHeight="false" outlineLevel="0" collapsed="false">
      <c r="I6120" s="0" t="str">
        <f aca="false">IF(A6120="","",IF(COUNTIF(Campaigns!$A$7:$A$300,A6120)&gt;0,"✓",IF(N(D6120)=0,"– no spend","⚠ add to Campaigns tab")))</f>
        <v/>
      </c>
      <c r="J6120" s="83" t="str">
        <f aca="false">IF(D6120="","",D6120*IF(Settings!$B$23=Settings!$C$6,1,IF(Settings!$B$23="USD",1/INDEX(Settings!$B$29:$B$40,MONTH(B6120)),INDEX(Settings!$B$29:$B$40,MONTH(B6120)))))</f>
        <v/>
      </c>
    </row>
    <row r="6121" customFormat="false" ht="15" hidden="false" customHeight="false" outlineLevel="0" collapsed="false">
      <c r="I6121" s="0" t="str">
        <f aca="false">IF(A6121="","",IF(COUNTIF(Campaigns!$A$7:$A$300,A6121)&gt;0,"✓",IF(N(D6121)=0,"– no spend","⚠ add to Campaigns tab")))</f>
        <v/>
      </c>
      <c r="J6121" s="83" t="str">
        <f aca="false">IF(D6121="","",D6121*IF(Settings!$B$23=Settings!$C$6,1,IF(Settings!$B$23="USD",1/INDEX(Settings!$B$29:$B$40,MONTH(B6121)),INDEX(Settings!$B$29:$B$40,MONTH(B6121)))))</f>
        <v/>
      </c>
    </row>
    <row r="6122" customFormat="false" ht="15" hidden="false" customHeight="false" outlineLevel="0" collapsed="false">
      <c r="I6122" s="0" t="str">
        <f aca="false">IF(A6122="","",IF(COUNTIF(Campaigns!$A$7:$A$300,A6122)&gt;0,"✓",IF(N(D6122)=0,"– no spend","⚠ add to Campaigns tab")))</f>
        <v/>
      </c>
      <c r="J6122" s="83" t="str">
        <f aca="false">IF(D6122="","",D6122*IF(Settings!$B$23=Settings!$C$6,1,IF(Settings!$B$23="USD",1/INDEX(Settings!$B$29:$B$40,MONTH(B6122)),INDEX(Settings!$B$29:$B$40,MONTH(B6122)))))</f>
        <v/>
      </c>
    </row>
    <row r="6123" customFormat="false" ht="15" hidden="false" customHeight="false" outlineLevel="0" collapsed="false">
      <c r="I6123" s="0" t="str">
        <f aca="false">IF(A6123="","",IF(COUNTIF(Campaigns!$A$7:$A$300,A6123)&gt;0,"✓",IF(N(D6123)=0,"– no spend","⚠ add to Campaigns tab")))</f>
        <v/>
      </c>
      <c r="J6123" s="83" t="str">
        <f aca="false">IF(D6123="","",D6123*IF(Settings!$B$23=Settings!$C$6,1,IF(Settings!$B$23="USD",1/INDEX(Settings!$B$29:$B$40,MONTH(B6123)),INDEX(Settings!$B$29:$B$40,MONTH(B6123)))))</f>
        <v/>
      </c>
    </row>
    <row r="6124" customFormat="false" ht="15" hidden="false" customHeight="false" outlineLevel="0" collapsed="false">
      <c r="I6124" s="0" t="str">
        <f aca="false">IF(A6124="","",IF(COUNTIF(Campaigns!$A$7:$A$300,A6124)&gt;0,"✓",IF(N(D6124)=0,"– no spend","⚠ add to Campaigns tab")))</f>
        <v/>
      </c>
      <c r="J6124" s="83" t="str">
        <f aca="false">IF(D6124="","",D6124*IF(Settings!$B$23=Settings!$C$6,1,IF(Settings!$B$23="USD",1/INDEX(Settings!$B$29:$B$40,MONTH(B6124)),INDEX(Settings!$B$29:$B$40,MONTH(B6124)))))</f>
        <v/>
      </c>
    </row>
    <row r="6125" customFormat="false" ht="15" hidden="false" customHeight="false" outlineLevel="0" collapsed="false">
      <c r="I6125" s="0" t="str">
        <f aca="false">IF(A6125="","",IF(COUNTIF(Campaigns!$A$7:$A$300,A6125)&gt;0,"✓",IF(N(D6125)=0,"– no spend","⚠ add to Campaigns tab")))</f>
        <v/>
      </c>
      <c r="J6125" s="83" t="str">
        <f aca="false">IF(D6125="","",D6125*IF(Settings!$B$23=Settings!$C$6,1,IF(Settings!$B$23="USD",1/INDEX(Settings!$B$29:$B$40,MONTH(B6125)),INDEX(Settings!$B$29:$B$40,MONTH(B6125)))))</f>
        <v/>
      </c>
    </row>
    <row r="6126" customFormat="false" ht="15" hidden="false" customHeight="false" outlineLevel="0" collapsed="false">
      <c r="I6126" s="0" t="str">
        <f aca="false">IF(A6126="","",IF(COUNTIF(Campaigns!$A$7:$A$300,A6126)&gt;0,"✓",IF(N(D6126)=0,"– no spend","⚠ add to Campaigns tab")))</f>
        <v/>
      </c>
      <c r="J6126" s="83" t="str">
        <f aca="false">IF(D6126="","",D6126*IF(Settings!$B$23=Settings!$C$6,1,IF(Settings!$B$23="USD",1/INDEX(Settings!$B$29:$B$40,MONTH(B6126)),INDEX(Settings!$B$29:$B$40,MONTH(B6126)))))</f>
        <v/>
      </c>
    </row>
    <row r="6127" customFormat="false" ht="15" hidden="false" customHeight="false" outlineLevel="0" collapsed="false">
      <c r="I6127" s="0" t="str">
        <f aca="false">IF(A6127="","",IF(COUNTIF(Campaigns!$A$7:$A$300,A6127)&gt;0,"✓",IF(N(D6127)=0,"– no spend","⚠ add to Campaigns tab")))</f>
        <v/>
      </c>
      <c r="J6127" s="83" t="str">
        <f aca="false">IF(D6127="","",D6127*IF(Settings!$B$23=Settings!$C$6,1,IF(Settings!$B$23="USD",1/INDEX(Settings!$B$29:$B$40,MONTH(B6127)),INDEX(Settings!$B$29:$B$40,MONTH(B6127)))))</f>
        <v/>
      </c>
    </row>
    <row r="6128" customFormat="false" ht="15" hidden="false" customHeight="false" outlineLevel="0" collapsed="false">
      <c r="I6128" s="0" t="str">
        <f aca="false">IF(A6128="","",IF(COUNTIF(Campaigns!$A$7:$A$300,A6128)&gt;0,"✓",IF(N(D6128)=0,"– no spend","⚠ add to Campaigns tab")))</f>
        <v/>
      </c>
      <c r="J6128" s="83" t="str">
        <f aca="false">IF(D6128="","",D6128*IF(Settings!$B$23=Settings!$C$6,1,IF(Settings!$B$23="USD",1/INDEX(Settings!$B$29:$B$40,MONTH(B6128)),INDEX(Settings!$B$29:$B$40,MONTH(B6128)))))</f>
        <v/>
      </c>
    </row>
    <row r="6129" customFormat="false" ht="15" hidden="false" customHeight="false" outlineLevel="0" collapsed="false">
      <c r="I6129" s="0" t="str">
        <f aca="false">IF(A6129="","",IF(COUNTIF(Campaigns!$A$7:$A$300,A6129)&gt;0,"✓",IF(N(D6129)=0,"– no spend","⚠ add to Campaigns tab")))</f>
        <v/>
      </c>
      <c r="J6129" s="83" t="str">
        <f aca="false">IF(D6129="","",D6129*IF(Settings!$B$23=Settings!$C$6,1,IF(Settings!$B$23="USD",1/INDEX(Settings!$B$29:$B$40,MONTH(B6129)),INDEX(Settings!$B$29:$B$40,MONTH(B6129)))))</f>
        <v/>
      </c>
    </row>
    <row r="6130" customFormat="false" ht="15" hidden="false" customHeight="false" outlineLevel="0" collapsed="false">
      <c r="I6130" s="0" t="str">
        <f aca="false">IF(A6130="","",IF(COUNTIF(Campaigns!$A$7:$A$300,A6130)&gt;0,"✓",IF(N(D6130)=0,"– no spend","⚠ add to Campaigns tab")))</f>
        <v/>
      </c>
      <c r="J6130" s="83" t="str">
        <f aca="false">IF(D6130="","",D6130*IF(Settings!$B$23=Settings!$C$6,1,IF(Settings!$B$23="USD",1/INDEX(Settings!$B$29:$B$40,MONTH(B6130)),INDEX(Settings!$B$29:$B$40,MONTH(B6130)))))</f>
        <v/>
      </c>
    </row>
    <row r="6131" customFormat="false" ht="15" hidden="false" customHeight="false" outlineLevel="0" collapsed="false">
      <c r="I6131" s="0" t="str">
        <f aca="false">IF(A6131="","",IF(COUNTIF(Campaigns!$A$7:$A$300,A6131)&gt;0,"✓",IF(N(D6131)=0,"– no spend","⚠ add to Campaigns tab")))</f>
        <v/>
      </c>
      <c r="J6131" s="83" t="str">
        <f aca="false">IF(D6131="","",D6131*IF(Settings!$B$23=Settings!$C$6,1,IF(Settings!$B$23="USD",1/INDEX(Settings!$B$29:$B$40,MONTH(B6131)),INDEX(Settings!$B$29:$B$40,MONTH(B6131)))))</f>
        <v/>
      </c>
    </row>
    <row r="6132" customFormat="false" ht="15" hidden="false" customHeight="false" outlineLevel="0" collapsed="false">
      <c r="I6132" s="0" t="str">
        <f aca="false">IF(A6132="","",IF(COUNTIF(Campaigns!$A$7:$A$300,A6132)&gt;0,"✓",IF(N(D6132)=0,"– no spend","⚠ add to Campaigns tab")))</f>
        <v/>
      </c>
      <c r="J6132" s="83" t="str">
        <f aca="false">IF(D6132="","",D6132*IF(Settings!$B$23=Settings!$C$6,1,IF(Settings!$B$23="USD",1/INDEX(Settings!$B$29:$B$40,MONTH(B6132)),INDEX(Settings!$B$29:$B$40,MONTH(B6132)))))</f>
        <v/>
      </c>
    </row>
    <row r="6133" customFormat="false" ht="15" hidden="false" customHeight="false" outlineLevel="0" collapsed="false">
      <c r="I6133" s="0" t="str">
        <f aca="false">IF(A6133="","",IF(COUNTIF(Campaigns!$A$7:$A$300,A6133)&gt;0,"✓",IF(N(D6133)=0,"– no spend","⚠ add to Campaigns tab")))</f>
        <v/>
      </c>
      <c r="J6133" s="83" t="str">
        <f aca="false">IF(D6133="","",D6133*IF(Settings!$B$23=Settings!$C$6,1,IF(Settings!$B$23="USD",1/INDEX(Settings!$B$29:$B$40,MONTH(B6133)),INDEX(Settings!$B$29:$B$40,MONTH(B6133)))))</f>
        <v/>
      </c>
    </row>
    <row r="6134" customFormat="false" ht="15" hidden="false" customHeight="false" outlineLevel="0" collapsed="false">
      <c r="I6134" s="0" t="str">
        <f aca="false">IF(A6134="","",IF(COUNTIF(Campaigns!$A$7:$A$300,A6134)&gt;0,"✓",IF(N(D6134)=0,"– no spend","⚠ add to Campaigns tab")))</f>
        <v/>
      </c>
      <c r="J6134" s="83" t="str">
        <f aca="false">IF(D6134="","",D6134*IF(Settings!$B$23=Settings!$C$6,1,IF(Settings!$B$23="USD",1/INDEX(Settings!$B$29:$B$40,MONTH(B6134)),INDEX(Settings!$B$29:$B$40,MONTH(B6134)))))</f>
        <v/>
      </c>
    </row>
    <row r="6135" customFormat="false" ht="15" hidden="false" customHeight="false" outlineLevel="0" collapsed="false">
      <c r="I6135" s="0" t="str">
        <f aca="false">IF(A6135="","",IF(COUNTIF(Campaigns!$A$7:$A$300,A6135)&gt;0,"✓",IF(N(D6135)=0,"– no spend","⚠ add to Campaigns tab")))</f>
        <v/>
      </c>
      <c r="J6135" s="83" t="str">
        <f aca="false">IF(D6135="","",D6135*IF(Settings!$B$23=Settings!$C$6,1,IF(Settings!$B$23="USD",1/INDEX(Settings!$B$29:$B$40,MONTH(B6135)),INDEX(Settings!$B$29:$B$40,MONTH(B6135)))))</f>
        <v/>
      </c>
    </row>
    <row r="6136" customFormat="false" ht="15" hidden="false" customHeight="false" outlineLevel="0" collapsed="false">
      <c r="I6136" s="0" t="str">
        <f aca="false">IF(A6136="","",IF(COUNTIF(Campaigns!$A$7:$A$300,A6136)&gt;0,"✓",IF(N(D6136)=0,"– no spend","⚠ add to Campaigns tab")))</f>
        <v/>
      </c>
      <c r="J6136" s="83" t="str">
        <f aca="false">IF(D6136="","",D6136*IF(Settings!$B$23=Settings!$C$6,1,IF(Settings!$B$23="USD",1/INDEX(Settings!$B$29:$B$40,MONTH(B6136)),INDEX(Settings!$B$29:$B$40,MONTH(B6136)))))</f>
        <v/>
      </c>
    </row>
    <row r="6137" customFormat="false" ht="15" hidden="false" customHeight="false" outlineLevel="0" collapsed="false">
      <c r="I6137" s="0" t="str">
        <f aca="false">IF(A6137="","",IF(COUNTIF(Campaigns!$A$7:$A$300,A6137)&gt;0,"✓",IF(N(D6137)=0,"– no spend","⚠ add to Campaigns tab")))</f>
        <v/>
      </c>
      <c r="J6137" s="83" t="str">
        <f aca="false">IF(D6137="","",D6137*IF(Settings!$B$23=Settings!$C$6,1,IF(Settings!$B$23="USD",1/INDEX(Settings!$B$29:$B$40,MONTH(B6137)),INDEX(Settings!$B$29:$B$40,MONTH(B6137)))))</f>
        <v/>
      </c>
    </row>
    <row r="6138" customFormat="false" ht="15" hidden="false" customHeight="false" outlineLevel="0" collapsed="false">
      <c r="I6138" s="0" t="str">
        <f aca="false">IF(A6138="","",IF(COUNTIF(Campaigns!$A$7:$A$300,A6138)&gt;0,"✓",IF(N(D6138)=0,"– no spend","⚠ add to Campaigns tab")))</f>
        <v/>
      </c>
      <c r="J6138" s="83" t="str">
        <f aca="false">IF(D6138="","",D6138*IF(Settings!$B$23=Settings!$C$6,1,IF(Settings!$B$23="USD",1/INDEX(Settings!$B$29:$B$40,MONTH(B6138)),INDEX(Settings!$B$29:$B$40,MONTH(B6138)))))</f>
        <v/>
      </c>
    </row>
    <row r="6139" customFormat="false" ht="15" hidden="false" customHeight="false" outlineLevel="0" collapsed="false">
      <c r="I6139" s="0" t="str">
        <f aca="false">IF(A6139="","",IF(COUNTIF(Campaigns!$A$7:$A$300,A6139)&gt;0,"✓",IF(N(D6139)=0,"– no spend","⚠ add to Campaigns tab")))</f>
        <v/>
      </c>
      <c r="J6139" s="83" t="str">
        <f aca="false">IF(D6139="","",D6139*IF(Settings!$B$23=Settings!$C$6,1,IF(Settings!$B$23="USD",1/INDEX(Settings!$B$29:$B$40,MONTH(B6139)),INDEX(Settings!$B$29:$B$40,MONTH(B6139)))))</f>
        <v/>
      </c>
    </row>
    <row r="6140" customFormat="false" ht="15" hidden="false" customHeight="false" outlineLevel="0" collapsed="false">
      <c r="I6140" s="0" t="str">
        <f aca="false">IF(A6140="","",IF(COUNTIF(Campaigns!$A$7:$A$300,A6140)&gt;0,"✓",IF(N(D6140)=0,"– no spend","⚠ add to Campaigns tab")))</f>
        <v/>
      </c>
      <c r="J6140" s="83" t="str">
        <f aca="false">IF(D6140="","",D6140*IF(Settings!$B$23=Settings!$C$6,1,IF(Settings!$B$23="USD",1/INDEX(Settings!$B$29:$B$40,MONTH(B6140)),INDEX(Settings!$B$29:$B$40,MONTH(B6140)))))</f>
        <v/>
      </c>
    </row>
    <row r="6141" customFormat="false" ht="15" hidden="false" customHeight="false" outlineLevel="0" collapsed="false">
      <c r="I6141" s="0" t="str">
        <f aca="false">IF(A6141="","",IF(COUNTIF(Campaigns!$A$7:$A$300,A6141)&gt;0,"✓",IF(N(D6141)=0,"– no spend","⚠ add to Campaigns tab")))</f>
        <v/>
      </c>
      <c r="J6141" s="83" t="str">
        <f aca="false">IF(D6141="","",D6141*IF(Settings!$B$23=Settings!$C$6,1,IF(Settings!$B$23="USD",1/INDEX(Settings!$B$29:$B$40,MONTH(B6141)),INDEX(Settings!$B$29:$B$40,MONTH(B6141)))))</f>
        <v/>
      </c>
    </row>
    <row r="6142" customFormat="false" ht="15" hidden="false" customHeight="false" outlineLevel="0" collapsed="false">
      <c r="I6142" s="0" t="str">
        <f aca="false">IF(A6142="","",IF(COUNTIF(Campaigns!$A$7:$A$300,A6142)&gt;0,"✓",IF(N(D6142)=0,"– no spend","⚠ add to Campaigns tab")))</f>
        <v/>
      </c>
      <c r="J6142" s="83" t="str">
        <f aca="false">IF(D6142="","",D6142*IF(Settings!$B$23=Settings!$C$6,1,IF(Settings!$B$23="USD",1/INDEX(Settings!$B$29:$B$40,MONTH(B6142)),INDEX(Settings!$B$29:$B$40,MONTH(B6142)))))</f>
        <v/>
      </c>
    </row>
    <row r="6143" customFormat="false" ht="15" hidden="false" customHeight="false" outlineLevel="0" collapsed="false">
      <c r="I6143" s="0" t="str">
        <f aca="false">IF(A6143="","",IF(COUNTIF(Campaigns!$A$7:$A$300,A6143)&gt;0,"✓",IF(N(D6143)=0,"– no spend","⚠ add to Campaigns tab")))</f>
        <v/>
      </c>
      <c r="J6143" s="83" t="str">
        <f aca="false">IF(D6143="","",D6143*IF(Settings!$B$23=Settings!$C$6,1,IF(Settings!$B$23="USD",1/INDEX(Settings!$B$29:$B$40,MONTH(B6143)),INDEX(Settings!$B$29:$B$40,MONTH(B6143)))))</f>
        <v/>
      </c>
    </row>
    <row r="6144" customFormat="false" ht="15" hidden="false" customHeight="false" outlineLevel="0" collapsed="false">
      <c r="I6144" s="0" t="str">
        <f aca="false">IF(A6144="","",IF(COUNTIF(Campaigns!$A$7:$A$300,A6144)&gt;0,"✓",IF(N(D6144)=0,"– no spend","⚠ add to Campaigns tab")))</f>
        <v/>
      </c>
      <c r="J6144" s="83" t="str">
        <f aca="false">IF(D6144="","",D6144*IF(Settings!$B$23=Settings!$C$6,1,IF(Settings!$B$23="USD",1/INDEX(Settings!$B$29:$B$40,MONTH(B6144)),INDEX(Settings!$B$29:$B$40,MONTH(B6144)))))</f>
        <v/>
      </c>
    </row>
    <row r="6145" customFormat="false" ht="15" hidden="false" customHeight="false" outlineLevel="0" collapsed="false">
      <c r="I6145" s="0" t="str">
        <f aca="false">IF(A6145="","",IF(COUNTIF(Campaigns!$A$7:$A$300,A6145)&gt;0,"✓",IF(N(D6145)=0,"– no spend","⚠ add to Campaigns tab")))</f>
        <v/>
      </c>
      <c r="J6145" s="83" t="str">
        <f aca="false">IF(D6145="","",D6145*IF(Settings!$B$23=Settings!$C$6,1,IF(Settings!$B$23="USD",1/INDEX(Settings!$B$29:$B$40,MONTH(B6145)),INDEX(Settings!$B$29:$B$40,MONTH(B6145)))))</f>
        <v/>
      </c>
    </row>
    <row r="6146" customFormat="false" ht="15" hidden="false" customHeight="false" outlineLevel="0" collapsed="false">
      <c r="I6146" s="0" t="str">
        <f aca="false">IF(A6146="","",IF(COUNTIF(Campaigns!$A$7:$A$300,A6146)&gt;0,"✓",IF(N(D6146)=0,"– no spend","⚠ add to Campaigns tab")))</f>
        <v/>
      </c>
      <c r="J6146" s="83" t="str">
        <f aca="false">IF(D6146="","",D6146*IF(Settings!$B$23=Settings!$C$6,1,IF(Settings!$B$23="USD",1/INDEX(Settings!$B$29:$B$40,MONTH(B6146)),INDEX(Settings!$B$29:$B$40,MONTH(B6146)))))</f>
        <v/>
      </c>
    </row>
    <row r="6147" customFormat="false" ht="15" hidden="false" customHeight="false" outlineLevel="0" collapsed="false">
      <c r="I6147" s="0" t="str">
        <f aca="false">IF(A6147="","",IF(COUNTIF(Campaigns!$A$7:$A$300,A6147)&gt;0,"✓",IF(N(D6147)=0,"– no spend","⚠ add to Campaigns tab")))</f>
        <v/>
      </c>
      <c r="J6147" s="83" t="str">
        <f aca="false">IF(D6147="","",D6147*IF(Settings!$B$23=Settings!$C$6,1,IF(Settings!$B$23="USD",1/INDEX(Settings!$B$29:$B$40,MONTH(B6147)),INDEX(Settings!$B$29:$B$40,MONTH(B6147)))))</f>
        <v/>
      </c>
    </row>
    <row r="6148" customFormat="false" ht="15" hidden="false" customHeight="false" outlineLevel="0" collapsed="false">
      <c r="I6148" s="0" t="str">
        <f aca="false">IF(A6148="","",IF(COUNTIF(Campaigns!$A$7:$A$300,A6148)&gt;0,"✓",IF(N(D6148)=0,"– no spend","⚠ add to Campaigns tab")))</f>
        <v/>
      </c>
      <c r="J6148" s="83" t="str">
        <f aca="false">IF(D6148="","",D6148*IF(Settings!$B$23=Settings!$C$6,1,IF(Settings!$B$23="USD",1/INDEX(Settings!$B$29:$B$40,MONTH(B6148)),INDEX(Settings!$B$29:$B$40,MONTH(B6148)))))</f>
        <v/>
      </c>
    </row>
    <row r="6149" customFormat="false" ht="15" hidden="false" customHeight="false" outlineLevel="0" collapsed="false">
      <c r="I6149" s="0" t="str">
        <f aca="false">IF(A6149="","",IF(COUNTIF(Campaigns!$A$7:$A$300,A6149)&gt;0,"✓",IF(N(D6149)=0,"– no spend","⚠ add to Campaigns tab")))</f>
        <v/>
      </c>
      <c r="J6149" s="83" t="str">
        <f aca="false">IF(D6149="","",D6149*IF(Settings!$B$23=Settings!$C$6,1,IF(Settings!$B$23="USD",1/INDEX(Settings!$B$29:$B$40,MONTH(B6149)),INDEX(Settings!$B$29:$B$40,MONTH(B6149)))))</f>
        <v/>
      </c>
    </row>
    <row r="6150" customFormat="false" ht="15" hidden="false" customHeight="false" outlineLevel="0" collapsed="false">
      <c r="I6150" s="0" t="str">
        <f aca="false">IF(A6150="","",IF(COUNTIF(Campaigns!$A$7:$A$300,A6150)&gt;0,"✓",IF(N(D6150)=0,"– no spend","⚠ add to Campaigns tab")))</f>
        <v/>
      </c>
      <c r="J6150" s="83" t="str">
        <f aca="false">IF(D6150="","",D6150*IF(Settings!$B$23=Settings!$C$6,1,IF(Settings!$B$23="USD",1/INDEX(Settings!$B$29:$B$40,MONTH(B6150)),INDEX(Settings!$B$29:$B$40,MONTH(B6150)))))</f>
        <v/>
      </c>
    </row>
    <row r="6151" customFormat="false" ht="15" hidden="false" customHeight="false" outlineLevel="0" collapsed="false">
      <c r="I6151" s="0" t="str">
        <f aca="false">IF(A6151="","",IF(COUNTIF(Campaigns!$A$7:$A$300,A6151)&gt;0,"✓",IF(N(D6151)=0,"– no spend","⚠ add to Campaigns tab")))</f>
        <v/>
      </c>
      <c r="J6151" s="83" t="str">
        <f aca="false">IF(D6151="","",D6151*IF(Settings!$B$23=Settings!$C$6,1,IF(Settings!$B$23="USD",1/INDEX(Settings!$B$29:$B$40,MONTH(B6151)),INDEX(Settings!$B$29:$B$40,MONTH(B6151)))))</f>
        <v/>
      </c>
    </row>
    <row r="6152" customFormat="false" ht="15" hidden="false" customHeight="false" outlineLevel="0" collapsed="false">
      <c r="I6152" s="0" t="str">
        <f aca="false">IF(A6152="","",IF(COUNTIF(Campaigns!$A$7:$A$300,A6152)&gt;0,"✓",IF(N(D6152)=0,"– no spend","⚠ add to Campaigns tab")))</f>
        <v/>
      </c>
      <c r="J6152" s="83" t="str">
        <f aca="false">IF(D6152="","",D6152*IF(Settings!$B$23=Settings!$C$6,1,IF(Settings!$B$23="USD",1/INDEX(Settings!$B$29:$B$40,MONTH(B6152)),INDEX(Settings!$B$29:$B$40,MONTH(B6152)))))</f>
        <v/>
      </c>
    </row>
    <row r="6153" customFormat="false" ht="15" hidden="false" customHeight="false" outlineLevel="0" collapsed="false">
      <c r="I6153" s="0" t="str">
        <f aca="false">IF(A6153="","",IF(COUNTIF(Campaigns!$A$7:$A$300,A6153)&gt;0,"✓",IF(N(D6153)=0,"– no spend","⚠ add to Campaigns tab")))</f>
        <v/>
      </c>
      <c r="J6153" s="83" t="str">
        <f aca="false">IF(D6153="","",D6153*IF(Settings!$B$23=Settings!$C$6,1,IF(Settings!$B$23="USD",1/INDEX(Settings!$B$29:$B$40,MONTH(B6153)),INDEX(Settings!$B$29:$B$40,MONTH(B6153)))))</f>
        <v/>
      </c>
    </row>
    <row r="6154" customFormat="false" ht="15" hidden="false" customHeight="false" outlineLevel="0" collapsed="false">
      <c r="I6154" s="0" t="str">
        <f aca="false">IF(A6154="","",IF(COUNTIF(Campaigns!$A$7:$A$300,A6154)&gt;0,"✓",IF(N(D6154)=0,"– no spend","⚠ add to Campaigns tab")))</f>
        <v/>
      </c>
      <c r="J6154" s="83" t="str">
        <f aca="false">IF(D6154="","",D6154*IF(Settings!$B$23=Settings!$C$6,1,IF(Settings!$B$23="USD",1/INDEX(Settings!$B$29:$B$40,MONTH(B6154)),INDEX(Settings!$B$29:$B$40,MONTH(B6154)))))</f>
        <v/>
      </c>
    </row>
    <row r="6155" customFormat="false" ht="15" hidden="false" customHeight="false" outlineLevel="0" collapsed="false">
      <c r="I6155" s="0" t="str">
        <f aca="false">IF(A6155="","",IF(COUNTIF(Campaigns!$A$7:$A$300,A6155)&gt;0,"✓",IF(N(D6155)=0,"– no spend","⚠ add to Campaigns tab")))</f>
        <v/>
      </c>
      <c r="J6155" s="83" t="str">
        <f aca="false">IF(D6155="","",D6155*IF(Settings!$B$23=Settings!$C$6,1,IF(Settings!$B$23="USD",1/INDEX(Settings!$B$29:$B$40,MONTH(B6155)),INDEX(Settings!$B$29:$B$40,MONTH(B6155)))))</f>
        <v/>
      </c>
    </row>
    <row r="6156" customFormat="false" ht="15" hidden="false" customHeight="false" outlineLevel="0" collapsed="false">
      <c r="I6156" s="0" t="str">
        <f aca="false">IF(A6156="","",IF(COUNTIF(Campaigns!$A$7:$A$300,A6156)&gt;0,"✓",IF(N(D6156)=0,"– no spend","⚠ add to Campaigns tab")))</f>
        <v/>
      </c>
      <c r="J6156" s="83" t="str">
        <f aca="false">IF(D6156="","",D6156*IF(Settings!$B$23=Settings!$C$6,1,IF(Settings!$B$23="USD",1/INDEX(Settings!$B$29:$B$40,MONTH(B6156)),INDEX(Settings!$B$29:$B$40,MONTH(B6156)))))</f>
        <v/>
      </c>
    </row>
    <row r="6157" customFormat="false" ht="15" hidden="false" customHeight="false" outlineLevel="0" collapsed="false">
      <c r="I6157" s="0" t="str">
        <f aca="false">IF(A6157="","",IF(COUNTIF(Campaigns!$A$7:$A$300,A6157)&gt;0,"✓",IF(N(D6157)=0,"– no spend","⚠ add to Campaigns tab")))</f>
        <v/>
      </c>
      <c r="J6157" s="83" t="str">
        <f aca="false">IF(D6157="","",D6157*IF(Settings!$B$23=Settings!$C$6,1,IF(Settings!$B$23="USD",1/INDEX(Settings!$B$29:$B$40,MONTH(B6157)),INDEX(Settings!$B$29:$B$40,MONTH(B6157)))))</f>
        <v/>
      </c>
    </row>
    <row r="6158" customFormat="false" ht="15" hidden="false" customHeight="false" outlineLevel="0" collapsed="false">
      <c r="I6158" s="0" t="str">
        <f aca="false">IF(A6158="","",IF(COUNTIF(Campaigns!$A$7:$A$300,A6158)&gt;0,"✓",IF(N(D6158)=0,"– no spend","⚠ add to Campaigns tab")))</f>
        <v/>
      </c>
      <c r="J6158" s="83" t="str">
        <f aca="false">IF(D6158="","",D6158*IF(Settings!$B$23=Settings!$C$6,1,IF(Settings!$B$23="USD",1/INDEX(Settings!$B$29:$B$40,MONTH(B6158)),INDEX(Settings!$B$29:$B$40,MONTH(B6158)))))</f>
        <v/>
      </c>
    </row>
    <row r="6159" customFormat="false" ht="15" hidden="false" customHeight="false" outlineLevel="0" collapsed="false">
      <c r="I6159" s="0" t="str">
        <f aca="false">IF(A6159="","",IF(COUNTIF(Campaigns!$A$7:$A$300,A6159)&gt;0,"✓",IF(N(D6159)=0,"– no spend","⚠ add to Campaigns tab")))</f>
        <v/>
      </c>
      <c r="J6159" s="83" t="str">
        <f aca="false">IF(D6159="","",D6159*IF(Settings!$B$23=Settings!$C$6,1,IF(Settings!$B$23="USD",1/INDEX(Settings!$B$29:$B$40,MONTH(B6159)),INDEX(Settings!$B$29:$B$40,MONTH(B6159)))))</f>
        <v/>
      </c>
    </row>
    <row r="6160" customFormat="false" ht="15" hidden="false" customHeight="false" outlineLevel="0" collapsed="false">
      <c r="I6160" s="0" t="str">
        <f aca="false">IF(A6160="","",IF(COUNTIF(Campaigns!$A$7:$A$300,A6160)&gt;0,"✓",IF(N(D6160)=0,"– no spend","⚠ add to Campaigns tab")))</f>
        <v/>
      </c>
      <c r="J6160" s="83" t="str">
        <f aca="false">IF(D6160="","",D6160*IF(Settings!$B$23=Settings!$C$6,1,IF(Settings!$B$23="USD",1/INDEX(Settings!$B$29:$B$40,MONTH(B6160)),INDEX(Settings!$B$29:$B$40,MONTH(B6160)))))</f>
        <v/>
      </c>
    </row>
    <row r="6161" customFormat="false" ht="15" hidden="false" customHeight="false" outlineLevel="0" collapsed="false">
      <c r="I6161" s="0" t="str">
        <f aca="false">IF(A6161="","",IF(COUNTIF(Campaigns!$A$7:$A$300,A6161)&gt;0,"✓",IF(N(D6161)=0,"– no spend","⚠ add to Campaigns tab")))</f>
        <v/>
      </c>
      <c r="J6161" s="83" t="str">
        <f aca="false">IF(D6161="","",D6161*IF(Settings!$B$23=Settings!$C$6,1,IF(Settings!$B$23="USD",1/INDEX(Settings!$B$29:$B$40,MONTH(B6161)),INDEX(Settings!$B$29:$B$40,MONTH(B6161)))))</f>
        <v/>
      </c>
    </row>
    <row r="6162" customFormat="false" ht="15" hidden="false" customHeight="false" outlineLevel="0" collapsed="false">
      <c r="I6162" s="0" t="str">
        <f aca="false">IF(A6162="","",IF(COUNTIF(Campaigns!$A$7:$A$300,A6162)&gt;0,"✓",IF(N(D6162)=0,"– no spend","⚠ add to Campaigns tab")))</f>
        <v/>
      </c>
      <c r="J6162" s="83" t="str">
        <f aca="false">IF(D6162="","",D6162*IF(Settings!$B$23=Settings!$C$6,1,IF(Settings!$B$23="USD",1/INDEX(Settings!$B$29:$B$40,MONTH(B6162)),INDEX(Settings!$B$29:$B$40,MONTH(B6162)))))</f>
        <v/>
      </c>
    </row>
    <row r="6163" customFormat="false" ht="15" hidden="false" customHeight="false" outlineLevel="0" collapsed="false">
      <c r="I6163" s="0" t="str">
        <f aca="false">IF(A6163="","",IF(COUNTIF(Campaigns!$A$7:$A$300,A6163)&gt;0,"✓",IF(N(D6163)=0,"– no spend","⚠ add to Campaigns tab")))</f>
        <v/>
      </c>
      <c r="J6163" s="83" t="str">
        <f aca="false">IF(D6163="","",D6163*IF(Settings!$B$23=Settings!$C$6,1,IF(Settings!$B$23="USD",1/INDEX(Settings!$B$29:$B$40,MONTH(B6163)),INDEX(Settings!$B$29:$B$40,MONTH(B6163)))))</f>
        <v/>
      </c>
    </row>
    <row r="6164" customFormat="false" ht="15" hidden="false" customHeight="false" outlineLevel="0" collapsed="false">
      <c r="I6164" s="0" t="str">
        <f aca="false">IF(A6164="","",IF(COUNTIF(Campaigns!$A$7:$A$300,A6164)&gt;0,"✓",IF(N(D6164)=0,"– no spend","⚠ add to Campaigns tab")))</f>
        <v/>
      </c>
      <c r="J6164" s="83" t="str">
        <f aca="false">IF(D6164="","",D6164*IF(Settings!$B$23=Settings!$C$6,1,IF(Settings!$B$23="USD",1/INDEX(Settings!$B$29:$B$40,MONTH(B6164)),INDEX(Settings!$B$29:$B$40,MONTH(B6164)))))</f>
        <v/>
      </c>
    </row>
    <row r="6165" customFormat="false" ht="15" hidden="false" customHeight="false" outlineLevel="0" collapsed="false">
      <c r="I6165" s="0" t="str">
        <f aca="false">IF(A6165="","",IF(COUNTIF(Campaigns!$A$7:$A$300,A6165)&gt;0,"✓",IF(N(D6165)=0,"– no spend","⚠ add to Campaigns tab")))</f>
        <v/>
      </c>
      <c r="J6165" s="83" t="str">
        <f aca="false">IF(D6165="","",D6165*IF(Settings!$B$23=Settings!$C$6,1,IF(Settings!$B$23="USD",1/INDEX(Settings!$B$29:$B$40,MONTH(B6165)),INDEX(Settings!$B$29:$B$40,MONTH(B6165)))))</f>
        <v/>
      </c>
    </row>
    <row r="6166" customFormat="false" ht="15" hidden="false" customHeight="false" outlineLevel="0" collapsed="false">
      <c r="I6166" s="0" t="str">
        <f aca="false">IF(A6166="","",IF(COUNTIF(Campaigns!$A$7:$A$300,A6166)&gt;0,"✓",IF(N(D6166)=0,"– no spend","⚠ add to Campaigns tab")))</f>
        <v/>
      </c>
      <c r="J6166" s="83" t="str">
        <f aca="false">IF(D6166="","",D6166*IF(Settings!$B$23=Settings!$C$6,1,IF(Settings!$B$23="USD",1/INDEX(Settings!$B$29:$B$40,MONTH(B6166)),INDEX(Settings!$B$29:$B$40,MONTH(B6166)))))</f>
        <v/>
      </c>
    </row>
    <row r="6167" customFormat="false" ht="15" hidden="false" customHeight="false" outlineLevel="0" collapsed="false">
      <c r="I6167" s="0" t="str">
        <f aca="false">IF(A6167="","",IF(COUNTIF(Campaigns!$A$7:$A$300,A6167)&gt;0,"✓",IF(N(D6167)=0,"– no spend","⚠ add to Campaigns tab")))</f>
        <v/>
      </c>
      <c r="J6167" s="83" t="str">
        <f aca="false">IF(D6167="","",D6167*IF(Settings!$B$23=Settings!$C$6,1,IF(Settings!$B$23="USD",1/INDEX(Settings!$B$29:$B$40,MONTH(B6167)),INDEX(Settings!$B$29:$B$40,MONTH(B6167)))))</f>
        <v/>
      </c>
    </row>
    <row r="6168" customFormat="false" ht="15" hidden="false" customHeight="false" outlineLevel="0" collapsed="false">
      <c r="I6168" s="0" t="str">
        <f aca="false">IF(A6168="","",IF(COUNTIF(Campaigns!$A$7:$A$300,A6168)&gt;0,"✓",IF(N(D6168)=0,"– no spend","⚠ add to Campaigns tab")))</f>
        <v/>
      </c>
      <c r="J6168" s="83" t="str">
        <f aca="false">IF(D6168="","",D6168*IF(Settings!$B$23=Settings!$C$6,1,IF(Settings!$B$23="USD",1/INDEX(Settings!$B$29:$B$40,MONTH(B6168)),INDEX(Settings!$B$29:$B$40,MONTH(B6168)))))</f>
        <v/>
      </c>
    </row>
    <row r="6169" customFormat="false" ht="15" hidden="false" customHeight="false" outlineLevel="0" collapsed="false">
      <c r="I6169" s="0" t="str">
        <f aca="false">IF(A6169="","",IF(COUNTIF(Campaigns!$A$7:$A$300,A6169)&gt;0,"✓",IF(N(D6169)=0,"– no spend","⚠ add to Campaigns tab")))</f>
        <v/>
      </c>
      <c r="J6169" s="83" t="str">
        <f aca="false">IF(D6169="","",D6169*IF(Settings!$B$23=Settings!$C$6,1,IF(Settings!$B$23="USD",1/INDEX(Settings!$B$29:$B$40,MONTH(B6169)),INDEX(Settings!$B$29:$B$40,MONTH(B6169)))))</f>
        <v/>
      </c>
    </row>
    <row r="6170" customFormat="false" ht="15" hidden="false" customHeight="false" outlineLevel="0" collapsed="false">
      <c r="I6170" s="0" t="str">
        <f aca="false">IF(A6170="","",IF(COUNTIF(Campaigns!$A$7:$A$300,A6170)&gt;0,"✓",IF(N(D6170)=0,"– no spend","⚠ add to Campaigns tab")))</f>
        <v/>
      </c>
      <c r="J6170" s="83" t="str">
        <f aca="false">IF(D6170="","",D6170*IF(Settings!$B$23=Settings!$C$6,1,IF(Settings!$B$23="USD",1/INDEX(Settings!$B$29:$B$40,MONTH(B6170)),INDEX(Settings!$B$29:$B$40,MONTH(B6170)))))</f>
        <v/>
      </c>
    </row>
    <row r="6171" customFormat="false" ht="15" hidden="false" customHeight="false" outlineLevel="0" collapsed="false">
      <c r="I6171" s="0" t="str">
        <f aca="false">IF(A6171="","",IF(COUNTIF(Campaigns!$A$7:$A$300,A6171)&gt;0,"✓",IF(N(D6171)=0,"– no spend","⚠ add to Campaigns tab")))</f>
        <v/>
      </c>
      <c r="J6171" s="83" t="str">
        <f aca="false">IF(D6171="","",D6171*IF(Settings!$B$23=Settings!$C$6,1,IF(Settings!$B$23="USD",1/INDEX(Settings!$B$29:$B$40,MONTH(B6171)),INDEX(Settings!$B$29:$B$40,MONTH(B6171)))))</f>
        <v/>
      </c>
    </row>
    <row r="6172" customFormat="false" ht="15" hidden="false" customHeight="false" outlineLevel="0" collapsed="false">
      <c r="I6172" s="0" t="str">
        <f aca="false">IF(A6172="","",IF(COUNTIF(Campaigns!$A$7:$A$300,A6172)&gt;0,"✓",IF(N(D6172)=0,"– no spend","⚠ add to Campaigns tab")))</f>
        <v/>
      </c>
      <c r="J6172" s="83" t="str">
        <f aca="false">IF(D6172="","",D6172*IF(Settings!$B$23=Settings!$C$6,1,IF(Settings!$B$23="USD",1/INDEX(Settings!$B$29:$B$40,MONTH(B6172)),INDEX(Settings!$B$29:$B$40,MONTH(B6172)))))</f>
        <v/>
      </c>
    </row>
    <row r="6173" customFormat="false" ht="15" hidden="false" customHeight="false" outlineLevel="0" collapsed="false">
      <c r="I6173" s="0" t="str">
        <f aca="false">IF(A6173="","",IF(COUNTIF(Campaigns!$A$7:$A$300,A6173)&gt;0,"✓",IF(N(D6173)=0,"– no spend","⚠ add to Campaigns tab")))</f>
        <v/>
      </c>
      <c r="J6173" s="83" t="str">
        <f aca="false">IF(D6173="","",D6173*IF(Settings!$B$23=Settings!$C$6,1,IF(Settings!$B$23="USD",1/INDEX(Settings!$B$29:$B$40,MONTH(B6173)),INDEX(Settings!$B$29:$B$40,MONTH(B6173)))))</f>
        <v/>
      </c>
    </row>
    <row r="6174" customFormat="false" ht="15" hidden="false" customHeight="false" outlineLevel="0" collapsed="false">
      <c r="I6174" s="0" t="str">
        <f aca="false">IF(A6174="","",IF(COUNTIF(Campaigns!$A$7:$A$300,A6174)&gt;0,"✓",IF(N(D6174)=0,"– no spend","⚠ add to Campaigns tab")))</f>
        <v/>
      </c>
      <c r="J6174" s="83" t="str">
        <f aca="false">IF(D6174="","",D6174*IF(Settings!$B$23=Settings!$C$6,1,IF(Settings!$B$23="USD",1/INDEX(Settings!$B$29:$B$40,MONTH(B6174)),INDEX(Settings!$B$29:$B$40,MONTH(B6174)))))</f>
        <v/>
      </c>
    </row>
    <row r="6175" customFormat="false" ht="15" hidden="false" customHeight="false" outlineLevel="0" collapsed="false">
      <c r="I6175" s="0" t="str">
        <f aca="false">IF(A6175="","",IF(COUNTIF(Campaigns!$A$7:$A$300,A6175)&gt;0,"✓",IF(N(D6175)=0,"– no spend","⚠ add to Campaigns tab")))</f>
        <v/>
      </c>
      <c r="J6175" s="83" t="str">
        <f aca="false">IF(D6175="","",D6175*IF(Settings!$B$23=Settings!$C$6,1,IF(Settings!$B$23="USD",1/INDEX(Settings!$B$29:$B$40,MONTH(B6175)),INDEX(Settings!$B$29:$B$40,MONTH(B6175)))))</f>
        <v/>
      </c>
    </row>
    <row r="6176" customFormat="false" ht="15" hidden="false" customHeight="false" outlineLevel="0" collapsed="false">
      <c r="I6176" s="0" t="str">
        <f aca="false">IF(A6176="","",IF(COUNTIF(Campaigns!$A$7:$A$300,A6176)&gt;0,"✓",IF(N(D6176)=0,"– no spend","⚠ add to Campaigns tab")))</f>
        <v/>
      </c>
      <c r="J6176" s="83" t="str">
        <f aca="false">IF(D6176="","",D6176*IF(Settings!$B$23=Settings!$C$6,1,IF(Settings!$B$23="USD",1/INDEX(Settings!$B$29:$B$40,MONTH(B6176)),INDEX(Settings!$B$29:$B$40,MONTH(B6176)))))</f>
        <v/>
      </c>
    </row>
    <row r="6177" customFormat="false" ht="15" hidden="false" customHeight="false" outlineLevel="0" collapsed="false">
      <c r="I6177" s="0" t="str">
        <f aca="false">IF(A6177="","",IF(COUNTIF(Campaigns!$A$7:$A$300,A6177)&gt;0,"✓",IF(N(D6177)=0,"– no spend","⚠ add to Campaigns tab")))</f>
        <v/>
      </c>
      <c r="J6177" s="83" t="str">
        <f aca="false">IF(D6177="","",D6177*IF(Settings!$B$23=Settings!$C$6,1,IF(Settings!$B$23="USD",1/INDEX(Settings!$B$29:$B$40,MONTH(B6177)),INDEX(Settings!$B$29:$B$40,MONTH(B6177)))))</f>
        <v/>
      </c>
    </row>
    <row r="6178" customFormat="false" ht="15" hidden="false" customHeight="false" outlineLevel="0" collapsed="false">
      <c r="I6178" s="0" t="str">
        <f aca="false">IF(A6178="","",IF(COUNTIF(Campaigns!$A$7:$A$300,A6178)&gt;0,"✓",IF(N(D6178)=0,"– no spend","⚠ add to Campaigns tab")))</f>
        <v/>
      </c>
      <c r="J6178" s="83" t="str">
        <f aca="false">IF(D6178="","",D6178*IF(Settings!$B$23=Settings!$C$6,1,IF(Settings!$B$23="USD",1/INDEX(Settings!$B$29:$B$40,MONTH(B6178)),INDEX(Settings!$B$29:$B$40,MONTH(B6178)))))</f>
        <v/>
      </c>
    </row>
    <row r="6179" customFormat="false" ht="15" hidden="false" customHeight="false" outlineLevel="0" collapsed="false">
      <c r="I6179" s="0" t="str">
        <f aca="false">IF(A6179="","",IF(COUNTIF(Campaigns!$A$7:$A$300,A6179)&gt;0,"✓",IF(N(D6179)=0,"– no spend","⚠ add to Campaigns tab")))</f>
        <v/>
      </c>
      <c r="J6179" s="83" t="str">
        <f aca="false">IF(D6179="","",D6179*IF(Settings!$B$23=Settings!$C$6,1,IF(Settings!$B$23="USD",1/INDEX(Settings!$B$29:$B$40,MONTH(B6179)),INDEX(Settings!$B$29:$B$40,MONTH(B6179)))))</f>
        <v/>
      </c>
    </row>
    <row r="6180" customFormat="false" ht="15" hidden="false" customHeight="false" outlineLevel="0" collapsed="false">
      <c r="I6180" s="0" t="str">
        <f aca="false">IF(A6180="","",IF(COUNTIF(Campaigns!$A$7:$A$300,A6180)&gt;0,"✓",IF(N(D6180)=0,"– no spend","⚠ add to Campaigns tab")))</f>
        <v/>
      </c>
      <c r="J6180" s="83" t="str">
        <f aca="false">IF(D6180="","",D6180*IF(Settings!$B$23=Settings!$C$6,1,IF(Settings!$B$23="USD",1/INDEX(Settings!$B$29:$B$40,MONTH(B6180)),INDEX(Settings!$B$29:$B$40,MONTH(B6180)))))</f>
        <v/>
      </c>
    </row>
    <row r="6181" customFormat="false" ht="15" hidden="false" customHeight="false" outlineLevel="0" collapsed="false">
      <c r="I6181" s="0" t="str">
        <f aca="false">IF(A6181="","",IF(COUNTIF(Campaigns!$A$7:$A$300,A6181)&gt;0,"✓",IF(N(D6181)=0,"– no spend","⚠ add to Campaigns tab")))</f>
        <v/>
      </c>
      <c r="J6181" s="83" t="str">
        <f aca="false">IF(D6181="","",D6181*IF(Settings!$B$23=Settings!$C$6,1,IF(Settings!$B$23="USD",1/INDEX(Settings!$B$29:$B$40,MONTH(B6181)),INDEX(Settings!$B$29:$B$40,MONTH(B6181)))))</f>
        <v/>
      </c>
    </row>
    <row r="6182" customFormat="false" ht="15" hidden="false" customHeight="false" outlineLevel="0" collapsed="false">
      <c r="I6182" s="0" t="str">
        <f aca="false">IF(A6182="","",IF(COUNTIF(Campaigns!$A$7:$A$300,A6182)&gt;0,"✓",IF(N(D6182)=0,"– no spend","⚠ add to Campaigns tab")))</f>
        <v/>
      </c>
      <c r="J6182" s="83" t="str">
        <f aca="false">IF(D6182="","",D6182*IF(Settings!$B$23=Settings!$C$6,1,IF(Settings!$B$23="USD",1/INDEX(Settings!$B$29:$B$40,MONTH(B6182)),INDEX(Settings!$B$29:$B$40,MONTH(B6182)))))</f>
        <v/>
      </c>
    </row>
    <row r="6183" customFormat="false" ht="15" hidden="false" customHeight="false" outlineLevel="0" collapsed="false">
      <c r="I6183" s="0" t="str">
        <f aca="false">IF(A6183="","",IF(COUNTIF(Campaigns!$A$7:$A$300,A6183)&gt;0,"✓",IF(N(D6183)=0,"– no spend","⚠ add to Campaigns tab")))</f>
        <v/>
      </c>
      <c r="J6183" s="83" t="str">
        <f aca="false">IF(D6183="","",D6183*IF(Settings!$B$23=Settings!$C$6,1,IF(Settings!$B$23="USD",1/INDEX(Settings!$B$29:$B$40,MONTH(B6183)),INDEX(Settings!$B$29:$B$40,MONTH(B6183)))))</f>
        <v/>
      </c>
    </row>
    <row r="6184" customFormat="false" ht="15" hidden="false" customHeight="false" outlineLevel="0" collapsed="false">
      <c r="I6184" s="0" t="str">
        <f aca="false">IF(A6184="","",IF(COUNTIF(Campaigns!$A$7:$A$300,A6184)&gt;0,"✓",IF(N(D6184)=0,"– no spend","⚠ add to Campaigns tab")))</f>
        <v/>
      </c>
      <c r="J6184" s="83" t="str">
        <f aca="false">IF(D6184="","",D6184*IF(Settings!$B$23=Settings!$C$6,1,IF(Settings!$B$23="USD",1/INDEX(Settings!$B$29:$B$40,MONTH(B6184)),INDEX(Settings!$B$29:$B$40,MONTH(B6184)))))</f>
        <v/>
      </c>
    </row>
    <row r="6185" customFormat="false" ht="15" hidden="false" customHeight="false" outlineLevel="0" collapsed="false">
      <c r="I6185" s="0" t="str">
        <f aca="false">IF(A6185="","",IF(COUNTIF(Campaigns!$A$7:$A$300,A6185)&gt;0,"✓",IF(N(D6185)=0,"– no spend","⚠ add to Campaigns tab")))</f>
        <v/>
      </c>
      <c r="J6185" s="83" t="str">
        <f aca="false">IF(D6185="","",D6185*IF(Settings!$B$23=Settings!$C$6,1,IF(Settings!$B$23="USD",1/INDEX(Settings!$B$29:$B$40,MONTH(B6185)),INDEX(Settings!$B$29:$B$40,MONTH(B6185)))))</f>
        <v/>
      </c>
    </row>
    <row r="6186" customFormat="false" ht="15" hidden="false" customHeight="false" outlineLevel="0" collapsed="false">
      <c r="I6186" s="0" t="str">
        <f aca="false">IF(A6186="","",IF(COUNTIF(Campaigns!$A$7:$A$300,A6186)&gt;0,"✓",IF(N(D6186)=0,"– no spend","⚠ add to Campaigns tab")))</f>
        <v/>
      </c>
      <c r="J6186" s="83" t="str">
        <f aca="false">IF(D6186="","",D6186*IF(Settings!$B$23=Settings!$C$6,1,IF(Settings!$B$23="USD",1/INDEX(Settings!$B$29:$B$40,MONTH(B6186)),INDEX(Settings!$B$29:$B$40,MONTH(B6186)))))</f>
        <v/>
      </c>
    </row>
    <row r="6187" customFormat="false" ht="15" hidden="false" customHeight="false" outlineLevel="0" collapsed="false">
      <c r="I6187" s="0" t="str">
        <f aca="false">IF(A6187="","",IF(COUNTIF(Campaigns!$A$7:$A$300,A6187)&gt;0,"✓",IF(N(D6187)=0,"– no spend","⚠ add to Campaigns tab")))</f>
        <v/>
      </c>
      <c r="J6187" s="83" t="str">
        <f aca="false">IF(D6187="","",D6187*IF(Settings!$B$23=Settings!$C$6,1,IF(Settings!$B$23="USD",1/INDEX(Settings!$B$29:$B$40,MONTH(B6187)),INDEX(Settings!$B$29:$B$40,MONTH(B6187)))))</f>
        <v/>
      </c>
    </row>
    <row r="6188" customFormat="false" ht="15" hidden="false" customHeight="false" outlineLevel="0" collapsed="false">
      <c r="I6188" s="0" t="str">
        <f aca="false">IF(A6188="","",IF(COUNTIF(Campaigns!$A$7:$A$300,A6188)&gt;0,"✓",IF(N(D6188)=0,"– no spend","⚠ add to Campaigns tab")))</f>
        <v/>
      </c>
      <c r="J6188" s="83" t="str">
        <f aca="false">IF(D6188="","",D6188*IF(Settings!$B$23=Settings!$C$6,1,IF(Settings!$B$23="USD",1/INDEX(Settings!$B$29:$B$40,MONTH(B6188)),INDEX(Settings!$B$29:$B$40,MONTH(B6188)))))</f>
        <v/>
      </c>
    </row>
    <row r="6189" customFormat="false" ht="15" hidden="false" customHeight="false" outlineLevel="0" collapsed="false">
      <c r="I6189" s="0" t="str">
        <f aca="false">IF(A6189="","",IF(COUNTIF(Campaigns!$A$7:$A$300,A6189)&gt;0,"✓",IF(N(D6189)=0,"– no spend","⚠ add to Campaigns tab")))</f>
        <v/>
      </c>
      <c r="J6189" s="83" t="str">
        <f aca="false">IF(D6189="","",D6189*IF(Settings!$B$23=Settings!$C$6,1,IF(Settings!$B$23="USD",1/INDEX(Settings!$B$29:$B$40,MONTH(B6189)),INDEX(Settings!$B$29:$B$40,MONTH(B6189)))))</f>
        <v/>
      </c>
    </row>
    <row r="6190" customFormat="false" ht="15" hidden="false" customHeight="false" outlineLevel="0" collapsed="false">
      <c r="I6190" s="0" t="str">
        <f aca="false">IF(A6190="","",IF(COUNTIF(Campaigns!$A$7:$A$300,A6190)&gt;0,"✓",IF(N(D6190)=0,"– no spend","⚠ add to Campaigns tab")))</f>
        <v/>
      </c>
      <c r="J6190" s="83" t="str">
        <f aca="false">IF(D6190="","",D6190*IF(Settings!$B$23=Settings!$C$6,1,IF(Settings!$B$23="USD",1/INDEX(Settings!$B$29:$B$40,MONTH(B6190)),INDEX(Settings!$B$29:$B$40,MONTH(B6190)))))</f>
        <v/>
      </c>
    </row>
    <row r="6191" customFormat="false" ht="15" hidden="false" customHeight="false" outlineLevel="0" collapsed="false">
      <c r="I6191" s="0" t="str">
        <f aca="false">IF(A6191="","",IF(COUNTIF(Campaigns!$A$7:$A$300,A6191)&gt;0,"✓",IF(N(D6191)=0,"– no spend","⚠ add to Campaigns tab")))</f>
        <v/>
      </c>
      <c r="J6191" s="83" t="str">
        <f aca="false">IF(D6191="","",D6191*IF(Settings!$B$23=Settings!$C$6,1,IF(Settings!$B$23="USD",1/INDEX(Settings!$B$29:$B$40,MONTH(B6191)),INDEX(Settings!$B$29:$B$40,MONTH(B6191)))))</f>
        <v/>
      </c>
    </row>
    <row r="6192" customFormat="false" ht="15" hidden="false" customHeight="false" outlineLevel="0" collapsed="false">
      <c r="I6192" s="0" t="str">
        <f aca="false">IF(A6192="","",IF(COUNTIF(Campaigns!$A$7:$A$300,A6192)&gt;0,"✓",IF(N(D6192)=0,"– no spend","⚠ add to Campaigns tab")))</f>
        <v/>
      </c>
      <c r="J6192" s="83" t="str">
        <f aca="false">IF(D6192="","",D6192*IF(Settings!$B$23=Settings!$C$6,1,IF(Settings!$B$23="USD",1/INDEX(Settings!$B$29:$B$40,MONTH(B6192)),INDEX(Settings!$B$29:$B$40,MONTH(B6192)))))</f>
        <v/>
      </c>
    </row>
    <row r="6193" customFormat="false" ht="15" hidden="false" customHeight="false" outlineLevel="0" collapsed="false">
      <c r="I6193" s="0" t="str">
        <f aca="false">IF(A6193="","",IF(COUNTIF(Campaigns!$A$7:$A$300,A6193)&gt;0,"✓",IF(N(D6193)=0,"– no spend","⚠ add to Campaigns tab")))</f>
        <v/>
      </c>
      <c r="J6193" s="83" t="str">
        <f aca="false">IF(D6193="","",D6193*IF(Settings!$B$23=Settings!$C$6,1,IF(Settings!$B$23="USD",1/INDEX(Settings!$B$29:$B$40,MONTH(B6193)),INDEX(Settings!$B$29:$B$40,MONTH(B6193)))))</f>
        <v/>
      </c>
    </row>
    <row r="6194" customFormat="false" ht="15" hidden="false" customHeight="false" outlineLevel="0" collapsed="false">
      <c r="I6194" s="0" t="str">
        <f aca="false">IF(A6194="","",IF(COUNTIF(Campaigns!$A$7:$A$300,A6194)&gt;0,"✓",IF(N(D6194)=0,"– no spend","⚠ add to Campaigns tab")))</f>
        <v/>
      </c>
      <c r="J6194" s="83" t="str">
        <f aca="false">IF(D6194="","",D6194*IF(Settings!$B$23=Settings!$C$6,1,IF(Settings!$B$23="USD",1/INDEX(Settings!$B$29:$B$40,MONTH(B6194)),INDEX(Settings!$B$29:$B$40,MONTH(B6194)))))</f>
        <v/>
      </c>
    </row>
    <row r="6195" customFormat="false" ht="15" hidden="false" customHeight="false" outlineLevel="0" collapsed="false">
      <c r="I6195" s="0" t="str">
        <f aca="false">IF(A6195="","",IF(COUNTIF(Campaigns!$A$7:$A$300,A6195)&gt;0,"✓",IF(N(D6195)=0,"– no spend","⚠ add to Campaigns tab")))</f>
        <v/>
      </c>
      <c r="J6195" s="83" t="str">
        <f aca="false">IF(D6195="","",D6195*IF(Settings!$B$23=Settings!$C$6,1,IF(Settings!$B$23="USD",1/INDEX(Settings!$B$29:$B$40,MONTH(B6195)),INDEX(Settings!$B$29:$B$40,MONTH(B6195)))))</f>
        <v/>
      </c>
    </row>
    <row r="6196" customFormat="false" ht="15" hidden="false" customHeight="false" outlineLevel="0" collapsed="false">
      <c r="I6196" s="0" t="str">
        <f aca="false">IF(A6196="","",IF(COUNTIF(Campaigns!$A$7:$A$300,A6196)&gt;0,"✓",IF(N(D6196)=0,"– no spend","⚠ add to Campaigns tab")))</f>
        <v/>
      </c>
      <c r="J6196" s="83" t="str">
        <f aca="false">IF(D6196="","",D6196*IF(Settings!$B$23=Settings!$C$6,1,IF(Settings!$B$23="USD",1/INDEX(Settings!$B$29:$B$40,MONTH(B6196)),INDEX(Settings!$B$29:$B$40,MONTH(B6196)))))</f>
        <v/>
      </c>
    </row>
    <row r="6197" customFormat="false" ht="15" hidden="false" customHeight="false" outlineLevel="0" collapsed="false">
      <c r="I6197" s="0" t="str">
        <f aca="false">IF(A6197="","",IF(COUNTIF(Campaigns!$A$7:$A$300,A6197)&gt;0,"✓",IF(N(D6197)=0,"– no spend","⚠ add to Campaigns tab")))</f>
        <v/>
      </c>
      <c r="J6197" s="83" t="str">
        <f aca="false">IF(D6197="","",D6197*IF(Settings!$B$23=Settings!$C$6,1,IF(Settings!$B$23="USD",1/INDEX(Settings!$B$29:$B$40,MONTH(B6197)),INDEX(Settings!$B$29:$B$40,MONTH(B6197)))))</f>
        <v/>
      </c>
    </row>
    <row r="6198" customFormat="false" ht="15" hidden="false" customHeight="false" outlineLevel="0" collapsed="false">
      <c r="I6198" s="0" t="str">
        <f aca="false">IF(A6198="","",IF(COUNTIF(Campaigns!$A$7:$A$300,A6198)&gt;0,"✓",IF(N(D6198)=0,"– no spend","⚠ add to Campaigns tab")))</f>
        <v/>
      </c>
      <c r="J6198" s="83" t="str">
        <f aca="false">IF(D6198="","",D6198*IF(Settings!$B$23=Settings!$C$6,1,IF(Settings!$B$23="USD",1/INDEX(Settings!$B$29:$B$40,MONTH(B6198)),INDEX(Settings!$B$29:$B$40,MONTH(B6198)))))</f>
        <v/>
      </c>
    </row>
    <row r="6199" customFormat="false" ht="15" hidden="false" customHeight="false" outlineLevel="0" collapsed="false">
      <c r="I6199" s="0" t="str">
        <f aca="false">IF(A6199="","",IF(COUNTIF(Campaigns!$A$7:$A$300,A6199)&gt;0,"✓",IF(N(D6199)=0,"– no spend","⚠ add to Campaigns tab")))</f>
        <v/>
      </c>
      <c r="J6199" s="83" t="str">
        <f aca="false">IF(D6199="","",D6199*IF(Settings!$B$23=Settings!$C$6,1,IF(Settings!$B$23="USD",1/INDEX(Settings!$B$29:$B$40,MONTH(B6199)),INDEX(Settings!$B$29:$B$40,MONTH(B6199)))))</f>
        <v/>
      </c>
    </row>
    <row r="6200" customFormat="false" ht="15" hidden="false" customHeight="false" outlineLevel="0" collapsed="false">
      <c r="I6200" s="0" t="str">
        <f aca="false">IF(A6200="","",IF(COUNTIF(Campaigns!$A$7:$A$300,A6200)&gt;0,"✓",IF(N(D6200)=0,"– no spend","⚠ add to Campaigns tab")))</f>
        <v/>
      </c>
      <c r="J6200" s="83" t="str">
        <f aca="false">IF(D6200="","",D6200*IF(Settings!$B$23=Settings!$C$6,1,IF(Settings!$B$23="USD",1/INDEX(Settings!$B$29:$B$40,MONTH(B6200)),INDEX(Settings!$B$29:$B$40,MONTH(B6200)))))</f>
        <v/>
      </c>
    </row>
    <row r="6201" customFormat="false" ht="15" hidden="false" customHeight="false" outlineLevel="0" collapsed="false">
      <c r="I6201" s="0" t="str">
        <f aca="false">IF(A6201="","",IF(COUNTIF(Campaigns!$A$7:$A$300,A6201)&gt;0,"✓",IF(N(D6201)=0,"– no spend","⚠ add to Campaigns tab")))</f>
        <v/>
      </c>
      <c r="J6201" s="83" t="str">
        <f aca="false">IF(D6201="","",D6201*IF(Settings!$B$23=Settings!$C$6,1,IF(Settings!$B$23="USD",1/INDEX(Settings!$B$29:$B$40,MONTH(B6201)),INDEX(Settings!$B$29:$B$40,MONTH(B6201)))))</f>
        <v/>
      </c>
    </row>
    <row r="6202" customFormat="false" ht="15" hidden="false" customHeight="false" outlineLevel="0" collapsed="false">
      <c r="I6202" s="0" t="str">
        <f aca="false">IF(A6202="","",IF(COUNTIF(Campaigns!$A$7:$A$300,A6202)&gt;0,"✓",IF(N(D6202)=0,"– no spend","⚠ add to Campaigns tab")))</f>
        <v/>
      </c>
      <c r="J6202" s="83" t="str">
        <f aca="false">IF(D6202="","",D6202*IF(Settings!$B$23=Settings!$C$6,1,IF(Settings!$B$23="USD",1/INDEX(Settings!$B$29:$B$40,MONTH(B6202)),INDEX(Settings!$B$29:$B$40,MONTH(B6202)))))</f>
        <v/>
      </c>
    </row>
    <row r="6203" customFormat="false" ht="15" hidden="false" customHeight="false" outlineLevel="0" collapsed="false">
      <c r="I6203" s="0" t="str">
        <f aca="false">IF(A6203="","",IF(COUNTIF(Campaigns!$A$7:$A$300,A6203)&gt;0,"✓",IF(N(D6203)=0,"– no spend","⚠ add to Campaigns tab")))</f>
        <v/>
      </c>
      <c r="J6203" s="83" t="str">
        <f aca="false">IF(D6203="","",D6203*IF(Settings!$B$23=Settings!$C$6,1,IF(Settings!$B$23="USD",1/INDEX(Settings!$B$29:$B$40,MONTH(B6203)),INDEX(Settings!$B$29:$B$40,MONTH(B6203)))))</f>
        <v/>
      </c>
    </row>
    <row r="6204" customFormat="false" ht="15" hidden="false" customHeight="false" outlineLevel="0" collapsed="false">
      <c r="I6204" s="0" t="str">
        <f aca="false">IF(A6204="","",IF(COUNTIF(Campaigns!$A$7:$A$300,A6204)&gt;0,"✓",IF(N(D6204)=0,"– no spend","⚠ add to Campaigns tab")))</f>
        <v/>
      </c>
      <c r="J6204" s="83" t="str">
        <f aca="false">IF(D6204="","",D6204*IF(Settings!$B$23=Settings!$C$6,1,IF(Settings!$B$23="USD",1/INDEX(Settings!$B$29:$B$40,MONTH(B6204)),INDEX(Settings!$B$29:$B$40,MONTH(B6204)))))</f>
        <v/>
      </c>
    </row>
    <row r="6205" customFormat="false" ht="15" hidden="false" customHeight="false" outlineLevel="0" collapsed="false">
      <c r="I6205" s="0" t="str">
        <f aca="false">IF(A6205="","",IF(COUNTIF(Campaigns!$A$7:$A$300,A6205)&gt;0,"✓",IF(N(D6205)=0,"– no spend","⚠ add to Campaigns tab")))</f>
        <v/>
      </c>
      <c r="J6205" s="83" t="str">
        <f aca="false">IF(D6205="","",D6205*IF(Settings!$B$23=Settings!$C$6,1,IF(Settings!$B$23="USD",1/INDEX(Settings!$B$29:$B$40,MONTH(B6205)),INDEX(Settings!$B$29:$B$40,MONTH(B6205)))))</f>
        <v/>
      </c>
    </row>
    <row r="6206" customFormat="false" ht="15" hidden="false" customHeight="false" outlineLevel="0" collapsed="false">
      <c r="I6206" s="0" t="str">
        <f aca="false">IF(A6206="","",IF(COUNTIF(Campaigns!$A$7:$A$300,A6206)&gt;0,"✓",IF(N(D6206)=0,"– no spend","⚠ add to Campaigns tab")))</f>
        <v/>
      </c>
      <c r="J6206" s="83" t="str">
        <f aca="false">IF(D6206="","",D6206*IF(Settings!$B$23=Settings!$C$6,1,IF(Settings!$B$23="USD",1/INDEX(Settings!$B$29:$B$40,MONTH(B6206)),INDEX(Settings!$B$29:$B$40,MONTH(B6206)))))</f>
        <v/>
      </c>
    </row>
    <row r="6207" customFormat="false" ht="15" hidden="false" customHeight="false" outlineLevel="0" collapsed="false">
      <c r="I6207" s="0" t="str">
        <f aca="false">IF(A6207="","",IF(COUNTIF(Campaigns!$A$7:$A$300,A6207)&gt;0,"✓",IF(N(D6207)=0,"– no spend","⚠ add to Campaigns tab")))</f>
        <v/>
      </c>
      <c r="J6207" s="83" t="str">
        <f aca="false">IF(D6207="","",D6207*IF(Settings!$B$23=Settings!$C$6,1,IF(Settings!$B$23="USD",1/INDEX(Settings!$B$29:$B$40,MONTH(B6207)),INDEX(Settings!$B$29:$B$40,MONTH(B6207)))))</f>
        <v/>
      </c>
    </row>
    <row r="6208" customFormat="false" ht="15" hidden="false" customHeight="false" outlineLevel="0" collapsed="false">
      <c r="I6208" s="0" t="str">
        <f aca="false">IF(A6208="","",IF(COUNTIF(Campaigns!$A$7:$A$300,A6208)&gt;0,"✓",IF(N(D6208)=0,"– no spend","⚠ add to Campaigns tab")))</f>
        <v/>
      </c>
      <c r="J6208" s="83" t="str">
        <f aca="false">IF(D6208="","",D6208*IF(Settings!$B$23=Settings!$C$6,1,IF(Settings!$B$23="USD",1/INDEX(Settings!$B$29:$B$40,MONTH(B6208)),INDEX(Settings!$B$29:$B$40,MONTH(B6208)))))</f>
        <v/>
      </c>
    </row>
    <row r="6209" customFormat="false" ht="15" hidden="false" customHeight="false" outlineLevel="0" collapsed="false">
      <c r="I6209" s="0" t="str">
        <f aca="false">IF(A6209="","",IF(COUNTIF(Campaigns!$A$7:$A$300,A6209)&gt;0,"✓",IF(N(D6209)=0,"– no spend","⚠ add to Campaigns tab")))</f>
        <v/>
      </c>
      <c r="J6209" s="83" t="str">
        <f aca="false">IF(D6209="","",D6209*IF(Settings!$B$23=Settings!$C$6,1,IF(Settings!$B$23="USD",1/INDEX(Settings!$B$29:$B$40,MONTH(B6209)),INDEX(Settings!$B$29:$B$40,MONTH(B6209)))))</f>
        <v/>
      </c>
    </row>
    <row r="6210" customFormat="false" ht="15" hidden="false" customHeight="false" outlineLevel="0" collapsed="false">
      <c r="I6210" s="0" t="str">
        <f aca="false">IF(A6210="","",IF(COUNTIF(Campaigns!$A$7:$A$300,A6210)&gt;0,"✓",IF(N(D6210)=0,"– no spend","⚠ add to Campaigns tab")))</f>
        <v/>
      </c>
      <c r="J6210" s="83" t="str">
        <f aca="false">IF(D6210="","",D6210*IF(Settings!$B$23=Settings!$C$6,1,IF(Settings!$B$23="USD",1/INDEX(Settings!$B$29:$B$40,MONTH(B6210)),INDEX(Settings!$B$29:$B$40,MONTH(B6210)))))</f>
        <v/>
      </c>
    </row>
    <row r="6211" customFormat="false" ht="15" hidden="false" customHeight="false" outlineLevel="0" collapsed="false">
      <c r="I6211" s="0" t="str">
        <f aca="false">IF(A6211="","",IF(COUNTIF(Campaigns!$A$7:$A$300,A6211)&gt;0,"✓",IF(N(D6211)=0,"– no spend","⚠ add to Campaigns tab")))</f>
        <v/>
      </c>
      <c r="J6211" s="83" t="str">
        <f aca="false">IF(D6211="","",D6211*IF(Settings!$B$23=Settings!$C$6,1,IF(Settings!$B$23="USD",1/INDEX(Settings!$B$29:$B$40,MONTH(B6211)),INDEX(Settings!$B$29:$B$40,MONTH(B6211)))))</f>
        <v/>
      </c>
    </row>
    <row r="6212" customFormat="false" ht="15" hidden="false" customHeight="false" outlineLevel="0" collapsed="false">
      <c r="I6212" s="0" t="str">
        <f aca="false">IF(A6212="","",IF(COUNTIF(Campaigns!$A$7:$A$300,A6212)&gt;0,"✓",IF(N(D6212)=0,"– no spend","⚠ add to Campaigns tab")))</f>
        <v/>
      </c>
      <c r="J6212" s="83" t="str">
        <f aca="false">IF(D6212="","",D6212*IF(Settings!$B$23=Settings!$C$6,1,IF(Settings!$B$23="USD",1/INDEX(Settings!$B$29:$B$40,MONTH(B6212)),INDEX(Settings!$B$29:$B$40,MONTH(B6212)))))</f>
        <v/>
      </c>
    </row>
    <row r="6213" customFormat="false" ht="15" hidden="false" customHeight="false" outlineLevel="0" collapsed="false">
      <c r="I6213" s="0" t="str">
        <f aca="false">IF(A6213="","",IF(COUNTIF(Campaigns!$A$7:$A$300,A6213)&gt;0,"✓",IF(N(D6213)=0,"– no spend","⚠ add to Campaigns tab")))</f>
        <v/>
      </c>
      <c r="J6213" s="83" t="str">
        <f aca="false">IF(D6213="","",D6213*IF(Settings!$B$23=Settings!$C$6,1,IF(Settings!$B$23="USD",1/INDEX(Settings!$B$29:$B$40,MONTH(B6213)),INDEX(Settings!$B$29:$B$40,MONTH(B6213)))))</f>
        <v/>
      </c>
    </row>
    <row r="6214" customFormat="false" ht="15" hidden="false" customHeight="false" outlineLevel="0" collapsed="false">
      <c r="I6214" s="0" t="str">
        <f aca="false">IF(A6214="","",IF(COUNTIF(Campaigns!$A$7:$A$300,A6214)&gt;0,"✓",IF(N(D6214)=0,"– no spend","⚠ add to Campaigns tab")))</f>
        <v/>
      </c>
      <c r="J6214" s="83" t="str">
        <f aca="false">IF(D6214="","",D6214*IF(Settings!$B$23=Settings!$C$6,1,IF(Settings!$B$23="USD",1/INDEX(Settings!$B$29:$B$40,MONTH(B6214)),INDEX(Settings!$B$29:$B$40,MONTH(B6214)))))</f>
        <v/>
      </c>
    </row>
    <row r="6215" customFormat="false" ht="15" hidden="false" customHeight="false" outlineLevel="0" collapsed="false">
      <c r="I6215" s="0" t="str">
        <f aca="false">IF(A6215="","",IF(COUNTIF(Campaigns!$A$7:$A$300,A6215)&gt;0,"✓",IF(N(D6215)=0,"– no spend","⚠ add to Campaigns tab")))</f>
        <v/>
      </c>
      <c r="J6215" s="83" t="str">
        <f aca="false">IF(D6215="","",D6215*IF(Settings!$B$23=Settings!$C$6,1,IF(Settings!$B$23="USD",1/INDEX(Settings!$B$29:$B$40,MONTH(B6215)),INDEX(Settings!$B$29:$B$40,MONTH(B6215)))))</f>
        <v/>
      </c>
    </row>
    <row r="6216" customFormat="false" ht="15" hidden="false" customHeight="false" outlineLevel="0" collapsed="false">
      <c r="I6216" s="0" t="str">
        <f aca="false">IF(A6216="","",IF(COUNTIF(Campaigns!$A$7:$A$300,A6216)&gt;0,"✓",IF(N(D6216)=0,"– no spend","⚠ add to Campaigns tab")))</f>
        <v/>
      </c>
      <c r="J6216" s="83" t="str">
        <f aca="false">IF(D6216="","",D6216*IF(Settings!$B$23=Settings!$C$6,1,IF(Settings!$B$23="USD",1/INDEX(Settings!$B$29:$B$40,MONTH(B6216)),INDEX(Settings!$B$29:$B$40,MONTH(B6216)))))</f>
        <v/>
      </c>
    </row>
    <row r="6217" customFormat="false" ht="15" hidden="false" customHeight="false" outlineLevel="0" collapsed="false">
      <c r="I6217" s="0" t="str">
        <f aca="false">IF(A6217="","",IF(COUNTIF(Campaigns!$A$7:$A$300,A6217)&gt;0,"✓",IF(N(D6217)=0,"– no spend","⚠ add to Campaigns tab")))</f>
        <v/>
      </c>
      <c r="J6217" s="83" t="str">
        <f aca="false">IF(D6217="","",D6217*IF(Settings!$B$23=Settings!$C$6,1,IF(Settings!$B$23="USD",1/INDEX(Settings!$B$29:$B$40,MONTH(B6217)),INDEX(Settings!$B$29:$B$40,MONTH(B6217)))))</f>
        <v/>
      </c>
    </row>
    <row r="6218" customFormat="false" ht="15" hidden="false" customHeight="false" outlineLevel="0" collapsed="false">
      <c r="I6218" s="0" t="str">
        <f aca="false">IF(A6218="","",IF(COUNTIF(Campaigns!$A$7:$A$300,A6218)&gt;0,"✓",IF(N(D6218)=0,"– no spend","⚠ add to Campaigns tab")))</f>
        <v/>
      </c>
      <c r="J6218" s="83" t="str">
        <f aca="false">IF(D6218="","",D6218*IF(Settings!$B$23=Settings!$C$6,1,IF(Settings!$B$23="USD",1/INDEX(Settings!$B$29:$B$40,MONTH(B6218)),INDEX(Settings!$B$29:$B$40,MONTH(B6218)))))</f>
        <v/>
      </c>
    </row>
    <row r="6219" customFormat="false" ht="15" hidden="false" customHeight="false" outlineLevel="0" collapsed="false">
      <c r="I6219" s="0" t="str">
        <f aca="false">IF(A6219="","",IF(COUNTIF(Campaigns!$A$7:$A$300,A6219)&gt;0,"✓",IF(N(D6219)=0,"– no spend","⚠ add to Campaigns tab")))</f>
        <v/>
      </c>
      <c r="J6219" s="83" t="str">
        <f aca="false">IF(D6219="","",D6219*IF(Settings!$B$23=Settings!$C$6,1,IF(Settings!$B$23="USD",1/INDEX(Settings!$B$29:$B$40,MONTH(B6219)),INDEX(Settings!$B$29:$B$40,MONTH(B6219)))))</f>
        <v/>
      </c>
    </row>
    <row r="6220" customFormat="false" ht="15" hidden="false" customHeight="false" outlineLevel="0" collapsed="false">
      <c r="I6220" s="0" t="str">
        <f aca="false">IF(A6220="","",IF(COUNTIF(Campaigns!$A$7:$A$300,A6220)&gt;0,"✓",IF(N(D6220)=0,"– no spend","⚠ add to Campaigns tab")))</f>
        <v/>
      </c>
      <c r="J6220" s="83" t="str">
        <f aca="false">IF(D6220="","",D6220*IF(Settings!$B$23=Settings!$C$6,1,IF(Settings!$B$23="USD",1/INDEX(Settings!$B$29:$B$40,MONTH(B6220)),INDEX(Settings!$B$29:$B$40,MONTH(B6220)))))</f>
        <v/>
      </c>
    </row>
    <row r="6221" customFormat="false" ht="15" hidden="false" customHeight="false" outlineLevel="0" collapsed="false">
      <c r="I6221" s="0" t="str">
        <f aca="false">IF(A6221="","",IF(COUNTIF(Campaigns!$A$7:$A$300,A6221)&gt;0,"✓",IF(N(D6221)=0,"– no spend","⚠ add to Campaigns tab")))</f>
        <v/>
      </c>
      <c r="J6221" s="83" t="str">
        <f aca="false">IF(D6221="","",D6221*IF(Settings!$B$23=Settings!$C$6,1,IF(Settings!$B$23="USD",1/INDEX(Settings!$B$29:$B$40,MONTH(B6221)),INDEX(Settings!$B$29:$B$40,MONTH(B6221)))))</f>
        <v/>
      </c>
    </row>
    <row r="6222" customFormat="false" ht="15" hidden="false" customHeight="false" outlineLevel="0" collapsed="false">
      <c r="I6222" s="0" t="str">
        <f aca="false">IF(A6222="","",IF(COUNTIF(Campaigns!$A$7:$A$300,A6222)&gt;0,"✓",IF(N(D6222)=0,"– no spend","⚠ add to Campaigns tab")))</f>
        <v/>
      </c>
      <c r="J6222" s="83" t="str">
        <f aca="false">IF(D6222="","",D6222*IF(Settings!$B$23=Settings!$C$6,1,IF(Settings!$B$23="USD",1/INDEX(Settings!$B$29:$B$40,MONTH(B6222)),INDEX(Settings!$B$29:$B$40,MONTH(B6222)))))</f>
        <v/>
      </c>
    </row>
    <row r="6223" customFormat="false" ht="15" hidden="false" customHeight="false" outlineLevel="0" collapsed="false">
      <c r="I6223" s="0" t="str">
        <f aca="false">IF(A6223="","",IF(COUNTIF(Campaigns!$A$7:$A$300,A6223)&gt;0,"✓",IF(N(D6223)=0,"– no spend","⚠ add to Campaigns tab")))</f>
        <v/>
      </c>
      <c r="J6223" s="83" t="str">
        <f aca="false">IF(D6223="","",D6223*IF(Settings!$B$23=Settings!$C$6,1,IF(Settings!$B$23="USD",1/INDEX(Settings!$B$29:$B$40,MONTH(B6223)),INDEX(Settings!$B$29:$B$40,MONTH(B6223)))))</f>
        <v/>
      </c>
    </row>
    <row r="6224" customFormat="false" ht="15" hidden="false" customHeight="false" outlineLevel="0" collapsed="false">
      <c r="I6224" s="0" t="str">
        <f aca="false">IF(A6224="","",IF(COUNTIF(Campaigns!$A$7:$A$300,A6224)&gt;0,"✓",IF(N(D6224)=0,"– no spend","⚠ add to Campaigns tab")))</f>
        <v/>
      </c>
      <c r="J6224" s="83" t="str">
        <f aca="false">IF(D6224="","",D6224*IF(Settings!$B$23=Settings!$C$6,1,IF(Settings!$B$23="USD",1/INDEX(Settings!$B$29:$B$40,MONTH(B6224)),INDEX(Settings!$B$29:$B$40,MONTH(B6224)))))</f>
        <v/>
      </c>
    </row>
    <row r="6225" customFormat="false" ht="15" hidden="false" customHeight="false" outlineLevel="0" collapsed="false">
      <c r="I6225" s="0" t="str">
        <f aca="false">IF(A6225="","",IF(COUNTIF(Campaigns!$A$7:$A$300,A6225)&gt;0,"✓",IF(N(D6225)=0,"– no spend","⚠ add to Campaigns tab")))</f>
        <v/>
      </c>
      <c r="J6225" s="83" t="str">
        <f aca="false">IF(D6225="","",D6225*IF(Settings!$B$23=Settings!$C$6,1,IF(Settings!$B$23="USD",1/INDEX(Settings!$B$29:$B$40,MONTH(B6225)),INDEX(Settings!$B$29:$B$40,MONTH(B6225)))))</f>
        <v/>
      </c>
    </row>
    <row r="6226" customFormat="false" ht="15" hidden="false" customHeight="false" outlineLevel="0" collapsed="false">
      <c r="I6226" s="0" t="str">
        <f aca="false">IF(A6226="","",IF(COUNTIF(Campaigns!$A$7:$A$300,A6226)&gt;0,"✓",IF(N(D6226)=0,"– no spend","⚠ add to Campaigns tab")))</f>
        <v/>
      </c>
      <c r="J6226" s="83" t="str">
        <f aca="false">IF(D6226="","",D6226*IF(Settings!$B$23=Settings!$C$6,1,IF(Settings!$B$23="USD",1/INDEX(Settings!$B$29:$B$40,MONTH(B6226)),INDEX(Settings!$B$29:$B$40,MONTH(B6226)))))</f>
        <v/>
      </c>
    </row>
    <row r="6227" customFormat="false" ht="15" hidden="false" customHeight="false" outlineLevel="0" collapsed="false">
      <c r="I6227" s="0" t="str">
        <f aca="false">IF(A6227="","",IF(COUNTIF(Campaigns!$A$7:$A$300,A6227)&gt;0,"✓",IF(N(D6227)=0,"– no spend","⚠ add to Campaigns tab")))</f>
        <v/>
      </c>
      <c r="J6227" s="83" t="str">
        <f aca="false">IF(D6227="","",D6227*IF(Settings!$B$23=Settings!$C$6,1,IF(Settings!$B$23="USD",1/INDEX(Settings!$B$29:$B$40,MONTH(B6227)),INDEX(Settings!$B$29:$B$40,MONTH(B6227)))))</f>
        <v/>
      </c>
    </row>
    <row r="6228" customFormat="false" ht="15" hidden="false" customHeight="false" outlineLevel="0" collapsed="false">
      <c r="I6228" s="0" t="str">
        <f aca="false">IF(A6228="","",IF(COUNTIF(Campaigns!$A$7:$A$300,A6228)&gt;0,"✓",IF(N(D6228)=0,"– no spend","⚠ add to Campaigns tab")))</f>
        <v/>
      </c>
      <c r="J6228" s="83" t="str">
        <f aca="false">IF(D6228="","",D6228*IF(Settings!$B$23=Settings!$C$6,1,IF(Settings!$B$23="USD",1/INDEX(Settings!$B$29:$B$40,MONTH(B6228)),INDEX(Settings!$B$29:$B$40,MONTH(B6228)))))</f>
        <v/>
      </c>
    </row>
    <row r="6229" customFormat="false" ht="15" hidden="false" customHeight="false" outlineLevel="0" collapsed="false">
      <c r="I6229" s="0" t="str">
        <f aca="false">IF(A6229="","",IF(COUNTIF(Campaigns!$A$7:$A$300,A6229)&gt;0,"✓",IF(N(D6229)=0,"– no spend","⚠ add to Campaigns tab")))</f>
        <v/>
      </c>
      <c r="J6229" s="83" t="str">
        <f aca="false">IF(D6229="","",D6229*IF(Settings!$B$23=Settings!$C$6,1,IF(Settings!$B$23="USD",1/INDEX(Settings!$B$29:$B$40,MONTH(B6229)),INDEX(Settings!$B$29:$B$40,MONTH(B6229)))))</f>
        <v/>
      </c>
    </row>
    <row r="6230" customFormat="false" ht="15" hidden="false" customHeight="false" outlineLevel="0" collapsed="false">
      <c r="I6230" s="0" t="str">
        <f aca="false">IF(A6230="","",IF(COUNTIF(Campaigns!$A$7:$A$300,A6230)&gt;0,"✓",IF(N(D6230)=0,"– no spend","⚠ add to Campaigns tab")))</f>
        <v/>
      </c>
      <c r="J6230" s="83" t="str">
        <f aca="false">IF(D6230="","",D6230*IF(Settings!$B$23=Settings!$C$6,1,IF(Settings!$B$23="USD",1/INDEX(Settings!$B$29:$B$40,MONTH(B6230)),INDEX(Settings!$B$29:$B$40,MONTH(B6230)))))</f>
        <v/>
      </c>
    </row>
    <row r="6231" customFormat="false" ht="15" hidden="false" customHeight="false" outlineLevel="0" collapsed="false">
      <c r="I6231" s="0" t="str">
        <f aca="false">IF(A6231="","",IF(COUNTIF(Campaigns!$A$7:$A$300,A6231)&gt;0,"✓",IF(N(D6231)=0,"– no spend","⚠ add to Campaigns tab")))</f>
        <v/>
      </c>
      <c r="J6231" s="83" t="str">
        <f aca="false">IF(D6231="","",D6231*IF(Settings!$B$23=Settings!$C$6,1,IF(Settings!$B$23="USD",1/INDEX(Settings!$B$29:$B$40,MONTH(B6231)),INDEX(Settings!$B$29:$B$40,MONTH(B6231)))))</f>
        <v/>
      </c>
    </row>
    <row r="6232" customFormat="false" ht="15" hidden="false" customHeight="false" outlineLevel="0" collapsed="false">
      <c r="I6232" s="0" t="str">
        <f aca="false">IF(A6232="","",IF(COUNTIF(Campaigns!$A$7:$A$300,A6232)&gt;0,"✓",IF(N(D6232)=0,"– no spend","⚠ add to Campaigns tab")))</f>
        <v/>
      </c>
      <c r="J6232" s="83" t="str">
        <f aca="false">IF(D6232="","",D6232*IF(Settings!$B$23=Settings!$C$6,1,IF(Settings!$B$23="USD",1/INDEX(Settings!$B$29:$B$40,MONTH(B6232)),INDEX(Settings!$B$29:$B$40,MONTH(B6232)))))</f>
        <v/>
      </c>
    </row>
    <row r="6233" customFormat="false" ht="15" hidden="false" customHeight="false" outlineLevel="0" collapsed="false">
      <c r="I6233" s="0" t="str">
        <f aca="false">IF(A6233="","",IF(COUNTIF(Campaigns!$A$7:$A$300,A6233)&gt;0,"✓",IF(N(D6233)=0,"– no spend","⚠ add to Campaigns tab")))</f>
        <v/>
      </c>
      <c r="J6233" s="83" t="str">
        <f aca="false">IF(D6233="","",D6233*IF(Settings!$B$23=Settings!$C$6,1,IF(Settings!$B$23="USD",1/INDEX(Settings!$B$29:$B$40,MONTH(B6233)),INDEX(Settings!$B$29:$B$40,MONTH(B6233)))))</f>
        <v/>
      </c>
    </row>
    <row r="6234" customFormat="false" ht="15" hidden="false" customHeight="false" outlineLevel="0" collapsed="false">
      <c r="I6234" s="0" t="str">
        <f aca="false">IF(A6234="","",IF(COUNTIF(Campaigns!$A$7:$A$300,A6234)&gt;0,"✓",IF(N(D6234)=0,"– no spend","⚠ add to Campaigns tab")))</f>
        <v/>
      </c>
      <c r="J6234" s="83" t="str">
        <f aca="false">IF(D6234="","",D6234*IF(Settings!$B$23=Settings!$C$6,1,IF(Settings!$B$23="USD",1/INDEX(Settings!$B$29:$B$40,MONTH(B6234)),INDEX(Settings!$B$29:$B$40,MONTH(B6234)))))</f>
        <v/>
      </c>
    </row>
    <row r="6235" customFormat="false" ht="15" hidden="false" customHeight="false" outlineLevel="0" collapsed="false">
      <c r="I6235" s="0" t="str">
        <f aca="false">IF(A6235="","",IF(COUNTIF(Campaigns!$A$7:$A$300,A6235)&gt;0,"✓",IF(N(D6235)=0,"– no spend","⚠ add to Campaigns tab")))</f>
        <v/>
      </c>
      <c r="J6235" s="83" t="str">
        <f aca="false">IF(D6235="","",D6235*IF(Settings!$B$23=Settings!$C$6,1,IF(Settings!$B$23="USD",1/INDEX(Settings!$B$29:$B$40,MONTH(B6235)),INDEX(Settings!$B$29:$B$40,MONTH(B6235)))))</f>
        <v/>
      </c>
    </row>
    <row r="6236" customFormat="false" ht="15" hidden="false" customHeight="false" outlineLevel="0" collapsed="false">
      <c r="I6236" s="0" t="str">
        <f aca="false">IF(A6236="","",IF(COUNTIF(Campaigns!$A$7:$A$300,A6236)&gt;0,"✓",IF(N(D6236)=0,"– no spend","⚠ add to Campaigns tab")))</f>
        <v/>
      </c>
      <c r="J6236" s="83" t="str">
        <f aca="false">IF(D6236="","",D6236*IF(Settings!$B$23=Settings!$C$6,1,IF(Settings!$B$23="USD",1/INDEX(Settings!$B$29:$B$40,MONTH(B6236)),INDEX(Settings!$B$29:$B$40,MONTH(B6236)))))</f>
        <v/>
      </c>
    </row>
    <row r="6237" customFormat="false" ht="15" hidden="false" customHeight="false" outlineLevel="0" collapsed="false">
      <c r="I6237" s="0" t="str">
        <f aca="false">IF(A6237="","",IF(COUNTIF(Campaigns!$A$7:$A$300,A6237)&gt;0,"✓",IF(N(D6237)=0,"– no spend","⚠ add to Campaigns tab")))</f>
        <v/>
      </c>
      <c r="J6237" s="83" t="str">
        <f aca="false">IF(D6237="","",D6237*IF(Settings!$B$23=Settings!$C$6,1,IF(Settings!$B$23="USD",1/INDEX(Settings!$B$29:$B$40,MONTH(B6237)),INDEX(Settings!$B$29:$B$40,MONTH(B6237)))))</f>
        <v/>
      </c>
    </row>
    <row r="6238" customFormat="false" ht="15" hidden="false" customHeight="false" outlineLevel="0" collapsed="false">
      <c r="I6238" s="0" t="str">
        <f aca="false">IF(A6238="","",IF(COUNTIF(Campaigns!$A$7:$A$300,A6238)&gt;0,"✓",IF(N(D6238)=0,"– no spend","⚠ add to Campaigns tab")))</f>
        <v/>
      </c>
      <c r="J6238" s="83" t="str">
        <f aca="false">IF(D6238="","",D6238*IF(Settings!$B$23=Settings!$C$6,1,IF(Settings!$B$23="USD",1/INDEX(Settings!$B$29:$B$40,MONTH(B6238)),INDEX(Settings!$B$29:$B$40,MONTH(B6238)))))</f>
        <v/>
      </c>
    </row>
    <row r="6239" customFormat="false" ht="15" hidden="false" customHeight="false" outlineLevel="0" collapsed="false">
      <c r="I6239" s="0" t="str">
        <f aca="false">IF(A6239="","",IF(COUNTIF(Campaigns!$A$7:$A$300,A6239)&gt;0,"✓",IF(N(D6239)=0,"– no spend","⚠ add to Campaigns tab")))</f>
        <v/>
      </c>
      <c r="J6239" s="83" t="str">
        <f aca="false">IF(D6239="","",D6239*IF(Settings!$B$23=Settings!$C$6,1,IF(Settings!$B$23="USD",1/INDEX(Settings!$B$29:$B$40,MONTH(B6239)),INDEX(Settings!$B$29:$B$40,MONTH(B6239)))))</f>
        <v/>
      </c>
    </row>
    <row r="6240" customFormat="false" ht="15" hidden="false" customHeight="false" outlineLevel="0" collapsed="false">
      <c r="I6240" s="0" t="str">
        <f aca="false">IF(A6240="","",IF(COUNTIF(Campaigns!$A$7:$A$300,A6240)&gt;0,"✓",IF(N(D6240)=0,"– no spend","⚠ add to Campaigns tab")))</f>
        <v/>
      </c>
      <c r="J6240" s="83" t="str">
        <f aca="false">IF(D6240="","",D6240*IF(Settings!$B$23=Settings!$C$6,1,IF(Settings!$B$23="USD",1/INDEX(Settings!$B$29:$B$40,MONTH(B6240)),INDEX(Settings!$B$29:$B$40,MONTH(B6240)))))</f>
        <v/>
      </c>
    </row>
    <row r="6241" customFormat="false" ht="15" hidden="false" customHeight="false" outlineLevel="0" collapsed="false">
      <c r="I6241" s="0" t="str">
        <f aca="false">IF(A6241="","",IF(COUNTIF(Campaigns!$A$7:$A$300,A6241)&gt;0,"✓",IF(N(D6241)=0,"– no spend","⚠ add to Campaigns tab")))</f>
        <v/>
      </c>
      <c r="J6241" s="83" t="str">
        <f aca="false">IF(D6241="","",D6241*IF(Settings!$B$23=Settings!$C$6,1,IF(Settings!$B$23="USD",1/INDEX(Settings!$B$29:$B$40,MONTH(B6241)),INDEX(Settings!$B$29:$B$40,MONTH(B6241)))))</f>
        <v/>
      </c>
    </row>
    <row r="6242" customFormat="false" ht="15" hidden="false" customHeight="false" outlineLevel="0" collapsed="false">
      <c r="I6242" s="0" t="str">
        <f aca="false">IF(A6242="","",IF(COUNTIF(Campaigns!$A$7:$A$300,A6242)&gt;0,"✓",IF(N(D6242)=0,"– no spend","⚠ add to Campaigns tab")))</f>
        <v/>
      </c>
      <c r="J6242" s="83" t="str">
        <f aca="false">IF(D6242="","",D6242*IF(Settings!$B$23=Settings!$C$6,1,IF(Settings!$B$23="USD",1/INDEX(Settings!$B$29:$B$40,MONTH(B6242)),INDEX(Settings!$B$29:$B$40,MONTH(B6242)))))</f>
        <v/>
      </c>
    </row>
    <row r="6243" customFormat="false" ht="15" hidden="false" customHeight="false" outlineLevel="0" collapsed="false">
      <c r="I6243" s="0" t="str">
        <f aca="false">IF(A6243="","",IF(COUNTIF(Campaigns!$A$7:$A$300,A6243)&gt;0,"✓",IF(N(D6243)=0,"– no spend","⚠ add to Campaigns tab")))</f>
        <v/>
      </c>
      <c r="J6243" s="83" t="str">
        <f aca="false">IF(D6243="","",D6243*IF(Settings!$B$23=Settings!$C$6,1,IF(Settings!$B$23="USD",1/INDEX(Settings!$B$29:$B$40,MONTH(B6243)),INDEX(Settings!$B$29:$B$40,MONTH(B6243)))))</f>
        <v/>
      </c>
    </row>
    <row r="6244" customFormat="false" ht="15" hidden="false" customHeight="false" outlineLevel="0" collapsed="false">
      <c r="I6244" s="0" t="str">
        <f aca="false">IF(A6244="","",IF(COUNTIF(Campaigns!$A$7:$A$300,A6244)&gt;0,"✓",IF(N(D6244)=0,"– no spend","⚠ add to Campaigns tab")))</f>
        <v/>
      </c>
      <c r="J6244" s="83" t="str">
        <f aca="false">IF(D6244="","",D6244*IF(Settings!$B$23=Settings!$C$6,1,IF(Settings!$B$23="USD",1/INDEX(Settings!$B$29:$B$40,MONTH(B6244)),INDEX(Settings!$B$29:$B$40,MONTH(B6244)))))</f>
        <v/>
      </c>
    </row>
    <row r="6245" customFormat="false" ht="15" hidden="false" customHeight="false" outlineLevel="0" collapsed="false">
      <c r="I6245" s="0" t="str">
        <f aca="false">IF(A6245="","",IF(COUNTIF(Campaigns!$A$7:$A$300,A6245)&gt;0,"✓",IF(N(D6245)=0,"– no spend","⚠ add to Campaigns tab")))</f>
        <v/>
      </c>
      <c r="J6245" s="83" t="str">
        <f aca="false">IF(D6245="","",D6245*IF(Settings!$B$23=Settings!$C$6,1,IF(Settings!$B$23="USD",1/INDEX(Settings!$B$29:$B$40,MONTH(B6245)),INDEX(Settings!$B$29:$B$40,MONTH(B6245)))))</f>
        <v/>
      </c>
    </row>
    <row r="6246" customFormat="false" ht="15" hidden="false" customHeight="false" outlineLevel="0" collapsed="false">
      <c r="I6246" s="0" t="str">
        <f aca="false">IF(A6246="","",IF(COUNTIF(Campaigns!$A$7:$A$300,A6246)&gt;0,"✓",IF(N(D6246)=0,"– no spend","⚠ add to Campaigns tab")))</f>
        <v/>
      </c>
      <c r="J6246" s="83" t="str">
        <f aca="false">IF(D6246="","",D6246*IF(Settings!$B$23=Settings!$C$6,1,IF(Settings!$B$23="USD",1/INDEX(Settings!$B$29:$B$40,MONTH(B6246)),INDEX(Settings!$B$29:$B$40,MONTH(B6246)))))</f>
        <v/>
      </c>
    </row>
    <row r="6247" customFormat="false" ht="15" hidden="false" customHeight="false" outlineLevel="0" collapsed="false">
      <c r="I6247" s="0" t="str">
        <f aca="false">IF(A6247="","",IF(COUNTIF(Campaigns!$A$7:$A$300,A6247)&gt;0,"✓",IF(N(D6247)=0,"– no spend","⚠ add to Campaigns tab")))</f>
        <v/>
      </c>
      <c r="J6247" s="83" t="str">
        <f aca="false">IF(D6247="","",D6247*IF(Settings!$B$23=Settings!$C$6,1,IF(Settings!$B$23="USD",1/INDEX(Settings!$B$29:$B$40,MONTH(B6247)),INDEX(Settings!$B$29:$B$40,MONTH(B6247)))))</f>
        <v/>
      </c>
    </row>
    <row r="6248" customFormat="false" ht="15" hidden="false" customHeight="false" outlineLevel="0" collapsed="false">
      <c r="I6248" s="0" t="str">
        <f aca="false">IF(A6248="","",IF(COUNTIF(Campaigns!$A$7:$A$300,A6248)&gt;0,"✓",IF(N(D6248)=0,"– no spend","⚠ add to Campaigns tab")))</f>
        <v/>
      </c>
      <c r="J6248" s="83" t="str">
        <f aca="false">IF(D6248="","",D6248*IF(Settings!$B$23=Settings!$C$6,1,IF(Settings!$B$23="USD",1/INDEX(Settings!$B$29:$B$40,MONTH(B6248)),INDEX(Settings!$B$29:$B$40,MONTH(B6248)))))</f>
        <v/>
      </c>
    </row>
    <row r="6249" customFormat="false" ht="15" hidden="false" customHeight="false" outlineLevel="0" collapsed="false">
      <c r="I6249" s="0" t="str">
        <f aca="false">IF(A6249="","",IF(COUNTIF(Campaigns!$A$7:$A$300,A6249)&gt;0,"✓",IF(N(D6249)=0,"– no spend","⚠ add to Campaigns tab")))</f>
        <v/>
      </c>
      <c r="J6249" s="83" t="str">
        <f aca="false">IF(D6249="","",D6249*IF(Settings!$B$23=Settings!$C$6,1,IF(Settings!$B$23="USD",1/INDEX(Settings!$B$29:$B$40,MONTH(B6249)),INDEX(Settings!$B$29:$B$40,MONTH(B6249)))))</f>
        <v/>
      </c>
    </row>
    <row r="6250" customFormat="false" ht="15" hidden="false" customHeight="false" outlineLevel="0" collapsed="false">
      <c r="I6250" s="0" t="str">
        <f aca="false">IF(A6250="","",IF(COUNTIF(Campaigns!$A$7:$A$300,A6250)&gt;0,"✓",IF(N(D6250)=0,"– no spend","⚠ add to Campaigns tab")))</f>
        <v/>
      </c>
      <c r="J6250" s="83" t="str">
        <f aca="false">IF(D6250="","",D6250*IF(Settings!$B$23=Settings!$C$6,1,IF(Settings!$B$23="USD",1/INDEX(Settings!$B$29:$B$40,MONTH(B6250)),INDEX(Settings!$B$29:$B$40,MONTH(B6250)))))</f>
        <v/>
      </c>
    </row>
    <row r="6251" customFormat="false" ht="15" hidden="false" customHeight="false" outlineLevel="0" collapsed="false">
      <c r="I6251" s="0" t="str">
        <f aca="false">IF(A6251="","",IF(COUNTIF(Campaigns!$A$7:$A$300,A6251)&gt;0,"✓",IF(N(D6251)=0,"– no spend","⚠ add to Campaigns tab")))</f>
        <v/>
      </c>
      <c r="J6251" s="83" t="str">
        <f aca="false">IF(D6251="","",D6251*IF(Settings!$B$23=Settings!$C$6,1,IF(Settings!$B$23="USD",1/INDEX(Settings!$B$29:$B$40,MONTH(B6251)),INDEX(Settings!$B$29:$B$40,MONTH(B6251)))))</f>
        <v/>
      </c>
    </row>
    <row r="6252" customFormat="false" ht="15" hidden="false" customHeight="false" outlineLevel="0" collapsed="false">
      <c r="I6252" s="0" t="str">
        <f aca="false">IF(A6252="","",IF(COUNTIF(Campaigns!$A$7:$A$300,A6252)&gt;0,"✓",IF(N(D6252)=0,"– no spend","⚠ add to Campaigns tab")))</f>
        <v/>
      </c>
      <c r="J6252" s="83" t="str">
        <f aca="false">IF(D6252="","",D6252*IF(Settings!$B$23=Settings!$C$6,1,IF(Settings!$B$23="USD",1/INDEX(Settings!$B$29:$B$40,MONTH(B6252)),INDEX(Settings!$B$29:$B$40,MONTH(B6252)))))</f>
        <v/>
      </c>
    </row>
    <row r="6253" customFormat="false" ht="15" hidden="false" customHeight="false" outlineLevel="0" collapsed="false">
      <c r="I6253" s="0" t="str">
        <f aca="false">IF(A6253="","",IF(COUNTIF(Campaigns!$A$7:$A$300,A6253)&gt;0,"✓",IF(N(D6253)=0,"– no spend","⚠ add to Campaigns tab")))</f>
        <v/>
      </c>
      <c r="J6253" s="83" t="str">
        <f aca="false">IF(D6253="","",D6253*IF(Settings!$B$23=Settings!$C$6,1,IF(Settings!$B$23="USD",1/INDEX(Settings!$B$29:$B$40,MONTH(B6253)),INDEX(Settings!$B$29:$B$40,MONTH(B6253)))))</f>
        <v/>
      </c>
    </row>
    <row r="6254" customFormat="false" ht="15" hidden="false" customHeight="false" outlineLevel="0" collapsed="false">
      <c r="I6254" s="0" t="str">
        <f aca="false">IF(A6254="","",IF(COUNTIF(Campaigns!$A$7:$A$300,A6254)&gt;0,"✓",IF(N(D6254)=0,"– no spend","⚠ add to Campaigns tab")))</f>
        <v/>
      </c>
      <c r="J6254" s="83" t="str">
        <f aca="false">IF(D6254="","",D6254*IF(Settings!$B$23=Settings!$C$6,1,IF(Settings!$B$23="USD",1/INDEX(Settings!$B$29:$B$40,MONTH(B6254)),INDEX(Settings!$B$29:$B$40,MONTH(B6254)))))</f>
        <v/>
      </c>
    </row>
    <row r="6255" customFormat="false" ht="15" hidden="false" customHeight="false" outlineLevel="0" collapsed="false">
      <c r="I6255" s="0" t="str">
        <f aca="false">IF(A6255="","",IF(COUNTIF(Campaigns!$A$7:$A$300,A6255)&gt;0,"✓",IF(N(D6255)=0,"– no spend","⚠ add to Campaigns tab")))</f>
        <v/>
      </c>
      <c r="J6255" s="83" t="str">
        <f aca="false">IF(D6255="","",D6255*IF(Settings!$B$23=Settings!$C$6,1,IF(Settings!$B$23="USD",1/INDEX(Settings!$B$29:$B$40,MONTH(B6255)),INDEX(Settings!$B$29:$B$40,MONTH(B6255)))))</f>
        <v/>
      </c>
    </row>
    <row r="6256" customFormat="false" ht="15" hidden="false" customHeight="false" outlineLevel="0" collapsed="false">
      <c r="I6256" s="0" t="str">
        <f aca="false">IF(A6256="","",IF(COUNTIF(Campaigns!$A$7:$A$300,A6256)&gt;0,"✓",IF(N(D6256)=0,"– no spend","⚠ add to Campaigns tab")))</f>
        <v/>
      </c>
      <c r="J6256" s="83" t="str">
        <f aca="false">IF(D6256="","",D6256*IF(Settings!$B$23=Settings!$C$6,1,IF(Settings!$B$23="USD",1/INDEX(Settings!$B$29:$B$40,MONTH(B6256)),INDEX(Settings!$B$29:$B$40,MONTH(B6256)))))</f>
        <v/>
      </c>
    </row>
    <row r="6257" customFormat="false" ht="15" hidden="false" customHeight="false" outlineLevel="0" collapsed="false">
      <c r="I6257" s="0" t="str">
        <f aca="false">IF(A6257="","",IF(COUNTIF(Campaigns!$A$7:$A$300,A6257)&gt;0,"✓",IF(N(D6257)=0,"– no spend","⚠ add to Campaigns tab")))</f>
        <v/>
      </c>
      <c r="J6257" s="83" t="str">
        <f aca="false">IF(D6257="","",D6257*IF(Settings!$B$23=Settings!$C$6,1,IF(Settings!$B$23="USD",1/INDEX(Settings!$B$29:$B$40,MONTH(B6257)),INDEX(Settings!$B$29:$B$40,MONTH(B6257)))))</f>
        <v/>
      </c>
    </row>
    <row r="6258" customFormat="false" ht="15" hidden="false" customHeight="false" outlineLevel="0" collapsed="false">
      <c r="I6258" s="0" t="str">
        <f aca="false">IF(A6258="","",IF(COUNTIF(Campaigns!$A$7:$A$300,A6258)&gt;0,"✓",IF(N(D6258)=0,"– no spend","⚠ add to Campaigns tab")))</f>
        <v/>
      </c>
      <c r="J6258" s="83" t="str">
        <f aca="false">IF(D6258="","",D6258*IF(Settings!$B$23=Settings!$C$6,1,IF(Settings!$B$23="USD",1/INDEX(Settings!$B$29:$B$40,MONTH(B6258)),INDEX(Settings!$B$29:$B$40,MONTH(B6258)))))</f>
        <v/>
      </c>
    </row>
    <row r="6259" customFormat="false" ht="15" hidden="false" customHeight="false" outlineLevel="0" collapsed="false">
      <c r="I6259" s="0" t="str">
        <f aca="false">IF(A6259="","",IF(COUNTIF(Campaigns!$A$7:$A$300,A6259)&gt;0,"✓",IF(N(D6259)=0,"– no spend","⚠ add to Campaigns tab")))</f>
        <v/>
      </c>
      <c r="J6259" s="83" t="str">
        <f aca="false">IF(D6259="","",D6259*IF(Settings!$B$23=Settings!$C$6,1,IF(Settings!$B$23="USD",1/INDEX(Settings!$B$29:$B$40,MONTH(B6259)),INDEX(Settings!$B$29:$B$40,MONTH(B6259)))))</f>
        <v/>
      </c>
    </row>
    <row r="6260" customFormat="false" ht="15" hidden="false" customHeight="false" outlineLevel="0" collapsed="false">
      <c r="I6260" s="0" t="str">
        <f aca="false">IF(A6260="","",IF(COUNTIF(Campaigns!$A$7:$A$300,A6260)&gt;0,"✓",IF(N(D6260)=0,"– no spend","⚠ add to Campaigns tab")))</f>
        <v/>
      </c>
      <c r="J6260" s="83" t="str">
        <f aca="false">IF(D6260="","",D6260*IF(Settings!$B$23=Settings!$C$6,1,IF(Settings!$B$23="USD",1/INDEX(Settings!$B$29:$B$40,MONTH(B6260)),INDEX(Settings!$B$29:$B$40,MONTH(B6260)))))</f>
        <v/>
      </c>
    </row>
    <row r="6261" customFormat="false" ht="15" hidden="false" customHeight="false" outlineLevel="0" collapsed="false">
      <c r="I6261" s="0" t="str">
        <f aca="false">IF(A6261="","",IF(COUNTIF(Campaigns!$A$7:$A$300,A6261)&gt;0,"✓",IF(N(D6261)=0,"– no spend","⚠ add to Campaigns tab")))</f>
        <v/>
      </c>
      <c r="J6261" s="83" t="str">
        <f aca="false">IF(D6261="","",D6261*IF(Settings!$B$23=Settings!$C$6,1,IF(Settings!$B$23="USD",1/INDEX(Settings!$B$29:$B$40,MONTH(B6261)),INDEX(Settings!$B$29:$B$40,MONTH(B6261)))))</f>
        <v/>
      </c>
    </row>
    <row r="6262" customFormat="false" ht="15" hidden="false" customHeight="false" outlineLevel="0" collapsed="false">
      <c r="I6262" s="0" t="str">
        <f aca="false">IF(A6262="","",IF(COUNTIF(Campaigns!$A$7:$A$300,A6262)&gt;0,"✓",IF(N(D6262)=0,"– no spend","⚠ add to Campaigns tab")))</f>
        <v/>
      </c>
      <c r="J6262" s="83" t="str">
        <f aca="false">IF(D6262="","",D6262*IF(Settings!$B$23=Settings!$C$6,1,IF(Settings!$B$23="USD",1/INDEX(Settings!$B$29:$B$40,MONTH(B6262)),INDEX(Settings!$B$29:$B$40,MONTH(B6262)))))</f>
        <v/>
      </c>
    </row>
    <row r="6263" customFormat="false" ht="15" hidden="false" customHeight="false" outlineLevel="0" collapsed="false">
      <c r="I6263" s="0" t="str">
        <f aca="false">IF(A6263="","",IF(COUNTIF(Campaigns!$A$7:$A$300,A6263)&gt;0,"✓",IF(N(D6263)=0,"– no spend","⚠ add to Campaigns tab")))</f>
        <v/>
      </c>
      <c r="J6263" s="83" t="str">
        <f aca="false">IF(D6263="","",D6263*IF(Settings!$B$23=Settings!$C$6,1,IF(Settings!$B$23="USD",1/INDEX(Settings!$B$29:$B$40,MONTH(B6263)),INDEX(Settings!$B$29:$B$40,MONTH(B6263)))))</f>
        <v/>
      </c>
    </row>
    <row r="6264" customFormat="false" ht="15" hidden="false" customHeight="false" outlineLevel="0" collapsed="false">
      <c r="I6264" s="0" t="str">
        <f aca="false">IF(A6264="","",IF(COUNTIF(Campaigns!$A$7:$A$300,A6264)&gt;0,"✓",IF(N(D6264)=0,"– no spend","⚠ add to Campaigns tab")))</f>
        <v/>
      </c>
      <c r="J6264" s="83" t="str">
        <f aca="false">IF(D6264="","",D6264*IF(Settings!$B$23=Settings!$C$6,1,IF(Settings!$B$23="USD",1/INDEX(Settings!$B$29:$B$40,MONTH(B6264)),INDEX(Settings!$B$29:$B$40,MONTH(B6264)))))</f>
        <v/>
      </c>
    </row>
    <row r="6265" customFormat="false" ht="15" hidden="false" customHeight="false" outlineLevel="0" collapsed="false">
      <c r="I6265" s="0" t="str">
        <f aca="false">IF(A6265="","",IF(COUNTIF(Campaigns!$A$7:$A$300,A6265)&gt;0,"✓",IF(N(D6265)=0,"– no spend","⚠ add to Campaigns tab")))</f>
        <v/>
      </c>
      <c r="J6265" s="83" t="str">
        <f aca="false">IF(D6265="","",D6265*IF(Settings!$B$23=Settings!$C$6,1,IF(Settings!$B$23="USD",1/INDEX(Settings!$B$29:$B$40,MONTH(B6265)),INDEX(Settings!$B$29:$B$40,MONTH(B6265)))))</f>
        <v/>
      </c>
    </row>
    <row r="6266" customFormat="false" ht="15" hidden="false" customHeight="false" outlineLevel="0" collapsed="false">
      <c r="I6266" s="0" t="str">
        <f aca="false">IF(A6266="","",IF(COUNTIF(Campaigns!$A$7:$A$300,A6266)&gt;0,"✓",IF(N(D6266)=0,"– no spend","⚠ add to Campaigns tab")))</f>
        <v/>
      </c>
      <c r="J6266" s="83" t="str">
        <f aca="false">IF(D6266="","",D6266*IF(Settings!$B$23=Settings!$C$6,1,IF(Settings!$B$23="USD",1/INDEX(Settings!$B$29:$B$40,MONTH(B6266)),INDEX(Settings!$B$29:$B$40,MONTH(B6266)))))</f>
        <v/>
      </c>
    </row>
    <row r="6267" customFormat="false" ht="15" hidden="false" customHeight="false" outlineLevel="0" collapsed="false">
      <c r="I6267" s="0" t="str">
        <f aca="false">IF(A6267="","",IF(COUNTIF(Campaigns!$A$7:$A$300,A6267)&gt;0,"✓",IF(N(D6267)=0,"– no spend","⚠ add to Campaigns tab")))</f>
        <v/>
      </c>
      <c r="J6267" s="83" t="str">
        <f aca="false">IF(D6267="","",D6267*IF(Settings!$B$23=Settings!$C$6,1,IF(Settings!$B$23="USD",1/INDEX(Settings!$B$29:$B$40,MONTH(B6267)),INDEX(Settings!$B$29:$B$40,MONTH(B6267)))))</f>
        <v/>
      </c>
    </row>
    <row r="6268" customFormat="false" ht="15" hidden="false" customHeight="false" outlineLevel="0" collapsed="false">
      <c r="I6268" s="0" t="str">
        <f aca="false">IF(A6268="","",IF(COUNTIF(Campaigns!$A$7:$A$300,A6268)&gt;0,"✓",IF(N(D6268)=0,"– no spend","⚠ add to Campaigns tab")))</f>
        <v/>
      </c>
      <c r="J6268" s="83" t="str">
        <f aca="false">IF(D6268="","",D6268*IF(Settings!$B$23=Settings!$C$6,1,IF(Settings!$B$23="USD",1/INDEX(Settings!$B$29:$B$40,MONTH(B6268)),INDEX(Settings!$B$29:$B$40,MONTH(B6268)))))</f>
        <v/>
      </c>
    </row>
    <row r="6269" customFormat="false" ht="15" hidden="false" customHeight="false" outlineLevel="0" collapsed="false">
      <c r="I6269" s="0" t="str">
        <f aca="false">IF(A6269="","",IF(COUNTIF(Campaigns!$A$7:$A$300,A6269)&gt;0,"✓",IF(N(D6269)=0,"– no spend","⚠ add to Campaigns tab")))</f>
        <v/>
      </c>
      <c r="J6269" s="83" t="str">
        <f aca="false">IF(D6269="","",D6269*IF(Settings!$B$23=Settings!$C$6,1,IF(Settings!$B$23="USD",1/INDEX(Settings!$B$29:$B$40,MONTH(B6269)),INDEX(Settings!$B$29:$B$40,MONTH(B6269)))))</f>
        <v/>
      </c>
    </row>
    <row r="6270" customFormat="false" ht="15" hidden="false" customHeight="false" outlineLevel="0" collapsed="false">
      <c r="I6270" s="0" t="str">
        <f aca="false">IF(A6270="","",IF(COUNTIF(Campaigns!$A$7:$A$300,A6270)&gt;0,"✓",IF(N(D6270)=0,"– no spend","⚠ add to Campaigns tab")))</f>
        <v/>
      </c>
      <c r="J6270" s="83" t="str">
        <f aca="false">IF(D6270="","",D6270*IF(Settings!$B$23=Settings!$C$6,1,IF(Settings!$B$23="USD",1/INDEX(Settings!$B$29:$B$40,MONTH(B6270)),INDEX(Settings!$B$29:$B$40,MONTH(B6270)))))</f>
        <v/>
      </c>
    </row>
    <row r="6271" customFormat="false" ht="15" hidden="false" customHeight="false" outlineLevel="0" collapsed="false">
      <c r="I6271" s="0" t="str">
        <f aca="false">IF(A6271="","",IF(COUNTIF(Campaigns!$A$7:$A$300,A6271)&gt;0,"✓",IF(N(D6271)=0,"– no spend","⚠ add to Campaigns tab")))</f>
        <v/>
      </c>
      <c r="J6271" s="83" t="str">
        <f aca="false">IF(D6271="","",D6271*IF(Settings!$B$23=Settings!$C$6,1,IF(Settings!$B$23="USD",1/INDEX(Settings!$B$29:$B$40,MONTH(B6271)),INDEX(Settings!$B$29:$B$40,MONTH(B6271)))))</f>
        <v/>
      </c>
    </row>
    <row r="6272" customFormat="false" ht="15" hidden="false" customHeight="false" outlineLevel="0" collapsed="false">
      <c r="I6272" s="0" t="str">
        <f aca="false">IF(A6272="","",IF(COUNTIF(Campaigns!$A$7:$A$300,A6272)&gt;0,"✓",IF(N(D6272)=0,"– no spend","⚠ add to Campaigns tab")))</f>
        <v/>
      </c>
      <c r="J6272" s="83" t="str">
        <f aca="false">IF(D6272="","",D6272*IF(Settings!$B$23=Settings!$C$6,1,IF(Settings!$B$23="USD",1/INDEX(Settings!$B$29:$B$40,MONTH(B6272)),INDEX(Settings!$B$29:$B$40,MONTH(B6272)))))</f>
        <v/>
      </c>
    </row>
    <row r="6273" customFormat="false" ht="15" hidden="false" customHeight="false" outlineLevel="0" collapsed="false">
      <c r="I6273" s="0" t="str">
        <f aca="false">IF(A6273="","",IF(COUNTIF(Campaigns!$A$7:$A$300,A6273)&gt;0,"✓",IF(N(D6273)=0,"– no spend","⚠ add to Campaigns tab")))</f>
        <v/>
      </c>
      <c r="J6273" s="83" t="str">
        <f aca="false">IF(D6273="","",D6273*IF(Settings!$B$23=Settings!$C$6,1,IF(Settings!$B$23="USD",1/INDEX(Settings!$B$29:$B$40,MONTH(B6273)),INDEX(Settings!$B$29:$B$40,MONTH(B6273)))))</f>
        <v/>
      </c>
    </row>
    <row r="6274" customFormat="false" ht="15" hidden="false" customHeight="false" outlineLevel="0" collapsed="false">
      <c r="I6274" s="0" t="str">
        <f aca="false">IF(A6274="","",IF(COUNTIF(Campaigns!$A$7:$A$300,A6274)&gt;0,"✓",IF(N(D6274)=0,"– no spend","⚠ add to Campaigns tab")))</f>
        <v/>
      </c>
      <c r="J6274" s="83" t="str">
        <f aca="false">IF(D6274="","",D6274*IF(Settings!$B$23=Settings!$C$6,1,IF(Settings!$B$23="USD",1/INDEX(Settings!$B$29:$B$40,MONTH(B6274)),INDEX(Settings!$B$29:$B$40,MONTH(B6274)))))</f>
        <v/>
      </c>
    </row>
    <row r="6275" customFormat="false" ht="15" hidden="false" customHeight="false" outlineLevel="0" collapsed="false">
      <c r="I6275" s="0" t="str">
        <f aca="false">IF(A6275="","",IF(COUNTIF(Campaigns!$A$7:$A$300,A6275)&gt;0,"✓",IF(N(D6275)=0,"– no spend","⚠ add to Campaigns tab")))</f>
        <v/>
      </c>
      <c r="J6275" s="83" t="str">
        <f aca="false">IF(D6275="","",D6275*IF(Settings!$B$23=Settings!$C$6,1,IF(Settings!$B$23="USD",1/INDEX(Settings!$B$29:$B$40,MONTH(B6275)),INDEX(Settings!$B$29:$B$40,MONTH(B6275)))))</f>
        <v/>
      </c>
    </row>
    <row r="6276" customFormat="false" ht="15" hidden="false" customHeight="false" outlineLevel="0" collapsed="false">
      <c r="I6276" s="0" t="str">
        <f aca="false">IF(A6276="","",IF(COUNTIF(Campaigns!$A$7:$A$300,A6276)&gt;0,"✓",IF(N(D6276)=0,"– no spend","⚠ add to Campaigns tab")))</f>
        <v/>
      </c>
      <c r="J6276" s="83" t="str">
        <f aca="false">IF(D6276="","",D6276*IF(Settings!$B$23=Settings!$C$6,1,IF(Settings!$B$23="USD",1/INDEX(Settings!$B$29:$B$40,MONTH(B6276)),INDEX(Settings!$B$29:$B$40,MONTH(B6276)))))</f>
        <v/>
      </c>
    </row>
    <row r="6277" customFormat="false" ht="15" hidden="false" customHeight="false" outlineLevel="0" collapsed="false">
      <c r="I6277" s="0" t="str">
        <f aca="false">IF(A6277="","",IF(COUNTIF(Campaigns!$A$7:$A$300,A6277)&gt;0,"✓",IF(N(D6277)=0,"– no spend","⚠ add to Campaigns tab")))</f>
        <v/>
      </c>
      <c r="J6277" s="83" t="str">
        <f aca="false">IF(D6277="","",D6277*IF(Settings!$B$23=Settings!$C$6,1,IF(Settings!$B$23="USD",1/INDEX(Settings!$B$29:$B$40,MONTH(B6277)),INDEX(Settings!$B$29:$B$40,MONTH(B6277)))))</f>
        <v/>
      </c>
    </row>
    <row r="6278" customFormat="false" ht="15" hidden="false" customHeight="false" outlineLevel="0" collapsed="false">
      <c r="I6278" s="0" t="str">
        <f aca="false">IF(A6278="","",IF(COUNTIF(Campaigns!$A$7:$A$300,A6278)&gt;0,"✓",IF(N(D6278)=0,"– no spend","⚠ add to Campaigns tab")))</f>
        <v/>
      </c>
      <c r="J6278" s="83" t="str">
        <f aca="false">IF(D6278="","",D6278*IF(Settings!$B$23=Settings!$C$6,1,IF(Settings!$B$23="USD",1/INDEX(Settings!$B$29:$B$40,MONTH(B6278)),INDEX(Settings!$B$29:$B$40,MONTH(B6278)))))</f>
        <v/>
      </c>
    </row>
    <row r="6279" customFormat="false" ht="15" hidden="false" customHeight="false" outlineLevel="0" collapsed="false">
      <c r="I6279" s="0" t="str">
        <f aca="false">IF(A6279="","",IF(COUNTIF(Campaigns!$A$7:$A$300,A6279)&gt;0,"✓",IF(N(D6279)=0,"– no spend","⚠ add to Campaigns tab")))</f>
        <v/>
      </c>
      <c r="J6279" s="83" t="str">
        <f aca="false">IF(D6279="","",D6279*IF(Settings!$B$23=Settings!$C$6,1,IF(Settings!$B$23="USD",1/INDEX(Settings!$B$29:$B$40,MONTH(B6279)),INDEX(Settings!$B$29:$B$40,MONTH(B6279)))))</f>
        <v/>
      </c>
    </row>
    <row r="6280" customFormat="false" ht="15" hidden="false" customHeight="false" outlineLevel="0" collapsed="false">
      <c r="I6280" s="0" t="str">
        <f aca="false">IF(A6280="","",IF(COUNTIF(Campaigns!$A$7:$A$300,A6280)&gt;0,"✓",IF(N(D6280)=0,"– no spend","⚠ add to Campaigns tab")))</f>
        <v/>
      </c>
      <c r="J6280" s="83" t="str">
        <f aca="false">IF(D6280="","",D6280*IF(Settings!$B$23=Settings!$C$6,1,IF(Settings!$B$23="USD",1/INDEX(Settings!$B$29:$B$40,MONTH(B6280)),INDEX(Settings!$B$29:$B$40,MONTH(B6280)))))</f>
        <v/>
      </c>
    </row>
    <row r="6281" customFormat="false" ht="15" hidden="false" customHeight="false" outlineLevel="0" collapsed="false">
      <c r="I6281" s="0" t="str">
        <f aca="false">IF(A6281="","",IF(COUNTIF(Campaigns!$A$7:$A$300,A6281)&gt;0,"✓",IF(N(D6281)=0,"– no spend","⚠ add to Campaigns tab")))</f>
        <v/>
      </c>
      <c r="J6281" s="83" t="str">
        <f aca="false">IF(D6281="","",D6281*IF(Settings!$B$23=Settings!$C$6,1,IF(Settings!$B$23="USD",1/INDEX(Settings!$B$29:$B$40,MONTH(B6281)),INDEX(Settings!$B$29:$B$40,MONTH(B6281)))))</f>
        <v/>
      </c>
    </row>
    <row r="6282" customFormat="false" ht="15" hidden="false" customHeight="false" outlineLevel="0" collapsed="false">
      <c r="I6282" s="0" t="str">
        <f aca="false">IF(A6282="","",IF(COUNTIF(Campaigns!$A$7:$A$300,A6282)&gt;0,"✓",IF(N(D6282)=0,"– no spend","⚠ add to Campaigns tab")))</f>
        <v/>
      </c>
      <c r="J6282" s="83" t="str">
        <f aca="false">IF(D6282="","",D6282*IF(Settings!$B$23=Settings!$C$6,1,IF(Settings!$B$23="USD",1/INDEX(Settings!$B$29:$B$40,MONTH(B6282)),INDEX(Settings!$B$29:$B$40,MONTH(B6282)))))</f>
        <v/>
      </c>
    </row>
    <row r="6283" customFormat="false" ht="15" hidden="false" customHeight="false" outlineLevel="0" collapsed="false">
      <c r="I6283" s="0" t="str">
        <f aca="false">IF(A6283="","",IF(COUNTIF(Campaigns!$A$7:$A$300,A6283)&gt;0,"✓",IF(N(D6283)=0,"– no spend","⚠ add to Campaigns tab")))</f>
        <v/>
      </c>
      <c r="J6283" s="83" t="str">
        <f aca="false">IF(D6283="","",D6283*IF(Settings!$B$23=Settings!$C$6,1,IF(Settings!$B$23="USD",1/INDEX(Settings!$B$29:$B$40,MONTH(B6283)),INDEX(Settings!$B$29:$B$40,MONTH(B6283)))))</f>
        <v/>
      </c>
    </row>
    <row r="6284" customFormat="false" ht="15" hidden="false" customHeight="false" outlineLevel="0" collapsed="false">
      <c r="I6284" s="0" t="str">
        <f aca="false">IF(A6284="","",IF(COUNTIF(Campaigns!$A$7:$A$300,A6284)&gt;0,"✓",IF(N(D6284)=0,"– no spend","⚠ add to Campaigns tab")))</f>
        <v/>
      </c>
      <c r="J6284" s="83" t="str">
        <f aca="false">IF(D6284="","",D6284*IF(Settings!$B$23=Settings!$C$6,1,IF(Settings!$B$23="USD",1/INDEX(Settings!$B$29:$B$40,MONTH(B6284)),INDEX(Settings!$B$29:$B$40,MONTH(B6284)))))</f>
        <v/>
      </c>
    </row>
    <row r="6285" customFormat="false" ht="15" hidden="false" customHeight="false" outlineLevel="0" collapsed="false">
      <c r="I6285" s="0" t="str">
        <f aca="false">IF(A6285="","",IF(COUNTIF(Campaigns!$A$7:$A$300,A6285)&gt;0,"✓",IF(N(D6285)=0,"– no spend","⚠ add to Campaigns tab")))</f>
        <v/>
      </c>
      <c r="J6285" s="83" t="str">
        <f aca="false">IF(D6285="","",D6285*IF(Settings!$B$23=Settings!$C$6,1,IF(Settings!$B$23="USD",1/INDEX(Settings!$B$29:$B$40,MONTH(B6285)),INDEX(Settings!$B$29:$B$40,MONTH(B6285)))))</f>
        <v/>
      </c>
    </row>
    <row r="6286" customFormat="false" ht="15" hidden="false" customHeight="false" outlineLevel="0" collapsed="false">
      <c r="I6286" s="0" t="str">
        <f aca="false">IF(A6286="","",IF(COUNTIF(Campaigns!$A$7:$A$300,A6286)&gt;0,"✓",IF(N(D6286)=0,"– no spend","⚠ add to Campaigns tab")))</f>
        <v/>
      </c>
      <c r="J6286" s="83" t="str">
        <f aca="false">IF(D6286="","",D6286*IF(Settings!$B$23=Settings!$C$6,1,IF(Settings!$B$23="USD",1/INDEX(Settings!$B$29:$B$40,MONTH(B6286)),INDEX(Settings!$B$29:$B$40,MONTH(B6286)))))</f>
        <v/>
      </c>
    </row>
    <row r="6287" customFormat="false" ht="15" hidden="false" customHeight="false" outlineLevel="0" collapsed="false">
      <c r="I6287" s="0" t="str">
        <f aca="false">IF(A6287="","",IF(COUNTIF(Campaigns!$A$7:$A$300,A6287)&gt;0,"✓",IF(N(D6287)=0,"– no spend","⚠ add to Campaigns tab")))</f>
        <v/>
      </c>
      <c r="J6287" s="83" t="str">
        <f aca="false">IF(D6287="","",D6287*IF(Settings!$B$23=Settings!$C$6,1,IF(Settings!$B$23="USD",1/INDEX(Settings!$B$29:$B$40,MONTH(B6287)),INDEX(Settings!$B$29:$B$40,MONTH(B6287)))))</f>
        <v/>
      </c>
    </row>
    <row r="6288" customFormat="false" ht="15" hidden="false" customHeight="false" outlineLevel="0" collapsed="false">
      <c r="I6288" s="0" t="str">
        <f aca="false">IF(A6288="","",IF(COUNTIF(Campaigns!$A$7:$A$300,A6288)&gt;0,"✓",IF(N(D6288)=0,"– no spend","⚠ add to Campaigns tab")))</f>
        <v/>
      </c>
      <c r="J6288" s="83" t="str">
        <f aca="false">IF(D6288="","",D6288*IF(Settings!$B$23=Settings!$C$6,1,IF(Settings!$B$23="USD",1/INDEX(Settings!$B$29:$B$40,MONTH(B6288)),INDEX(Settings!$B$29:$B$40,MONTH(B6288)))))</f>
        <v/>
      </c>
    </row>
    <row r="6289" customFormat="false" ht="15" hidden="false" customHeight="false" outlineLevel="0" collapsed="false">
      <c r="I6289" s="0" t="str">
        <f aca="false">IF(A6289="","",IF(COUNTIF(Campaigns!$A$7:$A$300,A6289)&gt;0,"✓",IF(N(D6289)=0,"– no spend","⚠ add to Campaigns tab")))</f>
        <v/>
      </c>
      <c r="J6289" s="83" t="str">
        <f aca="false">IF(D6289="","",D6289*IF(Settings!$B$23=Settings!$C$6,1,IF(Settings!$B$23="USD",1/INDEX(Settings!$B$29:$B$40,MONTH(B6289)),INDEX(Settings!$B$29:$B$40,MONTH(B6289)))))</f>
        <v/>
      </c>
    </row>
    <row r="6290" customFormat="false" ht="15" hidden="false" customHeight="false" outlineLevel="0" collapsed="false">
      <c r="I6290" s="0" t="str">
        <f aca="false">IF(A6290="","",IF(COUNTIF(Campaigns!$A$7:$A$300,A6290)&gt;0,"✓",IF(N(D6290)=0,"– no spend","⚠ add to Campaigns tab")))</f>
        <v/>
      </c>
      <c r="J6290" s="83" t="str">
        <f aca="false">IF(D6290="","",D6290*IF(Settings!$B$23=Settings!$C$6,1,IF(Settings!$B$23="USD",1/INDEX(Settings!$B$29:$B$40,MONTH(B6290)),INDEX(Settings!$B$29:$B$40,MONTH(B6290)))))</f>
        <v/>
      </c>
    </row>
    <row r="6291" customFormat="false" ht="15" hidden="false" customHeight="false" outlineLevel="0" collapsed="false">
      <c r="I6291" s="0" t="str">
        <f aca="false">IF(A6291="","",IF(COUNTIF(Campaigns!$A$7:$A$300,A6291)&gt;0,"✓",IF(N(D6291)=0,"– no spend","⚠ add to Campaigns tab")))</f>
        <v/>
      </c>
      <c r="J6291" s="83" t="str">
        <f aca="false">IF(D6291="","",D6291*IF(Settings!$B$23=Settings!$C$6,1,IF(Settings!$B$23="USD",1/INDEX(Settings!$B$29:$B$40,MONTH(B6291)),INDEX(Settings!$B$29:$B$40,MONTH(B6291)))))</f>
        <v/>
      </c>
    </row>
    <row r="6292" customFormat="false" ht="15" hidden="false" customHeight="false" outlineLevel="0" collapsed="false">
      <c r="I6292" s="0" t="str">
        <f aca="false">IF(A6292="","",IF(COUNTIF(Campaigns!$A$7:$A$300,A6292)&gt;0,"✓",IF(N(D6292)=0,"– no spend","⚠ add to Campaigns tab")))</f>
        <v/>
      </c>
      <c r="J6292" s="83" t="str">
        <f aca="false">IF(D6292="","",D6292*IF(Settings!$B$23=Settings!$C$6,1,IF(Settings!$B$23="USD",1/INDEX(Settings!$B$29:$B$40,MONTH(B6292)),INDEX(Settings!$B$29:$B$40,MONTH(B6292)))))</f>
        <v/>
      </c>
    </row>
    <row r="6293" customFormat="false" ht="15" hidden="false" customHeight="false" outlineLevel="0" collapsed="false">
      <c r="I6293" s="0" t="str">
        <f aca="false">IF(A6293="","",IF(COUNTIF(Campaigns!$A$7:$A$300,A6293)&gt;0,"✓",IF(N(D6293)=0,"– no spend","⚠ add to Campaigns tab")))</f>
        <v/>
      </c>
      <c r="J6293" s="83" t="str">
        <f aca="false">IF(D6293="","",D6293*IF(Settings!$B$23=Settings!$C$6,1,IF(Settings!$B$23="USD",1/INDEX(Settings!$B$29:$B$40,MONTH(B6293)),INDEX(Settings!$B$29:$B$40,MONTH(B6293)))))</f>
        <v/>
      </c>
    </row>
    <row r="6294" customFormat="false" ht="15" hidden="false" customHeight="false" outlineLevel="0" collapsed="false">
      <c r="I6294" s="0" t="str">
        <f aca="false">IF(A6294="","",IF(COUNTIF(Campaigns!$A$7:$A$300,A6294)&gt;0,"✓",IF(N(D6294)=0,"– no spend","⚠ add to Campaigns tab")))</f>
        <v/>
      </c>
      <c r="J6294" s="83" t="str">
        <f aca="false">IF(D6294="","",D6294*IF(Settings!$B$23=Settings!$C$6,1,IF(Settings!$B$23="USD",1/INDEX(Settings!$B$29:$B$40,MONTH(B6294)),INDEX(Settings!$B$29:$B$40,MONTH(B6294)))))</f>
        <v/>
      </c>
    </row>
    <row r="6295" customFormat="false" ht="15" hidden="false" customHeight="false" outlineLevel="0" collapsed="false">
      <c r="I6295" s="0" t="str">
        <f aca="false">IF(A6295="","",IF(COUNTIF(Campaigns!$A$7:$A$300,A6295)&gt;0,"✓",IF(N(D6295)=0,"– no spend","⚠ add to Campaigns tab")))</f>
        <v/>
      </c>
      <c r="J6295" s="83" t="str">
        <f aca="false">IF(D6295="","",D6295*IF(Settings!$B$23=Settings!$C$6,1,IF(Settings!$B$23="USD",1/INDEX(Settings!$B$29:$B$40,MONTH(B6295)),INDEX(Settings!$B$29:$B$40,MONTH(B6295)))))</f>
        <v/>
      </c>
    </row>
    <row r="6296" customFormat="false" ht="15" hidden="false" customHeight="false" outlineLevel="0" collapsed="false">
      <c r="I6296" s="0" t="str">
        <f aca="false">IF(A6296="","",IF(COUNTIF(Campaigns!$A$7:$A$300,A6296)&gt;0,"✓",IF(N(D6296)=0,"– no spend","⚠ add to Campaigns tab")))</f>
        <v/>
      </c>
      <c r="J6296" s="83" t="str">
        <f aca="false">IF(D6296="","",D6296*IF(Settings!$B$23=Settings!$C$6,1,IF(Settings!$B$23="USD",1/INDEX(Settings!$B$29:$B$40,MONTH(B6296)),INDEX(Settings!$B$29:$B$40,MONTH(B6296)))))</f>
        <v/>
      </c>
    </row>
    <row r="6297" customFormat="false" ht="15" hidden="false" customHeight="false" outlineLevel="0" collapsed="false">
      <c r="I6297" s="0" t="str">
        <f aca="false">IF(A6297="","",IF(COUNTIF(Campaigns!$A$7:$A$300,A6297)&gt;0,"✓",IF(N(D6297)=0,"– no spend","⚠ add to Campaigns tab")))</f>
        <v/>
      </c>
      <c r="J6297" s="83" t="str">
        <f aca="false">IF(D6297="","",D6297*IF(Settings!$B$23=Settings!$C$6,1,IF(Settings!$B$23="USD",1/INDEX(Settings!$B$29:$B$40,MONTH(B6297)),INDEX(Settings!$B$29:$B$40,MONTH(B6297)))))</f>
        <v/>
      </c>
    </row>
    <row r="6298" customFormat="false" ht="15" hidden="false" customHeight="false" outlineLevel="0" collapsed="false">
      <c r="I6298" s="0" t="str">
        <f aca="false">IF(A6298="","",IF(COUNTIF(Campaigns!$A$7:$A$300,A6298)&gt;0,"✓",IF(N(D6298)=0,"– no spend","⚠ add to Campaigns tab")))</f>
        <v/>
      </c>
      <c r="J6298" s="83" t="str">
        <f aca="false">IF(D6298="","",D6298*IF(Settings!$B$23=Settings!$C$6,1,IF(Settings!$B$23="USD",1/INDEX(Settings!$B$29:$B$40,MONTH(B6298)),INDEX(Settings!$B$29:$B$40,MONTH(B6298)))))</f>
        <v/>
      </c>
    </row>
    <row r="6299" customFormat="false" ht="15" hidden="false" customHeight="false" outlineLevel="0" collapsed="false">
      <c r="I6299" s="0" t="str">
        <f aca="false">IF(A6299="","",IF(COUNTIF(Campaigns!$A$7:$A$300,A6299)&gt;0,"✓",IF(N(D6299)=0,"– no spend","⚠ add to Campaigns tab")))</f>
        <v/>
      </c>
      <c r="J6299" s="83" t="str">
        <f aca="false">IF(D6299="","",D6299*IF(Settings!$B$23=Settings!$C$6,1,IF(Settings!$B$23="USD",1/INDEX(Settings!$B$29:$B$40,MONTH(B6299)),INDEX(Settings!$B$29:$B$40,MONTH(B6299)))))</f>
        <v/>
      </c>
    </row>
    <row r="6300" customFormat="false" ht="15" hidden="false" customHeight="false" outlineLevel="0" collapsed="false">
      <c r="I6300" s="0" t="str">
        <f aca="false">IF(A6300="","",IF(COUNTIF(Campaigns!$A$7:$A$300,A6300)&gt;0,"✓",IF(N(D6300)=0,"– no spend","⚠ add to Campaigns tab")))</f>
        <v/>
      </c>
      <c r="J6300" s="83" t="str">
        <f aca="false">IF(D6300="","",D6300*IF(Settings!$B$23=Settings!$C$6,1,IF(Settings!$B$23="USD",1/INDEX(Settings!$B$29:$B$40,MONTH(B6300)),INDEX(Settings!$B$29:$B$40,MONTH(B6300)))))</f>
        <v/>
      </c>
    </row>
    <row r="6301" customFormat="false" ht="15" hidden="false" customHeight="false" outlineLevel="0" collapsed="false">
      <c r="I6301" s="0" t="str">
        <f aca="false">IF(A6301="","",IF(COUNTIF(Campaigns!$A$7:$A$300,A6301)&gt;0,"✓",IF(N(D6301)=0,"– no spend","⚠ add to Campaigns tab")))</f>
        <v/>
      </c>
      <c r="J6301" s="83" t="str">
        <f aca="false">IF(D6301="","",D6301*IF(Settings!$B$23=Settings!$C$6,1,IF(Settings!$B$23="USD",1/INDEX(Settings!$B$29:$B$40,MONTH(B6301)),INDEX(Settings!$B$29:$B$40,MONTH(B6301)))))</f>
        <v/>
      </c>
    </row>
    <row r="6302" customFormat="false" ht="15" hidden="false" customHeight="false" outlineLevel="0" collapsed="false">
      <c r="I6302" s="0" t="str">
        <f aca="false">IF(A6302="","",IF(COUNTIF(Campaigns!$A$7:$A$300,A6302)&gt;0,"✓",IF(N(D6302)=0,"– no spend","⚠ add to Campaigns tab")))</f>
        <v/>
      </c>
      <c r="J6302" s="83" t="str">
        <f aca="false">IF(D6302="","",D6302*IF(Settings!$B$23=Settings!$C$6,1,IF(Settings!$B$23="USD",1/INDEX(Settings!$B$29:$B$40,MONTH(B6302)),INDEX(Settings!$B$29:$B$40,MONTH(B6302)))))</f>
        <v/>
      </c>
    </row>
    <row r="6303" customFormat="false" ht="15" hidden="false" customHeight="false" outlineLevel="0" collapsed="false">
      <c r="I6303" s="0" t="str">
        <f aca="false">IF(A6303="","",IF(COUNTIF(Campaigns!$A$7:$A$300,A6303)&gt;0,"✓",IF(N(D6303)=0,"– no spend","⚠ add to Campaigns tab")))</f>
        <v/>
      </c>
      <c r="J6303" s="83" t="str">
        <f aca="false">IF(D6303="","",D6303*IF(Settings!$B$23=Settings!$C$6,1,IF(Settings!$B$23="USD",1/INDEX(Settings!$B$29:$B$40,MONTH(B6303)),INDEX(Settings!$B$29:$B$40,MONTH(B6303)))))</f>
        <v/>
      </c>
    </row>
    <row r="6304" customFormat="false" ht="15" hidden="false" customHeight="false" outlineLevel="0" collapsed="false">
      <c r="I6304" s="0" t="str">
        <f aca="false">IF(A6304="","",IF(COUNTIF(Campaigns!$A$7:$A$300,A6304)&gt;0,"✓",IF(N(D6304)=0,"– no spend","⚠ add to Campaigns tab")))</f>
        <v/>
      </c>
      <c r="J6304" s="83" t="str">
        <f aca="false">IF(D6304="","",D6304*IF(Settings!$B$23=Settings!$C$6,1,IF(Settings!$B$23="USD",1/INDEX(Settings!$B$29:$B$40,MONTH(B6304)),INDEX(Settings!$B$29:$B$40,MONTH(B6304)))))</f>
        <v/>
      </c>
    </row>
    <row r="6305" customFormat="false" ht="15" hidden="false" customHeight="false" outlineLevel="0" collapsed="false">
      <c r="I6305" s="0" t="str">
        <f aca="false">IF(A6305="","",IF(COUNTIF(Campaigns!$A$7:$A$300,A6305)&gt;0,"✓",IF(N(D6305)=0,"– no spend","⚠ add to Campaigns tab")))</f>
        <v/>
      </c>
      <c r="J6305" s="83" t="str">
        <f aca="false">IF(D6305="","",D6305*IF(Settings!$B$23=Settings!$C$6,1,IF(Settings!$B$23="USD",1/INDEX(Settings!$B$29:$B$40,MONTH(B6305)),INDEX(Settings!$B$29:$B$40,MONTH(B6305)))))</f>
        <v/>
      </c>
    </row>
    <row r="6306" customFormat="false" ht="15" hidden="false" customHeight="false" outlineLevel="0" collapsed="false">
      <c r="I6306" s="0" t="str">
        <f aca="false">IF(A6306="","",IF(COUNTIF(Campaigns!$A$7:$A$300,A6306)&gt;0,"✓",IF(N(D6306)=0,"– no spend","⚠ add to Campaigns tab")))</f>
        <v/>
      </c>
      <c r="J6306" s="83" t="str">
        <f aca="false">IF(D6306="","",D6306*IF(Settings!$B$23=Settings!$C$6,1,IF(Settings!$B$23="USD",1/INDEX(Settings!$B$29:$B$40,MONTH(B6306)),INDEX(Settings!$B$29:$B$40,MONTH(B6306)))))</f>
        <v/>
      </c>
    </row>
    <row r="6307" customFormat="false" ht="15" hidden="false" customHeight="false" outlineLevel="0" collapsed="false">
      <c r="I6307" s="0" t="str">
        <f aca="false">IF(A6307="","",IF(COUNTIF(Campaigns!$A$7:$A$300,A6307)&gt;0,"✓",IF(N(D6307)=0,"– no spend","⚠ add to Campaigns tab")))</f>
        <v/>
      </c>
      <c r="J6307" s="83" t="str">
        <f aca="false">IF(D6307="","",D6307*IF(Settings!$B$23=Settings!$C$6,1,IF(Settings!$B$23="USD",1/INDEX(Settings!$B$29:$B$40,MONTH(B6307)),INDEX(Settings!$B$29:$B$40,MONTH(B6307)))))</f>
        <v/>
      </c>
    </row>
    <row r="6308" customFormat="false" ht="15" hidden="false" customHeight="false" outlineLevel="0" collapsed="false">
      <c r="I6308" s="0" t="str">
        <f aca="false">IF(A6308="","",IF(COUNTIF(Campaigns!$A$7:$A$300,A6308)&gt;0,"✓",IF(N(D6308)=0,"– no spend","⚠ add to Campaigns tab")))</f>
        <v/>
      </c>
      <c r="J6308" s="83" t="str">
        <f aca="false">IF(D6308="","",D6308*IF(Settings!$B$23=Settings!$C$6,1,IF(Settings!$B$23="USD",1/INDEX(Settings!$B$29:$B$40,MONTH(B6308)),INDEX(Settings!$B$29:$B$40,MONTH(B6308)))))</f>
        <v/>
      </c>
    </row>
    <row r="6309" customFormat="false" ht="15" hidden="false" customHeight="false" outlineLevel="0" collapsed="false">
      <c r="I6309" s="0" t="str">
        <f aca="false">IF(A6309="","",IF(COUNTIF(Campaigns!$A$7:$A$300,A6309)&gt;0,"✓",IF(N(D6309)=0,"– no spend","⚠ add to Campaigns tab")))</f>
        <v/>
      </c>
      <c r="J6309" s="83" t="str">
        <f aca="false">IF(D6309="","",D6309*IF(Settings!$B$23=Settings!$C$6,1,IF(Settings!$B$23="USD",1/INDEX(Settings!$B$29:$B$40,MONTH(B6309)),INDEX(Settings!$B$29:$B$40,MONTH(B6309)))))</f>
        <v/>
      </c>
    </row>
    <row r="6310" customFormat="false" ht="15" hidden="false" customHeight="false" outlineLevel="0" collapsed="false">
      <c r="I6310" s="0" t="str">
        <f aca="false">IF(A6310="","",IF(COUNTIF(Campaigns!$A$7:$A$300,A6310)&gt;0,"✓",IF(N(D6310)=0,"– no spend","⚠ add to Campaigns tab")))</f>
        <v/>
      </c>
      <c r="J6310" s="83" t="str">
        <f aca="false">IF(D6310="","",D6310*IF(Settings!$B$23=Settings!$C$6,1,IF(Settings!$B$23="USD",1/INDEX(Settings!$B$29:$B$40,MONTH(B6310)),INDEX(Settings!$B$29:$B$40,MONTH(B6310)))))</f>
        <v/>
      </c>
    </row>
    <row r="6311" customFormat="false" ht="15" hidden="false" customHeight="false" outlineLevel="0" collapsed="false">
      <c r="I6311" s="0" t="str">
        <f aca="false">IF(A6311="","",IF(COUNTIF(Campaigns!$A$7:$A$300,A6311)&gt;0,"✓",IF(N(D6311)=0,"– no spend","⚠ add to Campaigns tab")))</f>
        <v/>
      </c>
      <c r="J6311" s="83" t="str">
        <f aca="false">IF(D6311="","",D6311*IF(Settings!$B$23=Settings!$C$6,1,IF(Settings!$B$23="USD",1/INDEX(Settings!$B$29:$B$40,MONTH(B6311)),INDEX(Settings!$B$29:$B$40,MONTH(B6311)))))</f>
        <v/>
      </c>
    </row>
    <row r="6312" customFormat="false" ht="15" hidden="false" customHeight="false" outlineLevel="0" collapsed="false">
      <c r="I6312" s="0" t="str">
        <f aca="false">IF(A6312="","",IF(COUNTIF(Campaigns!$A$7:$A$300,A6312)&gt;0,"✓",IF(N(D6312)=0,"– no spend","⚠ add to Campaigns tab")))</f>
        <v/>
      </c>
      <c r="J6312" s="83" t="str">
        <f aca="false">IF(D6312="","",D6312*IF(Settings!$B$23=Settings!$C$6,1,IF(Settings!$B$23="USD",1/INDEX(Settings!$B$29:$B$40,MONTH(B6312)),INDEX(Settings!$B$29:$B$40,MONTH(B6312)))))</f>
        <v/>
      </c>
    </row>
    <row r="6313" customFormat="false" ht="15" hidden="false" customHeight="false" outlineLevel="0" collapsed="false">
      <c r="I6313" s="0" t="str">
        <f aca="false">IF(A6313="","",IF(COUNTIF(Campaigns!$A$7:$A$300,A6313)&gt;0,"✓",IF(N(D6313)=0,"– no spend","⚠ add to Campaigns tab")))</f>
        <v/>
      </c>
      <c r="J6313" s="83" t="str">
        <f aca="false">IF(D6313="","",D6313*IF(Settings!$B$23=Settings!$C$6,1,IF(Settings!$B$23="USD",1/INDEX(Settings!$B$29:$B$40,MONTH(B6313)),INDEX(Settings!$B$29:$B$40,MONTH(B6313)))))</f>
        <v/>
      </c>
    </row>
    <row r="6314" customFormat="false" ht="15" hidden="false" customHeight="false" outlineLevel="0" collapsed="false">
      <c r="I6314" s="0" t="str">
        <f aca="false">IF(A6314="","",IF(COUNTIF(Campaigns!$A$7:$A$300,A6314)&gt;0,"✓",IF(N(D6314)=0,"– no spend","⚠ add to Campaigns tab")))</f>
        <v/>
      </c>
      <c r="J6314" s="83" t="str">
        <f aca="false">IF(D6314="","",D6314*IF(Settings!$B$23=Settings!$C$6,1,IF(Settings!$B$23="USD",1/INDEX(Settings!$B$29:$B$40,MONTH(B6314)),INDEX(Settings!$B$29:$B$40,MONTH(B6314)))))</f>
        <v/>
      </c>
    </row>
    <row r="6315" customFormat="false" ht="15" hidden="false" customHeight="false" outlineLevel="0" collapsed="false">
      <c r="I6315" s="0" t="str">
        <f aca="false">IF(A6315="","",IF(COUNTIF(Campaigns!$A$7:$A$300,A6315)&gt;0,"✓",IF(N(D6315)=0,"– no spend","⚠ add to Campaigns tab")))</f>
        <v/>
      </c>
      <c r="J6315" s="83" t="str">
        <f aca="false">IF(D6315="","",D6315*IF(Settings!$B$23=Settings!$C$6,1,IF(Settings!$B$23="USD",1/INDEX(Settings!$B$29:$B$40,MONTH(B6315)),INDEX(Settings!$B$29:$B$40,MONTH(B6315)))))</f>
        <v/>
      </c>
    </row>
    <row r="6316" customFormat="false" ht="15" hidden="false" customHeight="false" outlineLevel="0" collapsed="false">
      <c r="I6316" s="0" t="str">
        <f aca="false">IF(A6316="","",IF(COUNTIF(Campaigns!$A$7:$A$300,A6316)&gt;0,"✓",IF(N(D6316)=0,"– no spend","⚠ add to Campaigns tab")))</f>
        <v/>
      </c>
      <c r="J6316" s="83" t="str">
        <f aca="false">IF(D6316="","",D6316*IF(Settings!$B$23=Settings!$C$6,1,IF(Settings!$B$23="USD",1/INDEX(Settings!$B$29:$B$40,MONTH(B6316)),INDEX(Settings!$B$29:$B$40,MONTH(B6316)))))</f>
        <v/>
      </c>
    </row>
    <row r="6317" customFormat="false" ht="15" hidden="false" customHeight="false" outlineLevel="0" collapsed="false">
      <c r="I6317" s="0" t="str">
        <f aca="false">IF(A6317="","",IF(COUNTIF(Campaigns!$A$7:$A$300,A6317)&gt;0,"✓",IF(N(D6317)=0,"– no spend","⚠ add to Campaigns tab")))</f>
        <v/>
      </c>
      <c r="J6317" s="83" t="str">
        <f aca="false">IF(D6317="","",D6317*IF(Settings!$B$23=Settings!$C$6,1,IF(Settings!$B$23="USD",1/INDEX(Settings!$B$29:$B$40,MONTH(B6317)),INDEX(Settings!$B$29:$B$40,MONTH(B6317)))))</f>
        <v/>
      </c>
    </row>
    <row r="6318" customFormat="false" ht="15" hidden="false" customHeight="false" outlineLevel="0" collapsed="false">
      <c r="I6318" s="0" t="str">
        <f aca="false">IF(A6318="","",IF(COUNTIF(Campaigns!$A$7:$A$300,A6318)&gt;0,"✓",IF(N(D6318)=0,"– no spend","⚠ add to Campaigns tab")))</f>
        <v/>
      </c>
      <c r="J6318" s="83" t="str">
        <f aca="false">IF(D6318="","",D6318*IF(Settings!$B$23=Settings!$C$6,1,IF(Settings!$B$23="USD",1/INDEX(Settings!$B$29:$B$40,MONTH(B6318)),INDEX(Settings!$B$29:$B$40,MONTH(B6318)))))</f>
        <v/>
      </c>
    </row>
    <row r="6319" customFormat="false" ht="15" hidden="false" customHeight="false" outlineLevel="0" collapsed="false">
      <c r="I6319" s="0" t="str">
        <f aca="false">IF(A6319="","",IF(COUNTIF(Campaigns!$A$7:$A$300,A6319)&gt;0,"✓",IF(N(D6319)=0,"– no spend","⚠ add to Campaigns tab")))</f>
        <v/>
      </c>
      <c r="J6319" s="83" t="str">
        <f aca="false">IF(D6319="","",D6319*IF(Settings!$B$23=Settings!$C$6,1,IF(Settings!$B$23="USD",1/INDEX(Settings!$B$29:$B$40,MONTH(B6319)),INDEX(Settings!$B$29:$B$40,MONTH(B6319)))))</f>
        <v/>
      </c>
    </row>
    <row r="6320" customFormat="false" ht="15" hidden="false" customHeight="false" outlineLevel="0" collapsed="false">
      <c r="I6320" s="0" t="str">
        <f aca="false">IF(A6320="","",IF(COUNTIF(Campaigns!$A$7:$A$300,A6320)&gt;0,"✓",IF(N(D6320)=0,"– no spend","⚠ add to Campaigns tab")))</f>
        <v/>
      </c>
      <c r="J6320" s="83" t="str">
        <f aca="false">IF(D6320="","",D6320*IF(Settings!$B$23=Settings!$C$6,1,IF(Settings!$B$23="USD",1/INDEX(Settings!$B$29:$B$40,MONTH(B6320)),INDEX(Settings!$B$29:$B$40,MONTH(B6320)))))</f>
        <v/>
      </c>
    </row>
    <row r="6321" customFormat="false" ht="15" hidden="false" customHeight="false" outlineLevel="0" collapsed="false">
      <c r="I6321" s="0" t="str">
        <f aca="false">IF(A6321="","",IF(COUNTIF(Campaigns!$A$7:$A$300,A6321)&gt;0,"✓",IF(N(D6321)=0,"– no spend","⚠ add to Campaigns tab")))</f>
        <v/>
      </c>
      <c r="J6321" s="83" t="str">
        <f aca="false">IF(D6321="","",D6321*IF(Settings!$B$23=Settings!$C$6,1,IF(Settings!$B$23="USD",1/INDEX(Settings!$B$29:$B$40,MONTH(B6321)),INDEX(Settings!$B$29:$B$40,MONTH(B6321)))))</f>
        <v/>
      </c>
    </row>
    <row r="6322" customFormat="false" ht="15" hidden="false" customHeight="false" outlineLevel="0" collapsed="false">
      <c r="I6322" s="0" t="str">
        <f aca="false">IF(A6322="","",IF(COUNTIF(Campaigns!$A$7:$A$300,A6322)&gt;0,"✓",IF(N(D6322)=0,"– no spend","⚠ add to Campaigns tab")))</f>
        <v/>
      </c>
      <c r="J6322" s="83" t="str">
        <f aca="false">IF(D6322="","",D6322*IF(Settings!$B$23=Settings!$C$6,1,IF(Settings!$B$23="USD",1/INDEX(Settings!$B$29:$B$40,MONTH(B6322)),INDEX(Settings!$B$29:$B$40,MONTH(B6322)))))</f>
        <v/>
      </c>
    </row>
    <row r="6323" customFormat="false" ht="15" hidden="false" customHeight="false" outlineLevel="0" collapsed="false">
      <c r="I6323" s="0" t="str">
        <f aca="false">IF(A6323="","",IF(COUNTIF(Campaigns!$A$7:$A$300,A6323)&gt;0,"✓",IF(N(D6323)=0,"– no spend","⚠ add to Campaigns tab")))</f>
        <v/>
      </c>
      <c r="J6323" s="83" t="str">
        <f aca="false">IF(D6323="","",D6323*IF(Settings!$B$23=Settings!$C$6,1,IF(Settings!$B$23="USD",1/INDEX(Settings!$B$29:$B$40,MONTH(B6323)),INDEX(Settings!$B$29:$B$40,MONTH(B6323)))))</f>
        <v/>
      </c>
    </row>
    <row r="6324" customFormat="false" ht="15" hidden="false" customHeight="false" outlineLevel="0" collapsed="false">
      <c r="I6324" s="0" t="str">
        <f aca="false">IF(A6324="","",IF(COUNTIF(Campaigns!$A$7:$A$300,A6324)&gt;0,"✓",IF(N(D6324)=0,"– no spend","⚠ add to Campaigns tab")))</f>
        <v/>
      </c>
      <c r="J6324" s="83" t="str">
        <f aca="false">IF(D6324="","",D6324*IF(Settings!$B$23=Settings!$C$6,1,IF(Settings!$B$23="USD",1/INDEX(Settings!$B$29:$B$40,MONTH(B6324)),INDEX(Settings!$B$29:$B$40,MONTH(B6324)))))</f>
        <v/>
      </c>
    </row>
    <row r="6325" customFormat="false" ht="15" hidden="false" customHeight="false" outlineLevel="0" collapsed="false">
      <c r="I6325" s="0" t="str">
        <f aca="false">IF(A6325="","",IF(COUNTIF(Campaigns!$A$7:$A$300,A6325)&gt;0,"✓",IF(N(D6325)=0,"– no spend","⚠ add to Campaigns tab")))</f>
        <v/>
      </c>
      <c r="J6325" s="83" t="str">
        <f aca="false">IF(D6325="","",D6325*IF(Settings!$B$23=Settings!$C$6,1,IF(Settings!$B$23="USD",1/INDEX(Settings!$B$29:$B$40,MONTH(B6325)),INDEX(Settings!$B$29:$B$40,MONTH(B6325)))))</f>
        <v/>
      </c>
    </row>
    <row r="6326" customFormat="false" ht="15" hidden="false" customHeight="false" outlineLevel="0" collapsed="false">
      <c r="I6326" s="0" t="str">
        <f aca="false">IF(A6326="","",IF(COUNTIF(Campaigns!$A$7:$A$300,A6326)&gt;0,"✓",IF(N(D6326)=0,"– no spend","⚠ add to Campaigns tab")))</f>
        <v/>
      </c>
      <c r="J6326" s="83" t="str">
        <f aca="false">IF(D6326="","",D6326*IF(Settings!$B$23=Settings!$C$6,1,IF(Settings!$B$23="USD",1/INDEX(Settings!$B$29:$B$40,MONTH(B6326)),INDEX(Settings!$B$29:$B$40,MONTH(B6326)))))</f>
        <v/>
      </c>
    </row>
    <row r="6327" customFormat="false" ht="15" hidden="false" customHeight="false" outlineLevel="0" collapsed="false">
      <c r="I6327" s="0" t="str">
        <f aca="false">IF(A6327="","",IF(COUNTIF(Campaigns!$A$7:$A$300,A6327)&gt;0,"✓",IF(N(D6327)=0,"– no spend","⚠ add to Campaigns tab")))</f>
        <v/>
      </c>
      <c r="J6327" s="83" t="str">
        <f aca="false">IF(D6327="","",D6327*IF(Settings!$B$23=Settings!$C$6,1,IF(Settings!$B$23="USD",1/INDEX(Settings!$B$29:$B$40,MONTH(B6327)),INDEX(Settings!$B$29:$B$40,MONTH(B6327)))))</f>
        <v/>
      </c>
    </row>
    <row r="6328" customFormat="false" ht="15" hidden="false" customHeight="false" outlineLevel="0" collapsed="false">
      <c r="I6328" s="0" t="str">
        <f aca="false">IF(A6328="","",IF(COUNTIF(Campaigns!$A$7:$A$300,A6328)&gt;0,"✓",IF(N(D6328)=0,"– no spend","⚠ add to Campaigns tab")))</f>
        <v/>
      </c>
      <c r="J6328" s="83" t="str">
        <f aca="false">IF(D6328="","",D6328*IF(Settings!$B$23=Settings!$C$6,1,IF(Settings!$B$23="USD",1/INDEX(Settings!$B$29:$B$40,MONTH(B6328)),INDEX(Settings!$B$29:$B$40,MONTH(B6328)))))</f>
        <v/>
      </c>
    </row>
    <row r="6329" customFormat="false" ht="15" hidden="false" customHeight="false" outlineLevel="0" collapsed="false">
      <c r="I6329" s="0" t="str">
        <f aca="false">IF(A6329="","",IF(COUNTIF(Campaigns!$A$7:$A$300,A6329)&gt;0,"✓",IF(N(D6329)=0,"– no spend","⚠ add to Campaigns tab")))</f>
        <v/>
      </c>
      <c r="J6329" s="83" t="str">
        <f aca="false">IF(D6329="","",D6329*IF(Settings!$B$23=Settings!$C$6,1,IF(Settings!$B$23="USD",1/INDEX(Settings!$B$29:$B$40,MONTH(B6329)),INDEX(Settings!$B$29:$B$40,MONTH(B6329)))))</f>
        <v/>
      </c>
    </row>
    <row r="6330" customFormat="false" ht="15" hidden="false" customHeight="false" outlineLevel="0" collapsed="false">
      <c r="I6330" s="0" t="str">
        <f aca="false">IF(A6330="","",IF(COUNTIF(Campaigns!$A$7:$A$300,A6330)&gt;0,"✓",IF(N(D6330)=0,"– no spend","⚠ add to Campaigns tab")))</f>
        <v/>
      </c>
      <c r="J6330" s="83" t="str">
        <f aca="false">IF(D6330="","",D6330*IF(Settings!$B$23=Settings!$C$6,1,IF(Settings!$B$23="USD",1/INDEX(Settings!$B$29:$B$40,MONTH(B6330)),INDEX(Settings!$B$29:$B$40,MONTH(B6330)))))</f>
        <v/>
      </c>
    </row>
    <row r="6331" customFormat="false" ht="15" hidden="false" customHeight="false" outlineLevel="0" collapsed="false">
      <c r="I6331" s="0" t="str">
        <f aca="false">IF(A6331="","",IF(COUNTIF(Campaigns!$A$7:$A$300,A6331)&gt;0,"✓",IF(N(D6331)=0,"– no spend","⚠ add to Campaigns tab")))</f>
        <v/>
      </c>
      <c r="J6331" s="83" t="str">
        <f aca="false">IF(D6331="","",D6331*IF(Settings!$B$23=Settings!$C$6,1,IF(Settings!$B$23="USD",1/INDEX(Settings!$B$29:$B$40,MONTH(B6331)),INDEX(Settings!$B$29:$B$40,MONTH(B6331)))))</f>
        <v/>
      </c>
    </row>
    <row r="6332" customFormat="false" ht="15" hidden="false" customHeight="false" outlineLevel="0" collapsed="false">
      <c r="I6332" s="0" t="str">
        <f aca="false">IF(A6332="","",IF(COUNTIF(Campaigns!$A$7:$A$300,A6332)&gt;0,"✓",IF(N(D6332)=0,"– no spend","⚠ add to Campaigns tab")))</f>
        <v/>
      </c>
      <c r="J6332" s="83" t="str">
        <f aca="false">IF(D6332="","",D6332*IF(Settings!$B$23=Settings!$C$6,1,IF(Settings!$B$23="USD",1/INDEX(Settings!$B$29:$B$40,MONTH(B6332)),INDEX(Settings!$B$29:$B$40,MONTH(B6332)))))</f>
        <v/>
      </c>
    </row>
    <row r="6333" customFormat="false" ht="15" hidden="false" customHeight="false" outlineLevel="0" collapsed="false">
      <c r="I6333" s="0" t="str">
        <f aca="false">IF(A6333="","",IF(COUNTIF(Campaigns!$A$7:$A$300,A6333)&gt;0,"✓",IF(N(D6333)=0,"– no spend","⚠ add to Campaigns tab")))</f>
        <v/>
      </c>
      <c r="J6333" s="83" t="str">
        <f aca="false">IF(D6333="","",D6333*IF(Settings!$B$23=Settings!$C$6,1,IF(Settings!$B$23="USD",1/INDEX(Settings!$B$29:$B$40,MONTH(B6333)),INDEX(Settings!$B$29:$B$40,MONTH(B6333)))))</f>
        <v/>
      </c>
    </row>
    <row r="6334" customFormat="false" ht="15" hidden="false" customHeight="false" outlineLevel="0" collapsed="false">
      <c r="I6334" s="0" t="str">
        <f aca="false">IF(A6334="","",IF(COUNTIF(Campaigns!$A$7:$A$300,A6334)&gt;0,"✓",IF(N(D6334)=0,"– no spend","⚠ add to Campaigns tab")))</f>
        <v/>
      </c>
      <c r="J6334" s="83" t="str">
        <f aca="false">IF(D6334="","",D6334*IF(Settings!$B$23=Settings!$C$6,1,IF(Settings!$B$23="USD",1/INDEX(Settings!$B$29:$B$40,MONTH(B6334)),INDEX(Settings!$B$29:$B$40,MONTH(B6334)))))</f>
        <v/>
      </c>
    </row>
    <row r="6335" customFormat="false" ht="15" hidden="false" customHeight="false" outlineLevel="0" collapsed="false">
      <c r="I6335" s="0" t="str">
        <f aca="false">IF(A6335="","",IF(COUNTIF(Campaigns!$A$7:$A$300,A6335)&gt;0,"✓",IF(N(D6335)=0,"– no spend","⚠ add to Campaigns tab")))</f>
        <v/>
      </c>
      <c r="J6335" s="83" t="str">
        <f aca="false">IF(D6335="","",D6335*IF(Settings!$B$23=Settings!$C$6,1,IF(Settings!$B$23="USD",1/INDEX(Settings!$B$29:$B$40,MONTH(B6335)),INDEX(Settings!$B$29:$B$40,MONTH(B6335)))))</f>
        <v/>
      </c>
    </row>
    <row r="6336" customFormat="false" ht="15" hidden="false" customHeight="false" outlineLevel="0" collapsed="false">
      <c r="I6336" s="0" t="str">
        <f aca="false">IF(A6336="","",IF(COUNTIF(Campaigns!$A$7:$A$300,A6336)&gt;0,"✓",IF(N(D6336)=0,"– no spend","⚠ add to Campaigns tab")))</f>
        <v/>
      </c>
      <c r="J6336" s="83" t="str">
        <f aca="false">IF(D6336="","",D6336*IF(Settings!$B$23=Settings!$C$6,1,IF(Settings!$B$23="USD",1/INDEX(Settings!$B$29:$B$40,MONTH(B6336)),INDEX(Settings!$B$29:$B$40,MONTH(B6336)))))</f>
        <v/>
      </c>
    </row>
    <row r="6337" customFormat="false" ht="15" hidden="false" customHeight="false" outlineLevel="0" collapsed="false">
      <c r="I6337" s="0" t="str">
        <f aca="false">IF(A6337="","",IF(COUNTIF(Campaigns!$A$7:$A$300,A6337)&gt;0,"✓",IF(N(D6337)=0,"– no spend","⚠ add to Campaigns tab")))</f>
        <v/>
      </c>
      <c r="J6337" s="83" t="str">
        <f aca="false">IF(D6337="","",D6337*IF(Settings!$B$23=Settings!$C$6,1,IF(Settings!$B$23="USD",1/INDEX(Settings!$B$29:$B$40,MONTH(B6337)),INDEX(Settings!$B$29:$B$40,MONTH(B6337)))))</f>
        <v/>
      </c>
    </row>
    <row r="6338" customFormat="false" ht="15" hidden="false" customHeight="false" outlineLevel="0" collapsed="false">
      <c r="I6338" s="0" t="str">
        <f aca="false">IF(A6338="","",IF(COUNTIF(Campaigns!$A$7:$A$300,A6338)&gt;0,"✓",IF(N(D6338)=0,"– no spend","⚠ add to Campaigns tab")))</f>
        <v/>
      </c>
      <c r="J6338" s="83" t="str">
        <f aca="false">IF(D6338="","",D6338*IF(Settings!$B$23=Settings!$C$6,1,IF(Settings!$B$23="USD",1/INDEX(Settings!$B$29:$B$40,MONTH(B6338)),INDEX(Settings!$B$29:$B$40,MONTH(B6338)))))</f>
        <v/>
      </c>
    </row>
    <row r="6339" customFormat="false" ht="15" hidden="false" customHeight="false" outlineLevel="0" collapsed="false">
      <c r="I6339" s="0" t="str">
        <f aca="false">IF(A6339="","",IF(COUNTIF(Campaigns!$A$7:$A$300,A6339)&gt;0,"✓",IF(N(D6339)=0,"– no spend","⚠ add to Campaigns tab")))</f>
        <v/>
      </c>
      <c r="J6339" s="83" t="str">
        <f aca="false">IF(D6339="","",D6339*IF(Settings!$B$23=Settings!$C$6,1,IF(Settings!$B$23="USD",1/INDEX(Settings!$B$29:$B$40,MONTH(B6339)),INDEX(Settings!$B$29:$B$40,MONTH(B6339)))))</f>
        <v/>
      </c>
    </row>
    <row r="6340" customFormat="false" ht="15" hidden="false" customHeight="false" outlineLevel="0" collapsed="false">
      <c r="I6340" s="0" t="str">
        <f aca="false">IF(A6340="","",IF(COUNTIF(Campaigns!$A$7:$A$300,A6340)&gt;0,"✓",IF(N(D6340)=0,"– no spend","⚠ add to Campaigns tab")))</f>
        <v/>
      </c>
      <c r="J6340" s="83" t="str">
        <f aca="false">IF(D6340="","",D6340*IF(Settings!$B$23=Settings!$C$6,1,IF(Settings!$B$23="USD",1/INDEX(Settings!$B$29:$B$40,MONTH(B6340)),INDEX(Settings!$B$29:$B$40,MONTH(B6340)))))</f>
        <v/>
      </c>
    </row>
    <row r="6341" customFormat="false" ht="15" hidden="false" customHeight="false" outlineLevel="0" collapsed="false">
      <c r="I6341" s="0" t="str">
        <f aca="false">IF(A6341="","",IF(COUNTIF(Campaigns!$A$7:$A$300,A6341)&gt;0,"✓",IF(N(D6341)=0,"– no spend","⚠ add to Campaigns tab")))</f>
        <v/>
      </c>
      <c r="J6341" s="83" t="str">
        <f aca="false">IF(D6341="","",D6341*IF(Settings!$B$23=Settings!$C$6,1,IF(Settings!$B$23="USD",1/INDEX(Settings!$B$29:$B$40,MONTH(B6341)),INDEX(Settings!$B$29:$B$40,MONTH(B6341)))))</f>
        <v/>
      </c>
    </row>
    <row r="6342" customFormat="false" ht="15" hidden="false" customHeight="false" outlineLevel="0" collapsed="false">
      <c r="I6342" s="0" t="str">
        <f aca="false">IF(A6342="","",IF(COUNTIF(Campaigns!$A$7:$A$300,A6342)&gt;0,"✓",IF(N(D6342)=0,"– no spend","⚠ add to Campaigns tab")))</f>
        <v/>
      </c>
      <c r="J6342" s="83" t="str">
        <f aca="false">IF(D6342="","",D6342*IF(Settings!$B$23=Settings!$C$6,1,IF(Settings!$B$23="USD",1/INDEX(Settings!$B$29:$B$40,MONTH(B6342)),INDEX(Settings!$B$29:$B$40,MONTH(B6342)))))</f>
        <v/>
      </c>
    </row>
    <row r="6343" customFormat="false" ht="15" hidden="false" customHeight="false" outlineLevel="0" collapsed="false">
      <c r="I6343" s="0" t="str">
        <f aca="false">IF(A6343="","",IF(COUNTIF(Campaigns!$A$7:$A$300,A6343)&gt;0,"✓",IF(N(D6343)=0,"– no spend","⚠ add to Campaigns tab")))</f>
        <v/>
      </c>
      <c r="J6343" s="83" t="str">
        <f aca="false">IF(D6343="","",D6343*IF(Settings!$B$23=Settings!$C$6,1,IF(Settings!$B$23="USD",1/INDEX(Settings!$B$29:$B$40,MONTH(B6343)),INDEX(Settings!$B$29:$B$40,MONTH(B6343)))))</f>
        <v/>
      </c>
    </row>
    <row r="6344" customFormat="false" ht="15" hidden="false" customHeight="false" outlineLevel="0" collapsed="false">
      <c r="I6344" s="0" t="str">
        <f aca="false">IF(A6344="","",IF(COUNTIF(Campaigns!$A$7:$A$300,A6344)&gt;0,"✓",IF(N(D6344)=0,"– no spend","⚠ add to Campaigns tab")))</f>
        <v/>
      </c>
      <c r="J6344" s="83" t="str">
        <f aca="false">IF(D6344="","",D6344*IF(Settings!$B$23=Settings!$C$6,1,IF(Settings!$B$23="USD",1/INDEX(Settings!$B$29:$B$40,MONTH(B6344)),INDEX(Settings!$B$29:$B$40,MONTH(B6344)))))</f>
        <v/>
      </c>
    </row>
    <row r="6345" customFormat="false" ht="15" hidden="false" customHeight="false" outlineLevel="0" collapsed="false">
      <c r="I6345" s="0" t="str">
        <f aca="false">IF(A6345="","",IF(COUNTIF(Campaigns!$A$7:$A$300,A6345)&gt;0,"✓",IF(N(D6345)=0,"– no spend","⚠ add to Campaigns tab")))</f>
        <v/>
      </c>
      <c r="J6345" s="83" t="str">
        <f aca="false">IF(D6345="","",D6345*IF(Settings!$B$23=Settings!$C$6,1,IF(Settings!$B$23="USD",1/INDEX(Settings!$B$29:$B$40,MONTH(B6345)),INDEX(Settings!$B$29:$B$40,MONTH(B6345)))))</f>
        <v/>
      </c>
    </row>
    <row r="6346" customFormat="false" ht="15" hidden="false" customHeight="false" outlineLevel="0" collapsed="false">
      <c r="I6346" s="0" t="str">
        <f aca="false">IF(A6346="","",IF(COUNTIF(Campaigns!$A$7:$A$300,A6346)&gt;0,"✓",IF(N(D6346)=0,"– no spend","⚠ add to Campaigns tab")))</f>
        <v/>
      </c>
      <c r="J6346" s="83" t="str">
        <f aca="false">IF(D6346="","",D6346*IF(Settings!$B$23=Settings!$C$6,1,IF(Settings!$B$23="USD",1/INDEX(Settings!$B$29:$B$40,MONTH(B6346)),INDEX(Settings!$B$29:$B$40,MONTH(B6346)))))</f>
        <v/>
      </c>
    </row>
    <row r="6347" customFormat="false" ht="15" hidden="false" customHeight="false" outlineLevel="0" collapsed="false">
      <c r="I6347" s="0" t="str">
        <f aca="false">IF(A6347="","",IF(COUNTIF(Campaigns!$A$7:$A$300,A6347)&gt;0,"✓",IF(N(D6347)=0,"– no spend","⚠ add to Campaigns tab")))</f>
        <v/>
      </c>
      <c r="J6347" s="83" t="str">
        <f aca="false">IF(D6347="","",D6347*IF(Settings!$B$23=Settings!$C$6,1,IF(Settings!$B$23="USD",1/INDEX(Settings!$B$29:$B$40,MONTH(B6347)),INDEX(Settings!$B$29:$B$40,MONTH(B6347)))))</f>
        <v/>
      </c>
    </row>
    <row r="6348" customFormat="false" ht="15" hidden="false" customHeight="false" outlineLevel="0" collapsed="false">
      <c r="I6348" s="0" t="str">
        <f aca="false">IF(A6348="","",IF(COUNTIF(Campaigns!$A$7:$A$300,A6348)&gt;0,"✓",IF(N(D6348)=0,"– no spend","⚠ add to Campaigns tab")))</f>
        <v/>
      </c>
      <c r="J6348" s="83" t="str">
        <f aca="false">IF(D6348="","",D6348*IF(Settings!$B$23=Settings!$C$6,1,IF(Settings!$B$23="USD",1/INDEX(Settings!$B$29:$B$40,MONTH(B6348)),INDEX(Settings!$B$29:$B$40,MONTH(B6348)))))</f>
        <v/>
      </c>
    </row>
    <row r="6349" customFormat="false" ht="15" hidden="false" customHeight="false" outlineLevel="0" collapsed="false">
      <c r="I6349" s="0" t="str">
        <f aca="false">IF(A6349="","",IF(COUNTIF(Campaigns!$A$7:$A$300,A6349)&gt;0,"✓",IF(N(D6349)=0,"– no spend","⚠ add to Campaigns tab")))</f>
        <v/>
      </c>
      <c r="J6349" s="83" t="str">
        <f aca="false">IF(D6349="","",D6349*IF(Settings!$B$23=Settings!$C$6,1,IF(Settings!$B$23="USD",1/INDEX(Settings!$B$29:$B$40,MONTH(B6349)),INDEX(Settings!$B$29:$B$40,MONTH(B6349)))))</f>
        <v/>
      </c>
    </row>
    <row r="6350" customFormat="false" ht="15" hidden="false" customHeight="false" outlineLevel="0" collapsed="false">
      <c r="I6350" s="0" t="str">
        <f aca="false">IF(A6350="","",IF(COUNTIF(Campaigns!$A$7:$A$300,A6350)&gt;0,"✓",IF(N(D6350)=0,"– no spend","⚠ add to Campaigns tab")))</f>
        <v/>
      </c>
      <c r="J6350" s="83" t="str">
        <f aca="false">IF(D6350="","",D6350*IF(Settings!$B$23=Settings!$C$6,1,IF(Settings!$B$23="USD",1/INDEX(Settings!$B$29:$B$40,MONTH(B6350)),INDEX(Settings!$B$29:$B$40,MONTH(B6350)))))</f>
        <v/>
      </c>
    </row>
    <row r="6351" customFormat="false" ht="15" hidden="false" customHeight="false" outlineLevel="0" collapsed="false">
      <c r="I6351" s="0" t="str">
        <f aca="false">IF(A6351="","",IF(COUNTIF(Campaigns!$A$7:$A$300,A6351)&gt;0,"✓",IF(N(D6351)=0,"– no spend","⚠ add to Campaigns tab")))</f>
        <v/>
      </c>
      <c r="J6351" s="83" t="str">
        <f aca="false">IF(D6351="","",D6351*IF(Settings!$B$23=Settings!$C$6,1,IF(Settings!$B$23="USD",1/INDEX(Settings!$B$29:$B$40,MONTH(B6351)),INDEX(Settings!$B$29:$B$40,MONTH(B6351)))))</f>
        <v/>
      </c>
    </row>
    <row r="6352" customFormat="false" ht="15" hidden="false" customHeight="false" outlineLevel="0" collapsed="false">
      <c r="I6352" s="0" t="str">
        <f aca="false">IF(A6352="","",IF(COUNTIF(Campaigns!$A$7:$A$300,A6352)&gt;0,"✓",IF(N(D6352)=0,"– no spend","⚠ add to Campaigns tab")))</f>
        <v/>
      </c>
      <c r="J6352" s="83" t="str">
        <f aca="false">IF(D6352="","",D6352*IF(Settings!$B$23=Settings!$C$6,1,IF(Settings!$B$23="USD",1/INDEX(Settings!$B$29:$B$40,MONTH(B6352)),INDEX(Settings!$B$29:$B$40,MONTH(B6352)))))</f>
        <v/>
      </c>
    </row>
    <row r="6353" customFormat="false" ht="15" hidden="false" customHeight="false" outlineLevel="0" collapsed="false">
      <c r="I6353" s="0" t="str">
        <f aca="false">IF(A6353="","",IF(COUNTIF(Campaigns!$A$7:$A$300,A6353)&gt;0,"✓",IF(N(D6353)=0,"– no spend","⚠ add to Campaigns tab")))</f>
        <v/>
      </c>
      <c r="J6353" s="83" t="str">
        <f aca="false">IF(D6353="","",D6353*IF(Settings!$B$23=Settings!$C$6,1,IF(Settings!$B$23="USD",1/INDEX(Settings!$B$29:$B$40,MONTH(B6353)),INDEX(Settings!$B$29:$B$40,MONTH(B6353)))))</f>
        <v/>
      </c>
    </row>
    <row r="6354" customFormat="false" ht="15" hidden="false" customHeight="false" outlineLevel="0" collapsed="false">
      <c r="I6354" s="0" t="str">
        <f aca="false">IF(A6354="","",IF(COUNTIF(Campaigns!$A$7:$A$300,A6354)&gt;0,"✓",IF(N(D6354)=0,"– no spend","⚠ add to Campaigns tab")))</f>
        <v/>
      </c>
      <c r="J6354" s="83" t="str">
        <f aca="false">IF(D6354="","",D6354*IF(Settings!$B$23=Settings!$C$6,1,IF(Settings!$B$23="USD",1/INDEX(Settings!$B$29:$B$40,MONTH(B6354)),INDEX(Settings!$B$29:$B$40,MONTH(B6354)))))</f>
        <v/>
      </c>
    </row>
    <row r="6355" customFormat="false" ht="15" hidden="false" customHeight="false" outlineLevel="0" collapsed="false">
      <c r="I6355" s="0" t="str">
        <f aca="false">IF(A6355="","",IF(COUNTIF(Campaigns!$A$7:$A$300,A6355)&gt;0,"✓",IF(N(D6355)=0,"– no spend","⚠ add to Campaigns tab")))</f>
        <v/>
      </c>
      <c r="J6355" s="83" t="str">
        <f aca="false">IF(D6355="","",D6355*IF(Settings!$B$23=Settings!$C$6,1,IF(Settings!$B$23="USD",1/INDEX(Settings!$B$29:$B$40,MONTH(B6355)),INDEX(Settings!$B$29:$B$40,MONTH(B6355)))))</f>
        <v/>
      </c>
    </row>
    <row r="6356" customFormat="false" ht="15" hidden="false" customHeight="false" outlineLevel="0" collapsed="false">
      <c r="I6356" s="0" t="str">
        <f aca="false">IF(A6356="","",IF(COUNTIF(Campaigns!$A$7:$A$300,A6356)&gt;0,"✓",IF(N(D6356)=0,"– no spend","⚠ add to Campaigns tab")))</f>
        <v/>
      </c>
      <c r="J6356" s="83" t="str">
        <f aca="false">IF(D6356="","",D6356*IF(Settings!$B$23=Settings!$C$6,1,IF(Settings!$B$23="USD",1/INDEX(Settings!$B$29:$B$40,MONTH(B6356)),INDEX(Settings!$B$29:$B$40,MONTH(B6356)))))</f>
        <v/>
      </c>
    </row>
    <row r="6357" customFormat="false" ht="15" hidden="false" customHeight="false" outlineLevel="0" collapsed="false">
      <c r="I6357" s="0" t="str">
        <f aca="false">IF(A6357="","",IF(COUNTIF(Campaigns!$A$7:$A$300,A6357)&gt;0,"✓",IF(N(D6357)=0,"– no spend","⚠ add to Campaigns tab")))</f>
        <v/>
      </c>
      <c r="J6357" s="83" t="str">
        <f aca="false">IF(D6357="","",D6357*IF(Settings!$B$23=Settings!$C$6,1,IF(Settings!$B$23="USD",1/INDEX(Settings!$B$29:$B$40,MONTH(B6357)),INDEX(Settings!$B$29:$B$40,MONTH(B6357)))))</f>
        <v/>
      </c>
    </row>
    <row r="6358" customFormat="false" ht="15" hidden="false" customHeight="false" outlineLevel="0" collapsed="false">
      <c r="I6358" s="0" t="str">
        <f aca="false">IF(A6358="","",IF(COUNTIF(Campaigns!$A$7:$A$300,A6358)&gt;0,"✓",IF(N(D6358)=0,"– no spend","⚠ add to Campaigns tab")))</f>
        <v/>
      </c>
      <c r="J6358" s="83" t="str">
        <f aca="false">IF(D6358="","",D6358*IF(Settings!$B$23=Settings!$C$6,1,IF(Settings!$B$23="USD",1/INDEX(Settings!$B$29:$B$40,MONTH(B6358)),INDEX(Settings!$B$29:$B$40,MONTH(B6358)))))</f>
        <v/>
      </c>
    </row>
    <row r="6359" customFormat="false" ht="15" hidden="false" customHeight="false" outlineLevel="0" collapsed="false">
      <c r="I6359" s="0" t="str">
        <f aca="false">IF(A6359="","",IF(COUNTIF(Campaigns!$A$7:$A$300,A6359)&gt;0,"✓",IF(N(D6359)=0,"– no spend","⚠ add to Campaigns tab")))</f>
        <v/>
      </c>
      <c r="J6359" s="83" t="str">
        <f aca="false">IF(D6359="","",D6359*IF(Settings!$B$23=Settings!$C$6,1,IF(Settings!$B$23="USD",1/INDEX(Settings!$B$29:$B$40,MONTH(B6359)),INDEX(Settings!$B$29:$B$40,MONTH(B6359)))))</f>
        <v/>
      </c>
    </row>
    <row r="6360" customFormat="false" ht="15" hidden="false" customHeight="false" outlineLevel="0" collapsed="false">
      <c r="I6360" s="0" t="str">
        <f aca="false">IF(A6360="","",IF(COUNTIF(Campaigns!$A$7:$A$300,A6360)&gt;0,"✓",IF(N(D6360)=0,"– no spend","⚠ add to Campaigns tab")))</f>
        <v/>
      </c>
      <c r="J6360" s="83" t="str">
        <f aca="false">IF(D6360="","",D6360*IF(Settings!$B$23=Settings!$C$6,1,IF(Settings!$B$23="USD",1/INDEX(Settings!$B$29:$B$40,MONTH(B6360)),INDEX(Settings!$B$29:$B$40,MONTH(B6360)))))</f>
        <v/>
      </c>
    </row>
    <row r="6361" customFormat="false" ht="15" hidden="false" customHeight="false" outlineLevel="0" collapsed="false">
      <c r="I6361" s="0" t="str">
        <f aca="false">IF(A6361="","",IF(COUNTIF(Campaigns!$A$7:$A$300,A6361)&gt;0,"✓",IF(N(D6361)=0,"– no spend","⚠ add to Campaigns tab")))</f>
        <v/>
      </c>
      <c r="J6361" s="83" t="str">
        <f aca="false">IF(D6361="","",D6361*IF(Settings!$B$23=Settings!$C$6,1,IF(Settings!$B$23="USD",1/INDEX(Settings!$B$29:$B$40,MONTH(B6361)),INDEX(Settings!$B$29:$B$40,MONTH(B6361)))))</f>
        <v/>
      </c>
    </row>
    <row r="6362" customFormat="false" ht="15" hidden="false" customHeight="false" outlineLevel="0" collapsed="false">
      <c r="I6362" s="0" t="str">
        <f aca="false">IF(A6362="","",IF(COUNTIF(Campaigns!$A$7:$A$300,A6362)&gt;0,"✓",IF(N(D6362)=0,"– no spend","⚠ add to Campaigns tab")))</f>
        <v/>
      </c>
      <c r="J6362" s="83" t="str">
        <f aca="false">IF(D6362="","",D6362*IF(Settings!$B$23=Settings!$C$6,1,IF(Settings!$B$23="USD",1/INDEX(Settings!$B$29:$B$40,MONTH(B6362)),INDEX(Settings!$B$29:$B$40,MONTH(B6362)))))</f>
        <v/>
      </c>
    </row>
    <row r="6363" customFormat="false" ht="15" hidden="false" customHeight="false" outlineLevel="0" collapsed="false">
      <c r="I6363" s="0" t="str">
        <f aca="false">IF(A6363="","",IF(COUNTIF(Campaigns!$A$7:$A$300,A6363)&gt;0,"✓",IF(N(D6363)=0,"– no spend","⚠ add to Campaigns tab")))</f>
        <v/>
      </c>
      <c r="J6363" s="83" t="str">
        <f aca="false">IF(D6363="","",D6363*IF(Settings!$B$23=Settings!$C$6,1,IF(Settings!$B$23="USD",1/INDEX(Settings!$B$29:$B$40,MONTH(B6363)),INDEX(Settings!$B$29:$B$40,MONTH(B6363)))))</f>
        <v/>
      </c>
    </row>
    <row r="6364" customFormat="false" ht="15" hidden="false" customHeight="false" outlineLevel="0" collapsed="false">
      <c r="I6364" s="0" t="str">
        <f aca="false">IF(A6364="","",IF(COUNTIF(Campaigns!$A$7:$A$300,A6364)&gt;0,"✓",IF(N(D6364)=0,"– no spend","⚠ add to Campaigns tab")))</f>
        <v/>
      </c>
      <c r="J6364" s="83" t="str">
        <f aca="false">IF(D6364="","",D6364*IF(Settings!$B$23=Settings!$C$6,1,IF(Settings!$B$23="USD",1/INDEX(Settings!$B$29:$B$40,MONTH(B6364)),INDEX(Settings!$B$29:$B$40,MONTH(B6364)))))</f>
        <v/>
      </c>
    </row>
    <row r="6365" customFormat="false" ht="15" hidden="false" customHeight="false" outlineLevel="0" collapsed="false">
      <c r="I6365" s="0" t="str">
        <f aca="false">IF(A6365="","",IF(COUNTIF(Campaigns!$A$7:$A$300,A6365)&gt;0,"✓",IF(N(D6365)=0,"– no spend","⚠ add to Campaigns tab")))</f>
        <v/>
      </c>
      <c r="J6365" s="83" t="str">
        <f aca="false">IF(D6365="","",D6365*IF(Settings!$B$23=Settings!$C$6,1,IF(Settings!$B$23="USD",1/INDEX(Settings!$B$29:$B$40,MONTH(B6365)),INDEX(Settings!$B$29:$B$40,MONTH(B6365)))))</f>
        <v/>
      </c>
    </row>
    <row r="6366" customFormat="false" ht="15" hidden="false" customHeight="false" outlineLevel="0" collapsed="false">
      <c r="I6366" s="0" t="str">
        <f aca="false">IF(A6366="","",IF(COUNTIF(Campaigns!$A$7:$A$300,A6366)&gt;0,"✓",IF(N(D6366)=0,"– no spend","⚠ add to Campaigns tab")))</f>
        <v/>
      </c>
      <c r="J6366" s="83" t="str">
        <f aca="false">IF(D6366="","",D6366*IF(Settings!$B$23=Settings!$C$6,1,IF(Settings!$B$23="USD",1/INDEX(Settings!$B$29:$B$40,MONTH(B6366)),INDEX(Settings!$B$29:$B$40,MONTH(B6366)))))</f>
        <v/>
      </c>
    </row>
    <row r="6367" customFormat="false" ht="15" hidden="false" customHeight="false" outlineLevel="0" collapsed="false">
      <c r="I6367" s="0" t="str">
        <f aca="false">IF(A6367="","",IF(COUNTIF(Campaigns!$A$7:$A$300,A6367)&gt;0,"✓",IF(N(D6367)=0,"– no spend","⚠ add to Campaigns tab")))</f>
        <v/>
      </c>
      <c r="J6367" s="83" t="str">
        <f aca="false">IF(D6367="","",D6367*IF(Settings!$B$23=Settings!$C$6,1,IF(Settings!$B$23="USD",1/INDEX(Settings!$B$29:$B$40,MONTH(B6367)),INDEX(Settings!$B$29:$B$40,MONTH(B6367)))))</f>
        <v/>
      </c>
    </row>
    <row r="6368" customFormat="false" ht="15" hidden="false" customHeight="false" outlineLevel="0" collapsed="false">
      <c r="I6368" s="0" t="str">
        <f aca="false">IF(A6368="","",IF(COUNTIF(Campaigns!$A$7:$A$300,A6368)&gt;0,"✓",IF(N(D6368)=0,"– no spend","⚠ add to Campaigns tab")))</f>
        <v/>
      </c>
      <c r="J6368" s="83" t="str">
        <f aca="false">IF(D6368="","",D6368*IF(Settings!$B$23=Settings!$C$6,1,IF(Settings!$B$23="USD",1/INDEX(Settings!$B$29:$B$40,MONTH(B6368)),INDEX(Settings!$B$29:$B$40,MONTH(B6368)))))</f>
        <v/>
      </c>
    </row>
    <row r="6369" customFormat="false" ht="15" hidden="false" customHeight="false" outlineLevel="0" collapsed="false">
      <c r="I6369" s="0" t="str">
        <f aca="false">IF(A6369="","",IF(COUNTIF(Campaigns!$A$7:$A$300,A6369)&gt;0,"✓",IF(N(D6369)=0,"– no spend","⚠ add to Campaigns tab")))</f>
        <v/>
      </c>
      <c r="J6369" s="83" t="str">
        <f aca="false">IF(D6369="","",D6369*IF(Settings!$B$23=Settings!$C$6,1,IF(Settings!$B$23="USD",1/INDEX(Settings!$B$29:$B$40,MONTH(B6369)),INDEX(Settings!$B$29:$B$40,MONTH(B6369)))))</f>
        <v/>
      </c>
    </row>
    <row r="6370" customFormat="false" ht="15" hidden="false" customHeight="false" outlineLevel="0" collapsed="false">
      <c r="I6370" s="0" t="str">
        <f aca="false">IF(A6370="","",IF(COUNTIF(Campaigns!$A$7:$A$300,A6370)&gt;0,"✓",IF(N(D6370)=0,"– no spend","⚠ add to Campaigns tab")))</f>
        <v/>
      </c>
      <c r="J6370" s="83" t="str">
        <f aca="false">IF(D6370="","",D6370*IF(Settings!$B$23=Settings!$C$6,1,IF(Settings!$B$23="USD",1/INDEX(Settings!$B$29:$B$40,MONTH(B6370)),INDEX(Settings!$B$29:$B$40,MONTH(B6370)))))</f>
        <v/>
      </c>
    </row>
    <row r="6371" customFormat="false" ht="15" hidden="false" customHeight="false" outlineLevel="0" collapsed="false">
      <c r="I6371" s="0" t="str">
        <f aca="false">IF(A6371="","",IF(COUNTIF(Campaigns!$A$7:$A$300,A6371)&gt;0,"✓",IF(N(D6371)=0,"– no spend","⚠ add to Campaigns tab")))</f>
        <v/>
      </c>
      <c r="J6371" s="83" t="str">
        <f aca="false">IF(D6371="","",D6371*IF(Settings!$B$23=Settings!$C$6,1,IF(Settings!$B$23="USD",1/INDEX(Settings!$B$29:$B$40,MONTH(B6371)),INDEX(Settings!$B$29:$B$40,MONTH(B6371)))))</f>
        <v/>
      </c>
    </row>
    <row r="6372" customFormat="false" ht="15" hidden="false" customHeight="false" outlineLevel="0" collapsed="false">
      <c r="I6372" s="0" t="str">
        <f aca="false">IF(A6372="","",IF(COUNTIF(Campaigns!$A$7:$A$300,A6372)&gt;0,"✓",IF(N(D6372)=0,"– no spend","⚠ add to Campaigns tab")))</f>
        <v/>
      </c>
      <c r="J6372" s="83" t="str">
        <f aca="false">IF(D6372="","",D6372*IF(Settings!$B$23=Settings!$C$6,1,IF(Settings!$B$23="USD",1/INDEX(Settings!$B$29:$B$40,MONTH(B6372)),INDEX(Settings!$B$29:$B$40,MONTH(B6372)))))</f>
        <v/>
      </c>
    </row>
    <row r="6373" customFormat="false" ht="15" hidden="false" customHeight="false" outlineLevel="0" collapsed="false">
      <c r="I6373" s="0" t="str">
        <f aca="false">IF(A6373="","",IF(COUNTIF(Campaigns!$A$7:$A$300,A6373)&gt;0,"✓",IF(N(D6373)=0,"– no spend","⚠ add to Campaigns tab")))</f>
        <v/>
      </c>
      <c r="J6373" s="83" t="str">
        <f aca="false">IF(D6373="","",D6373*IF(Settings!$B$23=Settings!$C$6,1,IF(Settings!$B$23="USD",1/INDEX(Settings!$B$29:$B$40,MONTH(B6373)),INDEX(Settings!$B$29:$B$40,MONTH(B6373)))))</f>
        <v/>
      </c>
    </row>
    <row r="6374" customFormat="false" ht="15" hidden="false" customHeight="false" outlineLevel="0" collapsed="false">
      <c r="I6374" s="0" t="str">
        <f aca="false">IF(A6374="","",IF(COUNTIF(Campaigns!$A$7:$A$300,A6374)&gt;0,"✓",IF(N(D6374)=0,"– no spend","⚠ add to Campaigns tab")))</f>
        <v/>
      </c>
      <c r="J6374" s="83" t="str">
        <f aca="false">IF(D6374="","",D6374*IF(Settings!$B$23=Settings!$C$6,1,IF(Settings!$B$23="USD",1/INDEX(Settings!$B$29:$B$40,MONTH(B6374)),INDEX(Settings!$B$29:$B$40,MONTH(B6374)))))</f>
        <v/>
      </c>
    </row>
    <row r="6375" customFormat="false" ht="15" hidden="false" customHeight="false" outlineLevel="0" collapsed="false">
      <c r="I6375" s="0" t="str">
        <f aca="false">IF(A6375="","",IF(COUNTIF(Campaigns!$A$7:$A$300,A6375)&gt;0,"✓",IF(N(D6375)=0,"– no spend","⚠ add to Campaigns tab")))</f>
        <v/>
      </c>
      <c r="J6375" s="83" t="str">
        <f aca="false">IF(D6375="","",D6375*IF(Settings!$B$23=Settings!$C$6,1,IF(Settings!$B$23="USD",1/INDEX(Settings!$B$29:$B$40,MONTH(B6375)),INDEX(Settings!$B$29:$B$40,MONTH(B6375)))))</f>
        <v/>
      </c>
    </row>
    <row r="6376" customFormat="false" ht="15" hidden="false" customHeight="false" outlineLevel="0" collapsed="false">
      <c r="I6376" s="0" t="str">
        <f aca="false">IF(A6376="","",IF(COUNTIF(Campaigns!$A$7:$A$300,A6376)&gt;0,"✓",IF(N(D6376)=0,"– no spend","⚠ add to Campaigns tab")))</f>
        <v/>
      </c>
      <c r="J6376" s="83" t="str">
        <f aca="false">IF(D6376="","",D6376*IF(Settings!$B$23=Settings!$C$6,1,IF(Settings!$B$23="USD",1/INDEX(Settings!$B$29:$B$40,MONTH(B6376)),INDEX(Settings!$B$29:$B$40,MONTH(B6376)))))</f>
        <v/>
      </c>
    </row>
    <row r="6377" customFormat="false" ht="15" hidden="false" customHeight="false" outlineLevel="0" collapsed="false">
      <c r="I6377" s="0" t="str">
        <f aca="false">IF(A6377="","",IF(COUNTIF(Campaigns!$A$7:$A$300,A6377)&gt;0,"✓",IF(N(D6377)=0,"– no spend","⚠ add to Campaigns tab")))</f>
        <v/>
      </c>
      <c r="J6377" s="83" t="str">
        <f aca="false">IF(D6377="","",D6377*IF(Settings!$B$23=Settings!$C$6,1,IF(Settings!$B$23="USD",1/INDEX(Settings!$B$29:$B$40,MONTH(B6377)),INDEX(Settings!$B$29:$B$40,MONTH(B6377)))))</f>
        <v/>
      </c>
    </row>
    <row r="6378" customFormat="false" ht="15" hidden="false" customHeight="false" outlineLevel="0" collapsed="false">
      <c r="I6378" s="0" t="str">
        <f aca="false">IF(A6378="","",IF(COUNTIF(Campaigns!$A$7:$A$300,A6378)&gt;0,"✓",IF(N(D6378)=0,"– no spend","⚠ add to Campaigns tab")))</f>
        <v/>
      </c>
      <c r="J6378" s="83" t="str">
        <f aca="false">IF(D6378="","",D6378*IF(Settings!$B$23=Settings!$C$6,1,IF(Settings!$B$23="USD",1/INDEX(Settings!$B$29:$B$40,MONTH(B6378)),INDEX(Settings!$B$29:$B$40,MONTH(B6378)))))</f>
        <v/>
      </c>
    </row>
    <row r="6379" customFormat="false" ht="15" hidden="false" customHeight="false" outlineLevel="0" collapsed="false">
      <c r="I6379" s="0" t="str">
        <f aca="false">IF(A6379="","",IF(COUNTIF(Campaigns!$A$7:$A$300,A6379)&gt;0,"✓",IF(N(D6379)=0,"– no spend","⚠ add to Campaigns tab")))</f>
        <v/>
      </c>
      <c r="J6379" s="83" t="str">
        <f aca="false">IF(D6379="","",D6379*IF(Settings!$B$23=Settings!$C$6,1,IF(Settings!$B$23="USD",1/INDEX(Settings!$B$29:$B$40,MONTH(B6379)),INDEX(Settings!$B$29:$B$40,MONTH(B6379)))))</f>
        <v/>
      </c>
    </row>
    <row r="6380" customFormat="false" ht="15" hidden="false" customHeight="false" outlineLevel="0" collapsed="false">
      <c r="I6380" s="0" t="str">
        <f aca="false">IF(A6380="","",IF(COUNTIF(Campaigns!$A$7:$A$300,A6380)&gt;0,"✓",IF(N(D6380)=0,"– no spend","⚠ add to Campaigns tab")))</f>
        <v/>
      </c>
      <c r="J6380" s="83" t="str">
        <f aca="false">IF(D6380="","",D6380*IF(Settings!$B$23=Settings!$C$6,1,IF(Settings!$B$23="USD",1/INDEX(Settings!$B$29:$B$40,MONTH(B6380)),INDEX(Settings!$B$29:$B$40,MONTH(B6380)))))</f>
        <v/>
      </c>
    </row>
    <row r="6381" customFormat="false" ht="15" hidden="false" customHeight="false" outlineLevel="0" collapsed="false">
      <c r="I6381" s="0" t="str">
        <f aca="false">IF(A6381="","",IF(COUNTIF(Campaigns!$A$7:$A$300,A6381)&gt;0,"✓",IF(N(D6381)=0,"– no spend","⚠ add to Campaigns tab")))</f>
        <v/>
      </c>
      <c r="J6381" s="83" t="str">
        <f aca="false">IF(D6381="","",D6381*IF(Settings!$B$23=Settings!$C$6,1,IF(Settings!$B$23="USD",1/INDEX(Settings!$B$29:$B$40,MONTH(B6381)),INDEX(Settings!$B$29:$B$40,MONTH(B6381)))))</f>
        <v/>
      </c>
    </row>
    <row r="6382" customFormat="false" ht="15" hidden="false" customHeight="false" outlineLevel="0" collapsed="false">
      <c r="I6382" s="0" t="str">
        <f aca="false">IF(A6382="","",IF(COUNTIF(Campaigns!$A$7:$A$300,A6382)&gt;0,"✓",IF(N(D6382)=0,"– no spend","⚠ add to Campaigns tab")))</f>
        <v/>
      </c>
      <c r="J6382" s="83" t="str">
        <f aca="false">IF(D6382="","",D6382*IF(Settings!$B$23=Settings!$C$6,1,IF(Settings!$B$23="USD",1/INDEX(Settings!$B$29:$B$40,MONTH(B6382)),INDEX(Settings!$B$29:$B$40,MONTH(B6382)))))</f>
        <v/>
      </c>
    </row>
    <row r="6383" customFormat="false" ht="15" hidden="false" customHeight="false" outlineLevel="0" collapsed="false">
      <c r="I6383" s="0" t="str">
        <f aca="false">IF(A6383="","",IF(COUNTIF(Campaigns!$A$7:$A$300,A6383)&gt;0,"✓",IF(N(D6383)=0,"– no spend","⚠ add to Campaigns tab")))</f>
        <v/>
      </c>
      <c r="J6383" s="83" t="str">
        <f aca="false">IF(D6383="","",D6383*IF(Settings!$B$23=Settings!$C$6,1,IF(Settings!$B$23="USD",1/INDEX(Settings!$B$29:$B$40,MONTH(B6383)),INDEX(Settings!$B$29:$B$40,MONTH(B6383)))))</f>
        <v/>
      </c>
    </row>
    <row r="6384" customFormat="false" ht="15" hidden="false" customHeight="false" outlineLevel="0" collapsed="false">
      <c r="I6384" s="0" t="str">
        <f aca="false">IF(A6384="","",IF(COUNTIF(Campaigns!$A$7:$A$300,A6384)&gt;0,"✓",IF(N(D6384)=0,"– no spend","⚠ add to Campaigns tab")))</f>
        <v/>
      </c>
      <c r="J6384" s="83" t="str">
        <f aca="false">IF(D6384="","",D6384*IF(Settings!$B$23=Settings!$C$6,1,IF(Settings!$B$23="USD",1/INDEX(Settings!$B$29:$B$40,MONTH(B6384)),INDEX(Settings!$B$29:$B$40,MONTH(B6384)))))</f>
        <v/>
      </c>
    </row>
    <row r="6385" customFormat="false" ht="15" hidden="false" customHeight="false" outlineLevel="0" collapsed="false">
      <c r="I6385" s="0" t="str">
        <f aca="false">IF(A6385="","",IF(COUNTIF(Campaigns!$A$7:$A$300,A6385)&gt;0,"✓",IF(N(D6385)=0,"– no spend","⚠ add to Campaigns tab")))</f>
        <v/>
      </c>
      <c r="J6385" s="83" t="str">
        <f aca="false">IF(D6385="","",D6385*IF(Settings!$B$23=Settings!$C$6,1,IF(Settings!$B$23="USD",1/INDEX(Settings!$B$29:$B$40,MONTH(B6385)),INDEX(Settings!$B$29:$B$40,MONTH(B6385)))))</f>
        <v/>
      </c>
    </row>
    <row r="6386" customFormat="false" ht="15" hidden="false" customHeight="false" outlineLevel="0" collapsed="false">
      <c r="I6386" s="0" t="str">
        <f aca="false">IF(A6386="","",IF(COUNTIF(Campaigns!$A$7:$A$300,A6386)&gt;0,"✓",IF(N(D6386)=0,"– no spend","⚠ add to Campaigns tab")))</f>
        <v/>
      </c>
      <c r="J6386" s="83" t="str">
        <f aca="false">IF(D6386="","",D6386*IF(Settings!$B$23=Settings!$C$6,1,IF(Settings!$B$23="USD",1/INDEX(Settings!$B$29:$B$40,MONTH(B6386)),INDEX(Settings!$B$29:$B$40,MONTH(B6386)))))</f>
        <v/>
      </c>
    </row>
    <row r="6387" customFormat="false" ht="15" hidden="false" customHeight="false" outlineLevel="0" collapsed="false">
      <c r="I6387" s="0" t="str">
        <f aca="false">IF(A6387="","",IF(COUNTIF(Campaigns!$A$7:$A$300,A6387)&gt;0,"✓",IF(N(D6387)=0,"– no spend","⚠ add to Campaigns tab")))</f>
        <v/>
      </c>
      <c r="J6387" s="83" t="str">
        <f aca="false">IF(D6387="","",D6387*IF(Settings!$B$23=Settings!$C$6,1,IF(Settings!$B$23="USD",1/INDEX(Settings!$B$29:$B$40,MONTH(B6387)),INDEX(Settings!$B$29:$B$40,MONTH(B6387)))))</f>
        <v/>
      </c>
    </row>
    <row r="6388" customFormat="false" ht="15" hidden="false" customHeight="false" outlineLevel="0" collapsed="false">
      <c r="I6388" s="0" t="str">
        <f aca="false">IF(A6388="","",IF(COUNTIF(Campaigns!$A$7:$A$300,A6388)&gt;0,"✓",IF(N(D6388)=0,"– no spend","⚠ add to Campaigns tab")))</f>
        <v/>
      </c>
      <c r="J6388" s="83" t="str">
        <f aca="false">IF(D6388="","",D6388*IF(Settings!$B$23=Settings!$C$6,1,IF(Settings!$B$23="USD",1/INDEX(Settings!$B$29:$B$40,MONTH(B6388)),INDEX(Settings!$B$29:$B$40,MONTH(B6388)))))</f>
        <v/>
      </c>
    </row>
    <row r="6389" customFormat="false" ht="15" hidden="false" customHeight="false" outlineLevel="0" collapsed="false">
      <c r="I6389" s="0" t="str">
        <f aca="false">IF(A6389="","",IF(COUNTIF(Campaigns!$A$7:$A$300,A6389)&gt;0,"✓",IF(N(D6389)=0,"– no spend","⚠ add to Campaigns tab")))</f>
        <v/>
      </c>
      <c r="J6389" s="83" t="str">
        <f aca="false">IF(D6389="","",D6389*IF(Settings!$B$23=Settings!$C$6,1,IF(Settings!$B$23="USD",1/INDEX(Settings!$B$29:$B$40,MONTH(B6389)),INDEX(Settings!$B$29:$B$40,MONTH(B6389)))))</f>
        <v/>
      </c>
    </row>
    <row r="6390" customFormat="false" ht="15" hidden="false" customHeight="false" outlineLevel="0" collapsed="false">
      <c r="I6390" s="0" t="str">
        <f aca="false">IF(A6390="","",IF(COUNTIF(Campaigns!$A$7:$A$300,A6390)&gt;0,"✓",IF(N(D6390)=0,"– no spend","⚠ add to Campaigns tab")))</f>
        <v/>
      </c>
      <c r="J6390" s="83" t="str">
        <f aca="false">IF(D6390="","",D6390*IF(Settings!$B$23=Settings!$C$6,1,IF(Settings!$B$23="USD",1/INDEX(Settings!$B$29:$B$40,MONTH(B6390)),INDEX(Settings!$B$29:$B$40,MONTH(B6390)))))</f>
        <v/>
      </c>
    </row>
    <row r="6391" customFormat="false" ht="15" hidden="false" customHeight="false" outlineLevel="0" collapsed="false">
      <c r="I6391" s="0" t="str">
        <f aca="false">IF(A6391="","",IF(COUNTIF(Campaigns!$A$7:$A$300,A6391)&gt;0,"✓",IF(N(D6391)=0,"– no spend","⚠ add to Campaigns tab")))</f>
        <v/>
      </c>
      <c r="J6391" s="83" t="str">
        <f aca="false">IF(D6391="","",D6391*IF(Settings!$B$23=Settings!$C$6,1,IF(Settings!$B$23="USD",1/INDEX(Settings!$B$29:$B$40,MONTH(B6391)),INDEX(Settings!$B$29:$B$40,MONTH(B6391)))))</f>
        <v/>
      </c>
    </row>
    <row r="6392" customFormat="false" ht="15" hidden="false" customHeight="false" outlineLevel="0" collapsed="false">
      <c r="I6392" s="0" t="str">
        <f aca="false">IF(A6392="","",IF(COUNTIF(Campaigns!$A$7:$A$300,A6392)&gt;0,"✓",IF(N(D6392)=0,"– no spend","⚠ add to Campaigns tab")))</f>
        <v/>
      </c>
      <c r="J6392" s="83" t="str">
        <f aca="false">IF(D6392="","",D6392*IF(Settings!$B$23=Settings!$C$6,1,IF(Settings!$B$23="USD",1/INDEX(Settings!$B$29:$B$40,MONTH(B6392)),INDEX(Settings!$B$29:$B$40,MONTH(B6392)))))</f>
        <v/>
      </c>
    </row>
    <row r="6393" customFormat="false" ht="15" hidden="false" customHeight="false" outlineLevel="0" collapsed="false">
      <c r="I6393" s="0" t="str">
        <f aca="false">IF(A6393="","",IF(COUNTIF(Campaigns!$A$7:$A$300,A6393)&gt;0,"✓",IF(N(D6393)=0,"– no spend","⚠ add to Campaigns tab")))</f>
        <v/>
      </c>
      <c r="J6393" s="83" t="str">
        <f aca="false">IF(D6393="","",D6393*IF(Settings!$B$23=Settings!$C$6,1,IF(Settings!$B$23="USD",1/INDEX(Settings!$B$29:$B$40,MONTH(B6393)),INDEX(Settings!$B$29:$B$40,MONTH(B6393)))))</f>
        <v/>
      </c>
    </row>
    <row r="6394" customFormat="false" ht="15" hidden="false" customHeight="false" outlineLevel="0" collapsed="false">
      <c r="I6394" s="0" t="str">
        <f aca="false">IF(A6394="","",IF(COUNTIF(Campaigns!$A$7:$A$300,A6394)&gt;0,"✓",IF(N(D6394)=0,"– no spend","⚠ add to Campaigns tab")))</f>
        <v/>
      </c>
      <c r="J6394" s="83" t="str">
        <f aca="false">IF(D6394="","",D6394*IF(Settings!$B$23=Settings!$C$6,1,IF(Settings!$B$23="USD",1/INDEX(Settings!$B$29:$B$40,MONTH(B6394)),INDEX(Settings!$B$29:$B$40,MONTH(B6394)))))</f>
        <v/>
      </c>
    </row>
    <row r="6395" customFormat="false" ht="15" hidden="false" customHeight="false" outlineLevel="0" collapsed="false">
      <c r="I6395" s="0" t="str">
        <f aca="false">IF(A6395="","",IF(COUNTIF(Campaigns!$A$7:$A$300,A6395)&gt;0,"✓",IF(N(D6395)=0,"– no spend","⚠ add to Campaigns tab")))</f>
        <v/>
      </c>
      <c r="J6395" s="83" t="str">
        <f aca="false">IF(D6395="","",D6395*IF(Settings!$B$23=Settings!$C$6,1,IF(Settings!$B$23="USD",1/INDEX(Settings!$B$29:$B$40,MONTH(B6395)),INDEX(Settings!$B$29:$B$40,MONTH(B6395)))))</f>
        <v/>
      </c>
    </row>
    <row r="6396" customFormat="false" ht="15" hidden="false" customHeight="false" outlineLevel="0" collapsed="false">
      <c r="I6396" s="0" t="str">
        <f aca="false">IF(A6396="","",IF(COUNTIF(Campaigns!$A$7:$A$300,A6396)&gt;0,"✓",IF(N(D6396)=0,"– no spend","⚠ add to Campaigns tab")))</f>
        <v/>
      </c>
      <c r="J6396" s="83" t="str">
        <f aca="false">IF(D6396="","",D6396*IF(Settings!$B$23=Settings!$C$6,1,IF(Settings!$B$23="USD",1/INDEX(Settings!$B$29:$B$40,MONTH(B6396)),INDEX(Settings!$B$29:$B$40,MONTH(B6396)))))</f>
        <v/>
      </c>
    </row>
    <row r="6397" customFormat="false" ht="15" hidden="false" customHeight="false" outlineLevel="0" collapsed="false">
      <c r="I6397" s="0" t="str">
        <f aca="false">IF(A6397="","",IF(COUNTIF(Campaigns!$A$7:$A$300,A6397)&gt;0,"✓",IF(N(D6397)=0,"– no spend","⚠ add to Campaigns tab")))</f>
        <v/>
      </c>
      <c r="J6397" s="83" t="str">
        <f aca="false">IF(D6397="","",D6397*IF(Settings!$B$23=Settings!$C$6,1,IF(Settings!$B$23="USD",1/INDEX(Settings!$B$29:$B$40,MONTH(B6397)),INDEX(Settings!$B$29:$B$40,MONTH(B6397)))))</f>
        <v/>
      </c>
    </row>
    <row r="6398" customFormat="false" ht="15" hidden="false" customHeight="false" outlineLevel="0" collapsed="false">
      <c r="I6398" s="0" t="str">
        <f aca="false">IF(A6398="","",IF(COUNTIF(Campaigns!$A$7:$A$300,A6398)&gt;0,"✓",IF(N(D6398)=0,"– no spend","⚠ add to Campaigns tab")))</f>
        <v/>
      </c>
      <c r="J6398" s="83" t="str">
        <f aca="false">IF(D6398="","",D6398*IF(Settings!$B$23=Settings!$C$6,1,IF(Settings!$B$23="USD",1/INDEX(Settings!$B$29:$B$40,MONTH(B6398)),INDEX(Settings!$B$29:$B$40,MONTH(B6398)))))</f>
        <v/>
      </c>
    </row>
    <row r="6399" customFormat="false" ht="15" hidden="false" customHeight="false" outlineLevel="0" collapsed="false">
      <c r="I6399" s="0" t="str">
        <f aca="false">IF(A6399="","",IF(COUNTIF(Campaigns!$A$7:$A$300,A6399)&gt;0,"✓",IF(N(D6399)=0,"– no spend","⚠ add to Campaigns tab")))</f>
        <v/>
      </c>
      <c r="J6399" s="83" t="str">
        <f aca="false">IF(D6399="","",D6399*IF(Settings!$B$23=Settings!$C$6,1,IF(Settings!$B$23="USD",1/INDEX(Settings!$B$29:$B$40,MONTH(B6399)),INDEX(Settings!$B$29:$B$40,MONTH(B6399)))))</f>
        <v/>
      </c>
    </row>
    <row r="6400" customFormat="false" ht="15" hidden="false" customHeight="false" outlineLevel="0" collapsed="false">
      <c r="I6400" s="0" t="str">
        <f aca="false">IF(A6400="","",IF(COUNTIF(Campaigns!$A$7:$A$300,A6400)&gt;0,"✓",IF(N(D6400)=0,"– no spend","⚠ add to Campaigns tab")))</f>
        <v/>
      </c>
      <c r="J6400" s="83" t="str">
        <f aca="false">IF(D6400="","",D6400*IF(Settings!$B$23=Settings!$C$6,1,IF(Settings!$B$23="USD",1/INDEX(Settings!$B$29:$B$40,MONTH(B6400)),INDEX(Settings!$B$29:$B$40,MONTH(B6400)))))</f>
        <v/>
      </c>
    </row>
    <row r="6401" customFormat="false" ht="15" hidden="false" customHeight="false" outlineLevel="0" collapsed="false">
      <c r="I6401" s="0" t="str">
        <f aca="false">IF(A6401="","",IF(COUNTIF(Campaigns!$A$7:$A$300,A6401)&gt;0,"✓",IF(N(D6401)=0,"– no spend","⚠ add to Campaigns tab")))</f>
        <v/>
      </c>
      <c r="J6401" s="83" t="str">
        <f aca="false">IF(D6401="","",D6401*IF(Settings!$B$23=Settings!$C$6,1,IF(Settings!$B$23="USD",1/INDEX(Settings!$B$29:$B$40,MONTH(B6401)),INDEX(Settings!$B$29:$B$40,MONTH(B6401)))))</f>
        <v/>
      </c>
    </row>
    <row r="6402" customFormat="false" ht="15" hidden="false" customHeight="false" outlineLevel="0" collapsed="false">
      <c r="I6402" s="0" t="str">
        <f aca="false">IF(A6402="","",IF(COUNTIF(Campaigns!$A$7:$A$300,A6402)&gt;0,"✓",IF(N(D6402)=0,"– no spend","⚠ add to Campaigns tab")))</f>
        <v/>
      </c>
      <c r="J6402" s="83" t="str">
        <f aca="false">IF(D6402="","",D6402*IF(Settings!$B$23=Settings!$C$6,1,IF(Settings!$B$23="USD",1/INDEX(Settings!$B$29:$B$40,MONTH(B6402)),INDEX(Settings!$B$29:$B$40,MONTH(B6402)))))</f>
        <v/>
      </c>
    </row>
    <row r="6403" customFormat="false" ht="15" hidden="false" customHeight="false" outlineLevel="0" collapsed="false">
      <c r="I6403" s="0" t="str">
        <f aca="false">IF(A6403="","",IF(COUNTIF(Campaigns!$A$7:$A$300,A6403)&gt;0,"✓",IF(N(D6403)=0,"– no spend","⚠ add to Campaigns tab")))</f>
        <v/>
      </c>
      <c r="J6403" s="83" t="str">
        <f aca="false">IF(D6403="","",D6403*IF(Settings!$B$23=Settings!$C$6,1,IF(Settings!$B$23="USD",1/INDEX(Settings!$B$29:$B$40,MONTH(B6403)),INDEX(Settings!$B$29:$B$40,MONTH(B6403)))))</f>
        <v/>
      </c>
    </row>
    <row r="6404" customFormat="false" ht="15" hidden="false" customHeight="false" outlineLevel="0" collapsed="false">
      <c r="I6404" s="0" t="str">
        <f aca="false">IF(A6404="","",IF(COUNTIF(Campaigns!$A$7:$A$300,A6404)&gt;0,"✓",IF(N(D6404)=0,"– no spend","⚠ add to Campaigns tab")))</f>
        <v/>
      </c>
      <c r="J6404" s="83" t="str">
        <f aca="false">IF(D6404="","",D6404*IF(Settings!$B$23=Settings!$C$6,1,IF(Settings!$B$23="USD",1/INDEX(Settings!$B$29:$B$40,MONTH(B6404)),INDEX(Settings!$B$29:$B$40,MONTH(B6404)))))</f>
        <v/>
      </c>
    </row>
    <row r="6405" customFormat="false" ht="15" hidden="false" customHeight="false" outlineLevel="0" collapsed="false">
      <c r="I6405" s="0" t="str">
        <f aca="false">IF(A6405="","",IF(COUNTIF(Campaigns!$A$7:$A$300,A6405)&gt;0,"✓",IF(N(D6405)=0,"– no spend","⚠ add to Campaigns tab")))</f>
        <v/>
      </c>
      <c r="J6405" s="83" t="str">
        <f aca="false">IF(D6405="","",D6405*IF(Settings!$B$23=Settings!$C$6,1,IF(Settings!$B$23="USD",1/INDEX(Settings!$B$29:$B$40,MONTH(B6405)),INDEX(Settings!$B$29:$B$40,MONTH(B6405)))))</f>
        <v/>
      </c>
    </row>
    <row r="6406" customFormat="false" ht="15" hidden="false" customHeight="false" outlineLevel="0" collapsed="false">
      <c r="I6406" s="0" t="str">
        <f aca="false">IF(A6406="","",IF(COUNTIF(Campaigns!$A$7:$A$300,A6406)&gt;0,"✓",IF(N(D6406)=0,"– no spend","⚠ add to Campaigns tab")))</f>
        <v/>
      </c>
      <c r="J6406" s="83" t="str">
        <f aca="false">IF(D6406="","",D6406*IF(Settings!$B$23=Settings!$C$6,1,IF(Settings!$B$23="USD",1/INDEX(Settings!$B$29:$B$40,MONTH(B6406)),INDEX(Settings!$B$29:$B$40,MONTH(B6406)))))</f>
        <v/>
      </c>
    </row>
    <row r="6407" customFormat="false" ht="15" hidden="false" customHeight="false" outlineLevel="0" collapsed="false">
      <c r="I6407" s="0" t="str">
        <f aca="false">IF(A6407="","",IF(COUNTIF(Campaigns!$A$7:$A$300,A6407)&gt;0,"✓",IF(N(D6407)=0,"– no spend","⚠ add to Campaigns tab")))</f>
        <v/>
      </c>
      <c r="J6407" s="83" t="str">
        <f aca="false">IF(D6407="","",D6407*IF(Settings!$B$23=Settings!$C$6,1,IF(Settings!$B$23="USD",1/INDEX(Settings!$B$29:$B$40,MONTH(B6407)),INDEX(Settings!$B$29:$B$40,MONTH(B6407)))))</f>
        <v/>
      </c>
    </row>
    <row r="6408" customFormat="false" ht="15" hidden="false" customHeight="false" outlineLevel="0" collapsed="false">
      <c r="I6408" s="0" t="str">
        <f aca="false">IF(A6408="","",IF(COUNTIF(Campaigns!$A$7:$A$300,A6408)&gt;0,"✓",IF(N(D6408)=0,"– no spend","⚠ add to Campaigns tab")))</f>
        <v/>
      </c>
      <c r="J6408" s="83" t="str">
        <f aca="false">IF(D6408="","",D6408*IF(Settings!$B$23=Settings!$C$6,1,IF(Settings!$B$23="USD",1/INDEX(Settings!$B$29:$B$40,MONTH(B6408)),INDEX(Settings!$B$29:$B$40,MONTH(B6408)))))</f>
        <v/>
      </c>
    </row>
    <row r="6409" customFormat="false" ht="15" hidden="false" customHeight="false" outlineLevel="0" collapsed="false">
      <c r="I6409" s="0" t="str">
        <f aca="false">IF(A6409="","",IF(COUNTIF(Campaigns!$A$7:$A$300,A6409)&gt;0,"✓",IF(N(D6409)=0,"– no spend","⚠ add to Campaigns tab")))</f>
        <v/>
      </c>
      <c r="J6409" s="83" t="str">
        <f aca="false">IF(D6409="","",D6409*IF(Settings!$B$23=Settings!$C$6,1,IF(Settings!$B$23="USD",1/INDEX(Settings!$B$29:$B$40,MONTH(B6409)),INDEX(Settings!$B$29:$B$40,MONTH(B6409)))))</f>
        <v/>
      </c>
    </row>
    <row r="6410" customFormat="false" ht="15" hidden="false" customHeight="false" outlineLevel="0" collapsed="false">
      <c r="I6410" s="0" t="str">
        <f aca="false">IF(A6410="","",IF(COUNTIF(Campaigns!$A$7:$A$300,A6410)&gt;0,"✓",IF(N(D6410)=0,"– no spend","⚠ add to Campaigns tab")))</f>
        <v/>
      </c>
      <c r="J6410" s="83" t="str">
        <f aca="false">IF(D6410="","",D6410*IF(Settings!$B$23=Settings!$C$6,1,IF(Settings!$B$23="USD",1/INDEX(Settings!$B$29:$B$40,MONTH(B6410)),INDEX(Settings!$B$29:$B$40,MONTH(B6410)))))</f>
        <v/>
      </c>
    </row>
    <row r="6411" customFormat="false" ht="15" hidden="false" customHeight="false" outlineLevel="0" collapsed="false">
      <c r="I6411" s="0" t="str">
        <f aca="false">IF(A6411="","",IF(COUNTIF(Campaigns!$A$7:$A$300,A6411)&gt;0,"✓",IF(N(D6411)=0,"– no spend","⚠ add to Campaigns tab")))</f>
        <v/>
      </c>
      <c r="J6411" s="83" t="str">
        <f aca="false">IF(D6411="","",D6411*IF(Settings!$B$23=Settings!$C$6,1,IF(Settings!$B$23="USD",1/INDEX(Settings!$B$29:$B$40,MONTH(B6411)),INDEX(Settings!$B$29:$B$40,MONTH(B6411)))))</f>
        <v/>
      </c>
    </row>
    <row r="6412" customFormat="false" ht="15" hidden="false" customHeight="false" outlineLevel="0" collapsed="false">
      <c r="I6412" s="0" t="str">
        <f aca="false">IF(A6412="","",IF(COUNTIF(Campaigns!$A$7:$A$300,A6412)&gt;0,"✓",IF(N(D6412)=0,"– no spend","⚠ add to Campaigns tab")))</f>
        <v/>
      </c>
      <c r="J6412" s="83" t="str">
        <f aca="false">IF(D6412="","",D6412*IF(Settings!$B$23=Settings!$C$6,1,IF(Settings!$B$23="USD",1/INDEX(Settings!$B$29:$B$40,MONTH(B6412)),INDEX(Settings!$B$29:$B$40,MONTH(B6412)))))</f>
        <v/>
      </c>
    </row>
    <row r="6413" customFormat="false" ht="15" hidden="false" customHeight="false" outlineLevel="0" collapsed="false">
      <c r="I6413" s="0" t="str">
        <f aca="false">IF(A6413="","",IF(COUNTIF(Campaigns!$A$7:$A$300,A6413)&gt;0,"✓",IF(N(D6413)=0,"– no spend","⚠ add to Campaigns tab")))</f>
        <v/>
      </c>
      <c r="J6413" s="83" t="str">
        <f aca="false">IF(D6413="","",D6413*IF(Settings!$B$23=Settings!$C$6,1,IF(Settings!$B$23="USD",1/INDEX(Settings!$B$29:$B$40,MONTH(B6413)),INDEX(Settings!$B$29:$B$40,MONTH(B6413)))))</f>
        <v/>
      </c>
    </row>
    <row r="6414" customFormat="false" ht="15" hidden="false" customHeight="false" outlineLevel="0" collapsed="false">
      <c r="I6414" s="0" t="str">
        <f aca="false">IF(A6414="","",IF(COUNTIF(Campaigns!$A$7:$A$300,A6414)&gt;0,"✓",IF(N(D6414)=0,"– no spend","⚠ add to Campaigns tab")))</f>
        <v/>
      </c>
      <c r="J6414" s="83" t="str">
        <f aca="false">IF(D6414="","",D6414*IF(Settings!$B$23=Settings!$C$6,1,IF(Settings!$B$23="USD",1/INDEX(Settings!$B$29:$B$40,MONTH(B6414)),INDEX(Settings!$B$29:$B$40,MONTH(B6414)))))</f>
        <v/>
      </c>
    </row>
    <row r="6415" customFormat="false" ht="15" hidden="false" customHeight="false" outlineLevel="0" collapsed="false">
      <c r="I6415" s="0" t="str">
        <f aca="false">IF(A6415="","",IF(COUNTIF(Campaigns!$A$7:$A$300,A6415)&gt;0,"✓",IF(N(D6415)=0,"– no spend","⚠ add to Campaigns tab")))</f>
        <v/>
      </c>
      <c r="J6415" s="83" t="str">
        <f aca="false">IF(D6415="","",D6415*IF(Settings!$B$23=Settings!$C$6,1,IF(Settings!$B$23="USD",1/INDEX(Settings!$B$29:$B$40,MONTH(B6415)),INDEX(Settings!$B$29:$B$40,MONTH(B6415)))))</f>
        <v/>
      </c>
    </row>
    <row r="6416" customFormat="false" ht="15" hidden="false" customHeight="false" outlineLevel="0" collapsed="false">
      <c r="I6416" s="0" t="str">
        <f aca="false">IF(A6416="","",IF(COUNTIF(Campaigns!$A$7:$A$300,A6416)&gt;0,"✓",IF(N(D6416)=0,"– no spend","⚠ add to Campaigns tab")))</f>
        <v/>
      </c>
      <c r="J6416" s="83" t="str">
        <f aca="false">IF(D6416="","",D6416*IF(Settings!$B$23=Settings!$C$6,1,IF(Settings!$B$23="USD",1/INDEX(Settings!$B$29:$B$40,MONTH(B6416)),INDEX(Settings!$B$29:$B$40,MONTH(B6416)))))</f>
        <v/>
      </c>
    </row>
    <row r="6417" customFormat="false" ht="15" hidden="false" customHeight="false" outlineLevel="0" collapsed="false">
      <c r="I6417" s="0" t="str">
        <f aca="false">IF(A6417="","",IF(COUNTIF(Campaigns!$A$7:$A$300,A6417)&gt;0,"✓",IF(N(D6417)=0,"– no spend","⚠ add to Campaigns tab")))</f>
        <v/>
      </c>
      <c r="J6417" s="83" t="str">
        <f aca="false">IF(D6417="","",D6417*IF(Settings!$B$23=Settings!$C$6,1,IF(Settings!$B$23="USD",1/INDEX(Settings!$B$29:$B$40,MONTH(B6417)),INDEX(Settings!$B$29:$B$40,MONTH(B6417)))))</f>
        <v/>
      </c>
    </row>
    <row r="6418" customFormat="false" ht="15" hidden="false" customHeight="false" outlineLevel="0" collapsed="false">
      <c r="I6418" s="0" t="str">
        <f aca="false">IF(A6418="","",IF(COUNTIF(Campaigns!$A$7:$A$300,A6418)&gt;0,"✓",IF(N(D6418)=0,"– no spend","⚠ add to Campaigns tab")))</f>
        <v/>
      </c>
      <c r="J6418" s="83" t="str">
        <f aca="false">IF(D6418="","",D6418*IF(Settings!$B$23=Settings!$C$6,1,IF(Settings!$B$23="USD",1/INDEX(Settings!$B$29:$B$40,MONTH(B6418)),INDEX(Settings!$B$29:$B$40,MONTH(B6418)))))</f>
        <v/>
      </c>
    </row>
    <row r="6419" customFormat="false" ht="15" hidden="false" customHeight="false" outlineLevel="0" collapsed="false">
      <c r="I6419" s="0" t="str">
        <f aca="false">IF(A6419="","",IF(COUNTIF(Campaigns!$A$7:$A$300,A6419)&gt;0,"✓",IF(N(D6419)=0,"– no spend","⚠ add to Campaigns tab")))</f>
        <v/>
      </c>
      <c r="J6419" s="83" t="str">
        <f aca="false">IF(D6419="","",D6419*IF(Settings!$B$23=Settings!$C$6,1,IF(Settings!$B$23="USD",1/INDEX(Settings!$B$29:$B$40,MONTH(B6419)),INDEX(Settings!$B$29:$B$40,MONTH(B6419)))))</f>
        <v/>
      </c>
    </row>
    <row r="6420" customFormat="false" ht="15" hidden="false" customHeight="false" outlineLevel="0" collapsed="false">
      <c r="I6420" s="0" t="str">
        <f aca="false">IF(A6420="","",IF(COUNTIF(Campaigns!$A$7:$A$300,A6420)&gt;0,"✓",IF(N(D6420)=0,"– no spend","⚠ add to Campaigns tab")))</f>
        <v/>
      </c>
      <c r="J6420" s="83" t="str">
        <f aca="false">IF(D6420="","",D6420*IF(Settings!$B$23=Settings!$C$6,1,IF(Settings!$B$23="USD",1/INDEX(Settings!$B$29:$B$40,MONTH(B6420)),INDEX(Settings!$B$29:$B$40,MONTH(B6420)))))</f>
        <v/>
      </c>
    </row>
    <row r="6421" customFormat="false" ht="15" hidden="false" customHeight="false" outlineLevel="0" collapsed="false">
      <c r="I6421" s="0" t="str">
        <f aca="false">IF(A6421="","",IF(COUNTIF(Campaigns!$A$7:$A$300,A6421)&gt;0,"✓",IF(N(D6421)=0,"– no spend","⚠ add to Campaigns tab")))</f>
        <v/>
      </c>
      <c r="J6421" s="83" t="str">
        <f aca="false">IF(D6421="","",D6421*IF(Settings!$B$23=Settings!$C$6,1,IF(Settings!$B$23="USD",1/INDEX(Settings!$B$29:$B$40,MONTH(B6421)),INDEX(Settings!$B$29:$B$40,MONTH(B6421)))))</f>
        <v/>
      </c>
    </row>
    <row r="6422" customFormat="false" ht="15" hidden="false" customHeight="false" outlineLevel="0" collapsed="false">
      <c r="I6422" s="0" t="str">
        <f aca="false">IF(A6422="","",IF(COUNTIF(Campaigns!$A$7:$A$300,A6422)&gt;0,"✓",IF(N(D6422)=0,"– no spend","⚠ add to Campaigns tab")))</f>
        <v/>
      </c>
      <c r="J6422" s="83" t="str">
        <f aca="false">IF(D6422="","",D6422*IF(Settings!$B$23=Settings!$C$6,1,IF(Settings!$B$23="USD",1/INDEX(Settings!$B$29:$B$40,MONTH(B6422)),INDEX(Settings!$B$29:$B$40,MONTH(B6422)))))</f>
        <v/>
      </c>
    </row>
    <row r="6423" customFormat="false" ht="15" hidden="false" customHeight="false" outlineLevel="0" collapsed="false">
      <c r="I6423" s="0" t="str">
        <f aca="false">IF(A6423="","",IF(COUNTIF(Campaigns!$A$7:$A$300,A6423)&gt;0,"✓",IF(N(D6423)=0,"– no spend","⚠ add to Campaigns tab")))</f>
        <v/>
      </c>
      <c r="J6423" s="83" t="str">
        <f aca="false">IF(D6423="","",D6423*IF(Settings!$B$23=Settings!$C$6,1,IF(Settings!$B$23="USD",1/INDEX(Settings!$B$29:$B$40,MONTH(B6423)),INDEX(Settings!$B$29:$B$40,MONTH(B6423)))))</f>
        <v/>
      </c>
    </row>
    <row r="6424" customFormat="false" ht="15" hidden="false" customHeight="false" outlineLevel="0" collapsed="false">
      <c r="I6424" s="0" t="str">
        <f aca="false">IF(A6424="","",IF(COUNTIF(Campaigns!$A$7:$A$300,A6424)&gt;0,"✓",IF(N(D6424)=0,"– no spend","⚠ add to Campaigns tab")))</f>
        <v/>
      </c>
      <c r="J6424" s="83" t="str">
        <f aca="false">IF(D6424="","",D6424*IF(Settings!$B$23=Settings!$C$6,1,IF(Settings!$B$23="USD",1/INDEX(Settings!$B$29:$B$40,MONTH(B6424)),INDEX(Settings!$B$29:$B$40,MONTH(B6424)))))</f>
        <v/>
      </c>
    </row>
    <row r="6425" customFormat="false" ht="15" hidden="false" customHeight="false" outlineLevel="0" collapsed="false">
      <c r="I6425" s="0" t="str">
        <f aca="false">IF(A6425="","",IF(COUNTIF(Campaigns!$A$7:$A$300,A6425)&gt;0,"✓",IF(N(D6425)=0,"– no spend","⚠ add to Campaigns tab")))</f>
        <v/>
      </c>
      <c r="J6425" s="83" t="str">
        <f aca="false">IF(D6425="","",D6425*IF(Settings!$B$23=Settings!$C$6,1,IF(Settings!$B$23="USD",1/INDEX(Settings!$B$29:$B$40,MONTH(B6425)),INDEX(Settings!$B$29:$B$40,MONTH(B6425)))))</f>
        <v/>
      </c>
    </row>
    <row r="6426" customFormat="false" ht="15" hidden="false" customHeight="false" outlineLevel="0" collapsed="false">
      <c r="I6426" s="0" t="str">
        <f aca="false">IF(A6426="","",IF(COUNTIF(Campaigns!$A$7:$A$300,A6426)&gt;0,"✓",IF(N(D6426)=0,"– no spend","⚠ add to Campaigns tab")))</f>
        <v/>
      </c>
      <c r="J6426" s="83" t="str">
        <f aca="false">IF(D6426="","",D6426*IF(Settings!$B$23=Settings!$C$6,1,IF(Settings!$B$23="USD",1/INDEX(Settings!$B$29:$B$40,MONTH(B6426)),INDEX(Settings!$B$29:$B$40,MONTH(B6426)))))</f>
        <v/>
      </c>
    </row>
    <row r="6427" customFormat="false" ht="15" hidden="false" customHeight="false" outlineLevel="0" collapsed="false">
      <c r="I6427" s="0" t="str">
        <f aca="false">IF(A6427="","",IF(COUNTIF(Campaigns!$A$7:$A$300,A6427)&gt;0,"✓",IF(N(D6427)=0,"– no spend","⚠ add to Campaigns tab")))</f>
        <v/>
      </c>
      <c r="J6427" s="83" t="str">
        <f aca="false">IF(D6427="","",D6427*IF(Settings!$B$23=Settings!$C$6,1,IF(Settings!$B$23="USD",1/INDEX(Settings!$B$29:$B$40,MONTH(B6427)),INDEX(Settings!$B$29:$B$40,MONTH(B6427)))))</f>
        <v/>
      </c>
    </row>
    <row r="6428" customFormat="false" ht="15" hidden="false" customHeight="false" outlineLevel="0" collapsed="false">
      <c r="I6428" s="0" t="str">
        <f aca="false">IF(A6428="","",IF(COUNTIF(Campaigns!$A$7:$A$300,A6428)&gt;0,"✓",IF(N(D6428)=0,"– no spend","⚠ add to Campaigns tab")))</f>
        <v/>
      </c>
      <c r="J6428" s="83" t="str">
        <f aca="false">IF(D6428="","",D6428*IF(Settings!$B$23=Settings!$C$6,1,IF(Settings!$B$23="USD",1/INDEX(Settings!$B$29:$B$40,MONTH(B6428)),INDEX(Settings!$B$29:$B$40,MONTH(B6428)))))</f>
        <v/>
      </c>
    </row>
    <row r="6429" customFormat="false" ht="15" hidden="false" customHeight="false" outlineLevel="0" collapsed="false">
      <c r="I6429" s="0" t="str">
        <f aca="false">IF(A6429="","",IF(COUNTIF(Campaigns!$A$7:$A$300,A6429)&gt;0,"✓",IF(N(D6429)=0,"– no spend","⚠ add to Campaigns tab")))</f>
        <v/>
      </c>
      <c r="J6429" s="83" t="str">
        <f aca="false">IF(D6429="","",D6429*IF(Settings!$B$23=Settings!$C$6,1,IF(Settings!$B$23="USD",1/INDEX(Settings!$B$29:$B$40,MONTH(B6429)),INDEX(Settings!$B$29:$B$40,MONTH(B6429)))))</f>
        <v/>
      </c>
    </row>
    <row r="6430" customFormat="false" ht="15" hidden="false" customHeight="false" outlineLevel="0" collapsed="false">
      <c r="I6430" s="0" t="str">
        <f aca="false">IF(A6430="","",IF(COUNTIF(Campaigns!$A$7:$A$300,A6430)&gt;0,"✓",IF(N(D6430)=0,"– no spend","⚠ add to Campaigns tab")))</f>
        <v/>
      </c>
      <c r="J6430" s="83" t="str">
        <f aca="false">IF(D6430="","",D6430*IF(Settings!$B$23=Settings!$C$6,1,IF(Settings!$B$23="USD",1/INDEX(Settings!$B$29:$B$40,MONTH(B6430)),INDEX(Settings!$B$29:$B$40,MONTH(B6430)))))</f>
        <v/>
      </c>
    </row>
    <row r="6431" customFormat="false" ht="15" hidden="false" customHeight="false" outlineLevel="0" collapsed="false">
      <c r="I6431" s="0" t="str">
        <f aca="false">IF(A6431="","",IF(COUNTIF(Campaigns!$A$7:$A$300,A6431)&gt;0,"✓",IF(N(D6431)=0,"– no spend","⚠ add to Campaigns tab")))</f>
        <v/>
      </c>
      <c r="J6431" s="83" t="str">
        <f aca="false">IF(D6431="","",D6431*IF(Settings!$B$23=Settings!$C$6,1,IF(Settings!$B$23="USD",1/INDEX(Settings!$B$29:$B$40,MONTH(B6431)),INDEX(Settings!$B$29:$B$40,MONTH(B6431)))))</f>
        <v/>
      </c>
    </row>
    <row r="6432" customFormat="false" ht="15" hidden="false" customHeight="false" outlineLevel="0" collapsed="false">
      <c r="I6432" s="0" t="str">
        <f aca="false">IF(A6432="","",IF(COUNTIF(Campaigns!$A$7:$A$300,A6432)&gt;0,"✓",IF(N(D6432)=0,"– no spend","⚠ add to Campaigns tab")))</f>
        <v/>
      </c>
      <c r="J6432" s="83" t="str">
        <f aca="false">IF(D6432="","",D6432*IF(Settings!$B$23=Settings!$C$6,1,IF(Settings!$B$23="USD",1/INDEX(Settings!$B$29:$B$40,MONTH(B6432)),INDEX(Settings!$B$29:$B$40,MONTH(B6432)))))</f>
        <v/>
      </c>
    </row>
    <row r="6433" customFormat="false" ht="15" hidden="false" customHeight="false" outlineLevel="0" collapsed="false">
      <c r="I6433" s="0" t="str">
        <f aca="false">IF(A6433="","",IF(COUNTIF(Campaigns!$A$7:$A$300,A6433)&gt;0,"✓",IF(N(D6433)=0,"– no spend","⚠ add to Campaigns tab")))</f>
        <v/>
      </c>
      <c r="J6433" s="83" t="str">
        <f aca="false">IF(D6433="","",D6433*IF(Settings!$B$23=Settings!$C$6,1,IF(Settings!$B$23="USD",1/INDEX(Settings!$B$29:$B$40,MONTH(B6433)),INDEX(Settings!$B$29:$B$40,MONTH(B6433)))))</f>
        <v/>
      </c>
    </row>
    <row r="6434" customFormat="false" ht="15" hidden="false" customHeight="false" outlineLevel="0" collapsed="false">
      <c r="I6434" s="0" t="str">
        <f aca="false">IF(A6434="","",IF(COUNTIF(Campaigns!$A$7:$A$300,A6434)&gt;0,"✓",IF(N(D6434)=0,"– no spend","⚠ add to Campaigns tab")))</f>
        <v/>
      </c>
      <c r="J6434" s="83" t="str">
        <f aca="false">IF(D6434="","",D6434*IF(Settings!$B$23=Settings!$C$6,1,IF(Settings!$B$23="USD",1/INDEX(Settings!$B$29:$B$40,MONTH(B6434)),INDEX(Settings!$B$29:$B$40,MONTH(B6434)))))</f>
        <v/>
      </c>
    </row>
    <row r="6435" customFormat="false" ht="15" hidden="false" customHeight="false" outlineLevel="0" collapsed="false">
      <c r="I6435" s="0" t="str">
        <f aca="false">IF(A6435="","",IF(COUNTIF(Campaigns!$A$7:$A$300,A6435)&gt;0,"✓",IF(N(D6435)=0,"– no spend","⚠ add to Campaigns tab")))</f>
        <v/>
      </c>
      <c r="J6435" s="83" t="str">
        <f aca="false">IF(D6435="","",D6435*IF(Settings!$B$23=Settings!$C$6,1,IF(Settings!$B$23="USD",1/INDEX(Settings!$B$29:$B$40,MONTH(B6435)),INDEX(Settings!$B$29:$B$40,MONTH(B6435)))))</f>
        <v/>
      </c>
    </row>
    <row r="6436" customFormat="false" ht="15" hidden="false" customHeight="false" outlineLevel="0" collapsed="false">
      <c r="I6436" s="0" t="str">
        <f aca="false">IF(A6436="","",IF(COUNTIF(Campaigns!$A$7:$A$300,A6436)&gt;0,"✓",IF(N(D6436)=0,"– no spend","⚠ add to Campaigns tab")))</f>
        <v/>
      </c>
      <c r="J6436" s="83" t="str">
        <f aca="false">IF(D6436="","",D6436*IF(Settings!$B$23=Settings!$C$6,1,IF(Settings!$B$23="USD",1/INDEX(Settings!$B$29:$B$40,MONTH(B6436)),INDEX(Settings!$B$29:$B$40,MONTH(B6436)))))</f>
        <v/>
      </c>
    </row>
    <row r="6437" customFormat="false" ht="15" hidden="false" customHeight="false" outlineLevel="0" collapsed="false">
      <c r="I6437" s="0" t="str">
        <f aca="false">IF(A6437="","",IF(COUNTIF(Campaigns!$A$7:$A$300,A6437)&gt;0,"✓",IF(N(D6437)=0,"– no spend","⚠ add to Campaigns tab")))</f>
        <v/>
      </c>
      <c r="J6437" s="83" t="str">
        <f aca="false">IF(D6437="","",D6437*IF(Settings!$B$23=Settings!$C$6,1,IF(Settings!$B$23="USD",1/INDEX(Settings!$B$29:$B$40,MONTH(B6437)),INDEX(Settings!$B$29:$B$40,MONTH(B6437)))))</f>
        <v/>
      </c>
    </row>
    <row r="6438" customFormat="false" ht="15" hidden="false" customHeight="false" outlineLevel="0" collapsed="false">
      <c r="I6438" s="0" t="str">
        <f aca="false">IF(A6438="","",IF(COUNTIF(Campaigns!$A$7:$A$300,A6438)&gt;0,"✓",IF(N(D6438)=0,"– no spend","⚠ add to Campaigns tab")))</f>
        <v/>
      </c>
      <c r="J6438" s="83" t="str">
        <f aca="false">IF(D6438="","",D6438*IF(Settings!$B$23=Settings!$C$6,1,IF(Settings!$B$23="USD",1/INDEX(Settings!$B$29:$B$40,MONTH(B6438)),INDEX(Settings!$B$29:$B$40,MONTH(B6438)))))</f>
        <v/>
      </c>
    </row>
    <row r="6439" customFormat="false" ht="15" hidden="false" customHeight="false" outlineLevel="0" collapsed="false">
      <c r="I6439" s="0" t="str">
        <f aca="false">IF(A6439="","",IF(COUNTIF(Campaigns!$A$7:$A$300,A6439)&gt;0,"✓",IF(N(D6439)=0,"– no spend","⚠ add to Campaigns tab")))</f>
        <v/>
      </c>
      <c r="J6439" s="83" t="str">
        <f aca="false">IF(D6439="","",D6439*IF(Settings!$B$23=Settings!$C$6,1,IF(Settings!$B$23="USD",1/INDEX(Settings!$B$29:$B$40,MONTH(B6439)),INDEX(Settings!$B$29:$B$40,MONTH(B6439)))))</f>
        <v/>
      </c>
    </row>
    <row r="6440" customFormat="false" ht="15" hidden="false" customHeight="false" outlineLevel="0" collapsed="false">
      <c r="I6440" s="0" t="str">
        <f aca="false">IF(A6440="","",IF(COUNTIF(Campaigns!$A$7:$A$300,A6440)&gt;0,"✓",IF(N(D6440)=0,"– no spend","⚠ add to Campaigns tab")))</f>
        <v/>
      </c>
      <c r="J6440" s="83" t="str">
        <f aca="false">IF(D6440="","",D6440*IF(Settings!$B$23=Settings!$C$6,1,IF(Settings!$B$23="USD",1/INDEX(Settings!$B$29:$B$40,MONTH(B6440)),INDEX(Settings!$B$29:$B$40,MONTH(B6440)))))</f>
        <v/>
      </c>
    </row>
    <row r="6441" customFormat="false" ht="15" hidden="false" customHeight="false" outlineLevel="0" collapsed="false">
      <c r="I6441" s="0" t="str">
        <f aca="false">IF(A6441="","",IF(COUNTIF(Campaigns!$A$7:$A$300,A6441)&gt;0,"✓",IF(N(D6441)=0,"– no spend","⚠ add to Campaigns tab")))</f>
        <v/>
      </c>
      <c r="J6441" s="83" t="str">
        <f aca="false">IF(D6441="","",D6441*IF(Settings!$B$23=Settings!$C$6,1,IF(Settings!$B$23="USD",1/INDEX(Settings!$B$29:$B$40,MONTH(B6441)),INDEX(Settings!$B$29:$B$40,MONTH(B6441)))))</f>
        <v/>
      </c>
    </row>
    <row r="6442" customFormat="false" ht="15" hidden="false" customHeight="false" outlineLevel="0" collapsed="false">
      <c r="I6442" s="0" t="str">
        <f aca="false">IF(A6442="","",IF(COUNTIF(Campaigns!$A$7:$A$300,A6442)&gt;0,"✓",IF(N(D6442)=0,"– no spend","⚠ add to Campaigns tab")))</f>
        <v/>
      </c>
      <c r="J6442" s="83" t="str">
        <f aca="false">IF(D6442="","",D6442*IF(Settings!$B$23=Settings!$C$6,1,IF(Settings!$B$23="USD",1/INDEX(Settings!$B$29:$B$40,MONTH(B6442)),INDEX(Settings!$B$29:$B$40,MONTH(B6442)))))</f>
        <v/>
      </c>
    </row>
    <row r="6443" customFormat="false" ht="15" hidden="false" customHeight="false" outlineLevel="0" collapsed="false">
      <c r="I6443" s="0" t="str">
        <f aca="false">IF(A6443="","",IF(COUNTIF(Campaigns!$A$7:$A$300,A6443)&gt;0,"✓",IF(N(D6443)=0,"– no spend","⚠ add to Campaigns tab")))</f>
        <v/>
      </c>
      <c r="J6443" s="83" t="str">
        <f aca="false">IF(D6443="","",D6443*IF(Settings!$B$23=Settings!$C$6,1,IF(Settings!$B$23="USD",1/INDEX(Settings!$B$29:$B$40,MONTH(B6443)),INDEX(Settings!$B$29:$B$40,MONTH(B6443)))))</f>
        <v/>
      </c>
    </row>
    <row r="6444" customFormat="false" ht="15" hidden="false" customHeight="false" outlineLevel="0" collapsed="false">
      <c r="I6444" s="0" t="str">
        <f aca="false">IF(A6444="","",IF(COUNTIF(Campaigns!$A$7:$A$300,A6444)&gt;0,"✓",IF(N(D6444)=0,"– no spend","⚠ add to Campaigns tab")))</f>
        <v/>
      </c>
      <c r="J6444" s="83" t="str">
        <f aca="false">IF(D6444="","",D6444*IF(Settings!$B$23=Settings!$C$6,1,IF(Settings!$B$23="USD",1/INDEX(Settings!$B$29:$B$40,MONTH(B6444)),INDEX(Settings!$B$29:$B$40,MONTH(B6444)))))</f>
        <v/>
      </c>
    </row>
    <row r="6445" customFormat="false" ht="15" hidden="false" customHeight="false" outlineLevel="0" collapsed="false">
      <c r="I6445" s="0" t="str">
        <f aca="false">IF(A6445="","",IF(COUNTIF(Campaigns!$A$7:$A$300,A6445)&gt;0,"✓",IF(N(D6445)=0,"– no spend","⚠ add to Campaigns tab")))</f>
        <v/>
      </c>
      <c r="J6445" s="83" t="str">
        <f aca="false">IF(D6445="","",D6445*IF(Settings!$B$23=Settings!$C$6,1,IF(Settings!$B$23="USD",1/INDEX(Settings!$B$29:$B$40,MONTH(B6445)),INDEX(Settings!$B$29:$B$40,MONTH(B6445)))))</f>
        <v/>
      </c>
    </row>
    <row r="6446" customFormat="false" ht="15" hidden="false" customHeight="false" outlineLevel="0" collapsed="false">
      <c r="I6446" s="0" t="str">
        <f aca="false">IF(A6446="","",IF(COUNTIF(Campaigns!$A$7:$A$300,A6446)&gt;0,"✓",IF(N(D6446)=0,"– no spend","⚠ add to Campaigns tab")))</f>
        <v/>
      </c>
      <c r="J6446" s="83" t="str">
        <f aca="false">IF(D6446="","",D6446*IF(Settings!$B$23=Settings!$C$6,1,IF(Settings!$B$23="USD",1/INDEX(Settings!$B$29:$B$40,MONTH(B6446)),INDEX(Settings!$B$29:$B$40,MONTH(B6446)))))</f>
        <v/>
      </c>
    </row>
    <row r="6447" customFormat="false" ht="15" hidden="false" customHeight="false" outlineLevel="0" collapsed="false">
      <c r="I6447" s="0" t="str">
        <f aca="false">IF(A6447="","",IF(COUNTIF(Campaigns!$A$7:$A$300,A6447)&gt;0,"✓",IF(N(D6447)=0,"– no spend","⚠ add to Campaigns tab")))</f>
        <v/>
      </c>
      <c r="J6447" s="83" t="str">
        <f aca="false">IF(D6447="","",D6447*IF(Settings!$B$23=Settings!$C$6,1,IF(Settings!$B$23="USD",1/INDEX(Settings!$B$29:$B$40,MONTH(B6447)),INDEX(Settings!$B$29:$B$40,MONTH(B6447)))))</f>
        <v/>
      </c>
    </row>
    <row r="6448" customFormat="false" ht="15" hidden="false" customHeight="false" outlineLevel="0" collapsed="false">
      <c r="I6448" s="0" t="str">
        <f aca="false">IF(A6448="","",IF(COUNTIF(Campaigns!$A$7:$A$300,A6448)&gt;0,"✓",IF(N(D6448)=0,"– no spend","⚠ add to Campaigns tab")))</f>
        <v/>
      </c>
      <c r="J6448" s="83" t="str">
        <f aca="false">IF(D6448="","",D6448*IF(Settings!$B$23=Settings!$C$6,1,IF(Settings!$B$23="USD",1/INDEX(Settings!$B$29:$B$40,MONTH(B6448)),INDEX(Settings!$B$29:$B$40,MONTH(B6448)))))</f>
        <v/>
      </c>
    </row>
    <row r="6449" customFormat="false" ht="15" hidden="false" customHeight="false" outlineLevel="0" collapsed="false">
      <c r="I6449" s="0" t="str">
        <f aca="false">IF(A6449="","",IF(COUNTIF(Campaigns!$A$7:$A$300,A6449)&gt;0,"✓",IF(N(D6449)=0,"– no spend","⚠ add to Campaigns tab")))</f>
        <v/>
      </c>
      <c r="J6449" s="83" t="str">
        <f aca="false">IF(D6449="","",D6449*IF(Settings!$B$23=Settings!$C$6,1,IF(Settings!$B$23="USD",1/INDEX(Settings!$B$29:$B$40,MONTH(B6449)),INDEX(Settings!$B$29:$B$40,MONTH(B6449)))))</f>
        <v/>
      </c>
    </row>
    <row r="6450" customFormat="false" ht="15" hidden="false" customHeight="false" outlineLevel="0" collapsed="false">
      <c r="I6450" s="0" t="str">
        <f aca="false">IF(A6450="","",IF(COUNTIF(Campaigns!$A$7:$A$300,A6450)&gt;0,"✓",IF(N(D6450)=0,"– no spend","⚠ add to Campaigns tab")))</f>
        <v/>
      </c>
      <c r="J6450" s="83" t="str">
        <f aca="false">IF(D6450="","",D6450*IF(Settings!$B$23=Settings!$C$6,1,IF(Settings!$B$23="USD",1/INDEX(Settings!$B$29:$B$40,MONTH(B6450)),INDEX(Settings!$B$29:$B$40,MONTH(B6450)))))</f>
        <v/>
      </c>
    </row>
    <row r="6451" customFormat="false" ht="15" hidden="false" customHeight="false" outlineLevel="0" collapsed="false">
      <c r="I6451" s="0" t="str">
        <f aca="false">IF(A6451="","",IF(COUNTIF(Campaigns!$A$7:$A$300,A6451)&gt;0,"✓",IF(N(D6451)=0,"– no spend","⚠ add to Campaigns tab")))</f>
        <v/>
      </c>
      <c r="J6451" s="83" t="str">
        <f aca="false">IF(D6451="","",D6451*IF(Settings!$B$23=Settings!$C$6,1,IF(Settings!$B$23="USD",1/INDEX(Settings!$B$29:$B$40,MONTH(B6451)),INDEX(Settings!$B$29:$B$40,MONTH(B6451)))))</f>
        <v/>
      </c>
    </row>
    <row r="6452" customFormat="false" ht="15" hidden="false" customHeight="false" outlineLevel="0" collapsed="false">
      <c r="I6452" s="0" t="str">
        <f aca="false">IF(A6452="","",IF(COUNTIF(Campaigns!$A$7:$A$300,A6452)&gt;0,"✓",IF(N(D6452)=0,"– no spend","⚠ add to Campaigns tab")))</f>
        <v/>
      </c>
      <c r="J6452" s="83" t="str">
        <f aca="false">IF(D6452="","",D6452*IF(Settings!$B$23=Settings!$C$6,1,IF(Settings!$B$23="USD",1/INDEX(Settings!$B$29:$B$40,MONTH(B6452)),INDEX(Settings!$B$29:$B$40,MONTH(B6452)))))</f>
        <v/>
      </c>
    </row>
    <row r="6453" customFormat="false" ht="15" hidden="false" customHeight="false" outlineLevel="0" collapsed="false">
      <c r="I6453" s="0" t="str">
        <f aca="false">IF(A6453="","",IF(COUNTIF(Campaigns!$A$7:$A$300,A6453)&gt;0,"✓",IF(N(D6453)=0,"– no spend","⚠ add to Campaigns tab")))</f>
        <v/>
      </c>
      <c r="J6453" s="83" t="str">
        <f aca="false">IF(D6453="","",D6453*IF(Settings!$B$23=Settings!$C$6,1,IF(Settings!$B$23="USD",1/INDEX(Settings!$B$29:$B$40,MONTH(B6453)),INDEX(Settings!$B$29:$B$40,MONTH(B6453)))))</f>
        <v/>
      </c>
    </row>
    <row r="6454" customFormat="false" ht="15" hidden="false" customHeight="false" outlineLevel="0" collapsed="false">
      <c r="I6454" s="0" t="str">
        <f aca="false">IF(A6454="","",IF(COUNTIF(Campaigns!$A$7:$A$300,A6454)&gt;0,"✓",IF(N(D6454)=0,"– no spend","⚠ add to Campaigns tab")))</f>
        <v/>
      </c>
      <c r="J6454" s="83" t="str">
        <f aca="false">IF(D6454="","",D6454*IF(Settings!$B$23=Settings!$C$6,1,IF(Settings!$B$23="USD",1/INDEX(Settings!$B$29:$B$40,MONTH(B6454)),INDEX(Settings!$B$29:$B$40,MONTH(B6454)))))</f>
        <v/>
      </c>
    </row>
    <row r="6455" customFormat="false" ht="15" hidden="false" customHeight="false" outlineLevel="0" collapsed="false">
      <c r="I6455" s="0" t="str">
        <f aca="false">IF(A6455="","",IF(COUNTIF(Campaigns!$A$7:$A$300,A6455)&gt;0,"✓",IF(N(D6455)=0,"– no spend","⚠ add to Campaigns tab")))</f>
        <v/>
      </c>
      <c r="J6455" s="83" t="str">
        <f aca="false">IF(D6455="","",D6455*IF(Settings!$B$23=Settings!$C$6,1,IF(Settings!$B$23="USD",1/INDEX(Settings!$B$29:$B$40,MONTH(B6455)),INDEX(Settings!$B$29:$B$40,MONTH(B6455)))))</f>
        <v/>
      </c>
    </row>
    <row r="6456" customFormat="false" ht="15" hidden="false" customHeight="false" outlineLevel="0" collapsed="false">
      <c r="I6456" s="0" t="str">
        <f aca="false">IF(A6456="","",IF(COUNTIF(Campaigns!$A$7:$A$300,A6456)&gt;0,"✓",IF(N(D6456)=0,"– no spend","⚠ add to Campaigns tab")))</f>
        <v/>
      </c>
      <c r="J6456" s="83" t="str">
        <f aca="false">IF(D6456="","",D6456*IF(Settings!$B$23=Settings!$C$6,1,IF(Settings!$B$23="USD",1/INDEX(Settings!$B$29:$B$40,MONTH(B6456)),INDEX(Settings!$B$29:$B$40,MONTH(B6456)))))</f>
        <v/>
      </c>
    </row>
    <row r="6457" customFormat="false" ht="15" hidden="false" customHeight="false" outlineLevel="0" collapsed="false">
      <c r="I6457" s="0" t="str">
        <f aca="false">IF(A6457="","",IF(COUNTIF(Campaigns!$A$7:$A$300,A6457)&gt;0,"✓",IF(N(D6457)=0,"– no spend","⚠ add to Campaigns tab")))</f>
        <v/>
      </c>
      <c r="J6457" s="83" t="str">
        <f aca="false">IF(D6457="","",D6457*IF(Settings!$B$23=Settings!$C$6,1,IF(Settings!$B$23="USD",1/INDEX(Settings!$B$29:$B$40,MONTH(B6457)),INDEX(Settings!$B$29:$B$40,MONTH(B6457)))))</f>
        <v/>
      </c>
    </row>
    <row r="6458" customFormat="false" ht="15" hidden="false" customHeight="false" outlineLevel="0" collapsed="false">
      <c r="I6458" s="0" t="str">
        <f aca="false">IF(A6458="","",IF(COUNTIF(Campaigns!$A$7:$A$300,A6458)&gt;0,"✓",IF(N(D6458)=0,"– no spend","⚠ add to Campaigns tab")))</f>
        <v/>
      </c>
      <c r="J6458" s="83" t="str">
        <f aca="false">IF(D6458="","",D6458*IF(Settings!$B$23=Settings!$C$6,1,IF(Settings!$B$23="USD",1/INDEX(Settings!$B$29:$B$40,MONTH(B6458)),INDEX(Settings!$B$29:$B$40,MONTH(B6458)))))</f>
        <v/>
      </c>
    </row>
    <row r="6459" customFormat="false" ht="15" hidden="false" customHeight="false" outlineLevel="0" collapsed="false">
      <c r="I6459" s="0" t="str">
        <f aca="false">IF(A6459="","",IF(COUNTIF(Campaigns!$A$7:$A$300,A6459)&gt;0,"✓",IF(N(D6459)=0,"– no spend","⚠ add to Campaigns tab")))</f>
        <v/>
      </c>
      <c r="J6459" s="83" t="str">
        <f aca="false">IF(D6459="","",D6459*IF(Settings!$B$23=Settings!$C$6,1,IF(Settings!$B$23="USD",1/INDEX(Settings!$B$29:$B$40,MONTH(B6459)),INDEX(Settings!$B$29:$B$40,MONTH(B6459)))))</f>
        <v/>
      </c>
    </row>
    <row r="6460" customFormat="false" ht="15" hidden="false" customHeight="false" outlineLevel="0" collapsed="false">
      <c r="I6460" s="0" t="str">
        <f aca="false">IF(A6460="","",IF(COUNTIF(Campaigns!$A$7:$A$300,A6460)&gt;0,"✓",IF(N(D6460)=0,"– no spend","⚠ add to Campaigns tab")))</f>
        <v/>
      </c>
      <c r="J6460" s="83" t="str">
        <f aca="false">IF(D6460="","",D6460*IF(Settings!$B$23=Settings!$C$6,1,IF(Settings!$B$23="USD",1/INDEX(Settings!$B$29:$B$40,MONTH(B6460)),INDEX(Settings!$B$29:$B$40,MONTH(B6460)))))</f>
        <v/>
      </c>
    </row>
    <row r="6461" customFormat="false" ht="15" hidden="false" customHeight="false" outlineLevel="0" collapsed="false">
      <c r="I6461" s="0" t="str">
        <f aca="false">IF(A6461="","",IF(COUNTIF(Campaigns!$A$7:$A$300,A6461)&gt;0,"✓",IF(N(D6461)=0,"– no spend","⚠ add to Campaigns tab")))</f>
        <v/>
      </c>
      <c r="J6461" s="83" t="str">
        <f aca="false">IF(D6461="","",D6461*IF(Settings!$B$23=Settings!$C$6,1,IF(Settings!$B$23="USD",1/INDEX(Settings!$B$29:$B$40,MONTH(B6461)),INDEX(Settings!$B$29:$B$40,MONTH(B6461)))))</f>
        <v/>
      </c>
    </row>
    <row r="6462" customFormat="false" ht="15" hidden="false" customHeight="false" outlineLevel="0" collapsed="false">
      <c r="I6462" s="0" t="str">
        <f aca="false">IF(A6462="","",IF(COUNTIF(Campaigns!$A$7:$A$300,A6462)&gt;0,"✓",IF(N(D6462)=0,"– no spend","⚠ add to Campaigns tab")))</f>
        <v/>
      </c>
      <c r="J6462" s="83" t="str">
        <f aca="false">IF(D6462="","",D6462*IF(Settings!$B$23=Settings!$C$6,1,IF(Settings!$B$23="USD",1/INDEX(Settings!$B$29:$B$40,MONTH(B6462)),INDEX(Settings!$B$29:$B$40,MONTH(B6462)))))</f>
        <v/>
      </c>
    </row>
    <row r="6463" customFormat="false" ht="15" hidden="false" customHeight="false" outlineLevel="0" collapsed="false">
      <c r="I6463" s="0" t="str">
        <f aca="false">IF(A6463="","",IF(COUNTIF(Campaigns!$A$7:$A$300,A6463)&gt;0,"✓",IF(N(D6463)=0,"– no spend","⚠ add to Campaigns tab")))</f>
        <v/>
      </c>
      <c r="J6463" s="83" t="str">
        <f aca="false">IF(D6463="","",D6463*IF(Settings!$B$23=Settings!$C$6,1,IF(Settings!$B$23="USD",1/INDEX(Settings!$B$29:$B$40,MONTH(B6463)),INDEX(Settings!$B$29:$B$40,MONTH(B6463)))))</f>
        <v/>
      </c>
    </row>
    <row r="6464" customFormat="false" ht="15" hidden="false" customHeight="false" outlineLevel="0" collapsed="false">
      <c r="I6464" s="0" t="str">
        <f aca="false">IF(A6464="","",IF(COUNTIF(Campaigns!$A$7:$A$300,A6464)&gt;0,"✓",IF(N(D6464)=0,"– no spend","⚠ add to Campaigns tab")))</f>
        <v/>
      </c>
      <c r="J6464" s="83" t="str">
        <f aca="false">IF(D6464="","",D6464*IF(Settings!$B$23=Settings!$C$6,1,IF(Settings!$B$23="USD",1/INDEX(Settings!$B$29:$B$40,MONTH(B6464)),INDEX(Settings!$B$29:$B$40,MONTH(B6464)))))</f>
        <v/>
      </c>
    </row>
    <row r="6465" customFormat="false" ht="15" hidden="false" customHeight="false" outlineLevel="0" collapsed="false">
      <c r="I6465" s="0" t="str">
        <f aca="false">IF(A6465="","",IF(COUNTIF(Campaigns!$A$7:$A$300,A6465)&gt;0,"✓",IF(N(D6465)=0,"– no spend","⚠ add to Campaigns tab")))</f>
        <v/>
      </c>
      <c r="J6465" s="83" t="str">
        <f aca="false">IF(D6465="","",D6465*IF(Settings!$B$23=Settings!$C$6,1,IF(Settings!$B$23="USD",1/INDEX(Settings!$B$29:$B$40,MONTH(B6465)),INDEX(Settings!$B$29:$B$40,MONTH(B6465)))))</f>
        <v/>
      </c>
    </row>
    <row r="6466" customFormat="false" ht="15" hidden="false" customHeight="false" outlineLevel="0" collapsed="false">
      <c r="I6466" s="0" t="str">
        <f aca="false">IF(A6466="","",IF(COUNTIF(Campaigns!$A$7:$A$300,A6466)&gt;0,"✓",IF(N(D6466)=0,"– no spend","⚠ add to Campaigns tab")))</f>
        <v/>
      </c>
      <c r="J6466" s="83" t="str">
        <f aca="false">IF(D6466="","",D6466*IF(Settings!$B$23=Settings!$C$6,1,IF(Settings!$B$23="USD",1/INDEX(Settings!$B$29:$B$40,MONTH(B6466)),INDEX(Settings!$B$29:$B$40,MONTH(B6466)))))</f>
        <v/>
      </c>
    </row>
    <row r="6467" customFormat="false" ht="15" hidden="false" customHeight="false" outlineLevel="0" collapsed="false">
      <c r="I6467" s="0" t="str">
        <f aca="false">IF(A6467="","",IF(COUNTIF(Campaigns!$A$7:$A$300,A6467)&gt;0,"✓",IF(N(D6467)=0,"– no spend","⚠ add to Campaigns tab")))</f>
        <v/>
      </c>
      <c r="J6467" s="83" t="str">
        <f aca="false">IF(D6467="","",D6467*IF(Settings!$B$23=Settings!$C$6,1,IF(Settings!$B$23="USD",1/INDEX(Settings!$B$29:$B$40,MONTH(B6467)),INDEX(Settings!$B$29:$B$40,MONTH(B6467)))))</f>
        <v/>
      </c>
    </row>
    <row r="6468" customFormat="false" ht="15" hidden="false" customHeight="false" outlineLevel="0" collapsed="false">
      <c r="I6468" s="0" t="str">
        <f aca="false">IF(A6468="","",IF(COUNTIF(Campaigns!$A$7:$A$300,A6468)&gt;0,"✓",IF(N(D6468)=0,"– no spend","⚠ add to Campaigns tab")))</f>
        <v/>
      </c>
      <c r="J6468" s="83" t="str">
        <f aca="false">IF(D6468="","",D6468*IF(Settings!$B$23=Settings!$C$6,1,IF(Settings!$B$23="USD",1/INDEX(Settings!$B$29:$B$40,MONTH(B6468)),INDEX(Settings!$B$29:$B$40,MONTH(B6468)))))</f>
        <v/>
      </c>
    </row>
    <row r="6469" customFormat="false" ht="15" hidden="false" customHeight="false" outlineLevel="0" collapsed="false">
      <c r="I6469" s="0" t="str">
        <f aca="false">IF(A6469="","",IF(COUNTIF(Campaigns!$A$7:$A$300,A6469)&gt;0,"✓",IF(N(D6469)=0,"– no spend","⚠ add to Campaigns tab")))</f>
        <v/>
      </c>
      <c r="J6469" s="83" t="str">
        <f aca="false">IF(D6469="","",D6469*IF(Settings!$B$23=Settings!$C$6,1,IF(Settings!$B$23="USD",1/INDEX(Settings!$B$29:$B$40,MONTH(B6469)),INDEX(Settings!$B$29:$B$40,MONTH(B6469)))))</f>
        <v/>
      </c>
    </row>
    <row r="6470" customFormat="false" ht="15" hidden="false" customHeight="false" outlineLevel="0" collapsed="false">
      <c r="I6470" s="0" t="str">
        <f aca="false">IF(A6470="","",IF(COUNTIF(Campaigns!$A$7:$A$300,A6470)&gt;0,"✓",IF(N(D6470)=0,"– no spend","⚠ add to Campaigns tab")))</f>
        <v/>
      </c>
      <c r="J6470" s="83" t="str">
        <f aca="false">IF(D6470="","",D6470*IF(Settings!$B$23=Settings!$C$6,1,IF(Settings!$B$23="USD",1/INDEX(Settings!$B$29:$B$40,MONTH(B6470)),INDEX(Settings!$B$29:$B$40,MONTH(B6470)))))</f>
        <v/>
      </c>
    </row>
    <row r="6471" customFormat="false" ht="15" hidden="false" customHeight="false" outlineLevel="0" collapsed="false">
      <c r="I6471" s="0" t="str">
        <f aca="false">IF(A6471="","",IF(COUNTIF(Campaigns!$A$7:$A$300,A6471)&gt;0,"✓",IF(N(D6471)=0,"– no spend","⚠ add to Campaigns tab")))</f>
        <v/>
      </c>
      <c r="J6471" s="83" t="str">
        <f aca="false">IF(D6471="","",D6471*IF(Settings!$B$23=Settings!$C$6,1,IF(Settings!$B$23="USD",1/INDEX(Settings!$B$29:$B$40,MONTH(B6471)),INDEX(Settings!$B$29:$B$40,MONTH(B6471)))))</f>
        <v/>
      </c>
    </row>
    <row r="6472" customFormat="false" ht="15" hidden="false" customHeight="false" outlineLevel="0" collapsed="false">
      <c r="I6472" s="0" t="str">
        <f aca="false">IF(A6472="","",IF(COUNTIF(Campaigns!$A$7:$A$300,A6472)&gt;0,"✓",IF(N(D6472)=0,"– no spend","⚠ add to Campaigns tab")))</f>
        <v/>
      </c>
      <c r="J6472" s="83" t="str">
        <f aca="false">IF(D6472="","",D6472*IF(Settings!$B$23=Settings!$C$6,1,IF(Settings!$B$23="USD",1/INDEX(Settings!$B$29:$B$40,MONTH(B6472)),INDEX(Settings!$B$29:$B$40,MONTH(B6472)))))</f>
        <v/>
      </c>
    </row>
    <row r="6473" customFormat="false" ht="15" hidden="false" customHeight="false" outlineLevel="0" collapsed="false">
      <c r="I6473" s="0" t="str">
        <f aca="false">IF(A6473="","",IF(COUNTIF(Campaigns!$A$7:$A$300,A6473)&gt;0,"✓",IF(N(D6473)=0,"– no spend","⚠ add to Campaigns tab")))</f>
        <v/>
      </c>
      <c r="J6473" s="83" t="str">
        <f aca="false">IF(D6473="","",D6473*IF(Settings!$B$23=Settings!$C$6,1,IF(Settings!$B$23="USD",1/INDEX(Settings!$B$29:$B$40,MONTH(B6473)),INDEX(Settings!$B$29:$B$40,MONTH(B6473)))))</f>
        <v/>
      </c>
    </row>
    <row r="6474" customFormat="false" ht="15" hidden="false" customHeight="false" outlineLevel="0" collapsed="false">
      <c r="I6474" s="0" t="str">
        <f aca="false">IF(A6474="","",IF(COUNTIF(Campaigns!$A$7:$A$300,A6474)&gt;0,"✓",IF(N(D6474)=0,"– no spend","⚠ add to Campaigns tab")))</f>
        <v/>
      </c>
      <c r="J6474" s="83" t="str">
        <f aca="false">IF(D6474="","",D6474*IF(Settings!$B$23=Settings!$C$6,1,IF(Settings!$B$23="USD",1/INDEX(Settings!$B$29:$B$40,MONTH(B6474)),INDEX(Settings!$B$29:$B$40,MONTH(B6474)))))</f>
        <v/>
      </c>
    </row>
    <row r="6475" customFormat="false" ht="15" hidden="false" customHeight="false" outlineLevel="0" collapsed="false">
      <c r="I6475" s="0" t="str">
        <f aca="false">IF(A6475="","",IF(COUNTIF(Campaigns!$A$7:$A$300,A6475)&gt;0,"✓",IF(N(D6475)=0,"– no spend","⚠ add to Campaigns tab")))</f>
        <v/>
      </c>
      <c r="J6475" s="83" t="str">
        <f aca="false">IF(D6475="","",D6475*IF(Settings!$B$23=Settings!$C$6,1,IF(Settings!$B$23="USD",1/INDEX(Settings!$B$29:$B$40,MONTH(B6475)),INDEX(Settings!$B$29:$B$40,MONTH(B6475)))))</f>
        <v/>
      </c>
    </row>
    <row r="6476" customFormat="false" ht="15" hidden="false" customHeight="false" outlineLevel="0" collapsed="false">
      <c r="I6476" s="0" t="str">
        <f aca="false">IF(A6476="","",IF(COUNTIF(Campaigns!$A$7:$A$300,A6476)&gt;0,"✓",IF(N(D6476)=0,"– no spend","⚠ add to Campaigns tab")))</f>
        <v/>
      </c>
      <c r="J6476" s="83" t="str">
        <f aca="false">IF(D6476="","",D6476*IF(Settings!$B$23=Settings!$C$6,1,IF(Settings!$B$23="USD",1/INDEX(Settings!$B$29:$B$40,MONTH(B6476)),INDEX(Settings!$B$29:$B$40,MONTH(B6476)))))</f>
        <v/>
      </c>
    </row>
    <row r="6477" customFormat="false" ht="15" hidden="false" customHeight="false" outlineLevel="0" collapsed="false">
      <c r="I6477" s="0" t="str">
        <f aca="false">IF(A6477="","",IF(COUNTIF(Campaigns!$A$7:$A$300,A6477)&gt;0,"✓",IF(N(D6477)=0,"– no spend","⚠ add to Campaigns tab")))</f>
        <v/>
      </c>
      <c r="J6477" s="83" t="str">
        <f aca="false">IF(D6477="","",D6477*IF(Settings!$B$23=Settings!$C$6,1,IF(Settings!$B$23="USD",1/INDEX(Settings!$B$29:$B$40,MONTH(B6477)),INDEX(Settings!$B$29:$B$40,MONTH(B6477)))))</f>
        <v/>
      </c>
    </row>
    <row r="6478" customFormat="false" ht="15" hidden="false" customHeight="false" outlineLevel="0" collapsed="false">
      <c r="I6478" s="0" t="str">
        <f aca="false">IF(A6478="","",IF(COUNTIF(Campaigns!$A$7:$A$300,A6478)&gt;0,"✓",IF(N(D6478)=0,"– no spend","⚠ add to Campaigns tab")))</f>
        <v/>
      </c>
      <c r="J6478" s="83" t="str">
        <f aca="false">IF(D6478="","",D6478*IF(Settings!$B$23=Settings!$C$6,1,IF(Settings!$B$23="USD",1/INDEX(Settings!$B$29:$B$40,MONTH(B6478)),INDEX(Settings!$B$29:$B$40,MONTH(B6478)))))</f>
        <v/>
      </c>
    </row>
    <row r="6479" customFormat="false" ht="15" hidden="false" customHeight="false" outlineLevel="0" collapsed="false">
      <c r="I6479" s="0" t="str">
        <f aca="false">IF(A6479="","",IF(COUNTIF(Campaigns!$A$7:$A$300,A6479)&gt;0,"✓",IF(N(D6479)=0,"– no spend","⚠ add to Campaigns tab")))</f>
        <v/>
      </c>
      <c r="J6479" s="83" t="str">
        <f aca="false">IF(D6479="","",D6479*IF(Settings!$B$23=Settings!$C$6,1,IF(Settings!$B$23="USD",1/INDEX(Settings!$B$29:$B$40,MONTH(B6479)),INDEX(Settings!$B$29:$B$40,MONTH(B6479)))))</f>
        <v/>
      </c>
    </row>
    <row r="6480" customFormat="false" ht="15" hidden="false" customHeight="false" outlineLevel="0" collapsed="false">
      <c r="I6480" s="0" t="str">
        <f aca="false">IF(A6480="","",IF(COUNTIF(Campaigns!$A$7:$A$300,A6480)&gt;0,"✓",IF(N(D6480)=0,"– no spend","⚠ add to Campaigns tab")))</f>
        <v/>
      </c>
      <c r="J6480" s="83" t="str">
        <f aca="false">IF(D6480="","",D6480*IF(Settings!$B$23=Settings!$C$6,1,IF(Settings!$B$23="USD",1/INDEX(Settings!$B$29:$B$40,MONTH(B6480)),INDEX(Settings!$B$29:$B$40,MONTH(B6480)))))</f>
        <v/>
      </c>
    </row>
    <row r="6481" customFormat="false" ht="15" hidden="false" customHeight="false" outlineLevel="0" collapsed="false">
      <c r="I6481" s="0" t="str">
        <f aca="false">IF(A6481="","",IF(COUNTIF(Campaigns!$A$7:$A$300,A6481)&gt;0,"✓",IF(N(D6481)=0,"– no spend","⚠ add to Campaigns tab")))</f>
        <v/>
      </c>
      <c r="J6481" s="83" t="str">
        <f aca="false">IF(D6481="","",D6481*IF(Settings!$B$23=Settings!$C$6,1,IF(Settings!$B$23="USD",1/INDEX(Settings!$B$29:$B$40,MONTH(B6481)),INDEX(Settings!$B$29:$B$40,MONTH(B6481)))))</f>
        <v/>
      </c>
    </row>
    <row r="6482" customFormat="false" ht="15" hidden="false" customHeight="false" outlineLevel="0" collapsed="false">
      <c r="I6482" s="0" t="str">
        <f aca="false">IF(A6482="","",IF(COUNTIF(Campaigns!$A$7:$A$300,A6482)&gt;0,"✓",IF(N(D6482)=0,"– no spend","⚠ add to Campaigns tab")))</f>
        <v/>
      </c>
      <c r="J6482" s="83" t="str">
        <f aca="false">IF(D6482="","",D6482*IF(Settings!$B$23=Settings!$C$6,1,IF(Settings!$B$23="USD",1/INDEX(Settings!$B$29:$B$40,MONTH(B6482)),INDEX(Settings!$B$29:$B$40,MONTH(B6482)))))</f>
        <v/>
      </c>
    </row>
    <row r="6483" customFormat="false" ht="15" hidden="false" customHeight="false" outlineLevel="0" collapsed="false">
      <c r="I6483" s="0" t="str">
        <f aca="false">IF(A6483="","",IF(COUNTIF(Campaigns!$A$7:$A$300,A6483)&gt;0,"✓",IF(N(D6483)=0,"– no spend","⚠ add to Campaigns tab")))</f>
        <v/>
      </c>
      <c r="J6483" s="83" t="str">
        <f aca="false">IF(D6483="","",D6483*IF(Settings!$B$23=Settings!$C$6,1,IF(Settings!$B$23="USD",1/INDEX(Settings!$B$29:$B$40,MONTH(B6483)),INDEX(Settings!$B$29:$B$40,MONTH(B6483)))))</f>
        <v/>
      </c>
    </row>
    <row r="6484" customFormat="false" ht="15" hidden="false" customHeight="false" outlineLevel="0" collapsed="false">
      <c r="I6484" s="0" t="str">
        <f aca="false">IF(A6484="","",IF(COUNTIF(Campaigns!$A$7:$A$300,A6484)&gt;0,"✓",IF(N(D6484)=0,"– no spend","⚠ add to Campaigns tab")))</f>
        <v/>
      </c>
      <c r="J6484" s="83" t="str">
        <f aca="false">IF(D6484="","",D6484*IF(Settings!$B$23=Settings!$C$6,1,IF(Settings!$B$23="USD",1/INDEX(Settings!$B$29:$B$40,MONTH(B6484)),INDEX(Settings!$B$29:$B$40,MONTH(B6484)))))</f>
        <v/>
      </c>
    </row>
    <row r="6485" customFormat="false" ht="15" hidden="false" customHeight="false" outlineLevel="0" collapsed="false">
      <c r="I6485" s="0" t="str">
        <f aca="false">IF(A6485="","",IF(COUNTIF(Campaigns!$A$7:$A$300,A6485)&gt;0,"✓",IF(N(D6485)=0,"– no spend","⚠ add to Campaigns tab")))</f>
        <v/>
      </c>
      <c r="J6485" s="83" t="str">
        <f aca="false">IF(D6485="","",D6485*IF(Settings!$B$23=Settings!$C$6,1,IF(Settings!$B$23="USD",1/INDEX(Settings!$B$29:$B$40,MONTH(B6485)),INDEX(Settings!$B$29:$B$40,MONTH(B6485)))))</f>
        <v/>
      </c>
    </row>
    <row r="6486" customFormat="false" ht="15" hidden="false" customHeight="false" outlineLevel="0" collapsed="false">
      <c r="I6486" s="0" t="str">
        <f aca="false">IF(A6486="","",IF(COUNTIF(Campaigns!$A$7:$A$300,A6486)&gt;0,"✓",IF(N(D6486)=0,"– no spend","⚠ add to Campaigns tab")))</f>
        <v/>
      </c>
      <c r="J6486" s="83" t="str">
        <f aca="false">IF(D6486="","",D6486*IF(Settings!$B$23=Settings!$C$6,1,IF(Settings!$B$23="USD",1/INDEX(Settings!$B$29:$B$40,MONTH(B6486)),INDEX(Settings!$B$29:$B$40,MONTH(B6486)))))</f>
        <v/>
      </c>
    </row>
    <row r="6487" customFormat="false" ht="15" hidden="false" customHeight="false" outlineLevel="0" collapsed="false">
      <c r="I6487" s="0" t="str">
        <f aca="false">IF(A6487="","",IF(COUNTIF(Campaigns!$A$7:$A$300,A6487)&gt;0,"✓",IF(N(D6487)=0,"– no spend","⚠ add to Campaigns tab")))</f>
        <v/>
      </c>
      <c r="J6487" s="83" t="str">
        <f aca="false">IF(D6487="","",D6487*IF(Settings!$B$23=Settings!$C$6,1,IF(Settings!$B$23="USD",1/INDEX(Settings!$B$29:$B$40,MONTH(B6487)),INDEX(Settings!$B$29:$B$40,MONTH(B6487)))))</f>
        <v/>
      </c>
    </row>
    <row r="6488" customFormat="false" ht="15" hidden="false" customHeight="false" outlineLevel="0" collapsed="false">
      <c r="I6488" s="0" t="str">
        <f aca="false">IF(A6488="","",IF(COUNTIF(Campaigns!$A$7:$A$300,A6488)&gt;0,"✓",IF(N(D6488)=0,"– no spend","⚠ add to Campaigns tab")))</f>
        <v/>
      </c>
      <c r="J6488" s="83" t="str">
        <f aca="false">IF(D6488="","",D6488*IF(Settings!$B$23=Settings!$C$6,1,IF(Settings!$B$23="USD",1/INDEX(Settings!$B$29:$B$40,MONTH(B6488)),INDEX(Settings!$B$29:$B$40,MONTH(B6488)))))</f>
        <v/>
      </c>
    </row>
    <row r="6489" customFormat="false" ht="15" hidden="false" customHeight="false" outlineLevel="0" collapsed="false">
      <c r="I6489" s="0" t="str">
        <f aca="false">IF(A6489="","",IF(COUNTIF(Campaigns!$A$7:$A$300,A6489)&gt;0,"✓",IF(N(D6489)=0,"– no spend","⚠ add to Campaigns tab")))</f>
        <v/>
      </c>
      <c r="J6489" s="83" t="str">
        <f aca="false">IF(D6489="","",D6489*IF(Settings!$B$23=Settings!$C$6,1,IF(Settings!$B$23="USD",1/INDEX(Settings!$B$29:$B$40,MONTH(B6489)),INDEX(Settings!$B$29:$B$40,MONTH(B6489)))))</f>
        <v/>
      </c>
    </row>
    <row r="6490" customFormat="false" ht="15" hidden="false" customHeight="false" outlineLevel="0" collapsed="false">
      <c r="I6490" s="0" t="str">
        <f aca="false">IF(A6490="","",IF(COUNTIF(Campaigns!$A$7:$A$300,A6490)&gt;0,"✓",IF(N(D6490)=0,"– no spend","⚠ add to Campaigns tab")))</f>
        <v/>
      </c>
      <c r="J6490" s="83" t="str">
        <f aca="false">IF(D6490="","",D6490*IF(Settings!$B$23=Settings!$C$6,1,IF(Settings!$B$23="USD",1/INDEX(Settings!$B$29:$B$40,MONTH(B6490)),INDEX(Settings!$B$29:$B$40,MONTH(B6490)))))</f>
        <v/>
      </c>
    </row>
    <row r="6491" customFormat="false" ht="15" hidden="false" customHeight="false" outlineLevel="0" collapsed="false">
      <c r="I6491" s="0" t="str">
        <f aca="false">IF(A6491="","",IF(COUNTIF(Campaigns!$A$7:$A$300,A6491)&gt;0,"✓",IF(N(D6491)=0,"– no spend","⚠ add to Campaigns tab")))</f>
        <v/>
      </c>
      <c r="J6491" s="83" t="str">
        <f aca="false">IF(D6491="","",D6491*IF(Settings!$B$23=Settings!$C$6,1,IF(Settings!$B$23="USD",1/INDEX(Settings!$B$29:$B$40,MONTH(B6491)),INDEX(Settings!$B$29:$B$40,MONTH(B6491)))))</f>
        <v/>
      </c>
    </row>
    <row r="6492" customFormat="false" ht="15" hidden="false" customHeight="false" outlineLevel="0" collapsed="false">
      <c r="I6492" s="0" t="str">
        <f aca="false">IF(A6492="","",IF(COUNTIF(Campaigns!$A$7:$A$300,A6492)&gt;0,"✓",IF(N(D6492)=0,"– no spend","⚠ add to Campaigns tab")))</f>
        <v/>
      </c>
      <c r="J6492" s="83" t="str">
        <f aca="false">IF(D6492="","",D6492*IF(Settings!$B$23=Settings!$C$6,1,IF(Settings!$B$23="USD",1/INDEX(Settings!$B$29:$B$40,MONTH(B6492)),INDEX(Settings!$B$29:$B$40,MONTH(B6492)))))</f>
        <v/>
      </c>
    </row>
    <row r="6493" customFormat="false" ht="15" hidden="false" customHeight="false" outlineLevel="0" collapsed="false">
      <c r="I6493" s="0" t="str">
        <f aca="false">IF(A6493="","",IF(COUNTIF(Campaigns!$A$7:$A$300,A6493)&gt;0,"✓",IF(N(D6493)=0,"– no spend","⚠ add to Campaigns tab")))</f>
        <v/>
      </c>
      <c r="J6493" s="83" t="str">
        <f aca="false">IF(D6493="","",D6493*IF(Settings!$B$23=Settings!$C$6,1,IF(Settings!$B$23="USD",1/INDEX(Settings!$B$29:$B$40,MONTH(B6493)),INDEX(Settings!$B$29:$B$40,MONTH(B6493)))))</f>
        <v/>
      </c>
    </row>
    <row r="6494" customFormat="false" ht="15" hidden="false" customHeight="false" outlineLevel="0" collapsed="false">
      <c r="I6494" s="0" t="str">
        <f aca="false">IF(A6494="","",IF(COUNTIF(Campaigns!$A$7:$A$300,A6494)&gt;0,"✓",IF(N(D6494)=0,"– no spend","⚠ add to Campaigns tab")))</f>
        <v/>
      </c>
      <c r="J6494" s="83" t="str">
        <f aca="false">IF(D6494="","",D6494*IF(Settings!$B$23=Settings!$C$6,1,IF(Settings!$B$23="USD",1/INDEX(Settings!$B$29:$B$40,MONTH(B6494)),INDEX(Settings!$B$29:$B$40,MONTH(B6494)))))</f>
        <v/>
      </c>
    </row>
    <row r="6495" customFormat="false" ht="15" hidden="false" customHeight="false" outlineLevel="0" collapsed="false">
      <c r="I6495" s="0" t="str">
        <f aca="false">IF(A6495="","",IF(COUNTIF(Campaigns!$A$7:$A$300,A6495)&gt;0,"✓",IF(N(D6495)=0,"– no spend","⚠ add to Campaigns tab")))</f>
        <v/>
      </c>
      <c r="J6495" s="83" t="str">
        <f aca="false">IF(D6495="","",D6495*IF(Settings!$B$23=Settings!$C$6,1,IF(Settings!$B$23="USD",1/INDEX(Settings!$B$29:$B$40,MONTH(B6495)),INDEX(Settings!$B$29:$B$40,MONTH(B6495)))))</f>
        <v/>
      </c>
    </row>
    <row r="6496" customFormat="false" ht="15" hidden="false" customHeight="false" outlineLevel="0" collapsed="false">
      <c r="I6496" s="0" t="str">
        <f aca="false">IF(A6496="","",IF(COUNTIF(Campaigns!$A$7:$A$300,A6496)&gt;0,"✓",IF(N(D6496)=0,"– no spend","⚠ add to Campaigns tab")))</f>
        <v/>
      </c>
      <c r="J6496" s="83" t="str">
        <f aca="false">IF(D6496="","",D6496*IF(Settings!$B$23=Settings!$C$6,1,IF(Settings!$B$23="USD",1/INDEX(Settings!$B$29:$B$40,MONTH(B6496)),INDEX(Settings!$B$29:$B$40,MONTH(B6496)))))</f>
        <v/>
      </c>
    </row>
    <row r="6497" customFormat="false" ht="15" hidden="false" customHeight="false" outlineLevel="0" collapsed="false">
      <c r="I6497" s="0" t="str">
        <f aca="false">IF(A6497="","",IF(COUNTIF(Campaigns!$A$7:$A$300,A6497)&gt;0,"✓",IF(N(D6497)=0,"– no spend","⚠ add to Campaigns tab")))</f>
        <v/>
      </c>
      <c r="J6497" s="83" t="str">
        <f aca="false">IF(D6497="","",D6497*IF(Settings!$B$23=Settings!$C$6,1,IF(Settings!$B$23="USD",1/INDEX(Settings!$B$29:$B$40,MONTH(B6497)),INDEX(Settings!$B$29:$B$40,MONTH(B6497)))))</f>
        <v/>
      </c>
    </row>
    <row r="6498" customFormat="false" ht="15" hidden="false" customHeight="false" outlineLevel="0" collapsed="false">
      <c r="I6498" s="0" t="str">
        <f aca="false">IF(A6498="","",IF(COUNTIF(Campaigns!$A$7:$A$300,A6498)&gt;0,"✓",IF(N(D6498)=0,"– no spend","⚠ add to Campaigns tab")))</f>
        <v/>
      </c>
      <c r="J6498" s="83" t="str">
        <f aca="false">IF(D6498="","",D6498*IF(Settings!$B$23=Settings!$C$6,1,IF(Settings!$B$23="USD",1/INDEX(Settings!$B$29:$B$40,MONTH(B6498)),INDEX(Settings!$B$29:$B$40,MONTH(B6498)))))</f>
        <v/>
      </c>
    </row>
    <row r="6499" customFormat="false" ht="15" hidden="false" customHeight="false" outlineLevel="0" collapsed="false">
      <c r="I6499" s="0" t="str">
        <f aca="false">IF(A6499="","",IF(COUNTIF(Campaigns!$A$7:$A$300,A6499)&gt;0,"✓",IF(N(D6499)=0,"– no spend","⚠ add to Campaigns tab")))</f>
        <v/>
      </c>
      <c r="J6499" s="83" t="str">
        <f aca="false">IF(D6499="","",D6499*IF(Settings!$B$23=Settings!$C$6,1,IF(Settings!$B$23="USD",1/INDEX(Settings!$B$29:$B$40,MONTH(B6499)),INDEX(Settings!$B$29:$B$40,MONTH(B6499)))))</f>
        <v/>
      </c>
    </row>
    <row r="6500" customFormat="false" ht="15" hidden="false" customHeight="false" outlineLevel="0" collapsed="false">
      <c r="I6500" s="0" t="str">
        <f aca="false">IF(A6500="","",IF(COUNTIF(Campaigns!$A$7:$A$300,A6500)&gt;0,"✓",IF(N(D6500)=0,"– no spend","⚠ add to Campaigns tab")))</f>
        <v/>
      </c>
      <c r="J6500" s="83" t="str">
        <f aca="false">IF(D6500="","",D6500*IF(Settings!$B$23=Settings!$C$6,1,IF(Settings!$B$23="USD",1/INDEX(Settings!$B$29:$B$40,MONTH(B6500)),INDEX(Settings!$B$29:$B$40,MONTH(B6500)))))</f>
        <v/>
      </c>
    </row>
    <row r="6501" customFormat="false" ht="15" hidden="false" customHeight="false" outlineLevel="0" collapsed="false">
      <c r="I6501" s="0" t="str">
        <f aca="false">IF(A6501="","",IF(COUNTIF(Campaigns!$A$7:$A$300,A6501)&gt;0,"✓",IF(N(D6501)=0,"– no spend","⚠ add to Campaigns tab")))</f>
        <v/>
      </c>
      <c r="J6501" s="83" t="str">
        <f aca="false">IF(D6501="","",D6501*IF(Settings!$B$23=Settings!$C$6,1,IF(Settings!$B$23="USD",1/INDEX(Settings!$B$29:$B$40,MONTH(B6501)),INDEX(Settings!$B$29:$B$40,MONTH(B6501)))))</f>
        <v/>
      </c>
    </row>
    <row r="6502" customFormat="false" ht="15" hidden="false" customHeight="false" outlineLevel="0" collapsed="false">
      <c r="I6502" s="0" t="str">
        <f aca="false">IF(A6502="","",IF(COUNTIF(Campaigns!$A$7:$A$300,A6502)&gt;0,"✓",IF(N(D6502)=0,"– no spend","⚠ add to Campaigns tab")))</f>
        <v/>
      </c>
      <c r="J6502" s="83" t="str">
        <f aca="false">IF(D6502="","",D6502*IF(Settings!$B$23=Settings!$C$6,1,IF(Settings!$B$23="USD",1/INDEX(Settings!$B$29:$B$40,MONTH(B6502)),INDEX(Settings!$B$29:$B$40,MONTH(B6502)))))</f>
        <v/>
      </c>
    </row>
    <row r="6503" customFormat="false" ht="15" hidden="false" customHeight="false" outlineLevel="0" collapsed="false">
      <c r="I6503" s="0" t="str">
        <f aca="false">IF(A6503="","",IF(COUNTIF(Campaigns!$A$7:$A$300,A6503)&gt;0,"✓",IF(N(D6503)=0,"– no spend","⚠ add to Campaigns tab")))</f>
        <v/>
      </c>
      <c r="J6503" s="83" t="str">
        <f aca="false">IF(D6503="","",D6503*IF(Settings!$B$23=Settings!$C$6,1,IF(Settings!$B$23="USD",1/INDEX(Settings!$B$29:$B$40,MONTH(B6503)),INDEX(Settings!$B$29:$B$40,MONTH(B6503)))))</f>
        <v/>
      </c>
    </row>
    <row r="6504" customFormat="false" ht="15" hidden="false" customHeight="false" outlineLevel="0" collapsed="false">
      <c r="I6504" s="0" t="str">
        <f aca="false">IF(A6504="","",IF(COUNTIF(Campaigns!$A$7:$A$300,A6504)&gt;0,"✓",IF(N(D6504)=0,"– no spend","⚠ add to Campaigns tab")))</f>
        <v/>
      </c>
      <c r="J6504" s="83" t="str">
        <f aca="false">IF(D6504="","",D6504*IF(Settings!$B$23=Settings!$C$6,1,IF(Settings!$B$23="USD",1/INDEX(Settings!$B$29:$B$40,MONTH(B6504)),INDEX(Settings!$B$29:$B$40,MONTH(B6504)))))</f>
        <v/>
      </c>
    </row>
    <row r="6505" customFormat="false" ht="15" hidden="false" customHeight="false" outlineLevel="0" collapsed="false">
      <c r="I6505" s="0" t="str">
        <f aca="false">IF(A6505="","",IF(COUNTIF(Campaigns!$A$7:$A$300,A6505)&gt;0,"✓",IF(N(D6505)=0,"– no spend","⚠ add to Campaigns tab")))</f>
        <v/>
      </c>
      <c r="J6505" s="83" t="str">
        <f aca="false">IF(D6505="","",D6505*IF(Settings!$B$23=Settings!$C$6,1,IF(Settings!$B$23="USD",1/INDEX(Settings!$B$29:$B$40,MONTH(B6505)),INDEX(Settings!$B$29:$B$40,MONTH(B6505)))))</f>
        <v/>
      </c>
    </row>
    <row r="6506" customFormat="false" ht="15" hidden="false" customHeight="false" outlineLevel="0" collapsed="false">
      <c r="I6506" s="0" t="str">
        <f aca="false">IF(A6506="","",IF(COUNTIF(Campaigns!$A$7:$A$300,A6506)&gt;0,"✓",IF(N(D6506)=0,"– no spend","⚠ add to Campaigns tab")))</f>
        <v/>
      </c>
      <c r="J6506" s="83" t="str">
        <f aca="false">IF(D6506="","",D6506*IF(Settings!$B$23=Settings!$C$6,1,IF(Settings!$B$23="USD",1/INDEX(Settings!$B$29:$B$40,MONTH(B6506)),INDEX(Settings!$B$29:$B$40,MONTH(B6506)))))</f>
        <v/>
      </c>
    </row>
    <row r="6507" customFormat="false" ht="15" hidden="false" customHeight="false" outlineLevel="0" collapsed="false">
      <c r="I6507" s="0" t="str">
        <f aca="false">IF(A6507="","",IF(COUNTIF(Campaigns!$A$7:$A$300,A6507)&gt;0,"✓",IF(N(D6507)=0,"– no spend","⚠ add to Campaigns tab")))</f>
        <v/>
      </c>
      <c r="J6507" s="83" t="str">
        <f aca="false">IF(D6507="","",D6507*IF(Settings!$B$23=Settings!$C$6,1,IF(Settings!$B$23="USD",1/INDEX(Settings!$B$29:$B$40,MONTH(B6507)),INDEX(Settings!$B$29:$B$40,MONTH(B6507)))))</f>
        <v/>
      </c>
    </row>
    <row r="6508" customFormat="false" ht="15" hidden="false" customHeight="false" outlineLevel="0" collapsed="false">
      <c r="I6508" s="0" t="str">
        <f aca="false">IF(A6508="","",IF(COUNTIF(Campaigns!$A$7:$A$300,A6508)&gt;0,"✓",IF(N(D6508)=0,"– no spend","⚠ add to Campaigns tab")))</f>
        <v/>
      </c>
      <c r="J6508" s="83" t="str">
        <f aca="false">IF(D6508="","",D6508*IF(Settings!$B$23=Settings!$C$6,1,IF(Settings!$B$23="USD",1/INDEX(Settings!$B$29:$B$40,MONTH(B6508)),INDEX(Settings!$B$29:$B$40,MONTH(B6508)))))</f>
        <v/>
      </c>
    </row>
    <row r="6509" customFormat="false" ht="15" hidden="false" customHeight="false" outlineLevel="0" collapsed="false">
      <c r="I6509" s="0" t="str">
        <f aca="false">IF(A6509="","",IF(COUNTIF(Campaigns!$A$7:$A$300,A6509)&gt;0,"✓",IF(N(D6509)=0,"– no spend","⚠ add to Campaigns tab")))</f>
        <v/>
      </c>
      <c r="J6509" s="83" t="str">
        <f aca="false">IF(D6509="","",D6509*IF(Settings!$B$23=Settings!$C$6,1,IF(Settings!$B$23="USD",1/INDEX(Settings!$B$29:$B$40,MONTH(B6509)),INDEX(Settings!$B$29:$B$40,MONTH(B6509)))))</f>
        <v/>
      </c>
    </row>
    <row r="6510" customFormat="false" ht="15" hidden="false" customHeight="false" outlineLevel="0" collapsed="false">
      <c r="I6510" s="0" t="str">
        <f aca="false">IF(A6510="","",IF(COUNTIF(Campaigns!$A$7:$A$300,A6510)&gt;0,"✓",IF(N(D6510)=0,"– no spend","⚠ add to Campaigns tab")))</f>
        <v/>
      </c>
      <c r="J6510" s="83" t="str">
        <f aca="false">IF(D6510="","",D6510*IF(Settings!$B$23=Settings!$C$6,1,IF(Settings!$B$23="USD",1/INDEX(Settings!$B$29:$B$40,MONTH(B6510)),INDEX(Settings!$B$29:$B$40,MONTH(B6510)))))</f>
        <v/>
      </c>
    </row>
    <row r="6511" customFormat="false" ht="15" hidden="false" customHeight="false" outlineLevel="0" collapsed="false">
      <c r="I6511" s="0" t="str">
        <f aca="false">IF(A6511="","",IF(COUNTIF(Campaigns!$A$7:$A$300,A6511)&gt;0,"✓",IF(N(D6511)=0,"– no spend","⚠ add to Campaigns tab")))</f>
        <v/>
      </c>
      <c r="J6511" s="83" t="str">
        <f aca="false">IF(D6511="","",D6511*IF(Settings!$B$23=Settings!$C$6,1,IF(Settings!$B$23="USD",1/INDEX(Settings!$B$29:$B$40,MONTH(B6511)),INDEX(Settings!$B$29:$B$40,MONTH(B6511)))))</f>
        <v/>
      </c>
    </row>
    <row r="6512" customFormat="false" ht="15" hidden="false" customHeight="false" outlineLevel="0" collapsed="false">
      <c r="I6512" s="0" t="str">
        <f aca="false">IF(A6512="","",IF(COUNTIF(Campaigns!$A$7:$A$300,A6512)&gt;0,"✓",IF(N(D6512)=0,"– no spend","⚠ add to Campaigns tab")))</f>
        <v/>
      </c>
      <c r="J6512" s="83" t="str">
        <f aca="false">IF(D6512="","",D6512*IF(Settings!$B$23=Settings!$C$6,1,IF(Settings!$B$23="USD",1/INDEX(Settings!$B$29:$B$40,MONTH(B6512)),INDEX(Settings!$B$29:$B$40,MONTH(B6512)))))</f>
        <v/>
      </c>
    </row>
    <row r="6513" customFormat="false" ht="15" hidden="false" customHeight="false" outlineLevel="0" collapsed="false">
      <c r="I6513" s="0" t="str">
        <f aca="false">IF(A6513="","",IF(COUNTIF(Campaigns!$A$7:$A$300,A6513)&gt;0,"✓",IF(N(D6513)=0,"– no spend","⚠ add to Campaigns tab")))</f>
        <v/>
      </c>
      <c r="J6513" s="83" t="str">
        <f aca="false">IF(D6513="","",D6513*IF(Settings!$B$23=Settings!$C$6,1,IF(Settings!$B$23="USD",1/INDEX(Settings!$B$29:$B$40,MONTH(B6513)),INDEX(Settings!$B$29:$B$40,MONTH(B6513)))))</f>
        <v/>
      </c>
    </row>
    <row r="6514" customFormat="false" ht="15" hidden="false" customHeight="false" outlineLevel="0" collapsed="false">
      <c r="I6514" s="0" t="str">
        <f aca="false">IF(A6514="","",IF(COUNTIF(Campaigns!$A$7:$A$300,A6514)&gt;0,"✓",IF(N(D6514)=0,"– no spend","⚠ add to Campaigns tab")))</f>
        <v/>
      </c>
      <c r="J6514" s="83" t="str">
        <f aca="false">IF(D6514="","",D6514*IF(Settings!$B$23=Settings!$C$6,1,IF(Settings!$B$23="USD",1/INDEX(Settings!$B$29:$B$40,MONTH(B6514)),INDEX(Settings!$B$29:$B$40,MONTH(B6514)))))</f>
        <v/>
      </c>
    </row>
    <row r="6515" customFormat="false" ht="15" hidden="false" customHeight="false" outlineLevel="0" collapsed="false">
      <c r="I6515" s="0" t="str">
        <f aca="false">IF(A6515="","",IF(COUNTIF(Campaigns!$A$7:$A$300,A6515)&gt;0,"✓",IF(N(D6515)=0,"– no spend","⚠ add to Campaigns tab")))</f>
        <v/>
      </c>
      <c r="J6515" s="83" t="str">
        <f aca="false">IF(D6515="","",D6515*IF(Settings!$B$23=Settings!$C$6,1,IF(Settings!$B$23="USD",1/INDEX(Settings!$B$29:$B$40,MONTH(B6515)),INDEX(Settings!$B$29:$B$40,MONTH(B6515)))))</f>
        <v/>
      </c>
    </row>
    <row r="6516" customFormat="false" ht="15" hidden="false" customHeight="false" outlineLevel="0" collapsed="false">
      <c r="I6516" s="0" t="str">
        <f aca="false">IF(A6516="","",IF(COUNTIF(Campaigns!$A$7:$A$300,A6516)&gt;0,"✓",IF(N(D6516)=0,"– no spend","⚠ add to Campaigns tab")))</f>
        <v/>
      </c>
      <c r="J6516" s="83" t="str">
        <f aca="false">IF(D6516="","",D6516*IF(Settings!$B$23=Settings!$C$6,1,IF(Settings!$B$23="USD",1/INDEX(Settings!$B$29:$B$40,MONTH(B6516)),INDEX(Settings!$B$29:$B$40,MONTH(B6516)))))</f>
        <v/>
      </c>
    </row>
    <row r="6517" customFormat="false" ht="15" hidden="false" customHeight="false" outlineLevel="0" collapsed="false">
      <c r="I6517" s="0" t="str">
        <f aca="false">IF(A6517="","",IF(COUNTIF(Campaigns!$A$7:$A$300,A6517)&gt;0,"✓",IF(N(D6517)=0,"– no spend","⚠ add to Campaigns tab")))</f>
        <v/>
      </c>
      <c r="J6517" s="83" t="str">
        <f aca="false">IF(D6517="","",D6517*IF(Settings!$B$23=Settings!$C$6,1,IF(Settings!$B$23="USD",1/INDEX(Settings!$B$29:$B$40,MONTH(B6517)),INDEX(Settings!$B$29:$B$40,MONTH(B6517)))))</f>
        <v/>
      </c>
    </row>
    <row r="6518" customFormat="false" ht="15" hidden="false" customHeight="false" outlineLevel="0" collapsed="false">
      <c r="I6518" s="0" t="str">
        <f aca="false">IF(A6518="","",IF(COUNTIF(Campaigns!$A$7:$A$300,A6518)&gt;0,"✓",IF(N(D6518)=0,"– no spend","⚠ add to Campaigns tab")))</f>
        <v/>
      </c>
      <c r="J6518" s="83" t="str">
        <f aca="false">IF(D6518="","",D6518*IF(Settings!$B$23=Settings!$C$6,1,IF(Settings!$B$23="USD",1/INDEX(Settings!$B$29:$B$40,MONTH(B6518)),INDEX(Settings!$B$29:$B$40,MONTH(B6518)))))</f>
        <v/>
      </c>
    </row>
    <row r="6519" customFormat="false" ht="15" hidden="false" customHeight="false" outlineLevel="0" collapsed="false">
      <c r="I6519" s="0" t="str">
        <f aca="false">IF(A6519="","",IF(COUNTIF(Campaigns!$A$7:$A$300,A6519)&gt;0,"✓",IF(N(D6519)=0,"– no spend","⚠ add to Campaigns tab")))</f>
        <v/>
      </c>
      <c r="J6519" s="83" t="str">
        <f aca="false">IF(D6519="","",D6519*IF(Settings!$B$23=Settings!$C$6,1,IF(Settings!$B$23="USD",1/INDEX(Settings!$B$29:$B$40,MONTH(B6519)),INDEX(Settings!$B$29:$B$40,MONTH(B6519)))))</f>
        <v/>
      </c>
    </row>
    <row r="6520" customFormat="false" ht="15" hidden="false" customHeight="false" outlineLevel="0" collapsed="false">
      <c r="I6520" s="0" t="str">
        <f aca="false">IF(A6520="","",IF(COUNTIF(Campaigns!$A$7:$A$300,A6520)&gt;0,"✓",IF(N(D6520)=0,"– no spend","⚠ add to Campaigns tab")))</f>
        <v/>
      </c>
      <c r="J6520" s="83" t="str">
        <f aca="false">IF(D6520="","",D6520*IF(Settings!$B$23=Settings!$C$6,1,IF(Settings!$B$23="USD",1/INDEX(Settings!$B$29:$B$40,MONTH(B6520)),INDEX(Settings!$B$29:$B$40,MONTH(B6520)))))</f>
        <v/>
      </c>
    </row>
    <row r="6521" customFormat="false" ht="15" hidden="false" customHeight="false" outlineLevel="0" collapsed="false">
      <c r="I6521" s="0" t="str">
        <f aca="false">IF(A6521="","",IF(COUNTIF(Campaigns!$A$7:$A$300,A6521)&gt;0,"✓",IF(N(D6521)=0,"– no spend","⚠ add to Campaigns tab")))</f>
        <v/>
      </c>
      <c r="J6521" s="83" t="str">
        <f aca="false">IF(D6521="","",D6521*IF(Settings!$B$23=Settings!$C$6,1,IF(Settings!$B$23="USD",1/INDEX(Settings!$B$29:$B$40,MONTH(B6521)),INDEX(Settings!$B$29:$B$40,MONTH(B6521)))))</f>
        <v/>
      </c>
    </row>
    <row r="6522" customFormat="false" ht="15" hidden="false" customHeight="false" outlineLevel="0" collapsed="false">
      <c r="I6522" s="0" t="str">
        <f aca="false">IF(A6522="","",IF(COUNTIF(Campaigns!$A$7:$A$300,A6522)&gt;0,"✓",IF(N(D6522)=0,"– no spend","⚠ add to Campaigns tab")))</f>
        <v/>
      </c>
      <c r="J6522" s="83" t="str">
        <f aca="false">IF(D6522="","",D6522*IF(Settings!$B$23=Settings!$C$6,1,IF(Settings!$B$23="USD",1/INDEX(Settings!$B$29:$B$40,MONTH(B6522)),INDEX(Settings!$B$29:$B$40,MONTH(B6522)))))</f>
        <v/>
      </c>
    </row>
    <row r="6523" customFormat="false" ht="15" hidden="false" customHeight="false" outlineLevel="0" collapsed="false">
      <c r="I6523" s="0" t="str">
        <f aca="false">IF(A6523="","",IF(COUNTIF(Campaigns!$A$7:$A$300,A6523)&gt;0,"✓",IF(N(D6523)=0,"– no spend","⚠ add to Campaigns tab")))</f>
        <v/>
      </c>
      <c r="J6523" s="83" t="str">
        <f aca="false">IF(D6523="","",D6523*IF(Settings!$B$23=Settings!$C$6,1,IF(Settings!$B$23="USD",1/INDEX(Settings!$B$29:$B$40,MONTH(B6523)),INDEX(Settings!$B$29:$B$40,MONTH(B6523)))))</f>
        <v/>
      </c>
    </row>
    <row r="6524" customFormat="false" ht="15" hidden="false" customHeight="false" outlineLevel="0" collapsed="false">
      <c r="I6524" s="0" t="str">
        <f aca="false">IF(A6524="","",IF(COUNTIF(Campaigns!$A$7:$A$300,A6524)&gt;0,"✓",IF(N(D6524)=0,"– no spend","⚠ add to Campaigns tab")))</f>
        <v/>
      </c>
      <c r="J6524" s="83" t="str">
        <f aca="false">IF(D6524="","",D6524*IF(Settings!$B$23=Settings!$C$6,1,IF(Settings!$B$23="USD",1/INDEX(Settings!$B$29:$B$40,MONTH(B6524)),INDEX(Settings!$B$29:$B$40,MONTH(B6524)))))</f>
        <v/>
      </c>
    </row>
    <row r="6525" customFormat="false" ht="15" hidden="false" customHeight="false" outlineLevel="0" collapsed="false">
      <c r="I6525" s="0" t="str">
        <f aca="false">IF(A6525="","",IF(COUNTIF(Campaigns!$A$7:$A$300,A6525)&gt;0,"✓",IF(N(D6525)=0,"– no spend","⚠ add to Campaigns tab")))</f>
        <v/>
      </c>
      <c r="J6525" s="83" t="str">
        <f aca="false">IF(D6525="","",D6525*IF(Settings!$B$23=Settings!$C$6,1,IF(Settings!$B$23="USD",1/INDEX(Settings!$B$29:$B$40,MONTH(B6525)),INDEX(Settings!$B$29:$B$40,MONTH(B6525)))))</f>
        <v/>
      </c>
    </row>
    <row r="6526" customFormat="false" ht="15" hidden="false" customHeight="false" outlineLevel="0" collapsed="false">
      <c r="I6526" s="0" t="str">
        <f aca="false">IF(A6526="","",IF(COUNTIF(Campaigns!$A$7:$A$300,A6526)&gt;0,"✓",IF(N(D6526)=0,"– no spend","⚠ add to Campaigns tab")))</f>
        <v/>
      </c>
      <c r="J6526" s="83" t="str">
        <f aca="false">IF(D6526="","",D6526*IF(Settings!$B$23=Settings!$C$6,1,IF(Settings!$B$23="USD",1/INDEX(Settings!$B$29:$B$40,MONTH(B6526)),INDEX(Settings!$B$29:$B$40,MONTH(B6526)))))</f>
        <v/>
      </c>
    </row>
    <row r="6527" customFormat="false" ht="15" hidden="false" customHeight="false" outlineLevel="0" collapsed="false">
      <c r="I6527" s="0" t="str">
        <f aca="false">IF(A6527="","",IF(COUNTIF(Campaigns!$A$7:$A$300,A6527)&gt;0,"✓",IF(N(D6527)=0,"– no spend","⚠ add to Campaigns tab")))</f>
        <v/>
      </c>
      <c r="J6527" s="83" t="str">
        <f aca="false">IF(D6527="","",D6527*IF(Settings!$B$23=Settings!$C$6,1,IF(Settings!$B$23="USD",1/INDEX(Settings!$B$29:$B$40,MONTH(B6527)),INDEX(Settings!$B$29:$B$40,MONTH(B6527)))))</f>
        <v/>
      </c>
    </row>
    <row r="6528" customFormat="false" ht="15" hidden="false" customHeight="false" outlineLevel="0" collapsed="false">
      <c r="I6528" s="0" t="str">
        <f aca="false">IF(A6528="","",IF(COUNTIF(Campaigns!$A$7:$A$300,A6528)&gt;0,"✓",IF(N(D6528)=0,"– no spend","⚠ add to Campaigns tab")))</f>
        <v/>
      </c>
      <c r="J6528" s="83" t="str">
        <f aca="false">IF(D6528="","",D6528*IF(Settings!$B$23=Settings!$C$6,1,IF(Settings!$B$23="USD",1/INDEX(Settings!$B$29:$B$40,MONTH(B6528)),INDEX(Settings!$B$29:$B$40,MONTH(B6528)))))</f>
        <v/>
      </c>
    </row>
    <row r="6529" customFormat="false" ht="15" hidden="false" customHeight="false" outlineLevel="0" collapsed="false">
      <c r="I6529" s="0" t="str">
        <f aca="false">IF(A6529="","",IF(COUNTIF(Campaigns!$A$7:$A$300,A6529)&gt;0,"✓",IF(N(D6529)=0,"– no spend","⚠ add to Campaigns tab")))</f>
        <v/>
      </c>
      <c r="J6529" s="83" t="str">
        <f aca="false">IF(D6529="","",D6529*IF(Settings!$B$23=Settings!$C$6,1,IF(Settings!$B$23="USD",1/INDEX(Settings!$B$29:$B$40,MONTH(B6529)),INDEX(Settings!$B$29:$B$40,MONTH(B6529)))))</f>
        <v/>
      </c>
    </row>
    <row r="6530" customFormat="false" ht="15" hidden="false" customHeight="false" outlineLevel="0" collapsed="false">
      <c r="I6530" s="0" t="str">
        <f aca="false">IF(A6530="","",IF(COUNTIF(Campaigns!$A$7:$A$300,A6530)&gt;0,"✓",IF(N(D6530)=0,"– no spend","⚠ add to Campaigns tab")))</f>
        <v/>
      </c>
      <c r="J6530" s="83" t="str">
        <f aca="false">IF(D6530="","",D6530*IF(Settings!$B$23=Settings!$C$6,1,IF(Settings!$B$23="USD",1/INDEX(Settings!$B$29:$B$40,MONTH(B6530)),INDEX(Settings!$B$29:$B$40,MONTH(B6530)))))</f>
        <v/>
      </c>
    </row>
    <row r="6531" customFormat="false" ht="15" hidden="false" customHeight="false" outlineLevel="0" collapsed="false">
      <c r="I6531" s="0" t="str">
        <f aca="false">IF(A6531="","",IF(COUNTIF(Campaigns!$A$7:$A$300,A6531)&gt;0,"✓",IF(N(D6531)=0,"– no spend","⚠ add to Campaigns tab")))</f>
        <v/>
      </c>
      <c r="J6531" s="83" t="str">
        <f aca="false">IF(D6531="","",D6531*IF(Settings!$B$23=Settings!$C$6,1,IF(Settings!$B$23="USD",1/INDEX(Settings!$B$29:$B$40,MONTH(B6531)),INDEX(Settings!$B$29:$B$40,MONTH(B6531)))))</f>
        <v/>
      </c>
    </row>
    <row r="6532" customFormat="false" ht="15" hidden="false" customHeight="false" outlineLevel="0" collapsed="false">
      <c r="I6532" s="0" t="str">
        <f aca="false">IF(A6532="","",IF(COUNTIF(Campaigns!$A$7:$A$300,A6532)&gt;0,"✓",IF(N(D6532)=0,"– no spend","⚠ add to Campaigns tab")))</f>
        <v/>
      </c>
      <c r="J6532" s="83" t="str">
        <f aca="false">IF(D6532="","",D6532*IF(Settings!$B$23=Settings!$C$6,1,IF(Settings!$B$23="USD",1/INDEX(Settings!$B$29:$B$40,MONTH(B6532)),INDEX(Settings!$B$29:$B$40,MONTH(B6532)))))</f>
        <v/>
      </c>
    </row>
    <row r="6533" customFormat="false" ht="15" hidden="false" customHeight="false" outlineLevel="0" collapsed="false">
      <c r="I6533" s="0" t="str">
        <f aca="false">IF(A6533="","",IF(COUNTIF(Campaigns!$A$7:$A$300,A6533)&gt;0,"✓",IF(N(D6533)=0,"– no spend","⚠ add to Campaigns tab")))</f>
        <v/>
      </c>
      <c r="J6533" s="83" t="str">
        <f aca="false">IF(D6533="","",D6533*IF(Settings!$B$23=Settings!$C$6,1,IF(Settings!$B$23="USD",1/INDEX(Settings!$B$29:$B$40,MONTH(B6533)),INDEX(Settings!$B$29:$B$40,MONTH(B6533)))))</f>
        <v/>
      </c>
    </row>
    <row r="6534" customFormat="false" ht="15" hidden="false" customHeight="false" outlineLevel="0" collapsed="false">
      <c r="I6534" s="0" t="str">
        <f aca="false">IF(A6534="","",IF(COUNTIF(Campaigns!$A$7:$A$300,A6534)&gt;0,"✓",IF(N(D6534)=0,"– no spend","⚠ add to Campaigns tab")))</f>
        <v/>
      </c>
      <c r="J6534" s="83" t="str">
        <f aca="false">IF(D6534="","",D6534*IF(Settings!$B$23=Settings!$C$6,1,IF(Settings!$B$23="USD",1/INDEX(Settings!$B$29:$B$40,MONTH(B6534)),INDEX(Settings!$B$29:$B$40,MONTH(B6534)))))</f>
        <v/>
      </c>
    </row>
    <row r="6535" customFormat="false" ht="15" hidden="false" customHeight="false" outlineLevel="0" collapsed="false">
      <c r="I6535" s="0" t="str">
        <f aca="false">IF(A6535="","",IF(COUNTIF(Campaigns!$A$7:$A$300,A6535)&gt;0,"✓",IF(N(D6535)=0,"– no spend","⚠ add to Campaigns tab")))</f>
        <v/>
      </c>
      <c r="J6535" s="83" t="str">
        <f aca="false">IF(D6535="","",D6535*IF(Settings!$B$23=Settings!$C$6,1,IF(Settings!$B$23="USD",1/INDEX(Settings!$B$29:$B$40,MONTH(B6535)),INDEX(Settings!$B$29:$B$40,MONTH(B6535)))))</f>
        <v/>
      </c>
    </row>
    <row r="6536" customFormat="false" ht="15" hidden="false" customHeight="false" outlineLevel="0" collapsed="false">
      <c r="I6536" s="0" t="str">
        <f aca="false">IF(A6536="","",IF(COUNTIF(Campaigns!$A$7:$A$300,A6536)&gt;0,"✓",IF(N(D6536)=0,"– no spend","⚠ add to Campaigns tab")))</f>
        <v/>
      </c>
      <c r="J6536" s="83" t="str">
        <f aca="false">IF(D6536="","",D6536*IF(Settings!$B$23=Settings!$C$6,1,IF(Settings!$B$23="USD",1/INDEX(Settings!$B$29:$B$40,MONTH(B6536)),INDEX(Settings!$B$29:$B$40,MONTH(B6536)))))</f>
        <v/>
      </c>
    </row>
    <row r="6537" customFormat="false" ht="15" hidden="false" customHeight="false" outlineLevel="0" collapsed="false">
      <c r="I6537" s="0" t="str">
        <f aca="false">IF(A6537="","",IF(COUNTIF(Campaigns!$A$7:$A$300,A6537)&gt;0,"✓",IF(N(D6537)=0,"– no spend","⚠ add to Campaigns tab")))</f>
        <v/>
      </c>
      <c r="J6537" s="83" t="str">
        <f aca="false">IF(D6537="","",D6537*IF(Settings!$B$23=Settings!$C$6,1,IF(Settings!$B$23="USD",1/INDEX(Settings!$B$29:$B$40,MONTH(B6537)),INDEX(Settings!$B$29:$B$40,MONTH(B6537)))))</f>
        <v/>
      </c>
    </row>
    <row r="6538" customFormat="false" ht="15" hidden="false" customHeight="false" outlineLevel="0" collapsed="false">
      <c r="I6538" s="0" t="str">
        <f aca="false">IF(A6538="","",IF(COUNTIF(Campaigns!$A$7:$A$300,A6538)&gt;0,"✓",IF(N(D6538)=0,"– no spend","⚠ add to Campaigns tab")))</f>
        <v/>
      </c>
      <c r="J6538" s="83" t="str">
        <f aca="false">IF(D6538="","",D6538*IF(Settings!$B$23=Settings!$C$6,1,IF(Settings!$B$23="USD",1/INDEX(Settings!$B$29:$B$40,MONTH(B6538)),INDEX(Settings!$B$29:$B$40,MONTH(B6538)))))</f>
        <v/>
      </c>
    </row>
    <row r="6539" customFormat="false" ht="15" hidden="false" customHeight="false" outlineLevel="0" collapsed="false">
      <c r="I6539" s="0" t="str">
        <f aca="false">IF(A6539="","",IF(COUNTIF(Campaigns!$A$7:$A$300,A6539)&gt;0,"✓",IF(N(D6539)=0,"– no spend","⚠ add to Campaigns tab")))</f>
        <v/>
      </c>
      <c r="J6539" s="83" t="str">
        <f aca="false">IF(D6539="","",D6539*IF(Settings!$B$23=Settings!$C$6,1,IF(Settings!$B$23="USD",1/INDEX(Settings!$B$29:$B$40,MONTH(B6539)),INDEX(Settings!$B$29:$B$40,MONTH(B6539)))))</f>
        <v/>
      </c>
    </row>
    <row r="6540" customFormat="false" ht="15" hidden="false" customHeight="false" outlineLevel="0" collapsed="false">
      <c r="I6540" s="0" t="str">
        <f aca="false">IF(A6540="","",IF(COUNTIF(Campaigns!$A$7:$A$300,A6540)&gt;0,"✓",IF(N(D6540)=0,"– no spend","⚠ add to Campaigns tab")))</f>
        <v/>
      </c>
      <c r="J6540" s="83" t="str">
        <f aca="false">IF(D6540="","",D6540*IF(Settings!$B$23=Settings!$C$6,1,IF(Settings!$B$23="USD",1/INDEX(Settings!$B$29:$B$40,MONTH(B6540)),INDEX(Settings!$B$29:$B$40,MONTH(B6540)))))</f>
        <v/>
      </c>
    </row>
    <row r="6541" customFormat="false" ht="15" hidden="false" customHeight="false" outlineLevel="0" collapsed="false">
      <c r="I6541" s="0" t="str">
        <f aca="false">IF(A6541="","",IF(COUNTIF(Campaigns!$A$7:$A$300,A6541)&gt;0,"✓",IF(N(D6541)=0,"– no spend","⚠ add to Campaigns tab")))</f>
        <v/>
      </c>
      <c r="J6541" s="83" t="str">
        <f aca="false">IF(D6541="","",D6541*IF(Settings!$B$23=Settings!$C$6,1,IF(Settings!$B$23="USD",1/INDEX(Settings!$B$29:$B$40,MONTH(B6541)),INDEX(Settings!$B$29:$B$40,MONTH(B6541)))))</f>
        <v/>
      </c>
    </row>
    <row r="6542" customFormat="false" ht="15" hidden="false" customHeight="false" outlineLevel="0" collapsed="false">
      <c r="I6542" s="0" t="str">
        <f aca="false">IF(A6542="","",IF(COUNTIF(Campaigns!$A$7:$A$300,A6542)&gt;0,"✓",IF(N(D6542)=0,"– no spend","⚠ add to Campaigns tab")))</f>
        <v/>
      </c>
      <c r="J6542" s="83" t="str">
        <f aca="false">IF(D6542="","",D6542*IF(Settings!$B$23=Settings!$C$6,1,IF(Settings!$B$23="USD",1/INDEX(Settings!$B$29:$B$40,MONTH(B6542)),INDEX(Settings!$B$29:$B$40,MONTH(B6542)))))</f>
        <v/>
      </c>
    </row>
    <row r="6543" customFormat="false" ht="15" hidden="false" customHeight="false" outlineLevel="0" collapsed="false">
      <c r="I6543" s="0" t="str">
        <f aca="false">IF(A6543="","",IF(COUNTIF(Campaigns!$A$7:$A$300,A6543)&gt;0,"✓",IF(N(D6543)=0,"– no spend","⚠ add to Campaigns tab")))</f>
        <v/>
      </c>
      <c r="J6543" s="83" t="str">
        <f aca="false">IF(D6543="","",D6543*IF(Settings!$B$23=Settings!$C$6,1,IF(Settings!$B$23="USD",1/INDEX(Settings!$B$29:$B$40,MONTH(B6543)),INDEX(Settings!$B$29:$B$40,MONTH(B6543)))))</f>
        <v/>
      </c>
    </row>
    <row r="6544" customFormat="false" ht="15" hidden="false" customHeight="false" outlineLevel="0" collapsed="false">
      <c r="I6544" s="0" t="str">
        <f aca="false">IF(A6544="","",IF(COUNTIF(Campaigns!$A$7:$A$300,A6544)&gt;0,"✓",IF(N(D6544)=0,"– no spend","⚠ add to Campaigns tab")))</f>
        <v/>
      </c>
      <c r="J6544" s="83" t="str">
        <f aca="false">IF(D6544="","",D6544*IF(Settings!$B$23=Settings!$C$6,1,IF(Settings!$B$23="USD",1/INDEX(Settings!$B$29:$B$40,MONTH(B6544)),INDEX(Settings!$B$29:$B$40,MONTH(B6544)))))</f>
        <v/>
      </c>
    </row>
    <row r="6545" customFormat="false" ht="15" hidden="false" customHeight="false" outlineLevel="0" collapsed="false">
      <c r="I6545" s="0" t="str">
        <f aca="false">IF(A6545="","",IF(COUNTIF(Campaigns!$A$7:$A$300,A6545)&gt;0,"✓",IF(N(D6545)=0,"– no spend","⚠ add to Campaigns tab")))</f>
        <v/>
      </c>
      <c r="J6545" s="83" t="str">
        <f aca="false">IF(D6545="","",D6545*IF(Settings!$B$23=Settings!$C$6,1,IF(Settings!$B$23="USD",1/INDEX(Settings!$B$29:$B$40,MONTH(B6545)),INDEX(Settings!$B$29:$B$40,MONTH(B6545)))))</f>
        <v/>
      </c>
    </row>
    <row r="6546" customFormat="false" ht="15" hidden="false" customHeight="false" outlineLevel="0" collapsed="false">
      <c r="I6546" s="0" t="str">
        <f aca="false">IF(A6546="","",IF(COUNTIF(Campaigns!$A$7:$A$300,A6546)&gt;0,"✓",IF(N(D6546)=0,"– no spend","⚠ add to Campaigns tab")))</f>
        <v/>
      </c>
      <c r="J6546" s="83" t="str">
        <f aca="false">IF(D6546="","",D6546*IF(Settings!$B$23=Settings!$C$6,1,IF(Settings!$B$23="USD",1/INDEX(Settings!$B$29:$B$40,MONTH(B6546)),INDEX(Settings!$B$29:$B$40,MONTH(B6546)))))</f>
        <v/>
      </c>
    </row>
    <row r="6547" customFormat="false" ht="15" hidden="false" customHeight="false" outlineLevel="0" collapsed="false">
      <c r="I6547" s="0" t="str">
        <f aca="false">IF(A6547="","",IF(COUNTIF(Campaigns!$A$7:$A$300,A6547)&gt;0,"✓",IF(N(D6547)=0,"– no spend","⚠ add to Campaigns tab")))</f>
        <v/>
      </c>
      <c r="J6547" s="83" t="str">
        <f aca="false">IF(D6547="","",D6547*IF(Settings!$B$23=Settings!$C$6,1,IF(Settings!$B$23="USD",1/INDEX(Settings!$B$29:$B$40,MONTH(B6547)),INDEX(Settings!$B$29:$B$40,MONTH(B6547)))))</f>
        <v/>
      </c>
    </row>
    <row r="6548" customFormat="false" ht="15" hidden="false" customHeight="false" outlineLevel="0" collapsed="false">
      <c r="I6548" s="0" t="str">
        <f aca="false">IF(A6548="","",IF(COUNTIF(Campaigns!$A$7:$A$300,A6548)&gt;0,"✓",IF(N(D6548)=0,"– no spend","⚠ add to Campaigns tab")))</f>
        <v/>
      </c>
      <c r="J6548" s="83" t="str">
        <f aca="false">IF(D6548="","",D6548*IF(Settings!$B$23=Settings!$C$6,1,IF(Settings!$B$23="USD",1/INDEX(Settings!$B$29:$B$40,MONTH(B6548)),INDEX(Settings!$B$29:$B$40,MONTH(B6548)))))</f>
        <v/>
      </c>
    </row>
    <row r="6549" customFormat="false" ht="15" hidden="false" customHeight="false" outlineLevel="0" collapsed="false">
      <c r="I6549" s="0" t="str">
        <f aca="false">IF(A6549="","",IF(COUNTIF(Campaigns!$A$7:$A$300,A6549)&gt;0,"✓",IF(N(D6549)=0,"– no spend","⚠ add to Campaigns tab")))</f>
        <v/>
      </c>
      <c r="J6549" s="83" t="str">
        <f aca="false">IF(D6549="","",D6549*IF(Settings!$B$23=Settings!$C$6,1,IF(Settings!$B$23="USD",1/INDEX(Settings!$B$29:$B$40,MONTH(B6549)),INDEX(Settings!$B$29:$B$40,MONTH(B6549)))))</f>
        <v/>
      </c>
    </row>
    <row r="6550" customFormat="false" ht="15" hidden="false" customHeight="false" outlineLevel="0" collapsed="false">
      <c r="I6550" s="0" t="str">
        <f aca="false">IF(A6550="","",IF(COUNTIF(Campaigns!$A$7:$A$300,A6550)&gt;0,"✓",IF(N(D6550)=0,"– no spend","⚠ add to Campaigns tab")))</f>
        <v/>
      </c>
      <c r="J6550" s="83" t="str">
        <f aca="false">IF(D6550="","",D6550*IF(Settings!$B$23=Settings!$C$6,1,IF(Settings!$B$23="USD",1/INDEX(Settings!$B$29:$B$40,MONTH(B6550)),INDEX(Settings!$B$29:$B$40,MONTH(B6550)))))</f>
        <v/>
      </c>
    </row>
    <row r="6551" customFormat="false" ht="15" hidden="false" customHeight="false" outlineLevel="0" collapsed="false">
      <c r="I6551" s="0" t="str">
        <f aca="false">IF(A6551="","",IF(COUNTIF(Campaigns!$A$7:$A$300,A6551)&gt;0,"✓",IF(N(D6551)=0,"– no spend","⚠ add to Campaigns tab")))</f>
        <v/>
      </c>
      <c r="J6551" s="83" t="str">
        <f aca="false">IF(D6551="","",D6551*IF(Settings!$B$23=Settings!$C$6,1,IF(Settings!$B$23="USD",1/INDEX(Settings!$B$29:$B$40,MONTH(B6551)),INDEX(Settings!$B$29:$B$40,MONTH(B6551)))))</f>
        <v/>
      </c>
    </row>
    <row r="6552" customFormat="false" ht="15" hidden="false" customHeight="false" outlineLevel="0" collapsed="false">
      <c r="I6552" s="0" t="str">
        <f aca="false">IF(A6552="","",IF(COUNTIF(Campaigns!$A$7:$A$300,A6552)&gt;0,"✓",IF(N(D6552)=0,"– no spend","⚠ add to Campaigns tab")))</f>
        <v/>
      </c>
      <c r="J6552" s="83" t="str">
        <f aca="false">IF(D6552="","",D6552*IF(Settings!$B$23=Settings!$C$6,1,IF(Settings!$B$23="USD",1/INDEX(Settings!$B$29:$B$40,MONTH(B6552)),INDEX(Settings!$B$29:$B$40,MONTH(B6552)))))</f>
        <v/>
      </c>
    </row>
    <row r="6553" customFormat="false" ht="15" hidden="false" customHeight="false" outlineLevel="0" collapsed="false">
      <c r="I6553" s="0" t="str">
        <f aca="false">IF(A6553="","",IF(COUNTIF(Campaigns!$A$7:$A$300,A6553)&gt;0,"✓",IF(N(D6553)=0,"– no spend","⚠ add to Campaigns tab")))</f>
        <v/>
      </c>
      <c r="J6553" s="83" t="str">
        <f aca="false">IF(D6553="","",D6553*IF(Settings!$B$23=Settings!$C$6,1,IF(Settings!$B$23="USD",1/INDEX(Settings!$B$29:$B$40,MONTH(B6553)),INDEX(Settings!$B$29:$B$40,MONTH(B6553)))))</f>
        <v/>
      </c>
    </row>
    <row r="6554" customFormat="false" ht="15" hidden="false" customHeight="false" outlineLevel="0" collapsed="false">
      <c r="I6554" s="0" t="str">
        <f aca="false">IF(A6554="","",IF(COUNTIF(Campaigns!$A$7:$A$300,A6554)&gt;0,"✓",IF(N(D6554)=0,"– no spend","⚠ add to Campaigns tab")))</f>
        <v/>
      </c>
      <c r="J6554" s="83" t="str">
        <f aca="false">IF(D6554="","",D6554*IF(Settings!$B$23=Settings!$C$6,1,IF(Settings!$B$23="USD",1/INDEX(Settings!$B$29:$B$40,MONTH(B6554)),INDEX(Settings!$B$29:$B$40,MONTH(B6554)))))</f>
        <v/>
      </c>
    </row>
    <row r="6555" customFormat="false" ht="15" hidden="false" customHeight="false" outlineLevel="0" collapsed="false">
      <c r="I6555" s="0" t="str">
        <f aca="false">IF(A6555="","",IF(COUNTIF(Campaigns!$A$7:$A$300,A6555)&gt;0,"✓",IF(N(D6555)=0,"– no spend","⚠ add to Campaigns tab")))</f>
        <v/>
      </c>
      <c r="J6555" s="83" t="str">
        <f aca="false">IF(D6555="","",D6555*IF(Settings!$B$23=Settings!$C$6,1,IF(Settings!$B$23="USD",1/INDEX(Settings!$B$29:$B$40,MONTH(B6555)),INDEX(Settings!$B$29:$B$40,MONTH(B6555)))))</f>
        <v/>
      </c>
    </row>
    <row r="6556" customFormat="false" ht="15" hidden="false" customHeight="false" outlineLevel="0" collapsed="false">
      <c r="I6556" s="0" t="str">
        <f aca="false">IF(A6556="","",IF(COUNTIF(Campaigns!$A$7:$A$300,A6556)&gt;0,"✓",IF(N(D6556)=0,"– no spend","⚠ add to Campaigns tab")))</f>
        <v/>
      </c>
      <c r="J6556" s="83" t="str">
        <f aca="false">IF(D6556="","",D6556*IF(Settings!$B$23=Settings!$C$6,1,IF(Settings!$B$23="USD",1/INDEX(Settings!$B$29:$B$40,MONTH(B6556)),INDEX(Settings!$B$29:$B$40,MONTH(B6556)))))</f>
        <v/>
      </c>
    </row>
    <row r="6557" customFormat="false" ht="15" hidden="false" customHeight="false" outlineLevel="0" collapsed="false">
      <c r="I6557" s="0" t="str">
        <f aca="false">IF(A6557="","",IF(COUNTIF(Campaigns!$A$7:$A$300,A6557)&gt;0,"✓",IF(N(D6557)=0,"– no spend","⚠ add to Campaigns tab")))</f>
        <v/>
      </c>
      <c r="J6557" s="83" t="str">
        <f aca="false">IF(D6557="","",D6557*IF(Settings!$B$23=Settings!$C$6,1,IF(Settings!$B$23="USD",1/INDEX(Settings!$B$29:$B$40,MONTH(B6557)),INDEX(Settings!$B$29:$B$40,MONTH(B6557)))))</f>
        <v/>
      </c>
    </row>
    <row r="6558" customFormat="false" ht="15" hidden="false" customHeight="false" outlineLevel="0" collapsed="false">
      <c r="I6558" s="0" t="str">
        <f aca="false">IF(A6558="","",IF(COUNTIF(Campaigns!$A$7:$A$300,A6558)&gt;0,"✓",IF(N(D6558)=0,"– no spend","⚠ add to Campaigns tab")))</f>
        <v/>
      </c>
      <c r="J6558" s="83" t="str">
        <f aca="false">IF(D6558="","",D6558*IF(Settings!$B$23=Settings!$C$6,1,IF(Settings!$B$23="USD",1/INDEX(Settings!$B$29:$B$40,MONTH(B6558)),INDEX(Settings!$B$29:$B$40,MONTH(B6558)))))</f>
        <v/>
      </c>
    </row>
    <row r="6559" customFormat="false" ht="15" hidden="false" customHeight="false" outlineLevel="0" collapsed="false">
      <c r="I6559" s="0" t="str">
        <f aca="false">IF(A6559="","",IF(COUNTIF(Campaigns!$A$7:$A$300,A6559)&gt;0,"✓",IF(N(D6559)=0,"– no spend","⚠ add to Campaigns tab")))</f>
        <v/>
      </c>
      <c r="J6559" s="83" t="str">
        <f aca="false">IF(D6559="","",D6559*IF(Settings!$B$23=Settings!$C$6,1,IF(Settings!$B$23="USD",1/INDEX(Settings!$B$29:$B$40,MONTH(B6559)),INDEX(Settings!$B$29:$B$40,MONTH(B6559)))))</f>
        <v/>
      </c>
    </row>
    <row r="6560" customFormat="false" ht="15" hidden="false" customHeight="false" outlineLevel="0" collapsed="false">
      <c r="I6560" s="0" t="str">
        <f aca="false">IF(A6560="","",IF(COUNTIF(Campaigns!$A$7:$A$300,A6560)&gt;0,"✓",IF(N(D6560)=0,"– no spend","⚠ add to Campaigns tab")))</f>
        <v/>
      </c>
      <c r="J6560" s="83" t="str">
        <f aca="false">IF(D6560="","",D6560*IF(Settings!$B$23=Settings!$C$6,1,IF(Settings!$B$23="USD",1/INDEX(Settings!$B$29:$B$40,MONTH(B6560)),INDEX(Settings!$B$29:$B$40,MONTH(B6560)))))</f>
        <v/>
      </c>
    </row>
    <row r="6561" customFormat="false" ht="15" hidden="false" customHeight="false" outlineLevel="0" collapsed="false">
      <c r="I6561" s="0" t="str">
        <f aca="false">IF(A6561="","",IF(COUNTIF(Campaigns!$A$7:$A$300,A6561)&gt;0,"✓",IF(N(D6561)=0,"– no spend","⚠ add to Campaigns tab")))</f>
        <v/>
      </c>
      <c r="J6561" s="83" t="str">
        <f aca="false">IF(D6561="","",D6561*IF(Settings!$B$23=Settings!$C$6,1,IF(Settings!$B$23="USD",1/INDEX(Settings!$B$29:$B$40,MONTH(B6561)),INDEX(Settings!$B$29:$B$40,MONTH(B6561)))))</f>
        <v/>
      </c>
    </row>
    <row r="6562" customFormat="false" ht="15" hidden="false" customHeight="false" outlineLevel="0" collapsed="false">
      <c r="I6562" s="0" t="str">
        <f aca="false">IF(A6562="","",IF(COUNTIF(Campaigns!$A$7:$A$300,A6562)&gt;0,"✓",IF(N(D6562)=0,"– no spend","⚠ add to Campaigns tab")))</f>
        <v/>
      </c>
      <c r="J6562" s="83" t="str">
        <f aca="false">IF(D6562="","",D6562*IF(Settings!$B$23=Settings!$C$6,1,IF(Settings!$B$23="USD",1/INDEX(Settings!$B$29:$B$40,MONTH(B6562)),INDEX(Settings!$B$29:$B$40,MONTH(B6562)))))</f>
        <v/>
      </c>
    </row>
    <row r="6563" customFormat="false" ht="15" hidden="false" customHeight="false" outlineLevel="0" collapsed="false">
      <c r="I6563" s="0" t="str">
        <f aca="false">IF(A6563="","",IF(COUNTIF(Campaigns!$A$7:$A$300,A6563)&gt;0,"✓",IF(N(D6563)=0,"– no spend","⚠ add to Campaigns tab")))</f>
        <v/>
      </c>
      <c r="J6563" s="83" t="str">
        <f aca="false">IF(D6563="","",D6563*IF(Settings!$B$23=Settings!$C$6,1,IF(Settings!$B$23="USD",1/INDEX(Settings!$B$29:$B$40,MONTH(B6563)),INDEX(Settings!$B$29:$B$40,MONTH(B6563)))))</f>
        <v/>
      </c>
    </row>
    <row r="6564" customFormat="false" ht="15" hidden="false" customHeight="false" outlineLevel="0" collapsed="false">
      <c r="I6564" s="0" t="str">
        <f aca="false">IF(A6564="","",IF(COUNTIF(Campaigns!$A$7:$A$300,A6564)&gt;0,"✓",IF(N(D6564)=0,"– no spend","⚠ add to Campaigns tab")))</f>
        <v/>
      </c>
      <c r="J6564" s="83" t="str">
        <f aca="false">IF(D6564="","",D6564*IF(Settings!$B$23=Settings!$C$6,1,IF(Settings!$B$23="USD",1/INDEX(Settings!$B$29:$B$40,MONTH(B6564)),INDEX(Settings!$B$29:$B$40,MONTH(B6564)))))</f>
        <v/>
      </c>
    </row>
    <row r="6565" customFormat="false" ht="15" hidden="false" customHeight="false" outlineLevel="0" collapsed="false">
      <c r="I6565" s="0" t="str">
        <f aca="false">IF(A6565="","",IF(COUNTIF(Campaigns!$A$7:$A$300,A6565)&gt;0,"✓",IF(N(D6565)=0,"– no spend","⚠ add to Campaigns tab")))</f>
        <v/>
      </c>
      <c r="J6565" s="83" t="str">
        <f aca="false">IF(D6565="","",D6565*IF(Settings!$B$23=Settings!$C$6,1,IF(Settings!$B$23="USD",1/INDEX(Settings!$B$29:$B$40,MONTH(B6565)),INDEX(Settings!$B$29:$B$40,MONTH(B6565)))))</f>
        <v/>
      </c>
    </row>
    <row r="6566" customFormat="false" ht="15" hidden="false" customHeight="false" outlineLevel="0" collapsed="false">
      <c r="I6566" s="0" t="str">
        <f aca="false">IF(A6566="","",IF(COUNTIF(Campaigns!$A$7:$A$300,A6566)&gt;0,"✓",IF(N(D6566)=0,"– no spend","⚠ add to Campaigns tab")))</f>
        <v/>
      </c>
      <c r="J6566" s="83" t="str">
        <f aca="false">IF(D6566="","",D6566*IF(Settings!$B$23=Settings!$C$6,1,IF(Settings!$B$23="USD",1/INDEX(Settings!$B$29:$B$40,MONTH(B6566)),INDEX(Settings!$B$29:$B$40,MONTH(B6566)))))</f>
        <v/>
      </c>
    </row>
    <row r="6567" customFormat="false" ht="15" hidden="false" customHeight="false" outlineLevel="0" collapsed="false">
      <c r="I6567" s="0" t="str">
        <f aca="false">IF(A6567="","",IF(COUNTIF(Campaigns!$A$7:$A$300,A6567)&gt;0,"✓",IF(N(D6567)=0,"– no spend","⚠ add to Campaigns tab")))</f>
        <v/>
      </c>
      <c r="J6567" s="83" t="str">
        <f aca="false">IF(D6567="","",D6567*IF(Settings!$B$23=Settings!$C$6,1,IF(Settings!$B$23="USD",1/INDEX(Settings!$B$29:$B$40,MONTH(B6567)),INDEX(Settings!$B$29:$B$40,MONTH(B6567)))))</f>
        <v/>
      </c>
    </row>
    <row r="6568" customFormat="false" ht="15" hidden="false" customHeight="false" outlineLevel="0" collapsed="false">
      <c r="I6568" s="0" t="str">
        <f aca="false">IF(A6568="","",IF(COUNTIF(Campaigns!$A$7:$A$300,A6568)&gt;0,"✓",IF(N(D6568)=0,"– no spend","⚠ add to Campaigns tab")))</f>
        <v/>
      </c>
      <c r="J6568" s="83" t="str">
        <f aca="false">IF(D6568="","",D6568*IF(Settings!$B$23=Settings!$C$6,1,IF(Settings!$B$23="USD",1/INDEX(Settings!$B$29:$B$40,MONTH(B6568)),INDEX(Settings!$B$29:$B$40,MONTH(B6568)))))</f>
        <v/>
      </c>
    </row>
    <row r="6569" customFormat="false" ht="15" hidden="false" customHeight="false" outlineLevel="0" collapsed="false">
      <c r="I6569" s="0" t="str">
        <f aca="false">IF(A6569="","",IF(COUNTIF(Campaigns!$A$7:$A$300,A6569)&gt;0,"✓",IF(N(D6569)=0,"– no spend","⚠ add to Campaigns tab")))</f>
        <v/>
      </c>
      <c r="J6569" s="83" t="str">
        <f aca="false">IF(D6569="","",D6569*IF(Settings!$B$23=Settings!$C$6,1,IF(Settings!$B$23="USD",1/INDEX(Settings!$B$29:$B$40,MONTH(B6569)),INDEX(Settings!$B$29:$B$40,MONTH(B6569)))))</f>
        <v/>
      </c>
    </row>
    <row r="6570" customFormat="false" ht="15" hidden="false" customHeight="false" outlineLevel="0" collapsed="false">
      <c r="I6570" s="0" t="str">
        <f aca="false">IF(A6570="","",IF(COUNTIF(Campaigns!$A$7:$A$300,A6570)&gt;0,"✓",IF(N(D6570)=0,"– no spend","⚠ add to Campaigns tab")))</f>
        <v/>
      </c>
      <c r="J6570" s="83" t="str">
        <f aca="false">IF(D6570="","",D6570*IF(Settings!$B$23=Settings!$C$6,1,IF(Settings!$B$23="USD",1/INDEX(Settings!$B$29:$B$40,MONTH(B6570)),INDEX(Settings!$B$29:$B$40,MONTH(B6570)))))</f>
        <v/>
      </c>
    </row>
    <row r="6571" customFormat="false" ht="15" hidden="false" customHeight="false" outlineLevel="0" collapsed="false">
      <c r="I6571" s="0" t="str">
        <f aca="false">IF(A6571="","",IF(COUNTIF(Campaigns!$A$7:$A$300,A6571)&gt;0,"✓",IF(N(D6571)=0,"– no spend","⚠ add to Campaigns tab")))</f>
        <v/>
      </c>
      <c r="J6571" s="83" t="str">
        <f aca="false">IF(D6571="","",D6571*IF(Settings!$B$23=Settings!$C$6,1,IF(Settings!$B$23="USD",1/INDEX(Settings!$B$29:$B$40,MONTH(B6571)),INDEX(Settings!$B$29:$B$40,MONTH(B6571)))))</f>
        <v/>
      </c>
    </row>
    <row r="6572" customFormat="false" ht="15" hidden="false" customHeight="false" outlineLevel="0" collapsed="false">
      <c r="I6572" s="0" t="str">
        <f aca="false">IF(A6572="","",IF(COUNTIF(Campaigns!$A$7:$A$300,A6572)&gt;0,"✓",IF(N(D6572)=0,"– no spend","⚠ add to Campaigns tab")))</f>
        <v/>
      </c>
      <c r="J6572" s="83" t="str">
        <f aca="false">IF(D6572="","",D6572*IF(Settings!$B$23=Settings!$C$6,1,IF(Settings!$B$23="USD",1/INDEX(Settings!$B$29:$B$40,MONTH(B6572)),INDEX(Settings!$B$29:$B$40,MONTH(B6572)))))</f>
        <v/>
      </c>
    </row>
    <row r="6573" customFormat="false" ht="15" hidden="false" customHeight="false" outlineLevel="0" collapsed="false">
      <c r="I6573" s="0" t="str">
        <f aca="false">IF(A6573="","",IF(COUNTIF(Campaigns!$A$7:$A$300,A6573)&gt;0,"✓",IF(N(D6573)=0,"– no spend","⚠ add to Campaigns tab")))</f>
        <v/>
      </c>
      <c r="J6573" s="83" t="str">
        <f aca="false">IF(D6573="","",D6573*IF(Settings!$B$23=Settings!$C$6,1,IF(Settings!$B$23="USD",1/INDEX(Settings!$B$29:$B$40,MONTH(B6573)),INDEX(Settings!$B$29:$B$40,MONTH(B6573)))))</f>
        <v/>
      </c>
    </row>
    <row r="6574" customFormat="false" ht="15" hidden="false" customHeight="false" outlineLevel="0" collapsed="false">
      <c r="I6574" s="0" t="str">
        <f aca="false">IF(A6574="","",IF(COUNTIF(Campaigns!$A$7:$A$300,A6574)&gt;0,"✓",IF(N(D6574)=0,"– no spend","⚠ add to Campaigns tab")))</f>
        <v/>
      </c>
      <c r="J6574" s="83" t="str">
        <f aca="false">IF(D6574="","",D6574*IF(Settings!$B$23=Settings!$C$6,1,IF(Settings!$B$23="USD",1/INDEX(Settings!$B$29:$B$40,MONTH(B6574)),INDEX(Settings!$B$29:$B$40,MONTH(B6574)))))</f>
        <v/>
      </c>
    </row>
    <row r="6575" customFormat="false" ht="15" hidden="false" customHeight="false" outlineLevel="0" collapsed="false">
      <c r="I6575" s="0" t="str">
        <f aca="false">IF(A6575="","",IF(COUNTIF(Campaigns!$A$7:$A$300,A6575)&gt;0,"✓",IF(N(D6575)=0,"– no spend","⚠ add to Campaigns tab")))</f>
        <v/>
      </c>
      <c r="J6575" s="83" t="str">
        <f aca="false">IF(D6575="","",D6575*IF(Settings!$B$23=Settings!$C$6,1,IF(Settings!$B$23="USD",1/INDEX(Settings!$B$29:$B$40,MONTH(B6575)),INDEX(Settings!$B$29:$B$40,MONTH(B6575)))))</f>
        <v/>
      </c>
    </row>
    <row r="6576" customFormat="false" ht="15" hidden="false" customHeight="false" outlineLevel="0" collapsed="false">
      <c r="I6576" s="0" t="str">
        <f aca="false">IF(A6576="","",IF(COUNTIF(Campaigns!$A$7:$A$300,A6576)&gt;0,"✓",IF(N(D6576)=0,"– no spend","⚠ add to Campaigns tab")))</f>
        <v/>
      </c>
      <c r="J6576" s="83" t="str">
        <f aca="false">IF(D6576="","",D6576*IF(Settings!$B$23=Settings!$C$6,1,IF(Settings!$B$23="USD",1/INDEX(Settings!$B$29:$B$40,MONTH(B6576)),INDEX(Settings!$B$29:$B$40,MONTH(B6576)))))</f>
        <v/>
      </c>
    </row>
    <row r="6577" customFormat="false" ht="15" hidden="false" customHeight="false" outlineLevel="0" collapsed="false">
      <c r="I6577" s="0" t="str">
        <f aca="false">IF(A6577="","",IF(COUNTIF(Campaigns!$A$7:$A$300,A6577)&gt;0,"✓",IF(N(D6577)=0,"– no spend","⚠ add to Campaigns tab")))</f>
        <v/>
      </c>
      <c r="J6577" s="83" t="str">
        <f aca="false">IF(D6577="","",D6577*IF(Settings!$B$23=Settings!$C$6,1,IF(Settings!$B$23="USD",1/INDEX(Settings!$B$29:$B$40,MONTH(B6577)),INDEX(Settings!$B$29:$B$40,MONTH(B6577)))))</f>
        <v/>
      </c>
    </row>
    <row r="6578" customFormat="false" ht="15" hidden="false" customHeight="false" outlineLevel="0" collapsed="false">
      <c r="I6578" s="0" t="str">
        <f aca="false">IF(A6578="","",IF(COUNTIF(Campaigns!$A$7:$A$300,A6578)&gt;0,"✓",IF(N(D6578)=0,"– no spend","⚠ add to Campaigns tab")))</f>
        <v/>
      </c>
      <c r="J6578" s="83" t="str">
        <f aca="false">IF(D6578="","",D6578*IF(Settings!$B$23=Settings!$C$6,1,IF(Settings!$B$23="USD",1/INDEX(Settings!$B$29:$B$40,MONTH(B6578)),INDEX(Settings!$B$29:$B$40,MONTH(B6578)))))</f>
        <v/>
      </c>
    </row>
    <row r="6579" customFormat="false" ht="15" hidden="false" customHeight="false" outlineLevel="0" collapsed="false">
      <c r="I6579" s="0" t="str">
        <f aca="false">IF(A6579="","",IF(COUNTIF(Campaigns!$A$7:$A$300,A6579)&gt;0,"✓",IF(N(D6579)=0,"– no spend","⚠ add to Campaigns tab")))</f>
        <v/>
      </c>
      <c r="J6579" s="83" t="str">
        <f aca="false">IF(D6579="","",D6579*IF(Settings!$B$23=Settings!$C$6,1,IF(Settings!$B$23="USD",1/INDEX(Settings!$B$29:$B$40,MONTH(B6579)),INDEX(Settings!$B$29:$B$40,MONTH(B6579)))))</f>
        <v/>
      </c>
    </row>
    <row r="6580" customFormat="false" ht="15" hidden="false" customHeight="false" outlineLevel="0" collapsed="false">
      <c r="I6580" s="0" t="str">
        <f aca="false">IF(A6580="","",IF(COUNTIF(Campaigns!$A$7:$A$300,A6580)&gt;0,"✓",IF(N(D6580)=0,"– no spend","⚠ add to Campaigns tab")))</f>
        <v/>
      </c>
      <c r="J6580" s="83" t="str">
        <f aca="false">IF(D6580="","",D6580*IF(Settings!$B$23=Settings!$C$6,1,IF(Settings!$B$23="USD",1/INDEX(Settings!$B$29:$B$40,MONTH(B6580)),INDEX(Settings!$B$29:$B$40,MONTH(B6580)))))</f>
        <v/>
      </c>
    </row>
    <row r="6581" customFormat="false" ht="15" hidden="false" customHeight="false" outlineLevel="0" collapsed="false">
      <c r="I6581" s="0" t="str">
        <f aca="false">IF(A6581="","",IF(COUNTIF(Campaigns!$A$7:$A$300,A6581)&gt;0,"✓",IF(N(D6581)=0,"– no spend","⚠ add to Campaigns tab")))</f>
        <v/>
      </c>
      <c r="J6581" s="83" t="str">
        <f aca="false">IF(D6581="","",D6581*IF(Settings!$B$23=Settings!$C$6,1,IF(Settings!$B$23="USD",1/INDEX(Settings!$B$29:$B$40,MONTH(B6581)),INDEX(Settings!$B$29:$B$40,MONTH(B6581)))))</f>
        <v/>
      </c>
    </row>
    <row r="6582" customFormat="false" ht="15" hidden="false" customHeight="false" outlineLevel="0" collapsed="false">
      <c r="I6582" s="0" t="str">
        <f aca="false">IF(A6582="","",IF(COUNTIF(Campaigns!$A$7:$A$300,A6582)&gt;0,"✓",IF(N(D6582)=0,"– no spend","⚠ add to Campaigns tab")))</f>
        <v/>
      </c>
      <c r="J6582" s="83" t="str">
        <f aca="false">IF(D6582="","",D6582*IF(Settings!$B$23=Settings!$C$6,1,IF(Settings!$B$23="USD",1/INDEX(Settings!$B$29:$B$40,MONTH(B6582)),INDEX(Settings!$B$29:$B$40,MONTH(B6582)))))</f>
        <v/>
      </c>
    </row>
    <row r="6583" customFormat="false" ht="15" hidden="false" customHeight="false" outlineLevel="0" collapsed="false">
      <c r="I6583" s="0" t="str">
        <f aca="false">IF(A6583="","",IF(COUNTIF(Campaigns!$A$7:$A$300,A6583)&gt;0,"✓",IF(N(D6583)=0,"– no spend","⚠ add to Campaigns tab")))</f>
        <v/>
      </c>
      <c r="J6583" s="83" t="str">
        <f aca="false">IF(D6583="","",D6583*IF(Settings!$B$23=Settings!$C$6,1,IF(Settings!$B$23="USD",1/INDEX(Settings!$B$29:$B$40,MONTH(B6583)),INDEX(Settings!$B$29:$B$40,MONTH(B6583)))))</f>
        <v/>
      </c>
    </row>
    <row r="6584" customFormat="false" ht="15" hidden="false" customHeight="false" outlineLevel="0" collapsed="false">
      <c r="I6584" s="0" t="str">
        <f aca="false">IF(A6584="","",IF(COUNTIF(Campaigns!$A$7:$A$300,A6584)&gt;0,"✓",IF(N(D6584)=0,"– no spend","⚠ add to Campaigns tab")))</f>
        <v/>
      </c>
      <c r="J6584" s="83" t="str">
        <f aca="false">IF(D6584="","",D6584*IF(Settings!$B$23=Settings!$C$6,1,IF(Settings!$B$23="USD",1/INDEX(Settings!$B$29:$B$40,MONTH(B6584)),INDEX(Settings!$B$29:$B$40,MONTH(B6584)))))</f>
        <v/>
      </c>
    </row>
    <row r="6585" customFormat="false" ht="15" hidden="false" customHeight="false" outlineLevel="0" collapsed="false">
      <c r="I6585" s="0" t="str">
        <f aca="false">IF(A6585="","",IF(COUNTIF(Campaigns!$A$7:$A$300,A6585)&gt;0,"✓",IF(N(D6585)=0,"– no spend","⚠ add to Campaigns tab")))</f>
        <v/>
      </c>
      <c r="J6585" s="83" t="str">
        <f aca="false">IF(D6585="","",D6585*IF(Settings!$B$23=Settings!$C$6,1,IF(Settings!$B$23="USD",1/INDEX(Settings!$B$29:$B$40,MONTH(B6585)),INDEX(Settings!$B$29:$B$40,MONTH(B6585)))))</f>
        <v/>
      </c>
    </row>
    <row r="6586" customFormat="false" ht="15" hidden="false" customHeight="false" outlineLevel="0" collapsed="false">
      <c r="I6586" s="0" t="str">
        <f aca="false">IF(A6586="","",IF(COUNTIF(Campaigns!$A$7:$A$300,A6586)&gt;0,"✓",IF(N(D6586)=0,"– no spend","⚠ add to Campaigns tab")))</f>
        <v/>
      </c>
      <c r="J6586" s="83" t="str">
        <f aca="false">IF(D6586="","",D6586*IF(Settings!$B$23=Settings!$C$6,1,IF(Settings!$B$23="USD",1/INDEX(Settings!$B$29:$B$40,MONTH(B6586)),INDEX(Settings!$B$29:$B$40,MONTH(B6586)))))</f>
        <v/>
      </c>
    </row>
    <row r="6587" customFormat="false" ht="15" hidden="false" customHeight="false" outlineLevel="0" collapsed="false">
      <c r="I6587" s="0" t="str">
        <f aca="false">IF(A6587="","",IF(COUNTIF(Campaigns!$A$7:$A$300,A6587)&gt;0,"✓",IF(N(D6587)=0,"– no spend","⚠ add to Campaigns tab")))</f>
        <v/>
      </c>
      <c r="J6587" s="83" t="str">
        <f aca="false">IF(D6587="","",D6587*IF(Settings!$B$23=Settings!$C$6,1,IF(Settings!$B$23="USD",1/INDEX(Settings!$B$29:$B$40,MONTH(B6587)),INDEX(Settings!$B$29:$B$40,MONTH(B6587)))))</f>
        <v/>
      </c>
    </row>
    <row r="6588" customFormat="false" ht="15" hidden="false" customHeight="false" outlineLevel="0" collapsed="false">
      <c r="I6588" s="0" t="str">
        <f aca="false">IF(A6588="","",IF(COUNTIF(Campaigns!$A$7:$A$300,A6588)&gt;0,"✓",IF(N(D6588)=0,"– no spend","⚠ add to Campaigns tab")))</f>
        <v/>
      </c>
      <c r="J6588" s="83" t="str">
        <f aca="false">IF(D6588="","",D6588*IF(Settings!$B$23=Settings!$C$6,1,IF(Settings!$B$23="USD",1/INDEX(Settings!$B$29:$B$40,MONTH(B6588)),INDEX(Settings!$B$29:$B$40,MONTH(B6588)))))</f>
        <v/>
      </c>
    </row>
    <row r="6589" customFormat="false" ht="15" hidden="false" customHeight="false" outlineLevel="0" collapsed="false">
      <c r="I6589" s="0" t="str">
        <f aca="false">IF(A6589="","",IF(COUNTIF(Campaigns!$A$7:$A$300,A6589)&gt;0,"✓",IF(N(D6589)=0,"– no spend","⚠ add to Campaigns tab")))</f>
        <v/>
      </c>
      <c r="J6589" s="83" t="str">
        <f aca="false">IF(D6589="","",D6589*IF(Settings!$B$23=Settings!$C$6,1,IF(Settings!$B$23="USD",1/INDEX(Settings!$B$29:$B$40,MONTH(B6589)),INDEX(Settings!$B$29:$B$40,MONTH(B6589)))))</f>
        <v/>
      </c>
    </row>
    <row r="6590" customFormat="false" ht="15" hidden="false" customHeight="false" outlineLevel="0" collapsed="false">
      <c r="I6590" s="0" t="str">
        <f aca="false">IF(A6590="","",IF(COUNTIF(Campaigns!$A$7:$A$300,A6590)&gt;0,"✓",IF(N(D6590)=0,"– no spend","⚠ add to Campaigns tab")))</f>
        <v/>
      </c>
      <c r="J6590" s="83" t="str">
        <f aca="false">IF(D6590="","",D6590*IF(Settings!$B$23=Settings!$C$6,1,IF(Settings!$B$23="USD",1/INDEX(Settings!$B$29:$B$40,MONTH(B6590)),INDEX(Settings!$B$29:$B$40,MONTH(B6590)))))</f>
        <v/>
      </c>
    </row>
    <row r="6591" customFormat="false" ht="15" hidden="false" customHeight="false" outlineLevel="0" collapsed="false">
      <c r="I6591" s="0" t="str">
        <f aca="false">IF(A6591="","",IF(COUNTIF(Campaigns!$A$7:$A$300,A6591)&gt;0,"✓",IF(N(D6591)=0,"– no spend","⚠ add to Campaigns tab")))</f>
        <v/>
      </c>
      <c r="J6591" s="83" t="str">
        <f aca="false">IF(D6591="","",D6591*IF(Settings!$B$23=Settings!$C$6,1,IF(Settings!$B$23="USD",1/INDEX(Settings!$B$29:$B$40,MONTH(B6591)),INDEX(Settings!$B$29:$B$40,MONTH(B6591)))))</f>
        <v/>
      </c>
    </row>
    <row r="6592" customFormat="false" ht="15" hidden="false" customHeight="false" outlineLevel="0" collapsed="false">
      <c r="I6592" s="0" t="str">
        <f aca="false">IF(A6592="","",IF(COUNTIF(Campaigns!$A$7:$A$300,A6592)&gt;0,"✓",IF(N(D6592)=0,"– no spend","⚠ add to Campaigns tab")))</f>
        <v/>
      </c>
      <c r="J6592" s="83" t="str">
        <f aca="false">IF(D6592="","",D6592*IF(Settings!$B$23=Settings!$C$6,1,IF(Settings!$B$23="USD",1/INDEX(Settings!$B$29:$B$40,MONTH(B6592)),INDEX(Settings!$B$29:$B$40,MONTH(B6592)))))</f>
        <v/>
      </c>
    </row>
    <row r="6593" customFormat="false" ht="15" hidden="false" customHeight="false" outlineLevel="0" collapsed="false">
      <c r="I6593" s="0" t="str">
        <f aca="false">IF(A6593="","",IF(COUNTIF(Campaigns!$A$7:$A$300,A6593)&gt;0,"✓",IF(N(D6593)=0,"– no spend","⚠ add to Campaigns tab")))</f>
        <v/>
      </c>
      <c r="J6593" s="83" t="str">
        <f aca="false">IF(D6593="","",D6593*IF(Settings!$B$23=Settings!$C$6,1,IF(Settings!$B$23="USD",1/INDEX(Settings!$B$29:$B$40,MONTH(B6593)),INDEX(Settings!$B$29:$B$40,MONTH(B6593)))))</f>
        <v/>
      </c>
    </row>
    <row r="6594" customFormat="false" ht="15" hidden="false" customHeight="false" outlineLevel="0" collapsed="false">
      <c r="I6594" s="0" t="str">
        <f aca="false">IF(A6594="","",IF(COUNTIF(Campaigns!$A$7:$A$300,A6594)&gt;0,"✓",IF(N(D6594)=0,"– no spend","⚠ add to Campaigns tab")))</f>
        <v/>
      </c>
      <c r="J6594" s="83" t="str">
        <f aca="false">IF(D6594="","",D6594*IF(Settings!$B$23=Settings!$C$6,1,IF(Settings!$B$23="USD",1/INDEX(Settings!$B$29:$B$40,MONTH(B6594)),INDEX(Settings!$B$29:$B$40,MONTH(B6594)))))</f>
        <v/>
      </c>
    </row>
    <row r="6595" customFormat="false" ht="15" hidden="false" customHeight="false" outlineLevel="0" collapsed="false">
      <c r="I6595" s="0" t="str">
        <f aca="false">IF(A6595="","",IF(COUNTIF(Campaigns!$A$7:$A$300,A6595)&gt;0,"✓",IF(N(D6595)=0,"– no spend","⚠ add to Campaigns tab")))</f>
        <v/>
      </c>
      <c r="J6595" s="83" t="str">
        <f aca="false">IF(D6595="","",D6595*IF(Settings!$B$23=Settings!$C$6,1,IF(Settings!$B$23="USD",1/INDEX(Settings!$B$29:$B$40,MONTH(B6595)),INDEX(Settings!$B$29:$B$40,MONTH(B6595)))))</f>
        <v/>
      </c>
    </row>
    <row r="6596" customFormat="false" ht="15" hidden="false" customHeight="false" outlineLevel="0" collapsed="false">
      <c r="I6596" s="0" t="str">
        <f aca="false">IF(A6596="","",IF(COUNTIF(Campaigns!$A$7:$A$300,A6596)&gt;0,"✓",IF(N(D6596)=0,"– no spend","⚠ add to Campaigns tab")))</f>
        <v/>
      </c>
      <c r="J6596" s="83" t="str">
        <f aca="false">IF(D6596="","",D6596*IF(Settings!$B$23=Settings!$C$6,1,IF(Settings!$B$23="USD",1/INDEX(Settings!$B$29:$B$40,MONTH(B6596)),INDEX(Settings!$B$29:$B$40,MONTH(B6596)))))</f>
        <v/>
      </c>
    </row>
    <row r="6597" customFormat="false" ht="15" hidden="false" customHeight="false" outlineLevel="0" collapsed="false">
      <c r="I6597" s="0" t="str">
        <f aca="false">IF(A6597="","",IF(COUNTIF(Campaigns!$A$7:$A$300,A6597)&gt;0,"✓",IF(N(D6597)=0,"– no spend","⚠ add to Campaigns tab")))</f>
        <v/>
      </c>
      <c r="J6597" s="83" t="str">
        <f aca="false">IF(D6597="","",D6597*IF(Settings!$B$23=Settings!$C$6,1,IF(Settings!$B$23="USD",1/INDEX(Settings!$B$29:$B$40,MONTH(B6597)),INDEX(Settings!$B$29:$B$40,MONTH(B6597)))))</f>
        <v/>
      </c>
    </row>
    <row r="6598" customFormat="false" ht="15" hidden="false" customHeight="false" outlineLevel="0" collapsed="false">
      <c r="I6598" s="0" t="str">
        <f aca="false">IF(A6598="","",IF(COUNTIF(Campaigns!$A$7:$A$300,A6598)&gt;0,"✓",IF(N(D6598)=0,"– no spend","⚠ add to Campaigns tab")))</f>
        <v/>
      </c>
      <c r="J6598" s="83" t="str">
        <f aca="false">IF(D6598="","",D6598*IF(Settings!$B$23=Settings!$C$6,1,IF(Settings!$B$23="USD",1/INDEX(Settings!$B$29:$B$40,MONTH(B6598)),INDEX(Settings!$B$29:$B$40,MONTH(B6598)))))</f>
        <v/>
      </c>
    </row>
    <row r="6599" customFormat="false" ht="15" hidden="false" customHeight="false" outlineLevel="0" collapsed="false">
      <c r="I6599" s="0" t="str">
        <f aca="false">IF(A6599="","",IF(COUNTIF(Campaigns!$A$7:$A$300,A6599)&gt;0,"✓",IF(N(D6599)=0,"– no spend","⚠ add to Campaigns tab")))</f>
        <v/>
      </c>
      <c r="J6599" s="83" t="str">
        <f aca="false">IF(D6599="","",D6599*IF(Settings!$B$23=Settings!$C$6,1,IF(Settings!$B$23="USD",1/INDEX(Settings!$B$29:$B$40,MONTH(B6599)),INDEX(Settings!$B$29:$B$40,MONTH(B6599)))))</f>
        <v/>
      </c>
    </row>
    <row r="6600" customFormat="false" ht="15" hidden="false" customHeight="false" outlineLevel="0" collapsed="false">
      <c r="I6600" s="0" t="str">
        <f aca="false">IF(A6600="","",IF(COUNTIF(Campaigns!$A$7:$A$300,A6600)&gt;0,"✓",IF(N(D6600)=0,"– no spend","⚠ add to Campaigns tab")))</f>
        <v/>
      </c>
      <c r="J6600" s="83" t="str">
        <f aca="false">IF(D6600="","",D6600*IF(Settings!$B$23=Settings!$C$6,1,IF(Settings!$B$23="USD",1/INDEX(Settings!$B$29:$B$40,MONTH(B6600)),INDEX(Settings!$B$29:$B$40,MONTH(B6600)))))</f>
        <v/>
      </c>
    </row>
    <row r="6601" customFormat="false" ht="15" hidden="false" customHeight="false" outlineLevel="0" collapsed="false">
      <c r="I6601" s="0" t="str">
        <f aca="false">IF(A6601="","",IF(COUNTIF(Campaigns!$A$7:$A$300,A6601)&gt;0,"✓",IF(N(D6601)=0,"– no spend","⚠ add to Campaigns tab")))</f>
        <v/>
      </c>
      <c r="J6601" s="83" t="str">
        <f aca="false">IF(D6601="","",D6601*IF(Settings!$B$23=Settings!$C$6,1,IF(Settings!$B$23="USD",1/INDEX(Settings!$B$29:$B$40,MONTH(B6601)),INDEX(Settings!$B$29:$B$40,MONTH(B6601)))))</f>
        <v/>
      </c>
    </row>
    <row r="6602" customFormat="false" ht="15" hidden="false" customHeight="false" outlineLevel="0" collapsed="false">
      <c r="I6602" s="0" t="str">
        <f aca="false">IF(A6602="","",IF(COUNTIF(Campaigns!$A$7:$A$300,A6602)&gt;0,"✓",IF(N(D6602)=0,"– no spend","⚠ add to Campaigns tab")))</f>
        <v/>
      </c>
      <c r="J6602" s="83" t="str">
        <f aca="false">IF(D6602="","",D6602*IF(Settings!$B$23=Settings!$C$6,1,IF(Settings!$B$23="USD",1/INDEX(Settings!$B$29:$B$40,MONTH(B6602)),INDEX(Settings!$B$29:$B$40,MONTH(B6602)))))</f>
        <v/>
      </c>
    </row>
    <row r="6603" customFormat="false" ht="15" hidden="false" customHeight="false" outlineLevel="0" collapsed="false">
      <c r="I6603" s="0" t="str">
        <f aca="false">IF(A6603="","",IF(COUNTIF(Campaigns!$A$7:$A$300,A6603)&gt;0,"✓",IF(N(D6603)=0,"– no spend","⚠ add to Campaigns tab")))</f>
        <v/>
      </c>
      <c r="J6603" s="83" t="str">
        <f aca="false">IF(D6603="","",D6603*IF(Settings!$B$23=Settings!$C$6,1,IF(Settings!$B$23="USD",1/INDEX(Settings!$B$29:$B$40,MONTH(B6603)),INDEX(Settings!$B$29:$B$40,MONTH(B6603)))))</f>
        <v/>
      </c>
    </row>
    <row r="6604" customFormat="false" ht="15" hidden="false" customHeight="false" outlineLevel="0" collapsed="false">
      <c r="I6604" s="0" t="str">
        <f aca="false">IF(A6604="","",IF(COUNTIF(Campaigns!$A$7:$A$300,A6604)&gt;0,"✓",IF(N(D6604)=0,"– no spend","⚠ add to Campaigns tab")))</f>
        <v/>
      </c>
      <c r="J6604" s="83" t="str">
        <f aca="false">IF(D6604="","",D6604*IF(Settings!$B$23=Settings!$C$6,1,IF(Settings!$B$23="USD",1/INDEX(Settings!$B$29:$B$40,MONTH(B6604)),INDEX(Settings!$B$29:$B$40,MONTH(B6604)))))</f>
        <v/>
      </c>
    </row>
    <row r="6605" customFormat="false" ht="15" hidden="false" customHeight="false" outlineLevel="0" collapsed="false">
      <c r="I6605" s="0" t="str">
        <f aca="false">IF(A6605="","",IF(COUNTIF(Campaigns!$A$7:$A$300,A6605)&gt;0,"✓",IF(N(D6605)=0,"– no spend","⚠ add to Campaigns tab")))</f>
        <v/>
      </c>
      <c r="J6605" s="83" t="str">
        <f aca="false">IF(D6605="","",D6605*IF(Settings!$B$23=Settings!$C$6,1,IF(Settings!$B$23="USD",1/INDEX(Settings!$B$29:$B$40,MONTH(B6605)),INDEX(Settings!$B$29:$B$40,MONTH(B6605)))))</f>
        <v/>
      </c>
    </row>
    <row r="6606" customFormat="false" ht="15" hidden="false" customHeight="false" outlineLevel="0" collapsed="false">
      <c r="I6606" s="0" t="str">
        <f aca="false">IF(A6606="","",IF(COUNTIF(Campaigns!$A$7:$A$300,A6606)&gt;0,"✓",IF(N(D6606)=0,"– no spend","⚠ add to Campaigns tab")))</f>
        <v/>
      </c>
      <c r="J6606" s="83" t="str">
        <f aca="false">IF(D6606="","",D6606*IF(Settings!$B$23=Settings!$C$6,1,IF(Settings!$B$23="USD",1/INDEX(Settings!$B$29:$B$40,MONTH(B6606)),INDEX(Settings!$B$29:$B$40,MONTH(B6606)))))</f>
        <v/>
      </c>
    </row>
    <row r="6607" customFormat="false" ht="15" hidden="false" customHeight="false" outlineLevel="0" collapsed="false">
      <c r="I6607" s="0" t="str">
        <f aca="false">IF(A6607="","",IF(COUNTIF(Campaigns!$A$7:$A$300,A6607)&gt;0,"✓",IF(N(D6607)=0,"– no spend","⚠ add to Campaigns tab")))</f>
        <v/>
      </c>
      <c r="J6607" s="83" t="str">
        <f aca="false">IF(D6607="","",D6607*IF(Settings!$B$23=Settings!$C$6,1,IF(Settings!$B$23="USD",1/INDEX(Settings!$B$29:$B$40,MONTH(B6607)),INDEX(Settings!$B$29:$B$40,MONTH(B6607)))))</f>
        <v/>
      </c>
    </row>
    <row r="6608" customFormat="false" ht="15" hidden="false" customHeight="false" outlineLevel="0" collapsed="false">
      <c r="I6608" s="0" t="str">
        <f aca="false">IF(A6608="","",IF(COUNTIF(Campaigns!$A$7:$A$300,A6608)&gt;0,"✓",IF(N(D6608)=0,"– no spend","⚠ add to Campaigns tab")))</f>
        <v/>
      </c>
      <c r="J6608" s="83" t="str">
        <f aca="false">IF(D6608="","",D6608*IF(Settings!$B$23=Settings!$C$6,1,IF(Settings!$B$23="USD",1/INDEX(Settings!$B$29:$B$40,MONTH(B6608)),INDEX(Settings!$B$29:$B$40,MONTH(B6608)))))</f>
        <v/>
      </c>
    </row>
    <row r="6609" customFormat="false" ht="15" hidden="false" customHeight="false" outlineLevel="0" collapsed="false">
      <c r="I6609" s="0" t="str">
        <f aca="false">IF(A6609="","",IF(COUNTIF(Campaigns!$A$7:$A$300,A6609)&gt;0,"✓",IF(N(D6609)=0,"– no spend","⚠ add to Campaigns tab")))</f>
        <v/>
      </c>
      <c r="J6609" s="83" t="str">
        <f aca="false">IF(D6609="","",D6609*IF(Settings!$B$23=Settings!$C$6,1,IF(Settings!$B$23="USD",1/INDEX(Settings!$B$29:$B$40,MONTH(B6609)),INDEX(Settings!$B$29:$B$40,MONTH(B6609)))))</f>
        <v/>
      </c>
    </row>
    <row r="6610" customFormat="false" ht="15" hidden="false" customHeight="false" outlineLevel="0" collapsed="false">
      <c r="I6610" s="0" t="str">
        <f aca="false">IF(A6610="","",IF(COUNTIF(Campaigns!$A$7:$A$300,A6610)&gt;0,"✓",IF(N(D6610)=0,"– no spend","⚠ add to Campaigns tab")))</f>
        <v/>
      </c>
      <c r="J6610" s="83" t="str">
        <f aca="false">IF(D6610="","",D6610*IF(Settings!$B$23=Settings!$C$6,1,IF(Settings!$B$23="USD",1/INDEX(Settings!$B$29:$B$40,MONTH(B6610)),INDEX(Settings!$B$29:$B$40,MONTH(B6610)))))</f>
        <v/>
      </c>
    </row>
    <row r="6611" customFormat="false" ht="15" hidden="false" customHeight="false" outlineLevel="0" collapsed="false">
      <c r="I6611" s="0" t="str">
        <f aca="false">IF(A6611="","",IF(COUNTIF(Campaigns!$A$7:$A$300,A6611)&gt;0,"✓",IF(N(D6611)=0,"– no spend","⚠ add to Campaigns tab")))</f>
        <v/>
      </c>
      <c r="J6611" s="83" t="str">
        <f aca="false">IF(D6611="","",D6611*IF(Settings!$B$23=Settings!$C$6,1,IF(Settings!$B$23="USD",1/INDEX(Settings!$B$29:$B$40,MONTH(B6611)),INDEX(Settings!$B$29:$B$40,MONTH(B6611)))))</f>
        <v/>
      </c>
    </row>
    <row r="6612" customFormat="false" ht="15" hidden="false" customHeight="false" outlineLevel="0" collapsed="false">
      <c r="I6612" s="0" t="str">
        <f aca="false">IF(A6612="","",IF(COUNTIF(Campaigns!$A$7:$A$300,A6612)&gt;0,"✓",IF(N(D6612)=0,"– no spend","⚠ add to Campaigns tab")))</f>
        <v/>
      </c>
      <c r="J6612" s="83" t="str">
        <f aca="false">IF(D6612="","",D6612*IF(Settings!$B$23=Settings!$C$6,1,IF(Settings!$B$23="USD",1/INDEX(Settings!$B$29:$B$40,MONTH(B6612)),INDEX(Settings!$B$29:$B$40,MONTH(B6612)))))</f>
        <v/>
      </c>
    </row>
    <row r="6613" customFormat="false" ht="15" hidden="false" customHeight="false" outlineLevel="0" collapsed="false">
      <c r="I6613" s="0" t="str">
        <f aca="false">IF(A6613="","",IF(COUNTIF(Campaigns!$A$7:$A$300,A6613)&gt;0,"✓",IF(N(D6613)=0,"– no spend","⚠ add to Campaigns tab")))</f>
        <v/>
      </c>
      <c r="J6613" s="83" t="str">
        <f aca="false">IF(D6613="","",D6613*IF(Settings!$B$23=Settings!$C$6,1,IF(Settings!$B$23="USD",1/INDEX(Settings!$B$29:$B$40,MONTH(B6613)),INDEX(Settings!$B$29:$B$40,MONTH(B6613)))))</f>
        <v/>
      </c>
    </row>
    <row r="6614" customFormat="false" ht="15" hidden="false" customHeight="false" outlineLevel="0" collapsed="false">
      <c r="I6614" s="0" t="str">
        <f aca="false">IF(A6614="","",IF(COUNTIF(Campaigns!$A$7:$A$300,A6614)&gt;0,"✓",IF(N(D6614)=0,"– no spend","⚠ add to Campaigns tab")))</f>
        <v/>
      </c>
      <c r="J6614" s="83" t="str">
        <f aca="false">IF(D6614="","",D6614*IF(Settings!$B$23=Settings!$C$6,1,IF(Settings!$B$23="USD",1/INDEX(Settings!$B$29:$B$40,MONTH(B6614)),INDEX(Settings!$B$29:$B$40,MONTH(B6614)))))</f>
        <v/>
      </c>
    </row>
    <row r="6615" customFormat="false" ht="15" hidden="false" customHeight="false" outlineLevel="0" collapsed="false">
      <c r="I6615" s="0" t="str">
        <f aca="false">IF(A6615="","",IF(COUNTIF(Campaigns!$A$7:$A$300,A6615)&gt;0,"✓",IF(N(D6615)=0,"– no spend","⚠ add to Campaigns tab")))</f>
        <v/>
      </c>
      <c r="J6615" s="83" t="str">
        <f aca="false">IF(D6615="","",D6615*IF(Settings!$B$23=Settings!$C$6,1,IF(Settings!$B$23="USD",1/INDEX(Settings!$B$29:$B$40,MONTH(B6615)),INDEX(Settings!$B$29:$B$40,MONTH(B6615)))))</f>
        <v/>
      </c>
    </row>
    <row r="6616" customFormat="false" ht="15" hidden="false" customHeight="false" outlineLevel="0" collapsed="false">
      <c r="I6616" s="0" t="str">
        <f aca="false">IF(A6616="","",IF(COUNTIF(Campaigns!$A$7:$A$300,A6616)&gt;0,"✓",IF(N(D6616)=0,"– no spend","⚠ add to Campaigns tab")))</f>
        <v/>
      </c>
      <c r="J6616" s="83" t="str">
        <f aca="false">IF(D6616="","",D6616*IF(Settings!$B$23=Settings!$C$6,1,IF(Settings!$B$23="USD",1/INDEX(Settings!$B$29:$B$40,MONTH(B6616)),INDEX(Settings!$B$29:$B$40,MONTH(B6616)))))</f>
        <v/>
      </c>
    </row>
    <row r="6617" customFormat="false" ht="15" hidden="false" customHeight="false" outlineLevel="0" collapsed="false">
      <c r="I6617" s="0" t="str">
        <f aca="false">IF(A6617="","",IF(COUNTIF(Campaigns!$A$7:$A$300,A6617)&gt;0,"✓",IF(N(D6617)=0,"– no spend","⚠ add to Campaigns tab")))</f>
        <v/>
      </c>
      <c r="J6617" s="83" t="str">
        <f aca="false">IF(D6617="","",D6617*IF(Settings!$B$23=Settings!$C$6,1,IF(Settings!$B$23="USD",1/INDEX(Settings!$B$29:$B$40,MONTH(B6617)),INDEX(Settings!$B$29:$B$40,MONTH(B6617)))))</f>
        <v/>
      </c>
    </row>
    <row r="6618" customFormat="false" ht="15" hidden="false" customHeight="false" outlineLevel="0" collapsed="false">
      <c r="I6618" s="0" t="str">
        <f aca="false">IF(A6618="","",IF(COUNTIF(Campaigns!$A$7:$A$300,A6618)&gt;0,"✓",IF(N(D6618)=0,"– no spend","⚠ add to Campaigns tab")))</f>
        <v/>
      </c>
      <c r="J6618" s="83" t="str">
        <f aca="false">IF(D6618="","",D6618*IF(Settings!$B$23=Settings!$C$6,1,IF(Settings!$B$23="USD",1/INDEX(Settings!$B$29:$B$40,MONTH(B6618)),INDEX(Settings!$B$29:$B$40,MONTH(B6618)))))</f>
        <v/>
      </c>
    </row>
    <row r="6619" customFormat="false" ht="15" hidden="false" customHeight="false" outlineLevel="0" collapsed="false">
      <c r="I6619" s="0" t="str">
        <f aca="false">IF(A6619="","",IF(COUNTIF(Campaigns!$A$7:$A$300,A6619)&gt;0,"✓",IF(N(D6619)=0,"– no spend","⚠ add to Campaigns tab")))</f>
        <v/>
      </c>
      <c r="J6619" s="83" t="str">
        <f aca="false">IF(D6619="","",D6619*IF(Settings!$B$23=Settings!$C$6,1,IF(Settings!$B$23="USD",1/INDEX(Settings!$B$29:$B$40,MONTH(B6619)),INDEX(Settings!$B$29:$B$40,MONTH(B6619)))))</f>
        <v/>
      </c>
    </row>
    <row r="6620" customFormat="false" ht="15" hidden="false" customHeight="false" outlineLevel="0" collapsed="false">
      <c r="I6620" s="0" t="str">
        <f aca="false">IF(A6620="","",IF(COUNTIF(Campaigns!$A$7:$A$300,A6620)&gt;0,"✓",IF(N(D6620)=0,"– no spend","⚠ add to Campaigns tab")))</f>
        <v/>
      </c>
      <c r="J6620" s="83" t="str">
        <f aca="false">IF(D6620="","",D6620*IF(Settings!$B$23=Settings!$C$6,1,IF(Settings!$B$23="USD",1/INDEX(Settings!$B$29:$B$40,MONTH(B6620)),INDEX(Settings!$B$29:$B$40,MONTH(B6620)))))</f>
        <v/>
      </c>
    </row>
    <row r="6621" customFormat="false" ht="15" hidden="false" customHeight="false" outlineLevel="0" collapsed="false">
      <c r="I6621" s="0" t="str">
        <f aca="false">IF(A6621="","",IF(COUNTIF(Campaigns!$A$7:$A$300,A6621)&gt;0,"✓",IF(N(D6621)=0,"– no spend","⚠ add to Campaigns tab")))</f>
        <v/>
      </c>
      <c r="J6621" s="83" t="str">
        <f aca="false">IF(D6621="","",D6621*IF(Settings!$B$23=Settings!$C$6,1,IF(Settings!$B$23="USD",1/INDEX(Settings!$B$29:$B$40,MONTH(B6621)),INDEX(Settings!$B$29:$B$40,MONTH(B6621)))))</f>
        <v/>
      </c>
    </row>
    <row r="6622" customFormat="false" ht="15" hidden="false" customHeight="false" outlineLevel="0" collapsed="false">
      <c r="I6622" s="0" t="str">
        <f aca="false">IF(A6622="","",IF(COUNTIF(Campaigns!$A$7:$A$300,A6622)&gt;0,"✓",IF(N(D6622)=0,"– no spend","⚠ add to Campaigns tab")))</f>
        <v/>
      </c>
      <c r="J6622" s="83" t="str">
        <f aca="false">IF(D6622="","",D6622*IF(Settings!$B$23=Settings!$C$6,1,IF(Settings!$B$23="USD",1/INDEX(Settings!$B$29:$B$40,MONTH(B6622)),INDEX(Settings!$B$29:$B$40,MONTH(B6622)))))</f>
        <v/>
      </c>
    </row>
    <row r="6623" customFormat="false" ht="15" hidden="false" customHeight="false" outlineLevel="0" collapsed="false">
      <c r="I6623" s="0" t="str">
        <f aca="false">IF(A6623="","",IF(COUNTIF(Campaigns!$A$7:$A$300,A6623)&gt;0,"✓",IF(N(D6623)=0,"– no spend","⚠ add to Campaigns tab")))</f>
        <v/>
      </c>
      <c r="J6623" s="83" t="str">
        <f aca="false">IF(D6623="","",D6623*IF(Settings!$B$23=Settings!$C$6,1,IF(Settings!$B$23="USD",1/INDEX(Settings!$B$29:$B$40,MONTH(B6623)),INDEX(Settings!$B$29:$B$40,MONTH(B6623)))))</f>
        <v/>
      </c>
    </row>
    <row r="6624" customFormat="false" ht="15" hidden="false" customHeight="false" outlineLevel="0" collapsed="false">
      <c r="I6624" s="0" t="str">
        <f aca="false">IF(A6624="","",IF(COUNTIF(Campaigns!$A$7:$A$300,A6624)&gt;0,"✓",IF(N(D6624)=0,"– no spend","⚠ add to Campaigns tab")))</f>
        <v/>
      </c>
      <c r="J6624" s="83" t="str">
        <f aca="false">IF(D6624="","",D6624*IF(Settings!$B$23=Settings!$C$6,1,IF(Settings!$B$23="USD",1/INDEX(Settings!$B$29:$B$40,MONTH(B6624)),INDEX(Settings!$B$29:$B$40,MONTH(B6624)))))</f>
        <v/>
      </c>
    </row>
    <row r="6625" customFormat="false" ht="15" hidden="false" customHeight="false" outlineLevel="0" collapsed="false">
      <c r="I6625" s="0" t="str">
        <f aca="false">IF(A6625="","",IF(COUNTIF(Campaigns!$A$7:$A$300,A6625)&gt;0,"✓",IF(N(D6625)=0,"– no spend","⚠ add to Campaigns tab")))</f>
        <v/>
      </c>
      <c r="J6625" s="83" t="str">
        <f aca="false">IF(D6625="","",D6625*IF(Settings!$B$23=Settings!$C$6,1,IF(Settings!$B$23="USD",1/INDEX(Settings!$B$29:$B$40,MONTH(B6625)),INDEX(Settings!$B$29:$B$40,MONTH(B6625)))))</f>
        <v/>
      </c>
    </row>
    <row r="6626" customFormat="false" ht="15" hidden="false" customHeight="false" outlineLevel="0" collapsed="false">
      <c r="I6626" s="0" t="str">
        <f aca="false">IF(A6626="","",IF(COUNTIF(Campaigns!$A$7:$A$300,A6626)&gt;0,"✓",IF(N(D6626)=0,"– no spend","⚠ add to Campaigns tab")))</f>
        <v/>
      </c>
      <c r="J6626" s="83" t="str">
        <f aca="false">IF(D6626="","",D6626*IF(Settings!$B$23=Settings!$C$6,1,IF(Settings!$B$23="USD",1/INDEX(Settings!$B$29:$B$40,MONTH(B6626)),INDEX(Settings!$B$29:$B$40,MONTH(B6626)))))</f>
        <v/>
      </c>
    </row>
    <row r="6627" customFormat="false" ht="15" hidden="false" customHeight="false" outlineLevel="0" collapsed="false">
      <c r="I6627" s="0" t="str">
        <f aca="false">IF(A6627="","",IF(COUNTIF(Campaigns!$A$7:$A$300,A6627)&gt;0,"✓",IF(N(D6627)=0,"– no spend","⚠ add to Campaigns tab")))</f>
        <v/>
      </c>
      <c r="J6627" s="83" t="str">
        <f aca="false">IF(D6627="","",D6627*IF(Settings!$B$23=Settings!$C$6,1,IF(Settings!$B$23="USD",1/INDEX(Settings!$B$29:$B$40,MONTH(B6627)),INDEX(Settings!$B$29:$B$40,MONTH(B6627)))))</f>
        <v/>
      </c>
    </row>
    <row r="6628" customFormat="false" ht="15" hidden="false" customHeight="false" outlineLevel="0" collapsed="false">
      <c r="I6628" s="0" t="str">
        <f aca="false">IF(A6628="","",IF(COUNTIF(Campaigns!$A$7:$A$300,A6628)&gt;0,"✓",IF(N(D6628)=0,"– no spend","⚠ add to Campaigns tab")))</f>
        <v/>
      </c>
      <c r="J6628" s="83" t="str">
        <f aca="false">IF(D6628="","",D6628*IF(Settings!$B$23=Settings!$C$6,1,IF(Settings!$B$23="USD",1/INDEX(Settings!$B$29:$B$40,MONTH(B6628)),INDEX(Settings!$B$29:$B$40,MONTH(B6628)))))</f>
        <v/>
      </c>
    </row>
    <row r="6629" customFormat="false" ht="15" hidden="false" customHeight="false" outlineLevel="0" collapsed="false">
      <c r="I6629" s="0" t="str">
        <f aca="false">IF(A6629="","",IF(COUNTIF(Campaigns!$A$7:$A$300,A6629)&gt;0,"✓",IF(N(D6629)=0,"– no spend","⚠ add to Campaigns tab")))</f>
        <v/>
      </c>
      <c r="J6629" s="83" t="str">
        <f aca="false">IF(D6629="","",D6629*IF(Settings!$B$23=Settings!$C$6,1,IF(Settings!$B$23="USD",1/INDEX(Settings!$B$29:$B$40,MONTH(B6629)),INDEX(Settings!$B$29:$B$40,MONTH(B6629)))))</f>
        <v/>
      </c>
    </row>
    <row r="6630" customFormat="false" ht="15" hidden="false" customHeight="false" outlineLevel="0" collapsed="false">
      <c r="I6630" s="0" t="str">
        <f aca="false">IF(A6630="","",IF(COUNTIF(Campaigns!$A$7:$A$300,A6630)&gt;0,"✓",IF(N(D6630)=0,"– no spend","⚠ add to Campaigns tab")))</f>
        <v/>
      </c>
      <c r="J6630" s="83" t="str">
        <f aca="false">IF(D6630="","",D6630*IF(Settings!$B$23=Settings!$C$6,1,IF(Settings!$B$23="USD",1/INDEX(Settings!$B$29:$B$40,MONTH(B6630)),INDEX(Settings!$B$29:$B$40,MONTH(B6630)))))</f>
        <v/>
      </c>
    </row>
    <row r="6631" customFormat="false" ht="15" hidden="false" customHeight="false" outlineLevel="0" collapsed="false">
      <c r="I6631" s="0" t="str">
        <f aca="false">IF(A6631="","",IF(COUNTIF(Campaigns!$A$7:$A$300,A6631)&gt;0,"✓",IF(N(D6631)=0,"– no spend","⚠ add to Campaigns tab")))</f>
        <v/>
      </c>
      <c r="J6631" s="83" t="str">
        <f aca="false">IF(D6631="","",D6631*IF(Settings!$B$23=Settings!$C$6,1,IF(Settings!$B$23="USD",1/INDEX(Settings!$B$29:$B$40,MONTH(B6631)),INDEX(Settings!$B$29:$B$40,MONTH(B6631)))))</f>
        <v/>
      </c>
    </row>
    <row r="6632" customFormat="false" ht="15" hidden="false" customHeight="false" outlineLevel="0" collapsed="false">
      <c r="I6632" s="0" t="str">
        <f aca="false">IF(A6632="","",IF(COUNTIF(Campaigns!$A$7:$A$300,A6632)&gt;0,"✓",IF(N(D6632)=0,"– no spend","⚠ add to Campaigns tab")))</f>
        <v/>
      </c>
      <c r="J6632" s="83" t="str">
        <f aca="false">IF(D6632="","",D6632*IF(Settings!$B$23=Settings!$C$6,1,IF(Settings!$B$23="USD",1/INDEX(Settings!$B$29:$B$40,MONTH(B6632)),INDEX(Settings!$B$29:$B$40,MONTH(B6632)))))</f>
        <v/>
      </c>
    </row>
    <row r="6633" customFormat="false" ht="15" hidden="false" customHeight="false" outlineLevel="0" collapsed="false">
      <c r="I6633" s="0" t="str">
        <f aca="false">IF(A6633="","",IF(COUNTIF(Campaigns!$A$7:$A$300,A6633)&gt;0,"✓",IF(N(D6633)=0,"– no spend","⚠ add to Campaigns tab")))</f>
        <v/>
      </c>
      <c r="J6633" s="83" t="str">
        <f aca="false">IF(D6633="","",D6633*IF(Settings!$B$23=Settings!$C$6,1,IF(Settings!$B$23="USD",1/INDEX(Settings!$B$29:$B$40,MONTH(B6633)),INDEX(Settings!$B$29:$B$40,MONTH(B6633)))))</f>
        <v/>
      </c>
    </row>
    <row r="6634" customFormat="false" ht="15" hidden="false" customHeight="false" outlineLevel="0" collapsed="false">
      <c r="I6634" s="0" t="str">
        <f aca="false">IF(A6634="","",IF(COUNTIF(Campaigns!$A$7:$A$300,A6634)&gt;0,"✓",IF(N(D6634)=0,"– no spend","⚠ add to Campaigns tab")))</f>
        <v/>
      </c>
      <c r="J6634" s="83" t="str">
        <f aca="false">IF(D6634="","",D6634*IF(Settings!$B$23=Settings!$C$6,1,IF(Settings!$B$23="USD",1/INDEX(Settings!$B$29:$B$40,MONTH(B6634)),INDEX(Settings!$B$29:$B$40,MONTH(B6634)))))</f>
        <v/>
      </c>
    </row>
    <row r="6635" customFormat="false" ht="15" hidden="false" customHeight="false" outlineLevel="0" collapsed="false">
      <c r="I6635" s="0" t="str">
        <f aca="false">IF(A6635="","",IF(COUNTIF(Campaigns!$A$7:$A$300,A6635)&gt;0,"✓",IF(N(D6635)=0,"– no spend","⚠ add to Campaigns tab")))</f>
        <v/>
      </c>
      <c r="J6635" s="83" t="str">
        <f aca="false">IF(D6635="","",D6635*IF(Settings!$B$23=Settings!$C$6,1,IF(Settings!$B$23="USD",1/INDEX(Settings!$B$29:$B$40,MONTH(B6635)),INDEX(Settings!$B$29:$B$40,MONTH(B6635)))))</f>
        <v/>
      </c>
    </row>
    <row r="6636" customFormat="false" ht="15" hidden="false" customHeight="false" outlineLevel="0" collapsed="false">
      <c r="I6636" s="0" t="str">
        <f aca="false">IF(A6636="","",IF(COUNTIF(Campaigns!$A$7:$A$300,A6636)&gt;0,"✓",IF(N(D6636)=0,"– no spend","⚠ add to Campaigns tab")))</f>
        <v/>
      </c>
      <c r="J6636" s="83" t="str">
        <f aca="false">IF(D6636="","",D6636*IF(Settings!$B$23=Settings!$C$6,1,IF(Settings!$B$23="USD",1/INDEX(Settings!$B$29:$B$40,MONTH(B6636)),INDEX(Settings!$B$29:$B$40,MONTH(B6636)))))</f>
        <v/>
      </c>
    </row>
    <row r="6637" customFormat="false" ht="15" hidden="false" customHeight="false" outlineLevel="0" collapsed="false">
      <c r="I6637" s="0" t="str">
        <f aca="false">IF(A6637="","",IF(COUNTIF(Campaigns!$A$7:$A$300,A6637)&gt;0,"✓",IF(N(D6637)=0,"– no spend","⚠ add to Campaigns tab")))</f>
        <v/>
      </c>
      <c r="J6637" s="83" t="str">
        <f aca="false">IF(D6637="","",D6637*IF(Settings!$B$23=Settings!$C$6,1,IF(Settings!$B$23="USD",1/INDEX(Settings!$B$29:$B$40,MONTH(B6637)),INDEX(Settings!$B$29:$B$40,MONTH(B6637)))))</f>
        <v/>
      </c>
    </row>
    <row r="6638" customFormat="false" ht="15" hidden="false" customHeight="false" outlineLevel="0" collapsed="false">
      <c r="I6638" s="0" t="str">
        <f aca="false">IF(A6638="","",IF(COUNTIF(Campaigns!$A$7:$A$300,A6638)&gt;0,"✓",IF(N(D6638)=0,"– no spend","⚠ add to Campaigns tab")))</f>
        <v/>
      </c>
      <c r="J6638" s="83" t="str">
        <f aca="false">IF(D6638="","",D6638*IF(Settings!$B$23=Settings!$C$6,1,IF(Settings!$B$23="USD",1/INDEX(Settings!$B$29:$B$40,MONTH(B6638)),INDEX(Settings!$B$29:$B$40,MONTH(B6638)))))</f>
        <v/>
      </c>
    </row>
    <row r="6639" customFormat="false" ht="15" hidden="false" customHeight="false" outlineLevel="0" collapsed="false">
      <c r="I6639" s="0" t="str">
        <f aca="false">IF(A6639="","",IF(COUNTIF(Campaigns!$A$7:$A$300,A6639)&gt;0,"✓",IF(N(D6639)=0,"– no spend","⚠ add to Campaigns tab")))</f>
        <v/>
      </c>
      <c r="J6639" s="83" t="str">
        <f aca="false">IF(D6639="","",D6639*IF(Settings!$B$23=Settings!$C$6,1,IF(Settings!$B$23="USD",1/INDEX(Settings!$B$29:$B$40,MONTH(B6639)),INDEX(Settings!$B$29:$B$40,MONTH(B6639)))))</f>
        <v/>
      </c>
    </row>
    <row r="6640" customFormat="false" ht="15" hidden="false" customHeight="false" outlineLevel="0" collapsed="false">
      <c r="I6640" s="0" t="str">
        <f aca="false">IF(A6640="","",IF(COUNTIF(Campaigns!$A$7:$A$300,A6640)&gt;0,"✓",IF(N(D6640)=0,"– no spend","⚠ add to Campaigns tab")))</f>
        <v/>
      </c>
      <c r="J6640" s="83" t="str">
        <f aca="false">IF(D6640="","",D6640*IF(Settings!$B$23=Settings!$C$6,1,IF(Settings!$B$23="USD",1/INDEX(Settings!$B$29:$B$40,MONTH(B6640)),INDEX(Settings!$B$29:$B$40,MONTH(B6640)))))</f>
        <v/>
      </c>
    </row>
    <row r="6641" customFormat="false" ht="15" hidden="false" customHeight="false" outlineLevel="0" collapsed="false">
      <c r="I6641" s="0" t="str">
        <f aca="false">IF(A6641="","",IF(COUNTIF(Campaigns!$A$7:$A$300,A6641)&gt;0,"✓",IF(N(D6641)=0,"– no spend","⚠ add to Campaigns tab")))</f>
        <v/>
      </c>
      <c r="J6641" s="83" t="str">
        <f aca="false">IF(D6641="","",D6641*IF(Settings!$B$23=Settings!$C$6,1,IF(Settings!$B$23="USD",1/INDEX(Settings!$B$29:$B$40,MONTH(B6641)),INDEX(Settings!$B$29:$B$40,MONTH(B6641)))))</f>
        <v/>
      </c>
    </row>
    <row r="6642" customFormat="false" ht="15" hidden="false" customHeight="false" outlineLevel="0" collapsed="false">
      <c r="I6642" s="0" t="str">
        <f aca="false">IF(A6642="","",IF(COUNTIF(Campaigns!$A$7:$A$300,A6642)&gt;0,"✓",IF(N(D6642)=0,"– no spend","⚠ add to Campaigns tab")))</f>
        <v/>
      </c>
      <c r="J6642" s="83" t="str">
        <f aca="false">IF(D6642="","",D6642*IF(Settings!$B$23=Settings!$C$6,1,IF(Settings!$B$23="USD",1/INDEX(Settings!$B$29:$B$40,MONTH(B6642)),INDEX(Settings!$B$29:$B$40,MONTH(B6642)))))</f>
        <v/>
      </c>
    </row>
    <row r="6643" customFormat="false" ht="15" hidden="false" customHeight="false" outlineLevel="0" collapsed="false">
      <c r="I6643" s="0" t="str">
        <f aca="false">IF(A6643="","",IF(COUNTIF(Campaigns!$A$7:$A$300,A6643)&gt;0,"✓",IF(N(D6643)=0,"– no spend","⚠ add to Campaigns tab")))</f>
        <v/>
      </c>
      <c r="J6643" s="83" t="str">
        <f aca="false">IF(D6643="","",D6643*IF(Settings!$B$23=Settings!$C$6,1,IF(Settings!$B$23="USD",1/INDEX(Settings!$B$29:$B$40,MONTH(B6643)),INDEX(Settings!$B$29:$B$40,MONTH(B6643)))))</f>
        <v/>
      </c>
    </row>
    <row r="6644" customFormat="false" ht="15" hidden="false" customHeight="false" outlineLevel="0" collapsed="false">
      <c r="I6644" s="0" t="str">
        <f aca="false">IF(A6644="","",IF(COUNTIF(Campaigns!$A$7:$A$300,A6644)&gt;0,"✓",IF(N(D6644)=0,"– no spend","⚠ add to Campaigns tab")))</f>
        <v/>
      </c>
      <c r="J6644" s="83" t="str">
        <f aca="false">IF(D6644="","",D6644*IF(Settings!$B$23=Settings!$C$6,1,IF(Settings!$B$23="USD",1/INDEX(Settings!$B$29:$B$40,MONTH(B6644)),INDEX(Settings!$B$29:$B$40,MONTH(B6644)))))</f>
        <v/>
      </c>
    </row>
    <row r="6645" customFormat="false" ht="15" hidden="false" customHeight="false" outlineLevel="0" collapsed="false">
      <c r="I6645" s="0" t="str">
        <f aca="false">IF(A6645="","",IF(COUNTIF(Campaigns!$A$7:$A$300,A6645)&gt;0,"✓",IF(N(D6645)=0,"– no spend","⚠ add to Campaigns tab")))</f>
        <v/>
      </c>
      <c r="J6645" s="83" t="str">
        <f aca="false">IF(D6645="","",D6645*IF(Settings!$B$23=Settings!$C$6,1,IF(Settings!$B$23="USD",1/INDEX(Settings!$B$29:$B$40,MONTH(B6645)),INDEX(Settings!$B$29:$B$40,MONTH(B6645)))))</f>
        <v/>
      </c>
    </row>
    <row r="6646" customFormat="false" ht="15" hidden="false" customHeight="false" outlineLevel="0" collapsed="false">
      <c r="I6646" s="0" t="str">
        <f aca="false">IF(A6646="","",IF(COUNTIF(Campaigns!$A$7:$A$300,A6646)&gt;0,"✓",IF(N(D6646)=0,"– no spend","⚠ add to Campaigns tab")))</f>
        <v/>
      </c>
      <c r="J6646" s="83" t="str">
        <f aca="false">IF(D6646="","",D6646*IF(Settings!$B$23=Settings!$C$6,1,IF(Settings!$B$23="USD",1/INDEX(Settings!$B$29:$B$40,MONTH(B6646)),INDEX(Settings!$B$29:$B$40,MONTH(B6646)))))</f>
        <v/>
      </c>
    </row>
    <row r="6647" customFormat="false" ht="15" hidden="false" customHeight="false" outlineLevel="0" collapsed="false">
      <c r="I6647" s="0" t="str">
        <f aca="false">IF(A6647="","",IF(COUNTIF(Campaigns!$A$7:$A$300,A6647)&gt;0,"✓",IF(N(D6647)=0,"– no spend","⚠ add to Campaigns tab")))</f>
        <v/>
      </c>
      <c r="J6647" s="83" t="str">
        <f aca="false">IF(D6647="","",D6647*IF(Settings!$B$23=Settings!$C$6,1,IF(Settings!$B$23="USD",1/INDEX(Settings!$B$29:$B$40,MONTH(B6647)),INDEX(Settings!$B$29:$B$40,MONTH(B6647)))))</f>
        <v/>
      </c>
    </row>
    <row r="6648" customFormat="false" ht="15" hidden="false" customHeight="false" outlineLevel="0" collapsed="false">
      <c r="I6648" s="0" t="str">
        <f aca="false">IF(A6648="","",IF(COUNTIF(Campaigns!$A$7:$A$300,A6648)&gt;0,"✓",IF(N(D6648)=0,"– no spend","⚠ add to Campaigns tab")))</f>
        <v/>
      </c>
      <c r="J6648" s="83" t="str">
        <f aca="false">IF(D6648="","",D6648*IF(Settings!$B$23=Settings!$C$6,1,IF(Settings!$B$23="USD",1/INDEX(Settings!$B$29:$B$40,MONTH(B6648)),INDEX(Settings!$B$29:$B$40,MONTH(B6648)))))</f>
        <v/>
      </c>
    </row>
    <row r="6649" customFormat="false" ht="15" hidden="false" customHeight="false" outlineLevel="0" collapsed="false">
      <c r="I6649" s="0" t="str">
        <f aca="false">IF(A6649="","",IF(COUNTIF(Campaigns!$A$7:$A$300,A6649)&gt;0,"✓",IF(N(D6649)=0,"– no spend","⚠ add to Campaigns tab")))</f>
        <v/>
      </c>
      <c r="J6649" s="83" t="str">
        <f aca="false">IF(D6649="","",D6649*IF(Settings!$B$23=Settings!$C$6,1,IF(Settings!$B$23="USD",1/INDEX(Settings!$B$29:$B$40,MONTH(B6649)),INDEX(Settings!$B$29:$B$40,MONTH(B6649)))))</f>
        <v/>
      </c>
    </row>
    <row r="6650" customFormat="false" ht="15" hidden="false" customHeight="false" outlineLevel="0" collapsed="false">
      <c r="I6650" s="0" t="str">
        <f aca="false">IF(A6650="","",IF(COUNTIF(Campaigns!$A$7:$A$300,A6650)&gt;0,"✓",IF(N(D6650)=0,"– no spend","⚠ add to Campaigns tab")))</f>
        <v/>
      </c>
      <c r="J6650" s="83" t="str">
        <f aca="false">IF(D6650="","",D6650*IF(Settings!$B$23=Settings!$C$6,1,IF(Settings!$B$23="USD",1/INDEX(Settings!$B$29:$B$40,MONTH(B6650)),INDEX(Settings!$B$29:$B$40,MONTH(B6650)))))</f>
        <v/>
      </c>
    </row>
    <row r="6651" customFormat="false" ht="15" hidden="false" customHeight="false" outlineLevel="0" collapsed="false">
      <c r="I6651" s="0" t="str">
        <f aca="false">IF(A6651="","",IF(COUNTIF(Campaigns!$A$7:$A$300,A6651)&gt;0,"✓",IF(N(D6651)=0,"– no spend","⚠ add to Campaigns tab")))</f>
        <v/>
      </c>
      <c r="J6651" s="83" t="str">
        <f aca="false">IF(D6651="","",D6651*IF(Settings!$B$23=Settings!$C$6,1,IF(Settings!$B$23="USD",1/INDEX(Settings!$B$29:$B$40,MONTH(B6651)),INDEX(Settings!$B$29:$B$40,MONTH(B6651)))))</f>
        <v/>
      </c>
    </row>
    <row r="6652" customFormat="false" ht="15" hidden="false" customHeight="false" outlineLevel="0" collapsed="false">
      <c r="I6652" s="0" t="str">
        <f aca="false">IF(A6652="","",IF(COUNTIF(Campaigns!$A$7:$A$300,A6652)&gt;0,"✓",IF(N(D6652)=0,"– no spend","⚠ add to Campaigns tab")))</f>
        <v/>
      </c>
      <c r="J6652" s="83" t="str">
        <f aca="false">IF(D6652="","",D6652*IF(Settings!$B$23=Settings!$C$6,1,IF(Settings!$B$23="USD",1/INDEX(Settings!$B$29:$B$40,MONTH(B6652)),INDEX(Settings!$B$29:$B$40,MONTH(B6652)))))</f>
        <v/>
      </c>
    </row>
    <row r="6653" customFormat="false" ht="15" hidden="false" customHeight="false" outlineLevel="0" collapsed="false">
      <c r="I6653" s="0" t="str">
        <f aca="false">IF(A6653="","",IF(COUNTIF(Campaigns!$A$7:$A$300,A6653)&gt;0,"✓",IF(N(D6653)=0,"– no spend","⚠ add to Campaigns tab")))</f>
        <v/>
      </c>
      <c r="J6653" s="83" t="str">
        <f aca="false">IF(D6653="","",D6653*IF(Settings!$B$23=Settings!$C$6,1,IF(Settings!$B$23="USD",1/INDEX(Settings!$B$29:$B$40,MONTH(B6653)),INDEX(Settings!$B$29:$B$40,MONTH(B6653)))))</f>
        <v/>
      </c>
    </row>
    <row r="6654" customFormat="false" ht="15" hidden="false" customHeight="false" outlineLevel="0" collapsed="false">
      <c r="I6654" s="0" t="str">
        <f aca="false">IF(A6654="","",IF(COUNTIF(Campaigns!$A$7:$A$300,A6654)&gt;0,"✓",IF(N(D6654)=0,"– no spend","⚠ add to Campaigns tab")))</f>
        <v/>
      </c>
      <c r="J6654" s="83" t="str">
        <f aca="false">IF(D6654="","",D6654*IF(Settings!$B$23=Settings!$C$6,1,IF(Settings!$B$23="USD",1/INDEX(Settings!$B$29:$B$40,MONTH(B6654)),INDEX(Settings!$B$29:$B$40,MONTH(B6654)))))</f>
        <v/>
      </c>
    </row>
    <row r="6655" customFormat="false" ht="15" hidden="false" customHeight="false" outlineLevel="0" collapsed="false">
      <c r="I6655" s="0" t="str">
        <f aca="false">IF(A6655="","",IF(COUNTIF(Campaigns!$A$7:$A$300,A6655)&gt;0,"✓",IF(N(D6655)=0,"– no spend","⚠ add to Campaigns tab")))</f>
        <v/>
      </c>
      <c r="J6655" s="83" t="str">
        <f aca="false">IF(D6655="","",D6655*IF(Settings!$B$23=Settings!$C$6,1,IF(Settings!$B$23="USD",1/INDEX(Settings!$B$29:$B$40,MONTH(B6655)),INDEX(Settings!$B$29:$B$40,MONTH(B6655)))))</f>
        <v/>
      </c>
    </row>
    <row r="6656" customFormat="false" ht="15" hidden="false" customHeight="false" outlineLevel="0" collapsed="false">
      <c r="I6656" s="0" t="str">
        <f aca="false">IF(A6656="","",IF(COUNTIF(Campaigns!$A$7:$A$300,A6656)&gt;0,"✓",IF(N(D6656)=0,"– no spend","⚠ add to Campaigns tab")))</f>
        <v/>
      </c>
      <c r="J6656" s="83" t="str">
        <f aca="false">IF(D6656="","",D6656*IF(Settings!$B$23=Settings!$C$6,1,IF(Settings!$B$23="USD",1/INDEX(Settings!$B$29:$B$40,MONTH(B6656)),INDEX(Settings!$B$29:$B$40,MONTH(B6656)))))</f>
        <v/>
      </c>
    </row>
    <row r="6657" customFormat="false" ht="15" hidden="false" customHeight="false" outlineLevel="0" collapsed="false">
      <c r="I6657" s="0" t="str">
        <f aca="false">IF(A6657="","",IF(COUNTIF(Campaigns!$A$7:$A$300,A6657)&gt;0,"✓",IF(N(D6657)=0,"– no spend","⚠ add to Campaigns tab")))</f>
        <v/>
      </c>
      <c r="J6657" s="83" t="str">
        <f aca="false">IF(D6657="","",D6657*IF(Settings!$B$23=Settings!$C$6,1,IF(Settings!$B$23="USD",1/INDEX(Settings!$B$29:$B$40,MONTH(B6657)),INDEX(Settings!$B$29:$B$40,MONTH(B6657)))))</f>
        <v/>
      </c>
    </row>
    <row r="6658" customFormat="false" ht="15" hidden="false" customHeight="false" outlineLevel="0" collapsed="false">
      <c r="I6658" s="0" t="str">
        <f aca="false">IF(A6658="","",IF(COUNTIF(Campaigns!$A$7:$A$300,A6658)&gt;0,"✓",IF(N(D6658)=0,"– no spend","⚠ add to Campaigns tab")))</f>
        <v/>
      </c>
      <c r="J6658" s="83" t="str">
        <f aca="false">IF(D6658="","",D6658*IF(Settings!$B$23=Settings!$C$6,1,IF(Settings!$B$23="USD",1/INDEX(Settings!$B$29:$B$40,MONTH(B6658)),INDEX(Settings!$B$29:$B$40,MONTH(B6658)))))</f>
        <v/>
      </c>
    </row>
    <row r="6659" customFormat="false" ht="15" hidden="false" customHeight="false" outlineLevel="0" collapsed="false">
      <c r="I6659" s="0" t="str">
        <f aca="false">IF(A6659="","",IF(COUNTIF(Campaigns!$A$7:$A$300,A6659)&gt;0,"✓",IF(N(D6659)=0,"– no spend","⚠ add to Campaigns tab")))</f>
        <v/>
      </c>
      <c r="J6659" s="83" t="str">
        <f aca="false">IF(D6659="","",D6659*IF(Settings!$B$23=Settings!$C$6,1,IF(Settings!$B$23="USD",1/INDEX(Settings!$B$29:$B$40,MONTH(B6659)),INDEX(Settings!$B$29:$B$40,MONTH(B6659)))))</f>
        <v/>
      </c>
    </row>
    <row r="6660" customFormat="false" ht="15" hidden="false" customHeight="false" outlineLevel="0" collapsed="false">
      <c r="I6660" s="0" t="str">
        <f aca="false">IF(A6660="","",IF(COUNTIF(Campaigns!$A$7:$A$300,A6660)&gt;0,"✓",IF(N(D6660)=0,"– no spend","⚠ add to Campaigns tab")))</f>
        <v/>
      </c>
      <c r="J6660" s="83" t="str">
        <f aca="false">IF(D6660="","",D6660*IF(Settings!$B$23=Settings!$C$6,1,IF(Settings!$B$23="USD",1/INDEX(Settings!$B$29:$B$40,MONTH(B6660)),INDEX(Settings!$B$29:$B$40,MONTH(B6660)))))</f>
        <v/>
      </c>
    </row>
    <row r="6661" customFormat="false" ht="15" hidden="false" customHeight="false" outlineLevel="0" collapsed="false">
      <c r="I6661" s="0" t="str">
        <f aca="false">IF(A6661="","",IF(COUNTIF(Campaigns!$A$7:$A$300,A6661)&gt;0,"✓",IF(N(D6661)=0,"– no spend","⚠ add to Campaigns tab")))</f>
        <v/>
      </c>
      <c r="J6661" s="83" t="str">
        <f aca="false">IF(D6661="","",D6661*IF(Settings!$B$23=Settings!$C$6,1,IF(Settings!$B$23="USD",1/INDEX(Settings!$B$29:$B$40,MONTH(B6661)),INDEX(Settings!$B$29:$B$40,MONTH(B6661)))))</f>
        <v/>
      </c>
    </row>
    <row r="6662" customFormat="false" ht="15" hidden="false" customHeight="false" outlineLevel="0" collapsed="false">
      <c r="I6662" s="0" t="str">
        <f aca="false">IF(A6662="","",IF(COUNTIF(Campaigns!$A$7:$A$300,A6662)&gt;0,"✓",IF(N(D6662)=0,"– no spend","⚠ add to Campaigns tab")))</f>
        <v/>
      </c>
      <c r="J6662" s="83" t="str">
        <f aca="false">IF(D6662="","",D6662*IF(Settings!$B$23=Settings!$C$6,1,IF(Settings!$B$23="USD",1/INDEX(Settings!$B$29:$B$40,MONTH(B6662)),INDEX(Settings!$B$29:$B$40,MONTH(B6662)))))</f>
        <v/>
      </c>
    </row>
    <row r="6663" customFormat="false" ht="15" hidden="false" customHeight="false" outlineLevel="0" collapsed="false">
      <c r="I6663" s="0" t="str">
        <f aca="false">IF(A6663="","",IF(COUNTIF(Campaigns!$A$7:$A$300,A6663)&gt;0,"✓",IF(N(D6663)=0,"– no spend","⚠ add to Campaigns tab")))</f>
        <v/>
      </c>
      <c r="J6663" s="83" t="str">
        <f aca="false">IF(D6663="","",D6663*IF(Settings!$B$23=Settings!$C$6,1,IF(Settings!$B$23="USD",1/INDEX(Settings!$B$29:$B$40,MONTH(B6663)),INDEX(Settings!$B$29:$B$40,MONTH(B6663)))))</f>
        <v/>
      </c>
    </row>
    <row r="6664" customFormat="false" ht="15" hidden="false" customHeight="false" outlineLevel="0" collapsed="false">
      <c r="I6664" s="0" t="str">
        <f aca="false">IF(A6664="","",IF(COUNTIF(Campaigns!$A$7:$A$300,A6664)&gt;0,"✓",IF(N(D6664)=0,"– no spend","⚠ add to Campaigns tab")))</f>
        <v/>
      </c>
      <c r="J6664" s="83" t="str">
        <f aca="false">IF(D6664="","",D6664*IF(Settings!$B$23=Settings!$C$6,1,IF(Settings!$B$23="USD",1/INDEX(Settings!$B$29:$B$40,MONTH(B6664)),INDEX(Settings!$B$29:$B$40,MONTH(B6664)))))</f>
        <v/>
      </c>
    </row>
    <row r="6665" customFormat="false" ht="15" hidden="false" customHeight="false" outlineLevel="0" collapsed="false">
      <c r="I6665" s="0" t="str">
        <f aca="false">IF(A6665="","",IF(COUNTIF(Campaigns!$A$7:$A$300,A6665)&gt;0,"✓",IF(N(D6665)=0,"– no spend","⚠ add to Campaigns tab")))</f>
        <v/>
      </c>
      <c r="J6665" s="83" t="str">
        <f aca="false">IF(D6665="","",D6665*IF(Settings!$B$23=Settings!$C$6,1,IF(Settings!$B$23="USD",1/INDEX(Settings!$B$29:$B$40,MONTH(B6665)),INDEX(Settings!$B$29:$B$40,MONTH(B6665)))))</f>
        <v/>
      </c>
    </row>
    <row r="6666" customFormat="false" ht="15" hidden="false" customHeight="false" outlineLevel="0" collapsed="false">
      <c r="I6666" s="0" t="str">
        <f aca="false">IF(A6666="","",IF(COUNTIF(Campaigns!$A$7:$A$300,A6666)&gt;0,"✓",IF(N(D6666)=0,"– no spend","⚠ add to Campaigns tab")))</f>
        <v/>
      </c>
      <c r="J6666" s="83" t="str">
        <f aca="false">IF(D6666="","",D6666*IF(Settings!$B$23=Settings!$C$6,1,IF(Settings!$B$23="USD",1/INDEX(Settings!$B$29:$B$40,MONTH(B6666)),INDEX(Settings!$B$29:$B$40,MONTH(B6666)))))</f>
        <v/>
      </c>
    </row>
    <row r="6667" customFormat="false" ht="15" hidden="false" customHeight="false" outlineLevel="0" collapsed="false">
      <c r="I6667" s="0" t="str">
        <f aca="false">IF(A6667="","",IF(COUNTIF(Campaigns!$A$7:$A$300,A6667)&gt;0,"✓",IF(N(D6667)=0,"– no spend","⚠ add to Campaigns tab")))</f>
        <v/>
      </c>
      <c r="J6667" s="83" t="str">
        <f aca="false">IF(D6667="","",D6667*IF(Settings!$B$23=Settings!$C$6,1,IF(Settings!$B$23="USD",1/INDEX(Settings!$B$29:$B$40,MONTH(B6667)),INDEX(Settings!$B$29:$B$40,MONTH(B6667)))))</f>
        <v/>
      </c>
    </row>
    <row r="6668" customFormat="false" ht="15" hidden="false" customHeight="false" outlineLevel="0" collapsed="false">
      <c r="I6668" s="0" t="str">
        <f aca="false">IF(A6668="","",IF(COUNTIF(Campaigns!$A$7:$A$300,A6668)&gt;0,"✓",IF(N(D6668)=0,"– no spend","⚠ add to Campaigns tab")))</f>
        <v/>
      </c>
      <c r="J6668" s="83" t="str">
        <f aca="false">IF(D6668="","",D6668*IF(Settings!$B$23=Settings!$C$6,1,IF(Settings!$B$23="USD",1/INDEX(Settings!$B$29:$B$40,MONTH(B6668)),INDEX(Settings!$B$29:$B$40,MONTH(B6668)))))</f>
        <v/>
      </c>
    </row>
    <row r="6669" customFormat="false" ht="15" hidden="false" customHeight="false" outlineLevel="0" collapsed="false">
      <c r="I6669" s="0" t="str">
        <f aca="false">IF(A6669="","",IF(COUNTIF(Campaigns!$A$7:$A$300,A6669)&gt;0,"✓",IF(N(D6669)=0,"– no spend","⚠ add to Campaigns tab")))</f>
        <v/>
      </c>
      <c r="J6669" s="83" t="str">
        <f aca="false">IF(D6669="","",D6669*IF(Settings!$B$23=Settings!$C$6,1,IF(Settings!$B$23="USD",1/INDEX(Settings!$B$29:$B$40,MONTH(B6669)),INDEX(Settings!$B$29:$B$40,MONTH(B6669)))))</f>
        <v/>
      </c>
    </row>
    <row r="6670" customFormat="false" ht="15" hidden="false" customHeight="false" outlineLevel="0" collapsed="false">
      <c r="I6670" s="0" t="str">
        <f aca="false">IF(A6670="","",IF(COUNTIF(Campaigns!$A$7:$A$300,A6670)&gt;0,"✓",IF(N(D6670)=0,"– no spend","⚠ add to Campaigns tab")))</f>
        <v/>
      </c>
      <c r="J6670" s="83" t="str">
        <f aca="false">IF(D6670="","",D6670*IF(Settings!$B$23=Settings!$C$6,1,IF(Settings!$B$23="USD",1/INDEX(Settings!$B$29:$B$40,MONTH(B6670)),INDEX(Settings!$B$29:$B$40,MONTH(B6670)))))</f>
        <v/>
      </c>
    </row>
    <row r="6671" customFormat="false" ht="15" hidden="false" customHeight="false" outlineLevel="0" collapsed="false">
      <c r="I6671" s="0" t="str">
        <f aca="false">IF(A6671="","",IF(COUNTIF(Campaigns!$A$7:$A$300,A6671)&gt;0,"✓",IF(N(D6671)=0,"– no spend","⚠ add to Campaigns tab")))</f>
        <v/>
      </c>
      <c r="J6671" s="83" t="str">
        <f aca="false">IF(D6671="","",D6671*IF(Settings!$B$23=Settings!$C$6,1,IF(Settings!$B$23="USD",1/INDEX(Settings!$B$29:$B$40,MONTH(B6671)),INDEX(Settings!$B$29:$B$40,MONTH(B6671)))))</f>
        <v/>
      </c>
    </row>
    <row r="6672" customFormat="false" ht="15" hidden="false" customHeight="false" outlineLevel="0" collapsed="false">
      <c r="I6672" s="0" t="str">
        <f aca="false">IF(A6672="","",IF(COUNTIF(Campaigns!$A$7:$A$300,A6672)&gt;0,"✓",IF(N(D6672)=0,"– no spend","⚠ add to Campaigns tab")))</f>
        <v/>
      </c>
      <c r="J6672" s="83" t="str">
        <f aca="false">IF(D6672="","",D6672*IF(Settings!$B$23=Settings!$C$6,1,IF(Settings!$B$23="USD",1/INDEX(Settings!$B$29:$B$40,MONTH(B6672)),INDEX(Settings!$B$29:$B$40,MONTH(B6672)))))</f>
        <v/>
      </c>
    </row>
    <row r="6673" customFormat="false" ht="15" hidden="false" customHeight="false" outlineLevel="0" collapsed="false">
      <c r="I6673" s="0" t="str">
        <f aca="false">IF(A6673="","",IF(COUNTIF(Campaigns!$A$7:$A$300,A6673)&gt;0,"✓",IF(N(D6673)=0,"– no spend","⚠ add to Campaigns tab")))</f>
        <v/>
      </c>
      <c r="J6673" s="83" t="str">
        <f aca="false">IF(D6673="","",D6673*IF(Settings!$B$23=Settings!$C$6,1,IF(Settings!$B$23="USD",1/INDEX(Settings!$B$29:$B$40,MONTH(B6673)),INDEX(Settings!$B$29:$B$40,MONTH(B6673)))))</f>
        <v/>
      </c>
    </row>
    <row r="6674" customFormat="false" ht="15" hidden="false" customHeight="false" outlineLevel="0" collapsed="false">
      <c r="I6674" s="0" t="str">
        <f aca="false">IF(A6674="","",IF(COUNTIF(Campaigns!$A$7:$A$300,A6674)&gt;0,"✓",IF(N(D6674)=0,"– no spend","⚠ add to Campaigns tab")))</f>
        <v/>
      </c>
      <c r="J6674" s="83" t="str">
        <f aca="false">IF(D6674="","",D6674*IF(Settings!$B$23=Settings!$C$6,1,IF(Settings!$B$23="USD",1/INDEX(Settings!$B$29:$B$40,MONTH(B6674)),INDEX(Settings!$B$29:$B$40,MONTH(B6674)))))</f>
        <v/>
      </c>
    </row>
    <row r="6675" customFormat="false" ht="15" hidden="false" customHeight="false" outlineLevel="0" collapsed="false">
      <c r="I6675" s="0" t="str">
        <f aca="false">IF(A6675="","",IF(COUNTIF(Campaigns!$A$7:$A$300,A6675)&gt;0,"✓",IF(N(D6675)=0,"– no spend","⚠ add to Campaigns tab")))</f>
        <v/>
      </c>
      <c r="J6675" s="83" t="str">
        <f aca="false">IF(D6675="","",D6675*IF(Settings!$B$23=Settings!$C$6,1,IF(Settings!$B$23="USD",1/INDEX(Settings!$B$29:$B$40,MONTH(B6675)),INDEX(Settings!$B$29:$B$40,MONTH(B6675)))))</f>
        <v/>
      </c>
    </row>
    <row r="6676" customFormat="false" ht="15" hidden="false" customHeight="false" outlineLevel="0" collapsed="false">
      <c r="I6676" s="0" t="str">
        <f aca="false">IF(A6676="","",IF(COUNTIF(Campaigns!$A$7:$A$300,A6676)&gt;0,"✓",IF(N(D6676)=0,"– no spend","⚠ add to Campaigns tab")))</f>
        <v/>
      </c>
      <c r="J6676" s="83" t="str">
        <f aca="false">IF(D6676="","",D6676*IF(Settings!$B$23=Settings!$C$6,1,IF(Settings!$B$23="USD",1/INDEX(Settings!$B$29:$B$40,MONTH(B6676)),INDEX(Settings!$B$29:$B$40,MONTH(B6676)))))</f>
        <v/>
      </c>
    </row>
    <row r="6677" customFormat="false" ht="15" hidden="false" customHeight="false" outlineLevel="0" collapsed="false">
      <c r="I6677" s="0" t="str">
        <f aca="false">IF(A6677="","",IF(COUNTIF(Campaigns!$A$7:$A$300,A6677)&gt;0,"✓",IF(N(D6677)=0,"– no spend","⚠ add to Campaigns tab")))</f>
        <v/>
      </c>
      <c r="J6677" s="83" t="str">
        <f aca="false">IF(D6677="","",D6677*IF(Settings!$B$23=Settings!$C$6,1,IF(Settings!$B$23="USD",1/INDEX(Settings!$B$29:$B$40,MONTH(B6677)),INDEX(Settings!$B$29:$B$40,MONTH(B6677)))))</f>
        <v/>
      </c>
    </row>
    <row r="6678" customFormat="false" ht="15" hidden="false" customHeight="false" outlineLevel="0" collapsed="false">
      <c r="I6678" s="0" t="str">
        <f aca="false">IF(A6678="","",IF(COUNTIF(Campaigns!$A$7:$A$300,A6678)&gt;0,"✓",IF(N(D6678)=0,"– no spend","⚠ add to Campaigns tab")))</f>
        <v/>
      </c>
      <c r="J6678" s="83" t="str">
        <f aca="false">IF(D6678="","",D6678*IF(Settings!$B$23=Settings!$C$6,1,IF(Settings!$B$23="USD",1/INDEX(Settings!$B$29:$B$40,MONTH(B6678)),INDEX(Settings!$B$29:$B$40,MONTH(B6678)))))</f>
        <v/>
      </c>
    </row>
    <row r="6679" customFormat="false" ht="15" hidden="false" customHeight="false" outlineLevel="0" collapsed="false">
      <c r="I6679" s="0" t="str">
        <f aca="false">IF(A6679="","",IF(COUNTIF(Campaigns!$A$7:$A$300,A6679)&gt;0,"✓",IF(N(D6679)=0,"– no spend","⚠ add to Campaigns tab")))</f>
        <v/>
      </c>
      <c r="J6679" s="83" t="str">
        <f aca="false">IF(D6679="","",D6679*IF(Settings!$B$23=Settings!$C$6,1,IF(Settings!$B$23="USD",1/INDEX(Settings!$B$29:$B$40,MONTH(B6679)),INDEX(Settings!$B$29:$B$40,MONTH(B6679)))))</f>
        <v/>
      </c>
    </row>
    <row r="6680" customFormat="false" ht="15" hidden="false" customHeight="false" outlineLevel="0" collapsed="false">
      <c r="I6680" s="0" t="str">
        <f aca="false">IF(A6680="","",IF(COUNTIF(Campaigns!$A$7:$A$300,A6680)&gt;0,"✓",IF(N(D6680)=0,"– no spend","⚠ add to Campaigns tab")))</f>
        <v/>
      </c>
      <c r="J6680" s="83" t="str">
        <f aca="false">IF(D6680="","",D6680*IF(Settings!$B$23=Settings!$C$6,1,IF(Settings!$B$23="USD",1/INDEX(Settings!$B$29:$B$40,MONTH(B6680)),INDEX(Settings!$B$29:$B$40,MONTH(B6680)))))</f>
        <v/>
      </c>
    </row>
    <row r="6681" customFormat="false" ht="15" hidden="false" customHeight="false" outlineLevel="0" collapsed="false">
      <c r="I6681" s="0" t="str">
        <f aca="false">IF(A6681="","",IF(COUNTIF(Campaigns!$A$7:$A$300,A6681)&gt;0,"✓",IF(N(D6681)=0,"– no spend","⚠ add to Campaigns tab")))</f>
        <v/>
      </c>
      <c r="J6681" s="83" t="str">
        <f aca="false">IF(D6681="","",D6681*IF(Settings!$B$23=Settings!$C$6,1,IF(Settings!$B$23="USD",1/INDEX(Settings!$B$29:$B$40,MONTH(B6681)),INDEX(Settings!$B$29:$B$40,MONTH(B6681)))))</f>
        <v/>
      </c>
    </row>
    <row r="6682" customFormat="false" ht="15" hidden="false" customHeight="false" outlineLevel="0" collapsed="false">
      <c r="I6682" s="0" t="str">
        <f aca="false">IF(A6682="","",IF(COUNTIF(Campaigns!$A$7:$A$300,A6682)&gt;0,"✓",IF(N(D6682)=0,"– no spend","⚠ add to Campaigns tab")))</f>
        <v/>
      </c>
      <c r="J6682" s="83" t="str">
        <f aca="false">IF(D6682="","",D6682*IF(Settings!$B$23=Settings!$C$6,1,IF(Settings!$B$23="USD",1/INDEX(Settings!$B$29:$B$40,MONTH(B6682)),INDEX(Settings!$B$29:$B$40,MONTH(B6682)))))</f>
        <v/>
      </c>
    </row>
    <row r="6683" customFormat="false" ht="15" hidden="false" customHeight="false" outlineLevel="0" collapsed="false">
      <c r="I6683" s="0" t="str">
        <f aca="false">IF(A6683="","",IF(COUNTIF(Campaigns!$A$7:$A$300,A6683)&gt;0,"✓",IF(N(D6683)=0,"– no spend","⚠ add to Campaigns tab")))</f>
        <v/>
      </c>
      <c r="J6683" s="83" t="str">
        <f aca="false">IF(D6683="","",D6683*IF(Settings!$B$23=Settings!$C$6,1,IF(Settings!$B$23="USD",1/INDEX(Settings!$B$29:$B$40,MONTH(B6683)),INDEX(Settings!$B$29:$B$40,MONTH(B6683)))))</f>
        <v/>
      </c>
    </row>
    <row r="6684" customFormat="false" ht="15" hidden="false" customHeight="false" outlineLevel="0" collapsed="false">
      <c r="I6684" s="0" t="str">
        <f aca="false">IF(A6684="","",IF(COUNTIF(Campaigns!$A$7:$A$300,A6684)&gt;0,"✓",IF(N(D6684)=0,"– no spend","⚠ add to Campaigns tab")))</f>
        <v/>
      </c>
      <c r="J6684" s="83" t="str">
        <f aca="false">IF(D6684="","",D6684*IF(Settings!$B$23=Settings!$C$6,1,IF(Settings!$B$23="USD",1/INDEX(Settings!$B$29:$B$40,MONTH(B6684)),INDEX(Settings!$B$29:$B$40,MONTH(B6684)))))</f>
        <v/>
      </c>
    </row>
    <row r="6685" customFormat="false" ht="15" hidden="false" customHeight="false" outlineLevel="0" collapsed="false">
      <c r="I6685" s="0" t="str">
        <f aca="false">IF(A6685="","",IF(COUNTIF(Campaigns!$A$7:$A$300,A6685)&gt;0,"✓",IF(N(D6685)=0,"– no spend","⚠ add to Campaigns tab")))</f>
        <v/>
      </c>
      <c r="J6685" s="83" t="str">
        <f aca="false">IF(D6685="","",D6685*IF(Settings!$B$23=Settings!$C$6,1,IF(Settings!$B$23="USD",1/INDEX(Settings!$B$29:$B$40,MONTH(B6685)),INDEX(Settings!$B$29:$B$40,MONTH(B6685)))))</f>
        <v/>
      </c>
    </row>
    <row r="6686" customFormat="false" ht="15" hidden="false" customHeight="false" outlineLevel="0" collapsed="false">
      <c r="I6686" s="0" t="str">
        <f aca="false">IF(A6686="","",IF(COUNTIF(Campaigns!$A$7:$A$300,A6686)&gt;0,"✓",IF(N(D6686)=0,"– no spend","⚠ add to Campaigns tab")))</f>
        <v/>
      </c>
      <c r="J6686" s="83" t="str">
        <f aca="false">IF(D6686="","",D6686*IF(Settings!$B$23=Settings!$C$6,1,IF(Settings!$B$23="USD",1/INDEX(Settings!$B$29:$B$40,MONTH(B6686)),INDEX(Settings!$B$29:$B$40,MONTH(B6686)))))</f>
        <v/>
      </c>
    </row>
    <row r="6687" customFormat="false" ht="15" hidden="false" customHeight="false" outlineLevel="0" collapsed="false">
      <c r="I6687" s="0" t="str">
        <f aca="false">IF(A6687="","",IF(COUNTIF(Campaigns!$A$7:$A$300,A6687)&gt;0,"✓",IF(N(D6687)=0,"– no spend","⚠ add to Campaigns tab")))</f>
        <v/>
      </c>
      <c r="J6687" s="83" t="str">
        <f aca="false">IF(D6687="","",D6687*IF(Settings!$B$23=Settings!$C$6,1,IF(Settings!$B$23="USD",1/INDEX(Settings!$B$29:$B$40,MONTH(B6687)),INDEX(Settings!$B$29:$B$40,MONTH(B6687)))))</f>
        <v/>
      </c>
    </row>
    <row r="6688" customFormat="false" ht="15" hidden="false" customHeight="false" outlineLevel="0" collapsed="false">
      <c r="I6688" s="0" t="str">
        <f aca="false">IF(A6688="","",IF(COUNTIF(Campaigns!$A$7:$A$300,A6688)&gt;0,"✓",IF(N(D6688)=0,"– no spend","⚠ add to Campaigns tab")))</f>
        <v/>
      </c>
      <c r="J6688" s="83" t="str">
        <f aca="false">IF(D6688="","",D6688*IF(Settings!$B$23=Settings!$C$6,1,IF(Settings!$B$23="USD",1/INDEX(Settings!$B$29:$B$40,MONTH(B6688)),INDEX(Settings!$B$29:$B$40,MONTH(B6688)))))</f>
        <v/>
      </c>
    </row>
    <row r="6689" customFormat="false" ht="15" hidden="false" customHeight="false" outlineLevel="0" collapsed="false">
      <c r="I6689" s="0" t="str">
        <f aca="false">IF(A6689="","",IF(COUNTIF(Campaigns!$A$7:$A$300,A6689)&gt;0,"✓",IF(N(D6689)=0,"– no spend","⚠ add to Campaigns tab")))</f>
        <v/>
      </c>
      <c r="J6689" s="83" t="str">
        <f aca="false">IF(D6689="","",D6689*IF(Settings!$B$23=Settings!$C$6,1,IF(Settings!$B$23="USD",1/INDEX(Settings!$B$29:$B$40,MONTH(B6689)),INDEX(Settings!$B$29:$B$40,MONTH(B6689)))))</f>
        <v/>
      </c>
    </row>
    <row r="6690" customFormat="false" ht="15" hidden="false" customHeight="false" outlineLevel="0" collapsed="false">
      <c r="I6690" s="0" t="str">
        <f aca="false">IF(A6690="","",IF(COUNTIF(Campaigns!$A$7:$A$300,A6690)&gt;0,"✓",IF(N(D6690)=0,"– no spend","⚠ add to Campaigns tab")))</f>
        <v/>
      </c>
      <c r="J6690" s="83" t="str">
        <f aca="false">IF(D6690="","",D6690*IF(Settings!$B$23=Settings!$C$6,1,IF(Settings!$B$23="USD",1/INDEX(Settings!$B$29:$B$40,MONTH(B6690)),INDEX(Settings!$B$29:$B$40,MONTH(B6690)))))</f>
        <v/>
      </c>
    </row>
    <row r="6691" customFormat="false" ht="15" hidden="false" customHeight="false" outlineLevel="0" collapsed="false">
      <c r="I6691" s="0" t="str">
        <f aca="false">IF(A6691="","",IF(COUNTIF(Campaigns!$A$7:$A$300,A6691)&gt;0,"✓",IF(N(D6691)=0,"– no spend","⚠ add to Campaigns tab")))</f>
        <v/>
      </c>
      <c r="J6691" s="83" t="str">
        <f aca="false">IF(D6691="","",D6691*IF(Settings!$B$23=Settings!$C$6,1,IF(Settings!$B$23="USD",1/INDEX(Settings!$B$29:$B$40,MONTH(B6691)),INDEX(Settings!$B$29:$B$40,MONTH(B6691)))))</f>
        <v/>
      </c>
    </row>
    <row r="6692" customFormat="false" ht="15" hidden="false" customHeight="false" outlineLevel="0" collapsed="false">
      <c r="I6692" s="0" t="str">
        <f aca="false">IF(A6692="","",IF(COUNTIF(Campaigns!$A$7:$A$300,A6692)&gt;0,"✓",IF(N(D6692)=0,"– no spend","⚠ add to Campaigns tab")))</f>
        <v/>
      </c>
      <c r="J6692" s="83" t="str">
        <f aca="false">IF(D6692="","",D6692*IF(Settings!$B$23=Settings!$C$6,1,IF(Settings!$B$23="USD",1/INDEX(Settings!$B$29:$B$40,MONTH(B6692)),INDEX(Settings!$B$29:$B$40,MONTH(B6692)))))</f>
        <v/>
      </c>
    </row>
    <row r="6693" customFormat="false" ht="15" hidden="false" customHeight="false" outlineLevel="0" collapsed="false">
      <c r="I6693" s="0" t="str">
        <f aca="false">IF(A6693="","",IF(COUNTIF(Campaigns!$A$7:$A$300,A6693)&gt;0,"✓",IF(N(D6693)=0,"– no spend","⚠ add to Campaigns tab")))</f>
        <v/>
      </c>
      <c r="J6693" s="83" t="str">
        <f aca="false">IF(D6693="","",D6693*IF(Settings!$B$23=Settings!$C$6,1,IF(Settings!$B$23="USD",1/INDEX(Settings!$B$29:$B$40,MONTH(B6693)),INDEX(Settings!$B$29:$B$40,MONTH(B6693)))))</f>
        <v/>
      </c>
    </row>
    <row r="6694" customFormat="false" ht="15" hidden="false" customHeight="false" outlineLevel="0" collapsed="false">
      <c r="I6694" s="0" t="str">
        <f aca="false">IF(A6694="","",IF(COUNTIF(Campaigns!$A$7:$A$300,A6694)&gt;0,"✓",IF(N(D6694)=0,"– no spend","⚠ add to Campaigns tab")))</f>
        <v/>
      </c>
      <c r="J6694" s="83" t="str">
        <f aca="false">IF(D6694="","",D6694*IF(Settings!$B$23=Settings!$C$6,1,IF(Settings!$B$23="USD",1/INDEX(Settings!$B$29:$B$40,MONTH(B6694)),INDEX(Settings!$B$29:$B$40,MONTH(B6694)))))</f>
        <v/>
      </c>
    </row>
    <row r="6695" customFormat="false" ht="15" hidden="false" customHeight="false" outlineLevel="0" collapsed="false">
      <c r="I6695" s="0" t="str">
        <f aca="false">IF(A6695="","",IF(COUNTIF(Campaigns!$A$7:$A$300,A6695)&gt;0,"✓",IF(N(D6695)=0,"– no spend","⚠ add to Campaigns tab")))</f>
        <v/>
      </c>
      <c r="J6695" s="83" t="str">
        <f aca="false">IF(D6695="","",D6695*IF(Settings!$B$23=Settings!$C$6,1,IF(Settings!$B$23="USD",1/INDEX(Settings!$B$29:$B$40,MONTH(B6695)),INDEX(Settings!$B$29:$B$40,MONTH(B6695)))))</f>
        <v/>
      </c>
    </row>
    <row r="6696" customFormat="false" ht="15" hidden="false" customHeight="false" outlineLevel="0" collapsed="false">
      <c r="I6696" s="0" t="str">
        <f aca="false">IF(A6696="","",IF(COUNTIF(Campaigns!$A$7:$A$300,A6696)&gt;0,"✓",IF(N(D6696)=0,"– no spend","⚠ add to Campaigns tab")))</f>
        <v/>
      </c>
      <c r="J6696" s="83" t="str">
        <f aca="false">IF(D6696="","",D6696*IF(Settings!$B$23=Settings!$C$6,1,IF(Settings!$B$23="USD",1/INDEX(Settings!$B$29:$B$40,MONTH(B6696)),INDEX(Settings!$B$29:$B$40,MONTH(B6696)))))</f>
        <v/>
      </c>
    </row>
    <row r="6697" customFormat="false" ht="15" hidden="false" customHeight="false" outlineLevel="0" collapsed="false">
      <c r="I6697" s="0" t="str">
        <f aca="false">IF(A6697="","",IF(COUNTIF(Campaigns!$A$7:$A$300,A6697)&gt;0,"✓",IF(N(D6697)=0,"– no spend","⚠ add to Campaigns tab")))</f>
        <v/>
      </c>
      <c r="J6697" s="83" t="str">
        <f aca="false">IF(D6697="","",D6697*IF(Settings!$B$23=Settings!$C$6,1,IF(Settings!$B$23="USD",1/INDEX(Settings!$B$29:$B$40,MONTH(B6697)),INDEX(Settings!$B$29:$B$40,MONTH(B6697)))))</f>
        <v/>
      </c>
    </row>
    <row r="6698" customFormat="false" ht="15" hidden="false" customHeight="false" outlineLevel="0" collapsed="false">
      <c r="I6698" s="0" t="str">
        <f aca="false">IF(A6698="","",IF(COUNTIF(Campaigns!$A$7:$A$300,A6698)&gt;0,"✓",IF(N(D6698)=0,"– no spend","⚠ add to Campaigns tab")))</f>
        <v/>
      </c>
      <c r="J6698" s="83" t="str">
        <f aca="false">IF(D6698="","",D6698*IF(Settings!$B$23=Settings!$C$6,1,IF(Settings!$B$23="USD",1/INDEX(Settings!$B$29:$B$40,MONTH(B6698)),INDEX(Settings!$B$29:$B$40,MONTH(B6698)))))</f>
        <v/>
      </c>
    </row>
    <row r="6699" customFormat="false" ht="15" hidden="false" customHeight="false" outlineLevel="0" collapsed="false">
      <c r="I6699" s="0" t="str">
        <f aca="false">IF(A6699="","",IF(COUNTIF(Campaigns!$A$7:$A$300,A6699)&gt;0,"✓",IF(N(D6699)=0,"– no spend","⚠ add to Campaigns tab")))</f>
        <v/>
      </c>
      <c r="J6699" s="83" t="str">
        <f aca="false">IF(D6699="","",D6699*IF(Settings!$B$23=Settings!$C$6,1,IF(Settings!$B$23="USD",1/INDEX(Settings!$B$29:$B$40,MONTH(B6699)),INDEX(Settings!$B$29:$B$40,MONTH(B6699)))))</f>
        <v/>
      </c>
    </row>
    <row r="6700" customFormat="false" ht="15" hidden="false" customHeight="false" outlineLevel="0" collapsed="false">
      <c r="I6700" s="0" t="str">
        <f aca="false">IF(A6700="","",IF(COUNTIF(Campaigns!$A$7:$A$300,A6700)&gt;0,"✓",IF(N(D6700)=0,"– no spend","⚠ add to Campaigns tab")))</f>
        <v/>
      </c>
      <c r="J6700" s="83" t="str">
        <f aca="false">IF(D6700="","",D6700*IF(Settings!$B$23=Settings!$C$6,1,IF(Settings!$B$23="USD",1/INDEX(Settings!$B$29:$B$40,MONTH(B6700)),INDEX(Settings!$B$29:$B$40,MONTH(B6700)))))</f>
        <v/>
      </c>
    </row>
    <row r="6701" customFormat="false" ht="15" hidden="false" customHeight="false" outlineLevel="0" collapsed="false">
      <c r="I6701" s="0" t="str">
        <f aca="false">IF(A6701="","",IF(COUNTIF(Campaigns!$A$7:$A$300,A6701)&gt;0,"✓",IF(N(D6701)=0,"– no spend","⚠ add to Campaigns tab")))</f>
        <v/>
      </c>
      <c r="J6701" s="83" t="str">
        <f aca="false">IF(D6701="","",D6701*IF(Settings!$B$23=Settings!$C$6,1,IF(Settings!$B$23="USD",1/INDEX(Settings!$B$29:$B$40,MONTH(B6701)),INDEX(Settings!$B$29:$B$40,MONTH(B6701)))))</f>
        <v/>
      </c>
    </row>
    <row r="6702" customFormat="false" ht="15" hidden="false" customHeight="false" outlineLevel="0" collapsed="false">
      <c r="I6702" s="0" t="str">
        <f aca="false">IF(A6702="","",IF(COUNTIF(Campaigns!$A$7:$A$300,A6702)&gt;0,"✓",IF(N(D6702)=0,"– no spend","⚠ add to Campaigns tab")))</f>
        <v/>
      </c>
      <c r="J6702" s="83" t="str">
        <f aca="false">IF(D6702="","",D6702*IF(Settings!$B$23=Settings!$C$6,1,IF(Settings!$B$23="USD",1/INDEX(Settings!$B$29:$B$40,MONTH(B6702)),INDEX(Settings!$B$29:$B$40,MONTH(B6702)))))</f>
        <v/>
      </c>
    </row>
    <row r="6703" customFormat="false" ht="15" hidden="false" customHeight="false" outlineLevel="0" collapsed="false">
      <c r="I6703" s="0" t="str">
        <f aca="false">IF(A6703="","",IF(COUNTIF(Campaigns!$A$7:$A$300,A6703)&gt;0,"✓",IF(N(D6703)=0,"– no spend","⚠ add to Campaigns tab")))</f>
        <v/>
      </c>
      <c r="J6703" s="83" t="str">
        <f aca="false">IF(D6703="","",D6703*IF(Settings!$B$23=Settings!$C$6,1,IF(Settings!$B$23="USD",1/INDEX(Settings!$B$29:$B$40,MONTH(B6703)),INDEX(Settings!$B$29:$B$40,MONTH(B6703)))))</f>
        <v/>
      </c>
    </row>
    <row r="6704" customFormat="false" ht="15" hidden="false" customHeight="false" outlineLevel="0" collapsed="false">
      <c r="I6704" s="0" t="str">
        <f aca="false">IF(A6704="","",IF(COUNTIF(Campaigns!$A$7:$A$300,A6704)&gt;0,"✓",IF(N(D6704)=0,"– no spend","⚠ add to Campaigns tab")))</f>
        <v/>
      </c>
      <c r="J6704" s="83" t="str">
        <f aca="false">IF(D6704="","",D6704*IF(Settings!$B$23=Settings!$C$6,1,IF(Settings!$B$23="USD",1/INDEX(Settings!$B$29:$B$40,MONTH(B6704)),INDEX(Settings!$B$29:$B$40,MONTH(B6704)))))</f>
        <v/>
      </c>
    </row>
    <row r="6705" customFormat="false" ht="15" hidden="false" customHeight="false" outlineLevel="0" collapsed="false">
      <c r="I6705" s="0" t="str">
        <f aca="false">IF(A6705="","",IF(COUNTIF(Campaigns!$A$7:$A$300,A6705)&gt;0,"✓",IF(N(D6705)=0,"– no spend","⚠ add to Campaigns tab")))</f>
        <v/>
      </c>
      <c r="J6705" s="83" t="str">
        <f aca="false">IF(D6705="","",D6705*IF(Settings!$B$23=Settings!$C$6,1,IF(Settings!$B$23="USD",1/INDEX(Settings!$B$29:$B$40,MONTH(B6705)),INDEX(Settings!$B$29:$B$40,MONTH(B6705)))))</f>
        <v/>
      </c>
    </row>
    <row r="6706" customFormat="false" ht="15" hidden="false" customHeight="false" outlineLevel="0" collapsed="false">
      <c r="I6706" s="0" t="str">
        <f aca="false">IF(A6706="","",IF(COUNTIF(Campaigns!$A$7:$A$300,A6706)&gt;0,"✓",IF(N(D6706)=0,"– no spend","⚠ add to Campaigns tab")))</f>
        <v/>
      </c>
      <c r="J6706" s="83" t="str">
        <f aca="false">IF(D6706="","",D6706*IF(Settings!$B$23=Settings!$C$6,1,IF(Settings!$B$23="USD",1/INDEX(Settings!$B$29:$B$40,MONTH(B6706)),INDEX(Settings!$B$29:$B$40,MONTH(B6706)))))</f>
        <v/>
      </c>
    </row>
    <row r="6707" customFormat="false" ht="15" hidden="false" customHeight="false" outlineLevel="0" collapsed="false">
      <c r="I6707" s="0" t="str">
        <f aca="false">IF(A6707="","",IF(COUNTIF(Campaigns!$A$7:$A$300,A6707)&gt;0,"✓",IF(N(D6707)=0,"– no spend","⚠ add to Campaigns tab")))</f>
        <v/>
      </c>
      <c r="J6707" s="83" t="str">
        <f aca="false">IF(D6707="","",D6707*IF(Settings!$B$23=Settings!$C$6,1,IF(Settings!$B$23="USD",1/INDEX(Settings!$B$29:$B$40,MONTH(B6707)),INDEX(Settings!$B$29:$B$40,MONTH(B6707)))))</f>
        <v/>
      </c>
    </row>
    <row r="6708" customFormat="false" ht="15" hidden="false" customHeight="false" outlineLevel="0" collapsed="false">
      <c r="I6708" s="0" t="str">
        <f aca="false">IF(A6708="","",IF(COUNTIF(Campaigns!$A$7:$A$300,A6708)&gt;0,"✓",IF(N(D6708)=0,"– no spend","⚠ add to Campaigns tab")))</f>
        <v/>
      </c>
      <c r="J6708" s="83" t="str">
        <f aca="false">IF(D6708="","",D6708*IF(Settings!$B$23=Settings!$C$6,1,IF(Settings!$B$23="USD",1/INDEX(Settings!$B$29:$B$40,MONTH(B6708)),INDEX(Settings!$B$29:$B$40,MONTH(B6708)))))</f>
        <v/>
      </c>
    </row>
    <row r="6709" customFormat="false" ht="15" hidden="false" customHeight="false" outlineLevel="0" collapsed="false">
      <c r="I6709" s="0" t="str">
        <f aca="false">IF(A6709="","",IF(COUNTIF(Campaigns!$A$7:$A$300,A6709)&gt;0,"✓",IF(N(D6709)=0,"– no spend","⚠ add to Campaigns tab")))</f>
        <v/>
      </c>
      <c r="J6709" s="83" t="str">
        <f aca="false">IF(D6709="","",D6709*IF(Settings!$B$23=Settings!$C$6,1,IF(Settings!$B$23="USD",1/INDEX(Settings!$B$29:$B$40,MONTH(B6709)),INDEX(Settings!$B$29:$B$40,MONTH(B6709)))))</f>
        <v/>
      </c>
    </row>
    <row r="6710" customFormat="false" ht="15" hidden="false" customHeight="false" outlineLevel="0" collapsed="false">
      <c r="I6710" s="0" t="str">
        <f aca="false">IF(A6710="","",IF(COUNTIF(Campaigns!$A$7:$A$300,A6710)&gt;0,"✓",IF(N(D6710)=0,"– no spend","⚠ add to Campaigns tab")))</f>
        <v/>
      </c>
      <c r="J6710" s="83" t="str">
        <f aca="false">IF(D6710="","",D6710*IF(Settings!$B$23=Settings!$C$6,1,IF(Settings!$B$23="USD",1/INDEX(Settings!$B$29:$B$40,MONTH(B6710)),INDEX(Settings!$B$29:$B$40,MONTH(B6710)))))</f>
        <v/>
      </c>
    </row>
    <row r="6711" customFormat="false" ht="15" hidden="false" customHeight="false" outlineLevel="0" collapsed="false">
      <c r="I6711" s="0" t="str">
        <f aca="false">IF(A6711="","",IF(COUNTIF(Campaigns!$A$7:$A$300,A6711)&gt;0,"✓",IF(N(D6711)=0,"– no spend","⚠ add to Campaigns tab")))</f>
        <v/>
      </c>
      <c r="J6711" s="83" t="str">
        <f aca="false">IF(D6711="","",D6711*IF(Settings!$B$23=Settings!$C$6,1,IF(Settings!$B$23="USD",1/INDEX(Settings!$B$29:$B$40,MONTH(B6711)),INDEX(Settings!$B$29:$B$40,MONTH(B6711)))))</f>
        <v/>
      </c>
    </row>
    <row r="6712" customFormat="false" ht="15" hidden="false" customHeight="false" outlineLevel="0" collapsed="false">
      <c r="I6712" s="0" t="str">
        <f aca="false">IF(A6712="","",IF(COUNTIF(Campaigns!$A$7:$A$300,A6712)&gt;0,"✓",IF(N(D6712)=0,"– no spend","⚠ add to Campaigns tab")))</f>
        <v/>
      </c>
      <c r="J6712" s="83" t="str">
        <f aca="false">IF(D6712="","",D6712*IF(Settings!$B$23=Settings!$C$6,1,IF(Settings!$B$23="USD",1/INDEX(Settings!$B$29:$B$40,MONTH(B6712)),INDEX(Settings!$B$29:$B$40,MONTH(B6712)))))</f>
        <v/>
      </c>
    </row>
    <row r="6713" customFormat="false" ht="15" hidden="false" customHeight="false" outlineLevel="0" collapsed="false">
      <c r="I6713" s="0" t="str">
        <f aca="false">IF(A6713="","",IF(COUNTIF(Campaigns!$A$7:$A$300,A6713)&gt;0,"✓",IF(N(D6713)=0,"– no spend","⚠ add to Campaigns tab")))</f>
        <v/>
      </c>
      <c r="J6713" s="83" t="str">
        <f aca="false">IF(D6713="","",D6713*IF(Settings!$B$23=Settings!$C$6,1,IF(Settings!$B$23="USD",1/INDEX(Settings!$B$29:$B$40,MONTH(B6713)),INDEX(Settings!$B$29:$B$40,MONTH(B6713)))))</f>
        <v/>
      </c>
    </row>
    <row r="6714" customFormat="false" ht="15" hidden="false" customHeight="false" outlineLevel="0" collapsed="false">
      <c r="I6714" s="0" t="str">
        <f aca="false">IF(A6714="","",IF(COUNTIF(Campaigns!$A$7:$A$300,A6714)&gt;0,"✓",IF(N(D6714)=0,"– no spend","⚠ add to Campaigns tab")))</f>
        <v/>
      </c>
      <c r="J6714" s="83" t="str">
        <f aca="false">IF(D6714="","",D6714*IF(Settings!$B$23=Settings!$C$6,1,IF(Settings!$B$23="USD",1/INDEX(Settings!$B$29:$B$40,MONTH(B6714)),INDEX(Settings!$B$29:$B$40,MONTH(B6714)))))</f>
        <v/>
      </c>
    </row>
    <row r="6715" customFormat="false" ht="15" hidden="false" customHeight="false" outlineLevel="0" collapsed="false">
      <c r="I6715" s="0" t="str">
        <f aca="false">IF(A6715="","",IF(COUNTIF(Campaigns!$A$7:$A$300,A6715)&gt;0,"✓",IF(N(D6715)=0,"– no spend","⚠ add to Campaigns tab")))</f>
        <v/>
      </c>
      <c r="J6715" s="83" t="str">
        <f aca="false">IF(D6715="","",D6715*IF(Settings!$B$23=Settings!$C$6,1,IF(Settings!$B$23="USD",1/INDEX(Settings!$B$29:$B$40,MONTH(B6715)),INDEX(Settings!$B$29:$B$40,MONTH(B6715)))))</f>
        <v/>
      </c>
    </row>
    <row r="6716" customFormat="false" ht="15" hidden="false" customHeight="false" outlineLevel="0" collapsed="false">
      <c r="I6716" s="0" t="str">
        <f aca="false">IF(A6716="","",IF(COUNTIF(Campaigns!$A$7:$A$300,A6716)&gt;0,"✓",IF(N(D6716)=0,"– no spend","⚠ add to Campaigns tab")))</f>
        <v/>
      </c>
      <c r="J6716" s="83" t="str">
        <f aca="false">IF(D6716="","",D6716*IF(Settings!$B$23=Settings!$C$6,1,IF(Settings!$B$23="USD",1/INDEX(Settings!$B$29:$B$40,MONTH(B6716)),INDEX(Settings!$B$29:$B$40,MONTH(B6716)))))</f>
        <v/>
      </c>
    </row>
    <row r="6717" customFormat="false" ht="15" hidden="false" customHeight="false" outlineLevel="0" collapsed="false">
      <c r="I6717" s="0" t="str">
        <f aca="false">IF(A6717="","",IF(COUNTIF(Campaigns!$A$7:$A$300,A6717)&gt;0,"✓",IF(N(D6717)=0,"– no spend","⚠ add to Campaigns tab")))</f>
        <v/>
      </c>
      <c r="J6717" s="83" t="str">
        <f aca="false">IF(D6717="","",D6717*IF(Settings!$B$23=Settings!$C$6,1,IF(Settings!$B$23="USD",1/INDEX(Settings!$B$29:$B$40,MONTH(B6717)),INDEX(Settings!$B$29:$B$40,MONTH(B6717)))))</f>
        <v/>
      </c>
    </row>
    <row r="6718" customFormat="false" ht="15" hidden="false" customHeight="false" outlineLevel="0" collapsed="false">
      <c r="I6718" s="0" t="str">
        <f aca="false">IF(A6718="","",IF(COUNTIF(Campaigns!$A$7:$A$300,A6718)&gt;0,"✓",IF(N(D6718)=0,"– no spend","⚠ add to Campaigns tab")))</f>
        <v/>
      </c>
      <c r="J6718" s="83" t="str">
        <f aca="false">IF(D6718="","",D6718*IF(Settings!$B$23=Settings!$C$6,1,IF(Settings!$B$23="USD",1/INDEX(Settings!$B$29:$B$40,MONTH(B6718)),INDEX(Settings!$B$29:$B$40,MONTH(B6718)))))</f>
        <v/>
      </c>
    </row>
    <row r="6719" customFormat="false" ht="15" hidden="false" customHeight="false" outlineLevel="0" collapsed="false">
      <c r="I6719" s="0" t="str">
        <f aca="false">IF(A6719="","",IF(COUNTIF(Campaigns!$A$7:$A$300,A6719)&gt;0,"✓",IF(N(D6719)=0,"– no spend","⚠ add to Campaigns tab")))</f>
        <v/>
      </c>
      <c r="J6719" s="83" t="str">
        <f aca="false">IF(D6719="","",D6719*IF(Settings!$B$23=Settings!$C$6,1,IF(Settings!$B$23="USD",1/INDEX(Settings!$B$29:$B$40,MONTH(B6719)),INDEX(Settings!$B$29:$B$40,MONTH(B6719)))))</f>
        <v/>
      </c>
    </row>
    <row r="6720" customFormat="false" ht="15" hidden="false" customHeight="false" outlineLevel="0" collapsed="false">
      <c r="I6720" s="0" t="str">
        <f aca="false">IF(A6720="","",IF(COUNTIF(Campaigns!$A$7:$A$300,A6720)&gt;0,"✓",IF(N(D6720)=0,"– no spend","⚠ add to Campaigns tab")))</f>
        <v/>
      </c>
      <c r="J6720" s="83" t="str">
        <f aca="false">IF(D6720="","",D6720*IF(Settings!$B$23=Settings!$C$6,1,IF(Settings!$B$23="USD",1/INDEX(Settings!$B$29:$B$40,MONTH(B6720)),INDEX(Settings!$B$29:$B$40,MONTH(B6720)))))</f>
        <v/>
      </c>
    </row>
    <row r="6721" customFormat="false" ht="15" hidden="false" customHeight="false" outlineLevel="0" collapsed="false">
      <c r="I6721" s="0" t="str">
        <f aca="false">IF(A6721="","",IF(COUNTIF(Campaigns!$A$7:$A$300,A6721)&gt;0,"✓",IF(N(D6721)=0,"– no spend","⚠ add to Campaigns tab")))</f>
        <v/>
      </c>
      <c r="J6721" s="83" t="str">
        <f aca="false">IF(D6721="","",D6721*IF(Settings!$B$23=Settings!$C$6,1,IF(Settings!$B$23="USD",1/INDEX(Settings!$B$29:$B$40,MONTH(B6721)),INDEX(Settings!$B$29:$B$40,MONTH(B6721)))))</f>
        <v/>
      </c>
    </row>
    <row r="6722" customFormat="false" ht="15" hidden="false" customHeight="false" outlineLevel="0" collapsed="false">
      <c r="I6722" s="0" t="str">
        <f aca="false">IF(A6722="","",IF(COUNTIF(Campaigns!$A$7:$A$300,A6722)&gt;0,"✓",IF(N(D6722)=0,"– no spend","⚠ add to Campaigns tab")))</f>
        <v/>
      </c>
      <c r="J6722" s="83" t="str">
        <f aca="false">IF(D6722="","",D6722*IF(Settings!$B$23=Settings!$C$6,1,IF(Settings!$B$23="USD",1/INDEX(Settings!$B$29:$B$40,MONTH(B6722)),INDEX(Settings!$B$29:$B$40,MONTH(B6722)))))</f>
        <v/>
      </c>
    </row>
    <row r="6723" customFormat="false" ht="15" hidden="false" customHeight="false" outlineLevel="0" collapsed="false">
      <c r="I6723" s="0" t="str">
        <f aca="false">IF(A6723="","",IF(COUNTIF(Campaigns!$A$7:$A$300,A6723)&gt;0,"✓",IF(N(D6723)=0,"– no spend","⚠ add to Campaigns tab")))</f>
        <v/>
      </c>
      <c r="J6723" s="83" t="str">
        <f aca="false">IF(D6723="","",D6723*IF(Settings!$B$23=Settings!$C$6,1,IF(Settings!$B$23="USD",1/INDEX(Settings!$B$29:$B$40,MONTH(B6723)),INDEX(Settings!$B$29:$B$40,MONTH(B6723)))))</f>
        <v/>
      </c>
    </row>
    <row r="6724" customFormat="false" ht="15" hidden="false" customHeight="false" outlineLevel="0" collapsed="false">
      <c r="I6724" s="0" t="str">
        <f aca="false">IF(A6724="","",IF(COUNTIF(Campaigns!$A$7:$A$300,A6724)&gt;0,"✓",IF(N(D6724)=0,"– no spend","⚠ add to Campaigns tab")))</f>
        <v/>
      </c>
      <c r="J6724" s="83" t="str">
        <f aca="false">IF(D6724="","",D6724*IF(Settings!$B$23=Settings!$C$6,1,IF(Settings!$B$23="USD",1/INDEX(Settings!$B$29:$B$40,MONTH(B6724)),INDEX(Settings!$B$29:$B$40,MONTH(B6724)))))</f>
        <v/>
      </c>
    </row>
    <row r="6725" customFormat="false" ht="15" hidden="false" customHeight="false" outlineLevel="0" collapsed="false">
      <c r="I6725" s="0" t="str">
        <f aca="false">IF(A6725="","",IF(COUNTIF(Campaigns!$A$7:$A$300,A6725)&gt;0,"✓",IF(N(D6725)=0,"– no spend","⚠ add to Campaigns tab")))</f>
        <v/>
      </c>
      <c r="J6725" s="83" t="str">
        <f aca="false">IF(D6725="","",D6725*IF(Settings!$B$23=Settings!$C$6,1,IF(Settings!$B$23="USD",1/INDEX(Settings!$B$29:$B$40,MONTH(B6725)),INDEX(Settings!$B$29:$B$40,MONTH(B6725)))))</f>
        <v/>
      </c>
    </row>
    <row r="6726" customFormat="false" ht="15" hidden="false" customHeight="false" outlineLevel="0" collapsed="false">
      <c r="I6726" s="0" t="str">
        <f aca="false">IF(A6726="","",IF(COUNTIF(Campaigns!$A$7:$A$300,A6726)&gt;0,"✓",IF(N(D6726)=0,"– no spend","⚠ add to Campaigns tab")))</f>
        <v/>
      </c>
      <c r="J6726" s="83" t="str">
        <f aca="false">IF(D6726="","",D6726*IF(Settings!$B$23=Settings!$C$6,1,IF(Settings!$B$23="USD",1/INDEX(Settings!$B$29:$B$40,MONTH(B6726)),INDEX(Settings!$B$29:$B$40,MONTH(B6726)))))</f>
        <v/>
      </c>
    </row>
    <row r="6727" customFormat="false" ht="15" hidden="false" customHeight="false" outlineLevel="0" collapsed="false">
      <c r="I6727" s="0" t="str">
        <f aca="false">IF(A6727="","",IF(COUNTIF(Campaigns!$A$7:$A$300,A6727)&gt;0,"✓",IF(N(D6727)=0,"– no spend","⚠ add to Campaigns tab")))</f>
        <v/>
      </c>
      <c r="J6727" s="83" t="str">
        <f aca="false">IF(D6727="","",D6727*IF(Settings!$B$23=Settings!$C$6,1,IF(Settings!$B$23="USD",1/INDEX(Settings!$B$29:$B$40,MONTH(B6727)),INDEX(Settings!$B$29:$B$40,MONTH(B6727)))))</f>
        <v/>
      </c>
    </row>
    <row r="6728" customFormat="false" ht="15" hidden="false" customHeight="false" outlineLevel="0" collapsed="false">
      <c r="I6728" s="0" t="str">
        <f aca="false">IF(A6728="","",IF(COUNTIF(Campaigns!$A$7:$A$300,A6728)&gt;0,"✓",IF(N(D6728)=0,"– no spend","⚠ add to Campaigns tab")))</f>
        <v/>
      </c>
      <c r="J6728" s="83" t="str">
        <f aca="false">IF(D6728="","",D6728*IF(Settings!$B$23=Settings!$C$6,1,IF(Settings!$B$23="USD",1/INDEX(Settings!$B$29:$B$40,MONTH(B6728)),INDEX(Settings!$B$29:$B$40,MONTH(B6728)))))</f>
        <v/>
      </c>
    </row>
    <row r="6729" customFormat="false" ht="15" hidden="false" customHeight="false" outlineLevel="0" collapsed="false">
      <c r="I6729" s="0" t="str">
        <f aca="false">IF(A6729="","",IF(COUNTIF(Campaigns!$A$7:$A$300,A6729)&gt;0,"✓",IF(N(D6729)=0,"– no spend","⚠ add to Campaigns tab")))</f>
        <v/>
      </c>
      <c r="J6729" s="83" t="str">
        <f aca="false">IF(D6729="","",D6729*IF(Settings!$B$23=Settings!$C$6,1,IF(Settings!$B$23="USD",1/INDEX(Settings!$B$29:$B$40,MONTH(B6729)),INDEX(Settings!$B$29:$B$40,MONTH(B6729)))))</f>
        <v/>
      </c>
    </row>
    <row r="6730" customFormat="false" ht="15" hidden="false" customHeight="false" outlineLevel="0" collapsed="false">
      <c r="I6730" s="0" t="str">
        <f aca="false">IF(A6730="","",IF(COUNTIF(Campaigns!$A$7:$A$300,A6730)&gt;0,"✓",IF(N(D6730)=0,"– no spend","⚠ add to Campaigns tab")))</f>
        <v/>
      </c>
      <c r="J6730" s="83" t="str">
        <f aca="false">IF(D6730="","",D6730*IF(Settings!$B$23=Settings!$C$6,1,IF(Settings!$B$23="USD",1/INDEX(Settings!$B$29:$B$40,MONTH(B6730)),INDEX(Settings!$B$29:$B$40,MONTH(B6730)))))</f>
        <v/>
      </c>
    </row>
    <row r="6731" customFormat="false" ht="15" hidden="false" customHeight="false" outlineLevel="0" collapsed="false">
      <c r="I6731" s="0" t="str">
        <f aca="false">IF(A6731="","",IF(COUNTIF(Campaigns!$A$7:$A$300,A6731)&gt;0,"✓",IF(N(D6731)=0,"– no spend","⚠ add to Campaigns tab")))</f>
        <v/>
      </c>
      <c r="J6731" s="83" t="str">
        <f aca="false">IF(D6731="","",D6731*IF(Settings!$B$23=Settings!$C$6,1,IF(Settings!$B$23="USD",1/INDEX(Settings!$B$29:$B$40,MONTH(B6731)),INDEX(Settings!$B$29:$B$40,MONTH(B6731)))))</f>
        <v/>
      </c>
    </row>
    <row r="6732" customFormat="false" ht="15" hidden="false" customHeight="false" outlineLevel="0" collapsed="false">
      <c r="I6732" s="0" t="str">
        <f aca="false">IF(A6732="","",IF(COUNTIF(Campaigns!$A$7:$A$300,A6732)&gt;0,"✓",IF(N(D6732)=0,"– no spend","⚠ add to Campaigns tab")))</f>
        <v/>
      </c>
      <c r="J6732" s="83" t="str">
        <f aca="false">IF(D6732="","",D6732*IF(Settings!$B$23=Settings!$C$6,1,IF(Settings!$B$23="USD",1/INDEX(Settings!$B$29:$B$40,MONTH(B6732)),INDEX(Settings!$B$29:$B$40,MONTH(B6732)))))</f>
        <v/>
      </c>
    </row>
    <row r="6733" customFormat="false" ht="15" hidden="false" customHeight="false" outlineLevel="0" collapsed="false">
      <c r="I6733" s="0" t="str">
        <f aca="false">IF(A6733="","",IF(COUNTIF(Campaigns!$A$7:$A$300,A6733)&gt;0,"✓",IF(N(D6733)=0,"– no spend","⚠ add to Campaigns tab")))</f>
        <v/>
      </c>
      <c r="J6733" s="83" t="str">
        <f aca="false">IF(D6733="","",D6733*IF(Settings!$B$23=Settings!$C$6,1,IF(Settings!$B$23="USD",1/INDEX(Settings!$B$29:$B$40,MONTH(B6733)),INDEX(Settings!$B$29:$B$40,MONTH(B6733)))))</f>
        <v/>
      </c>
    </row>
    <row r="6734" customFormat="false" ht="15" hidden="false" customHeight="false" outlineLevel="0" collapsed="false">
      <c r="I6734" s="0" t="str">
        <f aca="false">IF(A6734="","",IF(COUNTIF(Campaigns!$A$7:$A$300,A6734)&gt;0,"✓",IF(N(D6734)=0,"– no spend","⚠ add to Campaigns tab")))</f>
        <v/>
      </c>
      <c r="J6734" s="83" t="str">
        <f aca="false">IF(D6734="","",D6734*IF(Settings!$B$23=Settings!$C$6,1,IF(Settings!$B$23="USD",1/INDEX(Settings!$B$29:$B$40,MONTH(B6734)),INDEX(Settings!$B$29:$B$40,MONTH(B6734)))))</f>
        <v/>
      </c>
    </row>
    <row r="6735" customFormat="false" ht="15" hidden="false" customHeight="false" outlineLevel="0" collapsed="false">
      <c r="I6735" s="0" t="str">
        <f aca="false">IF(A6735="","",IF(COUNTIF(Campaigns!$A$7:$A$300,A6735)&gt;0,"✓",IF(N(D6735)=0,"– no spend","⚠ add to Campaigns tab")))</f>
        <v/>
      </c>
      <c r="J6735" s="83" t="str">
        <f aca="false">IF(D6735="","",D6735*IF(Settings!$B$23=Settings!$C$6,1,IF(Settings!$B$23="USD",1/INDEX(Settings!$B$29:$B$40,MONTH(B6735)),INDEX(Settings!$B$29:$B$40,MONTH(B6735)))))</f>
        <v/>
      </c>
    </row>
    <row r="6736" customFormat="false" ht="15" hidden="false" customHeight="false" outlineLevel="0" collapsed="false">
      <c r="I6736" s="0" t="str">
        <f aca="false">IF(A6736="","",IF(COUNTIF(Campaigns!$A$7:$A$300,A6736)&gt;0,"✓",IF(N(D6736)=0,"– no spend","⚠ add to Campaigns tab")))</f>
        <v/>
      </c>
      <c r="J6736" s="83" t="str">
        <f aca="false">IF(D6736="","",D6736*IF(Settings!$B$23=Settings!$C$6,1,IF(Settings!$B$23="USD",1/INDEX(Settings!$B$29:$B$40,MONTH(B6736)),INDEX(Settings!$B$29:$B$40,MONTH(B6736)))))</f>
        <v/>
      </c>
    </row>
    <row r="6737" customFormat="false" ht="15" hidden="false" customHeight="false" outlineLevel="0" collapsed="false">
      <c r="I6737" s="0" t="str">
        <f aca="false">IF(A6737="","",IF(COUNTIF(Campaigns!$A$7:$A$300,A6737)&gt;0,"✓",IF(N(D6737)=0,"– no spend","⚠ add to Campaigns tab")))</f>
        <v/>
      </c>
      <c r="J6737" s="83" t="str">
        <f aca="false">IF(D6737="","",D6737*IF(Settings!$B$23=Settings!$C$6,1,IF(Settings!$B$23="USD",1/INDEX(Settings!$B$29:$B$40,MONTH(B6737)),INDEX(Settings!$B$29:$B$40,MONTH(B6737)))))</f>
        <v/>
      </c>
    </row>
    <row r="6738" customFormat="false" ht="15" hidden="false" customHeight="false" outlineLevel="0" collapsed="false">
      <c r="I6738" s="0" t="str">
        <f aca="false">IF(A6738="","",IF(COUNTIF(Campaigns!$A$7:$A$300,A6738)&gt;0,"✓",IF(N(D6738)=0,"– no spend","⚠ add to Campaigns tab")))</f>
        <v/>
      </c>
      <c r="J6738" s="83" t="str">
        <f aca="false">IF(D6738="","",D6738*IF(Settings!$B$23=Settings!$C$6,1,IF(Settings!$B$23="USD",1/INDEX(Settings!$B$29:$B$40,MONTH(B6738)),INDEX(Settings!$B$29:$B$40,MONTH(B6738)))))</f>
        <v/>
      </c>
    </row>
    <row r="6739" customFormat="false" ht="15" hidden="false" customHeight="false" outlineLevel="0" collapsed="false">
      <c r="I6739" s="0" t="str">
        <f aca="false">IF(A6739="","",IF(COUNTIF(Campaigns!$A$7:$A$300,A6739)&gt;0,"✓",IF(N(D6739)=0,"– no spend","⚠ add to Campaigns tab")))</f>
        <v/>
      </c>
      <c r="J6739" s="83" t="str">
        <f aca="false">IF(D6739="","",D6739*IF(Settings!$B$23=Settings!$C$6,1,IF(Settings!$B$23="USD",1/INDEX(Settings!$B$29:$B$40,MONTH(B6739)),INDEX(Settings!$B$29:$B$40,MONTH(B6739)))))</f>
        <v/>
      </c>
    </row>
    <row r="6740" customFormat="false" ht="15" hidden="false" customHeight="false" outlineLevel="0" collapsed="false">
      <c r="I6740" s="0" t="str">
        <f aca="false">IF(A6740="","",IF(COUNTIF(Campaigns!$A$7:$A$300,A6740)&gt;0,"✓",IF(N(D6740)=0,"– no spend","⚠ add to Campaigns tab")))</f>
        <v/>
      </c>
      <c r="J6740" s="83" t="str">
        <f aca="false">IF(D6740="","",D6740*IF(Settings!$B$23=Settings!$C$6,1,IF(Settings!$B$23="USD",1/INDEX(Settings!$B$29:$B$40,MONTH(B6740)),INDEX(Settings!$B$29:$B$40,MONTH(B6740)))))</f>
        <v/>
      </c>
    </row>
    <row r="6741" customFormat="false" ht="15" hidden="false" customHeight="false" outlineLevel="0" collapsed="false">
      <c r="I6741" s="0" t="str">
        <f aca="false">IF(A6741="","",IF(COUNTIF(Campaigns!$A$7:$A$300,A6741)&gt;0,"✓",IF(N(D6741)=0,"– no spend","⚠ add to Campaigns tab")))</f>
        <v/>
      </c>
      <c r="J6741" s="83" t="str">
        <f aca="false">IF(D6741="","",D6741*IF(Settings!$B$23=Settings!$C$6,1,IF(Settings!$B$23="USD",1/INDEX(Settings!$B$29:$B$40,MONTH(B6741)),INDEX(Settings!$B$29:$B$40,MONTH(B6741)))))</f>
        <v/>
      </c>
    </row>
    <row r="6742" customFormat="false" ht="15" hidden="false" customHeight="false" outlineLevel="0" collapsed="false">
      <c r="I6742" s="0" t="str">
        <f aca="false">IF(A6742="","",IF(COUNTIF(Campaigns!$A$7:$A$300,A6742)&gt;0,"✓",IF(N(D6742)=0,"– no spend","⚠ add to Campaigns tab")))</f>
        <v/>
      </c>
      <c r="J6742" s="83" t="str">
        <f aca="false">IF(D6742="","",D6742*IF(Settings!$B$23=Settings!$C$6,1,IF(Settings!$B$23="USD",1/INDEX(Settings!$B$29:$B$40,MONTH(B6742)),INDEX(Settings!$B$29:$B$40,MONTH(B6742)))))</f>
        <v/>
      </c>
    </row>
    <row r="6743" customFormat="false" ht="15" hidden="false" customHeight="false" outlineLevel="0" collapsed="false">
      <c r="I6743" s="0" t="str">
        <f aca="false">IF(A6743="","",IF(COUNTIF(Campaigns!$A$7:$A$300,A6743)&gt;0,"✓",IF(N(D6743)=0,"– no spend","⚠ add to Campaigns tab")))</f>
        <v/>
      </c>
      <c r="J6743" s="83" t="str">
        <f aca="false">IF(D6743="","",D6743*IF(Settings!$B$23=Settings!$C$6,1,IF(Settings!$B$23="USD",1/INDEX(Settings!$B$29:$B$40,MONTH(B6743)),INDEX(Settings!$B$29:$B$40,MONTH(B6743)))))</f>
        <v/>
      </c>
    </row>
    <row r="6744" customFormat="false" ht="15" hidden="false" customHeight="false" outlineLevel="0" collapsed="false">
      <c r="I6744" s="0" t="str">
        <f aca="false">IF(A6744="","",IF(COUNTIF(Campaigns!$A$7:$A$300,A6744)&gt;0,"✓",IF(N(D6744)=0,"– no spend","⚠ add to Campaigns tab")))</f>
        <v/>
      </c>
      <c r="J6744" s="83" t="str">
        <f aca="false">IF(D6744="","",D6744*IF(Settings!$B$23=Settings!$C$6,1,IF(Settings!$B$23="USD",1/INDEX(Settings!$B$29:$B$40,MONTH(B6744)),INDEX(Settings!$B$29:$B$40,MONTH(B6744)))))</f>
        <v/>
      </c>
    </row>
    <row r="6745" customFormat="false" ht="15" hidden="false" customHeight="false" outlineLevel="0" collapsed="false">
      <c r="I6745" s="0" t="str">
        <f aca="false">IF(A6745="","",IF(COUNTIF(Campaigns!$A$7:$A$300,A6745)&gt;0,"✓",IF(N(D6745)=0,"– no spend","⚠ add to Campaigns tab")))</f>
        <v/>
      </c>
      <c r="J6745" s="83" t="str">
        <f aca="false">IF(D6745="","",D6745*IF(Settings!$B$23=Settings!$C$6,1,IF(Settings!$B$23="USD",1/INDEX(Settings!$B$29:$B$40,MONTH(B6745)),INDEX(Settings!$B$29:$B$40,MONTH(B6745)))))</f>
        <v/>
      </c>
    </row>
    <row r="6746" customFormat="false" ht="15" hidden="false" customHeight="false" outlineLevel="0" collapsed="false">
      <c r="I6746" s="0" t="str">
        <f aca="false">IF(A6746="","",IF(COUNTIF(Campaigns!$A$7:$A$300,A6746)&gt;0,"✓",IF(N(D6746)=0,"– no spend","⚠ add to Campaigns tab")))</f>
        <v/>
      </c>
      <c r="J6746" s="83" t="str">
        <f aca="false">IF(D6746="","",D6746*IF(Settings!$B$23=Settings!$C$6,1,IF(Settings!$B$23="USD",1/INDEX(Settings!$B$29:$B$40,MONTH(B6746)),INDEX(Settings!$B$29:$B$40,MONTH(B6746)))))</f>
        <v/>
      </c>
    </row>
    <row r="6747" customFormat="false" ht="15" hidden="false" customHeight="false" outlineLevel="0" collapsed="false">
      <c r="I6747" s="0" t="str">
        <f aca="false">IF(A6747="","",IF(COUNTIF(Campaigns!$A$7:$A$300,A6747)&gt;0,"✓",IF(N(D6747)=0,"– no spend","⚠ add to Campaigns tab")))</f>
        <v/>
      </c>
      <c r="J6747" s="83" t="str">
        <f aca="false">IF(D6747="","",D6747*IF(Settings!$B$23=Settings!$C$6,1,IF(Settings!$B$23="USD",1/INDEX(Settings!$B$29:$B$40,MONTH(B6747)),INDEX(Settings!$B$29:$B$40,MONTH(B6747)))))</f>
        <v/>
      </c>
    </row>
    <row r="6748" customFormat="false" ht="15" hidden="false" customHeight="false" outlineLevel="0" collapsed="false">
      <c r="I6748" s="0" t="str">
        <f aca="false">IF(A6748="","",IF(COUNTIF(Campaigns!$A$7:$A$300,A6748)&gt;0,"✓",IF(N(D6748)=0,"– no spend","⚠ add to Campaigns tab")))</f>
        <v/>
      </c>
      <c r="J6748" s="83" t="str">
        <f aca="false">IF(D6748="","",D6748*IF(Settings!$B$23=Settings!$C$6,1,IF(Settings!$B$23="USD",1/INDEX(Settings!$B$29:$B$40,MONTH(B6748)),INDEX(Settings!$B$29:$B$40,MONTH(B6748)))))</f>
        <v/>
      </c>
    </row>
    <row r="6749" customFormat="false" ht="15" hidden="false" customHeight="false" outlineLevel="0" collapsed="false">
      <c r="I6749" s="0" t="str">
        <f aca="false">IF(A6749="","",IF(COUNTIF(Campaigns!$A$7:$A$300,A6749)&gt;0,"✓",IF(N(D6749)=0,"– no spend","⚠ add to Campaigns tab")))</f>
        <v/>
      </c>
      <c r="J6749" s="83" t="str">
        <f aca="false">IF(D6749="","",D6749*IF(Settings!$B$23=Settings!$C$6,1,IF(Settings!$B$23="USD",1/INDEX(Settings!$B$29:$B$40,MONTH(B6749)),INDEX(Settings!$B$29:$B$40,MONTH(B6749)))))</f>
        <v/>
      </c>
    </row>
    <row r="6750" customFormat="false" ht="15" hidden="false" customHeight="false" outlineLevel="0" collapsed="false">
      <c r="I6750" s="0" t="str">
        <f aca="false">IF(A6750="","",IF(COUNTIF(Campaigns!$A$7:$A$300,A6750)&gt;0,"✓",IF(N(D6750)=0,"– no spend","⚠ add to Campaigns tab")))</f>
        <v/>
      </c>
      <c r="J6750" s="83" t="str">
        <f aca="false">IF(D6750="","",D6750*IF(Settings!$B$23=Settings!$C$6,1,IF(Settings!$B$23="USD",1/INDEX(Settings!$B$29:$B$40,MONTH(B6750)),INDEX(Settings!$B$29:$B$40,MONTH(B6750)))))</f>
        <v/>
      </c>
    </row>
    <row r="6751" customFormat="false" ht="15" hidden="false" customHeight="false" outlineLevel="0" collapsed="false">
      <c r="I6751" s="0" t="str">
        <f aca="false">IF(A6751="","",IF(COUNTIF(Campaigns!$A$7:$A$300,A6751)&gt;0,"✓",IF(N(D6751)=0,"– no spend","⚠ add to Campaigns tab")))</f>
        <v/>
      </c>
      <c r="J6751" s="83" t="str">
        <f aca="false">IF(D6751="","",D6751*IF(Settings!$B$23=Settings!$C$6,1,IF(Settings!$B$23="USD",1/INDEX(Settings!$B$29:$B$40,MONTH(B6751)),INDEX(Settings!$B$29:$B$40,MONTH(B6751)))))</f>
        <v/>
      </c>
    </row>
    <row r="6752" customFormat="false" ht="15" hidden="false" customHeight="false" outlineLevel="0" collapsed="false">
      <c r="I6752" s="0" t="str">
        <f aca="false">IF(A6752="","",IF(COUNTIF(Campaigns!$A$7:$A$300,A6752)&gt;0,"✓",IF(N(D6752)=0,"– no spend","⚠ add to Campaigns tab")))</f>
        <v/>
      </c>
      <c r="J6752" s="83" t="str">
        <f aca="false">IF(D6752="","",D6752*IF(Settings!$B$23=Settings!$C$6,1,IF(Settings!$B$23="USD",1/INDEX(Settings!$B$29:$B$40,MONTH(B6752)),INDEX(Settings!$B$29:$B$40,MONTH(B6752)))))</f>
        <v/>
      </c>
    </row>
    <row r="6753" customFormat="false" ht="15" hidden="false" customHeight="false" outlineLevel="0" collapsed="false">
      <c r="I6753" s="0" t="str">
        <f aca="false">IF(A6753="","",IF(COUNTIF(Campaigns!$A$7:$A$300,A6753)&gt;0,"✓",IF(N(D6753)=0,"– no spend","⚠ add to Campaigns tab")))</f>
        <v/>
      </c>
      <c r="J6753" s="83" t="str">
        <f aca="false">IF(D6753="","",D6753*IF(Settings!$B$23=Settings!$C$6,1,IF(Settings!$B$23="USD",1/INDEX(Settings!$B$29:$B$40,MONTH(B6753)),INDEX(Settings!$B$29:$B$40,MONTH(B6753)))))</f>
        <v/>
      </c>
    </row>
    <row r="6754" customFormat="false" ht="15" hidden="false" customHeight="false" outlineLevel="0" collapsed="false">
      <c r="I6754" s="0" t="str">
        <f aca="false">IF(A6754="","",IF(COUNTIF(Campaigns!$A$7:$A$300,A6754)&gt;0,"✓",IF(N(D6754)=0,"– no spend","⚠ add to Campaigns tab")))</f>
        <v/>
      </c>
      <c r="J6754" s="83" t="str">
        <f aca="false">IF(D6754="","",D6754*IF(Settings!$B$23=Settings!$C$6,1,IF(Settings!$B$23="USD",1/INDEX(Settings!$B$29:$B$40,MONTH(B6754)),INDEX(Settings!$B$29:$B$40,MONTH(B6754)))))</f>
        <v/>
      </c>
    </row>
    <row r="6755" customFormat="false" ht="15" hidden="false" customHeight="false" outlineLevel="0" collapsed="false">
      <c r="I6755" s="0" t="str">
        <f aca="false">IF(A6755="","",IF(COUNTIF(Campaigns!$A$7:$A$300,A6755)&gt;0,"✓",IF(N(D6755)=0,"– no spend","⚠ add to Campaigns tab")))</f>
        <v/>
      </c>
      <c r="J6755" s="83" t="str">
        <f aca="false">IF(D6755="","",D6755*IF(Settings!$B$23=Settings!$C$6,1,IF(Settings!$B$23="USD",1/INDEX(Settings!$B$29:$B$40,MONTH(B6755)),INDEX(Settings!$B$29:$B$40,MONTH(B6755)))))</f>
        <v/>
      </c>
    </row>
    <row r="6756" customFormat="false" ht="15" hidden="false" customHeight="false" outlineLevel="0" collapsed="false">
      <c r="I6756" s="0" t="str">
        <f aca="false">IF(A6756="","",IF(COUNTIF(Campaigns!$A$7:$A$300,A6756)&gt;0,"✓",IF(N(D6756)=0,"– no spend","⚠ add to Campaigns tab")))</f>
        <v/>
      </c>
      <c r="J6756" s="83" t="str">
        <f aca="false">IF(D6756="","",D6756*IF(Settings!$B$23=Settings!$C$6,1,IF(Settings!$B$23="USD",1/INDEX(Settings!$B$29:$B$40,MONTH(B6756)),INDEX(Settings!$B$29:$B$40,MONTH(B6756)))))</f>
        <v/>
      </c>
    </row>
    <row r="6757" customFormat="false" ht="15" hidden="false" customHeight="false" outlineLevel="0" collapsed="false">
      <c r="I6757" s="0" t="str">
        <f aca="false">IF(A6757="","",IF(COUNTIF(Campaigns!$A$7:$A$300,A6757)&gt;0,"✓",IF(N(D6757)=0,"– no spend","⚠ add to Campaigns tab")))</f>
        <v/>
      </c>
      <c r="J6757" s="83" t="str">
        <f aca="false">IF(D6757="","",D6757*IF(Settings!$B$23=Settings!$C$6,1,IF(Settings!$B$23="USD",1/INDEX(Settings!$B$29:$B$40,MONTH(B6757)),INDEX(Settings!$B$29:$B$40,MONTH(B6757)))))</f>
        <v/>
      </c>
    </row>
    <row r="6758" customFormat="false" ht="15" hidden="false" customHeight="false" outlineLevel="0" collapsed="false">
      <c r="I6758" s="0" t="str">
        <f aca="false">IF(A6758="","",IF(COUNTIF(Campaigns!$A$7:$A$300,A6758)&gt;0,"✓",IF(N(D6758)=0,"– no spend","⚠ add to Campaigns tab")))</f>
        <v/>
      </c>
      <c r="J6758" s="83" t="str">
        <f aca="false">IF(D6758="","",D6758*IF(Settings!$B$23=Settings!$C$6,1,IF(Settings!$B$23="USD",1/INDEX(Settings!$B$29:$B$40,MONTH(B6758)),INDEX(Settings!$B$29:$B$40,MONTH(B6758)))))</f>
        <v/>
      </c>
    </row>
    <row r="6759" customFormat="false" ht="15" hidden="false" customHeight="false" outlineLevel="0" collapsed="false">
      <c r="I6759" s="0" t="str">
        <f aca="false">IF(A6759="","",IF(COUNTIF(Campaigns!$A$7:$A$300,A6759)&gt;0,"✓",IF(N(D6759)=0,"– no spend","⚠ add to Campaigns tab")))</f>
        <v/>
      </c>
      <c r="J6759" s="83" t="str">
        <f aca="false">IF(D6759="","",D6759*IF(Settings!$B$23=Settings!$C$6,1,IF(Settings!$B$23="USD",1/INDEX(Settings!$B$29:$B$40,MONTH(B6759)),INDEX(Settings!$B$29:$B$40,MONTH(B6759)))))</f>
        <v/>
      </c>
    </row>
    <row r="6760" customFormat="false" ht="15" hidden="false" customHeight="false" outlineLevel="0" collapsed="false">
      <c r="I6760" s="0" t="str">
        <f aca="false">IF(A6760="","",IF(COUNTIF(Campaigns!$A$7:$A$300,A6760)&gt;0,"✓",IF(N(D6760)=0,"– no spend","⚠ add to Campaigns tab")))</f>
        <v/>
      </c>
      <c r="J6760" s="83" t="str">
        <f aca="false">IF(D6760="","",D6760*IF(Settings!$B$23=Settings!$C$6,1,IF(Settings!$B$23="USD",1/INDEX(Settings!$B$29:$B$40,MONTH(B6760)),INDEX(Settings!$B$29:$B$40,MONTH(B6760)))))</f>
        <v/>
      </c>
    </row>
    <row r="6761" customFormat="false" ht="15" hidden="false" customHeight="false" outlineLevel="0" collapsed="false">
      <c r="I6761" s="0" t="str">
        <f aca="false">IF(A6761="","",IF(COUNTIF(Campaigns!$A$7:$A$300,A6761)&gt;0,"✓",IF(N(D6761)=0,"– no spend","⚠ add to Campaigns tab")))</f>
        <v/>
      </c>
      <c r="J6761" s="83" t="str">
        <f aca="false">IF(D6761="","",D6761*IF(Settings!$B$23=Settings!$C$6,1,IF(Settings!$B$23="USD",1/INDEX(Settings!$B$29:$B$40,MONTH(B6761)),INDEX(Settings!$B$29:$B$40,MONTH(B6761)))))</f>
        <v/>
      </c>
    </row>
    <row r="6762" customFormat="false" ht="15" hidden="false" customHeight="false" outlineLevel="0" collapsed="false">
      <c r="I6762" s="0" t="str">
        <f aca="false">IF(A6762="","",IF(COUNTIF(Campaigns!$A$7:$A$300,A6762)&gt;0,"✓",IF(N(D6762)=0,"– no spend","⚠ add to Campaigns tab")))</f>
        <v/>
      </c>
      <c r="J6762" s="83" t="str">
        <f aca="false">IF(D6762="","",D6762*IF(Settings!$B$23=Settings!$C$6,1,IF(Settings!$B$23="USD",1/INDEX(Settings!$B$29:$B$40,MONTH(B6762)),INDEX(Settings!$B$29:$B$40,MONTH(B6762)))))</f>
        <v/>
      </c>
    </row>
    <row r="6763" customFormat="false" ht="15" hidden="false" customHeight="false" outlineLevel="0" collapsed="false">
      <c r="I6763" s="0" t="str">
        <f aca="false">IF(A6763="","",IF(COUNTIF(Campaigns!$A$7:$A$300,A6763)&gt;0,"✓",IF(N(D6763)=0,"– no spend","⚠ add to Campaigns tab")))</f>
        <v/>
      </c>
      <c r="J6763" s="83" t="str">
        <f aca="false">IF(D6763="","",D6763*IF(Settings!$B$23=Settings!$C$6,1,IF(Settings!$B$23="USD",1/INDEX(Settings!$B$29:$B$40,MONTH(B6763)),INDEX(Settings!$B$29:$B$40,MONTH(B6763)))))</f>
        <v/>
      </c>
    </row>
    <row r="6764" customFormat="false" ht="15" hidden="false" customHeight="false" outlineLevel="0" collapsed="false">
      <c r="I6764" s="0" t="str">
        <f aca="false">IF(A6764="","",IF(COUNTIF(Campaigns!$A$7:$A$300,A6764)&gt;0,"✓",IF(N(D6764)=0,"– no spend","⚠ add to Campaigns tab")))</f>
        <v/>
      </c>
      <c r="J6764" s="83" t="str">
        <f aca="false">IF(D6764="","",D6764*IF(Settings!$B$23=Settings!$C$6,1,IF(Settings!$B$23="USD",1/INDEX(Settings!$B$29:$B$40,MONTH(B6764)),INDEX(Settings!$B$29:$B$40,MONTH(B6764)))))</f>
        <v/>
      </c>
    </row>
    <row r="6765" customFormat="false" ht="15" hidden="false" customHeight="false" outlineLevel="0" collapsed="false">
      <c r="I6765" s="0" t="str">
        <f aca="false">IF(A6765="","",IF(COUNTIF(Campaigns!$A$7:$A$300,A6765)&gt;0,"✓",IF(N(D6765)=0,"– no spend","⚠ add to Campaigns tab")))</f>
        <v/>
      </c>
      <c r="J6765" s="83" t="str">
        <f aca="false">IF(D6765="","",D6765*IF(Settings!$B$23=Settings!$C$6,1,IF(Settings!$B$23="USD",1/INDEX(Settings!$B$29:$B$40,MONTH(B6765)),INDEX(Settings!$B$29:$B$40,MONTH(B6765)))))</f>
        <v/>
      </c>
    </row>
    <row r="6766" customFormat="false" ht="15" hidden="false" customHeight="false" outlineLevel="0" collapsed="false">
      <c r="I6766" s="0" t="str">
        <f aca="false">IF(A6766="","",IF(COUNTIF(Campaigns!$A$7:$A$300,A6766)&gt;0,"✓",IF(N(D6766)=0,"– no spend","⚠ add to Campaigns tab")))</f>
        <v/>
      </c>
      <c r="J6766" s="83" t="str">
        <f aca="false">IF(D6766="","",D6766*IF(Settings!$B$23=Settings!$C$6,1,IF(Settings!$B$23="USD",1/INDEX(Settings!$B$29:$B$40,MONTH(B6766)),INDEX(Settings!$B$29:$B$40,MONTH(B6766)))))</f>
        <v/>
      </c>
    </row>
    <row r="6767" customFormat="false" ht="15" hidden="false" customHeight="false" outlineLevel="0" collapsed="false">
      <c r="I6767" s="0" t="str">
        <f aca="false">IF(A6767="","",IF(COUNTIF(Campaigns!$A$7:$A$300,A6767)&gt;0,"✓",IF(N(D6767)=0,"– no spend","⚠ add to Campaigns tab")))</f>
        <v/>
      </c>
      <c r="J6767" s="83" t="str">
        <f aca="false">IF(D6767="","",D6767*IF(Settings!$B$23=Settings!$C$6,1,IF(Settings!$B$23="USD",1/INDEX(Settings!$B$29:$B$40,MONTH(B6767)),INDEX(Settings!$B$29:$B$40,MONTH(B6767)))))</f>
        <v/>
      </c>
    </row>
    <row r="6768" customFormat="false" ht="15" hidden="false" customHeight="false" outlineLevel="0" collapsed="false">
      <c r="I6768" s="0" t="str">
        <f aca="false">IF(A6768="","",IF(COUNTIF(Campaigns!$A$7:$A$300,A6768)&gt;0,"✓",IF(N(D6768)=0,"– no spend","⚠ add to Campaigns tab")))</f>
        <v/>
      </c>
      <c r="J6768" s="83" t="str">
        <f aca="false">IF(D6768="","",D6768*IF(Settings!$B$23=Settings!$C$6,1,IF(Settings!$B$23="USD",1/INDEX(Settings!$B$29:$B$40,MONTH(B6768)),INDEX(Settings!$B$29:$B$40,MONTH(B6768)))))</f>
        <v/>
      </c>
    </row>
    <row r="6769" customFormat="false" ht="15" hidden="false" customHeight="false" outlineLevel="0" collapsed="false">
      <c r="I6769" s="0" t="str">
        <f aca="false">IF(A6769="","",IF(COUNTIF(Campaigns!$A$7:$A$300,A6769)&gt;0,"✓",IF(N(D6769)=0,"– no spend","⚠ add to Campaigns tab")))</f>
        <v/>
      </c>
      <c r="J6769" s="83" t="str">
        <f aca="false">IF(D6769="","",D6769*IF(Settings!$B$23=Settings!$C$6,1,IF(Settings!$B$23="USD",1/INDEX(Settings!$B$29:$B$40,MONTH(B6769)),INDEX(Settings!$B$29:$B$40,MONTH(B6769)))))</f>
        <v/>
      </c>
    </row>
    <row r="6770" customFormat="false" ht="15" hidden="false" customHeight="false" outlineLevel="0" collapsed="false">
      <c r="I6770" s="0" t="str">
        <f aca="false">IF(A6770="","",IF(COUNTIF(Campaigns!$A$7:$A$300,A6770)&gt;0,"✓",IF(N(D6770)=0,"– no spend","⚠ add to Campaigns tab")))</f>
        <v/>
      </c>
      <c r="J6770" s="83" t="str">
        <f aca="false">IF(D6770="","",D6770*IF(Settings!$B$23=Settings!$C$6,1,IF(Settings!$B$23="USD",1/INDEX(Settings!$B$29:$B$40,MONTH(B6770)),INDEX(Settings!$B$29:$B$40,MONTH(B6770)))))</f>
        <v/>
      </c>
    </row>
    <row r="6771" customFormat="false" ht="15" hidden="false" customHeight="false" outlineLevel="0" collapsed="false">
      <c r="I6771" s="0" t="str">
        <f aca="false">IF(A6771="","",IF(COUNTIF(Campaigns!$A$7:$A$300,A6771)&gt;0,"✓",IF(N(D6771)=0,"– no spend","⚠ add to Campaigns tab")))</f>
        <v/>
      </c>
      <c r="J6771" s="83" t="str">
        <f aca="false">IF(D6771="","",D6771*IF(Settings!$B$23=Settings!$C$6,1,IF(Settings!$B$23="USD",1/INDEX(Settings!$B$29:$B$40,MONTH(B6771)),INDEX(Settings!$B$29:$B$40,MONTH(B6771)))))</f>
        <v/>
      </c>
    </row>
    <row r="6772" customFormat="false" ht="15" hidden="false" customHeight="false" outlineLevel="0" collapsed="false">
      <c r="I6772" s="0" t="str">
        <f aca="false">IF(A6772="","",IF(COUNTIF(Campaigns!$A$7:$A$300,A6772)&gt;0,"✓",IF(N(D6772)=0,"– no spend","⚠ add to Campaigns tab")))</f>
        <v/>
      </c>
      <c r="J6772" s="83" t="str">
        <f aca="false">IF(D6772="","",D6772*IF(Settings!$B$23=Settings!$C$6,1,IF(Settings!$B$23="USD",1/INDEX(Settings!$B$29:$B$40,MONTH(B6772)),INDEX(Settings!$B$29:$B$40,MONTH(B6772)))))</f>
        <v/>
      </c>
    </row>
    <row r="6773" customFormat="false" ht="15" hidden="false" customHeight="false" outlineLevel="0" collapsed="false">
      <c r="I6773" s="0" t="str">
        <f aca="false">IF(A6773="","",IF(COUNTIF(Campaigns!$A$7:$A$300,A6773)&gt;0,"✓",IF(N(D6773)=0,"– no spend","⚠ add to Campaigns tab")))</f>
        <v/>
      </c>
      <c r="J6773" s="83" t="str">
        <f aca="false">IF(D6773="","",D6773*IF(Settings!$B$23=Settings!$C$6,1,IF(Settings!$B$23="USD",1/INDEX(Settings!$B$29:$B$40,MONTH(B6773)),INDEX(Settings!$B$29:$B$40,MONTH(B6773)))))</f>
        <v/>
      </c>
    </row>
    <row r="6774" customFormat="false" ht="15" hidden="false" customHeight="false" outlineLevel="0" collapsed="false">
      <c r="I6774" s="0" t="str">
        <f aca="false">IF(A6774="","",IF(COUNTIF(Campaigns!$A$7:$A$300,A6774)&gt;0,"✓",IF(N(D6774)=0,"– no spend","⚠ add to Campaigns tab")))</f>
        <v/>
      </c>
      <c r="J6774" s="83" t="str">
        <f aca="false">IF(D6774="","",D6774*IF(Settings!$B$23=Settings!$C$6,1,IF(Settings!$B$23="USD",1/INDEX(Settings!$B$29:$B$40,MONTH(B6774)),INDEX(Settings!$B$29:$B$40,MONTH(B6774)))))</f>
        <v/>
      </c>
    </row>
    <row r="6775" customFormat="false" ht="15" hidden="false" customHeight="false" outlineLevel="0" collapsed="false">
      <c r="I6775" s="0" t="str">
        <f aca="false">IF(A6775="","",IF(COUNTIF(Campaigns!$A$7:$A$300,A6775)&gt;0,"✓",IF(N(D6775)=0,"– no spend","⚠ add to Campaigns tab")))</f>
        <v/>
      </c>
      <c r="J6775" s="83" t="str">
        <f aca="false">IF(D6775="","",D6775*IF(Settings!$B$23=Settings!$C$6,1,IF(Settings!$B$23="USD",1/INDEX(Settings!$B$29:$B$40,MONTH(B6775)),INDEX(Settings!$B$29:$B$40,MONTH(B6775)))))</f>
        <v/>
      </c>
    </row>
    <row r="6776" customFormat="false" ht="15" hidden="false" customHeight="false" outlineLevel="0" collapsed="false">
      <c r="I6776" s="0" t="str">
        <f aca="false">IF(A6776="","",IF(COUNTIF(Campaigns!$A$7:$A$300,A6776)&gt;0,"✓",IF(N(D6776)=0,"– no spend","⚠ add to Campaigns tab")))</f>
        <v/>
      </c>
      <c r="J6776" s="83" t="str">
        <f aca="false">IF(D6776="","",D6776*IF(Settings!$B$23=Settings!$C$6,1,IF(Settings!$B$23="USD",1/INDEX(Settings!$B$29:$B$40,MONTH(B6776)),INDEX(Settings!$B$29:$B$40,MONTH(B6776)))))</f>
        <v/>
      </c>
    </row>
    <row r="6777" customFormat="false" ht="15" hidden="false" customHeight="false" outlineLevel="0" collapsed="false">
      <c r="I6777" s="0" t="str">
        <f aca="false">IF(A6777="","",IF(COUNTIF(Campaigns!$A$7:$A$300,A6777)&gt;0,"✓",IF(N(D6777)=0,"– no spend","⚠ add to Campaigns tab")))</f>
        <v/>
      </c>
      <c r="J6777" s="83" t="str">
        <f aca="false">IF(D6777="","",D6777*IF(Settings!$B$23=Settings!$C$6,1,IF(Settings!$B$23="USD",1/INDEX(Settings!$B$29:$B$40,MONTH(B6777)),INDEX(Settings!$B$29:$B$40,MONTH(B6777)))))</f>
        <v/>
      </c>
    </row>
    <row r="6778" customFormat="false" ht="15" hidden="false" customHeight="false" outlineLevel="0" collapsed="false">
      <c r="I6778" s="0" t="str">
        <f aca="false">IF(A6778="","",IF(COUNTIF(Campaigns!$A$7:$A$300,A6778)&gt;0,"✓",IF(N(D6778)=0,"– no spend","⚠ add to Campaigns tab")))</f>
        <v/>
      </c>
      <c r="J6778" s="83" t="str">
        <f aca="false">IF(D6778="","",D6778*IF(Settings!$B$23=Settings!$C$6,1,IF(Settings!$B$23="USD",1/INDEX(Settings!$B$29:$B$40,MONTH(B6778)),INDEX(Settings!$B$29:$B$40,MONTH(B6778)))))</f>
        <v/>
      </c>
    </row>
    <row r="6779" customFormat="false" ht="15" hidden="false" customHeight="false" outlineLevel="0" collapsed="false">
      <c r="I6779" s="0" t="str">
        <f aca="false">IF(A6779="","",IF(COUNTIF(Campaigns!$A$7:$A$300,A6779)&gt;0,"✓",IF(N(D6779)=0,"– no spend","⚠ add to Campaigns tab")))</f>
        <v/>
      </c>
      <c r="J6779" s="83" t="str">
        <f aca="false">IF(D6779="","",D6779*IF(Settings!$B$23=Settings!$C$6,1,IF(Settings!$B$23="USD",1/INDEX(Settings!$B$29:$B$40,MONTH(B6779)),INDEX(Settings!$B$29:$B$40,MONTH(B6779)))))</f>
        <v/>
      </c>
    </row>
    <row r="6780" customFormat="false" ht="15" hidden="false" customHeight="false" outlineLevel="0" collapsed="false">
      <c r="I6780" s="0" t="str">
        <f aca="false">IF(A6780="","",IF(COUNTIF(Campaigns!$A$7:$A$300,A6780)&gt;0,"✓",IF(N(D6780)=0,"– no spend","⚠ add to Campaigns tab")))</f>
        <v/>
      </c>
      <c r="J6780" s="83" t="str">
        <f aca="false">IF(D6780="","",D6780*IF(Settings!$B$23=Settings!$C$6,1,IF(Settings!$B$23="USD",1/INDEX(Settings!$B$29:$B$40,MONTH(B6780)),INDEX(Settings!$B$29:$B$40,MONTH(B6780)))))</f>
        <v/>
      </c>
    </row>
    <row r="6781" customFormat="false" ht="15" hidden="false" customHeight="false" outlineLevel="0" collapsed="false">
      <c r="I6781" s="0" t="str">
        <f aca="false">IF(A6781="","",IF(COUNTIF(Campaigns!$A$7:$A$300,A6781)&gt;0,"✓",IF(N(D6781)=0,"– no spend","⚠ add to Campaigns tab")))</f>
        <v/>
      </c>
      <c r="J6781" s="83" t="str">
        <f aca="false">IF(D6781="","",D6781*IF(Settings!$B$23=Settings!$C$6,1,IF(Settings!$B$23="USD",1/INDEX(Settings!$B$29:$B$40,MONTH(B6781)),INDEX(Settings!$B$29:$B$40,MONTH(B6781)))))</f>
        <v/>
      </c>
    </row>
    <row r="6782" customFormat="false" ht="15" hidden="false" customHeight="false" outlineLevel="0" collapsed="false">
      <c r="I6782" s="0" t="str">
        <f aca="false">IF(A6782="","",IF(COUNTIF(Campaigns!$A$7:$A$300,A6782)&gt;0,"✓",IF(N(D6782)=0,"– no spend","⚠ add to Campaigns tab")))</f>
        <v/>
      </c>
      <c r="J6782" s="83" t="str">
        <f aca="false">IF(D6782="","",D6782*IF(Settings!$B$23=Settings!$C$6,1,IF(Settings!$B$23="USD",1/INDEX(Settings!$B$29:$B$40,MONTH(B6782)),INDEX(Settings!$B$29:$B$40,MONTH(B6782)))))</f>
        <v/>
      </c>
    </row>
    <row r="6783" customFormat="false" ht="15" hidden="false" customHeight="false" outlineLevel="0" collapsed="false">
      <c r="I6783" s="0" t="str">
        <f aca="false">IF(A6783="","",IF(COUNTIF(Campaigns!$A$7:$A$300,A6783)&gt;0,"✓",IF(N(D6783)=0,"– no spend","⚠ add to Campaigns tab")))</f>
        <v/>
      </c>
      <c r="J6783" s="83" t="str">
        <f aca="false">IF(D6783="","",D6783*IF(Settings!$B$23=Settings!$C$6,1,IF(Settings!$B$23="USD",1/INDEX(Settings!$B$29:$B$40,MONTH(B6783)),INDEX(Settings!$B$29:$B$40,MONTH(B6783)))))</f>
        <v/>
      </c>
    </row>
    <row r="6784" customFormat="false" ht="15" hidden="false" customHeight="false" outlineLevel="0" collapsed="false">
      <c r="I6784" s="0" t="str">
        <f aca="false">IF(A6784="","",IF(COUNTIF(Campaigns!$A$7:$A$300,A6784)&gt;0,"✓",IF(N(D6784)=0,"– no spend","⚠ add to Campaigns tab")))</f>
        <v/>
      </c>
      <c r="J6784" s="83" t="str">
        <f aca="false">IF(D6784="","",D6784*IF(Settings!$B$23=Settings!$C$6,1,IF(Settings!$B$23="USD",1/INDEX(Settings!$B$29:$B$40,MONTH(B6784)),INDEX(Settings!$B$29:$B$40,MONTH(B6784)))))</f>
        <v/>
      </c>
    </row>
    <row r="6785" customFormat="false" ht="15" hidden="false" customHeight="false" outlineLevel="0" collapsed="false">
      <c r="I6785" s="0" t="str">
        <f aca="false">IF(A6785="","",IF(COUNTIF(Campaigns!$A$7:$A$300,A6785)&gt;0,"✓",IF(N(D6785)=0,"– no spend","⚠ add to Campaigns tab")))</f>
        <v/>
      </c>
      <c r="J6785" s="83" t="str">
        <f aca="false">IF(D6785="","",D6785*IF(Settings!$B$23=Settings!$C$6,1,IF(Settings!$B$23="USD",1/INDEX(Settings!$B$29:$B$40,MONTH(B6785)),INDEX(Settings!$B$29:$B$40,MONTH(B6785)))))</f>
        <v/>
      </c>
    </row>
    <row r="6786" customFormat="false" ht="15" hidden="false" customHeight="false" outlineLevel="0" collapsed="false">
      <c r="I6786" s="0" t="str">
        <f aca="false">IF(A6786="","",IF(COUNTIF(Campaigns!$A$7:$A$300,A6786)&gt;0,"✓",IF(N(D6786)=0,"– no spend","⚠ add to Campaigns tab")))</f>
        <v/>
      </c>
      <c r="J6786" s="83" t="str">
        <f aca="false">IF(D6786="","",D6786*IF(Settings!$B$23=Settings!$C$6,1,IF(Settings!$B$23="USD",1/INDEX(Settings!$B$29:$B$40,MONTH(B6786)),INDEX(Settings!$B$29:$B$40,MONTH(B6786)))))</f>
        <v/>
      </c>
    </row>
    <row r="6787" customFormat="false" ht="15" hidden="false" customHeight="false" outlineLevel="0" collapsed="false">
      <c r="I6787" s="0" t="str">
        <f aca="false">IF(A6787="","",IF(COUNTIF(Campaigns!$A$7:$A$300,A6787)&gt;0,"✓",IF(N(D6787)=0,"– no spend","⚠ add to Campaigns tab")))</f>
        <v/>
      </c>
      <c r="J6787" s="83" t="str">
        <f aca="false">IF(D6787="","",D6787*IF(Settings!$B$23=Settings!$C$6,1,IF(Settings!$B$23="USD",1/INDEX(Settings!$B$29:$B$40,MONTH(B6787)),INDEX(Settings!$B$29:$B$40,MONTH(B6787)))))</f>
        <v/>
      </c>
    </row>
    <row r="6788" customFormat="false" ht="15" hidden="false" customHeight="false" outlineLevel="0" collapsed="false">
      <c r="I6788" s="0" t="str">
        <f aca="false">IF(A6788="","",IF(COUNTIF(Campaigns!$A$7:$A$300,A6788)&gt;0,"✓",IF(N(D6788)=0,"– no spend","⚠ add to Campaigns tab")))</f>
        <v/>
      </c>
      <c r="J6788" s="83" t="str">
        <f aca="false">IF(D6788="","",D6788*IF(Settings!$B$23=Settings!$C$6,1,IF(Settings!$B$23="USD",1/INDEX(Settings!$B$29:$B$40,MONTH(B6788)),INDEX(Settings!$B$29:$B$40,MONTH(B6788)))))</f>
        <v/>
      </c>
    </row>
    <row r="6789" customFormat="false" ht="15" hidden="false" customHeight="false" outlineLevel="0" collapsed="false">
      <c r="I6789" s="0" t="str">
        <f aca="false">IF(A6789="","",IF(COUNTIF(Campaigns!$A$7:$A$300,A6789)&gt;0,"✓",IF(N(D6789)=0,"– no spend","⚠ add to Campaigns tab")))</f>
        <v/>
      </c>
      <c r="J6789" s="83" t="str">
        <f aca="false">IF(D6789="","",D6789*IF(Settings!$B$23=Settings!$C$6,1,IF(Settings!$B$23="USD",1/INDEX(Settings!$B$29:$B$40,MONTH(B6789)),INDEX(Settings!$B$29:$B$40,MONTH(B6789)))))</f>
        <v/>
      </c>
    </row>
    <row r="6790" customFormat="false" ht="15" hidden="false" customHeight="false" outlineLevel="0" collapsed="false">
      <c r="I6790" s="0" t="str">
        <f aca="false">IF(A6790="","",IF(COUNTIF(Campaigns!$A$7:$A$300,A6790)&gt;0,"✓",IF(N(D6790)=0,"– no spend","⚠ add to Campaigns tab")))</f>
        <v/>
      </c>
      <c r="J6790" s="83" t="str">
        <f aca="false">IF(D6790="","",D6790*IF(Settings!$B$23=Settings!$C$6,1,IF(Settings!$B$23="USD",1/INDEX(Settings!$B$29:$B$40,MONTH(B6790)),INDEX(Settings!$B$29:$B$40,MONTH(B6790)))))</f>
        <v/>
      </c>
    </row>
    <row r="6791" customFormat="false" ht="15" hidden="false" customHeight="false" outlineLevel="0" collapsed="false">
      <c r="I6791" s="0" t="str">
        <f aca="false">IF(A6791="","",IF(COUNTIF(Campaigns!$A$7:$A$300,A6791)&gt;0,"✓",IF(N(D6791)=0,"– no spend","⚠ add to Campaigns tab")))</f>
        <v/>
      </c>
      <c r="J6791" s="83" t="str">
        <f aca="false">IF(D6791="","",D6791*IF(Settings!$B$23=Settings!$C$6,1,IF(Settings!$B$23="USD",1/INDEX(Settings!$B$29:$B$40,MONTH(B6791)),INDEX(Settings!$B$29:$B$40,MONTH(B6791)))))</f>
        <v/>
      </c>
    </row>
    <row r="6792" customFormat="false" ht="15" hidden="false" customHeight="false" outlineLevel="0" collapsed="false">
      <c r="I6792" s="0" t="str">
        <f aca="false">IF(A6792="","",IF(COUNTIF(Campaigns!$A$7:$A$300,A6792)&gt;0,"✓",IF(N(D6792)=0,"– no spend","⚠ add to Campaigns tab")))</f>
        <v/>
      </c>
      <c r="J6792" s="83" t="str">
        <f aca="false">IF(D6792="","",D6792*IF(Settings!$B$23=Settings!$C$6,1,IF(Settings!$B$23="USD",1/INDEX(Settings!$B$29:$B$40,MONTH(B6792)),INDEX(Settings!$B$29:$B$40,MONTH(B6792)))))</f>
        <v/>
      </c>
    </row>
    <row r="6793" customFormat="false" ht="15" hidden="false" customHeight="false" outlineLevel="0" collapsed="false">
      <c r="I6793" s="0" t="str">
        <f aca="false">IF(A6793="","",IF(COUNTIF(Campaigns!$A$7:$A$300,A6793)&gt;0,"✓",IF(N(D6793)=0,"– no spend","⚠ add to Campaigns tab")))</f>
        <v/>
      </c>
      <c r="J6793" s="83" t="str">
        <f aca="false">IF(D6793="","",D6793*IF(Settings!$B$23=Settings!$C$6,1,IF(Settings!$B$23="USD",1/INDEX(Settings!$B$29:$B$40,MONTH(B6793)),INDEX(Settings!$B$29:$B$40,MONTH(B6793)))))</f>
        <v/>
      </c>
    </row>
    <row r="6794" customFormat="false" ht="15" hidden="false" customHeight="false" outlineLevel="0" collapsed="false">
      <c r="I6794" s="0" t="str">
        <f aca="false">IF(A6794="","",IF(COUNTIF(Campaigns!$A$7:$A$300,A6794)&gt;0,"✓",IF(N(D6794)=0,"– no spend","⚠ add to Campaigns tab")))</f>
        <v/>
      </c>
      <c r="J6794" s="83" t="str">
        <f aca="false">IF(D6794="","",D6794*IF(Settings!$B$23=Settings!$C$6,1,IF(Settings!$B$23="USD",1/INDEX(Settings!$B$29:$B$40,MONTH(B6794)),INDEX(Settings!$B$29:$B$40,MONTH(B6794)))))</f>
        <v/>
      </c>
    </row>
    <row r="6795" customFormat="false" ht="15" hidden="false" customHeight="false" outlineLevel="0" collapsed="false">
      <c r="I6795" s="0" t="str">
        <f aca="false">IF(A6795="","",IF(COUNTIF(Campaigns!$A$7:$A$300,A6795)&gt;0,"✓",IF(N(D6795)=0,"– no spend","⚠ add to Campaigns tab")))</f>
        <v/>
      </c>
      <c r="J6795" s="83" t="str">
        <f aca="false">IF(D6795="","",D6795*IF(Settings!$B$23=Settings!$C$6,1,IF(Settings!$B$23="USD",1/INDEX(Settings!$B$29:$B$40,MONTH(B6795)),INDEX(Settings!$B$29:$B$40,MONTH(B6795)))))</f>
        <v/>
      </c>
    </row>
    <row r="6796" customFormat="false" ht="15" hidden="false" customHeight="false" outlineLevel="0" collapsed="false">
      <c r="I6796" s="0" t="str">
        <f aca="false">IF(A6796="","",IF(COUNTIF(Campaigns!$A$7:$A$300,A6796)&gt;0,"✓",IF(N(D6796)=0,"– no spend","⚠ add to Campaigns tab")))</f>
        <v/>
      </c>
      <c r="J6796" s="83" t="str">
        <f aca="false">IF(D6796="","",D6796*IF(Settings!$B$23=Settings!$C$6,1,IF(Settings!$B$23="USD",1/INDEX(Settings!$B$29:$B$40,MONTH(B6796)),INDEX(Settings!$B$29:$B$40,MONTH(B6796)))))</f>
        <v/>
      </c>
    </row>
    <row r="6797" customFormat="false" ht="15" hidden="false" customHeight="false" outlineLevel="0" collapsed="false">
      <c r="I6797" s="0" t="str">
        <f aca="false">IF(A6797="","",IF(COUNTIF(Campaigns!$A$7:$A$300,A6797)&gt;0,"✓",IF(N(D6797)=0,"– no spend","⚠ add to Campaigns tab")))</f>
        <v/>
      </c>
      <c r="J6797" s="83" t="str">
        <f aca="false">IF(D6797="","",D6797*IF(Settings!$B$23=Settings!$C$6,1,IF(Settings!$B$23="USD",1/INDEX(Settings!$B$29:$B$40,MONTH(B6797)),INDEX(Settings!$B$29:$B$40,MONTH(B6797)))))</f>
        <v/>
      </c>
    </row>
    <row r="6798" customFormat="false" ht="15" hidden="false" customHeight="false" outlineLevel="0" collapsed="false">
      <c r="I6798" s="0" t="str">
        <f aca="false">IF(A6798="","",IF(COUNTIF(Campaigns!$A$7:$A$300,A6798)&gt;0,"✓",IF(N(D6798)=0,"– no spend","⚠ add to Campaigns tab")))</f>
        <v/>
      </c>
      <c r="J6798" s="83" t="str">
        <f aca="false">IF(D6798="","",D6798*IF(Settings!$B$23=Settings!$C$6,1,IF(Settings!$B$23="USD",1/INDEX(Settings!$B$29:$B$40,MONTH(B6798)),INDEX(Settings!$B$29:$B$40,MONTH(B6798)))))</f>
        <v/>
      </c>
    </row>
    <row r="6799" customFormat="false" ht="15" hidden="false" customHeight="false" outlineLevel="0" collapsed="false">
      <c r="I6799" s="0" t="str">
        <f aca="false">IF(A6799="","",IF(COUNTIF(Campaigns!$A$7:$A$300,A6799)&gt;0,"✓",IF(N(D6799)=0,"– no spend","⚠ add to Campaigns tab")))</f>
        <v/>
      </c>
      <c r="J6799" s="83" t="str">
        <f aca="false">IF(D6799="","",D6799*IF(Settings!$B$23=Settings!$C$6,1,IF(Settings!$B$23="USD",1/INDEX(Settings!$B$29:$B$40,MONTH(B6799)),INDEX(Settings!$B$29:$B$40,MONTH(B6799)))))</f>
        <v/>
      </c>
    </row>
    <row r="6800" customFormat="false" ht="15" hidden="false" customHeight="false" outlineLevel="0" collapsed="false">
      <c r="I6800" s="0" t="str">
        <f aca="false">IF(A6800="","",IF(COUNTIF(Campaigns!$A$7:$A$300,A6800)&gt;0,"✓",IF(N(D6800)=0,"– no spend","⚠ add to Campaigns tab")))</f>
        <v/>
      </c>
      <c r="J6800" s="83" t="str">
        <f aca="false">IF(D6800="","",D6800*IF(Settings!$B$23=Settings!$C$6,1,IF(Settings!$B$23="USD",1/INDEX(Settings!$B$29:$B$40,MONTH(B6800)),INDEX(Settings!$B$29:$B$40,MONTH(B6800)))))</f>
        <v/>
      </c>
    </row>
    <row r="6801" customFormat="false" ht="15" hidden="false" customHeight="false" outlineLevel="0" collapsed="false">
      <c r="I6801" s="0" t="str">
        <f aca="false">IF(A6801="","",IF(COUNTIF(Campaigns!$A$7:$A$300,A6801)&gt;0,"✓",IF(N(D6801)=0,"– no spend","⚠ add to Campaigns tab")))</f>
        <v/>
      </c>
      <c r="J6801" s="83" t="str">
        <f aca="false">IF(D6801="","",D6801*IF(Settings!$B$23=Settings!$C$6,1,IF(Settings!$B$23="USD",1/INDEX(Settings!$B$29:$B$40,MONTH(B6801)),INDEX(Settings!$B$29:$B$40,MONTH(B6801)))))</f>
        <v/>
      </c>
    </row>
    <row r="6802" customFormat="false" ht="15" hidden="false" customHeight="false" outlineLevel="0" collapsed="false">
      <c r="I6802" s="0" t="str">
        <f aca="false">IF(A6802="","",IF(COUNTIF(Campaigns!$A$7:$A$300,A6802)&gt;0,"✓",IF(N(D6802)=0,"– no spend","⚠ add to Campaigns tab")))</f>
        <v/>
      </c>
      <c r="J6802" s="83" t="str">
        <f aca="false">IF(D6802="","",D6802*IF(Settings!$B$23=Settings!$C$6,1,IF(Settings!$B$23="USD",1/INDEX(Settings!$B$29:$B$40,MONTH(B6802)),INDEX(Settings!$B$29:$B$40,MONTH(B6802)))))</f>
        <v/>
      </c>
    </row>
    <row r="6803" customFormat="false" ht="15" hidden="false" customHeight="false" outlineLevel="0" collapsed="false">
      <c r="I6803" s="0" t="str">
        <f aca="false">IF(A6803="","",IF(COUNTIF(Campaigns!$A$7:$A$300,A6803)&gt;0,"✓",IF(N(D6803)=0,"– no spend","⚠ add to Campaigns tab")))</f>
        <v/>
      </c>
      <c r="J6803" s="83" t="str">
        <f aca="false">IF(D6803="","",D6803*IF(Settings!$B$23=Settings!$C$6,1,IF(Settings!$B$23="USD",1/INDEX(Settings!$B$29:$B$40,MONTH(B6803)),INDEX(Settings!$B$29:$B$40,MONTH(B6803)))))</f>
        <v/>
      </c>
    </row>
    <row r="6804" customFormat="false" ht="15" hidden="false" customHeight="false" outlineLevel="0" collapsed="false">
      <c r="I6804" s="0" t="str">
        <f aca="false">IF(A6804="","",IF(COUNTIF(Campaigns!$A$7:$A$300,A6804)&gt;0,"✓",IF(N(D6804)=0,"– no spend","⚠ add to Campaigns tab")))</f>
        <v/>
      </c>
      <c r="J6804" s="83" t="str">
        <f aca="false">IF(D6804="","",D6804*IF(Settings!$B$23=Settings!$C$6,1,IF(Settings!$B$23="USD",1/INDEX(Settings!$B$29:$B$40,MONTH(B6804)),INDEX(Settings!$B$29:$B$40,MONTH(B6804)))))</f>
        <v/>
      </c>
    </row>
    <row r="6805" customFormat="false" ht="15" hidden="false" customHeight="false" outlineLevel="0" collapsed="false">
      <c r="I6805" s="0" t="str">
        <f aca="false">IF(A6805="","",IF(COUNTIF(Campaigns!$A$7:$A$300,A6805)&gt;0,"✓",IF(N(D6805)=0,"– no spend","⚠ add to Campaigns tab")))</f>
        <v/>
      </c>
      <c r="J6805" s="83" t="str">
        <f aca="false">IF(D6805="","",D6805*IF(Settings!$B$23=Settings!$C$6,1,IF(Settings!$B$23="USD",1/INDEX(Settings!$B$29:$B$40,MONTH(B6805)),INDEX(Settings!$B$29:$B$40,MONTH(B6805)))))</f>
        <v/>
      </c>
    </row>
    <row r="6806" customFormat="false" ht="15" hidden="false" customHeight="false" outlineLevel="0" collapsed="false">
      <c r="I6806" s="0" t="str">
        <f aca="false">IF(A6806="","",IF(COUNTIF(Campaigns!$A$7:$A$300,A6806)&gt;0,"✓",IF(N(D6806)=0,"– no spend","⚠ add to Campaigns tab")))</f>
        <v/>
      </c>
      <c r="J6806" s="83" t="str">
        <f aca="false">IF(D6806="","",D6806*IF(Settings!$B$23=Settings!$C$6,1,IF(Settings!$B$23="USD",1/INDEX(Settings!$B$29:$B$40,MONTH(B6806)),INDEX(Settings!$B$29:$B$40,MONTH(B6806)))))</f>
        <v/>
      </c>
    </row>
    <row r="6807" customFormat="false" ht="15" hidden="false" customHeight="false" outlineLevel="0" collapsed="false">
      <c r="I6807" s="0" t="str">
        <f aca="false">IF(A6807="","",IF(COUNTIF(Campaigns!$A$7:$A$300,A6807)&gt;0,"✓",IF(N(D6807)=0,"– no spend","⚠ add to Campaigns tab")))</f>
        <v/>
      </c>
      <c r="J6807" s="83" t="str">
        <f aca="false">IF(D6807="","",D6807*IF(Settings!$B$23=Settings!$C$6,1,IF(Settings!$B$23="USD",1/INDEX(Settings!$B$29:$B$40,MONTH(B6807)),INDEX(Settings!$B$29:$B$40,MONTH(B6807)))))</f>
        <v/>
      </c>
    </row>
    <row r="6808" customFormat="false" ht="15" hidden="false" customHeight="false" outlineLevel="0" collapsed="false">
      <c r="I6808" s="0" t="str">
        <f aca="false">IF(A6808="","",IF(COUNTIF(Campaigns!$A$7:$A$300,A6808)&gt;0,"✓",IF(N(D6808)=0,"– no spend","⚠ add to Campaigns tab")))</f>
        <v/>
      </c>
      <c r="J6808" s="83" t="str">
        <f aca="false">IF(D6808="","",D6808*IF(Settings!$B$23=Settings!$C$6,1,IF(Settings!$B$23="USD",1/INDEX(Settings!$B$29:$B$40,MONTH(B6808)),INDEX(Settings!$B$29:$B$40,MONTH(B6808)))))</f>
        <v/>
      </c>
    </row>
    <row r="6809" customFormat="false" ht="15" hidden="false" customHeight="false" outlineLevel="0" collapsed="false">
      <c r="I6809" s="0" t="str">
        <f aca="false">IF(A6809="","",IF(COUNTIF(Campaigns!$A$7:$A$300,A6809)&gt;0,"✓",IF(N(D6809)=0,"– no spend","⚠ add to Campaigns tab")))</f>
        <v/>
      </c>
      <c r="J6809" s="83" t="str">
        <f aca="false">IF(D6809="","",D6809*IF(Settings!$B$23=Settings!$C$6,1,IF(Settings!$B$23="USD",1/INDEX(Settings!$B$29:$B$40,MONTH(B6809)),INDEX(Settings!$B$29:$B$40,MONTH(B6809)))))</f>
        <v/>
      </c>
    </row>
    <row r="6810" customFormat="false" ht="15" hidden="false" customHeight="false" outlineLevel="0" collapsed="false">
      <c r="I6810" s="0" t="str">
        <f aca="false">IF(A6810="","",IF(COUNTIF(Campaigns!$A$7:$A$300,A6810)&gt;0,"✓",IF(N(D6810)=0,"– no spend","⚠ add to Campaigns tab")))</f>
        <v/>
      </c>
      <c r="J6810" s="83" t="str">
        <f aca="false">IF(D6810="","",D6810*IF(Settings!$B$23=Settings!$C$6,1,IF(Settings!$B$23="USD",1/INDEX(Settings!$B$29:$B$40,MONTH(B6810)),INDEX(Settings!$B$29:$B$40,MONTH(B6810)))))</f>
        <v/>
      </c>
    </row>
    <row r="6811" customFormat="false" ht="15" hidden="false" customHeight="false" outlineLevel="0" collapsed="false">
      <c r="I6811" s="0" t="str">
        <f aca="false">IF(A6811="","",IF(COUNTIF(Campaigns!$A$7:$A$300,A6811)&gt;0,"✓",IF(N(D6811)=0,"– no spend","⚠ add to Campaigns tab")))</f>
        <v/>
      </c>
      <c r="J6811" s="83" t="str">
        <f aca="false">IF(D6811="","",D6811*IF(Settings!$B$23=Settings!$C$6,1,IF(Settings!$B$23="USD",1/INDEX(Settings!$B$29:$B$40,MONTH(B6811)),INDEX(Settings!$B$29:$B$40,MONTH(B6811)))))</f>
        <v/>
      </c>
    </row>
    <row r="6812" customFormat="false" ht="15" hidden="false" customHeight="false" outlineLevel="0" collapsed="false">
      <c r="I6812" s="0" t="str">
        <f aca="false">IF(A6812="","",IF(COUNTIF(Campaigns!$A$7:$A$300,A6812)&gt;0,"✓",IF(N(D6812)=0,"– no spend","⚠ add to Campaigns tab")))</f>
        <v/>
      </c>
      <c r="J6812" s="83" t="str">
        <f aca="false">IF(D6812="","",D6812*IF(Settings!$B$23=Settings!$C$6,1,IF(Settings!$B$23="USD",1/INDEX(Settings!$B$29:$B$40,MONTH(B6812)),INDEX(Settings!$B$29:$B$40,MONTH(B6812)))))</f>
        <v/>
      </c>
    </row>
    <row r="6813" customFormat="false" ht="15" hidden="false" customHeight="false" outlineLevel="0" collapsed="false">
      <c r="I6813" s="0" t="str">
        <f aca="false">IF(A6813="","",IF(COUNTIF(Campaigns!$A$7:$A$300,A6813)&gt;0,"✓",IF(N(D6813)=0,"– no spend","⚠ add to Campaigns tab")))</f>
        <v/>
      </c>
      <c r="J6813" s="83" t="str">
        <f aca="false">IF(D6813="","",D6813*IF(Settings!$B$23=Settings!$C$6,1,IF(Settings!$B$23="USD",1/INDEX(Settings!$B$29:$B$40,MONTH(B6813)),INDEX(Settings!$B$29:$B$40,MONTH(B6813)))))</f>
        <v/>
      </c>
    </row>
    <row r="6814" customFormat="false" ht="15" hidden="false" customHeight="false" outlineLevel="0" collapsed="false">
      <c r="I6814" s="0" t="str">
        <f aca="false">IF(A6814="","",IF(COUNTIF(Campaigns!$A$7:$A$300,A6814)&gt;0,"✓",IF(N(D6814)=0,"– no spend","⚠ add to Campaigns tab")))</f>
        <v/>
      </c>
      <c r="J6814" s="83" t="str">
        <f aca="false">IF(D6814="","",D6814*IF(Settings!$B$23=Settings!$C$6,1,IF(Settings!$B$23="USD",1/INDEX(Settings!$B$29:$B$40,MONTH(B6814)),INDEX(Settings!$B$29:$B$40,MONTH(B6814)))))</f>
        <v/>
      </c>
    </row>
    <row r="6815" customFormat="false" ht="15" hidden="false" customHeight="false" outlineLevel="0" collapsed="false">
      <c r="I6815" s="0" t="str">
        <f aca="false">IF(A6815="","",IF(COUNTIF(Campaigns!$A$7:$A$300,A6815)&gt;0,"✓",IF(N(D6815)=0,"– no spend","⚠ add to Campaigns tab")))</f>
        <v/>
      </c>
      <c r="J6815" s="83" t="str">
        <f aca="false">IF(D6815="","",D6815*IF(Settings!$B$23=Settings!$C$6,1,IF(Settings!$B$23="USD",1/INDEX(Settings!$B$29:$B$40,MONTH(B6815)),INDEX(Settings!$B$29:$B$40,MONTH(B6815)))))</f>
        <v/>
      </c>
    </row>
    <row r="6816" customFormat="false" ht="15" hidden="false" customHeight="false" outlineLevel="0" collapsed="false">
      <c r="I6816" s="0" t="str">
        <f aca="false">IF(A6816="","",IF(COUNTIF(Campaigns!$A$7:$A$300,A6816)&gt;0,"✓",IF(N(D6816)=0,"– no spend","⚠ add to Campaigns tab")))</f>
        <v/>
      </c>
      <c r="J6816" s="83" t="str">
        <f aca="false">IF(D6816="","",D6816*IF(Settings!$B$23=Settings!$C$6,1,IF(Settings!$B$23="USD",1/INDEX(Settings!$B$29:$B$40,MONTH(B6816)),INDEX(Settings!$B$29:$B$40,MONTH(B6816)))))</f>
        <v/>
      </c>
    </row>
    <row r="6817" customFormat="false" ht="15" hidden="false" customHeight="false" outlineLevel="0" collapsed="false">
      <c r="I6817" s="0" t="str">
        <f aca="false">IF(A6817="","",IF(COUNTIF(Campaigns!$A$7:$A$300,A6817)&gt;0,"✓",IF(N(D6817)=0,"– no spend","⚠ add to Campaigns tab")))</f>
        <v/>
      </c>
      <c r="J6817" s="83" t="str">
        <f aca="false">IF(D6817="","",D6817*IF(Settings!$B$23=Settings!$C$6,1,IF(Settings!$B$23="USD",1/INDEX(Settings!$B$29:$B$40,MONTH(B6817)),INDEX(Settings!$B$29:$B$40,MONTH(B6817)))))</f>
        <v/>
      </c>
    </row>
    <row r="6818" customFormat="false" ht="15" hidden="false" customHeight="false" outlineLevel="0" collapsed="false">
      <c r="I6818" s="0" t="str">
        <f aca="false">IF(A6818="","",IF(COUNTIF(Campaigns!$A$7:$A$300,A6818)&gt;0,"✓",IF(N(D6818)=0,"– no spend","⚠ add to Campaigns tab")))</f>
        <v/>
      </c>
      <c r="J6818" s="83" t="str">
        <f aca="false">IF(D6818="","",D6818*IF(Settings!$B$23=Settings!$C$6,1,IF(Settings!$B$23="USD",1/INDEX(Settings!$B$29:$B$40,MONTH(B6818)),INDEX(Settings!$B$29:$B$40,MONTH(B6818)))))</f>
        <v/>
      </c>
    </row>
    <row r="6819" customFormat="false" ht="15" hidden="false" customHeight="false" outlineLevel="0" collapsed="false">
      <c r="I6819" s="0" t="str">
        <f aca="false">IF(A6819="","",IF(COUNTIF(Campaigns!$A$7:$A$300,A6819)&gt;0,"✓",IF(N(D6819)=0,"– no spend","⚠ add to Campaigns tab")))</f>
        <v/>
      </c>
      <c r="J6819" s="83" t="str">
        <f aca="false">IF(D6819="","",D6819*IF(Settings!$B$23=Settings!$C$6,1,IF(Settings!$B$23="USD",1/INDEX(Settings!$B$29:$B$40,MONTH(B6819)),INDEX(Settings!$B$29:$B$40,MONTH(B6819)))))</f>
        <v/>
      </c>
    </row>
    <row r="6820" customFormat="false" ht="15" hidden="false" customHeight="false" outlineLevel="0" collapsed="false">
      <c r="I6820" s="0" t="str">
        <f aca="false">IF(A6820="","",IF(COUNTIF(Campaigns!$A$7:$A$300,A6820)&gt;0,"✓",IF(N(D6820)=0,"– no spend","⚠ add to Campaigns tab")))</f>
        <v/>
      </c>
      <c r="J6820" s="83" t="str">
        <f aca="false">IF(D6820="","",D6820*IF(Settings!$B$23=Settings!$C$6,1,IF(Settings!$B$23="USD",1/INDEX(Settings!$B$29:$B$40,MONTH(B6820)),INDEX(Settings!$B$29:$B$40,MONTH(B6820)))))</f>
        <v/>
      </c>
    </row>
    <row r="6821" customFormat="false" ht="15" hidden="false" customHeight="false" outlineLevel="0" collapsed="false">
      <c r="I6821" s="0" t="str">
        <f aca="false">IF(A6821="","",IF(COUNTIF(Campaigns!$A$7:$A$300,A6821)&gt;0,"✓",IF(N(D6821)=0,"– no spend","⚠ add to Campaigns tab")))</f>
        <v/>
      </c>
      <c r="J6821" s="83" t="str">
        <f aca="false">IF(D6821="","",D6821*IF(Settings!$B$23=Settings!$C$6,1,IF(Settings!$B$23="USD",1/INDEX(Settings!$B$29:$B$40,MONTH(B6821)),INDEX(Settings!$B$29:$B$40,MONTH(B6821)))))</f>
        <v/>
      </c>
    </row>
    <row r="6822" customFormat="false" ht="15" hidden="false" customHeight="false" outlineLevel="0" collapsed="false">
      <c r="I6822" s="0" t="str">
        <f aca="false">IF(A6822="","",IF(COUNTIF(Campaigns!$A$7:$A$300,A6822)&gt;0,"✓",IF(N(D6822)=0,"– no spend","⚠ add to Campaigns tab")))</f>
        <v/>
      </c>
      <c r="J6822" s="83" t="str">
        <f aca="false">IF(D6822="","",D6822*IF(Settings!$B$23=Settings!$C$6,1,IF(Settings!$B$23="USD",1/INDEX(Settings!$B$29:$B$40,MONTH(B6822)),INDEX(Settings!$B$29:$B$40,MONTH(B6822)))))</f>
        <v/>
      </c>
    </row>
    <row r="6823" customFormat="false" ht="15" hidden="false" customHeight="false" outlineLevel="0" collapsed="false">
      <c r="I6823" s="0" t="str">
        <f aca="false">IF(A6823="","",IF(COUNTIF(Campaigns!$A$7:$A$300,A6823)&gt;0,"✓",IF(N(D6823)=0,"– no spend","⚠ add to Campaigns tab")))</f>
        <v/>
      </c>
      <c r="J6823" s="83" t="str">
        <f aca="false">IF(D6823="","",D6823*IF(Settings!$B$23=Settings!$C$6,1,IF(Settings!$B$23="USD",1/INDEX(Settings!$B$29:$B$40,MONTH(B6823)),INDEX(Settings!$B$29:$B$40,MONTH(B6823)))))</f>
        <v/>
      </c>
    </row>
    <row r="6824" customFormat="false" ht="15" hidden="false" customHeight="false" outlineLevel="0" collapsed="false">
      <c r="I6824" s="0" t="str">
        <f aca="false">IF(A6824="","",IF(COUNTIF(Campaigns!$A$7:$A$300,A6824)&gt;0,"✓",IF(N(D6824)=0,"– no spend","⚠ add to Campaigns tab")))</f>
        <v/>
      </c>
      <c r="J6824" s="83" t="str">
        <f aca="false">IF(D6824="","",D6824*IF(Settings!$B$23=Settings!$C$6,1,IF(Settings!$B$23="USD",1/INDEX(Settings!$B$29:$B$40,MONTH(B6824)),INDEX(Settings!$B$29:$B$40,MONTH(B6824)))))</f>
        <v/>
      </c>
    </row>
    <row r="6825" customFormat="false" ht="15" hidden="false" customHeight="false" outlineLevel="0" collapsed="false">
      <c r="I6825" s="0" t="str">
        <f aca="false">IF(A6825="","",IF(COUNTIF(Campaigns!$A$7:$A$300,A6825)&gt;0,"✓",IF(N(D6825)=0,"– no spend","⚠ add to Campaigns tab")))</f>
        <v/>
      </c>
      <c r="J6825" s="83" t="str">
        <f aca="false">IF(D6825="","",D6825*IF(Settings!$B$23=Settings!$C$6,1,IF(Settings!$B$23="USD",1/INDEX(Settings!$B$29:$B$40,MONTH(B6825)),INDEX(Settings!$B$29:$B$40,MONTH(B6825)))))</f>
        <v/>
      </c>
    </row>
    <row r="6826" customFormat="false" ht="15" hidden="false" customHeight="false" outlineLevel="0" collapsed="false">
      <c r="I6826" s="0" t="str">
        <f aca="false">IF(A6826="","",IF(COUNTIF(Campaigns!$A$7:$A$300,A6826)&gt;0,"✓",IF(N(D6826)=0,"– no spend","⚠ add to Campaigns tab")))</f>
        <v/>
      </c>
      <c r="J6826" s="83" t="str">
        <f aca="false">IF(D6826="","",D6826*IF(Settings!$B$23=Settings!$C$6,1,IF(Settings!$B$23="USD",1/INDEX(Settings!$B$29:$B$40,MONTH(B6826)),INDEX(Settings!$B$29:$B$40,MONTH(B6826)))))</f>
        <v/>
      </c>
    </row>
    <row r="6827" customFormat="false" ht="15" hidden="false" customHeight="false" outlineLevel="0" collapsed="false">
      <c r="I6827" s="0" t="str">
        <f aca="false">IF(A6827="","",IF(COUNTIF(Campaigns!$A$7:$A$300,A6827)&gt;0,"✓",IF(N(D6827)=0,"– no spend","⚠ add to Campaigns tab")))</f>
        <v/>
      </c>
      <c r="J6827" s="83" t="str">
        <f aca="false">IF(D6827="","",D6827*IF(Settings!$B$23=Settings!$C$6,1,IF(Settings!$B$23="USD",1/INDEX(Settings!$B$29:$B$40,MONTH(B6827)),INDEX(Settings!$B$29:$B$40,MONTH(B6827)))))</f>
        <v/>
      </c>
    </row>
    <row r="6828" customFormat="false" ht="15" hidden="false" customHeight="false" outlineLevel="0" collapsed="false">
      <c r="I6828" s="0" t="str">
        <f aca="false">IF(A6828="","",IF(COUNTIF(Campaigns!$A$7:$A$300,A6828)&gt;0,"✓",IF(N(D6828)=0,"– no spend","⚠ add to Campaigns tab")))</f>
        <v/>
      </c>
      <c r="J6828" s="83" t="str">
        <f aca="false">IF(D6828="","",D6828*IF(Settings!$B$23=Settings!$C$6,1,IF(Settings!$B$23="USD",1/INDEX(Settings!$B$29:$B$40,MONTH(B6828)),INDEX(Settings!$B$29:$B$40,MONTH(B6828)))))</f>
        <v/>
      </c>
    </row>
    <row r="6829" customFormat="false" ht="15" hidden="false" customHeight="false" outlineLevel="0" collapsed="false">
      <c r="I6829" s="0" t="str">
        <f aca="false">IF(A6829="","",IF(COUNTIF(Campaigns!$A$7:$A$300,A6829)&gt;0,"✓",IF(N(D6829)=0,"– no spend","⚠ add to Campaigns tab")))</f>
        <v/>
      </c>
      <c r="J6829" s="83" t="str">
        <f aca="false">IF(D6829="","",D6829*IF(Settings!$B$23=Settings!$C$6,1,IF(Settings!$B$23="USD",1/INDEX(Settings!$B$29:$B$40,MONTH(B6829)),INDEX(Settings!$B$29:$B$40,MONTH(B6829)))))</f>
        <v/>
      </c>
    </row>
    <row r="6830" customFormat="false" ht="15" hidden="false" customHeight="false" outlineLevel="0" collapsed="false">
      <c r="I6830" s="0" t="str">
        <f aca="false">IF(A6830="","",IF(COUNTIF(Campaigns!$A$7:$A$300,A6830)&gt;0,"✓",IF(N(D6830)=0,"– no spend","⚠ add to Campaigns tab")))</f>
        <v/>
      </c>
      <c r="J6830" s="83" t="str">
        <f aca="false">IF(D6830="","",D6830*IF(Settings!$B$23=Settings!$C$6,1,IF(Settings!$B$23="USD",1/INDEX(Settings!$B$29:$B$40,MONTH(B6830)),INDEX(Settings!$B$29:$B$40,MONTH(B6830)))))</f>
        <v/>
      </c>
    </row>
    <row r="6831" customFormat="false" ht="15" hidden="false" customHeight="false" outlineLevel="0" collapsed="false">
      <c r="I6831" s="0" t="str">
        <f aca="false">IF(A6831="","",IF(COUNTIF(Campaigns!$A$7:$A$300,A6831)&gt;0,"✓",IF(N(D6831)=0,"– no spend","⚠ add to Campaigns tab")))</f>
        <v/>
      </c>
      <c r="J6831" s="83" t="str">
        <f aca="false">IF(D6831="","",D6831*IF(Settings!$B$23=Settings!$C$6,1,IF(Settings!$B$23="USD",1/INDEX(Settings!$B$29:$B$40,MONTH(B6831)),INDEX(Settings!$B$29:$B$40,MONTH(B6831)))))</f>
        <v/>
      </c>
    </row>
    <row r="6832" customFormat="false" ht="15" hidden="false" customHeight="false" outlineLevel="0" collapsed="false">
      <c r="I6832" s="0" t="str">
        <f aca="false">IF(A6832="","",IF(COUNTIF(Campaigns!$A$7:$A$300,A6832)&gt;0,"✓",IF(N(D6832)=0,"– no spend","⚠ add to Campaigns tab")))</f>
        <v/>
      </c>
      <c r="J6832" s="83" t="str">
        <f aca="false">IF(D6832="","",D6832*IF(Settings!$B$23=Settings!$C$6,1,IF(Settings!$B$23="USD",1/INDEX(Settings!$B$29:$B$40,MONTH(B6832)),INDEX(Settings!$B$29:$B$40,MONTH(B6832)))))</f>
        <v/>
      </c>
    </row>
    <row r="6833" customFormat="false" ht="15" hidden="false" customHeight="false" outlineLevel="0" collapsed="false">
      <c r="I6833" s="0" t="str">
        <f aca="false">IF(A6833="","",IF(COUNTIF(Campaigns!$A$7:$A$300,A6833)&gt;0,"✓",IF(N(D6833)=0,"– no spend","⚠ add to Campaigns tab")))</f>
        <v/>
      </c>
      <c r="J6833" s="83" t="str">
        <f aca="false">IF(D6833="","",D6833*IF(Settings!$B$23=Settings!$C$6,1,IF(Settings!$B$23="USD",1/INDEX(Settings!$B$29:$B$40,MONTH(B6833)),INDEX(Settings!$B$29:$B$40,MONTH(B6833)))))</f>
        <v/>
      </c>
    </row>
    <row r="6834" customFormat="false" ht="15" hidden="false" customHeight="false" outlineLevel="0" collapsed="false">
      <c r="I6834" s="0" t="str">
        <f aca="false">IF(A6834="","",IF(COUNTIF(Campaigns!$A$7:$A$300,A6834)&gt;0,"✓",IF(N(D6834)=0,"– no spend","⚠ add to Campaigns tab")))</f>
        <v/>
      </c>
      <c r="J6834" s="83" t="str">
        <f aca="false">IF(D6834="","",D6834*IF(Settings!$B$23=Settings!$C$6,1,IF(Settings!$B$23="USD",1/INDEX(Settings!$B$29:$B$40,MONTH(B6834)),INDEX(Settings!$B$29:$B$40,MONTH(B6834)))))</f>
        <v/>
      </c>
    </row>
    <row r="6835" customFormat="false" ht="15" hidden="false" customHeight="false" outlineLevel="0" collapsed="false">
      <c r="I6835" s="0" t="str">
        <f aca="false">IF(A6835="","",IF(COUNTIF(Campaigns!$A$7:$A$300,A6835)&gt;0,"✓",IF(N(D6835)=0,"– no spend","⚠ add to Campaigns tab")))</f>
        <v/>
      </c>
      <c r="J6835" s="83" t="str">
        <f aca="false">IF(D6835="","",D6835*IF(Settings!$B$23=Settings!$C$6,1,IF(Settings!$B$23="USD",1/INDEX(Settings!$B$29:$B$40,MONTH(B6835)),INDEX(Settings!$B$29:$B$40,MONTH(B6835)))))</f>
        <v/>
      </c>
    </row>
    <row r="6836" customFormat="false" ht="15" hidden="false" customHeight="false" outlineLevel="0" collapsed="false">
      <c r="I6836" s="0" t="str">
        <f aca="false">IF(A6836="","",IF(COUNTIF(Campaigns!$A$7:$A$300,A6836)&gt;0,"✓",IF(N(D6836)=0,"– no spend","⚠ add to Campaigns tab")))</f>
        <v/>
      </c>
      <c r="J6836" s="83" t="str">
        <f aca="false">IF(D6836="","",D6836*IF(Settings!$B$23=Settings!$C$6,1,IF(Settings!$B$23="USD",1/INDEX(Settings!$B$29:$B$40,MONTH(B6836)),INDEX(Settings!$B$29:$B$40,MONTH(B6836)))))</f>
        <v/>
      </c>
    </row>
    <row r="6837" customFormat="false" ht="15" hidden="false" customHeight="false" outlineLevel="0" collapsed="false">
      <c r="I6837" s="0" t="str">
        <f aca="false">IF(A6837="","",IF(COUNTIF(Campaigns!$A$7:$A$300,A6837)&gt;0,"✓",IF(N(D6837)=0,"– no spend","⚠ add to Campaigns tab")))</f>
        <v/>
      </c>
      <c r="J6837" s="83" t="str">
        <f aca="false">IF(D6837="","",D6837*IF(Settings!$B$23=Settings!$C$6,1,IF(Settings!$B$23="USD",1/INDEX(Settings!$B$29:$B$40,MONTH(B6837)),INDEX(Settings!$B$29:$B$40,MONTH(B6837)))))</f>
        <v/>
      </c>
    </row>
    <row r="6838" customFormat="false" ht="15" hidden="false" customHeight="false" outlineLevel="0" collapsed="false">
      <c r="I6838" s="0" t="str">
        <f aca="false">IF(A6838="","",IF(COUNTIF(Campaigns!$A$7:$A$300,A6838)&gt;0,"✓",IF(N(D6838)=0,"– no spend","⚠ add to Campaigns tab")))</f>
        <v/>
      </c>
      <c r="J6838" s="83" t="str">
        <f aca="false">IF(D6838="","",D6838*IF(Settings!$B$23=Settings!$C$6,1,IF(Settings!$B$23="USD",1/INDEX(Settings!$B$29:$B$40,MONTH(B6838)),INDEX(Settings!$B$29:$B$40,MONTH(B6838)))))</f>
        <v/>
      </c>
    </row>
    <row r="6839" customFormat="false" ht="15" hidden="false" customHeight="false" outlineLevel="0" collapsed="false">
      <c r="I6839" s="0" t="str">
        <f aca="false">IF(A6839="","",IF(COUNTIF(Campaigns!$A$7:$A$300,A6839)&gt;0,"✓",IF(N(D6839)=0,"– no spend","⚠ add to Campaigns tab")))</f>
        <v/>
      </c>
      <c r="J6839" s="83" t="str">
        <f aca="false">IF(D6839="","",D6839*IF(Settings!$B$23=Settings!$C$6,1,IF(Settings!$B$23="USD",1/INDEX(Settings!$B$29:$B$40,MONTH(B6839)),INDEX(Settings!$B$29:$B$40,MONTH(B6839)))))</f>
        <v/>
      </c>
    </row>
    <row r="6840" customFormat="false" ht="15" hidden="false" customHeight="false" outlineLevel="0" collapsed="false">
      <c r="I6840" s="0" t="str">
        <f aca="false">IF(A6840="","",IF(COUNTIF(Campaigns!$A$7:$A$300,A6840)&gt;0,"✓",IF(N(D6840)=0,"– no spend","⚠ add to Campaigns tab")))</f>
        <v/>
      </c>
      <c r="J6840" s="83" t="str">
        <f aca="false">IF(D6840="","",D6840*IF(Settings!$B$23=Settings!$C$6,1,IF(Settings!$B$23="USD",1/INDEX(Settings!$B$29:$B$40,MONTH(B6840)),INDEX(Settings!$B$29:$B$40,MONTH(B6840)))))</f>
        <v/>
      </c>
    </row>
    <row r="6841" customFormat="false" ht="15" hidden="false" customHeight="false" outlineLevel="0" collapsed="false">
      <c r="I6841" s="0" t="str">
        <f aca="false">IF(A6841="","",IF(COUNTIF(Campaigns!$A$7:$A$300,A6841)&gt;0,"✓",IF(N(D6841)=0,"– no spend","⚠ add to Campaigns tab")))</f>
        <v/>
      </c>
      <c r="J6841" s="83" t="str">
        <f aca="false">IF(D6841="","",D6841*IF(Settings!$B$23=Settings!$C$6,1,IF(Settings!$B$23="USD",1/INDEX(Settings!$B$29:$B$40,MONTH(B6841)),INDEX(Settings!$B$29:$B$40,MONTH(B6841)))))</f>
        <v/>
      </c>
    </row>
    <row r="6842" customFormat="false" ht="15" hidden="false" customHeight="false" outlineLevel="0" collapsed="false">
      <c r="I6842" s="0" t="str">
        <f aca="false">IF(A6842="","",IF(COUNTIF(Campaigns!$A$7:$A$300,A6842)&gt;0,"✓",IF(N(D6842)=0,"– no spend","⚠ add to Campaigns tab")))</f>
        <v/>
      </c>
      <c r="J6842" s="83" t="str">
        <f aca="false">IF(D6842="","",D6842*IF(Settings!$B$23=Settings!$C$6,1,IF(Settings!$B$23="USD",1/INDEX(Settings!$B$29:$B$40,MONTH(B6842)),INDEX(Settings!$B$29:$B$40,MONTH(B6842)))))</f>
        <v/>
      </c>
    </row>
    <row r="6843" customFormat="false" ht="15" hidden="false" customHeight="false" outlineLevel="0" collapsed="false">
      <c r="I6843" s="0" t="str">
        <f aca="false">IF(A6843="","",IF(COUNTIF(Campaigns!$A$7:$A$300,A6843)&gt;0,"✓",IF(N(D6843)=0,"– no spend","⚠ add to Campaigns tab")))</f>
        <v/>
      </c>
      <c r="J6843" s="83" t="str">
        <f aca="false">IF(D6843="","",D6843*IF(Settings!$B$23=Settings!$C$6,1,IF(Settings!$B$23="USD",1/INDEX(Settings!$B$29:$B$40,MONTH(B6843)),INDEX(Settings!$B$29:$B$40,MONTH(B6843)))))</f>
        <v/>
      </c>
    </row>
    <row r="6844" customFormat="false" ht="15" hidden="false" customHeight="false" outlineLevel="0" collapsed="false">
      <c r="I6844" s="0" t="str">
        <f aca="false">IF(A6844="","",IF(COUNTIF(Campaigns!$A$7:$A$300,A6844)&gt;0,"✓",IF(N(D6844)=0,"– no spend","⚠ add to Campaigns tab")))</f>
        <v/>
      </c>
      <c r="J6844" s="83" t="str">
        <f aca="false">IF(D6844="","",D6844*IF(Settings!$B$23=Settings!$C$6,1,IF(Settings!$B$23="USD",1/INDEX(Settings!$B$29:$B$40,MONTH(B6844)),INDEX(Settings!$B$29:$B$40,MONTH(B6844)))))</f>
        <v/>
      </c>
    </row>
    <row r="6845" customFormat="false" ht="15" hidden="false" customHeight="false" outlineLevel="0" collapsed="false">
      <c r="I6845" s="0" t="str">
        <f aca="false">IF(A6845="","",IF(COUNTIF(Campaigns!$A$7:$A$300,A6845)&gt;0,"✓",IF(N(D6845)=0,"– no spend","⚠ add to Campaigns tab")))</f>
        <v/>
      </c>
      <c r="J6845" s="83" t="str">
        <f aca="false">IF(D6845="","",D6845*IF(Settings!$B$23=Settings!$C$6,1,IF(Settings!$B$23="USD",1/INDEX(Settings!$B$29:$B$40,MONTH(B6845)),INDEX(Settings!$B$29:$B$40,MONTH(B6845)))))</f>
        <v/>
      </c>
    </row>
    <row r="6846" customFormat="false" ht="15" hidden="false" customHeight="false" outlineLevel="0" collapsed="false">
      <c r="I6846" s="0" t="str">
        <f aca="false">IF(A6846="","",IF(COUNTIF(Campaigns!$A$7:$A$300,A6846)&gt;0,"✓",IF(N(D6846)=0,"– no spend","⚠ add to Campaigns tab")))</f>
        <v/>
      </c>
      <c r="J6846" s="83" t="str">
        <f aca="false">IF(D6846="","",D6846*IF(Settings!$B$23=Settings!$C$6,1,IF(Settings!$B$23="USD",1/INDEX(Settings!$B$29:$B$40,MONTH(B6846)),INDEX(Settings!$B$29:$B$40,MONTH(B6846)))))</f>
        <v/>
      </c>
    </row>
    <row r="6847" customFormat="false" ht="15" hidden="false" customHeight="false" outlineLevel="0" collapsed="false">
      <c r="I6847" s="0" t="str">
        <f aca="false">IF(A6847="","",IF(COUNTIF(Campaigns!$A$7:$A$300,A6847)&gt;0,"✓",IF(N(D6847)=0,"– no spend","⚠ add to Campaigns tab")))</f>
        <v/>
      </c>
      <c r="J6847" s="83" t="str">
        <f aca="false">IF(D6847="","",D6847*IF(Settings!$B$23=Settings!$C$6,1,IF(Settings!$B$23="USD",1/INDEX(Settings!$B$29:$B$40,MONTH(B6847)),INDEX(Settings!$B$29:$B$40,MONTH(B6847)))))</f>
        <v/>
      </c>
    </row>
    <row r="6848" customFormat="false" ht="15" hidden="false" customHeight="false" outlineLevel="0" collapsed="false">
      <c r="I6848" s="0" t="str">
        <f aca="false">IF(A6848="","",IF(COUNTIF(Campaigns!$A$7:$A$300,A6848)&gt;0,"✓",IF(N(D6848)=0,"– no spend","⚠ add to Campaigns tab")))</f>
        <v/>
      </c>
      <c r="J6848" s="83" t="str">
        <f aca="false">IF(D6848="","",D6848*IF(Settings!$B$23=Settings!$C$6,1,IF(Settings!$B$23="USD",1/INDEX(Settings!$B$29:$B$40,MONTH(B6848)),INDEX(Settings!$B$29:$B$40,MONTH(B6848)))))</f>
        <v/>
      </c>
    </row>
    <row r="6849" customFormat="false" ht="15" hidden="false" customHeight="false" outlineLevel="0" collapsed="false">
      <c r="I6849" s="0" t="str">
        <f aca="false">IF(A6849="","",IF(COUNTIF(Campaigns!$A$7:$A$300,A6849)&gt;0,"✓",IF(N(D6849)=0,"– no spend","⚠ add to Campaigns tab")))</f>
        <v/>
      </c>
      <c r="J6849" s="83" t="str">
        <f aca="false">IF(D6849="","",D6849*IF(Settings!$B$23=Settings!$C$6,1,IF(Settings!$B$23="USD",1/INDEX(Settings!$B$29:$B$40,MONTH(B6849)),INDEX(Settings!$B$29:$B$40,MONTH(B6849)))))</f>
        <v/>
      </c>
    </row>
    <row r="6850" customFormat="false" ht="15" hidden="false" customHeight="false" outlineLevel="0" collapsed="false">
      <c r="I6850" s="0" t="str">
        <f aca="false">IF(A6850="","",IF(COUNTIF(Campaigns!$A$7:$A$300,A6850)&gt;0,"✓",IF(N(D6850)=0,"– no spend","⚠ add to Campaigns tab")))</f>
        <v/>
      </c>
      <c r="J6850" s="83" t="str">
        <f aca="false">IF(D6850="","",D6850*IF(Settings!$B$23=Settings!$C$6,1,IF(Settings!$B$23="USD",1/INDEX(Settings!$B$29:$B$40,MONTH(B6850)),INDEX(Settings!$B$29:$B$40,MONTH(B6850)))))</f>
        <v/>
      </c>
    </row>
    <row r="6851" customFormat="false" ht="15" hidden="false" customHeight="false" outlineLevel="0" collapsed="false">
      <c r="I6851" s="0" t="str">
        <f aca="false">IF(A6851="","",IF(COUNTIF(Campaigns!$A$7:$A$300,A6851)&gt;0,"✓",IF(N(D6851)=0,"– no spend","⚠ add to Campaigns tab")))</f>
        <v/>
      </c>
      <c r="J6851" s="83" t="str">
        <f aca="false">IF(D6851="","",D6851*IF(Settings!$B$23=Settings!$C$6,1,IF(Settings!$B$23="USD",1/INDEX(Settings!$B$29:$B$40,MONTH(B6851)),INDEX(Settings!$B$29:$B$40,MONTH(B6851)))))</f>
        <v/>
      </c>
    </row>
    <row r="6852" customFormat="false" ht="15" hidden="false" customHeight="false" outlineLevel="0" collapsed="false">
      <c r="I6852" s="0" t="str">
        <f aca="false">IF(A6852="","",IF(COUNTIF(Campaigns!$A$7:$A$300,A6852)&gt;0,"✓",IF(N(D6852)=0,"– no spend","⚠ add to Campaigns tab")))</f>
        <v/>
      </c>
      <c r="J6852" s="83" t="str">
        <f aca="false">IF(D6852="","",D6852*IF(Settings!$B$23=Settings!$C$6,1,IF(Settings!$B$23="USD",1/INDEX(Settings!$B$29:$B$40,MONTH(B6852)),INDEX(Settings!$B$29:$B$40,MONTH(B6852)))))</f>
        <v/>
      </c>
    </row>
    <row r="6853" customFormat="false" ht="15" hidden="false" customHeight="false" outlineLevel="0" collapsed="false">
      <c r="I6853" s="0" t="str">
        <f aca="false">IF(A6853="","",IF(COUNTIF(Campaigns!$A$7:$A$300,A6853)&gt;0,"✓",IF(N(D6853)=0,"– no spend","⚠ add to Campaigns tab")))</f>
        <v/>
      </c>
      <c r="J6853" s="83" t="str">
        <f aca="false">IF(D6853="","",D6853*IF(Settings!$B$23=Settings!$C$6,1,IF(Settings!$B$23="USD",1/INDEX(Settings!$B$29:$B$40,MONTH(B6853)),INDEX(Settings!$B$29:$B$40,MONTH(B6853)))))</f>
        <v/>
      </c>
    </row>
    <row r="6854" customFormat="false" ht="15" hidden="false" customHeight="false" outlineLevel="0" collapsed="false">
      <c r="I6854" s="0" t="str">
        <f aca="false">IF(A6854="","",IF(COUNTIF(Campaigns!$A$7:$A$300,A6854)&gt;0,"✓",IF(N(D6854)=0,"– no spend","⚠ add to Campaigns tab")))</f>
        <v/>
      </c>
      <c r="J6854" s="83" t="str">
        <f aca="false">IF(D6854="","",D6854*IF(Settings!$B$23=Settings!$C$6,1,IF(Settings!$B$23="USD",1/INDEX(Settings!$B$29:$B$40,MONTH(B6854)),INDEX(Settings!$B$29:$B$40,MONTH(B6854)))))</f>
        <v/>
      </c>
    </row>
    <row r="6855" customFormat="false" ht="15" hidden="false" customHeight="false" outlineLevel="0" collapsed="false">
      <c r="I6855" s="0" t="str">
        <f aca="false">IF(A6855="","",IF(COUNTIF(Campaigns!$A$7:$A$300,A6855)&gt;0,"✓",IF(N(D6855)=0,"– no spend","⚠ add to Campaigns tab")))</f>
        <v/>
      </c>
      <c r="J6855" s="83" t="str">
        <f aca="false">IF(D6855="","",D6855*IF(Settings!$B$23=Settings!$C$6,1,IF(Settings!$B$23="USD",1/INDEX(Settings!$B$29:$B$40,MONTH(B6855)),INDEX(Settings!$B$29:$B$40,MONTH(B6855)))))</f>
        <v/>
      </c>
    </row>
    <row r="6856" customFormat="false" ht="15" hidden="false" customHeight="false" outlineLevel="0" collapsed="false">
      <c r="I6856" s="0" t="str">
        <f aca="false">IF(A6856="","",IF(COUNTIF(Campaigns!$A$7:$A$300,A6856)&gt;0,"✓",IF(N(D6856)=0,"– no spend","⚠ add to Campaigns tab")))</f>
        <v/>
      </c>
      <c r="J6856" s="83" t="str">
        <f aca="false">IF(D6856="","",D6856*IF(Settings!$B$23=Settings!$C$6,1,IF(Settings!$B$23="USD",1/INDEX(Settings!$B$29:$B$40,MONTH(B6856)),INDEX(Settings!$B$29:$B$40,MONTH(B6856)))))</f>
        <v/>
      </c>
    </row>
    <row r="6857" customFormat="false" ht="15" hidden="false" customHeight="false" outlineLevel="0" collapsed="false">
      <c r="I6857" s="0" t="str">
        <f aca="false">IF(A6857="","",IF(COUNTIF(Campaigns!$A$7:$A$300,A6857)&gt;0,"✓",IF(N(D6857)=0,"– no spend","⚠ add to Campaigns tab")))</f>
        <v/>
      </c>
      <c r="J6857" s="83" t="str">
        <f aca="false">IF(D6857="","",D6857*IF(Settings!$B$23=Settings!$C$6,1,IF(Settings!$B$23="USD",1/INDEX(Settings!$B$29:$B$40,MONTH(B6857)),INDEX(Settings!$B$29:$B$40,MONTH(B6857)))))</f>
        <v/>
      </c>
    </row>
    <row r="6858" customFormat="false" ht="15" hidden="false" customHeight="false" outlineLevel="0" collapsed="false">
      <c r="I6858" s="0" t="str">
        <f aca="false">IF(A6858="","",IF(COUNTIF(Campaigns!$A$7:$A$300,A6858)&gt;0,"✓",IF(N(D6858)=0,"– no spend","⚠ add to Campaigns tab")))</f>
        <v/>
      </c>
      <c r="J6858" s="83" t="str">
        <f aca="false">IF(D6858="","",D6858*IF(Settings!$B$23=Settings!$C$6,1,IF(Settings!$B$23="USD",1/INDEX(Settings!$B$29:$B$40,MONTH(B6858)),INDEX(Settings!$B$29:$B$40,MONTH(B6858)))))</f>
        <v/>
      </c>
    </row>
    <row r="6859" customFormat="false" ht="15" hidden="false" customHeight="false" outlineLevel="0" collapsed="false">
      <c r="I6859" s="0" t="str">
        <f aca="false">IF(A6859="","",IF(COUNTIF(Campaigns!$A$7:$A$300,A6859)&gt;0,"✓",IF(N(D6859)=0,"– no spend","⚠ add to Campaigns tab")))</f>
        <v/>
      </c>
      <c r="J6859" s="83" t="str">
        <f aca="false">IF(D6859="","",D6859*IF(Settings!$B$23=Settings!$C$6,1,IF(Settings!$B$23="USD",1/INDEX(Settings!$B$29:$B$40,MONTH(B6859)),INDEX(Settings!$B$29:$B$40,MONTH(B6859)))))</f>
        <v/>
      </c>
    </row>
    <row r="6860" customFormat="false" ht="15" hidden="false" customHeight="false" outlineLevel="0" collapsed="false">
      <c r="I6860" s="0" t="str">
        <f aca="false">IF(A6860="","",IF(COUNTIF(Campaigns!$A$7:$A$300,A6860)&gt;0,"✓",IF(N(D6860)=0,"– no spend","⚠ add to Campaigns tab")))</f>
        <v/>
      </c>
      <c r="J6860" s="83" t="str">
        <f aca="false">IF(D6860="","",D6860*IF(Settings!$B$23=Settings!$C$6,1,IF(Settings!$B$23="USD",1/INDEX(Settings!$B$29:$B$40,MONTH(B6860)),INDEX(Settings!$B$29:$B$40,MONTH(B6860)))))</f>
        <v/>
      </c>
    </row>
    <row r="6861" customFormat="false" ht="15" hidden="false" customHeight="false" outlineLevel="0" collapsed="false">
      <c r="I6861" s="0" t="str">
        <f aca="false">IF(A6861="","",IF(COUNTIF(Campaigns!$A$7:$A$300,A6861)&gt;0,"✓",IF(N(D6861)=0,"– no spend","⚠ add to Campaigns tab")))</f>
        <v/>
      </c>
      <c r="J6861" s="83" t="str">
        <f aca="false">IF(D6861="","",D6861*IF(Settings!$B$23=Settings!$C$6,1,IF(Settings!$B$23="USD",1/INDEX(Settings!$B$29:$B$40,MONTH(B6861)),INDEX(Settings!$B$29:$B$40,MONTH(B6861)))))</f>
        <v/>
      </c>
    </row>
    <row r="6862" customFormat="false" ht="15" hidden="false" customHeight="false" outlineLevel="0" collapsed="false">
      <c r="I6862" s="0" t="str">
        <f aca="false">IF(A6862="","",IF(COUNTIF(Campaigns!$A$7:$A$300,A6862)&gt;0,"✓",IF(N(D6862)=0,"– no spend","⚠ add to Campaigns tab")))</f>
        <v/>
      </c>
      <c r="J6862" s="83" t="str">
        <f aca="false">IF(D6862="","",D6862*IF(Settings!$B$23=Settings!$C$6,1,IF(Settings!$B$23="USD",1/INDEX(Settings!$B$29:$B$40,MONTH(B6862)),INDEX(Settings!$B$29:$B$40,MONTH(B6862)))))</f>
        <v/>
      </c>
    </row>
    <row r="6863" customFormat="false" ht="15" hidden="false" customHeight="false" outlineLevel="0" collapsed="false">
      <c r="I6863" s="0" t="str">
        <f aca="false">IF(A6863="","",IF(COUNTIF(Campaigns!$A$7:$A$300,A6863)&gt;0,"✓",IF(N(D6863)=0,"– no spend","⚠ add to Campaigns tab")))</f>
        <v/>
      </c>
      <c r="J6863" s="83" t="str">
        <f aca="false">IF(D6863="","",D6863*IF(Settings!$B$23=Settings!$C$6,1,IF(Settings!$B$23="USD",1/INDEX(Settings!$B$29:$B$40,MONTH(B6863)),INDEX(Settings!$B$29:$B$40,MONTH(B6863)))))</f>
        <v/>
      </c>
    </row>
    <row r="6864" customFormat="false" ht="15" hidden="false" customHeight="false" outlineLevel="0" collapsed="false">
      <c r="I6864" s="0" t="str">
        <f aca="false">IF(A6864="","",IF(COUNTIF(Campaigns!$A$7:$A$300,A6864)&gt;0,"✓",IF(N(D6864)=0,"– no spend","⚠ add to Campaigns tab")))</f>
        <v/>
      </c>
      <c r="J6864" s="83" t="str">
        <f aca="false">IF(D6864="","",D6864*IF(Settings!$B$23=Settings!$C$6,1,IF(Settings!$B$23="USD",1/INDEX(Settings!$B$29:$B$40,MONTH(B6864)),INDEX(Settings!$B$29:$B$40,MONTH(B6864)))))</f>
        <v/>
      </c>
    </row>
    <row r="6865" customFormat="false" ht="15" hidden="false" customHeight="false" outlineLevel="0" collapsed="false">
      <c r="I6865" s="0" t="str">
        <f aca="false">IF(A6865="","",IF(COUNTIF(Campaigns!$A$7:$A$300,A6865)&gt;0,"✓",IF(N(D6865)=0,"– no spend","⚠ add to Campaigns tab")))</f>
        <v/>
      </c>
      <c r="J6865" s="83" t="str">
        <f aca="false">IF(D6865="","",D6865*IF(Settings!$B$23=Settings!$C$6,1,IF(Settings!$B$23="USD",1/INDEX(Settings!$B$29:$B$40,MONTH(B6865)),INDEX(Settings!$B$29:$B$40,MONTH(B6865)))))</f>
        <v/>
      </c>
    </row>
    <row r="6866" customFormat="false" ht="15" hidden="false" customHeight="false" outlineLevel="0" collapsed="false">
      <c r="I6866" s="0" t="str">
        <f aca="false">IF(A6866="","",IF(COUNTIF(Campaigns!$A$7:$A$300,A6866)&gt;0,"✓",IF(N(D6866)=0,"– no spend","⚠ add to Campaigns tab")))</f>
        <v/>
      </c>
      <c r="J6866" s="83" t="str">
        <f aca="false">IF(D6866="","",D6866*IF(Settings!$B$23=Settings!$C$6,1,IF(Settings!$B$23="USD",1/INDEX(Settings!$B$29:$B$40,MONTH(B6866)),INDEX(Settings!$B$29:$B$40,MONTH(B6866)))))</f>
        <v/>
      </c>
    </row>
    <row r="6867" customFormat="false" ht="15" hidden="false" customHeight="false" outlineLevel="0" collapsed="false">
      <c r="I6867" s="0" t="str">
        <f aca="false">IF(A6867="","",IF(COUNTIF(Campaigns!$A$7:$A$300,A6867)&gt;0,"✓",IF(N(D6867)=0,"– no spend","⚠ add to Campaigns tab")))</f>
        <v/>
      </c>
      <c r="J6867" s="83" t="str">
        <f aca="false">IF(D6867="","",D6867*IF(Settings!$B$23=Settings!$C$6,1,IF(Settings!$B$23="USD",1/INDEX(Settings!$B$29:$B$40,MONTH(B6867)),INDEX(Settings!$B$29:$B$40,MONTH(B6867)))))</f>
        <v/>
      </c>
    </row>
    <row r="6868" customFormat="false" ht="15" hidden="false" customHeight="false" outlineLevel="0" collapsed="false">
      <c r="I6868" s="0" t="str">
        <f aca="false">IF(A6868="","",IF(COUNTIF(Campaigns!$A$7:$A$300,A6868)&gt;0,"✓",IF(N(D6868)=0,"– no spend","⚠ add to Campaigns tab")))</f>
        <v/>
      </c>
      <c r="J6868" s="83" t="str">
        <f aca="false">IF(D6868="","",D6868*IF(Settings!$B$23=Settings!$C$6,1,IF(Settings!$B$23="USD",1/INDEX(Settings!$B$29:$B$40,MONTH(B6868)),INDEX(Settings!$B$29:$B$40,MONTH(B6868)))))</f>
        <v/>
      </c>
    </row>
    <row r="6869" customFormat="false" ht="15" hidden="false" customHeight="false" outlineLevel="0" collapsed="false">
      <c r="I6869" s="0" t="str">
        <f aca="false">IF(A6869="","",IF(COUNTIF(Campaigns!$A$7:$A$300,A6869)&gt;0,"✓",IF(N(D6869)=0,"– no spend","⚠ add to Campaigns tab")))</f>
        <v/>
      </c>
      <c r="J6869" s="83" t="str">
        <f aca="false">IF(D6869="","",D6869*IF(Settings!$B$23=Settings!$C$6,1,IF(Settings!$B$23="USD",1/INDEX(Settings!$B$29:$B$40,MONTH(B6869)),INDEX(Settings!$B$29:$B$40,MONTH(B6869)))))</f>
        <v/>
      </c>
    </row>
    <row r="6870" customFormat="false" ht="15" hidden="false" customHeight="false" outlineLevel="0" collapsed="false">
      <c r="I6870" s="0" t="str">
        <f aca="false">IF(A6870="","",IF(COUNTIF(Campaigns!$A$7:$A$300,A6870)&gt;0,"✓",IF(N(D6870)=0,"– no spend","⚠ add to Campaigns tab")))</f>
        <v/>
      </c>
      <c r="J6870" s="83" t="str">
        <f aca="false">IF(D6870="","",D6870*IF(Settings!$B$23=Settings!$C$6,1,IF(Settings!$B$23="USD",1/INDEX(Settings!$B$29:$B$40,MONTH(B6870)),INDEX(Settings!$B$29:$B$40,MONTH(B6870)))))</f>
        <v/>
      </c>
    </row>
    <row r="6871" customFormat="false" ht="15" hidden="false" customHeight="false" outlineLevel="0" collapsed="false">
      <c r="I6871" s="0" t="str">
        <f aca="false">IF(A6871="","",IF(COUNTIF(Campaigns!$A$7:$A$300,A6871)&gt;0,"✓",IF(N(D6871)=0,"– no spend","⚠ add to Campaigns tab")))</f>
        <v/>
      </c>
      <c r="J6871" s="83" t="str">
        <f aca="false">IF(D6871="","",D6871*IF(Settings!$B$23=Settings!$C$6,1,IF(Settings!$B$23="USD",1/INDEX(Settings!$B$29:$B$40,MONTH(B6871)),INDEX(Settings!$B$29:$B$40,MONTH(B6871)))))</f>
        <v/>
      </c>
    </row>
    <row r="6872" customFormat="false" ht="15" hidden="false" customHeight="false" outlineLevel="0" collapsed="false">
      <c r="I6872" s="0" t="str">
        <f aca="false">IF(A6872="","",IF(COUNTIF(Campaigns!$A$7:$A$300,A6872)&gt;0,"✓",IF(N(D6872)=0,"– no spend","⚠ add to Campaigns tab")))</f>
        <v/>
      </c>
      <c r="J6872" s="83" t="str">
        <f aca="false">IF(D6872="","",D6872*IF(Settings!$B$23=Settings!$C$6,1,IF(Settings!$B$23="USD",1/INDEX(Settings!$B$29:$B$40,MONTH(B6872)),INDEX(Settings!$B$29:$B$40,MONTH(B6872)))))</f>
        <v/>
      </c>
    </row>
    <row r="6873" customFormat="false" ht="15" hidden="false" customHeight="false" outlineLevel="0" collapsed="false">
      <c r="I6873" s="0" t="str">
        <f aca="false">IF(A6873="","",IF(COUNTIF(Campaigns!$A$7:$A$300,A6873)&gt;0,"✓",IF(N(D6873)=0,"– no spend","⚠ add to Campaigns tab")))</f>
        <v/>
      </c>
      <c r="J6873" s="83" t="str">
        <f aca="false">IF(D6873="","",D6873*IF(Settings!$B$23=Settings!$C$6,1,IF(Settings!$B$23="USD",1/INDEX(Settings!$B$29:$B$40,MONTH(B6873)),INDEX(Settings!$B$29:$B$40,MONTH(B6873)))))</f>
        <v/>
      </c>
    </row>
    <row r="6874" customFormat="false" ht="15" hidden="false" customHeight="false" outlineLevel="0" collapsed="false">
      <c r="I6874" s="0" t="str">
        <f aca="false">IF(A6874="","",IF(COUNTIF(Campaigns!$A$7:$A$300,A6874)&gt;0,"✓",IF(N(D6874)=0,"– no spend","⚠ add to Campaigns tab")))</f>
        <v/>
      </c>
      <c r="J6874" s="83" t="str">
        <f aca="false">IF(D6874="","",D6874*IF(Settings!$B$23=Settings!$C$6,1,IF(Settings!$B$23="USD",1/INDEX(Settings!$B$29:$B$40,MONTH(B6874)),INDEX(Settings!$B$29:$B$40,MONTH(B6874)))))</f>
        <v/>
      </c>
    </row>
    <row r="6875" customFormat="false" ht="15" hidden="false" customHeight="false" outlineLevel="0" collapsed="false">
      <c r="I6875" s="0" t="str">
        <f aca="false">IF(A6875="","",IF(COUNTIF(Campaigns!$A$7:$A$300,A6875)&gt;0,"✓",IF(N(D6875)=0,"– no spend","⚠ add to Campaigns tab")))</f>
        <v/>
      </c>
      <c r="J6875" s="83" t="str">
        <f aca="false">IF(D6875="","",D6875*IF(Settings!$B$23=Settings!$C$6,1,IF(Settings!$B$23="USD",1/INDEX(Settings!$B$29:$B$40,MONTH(B6875)),INDEX(Settings!$B$29:$B$40,MONTH(B6875)))))</f>
        <v/>
      </c>
    </row>
    <row r="6876" customFormat="false" ht="15" hidden="false" customHeight="false" outlineLevel="0" collapsed="false">
      <c r="I6876" s="0" t="str">
        <f aca="false">IF(A6876="","",IF(COUNTIF(Campaigns!$A$7:$A$300,A6876)&gt;0,"✓",IF(N(D6876)=0,"– no spend","⚠ add to Campaigns tab")))</f>
        <v/>
      </c>
      <c r="J6876" s="83" t="str">
        <f aca="false">IF(D6876="","",D6876*IF(Settings!$B$23=Settings!$C$6,1,IF(Settings!$B$23="USD",1/INDEX(Settings!$B$29:$B$40,MONTH(B6876)),INDEX(Settings!$B$29:$B$40,MONTH(B6876)))))</f>
        <v/>
      </c>
    </row>
    <row r="6877" customFormat="false" ht="15" hidden="false" customHeight="false" outlineLevel="0" collapsed="false">
      <c r="I6877" s="0" t="str">
        <f aca="false">IF(A6877="","",IF(COUNTIF(Campaigns!$A$7:$A$300,A6877)&gt;0,"✓",IF(N(D6877)=0,"– no spend","⚠ add to Campaigns tab")))</f>
        <v/>
      </c>
      <c r="J6877" s="83" t="str">
        <f aca="false">IF(D6877="","",D6877*IF(Settings!$B$23=Settings!$C$6,1,IF(Settings!$B$23="USD",1/INDEX(Settings!$B$29:$B$40,MONTH(B6877)),INDEX(Settings!$B$29:$B$40,MONTH(B6877)))))</f>
        <v/>
      </c>
    </row>
    <row r="6878" customFormat="false" ht="15" hidden="false" customHeight="false" outlineLevel="0" collapsed="false">
      <c r="I6878" s="0" t="str">
        <f aca="false">IF(A6878="","",IF(COUNTIF(Campaigns!$A$7:$A$300,A6878)&gt;0,"✓",IF(N(D6878)=0,"– no spend","⚠ add to Campaigns tab")))</f>
        <v/>
      </c>
      <c r="J6878" s="83" t="str">
        <f aca="false">IF(D6878="","",D6878*IF(Settings!$B$23=Settings!$C$6,1,IF(Settings!$B$23="USD",1/INDEX(Settings!$B$29:$B$40,MONTH(B6878)),INDEX(Settings!$B$29:$B$40,MONTH(B6878)))))</f>
        <v/>
      </c>
    </row>
    <row r="6879" customFormat="false" ht="15" hidden="false" customHeight="false" outlineLevel="0" collapsed="false">
      <c r="I6879" s="0" t="str">
        <f aca="false">IF(A6879="","",IF(COUNTIF(Campaigns!$A$7:$A$300,A6879)&gt;0,"✓",IF(N(D6879)=0,"– no spend","⚠ add to Campaigns tab")))</f>
        <v/>
      </c>
      <c r="J6879" s="83" t="str">
        <f aca="false">IF(D6879="","",D6879*IF(Settings!$B$23=Settings!$C$6,1,IF(Settings!$B$23="USD",1/INDEX(Settings!$B$29:$B$40,MONTH(B6879)),INDEX(Settings!$B$29:$B$40,MONTH(B6879)))))</f>
        <v/>
      </c>
    </row>
    <row r="6880" customFormat="false" ht="15" hidden="false" customHeight="false" outlineLevel="0" collapsed="false">
      <c r="I6880" s="0" t="str">
        <f aca="false">IF(A6880="","",IF(COUNTIF(Campaigns!$A$7:$A$300,A6880)&gt;0,"✓",IF(N(D6880)=0,"– no spend","⚠ add to Campaigns tab")))</f>
        <v/>
      </c>
      <c r="J6880" s="83" t="str">
        <f aca="false">IF(D6880="","",D6880*IF(Settings!$B$23=Settings!$C$6,1,IF(Settings!$B$23="USD",1/INDEX(Settings!$B$29:$B$40,MONTH(B6880)),INDEX(Settings!$B$29:$B$40,MONTH(B6880)))))</f>
        <v/>
      </c>
    </row>
    <row r="6881" customFormat="false" ht="15" hidden="false" customHeight="false" outlineLevel="0" collapsed="false">
      <c r="I6881" s="0" t="str">
        <f aca="false">IF(A6881="","",IF(COUNTIF(Campaigns!$A$7:$A$300,A6881)&gt;0,"✓",IF(N(D6881)=0,"– no spend","⚠ add to Campaigns tab")))</f>
        <v/>
      </c>
      <c r="J6881" s="83" t="str">
        <f aca="false">IF(D6881="","",D6881*IF(Settings!$B$23=Settings!$C$6,1,IF(Settings!$B$23="USD",1/INDEX(Settings!$B$29:$B$40,MONTH(B6881)),INDEX(Settings!$B$29:$B$40,MONTH(B6881)))))</f>
        <v/>
      </c>
    </row>
    <row r="6882" customFormat="false" ht="15" hidden="false" customHeight="false" outlineLevel="0" collapsed="false">
      <c r="I6882" s="0" t="str">
        <f aca="false">IF(A6882="","",IF(COUNTIF(Campaigns!$A$7:$A$300,A6882)&gt;0,"✓",IF(N(D6882)=0,"– no spend","⚠ add to Campaigns tab")))</f>
        <v/>
      </c>
      <c r="J6882" s="83" t="str">
        <f aca="false">IF(D6882="","",D6882*IF(Settings!$B$23=Settings!$C$6,1,IF(Settings!$B$23="USD",1/INDEX(Settings!$B$29:$B$40,MONTH(B6882)),INDEX(Settings!$B$29:$B$40,MONTH(B6882)))))</f>
        <v/>
      </c>
    </row>
    <row r="6883" customFormat="false" ht="15" hidden="false" customHeight="false" outlineLevel="0" collapsed="false">
      <c r="I6883" s="0" t="str">
        <f aca="false">IF(A6883="","",IF(COUNTIF(Campaigns!$A$7:$A$300,A6883)&gt;0,"✓",IF(N(D6883)=0,"– no spend","⚠ add to Campaigns tab")))</f>
        <v/>
      </c>
      <c r="J6883" s="83" t="str">
        <f aca="false">IF(D6883="","",D6883*IF(Settings!$B$23=Settings!$C$6,1,IF(Settings!$B$23="USD",1/INDEX(Settings!$B$29:$B$40,MONTH(B6883)),INDEX(Settings!$B$29:$B$40,MONTH(B6883)))))</f>
        <v/>
      </c>
    </row>
    <row r="6884" customFormat="false" ht="15" hidden="false" customHeight="false" outlineLevel="0" collapsed="false">
      <c r="I6884" s="0" t="str">
        <f aca="false">IF(A6884="","",IF(COUNTIF(Campaigns!$A$7:$A$300,A6884)&gt;0,"✓",IF(N(D6884)=0,"– no spend","⚠ add to Campaigns tab")))</f>
        <v/>
      </c>
      <c r="J6884" s="83" t="str">
        <f aca="false">IF(D6884="","",D6884*IF(Settings!$B$23=Settings!$C$6,1,IF(Settings!$B$23="USD",1/INDEX(Settings!$B$29:$B$40,MONTH(B6884)),INDEX(Settings!$B$29:$B$40,MONTH(B6884)))))</f>
        <v/>
      </c>
    </row>
    <row r="6885" customFormat="false" ht="15" hidden="false" customHeight="false" outlineLevel="0" collapsed="false">
      <c r="I6885" s="0" t="str">
        <f aca="false">IF(A6885="","",IF(COUNTIF(Campaigns!$A$7:$A$300,A6885)&gt;0,"✓",IF(N(D6885)=0,"– no spend","⚠ add to Campaigns tab")))</f>
        <v/>
      </c>
      <c r="J6885" s="83" t="str">
        <f aca="false">IF(D6885="","",D6885*IF(Settings!$B$23=Settings!$C$6,1,IF(Settings!$B$23="USD",1/INDEX(Settings!$B$29:$B$40,MONTH(B6885)),INDEX(Settings!$B$29:$B$40,MONTH(B6885)))))</f>
        <v/>
      </c>
    </row>
    <row r="6886" customFormat="false" ht="15" hidden="false" customHeight="false" outlineLevel="0" collapsed="false">
      <c r="I6886" s="0" t="str">
        <f aca="false">IF(A6886="","",IF(COUNTIF(Campaigns!$A$7:$A$300,A6886)&gt;0,"✓",IF(N(D6886)=0,"– no spend","⚠ add to Campaigns tab")))</f>
        <v/>
      </c>
      <c r="J6886" s="83" t="str">
        <f aca="false">IF(D6886="","",D6886*IF(Settings!$B$23=Settings!$C$6,1,IF(Settings!$B$23="USD",1/INDEX(Settings!$B$29:$B$40,MONTH(B6886)),INDEX(Settings!$B$29:$B$40,MONTH(B6886)))))</f>
        <v/>
      </c>
    </row>
    <row r="6887" customFormat="false" ht="15" hidden="false" customHeight="false" outlineLevel="0" collapsed="false">
      <c r="I6887" s="0" t="str">
        <f aca="false">IF(A6887="","",IF(COUNTIF(Campaigns!$A$7:$A$300,A6887)&gt;0,"✓",IF(N(D6887)=0,"– no spend","⚠ add to Campaigns tab")))</f>
        <v/>
      </c>
      <c r="J6887" s="83" t="str">
        <f aca="false">IF(D6887="","",D6887*IF(Settings!$B$23=Settings!$C$6,1,IF(Settings!$B$23="USD",1/INDEX(Settings!$B$29:$B$40,MONTH(B6887)),INDEX(Settings!$B$29:$B$40,MONTH(B6887)))))</f>
        <v/>
      </c>
    </row>
    <row r="6888" customFormat="false" ht="15" hidden="false" customHeight="false" outlineLevel="0" collapsed="false">
      <c r="I6888" s="0" t="str">
        <f aca="false">IF(A6888="","",IF(COUNTIF(Campaigns!$A$7:$A$300,A6888)&gt;0,"✓",IF(N(D6888)=0,"– no spend","⚠ add to Campaigns tab")))</f>
        <v/>
      </c>
      <c r="J6888" s="83" t="str">
        <f aca="false">IF(D6888="","",D6888*IF(Settings!$B$23=Settings!$C$6,1,IF(Settings!$B$23="USD",1/INDEX(Settings!$B$29:$B$40,MONTH(B6888)),INDEX(Settings!$B$29:$B$40,MONTH(B6888)))))</f>
        <v/>
      </c>
    </row>
    <row r="6889" customFormat="false" ht="15" hidden="false" customHeight="false" outlineLevel="0" collapsed="false">
      <c r="I6889" s="0" t="str">
        <f aca="false">IF(A6889="","",IF(COUNTIF(Campaigns!$A$7:$A$300,A6889)&gt;0,"✓",IF(N(D6889)=0,"– no spend","⚠ add to Campaigns tab")))</f>
        <v/>
      </c>
      <c r="J6889" s="83" t="str">
        <f aca="false">IF(D6889="","",D6889*IF(Settings!$B$23=Settings!$C$6,1,IF(Settings!$B$23="USD",1/INDEX(Settings!$B$29:$B$40,MONTH(B6889)),INDEX(Settings!$B$29:$B$40,MONTH(B6889)))))</f>
        <v/>
      </c>
    </row>
    <row r="6890" customFormat="false" ht="15" hidden="false" customHeight="false" outlineLevel="0" collapsed="false">
      <c r="I6890" s="0" t="str">
        <f aca="false">IF(A6890="","",IF(COUNTIF(Campaigns!$A$7:$A$300,A6890)&gt;0,"✓",IF(N(D6890)=0,"– no spend","⚠ add to Campaigns tab")))</f>
        <v/>
      </c>
      <c r="J6890" s="83" t="str">
        <f aca="false">IF(D6890="","",D6890*IF(Settings!$B$23=Settings!$C$6,1,IF(Settings!$B$23="USD",1/INDEX(Settings!$B$29:$B$40,MONTH(B6890)),INDEX(Settings!$B$29:$B$40,MONTH(B6890)))))</f>
        <v/>
      </c>
    </row>
    <row r="6891" customFormat="false" ht="15" hidden="false" customHeight="false" outlineLevel="0" collapsed="false">
      <c r="I6891" s="0" t="str">
        <f aca="false">IF(A6891="","",IF(COUNTIF(Campaigns!$A$7:$A$300,A6891)&gt;0,"✓",IF(N(D6891)=0,"– no spend","⚠ add to Campaigns tab")))</f>
        <v/>
      </c>
      <c r="J6891" s="83" t="str">
        <f aca="false">IF(D6891="","",D6891*IF(Settings!$B$23=Settings!$C$6,1,IF(Settings!$B$23="USD",1/INDEX(Settings!$B$29:$B$40,MONTH(B6891)),INDEX(Settings!$B$29:$B$40,MONTH(B6891)))))</f>
        <v/>
      </c>
    </row>
    <row r="6892" customFormat="false" ht="15" hidden="false" customHeight="false" outlineLevel="0" collapsed="false">
      <c r="I6892" s="0" t="str">
        <f aca="false">IF(A6892="","",IF(COUNTIF(Campaigns!$A$7:$A$300,A6892)&gt;0,"✓",IF(N(D6892)=0,"– no spend","⚠ add to Campaigns tab")))</f>
        <v/>
      </c>
      <c r="J6892" s="83" t="str">
        <f aca="false">IF(D6892="","",D6892*IF(Settings!$B$23=Settings!$C$6,1,IF(Settings!$B$23="USD",1/INDEX(Settings!$B$29:$B$40,MONTH(B6892)),INDEX(Settings!$B$29:$B$40,MONTH(B6892)))))</f>
        <v/>
      </c>
    </row>
    <row r="6893" customFormat="false" ht="15" hidden="false" customHeight="false" outlineLevel="0" collapsed="false">
      <c r="I6893" s="0" t="str">
        <f aca="false">IF(A6893="","",IF(COUNTIF(Campaigns!$A$7:$A$300,A6893)&gt;0,"✓",IF(N(D6893)=0,"– no spend","⚠ add to Campaigns tab")))</f>
        <v/>
      </c>
      <c r="J6893" s="83" t="str">
        <f aca="false">IF(D6893="","",D6893*IF(Settings!$B$23=Settings!$C$6,1,IF(Settings!$B$23="USD",1/INDEX(Settings!$B$29:$B$40,MONTH(B6893)),INDEX(Settings!$B$29:$B$40,MONTH(B6893)))))</f>
        <v/>
      </c>
    </row>
    <row r="6894" customFormat="false" ht="15" hidden="false" customHeight="false" outlineLevel="0" collapsed="false">
      <c r="I6894" s="0" t="str">
        <f aca="false">IF(A6894="","",IF(COUNTIF(Campaigns!$A$7:$A$300,A6894)&gt;0,"✓",IF(N(D6894)=0,"– no spend","⚠ add to Campaigns tab")))</f>
        <v/>
      </c>
      <c r="J6894" s="83" t="str">
        <f aca="false">IF(D6894="","",D6894*IF(Settings!$B$23=Settings!$C$6,1,IF(Settings!$B$23="USD",1/INDEX(Settings!$B$29:$B$40,MONTH(B6894)),INDEX(Settings!$B$29:$B$40,MONTH(B6894)))))</f>
        <v/>
      </c>
    </row>
    <row r="6895" customFormat="false" ht="15" hidden="false" customHeight="false" outlineLevel="0" collapsed="false">
      <c r="I6895" s="0" t="str">
        <f aca="false">IF(A6895="","",IF(COUNTIF(Campaigns!$A$7:$A$300,A6895)&gt;0,"✓",IF(N(D6895)=0,"– no spend","⚠ add to Campaigns tab")))</f>
        <v/>
      </c>
      <c r="J6895" s="83" t="str">
        <f aca="false">IF(D6895="","",D6895*IF(Settings!$B$23=Settings!$C$6,1,IF(Settings!$B$23="USD",1/INDEX(Settings!$B$29:$B$40,MONTH(B6895)),INDEX(Settings!$B$29:$B$40,MONTH(B6895)))))</f>
        <v/>
      </c>
    </row>
    <row r="6896" customFormat="false" ht="15" hidden="false" customHeight="false" outlineLevel="0" collapsed="false">
      <c r="I6896" s="0" t="str">
        <f aca="false">IF(A6896="","",IF(COUNTIF(Campaigns!$A$7:$A$300,A6896)&gt;0,"✓",IF(N(D6896)=0,"– no spend","⚠ add to Campaigns tab")))</f>
        <v/>
      </c>
      <c r="J6896" s="83" t="str">
        <f aca="false">IF(D6896="","",D6896*IF(Settings!$B$23=Settings!$C$6,1,IF(Settings!$B$23="USD",1/INDEX(Settings!$B$29:$B$40,MONTH(B6896)),INDEX(Settings!$B$29:$B$40,MONTH(B6896)))))</f>
        <v/>
      </c>
    </row>
    <row r="6897" customFormat="false" ht="15" hidden="false" customHeight="false" outlineLevel="0" collapsed="false">
      <c r="I6897" s="0" t="str">
        <f aca="false">IF(A6897="","",IF(COUNTIF(Campaigns!$A$7:$A$300,A6897)&gt;0,"✓",IF(N(D6897)=0,"– no spend","⚠ add to Campaigns tab")))</f>
        <v/>
      </c>
      <c r="J6897" s="83" t="str">
        <f aca="false">IF(D6897="","",D6897*IF(Settings!$B$23=Settings!$C$6,1,IF(Settings!$B$23="USD",1/INDEX(Settings!$B$29:$B$40,MONTH(B6897)),INDEX(Settings!$B$29:$B$40,MONTH(B6897)))))</f>
        <v/>
      </c>
    </row>
    <row r="6898" customFormat="false" ht="15" hidden="false" customHeight="false" outlineLevel="0" collapsed="false">
      <c r="I6898" s="0" t="str">
        <f aca="false">IF(A6898="","",IF(COUNTIF(Campaigns!$A$7:$A$300,A6898)&gt;0,"✓",IF(N(D6898)=0,"– no spend","⚠ add to Campaigns tab")))</f>
        <v/>
      </c>
      <c r="J6898" s="83" t="str">
        <f aca="false">IF(D6898="","",D6898*IF(Settings!$B$23=Settings!$C$6,1,IF(Settings!$B$23="USD",1/INDEX(Settings!$B$29:$B$40,MONTH(B6898)),INDEX(Settings!$B$29:$B$40,MONTH(B6898)))))</f>
        <v/>
      </c>
    </row>
    <row r="6899" customFormat="false" ht="15" hidden="false" customHeight="false" outlineLevel="0" collapsed="false">
      <c r="I6899" s="0" t="str">
        <f aca="false">IF(A6899="","",IF(COUNTIF(Campaigns!$A$7:$A$300,A6899)&gt;0,"✓",IF(N(D6899)=0,"– no spend","⚠ add to Campaigns tab")))</f>
        <v/>
      </c>
      <c r="J6899" s="83" t="str">
        <f aca="false">IF(D6899="","",D6899*IF(Settings!$B$23=Settings!$C$6,1,IF(Settings!$B$23="USD",1/INDEX(Settings!$B$29:$B$40,MONTH(B6899)),INDEX(Settings!$B$29:$B$40,MONTH(B6899)))))</f>
        <v/>
      </c>
    </row>
    <row r="6900" customFormat="false" ht="15" hidden="false" customHeight="false" outlineLevel="0" collapsed="false">
      <c r="I6900" s="0" t="str">
        <f aca="false">IF(A6900="","",IF(COUNTIF(Campaigns!$A$7:$A$300,A6900)&gt;0,"✓",IF(N(D6900)=0,"– no spend","⚠ add to Campaigns tab")))</f>
        <v/>
      </c>
      <c r="J6900" s="83" t="str">
        <f aca="false">IF(D6900="","",D6900*IF(Settings!$B$23=Settings!$C$6,1,IF(Settings!$B$23="USD",1/INDEX(Settings!$B$29:$B$40,MONTH(B6900)),INDEX(Settings!$B$29:$B$40,MONTH(B6900)))))</f>
        <v/>
      </c>
    </row>
    <row r="6901" customFormat="false" ht="15" hidden="false" customHeight="false" outlineLevel="0" collapsed="false">
      <c r="I6901" s="0" t="str">
        <f aca="false">IF(A6901="","",IF(COUNTIF(Campaigns!$A$7:$A$300,A6901)&gt;0,"✓",IF(N(D6901)=0,"– no spend","⚠ add to Campaigns tab")))</f>
        <v/>
      </c>
      <c r="J6901" s="83" t="str">
        <f aca="false">IF(D6901="","",D6901*IF(Settings!$B$23=Settings!$C$6,1,IF(Settings!$B$23="USD",1/INDEX(Settings!$B$29:$B$40,MONTH(B6901)),INDEX(Settings!$B$29:$B$40,MONTH(B6901)))))</f>
        <v/>
      </c>
    </row>
    <row r="6902" customFormat="false" ht="15" hidden="false" customHeight="false" outlineLevel="0" collapsed="false">
      <c r="I6902" s="0" t="str">
        <f aca="false">IF(A6902="","",IF(COUNTIF(Campaigns!$A$7:$A$300,A6902)&gt;0,"✓",IF(N(D6902)=0,"– no spend","⚠ add to Campaigns tab")))</f>
        <v/>
      </c>
      <c r="J6902" s="83" t="str">
        <f aca="false">IF(D6902="","",D6902*IF(Settings!$B$23=Settings!$C$6,1,IF(Settings!$B$23="USD",1/INDEX(Settings!$B$29:$B$40,MONTH(B6902)),INDEX(Settings!$B$29:$B$40,MONTH(B6902)))))</f>
        <v/>
      </c>
    </row>
    <row r="6903" customFormat="false" ht="15" hidden="false" customHeight="false" outlineLevel="0" collapsed="false">
      <c r="I6903" s="0" t="str">
        <f aca="false">IF(A6903="","",IF(COUNTIF(Campaigns!$A$7:$A$300,A6903)&gt;0,"✓",IF(N(D6903)=0,"– no spend","⚠ add to Campaigns tab")))</f>
        <v/>
      </c>
      <c r="J6903" s="83" t="str">
        <f aca="false">IF(D6903="","",D6903*IF(Settings!$B$23=Settings!$C$6,1,IF(Settings!$B$23="USD",1/INDEX(Settings!$B$29:$B$40,MONTH(B6903)),INDEX(Settings!$B$29:$B$40,MONTH(B6903)))))</f>
        <v/>
      </c>
    </row>
    <row r="6904" customFormat="false" ht="15" hidden="false" customHeight="false" outlineLevel="0" collapsed="false">
      <c r="I6904" s="0" t="str">
        <f aca="false">IF(A6904="","",IF(COUNTIF(Campaigns!$A$7:$A$300,A6904)&gt;0,"✓",IF(N(D6904)=0,"– no spend","⚠ add to Campaigns tab")))</f>
        <v/>
      </c>
      <c r="J6904" s="83" t="str">
        <f aca="false">IF(D6904="","",D6904*IF(Settings!$B$23=Settings!$C$6,1,IF(Settings!$B$23="USD",1/INDEX(Settings!$B$29:$B$40,MONTH(B6904)),INDEX(Settings!$B$29:$B$40,MONTH(B6904)))))</f>
        <v/>
      </c>
    </row>
    <row r="6905" customFormat="false" ht="15" hidden="false" customHeight="false" outlineLevel="0" collapsed="false">
      <c r="I6905" s="0" t="str">
        <f aca="false">IF(A6905="","",IF(COUNTIF(Campaigns!$A$7:$A$300,A6905)&gt;0,"✓",IF(N(D6905)=0,"– no spend","⚠ add to Campaigns tab")))</f>
        <v/>
      </c>
      <c r="J6905" s="83" t="str">
        <f aca="false">IF(D6905="","",D6905*IF(Settings!$B$23=Settings!$C$6,1,IF(Settings!$B$23="USD",1/INDEX(Settings!$B$29:$B$40,MONTH(B6905)),INDEX(Settings!$B$29:$B$40,MONTH(B6905)))))</f>
        <v/>
      </c>
    </row>
    <row r="6906" customFormat="false" ht="15" hidden="false" customHeight="false" outlineLevel="0" collapsed="false">
      <c r="I6906" s="0" t="str">
        <f aca="false">IF(A6906="","",IF(COUNTIF(Campaigns!$A$7:$A$300,A6906)&gt;0,"✓",IF(N(D6906)=0,"– no spend","⚠ add to Campaigns tab")))</f>
        <v/>
      </c>
      <c r="J6906" s="83" t="str">
        <f aca="false">IF(D6906="","",D6906*IF(Settings!$B$23=Settings!$C$6,1,IF(Settings!$B$23="USD",1/INDEX(Settings!$B$29:$B$40,MONTH(B6906)),INDEX(Settings!$B$29:$B$40,MONTH(B6906)))))</f>
        <v/>
      </c>
    </row>
    <row r="6907" customFormat="false" ht="15" hidden="false" customHeight="false" outlineLevel="0" collapsed="false">
      <c r="I6907" s="0" t="str">
        <f aca="false">IF(A6907="","",IF(COUNTIF(Campaigns!$A$7:$A$300,A6907)&gt;0,"✓",IF(N(D6907)=0,"– no spend","⚠ add to Campaigns tab")))</f>
        <v/>
      </c>
      <c r="J6907" s="83" t="str">
        <f aca="false">IF(D6907="","",D6907*IF(Settings!$B$23=Settings!$C$6,1,IF(Settings!$B$23="USD",1/INDEX(Settings!$B$29:$B$40,MONTH(B6907)),INDEX(Settings!$B$29:$B$40,MONTH(B6907)))))</f>
        <v/>
      </c>
    </row>
    <row r="6908" customFormat="false" ht="15" hidden="false" customHeight="false" outlineLevel="0" collapsed="false">
      <c r="I6908" s="0" t="str">
        <f aca="false">IF(A6908="","",IF(COUNTIF(Campaigns!$A$7:$A$300,A6908)&gt;0,"✓",IF(N(D6908)=0,"– no spend","⚠ add to Campaigns tab")))</f>
        <v/>
      </c>
      <c r="J6908" s="83" t="str">
        <f aca="false">IF(D6908="","",D6908*IF(Settings!$B$23=Settings!$C$6,1,IF(Settings!$B$23="USD",1/INDEX(Settings!$B$29:$B$40,MONTH(B6908)),INDEX(Settings!$B$29:$B$40,MONTH(B6908)))))</f>
        <v/>
      </c>
    </row>
    <row r="6909" customFormat="false" ht="15" hidden="false" customHeight="false" outlineLevel="0" collapsed="false">
      <c r="I6909" s="0" t="str">
        <f aca="false">IF(A6909="","",IF(COUNTIF(Campaigns!$A$7:$A$300,A6909)&gt;0,"✓",IF(N(D6909)=0,"– no spend","⚠ add to Campaigns tab")))</f>
        <v/>
      </c>
      <c r="J6909" s="83" t="str">
        <f aca="false">IF(D6909="","",D6909*IF(Settings!$B$23=Settings!$C$6,1,IF(Settings!$B$23="USD",1/INDEX(Settings!$B$29:$B$40,MONTH(B6909)),INDEX(Settings!$B$29:$B$40,MONTH(B6909)))))</f>
        <v/>
      </c>
    </row>
    <row r="6910" customFormat="false" ht="15" hidden="false" customHeight="false" outlineLevel="0" collapsed="false">
      <c r="I6910" s="0" t="str">
        <f aca="false">IF(A6910="","",IF(COUNTIF(Campaigns!$A$7:$A$300,A6910)&gt;0,"✓",IF(N(D6910)=0,"– no spend","⚠ add to Campaigns tab")))</f>
        <v/>
      </c>
      <c r="J6910" s="83" t="str">
        <f aca="false">IF(D6910="","",D6910*IF(Settings!$B$23=Settings!$C$6,1,IF(Settings!$B$23="USD",1/INDEX(Settings!$B$29:$B$40,MONTH(B6910)),INDEX(Settings!$B$29:$B$40,MONTH(B6910)))))</f>
        <v/>
      </c>
    </row>
    <row r="6911" customFormat="false" ht="15" hidden="false" customHeight="false" outlineLevel="0" collapsed="false">
      <c r="I6911" s="0" t="str">
        <f aca="false">IF(A6911="","",IF(COUNTIF(Campaigns!$A$7:$A$300,A6911)&gt;0,"✓",IF(N(D6911)=0,"– no spend","⚠ add to Campaigns tab")))</f>
        <v/>
      </c>
      <c r="J6911" s="83" t="str">
        <f aca="false">IF(D6911="","",D6911*IF(Settings!$B$23=Settings!$C$6,1,IF(Settings!$B$23="USD",1/INDEX(Settings!$B$29:$B$40,MONTH(B6911)),INDEX(Settings!$B$29:$B$40,MONTH(B6911)))))</f>
        <v/>
      </c>
    </row>
    <row r="6912" customFormat="false" ht="15" hidden="false" customHeight="false" outlineLevel="0" collapsed="false">
      <c r="I6912" s="0" t="str">
        <f aca="false">IF(A6912="","",IF(COUNTIF(Campaigns!$A$7:$A$300,A6912)&gt;0,"✓",IF(N(D6912)=0,"– no spend","⚠ add to Campaigns tab")))</f>
        <v/>
      </c>
      <c r="J6912" s="83" t="str">
        <f aca="false">IF(D6912="","",D6912*IF(Settings!$B$23=Settings!$C$6,1,IF(Settings!$B$23="USD",1/INDEX(Settings!$B$29:$B$40,MONTH(B6912)),INDEX(Settings!$B$29:$B$40,MONTH(B6912)))))</f>
        <v/>
      </c>
    </row>
    <row r="6913" customFormat="false" ht="15" hidden="false" customHeight="false" outlineLevel="0" collapsed="false">
      <c r="I6913" s="0" t="str">
        <f aca="false">IF(A6913="","",IF(COUNTIF(Campaigns!$A$7:$A$300,A6913)&gt;0,"✓",IF(N(D6913)=0,"– no spend","⚠ add to Campaigns tab")))</f>
        <v/>
      </c>
      <c r="J6913" s="83" t="str">
        <f aca="false">IF(D6913="","",D6913*IF(Settings!$B$23=Settings!$C$6,1,IF(Settings!$B$23="USD",1/INDEX(Settings!$B$29:$B$40,MONTH(B6913)),INDEX(Settings!$B$29:$B$40,MONTH(B6913)))))</f>
        <v/>
      </c>
    </row>
    <row r="6914" customFormat="false" ht="15" hidden="false" customHeight="false" outlineLevel="0" collapsed="false">
      <c r="I6914" s="0" t="str">
        <f aca="false">IF(A6914="","",IF(COUNTIF(Campaigns!$A$7:$A$300,A6914)&gt;0,"✓",IF(N(D6914)=0,"– no spend","⚠ add to Campaigns tab")))</f>
        <v/>
      </c>
      <c r="J6914" s="83" t="str">
        <f aca="false">IF(D6914="","",D6914*IF(Settings!$B$23=Settings!$C$6,1,IF(Settings!$B$23="USD",1/INDEX(Settings!$B$29:$B$40,MONTH(B6914)),INDEX(Settings!$B$29:$B$40,MONTH(B6914)))))</f>
        <v/>
      </c>
    </row>
    <row r="6915" customFormat="false" ht="15" hidden="false" customHeight="false" outlineLevel="0" collapsed="false">
      <c r="I6915" s="0" t="str">
        <f aca="false">IF(A6915="","",IF(COUNTIF(Campaigns!$A$7:$A$300,A6915)&gt;0,"✓",IF(N(D6915)=0,"– no spend","⚠ add to Campaigns tab")))</f>
        <v/>
      </c>
      <c r="J6915" s="83" t="str">
        <f aca="false">IF(D6915="","",D6915*IF(Settings!$B$23=Settings!$C$6,1,IF(Settings!$B$23="USD",1/INDEX(Settings!$B$29:$B$40,MONTH(B6915)),INDEX(Settings!$B$29:$B$40,MONTH(B6915)))))</f>
        <v/>
      </c>
    </row>
    <row r="6916" customFormat="false" ht="15" hidden="false" customHeight="false" outlineLevel="0" collapsed="false">
      <c r="I6916" s="0" t="str">
        <f aca="false">IF(A6916="","",IF(COUNTIF(Campaigns!$A$7:$A$300,A6916)&gt;0,"✓",IF(N(D6916)=0,"– no spend","⚠ add to Campaigns tab")))</f>
        <v/>
      </c>
      <c r="J6916" s="83" t="str">
        <f aca="false">IF(D6916="","",D6916*IF(Settings!$B$23=Settings!$C$6,1,IF(Settings!$B$23="USD",1/INDEX(Settings!$B$29:$B$40,MONTH(B6916)),INDEX(Settings!$B$29:$B$40,MONTH(B6916)))))</f>
        <v/>
      </c>
    </row>
    <row r="6917" customFormat="false" ht="15" hidden="false" customHeight="false" outlineLevel="0" collapsed="false">
      <c r="I6917" s="0" t="str">
        <f aca="false">IF(A6917="","",IF(COUNTIF(Campaigns!$A$7:$A$300,A6917)&gt;0,"✓",IF(N(D6917)=0,"– no spend","⚠ add to Campaigns tab")))</f>
        <v/>
      </c>
      <c r="J6917" s="83" t="str">
        <f aca="false">IF(D6917="","",D6917*IF(Settings!$B$23=Settings!$C$6,1,IF(Settings!$B$23="USD",1/INDEX(Settings!$B$29:$B$40,MONTH(B6917)),INDEX(Settings!$B$29:$B$40,MONTH(B6917)))))</f>
        <v/>
      </c>
    </row>
    <row r="6918" customFormat="false" ht="15" hidden="false" customHeight="false" outlineLevel="0" collapsed="false">
      <c r="I6918" s="0" t="str">
        <f aca="false">IF(A6918="","",IF(COUNTIF(Campaigns!$A$7:$A$300,A6918)&gt;0,"✓",IF(N(D6918)=0,"– no spend","⚠ add to Campaigns tab")))</f>
        <v/>
      </c>
      <c r="J6918" s="83" t="str">
        <f aca="false">IF(D6918="","",D6918*IF(Settings!$B$23=Settings!$C$6,1,IF(Settings!$B$23="USD",1/INDEX(Settings!$B$29:$B$40,MONTH(B6918)),INDEX(Settings!$B$29:$B$40,MONTH(B6918)))))</f>
        <v/>
      </c>
    </row>
    <row r="6919" customFormat="false" ht="15" hidden="false" customHeight="false" outlineLevel="0" collapsed="false">
      <c r="I6919" s="0" t="str">
        <f aca="false">IF(A6919="","",IF(COUNTIF(Campaigns!$A$7:$A$300,A6919)&gt;0,"✓",IF(N(D6919)=0,"– no spend","⚠ add to Campaigns tab")))</f>
        <v/>
      </c>
      <c r="J6919" s="83" t="str">
        <f aca="false">IF(D6919="","",D6919*IF(Settings!$B$23=Settings!$C$6,1,IF(Settings!$B$23="USD",1/INDEX(Settings!$B$29:$B$40,MONTH(B6919)),INDEX(Settings!$B$29:$B$40,MONTH(B6919)))))</f>
        <v/>
      </c>
    </row>
    <row r="6920" customFormat="false" ht="15" hidden="false" customHeight="false" outlineLevel="0" collapsed="false">
      <c r="I6920" s="0" t="str">
        <f aca="false">IF(A6920="","",IF(COUNTIF(Campaigns!$A$7:$A$300,A6920)&gt;0,"✓",IF(N(D6920)=0,"– no spend","⚠ add to Campaigns tab")))</f>
        <v/>
      </c>
      <c r="J6920" s="83" t="str">
        <f aca="false">IF(D6920="","",D6920*IF(Settings!$B$23=Settings!$C$6,1,IF(Settings!$B$23="USD",1/INDEX(Settings!$B$29:$B$40,MONTH(B6920)),INDEX(Settings!$B$29:$B$40,MONTH(B6920)))))</f>
        <v/>
      </c>
    </row>
    <row r="6921" customFormat="false" ht="15" hidden="false" customHeight="false" outlineLevel="0" collapsed="false">
      <c r="I6921" s="0" t="str">
        <f aca="false">IF(A6921="","",IF(COUNTIF(Campaigns!$A$7:$A$300,A6921)&gt;0,"✓",IF(N(D6921)=0,"– no spend","⚠ add to Campaigns tab")))</f>
        <v/>
      </c>
      <c r="J6921" s="83" t="str">
        <f aca="false">IF(D6921="","",D6921*IF(Settings!$B$23=Settings!$C$6,1,IF(Settings!$B$23="USD",1/INDEX(Settings!$B$29:$B$40,MONTH(B6921)),INDEX(Settings!$B$29:$B$40,MONTH(B6921)))))</f>
        <v/>
      </c>
    </row>
    <row r="6922" customFormat="false" ht="15" hidden="false" customHeight="false" outlineLevel="0" collapsed="false">
      <c r="I6922" s="0" t="str">
        <f aca="false">IF(A6922="","",IF(COUNTIF(Campaigns!$A$7:$A$300,A6922)&gt;0,"✓",IF(N(D6922)=0,"– no spend","⚠ add to Campaigns tab")))</f>
        <v/>
      </c>
      <c r="J6922" s="83" t="str">
        <f aca="false">IF(D6922="","",D6922*IF(Settings!$B$23=Settings!$C$6,1,IF(Settings!$B$23="USD",1/INDEX(Settings!$B$29:$B$40,MONTH(B6922)),INDEX(Settings!$B$29:$B$40,MONTH(B6922)))))</f>
        <v/>
      </c>
    </row>
    <row r="6923" customFormat="false" ht="15" hidden="false" customHeight="false" outlineLevel="0" collapsed="false">
      <c r="I6923" s="0" t="str">
        <f aca="false">IF(A6923="","",IF(COUNTIF(Campaigns!$A$7:$A$300,A6923)&gt;0,"✓",IF(N(D6923)=0,"– no spend","⚠ add to Campaigns tab")))</f>
        <v/>
      </c>
      <c r="J6923" s="83" t="str">
        <f aca="false">IF(D6923="","",D6923*IF(Settings!$B$23=Settings!$C$6,1,IF(Settings!$B$23="USD",1/INDEX(Settings!$B$29:$B$40,MONTH(B6923)),INDEX(Settings!$B$29:$B$40,MONTH(B6923)))))</f>
        <v/>
      </c>
    </row>
    <row r="6924" customFormat="false" ht="15" hidden="false" customHeight="false" outlineLevel="0" collapsed="false">
      <c r="I6924" s="0" t="str">
        <f aca="false">IF(A6924="","",IF(COUNTIF(Campaigns!$A$7:$A$300,A6924)&gt;0,"✓",IF(N(D6924)=0,"– no spend","⚠ add to Campaigns tab")))</f>
        <v/>
      </c>
      <c r="J6924" s="83" t="str">
        <f aca="false">IF(D6924="","",D6924*IF(Settings!$B$23=Settings!$C$6,1,IF(Settings!$B$23="USD",1/INDEX(Settings!$B$29:$B$40,MONTH(B6924)),INDEX(Settings!$B$29:$B$40,MONTH(B6924)))))</f>
        <v/>
      </c>
    </row>
    <row r="6925" customFormat="false" ht="15" hidden="false" customHeight="false" outlineLevel="0" collapsed="false">
      <c r="I6925" s="0" t="str">
        <f aca="false">IF(A6925="","",IF(COUNTIF(Campaigns!$A$7:$A$300,A6925)&gt;0,"✓",IF(N(D6925)=0,"– no spend","⚠ add to Campaigns tab")))</f>
        <v/>
      </c>
      <c r="J6925" s="83" t="str">
        <f aca="false">IF(D6925="","",D6925*IF(Settings!$B$23=Settings!$C$6,1,IF(Settings!$B$23="USD",1/INDEX(Settings!$B$29:$B$40,MONTH(B6925)),INDEX(Settings!$B$29:$B$40,MONTH(B6925)))))</f>
        <v/>
      </c>
    </row>
    <row r="6926" customFormat="false" ht="15" hidden="false" customHeight="false" outlineLevel="0" collapsed="false">
      <c r="I6926" s="0" t="str">
        <f aca="false">IF(A6926="","",IF(COUNTIF(Campaigns!$A$7:$A$300,A6926)&gt;0,"✓",IF(N(D6926)=0,"– no spend","⚠ add to Campaigns tab")))</f>
        <v/>
      </c>
      <c r="J6926" s="83" t="str">
        <f aca="false">IF(D6926="","",D6926*IF(Settings!$B$23=Settings!$C$6,1,IF(Settings!$B$23="USD",1/INDEX(Settings!$B$29:$B$40,MONTH(B6926)),INDEX(Settings!$B$29:$B$40,MONTH(B6926)))))</f>
        <v/>
      </c>
    </row>
    <row r="6927" customFormat="false" ht="15" hidden="false" customHeight="false" outlineLevel="0" collapsed="false">
      <c r="I6927" s="0" t="str">
        <f aca="false">IF(A6927="","",IF(COUNTIF(Campaigns!$A$7:$A$300,A6927)&gt;0,"✓",IF(N(D6927)=0,"– no spend","⚠ add to Campaigns tab")))</f>
        <v/>
      </c>
      <c r="J6927" s="83" t="str">
        <f aca="false">IF(D6927="","",D6927*IF(Settings!$B$23=Settings!$C$6,1,IF(Settings!$B$23="USD",1/INDEX(Settings!$B$29:$B$40,MONTH(B6927)),INDEX(Settings!$B$29:$B$40,MONTH(B6927)))))</f>
        <v/>
      </c>
    </row>
    <row r="6928" customFormat="false" ht="15" hidden="false" customHeight="false" outlineLevel="0" collapsed="false">
      <c r="I6928" s="0" t="str">
        <f aca="false">IF(A6928="","",IF(COUNTIF(Campaigns!$A$7:$A$300,A6928)&gt;0,"✓",IF(N(D6928)=0,"– no spend","⚠ add to Campaigns tab")))</f>
        <v/>
      </c>
      <c r="J6928" s="83" t="str">
        <f aca="false">IF(D6928="","",D6928*IF(Settings!$B$23=Settings!$C$6,1,IF(Settings!$B$23="USD",1/INDEX(Settings!$B$29:$B$40,MONTH(B6928)),INDEX(Settings!$B$29:$B$40,MONTH(B6928)))))</f>
        <v/>
      </c>
    </row>
    <row r="6929" customFormat="false" ht="15" hidden="false" customHeight="false" outlineLevel="0" collapsed="false">
      <c r="I6929" s="0" t="str">
        <f aca="false">IF(A6929="","",IF(COUNTIF(Campaigns!$A$7:$A$300,A6929)&gt;0,"✓",IF(N(D6929)=0,"– no spend","⚠ add to Campaigns tab")))</f>
        <v/>
      </c>
      <c r="J6929" s="83" t="str">
        <f aca="false">IF(D6929="","",D6929*IF(Settings!$B$23=Settings!$C$6,1,IF(Settings!$B$23="USD",1/INDEX(Settings!$B$29:$B$40,MONTH(B6929)),INDEX(Settings!$B$29:$B$40,MONTH(B6929)))))</f>
        <v/>
      </c>
    </row>
    <row r="6930" customFormat="false" ht="15" hidden="false" customHeight="false" outlineLevel="0" collapsed="false">
      <c r="I6930" s="0" t="str">
        <f aca="false">IF(A6930="","",IF(COUNTIF(Campaigns!$A$7:$A$300,A6930)&gt;0,"✓",IF(N(D6930)=0,"– no spend","⚠ add to Campaigns tab")))</f>
        <v/>
      </c>
      <c r="J6930" s="83" t="str">
        <f aca="false">IF(D6930="","",D6930*IF(Settings!$B$23=Settings!$C$6,1,IF(Settings!$B$23="USD",1/INDEX(Settings!$B$29:$B$40,MONTH(B6930)),INDEX(Settings!$B$29:$B$40,MONTH(B6930)))))</f>
        <v/>
      </c>
    </row>
    <row r="6931" customFormat="false" ht="15" hidden="false" customHeight="false" outlineLevel="0" collapsed="false">
      <c r="I6931" s="0" t="str">
        <f aca="false">IF(A6931="","",IF(COUNTIF(Campaigns!$A$7:$A$300,A6931)&gt;0,"✓",IF(N(D6931)=0,"– no spend","⚠ add to Campaigns tab")))</f>
        <v/>
      </c>
      <c r="J6931" s="83" t="str">
        <f aca="false">IF(D6931="","",D6931*IF(Settings!$B$23=Settings!$C$6,1,IF(Settings!$B$23="USD",1/INDEX(Settings!$B$29:$B$40,MONTH(B6931)),INDEX(Settings!$B$29:$B$40,MONTH(B6931)))))</f>
        <v/>
      </c>
    </row>
    <row r="6932" customFormat="false" ht="15" hidden="false" customHeight="false" outlineLevel="0" collapsed="false">
      <c r="I6932" s="0" t="str">
        <f aca="false">IF(A6932="","",IF(COUNTIF(Campaigns!$A$7:$A$300,A6932)&gt;0,"✓",IF(N(D6932)=0,"– no spend","⚠ add to Campaigns tab")))</f>
        <v/>
      </c>
      <c r="J6932" s="83" t="str">
        <f aca="false">IF(D6932="","",D6932*IF(Settings!$B$23=Settings!$C$6,1,IF(Settings!$B$23="USD",1/INDEX(Settings!$B$29:$B$40,MONTH(B6932)),INDEX(Settings!$B$29:$B$40,MONTH(B6932)))))</f>
        <v/>
      </c>
    </row>
    <row r="6933" customFormat="false" ht="15" hidden="false" customHeight="false" outlineLevel="0" collapsed="false">
      <c r="I6933" s="0" t="str">
        <f aca="false">IF(A6933="","",IF(COUNTIF(Campaigns!$A$7:$A$300,A6933)&gt;0,"✓",IF(N(D6933)=0,"– no spend","⚠ add to Campaigns tab")))</f>
        <v/>
      </c>
      <c r="J6933" s="83" t="str">
        <f aca="false">IF(D6933="","",D6933*IF(Settings!$B$23=Settings!$C$6,1,IF(Settings!$B$23="USD",1/INDEX(Settings!$B$29:$B$40,MONTH(B6933)),INDEX(Settings!$B$29:$B$40,MONTH(B6933)))))</f>
        <v/>
      </c>
    </row>
    <row r="6934" customFormat="false" ht="15" hidden="false" customHeight="false" outlineLevel="0" collapsed="false">
      <c r="I6934" s="0" t="str">
        <f aca="false">IF(A6934="","",IF(COUNTIF(Campaigns!$A$7:$A$300,A6934)&gt;0,"✓",IF(N(D6934)=0,"– no spend","⚠ add to Campaigns tab")))</f>
        <v/>
      </c>
      <c r="J6934" s="83" t="str">
        <f aca="false">IF(D6934="","",D6934*IF(Settings!$B$23=Settings!$C$6,1,IF(Settings!$B$23="USD",1/INDEX(Settings!$B$29:$B$40,MONTH(B6934)),INDEX(Settings!$B$29:$B$40,MONTH(B6934)))))</f>
        <v/>
      </c>
    </row>
    <row r="6935" customFormat="false" ht="15" hidden="false" customHeight="false" outlineLevel="0" collapsed="false">
      <c r="I6935" s="0" t="str">
        <f aca="false">IF(A6935="","",IF(COUNTIF(Campaigns!$A$7:$A$300,A6935)&gt;0,"✓",IF(N(D6935)=0,"– no spend","⚠ add to Campaigns tab")))</f>
        <v/>
      </c>
      <c r="J6935" s="83" t="str">
        <f aca="false">IF(D6935="","",D6935*IF(Settings!$B$23=Settings!$C$6,1,IF(Settings!$B$23="USD",1/INDEX(Settings!$B$29:$B$40,MONTH(B6935)),INDEX(Settings!$B$29:$B$40,MONTH(B6935)))))</f>
        <v/>
      </c>
    </row>
    <row r="6936" customFormat="false" ht="15" hidden="false" customHeight="false" outlineLevel="0" collapsed="false">
      <c r="I6936" s="0" t="str">
        <f aca="false">IF(A6936="","",IF(COUNTIF(Campaigns!$A$7:$A$300,A6936)&gt;0,"✓",IF(N(D6936)=0,"– no spend","⚠ add to Campaigns tab")))</f>
        <v/>
      </c>
      <c r="J6936" s="83" t="str">
        <f aca="false">IF(D6936="","",D6936*IF(Settings!$B$23=Settings!$C$6,1,IF(Settings!$B$23="USD",1/INDEX(Settings!$B$29:$B$40,MONTH(B6936)),INDEX(Settings!$B$29:$B$40,MONTH(B6936)))))</f>
        <v/>
      </c>
    </row>
    <row r="6937" customFormat="false" ht="15" hidden="false" customHeight="false" outlineLevel="0" collapsed="false">
      <c r="I6937" s="0" t="str">
        <f aca="false">IF(A6937="","",IF(COUNTIF(Campaigns!$A$7:$A$300,A6937)&gt;0,"✓",IF(N(D6937)=0,"– no spend","⚠ add to Campaigns tab")))</f>
        <v/>
      </c>
      <c r="J6937" s="83" t="str">
        <f aca="false">IF(D6937="","",D6937*IF(Settings!$B$23=Settings!$C$6,1,IF(Settings!$B$23="USD",1/INDEX(Settings!$B$29:$B$40,MONTH(B6937)),INDEX(Settings!$B$29:$B$40,MONTH(B6937)))))</f>
        <v/>
      </c>
    </row>
    <row r="6938" customFormat="false" ht="15" hidden="false" customHeight="false" outlineLevel="0" collapsed="false">
      <c r="I6938" s="0" t="str">
        <f aca="false">IF(A6938="","",IF(COUNTIF(Campaigns!$A$7:$A$300,A6938)&gt;0,"✓",IF(N(D6938)=0,"– no spend","⚠ add to Campaigns tab")))</f>
        <v/>
      </c>
      <c r="J6938" s="83" t="str">
        <f aca="false">IF(D6938="","",D6938*IF(Settings!$B$23=Settings!$C$6,1,IF(Settings!$B$23="USD",1/INDEX(Settings!$B$29:$B$40,MONTH(B6938)),INDEX(Settings!$B$29:$B$40,MONTH(B6938)))))</f>
        <v/>
      </c>
    </row>
    <row r="6939" customFormat="false" ht="15" hidden="false" customHeight="false" outlineLevel="0" collapsed="false">
      <c r="I6939" s="0" t="str">
        <f aca="false">IF(A6939="","",IF(COUNTIF(Campaigns!$A$7:$A$300,A6939)&gt;0,"✓",IF(N(D6939)=0,"– no spend","⚠ add to Campaigns tab")))</f>
        <v/>
      </c>
      <c r="J6939" s="83" t="str">
        <f aca="false">IF(D6939="","",D6939*IF(Settings!$B$23=Settings!$C$6,1,IF(Settings!$B$23="USD",1/INDEX(Settings!$B$29:$B$40,MONTH(B6939)),INDEX(Settings!$B$29:$B$40,MONTH(B6939)))))</f>
        <v/>
      </c>
    </row>
    <row r="6940" customFormat="false" ht="15" hidden="false" customHeight="false" outlineLevel="0" collapsed="false">
      <c r="I6940" s="0" t="str">
        <f aca="false">IF(A6940="","",IF(COUNTIF(Campaigns!$A$7:$A$300,A6940)&gt;0,"✓",IF(N(D6940)=0,"– no spend","⚠ add to Campaigns tab")))</f>
        <v/>
      </c>
      <c r="J6940" s="83" t="str">
        <f aca="false">IF(D6940="","",D6940*IF(Settings!$B$23=Settings!$C$6,1,IF(Settings!$B$23="USD",1/INDEX(Settings!$B$29:$B$40,MONTH(B6940)),INDEX(Settings!$B$29:$B$40,MONTH(B6940)))))</f>
        <v/>
      </c>
    </row>
    <row r="6941" customFormat="false" ht="15" hidden="false" customHeight="false" outlineLevel="0" collapsed="false">
      <c r="I6941" s="0" t="str">
        <f aca="false">IF(A6941="","",IF(COUNTIF(Campaigns!$A$7:$A$300,A6941)&gt;0,"✓",IF(N(D6941)=0,"– no spend","⚠ add to Campaigns tab")))</f>
        <v/>
      </c>
      <c r="J6941" s="83" t="str">
        <f aca="false">IF(D6941="","",D6941*IF(Settings!$B$23=Settings!$C$6,1,IF(Settings!$B$23="USD",1/INDEX(Settings!$B$29:$B$40,MONTH(B6941)),INDEX(Settings!$B$29:$B$40,MONTH(B6941)))))</f>
        <v/>
      </c>
    </row>
    <row r="6942" customFormat="false" ht="15" hidden="false" customHeight="false" outlineLevel="0" collapsed="false">
      <c r="I6942" s="0" t="str">
        <f aca="false">IF(A6942="","",IF(COUNTIF(Campaigns!$A$7:$A$300,A6942)&gt;0,"✓",IF(N(D6942)=0,"– no spend","⚠ add to Campaigns tab")))</f>
        <v/>
      </c>
      <c r="J6942" s="83" t="str">
        <f aca="false">IF(D6942="","",D6942*IF(Settings!$B$23=Settings!$C$6,1,IF(Settings!$B$23="USD",1/INDEX(Settings!$B$29:$B$40,MONTH(B6942)),INDEX(Settings!$B$29:$B$40,MONTH(B6942)))))</f>
        <v/>
      </c>
    </row>
    <row r="6943" customFormat="false" ht="15" hidden="false" customHeight="false" outlineLevel="0" collapsed="false">
      <c r="I6943" s="0" t="str">
        <f aca="false">IF(A6943="","",IF(COUNTIF(Campaigns!$A$7:$A$300,A6943)&gt;0,"✓",IF(N(D6943)=0,"– no spend","⚠ add to Campaigns tab")))</f>
        <v/>
      </c>
      <c r="J6943" s="83" t="str">
        <f aca="false">IF(D6943="","",D6943*IF(Settings!$B$23=Settings!$C$6,1,IF(Settings!$B$23="USD",1/INDEX(Settings!$B$29:$B$40,MONTH(B6943)),INDEX(Settings!$B$29:$B$40,MONTH(B6943)))))</f>
        <v/>
      </c>
    </row>
    <row r="6944" customFormat="false" ht="15" hidden="false" customHeight="false" outlineLevel="0" collapsed="false">
      <c r="I6944" s="0" t="str">
        <f aca="false">IF(A6944="","",IF(COUNTIF(Campaigns!$A$7:$A$300,A6944)&gt;0,"✓",IF(N(D6944)=0,"– no spend","⚠ add to Campaigns tab")))</f>
        <v/>
      </c>
      <c r="J6944" s="83" t="str">
        <f aca="false">IF(D6944="","",D6944*IF(Settings!$B$23=Settings!$C$6,1,IF(Settings!$B$23="USD",1/INDEX(Settings!$B$29:$B$40,MONTH(B6944)),INDEX(Settings!$B$29:$B$40,MONTH(B6944)))))</f>
        <v/>
      </c>
    </row>
    <row r="6945" customFormat="false" ht="15" hidden="false" customHeight="false" outlineLevel="0" collapsed="false">
      <c r="I6945" s="0" t="str">
        <f aca="false">IF(A6945="","",IF(COUNTIF(Campaigns!$A$7:$A$300,A6945)&gt;0,"✓",IF(N(D6945)=0,"– no spend","⚠ add to Campaigns tab")))</f>
        <v/>
      </c>
      <c r="J6945" s="83" t="str">
        <f aca="false">IF(D6945="","",D6945*IF(Settings!$B$23=Settings!$C$6,1,IF(Settings!$B$23="USD",1/INDEX(Settings!$B$29:$B$40,MONTH(B6945)),INDEX(Settings!$B$29:$B$40,MONTH(B6945)))))</f>
        <v/>
      </c>
    </row>
    <row r="6946" customFormat="false" ht="15" hidden="false" customHeight="false" outlineLevel="0" collapsed="false">
      <c r="I6946" s="0" t="str">
        <f aca="false">IF(A6946="","",IF(COUNTIF(Campaigns!$A$7:$A$300,A6946)&gt;0,"✓",IF(N(D6946)=0,"– no spend","⚠ add to Campaigns tab")))</f>
        <v/>
      </c>
      <c r="J6946" s="83" t="str">
        <f aca="false">IF(D6946="","",D6946*IF(Settings!$B$23=Settings!$C$6,1,IF(Settings!$B$23="USD",1/INDEX(Settings!$B$29:$B$40,MONTH(B6946)),INDEX(Settings!$B$29:$B$40,MONTH(B6946)))))</f>
        <v/>
      </c>
    </row>
    <row r="6947" customFormat="false" ht="15" hidden="false" customHeight="false" outlineLevel="0" collapsed="false">
      <c r="I6947" s="0" t="str">
        <f aca="false">IF(A6947="","",IF(COUNTIF(Campaigns!$A$7:$A$300,A6947)&gt;0,"✓",IF(N(D6947)=0,"– no spend","⚠ add to Campaigns tab")))</f>
        <v/>
      </c>
      <c r="J6947" s="83" t="str">
        <f aca="false">IF(D6947="","",D6947*IF(Settings!$B$23=Settings!$C$6,1,IF(Settings!$B$23="USD",1/INDEX(Settings!$B$29:$B$40,MONTH(B6947)),INDEX(Settings!$B$29:$B$40,MONTH(B6947)))))</f>
        <v/>
      </c>
    </row>
    <row r="6948" customFormat="false" ht="15" hidden="false" customHeight="false" outlineLevel="0" collapsed="false">
      <c r="I6948" s="0" t="str">
        <f aca="false">IF(A6948="","",IF(COUNTIF(Campaigns!$A$7:$A$300,A6948)&gt;0,"✓",IF(N(D6948)=0,"– no spend","⚠ add to Campaigns tab")))</f>
        <v/>
      </c>
      <c r="J6948" s="83" t="str">
        <f aca="false">IF(D6948="","",D6948*IF(Settings!$B$23=Settings!$C$6,1,IF(Settings!$B$23="USD",1/INDEX(Settings!$B$29:$B$40,MONTH(B6948)),INDEX(Settings!$B$29:$B$40,MONTH(B6948)))))</f>
        <v/>
      </c>
    </row>
    <row r="6949" customFormat="false" ht="15" hidden="false" customHeight="false" outlineLevel="0" collapsed="false">
      <c r="I6949" s="0" t="str">
        <f aca="false">IF(A6949="","",IF(COUNTIF(Campaigns!$A$7:$A$300,A6949)&gt;0,"✓",IF(N(D6949)=0,"– no spend","⚠ add to Campaigns tab")))</f>
        <v/>
      </c>
      <c r="J6949" s="83" t="str">
        <f aca="false">IF(D6949="","",D6949*IF(Settings!$B$23=Settings!$C$6,1,IF(Settings!$B$23="USD",1/INDEX(Settings!$B$29:$B$40,MONTH(B6949)),INDEX(Settings!$B$29:$B$40,MONTH(B6949)))))</f>
        <v/>
      </c>
    </row>
    <row r="6950" customFormat="false" ht="15" hidden="false" customHeight="false" outlineLevel="0" collapsed="false">
      <c r="I6950" s="0" t="str">
        <f aca="false">IF(A6950="","",IF(COUNTIF(Campaigns!$A$7:$A$300,A6950)&gt;0,"✓",IF(N(D6950)=0,"– no spend","⚠ add to Campaigns tab")))</f>
        <v/>
      </c>
      <c r="J6950" s="83" t="str">
        <f aca="false">IF(D6950="","",D6950*IF(Settings!$B$23=Settings!$C$6,1,IF(Settings!$B$23="USD",1/INDEX(Settings!$B$29:$B$40,MONTH(B6950)),INDEX(Settings!$B$29:$B$40,MONTH(B6950)))))</f>
        <v/>
      </c>
    </row>
    <row r="6951" customFormat="false" ht="15" hidden="false" customHeight="false" outlineLevel="0" collapsed="false">
      <c r="I6951" s="0" t="str">
        <f aca="false">IF(A6951="","",IF(COUNTIF(Campaigns!$A$7:$A$300,A6951)&gt;0,"✓",IF(N(D6951)=0,"– no spend","⚠ add to Campaigns tab")))</f>
        <v/>
      </c>
      <c r="J6951" s="83" t="str">
        <f aca="false">IF(D6951="","",D6951*IF(Settings!$B$23=Settings!$C$6,1,IF(Settings!$B$23="USD",1/INDEX(Settings!$B$29:$B$40,MONTH(B6951)),INDEX(Settings!$B$29:$B$40,MONTH(B6951)))))</f>
        <v/>
      </c>
    </row>
    <row r="6952" customFormat="false" ht="15" hidden="false" customHeight="false" outlineLevel="0" collapsed="false">
      <c r="I6952" s="0" t="str">
        <f aca="false">IF(A6952="","",IF(COUNTIF(Campaigns!$A$7:$A$300,A6952)&gt;0,"✓",IF(N(D6952)=0,"– no spend","⚠ add to Campaigns tab")))</f>
        <v/>
      </c>
      <c r="J6952" s="83" t="str">
        <f aca="false">IF(D6952="","",D6952*IF(Settings!$B$23=Settings!$C$6,1,IF(Settings!$B$23="USD",1/INDEX(Settings!$B$29:$B$40,MONTH(B6952)),INDEX(Settings!$B$29:$B$40,MONTH(B6952)))))</f>
        <v/>
      </c>
    </row>
    <row r="6953" customFormat="false" ht="15" hidden="false" customHeight="false" outlineLevel="0" collapsed="false">
      <c r="I6953" s="0" t="str">
        <f aca="false">IF(A6953="","",IF(COUNTIF(Campaigns!$A$7:$A$300,A6953)&gt;0,"✓",IF(N(D6953)=0,"– no spend","⚠ add to Campaigns tab")))</f>
        <v/>
      </c>
      <c r="J6953" s="83" t="str">
        <f aca="false">IF(D6953="","",D6953*IF(Settings!$B$23=Settings!$C$6,1,IF(Settings!$B$23="USD",1/INDEX(Settings!$B$29:$B$40,MONTH(B6953)),INDEX(Settings!$B$29:$B$40,MONTH(B6953)))))</f>
        <v/>
      </c>
    </row>
    <row r="6954" customFormat="false" ht="15" hidden="false" customHeight="false" outlineLevel="0" collapsed="false">
      <c r="I6954" s="0" t="str">
        <f aca="false">IF(A6954="","",IF(COUNTIF(Campaigns!$A$7:$A$300,A6954)&gt;0,"✓",IF(N(D6954)=0,"– no spend","⚠ add to Campaigns tab")))</f>
        <v/>
      </c>
      <c r="J6954" s="83" t="str">
        <f aca="false">IF(D6954="","",D6954*IF(Settings!$B$23=Settings!$C$6,1,IF(Settings!$B$23="USD",1/INDEX(Settings!$B$29:$B$40,MONTH(B6954)),INDEX(Settings!$B$29:$B$40,MONTH(B6954)))))</f>
        <v/>
      </c>
    </row>
    <row r="6955" customFormat="false" ht="15" hidden="false" customHeight="false" outlineLevel="0" collapsed="false">
      <c r="I6955" s="0" t="str">
        <f aca="false">IF(A6955="","",IF(COUNTIF(Campaigns!$A$7:$A$300,A6955)&gt;0,"✓",IF(N(D6955)=0,"– no spend","⚠ add to Campaigns tab")))</f>
        <v/>
      </c>
      <c r="J6955" s="83" t="str">
        <f aca="false">IF(D6955="","",D6955*IF(Settings!$B$23=Settings!$C$6,1,IF(Settings!$B$23="USD",1/INDEX(Settings!$B$29:$B$40,MONTH(B6955)),INDEX(Settings!$B$29:$B$40,MONTH(B6955)))))</f>
        <v/>
      </c>
    </row>
    <row r="6956" customFormat="false" ht="15" hidden="false" customHeight="false" outlineLevel="0" collapsed="false">
      <c r="I6956" s="0" t="str">
        <f aca="false">IF(A6956="","",IF(COUNTIF(Campaigns!$A$7:$A$300,A6956)&gt;0,"✓",IF(N(D6956)=0,"– no spend","⚠ add to Campaigns tab")))</f>
        <v/>
      </c>
      <c r="J6956" s="83" t="str">
        <f aca="false">IF(D6956="","",D6956*IF(Settings!$B$23=Settings!$C$6,1,IF(Settings!$B$23="USD",1/INDEX(Settings!$B$29:$B$40,MONTH(B6956)),INDEX(Settings!$B$29:$B$40,MONTH(B6956)))))</f>
        <v/>
      </c>
    </row>
    <row r="6957" customFormat="false" ht="15" hidden="false" customHeight="false" outlineLevel="0" collapsed="false">
      <c r="I6957" s="0" t="str">
        <f aca="false">IF(A6957="","",IF(COUNTIF(Campaigns!$A$7:$A$300,A6957)&gt;0,"✓",IF(N(D6957)=0,"– no spend","⚠ add to Campaigns tab")))</f>
        <v/>
      </c>
      <c r="J6957" s="83" t="str">
        <f aca="false">IF(D6957="","",D6957*IF(Settings!$B$23=Settings!$C$6,1,IF(Settings!$B$23="USD",1/INDEX(Settings!$B$29:$B$40,MONTH(B6957)),INDEX(Settings!$B$29:$B$40,MONTH(B6957)))))</f>
        <v/>
      </c>
    </row>
    <row r="6958" customFormat="false" ht="15" hidden="false" customHeight="false" outlineLevel="0" collapsed="false">
      <c r="I6958" s="0" t="str">
        <f aca="false">IF(A6958="","",IF(COUNTIF(Campaigns!$A$7:$A$300,A6958)&gt;0,"✓",IF(N(D6958)=0,"– no spend","⚠ add to Campaigns tab")))</f>
        <v/>
      </c>
      <c r="J6958" s="83" t="str">
        <f aca="false">IF(D6958="","",D6958*IF(Settings!$B$23=Settings!$C$6,1,IF(Settings!$B$23="USD",1/INDEX(Settings!$B$29:$B$40,MONTH(B6958)),INDEX(Settings!$B$29:$B$40,MONTH(B6958)))))</f>
        <v/>
      </c>
    </row>
    <row r="6959" customFormat="false" ht="15" hidden="false" customHeight="false" outlineLevel="0" collapsed="false">
      <c r="I6959" s="0" t="str">
        <f aca="false">IF(A6959="","",IF(COUNTIF(Campaigns!$A$7:$A$300,A6959)&gt;0,"✓",IF(N(D6959)=0,"– no spend","⚠ add to Campaigns tab")))</f>
        <v/>
      </c>
      <c r="J6959" s="83" t="str">
        <f aca="false">IF(D6959="","",D6959*IF(Settings!$B$23=Settings!$C$6,1,IF(Settings!$B$23="USD",1/INDEX(Settings!$B$29:$B$40,MONTH(B6959)),INDEX(Settings!$B$29:$B$40,MONTH(B6959)))))</f>
        <v/>
      </c>
    </row>
    <row r="6960" customFormat="false" ht="15" hidden="false" customHeight="false" outlineLevel="0" collapsed="false">
      <c r="I6960" s="0" t="str">
        <f aca="false">IF(A6960="","",IF(COUNTIF(Campaigns!$A$7:$A$300,A6960)&gt;0,"✓",IF(N(D6960)=0,"– no spend","⚠ add to Campaigns tab")))</f>
        <v/>
      </c>
      <c r="J6960" s="83" t="str">
        <f aca="false">IF(D6960="","",D6960*IF(Settings!$B$23=Settings!$C$6,1,IF(Settings!$B$23="USD",1/INDEX(Settings!$B$29:$B$40,MONTH(B6960)),INDEX(Settings!$B$29:$B$40,MONTH(B6960)))))</f>
        <v/>
      </c>
    </row>
    <row r="6961" customFormat="false" ht="15" hidden="false" customHeight="false" outlineLevel="0" collapsed="false">
      <c r="I6961" s="0" t="str">
        <f aca="false">IF(A6961="","",IF(COUNTIF(Campaigns!$A$7:$A$300,A6961)&gt;0,"✓",IF(N(D6961)=0,"– no spend","⚠ add to Campaigns tab")))</f>
        <v/>
      </c>
      <c r="J6961" s="83" t="str">
        <f aca="false">IF(D6961="","",D6961*IF(Settings!$B$23=Settings!$C$6,1,IF(Settings!$B$23="USD",1/INDEX(Settings!$B$29:$B$40,MONTH(B6961)),INDEX(Settings!$B$29:$B$40,MONTH(B6961)))))</f>
        <v/>
      </c>
    </row>
    <row r="6962" customFormat="false" ht="15" hidden="false" customHeight="false" outlineLevel="0" collapsed="false">
      <c r="I6962" s="0" t="str">
        <f aca="false">IF(A6962="","",IF(COUNTIF(Campaigns!$A$7:$A$300,A6962)&gt;0,"✓",IF(N(D6962)=0,"– no spend","⚠ add to Campaigns tab")))</f>
        <v/>
      </c>
      <c r="J6962" s="83" t="str">
        <f aca="false">IF(D6962="","",D6962*IF(Settings!$B$23=Settings!$C$6,1,IF(Settings!$B$23="USD",1/INDEX(Settings!$B$29:$B$40,MONTH(B6962)),INDEX(Settings!$B$29:$B$40,MONTH(B6962)))))</f>
        <v/>
      </c>
    </row>
    <row r="6963" customFormat="false" ht="15" hidden="false" customHeight="false" outlineLevel="0" collapsed="false">
      <c r="I6963" s="0" t="str">
        <f aca="false">IF(A6963="","",IF(COUNTIF(Campaigns!$A$7:$A$300,A6963)&gt;0,"✓",IF(N(D6963)=0,"– no spend","⚠ add to Campaigns tab")))</f>
        <v/>
      </c>
      <c r="J6963" s="83" t="str">
        <f aca="false">IF(D6963="","",D6963*IF(Settings!$B$23=Settings!$C$6,1,IF(Settings!$B$23="USD",1/INDEX(Settings!$B$29:$B$40,MONTH(B6963)),INDEX(Settings!$B$29:$B$40,MONTH(B6963)))))</f>
        <v/>
      </c>
    </row>
    <row r="6964" customFormat="false" ht="15" hidden="false" customHeight="false" outlineLevel="0" collapsed="false">
      <c r="I6964" s="0" t="str">
        <f aca="false">IF(A6964="","",IF(COUNTIF(Campaigns!$A$7:$A$300,A6964)&gt;0,"✓",IF(N(D6964)=0,"– no spend","⚠ add to Campaigns tab")))</f>
        <v/>
      </c>
      <c r="J6964" s="83" t="str">
        <f aca="false">IF(D6964="","",D6964*IF(Settings!$B$23=Settings!$C$6,1,IF(Settings!$B$23="USD",1/INDEX(Settings!$B$29:$B$40,MONTH(B6964)),INDEX(Settings!$B$29:$B$40,MONTH(B6964)))))</f>
        <v/>
      </c>
    </row>
    <row r="6965" customFormat="false" ht="15" hidden="false" customHeight="false" outlineLevel="0" collapsed="false">
      <c r="I6965" s="0" t="str">
        <f aca="false">IF(A6965="","",IF(COUNTIF(Campaigns!$A$7:$A$300,A6965)&gt;0,"✓",IF(N(D6965)=0,"– no spend","⚠ add to Campaigns tab")))</f>
        <v/>
      </c>
      <c r="J6965" s="83" t="str">
        <f aca="false">IF(D6965="","",D6965*IF(Settings!$B$23=Settings!$C$6,1,IF(Settings!$B$23="USD",1/INDEX(Settings!$B$29:$B$40,MONTH(B6965)),INDEX(Settings!$B$29:$B$40,MONTH(B6965)))))</f>
        <v/>
      </c>
    </row>
    <row r="6966" customFormat="false" ht="15" hidden="false" customHeight="false" outlineLevel="0" collapsed="false">
      <c r="I6966" s="0" t="str">
        <f aca="false">IF(A6966="","",IF(COUNTIF(Campaigns!$A$7:$A$300,A6966)&gt;0,"✓",IF(N(D6966)=0,"– no spend","⚠ add to Campaigns tab")))</f>
        <v/>
      </c>
      <c r="J6966" s="83" t="str">
        <f aca="false">IF(D6966="","",D6966*IF(Settings!$B$23=Settings!$C$6,1,IF(Settings!$B$23="USD",1/INDEX(Settings!$B$29:$B$40,MONTH(B6966)),INDEX(Settings!$B$29:$B$40,MONTH(B6966)))))</f>
        <v/>
      </c>
    </row>
    <row r="6967" customFormat="false" ht="15" hidden="false" customHeight="false" outlineLevel="0" collapsed="false">
      <c r="I6967" s="0" t="str">
        <f aca="false">IF(A6967="","",IF(COUNTIF(Campaigns!$A$7:$A$300,A6967)&gt;0,"✓",IF(N(D6967)=0,"– no spend","⚠ add to Campaigns tab")))</f>
        <v/>
      </c>
      <c r="J6967" s="83" t="str">
        <f aca="false">IF(D6967="","",D6967*IF(Settings!$B$23=Settings!$C$6,1,IF(Settings!$B$23="USD",1/INDEX(Settings!$B$29:$B$40,MONTH(B6967)),INDEX(Settings!$B$29:$B$40,MONTH(B6967)))))</f>
        <v/>
      </c>
    </row>
    <row r="6968" customFormat="false" ht="15" hidden="false" customHeight="false" outlineLevel="0" collapsed="false">
      <c r="I6968" s="0" t="str">
        <f aca="false">IF(A6968="","",IF(COUNTIF(Campaigns!$A$7:$A$300,A6968)&gt;0,"✓",IF(N(D6968)=0,"– no spend","⚠ add to Campaigns tab")))</f>
        <v/>
      </c>
      <c r="J6968" s="83" t="str">
        <f aca="false">IF(D6968="","",D6968*IF(Settings!$B$23=Settings!$C$6,1,IF(Settings!$B$23="USD",1/INDEX(Settings!$B$29:$B$40,MONTH(B6968)),INDEX(Settings!$B$29:$B$40,MONTH(B6968)))))</f>
        <v/>
      </c>
    </row>
    <row r="6969" customFormat="false" ht="15" hidden="false" customHeight="false" outlineLevel="0" collapsed="false">
      <c r="I6969" s="0" t="str">
        <f aca="false">IF(A6969="","",IF(COUNTIF(Campaigns!$A$7:$A$300,A6969)&gt;0,"✓",IF(N(D6969)=0,"– no spend","⚠ add to Campaigns tab")))</f>
        <v/>
      </c>
      <c r="J6969" s="83" t="str">
        <f aca="false">IF(D6969="","",D6969*IF(Settings!$B$23=Settings!$C$6,1,IF(Settings!$B$23="USD",1/INDEX(Settings!$B$29:$B$40,MONTH(B6969)),INDEX(Settings!$B$29:$B$40,MONTH(B6969)))))</f>
        <v/>
      </c>
    </row>
    <row r="6970" customFormat="false" ht="15" hidden="false" customHeight="false" outlineLevel="0" collapsed="false">
      <c r="I6970" s="0" t="str">
        <f aca="false">IF(A6970="","",IF(COUNTIF(Campaigns!$A$7:$A$300,A6970)&gt;0,"✓",IF(N(D6970)=0,"– no spend","⚠ add to Campaigns tab")))</f>
        <v/>
      </c>
      <c r="J6970" s="83" t="str">
        <f aca="false">IF(D6970="","",D6970*IF(Settings!$B$23=Settings!$C$6,1,IF(Settings!$B$23="USD",1/INDEX(Settings!$B$29:$B$40,MONTH(B6970)),INDEX(Settings!$B$29:$B$40,MONTH(B6970)))))</f>
        <v/>
      </c>
    </row>
    <row r="6971" customFormat="false" ht="15" hidden="false" customHeight="false" outlineLevel="0" collapsed="false">
      <c r="I6971" s="0" t="str">
        <f aca="false">IF(A6971="","",IF(COUNTIF(Campaigns!$A$7:$A$300,A6971)&gt;0,"✓",IF(N(D6971)=0,"– no spend","⚠ add to Campaigns tab")))</f>
        <v/>
      </c>
      <c r="J6971" s="83" t="str">
        <f aca="false">IF(D6971="","",D6971*IF(Settings!$B$23=Settings!$C$6,1,IF(Settings!$B$23="USD",1/INDEX(Settings!$B$29:$B$40,MONTH(B6971)),INDEX(Settings!$B$29:$B$40,MONTH(B6971)))))</f>
        <v/>
      </c>
    </row>
    <row r="6972" customFormat="false" ht="15" hidden="false" customHeight="false" outlineLevel="0" collapsed="false">
      <c r="I6972" s="0" t="str">
        <f aca="false">IF(A6972="","",IF(COUNTIF(Campaigns!$A$7:$A$300,A6972)&gt;0,"✓",IF(N(D6972)=0,"– no spend","⚠ add to Campaigns tab")))</f>
        <v/>
      </c>
      <c r="J6972" s="83" t="str">
        <f aca="false">IF(D6972="","",D6972*IF(Settings!$B$23=Settings!$C$6,1,IF(Settings!$B$23="USD",1/INDEX(Settings!$B$29:$B$40,MONTH(B6972)),INDEX(Settings!$B$29:$B$40,MONTH(B6972)))))</f>
        <v/>
      </c>
    </row>
    <row r="6973" customFormat="false" ht="15" hidden="false" customHeight="false" outlineLevel="0" collapsed="false">
      <c r="I6973" s="0" t="str">
        <f aca="false">IF(A6973="","",IF(COUNTIF(Campaigns!$A$7:$A$300,A6973)&gt;0,"✓",IF(N(D6973)=0,"– no spend","⚠ add to Campaigns tab")))</f>
        <v/>
      </c>
      <c r="J6973" s="83" t="str">
        <f aca="false">IF(D6973="","",D6973*IF(Settings!$B$23=Settings!$C$6,1,IF(Settings!$B$23="USD",1/INDEX(Settings!$B$29:$B$40,MONTH(B6973)),INDEX(Settings!$B$29:$B$40,MONTH(B6973)))))</f>
        <v/>
      </c>
    </row>
    <row r="6974" customFormat="false" ht="15" hidden="false" customHeight="false" outlineLevel="0" collapsed="false">
      <c r="I6974" s="0" t="str">
        <f aca="false">IF(A6974="","",IF(COUNTIF(Campaigns!$A$7:$A$300,A6974)&gt;0,"✓",IF(N(D6974)=0,"– no spend","⚠ add to Campaigns tab")))</f>
        <v/>
      </c>
      <c r="J6974" s="83" t="str">
        <f aca="false">IF(D6974="","",D6974*IF(Settings!$B$23=Settings!$C$6,1,IF(Settings!$B$23="USD",1/INDEX(Settings!$B$29:$B$40,MONTH(B6974)),INDEX(Settings!$B$29:$B$40,MONTH(B6974)))))</f>
        <v/>
      </c>
    </row>
    <row r="6975" customFormat="false" ht="15" hidden="false" customHeight="false" outlineLevel="0" collapsed="false">
      <c r="I6975" s="0" t="str">
        <f aca="false">IF(A6975="","",IF(COUNTIF(Campaigns!$A$7:$A$300,A6975)&gt;0,"✓",IF(N(D6975)=0,"– no spend","⚠ add to Campaigns tab")))</f>
        <v/>
      </c>
      <c r="J6975" s="83" t="str">
        <f aca="false">IF(D6975="","",D6975*IF(Settings!$B$23=Settings!$C$6,1,IF(Settings!$B$23="USD",1/INDEX(Settings!$B$29:$B$40,MONTH(B6975)),INDEX(Settings!$B$29:$B$40,MONTH(B6975)))))</f>
        <v/>
      </c>
    </row>
    <row r="6976" customFormat="false" ht="15" hidden="false" customHeight="false" outlineLevel="0" collapsed="false">
      <c r="I6976" s="0" t="str">
        <f aca="false">IF(A6976="","",IF(COUNTIF(Campaigns!$A$7:$A$300,A6976)&gt;0,"✓",IF(N(D6976)=0,"– no spend","⚠ add to Campaigns tab")))</f>
        <v/>
      </c>
      <c r="J6976" s="83" t="str">
        <f aca="false">IF(D6976="","",D6976*IF(Settings!$B$23=Settings!$C$6,1,IF(Settings!$B$23="USD",1/INDEX(Settings!$B$29:$B$40,MONTH(B6976)),INDEX(Settings!$B$29:$B$40,MONTH(B6976)))))</f>
        <v/>
      </c>
    </row>
    <row r="6977" customFormat="false" ht="15" hidden="false" customHeight="false" outlineLevel="0" collapsed="false">
      <c r="I6977" s="0" t="str">
        <f aca="false">IF(A6977="","",IF(COUNTIF(Campaigns!$A$7:$A$300,A6977)&gt;0,"✓",IF(N(D6977)=0,"– no spend","⚠ add to Campaigns tab")))</f>
        <v/>
      </c>
      <c r="J6977" s="83" t="str">
        <f aca="false">IF(D6977="","",D6977*IF(Settings!$B$23=Settings!$C$6,1,IF(Settings!$B$23="USD",1/INDEX(Settings!$B$29:$B$40,MONTH(B6977)),INDEX(Settings!$B$29:$B$40,MONTH(B6977)))))</f>
        <v/>
      </c>
    </row>
    <row r="6978" customFormat="false" ht="15" hidden="false" customHeight="false" outlineLevel="0" collapsed="false">
      <c r="I6978" s="0" t="str">
        <f aca="false">IF(A6978="","",IF(COUNTIF(Campaigns!$A$7:$A$300,A6978)&gt;0,"✓",IF(N(D6978)=0,"– no spend","⚠ add to Campaigns tab")))</f>
        <v/>
      </c>
      <c r="J6978" s="83" t="str">
        <f aca="false">IF(D6978="","",D6978*IF(Settings!$B$23=Settings!$C$6,1,IF(Settings!$B$23="USD",1/INDEX(Settings!$B$29:$B$40,MONTH(B6978)),INDEX(Settings!$B$29:$B$40,MONTH(B6978)))))</f>
        <v/>
      </c>
    </row>
    <row r="6979" customFormat="false" ht="15" hidden="false" customHeight="false" outlineLevel="0" collapsed="false">
      <c r="I6979" s="0" t="str">
        <f aca="false">IF(A6979="","",IF(COUNTIF(Campaigns!$A$7:$A$300,A6979)&gt;0,"✓",IF(N(D6979)=0,"– no spend","⚠ add to Campaigns tab")))</f>
        <v/>
      </c>
      <c r="J6979" s="83" t="str">
        <f aca="false">IF(D6979="","",D6979*IF(Settings!$B$23=Settings!$C$6,1,IF(Settings!$B$23="USD",1/INDEX(Settings!$B$29:$B$40,MONTH(B6979)),INDEX(Settings!$B$29:$B$40,MONTH(B6979)))))</f>
        <v/>
      </c>
    </row>
    <row r="6980" customFormat="false" ht="15" hidden="false" customHeight="false" outlineLevel="0" collapsed="false">
      <c r="I6980" s="0" t="str">
        <f aca="false">IF(A6980="","",IF(COUNTIF(Campaigns!$A$7:$A$300,A6980)&gt;0,"✓",IF(N(D6980)=0,"– no spend","⚠ add to Campaigns tab")))</f>
        <v/>
      </c>
      <c r="J6980" s="83" t="str">
        <f aca="false">IF(D6980="","",D6980*IF(Settings!$B$23=Settings!$C$6,1,IF(Settings!$B$23="USD",1/INDEX(Settings!$B$29:$B$40,MONTH(B6980)),INDEX(Settings!$B$29:$B$40,MONTH(B6980)))))</f>
        <v/>
      </c>
    </row>
    <row r="6981" customFormat="false" ht="15" hidden="false" customHeight="false" outlineLevel="0" collapsed="false">
      <c r="I6981" s="0" t="str">
        <f aca="false">IF(A6981="","",IF(COUNTIF(Campaigns!$A$7:$A$300,A6981)&gt;0,"✓",IF(N(D6981)=0,"– no spend","⚠ add to Campaigns tab")))</f>
        <v/>
      </c>
      <c r="J6981" s="83" t="str">
        <f aca="false">IF(D6981="","",D6981*IF(Settings!$B$23=Settings!$C$6,1,IF(Settings!$B$23="USD",1/INDEX(Settings!$B$29:$B$40,MONTH(B6981)),INDEX(Settings!$B$29:$B$40,MONTH(B6981)))))</f>
        <v/>
      </c>
    </row>
    <row r="6982" customFormat="false" ht="15" hidden="false" customHeight="false" outlineLevel="0" collapsed="false">
      <c r="I6982" s="0" t="str">
        <f aca="false">IF(A6982="","",IF(COUNTIF(Campaigns!$A$7:$A$300,A6982)&gt;0,"✓",IF(N(D6982)=0,"– no spend","⚠ add to Campaigns tab")))</f>
        <v/>
      </c>
      <c r="J6982" s="83" t="str">
        <f aca="false">IF(D6982="","",D6982*IF(Settings!$B$23=Settings!$C$6,1,IF(Settings!$B$23="USD",1/INDEX(Settings!$B$29:$B$40,MONTH(B6982)),INDEX(Settings!$B$29:$B$40,MONTH(B6982)))))</f>
        <v/>
      </c>
    </row>
    <row r="6983" customFormat="false" ht="15" hidden="false" customHeight="false" outlineLevel="0" collapsed="false">
      <c r="I6983" s="0" t="str">
        <f aca="false">IF(A6983="","",IF(COUNTIF(Campaigns!$A$7:$A$300,A6983)&gt;0,"✓",IF(N(D6983)=0,"– no spend","⚠ add to Campaigns tab")))</f>
        <v/>
      </c>
      <c r="J6983" s="83" t="str">
        <f aca="false">IF(D6983="","",D6983*IF(Settings!$B$23=Settings!$C$6,1,IF(Settings!$B$23="USD",1/INDEX(Settings!$B$29:$B$40,MONTH(B6983)),INDEX(Settings!$B$29:$B$40,MONTH(B6983)))))</f>
        <v/>
      </c>
    </row>
    <row r="6984" customFormat="false" ht="15" hidden="false" customHeight="false" outlineLevel="0" collapsed="false">
      <c r="I6984" s="0" t="str">
        <f aca="false">IF(A6984="","",IF(COUNTIF(Campaigns!$A$7:$A$300,A6984)&gt;0,"✓",IF(N(D6984)=0,"– no spend","⚠ add to Campaigns tab")))</f>
        <v/>
      </c>
      <c r="J6984" s="83" t="str">
        <f aca="false">IF(D6984="","",D6984*IF(Settings!$B$23=Settings!$C$6,1,IF(Settings!$B$23="USD",1/INDEX(Settings!$B$29:$B$40,MONTH(B6984)),INDEX(Settings!$B$29:$B$40,MONTH(B6984)))))</f>
        <v/>
      </c>
    </row>
    <row r="6985" customFormat="false" ht="15" hidden="false" customHeight="false" outlineLevel="0" collapsed="false">
      <c r="I6985" s="0" t="str">
        <f aca="false">IF(A6985="","",IF(COUNTIF(Campaigns!$A$7:$A$300,A6985)&gt;0,"✓",IF(N(D6985)=0,"– no spend","⚠ add to Campaigns tab")))</f>
        <v/>
      </c>
      <c r="J6985" s="83" t="str">
        <f aca="false">IF(D6985="","",D6985*IF(Settings!$B$23=Settings!$C$6,1,IF(Settings!$B$23="USD",1/INDEX(Settings!$B$29:$B$40,MONTH(B6985)),INDEX(Settings!$B$29:$B$40,MONTH(B6985)))))</f>
        <v/>
      </c>
    </row>
    <row r="6986" customFormat="false" ht="15" hidden="false" customHeight="false" outlineLevel="0" collapsed="false">
      <c r="I6986" s="0" t="str">
        <f aca="false">IF(A6986="","",IF(COUNTIF(Campaigns!$A$7:$A$300,A6986)&gt;0,"✓",IF(N(D6986)=0,"– no spend","⚠ add to Campaigns tab")))</f>
        <v/>
      </c>
      <c r="J6986" s="83" t="str">
        <f aca="false">IF(D6986="","",D6986*IF(Settings!$B$23=Settings!$C$6,1,IF(Settings!$B$23="USD",1/INDEX(Settings!$B$29:$B$40,MONTH(B6986)),INDEX(Settings!$B$29:$B$40,MONTH(B6986)))))</f>
        <v/>
      </c>
    </row>
    <row r="6987" customFormat="false" ht="15" hidden="false" customHeight="false" outlineLevel="0" collapsed="false">
      <c r="I6987" s="0" t="str">
        <f aca="false">IF(A6987="","",IF(COUNTIF(Campaigns!$A$7:$A$300,A6987)&gt;0,"✓",IF(N(D6987)=0,"– no spend","⚠ add to Campaigns tab")))</f>
        <v/>
      </c>
      <c r="J6987" s="83" t="str">
        <f aca="false">IF(D6987="","",D6987*IF(Settings!$B$23=Settings!$C$6,1,IF(Settings!$B$23="USD",1/INDEX(Settings!$B$29:$B$40,MONTH(B6987)),INDEX(Settings!$B$29:$B$40,MONTH(B6987)))))</f>
        <v/>
      </c>
    </row>
    <row r="6988" customFormat="false" ht="15" hidden="false" customHeight="false" outlineLevel="0" collapsed="false">
      <c r="I6988" s="0" t="str">
        <f aca="false">IF(A6988="","",IF(COUNTIF(Campaigns!$A$7:$A$300,A6988)&gt;0,"✓",IF(N(D6988)=0,"– no spend","⚠ add to Campaigns tab")))</f>
        <v/>
      </c>
      <c r="J6988" s="83" t="str">
        <f aca="false">IF(D6988="","",D6988*IF(Settings!$B$23=Settings!$C$6,1,IF(Settings!$B$23="USD",1/INDEX(Settings!$B$29:$B$40,MONTH(B6988)),INDEX(Settings!$B$29:$B$40,MONTH(B6988)))))</f>
        <v/>
      </c>
    </row>
    <row r="6989" customFormat="false" ht="15" hidden="false" customHeight="false" outlineLevel="0" collapsed="false">
      <c r="I6989" s="0" t="str">
        <f aca="false">IF(A6989="","",IF(COUNTIF(Campaigns!$A$7:$A$300,A6989)&gt;0,"✓",IF(N(D6989)=0,"– no spend","⚠ add to Campaigns tab")))</f>
        <v/>
      </c>
      <c r="J6989" s="83" t="str">
        <f aca="false">IF(D6989="","",D6989*IF(Settings!$B$23=Settings!$C$6,1,IF(Settings!$B$23="USD",1/INDEX(Settings!$B$29:$B$40,MONTH(B6989)),INDEX(Settings!$B$29:$B$40,MONTH(B6989)))))</f>
        <v/>
      </c>
    </row>
    <row r="6990" customFormat="false" ht="15" hidden="false" customHeight="false" outlineLevel="0" collapsed="false">
      <c r="I6990" s="0" t="str">
        <f aca="false">IF(A6990="","",IF(COUNTIF(Campaigns!$A$7:$A$300,A6990)&gt;0,"✓",IF(N(D6990)=0,"– no spend","⚠ add to Campaigns tab")))</f>
        <v/>
      </c>
      <c r="J6990" s="83" t="str">
        <f aca="false">IF(D6990="","",D6990*IF(Settings!$B$23=Settings!$C$6,1,IF(Settings!$B$23="USD",1/INDEX(Settings!$B$29:$B$40,MONTH(B6990)),INDEX(Settings!$B$29:$B$40,MONTH(B6990)))))</f>
        <v/>
      </c>
    </row>
    <row r="6991" customFormat="false" ht="15" hidden="false" customHeight="false" outlineLevel="0" collapsed="false">
      <c r="I6991" s="0" t="str">
        <f aca="false">IF(A6991="","",IF(COUNTIF(Campaigns!$A$7:$A$300,A6991)&gt;0,"✓",IF(N(D6991)=0,"– no spend","⚠ add to Campaigns tab")))</f>
        <v/>
      </c>
      <c r="J6991" s="83" t="str">
        <f aca="false">IF(D6991="","",D6991*IF(Settings!$B$23=Settings!$C$6,1,IF(Settings!$B$23="USD",1/INDEX(Settings!$B$29:$B$40,MONTH(B6991)),INDEX(Settings!$B$29:$B$40,MONTH(B6991)))))</f>
        <v/>
      </c>
    </row>
    <row r="6992" customFormat="false" ht="15" hidden="false" customHeight="false" outlineLevel="0" collapsed="false">
      <c r="I6992" s="0" t="str">
        <f aca="false">IF(A6992="","",IF(COUNTIF(Campaigns!$A$7:$A$300,A6992)&gt;0,"✓",IF(N(D6992)=0,"– no spend","⚠ add to Campaigns tab")))</f>
        <v/>
      </c>
      <c r="J6992" s="83" t="str">
        <f aca="false">IF(D6992="","",D6992*IF(Settings!$B$23=Settings!$C$6,1,IF(Settings!$B$23="USD",1/INDEX(Settings!$B$29:$B$40,MONTH(B6992)),INDEX(Settings!$B$29:$B$40,MONTH(B6992)))))</f>
        <v/>
      </c>
    </row>
    <row r="6993" customFormat="false" ht="15" hidden="false" customHeight="false" outlineLevel="0" collapsed="false">
      <c r="I6993" s="0" t="str">
        <f aca="false">IF(A6993="","",IF(COUNTIF(Campaigns!$A$7:$A$300,A6993)&gt;0,"✓",IF(N(D6993)=0,"– no spend","⚠ add to Campaigns tab")))</f>
        <v/>
      </c>
      <c r="J6993" s="83" t="str">
        <f aca="false">IF(D6993="","",D6993*IF(Settings!$B$23=Settings!$C$6,1,IF(Settings!$B$23="USD",1/INDEX(Settings!$B$29:$B$40,MONTH(B6993)),INDEX(Settings!$B$29:$B$40,MONTH(B6993)))))</f>
        <v/>
      </c>
    </row>
    <row r="6994" customFormat="false" ht="15" hidden="false" customHeight="false" outlineLevel="0" collapsed="false">
      <c r="I6994" s="0" t="str">
        <f aca="false">IF(A6994="","",IF(COUNTIF(Campaigns!$A$7:$A$300,A6994)&gt;0,"✓",IF(N(D6994)=0,"– no spend","⚠ add to Campaigns tab")))</f>
        <v/>
      </c>
      <c r="J6994" s="83" t="str">
        <f aca="false">IF(D6994="","",D6994*IF(Settings!$B$23=Settings!$C$6,1,IF(Settings!$B$23="USD",1/INDEX(Settings!$B$29:$B$40,MONTH(B6994)),INDEX(Settings!$B$29:$B$40,MONTH(B6994)))))</f>
        <v/>
      </c>
    </row>
    <row r="6995" customFormat="false" ht="15" hidden="false" customHeight="false" outlineLevel="0" collapsed="false">
      <c r="I6995" s="0" t="str">
        <f aca="false">IF(A6995="","",IF(COUNTIF(Campaigns!$A$7:$A$300,A6995)&gt;0,"✓",IF(N(D6995)=0,"– no spend","⚠ add to Campaigns tab")))</f>
        <v/>
      </c>
      <c r="J6995" s="83" t="str">
        <f aca="false">IF(D6995="","",D6995*IF(Settings!$B$23=Settings!$C$6,1,IF(Settings!$B$23="USD",1/INDEX(Settings!$B$29:$B$40,MONTH(B6995)),INDEX(Settings!$B$29:$B$40,MONTH(B6995)))))</f>
        <v/>
      </c>
    </row>
    <row r="6996" customFormat="false" ht="15" hidden="false" customHeight="false" outlineLevel="0" collapsed="false">
      <c r="I6996" s="0" t="str">
        <f aca="false">IF(A6996="","",IF(COUNTIF(Campaigns!$A$7:$A$300,A6996)&gt;0,"✓",IF(N(D6996)=0,"– no spend","⚠ add to Campaigns tab")))</f>
        <v/>
      </c>
      <c r="J6996" s="83" t="str">
        <f aca="false">IF(D6996="","",D6996*IF(Settings!$B$23=Settings!$C$6,1,IF(Settings!$B$23="USD",1/INDEX(Settings!$B$29:$B$40,MONTH(B6996)),INDEX(Settings!$B$29:$B$40,MONTH(B6996)))))</f>
        <v/>
      </c>
    </row>
    <row r="6997" customFormat="false" ht="15" hidden="false" customHeight="false" outlineLevel="0" collapsed="false">
      <c r="I6997" s="0" t="str">
        <f aca="false">IF(A6997="","",IF(COUNTIF(Campaigns!$A$7:$A$300,A6997)&gt;0,"✓",IF(N(D6997)=0,"– no spend","⚠ add to Campaigns tab")))</f>
        <v/>
      </c>
      <c r="J6997" s="83" t="str">
        <f aca="false">IF(D6997="","",D6997*IF(Settings!$B$23=Settings!$C$6,1,IF(Settings!$B$23="USD",1/INDEX(Settings!$B$29:$B$40,MONTH(B6997)),INDEX(Settings!$B$29:$B$40,MONTH(B6997)))))</f>
        <v/>
      </c>
    </row>
    <row r="6998" customFormat="false" ht="15" hidden="false" customHeight="false" outlineLevel="0" collapsed="false">
      <c r="I6998" s="0" t="str">
        <f aca="false">IF(A6998="","",IF(COUNTIF(Campaigns!$A$7:$A$300,A6998)&gt;0,"✓",IF(N(D6998)=0,"– no spend","⚠ add to Campaigns tab")))</f>
        <v/>
      </c>
      <c r="J6998" s="83" t="str">
        <f aca="false">IF(D6998="","",D6998*IF(Settings!$B$23=Settings!$C$6,1,IF(Settings!$B$23="USD",1/INDEX(Settings!$B$29:$B$40,MONTH(B6998)),INDEX(Settings!$B$29:$B$40,MONTH(B6998)))))</f>
        <v/>
      </c>
    </row>
    <row r="6999" customFormat="false" ht="15" hidden="false" customHeight="false" outlineLevel="0" collapsed="false">
      <c r="I6999" s="0" t="str">
        <f aca="false">IF(A6999="","",IF(COUNTIF(Campaigns!$A$7:$A$300,A6999)&gt;0,"✓",IF(N(D6999)=0,"– no spend","⚠ add to Campaigns tab")))</f>
        <v/>
      </c>
      <c r="J6999" s="83" t="str">
        <f aca="false">IF(D6999="","",D6999*IF(Settings!$B$23=Settings!$C$6,1,IF(Settings!$B$23="USD",1/INDEX(Settings!$B$29:$B$40,MONTH(B6999)),INDEX(Settings!$B$29:$B$40,MONTH(B6999)))))</f>
        <v/>
      </c>
    </row>
    <row r="7000" customFormat="false" ht="15" hidden="false" customHeight="false" outlineLevel="0" collapsed="false">
      <c r="I7000" s="0" t="str">
        <f aca="false">IF(A7000="","",IF(COUNTIF(Campaigns!$A$7:$A$300,A7000)&gt;0,"✓",IF(N(D7000)=0,"– no spend","⚠ add to Campaigns tab")))</f>
        <v/>
      </c>
      <c r="J7000" s="83" t="str">
        <f aca="false">IF(D7000="","",D7000*IF(Settings!$B$23=Settings!$C$6,1,IF(Settings!$B$23="USD",1/INDEX(Settings!$B$29:$B$40,MONTH(B7000)),INDEX(Settings!$B$29:$B$40,MONTH(B7000)))))</f>
        <v/>
      </c>
    </row>
    <row r="7001" customFormat="false" ht="15" hidden="false" customHeight="false" outlineLevel="0" collapsed="false">
      <c r="I7001" s="0" t="str">
        <f aca="false">IF(A7001="","",IF(COUNTIF(Campaigns!$A$7:$A$300,A7001)&gt;0,"✓",IF(N(D7001)=0,"– no spend","⚠ add to Campaigns tab")))</f>
        <v/>
      </c>
      <c r="J7001" s="83" t="str">
        <f aca="false">IF(D7001="","",D7001*IF(Settings!$B$23=Settings!$C$6,1,IF(Settings!$B$23="USD",1/INDEX(Settings!$B$29:$B$40,MONTH(B7001)),INDEX(Settings!$B$29:$B$40,MONTH(B7001)))))</f>
        <v/>
      </c>
    </row>
    <row r="7002" customFormat="false" ht="15" hidden="false" customHeight="false" outlineLevel="0" collapsed="false">
      <c r="I7002" s="0" t="str">
        <f aca="false">IF(A7002="","",IF(COUNTIF(Campaigns!$A$7:$A$300,A7002)&gt;0,"✓",IF(N(D7002)=0,"– no spend","⚠ add to Campaigns tab")))</f>
        <v/>
      </c>
      <c r="J7002" s="83" t="str">
        <f aca="false">IF(D7002="","",D7002*IF(Settings!$B$23=Settings!$C$6,1,IF(Settings!$B$23="USD",1/INDEX(Settings!$B$29:$B$40,MONTH(B7002)),INDEX(Settings!$B$29:$B$40,MONTH(B7002)))))</f>
        <v/>
      </c>
    </row>
    <row r="7003" customFormat="false" ht="15" hidden="false" customHeight="false" outlineLevel="0" collapsed="false">
      <c r="I7003" s="0" t="str">
        <f aca="false">IF(A7003="","",IF(COUNTIF(Campaigns!$A$7:$A$300,A7003)&gt;0,"✓",IF(N(D7003)=0,"– no spend","⚠ add to Campaigns tab")))</f>
        <v/>
      </c>
      <c r="J7003" s="83" t="str">
        <f aca="false">IF(D7003="","",D7003*IF(Settings!$B$23=Settings!$C$6,1,IF(Settings!$B$23="USD",1/INDEX(Settings!$B$29:$B$40,MONTH(B7003)),INDEX(Settings!$B$29:$B$40,MONTH(B7003)))))</f>
        <v/>
      </c>
    </row>
    <row r="7004" customFormat="false" ht="15" hidden="false" customHeight="false" outlineLevel="0" collapsed="false">
      <c r="I7004" s="0" t="str">
        <f aca="false">IF(A7004="","",IF(COUNTIF(Campaigns!$A$7:$A$300,A7004)&gt;0,"✓",IF(N(D7004)=0,"– no spend","⚠ add to Campaigns tab")))</f>
        <v/>
      </c>
      <c r="J7004" s="83" t="str">
        <f aca="false">IF(D7004="","",D7004*IF(Settings!$B$23=Settings!$C$6,1,IF(Settings!$B$23="USD",1/INDEX(Settings!$B$29:$B$40,MONTH(B7004)),INDEX(Settings!$B$29:$B$40,MONTH(B7004)))))</f>
        <v/>
      </c>
    </row>
    <row r="7005" customFormat="false" ht="15" hidden="false" customHeight="false" outlineLevel="0" collapsed="false">
      <c r="I7005" s="0" t="str">
        <f aca="false">IF(A7005="","",IF(COUNTIF(Campaigns!$A$7:$A$300,A7005)&gt;0,"✓",IF(N(D7005)=0,"– no spend","⚠ add to Campaigns tab")))</f>
        <v/>
      </c>
      <c r="J7005" s="83" t="str">
        <f aca="false">IF(D7005="","",D7005*IF(Settings!$B$23=Settings!$C$6,1,IF(Settings!$B$23="USD",1/INDEX(Settings!$B$29:$B$40,MONTH(B7005)),INDEX(Settings!$B$29:$B$40,MONTH(B7005)))))</f>
        <v/>
      </c>
    </row>
    <row r="7006" customFormat="false" ht="15" hidden="false" customHeight="false" outlineLevel="0" collapsed="false">
      <c r="I7006" s="0" t="str">
        <f aca="false">IF(A7006="","",IF(COUNTIF(Campaigns!$A$7:$A$300,A7006)&gt;0,"✓",IF(N(D7006)=0,"– no spend","⚠ add to Campaigns tab")))</f>
        <v/>
      </c>
      <c r="J7006" s="83" t="str">
        <f aca="false">IF(D7006="","",D7006*IF(Settings!$B$23=Settings!$C$6,1,IF(Settings!$B$23="USD",1/INDEX(Settings!$B$29:$B$40,MONTH(B7006)),INDEX(Settings!$B$29:$B$40,MONTH(B7006)))))</f>
        <v/>
      </c>
    </row>
    <row r="7007" customFormat="false" ht="15" hidden="false" customHeight="false" outlineLevel="0" collapsed="false">
      <c r="I7007" s="0" t="str">
        <f aca="false">IF(A7007="","",IF(COUNTIF(Campaigns!$A$7:$A$300,A7007)&gt;0,"✓",IF(N(D7007)=0,"– no spend","⚠ add to Campaigns tab")))</f>
        <v/>
      </c>
      <c r="J7007" s="83" t="str">
        <f aca="false">IF(D7007="","",D7007*IF(Settings!$B$23=Settings!$C$6,1,IF(Settings!$B$23="USD",1/INDEX(Settings!$B$29:$B$40,MONTH(B7007)),INDEX(Settings!$B$29:$B$40,MONTH(B7007)))))</f>
        <v/>
      </c>
    </row>
    <row r="7008" customFormat="false" ht="15" hidden="false" customHeight="false" outlineLevel="0" collapsed="false">
      <c r="I7008" s="0" t="str">
        <f aca="false">IF(A7008="","",IF(COUNTIF(Campaigns!$A$7:$A$300,A7008)&gt;0,"✓",IF(N(D7008)=0,"– no spend","⚠ add to Campaigns tab")))</f>
        <v/>
      </c>
      <c r="J7008" s="83" t="str">
        <f aca="false">IF(D7008="","",D7008*IF(Settings!$B$23=Settings!$C$6,1,IF(Settings!$B$23="USD",1/INDEX(Settings!$B$29:$B$40,MONTH(B7008)),INDEX(Settings!$B$29:$B$40,MONTH(B7008)))))</f>
        <v/>
      </c>
    </row>
    <row r="7009" customFormat="false" ht="15" hidden="false" customHeight="false" outlineLevel="0" collapsed="false">
      <c r="I7009" s="0" t="str">
        <f aca="false">IF(A7009="","",IF(COUNTIF(Campaigns!$A$7:$A$300,A7009)&gt;0,"✓",IF(N(D7009)=0,"– no spend","⚠ add to Campaigns tab")))</f>
        <v/>
      </c>
      <c r="J7009" s="83" t="str">
        <f aca="false">IF(D7009="","",D7009*IF(Settings!$B$23=Settings!$C$6,1,IF(Settings!$B$23="USD",1/INDEX(Settings!$B$29:$B$40,MONTH(B7009)),INDEX(Settings!$B$29:$B$40,MONTH(B7009)))))</f>
        <v/>
      </c>
    </row>
    <row r="7010" customFormat="false" ht="15" hidden="false" customHeight="false" outlineLevel="0" collapsed="false">
      <c r="I7010" s="0" t="str">
        <f aca="false">IF(A7010="","",IF(COUNTIF(Campaigns!$A$7:$A$300,A7010)&gt;0,"✓",IF(N(D7010)=0,"– no spend","⚠ add to Campaigns tab")))</f>
        <v/>
      </c>
      <c r="J7010" s="83" t="str">
        <f aca="false">IF(D7010="","",D7010*IF(Settings!$B$23=Settings!$C$6,1,IF(Settings!$B$23="USD",1/INDEX(Settings!$B$29:$B$40,MONTH(B7010)),INDEX(Settings!$B$29:$B$40,MONTH(B7010)))))</f>
        <v/>
      </c>
    </row>
    <row r="7011" customFormat="false" ht="15" hidden="false" customHeight="false" outlineLevel="0" collapsed="false">
      <c r="I7011" s="0" t="str">
        <f aca="false">IF(A7011="","",IF(COUNTIF(Campaigns!$A$7:$A$300,A7011)&gt;0,"✓",IF(N(D7011)=0,"– no spend","⚠ add to Campaigns tab")))</f>
        <v/>
      </c>
      <c r="J7011" s="83" t="str">
        <f aca="false">IF(D7011="","",D7011*IF(Settings!$B$23=Settings!$C$6,1,IF(Settings!$B$23="USD",1/INDEX(Settings!$B$29:$B$40,MONTH(B7011)),INDEX(Settings!$B$29:$B$40,MONTH(B7011)))))</f>
        <v/>
      </c>
    </row>
    <row r="7012" customFormat="false" ht="15" hidden="false" customHeight="false" outlineLevel="0" collapsed="false">
      <c r="I7012" s="0" t="str">
        <f aca="false">IF(A7012="","",IF(COUNTIF(Campaigns!$A$7:$A$300,A7012)&gt;0,"✓",IF(N(D7012)=0,"– no spend","⚠ add to Campaigns tab")))</f>
        <v/>
      </c>
      <c r="J7012" s="83" t="str">
        <f aca="false">IF(D7012="","",D7012*IF(Settings!$B$23=Settings!$C$6,1,IF(Settings!$B$23="USD",1/INDEX(Settings!$B$29:$B$40,MONTH(B7012)),INDEX(Settings!$B$29:$B$40,MONTH(B7012)))))</f>
        <v/>
      </c>
    </row>
    <row r="7013" customFormat="false" ht="15" hidden="false" customHeight="false" outlineLevel="0" collapsed="false">
      <c r="I7013" s="0" t="str">
        <f aca="false">IF(A7013="","",IF(COUNTIF(Campaigns!$A$7:$A$300,A7013)&gt;0,"✓",IF(N(D7013)=0,"– no spend","⚠ add to Campaigns tab")))</f>
        <v/>
      </c>
      <c r="J7013" s="83" t="str">
        <f aca="false">IF(D7013="","",D7013*IF(Settings!$B$23=Settings!$C$6,1,IF(Settings!$B$23="USD",1/INDEX(Settings!$B$29:$B$40,MONTH(B7013)),INDEX(Settings!$B$29:$B$40,MONTH(B7013)))))</f>
        <v/>
      </c>
    </row>
    <row r="7014" customFormat="false" ht="15" hidden="false" customHeight="false" outlineLevel="0" collapsed="false">
      <c r="I7014" s="0" t="str">
        <f aca="false">IF(A7014="","",IF(COUNTIF(Campaigns!$A$7:$A$300,A7014)&gt;0,"✓",IF(N(D7014)=0,"– no spend","⚠ add to Campaigns tab")))</f>
        <v/>
      </c>
      <c r="J7014" s="83" t="str">
        <f aca="false">IF(D7014="","",D7014*IF(Settings!$B$23=Settings!$C$6,1,IF(Settings!$B$23="USD",1/INDEX(Settings!$B$29:$B$40,MONTH(B7014)),INDEX(Settings!$B$29:$B$40,MONTH(B7014)))))</f>
        <v/>
      </c>
    </row>
    <row r="7015" customFormat="false" ht="15" hidden="false" customHeight="false" outlineLevel="0" collapsed="false">
      <c r="I7015" s="0" t="str">
        <f aca="false">IF(A7015="","",IF(COUNTIF(Campaigns!$A$7:$A$300,A7015)&gt;0,"✓",IF(N(D7015)=0,"– no spend","⚠ add to Campaigns tab")))</f>
        <v/>
      </c>
      <c r="J7015" s="83" t="str">
        <f aca="false">IF(D7015="","",D7015*IF(Settings!$B$23=Settings!$C$6,1,IF(Settings!$B$23="USD",1/INDEX(Settings!$B$29:$B$40,MONTH(B7015)),INDEX(Settings!$B$29:$B$40,MONTH(B7015)))))</f>
        <v/>
      </c>
    </row>
    <row r="7016" customFormat="false" ht="15" hidden="false" customHeight="false" outlineLevel="0" collapsed="false">
      <c r="I7016" s="0" t="str">
        <f aca="false">IF(A7016="","",IF(COUNTIF(Campaigns!$A$7:$A$300,A7016)&gt;0,"✓",IF(N(D7016)=0,"– no spend","⚠ add to Campaigns tab")))</f>
        <v/>
      </c>
      <c r="J7016" s="83" t="str">
        <f aca="false">IF(D7016="","",D7016*IF(Settings!$B$23=Settings!$C$6,1,IF(Settings!$B$23="USD",1/INDEX(Settings!$B$29:$B$40,MONTH(B7016)),INDEX(Settings!$B$29:$B$40,MONTH(B7016)))))</f>
        <v/>
      </c>
    </row>
    <row r="7017" customFormat="false" ht="15" hidden="false" customHeight="false" outlineLevel="0" collapsed="false">
      <c r="I7017" s="0" t="str">
        <f aca="false">IF(A7017="","",IF(COUNTIF(Campaigns!$A$7:$A$300,A7017)&gt;0,"✓",IF(N(D7017)=0,"– no spend","⚠ add to Campaigns tab")))</f>
        <v/>
      </c>
      <c r="J7017" s="83" t="str">
        <f aca="false">IF(D7017="","",D7017*IF(Settings!$B$23=Settings!$C$6,1,IF(Settings!$B$23="USD",1/INDEX(Settings!$B$29:$B$40,MONTH(B7017)),INDEX(Settings!$B$29:$B$40,MONTH(B7017)))))</f>
        <v/>
      </c>
    </row>
    <row r="7018" customFormat="false" ht="15" hidden="false" customHeight="false" outlineLevel="0" collapsed="false">
      <c r="I7018" s="0" t="str">
        <f aca="false">IF(A7018="","",IF(COUNTIF(Campaigns!$A$7:$A$300,A7018)&gt;0,"✓",IF(N(D7018)=0,"– no spend","⚠ add to Campaigns tab")))</f>
        <v/>
      </c>
      <c r="J7018" s="83" t="str">
        <f aca="false">IF(D7018="","",D7018*IF(Settings!$B$23=Settings!$C$6,1,IF(Settings!$B$23="USD",1/INDEX(Settings!$B$29:$B$40,MONTH(B7018)),INDEX(Settings!$B$29:$B$40,MONTH(B7018)))))</f>
        <v/>
      </c>
    </row>
    <row r="7019" customFormat="false" ht="15" hidden="false" customHeight="false" outlineLevel="0" collapsed="false">
      <c r="I7019" s="0" t="str">
        <f aca="false">IF(A7019="","",IF(COUNTIF(Campaigns!$A$7:$A$300,A7019)&gt;0,"✓",IF(N(D7019)=0,"– no spend","⚠ add to Campaigns tab")))</f>
        <v/>
      </c>
      <c r="J7019" s="83" t="str">
        <f aca="false">IF(D7019="","",D7019*IF(Settings!$B$23=Settings!$C$6,1,IF(Settings!$B$23="USD",1/INDEX(Settings!$B$29:$B$40,MONTH(B7019)),INDEX(Settings!$B$29:$B$40,MONTH(B7019)))))</f>
        <v/>
      </c>
    </row>
    <row r="7020" customFormat="false" ht="15" hidden="false" customHeight="false" outlineLevel="0" collapsed="false">
      <c r="I7020" s="0" t="str">
        <f aca="false">IF(A7020="","",IF(COUNTIF(Campaigns!$A$7:$A$300,A7020)&gt;0,"✓",IF(N(D7020)=0,"– no spend","⚠ add to Campaigns tab")))</f>
        <v/>
      </c>
      <c r="J7020" s="83" t="str">
        <f aca="false">IF(D7020="","",D7020*IF(Settings!$B$23=Settings!$C$6,1,IF(Settings!$B$23="USD",1/INDEX(Settings!$B$29:$B$40,MONTH(B7020)),INDEX(Settings!$B$29:$B$40,MONTH(B7020)))))</f>
        <v/>
      </c>
    </row>
    <row r="7021" customFormat="false" ht="15" hidden="false" customHeight="false" outlineLevel="0" collapsed="false">
      <c r="I7021" s="0" t="str">
        <f aca="false">IF(A7021="","",IF(COUNTIF(Campaigns!$A$7:$A$300,A7021)&gt;0,"✓",IF(N(D7021)=0,"– no spend","⚠ add to Campaigns tab")))</f>
        <v/>
      </c>
      <c r="J7021" s="83" t="str">
        <f aca="false">IF(D7021="","",D7021*IF(Settings!$B$23=Settings!$C$6,1,IF(Settings!$B$23="USD",1/INDEX(Settings!$B$29:$B$40,MONTH(B7021)),INDEX(Settings!$B$29:$B$40,MONTH(B7021)))))</f>
        <v/>
      </c>
    </row>
    <row r="7022" customFormat="false" ht="15" hidden="false" customHeight="false" outlineLevel="0" collapsed="false">
      <c r="I7022" s="0" t="str">
        <f aca="false">IF(A7022="","",IF(COUNTIF(Campaigns!$A$7:$A$300,A7022)&gt;0,"✓",IF(N(D7022)=0,"– no spend","⚠ add to Campaigns tab")))</f>
        <v/>
      </c>
      <c r="J7022" s="83" t="str">
        <f aca="false">IF(D7022="","",D7022*IF(Settings!$B$23=Settings!$C$6,1,IF(Settings!$B$23="USD",1/INDEX(Settings!$B$29:$B$40,MONTH(B7022)),INDEX(Settings!$B$29:$B$40,MONTH(B7022)))))</f>
        <v/>
      </c>
    </row>
    <row r="7023" customFormat="false" ht="15" hidden="false" customHeight="false" outlineLevel="0" collapsed="false">
      <c r="I7023" s="0" t="str">
        <f aca="false">IF(A7023="","",IF(COUNTIF(Campaigns!$A$7:$A$300,A7023)&gt;0,"✓",IF(N(D7023)=0,"– no spend","⚠ add to Campaigns tab")))</f>
        <v/>
      </c>
      <c r="J7023" s="83" t="str">
        <f aca="false">IF(D7023="","",D7023*IF(Settings!$B$23=Settings!$C$6,1,IF(Settings!$B$23="USD",1/INDEX(Settings!$B$29:$B$40,MONTH(B7023)),INDEX(Settings!$B$29:$B$40,MONTH(B7023)))))</f>
        <v/>
      </c>
    </row>
    <row r="7024" customFormat="false" ht="15" hidden="false" customHeight="false" outlineLevel="0" collapsed="false">
      <c r="I7024" s="0" t="str">
        <f aca="false">IF(A7024="","",IF(COUNTIF(Campaigns!$A$7:$A$300,A7024)&gt;0,"✓",IF(N(D7024)=0,"– no spend","⚠ add to Campaigns tab")))</f>
        <v/>
      </c>
      <c r="J7024" s="83" t="str">
        <f aca="false">IF(D7024="","",D7024*IF(Settings!$B$23=Settings!$C$6,1,IF(Settings!$B$23="USD",1/INDEX(Settings!$B$29:$B$40,MONTH(B7024)),INDEX(Settings!$B$29:$B$40,MONTH(B7024)))))</f>
        <v/>
      </c>
    </row>
    <row r="7025" customFormat="false" ht="15" hidden="false" customHeight="false" outlineLevel="0" collapsed="false">
      <c r="I7025" s="0" t="str">
        <f aca="false">IF(A7025="","",IF(COUNTIF(Campaigns!$A$7:$A$300,A7025)&gt;0,"✓",IF(N(D7025)=0,"– no spend","⚠ add to Campaigns tab")))</f>
        <v/>
      </c>
      <c r="J7025" s="83" t="str">
        <f aca="false">IF(D7025="","",D7025*IF(Settings!$B$23=Settings!$C$6,1,IF(Settings!$B$23="USD",1/INDEX(Settings!$B$29:$B$40,MONTH(B7025)),INDEX(Settings!$B$29:$B$40,MONTH(B7025)))))</f>
        <v/>
      </c>
    </row>
    <row r="7026" customFormat="false" ht="15" hidden="false" customHeight="false" outlineLevel="0" collapsed="false">
      <c r="I7026" s="0" t="str">
        <f aca="false">IF(A7026="","",IF(COUNTIF(Campaigns!$A$7:$A$300,A7026)&gt;0,"✓",IF(N(D7026)=0,"– no spend","⚠ add to Campaigns tab")))</f>
        <v/>
      </c>
      <c r="J7026" s="83" t="str">
        <f aca="false">IF(D7026="","",D7026*IF(Settings!$B$23=Settings!$C$6,1,IF(Settings!$B$23="USD",1/INDEX(Settings!$B$29:$B$40,MONTH(B7026)),INDEX(Settings!$B$29:$B$40,MONTH(B7026)))))</f>
        <v/>
      </c>
    </row>
    <row r="7027" customFormat="false" ht="15" hidden="false" customHeight="false" outlineLevel="0" collapsed="false">
      <c r="I7027" s="0" t="str">
        <f aca="false">IF(A7027="","",IF(COUNTIF(Campaigns!$A$7:$A$300,A7027)&gt;0,"✓",IF(N(D7027)=0,"– no spend","⚠ add to Campaigns tab")))</f>
        <v/>
      </c>
      <c r="J7027" s="83" t="str">
        <f aca="false">IF(D7027="","",D7027*IF(Settings!$B$23=Settings!$C$6,1,IF(Settings!$B$23="USD",1/INDEX(Settings!$B$29:$B$40,MONTH(B7027)),INDEX(Settings!$B$29:$B$40,MONTH(B7027)))))</f>
        <v/>
      </c>
    </row>
    <row r="7028" customFormat="false" ht="15" hidden="false" customHeight="false" outlineLevel="0" collapsed="false">
      <c r="I7028" s="0" t="str">
        <f aca="false">IF(A7028="","",IF(COUNTIF(Campaigns!$A$7:$A$300,A7028)&gt;0,"✓",IF(N(D7028)=0,"– no spend","⚠ add to Campaigns tab")))</f>
        <v/>
      </c>
      <c r="J7028" s="83" t="str">
        <f aca="false">IF(D7028="","",D7028*IF(Settings!$B$23=Settings!$C$6,1,IF(Settings!$B$23="USD",1/INDEX(Settings!$B$29:$B$40,MONTH(B7028)),INDEX(Settings!$B$29:$B$40,MONTH(B7028)))))</f>
        <v/>
      </c>
    </row>
    <row r="7029" customFormat="false" ht="15" hidden="false" customHeight="false" outlineLevel="0" collapsed="false">
      <c r="I7029" s="0" t="str">
        <f aca="false">IF(A7029="","",IF(COUNTIF(Campaigns!$A$7:$A$300,A7029)&gt;0,"✓",IF(N(D7029)=0,"– no spend","⚠ add to Campaigns tab")))</f>
        <v/>
      </c>
      <c r="J7029" s="83" t="str">
        <f aca="false">IF(D7029="","",D7029*IF(Settings!$B$23=Settings!$C$6,1,IF(Settings!$B$23="USD",1/INDEX(Settings!$B$29:$B$40,MONTH(B7029)),INDEX(Settings!$B$29:$B$40,MONTH(B7029)))))</f>
        <v/>
      </c>
    </row>
    <row r="7030" customFormat="false" ht="15" hidden="false" customHeight="false" outlineLevel="0" collapsed="false">
      <c r="I7030" s="0" t="str">
        <f aca="false">IF(A7030="","",IF(COUNTIF(Campaigns!$A$7:$A$300,A7030)&gt;0,"✓",IF(N(D7030)=0,"– no spend","⚠ add to Campaigns tab")))</f>
        <v/>
      </c>
      <c r="J7030" s="83" t="str">
        <f aca="false">IF(D7030="","",D7030*IF(Settings!$B$23=Settings!$C$6,1,IF(Settings!$B$23="USD",1/INDEX(Settings!$B$29:$B$40,MONTH(B7030)),INDEX(Settings!$B$29:$B$40,MONTH(B7030)))))</f>
        <v/>
      </c>
    </row>
    <row r="7031" customFormat="false" ht="15" hidden="false" customHeight="false" outlineLevel="0" collapsed="false">
      <c r="I7031" s="0" t="str">
        <f aca="false">IF(A7031="","",IF(COUNTIF(Campaigns!$A$7:$A$300,A7031)&gt;0,"✓",IF(N(D7031)=0,"– no spend","⚠ add to Campaigns tab")))</f>
        <v/>
      </c>
      <c r="J7031" s="83" t="str">
        <f aca="false">IF(D7031="","",D7031*IF(Settings!$B$23=Settings!$C$6,1,IF(Settings!$B$23="USD",1/INDEX(Settings!$B$29:$B$40,MONTH(B7031)),INDEX(Settings!$B$29:$B$40,MONTH(B7031)))))</f>
        <v/>
      </c>
    </row>
    <row r="7032" customFormat="false" ht="15" hidden="false" customHeight="false" outlineLevel="0" collapsed="false">
      <c r="I7032" s="0" t="str">
        <f aca="false">IF(A7032="","",IF(COUNTIF(Campaigns!$A$7:$A$300,A7032)&gt;0,"✓",IF(N(D7032)=0,"– no spend","⚠ add to Campaigns tab")))</f>
        <v/>
      </c>
      <c r="J7032" s="83" t="str">
        <f aca="false">IF(D7032="","",D7032*IF(Settings!$B$23=Settings!$C$6,1,IF(Settings!$B$23="USD",1/INDEX(Settings!$B$29:$B$40,MONTH(B7032)),INDEX(Settings!$B$29:$B$40,MONTH(B7032)))))</f>
        <v/>
      </c>
    </row>
    <row r="7033" customFormat="false" ht="15" hidden="false" customHeight="false" outlineLevel="0" collapsed="false">
      <c r="I7033" s="0" t="str">
        <f aca="false">IF(A7033="","",IF(COUNTIF(Campaigns!$A$7:$A$300,A7033)&gt;0,"✓",IF(N(D7033)=0,"– no spend","⚠ add to Campaigns tab")))</f>
        <v/>
      </c>
      <c r="J7033" s="83" t="str">
        <f aca="false">IF(D7033="","",D7033*IF(Settings!$B$23=Settings!$C$6,1,IF(Settings!$B$23="USD",1/INDEX(Settings!$B$29:$B$40,MONTH(B7033)),INDEX(Settings!$B$29:$B$40,MONTH(B7033)))))</f>
        <v/>
      </c>
    </row>
    <row r="7034" customFormat="false" ht="15" hidden="false" customHeight="false" outlineLevel="0" collapsed="false">
      <c r="I7034" s="0" t="str">
        <f aca="false">IF(A7034="","",IF(COUNTIF(Campaigns!$A$7:$A$300,A7034)&gt;0,"✓",IF(N(D7034)=0,"– no spend","⚠ add to Campaigns tab")))</f>
        <v/>
      </c>
      <c r="J7034" s="83" t="str">
        <f aca="false">IF(D7034="","",D7034*IF(Settings!$B$23=Settings!$C$6,1,IF(Settings!$B$23="USD",1/INDEX(Settings!$B$29:$B$40,MONTH(B7034)),INDEX(Settings!$B$29:$B$40,MONTH(B7034)))))</f>
        <v/>
      </c>
    </row>
    <row r="7035" customFormat="false" ht="15" hidden="false" customHeight="false" outlineLevel="0" collapsed="false">
      <c r="I7035" s="0" t="str">
        <f aca="false">IF(A7035="","",IF(COUNTIF(Campaigns!$A$7:$A$300,A7035)&gt;0,"✓",IF(N(D7035)=0,"– no spend","⚠ add to Campaigns tab")))</f>
        <v/>
      </c>
      <c r="J7035" s="83" t="str">
        <f aca="false">IF(D7035="","",D7035*IF(Settings!$B$23=Settings!$C$6,1,IF(Settings!$B$23="USD",1/INDEX(Settings!$B$29:$B$40,MONTH(B7035)),INDEX(Settings!$B$29:$B$40,MONTH(B7035)))))</f>
        <v/>
      </c>
    </row>
    <row r="7036" customFormat="false" ht="15" hidden="false" customHeight="false" outlineLevel="0" collapsed="false">
      <c r="I7036" s="0" t="str">
        <f aca="false">IF(A7036="","",IF(COUNTIF(Campaigns!$A$7:$A$300,A7036)&gt;0,"✓",IF(N(D7036)=0,"– no spend","⚠ add to Campaigns tab")))</f>
        <v/>
      </c>
      <c r="J7036" s="83" t="str">
        <f aca="false">IF(D7036="","",D7036*IF(Settings!$B$23=Settings!$C$6,1,IF(Settings!$B$23="USD",1/INDEX(Settings!$B$29:$B$40,MONTH(B7036)),INDEX(Settings!$B$29:$B$40,MONTH(B7036)))))</f>
        <v/>
      </c>
    </row>
    <row r="7037" customFormat="false" ht="15" hidden="false" customHeight="false" outlineLevel="0" collapsed="false">
      <c r="I7037" s="0" t="str">
        <f aca="false">IF(A7037="","",IF(COUNTIF(Campaigns!$A$7:$A$300,A7037)&gt;0,"✓",IF(N(D7037)=0,"– no spend","⚠ add to Campaigns tab")))</f>
        <v/>
      </c>
      <c r="J7037" s="83" t="str">
        <f aca="false">IF(D7037="","",D7037*IF(Settings!$B$23=Settings!$C$6,1,IF(Settings!$B$23="USD",1/INDEX(Settings!$B$29:$B$40,MONTH(B7037)),INDEX(Settings!$B$29:$B$40,MONTH(B7037)))))</f>
        <v/>
      </c>
    </row>
    <row r="7038" customFormat="false" ht="15" hidden="false" customHeight="false" outlineLevel="0" collapsed="false">
      <c r="I7038" s="0" t="str">
        <f aca="false">IF(A7038="","",IF(COUNTIF(Campaigns!$A$7:$A$300,A7038)&gt;0,"✓",IF(N(D7038)=0,"– no spend","⚠ add to Campaigns tab")))</f>
        <v/>
      </c>
      <c r="J7038" s="83" t="str">
        <f aca="false">IF(D7038="","",D7038*IF(Settings!$B$23=Settings!$C$6,1,IF(Settings!$B$23="USD",1/INDEX(Settings!$B$29:$B$40,MONTH(B7038)),INDEX(Settings!$B$29:$B$40,MONTH(B7038)))))</f>
        <v/>
      </c>
    </row>
    <row r="7039" customFormat="false" ht="15" hidden="false" customHeight="false" outlineLevel="0" collapsed="false">
      <c r="I7039" s="0" t="str">
        <f aca="false">IF(A7039="","",IF(COUNTIF(Campaigns!$A$7:$A$300,A7039)&gt;0,"✓",IF(N(D7039)=0,"– no spend","⚠ add to Campaigns tab")))</f>
        <v/>
      </c>
      <c r="J7039" s="83" t="str">
        <f aca="false">IF(D7039="","",D7039*IF(Settings!$B$23=Settings!$C$6,1,IF(Settings!$B$23="USD",1/INDEX(Settings!$B$29:$B$40,MONTH(B7039)),INDEX(Settings!$B$29:$B$40,MONTH(B7039)))))</f>
        <v/>
      </c>
    </row>
    <row r="7040" customFormat="false" ht="15" hidden="false" customHeight="false" outlineLevel="0" collapsed="false">
      <c r="I7040" s="0" t="str">
        <f aca="false">IF(A7040="","",IF(COUNTIF(Campaigns!$A$7:$A$300,A7040)&gt;0,"✓",IF(N(D7040)=0,"– no spend","⚠ add to Campaigns tab")))</f>
        <v/>
      </c>
      <c r="J7040" s="83" t="str">
        <f aca="false">IF(D7040="","",D7040*IF(Settings!$B$23=Settings!$C$6,1,IF(Settings!$B$23="USD",1/INDEX(Settings!$B$29:$B$40,MONTH(B7040)),INDEX(Settings!$B$29:$B$40,MONTH(B7040)))))</f>
        <v/>
      </c>
    </row>
    <row r="7041" customFormat="false" ht="15" hidden="false" customHeight="false" outlineLevel="0" collapsed="false">
      <c r="I7041" s="0" t="str">
        <f aca="false">IF(A7041="","",IF(COUNTIF(Campaigns!$A$7:$A$300,A7041)&gt;0,"✓",IF(N(D7041)=0,"– no spend","⚠ add to Campaigns tab")))</f>
        <v/>
      </c>
      <c r="J7041" s="83" t="str">
        <f aca="false">IF(D7041="","",D7041*IF(Settings!$B$23=Settings!$C$6,1,IF(Settings!$B$23="USD",1/INDEX(Settings!$B$29:$B$40,MONTH(B7041)),INDEX(Settings!$B$29:$B$40,MONTH(B7041)))))</f>
        <v/>
      </c>
    </row>
    <row r="7042" customFormat="false" ht="15" hidden="false" customHeight="false" outlineLevel="0" collapsed="false">
      <c r="I7042" s="0" t="str">
        <f aca="false">IF(A7042="","",IF(COUNTIF(Campaigns!$A$7:$A$300,A7042)&gt;0,"✓",IF(N(D7042)=0,"– no spend","⚠ add to Campaigns tab")))</f>
        <v/>
      </c>
      <c r="J7042" s="83" t="str">
        <f aca="false">IF(D7042="","",D7042*IF(Settings!$B$23=Settings!$C$6,1,IF(Settings!$B$23="USD",1/INDEX(Settings!$B$29:$B$40,MONTH(B7042)),INDEX(Settings!$B$29:$B$40,MONTH(B7042)))))</f>
        <v/>
      </c>
    </row>
    <row r="7043" customFormat="false" ht="15" hidden="false" customHeight="false" outlineLevel="0" collapsed="false">
      <c r="I7043" s="0" t="str">
        <f aca="false">IF(A7043="","",IF(COUNTIF(Campaigns!$A$7:$A$300,A7043)&gt;0,"✓",IF(N(D7043)=0,"– no spend","⚠ add to Campaigns tab")))</f>
        <v/>
      </c>
      <c r="J7043" s="83" t="str">
        <f aca="false">IF(D7043="","",D7043*IF(Settings!$B$23=Settings!$C$6,1,IF(Settings!$B$23="USD",1/INDEX(Settings!$B$29:$B$40,MONTH(B7043)),INDEX(Settings!$B$29:$B$40,MONTH(B7043)))))</f>
        <v/>
      </c>
    </row>
    <row r="7044" customFormat="false" ht="15" hidden="false" customHeight="false" outlineLevel="0" collapsed="false">
      <c r="I7044" s="0" t="str">
        <f aca="false">IF(A7044="","",IF(COUNTIF(Campaigns!$A$7:$A$300,A7044)&gt;0,"✓",IF(N(D7044)=0,"– no spend","⚠ add to Campaigns tab")))</f>
        <v/>
      </c>
      <c r="J7044" s="83" t="str">
        <f aca="false">IF(D7044="","",D7044*IF(Settings!$B$23=Settings!$C$6,1,IF(Settings!$B$23="USD",1/INDEX(Settings!$B$29:$B$40,MONTH(B7044)),INDEX(Settings!$B$29:$B$40,MONTH(B7044)))))</f>
        <v/>
      </c>
    </row>
    <row r="7045" customFormat="false" ht="15" hidden="false" customHeight="false" outlineLevel="0" collapsed="false">
      <c r="I7045" s="0" t="str">
        <f aca="false">IF(A7045="","",IF(COUNTIF(Campaigns!$A$7:$A$300,A7045)&gt;0,"✓",IF(N(D7045)=0,"– no spend","⚠ add to Campaigns tab")))</f>
        <v/>
      </c>
      <c r="J7045" s="83" t="str">
        <f aca="false">IF(D7045="","",D7045*IF(Settings!$B$23=Settings!$C$6,1,IF(Settings!$B$23="USD",1/INDEX(Settings!$B$29:$B$40,MONTH(B7045)),INDEX(Settings!$B$29:$B$40,MONTH(B7045)))))</f>
        <v/>
      </c>
    </row>
    <row r="7046" customFormat="false" ht="15" hidden="false" customHeight="false" outlineLevel="0" collapsed="false">
      <c r="I7046" s="0" t="str">
        <f aca="false">IF(A7046="","",IF(COUNTIF(Campaigns!$A$7:$A$300,A7046)&gt;0,"✓",IF(N(D7046)=0,"– no spend","⚠ add to Campaigns tab")))</f>
        <v/>
      </c>
      <c r="J7046" s="83" t="str">
        <f aca="false">IF(D7046="","",D7046*IF(Settings!$B$23=Settings!$C$6,1,IF(Settings!$B$23="USD",1/INDEX(Settings!$B$29:$B$40,MONTH(B7046)),INDEX(Settings!$B$29:$B$40,MONTH(B7046)))))</f>
        <v/>
      </c>
    </row>
    <row r="7047" customFormat="false" ht="15" hidden="false" customHeight="false" outlineLevel="0" collapsed="false">
      <c r="I7047" s="0" t="str">
        <f aca="false">IF(A7047="","",IF(COUNTIF(Campaigns!$A$7:$A$300,A7047)&gt;0,"✓",IF(N(D7047)=0,"– no spend","⚠ add to Campaigns tab")))</f>
        <v/>
      </c>
      <c r="J7047" s="83" t="str">
        <f aca="false">IF(D7047="","",D7047*IF(Settings!$B$23=Settings!$C$6,1,IF(Settings!$B$23="USD",1/INDEX(Settings!$B$29:$B$40,MONTH(B7047)),INDEX(Settings!$B$29:$B$40,MONTH(B7047)))))</f>
        <v/>
      </c>
    </row>
    <row r="7048" customFormat="false" ht="15" hidden="false" customHeight="false" outlineLevel="0" collapsed="false">
      <c r="I7048" s="0" t="str">
        <f aca="false">IF(A7048="","",IF(COUNTIF(Campaigns!$A$7:$A$300,A7048)&gt;0,"✓",IF(N(D7048)=0,"– no spend","⚠ add to Campaigns tab")))</f>
        <v/>
      </c>
      <c r="J7048" s="83" t="str">
        <f aca="false">IF(D7048="","",D7048*IF(Settings!$B$23=Settings!$C$6,1,IF(Settings!$B$23="USD",1/INDEX(Settings!$B$29:$B$40,MONTH(B7048)),INDEX(Settings!$B$29:$B$40,MONTH(B7048)))))</f>
        <v/>
      </c>
    </row>
    <row r="7049" customFormat="false" ht="15" hidden="false" customHeight="false" outlineLevel="0" collapsed="false">
      <c r="I7049" s="0" t="str">
        <f aca="false">IF(A7049="","",IF(COUNTIF(Campaigns!$A$7:$A$300,A7049)&gt;0,"✓",IF(N(D7049)=0,"– no spend","⚠ add to Campaigns tab")))</f>
        <v/>
      </c>
      <c r="J7049" s="83" t="str">
        <f aca="false">IF(D7049="","",D7049*IF(Settings!$B$23=Settings!$C$6,1,IF(Settings!$B$23="USD",1/INDEX(Settings!$B$29:$B$40,MONTH(B7049)),INDEX(Settings!$B$29:$B$40,MONTH(B7049)))))</f>
        <v/>
      </c>
    </row>
    <row r="7050" customFormat="false" ht="15" hidden="false" customHeight="false" outlineLevel="0" collapsed="false">
      <c r="I7050" s="0" t="str">
        <f aca="false">IF(A7050="","",IF(COUNTIF(Campaigns!$A$7:$A$300,A7050)&gt;0,"✓",IF(N(D7050)=0,"– no spend","⚠ add to Campaigns tab")))</f>
        <v/>
      </c>
      <c r="J7050" s="83" t="str">
        <f aca="false">IF(D7050="","",D7050*IF(Settings!$B$23=Settings!$C$6,1,IF(Settings!$B$23="USD",1/INDEX(Settings!$B$29:$B$40,MONTH(B7050)),INDEX(Settings!$B$29:$B$40,MONTH(B7050)))))</f>
        <v/>
      </c>
    </row>
    <row r="7051" customFormat="false" ht="15" hidden="false" customHeight="false" outlineLevel="0" collapsed="false">
      <c r="I7051" s="0" t="str">
        <f aca="false">IF(A7051="","",IF(COUNTIF(Campaigns!$A$7:$A$300,A7051)&gt;0,"✓",IF(N(D7051)=0,"– no spend","⚠ add to Campaigns tab")))</f>
        <v/>
      </c>
      <c r="J7051" s="83" t="str">
        <f aca="false">IF(D7051="","",D7051*IF(Settings!$B$23=Settings!$C$6,1,IF(Settings!$B$23="USD",1/INDEX(Settings!$B$29:$B$40,MONTH(B7051)),INDEX(Settings!$B$29:$B$40,MONTH(B7051)))))</f>
        <v/>
      </c>
    </row>
    <row r="7052" customFormat="false" ht="15" hidden="false" customHeight="false" outlineLevel="0" collapsed="false">
      <c r="I7052" s="0" t="str">
        <f aca="false">IF(A7052="","",IF(COUNTIF(Campaigns!$A$7:$A$300,A7052)&gt;0,"✓",IF(N(D7052)=0,"– no spend","⚠ add to Campaigns tab")))</f>
        <v/>
      </c>
      <c r="J7052" s="83" t="str">
        <f aca="false">IF(D7052="","",D7052*IF(Settings!$B$23=Settings!$C$6,1,IF(Settings!$B$23="USD",1/INDEX(Settings!$B$29:$B$40,MONTH(B7052)),INDEX(Settings!$B$29:$B$40,MONTH(B7052)))))</f>
        <v/>
      </c>
    </row>
    <row r="7053" customFormat="false" ht="15" hidden="false" customHeight="false" outlineLevel="0" collapsed="false">
      <c r="I7053" s="0" t="str">
        <f aca="false">IF(A7053="","",IF(COUNTIF(Campaigns!$A$7:$A$300,A7053)&gt;0,"✓",IF(N(D7053)=0,"– no spend","⚠ add to Campaigns tab")))</f>
        <v/>
      </c>
      <c r="J7053" s="83" t="str">
        <f aca="false">IF(D7053="","",D7053*IF(Settings!$B$23=Settings!$C$6,1,IF(Settings!$B$23="USD",1/INDEX(Settings!$B$29:$B$40,MONTH(B7053)),INDEX(Settings!$B$29:$B$40,MONTH(B7053)))))</f>
        <v/>
      </c>
    </row>
    <row r="7054" customFormat="false" ht="15" hidden="false" customHeight="false" outlineLevel="0" collapsed="false">
      <c r="I7054" s="0" t="str">
        <f aca="false">IF(A7054="","",IF(COUNTIF(Campaigns!$A$7:$A$300,A7054)&gt;0,"✓",IF(N(D7054)=0,"– no spend","⚠ add to Campaigns tab")))</f>
        <v/>
      </c>
      <c r="J7054" s="83" t="str">
        <f aca="false">IF(D7054="","",D7054*IF(Settings!$B$23=Settings!$C$6,1,IF(Settings!$B$23="USD",1/INDEX(Settings!$B$29:$B$40,MONTH(B7054)),INDEX(Settings!$B$29:$B$40,MONTH(B7054)))))</f>
        <v/>
      </c>
    </row>
    <row r="7055" customFormat="false" ht="15" hidden="false" customHeight="false" outlineLevel="0" collapsed="false">
      <c r="I7055" s="0" t="str">
        <f aca="false">IF(A7055="","",IF(COUNTIF(Campaigns!$A$7:$A$300,A7055)&gt;0,"✓",IF(N(D7055)=0,"– no spend","⚠ add to Campaigns tab")))</f>
        <v/>
      </c>
      <c r="J7055" s="83" t="str">
        <f aca="false">IF(D7055="","",D7055*IF(Settings!$B$23=Settings!$C$6,1,IF(Settings!$B$23="USD",1/INDEX(Settings!$B$29:$B$40,MONTH(B7055)),INDEX(Settings!$B$29:$B$40,MONTH(B7055)))))</f>
        <v/>
      </c>
    </row>
    <row r="7056" customFormat="false" ht="15" hidden="false" customHeight="false" outlineLevel="0" collapsed="false">
      <c r="I7056" s="0" t="str">
        <f aca="false">IF(A7056="","",IF(COUNTIF(Campaigns!$A$7:$A$300,A7056)&gt;0,"✓",IF(N(D7056)=0,"– no spend","⚠ add to Campaigns tab")))</f>
        <v/>
      </c>
      <c r="J7056" s="83" t="str">
        <f aca="false">IF(D7056="","",D7056*IF(Settings!$B$23=Settings!$C$6,1,IF(Settings!$B$23="USD",1/INDEX(Settings!$B$29:$B$40,MONTH(B7056)),INDEX(Settings!$B$29:$B$40,MONTH(B7056)))))</f>
        <v/>
      </c>
    </row>
    <row r="7057" customFormat="false" ht="15" hidden="false" customHeight="false" outlineLevel="0" collapsed="false">
      <c r="I7057" s="0" t="str">
        <f aca="false">IF(A7057="","",IF(COUNTIF(Campaigns!$A$7:$A$300,A7057)&gt;0,"✓",IF(N(D7057)=0,"– no spend","⚠ add to Campaigns tab")))</f>
        <v/>
      </c>
      <c r="J7057" s="83" t="str">
        <f aca="false">IF(D7057="","",D7057*IF(Settings!$B$23=Settings!$C$6,1,IF(Settings!$B$23="USD",1/INDEX(Settings!$B$29:$B$40,MONTH(B7057)),INDEX(Settings!$B$29:$B$40,MONTH(B7057)))))</f>
        <v/>
      </c>
    </row>
    <row r="7058" customFormat="false" ht="15" hidden="false" customHeight="false" outlineLevel="0" collapsed="false">
      <c r="I7058" s="0" t="str">
        <f aca="false">IF(A7058="","",IF(COUNTIF(Campaigns!$A$7:$A$300,A7058)&gt;0,"✓",IF(N(D7058)=0,"– no spend","⚠ add to Campaigns tab")))</f>
        <v/>
      </c>
      <c r="J7058" s="83" t="str">
        <f aca="false">IF(D7058="","",D7058*IF(Settings!$B$23=Settings!$C$6,1,IF(Settings!$B$23="USD",1/INDEX(Settings!$B$29:$B$40,MONTH(B7058)),INDEX(Settings!$B$29:$B$40,MONTH(B7058)))))</f>
        <v/>
      </c>
    </row>
    <row r="7059" customFormat="false" ht="15" hidden="false" customHeight="false" outlineLevel="0" collapsed="false">
      <c r="I7059" s="0" t="str">
        <f aca="false">IF(A7059="","",IF(COUNTIF(Campaigns!$A$7:$A$300,A7059)&gt;0,"✓",IF(N(D7059)=0,"– no spend","⚠ add to Campaigns tab")))</f>
        <v/>
      </c>
      <c r="J7059" s="83" t="str">
        <f aca="false">IF(D7059="","",D7059*IF(Settings!$B$23=Settings!$C$6,1,IF(Settings!$B$23="USD",1/INDEX(Settings!$B$29:$B$40,MONTH(B7059)),INDEX(Settings!$B$29:$B$40,MONTH(B7059)))))</f>
        <v/>
      </c>
    </row>
    <row r="7060" customFormat="false" ht="15" hidden="false" customHeight="false" outlineLevel="0" collapsed="false">
      <c r="I7060" s="0" t="str">
        <f aca="false">IF(A7060="","",IF(COUNTIF(Campaigns!$A$7:$A$300,A7060)&gt;0,"✓",IF(N(D7060)=0,"– no spend","⚠ add to Campaigns tab")))</f>
        <v/>
      </c>
      <c r="J7060" s="83" t="str">
        <f aca="false">IF(D7060="","",D7060*IF(Settings!$B$23=Settings!$C$6,1,IF(Settings!$B$23="USD",1/INDEX(Settings!$B$29:$B$40,MONTH(B7060)),INDEX(Settings!$B$29:$B$40,MONTH(B7060)))))</f>
        <v/>
      </c>
    </row>
    <row r="7061" customFormat="false" ht="15" hidden="false" customHeight="false" outlineLevel="0" collapsed="false">
      <c r="I7061" s="0" t="str">
        <f aca="false">IF(A7061="","",IF(COUNTIF(Campaigns!$A$7:$A$300,A7061)&gt;0,"✓",IF(N(D7061)=0,"– no spend","⚠ add to Campaigns tab")))</f>
        <v/>
      </c>
      <c r="J7061" s="83" t="str">
        <f aca="false">IF(D7061="","",D7061*IF(Settings!$B$23=Settings!$C$6,1,IF(Settings!$B$23="USD",1/INDEX(Settings!$B$29:$B$40,MONTH(B7061)),INDEX(Settings!$B$29:$B$40,MONTH(B7061)))))</f>
        <v/>
      </c>
    </row>
    <row r="7062" customFormat="false" ht="15" hidden="false" customHeight="false" outlineLevel="0" collapsed="false">
      <c r="I7062" s="0" t="str">
        <f aca="false">IF(A7062="","",IF(COUNTIF(Campaigns!$A$7:$A$300,A7062)&gt;0,"✓",IF(N(D7062)=0,"– no spend","⚠ add to Campaigns tab")))</f>
        <v/>
      </c>
      <c r="J7062" s="83" t="str">
        <f aca="false">IF(D7062="","",D7062*IF(Settings!$B$23=Settings!$C$6,1,IF(Settings!$B$23="USD",1/INDEX(Settings!$B$29:$B$40,MONTH(B7062)),INDEX(Settings!$B$29:$B$40,MONTH(B7062)))))</f>
        <v/>
      </c>
    </row>
    <row r="7063" customFormat="false" ht="15" hidden="false" customHeight="false" outlineLevel="0" collapsed="false">
      <c r="I7063" s="0" t="str">
        <f aca="false">IF(A7063="","",IF(COUNTIF(Campaigns!$A$7:$A$300,A7063)&gt;0,"✓",IF(N(D7063)=0,"– no spend","⚠ add to Campaigns tab")))</f>
        <v/>
      </c>
      <c r="J7063" s="83" t="str">
        <f aca="false">IF(D7063="","",D7063*IF(Settings!$B$23=Settings!$C$6,1,IF(Settings!$B$23="USD",1/INDEX(Settings!$B$29:$B$40,MONTH(B7063)),INDEX(Settings!$B$29:$B$40,MONTH(B7063)))))</f>
        <v/>
      </c>
    </row>
    <row r="7064" customFormat="false" ht="15" hidden="false" customHeight="false" outlineLevel="0" collapsed="false">
      <c r="I7064" s="0" t="str">
        <f aca="false">IF(A7064="","",IF(COUNTIF(Campaigns!$A$7:$A$300,A7064)&gt;0,"✓",IF(N(D7064)=0,"– no spend","⚠ add to Campaigns tab")))</f>
        <v/>
      </c>
      <c r="J7064" s="83" t="str">
        <f aca="false">IF(D7064="","",D7064*IF(Settings!$B$23=Settings!$C$6,1,IF(Settings!$B$23="USD",1/INDEX(Settings!$B$29:$B$40,MONTH(B7064)),INDEX(Settings!$B$29:$B$40,MONTH(B7064)))))</f>
        <v/>
      </c>
    </row>
    <row r="7065" customFormat="false" ht="15" hidden="false" customHeight="false" outlineLevel="0" collapsed="false">
      <c r="I7065" s="0" t="str">
        <f aca="false">IF(A7065="","",IF(COUNTIF(Campaigns!$A$7:$A$300,A7065)&gt;0,"✓",IF(N(D7065)=0,"– no spend","⚠ add to Campaigns tab")))</f>
        <v/>
      </c>
      <c r="J7065" s="83" t="str">
        <f aca="false">IF(D7065="","",D7065*IF(Settings!$B$23=Settings!$C$6,1,IF(Settings!$B$23="USD",1/INDEX(Settings!$B$29:$B$40,MONTH(B7065)),INDEX(Settings!$B$29:$B$40,MONTH(B7065)))))</f>
        <v/>
      </c>
    </row>
    <row r="7066" customFormat="false" ht="15" hidden="false" customHeight="false" outlineLevel="0" collapsed="false">
      <c r="I7066" s="0" t="str">
        <f aca="false">IF(A7066="","",IF(COUNTIF(Campaigns!$A$7:$A$300,A7066)&gt;0,"✓",IF(N(D7066)=0,"– no spend","⚠ add to Campaigns tab")))</f>
        <v/>
      </c>
      <c r="J7066" s="83" t="str">
        <f aca="false">IF(D7066="","",D7066*IF(Settings!$B$23=Settings!$C$6,1,IF(Settings!$B$23="USD",1/INDEX(Settings!$B$29:$B$40,MONTH(B7066)),INDEX(Settings!$B$29:$B$40,MONTH(B7066)))))</f>
        <v/>
      </c>
    </row>
    <row r="7067" customFormat="false" ht="15" hidden="false" customHeight="false" outlineLevel="0" collapsed="false">
      <c r="I7067" s="0" t="str">
        <f aca="false">IF(A7067="","",IF(COUNTIF(Campaigns!$A$7:$A$300,A7067)&gt;0,"✓",IF(N(D7067)=0,"– no spend","⚠ add to Campaigns tab")))</f>
        <v/>
      </c>
      <c r="J7067" s="83" t="str">
        <f aca="false">IF(D7067="","",D7067*IF(Settings!$B$23=Settings!$C$6,1,IF(Settings!$B$23="USD",1/INDEX(Settings!$B$29:$B$40,MONTH(B7067)),INDEX(Settings!$B$29:$B$40,MONTH(B7067)))))</f>
        <v/>
      </c>
    </row>
    <row r="7068" customFormat="false" ht="15" hidden="false" customHeight="false" outlineLevel="0" collapsed="false">
      <c r="I7068" s="0" t="str">
        <f aca="false">IF(A7068="","",IF(COUNTIF(Campaigns!$A$7:$A$300,A7068)&gt;0,"✓",IF(N(D7068)=0,"– no spend","⚠ add to Campaigns tab")))</f>
        <v/>
      </c>
      <c r="J7068" s="83" t="str">
        <f aca="false">IF(D7068="","",D7068*IF(Settings!$B$23=Settings!$C$6,1,IF(Settings!$B$23="USD",1/INDEX(Settings!$B$29:$B$40,MONTH(B7068)),INDEX(Settings!$B$29:$B$40,MONTH(B7068)))))</f>
        <v/>
      </c>
    </row>
    <row r="7069" customFormat="false" ht="15" hidden="false" customHeight="false" outlineLevel="0" collapsed="false">
      <c r="I7069" s="0" t="str">
        <f aca="false">IF(A7069="","",IF(COUNTIF(Campaigns!$A$7:$A$300,A7069)&gt;0,"✓",IF(N(D7069)=0,"– no spend","⚠ add to Campaigns tab")))</f>
        <v/>
      </c>
      <c r="J7069" s="83" t="str">
        <f aca="false">IF(D7069="","",D7069*IF(Settings!$B$23=Settings!$C$6,1,IF(Settings!$B$23="USD",1/INDEX(Settings!$B$29:$B$40,MONTH(B7069)),INDEX(Settings!$B$29:$B$40,MONTH(B7069)))))</f>
        <v/>
      </c>
    </row>
    <row r="7070" customFormat="false" ht="15" hidden="false" customHeight="false" outlineLevel="0" collapsed="false">
      <c r="I7070" s="0" t="str">
        <f aca="false">IF(A7070="","",IF(COUNTIF(Campaigns!$A$7:$A$300,A7070)&gt;0,"✓",IF(N(D7070)=0,"– no spend","⚠ add to Campaigns tab")))</f>
        <v/>
      </c>
      <c r="J7070" s="83" t="str">
        <f aca="false">IF(D7070="","",D7070*IF(Settings!$B$23=Settings!$C$6,1,IF(Settings!$B$23="USD",1/INDEX(Settings!$B$29:$B$40,MONTH(B7070)),INDEX(Settings!$B$29:$B$40,MONTH(B7070)))))</f>
        <v/>
      </c>
    </row>
    <row r="7071" customFormat="false" ht="15" hidden="false" customHeight="false" outlineLevel="0" collapsed="false">
      <c r="I7071" s="0" t="str">
        <f aca="false">IF(A7071="","",IF(COUNTIF(Campaigns!$A$7:$A$300,A7071)&gt;0,"✓",IF(N(D7071)=0,"– no spend","⚠ add to Campaigns tab")))</f>
        <v/>
      </c>
      <c r="J7071" s="83" t="str">
        <f aca="false">IF(D7071="","",D7071*IF(Settings!$B$23=Settings!$C$6,1,IF(Settings!$B$23="USD",1/INDEX(Settings!$B$29:$B$40,MONTH(B7071)),INDEX(Settings!$B$29:$B$40,MONTH(B7071)))))</f>
        <v/>
      </c>
    </row>
    <row r="7072" customFormat="false" ht="15" hidden="false" customHeight="false" outlineLevel="0" collapsed="false">
      <c r="I7072" s="0" t="str">
        <f aca="false">IF(A7072="","",IF(COUNTIF(Campaigns!$A$7:$A$300,A7072)&gt;0,"✓",IF(N(D7072)=0,"– no spend","⚠ add to Campaigns tab")))</f>
        <v/>
      </c>
      <c r="J7072" s="83" t="str">
        <f aca="false">IF(D7072="","",D7072*IF(Settings!$B$23=Settings!$C$6,1,IF(Settings!$B$23="USD",1/INDEX(Settings!$B$29:$B$40,MONTH(B7072)),INDEX(Settings!$B$29:$B$40,MONTH(B7072)))))</f>
        <v/>
      </c>
    </row>
    <row r="7073" customFormat="false" ht="15" hidden="false" customHeight="false" outlineLevel="0" collapsed="false">
      <c r="I7073" s="0" t="str">
        <f aca="false">IF(A7073="","",IF(COUNTIF(Campaigns!$A$7:$A$300,A7073)&gt;0,"✓",IF(N(D7073)=0,"– no spend","⚠ add to Campaigns tab")))</f>
        <v/>
      </c>
      <c r="J7073" s="83" t="str">
        <f aca="false">IF(D7073="","",D7073*IF(Settings!$B$23=Settings!$C$6,1,IF(Settings!$B$23="USD",1/INDEX(Settings!$B$29:$B$40,MONTH(B7073)),INDEX(Settings!$B$29:$B$40,MONTH(B7073)))))</f>
        <v/>
      </c>
    </row>
    <row r="7074" customFormat="false" ht="15" hidden="false" customHeight="false" outlineLevel="0" collapsed="false">
      <c r="I7074" s="0" t="str">
        <f aca="false">IF(A7074="","",IF(COUNTIF(Campaigns!$A$7:$A$300,A7074)&gt;0,"✓",IF(N(D7074)=0,"– no spend","⚠ add to Campaigns tab")))</f>
        <v/>
      </c>
      <c r="J7074" s="83" t="str">
        <f aca="false">IF(D7074="","",D7074*IF(Settings!$B$23=Settings!$C$6,1,IF(Settings!$B$23="USD",1/INDEX(Settings!$B$29:$B$40,MONTH(B7074)),INDEX(Settings!$B$29:$B$40,MONTH(B7074)))))</f>
        <v/>
      </c>
    </row>
    <row r="7075" customFormat="false" ht="15" hidden="false" customHeight="false" outlineLevel="0" collapsed="false">
      <c r="I7075" s="0" t="str">
        <f aca="false">IF(A7075="","",IF(COUNTIF(Campaigns!$A$7:$A$300,A7075)&gt;0,"✓",IF(N(D7075)=0,"– no spend","⚠ add to Campaigns tab")))</f>
        <v/>
      </c>
      <c r="J7075" s="83" t="str">
        <f aca="false">IF(D7075="","",D7075*IF(Settings!$B$23=Settings!$C$6,1,IF(Settings!$B$23="USD",1/INDEX(Settings!$B$29:$B$40,MONTH(B7075)),INDEX(Settings!$B$29:$B$40,MONTH(B7075)))))</f>
        <v/>
      </c>
    </row>
    <row r="7076" customFormat="false" ht="15" hidden="false" customHeight="false" outlineLevel="0" collapsed="false">
      <c r="I7076" s="0" t="str">
        <f aca="false">IF(A7076="","",IF(COUNTIF(Campaigns!$A$7:$A$300,A7076)&gt;0,"✓",IF(N(D7076)=0,"– no spend","⚠ add to Campaigns tab")))</f>
        <v/>
      </c>
      <c r="J7076" s="83" t="str">
        <f aca="false">IF(D7076="","",D7076*IF(Settings!$B$23=Settings!$C$6,1,IF(Settings!$B$23="USD",1/INDEX(Settings!$B$29:$B$40,MONTH(B7076)),INDEX(Settings!$B$29:$B$40,MONTH(B7076)))))</f>
        <v/>
      </c>
    </row>
    <row r="7077" customFormat="false" ht="15" hidden="false" customHeight="false" outlineLevel="0" collapsed="false">
      <c r="I7077" s="0" t="str">
        <f aca="false">IF(A7077="","",IF(COUNTIF(Campaigns!$A$7:$A$300,A7077)&gt;0,"✓",IF(N(D7077)=0,"– no spend","⚠ add to Campaigns tab")))</f>
        <v/>
      </c>
      <c r="J7077" s="83" t="str">
        <f aca="false">IF(D7077="","",D7077*IF(Settings!$B$23=Settings!$C$6,1,IF(Settings!$B$23="USD",1/INDEX(Settings!$B$29:$B$40,MONTH(B7077)),INDEX(Settings!$B$29:$B$40,MONTH(B7077)))))</f>
        <v/>
      </c>
    </row>
    <row r="7078" customFormat="false" ht="15" hidden="false" customHeight="false" outlineLevel="0" collapsed="false">
      <c r="I7078" s="0" t="str">
        <f aca="false">IF(A7078="","",IF(COUNTIF(Campaigns!$A$7:$A$300,A7078)&gt;0,"✓",IF(N(D7078)=0,"– no spend","⚠ add to Campaigns tab")))</f>
        <v/>
      </c>
      <c r="J7078" s="83" t="str">
        <f aca="false">IF(D7078="","",D7078*IF(Settings!$B$23=Settings!$C$6,1,IF(Settings!$B$23="USD",1/INDEX(Settings!$B$29:$B$40,MONTH(B7078)),INDEX(Settings!$B$29:$B$40,MONTH(B7078)))))</f>
        <v/>
      </c>
    </row>
    <row r="7079" customFormat="false" ht="15" hidden="false" customHeight="false" outlineLevel="0" collapsed="false">
      <c r="I7079" s="0" t="str">
        <f aca="false">IF(A7079="","",IF(COUNTIF(Campaigns!$A$7:$A$300,A7079)&gt;0,"✓",IF(N(D7079)=0,"– no spend","⚠ add to Campaigns tab")))</f>
        <v/>
      </c>
      <c r="J7079" s="83" t="str">
        <f aca="false">IF(D7079="","",D7079*IF(Settings!$B$23=Settings!$C$6,1,IF(Settings!$B$23="USD",1/INDEX(Settings!$B$29:$B$40,MONTH(B7079)),INDEX(Settings!$B$29:$B$40,MONTH(B7079)))))</f>
        <v/>
      </c>
    </row>
    <row r="7080" customFormat="false" ht="15" hidden="false" customHeight="false" outlineLevel="0" collapsed="false">
      <c r="I7080" s="0" t="str">
        <f aca="false">IF(A7080="","",IF(COUNTIF(Campaigns!$A$7:$A$300,A7080)&gt;0,"✓",IF(N(D7080)=0,"– no spend","⚠ add to Campaigns tab")))</f>
        <v/>
      </c>
      <c r="J7080" s="83" t="str">
        <f aca="false">IF(D7080="","",D7080*IF(Settings!$B$23=Settings!$C$6,1,IF(Settings!$B$23="USD",1/INDEX(Settings!$B$29:$B$40,MONTH(B7080)),INDEX(Settings!$B$29:$B$40,MONTH(B7080)))))</f>
        <v/>
      </c>
    </row>
    <row r="7081" customFormat="false" ht="15" hidden="false" customHeight="false" outlineLevel="0" collapsed="false">
      <c r="I7081" s="0" t="str">
        <f aca="false">IF(A7081="","",IF(COUNTIF(Campaigns!$A$7:$A$300,A7081)&gt;0,"✓",IF(N(D7081)=0,"– no spend","⚠ add to Campaigns tab")))</f>
        <v/>
      </c>
      <c r="J7081" s="83" t="str">
        <f aca="false">IF(D7081="","",D7081*IF(Settings!$B$23=Settings!$C$6,1,IF(Settings!$B$23="USD",1/INDEX(Settings!$B$29:$B$40,MONTH(B7081)),INDEX(Settings!$B$29:$B$40,MONTH(B7081)))))</f>
        <v/>
      </c>
    </row>
    <row r="7082" customFormat="false" ht="15" hidden="false" customHeight="false" outlineLevel="0" collapsed="false">
      <c r="I7082" s="0" t="str">
        <f aca="false">IF(A7082="","",IF(COUNTIF(Campaigns!$A$7:$A$300,A7082)&gt;0,"✓",IF(N(D7082)=0,"– no spend","⚠ add to Campaigns tab")))</f>
        <v/>
      </c>
      <c r="J7082" s="83" t="str">
        <f aca="false">IF(D7082="","",D7082*IF(Settings!$B$23=Settings!$C$6,1,IF(Settings!$B$23="USD",1/INDEX(Settings!$B$29:$B$40,MONTH(B7082)),INDEX(Settings!$B$29:$B$40,MONTH(B7082)))))</f>
        <v/>
      </c>
    </row>
    <row r="7083" customFormat="false" ht="15" hidden="false" customHeight="false" outlineLevel="0" collapsed="false">
      <c r="I7083" s="0" t="str">
        <f aca="false">IF(A7083="","",IF(COUNTIF(Campaigns!$A$7:$A$300,A7083)&gt;0,"✓",IF(N(D7083)=0,"– no spend","⚠ add to Campaigns tab")))</f>
        <v/>
      </c>
      <c r="J7083" s="83" t="str">
        <f aca="false">IF(D7083="","",D7083*IF(Settings!$B$23=Settings!$C$6,1,IF(Settings!$B$23="USD",1/INDEX(Settings!$B$29:$B$40,MONTH(B7083)),INDEX(Settings!$B$29:$B$40,MONTH(B7083)))))</f>
        <v/>
      </c>
    </row>
    <row r="7084" customFormat="false" ht="15" hidden="false" customHeight="false" outlineLevel="0" collapsed="false">
      <c r="I7084" s="0" t="str">
        <f aca="false">IF(A7084="","",IF(COUNTIF(Campaigns!$A$7:$A$300,A7084)&gt;0,"✓",IF(N(D7084)=0,"– no spend","⚠ add to Campaigns tab")))</f>
        <v/>
      </c>
      <c r="J7084" s="83" t="str">
        <f aca="false">IF(D7084="","",D7084*IF(Settings!$B$23=Settings!$C$6,1,IF(Settings!$B$23="USD",1/INDEX(Settings!$B$29:$B$40,MONTH(B7084)),INDEX(Settings!$B$29:$B$40,MONTH(B7084)))))</f>
        <v/>
      </c>
    </row>
    <row r="7085" customFormat="false" ht="15" hidden="false" customHeight="false" outlineLevel="0" collapsed="false">
      <c r="I7085" s="0" t="str">
        <f aca="false">IF(A7085="","",IF(COUNTIF(Campaigns!$A$7:$A$300,A7085)&gt;0,"✓",IF(N(D7085)=0,"– no spend","⚠ add to Campaigns tab")))</f>
        <v/>
      </c>
      <c r="J7085" s="83" t="str">
        <f aca="false">IF(D7085="","",D7085*IF(Settings!$B$23=Settings!$C$6,1,IF(Settings!$B$23="USD",1/INDEX(Settings!$B$29:$B$40,MONTH(B7085)),INDEX(Settings!$B$29:$B$40,MONTH(B7085)))))</f>
        <v/>
      </c>
    </row>
    <row r="7086" customFormat="false" ht="15" hidden="false" customHeight="false" outlineLevel="0" collapsed="false">
      <c r="I7086" s="0" t="str">
        <f aca="false">IF(A7086="","",IF(COUNTIF(Campaigns!$A$7:$A$300,A7086)&gt;0,"✓",IF(N(D7086)=0,"– no spend","⚠ add to Campaigns tab")))</f>
        <v/>
      </c>
      <c r="J7086" s="83" t="str">
        <f aca="false">IF(D7086="","",D7086*IF(Settings!$B$23=Settings!$C$6,1,IF(Settings!$B$23="USD",1/INDEX(Settings!$B$29:$B$40,MONTH(B7086)),INDEX(Settings!$B$29:$B$40,MONTH(B7086)))))</f>
        <v/>
      </c>
    </row>
    <row r="7087" customFormat="false" ht="15" hidden="false" customHeight="false" outlineLevel="0" collapsed="false">
      <c r="I7087" s="0" t="str">
        <f aca="false">IF(A7087="","",IF(COUNTIF(Campaigns!$A$7:$A$300,A7087)&gt;0,"✓",IF(N(D7087)=0,"– no spend","⚠ add to Campaigns tab")))</f>
        <v/>
      </c>
      <c r="J7087" s="83" t="str">
        <f aca="false">IF(D7087="","",D7087*IF(Settings!$B$23=Settings!$C$6,1,IF(Settings!$B$23="USD",1/INDEX(Settings!$B$29:$B$40,MONTH(B7087)),INDEX(Settings!$B$29:$B$40,MONTH(B7087)))))</f>
        <v/>
      </c>
    </row>
    <row r="7088" customFormat="false" ht="15" hidden="false" customHeight="false" outlineLevel="0" collapsed="false">
      <c r="I7088" s="0" t="str">
        <f aca="false">IF(A7088="","",IF(COUNTIF(Campaigns!$A$7:$A$300,A7088)&gt;0,"✓",IF(N(D7088)=0,"– no spend","⚠ add to Campaigns tab")))</f>
        <v/>
      </c>
      <c r="J7088" s="83" t="str">
        <f aca="false">IF(D7088="","",D7088*IF(Settings!$B$23=Settings!$C$6,1,IF(Settings!$B$23="USD",1/INDEX(Settings!$B$29:$B$40,MONTH(B7088)),INDEX(Settings!$B$29:$B$40,MONTH(B7088)))))</f>
        <v/>
      </c>
    </row>
    <row r="7089" customFormat="false" ht="15" hidden="false" customHeight="false" outlineLevel="0" collapsed="false">
      <c r="I7089" s="0" t="str">
        <f aca="false">IF(A7089="","",IF(COUNTIF(Campaigns!$A$7:$A$300,A7089)&gt;0,"✓",IF(N(D7089)=0,"– no spend","⚠ add to Campaigns tab")))</f>
        <v/>
      </c>
      <c r="J7089" s="83" t="str">
        <f aca="false">IF(D7089="","",D7089*IF(Settings!$B$23=Settings!$C$6,1,IF(Settings!$B$23="USD",1/INDEX(Settings!$B$29:$B$40,MONTH(B7089)),INDEX(Settings!$B$29:$B$40,MONTH(B7089)))))</f>
        <v/>
      </c>
    </row>
    <row r="7090" customFormat="false" ht="15" hidden="false" customHeight="false" outlineLevel="0" collapsed="false">
      <c r="I7090" s="0" t="str">
        <f aca="false">IF(A7090="","",IF(COUNTIF(Campaigns!$A$7:$A$300,A7090)&gt;0,"✓",IF(N(D7090)=0,"– no spend","⚠ add to Campaigns tab")))</f>
        <v/>
      </c>
      <c r="J7090" s="83" t="str">
        <f aca="false">IF(D7090="","",D7090*IF(Settings!$B$23=Settings!$C$6,1,IF(Settings!$B$23="USD",1/INDEX(Settings!$B$29:$B$40,MONTH(B7090)),INDEX(Settings!$B$29:$B$40,MONTH(B7090)))))</f>
        <v/>
      </c>
    </row>
    <row r="7091" customFormat="false" ht="15" hidden="false" customHeight="false" outlineLevel="0" collapsed="false">
      <c r="I7091" s="0" t="str">
        <f aca="false">IF(A7091="","",IF(COUNTIF(Campaigns!$A$7:$A$300,A7091)&gt;0,"✓",IF(N(D7091)=0,"– no spend","⚠ add to Campaigns tab")))</f>
        <v/>
      </c>
      <c r="J7091" s="83" t="str">
        <f aca="false">IF(D7091="","",D7091*IF(Settings!$B$23=Settings!$C$6,1,IF(Settings!$B$23="USD",1/INDEX(Settings!$B$29:$B$40,MONTH(B7091)),INDEX(Settings!$B$29:$B$40,MONTH(B7091)))))</f>
        <v/>
      </c>
    </row>
    <row r="7092" customFormat="false" ht="15" hidden="false" customHeight="false" outlineLevel="0" collapsed="false">
      <c r="I7092" s="0" t="str">
        <f aca="false">IF(A7092="","",IF(COUNTIF(Campaigns!$A$7:$A$300,A7092)&gt;0,"✓",IF(N(D7092)=0,"– no spend","⚠ add to Campaigns tab")))</f>
        <v/>
      </c>
      <c r="J7092" s="83" t="str">
        <f aca="false">IF(D7092="","",D7092*IF(Settings!$B$23=Settings!$C$6,1,IF(Settings!$B$23="USD",1/INDEX(Settings!$B$29:$B$40,MONTH(B7092)),INDEX(Settings!$B$29:$B$40,MONTH(B7092)))))</f>
        <v/>
      </c>
    </row>
    <row r="7093" customFormat="false" ht="15" hidden="false" customHeight="false" outlineLevel="0" collapsed="false">
      <c r="I7093" s="0" t="str">
        <f aca="false">IF(A7093="","",IF(COUNTIF(Campaigns!$A$7:$A$300,A7093)&gt;0,"✓",IF(N(D7093)=0,"– no spend","⚠ add to Campaigns tab")))</f>
        <v/>
      </c>
      <c r="J7093" s="83" t="str">
        <f aca="false">IF(D7093="","",D7093*IF(Settings!$B$23=Settings!$C$6,1,IF(Settings!$B$23="USD",1/INDEX(Settings!$B$29:$B$40,MONTH(B7093)),INDEX(Settings!$B$29:$B$40,MONTH(B7093)))))</f>
        <v/>
      </c>
    </row>
    <row r="7094" customFormat="false" ht="15" hidden="false" customHeight="false" outlineLevel="0" collapsed="false">
      <c r="I7094" s="0" t="str">
        <f aca="false">IF(A7094="","",IF(COUNTIF(Campaigns!$A$7:$A$300,A7094)&gt;0,"✓",IF(N(D7094)=0,"– no spend","⚠ add to Campaigns tab")))</f>
        <v/>
      </c>
      <c r="J7094" s="83" t="str">
        <f aca="false">IF(D7094="","",D7094*IF(Settings!$B$23=Settings!$C$6,1,IF(Settings!$B$23="USD",1/INDEX(Settings!$B$29:$B$40,MONTH(B7094)),INDEX(Settings!$B$29:$B$40,MONTH(B7094)))))</f>
        <v/>
      </c>
    </row>
    <row r="7095" customFormat="false" ht="15" hidden="false" customHeight="false" outlineLevel="0" collapsed="false">
      <c r="I7095" s="0" t="str">
        <f aca="false">IF(A7095="","",IF(COUNTIF(Campaigns!$A$7:$A$300,A7095)&gt;0,"✓",IF(N(D7095)=0,"– no spend","⚠ add to Campaigns tab")))</f>
        <v/>
      </c>
      <c r="J7095" s="83" t="str">
        <f aca="false">IF(D7095="","",D7095*IF(Settings!$B$23=Settings!$C$6,1,IF(Settings!$B$23="USD",1/INDEX(Settings!$B$29:$B$40,MONTH(B7095)),INDEX(Settings!$B$29:$B$40,MONTH(B7095)))))</f>
        <v/>
      </c>
    </row>
    <row r="7096" customFormat="false" ht="15" hidden="false" customHeight="false" outlineLevel="0" collapsed="false">
      <c r="I7096" s="0" t="str">
        <f aca="false">IF(A7096="","",IF(COUNTIF(Campaigns!$A$7:$A$300,A7096)&gt;0,"✓",IF(N(D7096)=0,"– no spend","⚠ add to Campaigns tab")))</f>
        <v/>
      </c>
      <c r="J7096" s="83" t="str">
        <f aca="false">IF(D7096="","",D7096*IF(Settings!$B$23=Settings!$C$6,1,IF(Settings!$B$23="USD",1/INDEX(Settings!$B$29:$B$40,MONTH(B7096)),INDEX(Settings!$B$29:$B$40,MONTH(B7096)))))</f>
        <v/>
      </c>
    </row>
    <row r="7097" customFormat="false" ht="15" hidden="false" customHeight="false" outlineLevel="0" collapsed="false">
      <c r="I7097" s="0" t="str">
        <f aca="false">IF(A7097="","",IF(COUNTIF(Campaigns!$A$7:$A$300,A7097)&gt;0,"✓",IF(N(D7097)=0,"– no spend","⚠ add to Campaigns tab")))</f>
        <v/>
      </c>
      <c r="J7097" s="83" t="str">
        <f aca="false">IF(D7097="","",D7097*IF(Settings!$B$23=Settings!$C$6,1,IF(Settings!$B$23="USD",1/INDEX(Settings!$B$29:$B$40,MONTH(B7097)),INDEX(Settings!$B$29:$B$40,MONTH(B7097)))))</f>
        <v/>
      </c>
    </row>
    <row r="7098" customFormat="false" ht="15" hidden="false" customHeight="false" outlineLevel="0" collapsed="false">
      <c r="I7098" s="0" t="str">
        <f aca="false">IF(A7098="","",IF(COUNTIF(Campaigns!$A$7:$A$300,A7098)&gt;0,"✓",IF(N(D7098)=0,"– no spend","⚠ add to Campaigns tab")))</f>
        <v/>
      </c>
      <c r="J7098" s="83" t="str">
        <f aca="false">IF(D7098="","",D7098*IF(Settings!$B$23=Settings!$C$6,1,IF(Settings!$B$23="USD",1/INDEX(Settings!$B$29:$B$40,MONTH(B7098)),INDEX(Settings!$B$29:$B$40,MONTH(B7098)))))</f>
        <v/>
      </c>
    </row>
    <row r="7099" customFormat="false" ht="15" hidden="false" customHeight="false" outlineLevel="0" collapsed="false">
      <c r="I7099" s="0" t="str">
        <f aca="false">IF(A7099="","",IF(COUNTIF(Campaigns!$A$7:$A$300,A7099)&gt;0,"✓",IF(N(D7099)=0,"– no spend","⚠ add to Campaigns tab")))</f>
        <v/>
      </c>
      <c r="J7099" s="83" t="str">
        <f aca="false">IF(D7099="","",D7099*IF(Settings!$B$23=Settings!$C$6,1,IF(Settings!$B$23="USD",1/INDEX(Settings!$B$29:$B$40,MONTH(B7099)),INDEX(Settings!$B$29:$B$40,MONTH(B7099)))))</f>
        <v/>
      </c>
    </row>
    <row r="7100" customFormat="false" ht="15" hidden="false" customHeight="false" outlineLevel="0" collapsed="false">
      <c r="I7100" s="0" t="str">
        <f aca="false">IF(A7100="","",IF(COUNTIF(Campaigns!$A$7:$A$300,A7100)&gt;0,"✓",IF(N(D7100)=0,"– no spend","⚠ add to Campaigns tab")))</f>
        <v/>
      </c>
      <c r="J7100" s="83" t="str">
        <f aca="false">IF(D7100="","",D7100*IF(Settings!$B$23=Settings!$C$6,1,IF(Settings!$B$23="USD",1/INDEX(Settings!$B$29:$B$40,MONTH(B7100)),INDEX(Settings!$B$29:$B$40,MONTH(B7100)))))</f>
        <v/>
      </c>
    </row>
    <row r="7101" customFormat="false" ht="15" hidden="false" customHeight="false" outlineLevel="0" collapsed="false">
      <c r="I7101" s="0" t="str">
        <f aca="false">IF(A7101="","",IF(COUNTIF(Campaigns!$A$7:$A$300,A7101)&gt;0,"✓",IF(N(D7101)=0,"– no spend","⚠ add to Campaigns tab")))</f>
        <v/>
      </c>
      <c r="J7101" s="83" t="str">
        <f aca="false">IF(D7101="","",D7101*IF(Settings!$B$23=Settings!$C$6,1,IF(Settings!$B$23="USD",1/INDEX(Settings!$B$29:$B$40,MONTH(B7101)),INDEX(Settings!$B$29:$B$40,MONTH(B7101)))))</f>
        <v/>
      </c>
    </row>
    <row r="7102" customFormat="false" ht="15" hidden="false" customHeight="false" outlineLevel="0" collapsed="false">
      <c r="I7102" s="0" t="str">
        <f aca="false">IF(A7102="","",IF(COUNTIF(Campaigns!$A$7:$A$300,A7102)&gt;0,"✓",IF(N(D7102)=0,"– no spend","⚠ add to Campaigns tab")))</f>
        <v/>
      </c>
      <c r="J7102" s="83" t="str">
        <f aca="false">IF(D7102="","",D7102*IF(Settings!$B$23=Settings!$C$6,1,IF(Settings!$B$23="USD",1/INDEX(Settings!$B$29:$B$40,MONTH(B7102)),INDEX(Settings!$B$29:$B$40,MONTH(B7102)))))</f>
        <v/>
      </c>
    </row>
    <row r="7103" customFormat="false" ht="15" hidden="false" customHeight="false" outlineLevel="0" collapsed="false">
      <c r="I7103" s="0" t="str">
        <f aca="false">IF(A7103="","",IF(COUNTIF(Campaigns!$A$7:$A$300,A7103)&gt;0,"✓",IF(N(D7103)=0,"– no spend","⚠ add to Campaigns tab")))</f>
        <v/>
      </c>
      <c r="J7103" s="83" t="str">
        <f aca="false">IF(D7103="","",D7103*IF(Settings!$B$23=Settings!$C$6,1,IF(Settings!$B$23="USD",1/INDEX(Settings!$B$29:$B$40,MONTH(B7103)),INDEX(Settings!$B$29:$B$40,MONTH(B7103)))))</f>
        <v/>
      </c>
    </row>
    <row r="7104" customFormat="false" ht="15" hidden="false" customHeight="false" outlineLevel="0" collapsed="false">
      <c r="I7104" s="0" t="str">
        <f aca="false">IF(A7104="","",IF(COUNTIF(Campaigns!$A$7:$A$300,A7104)&gt;0,"✓",IF(N(D7104)=0,"– no spend","⚠ add to Campaigns tab")))</f>
        <v/>
      </c>
      <c r="J7104" s="83" t="str">
        <f aca="false">IF(D7104="","",D7104*IF(Settings!$B$23=Settings!$C$6,1,IF(Settings!$B$23="USD",1/INDEX(Settings!$B$29:$B$40,MONTH(B7104)),INDEX(Settings!$B$29:$B$40,MONTH(B7104)))))</f>
        <v/>
      </c>
    </row>
    <row r="7105" customFormat="false" ht="15" hidden="false" customHeight="false" outlineLevel="0" collapsed="false">
      <c r="I7105" s="0" t="str">
        <f aca="false">IF(A7105="","",IF(COUNTIF(Campaigns!$A$7:$A$300,A7105)&gt;0,"✓",IF(N(D7105)=0,"– no spend","⚠ add to Campaigns tab")))</f>
        <v/>
      </c>
      <c r="J7105" s="83" t="str">
        <f aca="false">IF(D7105="","",D7105*IF(Settings!$B$23=Settings!$C$6,1,IF(Settings!$B$23="USD",1/INDEX(Settings!$B$29:$B$40,MONTH(B7105)),INDEX(Settings!$B$29:$B$40,MONTH(B7105)))))</f>
        <v/>
      </c>
    </row>
    <row r="7106" customFormat="false" ht="15" hidden="false" customHeight="false" outlineLevel="0" collapsed="false">
      <c r="I7106" s="0" t="str">
        <f aca="false">IF(A7106="","",IF(COUNTIF(Campaigns!$A$7:$A$300,A7106)&gt;0,"✓",IF(N(D7106)=0,"– no spend","⚠ add to Campaigns tab")))</f>
        <v/>
      </c>
      <c r="J7106" s="83" t="str">
        <f aca="false">IF(D7106="","",D7106*IF(Settings!$B$23=Settings!$C$6,1,IF(Settings!$B$23="USD",1/INDEX(Settings!$B$29:$B$40,MONTH(B7106)),INDEX(Settings!$B$29:$B$40,MONTH(B7106)))))</f>
        <v/>
      </c>
    </row>
    <row r="7107" customFormat="false" ht="15" hidden="false" customHeight="false" outlineLevel="0" collapsed="false">
      <c r="I7107" s="0" t="str">
        <f aca="false">IF(A7107="","",IF(COUNTIF(Campaigns!$A$7:$A$300,A7107)&gt;0,"✓",IF(N(D7107)=0,"– no spend","⚠ add to Campaigns tab")))</f>
        <v/>
      </c>
      <c r="J7107" s="83" t="str">
        <f aca="false">IF(D7107="","",D7107*IF(Settings!$B$23=Settings!$C$6,1,IF(Settings!$B$23="USD",1/INDEX(Settings!$B$29:$B$40,MONTH(B7107)),INDEX(Settings!$B$29:$B$40,MONTH(B7107)))))</f>
        <v/>
      </c>
    </row>
    <row r="7108" customFormat="false" ht="15" hidden="false" customHeight="false" outlineLevel="0" collapsed="false">
      <c r="I7108" s="0" t="str">
        <f aca="false">IF(A7108="","",IF(COUNTIF(Campaigns!$A$7:$A$300,A7108)&gt;0,"✓",IF(N(D7108)=0,"– no spend","⚠ add to Campaigns tab")))</f>
        <v/>
      </c>
      <c r="J7108" s="83" t="str">
        <f aca="false">IF(D7108="","",D7108*IF(Settings!$B$23=Settings!$C$6,1,IF(Settings!$B$23="USD",1/INDEX(Settings!$B$29:$B$40,MONTH(B7108)),INDEX(Settings!$B$29:$B$40,MONTH(B7108)))))</f>
        <v/>
      </c>
    </row>
    <row r="7109" customFormat="false" ht="15" hidden="false" customHeight="false" outlineLevel="0" collapsed="false">
      <c r="I7109" s="0" t="str">
        <f aca="false">IF(A7109="","",IF(COUNTIF(Campaigns!$A$7:$A$300,A7109)&gt;0,"✓",IF(N(D7109)=0,"– no spend","⚠ add to Campaigns tab")))</f>
        <v/>
      </c>
      <c r="J7109" s="83" t="str">
        <f aca="false">IF(D7109="","",D7109*IF(Settings!$B$23=Settings!$C$6,1,IF(Settings!$B$23="USD",1/INDEX(Settings!$B$29:$B$40,MONTH(B7109)),INDEX(Settings!$B$29:$B$40,MONTH(B7109)))))</f>
        <v/>
      </c>
    </row>
    <row r="7110" customFormat="false" ht="15" hidden="false" customHeight="false" outlineLevel="0" collapsed="false">
      <c r="I7110" s="0" t="str">
        <f aca="false">IF(A7110="","",IF(COUNTIF(Campaigns!$A$7:$A$300,A7110)&gt;0,"✓",IF(N(D7110)=0,"– no spend","⚠ add to Campaigns tab")))</f>
        <v/>
      </c>
      <c r="J7110" s="83" t="str">
        <f aca="false">IF(D7110="","",D7110*IF(Settings!$B$23=Settings!$C$6,1,IF(Settings!$B$23="USD",1/INDEX(Settings!$B$29:$B$40,MONTH(B7110)),INDEX(Settings!$B$29:$B$40,MONTH(B7110)))))</f>
        <v/>
      </c>
    </row>
    <row r="7111" customFormat="false" ht="15" hidden="false" customHeight="false" outlineLevel="0" collapsed="false">
      <c r="I7111" s="0" t="str">
        <f aca="false">IF(A7111="","",IF(COUNTIF(Campaigns!$A$7:$A$300,A7111)&gt;0,"✓",IF(N(D7111)=0,"– no spend","⚠ add to Campaigns tab")))</f>
        <v/>
      </c>
      <c r="J7111" s="83" t="str">
        <f aca="false">IF(D7111="","",D7111*IF(Settings!$B$23=Settings!$C$6,1,IF(Settings!$B$23="USD",1/INDEX(Settings!$B$29:$B$40,MONTH(B7111)),INDEX(Settings!$B$29:$B$40,MONTH(B7111)))))</f>
        <v/>
      </c>
    </row>
    <row r="7112" customFormat="false" ht="15" hidden="false" customHeight="false" outlineLevel="0" collapsed="false">
      <c r="I7112" s="0" t="str">
        <f aca="false">IF(A7112="","",IF(COUNTIF(Campaigns!$A$7:$A$300,A7112)&gt;0,"✓",IF(N(D7112)=0,"– no spend","⚠ add to Campaigns tab")))</f>
        <v/>
      </c>
      <c r="J7112" s="83" t="str">
        <f aca="false">IF(D7112="","",D7112*IF(Settings!$B$23=Settings!$C$6,1,IF(Settings!$B$23="USD",1/INDEX(Settings!$B$29:$B$40,MONTH(B7112)),INDEX(Settings!$B$29:$B$40,MONTH(B7112)))))</f>
        <v/>
      </c>
    </row>
    <row r="7113" customFormat="false" ht="15" hidden="false" customHeight="false" outlineLevel="0" collapsed="false">
      <c r="I7113" s="0" t="str">
        <f aca="false">IF(A7113="","",IF(COUNTIF(Campaigns!$A$7:$A$300,A7113)&gt;0,"✓",IF(N(D7113)=0,"– no spend","⚠ add to Campaigns tab")))</f>
        <v/>
      </c>
      <c r="J7113" s="83" t="str">
        <f aca="false">IF(D7113="","",D7113*IF(Settings!$B$23=Settings!$C$6,1,IF(Settings!$B$23="USD",1/INDEX(Settings!$B$29:$B$40,MONTH(B7113)),INDEX(Settings!$B$29:$B$40,MONTH(B7113)))))</f>
        <v/>
      </c>
    </row>
    <row r="7114" customFormat="false" ht="15" hidden="false" customHeight="false" outlineLevel="0" collapsed="false">
      <c r="I7114" s="0" t="str">
        <f aca="false">IF(A7114="","",IF(COUNTIF(Campaigns!$A$7:$A$300,A7114)&gt;0,"✓",IF(N(D7114)=0,"– no spend","⚠ add to Campaigns tab")))</f>
        <v/>
      </c>
      <c r="J7114" s="83" t="str">
        <f aca="false">IF(D7114="","",D7114*IF(Settings!$B$23=Settings!$C$6,1,IF(Settings!$B$23="USD",1/INDEX(Settings!$B$29:$B$40,MONTH(B7114)),INDEX(Settings!$B$29:$B$40,MONTH(B7114)))))</f>
        <v/>
      </c>
    </row>
    <row r="7115" customFormat="false" ht="15" hidden="false" customHeight="false" outlineLevel="0" collapsed="false">
      <c r="I7115" s="0" t="str">
        <f aca="false">IF(A7115="","",IF(COUNTIF(Campaigns!$A$7:$A$300,A7115)&gt;0,"✓",IF(N(D7115)=0,"– no spend","⚠ add to Campaigns tab")))</f>
        <v/>
      </c>
      <c r="J7115" s="83" t="str">
        <f aca="false">IF(D7115="","",D7115*IF(Settings!$B$23=Settings!$C$6,1,IF(Settings!$B$23="USD",1/INDEX(Settings!$B$29:$B$40,MONTH(B7115)),INDEX(Settings!$B$29:$B$40,MONTH(B7115)))))</f>
        <v/>
      </c>
    </row>
    <row r="7116" customFormat="false" ht="15" hidden="false" customHeight="false" outlineLevel="0" collapsed="false">
      <c r="I7116" s="0" t="str">
        <f aca="false">IF(A7116="","",IF(COUNTIF(Campaigns!$A$7:$A$300,A7116)&gt;0,"✓",IF(N(D7116)=0,"– no spend","⚠ add to Campaigns tab")))</f>
        <v/>
      </c>
      <c r="J7116" s="83" t="str">
        <f aca="false">IF(D7116="","",D7116*IF(Settings!$B$23=Settings!$C$6,1,IF(Settings!$B$23="USD",1/INDEX(Settings!$B$29:$B$40,MONTH(B7116)),INDEX(Settings!$B$29:$B$40,MONTH(B7116)))))</f>
        <v/>
      </c>
    </row>
    <row r="7117" customFormat="false" ht="15" hidden="false" customHeight="false" outlineLevel="0" collapsed="false">
      <c r="I7117" s="0" t="str">
        <f aca="false">IF(A7117="","",IF(COUNTIF(Campaigns!$A$7:$A$300,A7117)&gt;0,"✓",IF(N(D7117)=0,"– no spend","⚠ add to Campaigns tab")))</f>
        <v/>
      </c>
      <c r="J7117" s="83" t="str">
        <f aca="false">IF(D7117="","",D7117*IF(Settings!$B$23=Settings!$C$6,1,IF(Settings!$B$23="USD",1/INDEX(Settings!$B$29:$B$40,MONTH(B7117)),INDEX(Settings!$B$29:$B$40,MONTH(B7117)))))</f>
        <v/>
      </c>
    </row>
    <row r="7118" customFormat="false" ht="15" hidden="false" customHeight="false" outlineLevel="0" collapsed="false">
      <c r="I7118" s="0" t="str">
        <f aca="false">IF(A7118="","",IF(COUNTIF(Campaigns!$A$7:$A$300,A7118)&gt;0,"✓",IF(N(D7118)=0,"– no spend","⚠ add to Campaigns tab")))</f>
        <v/>
      </c>
      <c r="J7118" s="83" t="str">
        <f aca="false">IF(D7118="","",D7118*IF(Settings!$B$23=Settings!$C$6,1,IF(Settings!$B$23="USD",1/INDEX(Settings!$B$29:$B$40,MONTH(B7118)),INDEX(Settings!$B$29:$B$40,MONTH(B7118)))))</f>
        <v/>
      </c>
    </row>
    <row r="7119" customFormat="false" ht="15" hidden="false" customHeight="false" outlineLevel="0" collapsed="false">
      <c r="I7119" s="0" t="str">
        <f aca="false">IF(A7119="","",IF(COUNTIF(Campaigns!$A$7:$A$300,A7119)&gt;0,"✓",IF(N(D7119)=0,"– no spend","⚠ add to Campaigns tab")))</f>
        <v/>
      </c>
      <c r="J7119" s="83" t="str">
        <f aca="false">IF(D7119="","",D7119*IF(Settings!$B$23=Settings!$C$6,1,IF(Settings!$B$23="USD",1/INDEX(Settings!$B$29:$B$40,MONTH(B7119)),INDEX(Settings!$B$29:$B$40,MONTH(B7119)))))</f>
        <v/>
      </c>
    </row>
    <row r="7120" customFormat="false" ht="15" hidden="false" customHeight="false" outlineLevel="0" collapsed="false">
      <c r="I7120" s="0" t="str">
        <f aca="false">IF(A7120="","",IF(COUNTIF(Campaigns!$A$7:$A$300,A7120)&gt;0,"✓",IF(N(D7120)=0,"– no spend","⚠ add to Campaigns tab")))</f>
        <v/>
      </c>
      <c r="J7120" s="83" t="str">
        <f aca="false">IF(D7120="","",D7120*IF(Settings!$B$23=Settings!$C$6,1,IF(Settings!$B$23="USD",1/INDEX(Settings!$B$29:$B$40,MONTH(B7120)),INDEX(Settings!$B$29:$B$40,MONTH(B7120)))))</f>
        <v/>
      </c>
    </row>
    <row r="7121" customFormat="false" ht="15" hidden="false" customHeight="false" outlineLevel="0" collapsed="false">
      <c r="I7121" s="0" t="str">
        <f aca="false">IF(A7121="","",IF(COUNTIF(Campaigns!$A$7:$A$300,A7121)&gt;0,"✓",IF(N(D7121)=0,"– no spend","⚠ add to Campaigns tab")))</f>
        <v/>
      </c>
      <c r="J7121" s="83" t="str">
        <f aca="false">IF(D7121="","",D7121*IF(Settings!$B$23=Settings!$C$6,1,IF(Settings!$B$23="USD",1/INDEX(Settings!$B$29:$B$40,MONTH(B7121)),INDEX(Settings!$B$29:$B$40,MONTH(B7121)))))</f>
        <v/>
      </c>
    </row>
    <row r="7122" customFormat="false" ht="15" hidden="false" customHeight="false" outlineLevel="0" collapsed="false">
      <c r="I7122" s="0" t="str">
        <f aca="false">IF(A7122="","",IF(COUNTIF(Campaigns!$A$7:$A$300,A7122)&gt;0,"✓",IF(N(D7122)=0,"– no spend","⚠ add to Campaigns tab")))</f>
        <v/>
      </c>
      <c r="J7122" s="83" t="str">
        <f aca="false">IF(D7122="","",D7122*IF(Settings!$B$23=Settings!$C$6,1,IF(Settings!$B$23="USD",1/INDEX(Settings!$B$29:$B$40,MONTH(B7122)),INDEX(Settings!$B$29:$B$40,MONTH(B7122)))))</f>
        <v/>
      </c>
    </row>
    <row r="7123" customFormat="false" ht="15" hidden="false" customHeight="false" outlineLevel="0" collapsed="false">
      <c r="I7123" s="0" t="str">
        <f aca="false">IF(A7123="","",IF(COUNTIF(Campaigns!$A$7:$A$300,A7123)&gt;0,"✓",IF(N(D7123)=0,"– no spend","⚠ add to Campaigns tab")))</f>
        <v/>
      </c>
      <c r="J7123" s="83" t="str">
        <f aca="false">IF(D7123="","",D7123*IF(Settings!$B$23=Settings!$C$6,1,IF(Settings!$B$23="USD",1/INDEX(Settings!$B$29:$B$40,MONTH(B7123)),INDEX(Settings!$B$29:$B$40,MONTH(B7123)))))</f>
        <v/>
      </c>
    </row>
    <row r="7124" customFormat="false" ht="15" hidden="false" customHeight="false" outlineLevel="0" collapsed="false">
      <c r="I7124" s="0" t="str">
        <f aca="false">IF(A7124="","",IF(COUNTIF(Campaigns!$A$7:$A$300,A7124)&gt;0,"✓",IF(N(D7124)=0,"– no spend","⚠ add to Campaigns tab")))</f>
        <v/>
      </c>
      <c r="J7124" s="83" t="str">
        <f aca="false">IF(D7124="","",D7124*IF(Settings!$B$23=Settings!$C$6,1,IF(Settings!$B$23="USD",1/INDEX(Settings!$B$29:$B$40,MONTH(B7124)),INDEX(Settings!$B$29:$B$40,MONTH(B7124)))))</f>
        <v/>
      </c>
    </row>
    <row r="7125" customFormat="false" ht="15" hidden="false" customHeight="false" outlineLevel="0" collapsed="false">
      <c r="I7125" s="0" t="str">
        <f aca="false">IF(A7125="","",IF(COUNTIF(Campaigns!$A$7:$A$300,A7125)&gt;0,"✓",IF(N(D7125)=0,"– no spend","⚠ add to Campaigns tab")))</f>
        <v/>
      </c>
      <c r="J7125" s="83" t="str">
        <f aca="false">IF(D7125="","",D7125*IF(Settings!$B$23=Settings!$C$6,1,IF(Settings!$B$23="USD",1/INDEX(Settings!$B$29:$B$40,MONTH(B7125)),INDEX(Settings!$B$29:$B$40,MONTH(B7125)))))</f>
        <v/>
      </c>
    </row>
    <row r="7126" customFormat="false" ht="15" hidden="false" customHeight="false" outlineLevel="0" collapsed="false">
      <c r="I7126" s="0" t="str">
        <f aca="false">IF(A7126="","",IF(COUNTIF(Campaigns!$A$7:$A$300,A7126)&gt;0,"✓",IF(N(D7126)=0,"– no spend","⚠ add to Campaigns tab")))</f>
        <v/>
      </c>
      <c r="J7126" s="83" t="str">
        <f aca="false">IF(D7126="","",D7126*IF(Settings!$B$23=Settings!$C$6,1,IF(Settings!$B$23="USD",1/INDEX(Settings!$B$29:$B$40,MONTH(B7126)),INDEX(Settings!$B$29:$B$40,MONTH(B7126)))))</f>
        <v/>
      </c>
    </row>
    <row r="7127" customFormat="false" ht="15" hidden="false" customHeight="false" outlineLevel="0" collapsed="false">
      <c r="I7127" s="0" t="str">
        <f aca="false">IF(A7127="","",IF(COUNTIF(Campaigns!$A$7:$A$300,A7127)&gt;0,"✓",IF(N(D7127)=0,"– no spend","⚠ add to Campaigns tab")))</f>
        <v/>
      </c>
      <c r="J7127" s="83" t="str">
        <f aca="false">IF(D7127="","",D7127*IF(Settings!$B$23=Settings!$C$6,1,IF(Settings!$B$23="USD",1/INDEX(Settings!$B$29:$B$40,MONTH(B7127)),INDEX(Settings!$B$29:$B$40,MONTH(B7127)))))</f>
        <v/>
      </c>
    </row>
    <row r="7128" customFormat="false" ht="15" hidden="false" customHeight="false" outlineLevel="0" collapsed="false">
      <c r="I7128" s="0" t="str">
        <f aca="false">IF(A7128="","",IF(COUNTIF(Campaigns!$A$7:$A$300,A7128)&gt;0,"✓",IF(N(D7128)=0,"– no spend","⚠ add to Campaigns tab")))</f>
        <v/>
      </c>
      <c r="J7128" s="83" t="str">
        <f aca="false">IF(D7128="","",D7128*IF(Settings!$B$23=Settings!$C$6,1,IF(Settings!$B$23="USD",1/INDEX(Settings!$B$29:$B$40,MONTH(B7128)),INDEX(Settings!$B$29:$B$40,MONTH(B7128)))))</f>
        <v/>
      </c>
    </row>
    <row r="7129" customFormat="false" ht="15" hidden="false" customHeight="false" outlineLevel="0" collapsed="false">
      <c r="I7129" s="0" t="str">
        <f aca="false">IF(A7129="","",IF(COUNTIF(Campaigns!$A$7:$A$300,A7129)&gt;0,"✓",IF(N(D7129)=0,"– no spend","⚠ add to Campaigns tab")))</f>
        <v/>
      </c>
      <c r="J7129" s="83" t="str">
        <f aca="false">IF(D7129="","",D7129*IF(Settings!$B$23=Settings!$C$6,1,IF(Settings!$B$23="USD",1/INDEX(Settings!$B$29:$B$40,MONTH(B7129)),INDEX(Settings!$B$29:$B$40,MONTH(B7129)))))</f>
        <v/>
      </c>
    </row>
    <row r="7130" customFormat="false" ht="15" hidden="false" customHeight="false" outlineLevel="0" collapsed="false">
      <c r="I7130" s="0" t="str">
        <f aca="false">IF(A7130="","",IF(COUNTIF(Campaigns!$A$7:$A$300,A7130)&gt;0,"✓",IF(N(D7130)=0,"– no spend","⚠ add to Campaigns tab")))</f>
        <v/>
      </c>
      <c r="J7130" s="83" t="str">
        <f aca="false">IF(D7130="","",D7130*IF(Settings!$B$23=Settings!$C$6,1,IF(Settings!$B$23="USD",1/INDEX(Settings!$B$29:$B$40,MONTH(B7130)),INDEX(Settings!$B$29:$B$40,MONTH(B7130)))))</f>
        <v/>
      </c>
    </row>
    <row r="7131" customFormat="false" ht="15" hidden="false" customHeight="false" outlineLevel="0" collapsed="false">
      <c r="I7131" s="0" t="str">
        <f aca="false">IF(A7131="","",IF(COUNTIF(Campaigns!$A$7:$A$300,A7131)&gt;0,"✓",IF(N(D7131)=0,"– no spend","⚠ add to Campaigns tab")))</f>
        <v/>
      </c>
      <c r="J7131" s="83" t="str">
        <f aca="false">IF(D7131="","",D7131*IF(Settings!$B$23=Settings!$C$6,1,IF(Settings!$B$23="USD",1/INDEX(Settings!$B$29:$B$40,MONTH(B7131)),INDEX(Settings!$B$29:$B$40,MONTH(B7131)))))</f>
        <v/>
      </c>
    </row>
    <row r="7132" customFormat="false" ht="15" hidden="false" customHeight="false" outlineLevel="0" collapsed="false">
      <c r="I7132" s="0" t="str">
        <f aca="false">IF(A7132="","",IF(COUNTIF(Campaigns!$A$7:$A$300,A7132)&gt;0,"✓",IF(N(D7132)=0,"– no spend","⚠ add to Campaigns tab")))</f>
        <v/>
      </c>
      <c r="J7132" s="83" t="str">
        <f aca="false">IF(D7132="","",D7132*IF(Settings!$B$23=Settings!$C$6,1,IF(Settings!$B$23="USD",1/INDEX(Settings!$B$29:$B$40,MONTH(B7132)),INDEX(Settings!$B$29:$B$40,MONTH(B7132)))))</f>
        <v/>
      </c>
    </row>
    <row r="7133" customFormat="false" ht="15" hidden="false" customHeight="false" outlineLevel="0" collapsed="false">
      <c r="I7133" s="0" t="str">
        <f aca="false">IF(A7133="","",IF(COUNTIF(Campaigns!$A$7:$A$300,A7133)&gt;0,"✓",IF(N(D7133)=0,"– no spend","⚠ add to Campaigns tab")))</f>
        <v/>
      </c>
      <c r="J7133" s="83" t="str">
        <f aca="false">IF(D7133="","",D7133*IF(Settings!$B$23=Settings!$C$6,1,IF(Settings!$B$23="USD",1/INDEX(Settings!$B$29:$B$40,MONTH(B7133)),INDEX(Settings!$B$29:$B$40,MONTH(B7133)))))</f>
        <v/>
      </c>
    </row>
    <row r="7134" customFormat="false" ht="15" hidden="false" customHeight="false" outlineLevel="0" collapsed="false">
      <c r="I7134" s="0" t="str">
        <f aca="false">IF(A7134="","",IF(COUNTIF(Campaigns!$A$7:$A$300,A7134)&gt;0,"✓",IF(N(D7134)=0,"– no spend","⚠ add to Campaigns tab")))</f>
        <v/>
      </c>
      <c r="J7134" s="83" t="str">
        <f aca="false">IF(D7134="","",D7134*IF(Settings!$B$23=Settings!$C$6,1,IF(Settings!$B$23="USD",1/INDEX(Settings!$B$29:$B$40,MONTH(B7134)),INDEX(Settings!$B$29:$B$40,MONTH(B7134)))))</f>
        <v/>
      </c>
    </row>
    <row r="7135" customFormat="false" ht="15" hidden="false" customHeight="false" outlineLevel="0" collapsed="false">
      <c r="I7135" s="0" t="str">
        <f aca="false">IF(A7135="","",IF(COUNTIF(Campaigns!$A$7:$A$300,A7135)&gt;0,"✓",IF(N(D7135)=0,"– no spend","⚠ add to Campaigns tab")))</f>
        <v/>
      </c>
      <c r="J7135" s="83" t="str">
        <f aca="false">IF(D7135="","",D7135*IF(Settings!$B$23=Settings!$C$6,1,IF(Settings!$B$23="USD",1/INDEX(Settings!$B$29:$B$40,MONTH(B7135)),INDEX(Settings!$B$29:$B$40,MONTH(B7135)))))</f>
        <v/>
      </c>
    </row>
    <row r="7136" customFormat="false" ht="15" hidden="false" customHeight="false" outlineLevel="0" collapsed="false">
      <c r="I7136" s="0" t="str">
        <f aca="false">IF(A7136="","",IF(COUNTIF(Campaigns!$A$7:$A$300,A7136)&gt;0,"✓",IF(N(D7136)=0,"– no spend","⚠ add to Campaigns tab")))</f>
        <v/>
      </c>
      <c r="J7136" s="83" t="str">
        <f aca="false">IF(D7136="","",D7136*IF(Settings!$B$23=Settings!$C$6,1,IF(Settings!$B$23="USD",1/INDEX(Settings!$B$29:$B$40,MONTH(B7136)),INDEX(Settings!$B$29:$B$40,MONTH(B7136)))))</f>
        <v/>
      </c>
    </row>
    <row r="7137" customFormat="false" ht="15" hidden="false" customHeight="false" outlineLevel="0" collapsed="false">
      <c r="I7137" s="0" t="str">
        <f aca="false">IF(A7137="","",IF(COUNTIF(Campaigns!$A$7:$A$300,A7137)&gt;0,"✓",IF(N(D7137)=0,"– no spend","⚠ add to Campaigns tab")))</f>
        <v/>
      </c>
      <c r="J7137" s="83" t="str">
        <f aca="false">IF(D7137="","",D7137*IF(Settings!$B$23=Settings!$C$6,1,IF(Settings!$B$23="USD",1/INDEX(Settings!$B$29:$B$40,MONTH(B7137)),INDEX(Settings!$B$29:$B$40,MONTH(B7137)))))</f>
        <v/>
      </c>
    </row>
    <row r="7138" customFormat="false" ht="15" hidden="false" customHeight="false" outlineLevel="0" collapsed="false">
      <c r="I7138" s="0" t="str">
        <f aca="false">IF(A7138="","",IF(COUNTIF(Campaigns!$A$7:$A$300,A7138)&gt;0,"✓",IF(N(D7138)=0,"– no spend","⚠ add to Campaigns tab")))</f>
        <v/>
      </c>
      <c r="J7138" s="83" t="str">
        <f aca="false">IF(D7138="","",D7138*IF(Settings!$B$23=Settings!$C$6,1,IF(Settings!$B$23="USD",1/INDEX(Settings!$B$29:$B$40,MONTH(B7138)),INDEX(Settings!$B$29:$B$40,MONTH(B7138)))))</f>
        <v/>
      </c>
    </row>
    <row r="7139" customFormat="false" ht="15" hidden="false" customHeight="false" outlineLevel="0" collapsed="false">
      <c r="I7139" s="0" t="str">
        <f aca="false">IF(A7139="","",IF(COUNTIF(Campaigns!$A$7:$A$300,A7139)&gt;0,"✓",IF(N(D7139)=0,"– no spend","⚠ add to Campaigns tab")))</f>
        <v/>
      </c>
      <c r="J7139" s="83" t="str">
        <f aca="false">IF(D7139="","",D7139*IF(Settings!$B$23=Settings!$C$6,1,IF(Settings!$B$23="USD",1/INDEX(Settings!$B$29:$B$40,MONTH(B7139)),INDEX(Settings!$B$29:$B$40,MONTH(B7139)))))</f>
        <v/>
      </c>
    </row>
    <row r="7140" customFormat="false" ht="15" hidden="false" customHeight="false" outlineLevel="0" collapsed="false">
      <c r="I7140" s="0" t="str">
        <f aca="false">IF(A7140="","",IF(COUNTIF(Campaigns!$A$7:$A$300,A7140)&gt;0,"✓",IF(N(D7140)=0,"– no spend","⚠ add to Campaigns tab")))</f>
        <v/>
      </c>
      <c r="J7140" s="83" t="str">
        <f aca="false">IF(D7140="","",D7140*IF(Settings!$B$23=Settings!$C$6,1,IF(Settings!$B$23="USD",1/INDEX(Settings!$B$29:$B$40,MONTH(B7140)),INDEX(Settings!$B$29:$B$40,MONTH(B7140)))))</f>
        <v/>
      </c>
    </row>
    <row r="7141" customFormat="false" ht="15" hidden="false" customHeight="false" outlineLevel="0" collapsed="false">
      <c r="I7141" s="0" t="str">
        <f aca="false">IF(A7141="","",IF(COUNTIF(Campaigns!$A$7:$A$300,A7141)&gt;0,"✓",IF(N(D7141)=0,"– no spend","⚠ add to Campaigns tab")))</f>
        <v/>
      </c>
      <c r="J7141" s="83" t="str">
        <f aca="false">IF(D7141="","",D7141*IF(Settings!$B$23=Settings!$C$6,1,IF(Settings!$B$23="USD",1/INDEX(Settings!$B$29:$B$40,MONTH(B7141)),INDEX(Settings!$B$29:$B$40,MONTH(B7141)))))</f>
        <v/>
      </c>
    </row>
    <row r="7142" customFormat="false" ht="15" hidden="false" customHeight="false" outlineLevel="0" collapsed="false">
      <c r="I7142" s="0" t="str">
        <f aca="false">IF(A7142="","",IF(COUNTIF(Campaigns!$A$7:$A$300,A7142)&gt;0,"✓",IF(N(D7142)=0,"– no spend","⚠ add to Campaigns tab")))</f>
        <v/>
      </c>
      <c r="J7142" s="83" t="str">
        <f aca="false">IF(D7142="","",D7142*IF(Settings!$B$23=Settings!$C$6,1,IF(Settings!$B$23="USD",1/INDEX(Settings!$B$29:$B$40,MONTH(B7142)),INDEX(Settings!$B$29:$B$40,MONTH(B7142)))))</f>
        <v/>
      </c>
    </row>
    <row r="7143" customFormat="false" ht="15" hidden="false" customHeight="false" outlineLevel="0" collapsed="false">
      <c r="I7143" s="0" t="str">
        <f aca="false">IF(A7143="","",IF(COUNTIF(Campaigns!$A$7:$A$300,A7143)&gt;0,"✓",IF(N(D7143)=0,"– no spend","⚠ add to Campaigns tab")))</f>
        <v/>
      </c>
      <c r="J7143" s="83" t="str">
        <f aca="false">IF(D7143="","",D7143*IF(Settings!$B$23=Settings!$C$6,1,IF(Settings!$B$23="USD",1/INDEX(Settings!$B$29:$B$40,MONTH(B7143)),INDEX(Settings!$B$29:$B$40,MONTH(B7143)))))</f>
        <v/>
      </c>
    </row>
    <row r="7144" customFormat="false" ht="15" hidden="false" customHeight="false" outlineLevel="0" collapsed="false">
      <c r="I7144" s="0" t="str">
        <f aca="false">IF(A7144="","",IF(COUNTIF(Campaigns!$A$7:$A$300,A7144)&gt;0,"✓",IF(N(D7144)=0,"– no spend","⚠ add to Campaigns tab")))</f>
        <v/>
      </c>
      <c r="J7144" s="83" t="str">
        <f aca="false">IF(D7144="","",D7144*IF(Settings!$B$23=Settings!$C$6,1,IF(Settings!$B$23="USD",1/INDEX(Settings!$B$29:$B$40,MONTH(B7144)),INDEX(Settings!$B$29:$B$40,MONTH(B7144)))))</f>
        <v/>
      </c>
    </row>
    <row r="7145" customFormat="false" ht="15" hidden="false" customHeight="false" outlineLevel="0" collapsed="false">
      <c r="I7145" s="0" t="str">
        <f aca="false">IF(A7145="","",IF(COUNTIF(Campaigns!$A$7:$A$300,A7145)&gt;0,"✓",IF(N(D7145)=0,"– no spend","⚠ add to Campaigns tab")))</f>
        <v/>
      </c>
      <c r="J7145" s="83" t="str">
        <f aca="false">IF(D7145="","",D7145*IF(Settings!$B$23=Settings!$C$6,1,IF(Settings!$B$23="USD",1/INDEX(Settings!$B$29:$B$40,MONTH(B7145)),INDEX(Settings!$B$29:$B$40,MONTH(B7145)))))</f>
        <v/>
      </c>
    </row>
    <row r="7146" customFormat="false" ht="15" hidden="false" customHeight="false" outlineLevel="0" collapsed="false">
      <c r="I7146" s="0" t="str">
        <f aca="false">IF(A7146="","",IF(COUNTIF(Campaigns!$A$7:$A$300,A7146)&gt;0,"✓",IF(N(D7146)=0,"– no spend","⚠ add to Campaigns tab")))</f>
        <v/>
      </c>
      <c r="J7146" s="83" t="str">
        <f aca="false">IF(D7146="","",D7146*IF(Settings!$B$23=Settings!$C$6,1,IF(Settings!$B$23="USD",1/INDEX(Settings!$B$29:$B$40,MONTH(B7146)),INDEX(Settings!$B$29:$B$40,MONTH(B7146)))))</f>
        <v/>
      </c>
    </row>
    <row r="7147" customFormat="false" ht="15" hidden="false" customHeight="false" outlineLevel="0" collapsed="false">
      <c r="I7147" s="0" t="str">
        <f aca="false">IF(A7147="","",IF(COUNTIF(Campaigns!$A$7:$A$300,A7147)&gt;0,"✓",IF(N(D7147)=0,"– no spend","⚠ add to Campaigns tab")))</f>
        <v/>
      </c>
      <c r="J7147" s="83" t="str">
        <f aca="false">IF(D7147="","",D7147*IF(Settings!$B$23=Settings!$C$6,1,IF(Settings!$B$23="USD",1/INDEX(Settings!$B$29:$B$40,MONTH(B7147)),INDEX(Settings!$B$29:$B$40,MONTH(B7147)))))</f>
        <v/>
      </c>
    </row>
    <row r="7148" customFormat="false" ht="15" hidden="false" customHeight="false" outlineLevel="0" collapsed="false">
      <c r="I7148" s="0" t="str">
        <f aca="false">IF(A7148="","",IF(COUNTIF(Campaigns!$A$7:$A$300,A7148)&gt;0,"✓",IF(N(D7148)=0,"– no spend","⚠ add to Campaigns tab")))</f>
        <v/>
      </c>
      <c r="J7148" s="83" t="str">
        <f aca="false">IF(D7148="","",D7148*IF(Settings!$B$23=Settings!$C$6,1,IF(Settings!$B$23="USD",1/INDEX(Settings!$B$29:$B$40,MONTH(B7148)),INDEX(Settings!$B$29:$B$40,MONTH(B7148)))))</f>
        <v/>
      </c>
    </row>
    <row r="7149" customFormat="false" ht="15" hidden="false" customHeight="false" outlineLevel="0" collapsed="false">
      <c r="I7149" s="0" t="str">
        <f aca="false">IF(A7149="","",IF(COUNTIF(Campaigns!$A$7:$A$300,A7149)&gt;0,"✓",IF(N(D7149)=0,"– no spend","⚠ add to Campaigns tab")))</f>
        <v/>
      </c>
      <c r="J7149" s="83" t="str">
        <f aca="false">IF(D7149="","",D7149*IF(Settings!$B$23=Settings!$C$6,1,IF(Settings!$B$23="USD",1/INDEX(Settings!$B$29:$B$40,MONTH(B7149)),INDEX(Settings!$B$29:$B$40,MONTH(B7149)))))</f>
        <v/>
      </c>
    </row>
    <row r="7150" customFormat="false" ht="15" hidden="false" customHeight="false" outlineLevel="0" collapsed="false">
      <c r="I7150" s="0" t="str">
        <f aca="false">IF(A7150="","",IF(COUNTIF(Campaigns!$A$7:$A$300,A7150)&gt;0,"✓",IF(N(D7150)=0,"– no spend","⚠ add to Campaigns tab")))</f>
        <v/>
      </c>
      <c r="J7150" s="83" t="str">
        <f aca="false">IF(D7150="","",D7150*IF(Settings!$B$23=Settings!$C$6,1,IF(Settings!$B$23="USD",1/INDEX(Settings!$B$29:$B$40,MONTH(B7150)),INDEX(Settings!$B$29:$B$40,MONTH(B7150)))))</f>
        <v/>
      </c>
    </row>
    <row r="7151" customFormat="false" ht="15" hidden="false" customHeight="false" outlineLevel="0" collapsed="false">
      <c r="I7151" s="0" t="str">
        <f aca="false">IF(A7151="","",IF(COUNTIF(Campaigns!$A$7:$A$300,A7151)&gt;0,"✓",IF(N(D7151)=0,"– no spend","⚠ add to Campaigns tab")))</f>
        <v/>
      </c>
      <c r="J7151" s="83" t="str">
        <f aca="false">IF(D7151="","",D7151*IF(Settings!$B$23=Settings!$C$6,1,IF(Settings!$B$23="USD",1/INDEX(Settings!$B$29:$B$40,MONTH(B7151)),INDEX(Settings!$B$29:$B$40,MONTH(B7151)))))</f>
        <v/>
      </c>
    </row>
    <row r="7152" customFormat="false" ht="15" hidden="false" customHeight="false" outlineLevel="0" collapsed="false">
      <c r="I7152" s="0" t="str">
        <f aca="false">IF(A7152="","",IF(COUNTIF(Campaigns!$A$7:$A$300,A7152)&gt;0,"✓",IF(N(D7152)=0,"– no spend","⚠ add to Campaigns tab")))</f>
        <v/>
      </c>
      <c r="J7152" s="83" t="str">
        <f aca="false">IF(D7152="","",D7152*IF(Settings!$B$23=Settings!$C$6,1,IF(Settings!$B$23="USD",1/INDEX(Settings!$B$29:$B$40,MONTH(B7152)),INDEX(Settings!$B$29:$B$40,MONTH(B7152)))))</f>
        <v/>
      </c>
    </row>
    <row r="7153" customFormat="false" ht="15" hidden="false" customHeight="false" outlineLevel="0" collapsed="false">
      <c r="I7153" s="0" t="str">
        <f aca="false">IF(A7153="","",IF(COUNTIF(Campaigns!$A$7:$A$300,A7153)&gt;0,"✓",IF(N(D7153)=0,"– no spend","⚠ add to Campaigns tab")))</f>
        <v/>
      </c>
      <c r="J7153" s="83" t="str">
        <f aca="false">IF(D7153="","",D7153*IF(Settings!$B$23=Settings!$C$6,1,IF(Settings!$B$23="USD",1/INDEX(Settings!$B$29:$B$40,MONTH(B7153)),INDEX(Settings!$B$29:$B$40,MONTH(B7153)))))</f>
        <v/>
      </c>
    </row>
    <row r="7154" customFormat="false" ht="15" hidden="false" customHeight="false" outlineLevel="0" collapsed="false">
      <c r="I7154" s="0" t="str">
        <f aca="false">IF(A7154="","",IF(COUNTIF(Campaigns!$A$7:$A$300,A7154)&gt;0,"✓",IF(N(D7154)=0,"– no spend","⚠ add to Campaigns tab")))</f>
        <v/>
      </c>
      <c r="J7154" s="83" t="str">
        <f aca="false">IF(D7154="","",D7154*IF(Settings!$B$23=Settings!$C$6,1,IF(Settings!$B$23="USD",1/INDEX(Settings!$B$29:$B$40,MONTH(B7154)),INDEX(Settings!$B$29:$B$40,MONTH(B7154)))))</f>
        <v/>
      </c>
    </row>
    <row r="7155" customFormat="false" ht="15" hidden="false" customHeight="false" outlineLevel="0" collapsed="false">
      <c r="I7155" s="0" t="str">
        <f aca="false">IF(A7155="","",IF(COUNTIF(Campaigns!$A$7:$A$300,A7155)&gt;0,"✓",IF(N(D7155)=0,"– no spend","⚠ add to Campaigns tab")))</f>
        <v/>
      </c>
      <c r="J7155" s="83" t="str">
        <f aca="false">IF(D7155="","",D7155*IF(Settings!$B$23=Settings!$C$6,1,IF(Settings!$B$23="USD",1/INDEX(Settings!$B$29:$B$40,MONTH(B7155)),INDEX(Settings!$B$29:$B$40,MONTH(B7155)))))</f>
        <v/>
      </c>
    </row>
    <row r="7156" customFormat="false" ht="15" hidden="false" customHeight="false" outlineLevel="0" collapsed="false">
      <c r="I7156" s="0" t="str">
        <f aca="false">IF(A7156="","",IF(COUNTIF(Campaigns!$A$7:$A$300,A7156)&gt;0,"✓",IF(N(D7156)=0,"– no spend","⚠ add to Campaigns tab")))</f>
        <v/>
      </c>
      <c r="J7156" s="83" t="str">
        <f aca="false">IF(D7156="","",D7156*IF(Settings!$B$23=Settings!$C$6,1,IF(Settings!$B$23="USD",1/INDEX(Settings!$B$29:$B$40,MONTH(B7156)),INDEX(Settings!$B$29:$B$40,MONTH(B7156)))))</f>
        <v/>
      </c>
    </row>
    <row r="7157" customFormat="false" ht="15" hidden="false" customHeight="false" outlineLevel="0" collapsed="false">
      <c r="I7157" s="0" t="str">
        <f aca="false">IF(A7157="","",IF(COUNTIF(Campaigns!$A$7:$A$300,A7157)&gt;0,"✓",IF(N(D7157)=0,"– no spend","⚠ add to Campaigns tab")))</f>
        <v/>
      </c>
      <c r="J7157" s="83" t="str">
        <f aca="false">IF(D7157="","",D7157*IF(Settings!$B$23=Settings!$C$6,1,IF(Settings!$B$23="USD",1/INDEX(Settings!$B$29:$B$40,MONTH(B7157)),INDEX(Settings!$B$29:$B$40,MONTH(B7157)))))</f>
        <v/>
      </c>
    </row>
    <row r="7158" customFormat="false" ht="15" hidden="false" customHeight="false" outlineLevel="0" collapsed="false">
      <c r="I7158" s="0" t="str">
        <f aca="false">IF(A7158="","",IF(COUNTIF(Campaigns!$A$7:$A$300,A7158)&gt;0,"✓",IF(N(D7158)=0,"– no spend","⚠ add to Campaigns tab")))</f>
        <v/>
      </c>
      <c r="J7158" s="83" t="str">
        <f aca="false">IF(D7158="","",D7158*IF(Settings!$B$23=Settings!$C$6,1,IF(Settings!$B$23="USD",1/INDEX(Settings!$B$29:$B$40,MONTH(B7158)),INDEX(Settings!$B$29:$B$40,MONTH(B7158)))))</f>
        <v/>
      </c>
    </row>
    <row r="7159" customFormat="false" ht="15" hidden="false" customHeight="false" outlineLevel="0" collapsed="false">
      <c r="I7159" s="0" t="str">
        <f aca="false">IF(A7159="","",IF(COUNTIF(Campaigns!$A$7:$A$300,A7159)&gt;0,"✓",IF(N(D7159)=0,"– no spend","⚠ add to Campaigns tab")))</f>
        <v/>
      </c>
      <c r="J7159" s="83" t="str">
        <f aca="false">IF(D7159="","",D7159*IF(Settings!$B$23=Settings!$C$6,1,IF(Settings!$B$23="USD",1/INDEX(Settings!$B$29:$B$40,MONTH(B7159)),INDEX(Settings!$B$29:$B$40,MONTH(B7159)))))</f>
        <v/>
      </c>
    </row>
    <row r="7160" customFormat="false" ht="15" hidden="false" customHeight="false" outlineLevel="0" collapsed="false">
      <c r="I7160" s="0" t="str">
        <f aca="false">IF(A7160="","",IF(COUNTIF(Campaigns!$A$7:$A$300,A7160)&gt;0,"✓",IF(N(D7160)=0,"– no spend","⚠ add to Campaigns tab")))</f>
        <v/>
      </c>
      <c r="J7160" s="83" t="str">
        <f aca="false">IF(D7160="","",D7160*IF(Settings!$B$23=Settings!$C$6,1,IF(Settings!$B$23="USD",1/INDEX(Settings!$B$29:$B$40,MONTH(B7160)),INDEX(Settings!$B$29:$B$40,MONTH(B7160)))))</f>
        <v/>
      </c>
    </row>
    <row r="7161" customFormat="false" ht="15" hidden="false" customHeight="false" outlineLevel="0" collapsed="false">
      <c r="I7161" s="0" t="str">
        <f aca="false">IF(A7161="","",IF(COUNTIF(Campaigns!$A$7:$A$300,A7161)&gt;0,"✓",IF(N(D7161)=0,"– no spend","⚠ add to Campaigns tab")))</f>
        <v/>
      </c>
      <c r="J7161" s="83" t="str">
        <f aca="false">IF(D7161="","",D7161*IF(Settings!$B$23=Settings!$C$6,1,IF(Settings!$B$23="USD",1/INDEX(Settings!$B$29:$B$40,MONTH(B7161)),INDEX(Settings!$B$29:$B$40,MONTH(B7161)))))</f>
        <v/>
      </c>
    </row>
    <row r="7162" customFormat="false" ht="15" hidden="false" customHeight="false" outlineLevel="0" collapsed="false">
      <c r="I7162" s="0" t="str">
        <f aca="false">IF(A7162="","",IF(COUNTIF(Campaigns!$A$7:$A$300,A7162)&gt;0,"✓",IF(N(D7162)=0,"– no spend","⚠ add to Campaigns tab")))</f>
        <v/>
      </c>
      <c r="J7162" s="83" t="str">
        <f aca="false">IF(D7162="","",D7162*IF(Settings!$B$23=Settings!$C$6,1,IF(Settings!$B$23="USD",1/INDEX(Settings!$B$29:$B$40,MONTH(B7162)),INDEX(Settings!$B$29:$B$40,MONTH(B7162)))))</f>
        <v/>
      </c>
    </row>
    <row r="7163" customFormat="false" ht="15" hidden="false" customHeight="false" outlineLevel="0" collapsed="false">
      <c r="I7163" s="0" t="str">
        <f aca="false">IF(A7163="","",IF(COUNTIF(Campaigns!$A$7:$A$300,A7163)&gt;0,"✓",IF(N(D7163)=0,"– no spend","⚠ add to Campaigns tab")))</f>
        <v/>
      </c>
      <c r="J7163" s="83" t="str">
        <f aca="false">IF(D7163="","",D7163*IF(Settings!$B$23=Settings!$C$6,1,IF(Settings!$B$23="USD",1/INDEX(Settings!$B$29:$B$40,MONTH(B7163)),INDEX(Settings!$B$29:$B$40,MONTH(B7163)))))</f>
        <v/>
      </c>
    </row>
    <row r="7164" customFormat="false" ht="15" hidden="false" customHeight="false" outlineLevel="0" collapsed="false">
      <c r="I7164" s="0" t="str">
        <f aca="false">IF(A7164="","",IF(COUNTIF(Campaigns!$A$7:$A$300,A7164)&gt;0,"✓",IF(N(D7164)=0,"– no spend","⚠ add to Campaigns tab")))</f>
        <v/>
      </c>
      <c r="J7164" s="83" t="str">
        <f aca="false">IF(D7164="","",D7164*IF(Settings!$B$23=Settings!$C$6,1,IF(Settings!$B$23="USD",1/INDEX(Settings!$B$29:$B$40,MONTH(B7164)),INDEX(Settings!$B$29:$B$40,MONTH(B7164)))))</f>
        <v/>
      </c>
    </row>
    <row r="7165" customFormat="false" ht="15" hidden="false" customHeight="false" outlineLevel="0" collapsed="false">
      <c r="I7165" s="0" t="str">
        <f aca="false">IF(A7165="","",IF(COUNTIF(Campaigns!$A$7:$A$300,A7165)&gt;0,"✓",IF(N(D7165)=0,"– no spend","⚠ add to Campaigns tab")))</f>
        <v/>
      </c>
      <c r="J7165" s="83" t="str">
        <f aca="false">IF(D7165="","",D7165*IF(Settings!$B$23=Settings!$C$6,1,IF(Settings!$B$23="USD",1/INDEX(Settings!$B$29:$B$40,MONTH(B7165)),INDEX(Settings!$B$29:$B$40,MONTH(B7165)))))</f>
        <v/>
      </c>
    </row>
    <row r="7166" customFormat="false" ht="15" hidden="false" customHeight="false" outlineLevel="0" collapsed="false">
      <c r="I7166" s="0" t="str">
        <f aca="false">IF(A7166="","",IF(COUNTIF(Campaigns!$A$7:$A$300,A7166)&gt;0,"✓",IF(N(D7166)=0,"– no spend","⚠ add to Campaigns tab")))</f>
        <v/>
      </c>
      <c r="J7166" s="83" t="str">
        <f aca="false">IF(D7166="","",D7166*IF(Settings!$B$23=Settings!$C$6,1,IF(Settings!$B$23="USD",1/INDEX(Settings!$B$29:$B$40,MONTH(B7166)),INDEX(Settings!$B$29:$B$40,MONTH(B7166)))))</f>
        <v/>
      </c>
    </row>
    <row r="7167" customFormat="false" ht="15" hidden="false" customHeight="false" outlineLevel="0" collapsed="false">
      <c r="I7167" s="0" t="str">
        <f aca="false">IF(A7167="","",IF(COUNTIF(Campaigns!$A$7:$A$300,A7167)&gt;0,"✓",IF(N(D7167)=0,"– no spend","⚠ add to Campaigns tab")))</f>
        <v/>
      </c>
      <c r="J7167" s="83" t="str">
        <f aca="false">IF(D7167="","",D7167*IF(Settings!$B$23=Settings!$C$6,1,IF(Settings!$B$23="USD",1/INDEX(Settings!$B$29:$B$40,MONTH(B7167)),INDEX(Settings!$B$29:$B$40,MONTH(B7167)))))</f>
        <v/>
      </c>
    </row>
    <row r="7168" customFormat="false" ht="15" hidden="false" customHeight="false" outlineLevel="0" collapsed="false">
      <c r="I7168" s="0" t="str">
        <f aca="false">IF(A7168="","",IF(COUNTIF(Campaigns!$A$7:$A$300,A7168)&gt;0,"✓",IF(N(D7168)=0,"– no spend","⚠ add to Campaigns tab")))</f>
        <v/>
      </c>
      <c r="J7168" s="83" t="str">
        <f aca="false">IF(D7168="","",D7168*IF(Settings!$B$23=Settings!$C$6,1,IF(Settings!$B$23="USD",1/INDEX(Settings!$B$29:$B$40,MONTH(B7168)),INDEX(Settings!$B$29:$B$40,MONTH(B7168)))))</f>
        <v/>
      </c>
    </row>
    <row r="7169" customFormat="false" ht="15" hidden="false" customHeight="false" outlineLevel="0" collapsed="false">
      <c r="I7169" s="0" t="str">
        <f aca="false">IF(A7169="","",IF(COUNTIF(Campaigns!$A$7:$A$300,A7169)&gt;0,"✓",IF(N(D7169)=0,"– no spend","⚠ add to Campaigns tab")))</f>
        <v/>
      </c>
      <c r="J7169" s="83" t="str">
        <f aca="false">IF(D7169="","",D7169*IF(Settings!$B$23=Settings!$C$6,1,IF(Settings!$B$23="USD",1/INDEX(Settings!$B$29:$B$40,MONTH(B7169)),INDEX(Settings!$B$29:$B$40,MONTH(B7169)))))</f>
        <v/>
      </c>
    </row>
    <row r="7170" customFormat="false" ht="15" hidden="false" customHeight="false" outlineLevel="0" collapsed="false">
      <c r="I7170" s="0" t="str">
        <f aca="false">IF(A7170="","",IF(COUNTIF(Campaigns!$A$7:$A$300,A7170)&gt;0,"✓",IF(N(D7170)=0,"– no spend","⚠ add to Campaigns tab")))</f>
        <v/>
      </c>
      <c r="J7170" s="83" t="str">
        <f aca="false">IF(D7170="","",D7170*IF(Settings!$B$23=Settings!$C$6,1,IF(Settings!$B$23="USD",1/INDEX(Settings!$B$29:$B$40,MONTH(B7170)),INDEX(Settings!$B$29:$B$40,MONTH(B7170)))))</f>
        <v/>
      </c>
    </row>
    <row r="7171" customFormat="false" ht="15" hidden="false" customHeight="false" outlineLevel="0" collapsed="false">
      <c r="I7171" s="0" t="str">
        <f aca="false">IF(A7171="","",IF(COUNTIF(Campaigns!$A$7:$A$300,A7171)&gt;0,"✓",IF(N(D7171)=0,"– no spend","⚠ add to Campaigns tab")))</f>
        <v/>
      </c>
      <c r="J7171" s="83" t="str">
        <f aca="false">IF(D7171="","",D7171*IF(Settings!$B$23=Settings!$C$6,1,IF(Settings!$B$23="USD",1/INDEX(Settings!$B$29:$B$40,MONTH(B7171)),INDEX(Settings!$B$29:$B$40,MONTH(B7171)))))</f>
        <v/>
      </c>
    </row>
    <row r="7172" customFormat="false" ht="15" hidden="false" customHeight="false" outlineLevel="0" collapsed="false">
      <c r="I7172" s="0" t="str">
        <f aca="false">IF(A7172="","",IF(COUNTIF(Campaigns!$A$7:$A$300,A7172)&gt;0,"✓",IF(N(D7172)=0,"– no spend","⚠ add to Campaigns tab")))</f>
        <v/>
      </c>
      <c r="J7172" s="83" t="str">
        <f aca="false">IF(D7172="","",D7172*IF(Settings!$B$23=Settings!$C$6,1,IF(Settings!$B$23="USD",1/INDEX(Settings!$B$29:$B$40,MONTH(B7172)),INDEX(Settings!$B$29:$B$40,MONTH(B7172)))))</f>
        <v/>
      </c>
    </row>
    <row r="7173" customFormat="false" ht="15" hidden="false" customHeight="false" outlineLevel="0" collapsed="false">
      <c r="I7173" s="0" t="str">
        <f aca="false">IF(A7173="","",IF(COUNTIF(Campaigns!$A$7:$A$300,A7173)&gt;0,"✓",IF(N(D7173)=0,"– no spend","⚠ add to Campaigns tab")))</f>
        <v/>
      </c>
      <c r="J7173" s="83" t="str">
        <f aca="false">IF(D7173="","",D7173*IF(Settings!$B$23=Settings!$C$6,1,IF(Settings!$B$23="USD",1/INDEX(Settings!$B$29:$B$40,MONTH(B7173)),INDEX(Settings!$B$29:$B$40,MONTH(B7173)))))</f>
        <v/>
      </c>
    </row>
    <row r="7174" customFormat="false" ht="15" hidden="false" customHeight="false" outlineLevel="0" collapsed="false">
      <c r="I7174" s="0" t="str">
        <f aca="false">IF(A7174="","",IF(COUNTIF(Campaigns!$A$7:$A$300,A7174)&gt;0,"✓",IF(N(D7174)=0,"– no spend","⚠ add to Campaigns tab")))</f>
        <v/>
      </c>
      <c r="J7174" s="83" t="str">
        <f aca="false">IF(D7174="","",D7174*IF(Settings!$B$23=Settings!$C$6,1,IF(Settings!$B$23="USD",1/INDEX(Settings!$B$29:$B$40,MONTH(B7174)),INDEX(Settings!$B$29:$B$40,MONTH(B7174)))))</f>
        <v/>
      </c>
    </row>
    <row r="7175" customFormat="false" ht="15" hidden="false" customHeight="false" outlineLevel="0" collapsed="false">
      <c r="I7175" s="0" t="str">
        <f aca="false">IF(A7175="","",IF(COUNTIF(Campaigns!$A$7:$A$300,A7175)&gt;0,"✓",IF(N(D7175)=0,"– no spend","⚠ add to Campaigns tab")))</f>
        <v/>
      </c>
      <c r="J7175" s="83" t="str">
        <f aca="false">IF(D7175="","",D7175*IF(Settings!$B$23=Settings!$C$6,1,IF(Settings!$B$23="USD",1/INDEX(Settings!$B$29:$B$40,MONTH(B7175)),INDEX(Settings!$B$29:$B$40,MONTH(B7175)))))</f>
        <v/>
      </c>
    </row>
    <row r="7176" customFormat="false" ht="15" hidden="false" customHeight="false" outlineLevel="0" collapsed="false">
      <c r="I7176" s="0" t="str">
        <f aca="false">IF(A7176="","",IF(COUNTIF(Campaigns!$A$7:$A$300,A7176)&gt;0,"✓",IF(N(D7176)=0,"– no spend","⚠ add to Campaigns tab")))</f>
        <v/>
      </c>
      <c r="J7176" s="83" t="str">
        <f aca="false">IF(D7176="","",D7176*IF(Settings!$B$23=Settings!$C$6,1,IF(Settings!$B$23="USD",1/INDEX(Settings!$B$29:$B$40,MONTH(B7176)),INDEX(Settings!$B$29:$B$40,MONTH(B7176)))))</f>
        <v/>
      </c>
    </row>
    <row r="7177" customFormat="false" ht="15" hidden="false" customHeight="false" outlineLevel="0" collapsed="false">
      <c r="I7177" s="0" t="str">
        <f aca="false">IF(A7177="","",IF(COUNTIF(Campaigns!$A$7:$A$300,A7177)&gt;0,"✓",IF(N(D7177)=0,"– no spend","⚠ add to Campaigns tab")))</f>
        <v/>
      </c>
      <c r="J7177" s="83" t="str">
        <f aca="false">IF(D7177="","",D7177*IF(Settings!$B$23=Settings!$C$6,1,IF(Settings!$B$23="USD",1/INDEX(Settings!$B$29:$B$40,MONTH(B7177)),INDEX(Settings!$B$29:$B$40,MONTH(B7177)))))</f>
        <v/>
      </c>
    </row>
    <row r="7178" customFormat="false" ht="15" hidden="false" customHeight="false" outlineLevel="0" collapsed="false">
      <c r="I7178" s="0" t="str">
        <f aca="false">IF(A7178="","",IF(COUNTIF(Campaigns!$A$7:$A$300,A7178)&gt;0,"✓",IF(N(D7178)=0,"– no spend","⚠ add to Campaigns tab")))</f>
        <v/>
      </c>
      <c r="J7178" s="83" t="str">
        <f aca="false">IF(D7178="","",D7178*IF(Settings!$B$23=Settings!$C$6,1,IF(Settings!$B$23="USD",1/INDEX(Settings!$B$29:$B$40,MONTH(B7178)),INDEX(Settings!$B$29:$B$40,MONTH(B7178)))))</f>
        <v/>
      </c>
    </row>
    <row r="7179" customFormat="false" ht="15" hidden="false" customHeight="false" outlineLevel="0" collapsed="false">
      <c r="I7179" s="0" t="str">
        <f aca="false">IF(A7179="","",IF(COUNTIF(Campaigns!$A$7:$A$300,A7179)&gt;0,"✓",IF(N(D7179)=0,"– no spend","⚠ add to Campaigns tab")))</f>
        <v/>
      </c>
      <c r="J7179" s="83" t="str">
        <f aca="false">IF(D7179="","",D7179*IF(Settings!$B$23=Settings!$C$6,1,IF(Settings!$B$23="USD",1/INDEX(Settings!$B$29:$B$40,MONTH(B7179)),INDEX(Settings!$B$29:$B$40,MONTH(B7179)))))</f>
        <v/>
      </c>
    </row>
    <row r="7180" customFormat="false" ht="15" hidden="false" customHeight="false" outlineLevel="0" collapsed="false">
      <c r="I7180" s="0" t="str">
        <f aca="false">IF(A7180="","",IF(COUNTIF(Campaigns!$A$7:$A$300,A7180)&gt;0,"✓",IF(N(D7180)=0,"– no spend","⚠ add to Campaigns tab")))</f>
        <v/>
      </c>
      <c r="J7180" s="83" t="str">
        <f aca="false">IF(D7180="","",D7180*IF(Settings!$B$23=Settings!$C$6,1,IF(Settings!$B$23="USD",1/INDEX(Settings!$B$29:$B$40,MONTH(B7180)),INDEX(Settings!$B$29:$B$40,MONTH(B7180)))))</f>
        <v/>
      </c>
    </row>
    <row r="7181" customFormat="false" ht="15" hidden="false" customHeight="false" outlineLevel="0" collapsed="false">
      <c r="I7181" s="0" t="str">
        <f aca="false">IF(A7181="","",IF(COUNTIF(Campaigns!$A$7:$A$300,A7181)&gt;0,"✓",IF(N(D7181)=0,"– no spend","⚠ add to Campaigns tab")))</f>
        <v/>
      </c>
      <c r="J7181" s="83" t="str">
        <f aca="false">IF(D7181="","",D7181*IF(Settings!$B$23=Settings!$C$6,1,IF(Settings!$B$23="USD",1/INDEX(Settings!$B$29:$B$40,MONTH(B7181)),INDEX(Settings!$B$29:$B$40,MONTH(B7181)))))</f>
        <v/>
      </c>
    </row>
    <row r="7182" customFormat="false" ht="15" hidden="false" customHeight="false" outlineLevel="0" collapsed="false">
      <c r="I7182" s="0" t="str">
        <f aca="false">IF(A7182="","",IF(COUNTIF(Campaigns!$A$7:$A$300,A7182)&gt;0,"✓",IF(N(D7182)=0,"– no spend","⚠ add to Campaigns tab")))</f>
        <v/>
      </c>
      <c r="J7182" s="83" t="str">
        <f aca="false">IF(D7182="","",D7182*IF(Settings!$B$23=Settings!$C$6,1,IF(Settings!$B$23="USD",1/INDEX(Settings!$B$29:$B$40,MONTH(B7182)),INDEX(Settings!$B$29:$B$40,MONTH(B7182)))))</f>
        <v/>
      </c>
    </row>
    <row r="7183" customFormat="false" ht="15" hidden="false" customHeight="false" outlineLevel="0" collapsed="false">
      <c r="I7183" s="0" t="str">
        <f aca="false">IF(A7183="","",IF(COUNTIF(Campaigns!$A$7:$A$300,A7183)&gt;0,"✓",IF(N(D7183)=0,"– no spend","⚠ add to Campaigns tab")))</f>
        <v/>
      </c>
      <c r="J7183" s="83" t="str">
        <f aca="false">IF(D7183="","",D7183*IF(Settings!$B$23=Settings!$C$6,1,IF(Settings!$B$23="USD",1/INDEX(Settings!$B$29:$B$40,MONTH(B7183)),INDEX(Settings!$B$29:$B$40,MONTH(B7183)))))</f>
        <v/>
      </c>
    </row>
    <row r="7184" customFormat="false" ht="15" hidden="false" customHeight="false" outlineLevel="0" collapsed="false">
      <c r="I7184" s="0" t="str">
        <f aca="false">IF(A7184="","",IF(COUNTIF(Campaigns!$A$7:$A$300,A7184)&gt;0,"✓",IF(N(D7184)=0,"– no spend","⚠ add to Campaigns tab")))</f>
        <v/>
      </c>
      <c r="J7184" s="83" t="str">
        <f aca="false">IF(D7184="","",D7184*IF(Settings!$B$23=Settings!$C$6,1,IF(Settings!$B$23="USD",1/INDEX(Settings!$B$29:$B$40,MONTH(B7184)),INDEX(Settings!$B$29:$B$40,MONTH(B7184)))))</f>
        <v/>
      </c>
    </row>
    <row r="7185" customFormat="false" ht="15" hidden="false" customHeight="false" outlineLevel="0" collapsed="false">
      <c r="I7185" s="0" t="str">
        <f aca="false">IF(A7185="","",IF(COUNTIF(Campaigns!$A$7:$A$300,A7185)&gt;0,"✓",IF(N(D7185)=0,"– no spend","⚠ add to Campaigns tab")))</f>
        <v/>
      </c>
      <c r="J7185" s="83" t="str">
        <f aca="false">IF(D7185="","",D7185*IF(Settings!$B$23=Settings!$C$6,1,IF(Settings!$B$23="USD",1/INDEX(Settings!$B$29:$B$40,MONTH(B7185)),INDEX(Settings!$B$29:$B$40,MONTH(B7185)))))</f>
        <v/>
      </c>
    </row>
    <row r="7186" customFormat="false" ht="15" hidden="false" customHeight="false" outlineLevel="0" collapsed="false">
      <c r="I7186" s="0" t="str">
        <f aca="false">IF(A7186="","",IF(COUNTIF(Campaigns!$A$7:$A$300,A7186)&gt;0,"✓",IF(N(D7186)=0,"– no spend","⚠ add to Campaigns tab")))</f>
        <v/>
      </c>
      <c r="J7186" s="83" t="str">
        <f aca="false">IF(D7186="","",D7186*IF(Settings!$B$23=Settings!$C$6,1,IF(Settings!$B$23="USD",1/INDEX(Settings!$B$29:$B$40,MONTH(B7186)),INDEX(Settings!$B$29:$B$40,MONTH(B7186)))))</f>
        <v/>
      </c>
    </row>
    <row r="7187" customFormat="false" ht="15" hidden="false" customHeight="false" outlineLevel="0" collapsed="false">
      <c r="I7187" s="0" t="str">
        <f aca="false">IF(A7187="","",IF(COUNTIF(Campaigns!$A$7:$A$300,A7187)&gt;0,"✓",IF(N(D7187)=0,"– no spend","⚠ add to Campaigns tab")))</f>
        <v/>
      </c>
      <c r="J7187" s="83" t="str">
        <f aca="false">IF(D7187="","",D7187*IF(Settings!$B$23=Settings!$C$6,1,IF(Settings!$B$23="USD",1/INDEX(Settings!$B$29:$B$40,MONTH(B7187)),INDEX(Settings!$B$29:$B$40,MONTH(B7187)))))</f>
        <v/>
      </c>
    </row>
    <row r="7188" customFormat="false" ht="15" hidden="false" customHeight="false" outlineLevel="0" collapsed="false">
      <c r="I7188" s="0" t="str">
        <f aca="false">IF(A7188="","",IF(COUNTIF(Campaigns!$A$7:$A$300,A7188)&gt;0,"✓",IF(N(D7188)=0,"– no spend","⚠ add to Campaigns tab")))</f>
        <v/>
      </c>
      <c r="J7188" s="83" t="str">
        <f aca="false">IF(D7188="","",D7188*IF(Settings!$B$23=Settings!$C$6,1,IF(Settings!$B$23="USD",1/INDEX(Settings!$B$29:$B$40,MONTH(B7188)),INDEX(Settings!$B$29:$B$40,MONTH(B7188)))))</f>
        <v/>
      </c>
    </row>
    <row r="7189" customFormat="false" ht="15" hidden="false" customHeight="false" outlineLevel="0" collapsed="false">
      <c r="I7189" s="0" t="str">
        <f aca="false">IF(A7189="","",IF(COUNTIF(Campaigns!$A$7:$A$300,A7189)&gt;0,"✓",IF(N(D7189)=0,"– no spend","⚠ add to Campaigns tab")))</f>
        <v/>
      </c>
      <c r="J7189" s="83" t="str">
        <f aca="false">IF(D7189="","",D7189*IF(Settings!$B$23=Settings!$C$6,1,IF(Settings!$B$23="USD",1/INDEX(Settings!$B$29:$B$40,MONTH(B7189)),INDEX(Settings!$B$29:$B$40,MONTH(B7189)))))</f>
        <v/>
      </c>
    </row>
    <row r="7190" customFormat="false" ht="15" hidden="false" customHeight="false" outlineLevel="0" collapsed="false">
      <c r="I7190" s="0" t="str">
        <f aca="false">IF(A7190="","",IF(COUNTIF(Campaigns!$A$7:$A$300,A7190)&gt;0,"✓",IF(N(D7190)=0,"– no spend","⚠ add to Campaigns tab")))</f>
        <v/>
      </c>
      <c r="J7190" s="83" t="str">
        <f aca="false">IF(D7190="","",D7190*IF(Settings!$B$23=Settings!$C$6,1,IF(Settings!$B$23="USD",1/INDEX(Settings!$B$29:$B$40,MONTH(B7190)),INDEX(Settings!$B$29:$B$40,MONTH(B7190)))))</f>
        <v/>
      </c>
    </row>
    <row r="7191" customFormat="false" ht="15" hidden="false" customHeight="false" outlineLevel="0" collapsed="false">
      <c r="I7191" s="0" t="str">
        <f aca="false">IF(A7191="","",IF(COUNTIF(Campaigns!$A$7:$A$300,A7191)&gt;0,"✓",IF(N(D7191)=0,"– no spend","⚠ add to Campaigns tab")))</f>
        <v/>
      </c>
      <c r="J7191" s="83" t="str">
        <f aca="false">IF(D7191="","",D7191*IF(Settings!$B$23=Settings!$C$6,1,IF(Settings!$B$23="USD",1/INDEX(Settings!$B$29:$B$40,MONTH(B7191)),INDEX(Settings!$B$29:$B$40,MONTH(B7191)))))</f>
        <v/>
      </c>
    </row>
    <row r="7192" customFormat="false" ht="15" hidden="false" customHeight="false" outlineLevel="0" collapsed="false">
      <c r="I7192" s="0" t="str">
        <f aca="false">IF(A7192="","",IF(COUNTIF(Campaigns!$A$7:$A$300,A7192)&gt;0,"✓",IF(N(D7192)=0,"– no spend","⚠ add to Campaigns tab")))</f>
        <v/>
      </c>
      <c r="J7192" s="83" t="str">
        <f aca="false">IF(D7192="","",D7192*IF(Settings!$B$23=Settings!$C$6,1,IF(Settings!$B$23="USD",1/INDEX(Settings!$B$29:$B$40,MONTH(B7192)),INDEX(Settings!$B$29:$B$40,MONTH(B7192)))))</f>
        <v/>
      </c>
    </row>
    <row r="7193" customFormat="false" ht="15" hidden="false" customHeight="false" outlineLevel="0" collapsed="false">
      <c r="I7193" s="0" t="str">
        <f aca="false">IF(A7193="","",IF(COUNTIF(Campaigns!$A$7:$A$300,A7193)&gt;0,"✓",IF(N(D7193)=0,"– no spend","⚠ add to Campaigns tab")))</f>
        <v/>
      </c>
      <c r="J7193" s="83" t="str">
        <f aca="false">IF(D7193="","",D7193*IF(Settings!$B$23=Settings!$C$6,1,IF(Settings!$B$23="USD",1/INDEX(Settings!$B$29:$B$40,MONTH(B7193)),INDEX(Settings!$B$29:$B$40,MONTH(B7193)))))</f>
        <v/>
      </c>
    </row>
    <row r="7194" customFormat="false" ht="15" hidden="false" customHeight="false" outlineLevel="0" collapsed="false">
      <c r="I7194" s="0" t="str">
        <f aca="false">IF(A7194="","",IF(COUNTIF(Campaigns!$A$7:$A$300,A7194)&gt;0,"✓",IF(N(D7194)=0,"– no spend","⚠ add to Campaigns tab")))</f>
        <v/>
      </c>
      <c r="J7194" s="83" t="str">
        <f aca="false">IF(D7194="","",D7194*IF(Settings!$B$23=Settings!$C$6,1,IF(Settings!$B$23="USD",1/INDEX(Settings!$B$29:$B$40,MONTH(B7194)),INDEX(Settings!$B$29:$B$40,MONTH(B7194)))))</f>
        <v/>
      </c>
    </row>
    <row r="7195" customFormat="false" ht="15" hidden="false" customHeight="false" outlineLevel="0" collapsed="false">
      <c r="I7195" s="0" t="str">
        <f aca="false">IF(A7195="","",IF(COUNTIF(Campaigns!$A$7:$A$300,A7195)&gt;0,"✓",IF(N(D7195)=0,"– no spend","⚠ add to Campaigns tab")))</f>
        <v/>
      </c>
      <c r="J7195" s="83" t="str">
        <f aca="false">IF(D7195="","",D7195*IF(Settings!$B$23=Settings!$C$6,1,IF(Settings!$B$23="USD",1/INDEX(Settings!$B$29:$B$40,MONTH(B7195)),INDEX(Settings!$B$29:$B$40,MONTH(B7195)))))</f>
        <v/>
      </c>
    </row>
    <row r="7196" customFormat="false" ht="15" hidden="false" customHeight="false" outlineLevel="0" collapsed="false">
      <c r="I7196" s="0" t="str">
        <f aca="false">IF(A7196="","",IF(COUNTIF(Campaigns!$A$7:$A$300,A7196)&gt;0,"✓",IF(N(D7196)=0,"– no spend","⚠ add to Campaigns tab")))</f>
        <v/>
      </c>
      <c r="J7196" s="83" t="str">
        <f aca="false">IF(D7196="","",D7196*IF(Settings!$B$23=Settings!$C$6,1,IF(Settings!$B$23="USD",1/INDEX(Settings!$B$29:$B$40,MONTH(B7196)),INDEX(Settings!$B$29:$B$40,MONTH(B7196)))))</f>
        <v/>
      </c>
    </row>
    <row r="7197" customFormat="false" ht="15" hidden="false" customHeight="false" outlineLevel="0" collapsed="false">
      <c r="I7197" s="0" t="str">
        <f aca="false">IF(A7197="","",IF(COUNTIF(Campaigns!$A$7:$A$300,A7197)&gt;0,"✓",IF(N(D7197)=0,"– no spend","⚠ add to Campaigns tab")))</f>
        <v/>
      </c>
      <c r="J7197" s="83" t="str">
        <f aca="false">IF(D7197="","",D7197*IF(Settings!$B$23=Settings!$C$6,1,IF(Settings!$B$23="USD",1/INDEX(Settings!$B$29:$B$40,MONTH(B7197)),INDEX(Settings!$B$29:$B$40,MONTH(B7197)))))</f>
        <v/>
      </c>
    </row>
    <row r="7198" customFormat="false" ht="15" hidden="false" customHeight="false" outlineLevel="0" collapsed="false">
      <c r="I7198" s="0" t="str">
        <f aca="false">IF(A7198="","",IF(COUNTIF(Campaigns!$A$7:$A$300,A7198)&gt;0,"✓",IF(N(D7198)=0,"– no spend","⚠ add to Campaigns tab")))</f>
        <v/>
      </c>
      <c r="J7198" s="83" t="str">
        <f aca="false">IF(D7198="","",D7198*IF(Settings!$B$23=Settings!$C$6,1,IF(Settings!$B$23="USD",1/INDEX(Settings!$B$29:$B$40,MONTH(B7198)),INDEX(Settings!$B$29:$B$40,MONTH(B7198)))))</f>
        <v/>
      </c>
    </row>
    <row r="7199" customFormat="false" ht="15" hidden="false" customHeight="false" outlineLevel="0" collapsed="false">
      <c r="I7199" s="0" t="str">
        <f aca="false">IF(A7199="","",IF(COUNTIF(Campaigns!$A$7:$A$300,A7199)&gt;0,"✓",IF(N(D7199)=0,"– no spend","⚠ add to Campaigns tab")))</f>
        <v/>
      </c>
      <c r="J7199" s="83" t="str">
        <f aca="false">IF(D7199="","",D7199*IF(Settings!$B$23=Settings!$C$6,1,IF(Settings!$B$23="USD",1/INDEX(Settings!$B$29:$B$40,MONTH(B7199)),INDEX(Settings!$B$29:$B$40,MONTH(B7199)))))</f>
        <v/>
      </c>
    </row>
    <row r="7200" customFormat="false" ht="15" hidden="false" customHeight="false" outlineLevel="0" collapsed="false">
      <c r="I7200" s="0" t="str">
        <f aca="false">IF(A7200="","",IF(COUNTIF(Campaigns!$A$7:$A$300,A7200)&gt;0,"✓",IF(N(D7200)=0,"– no spend","⚠ add to Campaigns tab")))</f>
        <v/>
      </c>
      <c r="J7200" s="83" t="str">
        <f aca="false">IF(D7200="","",D7200*IF(Settings!$B$23=Settings!$C$6,1,IF(Settings!$B$23="USD",1/INDEX(Settings!$B$29:$B$40,MONTH(B7200)),INDEX(Settings!$B$29:$B$40,MONTH(B7200)))))</f>
        <v/>
      </c>
    </row>
    <row r="7201" customFormat="false" ht="15" hidden="false" customHeight="false" outlineLevel="0" collapsed="false">
      <c r="I7201" s="0" t="str">
        <f aca="false">IF(A7201="","",IF(COUNTIF(Campaigns!$A$7:$A$300,A7201)&gt;0,"✓",IF(N(D7201)=0,"– no spend","⚠ add to Campaigns tab")))</f>
        <v/>
      </c>
      <c r="J7201" s="83" t="str">
        <f aca="false">IF(D7201="","",D7201*IF(Settings!$B$23=Settings!$C$6,1,IF(Settings!$B$23="USD",1/INDEX(Settings!$B$29:$B$40,MONTH(B7201)),INDEX(Settings!$B$29:$B$40,MONTH(B7201)))))</f>
        <v/>
      </c>
    </row>
    <row r="7202" customFormat="false" ht="15" hidden="false" customHeight="false" outlineLevel="0" collapsed="false">
      <c r="I7202" s="0" t="str">
        <f aca="false">IF(A7202="","",IF(COUNTIF(Campaigns!$A$7:$A$300,A7202)&gt;0,"✓",IF(N(D7202)=0,"– no spend","⚠ add to Campaigns tab")))</f>
        <v/>
      </c>
      <c r="J7202" s="83" t="str">
        <f aca="false">IF(D7202="","",D7202*IF(Settings!$B$23=Settings!$C$6,1,IF(Settings!$B$23="USD",1/INDEX(Settings!$B$29:$B$40,MONTH(B7202)),INDEX(Settings!$B$29:$B$40,MONTH(B7202)))))</f>
        <v/>
      </c>
    </row>
    <row r="7203" customFormat="false" ht="15" hidden="false" customHeight="false" outlineLevel="0" collapsed="false">
      <c r="I7203" s="0" t="str">
        <f aca="false">IF(A7203="","",IF(COUNTIF(Campaigns!$A$7:$A$300,A7203)&gt;0,"✓",IF(N(D7203)=0,"– no spend","⚠ add to Campaigns tab")))</f>
        <v/>
      </c>
      <c r="J7203" s="83" t="str">
        <f aca="false">IF(D7203="","",D7203*IF(Settings!$B$23=Settings!$C$6,1,IF(Settings!$B$23="USD",1/INDEX(Settings!$B$29:$B$40,MONTH(B7203)),INDEX(Settings!$B$29:$B$40,MONTH(B7203)))))</f>
        <v/>
      </c>
    </row>
    <row r="7204" customFormat="false" ht="15" hidden="false" customHeight="false" outlineLevel="0" collapsed="false">
      <c r="I7204" s="0" t="str">
        <f aca="false">IF(A7204="","",IF(COUNTIF(Campaigns!$A$7:$A$300,A7204)&gt;0,"✓",IF(N(D7204)=0,"– no spend","⚠ add to Campaigns tab")))</f>
        <v/>
      </c>
      <c r="J7204" s="83" t="str">
        <f aca="false">IF(D7204="","",D7204*IF(Settings!$B$23=Settings!$C$6,1,IF(Settings!$B$23="USD",1/INDEX(Settings!$B$29:$B$40,MONTH(B7204)),INDEX(Settings!$B$29:$B$40,MONTH(B7204)))))</f>
        <v/>
      </c>
    </row>
    <row r="7205" customFormat="false" ht="15" hidden="false" customHeight="false" outlineLevel="0" collapsed="false">
      <c r="I7205" s="0" t="str">
        <f aca="false">IF(A7205="","",IF(COUNTIF(Campaigns!$A$7:$A$300,A7205)&gt;0,"✓",IF(N(D7205)=0,"– no spend","⚠ add to Campaigns tab")))</f>
        <v/>
      </c>
      <c r="J7205" s="83" t="str">
        <f aca="false">IF(D7205="","",D7205*IF(Settings!$B$23=Settings!$C$6,1,IF(Settings!$B$23="USD",1/INDEX(Settings!$B$29:$B$40,MONTH(B7205)),INDEX(Settings!$B$29:$B$40,MONTH(B7205)))))</f>
        <v/>
      </c>
    </row>
    <row r="7206" customFormat="false" ht="15" hidden="false" customHeight="false" outlineLevel="0" collapsed="false">
      <c r="I7206" s="0" t="str">
        <f aca="false">IF(A7206="","",IF(COUNTIF(Campaigns!$A$7:$A$300,A7206)&gt;0,"✓",IF(N(D7206)=0,"– no spend","⚠ add to Campaigns tab")))</f>
        <v/>
      </c>
      <c r="J7206" s="83" t="str">
        <f aca="false">IF(D7206="","",D7206*IF(Settings!$B$23=Settings!$C$6,1,IF(Settings!$B$23="USD",1/INDEX(Settings!$B$29:$B$40,MONTH(B7206)),INDEX(Settings!$B$29:$B$40,MONTH(B7206)))))</f>
        <v/>
      </c>
    </row>
    <row r="7207" customFormat="false" ht="15" hidden="false" customHeight="false" outlineLevel="0" collapsed="false">
      <c r="I7207" s="0" t="str">
        <f aca="false">IF(A7207="","",IF(COUNTIF(Campaigns!$A$7:$A$300,A7207)&gt;0,"✓",IF(N(D7207)=0,"– no spend","⚠ add to Campaigns tab")))</f>
        <v/>
      </c>
      <c r="J7207" s="83" t="str">
        <f aca="false">IF(D7207="","",D7207*IF(Settings!$B$23=Settings!$C$6,1,IF(Settings!$B$23="USD",1/INDEX(Settings!$B$29:$B$40,MONTH(B7207)),INDEX(Settings!$B$29:$B$40,MONTH(B7207)))))</f>
        <v/>
      </c>
    </row>
    <row r="7208" customFormat="false" ht="15" hidden="false" customHeight="false" outlineLevel="0" collapsed="false">
      <c r="I7208" s="0" t="str">
        <f aca="false">IF(A7208="","",IF(COUNTIF(Campaigns!$A$7:$A$300,A7208)&gt;0,"✓",IF(N(D7208)=0,"– no spend","⚠ add to Campaigns tab")))</f>
        <v/>
      </c>
      <c r="J7208" s="83" t="str">
        <f aca="false">IF(D7208="","",D7208*IF(Settings!$B$23=Settings!$C$6,1,IF(Settings!$B$23="USD",1/INDEX(Settings!$B$29:$B$40,MONTH(B7208)),INDEX(Settings!$B$29:$B$40,MONTH(B7208)))))</f>
        <v/>
      </c>
    </row>
    <row r="7209" customFormat="false" ht="15" hidden="false" customHeight="false" outlineLevel="0" collapsed="false">
      <c r="I7209" s="0" t="str">
        <f aca="false">IF(A7209="","",IF(COUNTIF(Campaigns!$A$7:$A$300,A7209)&gt;0,"✓",IF(N(D7209)=0,"– no spend","⚠ add to Campaigns tab")))</f>
        <v/>
      </c>
      <c r="J7209" s="83" t="str">
        <f aca="false">IF(D7209="","",D7209*IF(Settings!$B$23=Settings!$C$6,1,IF(Settings!$B$23="USD",1/INDEX(Settings!$B$29:$B$40,MONTH(B7209)),INDEX(Settings!$B$29:$B$40,MONTH(B7209)))))</f>
        <v/>
      </c>
    </row>
    <row r="7210" customFormat="false" ht="15" hidden="false" customHeight="false" outlineLevel="0" collapsed="false">
      <c r="I7210" s="0" t="str">
        <f aca="false">IF(A7210="","",IF(COUNTIF(Campaigns!$A$7:$A$300,A7210)&gt;0,"✓",IF(N(D7210)=0,"– no spend","⚠ add to Campaigns tab")))</f>
        <v/>
      </c>
      <c r="J7210" s="83" t="str">
        <f aca="false">IF(D7210="","",D7210*IF(Settings!$B$23=Settings!$C$6,1,IF(Settings!$B$23="USD",1/INDEX(Settings!$B$29:$B$40,MONTH(B7210)),INDEX(Settings!$B$29:$B$40,MONTH(B7210)))))</f>
        <v/>
      </c>
    </row>
    <row r="7211" customFormat="false" ht="15" hidden="false" customHeight="false" outlineLevel="0" collapsed="false">
      <c r="I7211" s="0" t="str">
        <f aca="false">IF(A7211="","",IF(COUNTIF(Campaigns!$A$7:$A$300,A7211)&gt;0,"✓",IF(N(D7211)=0,"– no spend","⚠ add to Campaigns tab")))</f>
        <v/>
      </c>
      <c r="J7211" s="83" t="str">
        <f aca="false">IF(D7211="","",D7211*IF(Settings!$B$23=Settings!$C$6,1,IF(Settings!$B$23="USD",1/INDEX(Settings!$B$29:$B$40,MONTH(B7211)),INDEX(Settings!$B$29:$B$40,MONTH(B7211)))))</f>
        <v/>
      </c>
    </row>
    <row r="7212" customFormat="false" ht="15" hidden="false" customHeight="false" outlineLevel="0" collapsed="false">
      <c r="I7212" s="0" t="str">
        <f aca="false">IF(A7212="","",IF(COUNTIF(Campaigns!$A$7:$A$300,A7212)&gt;0,"✓",IF(N(D7212)=0,"– no spend","⚠ add to Campaigns tab")))</f>
        <v/>
      </c>
      <c r="J7212" s="83" t="str">
        <f aca="false">IF(D7212="","",D7212*IF(Settings!$B$23=Settings!$C$6,1,IF(Settings!$B$23="USD",1/INDEX(Settings!$B$29:$B$40,MONTH(B7212)),INDEX(Settings!$B$29:$B$40,MONTH(B7212)))))</f>
        <v/>
      </c>
    </row>
    <row r="7213" customFormat="false" ht="15" hidden="false" customHeight="false" outlineLevel="0" collapsed="false">
      <c r="I7213" s="0" t="str">
        <f aca="false">IF(A7213="","",IF(COUNTIF(Campaigns!$A$7:$A$300,A7213)&gt;0,"✓",IF(N(D7213)=0,"– no spend","⚠ add to Campaigns tab")))</f>
        <v/>
      </c>
      <c r="J7213" s="83" t="str">
        <f aca="false">IF(D7213="","",D7213*IF(Settings!$B$23=Settings!$C$6,1,IF(Settings!$B$23="USD",1/INDEX(Settings!$B$29:$B$40,MONTH(B7213)),INDEX(Settings!$B$29:$B$40,MONTH(B7213)))))</f>
        <v/>
      </c>
    </row>
    <row r="7214" customFormat="false" ht="15" hidden="false" customHeight="false" outlineLevel="0" collapsed="false">
      <c r="I7214" s="0" t="str">
        <f aca="false">IF(A7214="","",IF(COUNTIF(Campaigns!$A$7:$A$300,A7214)&gt;0,"✓",IF(N(D7214)=0,"– no spend","⚠ add to Campaigns tab")))</f>
        <v/>
      </c>
      <c r="J7214" s="83" t="str">
        <f aca="false">IF(D7214="","",D7214*IF(Settings!$B$23=Settings!$C$6,1,IF(Settings!$B$23="USD",1/INDEX(Settings!$B$29:$B$40,MONTH(B7214)),INDEX(Settings!$B$29:$B$40,MONTH(B7214)))))</f>
        <v/>
      </c>
    </row>
    <row r="7215" customFormat="false" ht="15" hidden="false" customHeight="false" outlineLevel="0" collapsed="false">
      <c r="I7215" s="0" t="str">
        <f aca="false">IF(A7215="","",IF(COUNTIF(Campaigns!$A$7:$A$300,A7215)&gt;0,"✓",IF(N(D7215)=0,"– no spend","⚠ add to Campaigns tab")))</f>
        <v/>
      </c>
      <c r="J7215" s="83" t="str">
        <f aca="false">IF(D7215="","",D7215*IF(Settings!$B$23=Settings!$C$6,1,IF(Settings!$B$23="USD",1/INDEX(Settings!$B$29:$B$40,MONTH(B7215)),INDEX(Settings!$B$29:$B$40,MONTH(B7215)))))</f>
        <v/>
      </c>
    </row>
    <row r="7216" customFormat="false" ht="15" hidden="false" customHeight="false" outlineLevel="0" collapsed="false">
      <c r="I7216" s="0" t="str">
        <f aca="false">IF(A7216="","",IF(COUNTIF(Campaigns!$A$7:$A$300,A7216)&gt;0,"✓",IF(N(D7216)=0,"– no spend","⚠ add to Campaigns tab")))</f>
        <v/>
      </c>
      <c r="J7216" s="83" t="str">
        <f aca="false">IF(D7216="","",D7216*IF(Settings!$B$23=Settings!$C$6,1,IF(Settings!$B$23="USD",1/INDEX(Settings!$B$29:$B$40,MONTH(B7216)),INDEX(Settings!$B$29:$B$40,MONTH(B7216)))))</f>
        <v/>
      </c>
    </row>
    <row r="7217" customFormat="false" ht="15" hidden="false" customHeight="false" outlineLevel="0" collapsed="false">
      <c r="I7217" s="0" t="str">
        <f aca="false">IF(A7217="","",IF(COUNTIF(Campaigns!$A$7:$A$300,A7217)&gt;0,"✓",IF(N(D7217)=0,"– no spend","⚠ add to Campaigns tab")))</f>
        <v/>
      </c>
      <c r="J7217" s="83" t="str">
        <f aca="false">IF(D7217="","",D7217*IF(Settings!$B$23=Settings!$C$6,1,IF(Settings!$B$23="USD",1/INDEX(Settings!$B$29:$B$40,MONTH(B7217)),INDEX(Settings!$B$29:$B$40,MONTH(B7217)))))</f>
        <v/>
      </c>
    </row>
    <row r="7218" customFormat="false" ht="15" hidden="false" customHeight="false" outlineLevel="0" collapsed="false">
      <c r="I7218" s="0" t="str">
        <f aca="false">IF(A7218="","",IF(COUNTIF(Campaigns!$A$7:$A$300,A7218)&gt;0,"✓",IF(N(D7218)=0,"– no spend","⚠ add to Campaigns tab")))</f>
        <v/>
      </c>
      <c r="J7218" s="83" t="str">
        <f aca="false">IF(D7218="","",D7218*IF(Settings!$B$23=Settings!$C$6,1,IF(Settings!$B$23="USD",1/INDEX(Settings!$B$29:$B$40,MONTH(B7218)),INDEX(Settings!$B$29:$B$40,MONTH(B7218)))))</f>
        <v/>
      </c>
    </row>
    <row r="7219" customFormat="false" ht="15" hidden="false" customHeight="false" outlineLevel="0" collapsed="false">
      <c r="I7219" s="0" t="str">
        <f aca="false">IF(A7219="","",IF(COUNTIF(Campaigns!$A$7:$A$300,A7219)&gt;0,"✓",IF(N(D7219)=0,"– no spend","⚠ add to Campaigns tab")))</f>
        <v/>
      </c>
      <c r="J7219" s="83" t="str">
        <f aca="false">IF(D7219="","",D7219*IF(Settings!$B$23=Settings!$C$6,1,IF(Settings!$B$23="USD",1/INDEX(Settings!$B$29:$B$40,MONTH(B7219)),INDEX(Settings!$B$29:$B$40,MONTH(B7219)))))</f>
        <v/>
      </c>
    </row>
    <row r="7220" customFormat="false" ht="15" hidden="false" customHeight="false" outlineLevel="0" collapsed="false">
      <c r="I7220" s="0" t="str">
        <f aca="false">IF(A7220="","",IF(COUNTIF(Campaigns!$A$7:$A$300,A7220)&gt;0,"✓",IF(N(D7220)=0,"– no spend","⚠ add to Campaigns tab")))</f>
        <v/>
      </c>
      <c r="J7220" s="83" t="str">
        <f aca="false">IF(D7220="","",D7220*IF(Settings!$B$23=Settings!$C$6,1,IF(Settings!$B$23="USD",1/INDEX(Settings!$B$29:$B$40,MONTH(B7220)),INDEX(Settings!$B$29:$B$40,MONTH(B7220)))))</f>
        <v/>
      </c>
    </row>
    <row r="7221" customFormat="false" ht="15" hidden="false" customHeight="false" outlineLevel="0" collapsed="false">
      <c r="I7221" s="0" t="str">
        <f aca="false">IF(A7221="","",IF(COUNTIF(Campaigns!$A$7:$A$300,A7221)&gt;0,"✓",IF(N(D7221)=0,"– no spend","⚠ add to Campaigns tab")))</f>
        <v/>
      </c>
      <c r="J7221" s="83" t="str">
        <f aca="false">IF(D7221="","",D7221*IF(Settings!$B$23=Settings!$C$6,1,IF(Settings!$B$23="USD",1/INDEX(Settings!$B$29:$B$40,MONTH(B7221)),INDEX(Settings!$B$29:$B$40,MONTH(B7221)))))</f>
        <v/>
      </c>
    </row>
    <row r="7222" customFormat="false" ht="15" hidden="false" customHeight="false" outlineLevel="0" collapsed="false">
      <c r="I7222" s="0" t="str">
        <f aca="false">IF(A7222="","",IF(COUNTIF(Campaigns!$A$7:$A$300,A7222)&gt;0,"✓",IF(N(D7222)=0,"– no spend","⚠ add to Campaigns tab")))</f>
        <v/>
      </c>
      <c r="J7222" s="83" t="str">
        <f aca="false">IF(D7222="","",D7222*IF(Settings!$B$23=Settings!$C$6,1,IF(Settings!$B$23="USD",1/INDEX(Settings!$B$29:$B$40,MONTH(B7222)),INDEX(Settings!$B$29:$B$40,MONTH(B7222)))))</f>
        <v/>
      </c>
    </row>
    <row r="7223" customFormat="false" ht="15" hidden="false" customHeight="false" outlineLevel="0" collapsed="false">
      <c r="I7223" s="0" t="str">
        <f aca="false">IF(A7223="","",IF(COUNTIF(Campaigns!$A$7:$A$300,A7223)&gt;0,"✓",IF(N(D7223)=0,"– no spend","⚠ add to Campaigns tab")))</f>
        <v/>
      </c>
      <c r="J7223" s="83" t="str">
        <f aca="false">IF(D7223="","",D7223*IF(Settings!$B$23=Settings!$C$6,1,IF(Settings!$B$23="USD",1/INDEX(Settings!$B$29:$B$40,MONTH(B7223)),INDEX(Settings!$B$29:$B$40,MONTH(B7223)))))</f>
        <v/>
      </c>
    </row>
    <row r="7224" customFormat="false" ht="15" hidden="false" customHeight="false" outlineLevel="0" collapsed="false">
      <c r="I7224" s="0" t="str">
        <f aca="false">IF(A7224="","",IF(COUNTIF(Campaigns!$A$7:$A$300,A7224)&gt;0,"✓",IF(N(D7224)=0,"– no spend","⚠ add to Campaigns tab")))</f>
        <v/>
      </c>
      <c r="J7224" s="83" t="str">
        <f aca="false">IF(D7224="","",D7224*IF(Settings!$B$23=Settings!$C$6,1,IF(Settings!$B$23="USD",1/INDEX(Settings!$B$29:$B$40,MONTH(B7224)),INDEX(Settings!$B$29:$B$40,MONTH(B7224)))))</f>
        <v/>
      </c>
    </row>
    <row r="7225" customFormat="false" ht="15" hidden="false" customHeight="false" outlineLevel="0" collapsed="false">
      <c r="I7225" s="0" t="str">
        <f aca="false">IF(A7225="","",IF(COUNTIF(Campaigns!$A$7:$A$300,A7225)&gt;0,"✓",IF(N(D7225)=0,"– no spend","⚠ add to Campaigns tab")))</f>
        <v/>
      </c>
      <c r="J7225" s="83" t="str">
        <f aca="false">IF(D7225="","",D7225*IF(Settings!$B$23=Settings!$C$6,1,IF(Settings!$B$23="USD",1/INDEX(Settings!$B$29:$B$40,MONTH(B7225)),INDEX(Settings!$B$29:$B$40,MONTH(B7225)))))</f>
        <v/>
      </c>
    </row>
    <row r="7226" customFormat="false" ht="15" hidden="false" customHeight="false" outlineLevel="0" collapsed="false">
      <c r="I7226" s="0" t="str">
        <f aca="false">IF(A7226="","",IF(COUNTIF(Campaigns!$A$7:$A$300,A7226)&gt;0,"✓",IF(N(D7226)=0,"– no spend","⚠ add to Campaigns tab")))</f>
        <v/>
      </c>
      <c r="J7226" s="83" t="str">
        <f aca="false">IF(D7226="","",D7226*IF(Settings!$B$23=Settings!$C$6,1,IF(Settings!$B$23="USD",1/INDEX(Settings!$B$29:$B$40,MONTH(B7226)),INDEX(Settings!$B$29:$B$40,MONTH(B7226)))))</f>
        <v/>
      </c>
    </row>
    <row r="7227" customFormat="false" ht="15" hidden="false" customHeight="false" outlineLevel="0" collapsed="false">
      <c r="I7227" s="0" t="str">
        <f aca="false">IF(A7227="","",IF(COUNTIF(Campaigns!$A$7:$A$300,A7227)&gt;0,"✓",IF(N(D7227)=0,"– no spend","⚠ add to Campaigns tab")))</f>
        <v/>
      </c>
      <c r="J7227" s="83" t="str">
        <f aca="false">IF(D7227="","",D7227*IF(Settings!$B$23=Settings!$C$6,1,IF(Settings!$B$23="USD",1/INDEX(Settings!$B$29:$B$40,MONTH(B7227)),INDEX(Settings!$B$29:$B$40,MONTH(B7227)))))</f>
        <v/>
      </c>
    </row>
    <row r="7228" customFormat="false" ht="15" hidden="false" customHeight="false" outlineLevel="0" collapsed="false">
      <c r="I7228" s="0" t="str">
        <f aca="false">IF(A7228="","",IF(COUNTIF(Campaigns!$A$7:$A$300,A7228)&gt;0,"✓",IF(N(D7228)=0,"– no spend","⚠ add to Campaigns tab")))</f>
        <v/>
      </c>
      <c r="J7228" s="83" t="str">
        <f aca="false">IF(D7228="","",D7228*IF(Settings!$B$23=Settings!$C$6,1,IF(Settings!$B$23="USD",1/INDEX(Settings!$B$29:$B$40,MONTH(B7228)),INDEX(Settings!$B$29:$B$40,MONTH(B7228)))))</f>
        <v/>
      </c>
    </row>
    <row r="7229" customFormat="false" ht="15" hidden="false" customHeight="false" outlineLevel="0" collapsed="false">
      <c r="I7229" s="0" t="str">
        <f aca="false">IF(A7229="","",IF(COUNTIF(Campaigns!$A$7:$A$300,A7229)&gt;0,"✓",IF(N(D7229)=0,"– no spend","⚠ add to Campaigns tab")))</f>
        <v/>
      </c>
      <c r="J7229" s="83" t="str">
        <f aca="false">IF(D7229="","",D7229*IF(Settings!$B$23=Settings!$C$6,1,IF(Settings!$B$23="USD",1/INDEX(Settings!$B$29:$B$40,MONTH(B7229)),INDEX(Settings!$B$29:$B$40,MONTH(B7229)))))</f>
        <v/>
      </c>
    </row>
    <row r="7230" customFormat="false" ht="15" hidden="false" customHeight="false" outlineLevel="0" collapsed="false">
      <c r="I7230" s="0" t="str">
        <f aca="false">IF(A7230="","",IF(COUNTIF(Campaigns!$A$7:$A$300,A7230)&gt;0,"✓",IF(N(D7230)=0,"– no spend","⚠ add to Campaigns tab")))</f>
        <v/>
      </c>
      <c r="J7230" s="83" t="str">
        <f aca="false">IF(D7230="","",D7230*IF(Settings!$B$23=Settings!$C$6,1,IF(Settings!$B$23="USD",1/INDEX(Settings!$B$29:$B$40,MONTH(B7230)),INDEX(Settings!$B$29:$B$40,MONTH(B7230)))))</f>
        <v/>
      </c>
    </row>
    <row r="7231" customFormat="false" ht="15" hidden="false" customHeight="false" outlineLevel="0" collapsed="false">
      <c r="I7231" s="0" t="str">
        <f aca="false">IF(A7231="","",IF(COUNTIF(Campaigns!$A$7:$A$300,A7231)&gt;0,"✓",IF(N(D7231)=0,"– no spend","⚠ add to Campaigns tab")))</f>
        <v/>
      </c>
      <c r="J7231" s="83" t="str">
        <f aca="false">IF(D7231="","",D7231*IF(Settings!$B$23=Settings!$C$6,1,IF(Settings!$B$23="USD",1/INDEX(Settings!$B$29:$B$40,MONTH(B7231)),INDEX(Settings!$B$29:$B$40,MONTH(B7231)))))</f>
        <v/>
      </c>
    </row>
    <row r="7232" customFormat="false" ht="15" hidden="false" customHeight="false" outlineLevel="0" collapsed="false">
      <c r="I7232" s="0" t="str">
        <f aca="false">IF(A7232="","",IF(COUNTIF(Campaigns!$A$7:$A$300,A7232)&gt;0,"✓",IF(N(D7232)=0,"– no spend","⚠ add to Campaigns tab")))</f>
        <v/>
      </c>
      <c r="J7232" s="83" t="str">
        <f aca="false">IF(D7232="","",D7232*IF(Settings!$B$23=Settings!$C$6,1,IF(Settings!$B$23="USD",1/INDEX(Settings!$B$29:$B$40,MONTH(B7232)),INDEX(Settings!$B$29:$B$40,MONTH(B7232)))))</f>
        <v/>
      </c>
    </row>
    <row r="7233" customFormat="false" ht="15" hidden="false" customHeight="false" outlineLevel="0" collapsed="false">
      <c r="I7233" s="0" t="str">
        <f aca="false">IF(A7233="","",IF(COUNTIF(Campaigns!$A$7:$A$300,A7233)&gt;0,"✓",IF(N(D7233)=0,"– no spend","⚠ add to Campaigns tab")))</f>
        <v/>
      </c>
      <c r="J7233" s="83" t="str">
        <f aca="false">IF(D7233="","",D7233*IF(Settings!$B$23=Settings!$C$6,1,IF(Settings!$B$23="USD",1/INDEX(Settings!$B$29:$B$40,MONTH(B7233)),INDEX(Settings!$B$29:$B$40,MONTH(B7233)))))</f>
        <v/>
      </c>
    </row>
    <row r="7234" customFormat="false" ht="15" hidden="false" customHeight="false" outlineLevel="0" collapsed="false">
      <c r="I7234" s="0" t="str">
        <f aca="false">IF(A7234="","",IF(COUNTIF(Campaigns!$A$7:$A$300,A7234)&gt;0,"✓",IF(N(D7234)=0,"– no spend","⚠ add to Campaigns tab")))</f>
        <v/>
      </c>
      <c r="J7234" s="83" t="str">
        <f aca="false">IF(D7234="","",D7234*IF(Settings!$B$23=Settings!$C$6,1,IF(Settings!$B$23="USD",1/INDEX(Settings!$B$29:$B$40,MONTH(B7234)),INDEX(Settings!$B$29:$B$40,MONTH(B7234)))))</f>
        <v/>
      </c>
    </row>
    <row r="7235" customFormat="false" ht="15" hidden="false" customHeight="false" outlineLevel="0" collapsed="false">
      <c r="I7235" s="0" t="str">
        <f aca="false">IF(A7235="","",IF(COUNTIF(Campaigns!$A$7:$A$300,A7235)&gt;0,"✓",IF(N(D7235)=0,"– no spend","⚠ add to Campaigns tab")))</f>
        <v/>
      </c>
      <c r="J7235" s="83" t="str">
        <f aca="false">IF(D7235="","",D7235*IF(Settings!$B$23=Settings!$C$6,1,IF(Settings!$B$23="USD",1/INDEX(Settings!$B$29:$B$40,MONTH(B7235)),INDEX(Settings!$B$29:$B$40,MONTH(B7235)))))</f>
        <v/>
      </c>
    </row>
    <row r="7236" customFormat="false" ht="15" hidden="false" customHeight="false" outlineLevel="0" collapsed="false">
      <c r="I7236" s="0" t="str">
        <f aca="false">IF(A7236="","",IF(COUNTIF(Campaigns!$A$7:$A$300,A7236)&gt;0,"✓",IF(N(D7236)=0,"– no spend","⚠ add to Campaigns tab")))</f>
        <v/>
      </c>
      <c r="J7236" s="83" t="str">
        <f aca="false">IF(D7236="","",D7236*IF(Settings!$B$23=Settings!$C$6,1,IF(Settings!$B$23="USD",1/INDEX(Settings!$B$29:$B$40,MONTH(B7236)),INDEX(Settings!$B$29:$B$40,MONTH(B7236)))))</f>
        <v/>
      </c>
    </row>
    <row r="7237" customFormat="false" ht="15" hidden="false" customHeight="false" outlineLevel="0" collapsed="false">
      <c r="I7237" s="0" t="str">
        <f aca="false">IF(A7237="","",IF(COUNTIF(Campaigns!$A$7:$A$300,A7237)&gt;0,"✓",IF(N(D7237)=0,"– no spend","⚠ add to Campaigns tab")))</f>
        <v/>
      </c>
      <c r="J7237" s="83" t="str">
        <f aca="false">IF(D7237="","",D7237*IF(Settings!$B$23=Settings!$C$6,1,IF(Settings!$B$23="USD",1/INDEX(Settings!$B$29:$B$40,MONTH(B7237)),INDEX(Settings!$B$29:$B$40,MONTH(B7237)))))</f>
        <v/>
      </c>
    </row>
    <row r="7238" customFormat="false" ht="15" hidden="false" customHeight="false" outlineLevel="0" collapsed="false">
      <c r="I7238" s="0" t="str">
        <f aca="false">IF(A7238="","",IF(COUNTIF(Campaigns!$A$7:$A$300,A7238)&gt;0,"✓",IF(N(D7238)=0,"– no spend","⚠ add to Campaigns tab")))</f>
        <v/>
      </c>
      <c r="J7238" s="83" t="str">
        <f aca="false">IF(D7238="","",D7238*IF(Settings!$B$23=Settings!$C$6,1,IF(Settings!$B$23="USD",1/INDEX(Settings!$B$29:$B$40,MONTH(B7238)),INDEX(Settings!$B$29:$B$40,MONTH(B7238)))))</f>
        <v/>
      </c>
    </row>
    <row r="7239" customFormat="false" ht="15" hidden="false" customHeight="false" outlineLevel="0" collapsed="false">
      <c r="I7239" s="0" t="str">
        <f aca="false">IF(A7239="","",IF(COUNTIF(Campaigns!$A$7:$A$300,A7239)&gt;0,"✓",IF(N(D7239)=0,"– no spend","⚠ add to Campaigns tab")))</f>
        <v/>
      </c>
      <c r="J7239" s="83" t="str">
        <f aca="false">IF(D7239="","",D7239*IF(Settings!$B$23=Settings!$C$6,1,IF(Settings!$B$23="USD",1/INDEX(Settings!$B$29:$B$40,MONTH(B7239)),INDEX(Settings!$B$29:$B$40,MONTH(B7239)))))</f>
        <v/>
      </c>
    </row>
    <row r="7240" customFormat="false" ht="15" hidden="false" customHeight="false" outlineLevel="0" collapsed="false">
      <c r="I7240" s="0" t="str">
        <f aca="false">IF(A7240="","",IF(COUNTIF(Campaigns!$A$7:$A$300,A7240)&gt;0,"✓",IF(N(D7240)=0,"– no spend","⚠ add to Campaigns tab")))</f>
        <v/>
      </c>
      <c r="J7240" s="83" t="str">
        <f aca="false">IF(D7240="","",D7240*IF(Settings!$B$23=Settings!$C$6,1,IF(Settings!$B$23="USD",1/INDEX(Settings!$B$29:$B$40,MONTH(B7240)),INDEX(Settings!$B$29:$B$40,MONTH(B7240)))))</f>
        <v/>
      </c>
    </row>
    <row r="7241" customFormat="false" ht="15" hidden="false" customHeight="false" outlineLevel="0" collapsed="false">
      <c r="I7241" s="0" t="str">
        <f aca="false">IF(A7241="","",IF(COUNTIF(Campaigns!$A$7:$A$300,A7241)&gt;0,"✓",IF(N(D7241)=0,"– no spend","⚠ add to Campaigns tab")))</f>
        <v/>
      </c>
      <c r="J7241" s="83" t="str">
        <f aca="false">IF(D7241="","",D7241*IF(Settings!$B$23=Settings!$C$6,1,IF(Settings!$B$23="USD",1/INDEX(Settings!$B$29:$B$40,MONTH(B7241)),INDEX(Settings!$B$29:$B$40,MONTH(B7241)))))</f>
        <v/>
      </c>
    </row>
    <row r="7242" customFormat="false" ht="15" hidden="false" customHeight="false" outlineLevel="0" collapsed="false">
      <c r="I7242" s="0" t="str">
        <f aca="false">IF(A7242="","",IF(COUNTIF(Campaigns!$A$7:$A$300,A7242)&gt;0,"✓",IF(N(D7242)=0,"– no spend","⚠ add to Campaigns tab")))</f>
        <v/>
      </c>
      <c r="J7242" s="83" t="str">
        <f aca="false">IF(D7242="","",D7242*IF(Settings!$B$23=Settings!$C$6,1,IF(Settings!$B$23="USD",1/INDEX(Settings!$B$29:$B$40,MONTH(B7242)),INDEX(Settings!$B$29:$B$40,MONTH(B7242)))))</f>
        <v/>
      </c>
    </row>
    <row r="7243" customFormat="false" ht="15" hidden="false" customHeight="false" outlineLevel="0" collapsed="false">
      <c r="I7243" s="0" t="str">
        <f aca="false">IF(A7243="","",IF(COUNTIF(Campaigns!$A$7:$A$300,A7243)&gt;0,"✓",IF(N(D7243)=0,"– no spend","⚠ add to Campaigns tab")))</f>
        <v/>
      </c>
      <c r="J7243" s="83" t="str">
        <f aca="false">IF(D7243="","",D7243*IF(Settings!$B$23=Settings!$C$6,1,IF(Settings!$B$23="USD",1/INDEX(Settings!$B$29:$B$40,MONTH(B7243)),INDEX(Settings!$B$29:$B$40,MONTH(B7243)))))</f>
        <v/>
      </c>
    </row>
    <row r="7244" customFormat="false" ht="15" hidden="false" customHeight="false" outlineLevel="0" collapsed="false">
      <c r="I7244" s="0" t="str">
        <f aca="false">IF(A7244="","",IF(COUNTIF(Campaigns!$A$7:$A$300,A7244)&gt;0,"✓",IF(N(D7244)=0,"– no spend","⚠ add to Campaigns tab")))</f>
        <v/>
      </c>
      <c r="J7244" s="83" t="str">
        <f aca="false">IF(D7244="","",D7244*IF(Settings!$B$23=Settings!$C$6,1,IF(Settings!$B$23="USD",1/INDEX(Settings!$B$29:$B$40,MONTH(B7244)),INDEX(Settings!$B$29:$B$40,MONTH(B7244)))))</f>
        <v/>
      </c>
    </row>
    <row r="7245" customFormat="false" ht="15" hidden="false" customHeight="false" outlineLevel="0" collapsed="false">
      <c r="I7245" s="0" t="str">
        <f aca="false">IF(A7245="","",IF(COUNTIF(Campaigns!$A$7:$A$300,A7245)&gt;0,"✓",IF(N(D7245)=0,"– no spend","⚠ add to Campaigns tab")))</f>
        <v/>
      </c>
      <c r="J7245" s="83" t="str">
        <f aca="false">IF(D7245="","",D7245*IF(Settings!$B$23=Settings!$C$6,1,IF(Settings!$B$23="USD",1/INDEX(Settings!$B$29:$B$40,MONTH(B7245)),INDEX(Settings!$B$29:$B$40,MONTH(B7245)))))</f>
        <v/>
      </c>
    </row>
    <row r="7246" customFormat="false" ht="15" hidden="false" customHeight="false" outlineLevel="0" collapsed="false">
      <c r="I7246" s="0" t="str">
        <f aca="false">IF(A7246="","",IF(COUNTIF(Campaigns!$A$7:$A$300,A7246)&gt;0,"✓",IF(N(D7246)=0,"– no spend","⚠ add to Campaigns tab")))</f>
        <v/>
      </c>
      <c r="J7246" s="83" t="str">
        <f aca="false">IF(D7246="","",D7246*IF(Settings!$B$23=Settings!$C$6,1,IF(Settings!$B$23="USD",1/INDEX(Settings!$B$29:$B$40,MONTH(B7246)),INDEX(Settings!$B$29:$B$40,MONTH(B7246)))))</f>
        <v/>
      </c>
    </row>
    <row r="7247" customFormat="false" ht="15" hidden="false" customHeight="false" outlineLevel="0" collapsed="false">
      <c r="I7247" s="0" t="str">
        <f aca="false">IF(A7247="","",IF(COUNTIF(Campaigns!$A$7:$A$300,A7247)&gt;0,"✓",IF(N(D7247)=0,"– no spend","⚠ add to Campaigns tab")))</f>
        <v/>
      </c>
      <c r="J7247" s="83" t="str">
        <f aca="false">IF(D7247="","",D7247*IF(Settings!$B$23=Settings!$C$6,1,IF(Settings!$B$23="USD",1/INDEX(Settings!$B$29:$B$40,MONTH(B7247)),INDEX(Settings!$B$29:$B$40,MONTH(B7247)))))</f>
        <v/>
      </c>
    </row>
    <row r="7248" customFormat="false" ht="15" hidden="false" customHeight="false" outlineLevel="0" collapsed="false">
      <c r="I7248" s="0" t="str">
        <f aca="false">IF(A7248="","",IF(COUNTIF(Campaigns!$A$7:$A$300,A7248)&gt;0,"✓",IF(N(D7248)=0,"– no spend","⚠ add to Campaigns tab")))</f>
        <v/>
      </c>
      <c r="J7248" s="83" t="str">
        <f aca="false">IF(D7248="","",D7248*IF(Settings!$B$23=Settings!$C$6,1,IF(Settings!$B$23="USD",1/INDEX(Settings!$B$29:$B$40,MONTH(B7248)),INDEX(Settings!$B$29:$B$40,MONTH(B7248)))))</f>
        <v/>
      </c>
    </row>
    <row r="7249" customFormat="false" ht="15" hidden="false" customHeight="false" outlineLevel="0" collapsed="false">
      <c r="I7249" s="0" t="str">
        <f aca="false">IF(A7249="","",IF(COUNTIF(Campaigns!$A$7:$A$300,A7249)&gt;0,"✓",IF(N(D7249)=0,"– no spend","⚠ add to Campaigns tab")))</f>
        <v/>
      </c>
      <c r="J7249" s="83" t="str">
        <f aca="false">IF(D7249="","",D7249*IF(Settings!$B$23=Settings!$C$6,1,IF(Settings!$B$23="USD",1/INDEX(Settings!$B$29:$B$40,MONTH(B7249)),INDEX(Settings!$B$29:$B$40,MONTH(B7249)))))</f>
        <v/>
      </c>
    </row>
    <row r="7250" customFormat="false" ht="15" hidden="false" customHeight="false" outlineLevel="0" collapsed="false">
      <c r="I7250" s="0" t="str">
        <f aca="false">IF(A7250="","",IF(COUNTIF(Campaigns!$A$7:$A$300,A7250)&gt;0,"✓",IF(N(D7250)=0,"– no spend","⚠ add to Campaigns tab")))</f>
        <v/>
      </c>
      <c r="J7250" s="83" t="str">
        <f aca="false">IF(D7250="","",D7250*IF(Settings!$B$23=Settings!$C$6,1,IF(Settings!$B$23="USD",1/INDEX(Settings!$B$29:$B$40,MONTH(B7250)),INDEX(Settings!$B$29:$B$40,MONTH(B7250)))))</f>
        <v/>
      </c>
    </row>
    <row r="7251" customFormat="false" ht="15" hidden="false" customHeight="false" outlineLevel="0" collapsed="false">
      <c r="I7251" s="0" t="str">
        <f aca="false">IF(A7251="","",IF(COUNTIF(Campaigns!$A$7:$A$300,A7251)&gt;0,"✓",IF(N(D7251)=0,"– no spend","⚠ add to Campaigns tab")))</f>
        <v/>
      </c>
      <c r="J7251" s="83" t="str">
        <f aca="false">IF(D7251="","",D7251*IF(Settings!$B$23=Settings!$C$6,1,IF(Settings!$B$23="USD",1/INDEX(Settings!$B$29:$B$40,MONTH(B7251)),INDEX(Settings!$B$29:$B$40,MONTH(B7251)))))</f>
        <v/>
      </c>
    </row>
    <row r="7252" customFormat="false" ht="15" hidden="false" customHeight="false" outlineLevel="0" collapsed="false">
      <c r="I7252" s="0" t="str">
        <f aca="false">IF(A7252="","",IF(COUNTIF(Campaigns!$A$7:$A$300,A7252)&gt;0,"✓",IF(N(D7252)=0,"– no spend","⚠ add to Campaigns tab")))</f>
        <v/>
      </c>
      <c r="J7252" s="83" t="str">
        <f aca="false">IF(D7252="","",D7252*IF(Settings!$B$23=Settings!$C$6,1,IF(Settings!$B$23="USD",1/INDEX(Settings!$B$29:$B$40,MONTH(B7252)),INDEX(Settings!$B$29:$B$40,MONTH(B7252)))))</f>
        <v/>
      </c>
    </row>
    <row r="7253" customFormat="false" ht="15" hidden="false" customHeight="false" outlineLevel="0" collapsed="false">
      <c r="I7253" s="0" t="str">
        <f aca="false">IF(A7253="","",IF(COUNTIF(Campaigns!$A$7:$A$300,A7253)&gt;0,"✓",IF(N(D7253)=0,"– no spend","⚠ add to Campaigns tab")))</f>
        <v/>
      </c>
      <c r="J7253" s="83" t="str">
        <f aca="false">IF(D7253="","",D7253*IF(Settings!$B$23=Settings!$C$6,1,IF(Settings!$B$23="USD",1/INDEX(Settings!$B$29:$B$40,MONTH(B7253)),INDEX(Settings!$B$29:$B$40,MONTH(B7253)))))</f>
        <v/>
      </c>
    </row>
    <row r="7254" customFormat="false" ht="15" hidden="false" customHeight="false" outlineLevel="0" collapsed="false">
      <c r="I7254" s="0" t="str">
        <f aca="false">IF(A7254="","",IF(COUNTIF(Campaigns!$A$7:$A$300,A7254)&gt;0,"✓",IF(N(D7254)=0,"– no spend","⚠ add to Campaigns tab")))</f>
        <v/>
      </c>
      <c r="J7254" s="83" t="str">
        <f aca="false">IF(D7254="","",D7254*IF(Settings!$B$23=Settings!$C$6,1,IF(Settings!$B$23="USD",1/INDEX(Settings!$B$29:$B$40,MONTH(B7254)),INDEX(Settings!$B$29:$B$40,MONTH(B7254)))))</f>
        <v/>
      </c>
    </row>
    <row r="7255" customFormat="false" ht="15" hidden="false" customHeight="false" outlineLevel="0" collapsed="false">
      <c r="I7255" s="0" t="str">
        <f aca="false">IF(A7255="","",IF(COUNTIF(Campaigns!$A$7:$A$300,A7255)&gt;0,"✓",IF(N(D7255)=0,"– no spend","⚠ add to Campaigns tab")))</f>
        <v/>
      </c>
      <c r="J7255" s="83" t="str">
        <f aca="false">IF(D7255="","",D7255*IF(Settings!$B$23=Settings!$C$6,1,IF(Settings!$B$23="USD",1/INDEX(Settings!$B$29:$B$40,MONTH(B7255)),INDEX(Settings!$B$29:$B$40,MONTH(B7255)))))</f>
        <v/>
      </c>
    </row>
    <row r="7256" customFormat="false" ht="15" hidden="false" customHeight="false" outlineLevel="0" collapsed="false">
      <c r="I7256" s="0" t="str">
        <f aca="false">IF(A7256="","",IF(COUNTIF(Campaigns!$A$7:$A$300,A7256)&gt;0,"✓",IF(N(D7256)=0,"– no spend","⚠ add to Campaigns tab")))</f>
        <v/>
      </c>
      <c r="J7256" s="83" t="str">
        <f aca="false">IF(D7256="","",D7256*IF(Settings!$B$23=Settings!$C$6,1,IF(Settings!$B$23="USD",1/INDEX(Settings!$B$29:$B$40,MONTH(B7256)),INDEX(Settings!$B$29:$B$40,MONTH(B7256)))))</f>
        <v/>
      </c>
    </row>
    <row r="7257" customFormat="false" ht="15" hidden="false" customHeight="false" outlineLevel="0" collapsed="false">
      <c r="I7257" s="0" t="str">
        <f aca="false">IF(A7257="","",IF(COUNTIF(Campaigns!$A$7:$A$300,A7257)&gt;0,"✓",IF(N(D7257)=0,"– no spend","⚠ add to Campaigns tab")))</f>
        <v/>
      </c>
      <c r="J7257" s="83" t="str">
        <f aca="false">IF(D7257="","",D7257*IF(Settings!$B$23=Settings!$C$6,1,IF(Settings!$B$23="USD",1/INDEX(Settings!$B$29:$B$40,MONTH(B7257)),INDEX(Settings!$B$29:$B$40,MONTH(B7257)))))</f>
        <v/>
      </c>
    </row>
    <row r="7258" customFormat="false" ht="15" hidden="false" customHeight="false" outlineLevel="0" collapsed="false">
      <c r="I7258" s="0" t="str">
        <f aca="false">IF(A7258="","",IF(COUNTIF(Campaigns!$A$7:$A$300,A7258)&gt;0,"✓",IF(N(D7258)=0,"– no spend","⚠ add to Campaigns tab")))</f>
        <v/>
      </c>
      <c r="J7258" s="83" t="str">
        <f aca="false">IF(D7258="","",D7258*IF(Settings!$B$23=Settings!$C$6,1,IF(Settings!$B$23="USD",1/INDEX(Settings!$B$29:$B$40,MONTH(B7258)),INDEX(Settings!$B$29:$B$40,MONTH(B7258)))))</f>
        <v/>
      </c>
    </row>
    <row r="7259" customFormat="false" ht="15" hidden="false" customHeight="false" outlineLevel="0" collapsed="false">
      <c r="I7259" s="0" t="str">
        <f aca="false">IF(A7259="","",IF(COUNTIF(Campaigns!$A$7:$A$300,A7259)&gt;0,"✓",IF(N(D7259)=0,"– no spend","⚠ add to Campaigns tab")))</f>
        <v/>
      </c>
      <c r="J7259" s="83" t="str">
        <f aca="false">IF(D7259="","",D7259*IF(Settings!$B$23=Settings!$C$6,1,IF(Settings!$B$23="USD",1/INDEX(Settings!$B$29:$B$40,MONTH(B7259)),INDEX(Settings!$B$29:$B$40,MONTH(B7259)))))</f>
        <v/>
      </c>
    </row>
    <row r="7260" customFormat="false" ht="15" hidden="false" customHeight="false" outlineLevel="0" collapsed="false">
      <c r="I7260" s="0" t="str">
        <f aca="false">IF(A7260="","",IF(COUNTIF(Campaigns!$A$7:$A$300,A7260)&gt;0,"✓",IF(N(D7260)=0,"– no spend","⚠ add to Campaigns tab")))</f>
        <v/>
      </c>
      <c r="J7260" s="83" t="str">
        <f aca="false">IF(D7260="","",D7260*IF(Settings!$B$23=Settings!$C$6,1,IF(Settings!$B$23="USD",1/INDEX(Settings!$B$29:$B$40,MONTH(B7260)),INDEX(Settings!$B$29:$B$40,MONTH(B7260)))))</f>
        <v/>
      </c>
    </row>
    <row r="7261" customFormat="false" ht="15" hidden="false" customHeight="false" outlineLevel="0" collapsed="false">
      <c r="I7261" s="0" t="str">
        <f aca="false">IF(A7261="","",IF(COUNTIF(Campaigns!$A$7:$A$300,A7261)&gt;0,"✓",IF(N(D7261)=0,"– no spend","⚠ add to Campaigns tab")))</f>
        <v/>
      </c>
      <c r="J7261" s="83" t="str">
        <f aca="false">IF(D7261="","",D7261*IF(Settings!$B$23=Settings!$C$6,1,IF(Settings!$B$23="USD",1/INDEX(Settings!$B$29:$B$40,MONTH(B7261)),INDEX(Settings!$B$29:$B$40,MONTH(B7261)))))</f>
        <v/>
      </c>
    </row>
    <row r="7262" customFormat="false" ht="15" hidden="false" customHeight="false" outlineLevel="0" collapsed="false">
      <c r="I7262" s="0" t="str">
        <f aca="false">IF(A7262="","",IF(COUNTIF(Campaigns!$A$7:$A$300,A7262)&gt;0,"✓",IF(N(D7262)=0,"– no spend","⚠ add to Campaigns tab")))</f>
        <v/>
      </c>
      <c r="J7262" s="83" t="str">
        <f aca="false">IF(D7262="","",D7262*IF(Settings!$B$23=Settings!$C$6,1,IF(Settings!$B$23="USD",1/INDEX(Settings!$B$29:$B$40,MONTH(B7262)),INDEX(Settings!$B$29:$B$40,MONTH(B7262)))))</f>
        <v/>
      </c>
    </row>
    <row r="7263" customFormat="false" ht="15" hidden="false" customHeight="false" outlineLevel="0" collapsed="false">
      <c r="I7263" s="0" t="str">
        <f aca="false">IF(A7263="","",IF(COUNTIF(Campaigns!$A$7:$A$300,A7263)&gt;0,"✓",IF(N(D7263)=0,"– no spend","⚠ add to Campaigns tab")))</f>
        <v/>
      </c>
      <c r="J7263" s="83" t="str">
        <f aca="false">IF(D7263="","",D7263*IF(Settings!$B$23=Settings!$C$6,1,IF(Settings!$B$23="USD",1/INDEX(Settings!$B$29:$B$40,MONTH(B7263)),INDEX(Settings!$B$29:$B$40,MONTH(B7263)))))</f>
        <v/>
      </c>
    </row>
    <row r="7264" customFormat="false" ht="15" hidden="false" customHeight="false" outlineLevel="0" collapsed="false">
      <c r="I7264" s="0" t="str">
        <f aca="false">IF(A7264="","",IF(COUNTIF(Campaigns!$A$7:$A$300,A7264)&gt;0,"✓",IF(N(D7264)=0,"– no spend","⚠ add to Campaigns tab")))</f>
        <v/>
      </c>
      <c r="J7264" s="83" t="str">
        <f aca="false">IF(D7264="","",D7264*IF(Settings!$B$23=Settings!$C$6,1,IF(Settings!$B$23="USD",1/INDEX(Settings!$B$29:$B$40,MONTH(B7264)),INDEX(Settings!$B$29:$B$40,MONTH(B7264)))))</f>
        <v/>
      </c>
    </row>
    <row r="7265" customFormat="false" ht="15" hidden="false" customHeight="false" outlineLevel="0" collapsed="false">
      <c r="I7265" s="0" t="str">
        <f aca="false">IF(A7265="","",IF(COUNTIF(Campaigns!$A$7:$A$300,A7265)&gt;0,"✓",IF(N(D7265)=0,"– no spend","⚠ add to Campaigns tab")))</f>
        <v/>
      </c>
      <c r="J7265" s="83" t="str">
        <f aca="false">IF(D7265="","",D7265*IF(Settings!$B$23=Settings!$C$6,1,IF(Settings!$B$23="USD",1/INDEX(Settings!$B$29:$B$40,MONTH(B7265)),INDEX(Settings!$B$29:$B$40,MONTH(B7265)))))</f>
        <v/>
      </c>
    </row>
    <row r="7266" customFormat="false" ht="15" hidden="false" customHeight="false" outlineLevel="0" collapsed="false">
      <c r="I7266" s="0" t="str">
        <f aca="false">IF(A7266="","",IF(COUNTIF(Campaigns!$A$7:$A$300,A7266)&gt;0,"✓",IF(N(D7266)=0,"– no spend","⚠ add to Campaigns tab")))</f>
        <v/>
      </c>
      <c r="J7266" s="83" t="str">
        <f aca="false">IF(D7266="","",D7266*IF(Settings!$B$23=Settings!$C$6,1,IF(Settings!$B$23="USD",1/INDEX(Settings!$B$29:$B$40,MONTH(B7266)),INDEX(Settings!$B$29:$B$40,MONTH(B7266)))))</f>
        <v/>
      </c>
    </row>
    <row r="7267" customFormat="false" ht="15" hidden="false" customHeight="false" outlineLevel="0" collapsed="false">
      <c r="I7267" s="0" t="str">
        <f aca="false">IF(A7267="","",IF(COUNTIF(Campaigns!$A$7:$A$300,A7267)&gt;0,"✓",IF(N(D7267)=0,"– no spend","⚠ add to Campaigns tab")))</f>
        <v/>
      </c>
      <c r="J7267" s="83" t="str">
        <f aca="false">IF(D7267="","",D7267*IF(Settings!$B$23=Settings!$C$6,1,IF(Settings!$B$23="USD",1/INDEX(Settings!$B$29:$B$40,MONTH(B7267)),INDEX(Settings!$B$29:$B$40,MONTH(B7267)))))</f>
        <v/>
      </c>
    </row>
    <row r="7268" customFormat="false" ht="15" hidden="false" customHeight="false" outlineLevel="0" collapsed="false">
      <c r="I7268" s="0" t="str">
        <f aca="false">IF(A7268="","",IF(COUNTIF(Campaigns!$A$7:$A$300,A7268)&gt;0,"✓",IF(N(D7268)=0,"– no spend","⚠ add to Campaigns tab")))</f>
        <v/>
      </c>
      <c r="J7268" s="83" t="str">
        <f aca="false">IF(D7268="","",D7268*IF(Settings!$B$23=Settings!$C$6,1,IF(Settings!$B$23="USD",1/INDEX(Settings!$B$29:$B$40,MONTH(B7268)),INDEX(Settings!$B$29:$B$40,MONTH(B7268)))))</f>
        <v/>
      </c>
    </row>
    <row r="7269" customFormat="false" ht="15" hidden="false" customHeight="false" outlineLevel="0" collapsed="false">
      <c r="I7269" s="0" t="str">
        <f aca="false">IF(A7269="","",IF(COUNTIF(Campaigns!$A$7:$A$300,A7269)&gt;0,"✓",IF(N(D7269)=0,"– no spend","⚠ add to Campaigns tab")))</f>
        <v/>
      </c>
      <c r="J7269" s="83" t="str">
        <f aca="false">IF(D7269="","",D7269*IF(Settings!$B$23=Settings!$C$6,1,IF(Settings!$B$23="USD",1/INDEX(Settings!$B$29:$B$40,MONTH(B7269)),INDEX(Settings!$B$29:$B$40,MONTH(B7269)))))</f>
        <v/>
      </c>
    </row>
    <row r="7270" customFormat="false" ht="15" hidden="false" customHeight="false" outlineLevel="0" collapsed="false">
      <c r="I7270" s="0" t="str">
        <f aca="false">IF(A7270="","",IF(COUNTIF(Campaigns!$A$7:$A$300,A7270)&gt;0,"✓",IF(N(D7270)=0,"– no spend","⚠ add to Campaigns tab")))</f>
        <v/>
      </c>
      <c r="J7270" s="83" t="str">
        <f aca="false">IF(D7270="","",D7270*IF(Settings!$B$23=Settings!$C$6,1,IF(Settings!$B$23="USD",1/INDEX(Settings!$B$29:$B$40,MONTH(B7270)),INDEX(Settings!$B$29:$B$40,MONTH(B7270)))))</f>
        <v/>
      </c>
    </row>
    <row r="7271" customFormat="false" ht="15" hidden="false" customHeight="false" outlineLevel="0" collapsed="false">
      <c r="I7271" s="0" t="str">
        <f aca="false">IF(A7271="","",IF(COUNTIF(Campaigns!$A$7:$A$300,A7271)&gt;0,"✓",IF(N(D7271)=0,"– no spend","⚠ add to Campaigns tab")))</f>
        <v/>
      </c>
      <c r="J7271" s="83" t="str">
        <f aca="false">IF(D7271="","",D7271*IF(Settings!$B$23=Settings!$C$6,1,IF(Settings!$B$23="USD",1/INDEX(Settings!$B$29:$B$40,MONTH(B7271)),INDEX(Settings!$B$29:$B$40,MONTH(B7271)))))</f>
        <v/>
      </c>
    </row>
    <row r="7272" customFormat="false" ht="15" hidden="false" customHeight="false" outlineLevel="0" collapsed="false">
      <c r="I7272" s="0" t="str">
        <f aca="false">IF(A7272="","",IF(COUNTIF(Campaigns!$A$7:$A$300,A7272)&gt;0,"✓",IF(N(D7272)=0,"– no spend","⚠ add to Campaigns tab")))</f>
        <v/>
      </c>
      <c r="J7272" s="83" t="str">
        <f aca="false">IF(D7272="","",D7272*IF(Settings!$B$23=Settings!$C$6,1,IF(Settings!$B$23="USD",1/INDEX(Settings!$B$29:$B$40,MONTH(B7272)),INDEX(Settings!$B$29:$B$40,MONTH(B7272)))))</f>
        <v/>
      </c>
    </row>
    <row r="7273" customFormat="false" ht="15" hidden="false" customHeight="false" outlineLevel="0" collapsed="false">
      <c r="I7273" s="0" t="str">
        <f aca="false">IF(A7273="","",IF(COUNTIF(Campaigns!$A$7:$A$300,A7273)&gt;0,"✓",IF(N(D7273)=0,"– no spend","⚠ add to Campaigns tab")))</f>
        <v/>
      </c>
      <c r="J7273" s="83" t="str">
        <f aca="false">IF(D7273="","",D7273*IF(Settings!$B$23=Settings!$C$6,1,IF(Settings!$B$23="USD",1/INDEX(Settings!$B$29:$B$40,MONTH(B7273)),INDEX(Settings!$B$29:$B$40,MONTH(B7273)))))</f>
        <v/>
      </c>
    </row>
    <row r="7274" customFormat="false" ht="15" hidden="false" customHeight="false" outlineLevel="0" collapsed="false">
      <c r="I7274" s="0" t="str">
        <f aca="false">IF(A7274="","",IF(COUNTIF(Campaigns!$A$7:$A$300,A7274)&gt;0,"✓",IF(N(D7274)=0,"– no spend","⚠ add to Campaigns tab")))</f>
        <v/>
      </c>
      <c r="J7274" s="83" t="str">
        <f aca="false">IF(D7274="","",D7274*IF(Settings!$B$23=Settings!$C$6,1,IF(Settings!$B$23="USD",1/INDEX(Settings!$B$29:$B$40,MONTH(B7274)),INDEX(Settings!$B$29:$B$40,MONTH(B7274)))))</f>
        <v/>
      </c>
    </row>
    <row r="7275" customFormat="false" ht="15" hidden="false" customHeight="false" outlineLevel="0" collapsed="false">
      <c r="I7275" s="0" t="str">
        <f aca="false">IF(A7275="","",IF(COUNTIF(Campaigns!$A$7:$A$300,A7275)&gt;0,"✓",IF(N(D7275)=0,"– no spend","⚠ add to Campaigns tab")))</f>
        <v/>
      </c>
      <c r="J7275" s="83" t="str">
        <f aca="false">IF(D7275="","",D7275*IF(Settings!$B$23=Settings!$C$6,1,IF(Settings!$B$23="USD",1/INDEX(Settings!$B$29:$B$40,MONTH(B7275)),INDEX(Settings!$B$29:$B$40,MONTH(B7275)))))</f>
        <v/>
      </c>
    </row>
    <row r="7276" customFormat="false" ht="15" hidden="false" customHeight="false" outlineLevel="0" collapsed="false">
      <c r="I7276" s="0" t="str">
        <f aca="false">IF(A7276="","",IF(COUNTIF(Campaigns!$A$7:$A$300,A7276)&gt;0,"✓",IF(N(D7276)=0,"– no spend","⚠ add to Campaigns tab")))</f>
        <v/>
      </c>
      <c r="J7276" s="83" t="str">
        <f aca="false">IF(D7276="","",D7276*IF(Settings!$B$23=Settings!$C$6,1,IF(Settings!$B$23="USD",1/INDEX(Settings!$B$29:$B$40,MONTH(B7276)),INDEX(Settings!$B$29:$B$40,MONTH(B7276)))))</f>
        <v/>
      </c>
    </row>
    <row r="7277" customFormat="false" ht="15" hidden="false" customHeight="false" outlineLevel="0" collapsed="false">
      <c r="I7277" s="0" t="str">
        <f aca="false">IF(A7277="","",IF(COUNTIF(Campaigns!$A$7:$A$300,A7277)&gt;0,"✓",IF(N(D7277)=0,"– no spend","⚠ add to Campaigns tab")))</f>
        <v/>
      </c>
      <c r="J7277" s="83" t="str">
        <f aca="false">IF(D7277="","",D7277*IF(Settings!$B$23=Settings!$C$6,1,IF(Settings!$B$23="USD",1/INDEX(Settings!$B$29:$B$40,MONTH(B7277)),INDEX(Settings!$B$29:$B$40,MONTH(B7277)))))</f>
        <v/>
      </c>
    </row>
    <row r="7278" customFormat="false" ht="15" hidden="false" customHeight="false" outlineLevel="0" collapsed="false">
      <c r="I7278" s="0" t="str">
        <f aca="false">IF(A7278="","",IF(COUNTIF(Campaigns!$A$7:$A$300,A7278)&gt;0,"✓",IF(N(D7278)=0,"– no spend","⚠ add to Campaigns tab")))</f>
        <v/>
      </c>
      <c r="J7278" s="83" t="str">
        <f aca="false">IF(D7278="","",D7278*IF(Settings!$B$23=Settings!$C$6,1,IF(Settings!$B$23="USD",1/INDEX(Settings!$B$29:$B$40,MONTH(B7278)),INDEX(Settings!$B$29:$B$40,MONTH(B7278)))))</f>
        <v/>
      </c>
    </row>
    <row r="7279" customFormat="false" ht="15" hidden="false" customHeight="false" outlineLevel="0" collapsed="false">
      <c r="I7279" s="0" t="str">
        <f aca="false">IF(A7279="","",IF(COUNTIF(Campaigns!$A$7:$A$300,A7279)&gt;0,"✓",IF(N(D7279)=0,"– no spend","⚠ add to Campaigns tab")))</f>
        <v/>
      </c>
      <c r="J7279" s="83" t="str">
        <f aca="false">IF(D7279="","",D7279*IF(Settings!$B$23=Settings!$C$6,1,IF(Settings!$B$23="USD",1/INDEX(Settings!$B$29:$B$40,MONTH(B7279)),INDEX(Settings!$B$29:$B$40,MONTH(B7279)))))</f>
        <v/>
      </c>
    </row>
    <row r="7280" customFormat="false" ht="15" hidden="false" customHeight="false" outlineLevel="0" collapsed="false">
      <c r="I7280" s="0" t="str">
        <f aca="false">IF(A7280="","",IF(COUNTIF(Campaigns!$A$7:$A$300,A7280)&gt;0,"✓",IF(N(D7280)=0,"– no spend","⚠ add to Campaigns tab")))</f>
        <v/>
      </c>
      <c r="J7280" s="83" t="str">
        <f aca="false">IF(D7280="","",D7280*IF(Settings!$B$23=Settings!$C$6,1,IF(Settings!$B$23="USD",1/INDEX(Settings!$B$29:$B$40,MONTH(B7280)),INDEX(Settings!$B$29:$B$40,MONTH(B7280)))))</f>
        <v/>
      </c>
    </row>
    <row r="7281" customFormat="false" ht="15" hidden="false" customHeight="false" outlineLevel="0" collapsed="false">
      <c r="I7281" s="0" t="str">
        <f aca="false">IF(A7281="","",IF(COUNTIF(Campaigns!$A$7:$A$300,A7281)&gt;0,"✓",IF(N(D7281)=0,"– no spend","⚠ add to Campaigns tab")))</f>
        <v/>
      </c>
      <c r="J7281" s="83" t="str">
        <f aca="false">IF(D7281="","",D7281*IF(Settings!$B$23=Settings!$C$6,1,IF(Settings!$B$23="USD",1/INDEX(Settings!$B$29:$B$40,MONTH(B7281)),INDEX(Settings!$B$29:$B$40,MONTH(B7281)))))</f>
        <v/>
      </c>
    </row>
    <row r="7282" customFormat="false" ht="15" hidden="false" customHeight="false" outlineLevel="0" collapsed="false">
      <c r="I7282" s="0" t="str">
        <f aca="false">IF(A7282="","",IF(COUNTIF(Campaigns!$A$7:$A$300,A7282)&gt;0,"✓",IF(N(D7282)=0,"– no spend","⚠ add to Campaigns tab")))</f>
        <v/>
      </c>
      <c r="J7282" s="83" t="str">
        <f aca="false">IF(D7282="","",D7282*IF(Settings!$B$23=Settings!$C$6,1,IF(Settings!$B$23="USD",1/INDEX(Settings!$B$29:$B$40,MONTH(B7282)),INDEX(Settings!$B$29:$B$40,MONTH(B7282)))))</f>
        <v/>
      </c>
    </row>
    <row r="7283" customFormat="false" ht="15" hidden="false" customHeight="false" outlineLevel="0" collapsed="false">
      <c r="I7283" s="0" t="str">
        <f aca="false">IF(A7283="","",IF(COUNTIF(Campaigns!$A$7:$A$300,A7283)&gt;0,"✓",IF(N(D7283)=0,"– no spend","⚠ add to Campaigns tab")))</f>
        <v/>
      </c>
      <c r="J7283" s="83" t="str">
        <f aca="false">IF(D7283="","",D7283*IF(Settings!$B$23=Settings!$C$6,1,IF(Settings!$B$23="USD",1/INDEX(Settings!$B$29:$B$40,MONTH(B7283)),INDEX(Settings!$B$29:$B$40,MONTH(B7283)))))</f>
        <v/>
      </c>
    </row>
    <row r="7284" customFormat="false" ht="15" hidden="false" customHeight="false" outlineLevel="0" collapsed="false">
      <c r="I7284" s="0" t="str">
        <f aca="false">IF(A7284="","",IF(COUNTIF(Campaigns!$A$7:$A$300,A7284)&gt;0,"✓",IF(N(D7284)=0,"– no spend","⚠ add to Campaigns tab")))</f>
        <v/>
      </c>
      <c r="J7284" s="83" t="str">
        <f aca="false">IF(D7284="","",D7284*IF(Settings!$B$23=Settings!$C$6,1,IF(Settings!$B$23="USD",1/INDEX(Settings!$B$29:$B$40,MONTH(B7284)),INDEX(Settings!$B$29:$B$40,MONTH(B7284)))))</f>
        <v/>
      </c>
    </row>
    <row r="7285" customFormat="false" ht="15" hidden="false" customHeight="false" outlineLevel="0" collapsed="false">
      <c r="I7285" s="0" t="str">
        <f aca="false">IF(A7285="","",IF(COUNTIF(Campaigns!$A$7:$A$300,A7285)&gt;0,"✓",IF(N(D7285)=0,"– no spend","⚠ add to Campaigns tab")))</f>
        <v/>
      </c>
      <c r="J7285" s="83" t="str">
        <f aca="false">IF(D7285="","",D7285*IF(Settings!$B$23=Settings!$C$6,1,IF(Settings!$B$23="USD",1/INDEX(Settings!$B$29:$B$40,MONTH(B7285)),INDEX(Settings!$B$29:$B$40,MONTH(B7285)))))</f>
        <v/>
      </c>
    </row>
    <row r="7286" customFormat="false" ht="15" hidden="false" customHeight="false" outlineLevel="0" collapsed="false">
      <c r="I7286" s="0" t="str">
        <f aca="false">IF(A7286="","",IF(COUNTIF(Campaigns!$A$7:$A$300,A7286)&gt;0,"✓",IF(N(D7286)=0,"– no spend","⚠ add to Campaigns tab")))</f>
        <v/>
      </c>
      <c r="J7286" s="83" t="str">
        <f aca="false">IF(D7286="","",D7286*IF(Settings!$B$23=Settings!$C$6,1,IF(Settings!$B$23="USD",1/INDEX(Settings!$B$29:$B$40,MONTH(B7286)),INDEX(Settings!$B$29:$B$40,MONTH(B7286)))))</f>
        <v/>
      </c>
    </row>
    <row r="7287" customFormat="false" ht="15" hidden="false" customHeight="false" outlineLevel="0" collapsed="false">
      <c r="I7287" s="0" t="str">
        <f aca="false">IF(A7287="","",IF(COUNTIF(Campaigns!$A$7:$A$300,A7287)&gt;0,"✓",IF(N(D7287)=0,"– no spend","⚠ add to Campaigns tab")))</f>
        <v/>
      </c>
      <c r="J7287" s="83" t="str">
        <f aca="false">IF(D7287="","",D7287*IF(Settings!$B$23=Settings!$C$6,1,IF(Settings!$B$23="USD",1/INDEX(Settings!$B$29:$B$40,MONTH(B7287)),INDEX(Settings!$B$29:$B$40,MONTH(B7287)))))</f>
        <v/>
      </c>
    </row>
    <row r="7288" customFormat="false" ht="15" hidden="false" customHeight="false" outlineLevel="0" collapsed="false">
      <c r="I7288" s="0" t="str">
        <f aca="false">IF(A7288="","",IF(COUNTIF(Campaigns!$A$7:$A$300,A7288)&gt;0,"✓",IF(N(D7288)=0,"– no spend","⚠ add to Campaigns tab")))</f>
        <v/>
      </c>
      <c r="J7288" s="83" t="str">
        <f aca="false">IF(D7288="","",D7288*IF(Settings!$B$23=Settings!$C$6,1,IF(Settings!$B$23="USD",1/INDEX(Settings!$B$29:$B$40,MONTH(B7288)),INDEX(Settings!$B$29:$B$40,MONTH(B7288)))))</f>
        <v/>
      </c>
    </row>
    <row r="7289" customFormat="false" ht="15" hidden="false" customHeight="false" outlineLevel="0" collapsed="false">
      <c r="I7289" s="0" t="str">
        <f aca="false">IF(A7289="","",IF(COUNTIF(Campaigns!$A$7:$A$300,A7289)&gt;0,"✓",IF(N(D7289)=0,"– no spend","⚠ add to Campaigns tab")))</f>
        <v/>
      </c>
      <c r="J7289" s="83" t="str">
        <f aca="false">IF(D7289="","",D7289*IF(Settings!$B$23=Settings!$C$6,1,IF(Settings!$B$23="USD",1/INDEX(Settings!$B$29:$B$40,MONTH(B7289)),INDEX(Settings!$B$29:$B$40,MONTH(B7289)))))</f>
        <v/>
      </c>
    </row>
    <row r="7290" customFormat="false" ht="15" hidden="false" customHeight="false" outlineLevel="0" collapsed="false">
      <c r="I7290" s="0" t="str">
        <f aca="false">IF(A7290="","",IF(COUNTIF(Campaigns!$A$7:$A$300,A7290)&gt;0,"✓",IF(N(D7290)=0,"– no spend","⚠ add to Campaigns tab")))</f>
        <v/>
      </c>
      <c r="J7290" s="83" t="str">
        <f aca="false">IF(D7290="","",D7290*IF(Settings!$B$23=Settings!$C$6,1,IF(Settings!$B$23="USD",1/INDEX(Settings!$B$29:$B$40,MONTH(B7290)),INDEX(Settings!$B$29:$B$40,MONTH(B7290)))))</f>
        <v/>
      </c>
    </row>
    <row r="7291" customFormat="false" ht="15" hidden="false" customHeight="false" outlineLevel="0" collapsed="false">
      <c r="I7291" s="0" t="str">
        <f aca="false">IF(A7291="","",IF(COUNTIF(Campaigns!$A$7:$A$300,A7291)&gt;0,"✓",IF(N(D7291)=0,"– no spend","⚠ add to Campaigns tab")))</f>
        <v/>
      </c>
      <c r="J7291" s="83" t="str">
        <f aca="false">IF(D7291="","",D7291*IF(Settings!$B$23=Settings!$C$6,1,IF(Settings!$B$23="USD",1/INDEX(Settings!$B$29:$B$40,MONTH(B7291)),INDEX(Settings!$B$29:$B$40,MONTH(B7291)))))</f>
        <v/>
      </c>
    </row>
    <row r="7292" customFormat="false" ht="15" hidden="false" customHeight="false" outlineLevel="0" collapsed="false">
      <c r="I7292" s="0" t="str">
        <f aca="false">IF(A7292="","",IF(COUNTIF(Campaigns!$A$7:$A$300,A7292)&gt;0,"✓",IF(N(D7292)=0,"– no spend","⚠ add to Campaigns tab")))</f>
        <v/>
      </c>
      <c r="J7292" s="83" t="str">
        <f aca="false">IF(D7292="","",D7292*IF(Settings!$B$23=Settings!$C$6,1,IF(Settings!$B$23="USD",1/INDEX(Settings!$B$29:$B$40,MONTH(B7292)),INDEX(Settings!$B$29:$B$40,MONTH(B7292)))))</f>
        <v/>
      </c>
    </row>
    <row r="7293" customFormat="false" ht="15" hidden="false" customHeight="false" outlineLevel="0" collapsed="false">
      <c r="I7293" s="0" t="str">
        <f aca="false">IF(A7293="","",IF(COUNTIF(Campaigns!$A$7:$A$300,A7293)&gt;0,"✓",IF(N(D7293)=0,"– no spend","⚠ add to Campaigns tab")))</f>
        <v/>
      </c>
      <c r="J7293" s="83" t="str">
        <f aca="false">IF(D7293="","",D7293*IF(Settings!$B$23=Settings!$C$6,1,IF(Settings!$B$23="USD",1/INDEX(Settings!$B$29:$B$40,MONTH(B7293)),INDEX(Settings!$B$29:$B$40,MONTH(B7293)))))</f>
        <v/>
      </c>
    </row>
    <row r="7294" customFormat="false" ht="15" hidden="false" customHeight="false" outlineLevel="0" collapsed="false">
      <c r="I7294" s="0" t="str">
        <f aca="false">IF(A7294="","",IF(COUNTIF(Campaigns!$A$7:$A$300,A7294)&gt;0,"✓",IF(N(D7294)=0,"– no spend","⚠ add to Campaigns tab")))</f>
        <v/>
      </c>
      <c r="J7294" s="83" t="str">
        <f aca="false">IF(D7294="","",D7294*IF(Settings!$B$23=Settings!$C$6,1,IF(Settings!$B$23="USD",1/INDEX(Settings!$B$29:$B$40,MONTH(B7294)),INDEX(Settings!$B$29:$B$40,MONTH(B7294)))))</f>
        <v/>
      </c>
    </row>
    <row r="7295" customFormat="false" ht="15" hidden="false" customHeight="false" outlineLevel="0" collapsed="false">
      <c r="I7295" s="0" t="str">
        <f aca="false">IF(A7295="","",IF(COUNTIF(Campaigns!$A$7:$A$300,A7295)&gt;0,"✓",IF(N(D7295)=0,"– no spend","⚠ add to Campaigns tab")))</f>
        <v/>
      </c>
      <c r="J7295" s="83" t="str">
        <f aca="false">IF(D7295="","",D7295*IF(Settings!$B$23=Settings!$C$6,1,IF(Settings!$B$23="USD",1/INDEX(Settings!$B$29:$B$40,MONTH(B7295)),INDEX(Settings!$B$29:$B$40,MONTH(B7295)))))</f>
        <v/>
      </c>
    </row>
    <row r="7296" customFormat="false" ht="15" hidden="false" customHeight="false" outlineLevel="0" collapsed="false">
      <c r="I7296" s="0" t="str">
        <f aca="false">IF(A7296="","",IF(COUNTIF(Campaigns!$A$7:$A$300,A7296)&gt;0,"✓",IF(N(D7296)=0,"– no spend","⚠ add to Campaigns tab")))</f>
        <v/>
      </c>
      <c r="J7296" s="83" t="str">
        <f aca="false">IF(D7296="","",D7296*IF(Settings!$B$23=Settings!$C$6,1,IF(Settings!$B$23="USD",1/INDEX(Settings!$B$29:$B$40,MONTH(B7296)),INDEX(Settings!$B$29:$B$40,MONTH(B7296)))))</f>
        <v/>
      </c>
    </row>
    <row r="7297" customFormat="false" ht="15" hidden="false" customHeight="false" outlineLevel="0" collapsed="false">
      <c r="I7297" s="0" t="str">
        <f aca="false">IF(A7297="","",IF(COUNTIF(Campaigns!$A$7:$A$300,A7297)&gt;0,"✓",IF(N(D7297)=0,"– no spend","⚠ add to Campaigns tab")))</f>
        <v/>
      </c>
      <c r="J7297" s="83" t="str">
        <f aca="false">IF(D7297="","",D7297*IF(Settings!$B$23=Settings!$C$6,1,IF(Settings!$B$23="USD",1/INDEX(Settings!$B$29:$B$40,MONTH(B7297)),INDEX(Settings!$B$29:$B$40,MONTH(B7297)))))</f>
        <v/>
      </c>
    </row>
    <row r="7298" customFormat="false" ht="15" hidden="false" customHeight="false" outlineLevel="0" collapsed="false">
      <c r="I7298" s="0" t="str">
        <f aca="false">IF(A7298="","",IF(COUNTIF(Campaigns!$A$7:$A$300,A7298)&gt;0,"✓",IF(N(D7298)=0,"– no spend","⚠ add to Campaigns tab")))</f>
        <v/>
      </c>
      <c r="J7298" s="83" t="str">
        <f aca="false">IF(D7298="","",D7298*IF(Settings!$B$23=Settings!$C$6,1,IF(Settings!$B$23="USD",1/INDEX(Settings!$B$29:$B$40,MONTH(B7298)),INDEX(Settings!$B$29:$B$40,MONTH(B7298)))))</f>
        <v/>
      </c>
    </row>
    <row r="7299" customFormat="false" ht="15" hidden="false" customHeight="false" outlineLevel="0" collapsed="false">
      <c r="I7299" s="0" t="str">
        <f aca="false">IF(A7299="","",IF(COUNTIF(Campaigns!$A$7:$A$300,A7299)&gt;0,"✓",IF(N(D7299)=0,"– no spend","⚠ add to Campaigns tab")))</f>
        <v/>
      </c>
      <c r="J7299" s="83" t="str">
        <f aca="false">IF(D7299="","",D7299*IF(Settings!$B$23=Settings!$C$6,1,IF(Settings!$B$23="USD",1/INDEX(Settings!$B$29:$B$40,MONTH(B7299)),INDEX(Settings!$B$29:$B$40,MONTH(B7299)))))</f>
        <v/>
      </c>
    </row>
    <row r="7300" customFormat="false" ht="15" hidden="false" customHeight="false" outlineLevel="0" collapsed="false">
      <c r="I7300" s="0" t="str">
        <f aca="false">IF(A7300="","",IF(COUNTIF(Campaigns!$A$7:$A$300,A7300)&gt;0,"✓",IF(N(D7300)=0,"– no spend","⚠ add to Campaigns tab")))</f>
        <v/>
      </c>
      <c r="J7300" s="83" t="str">
        <f aca="false">IF(D7300="","",D7300*IF(Settings!$B$23=Settings!$C$6,1,IF(Settings!$B$23="USD",1/INDEX(Settings!$B$29:$B$40,MONTH(B7300)),INDEX(Settings!$B$29:$B$40,MONTH(B7300)))))</f>
        <v/>
      </c>
    </row>
    <row r="7301" customFormat="false" ht="15" hidden="false" customHeight="false" outlineLevel="0" collapsed="false">
      <c r="I7301" s="0" t="str">
        <f aca="false">IF(A7301="","",IF(COUNTIF(Campaigns!$A$7:$A$300,A7301)&gt;0,"✓",IF(N(D7301)=0,"– no spend","⚠ add to Campaigns tab")))</f>
        <v/>
      </c>
      <c r="J7301" s="83" t="str">
        <f aca="false">IF(D7301="","",D7301*IF(Settings!$B$23=Settings!$C$6,1,IF(Settings!$B$23="USD",1/INDEX(Settings!$B$29:$B$40,MONTH(B7301)),INDEX(Settings!$B$29:$B$40,MONTH(B7301)))))</f>
        <v/>
      </c>
    </row>
    <row r="7302" customFormat="false" ht="15" hidden="false" customHeight="false" outlineLevel="0" collapsed="false">
      <c r="I7302" s="0" t="str">
        <f aca="false">IF(A7302="","",IF(COUNTIF(Campaigns!$A$7:$A$300,A7302)&gt;0,"✓",IF(N(D7302)=0,"– no spend","⚠ add to Campaigns tab")))</f>
        <v/>
      </c>
      <c r="J7302" s="83" t="str">
        <f aca="false">IF(D7302="","",D7302*IF(Settings!$B$23=Settings!$C$6,1,IF(Settings!$B$23="USD",1/INDEX(Settings!$B$29:$B$40,MONTH(B7302)),INDEX(Settings!$B$29:$B$40,MONTH(B7302)))))</f>
        <v/>
      </c>
    </row>
    <row r="7303" customFormat="false" ht="15" hidden="false" customHeight="false" outlineLevel="0" collapsed="false">
      <c r="I7303" s="0" t="str">
        <f aca="false">IF(A7303="","",IF(COUNTIF(Campaigns!$A$7:$A$300,A7303)&gt;0,"✓",IF(N(D7303)=0,"– no spend","⚠ add to Campaigns tab")))</f>
        <v/>
      </c>
      <c r="J7303" s="83" t="str">
        <f aca="false">IF(D7303="","",D7303*IF(Settings!$B$23=Settings!$C$6,1,IF(Settings!$B$23="USD",1/INDEX(Settings!$B$29:$B$40,MONTH(B7303)),INDEX(Settings!$B$29:$B$40,MONTH(B7303)))))</f>
        <v/>
      </c>
    </row>
    <row r="7304" customFormat="false" ht="15" hidden="false" customHeight="false" outlineLevel="0" collapsed="false">
      <c r="I7304" s="0" t="str">
        <f aca="false">IF(A7304="","",IF(COUNTIF(Campaigns!$A$7:$A$300,A7304)&gt;0,"✓",IF(N(D7304)=0,"– no spend","⚠ add to Campaigns tab")))</f>
        <v/>
      </c>
      <c r="J7304" s="83" t="str">
        <f aca="false">IF(D7304="","",D7304*IF(Settings!$B$23=Settings!$C$6,1,IF(Settings!$B$23="USD",1/INDEX(Settings!$B$29:$B$40,MONTH(B7304)),INDEX(Settings!$B$29:$B$40,MONTH(B7304)))))</f>
        <v/>
      </c>
    </row>
    <row r="7305" customFormat="false" ht="15" hidden="false" customHeight="false" outlineLevel="0" collapsed="false">
      <c r="I7305" s="0" t="str">
        <f aca="false">IF(A7305="","",IF(COUNTIF(Campaigns!$A$7:$A$300,A7305)&gt;0,"✓",IF(N(D7305)=0,"– no spend","⚠ add to Campaigns tab")))</f>
        <v/>
      </c>
      <c r="J7305" s="83" t="str">
        <f aca="false">IF(D7305="","",D7305*IF(Settings!$B$23=Settings!$C$6,1,IF(Settings!$B$23="USD",1/INDEX(Settings!$B$29:$B$40,MONTH(B7305)),INDEX(Settings!$B$29:$B$40,MONTH(B7305)))))</f>
        <v/>
      </c>
    </row>
    <row r="7306" customFormat="false" ht="15" hidden="false" customHeight="false" outlineLevel="0" collapsed="false">
      <c r="I7306" s="0" t="str">
        <f aca="false">IF(A7306="","",IF(COUNTIF(Campaigns!$A$7:$A$300,A7306)&gt;0,"✓",IF(N(D7306)=0,"– no spend","⚠ add to Campaigns tab")))</f>
        <v/>
      </c>
      <c r="J7306" s="83" t="str">
        <f aca="false">IF(D7306="","",D7306*IF(Settings!$B$23=Settings!$C$6,1,IF(Settings!$B$23="USD",1/INDEX(Settings!$B$29:$B$40,MONTH(B7306)),INDEX(Settings!$B$29:$B$40,MONTH(B7306)))))</f>
        <v/>
      </c>
    </row>
    <row r="7307" customFormat="false" ht="15" hidden="false" customHeight="false" outlineLevel="0" collapsed="false">
      <c r="I7307" s="0" t="str">
        <f aca="false">IF(A7307="","",IF(COUNTIF(Campaigns!$A$7:$A$300,A7307)&gt;0,"✓",IF(N(D7307)=0,"– no spend","⚠ add to Campaigns tab")))</f>
        <v/>
      </c>
      <c r="J7307" s="83" t="str">
        <f aca="false">IF(D7307="","",D7307*IF(Settings!$B$23=Settings!$C$6,1,IF(Settings!$B$23="USD",1/INDEX(Settings!$B$29:$B$40,MONTH(B7307)),INDEX(Settings!$B$29:$B$40,MONTH(B7307)))))</f>
        <v/>
      </c>
    </row>
    <row r="7308" customFormat="false" ht="15" hidden="false" customHeight="false" outlineLevel="0" collapsed="false">
      <c r="I7308" s="0" t="str">
        <f aca="false">IF(A7308="","",IF(COUNTIF(Campaigns!$A$7:$A$300,A7308)&gt;0,"✓",IF(N(D7308)=0,"– no spend","⚠ add to Campaigns tab")))</f>
        <v/>
      </c>
      <c r="J7308" s="83" t="str">
        <f aca="false">IF(D7308="","",D7308*IF(Settings!$B$23=Settings!$C$6,1,IF(Settings!$B$23="USD",1/INDEX(Settings!$B$29:$B$40,MONTH(B7308)),INDEX(Settings!$B$29:$B$40,MONTH(B7308)))))</f>
        <v/>
      </c>
    </row>
    <row r="7309" customFormat="false" ht="15" hidden="false" customHeight="false" outlineLevel="0" collapsed="false">
      <c r="I7309" s="0" t="str">
        <f aca="false">IF(A7309="","",IF(COUNTIF(Campaigns!$A$7:$A$300,A7309)&gt;0,"✓",IF(N(D7309)=0,"– no spend","⚠ add to Campaigns tab")))</f>
        <v/>
      </c>
      <c r="J7309" s="83" t="str">
        <f aca="false">IF(D7309="","",D7309*IF(Settings!$B$23=Settings!$C$6,1,IF(Settings!$B$23="USD",1/INDEX(Settings!$B$29:$B$40,MONTH(B7309)),INDEX(Settings!$B$29:$B$40,MONTH(B7309)))))</f>
        <v/>
      </c>
    </row>
    <row r="7310" customFormat="false" ht="15" hidden="false" customHeight="false" outlineLevel="0" collapsed="false">
      <c r="I7310" s="0" t="str">
        <f aca="false">IF(A7310="","",IF(COUNTIF(Campaigns!$A$7:$A$300,A7310)&gt;0,"✓",IF(N(D7310)=0,"– no spend","⚠ add to Campaigns tab")))</f>
        <v/>
      </c>
      <c r="J7310" s="83" t="str">
        <f aca="false">IF(D7310="","",D7310*IF(Settings!$B$23=Settings!$C$6,1,IF(Settings!$B$23="USD",1/INDEX(Settings!$B$29:$B$40,MONTH(B7310)),INDEX(Settings!$B$29:$B$40,MONTH(B7310)))))</f>
        <v/>
      </c>
    </row>
    <row r="7311" customFormat="false" ht="15" hidden="false" customHeight="false" outlineLevel="0" collapsed="false">
      <c r="I7311" s="0" t="str">
        <f aca="false">IF(A7311="","",IF(COUNTIF(Campaigns!$A$7:$A$300,A7311)&gt;0,"✓",IF(N(D7311)=0,"– no spend","⚠ add to Campaigns tab")))</f>
        <v/>
      </c>
      <c r="J7311" s="83" t="str">
        <f aca="false">IF(D7311="","",D7311*IF(Settings!$B$23=Settings!$C$6,1,IF(Settings!$B$23="USD",1/INDEX(Settings!$B$29:$B$40,MONTH(B7311)),INDEX(Settings!$B$29:$B$40,MONTH(B7311)))))</f>
        <v/>
      </c>
    </row>
    <row r="7312" customFormat="false" ht="15" hidden="false" customHeight="false" outlineLevel="0" collapsed="false">
      <c r="I7312" s="0" t="str">
        <f aca="false">IF(A7312="","",IF(COUNTIF(Campaigns!$A$7:$A$300,A7312)&gt;0,"✓",IF(N(D7312)=0,"– no spend","⚠ add to Campaigns tab")))</f>
        <v/>
      </c>
      <c r="J7312" s="83" t="str">
        <f aca="false">IF(D7312="","",D7312*IF(Settings!$B$23=Settings!$C$6,1,IF(Settings!$B$23="USD",1/INDEX(Settings!$B$29:$B$40,MONTH(B7312)),INDEX(Settings!$B$29:$B$40,MONTH(B7312)))))</f>
        <v/>
      </c>
    </row>
    <row r="7313" customFormat="false" ht="15" hidden="false" customHeight="false" outlineLevel="0" collapsed="false">
      <c r="I7313" s="0" t="str">
        <f aca="false">IF(A7313="","",IF(COUNTIF(Campaigns!$A$7:$A$300,A7313)&gt;0,"✓",IF(N(D7313)=0,"– no spend","⚠ add to Campaigns tab")))</f>
        <v/>
      </c>
      <c r="J7313" s="83" t="str">
        <f aca="false">IF(D7313="","",D7313*IF(Settings!$B$23=Settings!$C$6,1,IF(Settings!$B$23="USD",1/INDEX(Settings!$B$29:$B$40,MONTH(B7313)),INDEX(Settings!$B$29:$B$40,MONTH(B7313)))))</f>
        <v/>
      </c>
    </row>
    <row r="7314" customFormat="false" ht="15" hidden="false" customHeight="false" outlineLevel="0" collapsed="false">
      <c r="I7314" s="0" t="str">
        <f aca="false">IF(A7314="","",IF(COUNTIF(Campaigns!$A$7:$A$300,A7314)&gt;0,"✓",IF(N(D7314)=0,"– no spend","⚠ add to Campaigns tab")))</f>
        <v/>
      </c>
      <c r="J7314" s="83" t="str">
        <f aca="false">IF(D7314="","",D7314*IF(Settings!$B$23=Settings!$C$6,1,IF(Settings!$B$23="USD",1/INDEX(Settings!$B$29:$B$40,MONTH(B7314)),INDEX(Settings!$B$29:$B$40,MONTH(B7314)))))</f>
        <v/>
      </c>
    </row>
    <row r="7315" customFormat="false" ht="15" hidden="false" customHeight="false" outlineLevel="0" collapsed="false">
      <c r="I7315" s="0" t="str">
        <f aca="false">IF(A7315="","",IF(COUNTIF(Campaigns!$A$7:$A$300,A7315)&gt;0,"✓",IF(N(D7315)=0,"– no spend","⚠ add to Campaigns tab")))</f>
        <v/>
      </c>
      <c r="J7315" s="83" t="str">
        <f aca="false">IF(D7315="","",D7315*IF(Settings!$B$23=Settings!$C$6,1,IF(Settings!$B$23="USD",1/INDEX(Settings!$B$29:$B$40,MONTH(B7315)),INDEX(Settings!$B$29:$B$40,MONTH(B7315)))))</f>
        <v/>
      </c>
    </row>
    <row r="7316" customFormat="false" ht="15" hidden="false" customHeight="false" outlineLevel="0" collapsed="false">
      <c r="I7316" s="0" t="str">
        <f aca="false">IF(A7316="","",IF(COUNTIF(Campaigns!$A$7:$A$300,A7316)&gt;0,"✓",IF(N(D7316)=0,"– no spend","⚠ add to Campaigns tab")))</f>
        <v/>
      </c>
      <c r="J7316" s="83" t="str">
        <f aca="false">IF(D7316="","",D7316*IF(Settings!$B$23=Settings!$C$6,1,IF(Settings!$B$23="USD",1/INDEX(Settings!$B$29:$B$40,MONTH(B7316)),INDEX(Settings!$B$29:$B$40,MONTH(B7316)))))</f>
        <v/>
      </c>
    </row>
    <row r="7317" customFormat="false" ht="15" hidden="false" customHeight="false" outlineLevel="0" collapsed="false">
      <c r="I7317" s="0" t="str">
        <f aca="false">IF(A7317="","",IF(COUNTIF(Campaigns!$A$7:$A$300,A7317)&gt;0,"✓",IF(N(D7317)=0,"– no spend","⚠ add to Campaigns tab")))</f>
        <v/>
      </c>
      <c r="J7317" s="83" t="str">
        <f aca="false">IF(D7317="","",D7317*IF(Settings!$B$23=Settings!$C$6,1,IF(Settings!$B$23="USD",1/INDEX(Settings!$B$29:$B$40,MONTH(B7317)),INDEX(Settings!$B$29:$B$40,MONTH(B7317)))))</f>
        <v/>
      </c>
    </row>
    <row r="7318" customFormat="false" ht="15" hidden="false" customHeight="false" outlineLevel="0" collapsed="false">
      <c r="I7318" s="0" t="str">
        <f aca="false">IF(A7318="","",IF(COUNTIF(Campaigns!$A$7:$A$300,A7318)&gt;0,"✓",IF(N(D7318)=0,"– no spend","⚠ add to Campaigns tab")))</f>
        <v/>
      </c>
      <c r="J7318" s="83" t="str">
        <f aca="false">IF(D7318="","",D7318*IF(Settings!$B$23=Settings!$C$6,1,IF(Settings!$B$23="USD",1/INDEX(Settings!$B$29:$B$40,MONTH(B7318)),INDEX(Settings!$B$29:$B$40,MONTH(B7318)))))</f>
        <v/>
      </c>
    </row>
    <row r="7319" customFormat="false" ht="15" hidden="false" customHeight="false" outlineLevel="0" collapsed="false">
      <c r="I7319" s="0" t="str">
        <f aca="false">IF(A7319="","",IF(COUNTIF(Campaigns!$A$7:$A$300,A7319)&gt;0,"✓",IF(N(D7319)=0,"– no spend","⚠ add to Campaigns tab")))</f>
        <v/>
      </c>
      <c r="J7319" s="83" t="str">
        <f aca="false">IF(D7319="","",D7319*IF(Settings!$B$23=Settings!$C$6,1,IF(Settings!$B$23="USD",1/INDEX(Settings!$B$29:$B$40,MONTH(B7319)),INDEX(Settings!$B$29:$B$40,MONTH(B7319)))))</f>
        <v/>
      </c>
    </row>
    <row r="7320" customFormat="false" ht="15" hidden="false" customHeight="false" outlineLevel="0" collapsed="false">
      <c r="I7320" s="0" t="str">
        <f aca="false">IF(A7320="","",IF(COUNTIF(Campaigns!$A$7:$A$300,A7320)&gt;0,"✓",IF(N(D7320)=0,"– no spend","⚠ add to Campaigns tab")))</f>
        <v/>
      </c>
      <c r="J7320" s="83" t="str">
        <f aca="false">IF(D7320="","",D7320*IF(Settings!$B$23=Settings!$C$6,1,IF(Settings!$B$23="USD",1/INDEX(Settings!$B$29:$B$40,MONTH(B7320)),INDEX(Settings!$B$29:$B$40,MONTH(B7320)))))</f>
        <v/>
      </c>
    </row>
    <row r="7321" customFormat="false" ht="15" hidden="false" customHeight="false" outlineLevel="0" collapsed="false">
      <c r="I7321" s="0" t="str">
        <f aca="false">IF(A7321="","",IF(COUNTIF(Campaigns!$A$7:$A$300,A7321)&gt;0,"✓",IF(N(D7321)=0,"– no spend","⚠ add to Campaigns tab")))</f>
        <v/>
      </c>
      <c r="J7321" s="83" t="str">
        <f aca="false">IF(D7321="","",D7321*IF(Settings!$B$23=Settings!$C$6,1,IF(Settings!$B$23="USD",1/INDEX(Settings!$B$29:$B$40,MONTH(B7321)),INDEX(Settings!$B$29:$B$40,MONTH(B7321)))))</f>
        <v/>
      </c>
    </row>
    <row r="7322" customFormat="false" ht="15" hidden="false" customHeight="false" outlineLevel="0" collapsed="false">
      <c r="I7322" s="0" t="str">
        <f aca="false">IF(A7322="","",IF(COUNTIF(Campaigns!$A$7:$A$300,A7322)&gt;0,"✓",IF(N(D7322)=0,"– no spend","⚠ add to Campaigns tab")))</f>
        <v/>
      </c>
      <c r="J7322" s="83" t="str">
        <f aca="false">IF(D7322="","",D7322*IF(Settings!$B$23=Settings!$C$6,1,IF(Settings!$B$23="USD",1/INDEX(Settings!$B$29:$B$40,MONTH(B7322)),INDEX(Settings!$B$29:$B$40,MONTH(B7322)))))</f>
        <v/>
      </c>
    </row>
    <row r="7323" customFormat="false" ht="15" hidden="false" customHeight="false" outlineLevel="0" collapsed="false">
      <c r="I7323" s="0" t="str">
        <f aca="false">IF(A7323="","",IF(COUNTIF(Campaigns!$A$7:$A$300,A7323)&gt;0,"✓",IF(N(D7323)=0,"– no spend","⚠ add to Campaigns tab")))</f>
        <v/>
      </c>
      <c r="J7323" s="83" t="str">
        <f aca="false">IF(D7323="","",D7323*IF(Settings!$B$23=Settings!$C$6,1,IF(Settings!$B$23="USD",1/INDEX(Settings!$B$29:$B$40,MONTH(B7323)),INDEX(Settings!$B$29:$B$40,MONTH(B7323)))))</f>
        <v/>
      </c>
    </row>
    <row r="7324" customFormat="false" ht="15" hidden="false" customHeight="false" outlineLevel="0" collapsed="false">
      <c r="I7324" s="0" t="str">
        <f aca="false">IF(A7324="","",IF(COUNTIF(Campaigns!$A$7:$A$300,A7324)&gt;0,"✓",IF(N(D7324)=0,"– no spend","⚠ add to Campaigns tab")))</f>
        <v/>
      </c>
      <c r="J7324" s="83" t="str">
        <f aca="false">IF(D7324="","",D7324*IF(Settings!$B$23=Settings!$C$6,1,IF(Settings!$B$23="USD",1/INDEX(Settings!$B$29:$B$40,MONTH(B7324)),INDEX(Settings!$B$29:$B$40,MONTH(B7324)))))</f>
        <v/>
      </c>
    </row>
    <row r="7325" customFormat="false" ht="15" hidden="false" customHeight="false" outlineLevel="0" collapsed="false">
      <c r="I7325" s="0" t="str">
        <f aca="false">IF(A7325="","",IF(COUNTIF(Campaigns!$A$7:$A$300,A7325)&gt;0,"✓",IF(N(D7325)=0,"– no spend","⚠ add to Campaigns tab")))</f>
        <v/>
      </c>
      <c r="J7325" s="83" t="str">
        <f aca="false">IF(D7325="","",D7325*IF(Settings!$B$23=Settings!$C$6,1,IF(Settings!$B$23="USD",1/INDEX(Settings!$B$29:$B$40,MONTH(B7325)),INDEX(Settings!$B$29:$B$40,MONTH(B7325)))))</f>
        <v/>
      </c>
    </row>
    <row r="7326" customFormat="false" ht="15" hidden="false" customHeight="false" outlineLevel="0" collapsed="false">
      <c r="I7326" s="0" t="str">
        <f aca="false">IF(A7326="","",IF(COUNTIF(Campaigns!$A$7:$A$300,A7326)&gt;0,"✓",IF(N(D7326)=0,"– no spend","⚠ add to Campaigns tab")))</f>
        <v/>
      </c>
      <c r="J7326" s="83" t="str">
        <f aca="false">IF(D7326="","",D7326*IF(Settings!$B$23=Settings!$C$6,1,IF(Settings!$B$23="USD",1/INDEX(Settings!$B$29:$B$40,MONTH(B7326)),INDEX(Settings!$B$29:$B$40,MONTH(B7326)))))</f>
        <v/>
      </c>
    </row>
    <row r="7327" customFormat="false" ht="15" hidden="false" customHeight="false" outlineLevel="0" collapsed="false">
      <c r="I7327" s="0" t="str">
        <f aca="false">IF(A7327="","",IF(COUNTIF(Campaigns!$A$7:$A$300,A7327)&gt;0,"✓",IF(N(D7327)=0,"– no spend","⚠ add to Campaigns tab")))</f>
        <v/>
      </c>
      <c r="J7327" s="83" t="str">
        <f aca="false">IF(D7327="","",D7327*IF(Settings!$B$23=Settings!$C$6,1,IF(Settings!$B$23="USD",1/INDEX(Settings!$B$29:$B$40,MONTH(B7327)),INDEX(Settings!$B$29:$B$40,MONTH(B7327)))))</f>
        <v/>
      </c>
    </row>
    <row r="7328" customFormat="false" ht="15" hidden="false" customHeight="false" outlineLevel="0" collapsed="false">
      <c r="I7328" s="0" t="str">
        <f aca="false">IF(A7328="","",IF(COUNTIF(Campaigns!$A$7:$A$300,A7328)&gt;0,"✓",IF(N(D7328)=0,"– no spend","⚠ add to Campaigns tab")))</f>
        <v/>
      </c>
      <c r="J7328" s="83" t="str">
        <f aca="false">IF(D7328="","",D7328*IF(Settings!$B$23=Settings!$C$6,1,IF(Settings!$B$23="USD",1/INDEX(Settings!$B$29:$B$40,MONTH(B7328)),INDEX(Settings!$B$29:$B$40,MONTH(B7328)))))</f>
        <v/>
      </c>
    </row>
    <row r="7329" customFormat="false" ht="15" hidden="false" customHeight="false" outlineLevel="0" collapsed="false">
      <c r="I7329" s="0" t="str">
        <f aca="false">IF(A7329="","",IF(COUNTIF(Campaigns!$A$7:$A$300,A7329)&gt;0,"✓",IF(N(D7329)=0,"– no spend","⚠ add to Campaigns tab")))</f>
        <v/>
      </c>
      <c r="J7329" s="83" t="str">
        <f aca="false">IF(D7329="","",D7329*IF(Settings!$B$23=Settings!$C$6,1,IF(Settings!$B$23="USD",1/INDEX(Settings!$B$29:$B$40,MONTH(B7329)),INDEX(Settings!$B$29:$B$40,MONTH(B7329)))))</f>
        <v/>
      </c>
    </row>
    <row r="7330" customFormat="false" ht="15" hidden="false" customHeight="false" outlineLevel="0" collapsed="false">
      <c r="I7330" s="0" t="str">
        <f aca="false">IF(A7330="","",IF(COUNTIF(Campaigns!$A$7:$A$300,A7330)&gt;0,"✓",IF(N(D7330)=0,"– no spend","⚠ add to Campaigns tab")))</f>
        <v/>
      </c>
      <c r="J7330" s="83" t="str">
        <f aca="false">IF(D7330="","",D7330*IF(Settings!$B$23=Settings!$C$6,1,IF(Settings!$B$23="USD",1/INDEX(Settings!$B$29:$B$40,MONTH(B7330)),INDEX(Settings!$B$29:$B$40,MONTH(B7330)))))</f>
        <v/>
      </c>
    </row>
    <row r="7331" customFormat="false" ht="15" hidden="false" customHeight="false" outlineLevel="0" collapsed="false">
      <c r="I7331" s="0" t="str">
        <f aca="false">IF(A7331="","",IF(COUNTIF(Campaigns!$A$7:$A$300,A7331)&gt;0,"✓",IF(N(D7331)=0,"– no spend","⚠ add to Campaigns tab")))</f>
        <v/>
      </c>
      <c r="J7331" s="83" t="str">
        <f aca="false">IF(D7331="","",D7331*IF(Settings!$B$23=Settings!$C$6,1,IF(Settings!$B$23="USD",1/INDEX(Settings!$B$29:$B$40,MONTH(B7331)),INDEX(Settings!$B$29:$B$40,MONTH(B7331)))))</f>
        <v/>
      </c>
    </row>
    <row r="7332" customFormat="false" ht="15" hidden="false" customHeight="false" outlineLevel="0" collapsed="false">
      <c r="I7332" s="0" t="str">
        <f aca="false">IF(A7332="","",IF(COUNTIF(Campaigns!$A$7:$A$300,A7332)&gt;0,"✓",IF(N(D7332)=0,"– no spend","⚠ add to Campaigns tab")))</f>
        <v/>
      </c>
      <c r="J7332" s="83" t="str">
        <f aca="false">IF(D7332="","",D7332*IF(Settings!$B$23=Settings!$C$6,1,IF(Settings!$B$23="USD",1/INDEX(Settings!$B$29:$B$40,MONTH(B7332)),INDEX(Settings!$B$29:$B$40,MONTH(B7332)))))</f>
        <v/>
      </c>
    </row>
    <row r="7333" customFormat="false" ht="15" hidden="false" customHeight="false" outlineLevel="0" collapsed="false">
      <c r="I7333" s="0" t="str">
        <f aca="false">IF(A7333="","",IF(COUNTIF(Campaigns!$A$7:$A$300,A7333)&gt;0,"✓",IF(N(D7333)=0,"– no spend","⚠ add to Campaigns tab")))</f>
        <v/>
      </c>
      <c r="J7333" s="83" t="str">
        <f aca="false">IF(D7333="","",D7333*IF(Settings!$B$23=Settings!$C$6,1,IF(Settings!$B$23="USD",1/INDEX(Settings!$B$29:$B$40,MONTH(B7333)),INDEX(Settings!$B$29:$B$40,MONTH(B7333)))))</f>
        <v/>
      </c>
    </row>
    <row r="7334" customFormat="false" ht="15" hidden="false" customHeight="false" outlineLevel="0" collapsed="false">
      <c r="I7334" s="0" t="str">
        <f aca="false">IF(A7334="","",IF(COUNTIF(Campaigns!$A$7:$A$300,A7334)&gt;0,"✓",IF(N(D7334)=0,"– no spend","⚠ add to Campaigns tab")))</f>
        <v/>
      </c>
      <c r="J7334" s="83" t="str">
        <f aca="false">IF(D7334="","",D7334*IF(Settings!$B$23=Settings!$C$6,1,IF(Settings!$B$23="USD",1/INDEX(Settings!$B$29:$B$40,MONTH(B7334)),INDEX(Settings!$B$29:$B$40,MONTH(B7334)))))</f>
        <v/>
      </c>
    </row>
    <row r="7335" customFormat="false" ht="15" hidden="false" customHeight="false" outlineLevel="0" collapsed="false">
      <c r="I7335" s="0" t="str">
        <f aca="false">IF(A7335="","",IF(COUNTIF(Campaigns!$A$7:$A$300,A7335)&gt;0,"✓",IF(N(D7335)=0,"– no spend","⚠ add to Campaigns tab")))</f>
        <v/>
      </c>
      <c r="J7335" s="83" t="str">
        <f aca="false">IF(D7335="","",D7335*IF(Settings!$B$23=Settings!$C$6,1,IF(Settings!$B$23="USD",1/INDEX(Settings!$B$29:$B$40,MONTH(B7335)),INDEX(Settings!$B$29:$B$40,MONTH(B7335)))))</f>
        <v/>
      </c>
    </row>
    <row r="7336" customFormat="false" ht="15" hidden="false" customHeight="false" outlineLevel="0" collapsed="false">
      <c r="I7336" s="0" t="str">
        <f aca="false">IF(A7336="","",IF(COUNTIF(Campaigns!$A$7:$A$300,A7336)&gt;0,"✓",IF(N(D7336)=0,"– no spend","⚠ add to Campaigns tab")))</f>
        <v/>
      </c>
      <c r="J7336" s="83" t="str">
        <f aca="false">IF(D7336="","",D7336*IF(Settings!$B$23=Settings!$C$6,1,IF(Settings!$B$23="USD",1/INDEX(Settings!$B$29:$B$40,MONTH(B7336)),INDEX(Settings!$B$29:$B$40,MONTH(B7336)))))</f>
        <v/>
      </c>
    </row>
    <row r="7337" customFormat="false" ht="15" hidden="false" customHeight="false" outlineLevel="0" collapsed="false">
      <c r="I7337" s="0" t="str">
        <f aca="false">IF(A7337="","",IF(COUNTIF(Campaigns!$A$7:$A$300,A7337)&gt;0,"✓",IF(N(D7337)=0,"– no spend","⚠ add to Campaigns tab")))</f>
        <v/>
      </c>
      <c r="J7337" s="83" t="str">
        <f aca="false">IF(D7337="","",D7337*IF(Settings!$B$23=Settings!$C$6,1,IF(Settings!$B$23="USD",1/INDEX(Settings!$B$29:$B$40,MONTH(B7337)),INDEX(Settings!$B$29:$B$40,MONTH(B7337)))))</f>
        <v/>
      </c>
    </row>
    <row r="7338" customFormat="false" ht="15" hidden="false" customHeight="false" outlineLevel="0" collapsed="false">
      <c r="I7338" s="0" t="str">
        <f aca="false">IF(A7338="","",IF(COUNTIF(Campaigns!$A$7:$A$300,A7338)&gt;0,"✓",IF(N(D7338)=0,"– no spend","⚠ add to Campaigns tab")))</f>
        <v/>
      </c>
      <c r="J7338" s="83" t="str">
        <f aca="false">IF(D7338="","",D7338*IF(Settings!$B$23=Settings!$C$6,1,IF(Settings!$B$23="USD",1/INDEX(Settings!$B$29:$B$40,MONTH(B7338)),INDEX(Settings!$B$29:$B$40,MONTH(B7338)))))</f>
        <v/>
      </c>
    </row>
    <row r="7339" customFormat="false" ht="15" hidden="false" customHeight="false" outlineLevel="0" collapsed="false">
      <c r="I7339" s="0" t="str">
        <f aca="false">IF(A7339="","",IF(COUNTIF(Campaigns!$A$7:$A$300,A7339)&gt;0,"✓",IF(N(D7339)=0,"– no spend","⚠ add to Campaigns tab")))</f>
        <v/>
      </c>
      <c r="J7339" s="83" t="str">
        <f aca="false">IF(D7339="","",D7339*IF(Settings!$B$23=Settings!$C$6,1,IF(Settings!$B$23="USD",1/INDEX(Settings!$B$29:$B$40,MONTH(B7339)),INDEX(Settings!$B$29:$B$40,MONTH(B7339)))))</f>
        <v/>
      </c>
    </row>
    <row r="7340" customFormat="false" ht="15" hidden="false" customHeight="false" outlineLevel="0" collapsed="false">
      <c r="I7340" s="0" t="str">
        <f aca="false">IF(A7340="","",IF(COUNTIF(Campaigns!$A$7:$A$300,A7340)&gt;0,"✓",IF(N(D7340)=0,"– no spend","⚠ add to Campaigns tab")))</f>
        <v/>
      </c>
      <c r="J7340" s="83" t="str">
        <f aca="false">IF(D7340="","",D7340*IF(Settings!$B$23=Settings!$C$6,1,IF(Settings!$B$23="USD",1/INDEX(Settings!$B$29:$B$40,MONTH(B7340)),INDEX(Settings!$B$29:$B$40,MONTH(B7340)))))</f>
        <v/>
      </c>
    </row>
    <row r="7341" customFormat="false" ht="15" hidden="false" customHeight="false" outlineLevel="0" collapsed="false">
      <c r="I7341" s="0" t="str">
        <f aca="false">IF(A7341="","",IF(COUNTIF(Campaigns!$A$7:$A$300,A7341)&gt;0,"✓",IF(N(D7341)=0,"– no spend","⚠ add to Campaigns tab")))</f>
        <v/>
      </c>
      <c r="J7341" s="83" t="str">
        <f aca="false">IF(D7341="","",D7341*IF(Settings!$B$23=Settings!$C$6,1,IF(Settings!$B$23="USD",1/INDEX(Settings!$B$29:$B$40,MONTH(B7341)),INDEX(Settings!$B$29:$B$40,MONTH(B7341)))))</f>
        <v/>
      </c>
    </row>
    <row r="7342" customFormat="false" ht="15" hidden="false" customHeight="false" outlineLevel="0" collapsed="false">
      <c r="I7342" s="0" t="str">
        <f aca="false">IF(A7342="","",IF(COUNTIF(Campaigns!$A$7:$A$300,A7342)&gt;0,"✓",IF(N(D7342)=0,"– no spend","⚠ add to Campaigns tab")))</f>
        <v/>
      </c>
      <c r="J7342" s="83" t="str">
        <f aca="false">IF(D7342="","",D7342*IF(Settings!$B$23=Settings!$C$6,1,IF(Settings!$B$23="USD",1/INDEX(Settings!$B$29:$B$40,MONTH(B7342)),INDEX(Settings!$B$29:$B$40,MONTH(B7342)))))</f>
        <v/>
      </c>
    </row>
    <row r="7343" customFormat="false" ht="15" hidden="false" customHeight="false" outlineLevel="0" collapsed="false">
      <c r="I7343" s="0" t="str">
        <f aca="false">IF(A7343="","",IF(COUNTIF(Campaigns!$A$7:$A$300,A7343)&gt;0,"✓",IF(N(D7343)=0,"– no spend","⚠ add to Campaigns tab")))</f>
        <v/>
      </c>
      <c r="J7343" s="83" t="str">
        <f aca="false">IF(D7343="","",D7343*IF(Settings!$B$23=Settings!$C$6,1,IF(Settings!$B$23="USD",1/INDEX(Settings!$B$29:$B$40,MONTH(B7343)),INDEX(Settings!$B$29:$B$40,MONTH(B7343)))))</f>
        <v/>
      </c>
    </row>
    <row r="7344" customFormat="false" ht="15" hidden="false" customHeight="false" outlineLevel="0" collapsed="false">
      <c r="I7344" s="0" t="str">
        <f aca="false">IF(A7344="","",IF(COUNTIF(Campaigns!$A$7:$A$300,A7344)&gt;0,"✓",IF(N(D7344)=0,"– no spend","⚠ add to Campaigns tab")))</f>
        <v/>
      </c>
      <c r="J7344" s="83" t="str">
        <f aca="false">IF(D7344="","",D7344*IF(Settings!$B$23=Settings!$C$6,1,IF(Settings!$B$23="USD",1/INDEX(Settings!$B$29:$B$40,MONTH(B7344)),INDEX(Settings!$B$29:$B$40,MONTH(B7344)))))</f>
        <v/>
      </c>
    </row>
    <row r="7345" customFormat="false" ht="15" hidden="false" customHeight="false" outlineLevel="0" collapsed="false">
      <c r="I7345" s="0" t="str">
        <f aca="false">IF(A7345="","",IF(COUNTIF(Campaigns!$A$7:$A$300,A7345)&gt;0,"✓",IF(N(D7345)=0,"– no spend","⚠ add to Campaigns tab")))</f>
        <v/>
      </c>
      <c r="J7345" s="83" t="str">
        <f aca="false">IF(D7345="","",D7345*IF(Settings!$B$23=Settings!$C$6,1,IF(Settings!$B$23="USD",1/INDEX(Settings!$B$29:$B$40,MONTH(B7345)),INDEX(Settings!$B$29:$B$40,MONTH(B7345)))))</f>
        <v/>
      </c>
    </row>
    <row r="7346" customFormat="false" ht="15" hidden="false" customHeight="false" outlineLevel="0" collapsed="false">
      <c r="I7346" s="0" t="str">
        <f aca="false">IF(A7346="","",IF(COUNTIF(Campaigns!$A$7:$A$300,A7346)&gt;0,"✓",IF(N(D7346)=0,"– no spend","⚠ add to Campaigns tab")))</f>
        <v/>
      </c>
      <c r="J7346" s="83" t="str">
        <f aca="false">IF(D7346="","",D7346*IF(Settings!$B$23=Settings!$C$6,1,IF(Settings!$B$23="USD",1/INDEX(Settings!$B$29:$B$40,MONTH(B7346)),INDEX(Settings!$B$29:$B$40,MONTH(B7346)))))</f>
        <v/>
      </c>
    </row>
    <row r="7347" customFormat="false" ht="15" hidden="false" customHeight="false" outlineLevel="0" collapsed="false">
      <c r="I7347" s="0" t="str">
        <f aca="false">IF(A7347="","",IF(COUNTIF(Campaigns!$A$7:$A$300,A7347)&gt;0,"✓",IF(N(D7347)=0,"– no spend","⚠ add to Campaigns tab")))</f>
        <v/>
      </c>
      <c r="J7347" s="83" t="str">
        <f aca="false">IF(D7347="","",D7347*IF(Settings!$B$23=Settings!$C$6,1,IF(Settings!$B$23="USD",1/INDEX(Settings!$B$29:$B$40,MONTH(B7347)),INDEX(Settings!$B$29:$B$40,MONTH(B7347)))))</f>
        <v/>
      </c>
    </row>
    <row r="7348" customFormat="false" ht="15" hidden="false" customHeight="false" outlineLevel="0" collapsed="false">
      <c r="I7348" s="0" t="str">
        <f aca="false">IF(A7348="","",IF(COUNTIF(Campaigns!$A$7:$A$300,A7348)&gt;0,"✓",IF(N(D7348)=0,"– no spend","⚠ add to Campaigns tab")))</f>
        <v/>
      </c>
      <c r="J7348" s="83" t="str">
        <f aca="false">IF(D7348="","",D7348*IF(Settings!$B$23=Settings!$C$6,1,IF(Settings!$B$23="USD",1/INDEX(Settings!$B$29:$B$40,MONTH(B7348)),INDEX(Settings!$B$29:$B$40,MONTH(B7348)))))</f>
        <v/>
      </c>
    </row>
    <row r="7349" customFormat="false" ht="15" hidden="false" customHeight="false" outlineLevel="0" collapsed="false">
      <c r="I7349" s="0" t="str">
        <f aca="false">IF(A7349="","",IF(COUNTIF(Campaigns!$A$7:$A$300,A7349)&gt;0,"✓",IF(N(D7349)=0,"– no spend","⚠ add to Campaigns tab")))</f>
        <v/>
      </c>
      <c r="J7349" s="83" t="str">
        <f aca="false">IF(D7349="","",D7349*IF(Settings!$B$23=Settings!$C$6,1,IF(Settings!$B$23="USD",1/INDEX(Settings!$B$29:$B$40,MONTH(B7349)),INDEX(Settings!$B$29:$B$40,MONTH(B7349)))))</f>
        <v/>
      </c>
    </row>
    <row r="7350" customFormat="false" ht="15" hidden="false" customHeight="false" outlineLevel="0" collapsed="false">
      <c r="I7350" s="0" t="str">
        <f aca="false">IF(A7350="","",IF(COUNTIF(Campaigns!$A$7:$A$300,A7350)&gt;0,"✓",IF(N(D7350)=0,"– no spend","⚠ add to Campaigns tab")))</f>
        <v/>
      </c>
      <c r="J7350" s="83" t="str">
        <f aca="false">IF(D7350="","",D7350*IF(Settings!$B$23=Settings!$C$6,1,IF(Settings!$B$23="USD",1/INDEX(Settings!$B$29:$B$40,MONTH(B7350)),INDEX(Settings!$B$29:$B$40,MONTH(B7350)))))</f>
        <v/>
      </c>
    </row>
    <row r="7351" customFormat="false" ht="15" hidden="false" customHeight="false" outlineLevel="0" collapsed="false">
      <c r="I7351" s="0" t="str">
        <f aca="false">IF(A7351="","",IF(COUNTIF(Campaigns!$A$7:$A$300,A7351)&gt;0,"✓",IF(N(D7351)=0,"– no spend","⚠ add to Campaigns tab")))</f>
        <v/>
      </c>
      <c r="J7351" s="83" t="str">
        <f aca="false">IF(D7351="","",D7351*IF(Settings!$B$23=Settings!$C$6,1,IF(Settings!$B$23="USD",1/INDEX(Settings!$B$29:$B$40,MONTH(B7351)),INDEX(Settings!$B$29:$B$40,MONTH(B7351)))))</f>
        <v/>
      </c>
    </row>
    <row r="7352" customFormat="false" ht="15" hidden="false" customHeight="false" outlineLevel="0" collapsed="false">
      <c r="I7352" s="0" t="str">
        <f aca="false">IF(A7352="","",IF(COUNTIF(Campaigns!$A$7:$A$300,A7352)&gt;0,"✓",IF(N(D7352)=0,"– no spend","⚠ add to Campaigns tab")))</f>
        <v/>
      </c>
      <c r="J7352" s="83" t="str">
        <f aca="false">IF(D7352="","",D7352*IF(Settings!$B$23=Settings!$C$6,1,IF(Settings!$B$23="USD",1/INDEX(Settings!$B$29:$B$40,MONTH(B7352)),INDEX(Settings!$B$29:$B$40,MONTH(B7352)))))</f>
        <v/>
      </c>
    </row>
    <row r="7353" customFormat="false" ht="15" hidden="false" customHeight="false" outlineLevel="0" collapsed="false">
      <c r="I7353" s="0" t="str">
        <f aca="false">IF(A7353="","",IF(COUNTIF(Campaigns!$A$7:$A$300,A7353)&gt;0,"✓",IF(N(D7353)=0,"– no spend","⚠ add to Campaigns tab")))</f>
        <v/>
      </c>
      <c r="J7353" s="83" t="str">
        <f aca="false">IF(D7353="","",D7353*IF(Settings!$B$23=Settings!$C$6,1,IF(Settings!$B$23="USD",1/INDEX(Settings!$B$29:$B$40,MONTH(B7353)),INDEX(Settings!$B$29:$B$40,MONTH(B7353)))))</f>
        <v/>
      </c>
    </row>
    <row r="7354" customFormat="false" ht="15" hidden="false" customHeight="false" outlineLevel="0" collapsed="false">
      <c r="I7354" s="0" t="str">
        <f aca="false">IF(A7354="","",IF(COUNTIF(Campaigns!$A$7:$A$300,A7354)&gt;0,"✓",IF(N(D7354)=0,"– no spend","⚠ add to Campaigns tab")))</f>
        <v/>
      </c>
      <c r="J7354" s="83" t="str">
        <f aca="false">IF(D7354="","",D7354*IF(Settings!$B$23=Settings!$C$6,1,IF(Settings!$B$23="USD",1/INDEX(Settings!$B$29:$B$40,MONTH(B7354)),INDEX(Settings!$B$29:$B$40,MONTH(B7354)))))</f>
        <v/>
      </c>
    </row>
    <row r="7355" customFormat="false" ht="15" hidden="false" customHeight="false" outlineLevel="0" collapsed="false">
      <c r="I7355" s="0" t="str">
        <f aca="false">IF(A7355="","",IF(COUNTIF(Campaigns!$A$7:$A$300,A7355)&gt;0,"✓",IF(N(D7355)=0,"– no spend","⚠ add to Campaigns tab")))</f>
        <v/>
      </c>
      <c r="J7355" s="83" t="str">
        <f aca="false">IF(D7355="","",D7355*IF(Settings!$B$23=Settings!$C$6,1,IF(Settings!$B$23="USD",1/INDEX(Settings!$B$29:$B$40,MONTH(B7355)),INDEX(Settings!$B$29:$B$40,MONTH(B7355)))))</f>
        <v/>
      </c>
    </row>
    <row r="7356" customFormat="false" ht="15" hidden="false" customHeight="false" outlineLevel="0" collapsed="false">
      <c r="I7356" s="0" t="str">
        <f aca="false">IF(A7356="","",IF(COUNTIF(Campaigns!$A$7:$A$300,A7356)&gt;0,"✓",IF(N(D7356)=0,"– no spend","⚠ add to Campaigns tab")))</f>
        <v/>
      </c>
      <c r="J7356" s="83" t="str">
        <f aca="false">IF(D7356="","",D7356*IF(Settings!$B$23=Settings!$C$6,1,IF(Settings!$B$23="USD",1/INDEX(Settings!$B$29:$B$40,MONTH(B7356)),INDEX(Settings!$B$29:$B$40,MONTH(B7356)))))</f>
        <v/>
      </c>
    </row>
    <row r="7357" customFormat="false" ht="15" hidden="false" customHeight="false" outlineLevel="0" collapsed="false">
      <c r="I7357" s="0" t="str">
        <f aca="false">IF(A7357="","",IF(COUNTIF(Campaigns!$A$7:$A$300,A7357)&gt;0,"✓",IF(N(D7357)=0,"– no spend","⚠ add to Campaigns tab")))</f>
        <v/>
      </c>
      <c r="J7357" s="83" t="str">
        <f aca="false">IF(D7357="","",D7357*IF(Settings!$B$23=Settings!$C$6,1,IF(Settings!$B$23="USD",1/INDEX(Settings!$B$29:$B$40,MONTH(B7357)),INDEX(Settings!$B$29:$B$40,MONTH(B7357)))))</f>
        <v/>
      </c>
    </row>
    <row r="7358" customFormat="false" ht="15" hidden="false" customHeight="false" outlineLevel="0" collapsed="false">
      <c r="I7358" s="0" t="str">
        <f aca="false">IF(A7358="","",IF(COUNTIF(Campaigns!$A$7:$A$300,A7358)&gt;0,"✓",IF(N(D7358)=0,"– no spend","⚠ add to Campaigns tab")))</f>
        <v/>
      </c>
      <c r="J7358" s="83" t="str">
        <f aca="false">IF(D7358="","",D7358*IF(Settings!$B$23=Settings!$C$6,1,IF(Settings!$B$23="USD",1/INDEX(Settings!$B$29:$B$40,MONTH(B7358)),INDEX(Settings!$B$29:$B$40,MONTH(B7358)))))</f>
        <v/>
      </c>
    </row>
    <row r="7359" customFormat="false" ht="15" hidden="false" customHeight="false" outlineLevel="0" collapsed="false">
      <c r="I7359" s="0" t="str">
        <f aca="false">IF(A7359="","",IF(COUNTIF(Campaigns!$A$7:$A$300,A7359)&gt;0,"✓",IF(N(D7359)=0,"– no spend","⚠ add to Campaigns tab")))</f>
        <v/>
      </c>
      <c r="J7359" s="83" t="str">
        <f aca="false">IF(D7359="","",D7359*IF(Settings!$B$23=Settings!$C$6,1,IF(Settings!$B$23="USD",1/INDEX(Settings!$B$29:$B$40,MONTH(B7359)),INDEX(Settings!$B$29:$B$40,MONTH(B7359)))))</f>
        <v/>
      </c>
    </row>
    <row r="7360" customFormat="false" ht="15" hidden="false" customHeight="false" outlineLevel="0" collapsed="false">
      <c r="I7360" s="0" t="str">
        <f aca="false">IF(A7360="","",IF(COUNTIF(Campaigns!$A$7:$A$300,A7360)&gt;0,"✓",IF(N(D7360)=0,"– no spend","⚠ add to Campaigns tab")))</f>
        <v/>
      </c>
      <c r="J7360" s="83" t="str">
        <f aca="false">IF(D7360="","",D7360*IF(Settings!$B$23=Settings!$C$6,1,IF(Settings!$B$23="USD",1/INDEX(Settings!$B$29:$B$40,MONTH(B7360)),INDEX(Settings!$B$29:$B$40,MONTH(B7360)))))</f>
        <v/>
      </c>
    </row>
    <row r="7361" customFormat="false" ht="15" hidden="false" customHeight="false" outlineLevel="0" collapsed="false">
      <c r="I7361" s="0" t="str">
        <f aca="false">IF(A7361="","",IF(COUNTIF(Campaigns!$A$7:$A$300,A7361)&gt;0,"✓",IF(N(D7361)=0,"– no spend","⚠ add to Campaigns tab")))</f>
        <v/>
      </c>
      <c r="J7361" s="83" t="str">
        <f aca="false">IF(D7361="","",D7361*IF(Settings!$B$23=Settings!$C$6,1,IF(Settings!$B$23="USD",1/INDEX(Settings!$B$29:$B$40,MONTH(B7361)),INDEX(Settings!$B$29:$B$40,MONTH(B7361)))))</f>
        <v/>
      </c>
    </row>
    <row r="7362" customFormat="false" ht="15" hidden="false" customHeight="false" outlineLevel="0" collapsed="false">
      <c r="I7362" s="0" t="str">
        <f aca="false">IF(A7362="","",IF(COUNTIF(Campaigns!$A$7:$A$300,A7362)&gt;0,"✓",IF(N(D7362)=0,"– no spend","⚠ add to Campaigns tab")))</f>
        <v/>
      </c>
      <c r="J7362" s="83" t="str">
        <f aca="false">IF(D7362="","",D7362*IF(Settings!$B$23=Settings!$C$6,1,IF(Settings!$B$23="USD",1/INDEX(Settings!$B$29:$B$40,MONTH(B7362)),INDEX(Settings!$B$29:$B$40,MONTH(B7362)))))</f>
        <v/>
      </c>
    </row>
    <row r="7363" customFormat="false" ht="15" hidden="false" customHeight="false" outlineLevel="0" collapsed="false">
      <c r="I7363" s="0" t="str">
        <f aca="false">IF(A7363="","",IF(COUNTIF(Campaigns!$A$7:$A$300,A7363)&gt;0,"✓",IF(N(D7363)=0,"– no spend","⚠ add to Campaigns tab")))</f>
        <v/>
      </c>
      <c r="J7363" s="83" t="str">
        <f aca="false">IF(D7363="","",D7363*IF(Settings!$B$23=Settings!$C$6,1,IF(Settings!$B$23="USD",1/INDEX(Settings!$B$29:$B$40,MONTH(B7363)),INDEX(Settings!$B$29:$B$40,MONTH(B7363)))))</f>
        <v/>
      </c>
    </row>
    <row r="7364" customFormat="false" ht="15" hidden="false" customHeight="false" outlineLevel="0" collapsed="false">
      <c r="I7364" s="0" t="str">
        <f aca="false">IF(A7364="","",IF(COUNTIF(Campaigns!$A$7:$A$300,A7364)&gt;0,"✓",IF(N(D7364)=0,"– no spend","⚠ add to Campaigns tab")))</f>
        <v/>
      </c>
      <c r="J7364" s="83" t="str">
        <f aca="false">IF(D7364="","",D7364*IF(Settings!$B$23=Settings!$C$6,1,IF(Settings!$B$23="USD",1/INDEX(Settings!$B$29:$B$40,MONTH(B7364)),INDEX(Settings!$B$29:$B$40,MONTH(B7364)))))</f>
        <v/>
      </c>
    </row>
    <row r="7365" customFormat="false" ht="15" hidden="false" customHeight="false" outlineLevel="0" collapsed="false">
      <c r="I7365" s="0" t="str">
        <f aca="false">IF(A7365="","",IF(COUNTIF(Campaigns!$A$7:$A$300,A7365)&gt;0,"✓",IF(N(D7365)=0,"– no spend","⚠ add to Campaigns tab")))</f>
        <v/>
      </c>
      <c r="J7365" s="83" t="str">
        <f aca="false">IF(D7365="","",D7365*IF(Settings!$B$23=Settings!$C$6,1,IF(Settings!$B$23="USD",1/INDEX(Settings!$B$29:$B$40,MONTH(B7365)),INDEX(Settings!$B$29:$B$40,MONTH(B7365)))))</f>
        <v/>
      </c>
    </row>
    <row r="7366" customFormat="false" ht="15" hidden="false" customHeight="false" outlineLevel="0" collapsed="false">
      <c r="I7366" s="0" t="str">
        <f aca="false">IF(A7366="","",IF(COUNTIF(Campaigns!$A$7:$A$300,A7366)&gt;0,"✓",IF(N(D7366)=0,"– no spend","⚠ add to Campaigns tab")))</f>
        <v/>
      </c>
      <c r="J7366" s="83" t="str">
        <f aca="false">IF(D7366="","",D7366*IF(Settings!$B$23=Settings!$C$6,1,IF(Settings!$B$23="USD",1/INDEX(Settings!$B$29:$B$40,MONTH(B7366)),INDEX(Settings!$B$29:$B$40,MONTH(B7366)))))</f>
        <v/>
      </c>
    </row>
    <row r="7367" customFormat="false" ht="15" hidden="false" customHeight="false" outlineLevel="0" collapsed="false">
      <c r="I7367" s="0" t="str">
        <f aca="false">IF(A7367="","",IF(COUNTIF(Campaigns!$A$7:$A$300,A7367)&gt;0,"✓",IF(N(D7367)=0,"– no spend","⚠ add to Campaigns tab")))</f>
        <v/>
      </c>
      <c r="J7367" s="83" t="str">
        <f aca="false">IF(D7367="","",D7367*IF(Settings!$B$23=Settings!$C$6,1,IF(Settings!$B$23="USD",1/INDEX(Settings!$B$29:$B$40,MONTH(B7367)),INDEX(Settings!$B$29:$B$40,MONTH(B7367)))))</f>
        <v/>
      </c>
    </row>
    <row r="7368" customFormat="false" ht="15" hidden="false" customHeight="false" outlineLevel="0" collapsed="false">
      <c r="I7368" s="0" t="str">
        <f aca="false">IF(A7368="","",IF(COUNTIF(Campaigns!$A$7:$A$300,A7368)&gt;0,"✓",IF(N(D7368)=0,"– no spend","⚠ add to Campaigns tab")))</f>
        <v/>
      </c>
      <c r="J7368" s="83" t="str">
        <f aca="false">IF(D7368="","",D7368*IF(Settings!$B$23=Settings!$C$6,1,IF(Settings!$B$23="USD",1/INDEX(Settings!$B$29:$B$40,MONTH(B7368)),INDEX(Settings!$B$29:$B$40,MONTH(B7368)))))</f>
        <v/>
      </c>
    </row>
    <row r="7369" customFormat="false" ht="15" hidden="false" customHeight="false" outlineLevel="0" collapsed="false">
      <c r="I7369" s="0" t="str">
        <f aca="false">IF(A7369="","",IF(COUNTIF(Campaigns!$A$7:$A$300,A7369)&gt;0,"✓",IF(N(D7369)=0,"– no spend","⚠ add to Campaigns tab")))</f>
        <v/>
      </c>
      <c r="J7369" s="83" t="str">
        <f aca="false">IF(D7369="","",D7369*IF(Settings!$B$23=Settings!$C$6,1,IF(Settings!$B$23="USD",1/INDEX(Settings!$B$29:$B$40,MONTH(B7369)),INDEX(Settings!$B$29:$B$40,MONTH(B7369)))))</f>
        <v/>
      </c>
    </row>
    <row r="7370" customFormat="false" ht="15" hidden="false" customHeight="false" outlineLevel="0" collapsed="false">
      <c r="I7370" s="0" t="str">
        <f aca="false">IF(A7370="","",IF(COUNTIF(Campaigns!$A$7:$A$300,A7370)&gt;0,"✓",IF(N(D7370)=0,"– no spend","⚠ add to Campaigns tab")))</f>
        <v/>
      </c>
      <c r="J7370" s="83" t="str">
        <f aca="false">IF(D7370="","",D7370*IF(Settings!$B$23=Settings!$C$6,1,IF(Settings!$B$23="USD",1/INDEX(Settings!$B$29:$B$40,MONTH(B7370)),INDEX(Settings!$B$29:$B$40,MONTH(B7370)))))</f>
        <v/>
      </c>
    </row>
    <row r="7371" customFormat="false" ht="15" hidden="false" customHeight="false" outlineLevel="0" collapsed="false">
      <c r="I7371" s="0" t="str">
        <f aca="false">IF(A7371="","",IF(COUNTIF(Campaigns!$A$7:$A$300,A7371)&gt;0,"✓",IF(N(D7371)=0,"– no spend","⚠ add to Campaigns tab")))</f>
        <v/>
      </c>
      <c r="J7371" s="83" t="str">
        <f aca="false">IF(D7371="","",D7371*IF(Settings!$B$23=Settings!$C$6,1,IF(Settings!$B$23="USD",1/INDEX(Settings!$B$29:$B$40,MONTH(B7371)),INDEX(Settings!$B$29:$B$40,MONTH(B7371)))))</f>
        <v/>
      </c>
    </row>
    <row r="7372" customFormat="false" ht="15" hidden="false" customHeight="false" outlineLevel="0" collapsed="false">
      <c r="I7372" s="0" t="str">
        <f aca="false">IF(A7372="","",IF(COUNTIF(Campaigns!$A$7:$A$300,A7372)&gt;0,"✓",IF(N(D7372)=0,"– no spend","⚠ add to Campaigns tab")))</f>
        <v/>
      </c>
      <c r="J7372" s="83" t="str">
        <f aca="false">IF(D7372="","",D7372*IF(Settings!$B$23=Settings!$C$6,1,IF(Settings!$B$23="USD",1/INDEX(Settings!$B$29:$B$40,MONTH(B7372)),INDEX(Settings!$B$29:$B$40,MONTH(B7372)))))</f>
        <v/>
      </c>
    </row>
    <row r="7373" customFormat="false" ht="15" hidden="false" customHeight="false" outlineLevel="0" collapsed="false">
      <c r="I7373" s="0" t="str">
        <f aca="false">IF(A7373="","",IF(COUNTIF(Campaigns!$A$7:$A$300,A7373)&gt;0,"✓",IF(N(D7373)=0,"– no spend","⚠ add to Campaigns tab")))</f>
        <v/>
      </c>
      <c r="J7373" s="83" t="str">
        <f aca="false">IF(D7373="","",D7373*IF(Settings!$B$23=Settings!$C$6,1,IF(Settings!$B$23="USD",1/INDEX(Settings!$B$29:$B$40,MONTH(B7373)),INDEX(Settings!$B$29:$B$40,MONTH(B7373)))))</f>
        <v/>
      </c>
    </row>
    <row r="7374" customFormat="false" ht="15" hidden="false" customHeight="false" outlineLevel="0" collapsed="false">
      <c r="I7374" s="0" t="str">
        <f aca="false">IF(A7374="","",IF(COUNTIF(Campaigns!$A$7:$A$300,A7374)&gt;0,"✓",IF(N(D7374)=0,"– no spend","⚠ add to Campaigns tab")))</f>
        <v/>
      </c>
      <c r="J7374" s="83" t="str">
        <f aca="false">IF(D7374="","",D7374*IF(Settings!$B$23=Settings!$C$6,1,IF(Settings!$B$23="USD",1/INDEX(Settings!$B$29:$B$40,MONTH(B7374)),INDEX(Settings!$B$29:$B$40,MONTH(B7374)))))</f>
        <v/>
      </c>
    </row>
    <row r="7375" customFormat="false" ht="15" hidden="false" customHeight="false" outlineLevel="0" collapsed="false">
      <c r="I7375" s="0" t="str">
        <f aca="false">IF(A7375="","",IF(COUNTIF(Campaigns!$A$7:$A$300,A7375)&gt;0,"✓",IF(N(D7375)=0,"– no spend","⚠ add to Campaigns tab")))</f>
        <v/>
      </c>
      <c r="J7375" s="83" t="str">
        <f aca="false">IF(D7375="","",D7375*IF(Settings!$B$23=Settings!$C$6,1,IF(Settings!$B$23="USD",1/INDEX(Settings!$B$29:$B$40,MONTH(B7375)),INDEX(Settings!$B$29:$B$40,MONTH(B7375)))))</f>
        <v/>
      </c>
    </row>
    <row r="7376" customFormat="false" ht="15" hidden="false" customHeight="false" outlineLevel="0" collapsed="false">
      <c r="I7376" s="0" t="str">
        <f aca="false">IF(A7376="","",IF(COUNTIF(Campaigns!$A$7:$A$300,A7376)&gt;0,"✓",IF(N(D7376)=0,"– no spend","⚠ add to Campaigns tab")))</f>
        <v/>
      </c>
      <c r="J7376" s="83" t="str">
        <f aca="false">IF(D7376="","",D7376*IF(Settings!$B$23=Settings!$C$6,1,IF(Settings!$B$23="USD",1/INDEX(Settings!$B$29:$B$40,MONTH(B7376)),INDEX(Settings!$B$29:$B$40,MONTH(B7376)))))</f>
        <v/>
      </c>
    </row>
    <row r="7377" customFormat="false" ht="15" hidden="false" customHeight="false" outlineLevel="0" collapsed="false">
      <c r="I7377" s="0" t="str">
        <f aca="false">IF(A7377="","",IF(COUNTIF(Campaigns!$A$7:$A$300,A7377)&gt;0,"✓",IF(N(D7377)=0,"– no spend","⚠ add to Campaigns tab")))</f>
        <v/>
      </c>
      <c r="J7377" s="83" t="str">
        <f aca="false">IF(D7377="","",D7377*IF(Settings!$B$23=Settings!$C$6,1,IF(Settings!$B$23="USD",1/INDEX(Settings!$B$29:$B$40,MONTH(B7377)),INDEX(Settings!$B$29:$B$40,MONTH(B7377)))))</f>
        <v/>
      </c>
    </row>
    <row r="7378" customFormat="false" ht="15" hidden="false" customHeight="false" outlineLevel="0" collapsed="false">
      <c r="I7378" s="0" t="str">
        <f aca="false">IF(A7378="","",IF(COUNTIF(Campaigns!$A$7:$A$300,A7378)&gt;0,"✓",IF(N(D7378)=0,"– no spend","⚠ add to Campaigns tab")))</f>
        <v/>
      </c>
      <c r="J7378" s="83" t="str">
        <f aca="false">IF(D7378="","",D7378*IF(Settings!$B$23=Settings!$C$6,1,IF(Settings!$B$23="USD",1/INDEX(Settings!$B$29:$B$40,MONTH(B7378)),INDEX(Settings!$B$29:$B$40,MONTH(B7378)))))</f>
        <v/>
      </c>
    </row>
    <row r="7379" customFormat="false" ht="15" hidden="false" customHeight="false" outlineLevel="0" collapsed="false">
      <c r="I7379" s="0" t="str">
        <f aca="false">IF(A7379="","",IF(COUNTIF(Campaigns!$A$7:$A$300,A7379)&gt;0,"✓",IF(N(D7379)=0,"– no spend","⚠ add to Campaigns tab")))</f>
        <v/>
      </c>
      <c r="J7379" s="83" t="str">
        <f aca="false">IF(D7379="","",D7379*IF(Settings!$B$23=Settings!$C$6,1,IF(Settings!$B$23="USD",1/INDEX(Settings!$B$29:$B$40,MONTH(B7379)),INDEX(Settings!$B$29:$B$40,MONTH(B7379)))))</f>
        <v/>
      </c>
    </row>
    <row r="7380" customFormat="false" ht="15" hidden="false" customHeight="false" outlineLevel="0" collapsed="false">
      <c r="I7380" s="0" t="str">
        <f aca="false">IF(A7380="","",IF(COUNTIF(Campaigns!$A$7:$A$300,A7380)&gt;0,"✓",IF(N(D7380)=0,"– no spend","⚠ add to Campaigns tab")))</f>
        <v/>
      </c>
      <c r="J7380" s="83" t="str">
        <f aca="false">IF(D7380="","",D7380*IF(Settings!$B$23=Settings!$C$6,1,IF(Settings!$B$23="USD",1/INDEX(Settings!$B$29:$B$40,MONTH(B7380)),INDEX(Settings!$B$29:$B$40,MONTH(B7380)))))</f>
        <v/>
      </c>
    </row>
    <row r="7381" customFormat="false" ht="15" hidden="false" customHeight="false" outlineLevel="0" collapsed="false">
      <c r="I7381" s="0" t="str">
        <f aca="false">IF(A7381="","",IF(COUNTIF(Campaigns!$A$7:$A$300,A7381)&gt;0,"✓",IF(N(D7381)=0,"– no spend","⚠ add to Campaigns tab")))</f>
        <v/>
      </c>
      <c r="J7381" s="83" t="str">
        <f aca="false">IF(D7381="","",D7381*IF(Settings!$B$23=Settings!$C$6,1,IF(Settings!$B$23="USD",1/INDEX(Settings!$B$29:$B$40,MONTH(B7381)),INDEX(Settings!$B$29:$B$40,MONTH(B7381)))))</f>
        <v/>
      </c>
    </row>
    <row r="7382" customFormat="false" ht="15" hidden="false" customHeight="false" outlineLevel="0" collapsed="false">
      <c r="I7382" s="0" t="str">
        <f aca="false">IF(A7382="","",IF(COUNTIF(Campaigns!$A$7:$A$300,A7382)&gt;0,"✓",IF(N(D7382)=0,"– no spend","⚠ add to Campaigns tab")))</f>
        <v/>
      </c>
      <c r="J7382" s="83" t="str">
        <f aca="false">IF(D7382="","",D7382*IF(Settings!$B$23=Settings!$C$6,1,IF(Settings!$B$23="USD",1/INDEX(Settings!$B$29:$B$40,MONTH(B7382)),INDEX(Settings!$B$29:$B$40,MONTH(B7382)))))</f>
        <v/>
      </c>
    </row>
    <row r="7383" customFormat="false" ht="15" hidden="false" customHeight="false" outlineLevel="0" collapsed="false">
      <c r="I7383" s="0" t="str">
        <f aca="false">IF(A7383="","",IF(COUNTIF(Campaigns!$A$7:$A$300,A7383)&gt;0,"✓",IF(N(D7383)=0,"– no spend","⚠ add to Campaigns tab")))</f>
        <v/>
      </c>
      <c r="J7383" s="83" t="str">
        <f aca="false">IF(D7383="","",D7383*IF(Settings!$B$23=Settings!$C$6,1,IF(Settings!$B$23="USD",1/INDEX(Settings!$B$29:$B$40,MONTH(B7383)),INDEX(Settings!$B$29:$B$40,MONTH(B7383)))))</f>
        <v/>
      </c>
    </row>
    <row r="7384" customFormat="false" ht="15" hidden="false" customHeight="false" outlineLevel="0" collapsed="false">
      <c r="I7384" s="0" t="str">
        <f aca="false">IF(A7384="","",IF(COUNTIF(Campaigns!$A$7:$A$300,A7384)&gt;0,"✓",IF(N(D7384)=0,"– no spend","⚠ add to Campaigns tab")))</f>
        <v/>
      </c>
      <c r="J7384" s="83" t="str">
        <f aca="false">IF(D7384="","",D7384*IF(Settings!$B$23=Settings!$C$6,1,IF(Settings!$B$23="USD",1/INDEX(Settings!$B$29:$B$40,MONTH(B7384)),INDEX(Settings!$B$29:$B$40,MONTH(B7384)))))</f>
        <v/>
      </c>
    </row>
    <row r="7385" customFormat="false" ht="15" hidden="false" customHeight="false" outlineLevel="0" collapsed="false">
      <c r="I7385" s="0" t="str">
        <f aca="false">IF(A7385="","",IF(COUNTIF(Campaigns!$A$7:$A$300,A7385)&gt;0,"✓",IF(N(D7385)=0,"– no spend","⚠ add to Campaigns tab")))</f>
        <v/>
      </c>
      <c r="J7385" s="83" t="str">
        <f aca="false">IF(D7385="","",D7385*IF(Settings!$B$23=Settings!$C$6,1,IF(Settings!$B$23="USD",1/INDEX(Settings!$B$29:$B$40,MONTH(B7385)),INDEX(Settings!$B$29:$B$40,MONTH(B7385)))))</f>
        <v/>
      </c>
    </row>
    <row r="7386" customFormat="false" ht="15" hidden="false" customHeight="false" outlineLevel="0" collapsed="false">
      <c r="I7386" s="0" t="str">
        <f aca="false">IF(A7386="","",IF(COUNTIF(Campaigns!$A$7:$A$300,A7386)&gt;0,"✓",IF(N(D7386)=0,"– no spend","⚠ add to Campaigns tab")))</f>
        <v/>
      </c>
      <c r="J7386" s="83" t="str">
        <f aca="false">IF(D7386="","",D7386*IF(Settings!$B$23=Settings!$C$6,1,IF(Settings!$B$23="USD",1/INDEX(Settings!$B$29:$B$40,MONTH(B7386)),INDEX(Settings!$B$29:$B$40,MONTH(B7386)))))</f>
        <v/>
      </c>
    </row>
    <row r="7387" customFormat="false" ht="15" hidden="false" customHeight="false" outlineLevel="0" collapsed="false">
      <c r="I7387" s="0" t="str">
        <f aca="false">IF(A7387="","",IF(COUNTIF(Campaigns!$A$7:$A$300,A7387)&gt;0,"✓",IF(N(D7387)=0,"– no spend","⚠ add to Campaigns tab")))</f>
        <v/>
      </c>
      <c r="J7387" s="83" t="str">
        <f aca="false">IF(D7387="","",D7387*IF(Settings!$B$23=Settings!$C$6,1,IF(Settings!$B$23="USD",1/INDEX(Settings!$B$29:$B$40,MONTH(B7387)),INDEX(Settings!$B$29:$B$40,MONTH(B7387)))))</f>
        <v/>
      </c>
    </row>
    <row r="7388" customFormat="false" ht="15" hidden="false" customHeight="false" outlineLevel="0" collapsed="false">
      <c r="I7388" s="0" t="str">
        <f aca="false">IF(A7388="","",IF(COUNTIF(Campaigns!$A$7:$A$300,A7388)&gt;0,"✓",IF(N(D7388)=0,"– no spend","⚠ add to Campaigns tab")))</f>
        <v/>
      </c>
      <c r="J7388" s="83" t="str">
        <f aca="false">IF(D7388="","",D7388*IF(Settings!$B$23=Settings!$C$6,1,IF(Settings!$B$23="USD",1/INDEX(Settings!$B$29:$B$40,MONTH(B7388)),INDEX(Settings!$B$29:$B$40,MONTH(B7388)))))</f>
        <v/>
      </c>
    </row>
    <row r="7389" customFormat="false" ht="15" hidden="false" customHeight="false" outlineLevel="0" collapsed="false">
      <c r="I7389" s="0" t="str">
        <f aca="false">IF(A7389="","",IF(COUNTIF(Campaigns!$A$7:$A$300,A7389)&gt;0,"✓",IF(N(D7389)=0,"– no spend","⚠ add to Campaigns tab")))</f>
        <v/>
      </c>
      <c r="J7389" s="83" t="str">
        <f aca="false">IF(D7389="","",D7389*IF(Settings!$B$23=Settings!$C$6,1,IF(Settings!$B$23="USD",1/INDEX(Settings!$B$29:$B$40,MONTH(B7389)),INDEX(Settings!$B$29:$B$40,MONTH(B7389)))))</f>
        <v/>
      </c>
    </row>
    <row r="7390" customFormat="false" ht="15" hidden="false" customHeight="false" outlineLevel="0" collapsed="false">
      <c r="I7390" s="0" t="str">
        <f aca="false">IF(A7390="","",IF(COUNTIF(Campaigns!$A$7:$A$300,A7390)&gt;0,"✓",IF(N(D7390)=0,"– no spend","⚠ add to Campaigns tab")))</f>
        <v/>
      </c>
      <c r="J7390" s="83" t="str">
        <f aca="false">IF(D7390="","",D7390*IF(Settings!$B$23=Settings!$C$6,1,IF(Settings!$B$23="USD",1/INDEX(Settings!$B$29:$B$40,MONTH(B7390)),INDEX(Settings!$B$29:$B$40,MONTH(B7390)))))</f>
        <v/>
      </c>
    </row>
    <row r="7391" customFormat="false" ht="15" hidden="false" customHeight="false" outlineLevel="0" collapsed="false">
      <c r="I7391" s="0" t="str">
        <f aca="false">IF(A7391="","",IF(COUNTIF(Campaigns!$A$7:$A$300,A7391)&gt;0,"✓",IF(N(D7391)=0,"– no spend","⚠ add to Campaigns tab")))</f>
        <v/>
      </c>
      <c r="J7391" s="83" t="str">
        <f aca="false">IF(D7391="","",D7391*IF(Settings!$B$23=Settings!$C$6,1,IF(Settings!$B$23="USD",1/INDEX(Settings!$B$29:$B$40,MONTH(B7391)),INDEX(Settings!$B$29:$B$40,MONTH(B7391)))))</f>
        <v/>
      </c>
    </row>
    <row r="7392" customFormat="false" ht="15" hidden="false" customHeight="false" outlineLevel="0" collapsed="false">
      <c r="I7392" s="0" t="str">
        <f aca="false">IF(A7392="","",IF(COUNTIF(Campaigns!$A$7:$A$300,A7392)&gt;0,"✓",IF(N(D7392)=0,"– no spend","⚠ add to Campaigns tab")))</f>
        <v/>
      </c>
      <c r="J7392" s="83" t="str">
        <f aca="false">IF(D7392="","",D7392*IF(Settings!$B$23=Settings!$C$6,1,IF(Settings!$B$23="USD",1/INDEX(Settings!$B$29:$B$40,MONTH(B7392)),INDEX(Settings!$B$29:$B$40,MONTH(B7392)))))</f>
        <v/>
      </c>
    </row>
    <row r="7393" customFormat="false" ht="15" hidden="false" customHeight="false" outlineLevel="0" collapsed="false">
      <c r="I7393" s="0" t="str">
        <f aca="false">IF(A7393="","",IF(COUNTIF(Campaigns!$A$7:$A$300,A7393)&gt;0,"✓",IF(N(D7393)=0,"– no spend","⚠ add to Campaigns tab")))</f>
        <v/>
      </c>
      <c r="J7393" s="83" t="str">
        <f aca="false">IF(D7393="","",D7393*IF(Settings!$B$23=Settings!$C$6,1,IF(Settings!$B$23="USD",1/INDEX(Settings!$B$29:$B$40,MONTH(B7393)),INDEX(Settings!$B$29:$B$40,MONTH(B7393)))))</f>
        <v/>
      </c>
    </row>
    <row r="7394" customFormat="false" ht="15" hidden="false" customHeight="false" outlineLevel="0" collapsed="false">
      <c r="I7394" s="0" t="str">
        <f aca="false">IF(A7394="","",IF(COUNTIF(Campaigns!$A$7:$A$300,A7394)&gt;0,"✓",IF(N(D7394)=0,"– no spend","⚠ add to Campaigns tab")))</f>
        <v/>
      </c>
      <c r="J7394" s="83" t="str">
        <f aca="false">IF(D7394="","",D7394*IF(Settings!$B$23=Settings!$C$6,1,IF(Settings!$B$23="USD",1/INDEX(Settings!$B$29:$B$40,MONTH(B7394)),INDEX(Settings!$B$29:$B$40,MONTH(B7394)))))</f>
        <v/>
      </c>
    </row>
    <row r="7395" customFormat="false" ht="15" hidden="false" customHeight="false" outlineLevel="0" collapsed="false">
      <c r="I7395" s="0" t="str">
        <f aca="false">IF(A7395="","",IF(COUNTIF(Campaigns!$A$7:$A$300,A7395)&gt;0,"✓",IF(N(D7395)=0,"– no spend","⚠ add to Campaigns tab")))</f>
        <v/>
      </c>
      <c r="J7395" s="83" t="str">
        <f aca="false">IF(D7395="","",D7395*IF(Settings!$B$23=Settings!$C$6,1,IF(Settings!$B$23="USD",1/INDEX(Settings!$B$29:$B$40,MONTH(B7395)),INDEX(Settings!$B$29:$B$40,MONTH(B7395)))))</f>
        <v/>
      </c>
    </row>
    <row r="7396" customFormat="false" ht="15" hidden="false" customHeight="false" outlineLevel="0" collapsed="false">
      <c r="I7396" s="0" t="str">
        <f aca="false">IF(A7396="","",IF(COUNTIF(Campaigns!$A$7:$A$300,A7396)&gt;0,"✓",IF(N(D7396)=0,"– no spend","⚠ add to Campaigns tab")))</f>
        <v/>
      </c>
      <c r="J7396" s="83" t="str">
        <f aca="false">IF(D7396="","",D7396*IF(Settings!$B$23=Settings!$C$6,1,IF(Settings!$B$23="USD",1/INDEX(Settings!$B$29:$B$40,MONTH(B7396)),INDEX(Settings!$B$29:$B$40,MONTH(B7396)))))</f>
        <v/>
      </c>
    </row>
    <row r="7397" customFormat="false" ht="15" hidden="false" customHeight="false" outlineLevel="0" collapsed="false">
      <c r="I7397" s="0" t="str">
        <f aca="false">IF(A7397="","",IF(COUNTIF(Campaigns!$A$7:$A$300,A7397)&gt;0,"✓",IF(N(D7397)=0,"– no spend","⚠ add to Campaigns tab")))</f>
        <v/>
      </c>
      <c r="J7397" s="83" t="str">
        <f aca="false">IF(D7397="","",D7397*IF(Settings!$B$23=Settings!$C$6,1,IF(Settings!$B$23="USD",1/INDEX(Settings!$B$29:$B$40,MONTH(B7397)),INDEX(Settings!$B$29:$B$40,MONTH(B7397)))))</f>
        <v/>
      </c>
    </row>
    <row r="7398" customFormat="false" ht="15" hidden="false" customHeight="false" outlineLevel="0" collapsed="false">
      <c r="I7398" s="0" t="str">
        <f aca="false">IF(A7398="","",IF(COUNTIF(Campaigns!$A$7:$A$300,A7398)&gt;0,"✓",IF(N(D7398)=0,"– no spend","⚠ add to Campaigns tab")))</f>
        <v/>
      </c>
      <c r="J7398" s="83" t="str">
        <f aca="false">IF(D7398="","",D7398*IF(Settings!$B$23=Settings!$C$6,1,IF(Settings!$B$23="USD",1/INDEX(Settings!$B$29:$B$40,MONTH(B7398)),INDEX(Settings!$B$29:$B$40,MONTH(B7398)))))</f>
        <v/>
      </c>
    </row>
    <row r="7399" customFormat="false" ht="15" hidden="false" customHeight="false" outlineLevel="0" collapsed="false">
      <c r="I7399" s="0" t="str">
        <f aca="false">IF(A7399="","",IF(COUNTIF(Campaigns!$A$7:$A$300,A7399)&gt;0,"✓",IF(N(D7399)=0,"– no spend","⚠ add to Campaigns tab")))</f>
        <v/>
      </c>
      <c r="J7399" s="83" t="str">
        <f aca="false">IF(D7399="","",D7399*IF(Settings!$B$23=Settings!$C$6,1,IF(Settings!$B$23="USD",1/INDEX(Settings!$B$29:$B$40,MONTH(B7399)),INDEX(Settings!$B$29:$B$40,MONTH(B7399)))))</f>
        <v/>
      </c>
    </row>
    <row r="7400" customFormat="false" ht="15" hidden="false" customHeight="false" outlineLevel="0" collapsed="false">
      <c r="I7400" s="0" t="str">
        <f aca="false">IF(A7400="","",IF(COUNTIF(Campaigns!$A$7:$A$300,A7400)&gt;0,"✓",IF(N(D7400)=0,"– no spend","⚠ add to Campaigns tab")))</f>
        <v/>
      </c>
      <c r="J7400" s="83" t="str">
        <f aca="false">IF(D7400="","",D7400*IF(Settings!$B$23=Settings!$C$6,1,IF(Settings!$B$23="USD",1/INDEX(Settings!$B$29:$B$40,MONTH(B7400)),INDEX(Settings!$B$29:$B$40,MONTH(B7400)))))</f>
        <v/>
      </c>
    </row>
    <row r="7401" customFormat="false" ht="15" hidden="false" customHeight="false" outlineLevel="0" collapsed="false">
      <c r="I7401" s="0" t="str">
        <f aca="false">IF(A7401="","",IF(COUNTIF(Campaigns!$A$7:$A$300,A7401)&gt;0,"✓",IF(N(D7401)=0,"– no spend","⚠ add to Campaigns tab")))</f>
        <v/>
      </c>
      <c r="J7401" s="83" t="str">
        <f aca="false">IF(D7401="","",D7401*IF(Settings!$B$23=Settings!$C$6,1,IF(Settings!$B$23="USD",1/INDEX(Settings!$B$29:$B$40,MONTH(B7401)),INDEX(Settings!$B$29:$B$40,MONTH(B7401)))))</f>
        <v/>
      </c>
    </row>
    <row r="7402" customFormat="false" ht="15" hidden="false" customHeight="false" outlineLevel="0" collapsed="false">
      <c r="I7402" s="0" t="str">
        <f aca="false">IF(A7402="","",IF(COUNTIF(Campaigns!$A$7:$A$300,A7402)&gt;0,"✓",IF(N(D7402)=0,"– no spend","⚠ add to Campaigns tab")))</f>
        <v/>
      </c>
      <c r="J7402" s="83" t="str">
        <f aca="false">IF(D7402="","",D7402*IF(Settings!$B$23=Settings!$C$6,1,IF(Settings!$B$23="USD",1/INDEX(Settings!$B$29:$B$40,MONTH(B7402)),INDEX(Settings!$B$29:$B$40,MONTH(B7402)))))</f>
        <v/>
      </c>
    </row>
    <row r="7403" customFormat="false" ht="15" hidden="false" customHeight="false" outlineLevel="0" collapsed="false">
      <c r="I7403" s="0" t="str">
        <f aca="false">IF(A7403="","",IF(COUNTIF(Campaigns!$A$7:$A$300,A7403)&gt;0,"✓",IF(N(D7403)=0,"– no spend","⚠ add to Campaigns tab")))</f>
        <v/>
      </c>
      <c r="J7403" s="83" t="str">
        <f aca="false">IF(D7403="","",D7403*IF(Settings!$B$23=Settings!$C$6,1,IF(Settings!$B$23="USD",1/INDEX(Settings!$B$29:$B$40,MONTH(B7403)),INDEX(Settings!$B$29:$B$40,MONTH(B7403)))))</f>
        <v/>
      </c>
    </row>
    <row r="7404" customFormat="false" ht="15" hidden="false" customHeight="false" outlineLevel="0" collapsed="false">
      <c r="I7404" s="0" t="str">
        <f aca="false">IF(A7404="","",IF(COUNTIF(Campaigns!$A$7:$A$300,A7404)&gt;0,"✓",IF(N(D7404)=0,"– no spend","⚠ add to Campaigns tab")))</f>
        <v/>
      </c>
      <c r="J7404" s="83" t="str">
        <f aca="false">IF(D7404="","",D7404*IF(Settings!$B$23=Settings!$C$6,1,IF(Settings!$B$23="USD",1/INDEX(Settings!$B$29:$B$40,MONTH(B7404)),INDEX(Settings!$B$29:$B$40,MONTH(B7404)))))</f>
        <v/>
      </c>
    </row>
    <row r="7405" customFormat="false" ht="15" hidden="false" customHeight="false" outlineLevel="0" collapsed="false">
      <c r="I7405" s="0" t="str">
        <f aca="false">IF(A7405="","",IF(COUNTIF(Campaigns!$A$7:$A$300,A7405)&gt;0,"✓",IF(N(D7405)=0,"– no spend","⚠ add to Campaigns tab")))</f>
        <v/>
      </c>
      <c r="J7405" s="83" t="str">
        <f aca="false">IF(D7405="","",D7405*IF(Settings!$B$23=Settings!$C$6,1,IF(Settings!$B$23="USD",1/INDEX(Settings!$B$29:$B$40,MONTH(B7405)),INDEX(Settings!$B$29:$B$40,MONTH(B7405)))))</f>
        <v/>
      </c>
    </row>
    <row r="7406" customFormat="false" ht="15" hidden="false" customHeight="false" outlineLevel="0" collapsed="false">
      <c r="I7406" s="0" t="str">
        <f aca="false">IF(A7406="","",IF(COUNTIF(Campaigns!$A$7:$A$300,A7406)&gt;0,"✓",IF(N(D7406)=0,"– no spend","⚠ add to Campaigns tab")))</f>
        <v/>
      </c>
      <c r="J7406" s="83" t="str">
        <f aca="false">IF(D7406="","",D7406*IF(Settings!$B$23=Settings!$C$6,1,IF(Settings!$B$23="USD",1/INDEX(Settings!$B$29:$B$40,MONTH(B7406)),INDEX(Settings!$B$29:$B$40,MONTH(B7406)))))</f>
        <v/>
      </c>
    </row>
    <row r="7407" customFormat="false" ht="15" hidden="false" customHeight="false" outlineLevel="0" collapsed="false">
      <c r="I7407" s="0" t="str">
        <f aca="false">IF(A7407="","",IF(COUNTIF(Campaigns!$A$7:$A$300,A7407)&gt;0,"✓",IF(N(D7407)=0,"– no spend","⚠ add to Campaigns tab")))</f>
        <v/>
      </c>
      <c r="J7407" s="83" t="str">
        <f aca="false">IF(D7407="","",D7407*IF(Settings!$B$23=Settings!$C$6,1,IF(Settings!$B$23="USD",1/INDEX(Settings!$B$29:$B$40,MONTH(B7407)),INDEX(Settings!$B$29:$B$40,MONTH(B7407)))))</f>
        <v/>
      </c>
    </row>
    <row r="7408" customFormat="false" ht="15" hidden="false" customHeight="false" outlineLevel="0" collapsed="false">
      <c r="I7408" s="0" t="str">
        <f aca="false">IF(A7408="","",IF(COUNTIF(Campaigns!$A$7:$A$300,A7408)&gt;0,"✓",IF(N(D7408)=0,"– no spend","⚠ add to Campaigns tab")))</f>
        <v/>
      </c>
      <c r="J7408" s="83" t="str">
        <f aca="false">IF(D7408="","",D7408*IF(Settings!$B$23=Settings!$C$6,1,IF(Settings!$B$23="USD",1/INDEX(Settings!$B$29:$B$40,MONTH(B7408)),INDEX(Settings!$B$29:$B$40,MONTH(B7408)))))</f>
        <v/>
      </c>
    </row>
    <row r="7409" customFormat="false" ht="15" hidden="false" customHeight="false" outlineLevel="0" collapsed="false">
      <c r="I7409" s="0" t="str">
        <f aca="false">IF(A7409="","",IF(COUNTIF(Campaigns!$A$7:$A$300,A7409)&gt;0,"✓",IF(N(D7409)=0,"– no spend","⚠ add to Campaigns tab")))</f>
        <v/>
      </c>
      <c r="J7409" s="83" t="str">
        <f aca="false">IF(D7409="","",D7409*IF(Settings!$B$23=Settings!$C$6,1,IF(Settings!$B$23="USD",1/INDEX(Settings!$B$29:$B$40,MONTH(B7409)),INDEX(Settings!$B$29:$B$40,MONTH(B7409)))))</f>
        <v/>
      </c>
    </row>
    <row r="7410" customFormat="false" ht="15" hidden="false" customHeight="false" outlineLevel="0" collapsed="false">
      <c r="I7410" s="0" t="str">
        <f aca="false">IF(A7410="","",IF(COUNTIF(Campaigns!$A$7:$A$300,A7410)&gt;0,"✓",IF(N(D7410)=0,"– no spend","⚠ add to Campaigns tab")))</f>
        <v/>
      </c>
      <c r="J7410" s="83" t="str">
        <f aca="false">IF(D7410="","",D7410*IF(Settings!$B$23=Settings!$C$6,1,IF(Settings!$B$23="USD",1/INDEX(Settings!$B$29:$B$40,MONTH(B7410)),INDEX(Settings!$B$29:$B$40,MONTH(B7410)))))</f>
        <v/>
      </c>
    </row>
    <row r="7411" customFormat="false" ht="15" hidden="false" customHeight="false" outlineLevel="0" collapsed="false">
      <c r="I7411" s="0" t="str">
        <f aca="false">IF(A7411="","",IF(COUNTIF(Campaigns!$A$7:$A$300,A7411)&gt;0,"✓",IF(N(D7411)=0,"– no spend","⚠ add to Campaigns tab")))</f>
        <v/>
      </c>
      <c r="J7411" s="83" t="str">
        <f aca="false">IF(D7411="","",D7411*IF(Settings!$B$23=Settings!$C$6,1,IF(Settings!$B$23="USD",1/INDEX(Settings!$B$29:$B$40,MONTH(B7411)),INDEX(Settings!$B$29:$B$40,MONTH(B7411)))))</f>
        <v/>
      </c>
    </row>
    <row r="7412" customFormat="false" ht="15" hidden="false" customHeight="false" outlineLevel="0" collapsed="false">
      <c r="I7412" s="0" t="str">
        <f aca="false">IF(A7412="","",IF(COUNTIF(Campaigns!$A$7:$A$300,A7412)&gt;0,"✓",IF(N(D7412)=0,"– no spend","⚠ add to Campaigns tab")))</f>
        <v/>
      </c>
      <c r="J7412" s="83" t="str">
        <f aca="false">IF(D7412="","",D7412*IF(Settings!$B$23=Settings!$C$6,1,IF(Settings!$B$23="USD",1/INDEX(Settings!$B$29:$B$40,MONTH(B7412)),INDEX(Settings!$B$29:$B$40,MONTH(B7412)))))</f>
        <v/>
      </c>
    </row>
    <row r="7413" customFormat="false" ht="15" hidden="false" customHeight="false" outlineLevel="0" collapsed="false">
      <c r="I7413" s="0" t="str">
        <f aca="false">IF(A7413="","",IF(COUNTIF(Campaigns!$A$7:$A$300,A7413)&gt;0,"✓",IF(N(D7413)=0,"– no spend","⚠ add to Campaigns tab")))</f>
        <v/>
      </c>
      <c r="J7413" s="83" t="str">
        <f aca="false">IF(D7413="","",D7413*IF(Settings!$B$23=Settings!$C$6,1,IF(Settings!$B$23="USD",1/INDEX(Settings!$B$29:$B$40,MONTH(B7413)),INDEX(Settings!$B$29:$B$40,MONTH(B7413)))))</f>
        <v/>
      </c>
    </row>
    <row r="7414" customFormat="false" ht="15" hidden="false" customHeight="false" outlineLevel="0" collapsed="false">
      <c r="I7414" s="0" t="str">
        <f aca="false">IF(A7414="","",IF(COUNTIF(Campaigns!$A$7:$A$300,A7414)&gt;0,"✓",IF(N(D7414)=0,"– no spend","⚠ add to Campaigns tab")))</f>
        <v/>
      </c>
      <c r="J7414" s="83" t="str">
        <f aca="false">IF(D7414="","",D7414*IF(Settings!$B$23=Settings!$C$6,1,IF(Settings!$B$23="USD",1/INDEX(Settings!$B$29:$B$40,MONTH(B7414)),INDEX(Settings!$B$29:$B$40,MONTH(B7414)))))</f>
        <v/>
      </c>
    </row>
    <row r="7415" customFormat="false" ht="15" hidden="false" customHeight="false" outlineLevel="0" collapsed="false">
      <c r="I7415" s="0" t="str">
        <f aca="false">IF(A7415="","",IF(COUNTIF(Campaigns!$A$7:$A$300,A7415)&gt;0,"✓",IF(N(D7415)=0,"– no spend","⚠ add to Campaigns tab")))</f>
        <v/>
      </c>
      <c r="J7415" s="83" t="str">
        <f aca="false">IF(D7415="","",D7415*IF(Settings!$B$23=Settings!$C$6,1,IF(Settings!$B$23="USD",1/INDEX(Settings!$B$29:$B$40,MONTH(B7415)),INDEX(Settings!$B$29:$B$40,MONTH(B7415)))))</f>
        <v/>
      </c>
    </row>
    <row r="7416" customFormat="false" ht="15" hidden="false" customHeight="false" outlineLevel="0" collapsed="false">
      <c r="I7416" s="0" t="str">
        <f aca="false">IF(A7416="","",IF(COUNTIF(Campaigns!$A$7:$A$300,A7416)&gt;0,"✓",IF(N(D7416)=0,"– no spend","⚠ add to Campaigns tab")))</f>
        <v/>
      </c>
      <c r="J7416" s="83" t="str">
        <f aca="false">IF(D7416="","",D7416*IF(Settings!$B$23=Settings!$C$6,1,IF(Settings!$B$23="USD",1/INDEX(Settings!$B$29:$B$40,MONTH(B7416)),INDEX(Settings!$B$29:$B$40,MONTH(B7416)))))</f>
        <v/>
      </c>
    </row>
    <row r="7417" customFormat="false" ht="15" hidden="false" customHeight="false" outlineLevel="0" collapsed="false">
      <c r="I7417" s="0" t="str">
        <f aca="false">IF(A7417="","",IF(COUNTIF(Campaigns!$A$7:$A$300,A7417)&gt;0,"✓",IF(N(D7417)=0,"– no spend","⚠ add to Campaigns tab")))</f>
        <v/>
      </c>
      <c r="J7417" s="83" t="str">
        <f aca="false">IF(D7417="","",D7417*IF(Settings!$B$23=Settings!$C$6,1,IF(Settings!$B$23="USD",1/INDEX(Settings!$B$29:$B$40,MONTH(B7417)),INDEX(Settings!$B$29:$B$40,MONTH(B7417)))))</f>
        <v/>
      </c>
    </row>
    <row r="7418" customFormat="false" ht="15" hidden="false" customHeight="false" outlineLevel="0" collapsed="false">
      <c r="I7418" s="0" t="str">
        <f aca="false">IF(A7418="","",IF(COUNTIF(Campaigns!$A$7:$A$300,A7418)&gt;0,"✓",IF(N(D7418)=0,"– no spend","⚠ add to Campaigns tab")))</f>
        <v/>
      </c>
      <c r="J7418" s="83" t="str">
        <f aca="false">IF(D7418="","",D7418*IF(Settings!$B$23=Settings!$C$6,1,IF(Settings!$B$23="USD",1/INDEX(Settings!$B$29:$B$40,MONTH(B7418)),INDEX(Settings!$B$29:$B$40,MONTH(B7418)))))</f>
        <v/>
      </c>
    </row>
    <row r="7419" customFormat="false" ht="15" hidden="false" customHeight="false" outlineLevel="0" collapsed="false">
      <c r="I7419" s="0" t="str">
        <f aca="false">IF(A7419="","",IF(COUNTIF(Campaigns!$A$7:$A$300,A7419)&gt;0,"✓",IF(N(D7419)=0,"– no spend","⚠ add to Campaigns tab")))</f>
        <v/>
      </c>
      <c r="J7419" s="83" t="str">
        <f aca="false">IF(D7419="","",D7419*IF(Settings!$B$23=Settings!$C$6,1,IF(Settings!$B$23="USD",1/INDEX(Settings!$B$29:$B$40,MONTH(B7419)),INDEX(Settings!$B$29:$B$40,MONTH(B7419)))))</f>
        <v/>
      </c>
    </row>
    <row r="7420" customFormat="false" ht="15" hidden="false" customHeight="false" outlineLevel="0" collapsed="false">
      <c r="I7420" s="0" t="str">
        <f aca="false">IF(A7420="","",IF(COUNTIF(Campaigns!$A$7:$A$300,A7420)&gt;0,"✓",IF(N(D7420)=0,"– no spend","⚠ add to Campaigns tab")))</f>
        <v/>
      </c>
      <c r="J7420" s="83" t="str">
        <f aca="false">IF(D7420="","",D7420*IF(Settings!$B$23=Settings!$C$6,1,IF(Settings!$B$23="USD",1/INDEX(Settings!$B$29:$B$40,MONTH(B7420)),INDEX(Settings!$B$29:$B$40,MONTH(B7420)))))</f>
        <v/>
      </c>
    </row>
    <row r="7421" customFormat="false" ht="15" hidden="false" customHeight="false" outlineLevel="0" collapsed="false">
      <c r="I7421" s="0" t="str">
        <f aca="false">IF(A7421="","",IF(COUNTIF(Campaigns!$A$7:$A$300,A7421)&gt;0,"✓",IF(N(D7421)=0,"– no spend","⚠ add to Campaigns tab")))</f>
        <v/>
      </c>
      <c r="J7421" s="83" t="str">
        <f aca="false">IF(D7421="","",D7421*IF(Settings!$B$23=Settings!$C$6,1,IF(Settings!$B$23="USD",1/INDEX(Settings!$B$29:$B$40,MONTH(B7421)),INDEX(Settings!$B$29:$B$40,MONTH(B7421)))))</f>
        <v/>
      </c>
    </row>
    <row r="7422" customFormat="false" ht="15" hidden="false" customHeight="false" outlineLevel="0" collapsed="false">
      <c r="I7422" s="0" t="str">
        <f aca="false">IF(A7422="","",IF(COUNTIF(Campaigns!$A$7:$A$300,A7422)&gt;0,"✓",IF(N(D7422)=0,"– no spend","⚠ add to Campaigns tab")))</f>
        <v/>
      </c>
      <c r="J7422" s="83" t="str">
        <f aca="false">IF(D7422="","",D7422*IF(Settings!$B$23=Settings!$C$6,1,IF(Settings!$B$23="USD",1/INDEX(Settings!$B$29:$B$40,MONTH(B7422)),INDEX(Settings!$B$29:$B$40,MONTH(B7422)))))</f>
        <v/>
      </c>
    </row>
    <row r="7423" customFormat="false" ht="15" hidden="false" customHeight="false" outlineLevel="0" collapsed="false">
      <c r="I7423" s="0" t="str">
        <f aca="false">IF(A7423="","",IF(COUNTIF(Campaigns!$A$7:$A$300,A7423)&gt;0,"✓",IF(N(D7423)=0,"– no spend","⚠ add to Campaigns tab")))</f>
        <v/>
      </c>
      <c r="J7423" s="83" t="str">
        <f aca="false">IF(D7423="","",D7423*IF(Settings!$B$23=Settings!$C$6,1,IF(Settings!$B$23="USD",1/INDEX(Settings!$B$29:$B$40,MONTH(B7423)),INDEX(Settings!$B$29:$B$40,MONTH(B7423)))))</f>
        <v/>
      </c>
    </row>
    <row r="7424" customFormat="false" ht="15" hidden="false" customHeight="false" outlineLevel="0" collapsed="false">
      <c r="I7424" s="0" t="str">
        <f aca="false">IF(A7424="","",IF(COUNTIF(Campaigns!$A$7:$A$300,A7424)&gt;0,"✓",IF(N(D7424)=0,"– no spend","⚠ add to Campaigns tab")))</f>
        <v/>
      </c>
      <c r="J7424" s="83" t="str">
        <f aca="false">IF(D7424="","",D7424*IF(Settings!$B$23=Settings!$C$6,1,IF(Settings!$B$23="USD",1/INDEX(Settings!$B$29:$B$40,MONTH(B7424)),INDEX(Settings!$B$29:$B$40,MONTH(B7424)))))</f>
        <v/>
      </c>
    </row>
    <row r="7425" customFormat="false" ht="15" hidden="false" customHeight="false" outlineLevel="0" collapsed="false">
      <c r="I7425" s="0" t="str">
        <f aca="false">IF(A7425="","",IF(COUNTIF(Campaigns!$A$7:$A$300,A7425)&gt;0,"✓",IF(N(D7425)=0,"– no spend","⚠ add to Campaigns tab")))</f>
        <v/>
      </c>
      <c r="J7425" s="83" t="str">
        <f aca="false">IF(D7425="","",D7425*IF(Settings!$B$23=Settings!$C$6,1,IF(Settings!$B$23="USD",1/INDEX(Settings!$B$29:$B$40,MONTH(B7425)),INDEX(Settings!$B$29:$B$40,MONTH(B7425)))))</f>
        <v/>
      </c>
    </row>
    <row r="7426" customFormat="false" ht="15" hidden="false" customHeight="false" outlineLevel="0" collapsed="false">
      <c r="I7426" s="0" t="str">
        <f aca="false">IF(A7426="","",IF(COUNTIF(Campaigns!$A$7:$A$300,A7426)&gt;0,"✓",IF(N(D7426)=0,"– no spend","⚠ add to Campaigns tab")))</f>
        <v/>
      </c>
      <c r="J7426" s="83" t="str">
        <f aca="false">IF(D7426="","",D7426*IF(Settings!$B$23=Settings!$C$6,1,IF(Settings!$B$23="USD",1/INDEX(Settings!$B$29:$B$40,MONTH(B7426)),INDEX(Settings!$B$29:$B$40,MONTH(B7426)))))</f>
        <v/>
      </c>
    </row>
    <row r="7427" customFormat="false" ht="15" hidden="false" customHeight="false" outlineLevel="0" collapsed="false">
      <c r="I7427" s="0" t="str">
        <f aca="false">IF(A7427="","",IF(COUNTIF(Campaigns!$A$7:$A$300,A7427)&gt;0,"✓",IF(N(D7427)=0,"– no spend","⚠ add to Campaigns tab")))</f>
        <v/>
      </c>
      <c r="J7427" s="83" t="str">
        <f aca="false">IF(D7427="","",D7427*IF(Settings!$B$23=Settings!$C$6,1,IF(Settings!$B$23="USD",1/INDEX(Settings!$B$29:$B$40,MONTH(B7427)),INDEX(Settings!$B$29:$B$40,MONTH(B7427)))))</f>
        <v/>
      </c>
    </row>
    <row r="7428" customFormat="false" ht="15" hidden="false" customHeight="false" outlineLevel="0" collapsed="false">
      <c r="I7428" s="0" t="str">
        <f aca="false">IF(A7428="","",IF(COUNTIF(Campaigns!$A$7:$A$300,A7428)&gt;0,"✓",IF(N(D7428)=0,"– no spend","⚠ add to Campaigns tab")))</f>
        <v/>
      </c>
      <c r="J7428" s="83" t="str">
        <f aca="false">IF(D7428="","",D7428*IF(Settings!$B$23=Settings!$C$6,1,IF(Settings!$B$23="USD",1/INDEX(Settings!$B$29:$B$40,MONTH(B7428)),INDEX(Settings!$B$29:$B$40,MONTH(B7428)))))</f>
        <v/>
      </c>
    </row>
    <row r="7429" customFormat="false" ht="15" hidden="false" customHeight="false" outlineLevel="0" collapsed="false">
      <c r="I7429" s="0" t="str">
        <f aca="false">IF(A7429="","",IF(COUNTIF(Campaigns!$A$7:$A$300,A7429)&gt;0,"✓",IF(N(D7429)=0,"– no spend","⚠ add to Campaigns tab")))</f>
        <v/>
      </c>
      <c r="J7429" s="83" t="str">
        <f aca="false">IF(D7429="","",D7429*IF(Settings!$B$23=Settings!$C$6,1,IF(Settings!$B$23="USD",1/INDEX(Settings!$B$29:$B$40,MONTH(B7429)),INDEX(Settings!$B$29:$B$40,MONTH(B7429)))))</f>
        <v/>
      </c>
    </row>
    <row r="7430" customFormat="false" ht="15" hidden="false" customHeight="false" outlineLevel="0" collapsed="false">
      <c r="I7430" s="0" t="str">
        <f aca="false">IF(A7430="","",IF(COUNTIF(Campaigns!$A$7:$A$300,A7430)&gt;0,"✓",IF(N(D7430)=0,"– no spend","⚠ add to Campaigns tab")))</f>
        <v/>
      </c>
      <c r="J7430" s="83" t="str">
        <f aca="false">IF(D7430="","",D7430*IF(Settings!$B$23=Settings!$C$6,1,IF(Settings!$B$23="USD",1/INDEX(Settings!$B$29:$B$40,MONTH(B7430)),INDEX(Settings!$B$29:$B$40,MONTH(B7430)))))</f>
        <v/>
      </c>
    </row>
    <row r="7431" customFormat="false" ht="15" hidden="false" customHeight="false" outlineLevel="0" collapsed="false">
      <c r="I7431" s="0" t="str">
        <f aca="false">IF(A7431="","",IF(COUNTIF(Campaigns!$A$7:$A$300,A7431)&gt;0,"✓",IF(N(D7431)=0,"– no spend","⚠ add to Campaigns tab")))</f>
        <v/>
      </c>
      <c r="J7431" s="83" t="str">
        <f aca="false">IF(D7431="","",D7431*IF(Settings!$B$23=Settings!$C$6,1,IF(Settings!$B$23="USD",1/INDEX(Settings!$B$29:$B$40,MONTH(B7431)),INDEX(Settings!$B$29:$B$40,MONTH(B7431)))))</f>
        <v/>
      </c>
    </row>
    <row r="7432" customFormat="false" ht="15" hidden="false" customHeight="false" outlineLevel="0" collapsed="false">
      <c r="I7432" s="0" t="str">
        <f aca="false">IF(A7432="","",IF(COUNTIF(Campaigns!$A$7:$A$300,A7432)&gt;0,"✓",IF(N(D7432)=0,"– no spend","⚠ add to Campaigns tab")))</f>
        <v/>
      </c>
      <c r="J7432" s="83" t="str">
        <f aca="false">IF(D7432="","",D7432*IF(Settings!$B$23=Settings!$C$6,1,IF(Settings!$B$23="USD",1/INDEX(Settings!$B$29:$B$40,MONTH(B7432)),INDEX(Settings!$B$29:$B$40,MONTH(B7432)))))</f>
        <v/>
      </c>
    </row>
    <row r="7433" customFormat="false" ht="15" hidden="false" customHeight="false" outlineLevel="0" collapsed="false">
      <c r="I7433" s="0" t="str">
        <f aca="false">IF(A7433="","",IF(COUNTIF(Campaigns!$A$7:$A$300,A7433)&gt;0,"✓",IF(N(D7433)=0,"– no spend","⚠ add to Campaigns tab")))</f>
        <v/>
      </c>
      <c r="J7433" s="83" t="str">
        <f aca="false">IF(D7433="","",D7433*IF(Settings!$B$23=Settings!$C$6,1,IF(Settings!$B$23="USD",1/INDEX(Settings!$B$29:$B$40,MONTH(B7433)),INDEX(Settings!$B$29:$B$40,MONTH(B7433)))))</f>
        <v/>
      </c>
    </row>
    <row r="7434" customFormat="false" ht="15" hidden="false" customHeight="false" outlineLevel="0" collapsed="false">
      <c r="I7434" s="0" t="str">
        <f aca="false">IF(A7434="","",IF(COUNTIF(Campaigns!$A$7:$A$300,A7434)&gt;0,"✓",IF(N(D7434)=0,"– no spend","⚠ add to Campaigns tab")))</f>
        <v/>
      </c>
      <c r="J7434" s="83" t="str">
        <f aca="false">IF(D7434="","",D7434*IF(Settings!$B$23=Settings!$C$6,1,IF(Settings!$B$23="USD",1/INDEX(Settings!$B$29:$B$40,MONTH(B7434)),INDEX(Settings!$B$29:$B$40,MONTH(B7434)))))</f>
        <v/>
      </c>
    </row>
    <row r="7435" customFormat="false" ht="15" hidden="false" customHeight="false" outlineLevel="0" collapsed="false">
      <c r="I7435" s="0" t="str">
        <f aca="false">IF(A7435="","",IF(COUNTIF(Campaigns!$A$7:$A$300,A7435)&gt;0,"✓",IF(N(D7435)=0,"– no spend","⚠ add to Campaigns tab")))</f>
        <v/>
      </c>
      <c r="J7435" s="83" t="str">
        <f aca="false">IF(D7435="","",D7435*IF(Settings!$B$23=Settings!$C$6,1,IF(Settings!$B$23="USD",1/INDEX(Settings!$B$29:$B$40,MONTH(B7435)),INDEX(Settings!$B$29:$B$40,MONTH(B7435)))))</f>
        <v/>
      </c>
    </row>
    <row r="7436" customFormat="false" ht="15" hidden="false" customHeight="false" outlineLevel="0" collapsed="false">
      <c r="I7436" s="0" t="str">
        <f aca="false">IF(A7436="","",IF(COUNTIF(Campaigns!$A$7:$A$300,A7436)&gt;0,"✓",IF(N(D7436)=0,"– no spend","⚠ add to Campaigns tab")))</f>
        <v/>
      </c>
      <c r="J7436" s="83" t="str">
        <f aca="false">IF(D7436="","",D7436*IF(Settings!$B$23=Settings!$C$6,1,IF(Settings!$B$23="USD",1/INDEX(Settings!$B$29:$B$40,MONTH(B7436)),INDEX(Settings!$B$29:$B$40,MONTH(B7436)))))</f>
        <v/>
      </c>
    </row>
    <row r="7437" customFormat="false" ht="15" hidden="false" customHeight="false" outlineLevel="0" collapsed="false">
      <c r="I7437" s="0" t="str">
        <f aca="false">IF(A7437="","",IF(COUNTIF(Campaigns!$A$7:$A$300,A7437)&gt;0,"✓",IF(N(D7437)=0,"– no spend","⚠ add to Campaigns tab")))</f>
        <v/>
      </c>
      <c r="J7437" s="83" t="str">
        <f aca="false">IF(D7437="","",D7437*IF(Settings!$B$23=Settings!$C$6,1,IF(Settings!$B$23="USD",1/INDEX(Settings!$B$29:$B$40,MONTH(B7437)),INDEX(Settings!$B$29:$B$40,MONTH(B7437)))))</f>
        <v/>
      </c>
    </row>
    <row r="7438" customFormat="false" ht="15" hidden="false" customHeight="false" outlineLevel="0" collapsed="false">
      <c r="I7438" s="0" t="str">
        <f aca="false">IF(A7438="","",IF(COUNTIF(Campaigns!$A$7:$A$300,A7438)&gt;0,"✓",IF(N(D7438)=0,"– no spend","⚠ add to Campaigns tab")))</f>
        <v/>
      </c>
      <c r="J7438" s="83" t="str">
        <f aca="false">IF(D7438="","",D7438*IF(Settings!$B$23=Settings!$C$6,1,IF(Settings!$B$23="USD",1/INDEX(Settings!$B$29:$B$40,MONTH(B7438)),INDEX(Settings!$B$29:$B$40,MONTH(B7438)))))</f>
        <v/>
      </c>
    </row>
    <row r="7439" customFormat="false" ht="15" hidden="false" customHeight="false" outlineLevel="0" collapsed="false">
      <c r="I7439" s="0" t="str">
        <f aca="false">IF(A7439="","",IF(COUNTIF(Campaigns!$A$7:$A$300,A7439)&gt;0,"✓",IF(N(D7439)=0,"– no spend","⚠ add to Campaigns tab")))</f>
        <v/>
      </c>
      <c r="J7439" s="83" t="str">
        <f aca="false">IF(D7439="","",D7439*IF(Settings!$B$23=Settings!$C$6,1,IF(Settings!$B$23="USD",1/INDEX(Settings!$B$29:$B$40,MONTH(B7439)),INDEX(Settings!$B$29:$B$40,MONTH(B7439)))))</f>
        <v/>
      </c>
    </row>
    <row r="7440" customFormat="false" ht="15" hidden="false" customHeight="false" outlineLevel="0" collapsed="false">
      <c r="I7440" s="0" t="str">
        <f aca="false">IF(A7440="","",IF(COUNTIF(Campaigns!$A$7:$A$300,A7440)&gt;0,"✓",IF(N(D7440)=0,"– no spend","⚠ add to Campaigns tab")))</f>
        <v/>
      </c>
      <c r="J7440" s="83" t="str">
        <f aca="false">IF(D7440="","",D7440*IF(Settings!$B$23=Settings!$C$6,1,IF(Settings!$B$23="USD",1/INDEX(Settings!$B$29:$B$40,MONTH(B7440)),INDEX(Settings!$B$29:$B$40,MONTH(B7440)))))</f>
        <v/>
      </c>
    </row>
    <row r="7441" customFormat="false" ht="15" hidden="false" customHeight="false" outlineLevel="0" collapsed="false">
      <c r="I7441" s="0" t="str">
        <f aca="false">IF(A7441="","",IF(COUNTIF(Campaigns!$A$7:$A$300,A7441)&gt;0,"✓",IF(N(D7441)=0,"– no spend","⚠ add to Campaigns tab")))</f>
        <v/>
      </c>
      <c r="J7441" s="83" t="str">
        <f aca="false">IF(D7441="","",D7441*IF(Settings!$B$23=Settings!$C$6,1,IF(Settings!$B$23="USD",1/INDEX(Settings!$B$29:$B$40,MONTH(B7441)),INDEX(Settings!$B$29:$B$40,MONTH(B7441)))))</f>
        <v/>
      </c>
    </row>
    <row r="7442" customFormat="false" ht="15" hidden="false" customHeight="false" outlineLevel="0" collapsed="false">
      <c r="I7442" s="0" t="str">
        <f aca="false">IF(A7442="","",IF(COUNTIF(Campaigns!$A$7:$A$300,A7442)&gt;0,"✓",IF(N(D7442)=0,"– no spend","⚠ add to Campaigns tab")))</f>
        <v/>
      </c>
      <c r="J7442" s="83" t="str">
        <f aca="false">IF(D7442="","",D7442*IF(Settings!$B$23=Settings!$C$6,1,IF(Settings!$B$23="USD",1/INDEX(Settings!$B$29:$B$40,MONTH(B7442)),INDEX(Settings!$B$29:$B$40,MONTH(B7442)))))</f>
        <v/>
      </c>
    </row>
    <row r="7443" customFormat="false" ht="15" hidden="false" customHeight="false" outlineLevel="0" collapsed="false">
      <c r="I7443" s="0" t="str">
        <f aca="false">IF(A7443="","",IF(COUNTIF(Campaigns!$A$7:$A$300,A7443)&gt;0,"✓",IF(N(D7443)=0,"– no spend","⚠ add to Campaigns tab")))</f>
        <v/>
      </c>
      <c r="J7443" s="83" t="str">
        <f aca="false">IF(D7443="","",D7443*IF(Settings!$B$23=Settings!$C$6,1,IF(Settings!$B$23="USD",1/INDEX(Settings!$B$29:$B$40,MONTH(B7443)),INDEX(Settings!$B$29:$B$40,MONTH(B7443)))))</f>
        <v/>
      </c>
    </row>
    <row r="7444" customFormat="false" ht="15" hidden="false" customHeight="false" outlineLevel="0" collapsed="false">
      <c r="I7444" s="0" t="str">
        <f aca="false">IF(A7444="","",IF(COUNTIF(Campaigns!$A$7:$A$300,A7444)&gt;0,"✓",IF(N(D7444)=0,"– no spend","⚠ add to Campaigns tab")))</f>
        <v/>
      </c>
      <c r="J7444" s="83" t="str">
        <f aca="false">IF(D7444="","",D7444*IF(Settings!$B$23=Settings!$C$6,1,IF(Settings!$B$23="USD",1/INDEX(Settings!$B$29:$B$40,MONTH(B7444)),INDEX(Settings!$B$29:$B$40,MONTH(B7444)))))</f>
        <v/>
      </c>
    </row>
    <row r="7445" customFormat="false" ht="15" hidden="false" customHeight="false" outlineLevel="0" collapsed="false">
      <c r="I7445" s="0" t="str">
        <f aca="false">IF(A7445="","",IF(COUNTIF(Campaigns!$A$7:$A$300,A7445)&gt;0,"✓",IF(N(D7445)=0,"– no spend","⚠ add to Campaigns tab")))</f>
        <v/>
      </c>
      <c r="J7445" s="83" t="str">
        <f aca="false">IF(D7445="","",D7445*IF(Settings!$B$23=Settings!$C$6,1,IF(Settings!$B$23="USD",1/INDEX(Settings!$B$29:$B$40,MONTH(B7445)),INDEX(Settings!$B$29:$B$40,MONTH(B7445)))))</f>
        <v/>
      </c>
    </row>
    <row r="7446" customFormat="false" ht="15" hidden="false" customHeight="false" outlineLevel="0" collapsed="false">
      <c r="I7446" s="0" t="str">
        <f aca="false">IF(A7446="","",IF(COUNTIF(Campaigns!$A$7:$A$300,A7446)&gt;0,"✓",IF(N(D7446)=0,"– no spend","⚠ add to Campaigns tab")))</f>
        <v/>
      </c>
      <c r="J7446" s="83" t="str">
        <f aca="false">IF(D7446="","",D7446*IF(Settings!$B$23=Settings!$C$6,1,IF(Settings!$B$23="USD",1/INDEX(Settings!$B$29:$B$40,MONTH(B7446)),INDEX(Settings!$B$29:$B$40,MONTH(B7446)))))</f>
        <v/>
      </c>
    </row>
    <row r="7447" customFormat="false" ht="15" hidden="false" customHeight="false" outlineLevel="0" collapsed="false">
      <c r="I7447" s="0" t="str">
        <f aca="false">IF(A7447="","",IF(COUNTIF(Campaigns!$A$7:$A$300,A7447)&gt;0,"✓",IF(N(D7447)=0,"– no spend","⚠ add to Campaigns tab")))</f>
        <v/>
      </c>
      <c r="J7447" s="83" t="str">
        <f aca="false">IF(D7447="","",D7447*IF(Settings!$B$23=Settings!$C$6,1,IF(Settings!$B$23="USD",1/INDEX(Settings!$B$29:$B$40,MONTH(B7447)),INDEX(Settings!$B$29:$B$40,MONTH(B7447)))))</f>
        <v/>
      </c>
    </row>
    <row r="7448" customFormat="false" ht="15" hidden="false" customHeight="false" outlineLevel="0" collapsed="false">
      <c r="I7448" s="0" t="str">
        <f aca="false">IF(A7448="","",IF(COUNTIF(Campaigns!$A$7:$A$300,A7448)&gt;0,"✓",IF(N(D7448)=0,"– no spend","⚠ add to Campaigns tab")))</f>
        <v/>
      </c>
      <c r="J7448" s="83" t="str">
        <f aca="false">IF(D7448="","",D7448*IF(Settings!$B$23=Settings!$C$6,1,IF(Settings!$B$23="USD",1/INDEX(Settings!$B$29:$B$40,MONTH(B7448)),INDEX(Settings!$B$29:$B$40,MONTH(B7448)))))</f>
        <v/>
      </c>
    </row>
    <row r="7449" customFormat="false" ht="15" hidden="false" customHeight="false" outlineLevel="0" collapsed="false">
      <c r="I7449" s="0" t="str">
        <f aca="false">IF(A7449="","",IF(COUNTIF(Campaigns!$A$7:$A$300,A7449)&gt;0,"✓",IF(N(D7449)=0,"– no spend","⚠ add to Campaigns tab")))</f>
        <v/>
      </c>
      <c r="J7449" s="83" t="str">
        <f aca="false">IF(D7449="","",D7449*IF(Settings!$B$23=Settings!$C$6,1,IF(Settings!$B$23="USD",1/INDEX(Settings!$B$29:$B$40,MONTH(B7449)),INDEX(Settings!$B$29:$B$40,MONTH(B7449)))))</f>
        <v/>
      </c>
    </row>
    <row r="7450" customFormat="false" ht="15" hidden="false" customHeight="false" outlineLevel="0" collapsed="false">
      <c r="I7450" s="0" t="str">
        <f aca="false">IF(A7450="","",IF(COUNTIF(Campaigns!$A$7:$A$300,A7450)&gt;0,"✓",IF(N(D7450)=0,"– no spend","⚠ add to Campaigns tab")))</f>
        <v/>
      </c>
      <c r="J7450" s="83" t="str">
        <f aca="false">IF(D7450="","",D7450*IF(Settings!$B$23=Settings!$C$6,1,IF(Settings!$B$23="USD",1/INDEX(Settings!$B$29:$B$40,MONTH(B7450)),INDEX(Settings!$B$29:$B$40,MONTH(B7450)))))</f>
        <v/>
      </c>
    </row>
    <row r="7451" customFormat="false" ht="15" hidden="false" customHeight="false" outlineLevel="0" collapsed="false">
      <c r="I7451" s="0" t="str">
        <f aca="false">IF(A7451="","",IF(COUNTIF(Campaigns!$A$7:$A$300,A7451)&gt;0,"✓",IF(N(D7451)=0,"– no spend","⚠ add to Campaigns tab")))</f>
        <v/>
      </c>
      <c r="J7451" s="83" t="str">
        <f aca="false">IF(D7451="","",D7451*IF(Settings!$B$23=Settings!$C$6,1,IF(Settings!$B$23="USD",1/INDEX(Settings!$B$29:$B$40,MONTH(B7451)),INDEX(Settings!$B$29:$B$40,MONTH(B7451)))))</f>
        <v/>
      </c>
    </row>
    <row r="7452" customFormat="false" ht="15" hidden="false" customHeight="false" outlineLevel="0" collapsed="false">
      <c r="I7452" s="0" t="str">
        <f aca="false">IF(A7452="","",IF(COUNTIF(Campaigns!$A$7:$A$300,A7452)&gt;0,"✓",IF(N(D7452)=0,"– no spend","⚠ add to Campaigns tab")))</f>
        <v/>
      </c>
      <c r="J7452" s="83" t="str">
        <f aca="false">IF(D7452="","",D7452*IF(Settings!$B$23=Settings!$C$6,1,IF(Settings!$B$23="USD",1/INDEX(Settings!$B$29:$B$40,MONTH(B7452)),INDEX(Settings!$B$29:$B$40,MONTH(B7452)))))</f>
        <v/>
      </c>
    </row>
    <row r="7453" customFormat="false" ht="15" hidden="false" customHeight="false" outlineLevel="0" collapsed="false">
      <c r="I7453" s="0" t="str">
        <f aca="false">IF(A7453="","",IF(COUNTIF(Campaigns!$A$7:$A$300,A7453)&gt;0,"✓",IF(N(D7453)=0,"– no spend","⚠ add to Campaigns tab")))</f>
        <v/>
      </c>
      <c r="J7453" s="83" t="str">
        <f aca="false">IF(D7453="","",D7453*IF(Settings!$B$23=Settings!$C$6,1,IF(Settings!$B$23="USD",1/INDEX(Settings!$B$29:$B$40,MONTH(B7453)),INDEX(Settings!$B$29:$B$40,MONTH(B7453)))))</f>
        <v/>
      </c>
    </row>
    <row r="7454" customFormat="false" ht="15" hidden="false" customHeight="false" outlineLevel="0" collapsed="false">
      <c r="I7454" s="0" t="str">
        <f aca="false">IF(A7454="","",IF(COUNTIF(Campaigns!$A$7:$A$300,A7454)&gt;0,"✓",IF(N(D7454)=0,"– no spend","⚠ add to Campaigns tab")))</f>
        <v/>
      </c>
      <c r="J7454" s="83" t="str">
        <f aca="false">IF(D7454="","",D7454*IF(Settings!$B$23=Settings!$C$6,1,IF(Settings!$B$23="USD",1/INDEX(Settings!$B$29:$B$40,MONTH(B7454)),INDEX(Settings!$B$29:$B$40,MONTH(B7454)))))</f>
        <v/>
      </c>
    </row>
    <row r="7455" customFormat="false" ht="15" hidden="false" customHeight="false" outlineLevel="0" collapsed="false">
      <c r="I7455" s="0" t="str">
        <f aca="false">IF(A7455="","",IF(COUNTIF(Campaigns!$A$7:$A$300,A7455)&gt;0,"✓",IF(N(D7455)=0,"– no spend","⚠ add to Campaigns tab")))</f>
        <v/>
      </c>
      <c r="J7455" s="83" t="str">
        <f aca="false">IF(D7455="","",D7455*IF(Settings!$B$23=Settings!$C$6,1,IF(Settings!$B$23="USD",1/INDEX(Settings!$B$29:$B$40,MONTH(B7455)),INDEX(Settings!$B$29:$B$40,MONTH(B7455)))))</f>
        <v/>
      </c>
    </row>
    <row r="7456" customFormat="false" ht="15" hidden="false" customHeight="false" outlineLevel="0" collapsed="false">
      <c r="I7456" s="0" t="str">
        <f aca="false">IF(A7456="","",IF(COUNTIF(Campaigns!$A$7:$A$300,A7456)&gt;0,"✓",IF(N(D7456)=0,"– no spend","⚠ add to Campaigns tab")))</f>
        <v/>
      </c>
      <c r="J7456" s="83" t="str">
        <f aca="false">IF(D7456="","",D7456*IF(Settings!$B$23=Settings!$C$6,1,IF(Settings!$B$23="USD",1/INDEX(Settings!$B$29:$B$40,MONTH(B7456)),INDEX(Settings!$B$29:$B$40,MONTH(B7456)))))</f>
        <v/>
      </c>
    </row>
    <row r="7457" customFormat="false" ht="15" hidden="false" customHeight="false" outlineLevel="0" collapsed="false">
      <c r="I7457" s="0" t="str">
        <f aca="false">IF(A7457="","",IF(COUNTIF(Campaigns!$A$7:$A$300,A7457)&gt;0,"✓",IF(N(D7457)=0,"– no spend","⚠ add to Campaigns tab")))</f>
        <v/>
      </c>
      <c r="J7457" s="83" t="str">
        <f aca="false">IF(D7457="","",D7457*IF(Settings!$B$23=Settings!$C$6,1,IF(Settings!$B$23="USD",1/INDEX(Settings!$B$29:$B$40,MONTH(B7457)),INDEX(Settings!$B$29:$B$40,MONTH(B7457)))))</f>
        <v/>
      </c>
    </row>
    <row r="7458" customFormat="false" ht="15" hidden="false" customHeight="false" outlineLevel="0" collapsed="false">
      <c r="I7458" s="0" t="str">
        <f aca="false">IF(A7458="","",IF(COUNTIF(Campaigns!$A$7:$A$300,A7458)&gt;0,"✓",IF(N(D7458)=0,"– no spend","⚠ add to Campaigns tab")))</f>
        <v/>
      </c>
      <c r="J7458" s="83" t="str">
        <f aca="false">IF(D7458="","",D7458*IF(Settings!$B$23=Settings!$C$6,1,IF(Settings!$B$23="USD",1/INDEX(Settings!$B$29:$B$40,MONTH(B7458)),INDEX(Settings!$B$29:$B$40,MONTH(B7458)))))</f>
        <v/>
      </c>
    </row>
    <row r="7459" customFormat="false" ht="15" hidden="false" customHeight="false" outlineLevel="0" collapsed="false">
      <c r="I7459" s="0" t="str">
        <f aca="false">IF(A7459="","",IF(COUNTIF(Campaigns!$A$7:$A$300,A7459)&gt;0,"✓",IF(N(D7459)=0,"– no spend","⚠ add to Campaigns tab")))</f>
        <v/>
      </c>
      <c r="J7459" s="83" t="str">
        <f aca="false">IF(D7459="","",D7459*IF(Settings!$B$23=Settings!$C$6,1,IF(Settings!$B$23="USD",1/INDEX(Settings!$B$29:$B$40,MONTH(B7459)),INDEX(Settings!$B$29:$B$40,MONTH(B7459)))))</f>
        <v/>
      </c>
    </row>
    <row r="7460" customFormat="false" ht="15" hidden="false" customHeight="false" outlineLevel="0" collapsed="false">
      <c r="I7460" s="0" t="str">
        <f aca="false">IF(A7460="","",IF(COUNTIF(Campaigns!$A$7:$A$300,A7460)&gt;0,"✓",IF(N(D7460)=0,"– no spend","⚠ add to Campaigns tab")))</f>
        <v/>
      </c>
      <c r="J7460" s="83" t="str">
        <f aca="false">IF(D7460="","",D7460*IF(Settings!$B$23=Settings!$C$6,1,IF(Settings!$B$23="USD",1/INDEX(Settings!$B$29:$B$40,MONTH(B7460)),INDEX(Settings!$B$29:$B$40,MONTH(B7460)))))</f>
        <v/>
      </c>
    </row>
    <row r="7461" customFormat="false" ht="15" hidden="false" customHeight="false" outlineLevel="0" collapsed="false">
      <c r="I7461" s="0" t="str">
        <f aca="false">IF(A7461="","",IF(COUNTIF(Campaigns!$A$7:$A$300,A7461)&gt;0,"✓",IF(N(D7461)=0,"– no spend","⚠ add to Campaigns tab")))</f>
        <v/>
      </c>
      <c r="J7461" s="83" t="str">
        <f aca="false">IF(D7461="","",D7461*IF(Settings!$B$23=Settings!$C$6,1,IF(Settings!$B$23="USD",1/INDEX(Settings!$B$29:$B$40,MONTH(B7461)),INDEX(Settings!$B$29:$B$40,MONTH(B7461)))))</f>
        <v/>
      </c>
    </row>
    <row r="7462" customFormat="false" ht="15" hidden="false" customHeight="false" outlineLevel="0" collapsed="false">
      <c r="I7462" s="0" t="str">
        <f aca="false">IF(A7462="","",IF(COUNTIF(Campaigns!$A$7:$A$300,A7462)&gt;0,"✓",IF(N(D7462)=0,"– no spend","⚠ add to Campaigns tab")))</f>
        <v/>
      </c>
      <c r="J7462" s="83" t="str">
        <f aca="false">IF(D7462="","",D7462*IF(Settings!$B$23=Settings!$C$6,1,IF(Settings!$B$23="USD",1/INDEX(Settings!$B$29:$B$40,MONTH(B7462)),INDEX(Settings!$B$29:$B$40,MONTH(B7462)))))</f>
        <v/>
      </c>
    </row>
    <row r="7463" customFormat="false" ht="15" hidden="false" customHeight="false" outlineLevel="0" collapsed="false">
      <c r="I7463" s="0" t="str">
        <f aca="false">IF(A7463="","",IF(COUNTIF(Campaigns!$A$7:$A$300,A7463)&gt;0,"✓",IF(N(D7463)=0,"– no spend","⚠ add to Campaigns tab")))</f>
        <v/>
      </c>
      <c r="J7463" s="83" t="str">
        <f aca="false">IF(D7463="","",D7463*IF(Settings!$B$23=Settings!$C$6,1,IF(Settings!$B$23="USD",1/INDEX(Settings!$B$29:$B$40,MONTH(B7463)),INDEX(Settings!$B$29:$B$40,MONTH(B7463)))))</f>
        <v/>
      </c>
    </row>
    <row r="7464" customFormat="false" ht="15" hidden="false" customHeight="false" outlineLevel="0" collapsed="false">
      <c r="I7464" s="0" t="str">
        <f aca="false">IF(A7464="","",IF(COUNTIF(Campaigns!$A$7:$A$300,A7464)&gt;0,"✓",IF(N(D7464)=0,"– no spend","⚠ add to Campaigns tab")))</f>
        <v/>
      </c>
      <c r="J7464" s="83" t="str">
        <f aca="false">IF(D7464="","",D7464*IF(Settings!$B$23=Settings!$C$6,1,IF(Settings!$B$23="USD",1/INDEX(Settings!$B$29:$B$40,MONTH(B7464)),INDEX(Settings!$B$29:$B$40,MONTH(B7464)))))</f>
        <v/>
      </c>
    </row>
    <row r="7465" customFormat="false" ht="15" hidden="false" customHeight="false" outlineLevel="0" collapsed="false">
      <c r="I7465" s="0" t="str">
        <f aca="false">IF(A7465="","",IF(COUNTIF(Campaigns!$A$7:$A$300,A7465)&gt;0,"✓",IF(N(D7465)=0,"– no spend","⚠ add to Campaigns tab")))</f>
        <v/>
      </c>
      <c r="J7465" s="83" t="str">
        <f aca="false">IF(D7465="","",D7465*IF(Settings!$B$23=Settings!$C$6,1,IF(Settings!$B$23="USD",1/INDEX(Settings!$B$29:$B$40,MONTH(B7465)),INDEX(Settings!$B$29:$B$40,MONTH(B7465)))))</f>
        <v/>
      </c>
    </row>
    <row r="7466" customFormat="false" ht="15" hidden="false" customHeight="false" outlineLevel="0" collapsed="false">
      <c r="I7466" s="0" t="str">
        <f aca="false">IF(A7466="","",IF(COUNTIF(Campaigns!$A$7:$A$300,A7466)&gt;0,"✓",IF(N(D7466)=0,"– no spend","⚠ add to Campaigns tab")))</f>
        <v/>
      </c>
      <c r="J7466" s="83" t="str">
        <f aca="false">IF(D7466="","",D7466*IF(Settings!$B$23=Settings!$C$6,1,IF(Settings!$B$23="USD",1/INDEX(Settings!$B$29:$B$40,MONTH(B7466)),INDEX(Settings!$B$29:$B$40,MONTH(B7466)))))</f>
        <v/>
      </c>
    </row>
    <row r="7467" customFormat="false" ht="15" hidden="false" customHeight="false" outlineLevel="0" collapsed="false">
      <c r="I7467" s="0" t="str">
        <f aca="false">IF(A7467="","",IF(COUNTIF(Campaigns!$A$7:$A$300,A7467)&gt;0,"✓",IF(N(D7467)=0,"– no spend","⚠ add to Campaigns tab")))</f>
        <v/>
      </c>
      <c r="J7467" s="83" t="str">
        <f aca="false">IF(D7467="","",D7467*IF(Settings!$B$23=Settings!$C$6,1,IF(Settings!$B$23="USD",1/INDEX(Settings!$B$29:$B$40,MONTH(B7467)),INDEX(Settings!$B$29:$B$40,MONTH(B7467)))))</f>
        <v/>
      </c>
    </row>
    <row r="7468" customFormat="false" ht="15" hidden="false" customHeight="false" outlineLevel="0" collapsed="false">
      <c r="I7468" s="0" t="str">
        <f aca="false">IF(A7468="","",IF(COUNTIF(Campaigns!$A$7:$A$300,A7468)&gt;0,"✓",IF(N(D7468)=0,"– no spend","⚠ add to Campaigns tab")))</f>
        <v/>
      </c>
      <c r="J7468" s="83" t="str">
        <f aca="false">IF(D7468="","",D7468*IF(Settings!$B$23=Settings!$C$6,1,IF(Settings!$B$23="USD",1/INDEX(Settings!$B$29:$B$40,MONTH(B7468)),INDEX(Settings!$B$29:$B$40,MONTH(B7468)))))</f>
        <v/>
      </c>
    </row>
    <row r="7469" customFormat="false" ht="15" hidden="false" customHeight="false" outlineLevel="0" collapsed="false">
      <c r="I7469" s="0" t="str">
        <f aca="false">IF(A7469="","",IF(COUNTIF(Campaigns!$A$7:$A$300,A7469)&gt;0,"✓",IF(N(D7469)=0,"– no spend","⚠ add to Campaigns tab")))</f>
        <v/>
      </c>
      <c r="J7469" s="83" t="str">
        <f aca="false">IF(D7469="","",D7469*IF(Settings!$B$23=Settings!$C$6,1,IF(Settings!$B$23="USD",1/INDEX(Settings!$B$29:$B$40,MONTH(B7469)),INDEX(Settings!$B$29:$B$40,MONTH(B7469)))))</f>
        <v/>
      </c>
    </row>
    <row r="7470" customFormat="false" ht="15" hidden="false" customHeight="false" outlineLevel="0" collapsed="false">
      <c r="I7470" s="0" t="str">
        <f aca="false">IF(A7470="","",IF(COUNTIF(Campaigns!$A$7:$A$300,A7470)&gt;0,"✓",IF(N(D7470)=0,"– no spend","⚠ add to Campaigns tab")))</f>
        <v/>
      </c>
      <c r="J7470" s="83" t="str">
        <f aca="false">IF(D7470="","",D7470*IF(Settings!$B$23=Settings!$C$6,1,IF(Settings!$B$23="USD",1/INDEX(Settings!$B$29:$B$40,MONTH(B7470)),INDEX(Settings!$B$29:$B$40,MONTH(B7470)))))</f>
        <v/>
      </c>
    </row>
    <row r="7471" customFormat="false" ht="15" hidden="false" customHeight="false" outlineLevel="0" collapsed="false">
      <c r="I7471" s="0" t="str">
        <f aca="false">IF(A7471="","",IF(COUNTIF(Campaigns!$A$7:$A$300,A7471)&gt;0,"✓",IF(N(D7471)=0,"– no spend","⚠ add to Campaigns tab")))</f>
        <v/>
      </c>
      <c r="J7471" s="83" t="str">
        <f aca="false">IF(D7471="","",D7471*IF(Settings!$B$23=Settings!$C$6,1,IF(Settings!$B$23="USD",1/INDEX(Settings!$B$29:$B$40,MONTH(B7471)),INDEX(Settings!$B$29:$B$40,MONTH(B7471)))))</f>
        <v/>
      </c>
    </row>
    <row r="7472" customFormat="false" ht="15" hidden="false" customHeight="false" outlineLevel="0" collapsed="false">
      <c r="I7472" s="0" t="str">
        <f aca="false">IF(A7472="","",IF(COUNTIF(Campaigns!$A$7:$A$300,A7472)&gt;0,"✓",IF(N(D7472)=0,"– no spend","⚠ add to Campaigns tab")))</f>
        <v/>
      </c>
      <c r="J7472" s="83" t="str">
        <f aca="false">IF(D7472="","",D7472*IF(Settings!$B$23=Settings!$C$6,1,IF(Settings!$B$23="USD",1/INDEX(Settings!$B$29:$B$40,MONTH(B7472)),INDEX(Settings!$B$29:$B$40,MONTH(B7472)))))</f>
        <v/>
      </c>
    </row>
    <row r="7473" customFormat="false" ht="15" hidden="false" customHeight="false" outlineLevel="0" collapsed="false">
      <c r="I7473" s="0" t="str">
        <f aca="false">IF(A7473="","",IF(COUNTIF(Campaigns!$A$7:$A$300,A7473)&gt;0,"✓",IF(N(D7473)=0,"– no spend","⚠ add to Campaigns tab")))</f>
        <v/>
      </c>
      <c r="J7473" s="83" t="str">
        <f aca="false">IF(D7473="","",D7473*IF(Settings!$B$23=Settings!$C$6,1,IF(Settings!$B$23="USD",1/INDEX(Settings!$B$29:$B$40,MONTH(B7473)),INDEX(Settings!$B$29:$B$40,MONTH(B7473)))))</f>
        <v/>
      </c>
    </row>
    <row r="7474" customFormat="false" ht="15" hidden="false" customHeight="false" outlineLevel="0" collapsed="false">
      <c r="I7474" s="0" t="str">
        <f aca="false">IF(A7474="","",IF(COUNTIF(Campaigns!$A$7:$A$300,A7474)&gt;0,"✓",IF(N(D7474)=0,"– no spend","⚠ add to Campaigns tab")))</f>
        <v/>
      </c>
      <c r="J7474" s="83" t="str">
        <f aca="false">IF(D7474="","",D7474*IF(Settings!$B$23=Settings!$C$6,1,IF(Settings!$B$23="USD",1/INDEX(Settings!$B$29:$B$40,MONTH(B7474)),INDEX(Settings!$B$29:$B$40,MONTH(B7474)))))</f>
        <v/>
      </c>
    </row>
    <row r="7475" customFormat="false" ht="15" hidden="false" customHeight="false" outlineLevel="0" collapsed="false">
      <c r="I7475" s="0" t="str">
        <f aca="false">IF(A7475="","",IF(COUNTIF(Campaigns!$A$7:$A$300,A7475)&gt;0,"✓",IF(N(D7475)=0,"– no spend","⚠ add to Campaigns tab")))</f>
        <v/>
      </c>
      <c r="J7475" s="83" t="str">
        <f aca="false">IF(D7475="","",D7475*IF(Settings!$B$23=Settings!$C$6,1,IF(Settings!$B$23="USD",1/INDEX(Settings!$B$29:$B$40,MONTH(B7475)),INDEX(Settings!$B$29:$B$40,MONTH(B7475)))))</f>
        <v/>
      </c>
    </row>
    <row r="7476" customFormat="false" ht="15" hidden="false" customHeight="false" outlineLevel="0" collapsed="false">
      <c r="I7476" s="0" t="str">
        <f aca="false">IF(A7476="","",IF(COUNTIF(Campaigns!$A$7:$A$300,A7476)&gt;0,"✓",IF(N(D7476)=0,"– no spend","⚠ add to Campaigns tab")))</f>
        <v/>
      </c>
      <c r="J7476" s="83" t="str">
        <f aca="false">IF(D7476="","",D7476*IF(Settings!$B$23=Settings!$C$6,1,IF(Settings!$B$23="USD",1/INDEX(Settings!$B$29:$B$40,MONTH(B7476)),INDEX(Settings!$B$29:$B$40,MONTH(B7476)))))</f>
        <v/>
      </c>
    </row>
    <row r="7477" customFormat="false" ht="15" hidden="false" customHeight="false" outlineLevel="0" collapsed="false">
      <c r="I7477" s="0" t="str">
        <f aca="false">IF(A7477="","",IF(COUNTIF(Campaigns!$A$7:$A$300,A7477)&gt;0,"✓",IF(N(D7477)=0,"– no spend","⚠ add to Campaigns tab")))</f>
        <v/>
      </c>
      <c r="J7477" s="83" t="str">
        <f aca="false">IF(D7477="","",D7477*IF(Settings!$B$23=Settings!$C$6,1,IF(Settings!$B$23="USD",1/INDEX(Settings!$B$29:$B$40,MONTH(B7477)),INDEX(Settings!$B$29:$B$40,MONTH(B7477)))))</f>
        <v/>
      </c>
    </row>
    <row r="7478" customFormat="false" ht="15" hidden="false" customHeight="false" outlineLevel="0" collapsed="false">
      <c r="I7478" s="0" t="str">
        <f aca="false">IF(A7478="","",IF(COUNTIF(Campaigns!$A$7:$A$300,A7478)&gt;0,"✓",IF(N(D7478)=0,"– no spend","⚠ add to Campaigns tab")))</f>
        <v/>
      </c>
      <c r="J7478" s="83" t="str">
        <f aca="false">IF(D7478="","",D7478*IF(Settings!$B$23=Settings!$C$6,1,IF(Settings!$B$23="USD",1/INDEX(Settings!$B$29:$B$40,MONTH(B7478)),INDEX(Settings!$B$29:$B$40,MONTH(B7478)))))</f>
        <v/>
      </c>
    </row>
    <row r="7479" customFormat="false" ht="15" hidden="false" customHeight="false" outlineLevel="0" collapsed="false">
      <c r="I7479" s="0" t="str">
        <f aca="false">IF(A7479="","",IF(COUNTIF(Campaigns!$A$7:$A$300,A7479)&gt;0,"✓",IF(N(D7479)=0,"– no spend","⚠ add to Campaigns tab")))</f>
        <v/>
      </c>
      <c r="J7479" s="83" t="str">
        <f aca="false">IF(D7479="","",D7479*IF(Settings!$B$23=Settings!$C$6,1,IF(Settings!$B$23="USD",1/INDEX(Settings!$B$29:$B$40,MONTH(B7479)),INDEX(Settings!$B$29:$B$40,MONTH(B7479)))))</f>
        <v/>
      </c>
    </row>
    <row r="7480" customFormat="false" ht="15" hidden="false" customHeight="false" outlineLevel="0" collapsed="false">
      <c r="I7480" s="0" t="str">
        <f aca="false">IF(A7480="","",IF(COUNTIF(Campaigns!$A$7:$A$300,A7480)&gt;0,"✓",IF(N(D7480)=0,"– no spend","⚠ add to Campaigns tab")))</f>
        <v/>
      </c>
      <c r="J7480" s="83" t="str">
        <f aca="false">IF(D7480="","",D7480*IF(Settings!$B$23=Settings!$C$6,1,IF(Settings!$B$23="USD",1/INDEX(Settings!$B$29:$B$40,MONTH(B7480)),INDEX(Settings!$B$29:$B$40,MONTH(B7480)))))</f>
        <v/>
      </c>
    </row>
    <row r="7481" customFormat="false" ht="15" hidden="false" customHeight="false" outlineLevel="0" collapsed="false">
      <c r="I7481" s="0" t="str">
        <f aca="false">IF(A7481="","",IF(COUNTIF(Campaigns!$A$7:$A$300,A7481)&gt;0,"✓",IF(N(D7481)=0,"– no spend","⚠ add to Campaigns tab")))</f>
        <v/>
      </c>
      <c r="J7481" s="83" t="str">
        <f aca="false">IF(D7481="","",D7481*IF(Settings!$B$23=Settings!$C$6,1,IF(Settings!$B$23="USD",1/INDEX(Settings!$B$29:$B$40,MONTH(B7481)),INDEX(Settings!$B$29:$B$40,MONTH(B7481)))))</f>
        <v/>
      </c>
    </row>
    <row r="7482" customFormat="false" ht="15" hidden="false" customHeight="false" outlineLevel="0" collapsed="false">
      <c r="I7482" s="0" t="str">
        <f aca="false">IF(A7482="","",IF(COUNTIF(Campaigns!$A$7:$A$300,A7482)&gt;0,"✓",IF(N(D7482)=0,"– no spend","⚠ add to Campaigns tab")))</f>
        <v/>
      </c>
      <c r="J7482" s="83" t="str">
        <f aca="false">IF(D7482="","",D7482*IF(Settings!$B$23=Settings!$C$6,1,IF(Settings!$B$23="USD",1/INDEX(Settings!$B$29:$B$40,MONTH(B7482)),INDEX(Settings!$B$29:$B$40,MONTH(B7482)))))</f>
        <v/>
      </c>
    </row>
    <row r="7483" customFormat="false" ht="15" hidden="false" customHeight="false" outlineLevel="0" collapsed="false">
      <c r="I7483" s="0" t="str">
        <f aca="false">IF(A7483="","",IF(COUNTIF(Campaigns!$A$7:$A$300,A7483)&gt;0,"✓",IF(N(D7483)=0,"– no spend","⚠ add to Campaigns tab")))</f>
        <v/>
      </c>
      <c r="J7483" s="83" t="str">
        <f aca="false">IF(D7483="","",D7483*IF(Settings!$B$23=Settings!$C$6,1,IF(Settings!$B$23="USD",1/INDEX(Settings!$B$29:$B$40,MONTH(B7483)),INDEX(Settings!$B$29:$B$40,MONTH(B7483)))))</f>
        <v/>
      </c>
    </row>
    <row r="7484" customFormat="false" ht="15" hidden="false" customHeight="false" outlineLevel="0" collapsed="false">
      <c r="I7484" s="0" t="str">
        <f aca="false">IF(A7484="","",IF(COUNTIF(Campaigns!$A$7:$A$300,A7484)&gt;0,"✓",IF(N(D7484)=0,"– no spend","⚠ add to Campaigns tab")))</f>
        <v/>
      </c>
      <c r="J7484" s="83" t="str">
        <f aca="false">IF(D7484="","",D7484*IF(Settings!$B$23=Settings!$C$6,1,IF(Settings!$B$23="USD",1/INDEX(Settings!$B$29:$B$40,MONTH(B7484)),INDEX(Settings!$B$29:$B$40,MONTH(B7484)))))</f>
        <v/>
      </c>
    </row>
    <row r="7485" customFormat="false" ht="15" hidden="false" customHeight="false" outlineLevel="0" collapsed="false">
      <c r="I7485" s="0" t="str">
        <f aca="false">IF(A7485="","",IF(COUNTIF(Campaigns!$A$7:$A$300,A7485)&gt;0,"✓",IF(N(D7485)=0,"– no spend","⚠ add to Campaigns tab")))</f>
        <v/>
      </c>
      <c r="J7485" s="83" t="str">
        <f aca="false">IF(D7485="","",D7485*IF(Settings!$B$23=Settings!$C$6,1,IF(Settings!$B$23="USD",1/INDEX(Settings!$B$29:$B$40,MONTH(B7485)),INDEX(Settings!$B$29:$B$40,MONTH(B7485)))))</f>
        <v/>
      </c>
    </row>
    <row r="7486" customFormat="false" ht="15" hidden="false" customHeight="false" outlineLevel="0" collapsed="false">
      <c r="I7486" s="0" t="str">
        <f aca="false">IF(A7486="","",IF(COUNTIF(Campaigns!$A$7:$A$300,A7486)&gt;0,"✓",IF(N(D7486)=0,"– no spend","⚠ add to Campaigns tab")))</f>
        <v/>
      </c>
      <c r="J7486" s="83" t="str">
        <f aca="false">IF(D7486="","",D7486*IF(Settings!$B$23=Settings!$C$6,1,IF(Settings!$B$23="USD",1/INDEX(Settings!$B$29:$B$40,MONTH(B7486)),INDEX(Settings!$B$29:$B$40,MONTH(B7486)))))</f>
        <v/>
      </c>
    </row>
    <row r="7487" customFormat="false" ht="15" hidden="false" customHeight="false" outlineLevel="0" collapsed="false">
      <c r="I7487" s="0" t="str">
        <f aca="false">IF(A7487="","",IF(COUNTIF(Campaigns!$A$7:$A$300,A7487)&gt;0,"✓",IF(N(D7487)=0,"– no spend","⚠ add to Campaigns tab")))</f>
        <v/>
      </c>
      <c r="J7487" s="83" t="str">
        <f aca="false">IF(D7487="","",D7487*IF(Settings!$B$23=Settings!$C$6,1,IF(Settings!$B$23="USD",1/INDEX(Settings!$B$29:$B$40,MONTH(B7487)),INDEX(Settings!$B$29:$B$40,MONTH(B7487)))))</f>
        <v/>
      </c>
    </row>
    <row r="7488" customFormat="false" ht="15" hidden="false" customHeight="false" outlineLevel="0" collapsed="false">
      <c r="I7488" s="0" t="str">
        <f aca="false">IF(A7488="","",IF(COUNTIF(Campaigns!$A$7:$A$300,A7488)&gt;0,"✓",IF(N(D7488)=0,"– no spend","⚠ add to Campaigns tab")))</f>
        <v/>
      </c>
      <c r="J7488" s="83" t="str">
        <f aca="false">IF(D7488="","",D7488*IF(Settings!$B$23=Settings!$C$6,1,IF(Settings!$B$23="USD",1/INDEX(Settings!$B$29:$B$40,MONTH(B7488)),INDEX(Settings!$B$29:$B$40,MONTH(B7488)))))</f>
        <v/>
      </c>
    </row>
    <row r="7489" customFormat="false" ht="15" hidden="false" customHeight="false" outlineLevel="0" collapsed="false">
      <c r="I7489" s="0" t="str">
        <f aca="false">IF(A7489="","",IF(COUNTIF(Campaigns!$A$7:$A$300,A7489)&gt;0,"✓",IF(N(D7489)=0,"– no spend","⚠ add to Campaigns tab")))</f>
        <v/>
      </c>
      <c r="J7489" s="83" t="str">
        <f aca="false">IF(D7489="","",D7489*IF(Settings!$B$23=Settings!$C$6,1,IF(Settings!$B$23="USD",1/INDEX(Settings!$B$29:$B$40,MONTH(B7489)),INDEX(Settings!$B$29:$B$40,MONTH(B7489)))))</f>
        <v/>
      </c>
    </row>
    <row r="7490" customFormat="false" ht="15" hidden="false" customHeight="false" outlineLevel="0" collapsed="false">
      <c r="I7490" s="0" t="str">
        <f aca="false">IF(A7490="","",IF(COUNTIF(Campaigns!$A$7:$A$300,A7490)&gt;0,"✓",IF(N(D7490)=0,"– no spend","⚠ add to Campaigns tab")))</f>
        <v/>
      </c>
      <c r="J7490" s="83" t="str">
        <f aca="false">IF(D7490="","",D7490*IF(Settings!$B$23=Settings!$C$6,1,IF(Settings!$B$23="USD",1/INDEX(Settings!$B$29:$B$40,MONTH(B7490)),INDEX(Settings!$B$29:$B$40,MONTH(B7490)))))</f>
        <v/>
      </c>
    </row>
    <row r="7491" customFormat="false" ht="15" hidden="false" customHeight="false" outlineLevel="0" collapsed="false">
      <c r="I7491" s="0" t="str">
        <f aca="false">IF(A7491="","",IF(COUNTIF(Campaigns!$A$7:$A$300,A7491)&gt;0,"✓",IF(N(D7491)=0,"– no spend","⚠ add to Campaigns tab")))</f>
        <v/>
      </c>
      <c r="J7491" s="83" t="str">
        <f aca="false">IF(D7491="","",D7491*IF(Settings!$B$23=Settings!$C$6,1,IF(Settings!$B$23="USD",1/INDEX(Settings!$B$29:$B$40,MONTH(B7491)),INDEX(Settings!$B$29:$B$40,MONTH(B7491)))))</f>
        <v/>
      </c>
    </row>
    <row r="7492" customFormat="false" ht="15" hidden="false" customHeight="false" outlineLevel="0" collapsed="false">
      <c r="I7492" s="0" t="str">
        <f aca="false">IF(A7492="","",IF(COUNTIF(Campaigns!$A$7:$A$300,A7492)&gt;0,"✓",IF(N(D7492)=0,"– no spend","⚠ add to Campaigns tab")))</f>
        <v/>
      </c>
      <c r="J7492" s="83" t="str">
        <f aca="false">IF(D7492="","",D7492*IF(Settings!$B$23=Settings!$C$6,1,IF(Settings!$B$23="USD",1/INDEX(Settings!$B$29:$B$40,MONTH(B7492)),INDEX(Settings!$B$29:$B$40,MONTH(B7492)))))</f>
        <v/>
      </c>
    </row>
    <row r="7493" customFormat="false" ht="15" hidden="false" customHeight="false" outlineLevel="0" collapsed="false">
      <c r="I7493" s="0" t="str">
        <f aca="false">IF(A7493="","",IF(COUNTIF(Campaigns!$A$7:$A$300,A7493)&gt;0,"✓",IF(N(D7493)=0,"– no spend","⚠ add to Campaigns tab")))</f>
        <v/>
      </c>
      <c r="J7493" s="83" t="str">
        <f aca="false">IF(D7493="","",D7493*IF(Settings!$B$23=Settings!$C$6,1,IF(Settings!$B$23="USD",1/INDEX(Settings!$B$29:$B$40,MONTH(B7493)),INDEX(Settings!$B$29:$B$40,MONTH(B7493)))))</f>
        <v/>
      </c>
    </row>
    <row r="7494" customFormat="false" ht="15" hidden="false" customHeight="false" outlineLevel="0" collapsed="false">
      <c r="I7494" s="0" t="str">
        <f aca="false">IF(A7494="","",IF(COUNTIF(Campaigns!$A$7:$A$300,A7494)&gt;0,"✓",IF(N(D7494)=0,"– no spend","⚠ add to Campaigns tab")))</f>
        <v/>
      </c>
      <c r="J7494" s="83" t="str">
        <f aca="false">IF(D7494="","",D7494*IF(Settings!$B$23=Settings!$C$6,1,IF(Settings!$B$23="USD",1/INDEX(Settings!$B$29:$B$40,MONTH(B7494)),INDEX(Settings!$B$29:$B$40,MONTH(B7494)))))</f>
        <v/>
      </c>
    </row>
    <row r="7495" customFormat="false" ht="15" hidden="false" customHeight="false" outlineLevel="0" collapsed="false">
      <c r="I7495" s="0" t="str">
        <f aca="false">IF(A7495="","",IF(COUNTIF(Campaigns!$A$7:$A$300,A7495)&gt;0,"✓",IF(N(D7495)=0,"– no spend","⚠ add to Campaigns tab")))</f>
        <v/>
      </c>
      <c r="J7495" s="83" t="str">
        <f aca="false">IF(D7495="","",D7495*IF(Settings!$B$23=Settings!$C$6,1,IF(Settings!$B$23="USD",1/INDEX(Settings!$B$29:$B$40,MONTH(B7495)),INDEX(Settings!$B$29:$B$40,MONTH(B7495)))))</f>
        <v/>
      </c>
    </row>
    <row r="7496" customFormat="false" ht="15" hidden="false" customHeight="false" outlineLevel="0" collapsed="false">
      <c r="I7496" s="0" t="str">
        <f aca="false">IF(A7496="","",IF(COUNTIF(Campaigns!$A$7:$A$300,A7496)&gt;0,"✓",IF(N(D7496)=0,"– no spend","⚠ add to Campaigns tab")))</f>
        <v/>
      </c>
      <c r="J7496" s="83" t="str">
        <f aca="false">IF(D7496="","",D7496*IF(Settings!$B$23=Settings!$C$6,1,IF(Settings!$B$23="USD",1/INDEX(Settings!$B$29:$B$40,MONTH(B7496)),INDEX(Settings!$B$29:$B$40,MONTH(B7496)))))</f>
        <v/>
      </c>
    </row>
    <row r="7497" customFormat="false" ht="15" hidden="false" customHeight="false" outlineLevel="0" collapsed="false">
      <c r="I7497" s="0" t="str">
        <f aca="false">IF(A7497="","",IF(COUNTIF(Campaigns!$A$7:$A$300,A7497)&gt;0,"✓",IF(N(D7497)=0,"– no spend","⚠ add to Campaigns tab")))</f>
        <v/>
      </c>
      <c r="J7497" s="83" t="str">
        <f aca="false">IF(D7497="","",D7497*IF(Settings!$B$23=Settings!$C$6,1,IF(Settings!$B$23="USD",1/INDEX(Settings!$B$29:$B$40,MONTH(B7497)),INDEX(Settings!$B$29:$B$40,MONTH(B7497)))))</f>
        <v/>
      </c>
    </row>
    <row r="7498" customFormat="false" ht="15" hidden="false" customHeight="false" outlineLevel="0" collapsed="false">
      <c r="I7498" s="0" t="str">
        <f aca="false">IF(A7498="","",IF(COUNTIF(Campaigns!$A$7:$A$300,A7498)&gt;0,"✓",IF(N(D7498)=0,"– no spend","⚠ add to Campaigns tab")))</f>
        <v/>
      </c>
      <c r="J7498" s="83" t="str">
        <f aca="false">IF(D7498="","",D7498*IF(Settings!$B$23=Settings!$C$6,1,IF(Settings!$B$23="USD",1/INDEX(Settings!$B$29:$B$40,MONTH(B7498)),INDEX(Settings!$B$29:$B$40,MONTH(B7498)))))</f>
        <v/>
      </c>
    </row>
    <row r="7499" customFormat="false" ht="15" hidden="false" customHeight="false" outlineLevel="0" collapsed="false">
      <c r="I7499" s="0" t="str">
        <f aca="false">IF(A7499="","",IF(COUNTIF(Campaigns!$A$7:$A$300,A7499)&gt;0,"✓",IF(N(D7499)=0,"– no spend","⚠ add to Campaigns tab")))</f>
        <v/>
      </c>
      <c r="J7499" s="83" t="str">
        <f aca="false">IF(D7499="","",D7499*IF(Settings!$B$23=Settings!$C$6,1,IF(Settings!$B$23="USD",1/INDEX(Settings!$B$29:$B$40,MONTH(B7499)),INDEX(Settings!$B$29:$B$40,MONTH(B7499)))))</f>
        <v/>
      </c>
    </row>
    <row r="7500" customFormat="false" ht="15" hidden="false" customHeight="false" outlineLevel="0" collapsed="false">
      <c r="I7500" s="0" t="str">
        <f aca="false">IF(A7500="","",IF(COUNTIF(Campaigns!$A$7:$A$300,A7500)&gt;0,"✓",IF(N(D7500)=0,"– no spend","⚠ add to Campaigns tab")))</f>
        <v/>
      </c>
      <c r="J7500" s="83" t="str">
        <f aca="false">IF(D7500="","",D7500*IF(Settings!$B$23=Settings!$C$6,1,IF(Settings!$B$23="USD",1/INDEX(Settings!$B$29:$B$40,MONTH(B7500)),INDEX(Settings!$B$29:$B$40,MONTH(B7500)))))</f>
        <v/>
      </c>
    </row>
    <row r="7501" customFormat="false" ht="15" hidden="false" customHeight="false" outlineLevel="0" collapsed="false">
      <c r="I7501" s="0" t="str">
        <f aca="false">IF(A7501="","",IF(COUNTIF(Campaigns!$A$7:$A$300,A7501)&gt;0,"✓",IF(N(D7501)=0,"– no spend","⚠ add to Campaigns tab")))</f>
        <v/>
      </c>
      <c r="J7501" s="83" t="str">
        <f aca="false">IF(D7501="","",D7501*IF(Settings!$B$23=Settings!$C$6,1,IF(Settings!$B$23="USD",1/INDEX(Settings!$B$29:$B$40,MONTH(B7501)),INDEX(Settings!$B$29:$B$40,MONTH(B7501)))))</f>
        <v/>
      </c>
    </row>
    <row r="7502" customFormat="false" ht="15" hidden="false" customHeight="false" outlineLevel="0" collapsed="false">
      <c r="I7502" s="0" t="str">
        <f aca="false">IF(A7502="","",IF(COUNTIF(Campaigns!$A$7:$A$300,A7502)&gt;0,"✓",IF(N(D7502)=0,"– no spend","⚠ add to Campaigns tab")))</f>
        <v/>
      </c>
      <c r="J7502" s="83" t="str">
        <f aca="false">IF(D7502="","",D7502*IF(Settings!$B$23=Settings!$C$6,1,IF(Settings!$B$23="USD",1/INDEX(Settings!$B$29:$B$40,MONTH(B7502)),INDEX(Settings!$B$29:$B$40,MONTH(B7502)))))</f>
        <v/>
      </c>
    </row>
    <row r="7503" customFormat="false" ht="15" hidden="false" customHeight="false" outlineLevel="0" collapsed="false">
      <c r="I7503" s="0" t="str">
        <f aca="false">IF(A7503="","",IF(COUNTIF(Campaigns!$A$7:$A$300,A7503)&gt;0,"✓",IF(N(D7503)=0,"– no spend","⚠ add to Campaigns tab")))</f>
        <v/>
      </c>
      <c r="J7503" s="83" t="str">
        <f aca="false">IF(D7503="","",D7503*IF(Settings!$B$23=Settings!$C$6,1,IF(Settings!$B$23="USD",1/INDEX(Settings!$B$29:$B$40,MONTH(B7503)),INDEX(Settings!$B$29:$B$40,MONTH(B7503)))))</f>
        <v/>
      </c>
    </row>
    <row r="7504" customFormat="false" ht="15" hidden="false" customHeight="false" outlineLevel="0" collapsed="false">
      <c r="I7504" s="0" t="str">
        <f aca="false">IF(A7504="","",IF(COUNTIF(Campaigns!$A$7:$A$300,A7504)&gt;0,"✓",IF(N(D7504)=0,"– no spend","⚠ add to Campaigns tab")))</f>
        <v/>
      </c>
      <c r="J7504" s="83" t="str">
        <f aca="false">IF(D7504="","",D7504*IF(Settings!$B$23=Settings!$C$6,1,IF(Settings!$B$23="USD",1/INDEX(Settings!$B$29:$B$40,MONTH(B7504)),INDEX(Settings!$B$29:$B$40,MONTH(B7504)))))</f>
        <v/>
      </c>
    </row>
    <row r="7505" customFormat="false" ht="15" hidden="false" customHeight="false" outlineLevel="0" collapsed="false">
      <c r="I7505" s="0" t="str">
        <f aca="false">IF(A7505="","",IF(COUNTIF(Campaigns!$A$7:$A$300,A7505)&gt;0,"✓",IF(N(D7505)=0,"– no spend","⚠ add to Campaigns tab")))</f>
        <v/>
      </c>
      <c r="J7505" s="83" t="str">
        <f aca="false">IF(D7505="","",D7505*IF(Settings!$B$23=Settings!$C$6,1,IF(Settings!$B$23="USD",1/INDEX(Settings!$B$29:$B$40,MONTH(B7505)),INDEX(Settings!$B$29:$B$40,MONTH(B7505)))))</f>
        <v/>
      </c>
    </row>
    <row r="7506" customFormat="false" ht="15" hidden="false" customHeight="false" outlineLevel="0" collapsed="false">
      <c r="I7506" s="0" t="str">
        <f aca="false">IF(A7506="","",IF(COUNTIF(Campaigns!$A$7:$A$300,A7506)&gt;0,"✓",IF(N(D7506)=0,"– no spend","⚠ add to Campaigns tab")))</f>
        <v/>
      </c>
      <c r="J7506" s="83" t="str">
        <f aca="false">IF(D7506="","",D7506*IF(Settings!$B$23=Settings!$C$6,1,IF(Settings!$B$23="USD",1/INDEX(Settings!$B$29:$B$40,MONTH(B7506)),INDEX(Settings!$B$29:$B$40,MONTH(B7506)))))</f>
        <v/>
      </c>
    </row>
    <row r="7507" customFormat="false" ht="15" hidden="false" customHeight="false" outlineLevel="0" collapsed="false">
      <c r="I7507" s="0" t="str">
        <f aca="false">IF(A7507="","",IF(COUNTIF(Campaigns!$A$7:$A$300,A7507)&gt;0,"✓",IF(N(D7507)=0,"– no spend","⚠ add to Campaigns tab")))</f>
        <v/>
      </c>
      <c r="J7507" s="83" t="str">
        <f aca="false">IF(D7507="","",D7507*IF(Settings!$B$23=Settings!$C$6,1,IF(Settings!$B$23="USD",1/INDEX(Settings!$B$29:$B$40,MONTH(B7507)),INDEX(Settings!$B$29:$B$40,MONTH(B7507)))))</f>
        <v/>
      </c>
    </row>
    <row r="7508" customFormat="false" ht="15" hidden="false" customHeight="false" outlineLevel="0" collapsed="false">
      <c r="I7508" s="0" t="str">
        <f aca="false">IF(A7508="","",IF(COUNTIF(Campaigns!$A$7:$A$300,A7508)&gt;0,"✓",IF(N(D7508)=0,"– no spend","⚠ add to Campaigns tab")))</f>
        <v/>
      </c>
      <c r="J7508" s="83" t="str">
        <f aca="false">IF(D7508="","",D7508*IF(Settings!$B$23=Settings!$C$6,1,IF(Settings!$B$23="USD",1/INDEX(Settings!$B$29:$B$40,MONTH(B7508)),INDEX(Settings!$B$29:$B$40,MONTH(B7508)))))</f>
        <v/>
      </c>
    </row>
    <row r="7509" customFormat="false" ht="15" hidden="false" customHeight="false" outlineLevel="0" collapsed="false">
      <c r="I7509" s="0" t="str">
        <f aca="false">IF(A7509="","",IF(COUNTIF(Campaigns!$A$7:$A$300,A7509)&gt;0,"✓",IF(N(D7509)=0,"– no spend","⚠ add to Campaigns tab")))</f>
        <v/>
      </c>
      <c r="J7509" s="83" t="str">
        <f aca="false">IF(D7509="","",D7509*IF(Settings!$B$23=Settings!$C$6,1,IF(Settings!$B$23="USD",1/INDEX(Settings!$B$29:$B$40,MONTH(B7509)),INDEX(Settings!$B$29:$B$40,MONTH(B7509)))))</f>
        <v/>
      </c>
    </row>
    <row r="7510" customFormat="false" ht="15" hidden="false" customHeight="false" outlineLevel="0" collapsed="false">
      <c r="I7510" s="0" t="str">
        <f aca="false">IF(A7510="","",IF(COUNTIF(Campaigns!$A$7:$A$300,A7510)&gt;0,"✓",IF(N(D7510)=0,"– no spend","⚠ add to Campaigns tab")))</f>
        <v/>
      </c>
      <c r="J7510" s="83" t="str">
        <f aca="false">IF(D7510="","",D7510*IF(Settings!$B$23=Settings!$C$6,1,IF(Settings!$B$23="USD",1/INDEX(Settings!$B$29:$B$40,MONTH(B7510)),INDEX(Settings!$B$29:$B$40,MONTH(B7510)))))</f>
        <v/>
      </c>
    </row>
    <row r="7511" customFormat="false" ht="15" hidden="false" customHeight="false" outlineLevel="0" collapsed="false">
      <c r="I7511" s="0" t="str">
        <f aca="false">IF(A7511="","",IF(COUNTIF(Campaigns!$A$7:$A$300,A7511)&gt;0,"✓",IF(N(D7511)=0,"– no spend","⚠ add to Campaigns tab")))</f>
        <v/>
      </c>
      <c r="J7511" s="83" t="str">
        <f aca="false">IF(D7511="","",D7511*IF(Settings!$B$23=Settings!$C$6,1,IF(Settings!$B$23="USD",1/INDEX(Settings!$B$29:$B$40,MONTH(B7511)),INDEX(Settings!$B$29:$B$40,MONTH(B7511)))))</f>
        <v/>
      </c>
    </row>
    <row r="7512" customFormat="false" ht="15" hidden="false" customHeight="false" outlineLevel="0" collapsed="false">
      <c r="I7512" s="0" t="str">
        <f aca="false">IF(A7512="","",IF(COUNTIF(Campaigns!$A$7:$A$300,A7512)&gt;0,"✓",IF(N(D7512)=0,"– no spend","⚠ add to Campaigns tab")))</f>
        <v/>
      </c>
      <c r="J7512" s="83" t="str">
        <f aca="false">IF(D7512="","",D7512*IF(Settings!$B$23=Settings!$C$6,1,IF(Settings!$B$23="USD",1/INDEX(Settings!$B$29:$B$40,MONTH(B7512)),INDEX(Settings!$B$29:$B$40,MONTH(B7512)))))</f>
        <v/>
      </c>
    </row>
    <row r="7513" customFormat="false" ht="15" hidden="false" customHeight="false" outlineLevel="0" collapsed="false">
      <c r="I7513" s="0" t="str">
        <f aca="false">IF(A7513="","",IF(COUNTIF(Campaigns!$A$7:$A$300,A7513)&gt;0,"✓",IF(N(D7513)=0,"– no spend","⚠ add to Campaigns tab")))</f>
        <v/>
      </c>
      <c r="J7513" s="83" t="str">
        <f aca="false">IF(D7513="","",D7513*IF(Settings!$B$23=Settings!$C$6,1,IF(Settings!$B$23="USD",1/INDEX(Settings!$B$29:$B$40,MONTH(B7513)),INDEX(Settings!$B$29:$B$40,MONTH(B7513)))))</f>
        <v/>
      </c>
    </row>
    <row r="7514" customFormat="false" ht="15" hidden="false" customHeight="false" outlineLevel="0" collapsed="false">
      <c r="I7514" s="0" t="str">
        <f aca="false">IF(A7514="","",IF(COUNTIF(Campaigns!$A$7:$A$300,A7514)&gt;0,"✓",IF(N(D7514)=0,"– no spend","⚠ add to Campaigns tab")))</f>
        <v/>
      </c>
      <c r="J7514" s="83" t="str">
        <f aca="false">IF(D7514="","",D7514*IF(Settings!$B$23=Settings!$C$6,1,IF(Settings!$B$23="USD",1/INDEX(Settings!$B$29:$B$40,MONTH(B7514)),INDEX(Settings!$B$29:$B$40,MONTH(B7514)))))</f>
        <v/>
      </c>
    </row>
    <row r="7515" customFormat="false" ht="15" hidden="false" customHeight="false" outlineLevel="0" collapsed="false">
      <c r="I7515" s="0" t="str">
        <f aca="false">IF(A7515="","",IF(COUNTIF(Campaigns!$A$7:$A$300,A7515)&gt;0,"✓",IF(N(D7515)=0,"– no spend","⚠ add to Campaigns tab")))</f>
        <v/>
      </c>
      <c r="J7515" s="83" t="str">
        <f aca="false">IF(D7515="","",D7515*IF(Settings!$B$23=Settings!$C$6,1,IF(Settings!$B$23="USD",1/INDEX(Settings!$B$29:$B$40,MONTH(B7515)),INDEX(Settings!$B$29:$B$40,MONTH(B7515)))))</f>
        <v/>
      </c>
    </row>
    <row r="7516" customFormat="false" ht="15" hidden="false" customHeight="false" outlineLevel="0" collapsed="false">
      <c r="I7516" s="0" t="str">
        <f aca="false">IF(A7516="","",IF(COUNTIF(Campaigns!$A$7:$A$300,A7516)&gt;0,"✓",IF(N(D7516)=0,"– no spend","⚠ add to Campaigns tab")))</f>
        <v/>
      </c>
      <c r="J7516" s="83" t="str">
        <f aca="false">IF(D7516="","",D7516*IF(Settings!$B$23=Settings!$C$6,1,IF(Settings!$B$23="USD",1/INDEX(Settings!$B$29:$B$40,MONTH(B7516)),INDEX(Settings!$B$29:$B$40,MONTH(B7516)))))</f>
        <v/>
      </c>
    </row>
    <row r="7517" customFormat="false" ht="15" hidden="false" customHeight="false" outlineLevel="0" collapsed="false">
      <c r="I7517" s="0" t="str">
        <f aca="false">IF(A7517="","",IF(COUNTIF(Campaigns!$A$7:$A$300,A7517)&gt;0,"✓",IF(N(D7517)=0,"– no spend","⚠ add to Campaigns tab")))</f>
        <v/>
      </c>
      <c r="J7517" s="83" t="str">
        <f aca="false">IF(D7517="","",D7517*IF(Settings!$B$23=Settings!$C$6,1,IF(Settings!$B$23="USD",1/INDEX(Settings!$B$29:$B$40,MONTH(B7517)),INDEX(Settings!$B$29:$B$40,MONTH(B7517)))))</f>
        <v/>
      </c>
    </row>
    <row r="7518" customFormat="false" ht="15" hidden="false" customHeight="false" outlineLevel="0" collapsed="false">
      <c r="I7518" s="0" t="str">
        <f aca="false">IF(A7518="","",IF(COUNTIF(Campaigns!$A$7:$A$300,A7518)&gt;0,"✓",IF(N(D7518)=0,"– no spend","⚠ add to Campaigns tab")))</f>
        <v/>
      </c>
      <c r="J7518" s="83" t="str">
        <f aca="false">IF(D7518="","",D7518*IF(Settings!$B$23=Settings!$C$6,1,IF(Settings!$B$23="USD",1/INDEX(Settings!$B$29:$B$40,MONTH(B7518)),INDEX(Settings!$B$29:$B$40,MONTH(B7518)))))</f>
        <v/>
      </c>
    </row>
    <row r="7519" customFormat="false" ht="15" hidden="false" customHeight="false" outlineLevel="0" collapsed="false">
      <c r="I7519" s="0" t="str">
        <f aca="false">IF(A7519="","",IF(COUNTIF(Campaigns!$A$7:$A$300,A7519)&gt;0,"✓",IF(N(D7519)=0,"– no spend","⚠ add to Campaigns tab")))</f>
        <v/>
      </c>
      <c r="J7519" s="83" t="str">
        <f aca="false">IF(D7519="","",D7519*IF(Settings!$B$23=Settings!$C$6,1,IF(Settings!$B$23="USD",1/INDEX(Settings!$B$29:$B$40,MONTH(B7519)),INDEX(Settings!$B$29:$B$40,MONTH(B7519)))))</f>
        <v/>
      </c>
    </row>
    <row r="7520" customFormat="false" ht="15" hidden="false" customHeight="false" outlineLevel="0" collapsed="false">
      <c r="I7520" s="0" t="str">
        <f aca="false">IF(A7520="","",IF(COUNTIF(Campaigns!$A$7:$A$300,A7520)&gt;0,"✓",IF(N(D7520)=0,"– no spend","⚠ add to Campaigns tab")))</f>
        <v/>
      </c>
      <c r="J7520" s="83" t="str">
        <f aca="false">IF(D7520="","",D7520*IF(Settings!$B$23=Settings!$C$6,1,IF(Settings!$B$23="USD",1/INDEX(Settings!$B$29:$B$40,MONTH(B7520)),INDEX(Settings!$B$29:$B$40,MONTH(B7520)))))</f>
        <v/>
      </c>
    </row>
    <row r="7521" customFormat="false" ht="15" hidden="false" customHeight="false" outlineLevel="0" collapsed="false">
      <c r="I7521" s="0" t="str">
        <f aca="false">IF(A7521="","",IF(COUNTIF(Campaigns!$A$7:$A$300,A7521)&gt;0,"✓",IF(N(D7521)=0,"– no spend","⚠ add to Campaigns tab")))</f>
        <v/>
      </c>
      <c r="J7521" s="83" t="str">
        <f aca="false">IF(D7521="","",D7521*IF(Settings!$B$23=Settings!$C$6,1,IF(Settings!$B$23="USD",1/INDEX(Settings!$B$29:$B$40,MONTH(B7521)),INDEX(Settings!$B$29:$B$40,MONTH(B7521)))))</f>
        <v/>
      </c>
    </row>
    <row r="7522" customFormat="false" ht="15" hidden="false" customHeight="false" outlineLevel="0" collapsed="false">
      <c r="I7522" s="0" t="str">
        <f aca="false">IF(A7522="","",IF(COUNTIF(Campaigns!$A$7:$A$300,A7522)&gt;0,"✓",IF(N(D7522)=0,"– no spend","⚠ add to Campaigns tab")))</f>
        <v/>
      </c>
      <c r="J7522" s="83" t="str">
        <f aca="false">IF(D7522="","",D7522*IF(Settings!$B$23=Settings!$C$6,1,IF(Settings!$B$23="USD",1/INDEX(Settings!$B$29:$B$40,MONTH(B7522)),INDEX(Settings!$B$29:$B$40,MONTH(B7522)))))</f>
        <v/>
      </c>
    </row>
    <row r="7523" customFormat="false" ht="15" hidden="false" customHeight="false" outlineLevel="0" collapsed="false">
      <c r="I7523" s="0" t="str">
        <f aca="false">IF(A7523="","",IF(COUNTIF(Campaigns!$A$7:$A$300,A7523)&gt;0,"✓",IF(N(D7523)=0,"– no spend","⚠ add to Campaigns tab")))</f>
        <v/>
      </c>
      <c r="J7523" s="83" t="str">
        <f aca="false">IF(D7523="","",D7523*IF(Settings!$B$23=Settings!$C$6,1,IF(Settings!$B$23="USD",1/INDEX(Settings!$B$29:$B$40,MONTH(B7523)),INDEX(Settings!$B$29:$B$40,MONTH(B7523)))))</f>
        <v/>
      </c>
    </row>
    <row r="7524" customFormat="false" ht="15" hidden="false" customHeight="false" outlineLevel="0" collapsed="false">
      <c r="I7524" s="0" t="str">
        <f aca="false">IF(A7524="","",IF(COUNTIF(Campaigns!$A$7:$A$300,A7524)&gt;0,"✓",IF(N(D7524)=0,"– no spend","⚠ add to Campaigns tab")))</f>
        <v/>
      </c>
      <c r="J7524" s="83" t="str">
        <f aca="false">IF(D7524="","",D7524*IF(Settings!$B$23=Settings!$C$6,1,IF(Settings!$B$23="USD",1/INDEX(Settings!$B$29:$B$40,MONTH(B7524)),INDEX(Settings!$B$29:$B$40,MONTH(B7524)))))</f>
        <v/>
      </c>
    </row>
    <row r="7525" customFormat="false" ht="15" hidden="false" customHeight="false" outlineLevel="0" collapsed="false">
      <c r="I7525" s="0" t="str">
        <f aca="false">IF(A7525="","",IF(COUNTIF(Campaigns!$A$7:$A$300,A7525)&gt;0,"✓",IF(N(D7525)=0,"– no spend","⚠ add to Campaigns tab")))</f>
        <v/>
      </c>
      <c r="J7525" s="83" t="str">
        <f aca="false">IF(D7525="","",D7525*IF(Settings!$B$23=Settings!$C$6,1,IF(Settings!$B$23="USD",1/INDEX(Settings!$B$29:$B$40,MONTH(B7525)),INDEX(Settings!$B$29:$B$40,MONTH(B7525)))))</f>
        <v/>
      </c>
    </row>
    <row r="7526" customFormat="false" ht="15" hidden="false" customHeight="false" outlineLevel="0" collapsed="false">
      <c r="I7526" s="0" t="str">
        <f aca="false">IF(A7526="","",IF(COUNTIF(Campaigns!$A$7:$A$300,A7526)&gt;0,"✓",IF(N(D7526)=0,"– no spend","⚠ add to Campaigns tab")))</f>
        <v/>
      </c>
      <c r="J7526" s="83" t="str">
        <f aca="false">IF(D7526="","",D7526*IF(Settings!$B$23=Settings!$C$6,1,IF(Settings!$B$23="USD",1/INDEX(Settings!$B$29:$B$40,MONTH(B7526)),INDEX(Settings!$B$29:$B$40,MONTH(B7526)))))</f>
        <v/>
      </c>
    </row>
    <row r="7527" customFormat="false" ht="15" hidden="false" customHeight="false" outlineLevel="0" collapsed="false">
      <c r="I7527" s="0" t="str">
        <f aca="false">IF(A7527="","",IF(COUNTIF(Campaigns!$A$7:$A$300,A7527)&gt;0,"✓",IF(N(D7527)=0,"– no spend","⚠ add to Campaigns tab")))</f>
        <v/>
      </c>
      <c r="J7527" s="83" t="str">
        <f aca="false">IF(D7527="","",D7527*IF(Settings!$B$23=Settings!$C$6,1,IF(Settings!$B$23="USD",1/INDEX(Settings!$B$29:$B$40,MONTH(B7527)),INDEX(Settings!$B$29:$B$40,MONTH(B7527)))))</f>
        <v/>
      </c>
    </row>
    <row r="7528" customFormat="false" ht="15" hidden="false" customHeight="false" outlineLevel="0" collapsed="false">
      <c r="I7528" s="0" t="str">
        <f aca="false">IF(A7528="","",IF(COUNTIF(Campaigns!$A$7:$A$300,A7528)&gt;0,"✓",IF(N(D7528)=0,"– no spend","⚠ add to Campaigns tab")))</f>
        <v/>
      </c>
      <c r="J7528" s="83" t="str">
        <f aca="false">IF(D7528="","",D7528*IF(Settings!$B$23=Settings!$C$6,1,IF(Settings!$B$23="USD",1/INDEX(Settings!$B$29:$B$40,MONTH(B7528)),INDEX(Settings!$B$29:$B$40,MONTH(B7528)))))</f>
        <v/>
      </c>
    </row>
    <row r="7529" customFormat="false" ht="15" hidden="false" customHeight="false" outlineLevel="0" collapsed="false">
      <c r="I7529" s="0" t="str">
        <f aca="false">IF(A7529="","",IF(COUNTIF(Campaigns!$A$7:$A$300,A7529)&gt;0,"✓",IF(N(D7529)=0,"– no spend","⚠ add to Campaigns tab")))</f>
        <v/>
      </c>
      <c r="J7529" s="83" t="str">
        <f aca="false">IF(D7529="","",D7529*IF(Settings!$B$23=Settings!$C$6,1,IF(Settings!$B$23="USD",1/INDEX(Settings!$B$29:$B$40,MONTH(B7529)),INDEX(Settings!$B$29:$B$40,MONTH(B7529)))))</f>
        <v/>
      </c>
    </row>
    <row r="7530" customFormat="false" ht="15" hidden="false" customHeight="false" outlineLevel="0" collapsed="false">
      <c r="I7530" s="0" t="str">
        <f aca="false">IF(A7530="","",IF(COUNTIF(Campaigns!$A$7:$A$300,A7530)&gt;0,"✓",IF(N(D7530)=0,"– no spend","⚠ add to Campaigns tab")))</f>
        <v/>
      </c>
      <c r="J7530" s="83" t="str">
        <f aca="false">IF(D7530="","",D7530*IF(Settings!$B$23=Settings!$C$6,1,IF(Settings!$B$23="USD",1/INDEX(Settings!$B$29:$B$40,MONTH(B7530)),INDEX(Settings!$B$29:$B$40,MONTH(B7530)))))</f>
        <v/>
      </c>
    </row>
    <row r="7531" customFormat="false" ht="15" hidden="false" customHeight="false" outlineLevel="0" collapsed="false">
      <c r="I7531" s="0" t="str">
        <f aca="false">IF(A7531="","",IF(COUNTIF(Campaigns!$A$7:$A$300,A7531)&gt;0,"✓",IF(N(D7531)=0,"– no spend","⚠ add to Campaigns tab")))</f>
        <v/>
      </c>
      <c r="J7531" s="83" t="str">
        <f aca="false">IF(D7531="","",D7531*IF(Settings!$B$23=Settings!$C$6,1,IF(Settings!$B$23="USD",1/INDEX(Settings!$B$29:$B$40,MONTH(B7531)),INDEX(Settings!$B$29:$B$40,MONTH(B7531)))))</f>
        <v/>
      </c>
    </row>
    <row r="7532" customFormat="false" ht="15" hidden="false" customHeight="false" outlineLevel="0" collapsed="false">
      <c r="I7532" s="0" t="str">
        <f aca="false">IF(A7532="","",IF(COUNTIF(Campaigns!$A$7:$A$300,A7532)&gt;0,"✓",IF(N(D7532)=0,"– no spend","⚠ add to Campaigns tab")))</f>
        <v/>
      </c>
      <c r="J7532" s="83" t="str">
        <f aca="false">IF(D7532="","",D7532*IF(Settings!$B$23=Settings!$C$6,1,IF(Settings!$B$23="USD",1/INDEX(Settings!$B$29:$B$40,MONTH(B7532)),INDEX(Settings!$B$29:$B$40,MONTH(B7532)))))</f>
        <v/>
      </c>
    </row>
    <row r="7533" customFormat="false" ht="15" hidden="false" customHeight="false" outlineLevel="0" collapsed="false">
      <c r="I7533" s="0" t="str">
        <f aca="false">IF(A7533="","",IF(COUNTIF(Campaigns!$A$7:$A$300,A7533)&gt;0,"✓",IF(N(D7533)=0,"– no spend","⚠ add to Campaigns tab")))</f>
        <v/>
      </c>
      <c r="J7533" s="83" t="str">
        <f aca="false">IF(D7533="","",D7533*IF(Settings!$B$23=Settings!$C$6,1,IF(Settings!$B$23="USD",1/INDEX(Settings!$B$29:$B$40,MONTH(B7533)),INDEX(Settings!$B$29:$B$40,MONTH(B7533)))))</f>
        <v/>
      </c>
    </row>
    <row r="7534" customFormat="false" ht="15" hidden="false" customHeight="false" outlineLevel="0" collapsed="false">
      <c r="I7534" s="0" t="str">
        <f aca="false">IF(A7534="","",IF(COUNTIF(Campaigns!$A$7:$A$300,A7534)&gt;0,"✓",IF(N(D7534)=0,"– no spend","⚠ add to Campaigns tab")))</f>
        <v/>
      </c>
      <c r="J7534" s="83" t="str">
        <f aca="false">IF(D7534="","",D7534*IF(Settings!$B$23=Settings!$C$6,1,IF(Settings!$B$23="USD",1/INDEX(Settings!$B$29:$B$40,MONTH(B7534)),INDEX(Settings!$B$29:$B$40,MONTH(B7534)))))</f>
        <v/>
      </c>
    </row>
    <row r="7535" customFormat="false" ht="15" hidden="false" customHeight="false" outlineLevel="0" collapsed="false">
      <c r="I7535" s="0" t="str">
        <f aca="false">IF(A7535="","",IF(COUNTIF(Campaigns!$A$7:$A$300,A7535)&gt;0,"✓",IF(N(D7535)=0,"– no spend","⚠ add to Campaigns tab")))</f>
        <v/>
      </c>
      <c r="J7535" s="83" t="str">
        <f aca="false">IF(D7535="","",D7535*IF(Settings!$B$23=Settings!$C$6,1,IF(Settings!$B$23="USD",1/INDEX(Settings!$B$29:$B$40,MONTH(B7535)),INDEX(Settings!$B$29:$B$40,MONTH(B7535)))))</f>
        <v/>
      </c>
    </row>
    <row r="7536" customFormat="false" ht="15" hidden="false" customHeight="false" outlineLevel="0" collapsed="false">
      <c r="I7536" s="0" t="str">
        <f aca="false">IF(A7536="","",IF(COUNTIF(Campaigns!$A$7:$A$300,A7536)&gt;0,"✓",IF(N(D7536)=0,"– no spend","⚠ add to Campaigns tab")))</f>
        <v/>
      </c>
      <c r="J7536" s="83" t="str">
        <f aca="false">IF(D7536="","",D7536*IF(Settings!$B$23=Settings!$C$6,1,IF(Settings!$B$23="USD",1/INDEX(Settings!$B$29:$B$40,MONTH(B7536)),INDEX(Settings!$B$29:$B$40,MONTH(B7536)))))</f>
        <v/>
      </c>
    </row>
    <row r="7537" customFormat="false" ht="15" hidden="false" customHeight="false" outlineLevel="0" collapsed="false">
      <c r="I7537" s="0" t="str">
        <f aca="false">IF(A7537="","",IF(COUNTIF(Campaigns!$A$7:$A$300,A7537)&gt;0,"✓",IF(N(D7537)=0,"– no spend","⚠ add to Campaigns tab")))</f>
        <v/>
      </c>
      <c r="J7537" s="83" t="str">
        <f aca="false">IF(D7537="","",D7537*IF(Settings!$B$23=Settings!$C$6,1,IF(Settings!$B$23="USD",1/INDEX(Settings!$B$29:$B$40,MONTH(B7537)),INDEX(Settings!$B$29:$B$40,MONTH(B7537)))))</f>
        <v/>
      </c>
    </row>
    <row r="7538" customFormat="false" ht="15" hidden="false" customHeight="false" outlineLevel="0" collapsed="false">
      <c r="I7538" s="0" t="str">
        <f aca="false">IF(A7538="","",IF(COUNTIF(Campaigns!$A$7:$A$300,A7538)&gt;0,"✓",IF(N(D7538)=0,"– no spend","⚠ add to Campaigns tab")))</f>
        <v/>
      </c>
      <c r="J7538" s="83" t="str">
        <f aca="false">IF(D7538="","",D7538*IF(Settings!$B$23=Settings!$C$6,1,IF(Settings!$B$23="USD",1/INDEX(Settings!$B$29:$B$40,MONTH(B7538)),INDEX(Settings!$B$29:$B$40,MONTH(B7538)))))</f>
        <v/>
      </c>
    </row>
    <row r="7539" customFormat="false" ht="15" hidden="false" customHeight="false" outlineLevel="0" collapsed="false">
      <c r="I7539" s="0" t="str">
        <f aca="false">IF(A7539="","",IF(COUNTIF(Campaigns!$A$7:$A$300,A7539)&gt;0,"✓",IF(N(D7539)=0,"– no spend","⚠ add to Campaigns tab")))</f>
        <v/>
      </c>
      <c r="J7539" s="83" t="str">
        <f aca="false">IF(D7539="","",D7539*IF(Settings!$B$23=Settings!$C$6,1,IF(Settings!$B$23="USD",1/INDEX(Settings!$B$29:$B$40,MONTH(B7539)),INDEX(Settings!$B$29:$B$40,MONTH(B7539)))))</f>
        <v/>
      </c>
    </row>
    <row r="7540" customFormat="false" ht="15" hidden="false" customHeight="false" outlineLevel="0" collapsed="false">
      <c r="I7540" s="0" t="str">
        <f aca="false">IF(A7540="","",IF(COUNTIF(Campaigns!$A$7:$A$300,A7540)&gt;0,"✓",IF(N(D7540)=0,"– no spend","⚠ add to Campaigns tab")))</f>
        <v/>
      </c>
      <c r="J7540" s="83" t="str">
        <f aca="false">IF(D7540="","",D7540*IF(Settings!$B$23=Settings!$C$6,1,IF(Settings!$B$23="USD",1/INDEX(Settings!$B$29:$B$40,MONTH(B7540)),INDEX(Settings!$B$29:$B$40,MONTH(B7540)))))</f>
        <v/>
      </c>
    </row>
    <row r="7541" customFormat="false" ht="15" hidden="false" customHeight="false" outlineLevel="0" collapsed="false">
      <c r="I7541" s="0" t="str">
        <f aca="false">IF(A7541="","",IF(COUNTIF(Campaigns!$A$7:$A$300,A7541)&gt;0,"✓",IF(N(D7541)=0,"– no spend","⚠ add to Campaigns tab")))</f>
        <v/>
      </c>
      <c r="J7541" s="83" t="str">
        <f aca="false">IF(D7541="","",D7541*IF(Settings!$B$23=Settings!$C$6,1,IF(Settings!$B$23="USD",1/INDEX(Settings!$B$29:$B$40,MONTH(B7541)),INDEX(Settings!$B$29:$B$40,MONTH(B7541)))))</f>
        <v/>
      </c>
    </row>
    <row r="7542" customFormat="false" ht="15" hidden="false" customHeight="false" outlineLevel="0" collapsed="false">
      <c r="I7542" s="0" t="str">
        <f aca="false">IF(A7542="","",IF(COUNTIF(Campaigns!$A$7:$A$300,A7542)&gt;0,"✓",IF(N(D7542)=0,"– no spend","⚠ add to Campaigns tab")))</f>
        <v/>
      </c>
      <c r="J7542" s="83" t="str">
        <f aca="false">IF(D7542="","",D7542*IF(Settings!$B$23=Settings!$C$6,1,IF(Settings!$B$23="USD",1/INDEX(Settings!$B$29:$B$40,MONTH(B7542)),INDEX(Settings!$B$29:$B$40,MONTH(B7542)))))</f>
        <v/>
      </c>
    </row>
    <row r="7543" customFormat="false" ht="15" hidden="false" customHeight="false" outlineLevel="0" collapsed="false">
      <c r="I7543" s="0" t="str">
        <f aca="false">IF(A7543="","",IF(COUNTIF(Campaigns!$A$7:$A$300,A7543)&gt;0,"✓",IF(N(D7543)=0,"– no spend","⚠ add to Campaigns tab")))</f>
        <v/>
      </c>
      <c r="J7543" s="83" t="str">
        <f aca="false">IF(D7543="","",D7543*IF(Settings!$B$23=Settings!$C$6,1,IF(Settings!$B$23="USD",1/INDEX(Settings!$B$29:$B$40,MONTH(B7543)),INDEX(Settings!$B$29:$B$40,MONTH(B7543)))))</f>
        <v/>
      </c>
    </row>
    <row r="7544" customFormat="false" ht="15" hidden="false" customHeight="false" outlineLevel="0" collapsed="false">
      <c r="I7544" s="0" t="str">
        <f aca="false">IF(A7544="","",IF(COUNTIF(Campaigns!$A$7:$A$300,A7544)&gt;0,"✓",IF(N(D7544)=0,"– no spend","⚠ add to Campaigns tab")))</f>
        <v/>
      </c>
      <c r="J7544" s="83" t="str">
        <f aca="false">IF(D7544="","",D7544*IF(Settings!$B$23=Settings!$C$6,1,IF(Settings!$B$23="USD",1/INDEX(Settings!$B$29:$B$40,MONTH(B7544)),INDEX(Settings!$B$29:$B$40,MONTH(B7544)))))</f>
        <v/>
      </c>
    </row>
    <row r="7545" customFormat="false" ht="15" hidden="false" customHeight="false" outlineLevel="0" collapsed="false">
      <c r="I7545" s="0" t="str">
        <f aca="false">IF(A7545="","",IF(COUNTIF(Campaigns!$A$7:$A$300,A7545)&gt;0,"✓",IF(N(D7545)=0,"– no spend","⚠ add to Campaigns tab")))</f>
        <v/>
      </c>
      <c r="J7545" s="83" t="str">
        <f aca="false">IF(D7545="","",D7545*IF(Settings!$B$23=Settings!$C$6,1,IF(Settings!$B$23="USD",1/INDEX(Settings!$B$29:$B$40,MONTH(B7545)),INDEX(Settings!$B$29:$B$40,MONTH(B7545)))))</f>
        <v/>
      </c>
    </row>
    <row r="7546" customFormat="false" ht="15" hidden="false" customHeight="false" outlineLevel="0" collapsed="false">
      <c r="I7546" s="0" t="str">
        <f aca="false">IF(A7546="","",IF(COUNTIF(Campaigns!$A$7:$A$300,A7546)&gt;0,"✓",IF(N(D7546)=0,"– no spend","⚠ add to Campaigns tab")))</f>
        <v/>
      </c>
      <c r="J7546" s="83" t="str">
        <f aca="false">IF(D7546="","",D7546*IF(Settings!$B$23=Settings!$C$6,1,IF(Settings!$B$23="USD",1/INDEX(Settings!$B$29:$B$40,MONTH(B7546)),INDEX(Settings!$B$29:$B$40,MONTH(B7546)))))</f>
        <v/>
      </c>
    </row>
    <row r="7547" customFormat="false" ht="15" hidden="false" customHeight="false" outlineLevel="0" collapsed="false">
      <c r="I7547" s="0" t="str">
        <f aca="false">IF(A7547="","",IF(COUNTIF(Campaigns!$A$7:$A$300,A7547)&gt;0,"✓",IF(N(D7547)=0,"– no spend","⚠ add to Campaigns tab")))</f>
        <v/>
      </c>
      <c r="J7547" s="83" t="str">
        <f aca="false">IF(D7547="","",D7547*IF(Settings!$B$23=Settings!$C$6,1,IF(Settings!$B$23="USD",1/INDEX(Settings!$B$29:$B$40,MONTH(B7547)),INDEX(Settings!$B$29:$B$40,MONTH(B7547)))))</f>
        <v/>
      </c>
    </row>
    <row r="7548" customFormat="false" ht="15" hidden="false" customHeight="false" outlineLevel="0" collapsed="false">
      <c r="I7548" s="0" t="str">
        <f aca="false">IF(A7548="","",IF(COUNTIF(Campaigns!$A$7:$A$300,A7548)&gt;0,"✓",IF(N(D7548)=0,"– no spend","⚠ add to Campaigns tab")))</f>
        <v/>
      </c>
      <c r="J7548" s="83" t="str">
        <f aca="false">IF(D7548="","",D7548*IF(Settings!$B$23=Settings!$C$6,1,IF(Settings!$B$23="USD",1/INDEX(Settings!$B$29:$B$40,MONTH(B7548)),INDEX(Settings!$B$29:$B$40,MONTH(B7548)))))</f>
        <v/>
      </c>
    </row>
    <row r="7549" customFormat="false" ht="15" hidden="false" customHeight="false" outlineLevel="0" collapsed="false">
      <c r="I7549" s="0" t="str">
        <f aca="false">IF(A7549="","",IF(COUNTIF(Campaigns!$A$7:$A$300,A7549)&gt;0,"✓",IF(N(D7549)=0,"– no spend","⚠ add to Campaigns tab")))</f>
        <v/>
      </c>
      <c r="J7549" s="83" t="str">
        <f aca="false">IF(D7549="","",D7549*IF(Settings!$B$23=Settings!$C$6,1,IF(Settings!$B$23="USD",1/INDEX(Settings!$B$29:$B$40,MONTH(B7549)),INDEX(Settings!$B$29:$B$40,MONTH(B7549)))))</f>
        <v/>
      </c>
    </row>
    <row r="7550" customFormat="false" ht="15" hidden="false" customHeight="false" outlineLevel="0" collapsed="false">
      <c r="I7550" s="0" t="str">
        <f aca="false">IF(A7550="","",IF(COUNTIF(Campaigns!$A$7:$A$300,A7550)&gt;0,"✓",IF(N(D7550)=0,"– no spend","⚠ add to Campaigns tab")))</f>
        <v/>
      </c>
      <c r="J7550" s="83" t="str">
        <f aca="false">IF(D7550="","",D7550*IF(Settings!$B$23=Settings!$C$6,1,IF(Settings!$B$23="USD",1/INDEX(Settings!$B$29:$B$40,MONTH(B7550)),INDEX(Settings!$B$29:$B$40,MONTH(B7550)))))</f>
        <v/>
      </c>
    </row>
    <row r="7551" customFormat="false" ht="15" hidden="false" customHeight="false" outlineLevel="0" collapsed="false">
      <c r="I7551" s="0" t="str">
        <f aca="false">IF(A7551="","",IF(COUNTIF(Campaigns!$A$7:$A$300,A7551)&gt;0,"✓",IF(N(D7551)=0,"– no spend","⚠ add to Campaigns tab")))</f>
        <v/>
      </c>
      <c r="J7551" s="83" t="str">
        <f aca="false">IF(D7551="","",D7551*IF(Settings!$B$23=Settings!$C$6,1,IF(Settings!$B$23="USD",1/INDEX(Settings!$B$29:$B$40,MONTH(B7551)),INDEX(Settings!$B$29:$B$40,MONTH(B7551)))))</f>
        <v/>
      </c>
    </row>
    <row r="7552" customFormat="false" ht="15" hidden="false" customHeight="false" outlineLevel="0" collapsed="false">
      <c r="I7552" s="0" t="str">
        <f aca="false">IF(A7552="","",IF(COUNTIF(Campaigns!$A$7:$A$300,A7552)&gt;0,"✓",IF(N(D7552)=0,"– no spend","⚠ add to Campaigns tab")))</f>
        <v/>
      </c>
      <c r="J7552" s="83" t="str">
        <f aca="false">IF(D7552="","",D7552*IF(Settings!$B$23=Settings!$C$6,1,IF(Settings!$B$23="USD",1/INDEX(Settings!$B$29:$B$40,MONTH(B7552)),INDEX(Settings!$B$29:$B$40,MONTH(B7552)))))</f>
        <v/>
      </c>
    </row>
    <row r="7553" customFormat="false" ht="15" hidden="false" customHeight="false" outlineLevel="0" collapsed="false">
      <c r="I7553" s="0" t="str">
        <f aca="false">IF(A7553="","",IF(COUNTIF(Campaigns!$A$7:$A$300,A7553)&gt;0,"✓",IF(N(D7553)=0,"– no spend","⚠ add to Campaigns tab")))</f>
        <v/>
      </c>
      <c r="J7553" s="83" t="str">
        <f aca="false">IF(D7553="","",D7553*IF(Settings!$B$23=Settings!$C$6,1,IF(Settings!$B$23="USD",1/INDEX(Settings!$B$29:$B$40,MONTH(B7553)),INDEX(Settings!$B$29:$B$40,MONTH(B7553)))))</f>
        <v/>
      </c>
    </row>
    <row r="7554" customFormat="false" ht="15" hidden="false" customHeight="false" outlineLevel="0" collapsed="false">
      <c r="I7554" s="0" t="str">
        <f aca="false">IF(A7554="","",IF(COUNTIF(Campaigns!$A$7:$A$300,A7554)&gt;0,"✓",IF(N(D7554)=0,"– no spend","⚠ add to Campaigns tab")))</f>
        <v/>
      </c>
      <c r="J7554" s="83" t="str">
        <f aca="false">IF(D7554="","",D7554*IF(Settings!$B$23=Settings!$C$6,1,IF(Settings!$B$23="USD",1/INDEX(Settings!$B$29:$B$40,MONTH(B7554)),INDEX(Settings!$B$29:$B$40,MONTH(B7554)))))</f>
        <v/>
      </c>
    </row>
    <row r="7555" customFormat="false" ht="15" hidden="false" customHeight="false" outlineLevel="0" collapsed="false">
      <c r="I7555" s="0" t="str">
        <f aca="false">IF(A7555="","",IF(COUNTIF(Campaigns!$A$7:$A$300,A7555)&gt;0,"✓",IF(N(D7555)=0,"– no spend","⚠ add to Campaigns tab")))</f>
        <v/>
      </c>
      <c r="J7555" s="83" t="str">
        <f aca="false">IF(D7555="","",D7555*IF(Settings!$B$23=Settings!$C$6,1,IF(Settings!$B$23="USD",1/INDEX(Settings!$B$29:$B$40,MONTH(B7555)),INDEX(Settings!$B$29:$B$40,MONTH(B7555)))))</f>
        <v/>
      </c>
    </row>
    <row r="7556" customFormat="false" ht="15" hidden="false" customHeight="false" outlineLevel="0" collapsed="false">
      <c r="I7556" s="0" t="str">
        <f aca="false">IF(A7556="","",IF(COUNTIF(Campaigns!$A$7:$A$300,A7556)&gt;0,"✓",IF(N(D7556)=0,"– no spend","⚠ add to Campaigns tab")))</f>
        <v/>
      </c>
      <c r="J7556" s="83" t="str">
        <f aca="false">IF(D7556="","",D7556*IF(Settings!$B$23=Settings!$C$6,1,IF(Settings!$B$23="USD",1/INDEX(Settings!$B$29:$B$40,MONTH(B7556)),INDEX(Settings!$B$29:$B$40,MONTH(B7556)))))</f>
        <v/>
      </c>
    </row>
    <row r="7557" customFormat="false" ht="15" hidden="false" customHeight="false" outlineLevel="0" collapsed="false">
      <c r="I7557" s="0" t="str">
        <f aca="false">IF(A7557="","",IF(COUNTIF(Campaigns!$A$7:$A$300,A7557)&gt;0,"✓",IF(N(D7557)=0,"– no spend","⚠ add to Campaigns tab")))</f>
        <v/>
      </c>
      <c r="J7557" s="83" t="str">
        <f aca="false">IF(D7557="","",D7557*IF(Settings!$B$23=Settings!$C$6,1,IF(Settings!$B$23="USD",1/INDEX(Settings!$B$29:$B$40,MONTH(B7557)),INDEX(Settings!$B$29:$B$40,MONTH(B7557)))))</f>
        <v/>
      </c>
    </row>
    <row r="7558" customFormat="false" ht="15" hidden="false" customHeight="false" outlineLevel="0" collapsed="false">
      <c r="I7558" s="0" t="str">
        <f aca="false">IF(A7558="","",IF(COUNTIF(Campaigns!$A$7:$A$300,A7558)&gt;0,"✓",IF(N(D7558)=0,"– no spend","⚠ add to Campaigns tab")))</f>
        <v/>
      </c>
      <c r="J7558" s="83" t="str">
        <f aca="false">IF(D7558="","",D7558*IF(Settings!$B$23=Settings!$C$6,1,IF(Settings!$B$23="USD",1/INDEX(Settings!$B$29:$B$40,MONTH(B7558)),INDEX(Settings!$B$29:$B$40,MONTH(B7558)))))</f>
        <v/>
      </c>
    </row>
    <row r="7559" customFormat="false" ht="15" hidden="false" customHeight="false" outlineLevel="0" collapsed="false">
      <c r="I7559" s="0" t="str">
        <f aca="false">IF(A7559="","",IF(COUNTIF(Campaigns!$A$7:$A$300,A7559)&gt;0,"✓",IF(N(D7559)=0,"– no spend","⚠ add to Campaigns tab")))</f>
        <v/>
      </c>
      <c r="J7559" s="83" t="str">
        <f aca="false">IF(D7559="","",D7559*IF(Settings!$B$23=Settings!$C$6,1,IF(Settings!$B$23="USD",1/INDEX(Settings!$B$29:$B$40,MONTH(B7559)),INDEX(Settings!$B$29:$B$40,MONTH(B7559)))))</f>
        <v/>
      </c>
    </row>
    <row r="7560" customFormat="false" ht="15" hidden="false" customHeight="false" outlineLevel="0" collapsed="false">
      <c r="I7560" s="0" t="str">
        <f aca="false">IF(A7560="","",IF(COUNTIF(Campaigns!$A$7:$A$300,A7560)&gt;0,"✓",IF(N(D7560)=0,"– no spend","⚠ add to Campaigns tab")))</f>
        <v/>
      </c>
      <c r="J7560" s="83" t="str">
        <f aca="false">IF(D7560="","",D7560*IF(Settings!$B$23=Settings!$C$6,1,IF(Settings!$B$23="USD",1/INDEX(Settings!$B$29:$B$40,MONTH(B7560)),INDEX(Settings!$B$29:$B$40,MONTH(B7560)))))</f>
        <v/>
      </c>
    </row>
    <row r="7561" customFormat="false" ht="15" hidden="false" customHeight="false" outlineLevel="0" collapsed="false">
      <c r="I7561" s="0" t="str">
        <f aca="false">IF(A7561="","",IF(COUNTIF(Campaigns!$A$7:$A$300,A7561)&gt;0,"✓",IF(N(D7561)=0,"– no spend","⚠ add to Campaigns tab")))</f>
        <v/>
      </c>
      <c r="J7561" s="83" t="str">
        <f aca="false">IF(D7561="","",D7561*IF(Settings!$B$23=Settings!$C$6,1,IF(Settings!$B$23="USD",1/INDEX(Settings!$B$29:$B$40,MONTH(B7561)),INDEX(Settings!$B$29:$B$40,MONTH(B7561)))))</f>
        <v/>
      </c>
    </row>
    <row r="7562" customFormat="false" ht="15" hidden="false" customHeight="false" outlineLevel="0" collapsed="false">
      <c r="I7562" s="0" t="str">
        <f aca="false">IF(A7562="","",IF(COUNTIF(Campaigns!$A$7:$A$300,A7562)&gt;0,"✓",IF(N(D7562)=0,"– no spend","⚠ add to Campaigns tab")))</f>
        <v/>
      </c>
      <c r="J7562" s="83" t="str">
        <f aca="false">IF(D7562="","",D7562*IF(Settings!$B$23=Settings!$C$6,1,IF(Settings!$B$23="USD",1/INDEX(Settings!$B$29:$B$40,MONTH(B7562)),INDEX(Settings!$B$29:$B$40,MONTH(B7562)))))</f>
        <v/>
      </c>
    </row>
    <row r="7563" customFormat="false" ht="15" hidden="false" customHeight="false" outlineLevel="0" collapsed="false">
      <c r="I7563" s="0" t="str">
        <f aca="false">IF(A7563="","",IF(COUNTIF(Campaigns!$A$7:$A$300,A7563)&gt;0,"✓",IF(N(D7563)=0,"– no spend","⚠ add to Campaigns tab")))</f>
        <v/>
      </c>
      <c r="J7563" s="83" t="str">
        <f aca="false">IF(D7563="","",D7563*IF(Settings!$B$23=Settings!$C$6,1,IF(Settings!$B$23="USD",1/INDEX(Settings!$B$29:$B$40,MONTH(B7563)),INDEX(Settings!$B$29:$B$40,MONTH(B7563)))))</f>
        <v/>
      </c>
    </row>
    <row r="7564" customFormat="false" ht="15" hidden="false" customHeight="false" outlineLevel="0" collapsed="false">
      <c r="I7564" s="0" t="str">
        <f aca="false">IF(A7564="","",IF(COUNTIF(Campaigns!$A$7:$A$300,A7564)&gt;0,"✓",IF(N(D7564)=0,"– no spend","⚠ add to Campaigns tab")))</f>
        <v/>
      </c>
      <c r="J7564" s="83" t="str">
        <f aca="false">IF(D7564="","",D7564*IF(Settings!$B$23=Settings!$C$6,1,IF(Settings!$B$23="USD",1/INDEX(Settings!$B$29:$B$40,MONTH(B7564)),INDEX(Settings!$B$29:$B$40,MONTH(B7564)))))</f>
        <v/>
      </c>
    </row>
    <row r="7565" customFormat="false" ht="15" hidden="false" customHeight="false" outlineLevel="0" collapsed="false">
      <c r="I7565" s="0" t="str">
        <f aca="false">IF(A7565="","",IF(COUNTIF(Campaigns!$A$7:$A$300,A7565)&gt;0,"✓",IF(N(D7565)=0,"– no spend","⚠ add to Campaigns tab")))</f>
        <v/>
      </c>
      <c r="J7565" s="83" t="str">
        <f aca="false">IF(D7565="","",D7565*IF(Settings!$B$23=Settings!$C$6,1,IF(Settings!$B$23="USD",1/INDEX(Settings!$B$29:$B$40,MONTH(B7565)),INDEX(Settings!$B$29:$B$40,MONTH(B7565)))))</f>
        <v/>
      </c>
    </row>
    <row r="7566" customFormat="false" ht="15" hidden="false" customHeight="false" outlineLevel="0" collapsed="false">
      <c r="I7566" s="0" t="str">
        <f aca="false">IF(A7566="","",IF(COUNTIF(Campaigns!$A$7:$A$300,A7566)&gt;0,"✓",IF(N(D7566)=0,"– no spend","⚠ add to Campaigns tab")))</f>
        <v/>
      </c>
      <c r="J7566" s="83" t="str">
        <f aca="false">IF(D7566="","",D7566*IF(Settings!$B$23=Settings!$C$6,1,IF(Settings!$B$23="USD",1/INDEX(Settings!$B$29:$B$40,MONTH(B7566)),INDEX(Settings!$B$29:$B$40,MONTH(B7566)))))</f>
        <v/>
      </c>
    </row>
    <row r="7567" customFormat="false" ht="15" hidden="false" customHeight="false" outlineLevel="0" collapsed="false">
      <c r="I7567" s="0" t="str">
        <f aca="false">IF(A7567="","",IF(COUNTIF(Campaigns!$A$7:$A$300,A7567)&gt;0,"✓",IF(N(D7567)=0,"– no spend","⚠ add to Campaigns tab")))</f>
        <v/>
      </c>
      <c r="J7567" s="83" t="str">
        <f aca="false">IF(D7567="","",D7567*IF(Settings!$B$23=Settings!$C$6,1,IF(Settings!$B$23="USD",1/INDEX(Settings!$B$29:$B$40,MONTH(B7567)),INDEX(Settings!$B$29:$B$40,MONTH(B7567)))))</f>
        <v/>
      </c>
    </row>
    <row r="7568" customFormat="false" ht="15" hidden="false" customHeight="false" outlineLevel="0" collapsed="false">
      <c r="I7568" s="0" t="str">
        <f aca="false">IF(A7568="","",IF(COUNTIF(Campaigns!$A$7:$A$300,A7568)&gt;0,"✓",IF(N(D7568)=0,"– no spend","⚠ add to Campaigns tab")))</f>
        <v/>
      </c>
      <c r="J7568" s="83" t="str">
        <f aca="false">IF(D7568="","",D7568*IF(Settings!$B$23=Settings!$C$6,1,IF(Settings!$B$23="USD",1/INDEX(Settings!$B$29:$B$40,MONTH(B7568)),INDEX(Settings!$B$29:$B$40,MONTH(B7568)))))</f>
        <v/>
      </c>
    </row>
    <row r="7569" customFormat="false" ht="15" hidden="false" customHeight="false" outlineLevel="0" collapsed="false">
      <c r="I7569" s="0" t="str">
        <f aca="false">IF(A7569="","",IF(COUNTIF(Campaigns!$A$7:$A$300,A7569)&gt;0,"✓",IF(N(D7569)=0,"– no spend","⚠ add to Campaigns tab")))</f>
        <v/>
      </c>
      <c r="J7569" s="83" t="str">
        <f aca="false">IF(D7569="","",D7569*IF(Settings!$B$23=Settings!$C$6,1,IF(Settings!$B$23="USD",1/INDEX(Settings!$B$29:$B$40,MONTH(B7569)),INDEX(Settings!$B$29:$B$40,MONTH(B7569)))))</f>
        <v/>
      </c>
    </row>
    <row r="7570" customFormat="false" ht="15" hidden="false" customHeight="false" outlineLevel="0" collapsed="false">
      <c r="I7570" s="0" t="str">
        <f aca="false">IF(A7570="","",IF(COUNTIF(Campaigns!$A$7:$A$300,A7570)&gt;0,"✓",IF(N(D7570)=0,"– no spend","⚠ add to Campaigns tab")))</f>
        <v/>
      </c>
      <c r="J7570" s="83" t="str">
        <f aca="false">IF(D7570="","",D7570*IF(Settings!$B$23=Settings!$C$6,1,IF(Settings!$B$23="USD",1/INDEX(Settings!$B$29:$B$40,MONTH(B7570)),INDEX(Settings!$B$29:$B$40,MONTH(B7570)))))</f>
        <v/>
      </c>
    </row>
    <row r="7571" customFormat="false" ht="15" hidden="false" customHeight="false" outlineLevel="0" collapsed="false">
      <c r="I7571" s="0" t="str">
        <f aca="false">IF(A7571="","",IF(COUNTIF(Campaigns!$A$7:$A$300,A7571)&gt;0,"✓",IF(N(D7571)=0,"– no spend","⚠ add to Campaigns tab")))</f>
        <v/>
      </c>
      <c r="J7571" s="83" t="str">
        <f aca="false">IF(D7571="","",D7571*IF(Settings!$B$23=Settings!$C$6,1,IF(Settings!$B$23="USD",1/INDEX(Settings!$B$29:$B$40,MONTH(B7571)),INDEX(Settings!$B$29:$B$40,MONTH(B7571)))))</f>
        <v/>
      </c>
    </row>
    <row r="7572" customFormat="false" ht="15" hidden="false" customHeight="false" outlineLevel="0" collapsed="false">
      <c r="I7572" s="0" t="str">
        <f aca="false">IF(A7572="","",IF(COUNTIF(Campaigns!$A$7:$A$300,A7572)&gt;0,"✓",IF(N(D7572)=0,"– no spend","⚠ add to Campaigns tab")))</f>
        <v/>
      </c>
      <c r="J7572" s="83" t="str">
        <f aca="false">IF(D7572="","",D7572*IF(Settings!$B$23=Settings!$C$6,1,IF(Settings!$B$23="USD",1/INDEX(Settings!$B$29:$B$40,MONTH(B7572)),INDEX(Settings!$B$29:$B$40,MONTH(B7572)))))</f>
        <v/>
      </c>
    </row>
    <row r="7573" customFormat="false" ht="15" hidden="false" customHeight="false" outlineLevel="0" collapsed="false">
      <c r="I7573" s="0" t="str">
        <f aca="false">IF(A7573="","",IF(COUNTIF(Campaigns!$A$7:$A$300,A7573)&gt;0,"✓",IF(N(D7573)=0,"– no spend","⚠ add to Campaigns tab")))</f>
        <v/>
      </c>
      <c r="J7573" s="83" t="str">
        <f aca="false">IF(D7573="","",D7573*IF(Settings!$B$23=Settings!$C$6,1,IF(Settings!$B$23="USD",1/INDEX(Settings!$B$29:$B$40,MONTH(B7573)),INDEX(Settings!$B$29:$B$40,MONTH(B7573)))))</f>
        <v/>
      </c>
    </row>
    <row r="7574" customFormat="false" ht="15" hidden="false" customHeight="false" outlineLevel="0" collapsed="false">
      <c r="I7574" s="0" t="str">
        <f aca="false">IF(A7574="","",IF(COUNTIF(Campaigns!$A$7:$A$300,A7574)&gt;0,"✓",IF(N(D7574)=0,"– no spend","⚠ add to Campaigns tab")))</f>
        <v/>
      </c>
      <c r="J7574" s="83" t="str">
        <f aca="false">IF(D7574="","",D7574*IF(Settings!$B$23=Settings!$C$6,1,IF(Settings!$B$23="USD",1/INDEX(Settings!$B$29:$B$40,MONTH(B7574)),INDEX(Settings!$B$29:$B$40,MONTH(B7574)))))</f>
        <v/>
      </c>
    </row>
    <row r="7575" customFormat="false" ht="15" hidden="false" customHeight="false" outlineLevel="0" collapsed="false">
      <c r="I7575" s="0" t="str">
        <f aca="false">IF(A7575="","",IF(COUNTIF(Campaigns!$A$7:$A$300,A7575)&gt;0,"✓",IF(N(D7575)=0,"– no spend","⚠ add to Campaigns tab")))</f>
        <v/>
      </c>
      <c r="J7575" s="83" t="str">
        <f aca="false">IF(D7575="","",D7575*IF(Settings!$B$23=Settings!$C$6,1,IF(Settings!$B$23="USD",1/INDEX(Settings!$B$29:$B$40,MONTH(B7575)),INDEX(Settings!$B$29:$B$40,MONTH(B7575)))))</f>
        <v/>
      </c>
    </row>
    <row r="7576" customFormat="false" ht="15" hidden="false" customHeight="false" outlineLevel="0" collapsed="false">
      <c r="I7576" s="0" t="str">
        <f aca="false">IF(A7576="","",IF(COUNTIF(Campaigns!$A$7:$A$300,A7576)&gt;0,"✓",IF(N(D7576)=0,"– no spend","⚠ add to Campaigns tab")))</f>
        <v/>
      </c>
      <c r="J7576" s="83" t="str">
        <f aca="false">IF(D7576="","",D7576*IF(Settings!$B$23=Settings!$C$6,1,IF(Settings!$B$23="USD",1/INDEX(Settings!$B$29:$B$40,MONTH(B7576)),INDEX(Settings!$B$29:$B$40,MONTH(B7576)))))</f>
        <v/>
      </c>
    </row>
    <row r="7577" customFormat="false" ht="15" hidden="false" customHeight="false" outlineLevel="0" collapsed="false">
      <c r="I7577" s="0" t="str">
        <f aca="false">IF(A7577="","",IF(COUNTIF(Campaigns!$A$7:$A$300,A7577)&gt;0,"✓",IF(N(D7577)=0,"– no spend","⚠ add to Campaigns tab")))</f>
        <v/>
      </c>
      <c r="J7577" s="83" t="str">
        <f aca="false">IF(D7577="","",D7577*IF(Settings!$B$23=Settings!$C$6,1,IF(Settings!$B$23="USD",1/INDEX(Settings!$B$29:$B$40,MONTH(B7577)),INDEX(Settings!$B$29:$B$40,MONTH(B7577)))))</f>
        <v/>
      </c>
    </row>
    <row r="7578" customFormat="false" ht="15" hidden="false" customHeight="false" outlineLevel="0" collapsed="false">
      <c r="I7578" s="0" t="str">
        <f aca="false">IF(A7578="","",IF(COUNTIF(Campaigns!$A$7:$A$300,A7578)&gt;0,"✓",IF(N(D7578)=0,"– no spend","⚠ add to Campaigns tab")))</f>
        <v/>
      </c>
      <c r="J7578" s="83" t="str">
        <f aca="false">IF(D7578="","",D7578*IF(Settings!$B$23=Settings!$C$6,1,IF(Settings!$B$23="USD",1/INDEX(Settings!$B$29:$B$40,MONTH(B7578)),INDEX(Settings!$B$29:$B$40,MONTH(B7578)))))</f>
        <v/>
      </c>
    </row>
    <row r="7579" customFormat="false" ht="15" hidden="false" customHeight="false" outlineLevel="0" collapsed="false">
      <c r="I7579" s="0" t="str">
        <f aca="false">IF(A7579="","",IF(COUNTIF(Campaigns!$A$7:$A$300,A7579)&gt;0,"✓",IF(N(D7579)=0,"– no spend","⚠ add to Campaigns tab")))</f>
        <v/>
      </c>
      <c r="J7579" s="83" t="str">
        <f aca="false">IF(D7579="","",D7579*IF(Settings!$B$23=Settings!$C$6,1,IF(Settings!$B$23="USD",1/INDEX(Settings!$B$29:$B$40,MONTH(B7579)),INDEX(Settings!$B$29:$B$40,MONTH(B7579)))))</f>
        <v/>
      </c>
    </row>
    <row r="7580" customFormat="false" ht="15" hidden="false" customHeight="false" outlineLevel="0" collapsed="false">
      <c r="I7580" s="0" t="str">
        <f aca="false">IF(A7580="","",IF(COUNTIF(Campaigns!$A$7:$A$300,A7580)&gt;0,"✓",IF(N(D7580)=0,"– no spend","⚠ add to Campaigns tab")))</f>
        <v/>
      </c>
      <c r="J7580" s="83" t="str">
        <f aca="false">IF(D7580="","",D7580*IF(Settings!$B$23=Settings!$C$6,1,IF(Settings!$B$23="USD",1/INDEX(Settings!$B$29:$B$40,MONTH(B7580)),INDEX(Settings!$B$29:$B$40,MONTH(B7580)))))</f>
        <v/>
      </c>
    </row>
    <row r="7581" customFormat="false" ht="15" hidden="false" customHeight="false" outlineLevel="0" collapsed="false">
      <c r="I7581" s="0" t="str">
        <f aca="false">IF(A7581="","",IF(COUNTIF(Campaigns!$A$7:$A$300,A7581)&gt;0,"✓",IF(N(D7581)=0,"– no spend","⚠ add to Campaigns tab")))</f>
        <v/>
      </c>
      <c r="J7581" s="83" t="str">
        <f aca="false">IF(D7581="","",D7581*IF(Settings!$B$23=Settings!$C$6,1,IF(Settings!$B$23="USD",1/INDEX(Settings!$B$29:$B$40,MONTH(B7581)),INDEX(Settings!$B$29:$B$40,MONTH(B7581)))))</f>
        <v/>
      </c>
    </row>
    <row r="7582" customFormat="false" ht="15" hidden="false" customHeight="false" outlineLevel="0" collapsed="false">
      <c r="I7582" s="0" t="str">
        <f aca="false">IF(A7582="","",IF(COUNTIF(Campaigns!$A$7:$A$300,A7582)&gt;0,"✓",IF(N(D7582)=0,"– no spend","⚠ add to Campaigns tab")))</f>
        <v/>
      </c>
      <c r="J7582" s="83" t="str">
        <f aca="false">IF(D7582="","",D7582*IF(Settings!$B$23=Settings!$C$6,1,IF(Settings!$B$23="USD",1/INDEX(Settings!$B$29:$B$40,MONTH(B7582)),INDEX(Settings!$B$29:$B$40,MONTH(B7582)))))</f>
        <v/>
      </c>
    </row>
    <row r="7583" customFormat="false" ht="15" hidden="false" customHeight="false" outlineLevel="0" collapsed="false">
      <c r="I7583" s="0" t="str">
        <f aca="false">IF(A7583="","",IF(COUNTIF(Campaigns!$A$7:$A$300,A7583)&gt;0,"✓",IF(N(D7583)=0,"– no spend","⚠ add to Campaigns tab")))</f>
        <v/>
      </c>
      <c r="J7583" s="83" t="str">
        <f aca="false">IF(D7583="","",D7583*IF(Settings!$B$23=Settings!$C$6,1,IF(Settings!$B$23="USD",1/INDEX(Settings!$B$29:$B$40,MONTH(B7583)),INDEX(Settings!$B$29:$B$40,MONTH(B7583)))))</f>
        <v/>
      </c>
    </row>
    <row r="7584" customFormat="false" ht="15" hidden="false" customHeight="false" outlineLevel="0" collapsed="false">
      <c r="I7584" s="0" t="str">
        <f aca="false">IF(A7584="","",IF(COUNTIF(Campaigns!$A$7:$A$300,A7584)&gt;0,"✓",IF(N(D7584)=0,"– no spend","⚠ add to Campaigns tab")))</f>
        <v/>
      </c>
      <c r="J7584" s="83" t="str">
        <f aca="false">IF(D7584="","",D7584*IF(Settings!$B$23=Settings!$C$6,1,IF(Settings!$B$23="USD",1/INDEX(Settings!$B$29:$B$40,MONTH(B7584)),INDEX(Settings!$B$29:$B$40,MONTH(B7584)))))</f>
        <v/>
      </c>
    </row>
    <row r="7585" customFormat="false" ht="15" hidden="false" customHeight="false" outlineLevel="0" collapsed="false">
      <c r="I7585" s="0" t="str">
        <f aca="false">IF(A7585="","",IF(COUNTIF(Campaigns!$A$7:$A$300,A7585)&gt;0,"✓",IF(N(D7585)=0,"– no spend","⚠ add to Campaigns tab")))</f>
        <v/>
      </c>
      <c r="J7585" s="83" t="str">
        <f aca="false">IF(D7585="","",D7585*IF(Settings!$B$23=Settings!$C$6,1,IF(Settings!$B$23="USD",1/INDEX(Settings!$B$29:$B$40,MONTH(B7585)),INDEX(Settings!$B$29:$B$40,MONTH(B7585)))))</f>
        <v/>
      </c>
    </row>
    <row r="7586" customFormat="false" ht="15" hidden="false" customHeight="false" outlineLevel="0" collapsed="false">
      <c r="I7586" s="0" t="str">
        <f aca="false">IF(A7586="","",IF(COUNTIF(Campaigns!$A$7:$A$300,A7586)&gt;0,"✓",IF(N(D7586)=0,"– no spend","⚠ add to Campaigns tab")))</f>
        <v/>
      </c>
      <c r="J7586" s="83" t="str">
        <f aca="false">IF(D7586="","",D7586*IF(Settings!$B$23=Settings!$C$6,1,IF(Settings!$B$23="USD",1/INDEX(Settings!$B$29:$B$40,MONTH(B7586)),INDEX(Settings!$B$29:$B$40,MONTH(B7586)))))</f>
        <v/>
      </c>
    </row>
    <row r="7587" customFormat="false" ht="15" hidden="false" customHeight="false" outlineLevel="0" collapsed="false">
      <c r="I7587" s="0" t="str">
        <f aca="false">IF(A7587="","",IF(COUNTIF(Campaigns!$A$7:$A$300,A7587)&gt;0,"✓",IF(N(D7587)=0,"– no spend","⚠ add to Campaigns tab")))</f>
        <v/>
      </c>
      <c r="J7587" s="83" t="str">
        <f aca="false">IF(D7587="","",D7587*IF(Settings!$B$23=Settings!$C$6,1,IF(Settings!$B$23="USD",1/INDEX(Settings!$B$29:$B$40,MONTH(B7587)),INDEX(Settings!$B$29:$B$40,MONTH(B7587)))))</f>
        <v/>
      </c>
    </row>
    <row r="7588" customFormat="false" ht="15" hidden="false" customHeight="false" outlineLevel="0" collapsed="false">
      <c r="I7588" s="0" t="str">
        <f aca="false">IF(A7588="","",IF(COUNTIF(Campaigns!$A$7:$A$300,A7588)&gt;0,"✓",IF(N(D7588)=0,"– no spend","⚠ add to Campaigns tab")))</f>
        <v/>
      </c>
      <c r="J7588" s="83" t="str">
        <f aca="false">IF(D7588="","",D7588*IF(Settings!$B$23=Settings!$C$6,1,IF(Settings!$B$23="USD",1/INDEX(Settings!$B$29:$B$40,MONTH(B7588)),INDEX(Settings!$B$29:$B$40,MONTH(B7588)))))</f>
        <v/>
      </c>
    </row>
    <row r="7589" customFormat="false" ht="15" hidden="false" customHeight="false" outlineLevel="0" collapsed="false">
      <c r="I7589" s="0" t="str">
        <f aca="false">IF(A7589="","",IF(COUNTIF(Campaigns!$A$7:$A$300,A7589)&gt;0,"✓",IF(N(D7589)=0,"– no spend","⚠ add to Campaigns tab")))</f>
        <v/>
      </c>
      <c r="J7589" s="83" t="str">
        <f aca="false">IF(D7589="","",D7589*IF(Settings!$B$23=Settings!$C$6,1,IF(Settings!$B$23="USD",1/INDEX(Settings!$B$29:$B$40,MONTH(B7589)),INDEX(Settings!$B$29:$B$40,MONTH(B7589)))))</f>
        <v/>
      </c>
    </row>
    <row r="7590" customFormat="false" ht="15" hidden="false" customHeight="false" outlineLevel="0" collapsed="false">
      <c r="I7590" s="0" t="str">
        <f aca="false">IF(A7590="","",IF(COUNTIF(Campaigns!$A$7:$A$300,A7590)&gt;0,"✓",IF(N(D7590)=0,"– no spend","⚠ add to Campaigns tab")))</f>
        <v/>
      </c>
      <c r="J7590" s="83" t="str">
        <f aca="false">IF(D7590="","",D7590*IF(Settings!$B$23=Settings!$C$6,1,IF(Settings!$B$23="USD",1/INDEX(Settings!$B$29:$B$40,MONTH(B7590)),INDEX(Settings!$B$29:$B$40,MONTH(B7590)))))</f>
        <v/>
      </c>
    </row>
    <row r="7591" customFormat="false" ht="15" hidden="false" customHeight="false" outlineLevel="0" collapsed="false">
      <c r="I7591" s="0" t="str">
        <f aca="false">IF(A7591="","",IF(COUNTIF(Campaigns!$A$7:$A$300,A7591)&gt;0,"✓",IF(N(D7591)=0,"– no spend","⚠ add to Campaigns tab")))</f>
        <v/>
      </c>
      <c r="J7591" s="83" t="str">
        <f aca="false">IF(D7591="","",D7591*IF(Settings!$B$23=Settings!$C$6,1,IF(Settings!$B$23="USD",1/INDEX(Settings!$B$29:$B$40,MONTH(B7591)),INDEX(Settings!$B$29:$B$40,MONTH(B7591)))))</f>
        <v/>
      </c>
    </row>
    <row r="7592" customFormat="false" ht="15" hidden="false" customHeight="false" outlineLevel="0" collapsed="false">
      <c r="I7592" s="0" t="str">
        <f aca="false">IF(A7592="","",IF(COUNTIF(Campaigns!$A$7:$A$300,A7592)&gt;0,"✓",IF(N(D7592)=0,"– no spend","⚠ add to Campaigns tab")))</f>
        <v/>
      </c>
      <c r="J7592" s="83" t="str">
        <f aca="false">IF(D7592="","",D7592*IF(Settings!$B$23=Settings!$C$6,1,IF(Settings!$B$23="USD",1/INDEX(Settings!$B$29:$B$40,MONTH(B7592)),INDEX(Settings!$B$29:$B$40,MONTH(B7592)))))</f>
        <v/>
      </c>
    </row>
    <row r="7593" customFormat="false" ht="15" hidden="false" customHeight="false" outlineLevel="0" collapsed="false">
      <c r="I7593" s="0" t="str">
        <f aca="false">IF(A7593="","",IF(COUNTIF(Campaigns!$A$7:$A$300,A7593)&gt;0,"✓",IF(N(D7593)=0,"– no spend","⚠ add to Campaigns tab")))</f>
        <v/>
      </c>
      <c r="J7593" s="83" t="str">
        <f aca="false">IF(D7593="","",D7593*IF(Settings!$B$23=Settings!$C$6,1,IF(Settings!$B$23="USD",1/INDEX(Settings!$B$29:$B$40,MONTH(B7593)),INDEX(Settings!$B$29:$B$40,MONTH(B7593)))))</f>
        <v/>
      </c>
    </row>
    <row r="7594" customFormat="false" ht="15" hidden="false" customHeight="false" outlineLevel="0" collapsed="false">
      <c r="I7594" s="0" t="str">
        <f aca="false">IF(A7594="","",IF(COUNTIF(Campaigns!$A$7:$A$300,A7594)&gt;0,"✓",IF(N(D7594)=0,"– no spend","⚠ add to Campaigns tab")))</f>
        <v/>
      </c>
      <c r="J7594" s="83" t="str">
        <f aca="false">IF(D7594="","",D7594*IF(Settings!$B$23=Settings!$C$6,1,IF(Settings!$B$23="USD",1/INDEX(Settings!$B$29:$B$40,MONTH(B7594)),INDEX(Settings!$B$29:$B$40,MONTH(B7594)))))</f>
        <v/>
      </c>
    </row>
    <row r="7595" customFormat="false" ht="15" hidden="false" customHeight="false" outlineLevel="0" collapsed="false">
      <c r="I7595" s="0" t="str">
        <f aca="false">IF(A7595="","",IF(COUNTIF(Campaigns!$A$7:$A$300,A7595)&gt;0,"✓",IF(N(D7595)=0,"– no spend","⚠ add to Campaigns tab")))</f>
        <v/>
      </c>
      <c r="J7595" s="83" t="str">
        <f aca="false">IF(D7595="","",D7595*IF(Settings!$B$23=Settings!$C$6,1,IF(Settings!$B$23="USD",1/INDEX(Settings!$B$29:$B$40,MONTH(B7595)),INDEX(Settings!$B$29:$B$40,MONTH(B7595)))))</f>
        <v/>
      </c>
    </row>
    <row r="7596" customFormat="false" ht="15" hidden="false" customHeight="false" outlineLevel="0" collapsed="false">
      <c r="I7596" s="0" t="str">
        <f aca="false">IF(A7596="","",IF(COUNTIF(Campaigns!$A$7:$A$300,A7596)&gt;0,"✓",IF(N(D7596)=0,"– no spend","⚠ add to Campaigns tab")))</f>
        <v/>
      </c>
      <c r="J7596" s="83" t="str">
        <f aca="false">IF(D7596="","",D7596*IF(Settings!$B$23=Settings!$C$6,1,IF(Settings!$B$23="USD",1/INDEX(Settings!$B$29:$B$40,MONTH(B7596)),INDEX(Settings!$B$29:$B$40,MONTH(B7596)))))</f>
        <v/>
      </c>
    </row>
    <row r="7597" customFormat="false" ht="15" hidden="false" customHeight="false" outlineLevel="0" collapsed="false">
      <c r="I7597" s="0" t="str">
        <f aca="false">IF(A7597="","",IF(COUNTIF(Campaigns!$A$7:$A$300,A7597)&gt;0,"✓",IF(N(D7597)=0,"– no spend","⚠ add to Campaigns tab")))</f>
        <v/>
      </c>
      <c r="J7597" s="83" t="str">
        <f aca="false">IF(D7597="","",D7597*IF(Settings!$B$23=Settings!$C$6,1,IF(Settings!$B$23="USD",1/INDEX(Settings!$B$29:$B$40,MONTH(B7597)),INDEX(Settings!$B$29:$B$40,MONTH(B7597)))))</f>
        <v/>
      </c>
    </row>
    <row r="7598" customFormat="false" ht="15" hidden="false" customHeight="false" outlineLevel="0" collapsed="false">
      <c r="I7598" s="0" t="str">
        <f aca="false">IF(A7598="","",IF(COUNTIF(Campaigns!$A$7:$A$300,A7598)&gt;0,"✓",IF(N(D7598)=0,"– no spend","⚠ add to Campaigns tab")))</f>
        <v/>
      </c>
      <c r="J7598" s="83" t="str">
        <f aca="false">IF(D7598="","",D7598*IF(Settings!$B$23=Settings!$C$6,1,IF(Settings!$B$23="USD",1/INDEX(Settings!$B$29:$B$40,MONTH(B7598)),INDEX(Settings!$B$29:$B$40,MONTH(B7598)))))</f>
        <v/>
      </c>
    </row>
    <row r="7599" customFormat="false" ht="15" hidden="false" customHeight="false" outlineLevel="0" collapsed="false">
      <c r="I7599" s="0" t="str">
        <f aca="false">IF(A7599="","",IF(COUNTIF(Campaigns!$A$7:$A$300,A7599)&gt;0,"✓",IF(N(D7599)=0,"– no spend","⚠ add to Campaigns tab")))</f>
        <v/>
      </c>
      <c r="J7599" s="83" t="str">
        <f aca="false">IF(D7599="","",D7599*IF(Settings!$B$23=Settings!$C$6,1,IF(Settings!$B$23="USD",1/INDEX(Settings!$B$29:$B$40,MONTH(B7599)),INDEX(Settings!$B$29:$B$40,MONTH(B7599)))))</f>
        <v/>
      </c>
    </row>
    <row r="7600" customFormat="false" ht="15" hidden="false" customHeight="false" outlineLevel="0" collapsed="false">
      <c r="I7600" s="0" t="str">
        <f aca="false">IF(A7600="","",IF(COUNTIF(Campaigns!$A$7:$A$300,A7600)&gt;0,"✓",IF(N(D7600)=0,"– no spend","⚠ add to Campaigns tab")))</f>
        <v/>
      </c>
      <c r="J7600" s="83" t="str">
        <f aca="false">IF(D7600="","",D7600*IF(Settings!$B$23=Settings!$C$6,1,IF(Settings!$B$23="USD",1/INDEX(Settings!$B$29:$B$40,MONTH(B7600)),INDEX(Settings!$B$29:$B$40,MONTH(B7600)))))</f>
        <v/>
      </c>
    </row>
    <row r="7601" customFormat="false" ht="15" hidden="false" customHeight="false" outlineLevel="0" collapsed="false">
      <c r="I7601" s="0" t="str">
        <f aca="false">IF(A7601="","",IF(COUNTIF(Campaigns!$A$7:$A$300,A7601)&gt;0,"✓",IF(N(D7601)=0,"– no spend","⚠ add to Campaigns tab")))</f>
        <v/>
      </c>
      <c r="J7601" s="83" t="str">
        <f aca="false">IF(D7601="","",D7601*IF(Settings!$B$23=Settings!$C$6,1,IF(Settings!$B$23="USD",1/INDEX(Settings!$B$29:$B$40,MONTH(B7601)),INDEX(Settings!$B$29:$B$40,MONTH(B7601)))))</f>
        <v/>
      </c>
    </row>
    <row r="7602" customFormat="false" ht="15" hidden="false" customHeight="false" outlineLevel="0" collapsed="false">
      <c r="I7602" s="0" t="str">
        <f aca="false">IF(A7602="","",IF(COUNTIF(Campaigns!$A$7:$A$300,A7602)&gt;0,"✓",IF(N(D7602)=0,"– no spend","⚠ add to Campaigns tab")))</f>
        <v/>
      </c>
      <c r="J7602" s="83" t="str">
        <f aca="false">IF(D7602="","",D7602*IF(Settings!$B$23=Settings!$C$6,1,IF(Settings!$B$23="USD",1/INDEX(Settings!$B$29:$B$40,MONTH(B7602)),INDEX(Settings!$B$29:$B$40,MONTH(B7602)))))</f>
        <v/>
      </c>
    </row>
    <row r="7603" customFormat="false" ht="15" hidden="false" customHeight="false" outlineLevel="0" collapsed="false">
      <c r="I7603" s="0" t="str">
        <f aca="false">IF(A7603="","",IF(COUNTIF(Campaigns!$A$7:$A$300,A7603)&gt;0,"✓",IF(N(D7603)=0,"– no spend","⚠ add to Campaigns tab")))</f>
        <v/>
      </c>
      <c r="J7603" s="83" t="str">
        <f aca="false">IF(D7603="","",D7603*IF(Settings!$B$23=Settings!$C$6,1,IF(Settings!$B$23="USD",1/INDEX(Settings!$B$29:$B$40,MONTH(B7603)),INDEX(Settings!$B$29:$B$40,MONTH(B7603)))))</f>
        <v/>
      </c>
    </row>
    <row r="7604" customFormat="false" ht="15" hidden="false" customHeight="false" outlineLevel="0" collapsed="false">
      <c r="I7604" s="0" t="str">
        <f aca="false">IF(A7604="","",IF(COUNTIF(Campaigns!$A$7:$A$300,A7604)&gt;0,"✓",IF(N(D7604)=0,"– no spend","⚠ add to Campaigns tab")))</f>
        <v/>
      </c>
      <c r="J7604" s="83" t="str">
        <f aca="false">IF(D7604="","",D7604*IF(Settings!$B$23=Settings!$C$6,1,IF(Settings!$B$23="USD",1/INDEX(Settings!$B$29:$B$40,MONTH(B7604)),INDEX(Settings!$B$29:$B$40,MONTH(B7604)))))</f>
        <v/>
      </c>
    </row>
    <row r="7605" customFormat="false" ht="15" hidden="false" customHeight="false" outlineLevel="0" collapsed="false">
      <c r="I7605" s="0" t="str">
        <f aca="false">IF(A7605="","",IF(COUNTIF(Campaigns!$A$7:$A$300,A7605)&gt;0,"✓",IF(N(D7605)=0,"– no spend","⚠ add to Campaigns tab")))</f>
        <v/>
      </c>
      <c r="J7605" s="83" t="str">
        <f aca="false">IF(D7605="","",D7605*IF(Settings!$B$23=Settings!$C$6,1,IF(Settings!$B$23="USD",1/INDEX(Settings!$B$29:$B$40,MONTH(B7605)),INDEX(Settings!$B$29:$B$40,MONTH(B7605)))))</f>
        <v/>
      </c>
    </row>
    <row r="7606" customFormat="false" ht="15" hidden="false" customHeight="false" outlineLevel="0" collapsed="false">
      <c r="I7606" s="0" t="str">
        <f aca="false">IF(A7606="","",IF(COUNTIF(Campaigns!$A$7:$A$300,A7606)&gt;0,"✓",IF(N(D7606)=0,"– no spend","⚠ add to Campaigns tab")))</f>
        <v/>
      </c>
      <c r="J7606" s="83" t="str">
        <f aca="false">IF(D7606="","",D7606*IF(Settings!$B$23=Settings!$C$6,1,IF(Settings!$B$23="USD",1/INDEX(Settings!$B$29:$B$40,MONTH(B7606)),INDEX(Settings!$B$29:$B$40,MONTH(B7606)))))</f>
        <v/>
      </c>
    </row>
    <row r="7607" customFormat="false" ht="15" hidden="false" customHeight="false" outlineLevel="0" collapsed="false">
      <c r="I7607" s="0" t="str">
        <f aca="false">IF(A7607="","",IF(COUNTIF(Campaigns!$A$7:$A$300,A7607)&gt;0,"✓",IF(N(D7607)=0,"– no spend","⚠ add to Campaigns tab")))</f>
        <v/>
      </c>
      <c r="J7607" s="83" t="str">
        <f aca="false">IF(D7607="","",D7607*IF(Settings!$B$23=Settings!$C$6,1,IF(Settings!$B$23="USD",1/INDEX(Settings!$B$29:$B$40,MONTH(B7607)),INDEX(Settings!$B$29:$B$40,MONTH(B7607)))))</f>
        <v/>
      </c>
    </row>
    <row r="7608" customFormat="false" ht="15" hidden="false" customHeight="false" outlineLevel="0" collapsed="false">
      <c r="I7608" s="0" t="str">
        <f aca="false">IF(A7608="","",IF(COUNTIF(Campaigns!$A$7:$A$300,A7608)&gt;0,"✓",IF(N(D7608)=0,"– no spend","⚠ add to Campaigns tab")))</f>
        <v/>
      </c>
      <c r="J7608" s="83" t="str">
        <f aca="false">IF(D7608="","",D7608*IF(Settings!$B$23=Settings!$C$6,1,IF(Settings!$B$23="USD",1/INDEX(Settings!$B$29:$B$40,MONTH(B7608)),INDEX(Settings!$B$29:$B$40,MONTH(B7608)))))</f>
        <v/>
      </c>
    </row>
    <row r="7609" customFormat="false" ht="15" hidden="false" customHeight="false" outlineLevel="0" collapsed="false">
      <c r="I7609" s="0" t="str">
        <f aca="false">IF(A7609="","",IF(COUNTIF(Campaigns!$A$7:$A$300,A7609)&gt;0,"✓",IF(N(D7609)=0,"– no spend","⚠ add to Campaigns tab")))</f>
        <v/>
      </c>
      <c r="J7609" s="83" t="str">
        <f aca="false">IF(D7609="","",D7609*IF(Settings!$B$23=Settings!$C$6,1,IF(Settings!$B$23="USD",1/INDEX(Settings!$B$29:$B$40,MONTH(B7609)),INDEX(Settings!$B$29:$B$40,MONTH(B7609)))))</f>
        <v/>
      </c>
    </row>
    <row r="7610" customFormat="false" ht="15" hidden="false" customHeight="false" outlineLevel="0" collapsed="false">
      <c r="I7610" s="0" t="str">
        <f aca="false">IF(A7610="","",IF(COUNTIF(Campaigns!$A$7:$A$300,A7610)&gt;0,"✓",IF(N(D7610)=0,"– no spend","⚠ add to Campaigns tab")))</f>
        <v/>
      </c>
      <c r="J7610" s="83" t="str">
        <f aca="false">IF(D7610="","",D7610*IF(Settings!$B$23=Settings!$C$6,1,IF(Settings!$B$23="USD",1/INDEX(Settings!$B$29:$B$40,MONTH(B7610)),INDEX(Settings!$B$29:$B$40,MONTH(B7610)))))</f>
        <v/>
      </c>
    </row>
    <row r="7611" customFormat="false" ht="15" hidden="false" customHeight="false" outlineLevel="0" collapsed="false">
      <c r="I7611" s="0" t="str">
        <f aca="false">IF(A7611="","",IF(COUNTIF(Campaigns!$A$7:$A$300,A7611)&gt;0,"✓",IF(N(D7611)=0,"– no spend","⚠ add to Campaigns tab")))</f>
        <v/>
      </c>
      <c r="J7611" s="83" t="str">
        <f aca="false">IF(D7611="","",D7611*IF(Settings!$B$23=Settings!$C$6,1,IF(Settings!$B$23="USD",1/INDEX(Settings!$B$29:$B$40,MONTH(B7611)),INDEX(Settings!$B$29:$B$40,MONTH(B7611)))))</f>
        <v/>
      </c>
    </row>
    <row r="7612" customFormat="false" ht="15" hidden="false" customHeight="false" outlineLevel="0" collapsed="false">
      <c r="I7612" s="0" t="str">
        <f aca="false">IF(A7612="","",IF(COUNTIF(Campaigns!$A$7:$A$300,A7612)&gt;0,"✓",IF(N(D7612)=0,"– no spend","⚠ add to Campaigns tab")))</f>
        <v/>
      </c>
      <c r="J7612" s="83" t="str">
        <f aca="false">IF(D7612="","",D7612*IF(Settings!$B$23=Settings!$C$6,1,IF(Settings!$B$23="USD",1/INDEX(Settings!$B$29:$B$40,MONTH(B7612)),INDEX(Settings!$B$29:$B$40,MONTH(B7612)))))</f>
        <v/>
      </c>
    </row>
    <row r="7613" customFormat="false" ht="15" hidden="false" customHeight="false" outlineLevel="0" collapsed="false">
      <c r="I7613" s="0" t="str">
        <f aca="false">IF(A7613="","",IF(COUNTIF(Campaigns!$A$7:$A$300,A7613)&gt;0,"✓",IF(N(D7613)=0,"– no spend","⚠ add to Campaigns tab")))</f>
        <v/>
      </c>
      <c r="J7613" s="83" t="str">
        <f aca="false">IF(D7613="","",D7613*IF(Settings!$B$23=Settings!$C$6,1,IF(Settings!$B$23="USD",1/INDEX(Settings!$B$29:$B$40,MONTH(B7613)),INDEX(Settings!$B$29:$B$40,MONTH(B7613)))))</f>
        <v/>
      </c>
    </row>
    <row r="7614" customFormat="false" ht="15" hidden="false" customHeight="false" outlineLevel="0" collapsed="false">
      <c r="I7614" s="0" t="str">
        <f aca="false">IF(A7614="","",IF(COUNTIF(Campaigns!$A$7:$A$300,A7614)&gt;0,"✓",IF(N(D7614)=0,"– no spend","⚠ add to Campaigns tab")))</f>
        <v/>
      </c>
      <c r="J7614" s="83" t="str">
        <f aca="false">IF(D7614="","",D7614*IF(Settings!$B$23=Settings!$C$6,1,IF(Settings!$B$23="USD",1/INDEX(Settings!$B$29:$B$40,MONTH(B7614)),INDEX(Settings!$B$29:$B$40,MONTH(B7614)))))</f>
        <v/>
      </c>
    </row>
    <row r="7615" customFormat="false" ht="15" hidden="false" customHeight="false" outlineLevel="0" collapsed="false">
      <c r="I7615" s="0" t="str">
        <f aca="false">IF(A7615="","",IF(COUNTIF(Campaigns!$A$7:$A$300,A7615)&gt;0,"✓",IF(N(D7615)=0,"– no spend","⚠ add to Campaigns tab")))</f>
        <v/>
      </c>
      <c r="J7615" s="83" t="str">
        <f aca="false">IF(D7615="","",D7615*IF(Settings!$B$23=Settings!$C$6,1,IF(Settings!$B$23="USD",1/INDEX(Settings!$B$29:$B$40,MONTH(B7615)),INDEX(Settings!$B$29:$B$40,MONTH(B7615)))))</f>
        <v/>
      </c>
    </row>
    <row r="7616" customFormat="false" ht="15" hidden="false" customHeight="false" outlineLevel="0" collapsed="false">
      <c r="I7616" s="0" t="str">
        <f aca="false">IF(A7616="","",IF(COUNTIF(Campaigns!$A$7:$A$300,A7616)&gt;0,"✓",IF(N(D7616)=0,"– no spend","⚠ add to Campaigns tab")))</f>
        <v/>
      </c>
      <c r="J7616" s="83" t="str">
        <f aca="false">IF(D7616="","",D7616*IF(Settings!$B$23=Settings!$C$6,1,IF(Settings!$B$23="USD",1/INDEX(Settings!$B$29:$B$40,MONTH(B7616)),INDEX(Settings!$B$29:$B$40,MONTH(B7616)))))</f>
        <v/>
      </c>
    </row>
    <row r="7617" customFormat="false" ht="15" hidden="false" customHeight="false" outlineLevel="0" collapsed="false">
      <c r="I7617" s="0" t="str">
        <f aca="false">IF(A7617="","",IF(COUNTIF(Campaigns!$A$7:$A$300,A7617)&gt;0,"✓",IF(N(D7617)=0,"– no spend","⚠ add to Campaigns tab")))</f>
        <v/>
      </c>
      <c r="J7617" s="83" t="str">
        <f aca="false">IF(D7617="","",D7617*IF(Settings!$B$23=Settings!$C$6,1,IF(Settings!$B$23="USD",1/INDEX(Settings!$B$29:$B$40,MONTH(B7617)),INDEX(Settings!$B$29:$B$40,MONTH(B7617)))))</f>
        <v/>
      </c>
    </row>
    <row r="7618" customFormat="false" ht="15" hidden="false" customHeight="false" outlineLevel="0" collapsed="false">
      <c r="I7618" s="0" t="str">
        <f aca="false">IF(A7618="","",IF(COUNTIF(Campaigns!$A$7:$A$300,A7618)&gt;0,"✓",IF(N(D7618)=0,"– no spend","⚠ add to Campaigns tab")))</f>
        <v/>
      </c>
      <c r="J7618" s="83" t="str">
        <f aca="false">IF(D7618="","",D7618*IF(Settings!$B$23=Settings!$C$6,1,IF(Settings!$B$23="USD",1/INDEX(Settings!$B$29:$B$40,MONTH(B7618)),INDEX(Settings!$B$29:$B$40,MONTH(B7618)))))</f>
        <v/>
      </c>
    </row>
    <row r="7619" customFormat="false" ht="15" hidden="false" customHeight="false" outlineLevel="0" collapsed="false">
      <c r="I7619" s="0" t="str">
        <f aca="false">IF(A7619="","",IF(COUNTIF(Campaigns!$A$7:$A$300,A7619)&gt;0,"✓",IF(N(D7619)=0,"– no spend","⚠ add to Campaigns tab")))</f>
        <v/>
      </c>
      <c r="J7619" s="83" t="str">
        <f aca="false">IF(D7619="","",D7619*IF(Settings!$B$23=Settings!$C$6,1,IF(Settings!$B$23="USD",1/INDEX(Settings!$B$29:$B$40,MONTH(B7619)),INDEX(Settings!$B$29:$B$40,MONTH(B7619)))))</f>
        <v/>
      </c>
    </row>
    <row r="7620" customFormat="false" ht="15" hidden="false" customHeight="false" outlineLevel="0" collapsed="false">
      <c r="I7620" s="0" t="str">
        <f aca="false">IF(A7620="","",IF(COUNTIF(Campaigns!$A$7:$A$300,A7620)&gt;0,"✓",IF(N(D7620)=0,"– no spend","⚠ add to Campaigns tab")))</f>
        <v/>
      </c>
      <c r="J7620" s="83" t="str">
        <f aca="false">IF(D7620="","",D7620*IF(Settings!$B$23=Settings!$C$6,1,IF(Settings!$B$23="USD",1/INDEX(Settings!$B$29:$B$40,MONTH(B7620)),INDEX(Settings!$B$29:$B$40,MONTH(B7620)))))</f>
        <v/>
      </c>
    </row>
    <row r="7621" customFormat="false" ht="15" hidden="false" customHeight="false" outlineLevel="0" collapsed="false">
      <c r="I7621" s="0" t="str">
        <f aca="false">IF(A7621="","",IF(COUNTIF(Campaigns!$A$7:$A$300,A7621)&gt;0,"✓",IF(N(D7621)=0,"– no spend","⚠ add to Campaigns tab")))</f>
        <v/>
      </c>
      <c r="J7621" s="83" t="str">
        <f aca="false">IF(D7621="","",D7621*IF(Settings!$B$23=Settings!$C$6,1,IF(Settings!$B$23="USD",1/INDEX(Settings!$B$29:$B$40,MONTH(B7621)),INDEX(Settings!$B$29:$B$40,MONTH(B7621)))))</f>
        <v/>
      </c>
    </row>
    <row r="7622" customFormat="false" ht="15" hidden="false" customHeight="false" outlineLevel="0" collapsed="false">
      <c r="I7622" s="0" t="str">
        <f aca="false">IF(A7622="","",IF(COUNTIF(Campaigns!$A$7:$A$300,A7622)&gt;0,"✓",IF(N(D7622)=0,"– no spend","⚠ add to Campaigns tab")))</f>
        <v/>
      </c>
      <c r="J7622" s="83" t="str">
        <f aca="false">IF(D7622="","",D7622*IF(Settings!$B$23=Settings!$C$6,1,IF(Settings!$B$23="USD",1/INDEX(Settings!$B$29:$B$40,MONTH(B7622)),INDEX(Settings!$B$29:$B$40,MONTH(B7622)))))</f>
        <v/>
      </c>
    </row>
    <row r="7623" customFormat="false" ht="15" hidden="false" customHeight="false" outlineLevel="0" collapsed="false">
      <c r="I7623" s="0" t="str">
        <f aca="false">IF(A7623="","",IF(COUNTIF(Campaigns!$A$7:$A$300,A7623)&gt;0,"✓",IF(N(D7623)=0,"– no spend","⚠ add to Campaigns tab")))</f>
        <v/>
      </c>
      <c r="J7623" s="83" t="str">
        <f aca="false">IF(D7623="","",D7623*IF(Settings!$B$23=Settings!$C$6,1,IF(Settings!$B$23="USD",1/INDEX(Settings!$B$29:$B$40,MONTH(B7623)),INDEX(Settings!$B$29:$B$40,MONTH(B7623)))))</f>
        <v/>
      </c>
    </row>
    <row r="7624" customFormat="false" ht="15" hidden="false" customHeight="false" outlineLevel="0" collapsed="false">
      <c r="I7624" s="0" t="str">
        <f aca="false">IF(A7624="","",IF(COUNTIF(Campaigns!$A$7:$A$300,A7624)&gt;0,"✓",IF(N(D7624)=0,"– no spend","⚠ add to Campaigns tab")))</f>
        <v/>
      </c>
      <c r="J7624" s="83" t="str">
        <f aca="false">IF(D7624="","",D7624*IF(Settings!$B$23=Settings!$C$6,1,IF(Settings!$B$23="USD",1/INDEX(Settings!$B$29:$B$40,MONTH(B7624)),INDEX(Settings!$B$29:$B$40,MONTH(B7624)))))</f>
        <v/>
      </c>
    </row>
    <row r="7625" customFormat="false" ht="15" hidden="false" customHeight="false" outlineLevel="0" collapsed="false">
      <c r="I7625" s="0" t="str">
        <f aca="false">IF(A7625="","",IF(COUNTIF(Campaigns!$A$7:$A$300,A7625)&gt;0,"✓",IF(N(D7625)=0,"– no spend","⚠ add to Campaigns tab")))</f>
        <v/>
      </c>
      <c r="J7625" s="83" t="str">
        <f aca="false">IF(D7625="","",D7625*IF(Settings!$B$23=Settings!$C$6,1,IF(Settings!$B$23="USD",1/INDEX(Settings!$B$29:$B$40,MONTH(B7625)),INDEX(Settings!$B$29:$B$40,MONTH(B7625)))))</f>
        <v/>
      </c>
    </row>
    <row r="7626" customFormat="false" ht="15" hidden="false" customHeight="false" outlineLevel="0" collapsed="false">
      <c r="I7626" s="0" t="str">
        <f aca="false">IF(A7626="","",IF(COUNTIF(Campaigns!$A$7:$A$300,A7626)&gt;0,"✓",IF(N(D7626)=0,"– no spend","⚠ add to Campaigns tab")))</f>
        <v/>
      </c>
      <c r="J7626" s="83" t="str">
        <f aca="false">IF(D7626="","",D7626*IF(Settings!$B$23=Settings!$C$6,1,IF(Settings!$B$23="USD",1/INDEX(Settings!$B$29:$B$40,MONTH(B7626)),INDEX(Settings!$B$29:$B$40,MONTH(B7626)))))</f>
        <v/>
      </c>
    </row>
    <row r="7627" customFormat="false" ht="15" hidden="false" customHeight="false" outlineLevel="0" collapsed="false">
      <c r="I7627" s="0" t="str">
        <f aca="false">IF(A7627="","",IF(COUNTIF(Campaigns!$A$7:$A$300,A7627)&gt;0,"✓",IF(N(D7627)=0,"– no spend","⚠ add to Campaigns tab")))</f>
        <v/>
      </c>
      <c r="J7627" s="83" t="str">
        <f aca="false">IF(D7627="","",D7627*IF(Settings!$B$23=Settings!$C$6,1,IF(Settings!$B$23="USD",1/INDEX(Settings!$B$29:$B$40,MONTH(B7627)),INDEX(Settings!$B$29:$B$40,MONTH(B7627)))))</f>
        <v/>
      </c>
    </row>
    <row r="7628" customFormat="false" ht="15" hidden="false" customHeight="false" outlineLevel="0" collapsed="false">
      <c r="I7628" s="0" t="str">
        <f aca="false">IF(A7628="","",IF(COUNTIF(Campaigns!$A$7:$A$300,A7628)&gt;0,"✓",IF(N(D7628)=0,"– no spend","⚠ add to Campaigns tab")))</f>
        <v/>
      </c>
      <c r="J7628" s="83" t="str">
        <f aca="false">IF(D7628="","",D7628*IF(Settings!$B$23=Settings!$C$6,1,IF(Settings!$B$23="USD",1/INDEX(Settings!$B$29:$B$40,MONTH(B7628)),INDEX(Settings!$B$29:$B$40,MONTH(B7628)))))</f>
        <v/>
      </c>
    </row>
    <row r="7629" customFormat="false" ht="15" hidden="false" customHeight="false" outlineLevel="0" collapsed="false">
      <c r="I7629" s="0" t="str">
        <f aca="false">IF(A7629="","",IF(COUNTIF(Campaigns!$A$7:$A$300,A7629)&gt;0,"✓",IF(N(D7629)=0,"– no spend","⚠ add to Campaigns tab")))</f>
        <v/>
      </c>
      <c r="J7629" s="83" t="str">
        <f aca="false">IF(D7629="","",D7629*IF(Settings!$B$23=Settings!$C$6,1,IF(Settings!$B$23="USD",1/INDEX(Settings!$B$29:$B$40,MONTH(B7629)),INDEX(Settings!$B$29:$B$40,MONTH(B7629)))))</f>
        <v/>
      </c>
    </row>
    <row r="7630" customFormat="false" ht="15" hidden="false" customHeight="false" outlineLevel="0" collapsed="false">
      <c r="I7630" s="0" t="str">
        <f aca="false">IF(A7630="","",IF(COUNTIF(Campaigns!$A$7:$A$300,A7630)&gt;0,"✓",IF(N(D7630)=0,"– no spend","⚠ add to Campaigns tab")))</f>
        <v/>
      </c>
      <c r="J7630" s="83" t="str">
        <f aca="false">IF(D7630="","",D7630*IF(Settings!$B$23=Settings!$C$6,1,IF(Settings!$B$23="USD",1/INDEX(Settings!$B$29:$B$40,MONTH(B7630)),INDEX(Settings!$B$29:$B$40,MONTH(B7630)))))</f>
        <v/>
      </c>
    </row>
    <row r="7631" customFormat="false" ht="15" hidden="false" customHeight="false" outlineLevel="0" collapsed="false">
      <c r="I7631" s="0" t="str">
        <f aca="false">IF(A7631="","",IF(COUNTIF(Campaigns!$A$7:$A$300,A7631)&gt;0,"✓",IF(N(D7631)=0,"– no spend","⚠ add to Campaigns tab")))</f>
        <v/>
      </c>
      <c r="J7631" s="83" t="str">
        <f aca="false">IF(D7631="","",D7631*IF(Settings!$B$23=Settings!$C$6,1,IF(Settings!$B$23="USD",1/INDEX(Settings!$B$29:$B$40,MONTH(B7631)),INDEX(Settings!$B$29:$B$40,MONTH(B7631)))))</f>
        <v/>
      </c>
    </row>
    <row r="7632" customFormat="false" ht="15" hidden="false" customHeight="false" outlineLevel="0" collapsed="false">
      <c r="I7632" s="0" t="str">
        <f aca="false">IF(A7632="","",IF(COUNTIF(Campaigns!$A$7:$A$300,A7632)&gt;0,"✓",IF(N(D7632)=0,"– no spend","⚠ add to Campaigns tab")))</f>
        <v/>
      </c>
      <c r="J7632" s="83" t="str">
        <f aca="false">IF(D7632="","",D7632*IF(Settings!$B$23=Settings!$C$6,1,IF(Settings!$B$23="USD",1/INDEX(Settings!$B$29:$B$40,MONTH(B7632)),INDEX(Settings!$B$29:$B$40,MONTH(B7632)))))</f>
        <v/>
      </c>
    </row>
    <row r="7633" customFormat="false" ht="15" hidden="false" customHeight="false" outlineLevel="0" collapsed="false">
      <c r="I7633" s="0" t="str">
        <f aca="false">IF(A7633="","",IF(COUNTIF(Campaigns!$A$7:$A$300,A7633)&gt;0,"✓",IF(N(D7633)=0,"– no spend","⚠ add to Campaigns tab")))</f>
        <v/>
      </c>
      <c r="J7633" s="83" t="str">
        <f aca="false">IF(D7633="","",D7633*IF(Settings!$B$23=Settings!$C$6,1,IF(Settings!$B$23="USD",1/INDEX(Settings!$B$29:$B$40,MONTH(B7633)),INDEX(Settings!$B$29:$B$40,MONTH(B7633)))))</f>
        <v/>
      </c>
    </row>
    <row r="7634" customFormat="false" ht="15" hidden="false" customHeight="false" outlineLevel="0" collapsed="false">
      <c r="I7634" s="0" t="str">
        <f aca="false">IF(A7634="","",IF(COUNTIF(Campaigns!$A$7:$A$300,A7634)&gt;0,"✓",IF(N(D7634)=0,"– no spend","⚠ add to Campaigns tab")))</f>
        <v/>
      </c>
      <c r="J7634" s="83" t="str">
        <f aca="false">IF(D7634="","",D7634*IF(Settings!$B$23=Settings!$C$6,1,IF(Settings!$B$23="USD",1/INDEX(Settings!$B$29:$B$40,MONTH(B7634)),INDEX(Settings!$B$29:$B$40,MONTH(B7634)))))</f>
        <v/>
      </c>
    </row>
    <row r="7635" customFormat="false" ht="15" hidden="false" customHeight="false" outlineLevel="0" collapsed="false">
      <c r="I7635" s="0" t="str">
        <f aca="false">IF(A7635="","",IF(COUNTIF(Campaigns!$A$7:$A$300,A7635)&gt;0,"✓",IF(N(D7635)=0,"– no spend","⚠ add to Campaigns tab")))</f>
        <v/>
      </c>
      <c r="J7635" s="83" t="str">
        <f aca="false">IF(D7635="","",D7635*IF(Settings!$B$23=Settings!$C$6,1,IF(Settings!$B$23="USD",1/INDEX(Settings!$B$29:$B$40,MONTH(B7635)),INDEX(Settings!$B$29:$B$40,MONTH(B7635)))))</f>
        <v/>
      </c>
    </row>
    <row r="7636" customFormat="false" ht="15" hidden="false" customHeight="false" outlineLevel="0" collapsed="false">
      <c r="I7636" s="0" t="str">
        <f aca="false">IF(A7636="","",IF(COUNTIF(Campaigns!$A$7:$A$300,A7636)&gt;0,"✓",IF(N(D7636)=0,"– no spend","⚠ add to Campaigns tab")))</f>
        <v/>
      </c>
      <c r="J7636" s="83" t="str">
        <f aca="false">IF(D7636="","",D7636*IF(Settings!$B$23=Settings!$C$6,1,IF(Settings!$B$23="USD",1/INDEX(Settings!$B$29:$B$40,MONTH(B7636)),INDEX(Settings!$B$29:$B$40,MONTH(B7636)))))</f>
        <v/>
      </c>
    </row>
    <row r="7637" customFormat="false" ht="15" hidden="false" customHeight="false" outlineLevel="0" collapsed="false">
      <c r="I7637" s="0" t="str">
        <f aca="false">IF(A7637="","",IF(COUNTIF(Campaigns!$A$7:$A$300,A7637)&gt;0,"✓",IF(N(D7637)=0,"– no spend","⚠ add to Campaigns tab")))</f>
        <v/>
      </c>
      <c r="J7637" s="83" t="str">
        <f aca="false">IF(D7637="","",D7637*IF(Settings!$B$23=Settings!$C$6,1,IF(Settings!$B$23="USD",1/INDEX(Settings!$B$29:$B$40,MONTH(B7637)),INDEX(Settings!$B$29:$B$40,MONTH(B7637)))))</f>
        <v/>
      </c>
    </row>
    <row r="7638" customFormat="false" ht="15" hidden="false" customHeight="false" outlineLevel="0" collapsed="false">
      <c r="I7638" s="0" t="str">
        <f aca="false">IF(A7638="","",IF(COUNTIF(Campaigns!$A$7:$A$300,A7638)&gt;0,"✓",IF(N(D7638)=0,"– no spend","⚠ add to Campaigns tab")))</f>
        <v/>
      </c>
      <c r="J7638" s="83" t="str">
        <f aca="false">IF(D7638="","",D7638*IF(Settings!$B$23=Settings!$C$6,1,IF(Settings!$B$23="USD",1/INDEX(Settings!$B$29:$B$40,MONTH(B7638)),INDEX(Settings!$B$29:$B$40,MONTH(B7638)))))</f>
        <v/>
      </c>
    </row>
    <row r="7639" customFormat="false" ht="15" hidden="false" customHeight="false" outlineLevel="0" collapsed="false">
      <c r="I7639" s="0" t="str">
        <f aca="false">IF(A7639="","",IF(COUNTIF(Campaigns!$A$7:$A$300,A7639)&gt;0,"✓",IF(N(D7639)=0,"– no spend","⚠ add to Campaigns tab")))</f>
        <v/>
      </c>
      <c r="J7639" s="83" t="str">
        <f aca="false">IF(D7639="","",D7639*IF(Settings!$B$23=Settings!$C$6,1,IF(Settings!$B$23="USD",1/INDEX(Settings!$B$29:$B$40,MONTH(B7639)),INDEX(Settings!$B$29:$B$40,MONTH(B7639)))))</f>
        <v/>
      </c>
    </row>
    <row r="7640" customFormat="false" ht="15" hidden="false" customHeight="false" outlineLevel="0" collapsed="false">
      <c r="I7640" s="0" t="str">
        <f aca="false">IF(A7640="","",IF(COUNTIF(Campaigns!$A$7:$A$300,A7640)&gt;0,"✓",IF(N(D7640)=0,"– no spend","⚠ add to Campaigns tab")))</f>
        <v/>
      </c>
      <c r="J7640" s="83" t="str">
        <f aca="false">IF(D7640="","",D7640*IF(Settings!$B$23=Settings!$C$6,1,IF(Settings!$B$23="USD",1/INDEX(Settings!$B$29:$B$40,MONTH(B7640)),INDEX(Settings!$B$29:$B$40,MONTH(B7640)))))</f>
        <v/>
      </c>
    </row>
    <row r="7641" customFormat="false" ht="15" hidden="false" customHeight="false" outlineLevel="0" collapsed="false">
      <c r="I7641" s="0" t="str">
        <f aca="false">IF(A7641="","",IF(COUNTIF(Campaigns!$A$7:$A$300,A7641)&gt;0,"✓",IF(N(D7641)=0,"– no spend","⚠ add to Campaigns tab")))</f>
        <v/>
      </c>
      <c r="J7641" s="83" t="str">
        <f aca="false">IF(D7641="","",D7641*IF(Settings!$B$23=Settings!$C$6,1,IF(Settings!$B$23="USD",1/INDEX(Settings!$B$29:$B$40,MONTH(B7641)),INDEX(Settings!$B$29:$B$40,MONTH(B7641)))))</f>
        <v/>
      </c>
    </row>
    <row r="7642" customFormat="false" ht="15" hidden="false" customHeight="false" outlineLevel="0" collapsed="false">
      <c r="I7642" s="0" t="str">
        <f aca="false">IF(A7642="","",IF(COUNTIF(Campaigns!$A$7:$A$300,A7642)&gt;0,"✓",IF(N(D7642)=0,"– no spend","⚠ add to Campaigns tab")))</f>
        <v/>
      </c>
      <c r="J7642" s="83" t="str">
        <f aca="false">IF(D7642="","",D7642*IF(Settings!$B$23=Settings!$C$6,1,IF(Settings!$B$23="USD",1/INDEX(Settings!$B$29:$B$40,MONTH(B7642)),INDEX(Settings!$B$29:$B$40,MONTH(B7642)))))</f>
        <v/>
      </c>
    </row>
    <row r="7643" customFormat="false" ht="15" hidden="false" customHeight="false" outlineLevel="0" collapsed="false">
      <c r="I7643" s="0" t="str">
        <f aca="false">IF(A7643="","",IF(COUNTIF(Campaigns!$A$7:$A$300,A7643)&gt;0,"✓",IF(N(D7643)=0,"– no spend","⚠ add to Campaigns tab")))</f>
        <v/>
      </c>
      <c r="J7643" s="83" t="str">
        <f aca="false">IF(D7643="","",D7643*IF(Settings!$B$23=Settings!$C$6,1,IF(Settings!$B$23="USD",1/INDEX(Settings!$B$29:$B$40,MONTH(B7643)),INDEX(Settings!$B$29:$B$40,MONTH(B7643)))))</f>
        <v/>
      </c>
    </row>
    <row r="7644" customFormat="false" ht="15" hidden="false" customHeight="false" outlineLevel="0" collapsed="false">
      <c r="I7644" s="0" t="str">
        <f aca="false">IF(A7644="","",IF(COUNTIF(Campaigns!$A$7:$A$300,A7644)&gt;0,"✓",IF(N(D7644)=0,"– no spend","⚠ add to Campaigns tab")))</f>
        <v/>
      </c>
      <c r="J7644" s="83" t="str">
        <f aca="false">IF(D7644="","",D7644*IF(Settings!$B$23=Settings!$C$6,1,IF(Settings!$B$23="USD",1/INDEX(Settings!$B$29:$B$40,MONTH(B7644)),INDEX(Settings!$B$29:$B$40,MONTH(B7644)))))</f>
        <v/>
      </c>
    </row>
    <row r="7645" customFormat="false" ht="15" hidden="false" customHeight="false" outlineLevel="0" collapsed="false">
      <c r="I7645" s="0" t="str">
        <f aca="false">IF(A7645="","",IF(COUNTIF(Campaigns!$A$7:$A$300,A7645)&gt;0,"✓",IF(N(D7645)=0,"– no spend","⚠ add to Campaigns tab")))</f>
        <v/>
      </c>
      <c r="J7645" s="83" t="str">
        <f aca="false">IF(D7645="","",D7645*IF(Settings!$B$23=Settings!$C$6,1,IF(Settings!$B$23="USD",1/INDEX(Settings!$B$29:$B$40,MONTH(B7645)),INDEX(Settings!$B$29:$B$40,MONTH(B7645)))))</f>
        <v/>
      </c>
    </row>
    <row r="7646" customFormat="false" ht="15" hidden="false" customHeight="false" outlineLevel="0" collapsed="false">
      <c r="I7646" s="0" t="str">
        <f aca="false">IF(A7646="","",IF(COUNTIF(Campaigns!$A$7:$A$300,A7646)&gt;0,"✓",IF(N(D7646)=0,"– no spend","⚠ add to Campaigns tab")))</f>
        <v/>
      </c>
      <c r="J7646" s="83" t="str">
        <f aca="false">IF(D7646="","",D7646*IF(Settings!$B$23=Settings!$C$6,1,IF(Settings!$B$23="USD",1/INDEX(Settings!$B$29:$B$40,MONTH(B7646)),INDEX(Settings!$B$29:$B$40,MONTH(B7646)))))</f>
        <v/>
      </c>
    </row>
    <row r="7647" customFormat="false" ht="15" hidden="false" customHeight="false" outlineLevel="0" collapsed="false">
      <c r="I7647" s="0" t="str">
        <f aca="false">IF(A7647="","",IF(COUNTIF(Campaigns!$A$7:$A$300,A7647)&gt;0,"✓",IF(N(D7647)=0,"– no spend","⚠ add to Campaigns tab")))</f>
        <v/>
      </c>
      <c r="J7647" s="83" t="str">
        <f aca="false">IF(D7647="","",D7647*IF(Settings!$B$23=Settings!$C$6,1,IF(Settings!$B$23="USD",1/INDEX(Settings!$B$29:$B$40,MONTH(B7647)),INDEX(Settings!$B$29:$B$40,MONTH(B7647)))))</f>
        <v/>
      </c>
    </row>
    <row r="7648" customFormat="false" ht="15" hidden="false" customHeight="false" outlineLevel="0" collapsed="false">
      <c r="I7648" s="0" t="str">
        <f aca="false">IF(A7648="","",IF(COUNTIF(Campaigns!$A$7:$A$300,A7648)&gt;0,"✓",IF(N(D7648)=0,"– no spend","⚠ add to Campaigns tab")))</f>
        <v/>
      </c>
      <c r="J7648" s="83" t="str">
        <f aca="false">IF(D7648="","",D7648*IF(Settings!$B$23=Settings!$C$6,1,IF(Settings!$B$23="USD",1/INDEX(Settings!$B$29:$B$40,MONTH(B7648)),INDEX(Settings!$B$29:$B$40,MONTH(B7648)))))</f>
        <v/>
      </c>
    </row>
    <row r="7649" customFormat="false" ht="15" hidden="false" customHeight="false" outlineLevel="0" collapsed="false">
      <c r="I7649" s="0" t="str">
        <f aca="false">IF(A7649="","",IF(COUNTIF(Campaigns!$A$7:$A$300,A7649)&gt;0,"✓",IF(N(D7649)=0,"– no spend","⚠ add to Campaigns tab")))</f>
        <v/>
      </c>
      <c r="J7649" s="83" t="str">
        <f aca="false">IF(D7649="","",D7649*IF(Settings!$B$23=Settings!$C$6,1,IF(Settings!$B$23="USD",1/INDEX(Settings!$B$29:$B$40,MONTH(B7649)),INDEX(Settings!$B$29:$B$40,MONTH(B7649)))))</f>
        <v/>
      </c>
    </row>
    <row r="7650" customFormat="false" ht="15" hidden="false" customHeight="false" outlineLevel="0" collapsed="false">
      <c r="I7650" s="0" t="str">
        <f aca="false">IF(A7650="","",IF(COUNTIF(Campaigns!$A$7:$A$300,A7650)&gt;0,"✓",IF(N(D7650)=0,"– no spend","⚠ add to Campaigns tab")))</f>
        <v/>
      </c>
      <c r="J7650" s="83" t="str">
        <f aca="false">IF(D7650="","",D7650*IF(Settings!$B$23=Settings!$C$6,1,IF(Settings!$B$23="USD",1/INDEX(Settings!$B$29:$B$40,MONTH(B7650)),INDEX(Settings!$B$29:$B$40,MONTH(B7650)))))</f>
        <v/>
      </c>
    </row>
    <row r="7651" customFormat="false" ht="15" hidden="false" customHeight="false" outlineLevel="0" collapsed="false">
      <c r="I7651" s="0" t="str">
        <f aca="false">IF(A7651="","",IF(COUNTIF(Campaigns!$A$7:$A$300,A7651)&gt;0,"✓",IF(N(D7651)=0,"– no spend","⚠ add to Campaigns tab")))</f>
        <v/>
      </c>
      <c r="J7651" s="83" t="str">
        <f aca="false">IF(D7651="","",D7651*IF(Settings!$B$23=Settings!$C$6,1,IF(Settings!$B$23="USD",1/INDEX(Settings!$B$29:$B$40,MONTH(B7651)),INDEX(Settings!$B$29:$B$40,MONTH(B7651)))))</f>
        <v/>
      </c>
    </row>
    <row r="7652" customFormat="false" ht="15" hidden="false" customHeight="false" outlineLevel="0" collapsed="false">
      <c r="I7652" s="0" t="str">
        <f aca="false">IF(A7652="","",IF(COUNTIF(Campaigns!$A$7:$A$300,A7652)&gt;0,"✓",IF(N(D7652)=0,"– no spend","⚠ add to Campaigns tab")))</f>
        <v/>
      </c>
      <c r="J7652" s="83" t="str">
        <f aca="false">IF(D7652="","",D7652*IF(Settings!$B$23=Settings!$C$6,1,IF(Settings!$B$23="USD",1/INDEX(Settings!$B$29:$B$40,MONTH(B7652)),INDEX(Settings!$B$29:$B$40,MONTH(B7652)))))</f>
        <v/>
      </c>
    </row>
    <row r="7653" customFormat="false" ht="15" hidden="false" customHeight="false" outlineLevel="0" collapsed="false">
      <c r="I7653" s="0" t="str">
        <f aca="false">IF(A7653="","",IF(COUNTIF(Campaigns!$A$7:$A$300,A7653)&gt;0,"✓",IF(N(D7653)=0,"– no spend","⚠ add to Campaigns tab")))</f>
        <v/>
      </c>
      <c r="J7653" s="83" t="str">
        <f aca="false">IF(D7653="","",D7653*IF(Settings!$B$23=Settings!$C$6,1,IF(Settings!$B$23="USD",1/INDEX(Settings!$B$29:$B$40,MONTH(B7653)),INDEX(Settings!$B$29:$B$40,MONTH(B7653)))))</f>
        <v/>
      </c>
    </row>
    <row r="7654" customFormat="false" ht="15" hidden="false" customHeight="false" outlineLevel="0" collapsed="false">
      <c r="I7654" s="0" t="str">
        <f aca="false">IF(A7654="","",IF(COUNTIF(Campaigns!$A$7:$A$300,A7654)&gt;0,"✓",IF(N(D7654)=0,"– no spend","⚠ add to Campaigns tab")))</f>
        <v/>
      </c>
      <c r="J7654" s="83" t="str">
        <f aca="false">IF(D7654="","",D7654*IF(Settings!$B$23=Settings!$C$6,1,IF(Settings!$B$23="USD",1/INDEX(Settings!$B$29:$B$40,MONTH(B7654)),INDEX(Settings!$B$29:$B$40,MONTH(B7654)))))</f>
        <v/>
      </c>
    </row>
    <row r="7655" customFormat="false" ht="15" hidden="false" customHeight="false" outlineLevel="0" collapsed="false">
      <c r="I7655" s="0" t="str">
        <f aca="false">IF(A7655="","",IF(COUNTIF(Campaigns!$A$7:$A$300,A7655)&gt;0,"✓",IF(N(D7655)=0,"– no spend","⚠ add to Campaigns tab")))</f>
        <v/>
      </c>
      <c r="J7655" s="83" t="str">
        <f aca="false">IF(D7655="","",D7655*IF(Settings!$B$23=Settings!$C$6,1,IF(Settings!$B$23="USD",1/INDEX(Settings!$B$29:$B$40,MONTH(B7655)),INDEX(Settings!$B$29:$B$40,MONTH(B7655)))))</f>
        <v/>
      </c>
    </row>
    <row r="7656" customFormat="false" ht="15" hidden="false" customHeight="false" outlineLevel="0" collapsed="false">
      <c r="I7656" s="0" t="str">
        <f aca="false">IF(A7656="","",IF(COUNTIF(Campaigns!$A$7:$A$300,A7656)&gt;0,"✓",IF(N(D7656)=0,"– no spend","⚠ add to Campaigns tab")))</f>
        <v/>
      </c>
      <c r="J7656" s="83" t="str">
        <f aca="false">IF(D7656="","",D7656*IF(Settings!$B$23=Settings!$C$6,1,IF(Settings!$B$23="USD",1/INDEX(Settings!$B$29:$B$40,MONTH(B7656)),INDEX(Settings!$B$29:$B$40,MONTH(B7656)))))</f>
        <v/>
      </c>
    </row>
    <row r="7657" customFormat="false" ht="15" hidden="false" customHeight="false" outlineLevel="0" collapsed="false">
      <c r="I7657" s="0" t="str">
        <f aca="false">IF(A7657="","",IF(COUNTIF(Campaigns!$A$7:$A$300,A7657)&gt;0,"✓",IF(N(D7657)=0,"– no spend","⚠ add to Campaigns tab")))</f>
        <v/>
      </c>
      <c r="J7657" s="83" t="str">
        <f aca="false">IF(D7657="","",D7657*IF(Settings!$B$23=Settings!$C$6,1,IF(Settings!$B$23="USD",1/INDEX(Settings!$B$29:$B$40,MONTH(B7657)),INDEX(Settings!$B$29:$B$40,MONTH(B7657)))))</f>
        <v/>
      </c>
    </row>
    <row r="7658" customFormat="false" ht="15" hidden="false" customHeight="false" outlineLevel="0" collapsed="false">
      <c r="I7658" s="0" t="str">
        <f aca="false">IF(A7658="","",IF(COUNTIF(Campaigns!$A$7:$A$300,A7658)&gt;0,"✓",IF(N(D7658)=0,"– no spend","⚠ add to Campaigns tab")))</f>
        <v/>
      </c>
      <c r="J7658" s="83" t="str">
        <f aca="false">IF(D7658="","",D7658*IF(Settings!$B$23=Settings!$C$6,1,IF(Settings!$B$23="USD",1/INDEX(Settings!$B$29:$B$40,MONTH(B7658)),INDEX(Settings!$B$29:$B$40,MONTH(B7658)))))</f>
        <v/>
      </c>
    </row>
    <row r="7659" customFormat="false" ht="15" hidden="false" customHeight="false" outlineLevel="0" collapsed="false">
      <c r="I7659" s="0" t="str">
        <f aca="false">IF(A7659="","",IF(COUNTIF(Campaigns!$A$7:$A$300,A7659)&gt;0,"✓",IF(N(D7659)=0,"– no spend","⚠ add to Campaigns tab")))</f>
        <v/>
      </c>
      <c r="J7659" s="83" t="str">
        <f aca="false">IF(D7659="","",D7659*IF(Settings!$B$23=Settings!$C$6,1,IF(Settings!$B$23="USD",1/INDEX(Settings!$B$29:$B$40,MONTH(B7659)),INDEX(Settings!$B$29:$B$40,MONTH(B7659)))))</f>
        <v/>
      </c>
    </row>
    <row r="7660" customFormat="false" ht="15" hidden="false" customHeight="false" outlineLevel="0" collapsed="false">
      <c r="I7660" s="0" t="str">
        <f aca="false">IF(A7660="","",IF(COUNTIF(Campaigns!$A$7:$A$300,A7660)&gt;0,"✓",IF(N(D7660)=0,"– no spend","⚠ add to Campaigns tab")))</f>
        <v/>
      </c>
      <c r="J7660" s="83" t="str">
        <f aca="false">IF(D7660="","",D7660*IF(Settings!$B$23=Settings!$C$6,1,IF(Settings!$B$23="USD",1/INDEX(Settings!$B$29:$B$40,MONTH(B7660)),INDEX(Settings!$B$29:$B$40,MONTH(B7660)))))</f>
        <v/>
      </c>
    </row>
    <row r="7661" customFormat="false" ht="15" hidden="false" customHeight="false" outlineLevel="0" collapsed="false">
      <c r="I7661" s="0" t="str">
        <f aca="false">IF(A7661="","",IF(COUNTIF(Campaigns!$A$7:$A$300,A7661)&gt;0,"✓",IF(N(D7661)=0,"– no spend","⚠ add to Campaigns tab")))</f>
        <v/>
      </c>
      <c r="J7661" s="83" t="str">
        <f aca="false">IF(D7661="","",D7661*IF(Settings!$B$23=Settings!$C$6,1,IF(Settings!$B$23="USD",1/INDEX(Settings!$B$29:$B$40,MONTH(B7661)),INDEX(Settings!$B$29:$B$40,MONTH(B7661)))))</f>
        <v/>
      </c>
    </row>
    <row r="7662" customFormat="false" ht="15" hidden="false" customHeight="false" outlineLevel="0" collapsed="false">
      <c r="I7662" s="0" t="str">
        <f aca="false">IF(A7662="","",IF(COUNTIF(Campaigns!$A$7:$A$300,A7662)&gt;0,"✓",IF(N(D7662)=0,"– no spend","⚠ add to Campaigns tab")))</f>
        <v/>
      </c>
      <c r="J7662" s="83" t="str">
        <f aca="false">IF(D7662="","",D7662*IF(Settings!$B$23=Settings!$C$6,1,IF(Settings!$B$23="USD",1/INDEX(Settings!$B$29:$B$40,MONTH(B7662)),INDEX(Settings!$B$29:$B$40,MONTH(B7662)))))</f>
        <v/>
      </c>
    </row>
    <row r="7663" customFormat="false" ht="15" hidden="false" customHeight="false" outlineLevel="0" collapsed="false">
      <c r="I7663" s="0" t="str">
        <f aca="false">IF(A7663="","",IF(COUNTIF(Campaigns!$A$7:$A$300,A7663)&gt;0,"✓",IF(N(D7663)=0,"– no spend","⚠ add to Campaigns tab")))</f>
        <v/>
      </c>
      <c r="J7663" s="83" t="str">
        <f aca="false">IF(D7663="","",D7663*IF(Settings!$B$23=Settings!$C$6,1,IF(Settings!$B$23="USD",1/INDEX(Settings!$B$29:$B$40,MONTH(B7663)),INDEX(Settings!$B$29:$B$40,MONTH(B7663)))))</f>
        <v/>
      </c>
    </row>
    <row r="7664" customFormat="false" ht="15" hidden="false" customHeight="false" outlineLevel="0" collapsed="false">
      <c r="I7664" s="0" t="str">
        <f aca="false">IF(A7664="","",IF(COUNTIF(Campaigns!$A$7:$A$300,A7664)&gt;0,"✓",IF(N(D7664)=0,"– no spend","⚠ add to Campaigns tab")))</f>
        <v/>
      </c>
      <c r="J7664" s="83" t="str">
        <f aca="false">IF(D7664="","",D7664*IF(Settings!$B$23=Settings!$C$6,1,IF(Settings!$B$23="USD",1/INDEX(Settings!$B$29:$B$40,MONTH(B7664)),INDEX(Settings!$B$29:$B$40,MONTH(B7664)))))</f>
        <v/>
      </c>
    </row>
    <row r="7665" customFormat="false" ht="15" hidden="false" customHeight="false" outlineLevel="0" collapsed="false">
      <c r="I7665" s="0" t="str">
        <f aca="false">IF(A7665="","",IF(COUNTIF(Campaigns!$A$7:$A$300,A7665)&gt;0,"✓",IF(N(D7665)=0,"– no spend","⚠ add to Campaigns tab")))</f>
        <v/>
      </c>
      <c r="J7665" s="83" t="str">
        <f aca="false">IF(D7665="","",D7665*IF(Settings!$B$23=Settings!$C$6,1,IF(Settings!$B$23="USD",1/INDEX(Settings!$B$29:$B$40,MONTH(B7665)),INDEX(Settings!$B$29:$B$40,MONTH(B7665)))))</f>
        <v/>
      </c>
    </row>
    <row r="7666" customFormat="false" ht="15" hidden="false" customHeight="false" outlineLevel="0" collapsed="false">
      <c r="I7666" s="0" t="str">
        <f aca="false">IF(A7666="","",IF(COUNTIF(Campaigns!$A$7:$A$300,A7666)&gt;0,"✓",IF(N(D7666)=0,"– no spend","⚠ add to Campaigns tab")))</f>
        <v/>
      </c>
      <c r="J7666" s="83" t="str">
        <f aca="false">IF(D7666="","",D7666*IF(Settings!$B$23=Settings!$C$6,1,IF(Settings!$B$23="USD",1/INDEX(Settings!$B$29:$B$40,MONTH(B7666)),INDEX(Settings!$B$29:$B$40,MONTH(B7666)))))</f>
        <v/>
      </c>
    </row>
    <row r="7667" customFormat="false" ht="15" hidden="false" customHeight="false" outlineLevel="0" collapsed="false">
      <c r="I7667" s="0" t="str">
        <f aca="false">IF(A7667="","",IF(COUNTIF(Campaigns!$A$7:$A$300,A7667)&gt;0,"✓",IF(N(D7667)=0,"– no spend","⚠ add to Campaigns tab")))</f>
        <v/>
      </c>
      <c r="J7667" s="83" t="str">
        <f aca="false">IF(D7667="","",D7667*IF(Settings!$B$23=Settings!$C$6,1,IF(Settings!$B$23="USD",1/INDEX(Settings!$B$29:$B$40,MONTH(B7667)),INDEX(Settings!$B$29:$B$40,MONTH(B7667)))))</f>
        <v/>
      </c>
    </row>
    <row r="7668" customFormat="false" ht="15" hidden="false" customHeight="false" outlineLevel="0" collapsed="false">
      <c r="I7668" s="0" t="str">
        <f aca="false">IF(A7668="","",IF(COUNTIF(Campaigns!$A$7:$A$300,A7668)&gt;0,"✓",IF(N(D7668)=0,"– no spend","⚠ add to Campaigns tab")))</f>
        <v/>
      </c>
      <c r="J7668" s="83" t="str">
        <f aca="false">IF(D7668="","",D7668*IF(Settings!$B$23=Settings!$C$6,1,IF(Settings!$B$23="USD",1/INDEX(Settings!$B$29:$B$40,MONTH(B7668)),INDEX(Settings!$B$29:$B$40,MONTH(B7668)))))</f>
        <v/>
      </c>
    </row>
    <row r="7669" customFormat="false" ht="15" hidden="false" customHeight="false" outlineLevel="0" collapsed="false">
      <c r="I7669" s="0" t="str">
        <f aca="false">IF(A7669="","",IF(COUNTIF(Campaigns!$A$7:$A$300,A7669)&gt;0,"✓",IF(N(D7669)=0,"– no spend","⚠ add to Campaigns tab")))</f>
        <v/>
      </c>
      <c r="J7669" s="83" t="str">
        <f aca="false">IF(D7669="","",D7669*IF(Settings!$B$23=Settings!$C$6,1,IF(Settings!$B$23="USD",1/INDEX(Settings!$B$29:$B$40,MONTH(B7669)),INDEX(Settings!$B$29:$B$40,MONTH(B7669)))))</f>
        <v/>
      </c>
    </row>
    <row r="7670" customFormat="false" ht="15" hidden="false" customHeight="false" outlineLevel="0" collapsed="false">
      <c r="I7670" s="0" t="str">
        <f aca="false">IF(A7670="","",IF(COUNTIF(Campaigns!$A$7:$A$300,A7670)&gt;0,"✓",IF(N(D7670)=0,"– no spend","⚠ add to Campaigns tab")))</f>
        <v/>
      </c>
      <c r="J7670" s="83" t="str">
        <f aca="false">IF(D7670="","",D7670*IF(Settings!$B$23=Settings!$C$6,1,IF(Settings!$B$23="USD",1/INDEX(Settings!$B$29:$B$40,MONTH(B7670)),INDEX(Settings!$B$29:$B$40,MONTH(B7670)))))</f>
        <v/>
      </c>
    </row>
    <row r="7671" customFormat="false" ht="15" hidden="false" customHeight="false" outlineLevel="0" collapsed="false">
      <c r="I7671" s="0" t="str">
        <f aca="false">IF(A7671="","",IF(COUNTIF(Campaigns!$A$7:$A$300,A7671)&gt;0,"✓",IF(N(D7671)=0,"– no spend","⚠ add to Campaigns tab")))</f>
        <v/>
      </c>
      <c r="J7671" s="83" t="str">
        <f aca="false">IF(D7671="","",D7671*IF(Settings!$B$23=Settings!$C$6,1,IF(Settings!$B$23="USD",1/INDEX(Settings!$B$29:$B$40,MONTH(B7671)),INDEX(Settings!$B$29:$B$40,MONTH(B7671)))))</f>
        <v/>
      </c>
    </row>
    <row r="7672" customFormat="false" ht="15" hidden="false" customHeight="false" outlineLevel="0" collapsed="false">
      <c r="I7672" s="0" t="str">
        <f aca="false">IF(A7672="","",IF(COUNTIF(Campaigns!$A$7:$A$300,A7672)&gt;0,"✓",IF(N(D7672)=0,"– no spend","⚠ add to Campaigns tab")))</f>
        <v/>
      </c>
      <c r="J7672" s="83" t="str">
        <f aca="false">IF(D7672="","",D7672*IF(Settings!$B$23=Settings!$C$6,1,IF(Settings!$B$23="USD",1/INDEX(Settings!$B$29:$B$40,MONTH(B7672)),INDEX(Settings!$B$29:$B$40,MONTH(B7672)))))</f>
        <v/>
      </c>
    </row>
    <row r="7673" customFormat="false" ht="15" hidden="false" customHeight="false" outlineLevel="0" collapsed="false">
      <c r="I7673" s="0" t="str">
        <f aca="false">IF(A7673="","",IF(COUNTIF(Campaigns!$A$7:$A$300,A7673)&gt;0,"✓",IF(N(D7673)=0,"– no spend","⚠ add to Campaigns tab")))</f>
        <v/>
      </c>
      <c r="J7673" s="83" t="str">
        <f aca="false">IF(D7673="","",D7673*IF(Settings!$B$23=Settings!$C$6,1,IF(Settings!$B$23="USD",1/INDEX(Settings!$B$29:$B$40,MONTH(B7673)),INDEX(Settings!$B$29:$B$40,MONTH(B7673)))))</f>
        <v/>
      </c>
    </row>
    <row r="7674" customFormat="false" ht="15" hidden="false" customHeight="false" outlineLevel="0" collapsed="false">
      <c r="I7674" s="0" t="str">
        <f aca="false">IF(A7674="","",IF(COUNTIF(Campaigns!$A$7:$A$300,A7674)&gt;0,"✓",IF(N(D7674)=0,"– no spend","⚠ add to Campaigns tab")))</f>
        <v/>
      </c>
      <c r="J7674" s="83" t="str">
        <f aca="false">IF(D7674="","",D7674*IF(Settings!$B$23=Settings!$C$6,1,IF(Settings!$B$23="USD",1/INDEX(Settings!$B$29:$B$40,MONTH(B7674)),INDEX(Settings!$B$29:$B$40,MONTH(B7674)))))</f>
        <v/>
      </c>
    </row>
    <row r="7675" customFormat="false" ht="15" hidden="false" customHeight="false" outlineLevel="0" collapsed="false">
      <c r="I7675" s="0" t="str">
        <f aca="false">IF(A7675="","",IF(COUNTIF(Campaigns!$A$7:$A$300,A7675)&gt;0,"✓",IF(N(D7675)=0,"– no spend","⚠ add to Campaigns tab")))</f>
        <v/>
      </c>
      <c r="J7675" s="83" t="str">
        <f aca="false">IF(D7675="","",D7675*IF(Settings!$B$23=Settings!$C$6,1,IF(Settings!$B$23="USD",1/INDEX(Settings!$B$29:$B$40,MONTH(B7675)),INDEX(Settings!$B$29:$B$40,MONTH(B7675)))))</f>
        <v/>
      </c>
    </row>
    <row r="7676" customFormat="false" ht="15" hidden="false" customHeight="false" outlineLevel="0" collapsed="false">
      <c r="I7676" s="0" t="str">
        <f aca="false">IF(A7676="","",IF(COUNTIF(Campaigns!$A$7:$A$300,A7676)&gt;0,"✓",IF(N(D7676)=0,"– no spend","⚠ add to Campaigns tab")))</f>
        <v/>
      </c>
      <c r="J7676" s="83" t="str">
        <f aca="false">IF(D7676="","",D7676*IF(Settings!$B$23=Settings!$C$6,1,IF(Settings!$B$23="USD",1/INDEX(Settings!$B$29:$B$40,MONTH(B7676)),INDEX(Settings!$B$29:$B$40,MONTH(B7676)))))</f>
        <v/>
      </c>
    </row>
    <row r="7677" customFormat="false" ht="15" hidden="false" customHeight="false" outlineLevel="0" collapsed="false">
      <c r="I7677" s="0" t="str">
        <f aca="false">IF(A7677="","",IF(COUNTIF(Campaigns!$A$7:$A$300,A7677)&gt;0,"✓",IF(N(D7677)=0,"– no spend","⚠ add to Campaigns tab")))</f>
        <v/>
      </c>
      <c r="J7677" s="83" t="str">
        <f aca="false">IF(D7677="","",D7677*IF(Settings!$B$23=Settings!$C$6,1,IF(Settings!$B$23="USD",1/INDEX(Settings!$B$29:$B$40,MONTH(B7677)),INDEX(Settings!$B$29:$B$40,MONTH(B7677)))))</f>
        <v/>
      </c>
    </row>
    <row r="7678" customFormat="false" ht="15" hidden="false" customHeight="false" outlineLevel="0" collapsed="false">
      <c r="I7678" s="0" t="str">
        <f aca="false">IF(A7678="","",IF(COUNTIF(Campaigns!$A$7:$A$300,A7678)&gt;0,"✓",IF(N(D7678)=0,"– no spend","⚠ add to Campaigns tab")))</f>
        <v/>
      </c>
      <c r="J7678" s="83" t="str">
        <f aca="false">IF(D7678="","",D7678*IF(Settings!$B$23=Settings!$C$6,1,IF(Settings!$B$23="USD",1/INDEX(Settings!$B$29:$B$40,MONTH(B7678)),INDEX(Settings!$B$29:$B$40,MONTH(B7678)))))</f>
        <v/>
      </c>
    </row>
    <row r="7679" customFormat="false" ht="15" hidden="false" customHeight="false" outlineLevel="0" collapsed="false">
      <c r="I7679" s="0" t="str">
        <f aca="false">IF(A7679="","",IF(COUNTIF(Campaigns!$A$7:$A$300,A7679)&gt;0,"✓",IF(N(D7679)=0,"– no spend","⚠ add to Campaigns tab")))</f>
        <v/>
      </c>
      <c r="J7679" s="83" t="str">
        <f aca="false">IF(D7679="","",D7679*IF(Settings!$B$23=Settings!$C$6,1,IF(Settings!$B$23="USD",1/INDEX(Settings!$B$29:$B$40,MONTH(B7679)),INDEX(Settings!$B$29:$B$40,MONTH(B7679)))))</f>
        <v/>
      </c>
    </row>
    <row r="7680" customFormat="false" ht="15" hidden="false" customHeight="false" outlineLevel="0" collapsed="false">
      <c r="I7680" s="0" t="str">
        <f aca="false">IF(A7680="","",IF(COUNTIF(Campaigns!$A$7:$A$300,A7680)&gt;0,"✓",IF(N(D7680)=0,"– no spend","⚠ add to Campaigns tab")))</f>
        <v/>
      </c>
      <c r="J7680" s="83" t="str">
        <f aca="false">IF(D7680="","",D7680*IF(Settings!$B$23=Settings!$C$6,1,IF(Settings!$B$23="USD",1/INDEX(Settings!$B$29:$B$40,MONTH(B7680)),INDEX(Settings!$B$29:$B$40,MONTH(B7680)))))</f>
        <v/>
      </c>
    </row>
    <row r="7681" customFormat="false" ht="15" hidden="false" customHeight="false" outlineLevel="0" collapsed="false">
      <c r="I7681" s="0" t="str">
        <f aca="false">IF(A7681="","",IF(COUNTIF(Campaigns!$A$7:$A$300,A7681)&gt;0,"✓",IF(N(D7681)=0,"– no spend","⚠ add to Campaigns tab")))</f>
        <v/>
      </c>
      <c r="J7681" s="83" t="str">
        <f aca="false">IF(D7681="","",D7681*IF(Settings!$B$23=Settings!$C$6,1,IF(Settings!$B$23="USD",1/INDEX(Settings!$B$29:$B$40,MONTH(B7681)),INDEX(Settings!$B$29:$B$40,MONTH(B7681)))))</f>
        <v/>
      </c>
    </row>
    <row r="7682" customFormat="false" ht="15" hidden="false" customHeight="false" outlineLevel="0" collapsed="false">
      <c r="I7682" s="0" t="str">
        <f aca="false">IF(A7682="","",IF(COUNTIF(Campaigns!$A$7:$A$300,A7682)&gt;0,"✓",IF(N(D7682)=0,"– no spend","⚠ add to Campaigns tab")))</f>
        <v/>
      </c>
      <c r="J7682" s="83" t="str">
        <f aca="false">IF(D7682="","",D7682*IF(Settings!$B$23=Settings!$C$6,1,IF(Settings!$B$23="USD",1/INDEX(Settings!$B$29:$B$40,MONTH(B7682)),INDEX(Settings!$B$29:$B$40,MONTH(B7682)))))</f>
        <v/>
      </c>
    </row>
    <row r="7683" customFormat="false" ht="15" hidden="false" customHeight="false" outlineLevel="0" collapsed="false">
      <c r="I7683" s="0" t="str">
        <f aca="false">IF(A7683="","",IF(COUNTIF(Campaigns!$A$7:$A$300,A7683)&gt;0,"✓",IF(N(D7683)=0,"– no spend","⚠ add to Campaigns tab")))</f>
        <v/>
      </c>
      <c r="J7683" s="83" t="str">
        <f aca="false">IF(D7683="","",D7683*IF(Settings!$B$23=Settings!$C$6,1,IF(Settings!$B$23="USD",1/INDEX(Settings!$B$29:$B$40,MONTH(B7683)),INDEX(Settings!$B$29:$B$40,MONTH(B7683)))))</f>
        <v/>
      </c>
    </row>
    <row r="7684" customFormat="false" ht="15" hidden="false" customHeight="false" outlineLevel="0" collapsed="false">
      <c r="I7684" s="0" t="str">
        <f aca="false">IF(A7684="","",IF(COUNTIF(Campaigns!$A$7:$A$300,A7684)&gt;0,"✓",IF(N(D7684)=0,"– no spend","⚠ add to Campaigns tab")))</f>
        <v/>
      </c>
      <c r="J7684" s="83" t="str">
        <f aca="false">IF(D7684="","",D7684*IF(Settings!$B$23=Settings!$C$6,1,IF(Settings!$B$23="USD",1/INDEX(Settings!$B$29:$B$40,MONTH(B7684)),INDEX(Settings!$B$29:$B$40,MONTH(B7684)))))</f>
        <v/>
      </c>
    </row>
    <row r="7685" customFormat="false" ht="15" hidden="false" customHeight="false" outlineLevel="0" collapsed="false">
      <c r="I7685" s="0" t="str">
        <f aca="false">IF(A7685="","",IF(COUNTIF(Campaigns!$A$7:$A$300,A7685)&gt;0,"✓",IF(N(D7685)=0,"– no spend","⚠ add to Campaigns tab")))</f>
        <v/>
      </c>
      <c r="J7685" s="83" t="str">
        <f aca="false">IF(D7685="","",D7685*IF(Settings!$B$23=Settings!$C$6,1,IF(Settings!$B$23="USD",1/INDEX(Settings!$B$29:$B$40,MONTH(B7685)),INDEX(Settings!$B$29:$B$40,MONTH(B7685)))))</f>
        <v/>
      </c>
    </row>
    <row r="7686" customFormat="false" ht="15" hidden="false" customHeight="false" outlineLevel="0" collapsed="false">
      <c r="I7686" s="0" t="str">
        <f aca="false">IF(A7686="","",IF(COUNTIF(Campaigns!$A$7:$A$300,A7686)&gt;0,"✓",IF(N(D7686)=0,"– no spend","⚠ add to Campaigns tab")))</f>
        <v/>
      </c>
      <c r="J7686" s="83" t="str">
        <f aca="false">IF(D7686="","",D7686*IF(Settings!$B$23=Settings!$C$6,1,IF(Settings!$B$23="USD",1/INDEX(Settings!$B$29:$B$40,MONTH(B7686)),INDEX(Settings!$B$29:$B$40,MONTH(B7686)))))</f>
        <v/>
      </c>
    </row>
    <row r="7687" customFormat="false" ht="15" hidden="false" customHeight="false" outlineLevel="0" collapsed="false">
      <c r="I7687" s="0" t="str">
        <f aca="false">IF(A7687="","",IF(COUNTIF(Campaigns!$A$7:$A$300,A7687)&gt;0,"✓",IF(N(D7687)=0,"– no spend","⚠ add to Campaigns tab")))</f>
        <v/>
      </c>
      <c r="J7687" s="83" t="str">
        <f aca="false">IF(D7687="","",D7687*IF(Settings!$B$23=Settings!$C$6,1,IF(Settings!$B$23="USD",1/INDEX(Settings!$B$29:$B$40,MONTH(B7687)),INDEX(Settings!$B$29:$B$40,MONTH(B7687)))))</f>
        <v/>
      </c>
    </row>
    <row r="7688" customFormat="false" ht="15" hidden="false" customHeight="false" outlineLevel="0" collapsed="false">
      <c r="I7688" s="0" t="str">
        <f aca="false">IF(A7688="","",IF(COUNTIF(Campaigns!$A$7:$A$300,A7688)&gt;0,"✓",IF(N(D7688)=0,"– no spend","⚠ add to Campaigns tab")))</f>
        <v/>
      </c>
      <c r="J7688" s="83" t="str">
        <f aca="false">IF(D7688="","",D7688*IF(Settings!$B$23=Settings!$C$6,1,IF(Settings!$B$23="USD",1/INDEX(Settings!$B$29:$B$40,MONTH(B7688)),INDEX(Settings!$B$29:$B$40,MONTH(B7688)))))</f>
        <v/>
      </c>
    </row>
    <row r="7689" customFormat="false" ht="15" hidden="false" customHeight="false" outlineLevel="0" collapsed="false">
      <c r="I7689" s="0" t="str">
        <f aca="false">IF(A7689="","",IF(COUNTIF(Campaigns!$A$7:$A$300,A7689)&gt;0,"✓",IF(N(D7689)=0,"– no spend","⚠ add to Campaigns tab")))</f>
        <v/>
      </c>
      <c r="J7689" s="83" t="str">
        <f aca="false">IF(D7689="","",D7689*IF(Settings!$B$23=Settings!$C$6,1,IF(Settings!$B$23="USD",1/INDEX(Settings!$B$29:$B$40,MONTH(B7689)),INDEX(Settings!$B$29:$B$40,MONTH(B7689)))))</f>
        <v/>
      </c>
    </row>
    <row r="7690" customFormat="false" ht="15" hidden="false" customHeight="false" outlineLevel="0" collapsed="false">
      <c r="I7690" s="0" t="str">
        <f aca="false">IF(A7690="","",IF(COUNTIF(Campaigns!$A$7:$A$300,A7690)&gt;0,"✓",IF(N(D7690)=0,"– no spend","⚠ add to Campaigns tab")))</f>
        <v/>
      </c>
      <c r="J7690" s="83" t="str">
        <f aca="false">IF(D7690="","",D7690*IF(Settings!$B$23=Settings!$C$6,1,IF(Settings!$B$23="USD",1/INDEX(Settings!$B$29:$B$40,MONTH(B7690)),INDEX(Settings!$B$29:$B$40,MONTH(B7690)))))</f>
        <v/>
      </c>
    </row>
    <row r="7691" customFormat="false" ht="15" hidden="false" customHeight="false" outlineLevel="0" collapsed="false">
      <c r="I7691" s="0" t="str">
        <f aca="false">IF(A7691="","",IF(COUNTIF(Campaigns!$A$7:$A$300,A7691)&gt;0,"✓",IF(N(D7691)=0,"– no spend","⚠ add to Campaigns tab")))</f>
        <v/>
      </c>
      <c r="J7691" s="83" t="str">
        <f aca="false">IF(D7691="","",D7691*IF(Settings!$B$23=Settings!$C$6,1,IF(Settings!$B$23="USD",1/INDEX(Settings!$B$29:$B$40,MONTH(B7691)),INDEX(Settings!$B$29:$B$40,MONTH(B7691)))))</f>
        <v/>
      </c>
    </row>
    <row r="7692" customFormat="false" ht="15" hidden="false" customHeight="false" outlineLevel="0" collapsed="false">
      <c r="I7692" s="0" t="str">
        <f aca="false">IF(A7692="","",IF(COUNTIF(Campaigns!$A$7:$A$300,A7692)&gt;0,"✓",IF(N(D7692)=0,"– no spend","⚠ add to Campaigns tab")))</f>
        <v/>
      </c>
      <c r="J7692" s="83" t="str">
        <f aca="false">IF(D7692="","",D7692*IF(Settings!$B$23=Settings!$C$6,1,IF(Settings!$B$23="USD",1/INDEX(Settings!$B$29:$B$40,MONTH(B7692)),INDEX(Settings!$B$29:$B$40,MONTH(B7692)))))</f>
        <v/>
      </c>
    </row>
    <row r="7693" customFormat="false" ht="15" hidden="false" customHeight="false" outlineLevel="0" collapsed="false">
      <c r="I7693" s="0" t="str">
        <f aca="false">IF(A7693="","",IF(COUNTIF(Campaigns!$A$7:$A$300,A7693)&gt;0,"✓",IF(N(D7693)=0,"– no spend","⚠ add to Campaigns tab")))</f>
        <v/>
      </c>
      <c r="J7693" s="83" t="str">
        <f aca="false">IF(D7693="","",D7693*IF(Settings!$B$23=Settings!$C$6,1,IF(Settings!$B$23="USD",1/INDEX(Settings!$B$29:$B$40,MONTH(B7693)),INDEX(Settings!$B$29:$B$40,MONTH(B7693)))))</f>
        <v/>
      </c>
    </row>
    <row r="7694" customFormat="false" ht="15" hidden="false" customHeight="false" outlineLevel="0" collapsed="false">
      <c r="I7694" s="0" t="str">
        <f aca="false">IF(A7694="","",IF(COUNTIF(Campaigns!$A$7:$A$300,A7694)&gt;0,"✓",IF(N(D7694)=0,"– no spend","⚠ add to Campaigns tab")))</f>
        <v/>
      </c>
      <c r="J7694" s="83" t="str">
        <f aca="false">IF(D7694="","",D7694*IF(Settings!$B$23=Settings!$C$6,1,IF(Settings!$B$23="USD",1/INDEX(Settings!$B$29:$B$40,MONTH(B7694)),INDEX(Settings!$B$29:$B$40,MONTH(B7694)))))</f>
        <v/>
      </c>
    </row>
    <row r="7695" customFormat="false" ht="15" hidden="false" customHeight="false" outlineLevel="0" collapsed="false">
      <c r="I7695" s="0" t="str">
        <f aca="false">IF(A7695="","",IF(COUNTIF(Campaigns!$A$7:$A$300,A7695)&gt;0,"✓",IF(N(D7695)=0,"– no spend","⚠ add to Campaigns tab")))</f>
        <v/>
      </c>
      <c r="J7695" s="83" t="str">
        <f aca="false">IF(D7695="","",D7695*IF(Settings!$B$23=Settings!$C$6,1,IF(Settings!$B$23="USD",1/INDEX(Settings!$B$29:$B$40,MONTH(B7695)),INDEX(Settings!$B$29:$B$40,MONTH(B7695)))))</f>
        <v/>
      </c>
    </row>
    <row r="7696" customFormat="false" ht="15" hidden="false" customHeight="false" outlineLevel="0" collapsed="false">
      <c r="I7696" s="0" t="str">
        <f aca="false">IF(A7696="","",IF(COUNTIF(Campaigns!$A$7:$A$300,A7696)&gt;0,"✓",IF(N(D7696)=0,"– no spend","⚠ add to Campaigns tab")))</f>
        <v/>
      </c>
      <c r="J7696" s="83" t="str">
        <f aca="false">IF(D7696="","",D7696*IF(Settings!$B$23=Settings!$C$6,1,IF(Settings!$B$23="USD",1/INDEX(Settings!$B$29:$B$40,MONTH(B7696)),INDEX(Settings!$B$29:$B$40,MONTH(B7696)))))</f>
        <v/>
      </c>
    </row>
    <row r="7697" customFormat="false" ht="15" hidden="false" customHeight="false" outlineLevel="0" collapsed="false">
      <c r="I7697" s="0" t="str">
        <f aca="false">IF(A7697="","",IF(COUNTIF(Campaigns!$A$7:$A$300,A7697)&gt;0,"✓",IF(N(D7697)=0,"– no spend","⚠ add to Campaigns tab")))</f>
        <v/>
      </c>
      <c r="J7697" s="83" t="str">
        <f aca="false">IF(D7697="","",D7697*IF(Settings!$B$23=Settings!$C$6,1,IF(Settings!$B$23="USD",1/INDEX(Settings!$B$29:$B$40,MONTH(B7697)),INDEX(Settings!$B$29:$B$40,MONTH(B7697)))))</f>
        <v/>
      </c>
    </row>
    <row r="7698" customFormat="false" ht="15" hidden="false" customHeight="false" outlineLevel="0" collapsed="false">
      <c r="I7698" s="0" t="str">
        <f aca="false">IF(A7698="","",IF(COUNTIF(Campaigns!$A$7:$A$300,A7698)&gt;0,"✓",IF(N(D7698)=0,"– no spend","⚠ add to Campaigns tab")))</f>
        <v/>
      </c>
      <c r="J7698" s="83" t="str">
        <f aca="false">IF(D7698="","",D7698*IF(Settings!$B$23=Settings!$C$6,1,IF(Settings!$B$23="USD",1/INDEX(Settings!$B$29:$B$40,MONTH(B7698)),INDEX(Settings!$B$29:$B$40,MONTH(B7698)))))</f>
        <v/>
      </c>
    </row>
    <row r="7699" customFormat="false" ht="15" hidden="false" customHeight="false" outlineLevel="0" collapsed="false">
      <c r="I7699" s="0" t="str">
        <f aca="false">IF(A7699="","",IF(COUNTIF(Campaigns!$A$7:$A$300,A7699)&gt;0,"✓",IF(N(D7699)=0,"– no spend","⚠ add to Campaigns tab")))</f>
        <v/>
      </c>
      <c r="J7699" s="83" t="str">
        <f aca="false">IF(D7699="","",D7699*IF(Settings!$B$23=Settings!$C$6,1,IF(Settings!$B$23="USD",1/INDEX(Settings!$B$29:$B$40,MONTH(B7699)),INDEX(Settings!$B$29:$B$40,MONTH(B7699)))))</f>
        <v/>
      </c>
    </row>
    <row r="7700" customFormat="false" ht="15" hidden="false" customHeight="false" outlineLevel="0" collapsed="false">
      <c r="I7700" s="0" t="str">
        <f aca="false">IF(A7700="","",IF(COUNTIF(Campaigns!$A$7:$A$300,A7700)&gt;0,"✓",IF(N(D7700)=0,"– no spend","⚠ add to Campaigns tab")))</f>
        <v/>
      </c>
      <c r="J7700" s="83" t="str">
        <f aca="false">IF(D7700="","",D7700*IF(Settings!$B$23=Settings!$C$6,1,IF(Settings!$B$23="USD",1/INDEX(Settings!$B$29:$B$40,MONTH(B7700)),INDEX(Settings!$B$29:$B$40,MONTH(B7700)))))</f>
        <v/>
      </c>
    </row>
    <row r="7701" customFormat="false" ht="15" hidden="false" customHeight="false" outlineLevel="0" collapsed="false">
      <c r="I7701" s="0" t="str">
        <f aca="false">IF(A7701="","",IF(COUNTIF(Campaigns!$A$7:$A$300,A7701)&gt;0,"✓",IF(N(D7701)=0,"– no spend","⚠ add to Campaigns tab")))</f>
        <v/>
      </c>
      <c r="J7701" s="83" t="str">
        <f aca="false">IF(D7701="","",D7701*IF(Settings!$B$23=Settings!$C$6,1,IF(Settings!$B$23="USD",1/INDEX(Settings!$B$29:$B$40,MONTH(B7701)),INDEX(Settings!$B$29:$B$40,MONTH(B7701)))))</f>
        <v/>
      </c>
    </row>
    <row r="7702" customFormat="false" ht="15" hidden="false" customHeight="false" outlineLevel="0" collapsed="false">
      <c r="I7702" s="0" t="str">
        <f aca="false">IF(A7702="","",IF(COUNTIF(Campaigns!$A$7:$A$300,A7702)&gt;0,"✓",IF(N(D7702)=0,"– no spend","⚠ add to Campaigns tab")))</f>
        <v/>
      </c>
      <c r="J7702" s="83" t="str">
        <f aca="false">IF(D7702="","",D7702*IF(Settings!$B$23=Settings!$C$6,1,IF(Settings!$B$23="USD",1/INDEX(Settings!$B$29:$B$40,MONTH(B7702)),INDEX(Settings!$B$29:$B$40,MONTH(B7702)))))</f>
        <v/>
      </c>
    </row>
    <row r="7703" customFormat="false" ht="15" hidden="false" customHeight="false" outlineLevel="0" collapsed="false">
      <c r="I7703" s="0" t="str">
        <f aca="false">IF(A7703="","",IF(COUNTIF(Campaigns!$A$7:$A$300,A7703)&gt;0,"✓",IF(N(D7703)=0,"– no spend","⚠ add to Campaigns tab")))</f>
        <v/>
      </c>
      <c r="J7703" s="83" t="str">
        <f aca="false">IF(D7703="","",D7703*IF(Settings!$B$23=Settings!$C$6,1,IF(Settings!$B$23="USD",1/INDEX(Settings!$B$29:$B$40,MONTH(B7703)),INDEX(Settings!$B$29:$B$40,MONTH(B7703)))))</f>
        <v/>
      </c>
    </row>
    <row r="7704" customFormat="false" ht="15" hidden="false" customHeight="false" outlineLevel="0" collapsed="false">
      <c r="I7704" s="0" t="str">
        <f aca="false">IF(A7704="","",IF(COUNTIF(Campaigns!$A$7:$A$300,A7704)&gt;0,"✓",IF(N(D7704)=0,"– no spend","⚠ add to Campaigns tab")))</f>
        <v/>
      </c>
      <c r="J7704" s="83" t="str">
        <f aca="false">IF(D7704="","",D7704*IF(Settings!$B$23=Settings!$C$6,1,IF(Settings!$B$23="USD",1/INDEX(Settings!$B$29:$B$40,MONTH(B7704)),INDEX(Settings!$B$29:$B$40,MONTH(B7704)))))</f>
        <v/>
      </c>
    </row>
    <row r="7705" customFormat="false" ht="15" hidden="false" customHeight="false" outlineLevel="0" collapsed="false">
      <c r="I7705" s="0" t="str">
        <f aca="false">IF(A7705="","",IF(COUNTIF(Campaigns!$A$7:$A$300,A7705)&gt;0,"✓",IF(N(D7705)=0,"– no spend","⚠ add to Campaigns tab")))</f>
        <v/>
      </c>
      <c r="J7705" s="83" t="str">
        <f aca="false">IF(D7705="","",D7705*IF(Settings!$B$23=Settings!$C$6,1,IF(Settings!$B$23="USD",1/INDEX(Settings!$B$29:$B$40,MONTH(B7705)),INDEX(Settings!$B$29:$B$40,MONTH(B7705)))))</f>
        <v/>
      </c>
    </row>
    <row r="7706" customFormat="false" ht="15" hidden="false" customHeight="false" outlineLevel="0" collapsed="false">
      <c r="I7706" s="0" t="str">
        <f aca="false">IF(A7706="","",IF(COUNTIF(Campaigns!$A$7:$A$300,A7706)&gt;0,"✓",IF(N(D7706)=0,"– no spend","⚠ add to Campaigns tab")))</f>
        <v/>
      </c>
      <c r="J7706" s="83" t="str">
        <f aca="false">IF(D7706="","",D7706*IF(Settings!$B$23=Settings!$C$6,1,IF(Settings!$B$23="USD",1/INDEX(Settings!$B$29:$B$40,MONTH(B7706)),INDEX(Settings!$B$29:$B$40,MONTH(B7706)))))</f>
        <v/>
      </c>
    </row>
    <row r="7707" customFormat="false" ht="15" hidden="false" customHeight="false" outlineLevel="0" collapsed="false">
      <c r="I7707" s="0" t="str">
        <f aca="false">IF(A7707="","",IF(COUNTIF(Campaigns!$A$7:$A$300,A7707)&gt;0,"✓",IF(N(D7707)=0,"– no spend","⚠ add to Campaigns tab")))</f>
        <v/>
      </c>
      <c r="J7707" s="83" t="str">
        <f aca="false">IF(D7707="","",D7707*IF(Settings!$B$23=Settings!$C$6,1,IF(Settings!$B$23="USD",1/INDEX(Settings!$B$29:$B$40,MONTH(B7707)),INDEX(Settings!$B$29:$B$40,MONTH(B7707)))))</f>
        <v/>
      </c>
    </row>
    <row r="7708" customFormat="false" ht="15" hidden="false" customHeight="false" outlineLevel="0" collapsed="false">
      <c r="I7708" s="0" t="str">
        <f aca="false">IF(A7708="","",IF(COUNTIF(Campaigns!$A$7:$A$300,A7708)&gt;0,"✓",IF(N(D7708)=0,"– no spend","⚠ add to Campaigns tab")))</f>
        <v/>
      </c>
      <c r="J7708" s="83" t="str">
        <f aca="false">IF(D7708="","",D7708*IF(Settings!$B$23=Settings!$C$6,1,IF(Settings!$B$23="USD",1/INDEX(Settings!$B$29:$B$40,MONTH(B7708)),INDEX(Settings!$B$29:$B$40,MONTH(B7708)))))</f>
        <v/>
      </c>
    </row>
    <row r="7709" customFormat="false" ht="15" hidden="false" customHeight="false" outlineLevel="0" collapsed="false">
      <c r="I7709" s="0" t="str">
        <f aca="false">IF(A7709="","",IF(COUNTIF(Campaigns!$A$7:$A$300,A7709)&gt;0,"✓",IF(N(D7709)=0,"– no spend","⚠ add to Campaigns tab")))</f>
        <v/>
      </c>
      <c r="J7709" s="83" t="str">
        <f aca="false">IF(D7709="","",D7709*IF(Settings!$B$23=Settings!$C$6,1,IF(Settings!$B$23="USD",1/INDEX(Settings!$B$29:$B$40,MONTH(B7709)),INDEX(Settings!$B$29:$B$40,MONTH(B7709)))))</f>
        <v/>
      </c>
    </row>
    <row r="7710" customFormat="false" ht="15" hidden="false" customHeight="false" outlineLevel="0" collapsed="false">
      <c r="I7710" s="0" t="str">
        <f aca="false">IF(A7710="","",IF(COUNTIF(Campaigns!$A$7:$A$300,A7710)&gt;0,"✓",IF(N(D7710)=0,"– no spend","⚠ add to Campaigns tab")))</f>
        <v/>
      </c>
      <c r="J7710" s="83" t="str">
        <f aca="false">IF(D7710="","",D7710*IF(Settings!$B$23=Settings!$C$6,1,IF(Settings!$B$23="USD",1/INDEX(Settings!$B$29:$B$40,MONTH(B7710)),INDEX(Settings!$B$29:$B$40,MONTH(B7710)))))</f>
        <v/>
      </c>
    </row>
    <row r="7711" customFormat="false" ht="15" hidden="false" customHeight="false" outlineLevel="0" collapsed="false">
      <c r="I7711" s="0" t="str">
        <f aca="false">IF(A7711="","",IF(COUNTIF(Campaigns!$A$7:$A$300,A7711)&gt;0,"✓",IF(N(D7711)=0,"– no spend","⚠ add to Campaigns tab")))</f>
        <v/>
      </c>
      <c r="J7711" s="83" t="str">
        <f aca="false">IF(D7711="","",D7711*IF(Settings!$B$23=Settings!$C$6,1,IF(Settings!$B$23="USD",1/INDEX(Settings!$B$29:$B$40,MONTH(B7711)),INDEX(Settings!$B$29:$B$40,MONTH(B7711)))))</f>
        <v/>
      </c>
    </row>
    <row r="7712" customFormat="false" ht="15" hidden="false" customHeight="false" outlineLevel="0" collapsed="false">
      <c r="I7712" s="0" t="str">
        <f aca="false">IF(A7712="","",IF(COUNTIF(Campaigns!$A$7:$A$300,A7712)&gt;0,"✓",IF(N(D7712)=0,"– no spend","⚠ add to Campaigns tab")))</f>
        <v/>
      </c>
      <c r="J7712" s="83" t="str">
        <f aca="false">IF(D7712="","",D7712*IF(Settings!$B$23=Settings!$C$6,1,IF(Settings!$B$23="USD",1/INDEX(Settings!$B$29:$B$40,MONTH(B7712)),INDEX(Settings!$B$29:$B$40,MONTH(B7712)))))</f>
        <v/>
      </c>
    </row>
    <row r="7713" customFormat="false" ht="15" hidden="false" customHeight="false" outlineLevel="0" collapsed="false">
      <c r="I7713" s="0" t="str">
        <f aca="false">IF(A7713="","",IF(COUNTIF(Campaigns!$A$7:$A$300,A7713)&gt;0,"✓",IF(N(D7713)=0,"– no spend","⚠ add to Campaigns tab")))</f>
        <v/>
      </c>
      <c r="J7713" s="83" t="str">
        <f aca="false">IF(D7713="","",D7713*IF(Settings!$B$23=Settings!$C$6,1,IF(Settings!$B$23="USD",1/INDEX(Settings!$B$29:$B$40,MONTH(B7713)),INDEX(Settings!$B$29:$B$40,MONTH(B7713)))))</f>
        <v/>
      </c>
    </row>
    <row r="7714" customFormat="false" ht="15" hidden="false" customHeight="false" outlineLevel="0" collapsed="false">
      <c r="I7714" s="0" t="str">
        <f aca="false">IF(A7714="","",IF(COUNTIF(Campaigns!$A$7:$A$300,A7714)&gt;0,"✓",IF(N(D7714)=0,"– no spend","⚠ add to Campaigns tab")))</f>
        <v/>
      </c>
      <c r="J7714" s="83" t="str">
        <f aca="false">IF(D7714="","",D7714*IF(Settings!$B$23=Settings!$C$6,1,IF(Settings!$B$23="USD",1/INDEX(Settings!$B$29:$B$40,MONTH(B7714)),INDEX(Settings!$B$29:$B$40,MONTH(B7714)))))</f>
        <v/>
      </c>
    </row>
    <row r="7715" customFormat="false" ht="15" hidden="false" customHeight="false" outlineLevel="0" collapsed="false">
      <c r="I7715" s="0" t="str">
        <f aca="false">IF(A7715="","",IF(COUNTIF(Campaigns!$A$7:$A$300,A7715)&gt;0,"✓",IF(N(D7715)=0,"– no spend","⚠ add to Campaigns tab")))</f>
        <v/>
      </c>
      <c r="J7715" s="83" t="str">
        <f aca="false">IF(D7715="","",D7715*IF(Settings!$B$23=Settings!$C$6,1,IF(Settings!$B$23="USD",1/INDEX(Settings!$B$29:$B$40,MONTH(B7715)),INDEX(Settings!$B$29:$B$40,MONTH(B7715)))))</f>
        <v/>
      </c>
    </row>
    <row r="7716" customFormat="false" ht="15" hidden="false" customHeight="false" outlineLevel="0" collapsed="false">
      <c r="I7716" s="0" t="str">
        <f aca="false">IF(A7716="","",IF(COUNTIF(Campaigns!$A$7:$A$300,A7716)&gt;0,"✓",IF(N(D7716)=0,"– no spend","⚠ add to Campaigns tab")))</f>
        <v/>
      </c>
      <c r="J7716" s="83" t="str">
        <f aca="false">IF(D7716="","",D7716*IF(Settings!$B$23=Settings!$C$6,1,IF(Settings!$B$23="USD",1/INDEX(Settings!$B$29:$B$40,MONTH(B7716)),INDEX(Settings!$B$29:$B$40,MONTH(B7716)))))</f>
        <v/>
      </c>
    </row>
    <row r="7717" customFormat="false" ht="15" hidden="false" customHeight="false" outlineLevel="0" collapsed="false">
      <c r="I7717" s="0" t="str">
        <f aca="false">IF(A7717="","",IF(COUNTIF(Campaigns!$A$7:$A$300,A7717)&gt;0,"✓",IF(N(D7717)=0,"– no spend","⚠ add to Campaigns tab")))</f>
        <v/>
      </c>
      <c r="J7717" s="83" t="str">
        <f aca="false">IF(D7717="","",D7717*IF(Settings!$B$23=Settings!$C$6,1,IF(Settings!$B$23="USD",1/INDEX(Settings!$B$29:$B$40,MONTH(B7717)),INDEX(Settings!$B$29:$B$40,MONTH(B7717)))))</f>
        <v/>
      </c>
    </row>
    <row r="7718" customFormat="false" ht="15" hidden="false" customHeight="false" outlineLevel="0" collapsed="false">
      <c r="I7718" s="0" t="str">
        <f aca="false">IF(A7718="","",IF(COUNTIF(Campaigns!$A$7:$A$300,A7718)&gt;0,"✓",IF(N(D7718)=0,"– no spend","⚠ add to Campaigns tab")))</f>
        <v/>
      </c>
      <c r="J7718" s="83" t="str">
        <f aca="false">IF(D7718="","",D7718*IF(Settings!$B$23=Settings!$C$6,1,IF(Settings!$B$23="USD",1/INDEX(Settings!$B$29:$B$40,MONTH(B7718)),INDEX(Settings!$B$29:$B$40,MONTH(B7718)))))</f>
        <v/>
      </c>
    </row>
    <row r="7719" customFormat="false" ht="15" hidden="false" customHeight="false" outlineLevel="0" collapsed="false">
      <c r="I7719" s="0" t="str">
        <f aca="false">IF(A7719="","",IF(COUNTIF(Campaigns!$A$7:$A$300,A7719)&gt;0,"✓",IF(N(D7719)=0,"– no spend","⚠ add to Campaigns tab")))</f>
        <v/>
      </c>
      <c r="J7719" s="83" t="str">
        <f aca="false">IF(D7719="","",D7719*IF(Settings!$B$23=Settings!$C$6,1,IF(Settings!$B$23="USD",1/INDEX(Settings!$B$29:$B$40,MONTH(B7719)),INDEX(Settings!$B$29:$B$40,MONTH(B7719)))))</f>
        <v/>
      </c>
    </row>
    <row r="7720" customFormat="false" ht="15" hidden="false" customHeight="false" outlineLevel="0" collapsed="false">
      <c r="I7720" s="0" t="str">
        <f aca="false">IF(A7720="","",IF(COUNTIF(Campaigns!$A$7:$A$300,A7720)&gt;0,"✓",IF(N(D7720)=0,"– no spend","⚠ add to Campaigns tab")))</f>
        <v/>
      </c>
      <c r="J7720" s="83" t="str">
        <f aca="false">IF(D7720="","",D7720*IF(Settings!$B$23=Settings!$C$6,1,IF(Settings!$B$23="USD",1/INDEX(Settings!$B$29:$B$40,MONTH(B7720)),INDEX(Settings!$B$29:$B$40,MONTH(B7720)))))</f>
        <v/>
      </c>
    </row>
    <row r="7721" customFormat="false" ht="15" hidden="false" customHeight="false" outlineLevel="0" collapsed="false">
      <c r="I7721" s="0" t="str">
        <f aca="false">IF(A7721="","",IF(COUNTIF(Campaigns!$A$7:$A$300,A7721)&gt;0,"✓",IF(N(D7721)=0,"– no spend","⚠ add to Campaigns tab")))</f>
        <v/>
      </c>
      <c r="J7721" s="83" t="str">
        <f aca="false">IF(D7721="","",D7721*IF(Settings!$B$23=Settings!$C$6,1,IF(Settings!$B$23="USD",1/INDEX(Settings!$B$29:$B$40,MONTH(B7721)),INDEX(Settings!$B$29:$B$40,MONTH(B7721)))))</f>
        <v/>
      </c>
    </row>
    <row r="7722" customFormat="false" ht="15" hidden="false" customHeight="false" outlineLevel="0" collapsed="false">
      <c r="I7722" s="0" t="str">
        <f aca="false">IF(A7722="","",IF(COUNTIF(Campaigns!$A$7:$A$300,A7722)&gt;0,"✓",IF(N(D7722)=0,"– no spend","⚠ add to Campaigns tab")))</f>
        <v/>
      </c>
      <c r="J7722" s="83" t="str">
        <f aca="false">IF(D7722="","",D7722*IF(Settings!$B$23=Settings!$C$6,1,IF(Settings!$B$23="USD",1/INDEX(Settings!$B$29:$B$40,MONTH(B7722)),INDEX(Settings!$B$29:$B$40,MONTH(B7722)))))</f>
        <v/>
      </c>
    </row>
    <row r="7723" customFormat="false" ht="15" hidden="false" customHeight="false" outlineLevel="0" collapsed="false">
      <c r="I7723" s="0" t="str">
        <f aca="false">IF(A7723="","",IF(COUNTIF(Campaigns!$A$7:$A$300,A7723)&gt;0,"✓",IF(N(D7723)=0,"– no spend","⚠ add to Campaigns tab")))</f>
        <v/>
      </c>
      <c r="J7723" s="83" t="str">
        <f aca="false">IF(D7723="","",D7723*IF(Settings!$B$23=Settings!$C$6,1,IF(Settings!$B$23="USD",1/INDEX(Settings!$B$29:$B$40,MONTH(B7723)),INDEX(Settings!$B$29:$B$40,MONTH(B7723)))))</f>
        <v/>
      </c>
    </row>
    <row r="7724" customFormat="false" ht="15" hidden="false" customHeight="false" outlineLevel="0" collapsed="false">
      <c r="I7724" s="0" t="str">
        <f aca="false">IF(A7724="","",IF(COUNTIF(Campaigns!$A$7:$A$300,A7724)&gt;0,"✓",IF(N(D7724)=0,"– no spend","⚠ add to Campaigns tab")))</f>
        <v/>
      </c>
      <c r="J7724" s="83" t="str">
        <f aca="false">IF(D7724="","",D7724*IF(Settings!$B$23=Settings!$C$6,1,IF(Settings!$B$23="USD",1/INDEX(Settings!$B$29:$B$40,MONTH(B7724)),INDEX(Settings!$B$29:$B$40,MONTH(B7724)))))</f>
        <v/>
      </c>
    </row>
    <row r="7725" customFormat="false" ht="15" hidden="false" customHeight="false" outlineLevel="0" collapsed="false">
      <c r="I7725" s="0" t="str">
        <f aca="false">IF(A7725="","",IF(COUNTIF(Campaigns!$A$7:$A$300,A7725)&gt;0,"✓",IF(N(D7725)=0,"– no spend","⚠ add to Campaigns tab")))</f>
        <v/>
      </c>
      <c r="J7725" s="83" t="str">
        <f aca="false">IF(D7725="","",D7725*IF(Settings!$B$23=Settings!$C$6,1,IF(Settings!$B$23="USD",1/INDEX(Settings!$B$29:$B$40,MONTH(B7725)),INDEX(Settings!$B$29:$B$40,MONTH(B7725)))))</f>
        <v/>
      </c>
    </row>
    <row r="7726" customFormat="false" ht="15" hidden="false" customHeight="false" outlineLevel="0" collapsed="false">
      <c r="I7726" s="0" t="str">
        <f aca="false">IF(A7726="","",IF(COUNTIF(Campaigns!$A$7:$A$300,A7726)&gt;0,"✓",IF(N(D7726)=0,"– no spend","⚠ add to Campaigns tab")))</f>
        <v/>
      </c>
      <c r="J7726" s="83" t="str">
        <f aca="false">IF(D7726="","",D7726*IF(Settings!$B$23=Settings!$C$6,1,IF(Settings!$B$23="USD",1/INDEX(Settings!$B$29:$B$40,MONTH(B7726)),INDEX(Settings!$B$29:$B$40,MONTH(B7726)))))</f>
        <v/>
      </c>
    </row>
    <row r="7727" customFormat="false" ht="15" hidden="false" customHeight="false" outlineLevel="0" collapsed="false">
      <c r="I7727" s="0" t="str">
        <f aca="false">IF(A7727="","",IF(COUNTIF(Campaigns!$A$7:$A$300,A7727)&gt;0,"✓",IF(N(D7727)=0,"– no spend","⚠ add to Campaigns tab")))</f>
        <v/>
      </c>
      <c r="J7727" s="83" t="str">
        <f aca="false">IF(D7727="","",D7727*IF(Settings!$B$23=Settings!$C$6,1,IF(Settings!$B$23="USD",1/INDEX(Settings!$B$29:$B$40,MONTH(B7727)),INDEX(Settings!$B$29:$B$40,MONTH(B7727)))))</f>
        <v/>
      </c>
    </row>
    <row r="7728" customFormat="false" ht="15" hidden="false" customHeight="false" outlineLevel="0" collapsed="false">
      <c r="I7728" s="0" t="str">
        <f aca="false">IF(A7728="","",IF(COUNTIF(Campaigns!$A$7:$A$300,A7728)&gt;0,"✓",IF(N(D7728)=0,"– no spend","⚠ add to Campaigns tab")))</f>
        <v/>
      </c>
      <c r="J7728" s="83" t="str">
        <f aca="false">IF(D7728="","",D7728*IF(Settings!$B$23=Settings!$C$6,1,IF(Settings!$B$23="USD",1/INDEX(Settings!$B$29:$B$40,MONTH(B7728)),INDEX(Settings!$B$29:$B$40,MONTH(B7728)))))</f>
        <v/>
      </c>
    </row>
    <row r="7729" customFormat="false" ht="15" hidden="false" customHeight="false" outlineLevel="0" collapsed="false">
      <c r="I7729" s="0" t="str">
        <f aca="false">IF(A7729="","",IF(COUNTIF(Campaigns!$A$7:$A$300,A7729)&gt;0,"✓",IF(N(D7729)=0,"– no spend","⚠ add to Campaigns tab")))</f>
        <v/>
      </c>
      <c r="J7729" s="83" t="str">
        <f aca="false">IF(D7729="","",D7729*IF(Settings!$B$23=Settings!$C$6,1,IF(Settings!$B$23="USD",1/INDEX(Settings!$B$29:$B$40,MONTH(B7729)),INDEX(Settings!$B$29:$B$40,MONTH(B7729)))))</f>
        <v/>
      </c>
    </row>
    <row r="7730" customFormat="false" ht="15" hidden="false" customHeight="false" outlineLevel="0" collapsed="false">
      <c r="I7730" s="0" t="str">
        <f aca="false">IF(A7730="","",IF(COUNTIF(Campaigns!$A$7:$A$300,A7730)&gt;0,"✓",IF(N(D7730)=0,"– no spend","⚠ add to Campaigns tab")))</f>
        <v/>
      </c>
      <c r="J7730" s="83" t="str">
        <f aca="false">IF(D7730="","",D7730*IF(Settings!$B$23=Settings!$C$6,1,IF(Settings!$B$23="USD",1/INDEX(Settings!$B$29:$B$40,MONTH(B7730)),INDEX(Settings!$B$29:$B$40,MONTH(B7730)))))</f>
        <v/>
      </c>
    </row>
    <row r="7731" customFormat="false" ht="15" hidden="false" customHeight="false" outlineLevel="0" collapsed="false">
      <c r="I7731" s="0" t="str">
        <f aca="false">IF(A7731="","",IF(COUNTIF(Campaigns!$A$7:$A$300,A7731)&gt;0,"✓",IF(N(D7731)=0,"– no spend","⚠ add to Campaigns tab")))</f>
        <v/>
      </c>
      <c r="J7731" s="83" t="str">
        <f aca="false">IF(D7731="","",D7731*IF(Settings!$B$23=Settings!$C$6,1,IF(Settings!$B$23="USD",1/INDEX(Settings!$B$29:$B$40,MONTH(B7731)),INDEX(Settings!$B$29:$B$40,MONTH(B7731)))))</f>
        <v/>
      </c>
    </row>
    <row r="7732" customFormat="false" ht="15" hidden="false" customHeight="false" outlineLevel="0" collapsed="false">
      <c r="I7732" s="0" t="str">
        <f aca="false">IF(A7732="","",IF(COUNTIF(Campaigns!$A$7:$A$300,A7732)&gt;0,"✓",IF(N(D7732)=0,"– no spend","⚠ add to Campaigns tab")))</f>
        <v/>
      </c>
      <c r="J7732" s="83" t="str">
        <f aca="false">IF(D7732="","",D7732*IF(Settings!$B$23=Settings!$C$6,1,IF(Settings!$B$23="USD",1/INDEX(Settings!$B$29:$B$40,MONTH(B7732)),INDEX(Settings!$B$29:$B$40,MONTH(B7732)))))</f>
        <v/>
      </c>
    </row>
    <row r="7733" customFormat="false" ht="15" hidden="false" customHeight="false" outlineLevel="0" collapsed="false">
      <c r="I7733" s="0" t="str">
        <f aca="false">IF(A7733="","",IF(COUNTIF(Campaigns!$A$7:$A$300,A7733)&gt;0,"✓",IF(N(D7733)=0,"– no spend","⚠ add to Campaigns tab")))</f>
        <v/>
      </c>
      <c r="J7733" s="83" t="str">
        <f aca="false">IF(D7733="","",D7733*IF(Settings!$B$23=Settings!$C$6,1,IF(Settings!$B$23="USD",1/INDEX(Settings!$B$29:$B$40,MONTH(B7733)),INDEX(Settings!$B$29:$B$40,MONTH(B7733)))))</f>
        <v/>
      </c>
    </row>
    <row r="7734" customFormat="false" ht="15" hidden="false" customHeight="false" outlineLevel="0" collapsed="false">
      <c r="I7734" s="0" t="str">
        <f aca="false">IF(A7734="","",IF(COUNTIF(Campaigns!$A$7:$A$300,A7734)&gt;0,"✓",IF(N(D7734)=0,"– no spend","⚠ add to Campaigns tab")))</f>
        <v/>
      </c>
      <c r="J7734" s="83" t="str">
        <f aca="false">IF(D7734="","",D7734*IF(Settings!$B$23=Settings!$C$6,1,IF(Settings!$B$23="USD",1/INDEX(Settings!$B$29:$B$40,MONTH(B7734)),INDEX(Settings!$B$29:$B$40,MONTH(B7734)))))</f>
        <v/>
      </c>
    </row>
    <row r="7735" customFormat="false" ht="15" hidden="false" customHeight="false" outlineLevel="0" collapsed="false">
      <c r="I7735" s="0" t="str">
        <f aca="false">IF(A7735="","",IF(COUNTIF(Campaigns!$A$7:$A$300,A7735)&gt;0,"✓",IF(N(D7735)=0,"– no spend","⚠ add to Campaigns tab")))</f>
        <v/>
      </c>
      <c r="J7735" s="83" t="str">
        <f aca="false">IF(D7735="","",D7735*IF(Settings!$B$23=Settings!$C$6,1,IF(Settings!$B$23="USD",1/INDEX(Settings!$B$29:$B$40,MONTH(B7735)),INDEX(Settings!$B$29:$B$40,MONTH(B7735)))))</f>
        <v/>
      </c>
    </row>
    <row r="7736" customFormat="false" ht="15" hidden="false" customHeight="false" outlineLevel="0" collapsed="false">
      <c r="I7736" s="0" t="str">
        <f aca="false">IF(A7736="","",IF(COUNTIF(Campaigns!$A$7:$A$300,A7736)&gt;0,"✓",IF(N(D7736)=0,"– no spend","⚠ add to Campaigns tab")))</f>
        <v/>
      </c>
      <c r="J7736" s="83" t="str">
        <f aca="false">IF(D7736="","",D7736*IF(Settings!$B$23=Settings!$C$6,1,IF(Settings!$B$23="USD",1/INDEX(Settings!$B$29:$B$40,MONTH(B7736)),INDEX(Settings!$B$29:$B$40,MONTH(B7736)))))</f>
        <v/>
      </c>
    </row>
    <row r="7737" customFormat="false" ht="15" hidden="false" customHeight="false" outlineLevel="0" collapsed="false">
      <c r="I7737" s="0" t="str">
        <f aca="false">IF(A7737="","",IF(COUNTIF(Campaigns!$A$7:$A$300,A7737)&gt;0,"✓",IF(N(D7737)=0,"– no spend","⚠ add to Campaigns tab")))</f>
        <v/>
      </c>
      <c r="J7737" s="83" t="str">
        <f aca="false">IF(D7737="","",D7737*IF(Settings!$B$23=Settings!$C$6,1,IF(Settings!$B$23="USD",1/INDEX(Settings!$B$29:$B$40,MONTH(B7737)),INDEX(Settings!$B$29:$B$40,MONTH(B7737)))))</f>
        <v/>
      </c>
    </row>
    <row r="7738" customFormat="false" ht="15" hidden="false" customHeight="false" outlineLevel="0" collapsed="false">
      <c r="I7738" s="0" t="str">
        <f aca="false">IF(A7738="","",IF(COUNTIF(Campaigns!$A$7:$A$300,A7738)&gt;0,"✓",IF(N(D7738)=0,"– no spend","⚠ add to Campaigns tab")))</f>
        <v/>
      </c>
      <c r="J7738" s="83" t="str">
        <f aca="false">IF(D7738="","",D7738*IF(Settings!$B$23=Settings!$C$6,1,IF(Settings!$B$23="USD",1/INDEX(Settings!$B$29:$B$40,MONTH(B7738)),INDEX(Settings!$B$29:$B$40,MONTH(B7738)))))</f>
        <v/>
      </c>
    </row>
    <row r="7739" customFormat="false" ht="15" hidden="false" customHeight="false" outlineLevel="0" collapsed="false">
      <c r="I7739" s="0" t="str">
        <f aca="false">IF(A7739="","",IF(COUNTIF(Campaigns!$A$7:$A$300,A7739)&gt;0,"✓",IF(N(D7739)=0,"– no spend","⚠ add to Campaigns tab")))</f>
        <v/>
      </c>
      <c r="J7739" s="83" t="str">
        <f aca="false">IF(D7739="","",D7739*IF(Settings!$B$23=Settings!$C$6,1,IF(Settings!$B$23="USD",1/INDEX(Settings!$B$29:$B$40,MONTH(B7739)),INDEX(Settings!$B$29:$B$40,MONTH(B7739)))))</f>
        <v/>
      </c>
    </row>
    <row r="7740" customFormat="false" ht="15" hidden="false" customHeight="false" outlineLevel="0" collapsed="false">
      <c r="I7740" s="0" t="str">
        <f aca="false">IF(A7740="","",IF(COUNTIF(Campaigns!$A$7:$A$300,A7740)&gt;0,"✓",IF(N(D7740)=0,"– no spend","⚠ add to Campaigns tab")))</f>
        <v/>
      </c>
      <c r="J7740" s="83" t="str">
        <f aca="false">IF(D7740="","",D7740*IF(Settings!$B$23=Settings!$C$6,1,IF(Settings!$B$23="USD",1/INDEX(Settings!$B$29:$B$40,MONTH(B7740)),INDEX(Settings!$B$29:$B$40,MONTH(B7740)))))</f>
        <v/>
      </c>
    </row>
    <row r="7741" customFormat="false" ht="15" hidden="false" customHeight="false" outlineLevel="0" collapsed="false">
      <c r="I7741" s="0" t="str">
        <f aca="false">IF(A7741="","",IF(COUNTIF(Campaigns!$A$7:$A$300,A7741)&gt;0,"✓",IF(N(D7741)=0,"– no spend","⚠ add to Campaigns tab")))</f>
        <v/>
      </c>
      <c r="J7741" s="83" t="str">
        <f aca="false">IF(D7741="","",D7741*IF(Settings!$B$23=Settings!$C$6,1,IF(Settings!$B$23="USD",1/INDEX(Settings!$B$29:$B$40,MONTH(B7741)),INDEX(Settings!$B$29:$B$40,MONTH(B7741)))))</f>
        <v/>
      </c>
    </row>
    <row r="7742" customFormat="false" ht="15" hidden="false" customHeight="false" outlineLevel="0" collapsed="false">
      <c r="I7742" s="0" t="str">
        <f aca="false">IF(A7742="","",IF(COUNTIF(Campaigns!$A$7:$A$300,A7742)&gt;0,"✓",IF(N(D7742)=0,"– no spend","⚠ add to Campaigns tab")))</f>
        <v/>
      </c>
      <c r="J7742" s="83" t="str">
        <f aca="false">IF(D7742="","",D7742*IF(Settings!$B$23=Settings!$C$6,1,IF(Settings!$B$23="USD",1/INDEX(Settings!$B$29:$B$40,MONTH(B7742)),INDEX(Settings!$B$29:$B$40,MONTH(B7742)))))</f>
        <v/>
      </c>
    </row>
    <row r="7743" customFormat="false" ht="15" hidden="false" customHeight="false" outlineLevel="0" collapsed="false">
      <c r="I7743" s="0" t="str">
        <f aca="false">IF(A7743="","",IF(COUNTIF(Campaigns!$A$7:$A$300,A7743)&gt;0,"✓",IF(N(D7743)=0,"– no spend","⚠ add to Campaigns tab")))</f>
        <v/>
      </c>
      <c r="J7743" s="83" t="str">
        <f aca="false">IF(D7743="","",D7743*IF(Settings!$B$23=Settings!$C$6,1,IF(Settings!$B$23="USD",1/INDEX(Settings!$B$29:$B$40,MONTH(B7743)),INDEX(Settings!$B$29:$B$40,MONTH(B7743)))))</f>
        <v/>
      </c>
    </row>
    <row r="7744" customFormat="false" ht="15" hidden="false" customHeight="false" outlineLevel="0" collapsed="false">
      <c r="I7744" s="0" t="str">
        <f aca="false">IF(A7744="","",IF(COUNTIF(Campaigns!$A$7:$A$300,A7744)&gt;0,"✓",IF(N(D7744)=0,"– no spend","⚠ add to Campaigns tab")))</f>
        <v/>
      </c>
      <c r="J7744" s="83" t="str">
        <f aca="false">IF(D7744="","",D7744*IF(Settings!$B$23=Settings!$C$6,1,IF(Settings!$B$23="USD",1/INDEX(Settings!$B$29:$B$40,MONTH(B7744)),INDEX(Settings!$B$29:$B$40,MONTH(B7744)))))</f>
        <v/>
      </c>
    </row>
    <row r="7745" customFormat="false" ht="15" hidden="false" customHeight="false" outlineLevel="0" collapsed="false">
      <c r="I7745" s="0" t="str">
        <f aca="false">IF(A7745="","",IF(COUNTIF(Campaigns!$A$7:$A$300,A7745)&gt;0,"✓",IF(N(D7745)=0,"– no spend","⚠ add to Campaigns tab")))</f>
        <v/>
      </c>
      <c r="J7745" s="83" t="str">
        <f aca="false">IF(D7745="","",D7745*IF(Settings!$B$23=Settings!$C$6,1,IF(Settings!$B$23="USD",1/INDEX(Settings!$B$29:$B$40,MONTH(B7745)),INDEX(Settings!$B$29:$B$40,MONTH(B7745)))))</f>
        <v/>
      </c>
    </row>
    <row r="7746" customFormat="false" ht="15" hidden="false" customHeight="false" outlineLevel="0" collapsed="false">
      <c r="I7746" s="0" t="str">
        <f aca="false">IF(A7746="","",IF(COUNTIF(Campaigns!$A$7:$A$300,A7746)&gt;0,"✓",IF(N(D7746)=0,"– no spend","⚠ add to Campaigns tab")))</f>
        <v/>
      </c>
      <c r="J7746" s="83" t="str">
        <f aca="false">IF(D7746="","",D7746*IF(Settings!$B$23=Settings!$C$6,1,IF(Settings!$B$23="USD",1/INDEX(Settings!$B$29:$B$40,MONTH(B7746)),INDEX(Settings!$B$29:$B$40,MONTH(B7746)))))</f>
        <v/>
      </c>
    </row>
    <row r="7747" customFormat="false" ht="15" hidden="false" customHeight="false" outlineLevel="0" collapsed="false">
      <c r="I7747" s="0" t="str">
        <f aca="false">IF(A7747="","",IF(COUNTIF(Campaigns!$A$7:$A$300,A7747)&gt;0,"✓",IF(N(D7747)=0,"– no spend","⚠ add to Campaigns tab")))</f>
        <v/>
      </c>
      <c r="J7747" s="83" t="str">
        <f aca="false">IF(D7747="","",D7747*IF(Settings!$B$23=Settings!$C$6,1,IF(Settings!$B$23="USD",1/INDEX(Settings!$B$29:$B$40,MONTH(B7747)),INDEX(Settings!$B$29:$B$40,MONTH(B7747)))))</f>
        <v/>
      </c>
    </row>
    <row r="7748" customFormat="false" ht="15" hidden="false" customHeight="false" outlineLevel="0" collapsed="false">
      <c r="I7748" s="0" t="str">
        <f aca="false">IF(A7748="","",IF(COUNTIF(Campaigns!$A$7:$A$300,A7748)&gt;0,"✓",IF(N(D7748)=0,"– no spend","⚠ add to Campaigns tab")))</f>
        <v/>
      </c>
      <c r="J7748" s="83" t="str">
        <f aca="false">IF(D7748="","",D7748*IF(Settings!$B$23=Settings!$C$6,1,IF(Settings!$B$23="USD",1/INDEX(Settings!$B$29:$B$40,MONTH(B7748)),INDEX(Settings!$B$29:$B$40,MONTH(B7748)))))</f>
        <v/>
      </c>
    </row>
    <row r="7749" customFormat="false" ht="15" hidden="false" customHeight="false" outlineLevel="0" collapsed="false">
      <c r="I7749" s="0" t="str">
        <f aca="false">IF(A7749="","",IF(COUNTIF(Campaigns!$A$7:$A$300,A7749)&gt;0,"✓",IF(N(D7749)=0,"– no spend","⚠ add to Campaigns tab")))</f>
        <v/>
      </c>
      <c r="J7749" s="83" t="str">
        <f aca="false">IF(D7749="","",D7749*IF(Settings!$B$23=Settings!$C$6,1,IF(Settings!$B$23="USD",1/INDEX(Settings!$B$29:$B$40,MONTH(B7749)),INDEX(Settings!$B$29:$B$40,MONTH(B7749)))))</f>
        <v/>
      </c>
    </row>
    <row r="7750" customFormat="false" ht="15" hidden="false" customHeight="false" outlineLevel="0" collapsed="false">
      <c r="I7750" s="0" t="str">
        <f aca="false">IF(A7750="","",IF(COUNTIF(Campaigns!$A$7:$A$300,A7750)&gt;0,"✓",IF(N(D7750)=0,"– no spend","⚠ add to Campaigns tab")))</f>
        <v/>
      </c>
      <c r="J7750" s="83" t="str">
        <f aca="false">IF(D7750="","",D7750*IF(Settings!$B$23=Settings!$C$6,1,IF(Settings!$B$23="USD",1/INDEX(Settings!$B$29:$B$40,MONTH(B7750)),INDEX(Settings!$B$29:$B$40,MONTH(B7750)))))</f>
        <v/>
      </c>
    </row>
    <row r="7751" customFormat="false" ht="15" hidden="false" customHeight="false" outlineLevel="0" collapsed="false">
      <c r="I7751" s="0" t="str">
        <f aca="false">IF(A7751="","",IF(COUNTIF(Campaigns!$A$7:$A$300,A7751)&gt;0,"✓",IF(N(D7751)=0,"– no spend","⚠ add to Campaigns tab")))</f>
        <v/>
      </c>
      <c r="J7751" s="83" t="str">
        <f aca="false">IF(D7751="","",D7751*IF(Settings!$B$23=Settings!$C$6,1,IF(Settings!$B$23="USD",1/INDEX(Settings!$B$29:$B$40,MONTH(B7751)),INDEX(Settings!$B$29:$B$40,MONTH(B7751)))))</f>
        <v/>
      </c>
    </row>
    <row r="7752" customFormat="false" ht="15" hidden="false" customHeight="false" outlineLevel="0" collapsed="false">
      <c r="I7752" s="0" t="str">
        <f aca="false">IF(A7752="","",IF(COUNTIF(Campaigns!$A$7:$A$300,A7752)&gt;0,"✓",IF(N(D7752)=0,"– no spend","⚠ add to Campaigns tab")))</f>
        <v/>
      </c>
      <c r="J7752" s="83" t="str">
        <f aca="false">IF(D7752="","",D7752*IF(Settings!$B$23=Settings!$C$6,1,IF(Settings!$B$23="USD",1/INDEX(Settings!$B$29:$B$40,MONTH(B7752)),INDEX(Settings!$B$29:$B$40,MONTH(B7752)))))</f>
        <v/>
      </c>
    </row>
    <row r="7753" customFormat="false" ht="15" hidden="false" customHeight="false" outlineLevel="0" collapsed="false">
      <c r="I7753" s="0" t="str">
        <f aca="false">IF(A7753="","",IF(COUNTIF(Campaigns!$A$7:$A$300,A7753)&gt;0,"✓",IF(N(D7753)=0,"– no spend","⚠ add to Campaigns tab")))</f>
        <v/>
      </c>
      <c r="J7753" s="83" t="str">
        <f aca="false">IF(D7753="","",D7753*IF(Settings!$B$23=Settings!$C$6,1,IF(Settings!$B$23="USD",1/INDEX(Settings!$B$29:$B$40,MONTH(B7753)),INDEX(Settings!$B$29:$B$40,MONTH(B7753)))))</f>
        <v/>
      </c>
    </row>
    <row r="7754" customFormat="false" ht="15" hidden="false" customHeight="false" outlineLevel="0" collapsed="false">
      <c r="I7754" s="0" t="str">
        <f aca="false">IF(A7754="","",IF(COUNTIF(Campaigns!$A$7:$A$300,A7754)&gt;0,"✓",IF(N(D7754)=0,"– no spend","⚠ add to Campaigns tab")))</f>
        <v/>
      </c>
      <c r="J7754" s="83" t="str">
        <f aca="false">IF(D7754="","",D7754*IF(Settings!$B$23=Settings!$C$6,1,IF(Settings!$B$23="USD",1/INDEX(Settings!$B$29:$B$40,MONTH(B7754)),INDEX(Settings!$B$29:$B$40,MONTH(B7754)))))</f>
        <v/>
      </c>
    </row>
    <row r="7755" customFormat="false" ht="15" hidden="false" customHeight="false" outlineLevel="0" collapsed="false">
      <c r="I7755" s="0" t="str">
        <f aca="false">IF(A7755="","",IF(COUNTIF(Campaigns!$A$7:$A$300,A7755)&gt;0,"✓",IF(N(D7755)=0,"– no spend","⚠ add to Campaigns tab")))</f>
        <v/>
      </c>
      <c r="J7755" s="83" t="str">
        <f aca="false">IF(D7755="","",D7755*IF(Settings!$B$23=Settings!$C$6,1,IF(Settings!$B$23="USD",1/INDEX(Settings!$B$29:$B$40,MONTH(B7755)),INDEX(Settings!$B$29:$B$40,MONTH(B7755)))))</f>
        <v/>
      </c>
    </row>
    <row r="7756" customFormat="false" ht="15" hidden="false" customHeight="false" outlineLevel="0" collapsed="false">
      <c r="I7756" s="0" t="str">
        <f aca="false">IF(A7756="","",IF(COUNTIF(Campaigns!$A$7:$A$300,A7756)&gt;0,"✓",IF(N(D7756)=0,"– no spend","⚠ add to Campaigns tab")))</f>
        <v/>
      </c>
      <c r="J7756" s="83" t="str">
        <f aca="false">IF(D7756="","",D7756*IF(Settings!$B$23=Settings!$C$6,1,IF(Settings!$B$23="USD",1/INDEX(Settings!$B$29:$B$40,MONTH(B7756)),INDEX(Settings!$B$29:$B$40,MONTH(B7756)))))</f>
        <v/>
      </c>
    </row>
    <row r="7757" customFormat="false" ht="15" hidden="false" customHeight="false" outlineLevel="0" collapsed="false">
      <c r="I7757" s="0" t="str">
        <f aca="false">IF(A7757="","",IF(COUNTIF(Campaigns!$A$7:$A$300,A7757)&gt;0,"✓",IF(N(D7757)=0,"– no spend","⚠ add to Campaigns tab")))</f>
        <v/>
      </c>
      <c r="J7757" s="83" t="str">
        <f aca="false">IF(D7757="","",D7757*IF(Settings!$B$23=Settings!$C$6,1,IF(Settings!$B$23="USD",1/INDEX(Settings!$B$29:$B$40,MONTH(B7757)),INDEX(Settings!$B$29:$B$40,MONTH(B7757)))))</f>
        <v/>
      </c>
    </row>
    <row r="7758" customFormat="false" ht="15" hidden="false" customHeight="false" outlineLevel="0" collapsed="false">
      <c r="I7758" s="0" t="str">
        <f aca="false">IF(A7758="","",IF(COUNTIF(Campaigns!$A$7:$A$300,A7758)&gt;0,"✓",IF(N(D7758)=0,"– no spend","⚠ add to Campaigns tab")))</f>
        <v/>
      </c>
      <c r="J7758" s="83" t="str">
        <f aca="false">IF(D7758="","",D7758*IF(Settings!$B$23=Settings!$C$6,1,IF(Settings!$B$23="USD",1/INDEX(Settings!$B$29:$B$40,MONTH(B7758)),INDEX(Settings!$B$29:$B$40,MONTH(B7758)))))</f>
        <v/>
      </c>
    </row>
    <row r="7759" customFormat="false" ht="15" hidden="false" customHeight="false" outlineLevel="0" collapsed="false">
      <c r="I7759" s="0" t="str">
        <f aca="false">IF(A7759="","",IF(COUNTIF(Campaigns!$A$7:$A$300,A7759)&gt;0,"✓",IF(N(D7759)=0,"– no spend","⚠ add to Campaigns tab")))</f>
        <v/>
      </c>
      <c r="J7759" s="83" t="str">
        <f aca="false">IF(D7759="","",D7759*IF(Settings!$B$23=Settings!$C$6,1,IF(Settings!$B$23="USD",1/INDEX(Settings!$B$29:$B$40,MONTH(B7759)),INDEX(Settings!$B$29:$B$40,MONTH(B7759)))))</f>
        <v/>
      </c>
    </row>
    <row r="7760" customFormat="false" ht="15" hidden="false" customHeight="false" outlineLevel="0" collapsed="false">
      <c r="I7760" s="0" t="str">
        <f aca="false">IF(A7760="","",IF(COUNTIF(Campaigns!$A$7:$A$300,A7760)&gt;0,"✓",IF(N(D7760)=0,"– no spend","⚠ add to Campaigns tab")))</f>
        <v/>
      </c>
      <c r="J7760" s="83" t="str">
        <f aca="false">IF(D7760="","",D7760*IF(Settings!$B$23=Settings!$C$6,1,IF(Settings!$B$23="USD",1/INDEX(Settings!$B$29:$B$40,MONTH(B7760)),INDEX(Settings!$B$29:$B$40,MONTH(B7760)))))</f>
        <v/>
      </c>
    </row>
    <row r="7761" customFormat="false" ht="15" hidden="false" customHeight="false" outlineLevel="0" collapsed="false">
      <c r="I7761" s="0" t="str">
        <f aca="false">IF(A7761="","",IF(COUNTIF(Campaigns!$A$7:$A$300,A7761)&gt;0,"✓",IF(N(D7761)=0,"– no spend","⚠ add to Campaigns tab")))</f>
        <v/>
      </c>
      <c r="J7761" s="83" t="str">
        <f aca="false">IF(D7761="","",D7761*IF(Settings!$B$23=Settings!$C$6,1,IF(Settings!$B$23="USD",1/INDEX(Settings!$B$29:$B$40,MONTH(B7761)),INDEX(Settings!$B$29:$B$40,MONTH(B7761)))))</f>
        <v/>
      </c>
    </row>
    <row r="7762" customFormat="false" ht="15" hidden="false" customHeight="false" outlineLevel="0" collapsed="false">
      <c r="I7762" s="0" t="str">
        <f aca="false">IF(A7762="","",IF(COUNTIF(Campaigns!$A$7:$A$300,A7762)&gt;0,"✓",IF(N(D7762)=0,"– no spend","⚠ add to Campaigns tab")))</f>
        <v/>
      </c>
      <c r="J7762" s="83" t="str">
        <f aca="false">IF(D7762="","",D7762*IF(Settings!$B$23=Settings!$C$6,1,IF(Settings!$B$23="USD",1/INDEX(Settings!$B$29:$B$40,MONTH(B7762)),INDEX(Settings!$B$29:$B$40,MONTH(B7762)))))</f>
        <v/>
      </c>
    </row>
    <row r="7763" customFormat="false" ht="15" hidden="false" customHeight="false" outlineLevel="0" collapsed="false">
      <c r="I7763" s="0" t="str">
        <f aca="false">IF(A7763="","",IF(COUNTIF(Campaigns!$A$7:$A$300,A7763)&gt;0,"✓",IF(N(D7763)=0,"– no spend","⚠ add to Campaigns tab")))</f>
        <v/>
      </c>
      <c r="J7763" s="83" t="str">
        <f aca="false">IF(D7763="","",D7763*IF(Settings!$B$23=Settings!$C$6,1,IF(Settings!$B$23="USD",1/INDEX(Settings!$B$29:$B$40,MONTH(B7763)),INDEX(Settings!$B$29:$B$40,MONTH(B7763)))))</f>
        <v/>
      </c>
    </row>
    <row r="7764" customFormat="false" ht="15" hidden="false" customHeight="false" outlineLevel="0" collapsed="false">
      <c r="I7764" s="0" t="str">
        <f aca="false">IF(A7764="","",IF(COUNTIF(Campaigns!$A$7:$A$300,A7764)&gt;0,"✓",IF(N(D7764)=0,"– no spend","⚠ add to Campaigns tab")))</f>
        <v/>
      </c>
      <c r="J7764" s="83" t="str">
        <f aca="false">IF(D7764="","",D7764*IF(Settings!$B$23=Settings!$C$6,1,IF(Settings!$B$23="USD",1/INDEX(Settings!$B$29:$B$40,MONTH(B7764)),INDEX(Settings!$B$29:$B$40,MONTH(B7764)))))</f>
        <v/>
      </c>
    </row>
    <row r="7765" customFormat="false" ht="15" hidden="false" customHeight="false" outlineLevel="0" collapsed="false">
      <c r="I7765" s="0" t="str">
        <f aca="false">IF(A7765="","",IF(COUNTIF(Campaigns!$A$7:$A$300,A7765)&gt;0,"✓",IF(N(D7765)=0,"– no spend","⚠ add to Campaigns tab")))</f>
        <v/>
      </c>
      <c r="J7765" s="83" t="str">
        <f aca="false">IF(D7765="","",D7765*IF(Settings!$B$23=Settings!$C$6,1,IF(Settings!$B$23="USD",1/INDEX(Settings!$B$29:$B$40,MONTH(B7765)),INDEX(Settings!$B$29:$B$40,MONTH(B7765)))))</f>
        <v/>
      </c>
    </row>
    <row r="7766" customFormat="false" ht="15" hidden="false" customHeight="false" outlineLevel="0" collapsed="false">
      <c r="I7766" s="0" t="str">
        <f aca="false">IF(A7766="","",IF(COUNTIF(Campaigns!$A$7:$A$300,A7766)&gt;0,"✓",IF(N(D7766)=0,"– no spend","⚠ add to Campaigns tab")))</f>
        <v/>
      </c>
      <c r="J7766" s="83" t="str">
        <f aca="false">IF(D7766="","",D7766*IF(Settings!$B$23=Settings!$C$6,1,IF(Settings!$B$23="USD",1/INDEX(Settings!$B$29:$B$40,MONTH(B7766)),INDEX(Settings!$B$29:$B$40,MONTH(B7766)))))</f>
        <v/>
      </c>
    </row>
    <row r="7767" customFormat="false" ht="15" hidden="false" customHeight="false" outlineLevel="0" collapsed="false">
      <c r="I7767" s="0" t="str">
        <f aca="false">IF(A7767="","",IF(COUNTIF(Campaigns!$A$7:$A$300,A7767)&gt;0,"✓",IF(N(D7767)=0,"– no spend","⚠ add to Campaigns tab")))</f>
        <v/>
      </c>
      <c r="J7767" s="83" t="str">
        <f aca="false">IF(D7767="","",D7767*IF(Settings!$B$23=Settings!$C$6,1,IF(Settings!$B$23="USD",1/INDEX(Settings!$B$29:$B$40,MONTH(B7767)),INDEX(Settings!$B$29:$B$40,MONTH(B7767)))))</f>
        <v/>
      </c>
    </row>
    <row r="7768" customFormat="false" ht="15" hidden="false" customHeight="false" outlineLevel="0" collapsed="false">
      <c r="I7768" s="0" t="str">
        <f aca="false">IF(A7768="","",IF(COUNTIF(Campaigns!$A$7:$A$300,A7768)&gt;0,"✓",IF(N(D7768)=0,"– no spend","⚠ add to Campaigns tab")))</f>
        <v/>
      </c>
      <c r="J7768" s="83" t="str">
        <f aca="false">IF(D7768="","",D7768*IF(Settings!$B$23=Settings!$C$6,1,IF(Settings!$B$23="USD",1/INDEX(Settings!$B$29:$B$40,MONTH(B7768)),INDEX(Settings!$B$29:$B$40,MONTH(B7768)))))</f>
        <v/>
      </c>
    </row>
    <row r="7769" customFormat="false" ht="15" hidden="false" customHeight="false" outlineLevel="0" collapsed="false">
      <c r="I7769" s="0" t="str">
        <f aca="false">IF(A7769="","",IF(COUNTIF(Campaigns!$A$7:$A$300,A7769)&gt;0,"✓",IF(N(D7769)=0,"– no spend","⚠ add to Campaigns tab")))</f>
        <v/>
      </c>
      <c r="J7769" s="83" t="str">
        <f aca="false">IF(D7769="","",D7769*IF(Settings!$B$23=Settings!$C$6,1,IF(Settings!$B$23="USD",1/INDEX(Settings!$B$29:$B$40,MONTH(B7769)),INDEX(Settings!$B$29:$B$40,MONTH(B7769)))))</f>
        <v/>
      </c>
    </row>
    <row r="7770" customFormat="false" ht="15" hidden="false" customHeight="false" outlineLevel="0" collapsed="false">
      <c r="I7770" s="0" t="str">
        <f aca="false">IF(A7770="","",IF(COUNTIF(Campaigns!$A$7:$A$300,A7770)&gt;0,"✓",IF(N(D7770)=0,"– no spend","⚠ add to Campaigns tab")))</f>
        <v/>
      </c>
      <c r="J7770" s="83" t="str">
        <f aca="false">IF(D7770="","",D7770*IF(Settings!$B$23=Settings!$C$6,1,IF(Settings!$B$23="USD",1/INDEX(Settings!$B$29:$B$40,MONTH(B7770)),INDEX(Settings!$B$29:$B$40,MONTH(B7770)))))</f>
        <v/>
      </c>
    </row>
    <row r="7771" customFormat="false" ht="15" hidden="false" customHeight="false" outlineLevel="0" collapsed="false">
      <c r="I7771" s="0" t="str">
        <f aca="false">IF(A7771="","",IF(COUNTIF(Campaigns!$A$7:$A$300,A7771)&gt;0,"✓",IF(N(D7771)=0,"– no spend","⚠ add to Campaigns tab")))</f>
        <v/>
      </c>
      <c r="J7771" s="83" t="str">
        <f aca="false">IF(D7771="","",D7771*IF(Settings!$B$23=Settings!$C$6,1,IF(Settings!$B$23="USD",1/INDEX(Settings!$B$29:$B$40,MONTH(B7771)),INDEX(Settings!$B$29:$B$40,MONTH(B7771)))))</f>
        <v/>
      </c>
    </row>
    <row r="7772" customFormat="false" ht="15" hidden="false" customHeight="false" outlineLevel="0" collapsed="false">
      <c r="I7772" s="0" t="str">
        <f aca="false">IF(A7772="","",IF(COUNTIF(Campaigns!$A$7:$A$300,A7772)&gt;0,"✓",IF(N(D7772)=0,"– no spend","⚠ add to Campaigns tab")))</f>
        <v/>
      </c>
      <c r="J7772" s="83" t="str">
        <f aca="false">IF(D7772="","",D7772*IF(Settings!$B$23=Settings!$C$6,1,IF(Settings!$B$23="USD",1/INDEX(Settings!$B$29:$B$40,MONTH(B7772)),INDEX(Settings!$B$29:$B$40,MONTH(B7772)))))</f>
        <v/>
      </c>
    </row>
    <row r="7773" customFormat="false" ht="15" hidden="false" customHeight="false" outlineLevel="0" collapsed="false">
      <c r="I7773" s="0" t="str">
        <f aca="false">IF(A7773="","",IF(COUNTIF(Campaigns!$A$7:$A$300,A7773)&gt;0,"✓",IF(N(D7773)=0,"– no spend","⚠ add to Campaigns tab")))</f>
        <v/>
      </c>
      <c r="J7773" s="83" t="str">
        <f aca="false">IF(D7773="","",D7773*IF(Settings!$B$23=Settings!$C$6,1,IF(Settings!$B$23="USD",1/INDEX(Settings!$B$29:$B$40,MONTH(B7773)),INDEX(Settings!$B$29:$B$40,MONTH(B7773)))))</f>
        <v/>
      </c>
    </row>
    <row r="7774" customFormat="false" ht="15" hidden="false" customHeight="false" outlineLevel="0" collapsed="false">
      <c r="I7774" s="0" t="str">
        <f aca="false">IF(A7774="","",IF(COUNTIF(Campaigns!$A$7:$A$300,A7774)&gt;0,"✓",IF(N(D7774)=0,"– no spend","⚠ add to Campaigns tab")))</f>
        <v/>
      </c>
      <c r="J7774" s="83" t="str">
        <f aca="false">IF(D7774="","",D7774*IF(Settings!$B$23=Settings!$C$6,1,IF(Settings!$B$23="USD",1/INDEX(Settings!$B$29:$B$40,MONTH(B7774)),INDEX(Settings!$B$29:$B$40,MONTH(B7774)))))</f>
        <v/>
      </c>
    </row>
    <row r="7775" customFormat="false" ht="15" hidden="false" customHeight="false" outlineLevel="0" collapsed="false">
      <c r="I7775" s="0" t="str">
        <f aca="false">IF(A7775="","",IF(COUNTIF(Campaigns!$A$7:$A$300,A7775)&gt;0,"✓",IF(N(D7775)=0,"– no spend","⚠ add to Campaigns tab")))</f>
        <v/>
      </c>
      <c r="J7775" s="83" t="str">
        <f aca="false">IF(D7775="","",D7775*IF(Settings!$B$23=Settings!$C$6,1,IF(Settings!$B$23="USD",1/INDEX(Settings!$B$29:$B$40,MONTH(B7775)),INDEX(Settings!$B$29:$B$40,MONTH(B7775)))))</f>
        <v/>
      </c>
    </row>
    <row r="7776" customFormat="false" ht="15" hidden="false" customHeight="false" outlineLevel="0" collapsed="false">
      <c r="I7776" s="0" t="str">
        <f aca="false">IF(A7776="","",IF(COUNTIF(Campaigns!$A$7:$A$300,A7776)&gt;0,"✓",IF(N(D7776)=0,"– no spend","⚠ add to Campaigns tab")))</f>
        <v/>
      </c>
      <c r="J7776" s="83" t="str">
        <f aca="false">IF(D7776="","",D7776*IF(Settings!$B$23=Settings!$C$6,1,IF(Settings!$B$23="USD",1/INDEX(Settings!$B$29:$B$40,MONTH(B7776)),INDEX(Settings!$B$29:$B$40,MONTH(B7776)))))</f>
        <v/>
      </c>
    </row>
    <row r="7777" customFormat="false" ht="15" hidden="false" customHeight="false" outlineLevel="0" collapsed="false">
      <c r="I7777" s="0" t="str">
        <f aca="false">IF(A7777="","",IF(COUNTIF(Campaigns!$A$7:$A$300,A7777)&gt;0,"✓",IF(N(D7777)=0,"– no spend","⚠ add to Campaigns tab")))</f>
        <v/>
      </c>
      <c r="J7777" s="83" t="str">
        <f aca="false">IF(D7777="","",D7777*IF(Settings!$B$23=Settings!$C$6,1,IF(Settings!$B$23="USD",1/INDEX(Settings!$B$29:$B$40,MONTH(B7777)),INDEX(Settings!$B$29:$B$40,MONTH(B7777)))))</f>
        <v/>
      </c>
    </row>
    <row r="7778" customFormat="false" ht="15" hidden="false" customHeight="false" outlineLevel="0" collapsed="false">
      <c r="I7778" s="0" t="str">
        <f aca="false">IF(A7778="","",IF(COUNTIF(Campaigns!$A$7:$A$300,A7778)&gt;0,"✓",IF(N(D7778)=0,"– no spend","⚠ add to Campaigns tab")))</f>
        <v/>
      </c>
      <c r="J7778" s="83" t="str">
        <f aca="false">IF(D7778="","",D7778*IF(Settings!$B$23=Settings!$C$6,1,IF(Settings!$B$23="USD",1/INDEX(Settings!$B$29:$B$40,MONTH(B7778)),INDEX(Settings!$B$29:$B$40,MONTH(B7778)))))</f>
        <v/>
      </c>
    </row>
    <row r="7779" customFormat="false" ht="15" hidden="false" customHeight="false" outlineLevel="0" collapsed="false">
      <c r="I7779" s="0" t="str">
        <f aca="false">IF(A7779="","",IF(COUNTIF(Campaigns!$A$7:$A$300,A7779)&gt;0,"✓",IF(N(D7779)=0,"– no spend","⚠ add to Campaigns tab")))</f>
        <v/>
      </c>
      <c r="J7779" s="83" t="str">
        <f aca="false">IF(D7779="","",D7779*IF(Settings!$B$23=Settings!$C$6,1,IF(Settings!$B$23="USD",1/INDEX(Settings!$B$29:$B$40,MONTH(B7779)),INDEX(Settings!$B$29:$B$40,MONTH(B7779)))))</f>
        <v/>
      </c>
    </row>
    <row r="7780" customFormat="false" ht="15" hidden="false" customHeight="false" outlineLevel="0" collapsed="false">
      <c r="I7780" s="0" t="str">
        <f aca="false">IF(A7780="","",IF(COUNTIF(Campaigns!$A$7:$A$300,A7780)&gt;0,"✓",IF(N(D7780)=0,"– no spend","⚠ add to Campaigns tab")))</f>
        <v/>
      </c>
      <c r="J7780" s="83" t="str">
        <f aca="false">IF(D7780="","",D7780*IF(Settings!$B$23=Settings!$C$6,1,IF(Settings!$B$23="USD",1/INDEX(Settings!$B$29:$B$40,MONTH(B7780)),INDEX(Settings!$B$29:$B$40,MONTH(B7780)))))</f>
        <v/>
      </c>
    </row>
    <row r="7781" customFormat="false" ht="15" hidden="false" customHeight="false" outlineLevel="0" collapsed="false">
      <c r="I7781" s="0" t="str">
        <f aca="false">IF(A7781="","",IF(COUNTIF(Campaigns!$A$7:$A$300,A7781)&gt;0,"✓",IF(N(D7781)=0,"– no spend","⚠ add to Campaigns tab")))</f>
        <v/>
      </c>
      <c r="J7781" s="83" t="str">
        <f aca="false">IF(D7781="","",D7781*IF(Settings!$B$23=Settings!$C$6,1,IF(Settings!$B$23="USD",1/INDEX(Settings!$B$29:$B$40,MONTH(B7781)),INDEX(Settings!$B$29:$B$40,MONTH(B7781)))))</f>
        <v/>
      </c>
    </row>
    <row r="7782" customFormat="false" ht="15" hidden="false" customHeight="false" outlineLevel="0" collapsed="false">
      <c r="I7782" s="0" t="str">
        <f aca="false">IF(A7782="","",IF(COUNTIF(Campaigns!$A$7:$A$300,A7782)&gt;0,"✓",IF(N(D7782)=0,"– no spend","⚠ add to Campaigns tab")))</f>
        <v/>
      </c>
      <c r="J7782" s="83" t="str">
        <f aca="false">IF(D7782="","",D7782*IF(Settings!$B$23=Settings!$C$6,1,IF(Settings!$B$23="USD",1/INDEX(Settings!$B$29:$B$40,MONTH(B7782)),INDEX(Settings!$B$29:$B$40,MONTH(B7782)))))</f>
        <v/>
      </c>
    </row>
    <row r="7783" customFormat="false" ht="15" hidden="false" customHeight="false" outlineLevel="0" collapsed="false">
      <c r="I7783" s="0" t="str">
        <f aca="false">IF(A7783="","",IF(COUNTIF(Campaigns!$A$7:$A$300,A7783)&gt;0,"✓",IF(N(D7783)=0,"– no spend","⚠ add to Campaigns tab")))</f>
        <v/>
      </c>
      <c r="J7783" s="83" t="str">
        <f aca="false">IF(D7783="","",D7783*IF(Settings!$B$23=Settings!$C$6,1,IF(Settings!$B$23="USD",1/INDEX(Settings!$B$29:$B$40,MONTH(B7783)),INDEX(Settings!$B$29:$B$40,MONTH(B7783)))))</f>
        <v/>
      </c>
    </row>
    <row r="7784" customFormat="false" ht="15" hidden="false" customHeight="false" outlineLevel="0" collapsed="false">
      <c r="I7784" s="0" t="str">
        <f aca="false">IF(A7784="","",IF(COUNTIF(Campaigns!$A$7:$A$300,A7784)&gt;0,"✓",IF(N(D7784)=0,"– no spend","⚠ add to Campaigns tab")))</f>
        <v/>
      </c>
      <c r="J7784" s="83" t="str">
        <f aca="false">IF(D7784="","",D7784*IF(Settings!$B$23=Settings!$C$6,1,IF(Settings!$B$23="USD",1/INDEX(Settings!$B$29:$B$40,MONTH(B7784)),INDEX(Settings!$B$29:$B$40,MONTH(B7784)))))</f>
        <v/>
      </c>
    </row>
    <row r="7785" customFormat="false" ht="15" hidden="false" customHeight="false" outlineLevel="0" collapsed="false">
      <c r="I7785" s="0" t="str">
        <f aca="false">IF(A7785="","",IF(COUNTIF(Campaigns!$A$7:$A$300,A7785)&gt;0,"✓",IF(N(D7785)=0,"– no spend","⚠ add to Campaigns tab")))</f>
        <v/>
      </c>
      <c r="J7785" s="83" t="str">
        <f aca="false">IF(D7785="","",D7785*IF(Settings!$B$23=Settings!$C$6,1,IF(Settings!$B$23="USD",1/INDEX(Settings!$B$29:$B$40,MONTH(B7785)),INDEX(Settings!$B$29:$B$40,MONTH(B7785)))))</f>
        <v/>
      </c>
    </row>
    <row r="7786" customFormat="false" ht="15" hidden="false" customHeight="false" outlineLevel="0" collapsed="false">
      <c r="I7786" s="0" t="str">
        <f aca="false">IF(A7786="","",IF(COUNTIF(Campaigns!$A$7:$A$300,A7786)&gt;0,"✓",IF(N(D7786)=0,"– no spend","⚠ add to Campaigns tab")))</f>
        <v/>
      </c>
      <c r="J7786" s="83" t="str">
        <f aca="false">IF(D7786="","",D7786*IF(Settings!$B$23=Settings!$C$6,1,IF(Settings!$B$23="USD",1/INDEX(Settings!$B$29:$B$40,MONTH(B7786)),INDEX(Settings!$B$29:$B$40,MONTH(B7786)))))</f>
        <v/>
      </c>
    </row>
    <row r="7787" customFormat="false" ht="15" hidden="false" customHeight="false" outlineLevel="0" collapsed="false">
      <c r="I7787" s="0" t="str">
        <f aca="false">IF(A7787="","",IF(COUNTIF(Campaigns!$A$7:$A$300,A7787)&gt;0,"✓",IF(N(D7787)=0,"– no spend","⚠ add to Campaigns tab")))</f>
        <v/>
      </c>
      <c r="J7787" s="83" t="str">
        <f aca="false">IF(D7787="","",D7787*IF(Settings!$B$23=Settings!$C$6,1,IF(Settings!$B$23="USD",1/INDEX(Settings!$B$29:$B$40,MONTH(B7787)),INDEX(Settings!$B$29:$B$40,MONTH(B7787)))))</f>
        <v/>
      </c>
    </row>
    <row r="7788" customFormat="false" ht="15" hidden="false" customHeight="false" outlineLevel="0" collapsed="false">
      <c r="I7788" s="0" t="str">
        <f aca="false">IF(A7788="","",IF(COUNTIF(Campaigns!$A$7:$A$300,A7788)&gt;0,"✓",IF(N(D7788)=0,"– no spend","⚠ add to Campaigns tab")))</f>
        <v/>
      </c>
      <c r="J7788" s="83" t="str">
        <f aca="false">IF(D7788="","",D7788*IF(Settings!$B$23=Settings!$C$6,1,IF(Settings!$B$23="USD",1/INDEX(Settings!$B$29:$B$40,MONTH(B7788)),INDEX(Settings!$B$29:$B$40,MONTH(B7788)))))</f>
        <v/>
      </c>
    </row>
    <row r="7789" customFormat="false" ht="15" hidden="false" customHeight="false" outlineLevel="0" collapsed="false">
      <c r="I7789" s="0" t="str">
        <f aca="false">IF(A7789="","",IF(COUNTIF(Campaigns!$A$7:$A$300,A7789)&gt;0,"✓",IF(N(D7789)=0,"– no spend","⚠ add to Campaigns tab")))</f>
        <v/>
      </c>
      <c r="J7789" s="83" t="str">
        <f aca="false">IF(D7789="","",D7789*IF(Settings!$B$23=Settings!$C$6,1,IF(Settings!$B$23="USD",1/INDEX(Settings!$B$29:$B$40,MONTH(B7789)),INDEX(Settings!$B$29:$B$40,MONTH(B7789)))))</f>
        <v/>
      </c>
    </row>
    <row r="7790" customFormat="false" ht="15" hidden="false" customHeight="false" outlineLevel="0" collapsed="false">
      <c r="I7790" s="0" t="str">
        <f aca="false">IF(A7790="","",IF(COUNTIF(Campaigns!$A$7:$A$300,A7790)&gt;0,"✓",IF(N(D7790)=0,"– no spend","⚠ add to Campaigns tab")))</f>
        <v/>
      </c>
      <c r="J7790" s="83" t="str">
        <f aca="false">IF(D7790="","",D7790*IF(Settings!$B$23=Settings!$C$6,1,IF(Settings!$B$23="USD",1/INDEX(Settings!$B$29:$B$40,MONTH(B7790)),INDEX(Settings!$B$29:$B$40,MONTH(B7790)))))</f>
        <v/>
      </c>
    </row>
    <row r="7791" customFormat="false" ht="15" hidden="false" customHeight="false" outlineLevel="0" collapsed="false">
      <c r="I7791" s="0" t="str">
        <f aca="false">IF(A7791="","",IF(COUNTIF(Campaigns!$A$7:$A$300,A7791)&gt;0,"✓",IF(N(D7791)=0,"– no spend","⚠ add to Campaigns tab")))</f>
        <v/>
      </c>
      <c r="J7791" s="83" t="str">
        <f aca="false">IF(D7791="","",D7791*IF(Settings!$B$23=Settings!$C$6,1,IF(Settings!$B$23="USD",1/INDEX(Settings!$B$29:$B$40,MONTH(B7791)),INDEX(Settings!$B$29:$B$40,MONTH(B7791)))))</f>
        <v/>
      </c>
    </row>
    <row r="7792" customFormat="false" ht="15" hidden="false" customHeight="false" outlineLevel="0" collapsed="false">
      <c r="I7792" s="0" t="str">
        <f aca="false">IF(A7792="","",IF(COUNTIF(Campaigns!$A$7:$A$300,A7792)&gt;0,"✓",IF(N(D7792)=0,"– no spend","⚠ add to Campaigns tab")))</f>
        <v/>
      </c>
      <c r="J7792" s="83" t="str">
        <f aca="false">IF(D7792="","",D7792*IF(Settings!$B$23=Settings!$C$6,1,IF(Settings!$B$23="USD",1/INDEX(Settings!$B$29:$B$40,MONTH(B7792)),INDEX(Settings!$B$29:$B$40,MONTH(B7792)))))</f>
        <v/>
      </c>
    </row>
    <row r="7793" customFormat="false" ht="15" hidden="false" customHeight="false" outlineLevel="0" collapsed="false">
      <c r="I7793" s="0" t="str">
        <f aca="false">IF(A7793="","",IF(COUNTIF(Campaigns!$A$7:$A$300,A7793)&gt;0,"✓",IF(N(D7793)=0,"– no spend","⚠ add to Campaigns tab")))</f>
        <v/>
      </c>
      <c r="J7793" s="83" t="str">
        <f aca="false">IF(D7793="","",D7793*IF(Settings!$B$23=Settings!$C$6,1,IF(Settings!$B$23="USD",1/INDEX(Settings!$B$29:$B$40,MONTH(B7793)),INDEX(Settings!$B$29:$B$40,MONTH(B7793)))))</f>
        <v/>
      </c>
    </row>
    <row r="7794" customFormat="false" ht="15" hidden="false" customHeight="false" outlineLevel="0" collapsed="false">
      <c r="I7794" s="0" t="str">
        <f aca="false">IF(A7794="","",IF(COUNTIF(Campaigns!$A$7:$A$300,A7794)&gt;0,"✓",IF(N(D7794)=0,"– no spend","⚠ add to Campaigns tab")))</f>
        <v/>
      </c>
      <c r="J7794" s="83" t="str">
        <f aca="false">IF(D7794="","",D7794*IF(Settings!$B$23=Settings!$C$6,1,IF(Settings!$B$23="USD",1/INDEX(Settings!$B$29:$B$40,MONTH(B7794)),INDEX(Settings!$B$29:$B$40,MONTH(B7794)))))</f>
        <v/>
      </c>
    </row>
    <row r="7795" customFormat="false" ht="15" hidden="false" customHeight="false" outlineLevel="0" collapsed="false">
      <c r="I7795" s="0" t="str">
        <f aca="false">IF(A7795="","",IF(COUNTIF(Campaigns!$A$7:$A$300,A7795)&gt;0,"✓",IF(N(D7795)=0,"– no spend","⚠ add to Campaigns tab")))</f>
        <v/>
      </c>
      <c r="J7795" s="83" t="str">
        <f aca="false">IF(D7795="","",D7795*IF(Settings!$B$23=Settings!$C$6,1,IF(Settings!$B$23="USD",1/INDEX(Settings!$B$29:$B$40,MONTH(B7795)),INDEX(Settings!$B$29:$B$40,MONTH(B7795)))))</f>
        <v/>
      </c>
    </row>
    <row r="7796" customFormat="false" ht="15" hidden="false" customHeight="false" outlineLevel="0" collapsed="false">
      <c r="I7796" s="0" t="str">
        <f aca="false">IF(A7796="","",IF(COUNTIF(Campaigns!$A$7:$A$300,A7796)&gt;0,"✓",IF(N(D7796)=0,"– no spend","⚠ add to Campaigns tab")))</f>
        <v/>
      </c>
      <c r="J7796" s="83" t="str">
        <f aca="false">IF(D7796="","",D7796*IF(Settings!$B$23=Settings!$C$6,1,IF(Settings!$B$23="USD",1/INDEX(Settings!$B$29:$B$40,MONTH(B7796)),INDEX(Settings!$B$29:$B$40,MONTH(B7796)))))</f>
        <v/>
      </c>
    </row>
    <row r="7797" customFormat="false" ht="15" hidden="false" customHeight="false" outlineLevel="0" collapsed="false">
      <c r="I7797" s="0" t="str">
        <f aca="false">IF(A7797="","",IF(COUNTIF(Campaigns!$A$7:$A$300,A7797)&gt;0,"✓",IF(N(D7797)=0,"– no spend","⚠ add to Campaigns tab")))</f>
        <v/>
      </c>
      <c r="J7797" s="83" t="str">
        <f aca="false">IF(D7797="","",D7797*IF(Settings!$B$23=Settings!$C$6,1,IF(Settings!$B$23="USD",1/INDEX(Settings!$B$29:$B$40,MONTH(B7797)),INDEX(Settings!$B$29:$B$40,MONTH(B7797)))))</f>
        <v/>
      </c>
    </row>
    <row r="7798" customFormat="false" ht="15" hidden="false" customHeight="false" outlineLevel="0" collapsed="false">
      <c r="I7798" s="0" t="str">
        <f aca="false">IF(A7798="","",IF(COUNTIF(Campaigns!$A$7:$A$300,A7798)&gt;0,"✓",IF(N(D7798)=0,"– no spend","⚠ add to Campaigns tab")))</f>
        <v/>
      </c>
      <c r="J7798" s="83" t="str">
        <f aca="false">IF(D7798="","",D7798*IF(Settings!$B$23=Settings!$C$6,1,IF(Settings!$B$23="USD",1/INDEX(Settings!$B$29:$B$40,MONTH(B7798)),INDEX(Settings!$B$29:$B$40,MONTH(B7798)))))</f>
        <v/>
      </c>
    </row>
    <row r="7799" customFormat="false" ht="15" hidden="false" customHeight="false" outlineLevel="0" collapsed="false">
      <c r="I7799" s="0" t="str">
        <f aca="false">IF(A7799="","",IF(COUNTIF(Campaigns!$A$7:$A$300,A7799)&gt;0,"✓",IF(N(D7799)=0,"– no spend","⚠ add to Campaigns tab")))</f>
        <v/>
      </c>
      <c r="J7799" s="83" t="str">
        <f aca="false">IF(D7799="","",D7799*IF(Settings!$B$23=Settings!$C$6,1,IF(Settings!$B$23="USD",1/INDEX(Settings!$B$29:$B$40,MONTH(B7799)),INDEX(Settings!$B$29:$B$40,MONTH(B7799)))))</f>
        <v/>
      </c>
    </row>
    <row r="7800" customFormat="false" ht="15" hidden="false" customHeight="false" outlineLevel="0" collapsed="false">
      <c r="I7800" s="0" t="str">
        <f aca="false">IF(A7800="","",IF(COUNTIF(Campaigns!$A$7:$A$300,A7800)&gt;0,"✓",IF(N(D7800)=0,"– no spend","⚠ add to Campaigns tab")))</f>
        <v/>
      </c>
      <c r="J7800" s="83" t="str">
        <f aca="false">IF(D7800="","",D7800*IF(Settings!$B$23=Settings!$C$6,1,IF(Settings!$B$23="USD",1/INDEX(Settings!$B$29:$B$40,MONTH(B7800)),INDEX(Settings!$B$29:$B$40,MONTH(B7800)))))</f>
        <v/>
      </c>
    </row>
    <row r="7801" customFormat="false" ht="15" hidden="false" customHeight="false" outlineLevel="0" collapsed="false">
      <c r="I7801" s="0" t="str">
        <f aca="false">IF(A7801="","",IF(COUNTIF(Campaigns!$A$7:$A$300,A7801)&gt;0,"✓",IF(N(D7801)=0,"– no spend","⚠ add to Campaigns tab")))</f>
        <v/>
      </c>
      <c r="J7801" s="83" t="str">
        <f aca="false">IF(D7801="","",D7801*IF(Settings!$B$23=Settings!$C$6,1,IF(Settings!$B$23="USD",1/INDEX(Settings!$B$29:$B$40,MONTH(B7801)),INDEX(Settings!$B$29:$B$40,MONTH(B7801)))))</f>
        <v/>
      </c>
    </row>
    <row r="7802" customFormat="false" ht="15" hidden="false" customHeight="false" outlineLevel="0" collapsed="false">
      <c r="I7802" s="0" t="str">
        <f aca="false">IF(A7802="","",IF(COUNTIF(Campaigns!$A$7:$A$300,A7802)&gt;0,"✓",IF(N(D7802)=0,"– no spend","⚠ add to Campaigns tab")))</f>
        <v/>
      </c>
      <c r="J7802" s="83" t="str">
        <f aca="false">IF(D7802="","",D7802*IF(Settings!$B$23=Settings!$C$6,1,IF(Settings!$B$23="USD",1/INDEX(Settings!$B$29:$B$40,MONTH(B7802)),INDEX(Settings!$B$29:$B$40,MONTH(B7802)))))</f>
        <v/>
      </c>
    </row>
    <row r="7803" customFormat="false" ht="15" hidden="false" customHeight="false" outlineLevel="0" collapsed="false">
      <c r="I7803" s="0" t="str">
        <f aca="false">IF(A7803="","",IF(COUNTIF(Campaigns!$A$7:$A$300,A7803)&gt;0,"✓",IF(N(D7803)=0,"– no spend","⚠ add to Campaigns tab")))</f>
        <v/>
      </c>
      <c r="J7803" s="83" t="str">
        <f aca="false">IF(D7803="","",D7803*IF(Settings!$B$23=Settings!$C$6,1,IF(Settings!$B$23="USD",1/INDEX(Settings!$B$29:$B$40,MONTH(B7803)),INDEX(Settings!$B$29:$B$40,MONTH(B7803)))))</f>
        <v/>
      </c>
    </row>
    <row r="7804" customFormat="false" ht="15" hidden="false" customHeight="false" outlineLevel="0" collapsed="false">
      <c r="I7804" s="0" t="str">
        <f aca="false">IF(A7804="","",IF(COUNTIF(Campaigns!$A$7:$A$300,A7804)&gt;0,"✓",IF(N(D7804)=0,"– no spend","⚠ add to Campaigns tab")))</f>
        <v/>
      </c>
      <c r="J7804" s="83" t="str">
        <f aca="false">IF(D7804="","",D7804*IF(Settings!$B$23=Settings!$C$6,1,IF(Settings!$B$23="USD",1/INDEX(Settings!$B$29:$B$40,MONTH(B7804)),INDEX(Settings!$B$29:$B$40,MONTH(B7804)))))</f>
        <v/>
      </c>
    </row>
    <row r="7805" customFormat="false" ht="15" hidden="false" customHeight="false" outlineLevel="0" collapsed="false">
      <c r="I7805" s="0" t="str">
        <f aca="false">IF(A7805="","",IF(COUNTIF(Campaigns!$A$7:$A$300,A7805)&gt;0,"✓",IF(N(D7805)=0,"– no spend","⚠ add to Campaigns tab")))</f>
        <v/>
      </c>
      <c r="J7805" s="83" t="str">
        <f aca="false">IF(D7805="","",D7805*IF(Settings!$B$23=Settings!$C$6,1,IF(Settings!$B$23="USD",1/INDEX(Settings!$B$29:$B$40,MONTH(B7805)),INDEX(Settings!$B$29:$B$40,MONTH(B7805)))))</f>
        <v/>
      </c>
    </row>
    <row r="7806" customFormat="false" ht="15" hidden="false" customHeight="false" outlineLevel="0" collapsed="false">
      <c r="I7806" s="0" t="str">
        <f aca="false">IF(A7806="","",IF(COUNTIF(Campaigns!$A$7:$A$300,A7806)&gt;0,"✓",IF(N(D7806)=0,"– no spend","⚠ add to Campaigns tab")))</f>
        <v/>
      </c>
      <c r="J7806" s="83" t="str">
        <f aca="false">IF(D7806="","",D7806*IF(Settings!$B$23=Settings!$C$6,1,IF(Settings!$B$23="USD",1/INDEX(Settings!$B$29:$B$40,MONTH(B7806)),INDEX(Settings!$B$29:$B$40,MONTH(B7806)))))</f>
        <v/>
      </c>
    </row>
    <row r="7807" customFormat="false" ht="15" hidden="false" customHeight="false" outlineLevel="0" collapsed="false">
      <c r="I7807" s="0" t="str">
        <f aca="false">IF(A7807="","",IF(COUNTIF(Campaigns!$A$7:$A$300,A7807)&gt;0,"✓",IF(N(D7807)=0,"– no spend","⚠ add to Campaigns tab")))</f>
        <v/>
      </c>
      <c r="J7807" s="83" t="str">
        <f aca="false">IF(D7807="","",D7807*IF(Settings!$B$23=Settings!$C$6,1,IF(Settings!$B$23="USD",1/INDEX(Settings!$B$29:$B$40,MONTH(B7807)),INDEX(Settings!$B$29:$B$40,MONTH(B7807)))))</f>
        <v/>
      </c>
    </row>
    <row r="7808" customFormat="false" ht="15" hidden="false" customHeight="false" outlineLevel="0" collapsed="false">
      <c r="I7808" s="0" t="str">
        <f aca="false">IF(A7808="","",IF(COUNTIF(Campaigns!$A$7:$A$300,A7808)&gt;0,"✓",IF(N(D7808)=0,"– no spend","⚠ add to Campaigns tab")))</f>
        <v/>
      </c>
      <c r="J7808" s="83" t="str">
        <f aca="false">IF(D7808="","",D7808*IF(Settings!$B$23=Settings!$C$6,1,IF(Settings!$B$23="USD",1/INDEX(Settings!$B$29:$B$40,MONTH(B7808)),INDEX(Settings!$B$29:$B$40,MONTH(B7808)))))</f>
        <v/>
      </c>
    </row>
    <row r="7809" customFormat="false" ht="15" hidden="false" customHeight="false" outlineLevel="0" collapsed="false">
      <c r="I7809" s="0" t="str">
        <f aca="false">IF(A7809="","",IF(COUNTIF(Campaigns!$A$7:$A$300,A7809)&gt;0,"✓",IF(N(D7809)=0,"– no spend","⚠ add to Campaigns tab")))</f>
        <v/>
      </c>
      <c r="J7809" s="83" t="str">
        <f aca="false">IF(D7809="","",D7809*IF(Settings!$B$23=Settings!$C$6,1,IF(Settings!$B$23="USD",1/INDEX(Settings!$B$29:$B$40,MONTH(B7809)),INDEX(Settings!$B$29:$B$40,MONTH(B7809)))))</f>
        <v/>
      </c>
    </row>
    <row r="7810" customFormat="false" ht="15" hidden="false" customHeight="false" outlineLevel="0" collapsed="false">
      <c r="I7810" s="0" t="str">
        <f aca="false">IF(A7810="","",IF(COUNTIF(Campaigns!$A$7:$A$300,A7810)&gt;0,"✓",IF(N(D7810)=0,"– no spend","⚠ add to Campaigns tab")))</f>
        <v/>
      </c>
      <c r="J7810" s="83" t="str">
        <f aca="false">IF(D7810="","",D7810*IF(Settings!$B$23=Settings!$C$6,1,IF(Settings!$B$23="USD",1/INDEX(Settings!$B$29:$B$40,MONTH(B7810)),INDEX(Settings!$B$29:$B$40,MONTH(B7810)))))</f>
        <v/>
      </c>
    </row>
    <row r="7811" customFormat="false" ht="15" hidden="false" customHeight="false" outlineLevel="0" collapsed="false">
      <c r="I7811" s="0" t="str">
        <f aca="false">IF(A7811="","",IF(COUNTIF(Campaigns!$A$7:$A$300,A7811)&gt;0,"✓",IF(N(D7811)=0,"– no spend","⚠ add to Campaigns tab")))</f>
        <v/>
      </c>
      <c r="J7811" s="83" t="str">
        <f aca="false">IF(D7811="","",D7811*IF(Settings!$B$23=Settings!$C$6,1,IF(Settings!$B$23="USD",1/INDEX(Settings!$B$29:$B$40,MONTH(B7811)),INDEX(Settings!$B$29:$B$40,MONTH(B7811)))))</f>
        <v/>
      </c>
    </row>
    <row r="7812" customFormat="false" ht="15" hidden="false" customHeight="false" outlineLevel="0" collapsed="false">
      <c r="I7812" s="0" t="str">
        <f aca="false">IF(A7812="","",IF(COUNTIF(Campaigns!$A$7:$A$300,A7812)&gt;0,"✓",IF(N(D7812)=0,"– no spend","⚠ add to Campaigns tab")))</f>
        <v/>
      </c>
      <c r="J7812" s="83" t="str">
        <f aca="false">IF(D7812="","",D7812*IF(Settings!$B$23=Settings!$C$6,1,IF(Settings!$B$23="USD",1/INDEX(Settings!$B$29:$B$40,MONTH(B7812)),INDEX(Settings!$B$29:$B$40,MONTH(B7812)))))</f>
        <v/>
      </c>
    </row>
    <row r="7813" customFormat="false" ht="15" hidden="false" customHeight="false" outlineLevel="0" collapsed="false">
      <c r="I7813" s="0" t="str">
        <f aca="false">IF(A7813="","",IF(COUNTIF(Campaigns!$A$7:$A$300,A7813)&gt;0,"✓",IF(N(D7813)=0,"– no spend","⚠ add to Campaigns tab")))</f>
        <v/>
      </c>
      <c r="J7813" s="83" t="str">
        <f aca="false">IF(D7813="","",D7813*IF(Settings!$B$23=Settings!$C$6,1,IF(Settings!$B$23="USD",1/INDEX(Settings!$B$29:$B$40,MONTH(B7813)),INDEX(Settings!$B$29:$B$40,MONTH(B7813)))))</f>
        <v/>
      </c>
    </row>
    <row r="7814" customFormat="false" ht="15" hidden="false" customHeight="false" outlineLevel="0" collapsed="false">
      <c r="I7814" s="0" t="str">
        <f aca="false">IF(A7814="","",IF(COUNTIF(Campaigns!$A$7:$A$300,A7814)&gt;0,"✓",IF(N(D7814)=0,"– no spend","⚠ add to Campaigns tab")))</f>
        <v/>
      </c>
      <c r="J7814" s="83" t="str">
        <f aca="false">IF(D7814="","",D7814*IF(Settings!$B$23=Settings!$C$6,1,IF(Settings!$B$23="USD",1/INDEX(Settings!$B$29:$B$40,MONTH(B7814)),INDEX(Settings!$B$29:$B$40,MONTH(B7814)))))</f>
        <v/>
      </c>
    </row>
    <row r="7815" customFormat="false" ht="15" hidden="false" customHeight="false" outlineLevel="0" collapsed="false">
      <c r="I7815" s="0" t="str">
        <f aca="false">IF(A7815="","",IF(COUNTIF(Campaigns!$A$7:$A$300,A7815)&gt;0,"✓",IF(N(D7815)=0,"– no spend","⚠ add to Campaigns tab")))</f>
        <v/>
      </c>
      <c r="J7815" s="83" t="str">
        <f aca="false">IF(D7815="","",D7815*IF(Settings!$B$23=Settings!$C$6,1,IF(Settings!$B$23="USD",1/INDEX(Settings!$B$29:$B$40,MONTH(B7815)),INDEX(Settings!$B$29:$B$40,MONTH(B7815)))))</f>
        <v/>
      </c>
    </row>
    <row r="7816" customFormat="false" ht="15" hidden="false" customHeight="false" outlineLevel="0" collapsed="false">
      <c r="I7816" s="0" t="str">
        <f aca="false">IF(A7816="","",IF(COUNTIF(Campaigns!$A$7:$A$300,A7816)&gt;0,"✓",IF(N(D7816)=0,"– no spend","⚠ add to Campaigns tab")))</f>
        <v/>
      </c>
      <c r="J7816" s="83" t="str">
        <f aca="false">IF(D7816="","",D7816*IF(Settings!$B$23=Settings!$C$6,1,IF(Settings!$B$23="USD",1/INDEX(Settings!$B$29:$B$40,MONTH(B7816)),INDEX(Settings!$B$29:$B$40,MONTH(B7816)))))</f>
        <v/>
      </c>
    </row>
    <row r="7817" customFormat="false" ht="15" hidden="false" customHeight="false" outlineLevel="0" collapsed="false">
      <c r="I7817" s="0" t="str">
        <f aca="false">IF(A7817="","",IF(COUNTIF(Campaigns!$A$7:$A$300,A7817)&gt;0,"✓",IF(N(D7817)=0,"– no spend","⚠ add to Campaigns tab")))</f>
        <v/>
      </c>
      <c r="J7817" s="83" t="str">
        <f aca="false">IF(D7817="","",D7817*IF(Settings!$B$23=Settings!$C$6,1,IF(Settings!$B$23="USD",1/INDEX(Settings!$B$29:$B$40,MONTH(B7817)),INDEX(Settings!$B$29:$B$40,MONTH(B7817)))))</f>
        <v/>
      </c>
    </row>
    <row r="7818" customFormat="false" ht="15" hidden="false" customHeight="false" outlineLevel="0" collapsed="false">
      <c r="I7818" s="0" t="str">
        <f aca="false">IF(A7818="","",IF(COUNTIF(Campaigns!$A$7:$A$300,A7818)&gt;0,"✓",IF(N(D7818)=0,"– no spend","⚠ add to Campaigns tab")))</f>
        <v/>
      </c>
      <c r="J7818" s="83" t="str">
        <f aca="false">IF(D7818="","",D7818*IF(Settings!$B$23=Settings!$C$6,1,IF(Settings!$B$23="USD",1/INDEX(Settings!$B$29:$B$40,MONTH(B7818)),INDEX(Settings!$B$29:$B$40,MONTH(B7818)))))</f>
        <v/>
      </c>
    </row>
    <row r="7819" customFormat="false" ht="15" hidden="false" customHeight="false" outlineLevel="0" collapsed="false">
      <c r="I7819" s="0" t="str">
        <f aca="false">IF(A7819="","",IF(COUNTIF(Campaigns!$A$7:$A$300,A7819)&gt;0,"✓",IF(N(D7819)=0,"– no spend","⚠ add to Campaigns tab")))</f>
        <v/>
      </c>
      <c r="J7819" s="83" t="str">
        <f aca="false">IF(D7819="","",D7819*IF(Settings!$B$23=Settings!$C$6,1,IF(Settings!$B$23="USD",1/INDEX(Settings!$B$29:$B$40,MONTH(B7819)),INDEX(Settings!$B$29:$B$40,MONTH(B7819)))))</f>
        <v/>
      </c>
    </row>
    <row r="7820" customFormat="false" ht="15" hidden="false" customHeight="false" outlineLevel="0" collapsed="false">
      <c r="I7820" s="0" t="str">
        <f aca="false">IF(A7820="","",IF(COUNTIF(Campaigns!$A$7:$A$300,A7820)&gt;0,"✓",IF(N(D7820)=0,"– no spend","⚠ add to Campaigns tab")))</f>
        <v/>
      </c>
      <c r="J7820" s="83" t="str">
        <f aca="false">IF(D7820="","",D7820*IF(Settings!$B$23=Settings!$C$6,1,IF(Settings!$B$23="USD",1/INDEX(Settings!$B$29:$B$40,MONTH(B7820)),INDEX(Settings!$B$29:$B$40,MONTH(B7820)))))</f>
        <v/>
      </c>
    </row>
    <row r="7821" customFormat="false" ht="15" hidden="false" customHeight="false" outlineLevel="0" collapsed="false">
      <c r="I7821" s="0" t="str">
        <f aca="false">IF(A7821="","",IF(COUNTIF(Campaigns!$A$7:$A$300,A7821)&gt;0,"✓",IF(N(D7821)=0,"– no spend","⚠ add to Campaigns tab")))</f>
        <v/>
      </c>
      <c r="J7821" s="83" t="str">
        <f aca="false">IF(D7821="","",D7821*IF(Settings!$B$23=Settings!$C$6,1,IF(Settings!$B$23="USD",1/INDEX(Settings!$B$29:$B$40,MONTH(B7821)),INDEX(Settings!$B$29:$B$40,MONTH(B7821)))))</f>
        <v/>
      </c>
    </row>
    <row r="7822" customFormat="false" ht="15" hidden="false" customHeight="false" outlineLevel="0" collapsed="false">
      <c r="I7822" s="0" t="str">
        <f aca="false">IF(A7822="","",IF(COUNTIF(Campaigns!$A$7:$A$300,A7822)&gt;0,"✓",IF(N(D7822)=0,"– no spend","⚠ add to Campaigns tab")))</f>
        <v/>
      </c>
      <c r="J7822" s="83" t="str">
        <f aca="false">IF(D7822="","",D7822*IF(Settings!$B$23=Settings!$C$6,1,IF(Settings!$B$23="USD",1/INDEX(Settings!$B$29:$B$40,MONTH(B7822)),INDEX(Settings!$B$29:$B$40,MONTH(B7822)))))</f>
        <v/>
      </c>
    </row>
    <row r="7823" customFormat="false" ht="15" hidden="false" customHeight="false" outlineLevel="0" collapsed="false">
      <c r="I7823" s="0" t="str">
        <f aca="false">IF(A7823="","",IF(COUNTIF(Campaigns!$A$7:$A$300,A7823)&gt;0,"✓",IF(N(D7823)=0,"– no spend","⚠ add to Campaigns tab")))</f>
        <v/>
      </c>
      <c r="J7823" s="83" t="str">
        <f aca="false">IF(D7823="","",D7823*IF(Settings!$B$23=Settings!$C$6,1,IF(Settings!$B$23="USD",1/INDEX(Settings!$B$29:$B$40,MONTH(B7823)),INDEX(Settings!$B$29:$B$40,MONTH(B7823)))))</f>
        <v/>
      </c>
    </row>
    <row r="7824" customFormat="false" ht="15" hidden="false" customHeight="false" outlineLevel="0" collapsed="false">
      <c r="I7824" s="0" t="str">
        <f aca="false">IF(A7824="","",IF(COUNTIF(Campaigns!$A$7:$A$300,A7824)&gt;0,"✓",IF(N(D7824)=0,"– no spend","⚠ add to Campaigns tab")))</f>
        <v/>
      </c>
      <c r="J7824" s="83" t="str">
        <f aca="false">IF(D7824="","",D7824*IF(Settings!$B$23=Settings!$C$6,1,IF(Settings!$B$23="USD",1/INDEX(Settings!$B$29:$B$40,MONTH(B7824)),INDEX(Settings!$B$29:$B$40,MONTH(B7824)))))</f>
        <v/>
      </c>
    </row>
    <row r="7825" customFormat="false" ht="15" hidden="false" customHeight="false" outlineLevel="0" collapsed="false">
      <c r="I7825" s="0" t="str">
        <f aca="false">IF(A7825="","",IF(COUNTIF(Campaigns!$A$7:$A$300,A7825)&gt;0,"✓",IF(N(D7825)=0,"– no spend","⚠ add to Campaigns tab")))</f>
        <v/>
      </c>
      <c r="J7825" s="83" t="str">
        <f aca="false">IF(D7825="","",D7825*IF(Settings!$B$23=Settings!$C$6,1,IF(Settings!$B$23="USD",1/INDEX(Settings!$B$29:$B$40,MONTH(B7825)),INDEX(Settings!$B$29:$B$40,MONTH(B7825)))))</f>
        <v/>
      </c>
    </row>
    <row r="7826" customFormat="false" ht="15" hidden="false" customHeight="false" outlineLevel="0" collapsed="false">
      <c r="I7826" s="0" t="str">
        <f aca="false">IF(A7826="","",IF(COUNTIF(Campaigns!$A$7:$A$300,A7826)&gt;0,"✓",IF(N(D7826)=0,"– no spend","⚠ add to Campaigns tab")))</f>
        <v/>
      </c>
      <c r="J7826" s="83" t="str">
        <f aca="false">IF(D7826="","",D7826*IF(Settings!$B$23=Settings!$C$6,1,IF(Settings!$B$23="USD",1/INDEX(Settings!$B$29:$B$40,MONTH(B7826)),INDEX(Settings!$B$29:$B$40,MONTH(B7826)))))</f>
        <v/>
      </c>
    </row>
    <row r="7827" customFormat="false" ht="15" hidden="false" customHeight="false" outlineLevel="0" collapsed="false">
      <c r="I7827" s="0" t="str">
        <f aca="false">IF(A7827="","",IF(COUNTIF(Campaigns!$A$7:$A$300,A7827)&gt;0,"✓",IF(N(D7827)=0,"– no spend","⚠ add to Campaigns tab")))</f>
        <v/>
      </c>
      <c r="J7827" s="83" t="str">
        <f aca="false">IF(D7827="","",D7827*IF(Settings!$B$23=Settings!$C$6,1,IF(Settings!$B$23="USD",1/INDEX(Settings!$B$29:$B$40,MONTH(B7827)),INDEX(Settings!$B$29:$B$40,MONTH(B7827)))))</f>
        <v/>
      </c>
    </row>
    <row r="7828" customFormat="false" ht="15" hidden="false" customHeight="false" outlineLevel="0" collapsed="false">
      <c r="I7828" s="0" t="str">
        <f aca="false">IF(A7828="","",IF(COUNTIF(Campaigns!$A$7:$A$300,A7828)&gt;0,"✓",IF(N(D7828)=0,"– no spend","⚠ add to Campaigns tab")))</f>
        <v/>
      </c>
      <c r="J7828" s="83" t="str">
        <f aca="false">IF(D7828="","",D7828*IF(Settings!$B$23=Settings!$C$6,1,IF(Settings!$B$23="USD",1/INDEX(Settings!$B$29:$B$40,MONTH(B7828)),INDEX(Settings!$B$29:$B$40,MONTH(B7828)))))</f>
        <v/>
      </c>
    </row>
    <row r="7829" customFormat="false" ht="15" hidden="false" customHeight="false" outlineLevel="0" collapsed="false">
      <c r="I7829" s="0" t="str">
        <f aca="false">IF(A7829="","",IF(COUNTIF(Campaigns!$A$7:$A$300,A7829)&gt;0,"✓",IF(N(D7829)=0,"– no spend","⚠ add to Campaigns tab")))</f>
        <v/>
      </c>
      <c r="J7829" s="83" t="str">
        <f aca="false">IF(D7829="","",D7829*IF(Settings!$B$23=Settings!$C$6,1,IF(Settings!$B$23="USD",1/INDEX(Settings!$B$29:$B$40,MONTH(B7829)),INDEX(Settings!$B$29:$B$40,MONTH(B7829)))))</f>
        <v/>
      </c>
    </row>
    <row r="7830" customFormat="false" ht="15" hidden="false" customHeight="false" outlineLevel="0" collapsed="false">
      <c r="I7830" s="0" t="str">
        <f aca="false">IF(A7830="","",IF(COUNTIF(Campaigns!$A$7:$A$300,A7830)&gt;0,"✓",IF(N(D7830)=0,"– no spend","⚠ add to Campaigns tab")))</f>
        <v/>
      </c>
      <c r="J7830" s="83" t="str">
        <f aca="false">IF(D7830="","",D7830*IF(Settings!$B$23=Settings!$C$6,1,IF(Settings!$B$23="USD",1/INDEX(Settings!$B$29:$B$40,MONTH(B7830)),INDEX(Settings!$B$29:$B$40,MONTH(B7830)))))</f>
        <v/>
      </c>
    </row>
    <row r="7831" customFormat="false" ht="15" hidden="false" customHeight="false" outlineLevel="0" collapsed="false">
      <c r="I7831" s="0" t="str">
        <f aca="false">IF(A7831="","",IF(COUNTIF(Campaigns!$A$7:$A$300,A7831)&gt;0,"✓",IF(N(D7831)=0,"– no spend","⚠ add to Campaigns tab")))</f>
        <v/>
      </c>
      <c r="J7831" s="83" t="str">
        <f aca="false">IF(D7831="","",D7831*IF(Settings!$B$23=Settings!$C$6,1,IF(Settings!$B$23="USD",1/INDEX(Settings!$B$29:$B$40,MONTH(B7831)),INDEX(Settings!$B$29:$B$40,MONTH(B7831)))))</f>
        <v/>
      </c>
    </row>
    <row r="7832" customFormat="false" ht="15" hidden="false" customHeight="false" outlineLevel="0" collapsed="false">
      <c r="I7832" s="0" t="str">
        <f aca="false">IF(A7832="","",IF(COUNTIF(Campaigns!$A$7:$A$300,A7832)&gt;0,"✓",IF(N(D7832)=0,"– no spend","⚠ add to Campaigns tab")))</f>
        <v/>
      </c>
      <c r="J7832" s="83" t="str">
        <f aca="false">IF(D7832="","",D7832*IF(Settings!$B$23=Settings!$C$6,1,IF(Settings!$B$23="USD",1/INDEX(Settings!$B$29:$B$40,MONTH(B7832)),INDEX(Settings!$B$29:$B$40,MONTH(B7832)))))</f>
        <v/>
      </c>
    </row>
    <row r="7833" customFormat="false" ht="15" hidden="false" customHeight="false" outlineLevel="0" collapsed="false">
      <c r="I7833" s="0" t="str">
        <f aca="false">IF(A7833="","",IF(COUNTIF(Campaigns!$A$7:$A$300,A7833)&gt;0,"✓",IF(N(D7833)=0,"– no spend","⚠ add to Campaigns tab")))</f>
        <v/>
      </c>
      <c r="J7833" s="83" t="str">
        <f aca="false">IF(D7833="","",D7833*IF(Settings!$B$23=Settings!$C$6,1,IF(Settings!$B$23="USD",1/INDEX(Settings!$B$29:$B$40,MONTH(B7833)),INDEX(Settings!$B$29:$B$40,MONTH(B7833)))))</f>
        <v/>
      </c>
    </row>
    <row r="7834" customFormat="false" ht="15" hidden="false" customHeight="false" outlineLevel="0" collapsed="false">
      <c r="I7834" s="0" t="str">
        <f aca="false">IF(A7834="","",IF(COUNTIF(Campaigns!$A$7:$A$300,A7834)&gt;0,"✓",IF(N(D7834)=0,"– no spend","⚠ add to Campaigns tab")))</f>
        <v/>
      </c>
      <c r="J7834" s="83" t="str">
        <f aca="false">IF(D7834="","",D7834*IF(Settings!$B$23=Settings!$C$6,1,IF(Settings!$B$23="USD",1/INDEX(Settings!$B$29:$B$40,MONTH(B7834)),INDEX(Settings!$B$29:$B$40,MONTH(B7834)))))</f>
        <v/>
      </c>
    </row>
    <row r="7835" customFormat="false" ht="15" hidden="false" customHeight="false" outlineLevel="0" collapsed="false">
      <c r="I7835" s="0" t="str">
        <f aca="false">IF(A7835="","",IF(COUNTIF(Campaigns!$A$7:$A$300,A7835)&gt;0,"✓",IF(N(D7835)=0,"– no spend","⚠ add to Campaigns tab")))</f>
        <v/>
      </c>
      <c r="J7835" s="83" t="str">
        <f aca="false">IF(D7835="","",D7835*IF(Settings!$B$23=Settings!$C$6,1,IF(Settings!$B$23="USD",1/INDEX(Settings!$B$29:$B$40,MONTH(B7835)),INDEX(Settings!$B$29:$B$40,MONTH(B7835)))))</f>
        <v/>
      </c>
    </row>
    <row r="7836" customFormat="false" ht="15" hidden="false" customHeight="false" outlineLevel="0" collapsed="false">
      <c r="I7836" s="0" t="str">
        <f aca="false">IF(A7836="","",IF(COUNTIF(Campaigns!$A$7:$A$300,A7836)&gt;0,"✓",IF(N(D7836)=0,"– no spend","⚠ add to Campaigns tab")))</f>
        <v/>
      </c>
      <c r="J7836" s="83" t="str">
        <f aca="false">IF(D7836="","",D7836*IF(Settings!$B$23=Settings!$C$6,1,IF(Settings!$B$23="USD",1/INDEX(Settings!$B$29:$B$40,MONTH(B7836)),INDEX(Settings!$B$29:$B$40,MONTH(B7836)))))</f>
        <v/>
      </c>
    </row>
    <row r="7837" customFormat="false" ht="15" hidden="false" customHeight="false" outlineLevel="0" collapsed="false">
      <c r="I7837" s="0" t="str">
        <f aca="false">IF(A7837="","",IF(COUNTIF(Campaigns!$A$7:$A$300,A7837)&gt;0,"✓",IF(N(D7837)=0,"– no spend","⚠ add to Campaigns tab")))</f>
        <v/>
      </c>
      <c r="J7837" s="83" t="str">
        <f aca="false">IF(D7837="","",D7837*IF(Settings!$B$23=Settings!$C$6,1,IF(Settings!$B$23="USD",1/INDEX(Settings!$B$29:$B$40,MONTH(B7837)),INDEX(Settings!$B$29:$B$40,MONTH(B7837)))))</f>
        <v/>
      </c>
    </row>
    <row r="7838" customFormat="false" ht="15" hidden="false" customHeight="false" outlineLevel="0" collapsed="false">
      <c r="I7838" s="0" t="str">
        <f aca="false">IF(A7838="","",IF(COUNTIF(Campaigns!$A$7:$A$300,A7838)&gt;0,"✓",IF(N(D7838)=0,"– no spend","⚠ add to Campaigns tab")))</f>
        <v/>
      </c>
      <c r="J7838" s="83" t="str">
        <f aca="false">IF(D7838="","",D7838*IF(Settings!$B$23=Settings!$C$6,1,IF(Settings!$B$23="USD",1/INDEX(Settings!$B$29:$B$40,MONTH(B7838)),INDEX(Settings!$B$29:$B$40,MONTH(B7838)))))</f>
        <v/>
      </c>
    </row>
    <row r="7839" customFormat="false" ht="15" hidden="false" customHeight="false" outlineLevel="0" collapsed="false">
      <c r="I7839" s="0" t="str">
        <f aca="false">IF(A7839="","",IF(COUNTIF(Campaigns!$A$7:$A$300,A7839)&gt;0,"✓",IF(N(D7839)=0,"– no spend","⚠ add to Campaigns tab")))</f>
        <v/>
      </c>
      <c r="J7839" s="83" t="str">
        <f aca="false">IF(D7839="","",D7839*IF(Settings!$B$23=Settings!$C$6,1,IF(Settings!$B$23="USD",1/INDEX(Settings!$B$29:$B$40,MONTH(B7839)),INDEX(Settings!$B$29:$B$40,MONTH(B7839)))))</f>
        <v/>
      </c>
    </row>
    <row r="7840" customFormat="false" ht="15" hidden="false" customHeight="false" outlineLevel="0" collapsed="false">
      <c r="I7840" s="0" t="str">
        <f aca="false">IF(A7840="","",IF(COUNTIF(Campaigns!$A$7:$A$300,A7840)&gt;0,"✓",IF(N(D7840)=0,"– no spend","⚠ add to Campaigns tab")))</f>
        <v/>
      </c>
      <c r="J7840" s="83" t="str">
        <f aca="false">IF(D7840="","",D7840*IF(Settings!$B$23=Settings!$C$6,1,IF(Settings!$B$23="USD",1/INDEX(Settings!$B$29:$B$40,MONTH(B7840)),INDEX(Settings!$B$29:$B$40,MONTH(B7840)))))</f>
        <v/>
      </c>
    </row>
    <row r="7841" customFormat="false" ht="15" hidden="false" customHeight="false" outlineLevel="0" collapsed="false">
      <c r="I7841" s="0" t="str">
        <f aca="false">IF(A7841="","",IF(COUNTIF(Campaigns!$A$7:$A$300,A7841)&gt;0,"✓",IF(N(D7841)=0,"– no spend","⚠ add to Campaigns tab")))</f>
        <v/>
      </c>
      <c r="J7841" s="83" t="str">
        <f aca="false">IF(D7841="","",D7841*IF(Settings!$B$23=Settings!$C$6,1,IF(Settings!$B$23="USD",1/INDEX(Settings!$B$29:$B$40,MONTH(B7841)),INDEX(Settings!$B$29:$B$40,MONTH(B7841)))))</f>
        <v/>
      </c>
    </row>
    <row r="7842" customFormat="false" ht="15" hidden="false" customHeight="false" outlineLevel="0" collapsed="false">
      <c r="I7842" s="0" t="str">
        <f aca="false">IF(A7842="","",IF(COUNTIF(Campaigns!$A$7:$A$300,A7842)&gt;0,"✓",IF(N(D7842)=0,"– no spend","⚠ add to Campaigns tab")))</f>
        <v/>
      </c>
      <c r="J7842" s="83" t="str">
        <f aca="false">IF(D7842="","",D7842*IF(Settings!$B$23=Settings!$C$6,1,IF(Settings!$B$23="USD",1/INDEX(Settings!$B$29:$B$40,MONTH(B7842)),INDEX(Settings!$B$29:$B$40,MONTH(B7842)))))</f>
        <v/>
      </c>
    </row>
    <row r="7843" customFormat="false" ht="15" hidden="false" customHeight="false" outlineLevel="0" collapsed="false">
      <c r="I7843" s="0" t="str">
        <f aca="false">IF(A7843="","",IF(COUNTIF(Campaigns!$A$7:$A$300,A7843)&gt;0,"✓",IF(N(D7843)=0,"– no spend","⚠ add to Campaigns tab")))</f>
        <v/>
      </c>
      <c r="J7843" s="83" t="str">
        <f aca="false">IF(D7843="","",D7843*IF(Settings!$B$23=Settings!$C$6,1,IF(Settings!$B$23="USD",1/INDEX(Settings!$B$29:$B$40,MONTH(B7843)),INDEX(Settings!$B$29:$B$40,MONTH(B7843)))))</f>
        <v/>
      </c>
    </row>
    <row r="7844" customFormat="false" ht="15" hidden="false" customHeight="false" outlineLevel="0" collapsed="false">
      <c r="I7844" s="0" t="str">
        <f aca="false">IF(A7844="","",IF(COUNTIF(Campaigns!$A$7:$A$300,A7844)&gt;0,"✓",IF(N(D7844)=0,"– no spend","⚠ add to Campaigns tab")))</f>
        <v/>
      </c>
      <c r="J7844" s="83" t="str">
        <f aca="false">IF(D7844="","",D7844*IF(Settings!$B$23=Settings!$C$6,1,IF(Settings!$B$23="USD",1/INDEX(Settings!$B$29:$B$40,MONTH(B7844)),INDEX(Settings!$B$29:$B$40,MONTH(B7844)))))</f>
        <v/>
      </c>
    </row>
    <row r="7845" customFormat="false" ht="15" hidden="false" customHeight="false" outlineLevel="0" collapsed="false">
      <c r="I7845" s="0" t="str">
        <f aca="false">IF(A7845="","",IF(COUNTIF(Campaigns!$A$7:$A$300,A7845)&gt;0,"✓",IF(N(D7845)=0,"– no spend","⚠ add to Campaigns tab")))</f>
        <v/>
      </c>
      <c r="J7845" s="83" t="str">
        <f aca="false">IF(D7845="","",D7845*IF(Settings!$B$23=Settings!$C$6,1,IF(Settings!$B$23="USD",1/INDEX(Settings!$B$29:$B$40,MONTH(B7845)),INDEX(Settings!$B$29:$B$40,MONTH(B7845)))))</f>
        <v/>
      </c>
    </row>
    <row r="7846" customFormat="false" ht="15" hidden="false" customHeight="false" outlineLevel="0" collapsed="false">
      <c r="I7846" s="0" t="str">
        <f aca="false">IF(A7846="","",IF(COUNTIF(Campaigns!$A$7:$A$300,A7846)&gt;0,"✓",IF(N(D7846)=0,"– no spend","⚠ add to Campaigns tab")))</f>
        <v/>
      </c>
      <c r="J7846" s="83" t="str">
        <f aca="false">IF(D7846="","",D7846*IF(Settings!$B$23=Settings!$C$6,1,IF(Settings!$B$23="USD",1/INDEX(Settings!$B$29:$B$40,MONTH(B7846)),INDEX(Settings!$B$29:$B$40,MONTH(B7846)))))</f>
        <v/>
      </c>
    </row>
    <row r="7847" customFormat="false" ht="15" hidden="false" customHeight="false" outlineLevel="0" collapsed="false">
      <c r="I7847" s="0" t="str">
        <f aca="false">IF(A7847="","",IF(COUNTIF(Campaigns!$A$7:$A$300,A7847)&gt;0,"✓",IF(N(D7847)=0,"– no spend","⚠ add to Campaigns tab")))</f>
        <v/>
      </c>
      <c r="J7847" s="83" t="str">
        <f aca="false">IF(D7847="","",D7847*IF(Settings!$B$23=Settings!$C$6,1,IF(Settings!$B$23="USD",1/INDEX(Settings!$B$29:$B$40,MONTH(B7847)),INDEX(Settings!$B$29:$B$40,MONTH(B7847)))))</f>
        <v/>
      </c>
    </row>
    <row r="7848" customFormat="false" ht="15" hidden="false" customHeight="false" outlineLevel="0" collapsed="false">
      <c r="I7848" s="0" t="str">
        <f aca="false">IF(A7848="","",IF(COUNTIF(Campaigns!$A$7:$A$300,A7848)&gt;0,"✓",IF(N(D7848)=0,"– no spend","⚠ add to Campaigns tab")))</f>
        <v/>
      </c>
      <c r="J7848" s="83" t="str">
        <f aca="false">IF(D7848="","",D7848*IF(Settings!$B$23=Settings!$C$6,1,IF(Settings!$B$23="USD",1/INDEX(Settings!$B$29:$B$40,MONTH(B7848)),INDEX(Settings!$B$29:$B$40,MONTH(B7848)))))</f>
        <v/>
      </c>
    </row>
    <row r="7849" customFormat="false" ht="15" hidden="false" customHeight="false" outlineLevel="0" collapsed="false">
      <c r="I7849" s="0" t="str">
        <f aca="false">IF(A7849="","",IF(COUNTIF(Campaigns!$A$7:$A$300,A7849)&gt;0,"✓",IF(N(D7849)=0,"– no spend","⚠ add to Campaigns tab")))</f>
        <v/>
      </c>
      <c r="J7849" s="83" t="str">
        <f aca="false">IF(D7849="","",D7849*IF(Settings!$B$23=Settings!$C$6,1,IF(Settings!$B$23="USD",1/INDEX(Settings!$B$29:$B$40,MONTH(B7849)),INDEX(Settings!$B$29:$B$40,MONTH(B7849)))))</f>
        <v/>
      </c>
    </row>
    <row r="7850" customFormat="false" ht="15" hidden="false" customHeight="false" outlineLevel="0" collapsed="false">
      <c r="I7850" s="0" t="str">
        <f aca="false">IF(A7850="","",IF(COUNTIF(Campaigns!$A$7:$A$300,A7850)&gt;0,"✓",IF(N(D7850)=0,"– no spend","⚠ add to Campaigns tab")))</f>
        <v/>
      </c>
      <c r="J7850" s="83" t="str">
        <f aca="false">IF(D7850="","",D7850*IF(Settings!$B$23=Settings!$C$6,1,IF(Settings!$B$23="USD",1/INDEX(Settings!$B$29:$B$40,MONTH(B7850)),INDEX(Settings!$B$29:$B$40,MONTH(B7850)))))</f>
        <v/>
      </c>
    </row>
    <row r="7851" customFormat="false" ht="15" hidden="false" customHeight="false" outlineLevel="0" collapsed="false">
      <c r="I7851" s="0" t="str">
        <f aca="false">IF(A7851="","",IF(COUNTIF(Campaigns!$A$7:$A$300,A7851)&gt;0,"✓",IF(N(D7851)=0,"– no spend","⚠ add to Campaigns tab")))</f>
        <v/>
      </c>
      <c r="J7851" s="83" t="str">
        <f aca="false">IF(D7851="","",D7851*IF(Settings!$B$23=Settings!$C$6,1,IF(Settings!$B$23="USD",1/INDEX(Settings!$B$29:$B$40,MONTH(B7851)),INDEX(Settings!$B$29:$B$40,MONTH(B7851)))))</f>
        <v/>
      </c>
    </row>
    <row r="7852" customFormat="false" ht="15" hidden="false" customHeight="false" outlineLevel="0" collapsed="false">
      <c r="I7852" s="0" t="str">
        <f aca="false">IF(A7852="","",IF(COUNTIF(Campaigns!$A$7:$A$300,A7852)&gt;0,"✓",IF(N(D7852)=0,"– no spend","⚠ add to Campaigns tab")))</f>
        <v/>
      </c>
      <c r="J7852" s="83" t="str">
        <f aca="false">IF(D7852="","",D7852*IF(Settings!$B$23=Settings!$C$6,1,IF(Settings!$B$23="USD",1/INDEX(Settings!$B$29:$B$40,MONTH(B7852)),INDEX(Settings!$B$29:$B$40,MONTH(B7852)))))</f>
        <v/>
      </c>
    </row>
    <row r="7853" customFormat="false" ht="15" hidden="false" customHeight="false" outlineLevel="0" collapsed="false">
      <c r="I7853" s="0" t="str">
        <f aca="false">IF(A7853="","",IF(COUNTIF(Campaigns!$A$7:$A$300,A7853)&gt;0,"✓",IF(N(D7853)=0,"– no spend","⚠ add to Campaigns tab")))</f>
        <v/>
      </c>
      <c r="J7853" s="83" t="str">
        <f aca="false">IF(D7853="","",D7853*IF(Settings!$B$23=Settings!$C$6,1,IF(Settings!$B$23="USD",1/INDEX(Settings!$B$29:$B$40,MONTH(B7853)),INDEX(Settings!$B$29:$B$40,MONTH(B7853)))))</f>
        <v/>
      </c>
    </row>
    <row r="7854" customFormat="false" ht="15" hidden="false" customHeight="false" outlineLevel="0" collapsed="false">
      <c r="I7854" s="0" t="str">
        <f aca="false">IF(A7854="","",IF(COUNTIF(Campaigns!$A$7:$A$300,A7854)&gt;0,"✓",IF(N(D7854)=0,"– no spend","⚠ add to Campaigns tab")))</f>
        <v/>
      </c>
      <c r="J7854" s="83" t="str">
        <f aca="false">IF(D7854="","",D7854*IF(Settings!$B$23=Settings!$C$6,1,IF(Settings!$B$23="USD",1/INDEX(Settings!$B$29:$B$40,MONTH(B7854)),INDEX(Settings!$B$29:$B$40,MONTH(B7854)))))</f>
        <v/>
      </c>
    </row>
    <row r="7855" customFormat="false" ht="15" hidden="false" customHeight="false" outlineLevel="0" collapsed="false">
      <c r="I7855" s="0" t="str">
        <f aca="false">IF(A7855="","",IF(COUNTIF(Campaigns!$A$7:$A$300,A7855)&gt;0,"✓",IF(N(D7855)=0,"– no spend","⚠ add to Campaigns tab")))</f>
        <v/>
      </c>
      <c r="J7855" s="83" t="str">
        <f aca="false">IF(D7855="","",D7855*IF(Settings!$B$23=Settings!$C$6,1,IF(Settings!$B$23="USD",1/INDEX(Settings!$B$29:$B$40,MONTH(B7855)),INDEX(Settings!$B$29:$B$40,MONTH(B7855)))))</f>
        <v/>
      </c>
    </row>
    <row r="7856" customFormat="false" ht="15" hidden="false" customHeight="false" outlineLevel="0" collapsed="false">
      <c r="I7856" s="0" t="str">
        <f aca="false">IF(A7856="","",IF(COUNTIF(Campaigns!$A$7:$A$300,A7856)&gt;0,"✓",IF(N(D7856)=0,"– no spend","⚠ add to Campaigns tab")))</f>
        <v/>
      </c>
      <c r="J7856" s="83" t="str">
        <f aca="false">IF(D7856="","",D7856*IF(Settings!$B$23=Settings!$C$6,1,IF(Settings!$B$23="USD",1/INDEX(Settings!$B$29:$B$40,MONTH(B7856)),INDEX(Settings!$B$29:$B$40,MONTH(B7856)))))</f>
        <v/>
      </c>
    </row>
    <row r="7857" customFormat="false" ht="15" hidden="false" customHeight="false" outlineLevel="0" collapsed="false">
      <c r="I7857" s="0" t="str">
        <f aca="false">IF(A7857="","",IF(COUNTIF(Campaigns!$A$7:$A$300,A7857)&gt;0,"✓",IF(N(D7857)=0,"– no spend","⚠ add to Campaigns tab")))</f>
        <v/>
      </c>
      <c r="J7857" s="83" t="str">
        <f aca="false">IF(D7857="","",D7857*IF(Settings!$B$23=Settings!$C$6,1,IF(Settings!$B$23="USD",1/INDEX(Settings!$B$29:$B$40,MONTH(B7857)),INDEX(Settings!$B$29:$B$40,MONTH(B7857)))))</f>
        <v/>
      </c>
    </row>
    <row r="7858" customFormat="false" ht="15" hidden="false" customHeight="false" outlineLevel="0" collapsed="false">
      <c r="I7858" s="0" t="str">
        <f aca="false">IF(A7858="","",IF(COUNTIF(Campaigns!$A$7:$A$300,A7858)&gt;0,"✓",IF(N(D7858)=0,"– no spend","⚠ add to Campaigns tab")))</f>
        <v/>
      </c>
      <c r="J7858" s="83" t="str">
        <f aca="false">IF(D7858="","",D7858*IF(Settings!$B$23=Settings!$C$6,1,IF(Settings!$B$23="USD",1/INDEX(Settings!$B$29:$B$40,MONTH(B7858)),INDEX(Settings!$B$29:$B$40,MONTH(B7858)))))</f>
        <v/>
      </c>
    </row>
    <row r="7859" customFormat="false" ht="15" hidden="false" customHeight="false" outlineLevel="0" collapsed="false">
      <c r="I7859" s="0" t="str">
        <f aca="false">IF(A7859="","",IF(COUNTIF(Campaigns!$A$7:$A$300,A7859)&gt;0,"✓",IF(N(D7859)=0,"– no spend","⚠ add to Campaigns tab")))</f>
        <v/>
      </c>
      <c r="J7859" s="83" t="str">
        <f aca="false">IF(D7859="","",D7859*IF(Settings!$B$23=Settings!$C$6,1,IF(Settings!$B$23="USD",1/INDEX(Settings!$B$29:$B$40,MONTH(B7859)),INDEX(Settings!$B$29:$B$40,MONTH(B7859)))))</f>
        <v/>
      </c>
    </row>
    <row r="7860" customFormat="false" ht="15" hidden="false" customHeight="false" outlineLevel="0" collapsed="false">
      <c r="I7860" s="0" t="str">
        <f aca="false">IF(A7860="","",IF(COUNTIF(Campaigns!$A$7:$A$300,A7860)&gt;0,"✓",IF(N(D7860)=0,"– no spend","⚠ add to Campaigns tab")))</f>
        <v/>
      </c>
      <c r="J7860" s="83" t="str">
        <f aca="false">IF(D7860="","",D7860*IF(Settings!$B$23=Settings!$C$6,1,IF(Settings!$B$23="USD",1/INDEX(Settings!$B$29:$B$40,MONTH(B7860)),INDEX(Settings!$B$29:$B$40,MONTH(B7860)))))</f>
        <v/>
      </c>
    </row>
    <row r="7861" customFormat="false" ht="15" hidden="false" customHeight="false" outlineLevel="0" collapsed="false">
      <c r="I7861" s="0" t="str">
        <f aca="false">IF(A7861="","",IF(COUNTIF(Campaigns!$A$7:$A$300,A7861)&gt;0,"✓",IF(N(D7861)=0,"– no spend","⚠ add to Campaigns tab")))</f>
        <v/>
      </c>
      <c r="J7861" s="83" t="str">
        <f aca="false">IF(D7861="","",D7861*IF(Settings!$B$23=Settings!$C$6,1,IF(Settings!$B$23="USD",1/INDEX(Settings!$B$29:$B$40,MONTH(B7861)),INDEX(Settings!$B$29:$B$40,MONTH(B7861)))))</f>
        <v/>
      </c>
    </row>
    <row r="7862" customFormat="false" ht="15" hidden="false" customHeight="false" outlineLevel="0" collapsed="false">
      <c r="I7862" s="0" t="str">
        <f aca="false">IF(A7862="","",IF(COUNTIF(Campaigns!$A$7:$A$300,A7862)&gt;0,"✓",IF(N(D7862)=0,"– no spend","⚠ add to Campaigns tab")))</f>
        <v/>
      </c>
      <c r="J7862" s="83" t="str">
        <f aca="false">IF(D7862="","",D7862*IF(Settings!$B$23=Settings!$C$6,1,IF(Settings!$B$23="USD",1/INDEX(Settings!$B$29:$B$40,MONTH(B7862)),INDEX(Settings!$B$29:$B$40,MONTH(B7862)))))</f>
        <v/>
      </c>
    </row>
    <row r="7863" customFormat="false" ht="15" hidden="false" customHeight="false" outlineLevel="0" collapsed="false">
      <c r="I7863" s="0" t="str">
        <f aca="false">IF(A7863="","",IF(COUNTIF(Campaigns!$A$7:$A$300,A7863)&gt;0,"✓",IF(N(D7863)=0,"– no spend","⚠ add to Campaigns tab")))</f>
        <v/>
      </c>
      <c r="J7863" s="83" t="str">
        <f aca="false">IF(D7863="","",D7863*IF(Settings!$B$23=Settings!$C$6,1,IF(Settings!$B$23="USD",1/INDEX(Settings!$B$29:$B$40,MONTH(B7863)),INDEX(Settings!$B$29:$B$40,MONTH(B7863)))))</f>
        <v/>
      </c>
    </row>
    <row r="7864" customFormat="false" ht="15" hidden="false" customHeight="false" outlineLevel="0" collapsed="false">
      <c r="I7864" s="0" t="str">
        <f aca="false">IF(A7864="","",IF(COUNTIF(Campaigns!$A$7:$A$300,A7864)&gt;0,"✓",IF(N(D7864)=0,"– no spend","⚠ add to Campaigns tab")))</f>
        <v/>
      </c>
      <c r="J7864" s="83" t="str">
        <f aca="false">IF(D7864="","",D7864*IF(Settings!$B$23=Settings!$C$6,1,IF(Settings!$B$23="USD",1/INDEX(Settings!$B$29:$B$40,MONTH(B7864)),INDEX(Settings!$B$29:$B$40,MONTH(B7864)))))</f>
        <v/>
      </c>
    </row>
    <row r="7865" customFormat="false" ht="15" hidden="false" customHeight="false" outlineLevel="0" collapsed="false">
      <c r="I7865" s="0" t="str">
        <f aca="false">IF(A7865="","",IF(COUNTIF(Campaigns!$A$7:$A$300,A7865)&gt;0,"✓",IF(N(D7865)=0,"– no spend","⚠ add to Campaigns tab")))</f>
        <v/>
      </c>
      <c r="J7865" s="83" t="str">
        <f aca="false">IF(D7865="","",D7865*IF(Settings!$B$23=Settings!$C$6,1,IF(Settings!$B$23="USD",1/INDEX(Settings!$B$29:$B$40,MONTH(B7865)),INDEX(Settings!$B$29:$B$40,MONTH(B7865)))))</f>
        <v/>
      </c>
    </row>
    <row r="7866" customFormat="false" ht="15" hidden="false" customHeight="false" outlineLevel="0" collapsed="false">
      <c r="I7866" s="0" t="str">
        <f aca="false">IF(A7866="","",IF(COUNTIF(Campaigns!$A$7:$A$300,A7866)&gt;0,"✓",IF(N(D7866)=0,"– no spend","⚠ add to Campaigns tab")))</f>
        <v/>
      </c>
      <c r="J7866" s="83" t="str">
        <f aca="false">IF(D7866="","",D7866*IF(Settings!$B$23=Settings!$C$6,1,IF(Settings!$B$23="USD",1/INDEX(Settings!$B$29:$B$40,MONTH(B7866)),INDEX(Settings!$B$29:$B$40,MONTH(B7866)))))</f>
        <v/>
      </c>
    </row>
    <row r="7867" customFormat="false" ht="15" hidden="false" customHeight="false" outlineLevel="0" collapsed="false">
      <c r="I7867" s="0" t="str">
        <f aca="false">IF(A7867="","",IF(COUNTIF(Campaigns!$A$7:$A$300,A7867)&gt;0,"✓",IF(N(D7867)=0,"– no spend","⚠ add to Campaigns tab")))</f>
        <v/>
      </c>
      <c r="J7867" s="83" t="str">
        <f aca="false">IF(D7867="","",D7867*IF(Settings!$B$23=Settings!$C$6,1,IF(Settings!$B$23="USD",1/INDEX(Settings!$B$29:$B$40,MONTH(B7867)),INDEX(Settings!$B$29:$B$40,MONTH(B7867)))))</f>
        <v/>
      </c>
    </row>
    <row r="7868" customFormat="false" ht="15" hidden="false" customHeight="false" outlineLevel="0" collapsed="false">
      <c r="I7868" s="0" t="str">
        <f aca="false">IF(A7868="","",IF(COUNTIF(Campaigns!$A$7:$A$300,A7868)&gt;0,"✓",IF(N(D7868)=0,"– no spend","⚠ add to Campaigns tab")))</f>
        <v/>
      </c>
      <c r="J7868" s="83" t="str">
        <f aca="false">IF(D7868="","",D7868*IF(Settings!$B$23=Settings!$C$6,1,IF(Settings!$B$23="USD",1/INDEX(Settings!$B$29:$B$40,MONTH(B7868)),INDEX(Settings!$B$29:$B$40,MONTH(B7868)))))</f>
        <v/>
      </c>
    </row>
    <row r="7869" customFormat="false" ht="15" hidden="false" customHeight="false" outlineLevel="0" collapsed="false">
      <c r="I7869" s="0" t="str">
        <f aca="false">IF(A7869="","",IF(COUNTIF(Campaigns!$A$7:$A$300,A7869)&gt;0,"✓",IF(N(D7869)=0,"– no spend","⚠ add to Campaigns tab")))</f>
        <v/>
      </c>
      <c r="J7869" s="83" t="str">
        <f aca="false">IF(D7869="","",D7869*IF(Settings!$B$23=Settings!$C$6,1,IF(Settings!$B$23="USD",1/INDEX(Settings!$B$29:$B$40,MONTH(B7869)),INDEX(Settings!$B$29:$B$40,MONTH(B7869)))))</f>
        <v/>
      </c>
    </row>
    <row r="7870" customFormat="false" ht="15" hidden="false" customHeight="false" outlineLevel="0" collapsed="false">
      <c r="I7870" s="0" t="str">
        <f aca="false">IF(A7870="","",IF(COUNTIF(Campaigns!$A$7:$A$300,A7870)&gt;0,"✓",IF(N(D7870)=0,"– no spend","⚠ add to Campaigns tab")))</f>
        <v/>
      </c>
      <c r="J7870" s="83" t="str">
        <f aca="false">IF(D7870="","",D7870*IF(Settings!$B$23=Settings!$C$6,1,IF(Settings!$B$23="USD",1/INDEX(Settings!$B$29:$B$40,MONTH(B7870)),INDEX(Settings!$B$29:$B$40,MONTH(B7870)))))</f>
        <v/>
      </c>
    </row>
    <row r="7871" customFormat="false" ht="15" hidden="false" customHeight="false" outlineLevel="0" collapsed="false">
      <c r="I7871" s="0" t="str">
        <f aca="false">IF(A7871="","",IF(COUNTIF(Campaigns!$A$7:$A$300,A7871)&gt;0,"✓",IF(N(D7871)=0,"– no spend","⚠ add to Campaigns tab")))</f>
        <v/>
      </c>
      <c r="J7871" s="83" t="str">
        <f aca="false">IF(D7871="","",D7871*IF(Settings!$B$23=Settings!$C$6,1,IF(Settings!$B$23="USD",1/INDEX(Settings!$B$29:$B$40,MONTH(B7871)),INDEX(Settings!$B$29:$B$40,MONTH(B7871)))))</f>
        <v/>
      </c>
    </row>
    <row r="7872" customFormat="false" ht="15" hidden="false" customHeight="false" outlineLevel="0" collapsed="false">
      <c r="I7872" s="0" t="str">
        <f aca="false">IF(A7872="","",IF(COUNTIF(Campaigns!$A$7:$A$300,A7872)&gt;0,"✓",IF(N(D7872)=0,"– no spend","⚠ add to Campaigns tab")))</f>
        <v/>
      </c>
      <c r="J7872" s="83" t="str">
        <f aca="false">IF(D7872="","",D7872*IF(Settings!$B$23=Settings!$C$6,1,IF(Settings!$B$23="USD",1/INDEX(Settings!$B$29:$B$40,MONTH(B7872)),INDEX(Settings!$B$29:$B$40,MONTH(B7872)))))</f>
        <v/>
      </c>
    </row>
    <row r="7873" customFormat="false" ht="15" hidden="false" customHeight="false" outlineLevel="0" collapsed="false">
      <c r="I7873" s="0" t="str">
        <f aca="false">IF(A7873="","",IF(COUNTIF(Campaigns!$A$7:$A$300,A7873)&gt;0,"✓",IF(N(D7873)=0,"– no spend","⚠ add to Campaigns tab")))</f>
        <v/>
      </c>
      <c r="J7873" s="83" t="str">
        <f aca="false">IF(D7873="","",D7873*IF(Settings!$B$23=Settings!$C$6,1,IF(Settings!$B$23="USD",1/INDEX(Settings!$B$29:$B$40,MONTH(B7873)),INDEX(Settings!$B$29:$B$40,MONTH(B7873)))))</f>
        <v/>
      </c>
    </row>
    <row r="7874" customFormat="false" ht="15" hidden="false" customHeight="false" outlineLevel="0" collapsed="false">
      <c r="I7874" s="0" t="str">
        <f aca="false">IF(A7874="","",IF(COUNTIF(Campaigns!$A$7:$A$300,A7874)&gt;0,"✓",IF(N(D7874)=0,"– no spend","⚠ add to Campaigns tab")))</f>
        <v/>
      </c>
      <c r="J7874" s="83" t="str">
        <f aca="false">IF(D7874="","",D7874*IF(Settings!$B$23=Settings!$C$6,1,IF(Settings!$B$23="USD",1/INDEX(Settings!$B$29:$B$40,MONTH(B7874)),INDEX(Settings!$B$29:$B$40,MONTH(B7874)))))</f>
        <v/>
      </c>
    </row>
    <row r="7875" customFormat="false" ht="15" hidden="false" customHeight="false" outlineLevel="0" collapsed="false">
      <c r="I7875" s="0" t="str">
        <f aca="false">IF(A7875="","",IF(COUNTIF(Campaigns!$A$7:$A$300,A7875)&gt;0,"✓",IF(N(D7875)=0,"– no spend","⚠ add to Campaigns tab")))</f>
        <v/>
      </c>
      <c r="J7875" s="83" t="str">
        <f aca="false">IF(D7875="","",D7875*IF(Settings!$B$23=Settings!$C$6,1,IF(Settings!$B$23="USD",1/INDEX(Settings!$B$29:$B$40,MONTH(B7875)),INDEX(Settings!$B$29:$B$40,MONTH(B7875)))))</f>
        <v/>
      </c>
    </row>
    <row r="7876" customFormat="false" ht="15" hidden="false" customHeight="false" outlineLevel="0" collapsed="false">
      <c r="I7876" s="0" t="str">
        <f aca="false">IF(A7876="","",IF(COUNTIF(Campaigns!$A$7:$A$300,A7876)&gt;0,"✓",IF(N(D7876)=0,"– no spend","⚠ add to Campaigns tab")))</f>
        <v/>
      </c>
      <c r="J7876" s="83" t="str">
        <f aca="false">IF(D7876="","",D7876*IF(Settings!$B$23=Settings!$C$6,1,IF(Settings!$B$23="USD",1/INDEX(Settings!$B$29:$B$40,MONTH(B7876)),INDEX(Settings!$B$29:$B$40,MONTH(B7876)))))</f>
        <v/>
      </c>
    </row>
    <row r="7877" customFormat="false" ht="15" hidden="false" customHeight="false" outlineLevel="0" collapsed="false">
      <c r="I7877" s="0" t="str">
        <f aca="false">IF(A7877="","",IF(COUNTIF(Campaigns!$A$7:$A$300,A7877)&gt;0,"✓",IF(N(D7877)=0,"– no spend","⚠ add to Campaigns tab")))</f>
        <v/>
      </c>
      <c r="J7877" s="83" t="str">
        <f aca="false">IF(D7877="","",D7877*IF(Settings!$B$23=Settings!$C$6,1,IF(Settings!$B$23="USD",1/INDEX(Settings!$B$29:$B$40,MONTH(B7877)),INDEX(Settings!$B$29:$B$40,MONTH(B7877)))))</f>
        <v/>
      </c>
    </row>
    <row r="7878" customFormat="false" ht="15" hidden="false" customHeight="false" outlineLevel="0" collapsed="false">
      <c r="I7878" s="0" t="str">
        <f aca="false">IF(A7878="","",IF(COUNTIF(Campaigns!$A$7:$A$300,A7878)&gt;0,"✓",IF(N(D7878)=0,"– no spend","⚠ add to Campaigns tab")))</f>
        <v/>
      </c>
      <c r="J7878" s="83" t="str">
        <f aca="false">IF(D7878="","",D7878*IF(Settings!$B$23=Settings!$C$6,1,IF(Settings!$B$23="USD",1/INDEX(Settings!$B$29:$B$40,MONTH(B7878)),INDEX(Settings!$B$29:$B$40,MONTH(B7878)))))</f>
        <v/>
      </c>
    </row>
    <row r="7879" customFormat="false" ht="15" hidden="false" customHeight="false" outlineLevel="0" collapsed="false">
      <c r="I7879" s="0" t="str">
        <f aca="false">IF(A7879="","",IF(COUNTIF(Campaigns!$A$7:$A$300,A7879)&gt;0,"✓",IF(N(D7879)=0,"– no spend","⚠ add to Campaigns tab")))</f>
        <v/>
      </c>
      <c r="J7879" s="83" t="str">
        <f aca="false">IF(D7879="","",D7879*IF(Settings!$B$23=Settings!$C$6,1,IF(Settings!$B$23="USD",1/INDEX(Settings!$B$29:$B$40,MONTH(B7879)),INDEX(Settings!$B$29:$B$40,MONTH(B7879)))))</f>
        <v/>
      </c>
    </row>
    <row r="7880" customFormat="false" ht="15" hidden="false" customHeight="false" outlineLevel="0" collapsed="false">
      <c r="I7880" s="0" t="str">
        <f aca="false">IF(A7880="","",IF(COUNTIF(Campaigns!$A$7:$A$300,A7880)&gt;0,"✓",IF(N(D7880)=0,"– no spend","⚠ add to Campaigns tab")))</f>
        <v/>
      </c>
      <c r="J7880" s="83" t="str">
        <f aca="false">IF(D7880="","",D7880*IF(Settings!$B$23=Settings!$C$6,1,IF(Settings!$B$23="USD",1/INDEX(Settings!$B$29:$B$40,MONTH(B7880)),INDEX(Settings!$B$29:$B$40,MONTH(B7880)))))</f>
        <v/>
      </c>
    </row>
    <row r="7881" customFormat="false" ht="15" hidden="false" customHeight="false" outlineLevel="0" collapsed="false">
      <c r="I7881" s="0" t="str">
        <f aca="false">IF(A7881="","",IF(COUNTIF(Campaigns!$A$7:$A$300,A7881)&gt;0,"✓",IF(N(D7881)=0,"– no spend","⚠ add to Campaigns tab")))</f>
        <v/>
      </c>
      <c r="J7881" s="83" t="str">
        <f aca="false">IF(D7881="","",D7881*IF(Settings!$B$23=Settings!$C$6,1,IF(Settings!$B$23="USD",1/INDEX(Settings!$B$29:$B$40,MONTH(B7881)),INDEX(Settings!$B$29:$B$40,MONTH(B7881)))))</f>
        <v/>
      </c>
    </row>
    <row r="7882" customFormat="false" ht="15" hidden="false" customHeight="false" outlineLevel="0" collapsed="false">
      <c r="I7882" s="0" t="str">
        <f aca="false">IF(A7882="","",IF(COUNTIF(Campaigns!$A$7:$A$300,A7882)&gt;0,"✓",IF(N(D7882)=0,"– no spend","⚠ add to Campaigns tab")))</f>
        <v/>
      </c>
      <c r="J7882" s="83" t="str">
        <f aca="false">IF(D7882="","",D7882*IF(Settings!$B$23=Settings!$C$6,1,IF(Settings!$B$23="USD",1/INDEX(Settings!$B$29:$B$40,MONTH(B7882)),INDEX(Settings!$B$29:$B$40,MONTH(B7882)))))</f>
        <v/>
      </c>
    </row>
    <row r="7883" customFormat="false" ht="15" hidden="false" customHeight="false" outlineLevel="0" collapsed="false">
      <c r="I7883" s="0" t="str">
        <f aca="false">IF(A7883="","",IF(COUNTIF(Campaigns!$A$7:$A$300,A7883)&gt;0,"✓",IF(N(D7883)=0,"– no spend","⚠ add to Campaigns tab")))</f>
        <v/>
      </c>
      <c r="J7883" s="83" t="str">
        <f aca="false">IF(D7883="","",D7883*IF(Settings!$B$23=Settings!$C$6,1,IF(Settings!$B$23="USD",1/INDEX(Settings!$B$29:$B$40,MONTH(B7883)),INDEX(Settings!$B$29:$B$40,MONTH(B7883)))))</f>
        <v/>
      </c>
    </row>
    <row r="7884" customFormat="false" ht="15" hidden="false" customHeight="false" outlineLevel="0" collapsed="false">
      <c r="I7884" s="0" t="str">
        <f aca="false">IF(A7884="","",IF(COUNTIF(Campaigns!$A$7:$A$300,A7884)&gt;0,"✓",IF(N(D7884)=0,"– no spend","⚠ add to Campaigns tab")))</f>
        <v/>
      </c>
      <c r="J7884" s="83" t="str">
        <f aca="false">IF(D7884="","",D7884*IF(Settings!$B$23=Settings!$C$6,1,IF(Settings!$B$23="USD",1/INDEX(Settings!$B$29:$B$40,MONTH(B7884)),INDEX(Settings!$B$29:$B$40,MONTH(B7884)))))</f>
        <v/>
      </c>
    </row>
    <row r="7885" customFormat="false" ht="15" hidden="false" customHeight="false" outlineLevel="0" collapsed="false">
      <c r="I7885" s="0" t="str">
        <f aca="false">IF(A7885="","",IF(COUNTIF(Campaigns!$A$7:$A$300,A7885)&gt;0,"✓",IF(N(D7885)=0,"– no spend","⚠ add to Campaigns tab")))</f>
        <v/>
      </c>
      <c r="J7885" s="83" t="str">
        <f aca="false">IF(D7885="","",D7885*IF(Settings!$B$23=Settings!$C$6,1,IF(Settings!$B$23="USD",1/INDEX(Settings!$B$29:$B$40,MONTH(B7885)),INDEX(Settings!$B$29:$B$40,MONTH(B7885)))))</f>
        <v/>
      </c>
    </row>
    <row r="7886" customFormat="false" ht="15" hidden="false" customHeight="false" outlineLevel="0" collapsed="false">
      <c r="I7886" s="0" t="str">
        <f aca="false">IF(A7886="","",IF(COUNTIF(Campaigns!$A$7:$A$300,A7886)&gt;0,"✓",IF(N(D7886)=0,"– no spend","⚠ add to Campaigns tab")))</f>
        <v/>
      </c>
      <c r="J7886" s="83" t="str">
        <f aca="false">IF(D7886="","",D7886*IF(Settings!$B$23=Settings!$C$6,1,IF(Settings!$B$23="USD",1/INDEX(Settings!$B$29:$B$40,MONTH(B7886)),INDEX(Settings!$B$29:$B$40,MONTH(B7886)))))</f>
        <v/>
      </c>
    </row>
    <row r="7887" customFormat="false" ht="15" hidden="false" customHeight="false" outlineLevel="0" collapsed="false">
      <c r="I7887" s="0" t="str">
        <f aca="false">IF(A7887="","",IF(COUNTIF(Campaigns!$A$7:$A$300,A7887)&gt;0,"✓",IF(N(D7887)=0,"– no spend","⚠ add to Campaigns tab")))</f>
        <v/>
      </c>
      <c r="J7887" s="83" t="str">
        <f aca="false">IF(D7887="","",D7887*IF(Settings!$B$23=Settings!$C$6,1,IF(Settings!$B$23="USD",1/INDEX(Settings!$B$29:$B$40,MONTH(B7887)),INDEX(Settings!$B$29:$B$40,MONTH(B7887)))))</f>
        <v/>
      </c>
    </row>
    <row r="7888" customFormat="false" ht="15" hidden="false" customHeight="false" outlineLevel="0" collapsed="false">
      <c r="I7888" s="0" t="str">
        <f aca="false">IF(A7888="","",IF(COUNTIF(Campaigns!$A$7:$A$300,A7888)&gt;0,"✓",IF(N(D7888)=0,"– no spend","⚠ add to Campaigns tab")))</f>
        <v/>
      </c>
      <c r="J7888" s="83" t="str">
        <f aca="false">IF(D7888="","",D7888*IF(Settings!$B$23=Settings!$C$6,1,IF(Settings!$B$23="USD",1/INDEX(Settings!$B$29:$B$40,MONTH(B7888)),INDEX(Settings!$B$29:$B$40,MONTH(B7888)))))</f>
        <v/>
      </c>
    </row>
    <row r="7889" customFormat="false" ht="15" hidden="false" customHeight="false" outlineLevel="0" collapsed="false">
      <c r="I7889" s="0" t="str">
        <f aca="false">IF(A7889="","",IF(COUNTIF(Campaigns!$A$7:$A$300,A7889)&gt;0,"✓",IF(N(D7889)=0,"– no spend","⚠ add to Campaigns tab")))</f>
        <v/>
      </c>
      <c r="J7889" s="83" t="str">
        <f aca="false">IF(D7889="","",D7889*IF(Settings!$B$23=Settings!$C$6,1,IF(Settings!$B$23="USD",1/INDEX(Settings!$B$29:$B$40,MONTH(B7889)),INDEX(Settings!$B$29:$B$40,MONTH(B7889)))))</f>
        <v/>
      </c>
    </row>
    <row r="7890" customFormat="false" ht="15" hidden="false" customHeight="false" outlineLevel="0" collapsed="false">
      <c r="I7890" s="0" t="str">
        <f aca="false">IF(A7890="","",IF(COUNTIF(Campaigns!$A$7:$A$300,A7890)&gt;0,"✓",IF(N(D7890)=0,"– no spend","⚠ add to Campaigns tab")))</f>
        <v/>
      </c>
      <c r="J7890" s="83" t="str">
        <f aca="false">IF(D7890="","",D7890*IF(Settings!$B$23=Settings!$C$6,1,IF(Settings!$B$23="USD",1/INDEX(Settings!$B$29:$B$40,MONTH(B7890)),INDEX(Settings!$B$29:$B$40,MONTH(B7890)))))</f>
        <v/>
      </c>
    </row>
    <row r="7891" customFormat="false" ht="15" hidden="false" customHeight="false" outlineLevel="0" collapsed="false">
      <c r="I7891" s="0" t="str">
        <f aca="false">IF(A7891="","",IF(COUNTIF(Campaigns!$A$7:$A$300,A7891)&gt;0,"✓",IF(N(D7891)=0,"– no spend","⚠ add to Campaigns tab")))</f>
        <v/>
      </c>
      <c r="J7891" s="83" t="str">
        <f aca="false">IF(D7891="","",D7891*IF(Settings!$B$23=Settings!$C$6,1,IF(Settings!$B$23="USD",1/INDEX(Settings!$B$29:$B$40,MONTH(B7891)),INDEX(Settings!$B$29:$B$40,MONTH(B7891)))))</f>
        <v/>
      </c>
    </row>
    <row r="7892" customFormat="false" ht="15" hidden="false" customHeight="false" outlineLevel="0" collapsed="false">
      <c r="I7892" s="0" t="str">
        <f aca="false">IF(A7892="","",IF(COUNTIF(Campaigns!$A$7:$A$300,A7892)&gt;0,"✓",IF(N(D7892)=0,"– no spend","⚠ add to Campaigns tab")))</f>
        <v/>
      </c>
      <c r="J7892" s="83" t="str">
        <f aca="false">IF(D7892="","",D7892*IF(Settings!$B$23=Settings!$C$6,1,IF(Settings!$B$23="USD",1/INDEX(Settings!$B$29:$B$40,MONTH(B7892)),INDEX(Settings!$B$29:$B$40,MONTH(B7892)))))</f>
        <v/>
      </c>
    </row>
    <row r="7893" customFormat="false" ht="15" hidden="false" customHeight="false" outlineLevel="0" collapsed="false">
      <c r="I7893" s="0" t="str">
        <f aca="false">IF(A7893="","",IF(COUNTIF(Campaigns!$A$7:$A$300,A7893)&gt;0,"✓",IF(N(D7893)=0,"– no spend","⚠ add to Campaigns tab")))</f>
        <v/>
      </c>
      <c r="J7893" s="83" t="str">
        <f aca="false">IF(D7893="","",D7893*IF(Settings!$B$23=Settings!$C$6,1,IF(Settings!$B$23="USD",1/INDEX(Settings!$B$29:$B$40,MONTH(B7893)),INDEX(Settings!$B$29:$B$40,MONTH(B7893)))))</f>
        <v/>
      </c>
    </row>
    <row r="7894" customFormat="false" ht="15" hidden="false" customHeight="false" outlineLevel="0" collapsed="false">
      <c r="I7894" s="0" t="str">
        <f aca="false">IF(A7894="","",IF(COUNTIF(Campaigns!$A$7:$A$300,A7894)&gt;0,"✓",IF(N(D7894)=0,"– no spend","⚠ add to Campaigns tab")))</f>
        <v/>
      </c>
      <c r="J7894" s="83" t="str">
        <f aca="false">IF(D7894="","",D7894*IF(Settings!$B$23=Settings!$C$6,1,IF(Settings!$B$23="USD",1/INDEX(Settings!$B$29:$B$40,MONTH(B7894)),INDEX(Settings!$B$29:$B$40,MONTH(B7894)))))</f>
        <v/>
      </c>
    </row>
    <row r="7895" customFormat="false" ht="15" hidden="false" customHeight="false" outlineLevel="0" collapsed="false">
      <c r="I7895" s="0" t="str">
        <f aca="false">IF(A7895="","",IF(COUNTIF(Campaigns!$A$7:$A$300,A7895)&gt;0,"✓",IF(N(D7895)=0,"– no spend","⚠ add to Campaigns tab")))</f>
        <v/>
      </c>
      <c r="J7895" s="83" t="str">
        <f aca="false">IF(D7895="","",D7895*IF(Settings!$B$23=Settings!$C$6,1,IF(Settings!$B$23="USD",1/INDEX(Settings!$B$29:$B$40,MONTH(B7895)),INDEX(Settings!$B$29:$B$40,MONTH(B7895)))))</f>
        <v/>
      </c>
    </row>
    <row r="7896" customFormat="false" ht="15" hidden="false" customHeight="false" outlineLevel="0" collapsed="false">
      <c r="I7896" s="0" t="str">
        <f aca="false">IF(A7896="","",IF(COUNTIF(Campaigns!$A$7:$A$300,A7896)&gt;0,"✓",IF(N(D7896)=0,"– no spend","⚠ add to Campaigns tab")))</f>
        <v/>
      </c>
      <c r="J7896" s="83" t="str">
        <f aca="false">IF(D7896="","",D7896*IF(Settings!$B$23=Settings!$C$6,1,IF(Settings!$B$23="USD",1/INDEX(Settings!$B$29:$B$40,MONTH(B7896)),INDEX(Settings!$B$29:$B$40,MONTH(B7896)))))</f>
        <v/>
      </c>
    </row>
    <row r="7897" customFormat="false" ht="15" hidden="false" customHeight="false" outlineLevel="0" collapsed="false">
      <c r="I7897" s="0" t="str">
        <f aca="false">IF(A7897="","",IF(COUNTIF(Campaigns!$A$7:$A$300,A7897)&gt;0,"✓",IF(N(D7897)=0,"– no spend","⚠ add to Campaigns tab")))</f>
        <v/>
      </c>
      <c r="J7897" s="83" t="str">
        <f aca="false">IF(D7897="","",D7897*IF(Settings!$B$23=Settings!$C$6,1,IF(Settings!$B$23="USD",1/INDEX(Settings!$B$29:$B$40,MONTH(B7897)),INDEX(Settings!$B$29:$B$40,MONTH(B7897)))))</f>
        <v/>
      </c>
    </row>
    <row r="7898" customFormat="false" ht="15" hidden="false" customHeight="false" outlineLevel="0" collapsed="false">
      <c r="I7898" s="0" t="str">
        <f aca="false">IF(A7898="","",IF(COUNTIF(Campaigns!$A$7:$A$300,A7898)&gt;0,"✓",IF(N(D7898)=0,"– no spend","⚠ add to Campaigns tab")))</f>
        <v/>
      </c>
      <c r="J7898" s="83" t="str">
        <f aca="false">IF(D7898="","",D7898*IF(Settings!$B$23=Settings!$C$6,1,IF(Settings!$B$23="USD",1/INDEX(Settings!$B$29:$B$40,MONTH(B7898)),INDEX(Settings!$B$29:$B$40,MONTH(B7898)))))</f>
        <v/>
      </c>
    </row>
    <row r="7899" customFormat="false" ht="15" hidden="false" customHeight="false" outlineLevel="0" collapsed="false">
      <c r="I7899" s="0" t="str">
        <f aca="false">IF(A7899="","",IF(COUNTIF(Campaigns!$A$7:$A$300,A7899)&gt;0,"✓",IF(N(D7899)=0,"– no spend","⚠ add to Campaigns tab")))</f>
        <v/>
      </c>
      <c r="J7899" s="83" t="str">
        <f aca="false">IF(D7899="","",D7899*IF(Settings!$B$23=Settings!$C$6,1,IF(Settings!$B$23="USD",1/INDEX(Settings!$B$29:$B$40,MONTH(B7899)),INDEX(Settings!$B$29:$B$40,MONTH(B7899)))))</f>
        <v/>
      </c>
    </row>
    <row r="7900" customFormat="false" ht="15" hidden="false" customHeight="false" outlineLevel="0" collapsed="false">
      <c r="I7900" s="0" t="str">
        <f aca="false">IF(A7900="","",IF(COUNTIF(Campaigns!$A$7:$A$300,A7900)&gt;0,"✓",IF(N(D7900)=0,"– no spend","⚠ add to Campaigns tab")))</f>
        <v/>
      </c>
      <c r="J7900" s="83" t="str">
        <f aca="false">IF(D7900="","",D7900*IF(Settings!$B$23=Settings!$C$6,1,IF(Settings!$B$23="USD",1/INDEX(Settings!$B$29:$B$40,MONTH(B7900)),INDEX(Settings!$B$29:$B$40,MONTH(B7900)))))</f>
        <v/>
      </c>
    </row>
    <row r="7901" customFormat="false" ht="15" hidden="false" customHeight="false" outlineLevel="0" collapsed="false">
      <c r="I7901" s="0" t="str">
        <f aca="false">IF(A7901="","",IF(COUNTIF(Campaigns!$A$7:$A$300,A7901)&gt;0,"✓",IF(N(D7901)=0,"– no spend","⚠ add to Campaigns tab")))</f>
        <v/>
      </c>
      <c r="J7901" s="83" t="str">
        <f aca="false">IF(D7901="","",D7901*IF(Settings!$B$23=Settings!$C$6,1,IF(Settings!$B$23="USD",1/INDEX(Settings!$B$29:$B$40,MONTH(B7901)),INDEX(Settings!$B$29:$B$40,MONTH(B7901)))))</f>
        <v/>
      </c>
    </row>
    <row r="7902" customFormat="false" ht="15" hidden="false" customHeight="false" outlineLevel="0" collapsed="false">
      <c r="I7902" s="0" t="str">
        <f aca="false">IF(A7902="","",IF(COUNTIF(Campaigns!$A$7:$A$300,A7902)&gt;0,"✓",IF(N(D7902)=0,"– no spend","⚠ add to Campaigns tab")))</f>
        <v/>
      </c>
      <c r="J7902" s="83" t="str">
        <f aca="false">IF(D7902="","",D7902*IF(Settings!$B$23=Settings!$C$6,1,IF(Settings!$B$23="USD",1/INDEX(Settings!$B$29:$B$40,MONTH(B7902)),INDEX(Settings!$B$29:$B$40,MONTH(B7902)))))</f>
        <v/>
      </c>
    </row>
    <row r="7903" customFormat="false" ht="15" hidden="false" customHeight="false" outlineLevel="0" collapsed="false">
      <c r="I7903" s="0" t="str">
        <f aca="false">IF(A7903="","",IF(COUNTIF(Campaigns!$A$7:$A$300,A7903)&gt;0,"✓",IF(N(D7903)=0,"– no spend","⚠ add to Campaigns tab")))</f>
        <v/>
      </c>
      <c r="J7903" s="83" t="str">
        <f aca="false">IF(D7903="","",D7903*IF(Settings!$B$23=Settings!$C$6,1,IF(Settings!$B$23="USD",1/INDEX(Settings!$B$29:$B$40,MONTH(B7903)),INDEX(Settings!$B$29:$B$40,MONTH(B7903)))))</f>
        <v/>
      </c>
    </row>
    <row r="7904" customFormat="false" ht="15" hidden="false" customHeight="false" outlineLevel="0" collapsed="false">
      <c r="I7904" s="0" t="str">
        <f aca="false">IF(A7904="","",IF(COUNTIF(Campaigns!$A$7:$A$300,A7904)&gt;0,"✓",IF(N(D7904)=0,"– no spend","⚠ add to Campaigns tab")))</f>
        <v/>
      </c>
      <c r="J7904" s="83" t="str">
        <f aca="false">IF(D7904="","",D7904*IF(Settings!$B$23=Settings!$C$6,1,IF(Settings!$B$23="USD",1/INDEX(Settings!$B$29:$B$40,MONTH(B7904)),INDEX(Settings!$B$29:$B$40,MONTH(B7904)))))</f>
        <v/>
      </c>
    </row>
    <row r="7905" customFormat="false" ht="15" hidden="false" customHeight="false" outlineLevel="0" collapsed="false">
      <c r="I7905" s="0" t="str">
        <f aca="false">IF(A7905="","",IF(COUNTIF(Campaigns!$A$7:$A$300,A7905)&gt;0,"✓",IF(N(D7905)=0,"– no spend","⚠ add to Campaigns tab")))</f>
        <v/>
      </c>
      <c r="J7905" s="83" t="str">
        <f aca="false">IF(D7905="","",D7905*IF(Settings!$B$23=Settings!$C$6,1,IF(Settings!$B$23="USD",1/INDEX(Settings!$B$29:$B$40,MONTH(B7905)),INDEX(Settings!$B$29:$B$40,MONTH(B7905)))))</f>
        <v/>
      </c>
    </row>
    <row r="7906" customFormat="false" ht="15" hidden="false" customHeight="false" outlineLevel="0" collapsed="false">
      <c r="I7906" s="0" t="str">
        <f aca="false">IF(A7906="","",IF(COUNTIF(Campaigns!$A$7:$A$300,A7906)&gt;0,"✓",IF(N(D7906)=0,"– no spend","⚠ add to Campaigns tab")))</f>
        <v/>
      </c>
      <c r="J7906" s="83" t="str">
        <f aca="false">IF(D7906="","",D7906*IF(Settings!$B$23=Settings!$C$6,1,IF(Settings!$B$23="USD",1/INDEX(Settings!$B$29:$B$40,MONTH(B7906)),INDEX(Settings!$B$29:$B$40,MONTH(B7906)))))</f>
        <v/>
      </c>
    </row>
    <row r="7907" customFormat="false" ht="15" hidden="false" customHeight="false" outlineLevel="0" collapsed="false">
      <c r="I7907" s="0" t="str">
        <f aca="false">IF(A7907="","",IF(COUNTIF(Campaigns!$A$7:$A$300,A7907)&gt;0,"✓",IF(N(D7907)=0,"– no spend","⚠ add to Campaigns tab")))</f>
        <v/>
      </c>
      <c r="J7907" s="83" t="str">
        <f aca="false">IF(D7907="","",D7907*IF(Settings!$B$23=Settings!$C$6,1,IF(Settings!$B$23="USD",1/INDEX(Settings!$B$29:$B$40,MONTH(B7907)),INDEX(Settings!$B$29:$B$40,MONTH(B7907)))))</f>
        <v/>
      </c>
    </row>
    <row r="7908" customFormat="false" ht="15" hidden="false" customHeight="false" outlineLevel="0" collapsed="false">
      <c r="I7908" s="0" t="str">
        <f aca="false">IF(A7908="","",IF(COUNTIF(Campaigns!$A$7:$A$300,A7908)&gt;0,"✓",IF(N(D7908)=0,"– no spend","⚠ add to Campaigns tab")))</f>
        <v/>
      </c>
      <c r="J7908" s="83" t="str">
        <f aca="false">IF(D7908="","",D7908*IF(Settings!$B$23=Settings!$C$6,1,IF(Settings!$B$23="USD",1/INDEX(Settings!$B$29:$B$40,MONTH(B7908)),INDEX(Settings!$B$29:$B$40,MONTH(B7908)))))</f>
        <v/>
      </c>
    </row>
    <row r="7909" customFormat="false" ht="15" hidden="false" customHeight="false" outlineLevel="0" collapsed="false">
      <c r="I7909" s="0" t="str">
        <f aca="false">IF(A7909="","",IF(COUNTIF(Campaigns!$A$7:$A$300,A7909)&gt;0,"✓",IF(N(D7909)=0,"– no spend","⚠ add to Campaigns tab")))</f>
        <v/>
      </c>
      <c r="J7909" s="83" t="str">
        <f aca="false">IF(D7909="","",D7909*IF(Settings!$B$23=Settings!$C$6,1,IF(Settings!$B$23="USD",1/INDEX(Settings!$B$29:$B$40,MONTH(B7909)),INDEX(Settings!$B$29:$B$40,MONTH(B7909)))))</f>
        <v/>
      </c>
    </row>
    <row r="7910" customFormat="false" ht="15" hidden="false" customHeight="false" outlineLevel="0" collapsed="false">
      <c r="I7910" s="0" t="str">
        <f aca="false">IF(A7910="","",IF(COUNTIF(Campaigns!$A$7:$A$300,A7910)&gt;0,"✓",IF(N(D7910)=0,"– no spend","⚠ add to Campaigns tab")))</f>
        <v/>
      </c>
      <c r="J7910" s="83" t="str">
        <f aca="false">IF(D7910="","",D7910*IF(Settings!$B$23=Settings!$C$6,1,IF(Settings!$B$23="USD",1/INDEX(Settings!$B$29:$B$40,MONTH(B7910)),INDEX(Settings!$B$29:$B$40,MONTH(B7910)))))</f>
        <v/>
      </c>
    </row>
    <row r="7911" customFormat="false" ht="15" hidden="false" customHeight="false" outlineLevel="0" collapsed="false">
      <c r="I7911" s="0" t="str">
        <f aca="false">IF(A7911="","",IF(COUNTIF(Campaigns!$A$7:$A$300,A7911)&gt;0,"✓",IF(N(D7911)=0,"– no spend","⚠ add to Campaigns tab")))</f>
        <v/>
      </c>
      <c r="J7911" s="83" t="str">
        <f aca="false">IF(D7911="","",D7911*IF(Settings!$B$23=Settings!$C$6,1,IF(Settings!$B$23="USD",1/INDEX(Settings!$B$29:$B$40,MONTH(B7911)),INDEX(Settings!$B$29:$B$40,MONTH(B7911)))))</f>
        <v/>
      </c>
    </row>
    <row r="7912" customFormat="false" ht="15" hidden="false" customHeight="false" outlineLevel="0" collapsed="false">
      <c r="I7912" s="0" t="str">
        <f aca="false">IF(A7912="","",IF(COUNTIF(Campaigns!$A$7:$A$300,A7912)&gt;0,"✓",IF(N(D7912)=0,"– no spend","⚠ add to Campaigns tab")))</f>
        <v/>
      </c>
      <c r="J7912" s="83" t="str">
        <f aca="false">IF(D7912="","",D7912*IF(Settings!$B$23=Settings!$C$6,1,IF(Settings!$B$23="USD",1/INDEX(Settings!$B$29:$B$40,MONTH(B7912)),INDEX(Settings!$B$29:$B$40,MONTH(B7912)))))</f>
        <v/>
      </c>
    </row>
    <row r="7913" customFormat="false" ht="15" hidden="false" customHeight="false" outlineLevel="0" collapsed="false">
      <c r="I7913" s="0" t="str">
        <f aca="false">IF(A7913="","",IF(COUNTIF(Campaigns!$A$7:$A$300,A7913)&gt;0,"✓",IF(N(D7913)=0,"– no spend","⚠ add to Campaigns tab")))</f>
        <v/>
      </c>
      <c r="J7913" s="83" t="str">
        <f aca="false">IF(D7913="","",D7913*IF(Settings!$B$23=Settings!$C$6,1,IF(Settings!$B$23="USD",1/INDEX(Settings!$B$29:$B$40,MONTH(B7913)),INDEX(Settings!$B$29:$B$40,MONTH(B7913)))))</f>
        <v/>
      </c>
    </row>
    <row r="7914" customFormat="false" ht="15" hidden="false" customHeight="false" outlineLevel="0" collapsed="false">
      <c r="I7914" s="0" t="str">
        <f aca="false">IF(A7914="","",IF(COUNTIF(Campaigns!$A$7:$A$300,A7914)&gt;0,"✓",IF(N(D7914)=0,"– no spend","⚠ add to Campaigns tab")))</f>
        <v/>
      </c>
      <c r="J7914" s="83" t="str">
        <f aca="false">IF(D7914="","",D7914*IF(Settings!$B$23=Settings!$C$6,1,IF(Settings!$B$23="USD",1/INDEX(Settings!$B$29:$B$40,MONTH(B7914)),INDEX(Settings!$B$29:$B$40,MONTH(B7914)))))</f>
        <v/>
      </c>
    </row>
    <row r="7915" customFormat="false" ht="15" hidden="false" customHeight="false" outlineLevel="0" collapsed="false">
      <c r="I7915" s="0" t="str">
        <f aca="false">IF(A7915="","",IF(COUNTIF(Campaigns!$A$7:$A$300,A7915)&gt;0,"✓",IF(N(D7915)=0,"– no spend","⚠ add to Campaigns tab")))</f>
        <v/>
      </c>
      <c r="J7915" s="83" t="str">
        <f aca="false">IF(D7915="","",D7915*IF(Settings!$B$23=Settings!$C$6,1,IF(Settings!$B$23="USD",1/INDEX(Settings!$B$29:$B$40,MONTH(B7915)),INDEX(Settings!$B$29:$B$40,MONTH(B7915)))))</f>
        <v/>
      </c>
    </row>
    <row r="7916" customFormat="false" ht="15" hidden="false" customHeight="false" outlineLevel="0" collapsed="false">
      <c r="I7916" s="0" t="str">
        <f aca="false">IF(A7916="","",IF(COUNTIF(Campaigns!$A$7:$A$300,A7916)&gt;0,"✓",IF(N(D7916)=0,"– no spend","⚠ add to Campaigns tab")))</f>
        <v/>
      </c>
      <c r="J7916" s="83" t="str">
        <f aca="false">IF(D7916="","",D7916*IF(Settings!$B$23=Settings!$C$6,1,IF(Settings!$B$23="USD",1/INDEX(Settings!$B$29:$B$40,MONTH(B7916)),INDEX(Settings!$B$29:$B$40,MONTH(B7916)))))</f>
        <v/>
      </c>
    </row>
    <row r="7917" customFormat="false" ht="15" hidden="false" customHeight="false" outlineLevel="0" collapsed="false">
      <c r="I7917" s="0" t="str">
        <f aca="false">IF(A7917="","",IF(COUNTIF(Campaigns!$A$7:$A$300,A7917)&gt;0,"✓",IF(N(D7917)=0,"– no spend","⚠ add to Campaigns tab")))</f>
        <v/>
      </c>
      <c r="J7917" s="83" t="str">
        <f aca="false">IF(D7917="","",D7917*IF(Settings!$B$23=Settings!$C$6,1,IF(Settings!$B$23="USD",1/INDEX(Settings!$B$29:$B$40,MONTH(B7917)),INDEX(Settings!$B$29:$B$40,MONTH(B7917)))))</f>
        <v/>
      </c>
    </row>
    <row r="7918" customFormat="false" ht="15" hidden="false" customHeight="false" outlineLevel="0" collapsed="false">
      <c r="I7918" s="0" t="str">
        <f aca="false">IF(A7918="","",IF(COUNTIF(Campaigns!$A$7:$A$300,A7918)&gt;0,"✓",IF(N(D7918)=0,"– no spend","⚠ add to Campaigns tab")))</f>
        <v/>
      </c>
      <c r="J7918" s="83" t="str">
        <f aca="false">IF(D7918="","",D7918*IF(Settings!$B$23=Settings!$C$6,1,IF(Settings!$B$23="USD",1/INDEX(Settings!$B$29:$B$40,MONTH(B7918)),INDEX(Settings!$B$29:$B$40,MONTH(B7918)))))</f>
        <v/>
      </c>
    </row>
    <row r="7919" customFormat="false" ht="15" hidden="false" customHeight="false" outlineLevel="0" collapsed="false">
      <c r="I7919" s="0" t="str">
        <f aca="false">IF(A7919="","",IF(COUNTIF(Campaigns!$A$7:$A$300,A7919)&gt;0,"✓",IF(N(D7919)=0,"– no spend","⚠ add to Campaigns tab")))</f>
        <v/>
      </c>
      <c r="J7919" s="83" t="str">
        <f aca="false">IF(D7919="","",D7919*IF(Settings!$B$23=Settings!$C$6,1,IF(Settings!$B$23="USD",1/INDEX(Settings!$B$29:$B$40,MONTH(B7919)),INDEX(Settings!$B$29:$B$40,MONTH(B7919)))))</f>
        <v/>
      </c>
    </row>
    <row r="7920" customFormat="false" ht="15" hidden="false" customHeight="false" outlineLevel="0" collapsed="false">
      <c r="I7920" s="0" t="str">
        <f aca="false">IF(A7920="","",IF(COUNTIF(Campaigns!$A$7:$A$300,A7920)&gt;0,"✓",IF(N(D7920)=0,"– no spend","⚠ add to Campaigns tab")))</f>
        <v/>
      </c>
      <c r="J7920" s="83" t="str">
        <f aca="false">IF(D7920="","",D7920*IF(Settings!$B$23=Settings!$C$6,1,IF(Settings!$B$23="USD",1/INDEX(Settings!$B$29:$B$40,MONTH(B7920)),INDEX(Settings!$B$29:$B$40,MONTH(B7920)))))</f>
        <v/>
      </c>
    </row>
    <row r="7921" customFormat="false" ht="15" hidden="false" customHeight="false" outlineLevel="0" collapsed="false">
      <c r="I7921" s="0" t="str">
        <f aca="false">IF(A7921="","",IF(COUNTIF(Campaigns!$A$7:$A$300,A7921)&gt;0,"✓",IF(N(D7921)=0,"– no spend","⚠ add to Campaigns tab")))</f>
        <v/>
      </c>
      <c r="J7921" s="83" t="str">
        <f aca="false">IF(D7921="","",D7921*IF(Settings!$B$23=Settings!$C$6,1,IF(Settings!$B$23="USD",1/INDEX(Settings!$B$29:$B$40,MONTH(B7921)),INDEX(Settings!$B$29:$B$40,MONTH(B7921)))))</f>
        <v/>
      </c>
    </row>
    <row r="7922" customFormat="false" ht="15" hidden="false" customHeight="false" outlineLevel="0" collapsed="false">
      <c r="I7922" s="0" t="str">
        <f aca="false">IF(A7922="","",IF(COUNTIF(Campaigns!$A$7:$A$300,A7922)&gt;0,"✓",IF(N(D7922)=0,"– no spend","⚠ add to Campaigns tab")))</f>
        <v/>
      </c>
      <c r="J7922" s="83" t="str">
        <f aca="false">IF(D7922="","",D7922*IF(Settings!$B$23=Settings!$C$6,1,IF(Settings!$B$23="USD",1/INDEX(Settings!$B$29:$B$40,MONTH(B7922)),INDEX(Settings!$B$29:$B$40,MONTH(B7922)))))</f>
        <v/>
      </c>
    </row>
    <row r="7923" customFormat="false" ht="15" hidden="false" customHeight="false" outlineLevel="0" collapsed="false">
      <c r="I7923" s="0" t="str">
        <f aca="false">IF(A7923="","",IF(COUNTIF(Campaigns!$A$7:$A$300,A7923)&gt;0,"✓",IF(N(D7923)=0,"– no spend","⚠ add to Campaigns tab")))</f>
        <v/>
      </c>
      <c r="J7923" s="83" t="str">
        <f aca="false">IF(D7923="","",D7923*IF(Settings!$B$23=Settings!$C$6,1,IF(Settings!$B$23="USD",1/INDEX(Settings!$B$29:$B$40,MONTH(B7923)),INDEX(Settings!$B$29:$B$40,MONTH(B7923)))))</f>
        <v/>
      </c>
    </row>
    <row r="7924" customFormat="false" ht="15" hidden="false" customHeight="false" outlineLevel="0" collapsed="false">
      <c r="I7924" s="0" t="str">
        <f aca="false">IF(A7924="","",IF(COUNTIF(Campaigns!$A$7:$A$300,A7924)&gt;0,"✓",IF(N(D7924)=0,"– no spend","⚠ add to Campaigns tab")))</f>
        <v/>
      </c>
      <c r="J7924" s="83" t="str">
        <f aca="false">IF(D7924="","",D7924*IF(Settings!$B$23=Settings!$C$6,1,IF(Settings!$B$23="USD",1/INDEX(Settings!$B$29:$B$40,MONTH(B7924)),INDEX(Settings!$B$29:$B$40,MONTH(B7924)))))</f>
        <v/>
      </c>
    </row>
    <row r="7925" customFormat="false" ht="15" hidden="false" customHeight="false" outlineLevel="0" collapsed="false">
      <c r="I7925" s="0" t="str">
        <f aca="false">IF(A7925="","",IF(COUNTIF(Campaigns!$A$7:$A$300,A7925)&gt;0,"✓",IF(N(D7925)=0,"– no spend","⚠ add to Campaigns tab")))</f>
        <v/>
      </c>
      <c r="J7925" s="83" t="str">
        <f aca="false">IF(D7925="","",D7925*IF(Settings!$B$23=Settings!$C$6,1,IF(Settings!$B$23="USD",1/INDEX(Settings!$B$29:$B$40,MONTH(B7925)),INDEX(Settings!$B$29:$B$40,MONTH(B7925)))))</f>
        <v/>
      </c>
    </row>
    <row r="7926" customFormat="false" ht="15" hidden="false" customHeight="false" outlineLevel="0" collapsed="false">
      <c r="I7926" s="0" t="str">
        <f aca="false">IF(A7926="","",IF(COUNTIF(Campaigns!$A$7:$A$300,A7926)&gt;0,"✓",IF(N(D7926)=0,"– no spend","⚠ add to Campaigns tab")))</f>
        <v/>
      </c>
      <c r="J7926" s="83" t="str">
        <f aca="false">IF(D7926="","",D7926*IF(Settings!$B$23=Settings!$C$6,1,IF(Settings!$B$23="USD",1/INDEX(Settings!$B$29:$B$40,MONTH(B7926)),INDEX(Settings!$B$29:$B$40,MONTH(B7926)))))</f>
        <v/>
      </c>
    </row>
    <row r="7927" customFormat="false" ht="15" hidden="false" customHeight="false" outlineLevel="0" collapsed="false">
      <c r="I7927" s="0" t="str">
        <f aca="false">IF(A7927="","",IF(COUNTIF(Campaigns!$A$7:$A$300,A7927)&gt;0,"✓",IF(N(D7927)=0,"– no spend","⚠ add to Campaigns tab")))</f>
        <v/>
      </c>
      <c r="J7927" s="83" t="str">
        <f aca="false">IF(D7927="","",D7927*IF(Settings!$B$23=Settings!$C$6,1,IF(Settings!$B$23="USD",1/INDEX(Settings!$B$29:$B$40,MONTH(B7927)),INDEX(Settings!$B$29:$B$40,MONTH(B7927)))))</f>
        <v/>
      </c>
    </row>
    <row r="7928" customFormat="false" ht="15" hidden="false" customHeight="false" outlineLevel="0" collapsed="false">
      <c r="I7928" s="0" t="str">
        <f aca="false">IF(A7928="","",IF(COUNTIF(Campaigns!$A$7:$A$300,A7928)&gt;0,"✓",IF(N(D7928)=0,"– no spend","⚠ add to Campaigns tab")))</f>
        <v/>
      </c>
      <c r="J7928" s="83" t="str">
        <f aca="false">IF(D7928="","",D7928*IF(Settings!$B$23=Settings!$C$6,1,IF(Settings!$B$23="USD",1/INDEX(Settings!$B$29:$B$40,MONTH(B7928)),INDEX(Settings!$B$29:$B$40,MONTH(B7928)))))</f>
        <v/>
      </c>
    </row>
    <row r="7929" customFormat="false" ht="15" hidden="false" customHeight="false" outlineLevel="0" collapsed="false">
      <c r="I7929" s="0" t="str">
        <f aca="false">IF(A7929="","",IF(COUNTIF(Campaigns!$A$7:$A$300,A7929)&gt;0,"✓",IF(N(D7929)=0,"– no spend","⚠ add to Campaigns tab")))</f>
        <v/>
      </c>
      <c r="J7929" s="83" t="str">
        <f aca="false">IF(D7929="","",D7929*IF(Settings!$B$23=Settings!$C$6,1,IF(Settings!$B$23="USD",1/INDEX(Settings!$B$29:$B$40,MONTH(B7929)),INDEX(Settings!$B$29:$B$40,MONTH(B7929)))))</f>
        <v/>
      </c>
    </row>
    <row r="7930" customFormat="false" ht="15" hidden="false" customHeight="false" outlineLevel="0" collapsed="false">
      <c r="I7930" s="0" t="str">
        <f aca="false">IF(A7930="","",IF(COUNTIF(Campaigns!$A$7:$A$300,A7930)&gt;0,"✓",IF(N(D7930)=0,"– no spend","⚠ add to Campaigns tab")))</f>
        <v/>
      </c>
      <c r="J7930" s="83" t="str">
        <f aca="false">IF(D7930="","",D7930*IF(Settings!$B$23=Settings!$C$6,1,IF(Settings!$B$23="USD",1/INDEX(Settings!$B$29:$B$40,MONTH(B7930)),INDEX(Settings!$B$29:$B$40,MONTH(B7930)))))</f>
        <v/>
      </c>
    </row>
    <row r="7931" customFormat="false" ht="15" hidden="false" customHeight="false" outlineLevel="0" collapsed="false">
      <c r="I7931" s="0" t="str">
        <f aca="false">IF(A7931="","",IF(COUNTIF(Campaigns!$A$7:$A$300,A7931)&gt;0,"✓",IF(N(D7931)=0,"– no spend","⚠ add to Campaigns tab")))</f>
        <v/>
      </c>
      <c r="J7931" s="83" t="str">
        <f aca="false">IF(D7931="","",D7931*IF(Settings!$B$23=Settings!$C$6,1,IF(Settings!$B$23="USD",1/INDEX(Settings!$B$29:$B$40,MONTH(B7931)),INDEX(Settings!$B$29:$B$40,MONTH(B7931)))))</f>
        <v/>
      </c>
    </row>
    <row r="7932" customFormat="false" ht="15" hidden="false" customHeight="false" outlineLevel="0" collapsed="false">
      <c r="I7932" s="0" t="str">
        <f aca="false">IF(A7932="","",IF(COUNTIF(Campaigns!$A$7:$A$300,A7932)&gt;0,"✓",IF(N(D7932)=0,"– no spend","⚠ add to Campaigns tab")))</f>
        <v/>
      </c>
      <c r="J7932" s="83" t="str">
        <f aca="false">IF(D7932="","",D7932*IF(Settings!$B$23=Settings!$C$6,1,IF(Settings!$B$23="USD",1/INDEX(Settings!$B$29:$B$40,MONTH(B7932)),INDEX(Settings!$B$29:$B$40,MONTH(B7932)))))</f>
        <v/>
      </c>
    </row>
    <row r="7933" customFormat="false" ht="15" hidden="false" customHeight="false" outlineLevel="0" collapsed="false">
      <c r="I7933" s="0" t="str">
        <f aca="false">IF(A7933="","",IF(COUNTIF(Campaigns!$A$7:$A$300,A7933)&gt;0,"✓",IF(N(D7933)=0,"– no spend","⚠ add to Campaigns tab")))</f>
        <v/>
      </c>
      <c r="J7933" s="83" t="str">
        <f aca="false">IF(D7933="","",D7933*IF(Settings!$B$23=Settings!$C$6,1,IF(Settings!$B$23="USD",1/INDEX(Settings!$B$29:$B$40,MONTH(B7933)),INDEX(Settings!$B$29:$B$40,MONTH(B7933)))))</f>
        <v/>
      </c>
    </row>
    <row r="7934" customFormat="false" ht="15" hidden="false" customHeight="false" outlineLevel="0" collapsed="false">
      <c r="I7934" s="0" t="str">
        <f aca="false">IF(A7934="","",IF(COUNTIF(Campaigns!$A$7:$A$300,A7934)&gt;0,"✓",IF(N(D7934)=0,"– no spend","⚠ add to Campaigns tab")))</f>
        <v/>
      </c>
      <c r="J7934" s="83" t="str">
        <f aca="false">IF(D7934="","",D7934*IF(Settings!$B$23=Settings!$C$6,1,IF(Settings!$B$23="USD",1/INDEX(Settings!$B$29:$B$40,MONTH(B7934)),INDEX(Settings!$B$29:$B$40,MONTH(B7934)))))</f>
        <v/>
      </c>
    </row>
    <row r="7935" customFormat="false" ht="15" hidden="false" customHeight="false" outlineLevel="0" collapsed="false">
      <c r="I7935" s="0" t="str">
        <f aca="false">IF(A7935="","",IF(COUNTIF(Campaigns!$A$7:$A$300,A7935)&gt;0,"✓",IF(N(D7935)=0,"– no spend","⚠ add to Campaigns tab")))</f>
        <v/>
      </c>
      <c r="J7935" s="83" t="str">
        <f aca="false">IF(D7935="","",D7935*IF(Settings!$B$23=Settings!$C$6,1,IF(Settings!$B$23="USD",1/INDEX(Settings!$B$29:$B$40,MONTH(B7935)),INDEX(Settings!$B$29:$B$40,MONTH(B7935)))))</f>
        <v/>
      </c>
    </row>
    <row r="7936" customFormat="false" ht="15" hidden="false" customHeight="false" outlineLevel="0" collapsed="false">
      <c r="I7936" s="0" t="str">
        <f aca="false">IF(A7936="","",IF(COUNTIF(Campaigns!$A$7:$A$300,A7936)&gt;0,"✓",IF(N(D7936)=0,"– no spend","⚠ add to Campaigns tab")))</f>
        <v/>
      </c>
      <c r="J7936" s="83" t="str">
        <f aca="false">IF(D7936="","",D7936*IF(Settings!$B$23=Settings!$C$6,1,IF(Settings!$B$23="USD",1/INDEX(Settings!$B$29:$B$40,MONTH(B7936)),INDEX(Settings!$B$29:$B$40,MONTH(B7936)))))</f>
        <v/>
      </c>
    </row>
    <row r="7937" customFormat="false" ht="15" hidden="false" customHeight="false" outlineLevel="0" collapsed="false">
      <c r="I7937" s="0" t="str">
        <f aca="false">IF(A7937="","",IF(COUNTIF(Campaigns!$A$7:$A$300,A7937)&gt;0,"✓",IF(N(D7937)=0,"– no spend","⚠ add to Campaigns tab")))</f>
        <v/>
      </c>
      <c r="J7937" s="83" t="str">
        <f aca="false">IF(D7937="","",D7937*IF(Settings!$B$23=Settings!$C$6,1,IF(Settings!$B$23="USD",1/INDEX(Settings!$B$29:$B$40,MONTH(B7937)),INDEX(Settings!$B$29:$B$40,MONTH(B7937)))))</f>
        <v/>
      </c>
    </row>
    <row r="7938" customFormat="false" ht="15" hidden="false" customHeight="false" outlineLevel="0" collapsed="false">
      <c r="I7938" s="0" t="str">
        <f aca="false">IF(A7938="","",IF(COUNTIF(Campaigns!$A$7:$A$300,A7938)&gt;0,"✓",IF(N(D7938)=0,"– no spend","⚠ add to Campaigns tab")))</f>
        <v/>
      </c>
      <c r="J7938" s="83" t="str">
        <f aca="false">IF(D7938="","",D7938*IF(Settings!$B$23=Settings!$C$6,1,IF(Settings!$B$23="USD",1/INDEX(Settings!$B$29:$B$40,MONTH(B7938)),INDEX(Settings!$B$29:$B$40,MONTH(B7938)))))</f>
        <v/>
      </c>
    </row>
    <row r="7939" customFormat="false" ht="15" hidden="false" customHeight="false" outlineLevel="0" collapsed="false">
      <c r="I7939" s="0" t="str">
        <f aca="false">IF(A7939="","",IF(COUNTIF(Campaigns!$A$7:$A$300,A7939)&gt;0,"✓",IF(N(D7939)=0,"– no spend","⚠ add to Campaigns tab")))</f>
        <v/>
      </c>
      <c r="J7939" s="83" t="str">
        <f aca="false">IF(D7939="","",D7939*IF(Settings!$B$23=Settings!$C$6,1,IF(Settings!$B$23="USD",1/INDEX(Settings!$B$29:$B$40,MONTH(B7939)),INDEX(Settings!$B$29:$B$40,MONTH(B7939)))))</f>
        <v/>
      </c>
    </row>
    <row r="7940" customFormat="false" ht="15" hidden="false" customHeight="false" outlineLevel="0" collapsed="false">
      <c r="I7940" s="0" t="str">
        <f aca="false">IF(A7940="","",IF(COUNTIF(Campaigns!$A$7:$A$300,A7940)&gt;0,"✓",IF(N(D7940)=0,"– no spend","⚠ add to Campaigns tab")))</f>
        <v/>
      </c>
      <c r="J7940" s="83" t="str">
        <f aca="false">IF(D7940="","",D7940*IF(Settings!$B$23=Settings!$C$6,1,IF(Settings!$B$23="USD",1/INDEX(Settings!$B$29:$B$40,MONTH(B7940)),INDEX(Settings!$B$29:$B$40,MONTH(B7940)))))</f>
        <v/>
      </c>
    </row>
    <row r="7941" customFormat="false" ht="15" hidden="false" customHeight="false" outlineLevel="0" collapsed="false">
      <c r="I7941" s="0" t="str">
        <f aca="false">IF(A7941="","",IF(COUNTIF(Campaigns!$A$7:$A$300,A7941)&gt;0,"✓",IF(N(D7941)=0,"– no spend","⚠ add to Campaigns tab")))</f>
        <v/>
      </c>
      <c r="J7941" s="83" t="str">
        <f aca="false">IF(D7941="","",D7941*IF(Settings!$B$23=Settings!$C$6,1,IF(Settings!$B$23="USD",1/INDEX(Settings!$B$29:$B$40,MONTH(B7941)),INDEX(Settings!$B$29:$B$40,MONTH(B7941)))))</f>
        <v/>
      </c>
    </row>
    <row r="7942" customFormat="false" ht="15" hidden="false" customHeight="false" outlineLevel="0" collapsed="false">
      <c r="I7942" s="0" t="str">
        <f aca="false">IF(A7942="","",IF(COUNTIF(Campaigns!$A$7:$A$300,A7942)&gt;0,"✓",IF(N(D7942)=0,"– no spend","⚠ add to Campaigns tab")))</f>
        <v/>
      </c>
      <c r="J7942" s="83" t="str">
        <f aca="false">IF(D7942="","",D7942*IF(Settings!$B$23=Settings!$C$6,1,IF(Settings!$B$23="USD",1/INDEX(Settings!$B$29:$B$40,MONTH(B7942)),INDEX(Settings!$B$29:$B$40,MONTH(B7942)))))</f>
        <v/>
      </c>
    </row>
    <row r="7943" customFormat="false" ht="15" hidden="false" customHeight="false" outlineLevel="0" collapsed="false">
      <c r="I7943" s="0" t="str">
        <f aca="false">IF(A7943="","",IF(COUNTIF(Campaigns!$A$7:$A$300,A7943)&gt;0,"✓",IF(N(D7943)=0,"– no spend","⚠ add to Campaigns tab")))</f>
        <v/>
      </c>
      <c r="J7943" s="83" t="str">
        <f aca="false">IF(D7943="","",D7943*IF(Settings!$B$23=Settings!$C$6,1,IF(Settings!$B$23="USD",1/INDEX(Settings!$B$29:$B$40,MONTH(B7943)),INDEX(Settings!$B$29:$B$40,MONTH(B7943)))))</f>
        <v/>
      </c>
    </row>
    <row r="7944" customFormat="false" ht="15" hidden="false" customHeight="false" outlineLevel="0" collapsed="false">
      <c r="I7944" s="0" t="str">
        <f aca="false">IF(A7944="","",IF(COUNTIF(Campaigns!$A$7:$A$300,A7944)&gt;0,"✓",IF(N(D7944)=0,"– no spend","⚠ add to Campaigns tab")))</f>
        <v/>
      </c>
      <c r="J7944" s="83" t="str">
        <f aca="false">IF(D7944="","",D7944*IF(Settings!$B$23=Settings!$C$6,1,IF(Settings!$B$23="USD",1/INDEX(Settings!$B$29:$B$40,MONTH(B7944)),INDEX(Settings!$B$29:$B$40,MONTH(B7944)))))</f>
        <v/>
      </c>
    </row>
    <row r="7945" customFormat="false" ht="15" hidden="false" customHeight="false" outlineLevel="0" collapsed="false">
      <c r="I7945" s="0" t="str">
        <f aca="false">IF(A7945="","",IF(COUNTIF(Campaigns!$A$7:$A$300,A7945)&gt;0,"✓",IF(N(D7945)=0,"– no spend","⚠ add to Campaigns tab")))</f>
        <v/>
      </c>
      <c r="J7945" s="83" t="str">
        <f aca="false">IF(D7945="","",D7945*IF(Settings!$B$23=Settings!$C$6,1,IF(Settings!$B$23="USD",1/INDEX(Settings!$B$29:$B$40,MONTH(B7945)),INDEX(Settings!$B$29:$B$40,MONTH(B7945)))))</f>
        <v/>
      </c>
    </row>
    <row r="7946" customFormat="false" ht="15" hidden="false" customHeight="false" outlineLevel="0" collapsed="false">
      <c r="I7946" s="0" t="str">
        <f aca="false">IF(A7946="","",IF(COUNTIF(Campaigns!$A$7:$A$300,A7946)&gt;0,"✓",IF(N(D7946)=0,"– no spend","⚠ add to Campaigns tab")))</f>
        <v/>
      </c>
      <c r="J7946" s="83" t="str">
        <f aca="false">IF(D7946="","",D7946*IF(Settings!$B$23=Settings!$C$6,1,IF(Settings!$B$23="USD",1/INDEX(Settings!$B$29:$B$40,MONTH(B7946)),INDEX(Settings!$B$29:$B$40,MONTH(B7946)))))</f>
        <v/>
      </c>
    </row>
    <row r="7947" customFormat="false" ht="15" hidden="false" customHeight="false" outlineLevel="0" collapsed="false">
      <c r="I7947" s="0" t="str">
        <f aca="false">IF(A7947="","",IF(COUNTIF(Campaigns!$A$7:$A$300,A7947)&gt;0,"✓",IF(N(D7947)=0,"– no spend","⚠ add to Campaigns tab")))</f>
        <v/>
      </c>
      <c r="J7947" s="83" t="str">
        <f aca="false">IF(D7947="","",D7947*IF(Settings!$B$23=Settings!$C$6,1,IF(Settings!$B$23="USD",1/INDEX(Settings!$B$29:$B$40,MONTH(B7947)),INDEX(Settings!$B$29:$B$40,MONTH(B7947)))))</f>
        <v/>
      </c>
    </row>
    <row r="7948" customFormat="false" ht="15" hidden="false" customHeight="false" outlineLevel="0" collapsed="false">
      <c r="I7948" s="0" t="str">
        <f aca="false">IF(A7948="","",IF(COUNTIF(Campaigns!$A$7:$A$300,A7948)&gt;0,"✓",IF(N(D7948)=0,"– no spend","⚠ add to Campaigns tab")))</f>
        <v/>
      </c>
      <c r="J7948" s="83" t="str">
        <f aca="false">IF(D7948="","",D7948*IF(Settings!$B$23=Settings!$C$6,1,IF(Settings!$B$23="USD",1/INDEX(Settings!$B$29:$B$40,MONTH(B7948)),INDEX(Settings!$B$29:$B$40,MONTH(B7948)))))</f>
        <v/>
      </c>
    </row>
    <row r="7949" customFormat="false" ht="15" hidden="false" customHeight="false" outlineLevel="0" collapsed="false">
      <c r="I7949" s="0" t="str">
        <f aca="false">IF(A7949="","",IF(COUNTIF(Campaigns!$A$7:$A$300,A7949)&gt;0,"✓",IF(N(D7949)=0,"– no spend","⚠ add to Campaigns tab")))</f>
        <v/>
      </c>
      <c r="J7949" s="83" t="str">
        <f aca="false">IF(D7949="","",D7949*IF(Settings!$B$23=Settings!$C$6,1,IF(Settings!$B$23="USD",1/INDEX(Settings!$B$29:$B$40,MONTH(B7949)),INDEX(Settings!$B$29:$B$40,MONTH(B7949)))))</f>
        <v/>
      </c>
    </row>
    <row r="7950" customFormat="false" ht="15" hidden="false" customHeight="false" outlineLevel="0" collapsed="false">
      <c r="I7950" s="0" t="str">
        <f aca="false">IF(A7950="","",IF(COUNTIF(Campaigns!$A$7:$A$300,A7950)&gt;0,"✓",IF(N(D7950)=0,"– no spend","⚠ add to Campaigns tab")))</f>
        <v/>
      </c>
      <c r="J7950" s="83" t="str">
        <f aca="false">IF(D7950="","",D7950*IF(Settings!$B$23=Settings!$C$6,1,IF(Settings!$B$23="USD",1/INDEX(Settings!$B$29:$B$40,MONTH(B7950)),INDEX(Settings!$B$29:$B$40,MONTH(B7950)))))</f>
        <v/>
      </c>
    </row>
    <row r="7951" customFormat="false" ht="15" hidden="false" customHeight="false" outlineLevel="0" collapsed="false">
      <c r="I7951" s="0" t="str">
        <f aca="false">IF(A7951="","",IF(COUNTIF(Campaigns!$A$7:$A$300,A7951)&gt;0,"✓",IF(N(D7951)=0,"– no spend","⚠ add to Campaigns tab")))</f>
        <v/>
      </c>
      <c r="J7951" s="83" t="str">
        <f aca="false">IF(D7951="","",D7951*IF(Settings!$B$23=Settings!$C$6,1,IF(Settings!$B$23="USD",1/INDEX(Settings!$B$29:$B$40,MONTH(B7951)),INDEX(Settings!$B$29:$B$40,MONTH(B7951)))))</f>
        <v/>
      </c>
    </row>
    <row r="7952" customFormat="false" ht="15" hidden="false" customHeight="false" outlineLevel="0" collapsed="false">
      <c r="I7952" s="0" t="str">
        <f aca="false">IF(A7952="","",IF(COUNTIF(Campaigns!$A$7:$A$300,A7952)&gt;0,"✓",IF(N(D7952)=0,"– no spend","⚠ add to Campaigns tab")))</f>
        <v/>
      </c>
      <c r="J7952" s="83" t="str">
        <f aca="false">IF(D7952="","",D7952*IF(Settings!$B$23=Settings!$C$6,1,IF(Settings!$B$23="USD",1/INDEX(Settings!$B$29:$B$40,MONTH(B7952)),INDEX(Settings!$B$29:$B$40,MONTH(B7952)))))</f>
        <v/>
      </c>
    </row>
    <row r="7953" customFormat="false" ht="15" hidden="false" customHeight="false" outlineLevel="0" collapsed="false">
      <c r="I7953" s="0" t="str">
        <f aca="false">IF(A7953="","",IF(COUNTIF(Campaigns!$A$7:$A$300,A7953)&gt;0,"✓",IF(N(D7953)=0,"– no spend","⚠ add to Campaigns tab")))</f>
        <v/>
      </c>
      <c r="J7953" s="83" t="str">
        <f aca="false">IF(D7953="","",D7953*IF(Settings!$B$23=Settings!$C$6,1,IF(Settings!$B$23="USD",1/INDEX(Settings!$B$29:$B$40,MONTH(B7953)),INDEX(Settings!$B$29:$B$40,MONTH(B7953)))))</f>
        <v/>
      </c>
    </row>
    <row r="7954" customFormat="false" ht="15" hidden="false" customHeight="false" outlineLevel="0" collapsed="false">
      <c r="I7954" s="0" t="str">
        <f aca="false">IF(A7954="","",IF(COUNTIF(Campaigns!$A$7:$A$300,A7954)&gt;0,"✓",IF(N(D7954)=0,"– no spend","⚠ add to Campaigns tab")))</f>
        <v/>
      </c>
      <c r="J7954" s="83" t="str">
        <f aca="false">IF(D7954="","",D7954*IF(Settings!$B$23=Settings!$C$6,1,IF(Settings!$B$23="USD",1/INDEX(Settings!$B$29:$B$40,MONTH(B7954)),INDEX(Settings!$B$29:$B$40,MONTH(B7954)))))</f>
        <v/>
      </c>
    </row>
    <row r="7955" customFormat="false" ht="15" hidden="false" customHeight="false" outlineLevel="0" collapsed="false">
      <c r="I7955" s="0" t="str">
        <f aca="false">IF(A7955="","",IF(COUNTIF(Campaigns!$A$7:$A$300,A7955)&gt;0,"✓",IF(N(D7955)=0,"– no spend","⚠ add to Campaigns tab")))</f>
        <v/>
      </c>
      <c r="J7955" s="83" t="str">
        <f aca="false">IF(D7955="","",D7955*IF(Settings!$B$23=Settings!$C$6,1,IF(Settings!$B$23="USD",1/INDEX(Settings!$B$29:$B$40,MONTH(B7955)),INDEX(Settings!$B$29:$B$40,MONTH(B7955)))))</f>
        <v/>
      </c>
    </row>
    <row r="7956" customFormat="false" ht="15" hidden="false" customHeight="false" outlineLevel="0" collapsed="false">
      <c r="I7956" s="0" t="str">
        <f aca="false">IF(A7956="","",IF(COUNTIF(Campaigns!$A$7:$A$300,A7956)&gt;0,"✓",IF(N(D7956)=0,"– no spend","⚠ add to Campaigns tab")))</f>
        <v/>
      </c>
      <c r="J7956" s="83" t="str">
        <f aca="false">IF(D7956="","",D7956*IF(Settings!$B$23=Settings!$C$6,1,IF(Settings!$B$23="USD",1/INDEX(Settings!$B$29:$B$40,MONTH(B7956)),INDEX(Settings!$B$29:$B$40,MONTH(B7956)))))</f>
        <v/>
      </c>
    </row>
    <row r="7957" customFormat="false" ht="15" hidden="false" customHeight="false" outlineLevel="0" collapsed="false">
      <c r="I7957" s="0" t="str">
        <f aca="false">IF(A7957="","",IF(COUNTIF(Campaigns!$A$7:$A$300,A7957)&gt;0,"✓",IF(N(D7957)=0,"– no spend","⚠ add to Campaigns tab")))</f>
        <v/>
      </c>
      <c r="J7957" s="83" t="str">
        <f aca="false">IF(D7957="","",D7957*IF(Settings!$B$23=Settings!$C$6,1,IF(Settings!$B$23="USD",1/INDEX(Settings!$B$29:$B$40,MONTH(B7957)),INDEX(Settings!$B$29:$B$40,MONTH(B7957)))))</f>
        <v/>
      </c>
    </row>
    <row r="7958" customFormat="false" ht="15" hidden="false" customHeight="false" outlineLevel="0" collapsed="false">
      <c r="I7958" s="0" t="str">
        <f aca="false">IF(A7958="","",IF(COUNTIF(Campaigns!$A$7:$A$300,A7958)&gt;0,"✓",IF(N(D7958)=0,"– no spend","⚠ add to Campaigns tab")))</f>
        <v/>
      </c>
      <c r="J7958" s="83" t="str">
        <f aca="false">IF(D7958="","",D7958*IF(Settings!$B$23=Settings!$C$6,1,IF(Settings!$B$23="USD",1/INDEX(Settings!$B$29:$B$40,MONTH(B7958)),INDEX(Settings!$B$29:$B$40,MONTH(B7958)))))</f>
        <v/>
      </c>
    </row>
    <row r="7959" customFormat="false" ht="15" hidden="false" customHeight="false" outlineLevel="0" collapsed="false">
      <c r="I7959" s="0" t="str">
        <f aca="false">IF(A7959="","",IF(COUNTIF(Campaigns!$A$7:$A$300,A7959)&gt;0,"✓",IF(N(D7959)=0,"– no spend","⚠ add to Campaigns tab")))</f>
        <v/>
      </c>
      <c r="J7959" s="83" t="str">
        <f aca="false">IF(D7959="","",D7959*IF(Settings!$B$23=Settings!$C$6,1,IF(Settings!$B$23="USD",1/INDEX(Settings!$B$29:$B$40,MONTH(B7959)),INDEX(Settings!$B$29:$B$40,MONTH(B7959)))))</f>
        <v/>
      </c>
    </row>
    <row r="7960" customFormat="false" ht="15" hidden="false" customHeight="false" outlineLevel="0" collapsed="false">
      <c r="I7960" s="0" t="str">
        <f aca="false">IF(A7960="","",IF(COUNTIF(Campaigns!$A$7:$A$300,A7960)&gt;0,"✓",IF(N(D7960)=0,"– no spend","⚠ add to Campaigns tab")))</f>
        <v/>
      </c>
      <c r="J7960" s="83" t="str">
        <f aca="false">IF(D7960="","",D7960*IF(Settings!$B$23=Settings!$C$6,1,IF(Settings!$B$23="USD",1/INDEX(Settings!$B$29:$B$40,MONTH(B7960)),INDEX(Settings!$B$29:$B$40,MONTH(B7960)))))</f>
        <v/>
      </c>
    </row>
    <row r="7961" customFormat="false" ht="15" hidden="false" customHeight="false" outlineLevel="0" collapsed="false">
      <c r="I7961" s="0" t="str">
        <f aca="false">IF(A7961="","",IF(COUNTIF(Campaigns!$A$7:$A$300,A7961)&gt;0,"✓",IF(N(D7961)=0,"– no spend","⚠ add to Campaigns tab")))</f>
        <v/>
      </c>
      <c r="J7961" s="83" t="str">
        <f aca="false">IF(D7961="","",D7961*IF(Settings!$B$23=Settings!$C$6,1,IF(Settings!$B$23="USD",1/INDEX(Settings!$B$29:$B$40,MONTH(B7961)),INDEX(Settings!$B$29:$B$40,MONTH(B7961)))))</f>
        <v/>
      </c>
    </row>
    <row r="7962" customFormat="false" ht="15" hidden="false" customHeight="false" outlineLevel="0" collapsed="false">
      <c r="I7962" s="0" t="str">
        <f aca="false">IF(A7962="","",IF(COUNTIF(Campaigns!$A$7:$A$300,A7962)&gt;0,"✓",IF(N(D7962)=0,"– no spend","⚠ add to Campaigns tab")))</f>
        <v/>
      </c>
      <c r="J7962" s="83" t="str">
        <f aca="false">IF(D7962="","",D7962*IF(Settings!$B$23=Settings!$C$6,1,IF(Settings!$B$23="USD",1/INDEX(Settings!$B$29:$B$40,MONTH(B7962)),INDEX(Settings!$B$29:$B$40,MONTH(B7962)))))</f>
        <v/>
      </c>
    </row>
    <row r="7963" customFormat="false" ht="15" hidden="false" customHeight="false" outlineLevel="0" collapsed="false">
      <c r="I7963" s="0" t="str">
        <f aca="false">IF(A7963="","",IF(COUNTIF(Campaigns!$A$7:$A$300,A7963)&gt;0,"✓",IF(N(D7963)=0,"– no spend","⚠ add to Campaigns tab")))</f>
        <v/>
      </c>
      <c r="J7963" s="83" t="str">
        <f aca="false">IF(D7963="","",D7963*IF(Settings!$B$23=Settings!$C$6,1,IF(Settings!$B$23="USD",1/INDEX(Settings!$B$29:$B$40,MONTH(B7963)),INDEX(Settings!$B$29:$B$40,MONTH(B7963)))))</f>
        <v/>
      </c>
    </row>
    <row r="7964" customFormat="false" ht="15" hidden="false" customHeight="false" outlineLevel="0" collapsed="false">
      <c r="I7964" s="0" t="str">
        <f aca="false">IF(A7964="","",IF(COUNTIF(Campaigns!$A$7:$A$300,A7964)&gt;0,"✓",IF(N(D7964)=0,"– no spend","⚠ add to Campaigns tab")))</f>
        <v/>
      </c>
      <c r="J7964" s="83" t="str">
        <f aca="false">IF(D7964="","",D7964*IF(Settings!$B$23=Settings!$C$6,1,IF(Settings!$B$23="USD",1/INDEX(Settings!$B$29:$B$40,MONTH(B7964)),INDEX(Settings!$B$29:$B$40,MONTH(B7964)))))</f>
        <v/>
      </c>
    </row>
    <row r="7965" customFormat="false" ht="15" hidden="false" customHeight="false" outlineLevel="0" collapsed="false">
      <c r="I7965" s="0" t="str">
        <f aca="false">IF(A7965="","",IF(COUNTIF(Campaigns!$A$7:$A$300,A7965)&gt;0,"✓",IF(N(D7965)=0,"– no spend","⚠ add to Campaigns tab")))</f>
        <v/>
      </c>
      <c r="J7965" s="83" t="str">
        <f aca="false">IF(D7965="","",D7965*IF(Settings!$B$23=Settings!$C$6,1,IF(Settings!$B$23="USD",1/INDEX(Settings!$B$29:$B$40,MONTH(B7965)),INDEX(Settings!$B$29:$B$40,MONTH(B7965)))))</f>
        <v/>
      </c>
    </row>
    <row r="7966" customFormat="false" ht="15" hidden="false" customHeight="false" outlineLevel="0" collapsed="false">
      <c r="I7966" s="0" t="str">
        <f aca="false">IF(A7966="","",IF(COUNTIF(Campaigns!$A$7:$A$300,A7966)&gt;0,"✓",IF(N(D7966)=0,"– no spend","⚠ add to Campaigns tab")))</f>
        <v/>
      </c>
      <c r="J7966" s="83" t="str">
        <f aca="false">IF(D7966="","",D7966*IF(Settings!$B$23=Settings!$C$6,1,IF(Settings!$B$23="USD",1/INDEX(Settings!$B$29:$B$40,MONTH(B7966)),INDEX(Settings!$B$29:$B$40,MONTH(B7966)))))</f>
        <v/>
      </c>
    </row>
    <row r="7967" customFormat="false" ht="15" hidden="false" customHeight="false" outlineLevel="0" collapsed="false">
      <c r="I7967" s="0" t="str">
        <f aca="false">IF(A7967="","",IF(COUNTIF(Campaigns!$A$7:$A$300,A7967)&gt;0,"✓",IF(N(D7967)=0,"– no spend","⚠ add to Campaigns tab")))</f>
        <v/>
      </c>
      <c r="J7967" s="83" t="str">
        <f aca="false">IF(D7967="","",D7967*IF(Settings!$B$23=Settings!$C$6,1,IF(Settings!$B$23="USD",1/INDEX(Settings!$B$29:$B$40,MONTH(B7967)),INDEX(Settings!$B$29:$B$40,MONTH(B7967)))))</f>
        <v/>
      </c>
    </row>
    <row r="7968" customFormat="false" ht="15" hidden="false" customHeight="false" outlineLevel="0" collapsed="false">
      <c r="I7968" s="0" t="str">
        <f aca="false">IF(A7968="","",IF(COUNTIF(Campaigns!$A$7:$A$300,A7968)&gt;0,"✓",IF(N(D7968)=0,"– no spend","⚠ add to Campaigns tab")))</f>
        <v/>
      </c>
      <c r="J7968" s="83" t="str">
        <f aca="false">IF(D7968="","",D7968*IF(Settings!$B$23=Settings!$C$6,1,IF(Settings!$B$23="USD",1/INDEX(Settings!$B$29:$B$40,MONTH(B7968)),INDEX(Settings!$B$29:$B$40,MONTH(B7968)))))</f>
        <v/>
      </c>
    </row>
    <row r="7969" customFormat="false" ht="15" hidden="false" customHeight="false" outlineLevel="0" collapsed="false">
      <c r="I7969" s="0" t="str">
        <f aca="false">IF(A7969="","",IF(COUNTIF(Campaigns!$A$7:$A$300,A7969)&gt;0,"✓",IF(N(D7969)=0,"– no spend","⚠ add to Campaigns tab")))</f>
        <v/>
      </c>
      <c r="J7969" s="83" t="str">
        <f aca="false">IF(D7969="","",D7969*IF(Settings!$B$23=Settings!$C$6,1,IF(Settings!$B$23="USD",1/INDEX(Settings!$B$29:$B$40,MONTH(B7969)),INDEX(Settings!$B$29:$B$40,MONTH(B7969)))))</f>
        <v/>
      </c>
    </row>
    <row r="7970" customFormat="false" ht="15" hidden="false" customHeight="false" outlineLevel="0" collapsed="false">
      <c r="I7970" s="0" t="str">
        <f aca="false">IF(A7970="","",IF(COUNTIF(Campaigns!$A$7:$A$300,A7970)&gt;0,"✓",IF(N(D7970)=0,"– no spend","⚠ add to Campaigns tab")))</f>
        <v/>
      </c>
      <c r="J7970" s="83" t="str">
        <f aca="false">IF(D7970="","",D7970*IF(Settings!$B$23=Settings!$C$6,1,IF(Settings!$B$23="USD",1/INDEX(Settings!$B$29:$B$40,MONTH(B7970)),INDEX(Settings!$B$29:$B$40,MONTH(B7970)))))</f>
        <v/>
      </c>
    </row>
    <row r="7971" customFormat="false" ht="15" hidden="false" customHeight="false" outlineLevel="0" collapsed="false">
      <c r="I7971" s="0" t="str">
        <f aca="false">IF(A7971="","",IF(COUNTIF(Campaigns!$A$7:$A$300,A7971)&gt;0,"✓",IF(N(D7971)=0,"– no spend","⚠ add to Campaigns tab")))</f>
        <v/>
      </c>
      <c r="J7971" s="83" t="str">
        <f aca="false">IF(D7971="","",D7971*IF(Settings!$B$23=Settings!$C$6,1,IF(Settings!$B$23="USD",1/INDEX(Settings!$B$29:$B$40,MONTH(B7971)),INDEX(Settings!$B$29:$B$40,MONTH(B7971)))))</f>
        <v/>
      </c>
    </row>
    <row r="7972" customFormat="false" ht="15" hidden="false" customHeight="false" outlineLevel="0" collapsed="false">
      <c r="I7972" s="0" t="str">
        <f aca="false">IF(A7972="","",IF(COUNTIF(Campaigns!$A$7:$A$300,A7972)&gt;0,"✓",IF(N(D7972)=0,"– no spend","⚠ add to Campaigns tab")))</f>
        <v/>
      </c>
      <c r="J7972" s="83" t="str">
        <f aca="false">IF(D7972="","",D7972*IF(Settings!$B$23=Settings!$C$6,1,IF(Settings!$B$23="USD",1/INDEX(Settings!$B$29:$B$40,MONTH(B7972)),INDEX(Settings!$B$29:$B$40,MONTH(B7972)))))</f>
        <v/>
      </c>
    </row>
    <row r="7973" customFormat="false" ht="15" hidden="false" customHeight="false" outlineLevel="0" collapsed="false">
      <c r="I7973" s="0" t="str">
        <f aca="false">IF(A7973="","",IF(COUNTIF(Campaigns!$A$7:$A$300,A7973)&gt;0,"✓",IF(N(D7973)=0,"– no spend","⚠ add to Campaigns tab")))</f>
        <v/>
      </c>
      <c r="J7973" s="83" t="str">
        <f aca="false">IF(D7973="","",D7973*IF(Settings!$B$23=Settings!$C$6,1,IF(Settings!$B$23="USD",1/INDEX(Settings!$B$29:$B$40,MONTH(B7973)),INDEX(Settings!$B$29:$B$40,MONTH(B7973)))))</f>
        <v/>
      </c>
    </row>
    <row r="7974" customFormat="false" ht="15" hidden="false" customHeight="false" outlineLevel="0" collapsed="false">
      <c r="I7974" s="0" t="str">
        <f aca="false">IF(A7974="","",IF(COUNTIF(Campaigns!$A$7:$A$300,A7974)&gt;0,"✓",IF(N(D7974)=0,"– no spend","⚠ add to Campaigns tab")))</f>
        <v/>
      </c>
      <c r="J7974" s="83" t="str">
        <f aca="false">IF(D7974="","",D7974*IF(Settings!$B$23=Settings!$C$6,1,IF(Settings!$B$23="USD",1/INDEX(Settings!$B$29:$B$40,MONTH(B7974)),INDEX(Settings!$B$29:$B$40,MONTH(B7974)))))</f>
        <v/>
      </c>
    </row>
    <row r="7975" customFormat="false" ht="15" hidden="false" customHeight="false" outlineLevel="0" collapsed="false">
      <c r="I7975" s="0" t="str">
        <f aca="false">IF(A7975="","",IF(COUNTIF(Campaigns!$A$7:$A$300,A7975)&gt;0,"✓",IF(N(D7975)=0,"– no spend","⚠ add to Campaigns tab")))</f>
        <v/>
      </c>
      <c r="J7975" s="83" t="str">
        <f aca="false">IF(D7975="","",D7975*IF(Settings!$B$23=Settings!$C$6,1,IF(Settings!$B$23="USD",1/INDEX(Settings!$B$29:$B$40,MONTH(B7975)),INDEX(Settings!$B$29:$B$40,MONTH(B7975)))))</f>
        <v/>
      </c>
    </row>
    <row r="7976" customFormat="false" ht="15" hidden="false" customHeight="false" outlineLevel="0" collapsed="false">
      <c r="I7976" s="0" t="str">
        <f aca="false">IF(A7976="","",IF(COUNTIF(Campaigns!$A$7:$A$300,A7976)&gt;0,"✓",IF(N(D7976)=0,"– no spend","⚠ add to Campaigns tab")))</f>
        <v/>
      </c>
      <c r="J7976" s="83" t="str">
        <f aca="false">IF(D7976="","",D7976*IF(Settings!$B$23=Settings!$C$6,1,IF(Settings!$B$23="USD",1/INDEX(Settings!$B$29:$B$40,MONTH(B7976)),INDEX(Settings!$B$29:$B$40,MONTH(B7976)))))</f>
        <v/>
      </c>
    </row>
    <row r="7977" customFormat="false" ht="15" hidden="false" customHeight="false" outlineLevel="0" collapsed="false">
      <c r="I7977" s="0" t="str">
        <f aca="false">IF(A7977="","",IF(COUNTIF(Campaigns!$A$7:$A$300,A7977)&gt;0,"✓",IF(N(D7977)=0,"– no spend","⚠ add to Campaigns tab")))</f>
        <v/>
      </c>
      <c r="J7977" s="83" t="str">
        <f aca="false">IF(D7977="","",D7977*IF(Settings!$B$23=Settings!$C$6,1,IF(Settings!$B$23="USD",1/INDEX(Settings!$B$29:$B$40,MONTH(B7977)),INDEX(Settings!$B$29:$B$40,MONTH(B7977)))))</f>
        <v/>
      </c>
    </row>
    <row r="7978" customFormat="false" ht="15" hidden="false" customHeight="false" outlineLevel="0" collapsed="false">
      <c r="I7978" s="0" t="str">
        <f aca="false">IF(A7978="","",IF(COUNTIF(Campaigns!$A$7:$A$300,A7978)&gt;0,"✓",IF(N(D7978)=0,"– no spend","⚠ add to Campaigns tab")))</f>
        <v/>
      </c>
      <c r="J7978" s="83" t="str">
        <f aca="false">IF(D7978="","",D7978*IF(Settings!$B$23=Settings!$C$6,1,IF(Settings!$B$23="USD",1/INDEX(Settings!$B$29:$B$40,MONTH(B7978)),INDEX(Settings!$B$29:$B$40,MONTH(B7978)))))</f>
        <v/>
      </c>
    </row>
    <row r="7979" customFormat="false" ht="15" hidden="false" customHeight="false" outlineLevel="0" collapsed="false">
      <c r="I7979" s="0" t="str">
        <f aca="false">IF(A7979="","",IF(COUNTIF(Campaigns!$A$7:$A$300,A7979)&gt;0,"✓",IF(N(D7979)=0,"– no spend","⚠ add to Campaigns tab")))</f>
        <v/>
      </c>
      <c r="J7979" s="83" t="str">
        <f aca="false">IF(D7979="","",D7979*IF(Settings!$B$23=Settings!$C$6,1,IF(Settings!$B$23="USD",1/INDEX(Settings!$B$29:$B$40,MONTH(B7979)),INDEX(Settings!$B$29:$B$40,MONTH(B7979)))))</f>
        <v/>
      </c>
    </row>
    <row r="7980" customFormat="false" ht="15" hidden="false" customHeight="false" outlineLevel="0" collapsed="false">
      <c r="I7980" s="0" t="str">
        <f aca="false">IF(A7980="","",IF(COUNTIF(Campaigns!$A$7:$A$300,A7980)&gt;0,"✓",IF(N(D7980)=0,"– no spend","⚠ add to Campaigns tab")))</f>
        <v/>
      </c>
      <c r="J7980" s="83" t="str">
        <f aca="false">IF(D7980="","",D7980*IF(Settings!$B$23=Settings!$C$6,1,IF(Settings!$B$23="USD",1/INDEX(Settings!$B$29:$B$40,MONTH(B7980)),INDEX(Settings!$B$29:$B$40,MONTH(B7980)))))</f>
        <v/>
      </c>
    </row>
    <row r="7981" customFormat="false" ht="15" hidden="false" customHeight="false" outlineLevel="0" collapsed="false">
      <c r="I7981" s="0" t="str">
        <f aca="false">IF(A7981="","",IF(COUNTIF(Campaigns!$A$7:$A$300,A7981)&gt;0,"✓",IF(N(D7981)=0,"– no spend","⚠ add to Campaigns tab")))</f>
        <v/>
      </c>
      <c r="J7981" s="83" t="str">
        <f aca="false">IF(D7981="","",D7981*IF(Settings!$B$23=Settings!$C$6,1,IF(Settings!$B$23="USD",1/INDEX(Settings!$B$29:$B$40,MONTH(B7981)),INDEX(Settings!$B$29:$B$40,MONTH(B7981)))))</f>
        <v/>
      </c>
    </row>
    <row r="7982" customFormat="false" ht="15" hidden="false" customHeight="false" outlineLevel="0" collapsed="false">
      <c r="I7982" s="0" t="str">
        <f aca="false">IF(A7982="","",IF(COUNTIF(Campaigns!$A$7:$A$300,A7982)&gt;0,"✓",IF(N(D7982)=0,"– no spend","⚠ add to Campaigns tab")))</f>
        <v/>
      </c>
      <c r="J7982" s="83" t="str">
        <f aca="false">IF(D7982="","",D7982*IF(Settings!$B$23=Settings!$C$6,1,IF(Settings!$B$23="USD",1/INDEX(Settings!$B$29:$B$40,MONTH(B7982)),INDEX(Settings!$B$29:$B$40,MONTH(B7982)))))</f>
        <v/>
      </c>
    </row>
    <row r="7983" customFormat="false" ht="15" hidden="false" customHeight="false" outlineLevel="0" collapsed="false">
      <c r="I7983" s="0" t="str">
        <f aca="false">IF(A7983="","",IF(COUNTIF(Campaigns!$A$7:$A$300,A7983)&gt;0,"✓",IF(N(D7983)=0,"– no spend","⚠ add to Campaigns tab")))</f>
        <v/>
      </c>
      <c r="J7983" s="83" t="str">
        <f aca="false">IF(D7983="","",D7983*IF(Settings!$B$23=Settings!$C$6,1,IF(Settings!$B$23="USD",1/INDEX(Settings!$B$29:$B$40,MONTH(B7983)),INDEX(Settings!$B$29:$B$40,MONTH(B7983)))))</f>
        <v/>
      </c>
    </row>
    <row r="7984" customFormat="false" ht="15" hidden="false" customHeight="false" outlineLevel="0" collapsed="false">
      <c r="I7984" s="0" t="str">
        <f aca="false">IF(A7984="","",IF(COUNTIF(Campaigns!$A$7:$A$300,A7984)&gt;0,"✓",IF(N(D7984)=0,"– no spend","⚠ add to Campaigns tab")))</f>
        <v/>
      </c>
      <c r="J7984" s="83" t="str">
        <f aca="false">IF(D7984="","",D7984*IF(Settings!$B$23=Settings!$C$6,1,IF(Settings!$B$23="USD",1/INDEX(Settings!$B$29:$B$40,MONTH(B7984)),INDEX(Settings!$B$29:$B$40,MONTH(B7984)))))</f>
        <v/>
      </c>
    </row>
    <row r="7985" customFormat="false" ht="15" hidden="false" customHeight="false" outlineLevel="0" collapsed="false">
      <c r="I7985" s="0" t="str">
        <f aca="false">IF(A7985="","",IF(COUNTIF(Campaigns!$A$7:$A$300,A7985)&gt;0,"✓",IF(N(D7985)=0,"– no spend","⚠ add to Campaigns tab")))</f>
        <v/>
      </c>
      <c r="J7985" s="83" t="str">
        <f aca="false">IF(D7985="","",D7985*IF(Settings!$B$23=Settings!$C$6,1,IF(Settings!$B$23="USD",1/INDEX(Settings!$B$29:$B$40,MONTH(B7985)),INDEX(Settings!$B$29:$B$40,MONTH(B7985)))))</f>
        <v/>
      </c>
    </row>
    <row r="7986" customFormat="false" ht="15" hidden="false" customHeight="false" outlineLevel="0" collapsed="false">
      <c r="I7986" s="0" t="str">
        <f aca="false">IF(A7986="","",IF(COUNTIF(Campaigns!$A$7:$A$300,A7986)&gt;0,"✓",IF(N(D7986)=0,"– no spend","⚠ add to Campaigns tab")))</f>
        <v/>
      </c>
      <c r="J7986" s="83" t="str">
        <f aca="false">IF(D7986="","",D7986*IF(Settings!$B$23=Settings!$C$6,1,IF(Settings!$B$23="USD",1/INDEX(Settings!$B$29:$B$40,MONTH(B7986)),INDEX(Settings!$B$29:$B$40,MONTH(B7986)))))</f>
        <v/>
      </c>
    </row>
    <row r="7987" customFormat="false" ht="15" hidden="false" customHeight="false" outlineLevel="0" collapsed="false">
      <c r="I7987" s="0" t="str">
        <f aca="false">IF(A7987="","",IF(COUNTIF(Campaigns!$A$7:$A$300,A7987)&gt;0,"✓",IF(N(D7987)=0,"– no spend","⚠ add to Campaigns tab")))</f>
        <v/>
      </c>
      <c r="J7987" s="83" t="str">
        <f aca="false">IF(D7987="","",D7987*IF(Settings!$B$23=Settings!$C$6,1,IF(Settings!$B$23="USD",1/INDEX(Settings!$B$29:$B$40,MONTH(B7987)),INDEX(Settings!$B$29:$B$40,MONTH(B7987)))))</f>
        <v/>
      </c>
    </row>
    <row r="7988" customFormat="false" ht="15" hidden="false" customHeight="false" outlineLevel="0" collapsed="false">
      <c r="I7988" s="0" t="str">
        <f aca="false">IF(A7988="","",IF(COUNTIF(Campaigns!$A$7:$A$300,A7988)&gt;0,"✓",IF(N(D7988)=0,"– no spend","⚠ add to Campaigns tab")))</f>
        <v/>
      </c>
      <c r="J7988" s="83" t="str">
        <f aca="false">IF(D7988="","",D7988*IF(Settings!$B$23=Settings!$C$6,1,IF(Settings!$B$23="USD",1/INDEX(Settings!$B$29:$B$40,MONTH(B7988)),INDEX(Settings!$B$29:$B$40,MONTH(B7988)))))</f>
        <v/>
      </c>
    </row>
    <row r="7989" customFormat="false" ht="15" hidden="false" customHeight="false" outlineLevel="0" collapsed="false">
      <c r="I7989" s="0" t="str">
        <f aca="false">IF(A7989="","",IF(COUNTIF(Campaigns!$A$7:$A$300,A7989)&gt;0,"✓",IF(N(D7989)=0,"– no spend","⚠ add to Campaigns tab")))</f>
        <v/>
      </c>
      <c r="J7989" s="83" t="str">
        <f aca="false">IF(D7989="","",D7989*IF(Settings!$B$23=Settings!$C$6,1,IF(Settings!$B$23="USD",1/INDEX(Settings!$B$29:$B$40,MONTH(B7989)),INDEX(Settings!$B$29:$B$40,MONTH(B7989)))))</f>
        <v/>
      </c>
    </row>
    <row r="7990" customFormat="false" ht="15" hidden="false" customHeight="false" outlineLevel="0" collapsed="false">
      <c r="I7990" s="0" t="str">
        <f aca="false">IF(A7990="","",IF(COUNTIF(Campaigns!$A$7:$A$300,A7990)&gt;0,"✓",IF(N(D7990)=0,"– no spend","⚠ add to Campaigns tab")))</f>
        <v/>
      </c>
      <c r="J7990" s="83" t="str">
        <f aca="false">IF(D7990="","",D7990*IF(Settings!$B$23=Settings!$C$6,1,IF(Settings!$B$23="USD",1/INDEX(Settings!$B$29:$B$40,MONTH(B7990)),INDEX(Settings!$B$29:$B$40,MONTH(B7990)))))</f>
        <v/>
      </c>
    </row>
    <row r="7991" customFormat="false" ht="15" hidden="false" customHeight="false" outlineLevel="0" collapsed="false">
      <c r="I7991" s="0" t="str">
        <f aca="false">IF(A7991="","",IF(COUNTIF(Campaigns!$A$7:$A$300,A7991)&gt;0,"✓",IF(N(D7991)=0,"– no spend","⚠ add to Campaigns tab")))</f>
        <v/>
      </c>
      <c r="J7991" s="83" t="str">
        <f aca="false">IF(D7991="","",D7991*IF(Settings!$B$23=Settings!$C$6,1,IF(Settings!$B$23="USD",1/INDEX(Settings!$B$29:$B$40,MONTH(B7991)),INDEX(Settings!$B$29:$B$40,MONTH(B7991)))))</f>
        <v/>
      </c>
    </row>
    <row r="7992" customFormat="false" ht="15" hidden="false" customHeight="false" outlineLevel="0" collapsed="false">
      <c r="I7992" s="0" t="str">
        <f aca="false">IF(A7992="","",IF(COUNTIF(Campaigns!$A$7:$A$300,A7992)&gt;0,"✓",IF(N(D7992)=0,"– no spend","⚠ add to Campaigns tab")))</f>
        <v/>
      </c>
      <c r="J7992" s="83" t="str">
        <f aca="false">IF(D7992="","",D7992*IF(Settings!$B$23=Settings!$C$6,1,IF(Settings!$B$23="USD",1/INDEX(Settings!$B$29:$B$40,MONTH(B7992)),INDEX(Settings!$B$29:$B$40,MONTH(B7992)))))</f>
        <v/>
      </c>
    </row>
    <row r="7993" customFormat="false" ht="15" hidden="false" customHeight="false" outlineLevel="0" collapsed="false">
      <c r="I7993" s="0" t="str">
        <f aca="false">IF(A7993="","",IF(COUNTIF(Campaigns!$A$7:$A$300,A7993)&gt;0,"✓",IF(N(D7993)=0,"– no spend","⚠ add to Campaigns tab")))</f>
        <v/>
      </c>
      <c r="J7993" s="83" t="str">
        <f aca="false">IF(D7993="","",D7993*IF(Settings!$B$23=Settings!$C$6,1,IF(Settings!$B$23="USD",1/INDEX(Settings!$B$29:$B$40,MONTH(B7993)),INDEX(Settings!$B$29:$B$40,MONTH(B7993)))))</f>
        <v/>
      </c>
    </row>
    <row r="7994" customFormat="false" ht="15" hidden="false" customHeight="false" outlineLevel="0" collapsed="false">
      <c r="I7994" s="0" t="str">
        <f aca="false">IF(A7994="","",IF(COUNTIF(Campaigns!$A$7:$A$300,A7994)&gt;0,"✓",IF(N(D7994)=0,"– no spend","⚠ add to Campaigns tab")))</f>
        <v/>
      </c>
      <c r="J7994" s="83" t="str">
        <f aca="false">IF(D7994="","",D7994*IF(Settings!$B$23=Settings!$C$6,1,IF(Settings!$B$23="USD",1/INDEX(Settings!$B$29:$B$40,MONTH(B7994)),INDEX(Settings!$B$29:$B$40,MONTH(B7994)))))</f>
        <v/>
      </c>
    </row>
    <row r="7995" customFormat="false" ht="15" hidden="false" customHeight="false" outlineLevel="0" collapsed="false">
      <c r="I7995" s="0" t="str">
        <f aca="false">IF(A7995="","",IF(COUNTIF(Campaigns!$A$7:$A$300,A7995)&gt;0,"✓",IF(N(D7995)=0,"– no spend","⚠ add to Campaigns tab")))</f>
        <v/>
      </c>
      <c r="J7995" s="83" t="str">
        <f aca="false">IF(D7995="","",D7995*IF(Settings!$B$23=Settings!$C$6,1,IF(Settings!$B$23="USD",1/INDEX(Settings!$B$29:$B$40,MONTH(B7995)),INDEX(Settings!$B$29:$B$40,MONTH(B7995)))))</f>
        <v/>
      </c>
    </row>
    <row r="7996" customFormat="false" ht="15" hidden="false" customHeight="false" outlineLevel="0" collapsed="false">
      <c r="I7996" s="0" t="str">
        <f aca="false">IF(A7996="","",IF(COUNTIF(Campaigns!$A$7:$A$300,A7996)&gt;0,"✓",IF(N(D7996)=0,"– no spend","⚠ add to Campaigns tab")))</f>
        <v/>
      </c>
      <c r="J7996" s="83" t="str">
        <f aca="false">IF(D7996="","",D7996*IF(Settings!$B$23=Settings!$C$6,1,IF(Settings!$B$23="USD",1/INDEX(Settings!$B$29:$B$40,MONTH(B7996)),INDEX(Settings!$B$29:$B$40,MONTH(B7996)))))</f>
        <v/>
      </c>
    </row>
    <row r="7997" customFormat="false" ht="15" hidden="false" customHeight="false" outlineLevel="0" collapsed="false">
      <c r="I7997" s="0" t="str">
        <f aca="false">IF(A7997="","",IF(COUNTIF(Campaigns!$A$7:$A$300,A7997)&gt;0,"✓",IF(N(D7997)=0,"– no spend","⚠ add to Campaigns tab")))</f>
        <v/>
      </c>
      <c r="J7997" s="83" t="str">
        <f aca="false">IF(D7997="","",D7997*IF(Settings!$B$23=Settings!$C$6,1,IF(Settings!$B$23="USD",1/INDEX(Settings!$B$29:$B$40,MONTH(B7997)),INDEX(Settings!$B$29:$B$40,MONTH(B7997)))))</f>
        <v/>
      </c>
    </row>
    <row r="7998" customFormat="false" ht="15" hidden="false" customHeight="false" outlineLevel="0" collapsed="false">
      <c r="I7998" s="0" t="str">
        <f aca="false">IF(A7998="","",IF(COUNTIF(Campaigns!$A$7:$A$300,A7998)&gt;0,"✓",IF(N(D7998)=0,"– no spend","⚠ add to Campaigns tab")))</f>
        <v/>
      </c>
      <c r="J7998" s="83" t="str">
        <f aca="false">IF(D7998="","",D7998*IF(Settings!$B$23=Settings!$C$6,1,IF(Settings!$B$23="USD",1/INDEX(Settings!$B$29:$B$40,MONTH(B7998)),INDEX(Settings!$B$29:$B$40,MONTH(B7998)))))</f>
        <v/>
      </c>
    </row>
    <row r="7999" customFormat="false" ht="15" hidden="false" customHeight="false" outlineLevel="0" collapsed="false">
      <c r="I7999" s="0" t="str">
        <f aca="false">IF(A7999="","",IF(COUNTIF(Campaigns!$A$7:$A$300,A7999)&gt;0,"✓",IF(N(D7999)=0,"– no spend","⚠ add to Campaigns tab")))</f>
        <v/>
      </c>
      <c r="J7999" s="83" t="str">
        <f aca="false">IF(D7999="","",D7999*IF(Settings!$B$23=Settings!$C$6,1,IF(Settings!$B$23="USD",1/INDEX(Settings!$B$29:$B$40,MONTH(B7999)),INDEX(Settings!$B$29:$B$40,MONTH(B7999)))))</f>
        <v/>
      </c>
    </row>
    <row r="8000" customFormat="false" ht="15" hidden="false" customHeight="false" outlineLevel="0" collapsed="false">
      <c r="I8000" s="0" t="str">
        <f aca="false">IF(A8000="","",IF(COUNTIF(Campaigns!$A$7:$A$300,A8000)&gt;0,"✓",IF(N(D8000)=0,"– no spend","⚠ add to Campaigns tab")))</f>
        <v/>
      </c>
      <c r="J8000" s="83" t="str">
        <f aca="false">IF(D8000="","",D8000*IF(Settings!$B$23=Settings!$C$6,1,IF(Settings!$B$23="USD",1/INDEX(Settings!$B$29:$B$40,MONTH(B8000)),INDEX(Settings!$B$29:$B$40,MONTH(B8000)))))</f>
        <v/>
      </c>
    </row>
  </sheetData>
  <mergeCells count="1">
    <mergeCell ref="A1:J1"/>
  </mergeCells>
  <conditionalFormatting sqref="I3:I8000">
    <cfRule type="expression" priority="2" aboveAverage="0" equalAverage="0" bottom="0" percent="0" rank="0" text="" dxfId="7">
      <formula>LEFT(I3,1)="⚠"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9000"/>
    <pageSetUpPr fitToPage="false"/>
  </sheetPr>
  <dimension ref="A1:K2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8"/>
    <col collapsed="false" customWidth="true" hidden="false" outlineLevel="0" max="7" min="3" style="0" width="12"/>
    <col collapsed="false" customWidth="true" hidden="false" outlineLevel="0" max="8" min="8" style="0" width="22"/>
    <col collapsed="false" customWidth="true" hidden="false" outlineLevel="0" max="9" min="9" style="0" width="12"/>
  </cols>
  <sheetData>
    <row r="1" customFormat="false" ht="15" hidden="false" customHeight="false" outlineLevel="0" collapsed="false">
      <c r="A1" s="80" t="s">
        <v>543</v>
      </c>
      <c r="B1" s="80"/>
      <c r="C1" s="80"/>
      <c r="D1" s="80"/>
      <c r="E1" s="80"/>
      <c r="F1" s="80"/>
      <c r="G1" s="80"/>
      <c r="H1" s="80"/>
      <c r="I1" s="80"/>
    </row>
    <row r="2" customFormat="false" ht="39.75" hidden="false" customHeight="true" outlineLevel="0" collapsed="false">
      <c r="A2" s="33" t="s">
        <v>544</v>
      </c>
      <c r="B2" s="33" t="s">
        <v>162</v>
      </c>
      <c r="C2" s="33" t="s">
        <v>545</v>
      </c>
      <c r="D2" s="33" t="s">
        <v>511</v>
      </c>
      <c r="E2" s="33" t="s">
        <v>113</v>
      </c>
      <c r="F2" s="33" t="s">
        <v>114</v>
      </c>
      <c r="G2" s="12" t="s">
        <v>519</v>
      </c>
      <c r="H2" s="12" t="s">
        <v>520</v>
      </c>
      <c r="I2" s="12" t="str">
        <f aca="false">"Spend ("&amp;Settings!$C$6&amp;")"</f>
        <v>Spend (USD)</v>
      </c>
      <c r="K2" s="30" t="s">
        <v>521</v>
      </c>
    </row>
    <row r="3" customFormat="false" ht="15" hidden="false" customHeight="false" outlineLevel="0" collapsed="false">
      <c r="A3" s="81" t="n">
        <v>46288</v>
      </c>
      <c r="B3" s="82" t="s">
        <v>222</v>
      </c>
      <c r="C3" s="83" t="n">
        <v>229.56</v>
      </c>
      <c r="D3" s="0" t="n">
        <v>4021</v>
      </c>
      <c r="E3" s="0" t="n">
        <v>43</v>
      </c>
      <c r="F3" s="0" t="n">
        <v>0</v>
      </c>
      <c r="G3" s="82" t="s">
        <v>546</v>
      </c>
      <c r="H3" s="0" t="str">
        <f aca="false">IF(B3="","",IF(COUNTIF(Campaigns!$A$7:$A$300,B3)&gt;0,"✓",IF(N(C3)=0,"– no spend","⚠ add to Campaigns tab")))</f>
        <v>✓</v>
      </c>
      <c r="I3" s="83" t="n">
        <f aca="false">IF(C3="","",C3*IF(Settings!$B$24=Settings!$C$6,1,IF(Settings!$B$24="USD",1/INDEX(Settings!$B$29:$B$40,MONTH(A3)),INDEX(Settings!$B$29:$B$40,MONTH(A3)))))</f>
        <v>256.579212</v>
      </c>
    </row>
    <row r="4" customFormat="false" ht="15" hidden="false" customHeight="false" outlineLevel="0" collapsed="false">
      <c r="H4" s="0" t="str">
        <f aca="false">IF(B4="","",IF(COUNTIF(Campaigns!$A$7:$A$300,B4)&gt;0,"✓",IF(N(C4)=0,"– no spend","⚠ add to Campaigns tab")))</f>
        <v/>
      </c>
      <c r="I4" s="83" t="str">
        <f aca="false">IF(C4="","",C4*IF(Settings!$B$24=Settings!$C$6,1,IF(Settings!$B$24="USD",1/INDEX(Settings!$B$29:$B$40,MONTH(A4)),INDEX(Settings!$B$29:$B$40,MONTH(A4)))))</f>
        <v/>
      </c>
    </row>
    <row r="5" customFormat="false" ht="15" hidden="false" customHeight="false" outlineLevel="0" collapsed="false">
      <c r="H5" s="0" t="str">
        <f aca="false">IF(B5="","",IF(COUNTIF(Campaigns!$A$7:$A$300,B5)&gt;0,"✓",IF(N(C5)=0,"– no spend","⚠ add to Campaigns tab")))</f>
        <v/>
      </c>
      <c r="I5" s="83" t="str">
        <f aca="false">IF(C5="","",C5*IF(Settings!$B$24=Settings!$C$6,1,IF(Settings!$B$24="USD",1/INDEX(Settings!$B$29:$B$40,MONTH(A5)),INDEX(Settings!$B$29:$B$40,MONTH(A5)))))</f>
        <v/>
      </c>
    </row>
    <row r="6" customFormat="false" ht="15" hidden="false" customHeight="false" outlineLevel="0" collapsed="false">
      <c r="H6" s="0" t="str">
        <f aca="false">IF(B6="","",IF(COUNTIF(Campaigns!$A$7:$A$300,B6)&gt;0,"✓",IF(N(C6)=0,"– no spend","⚠ add to Campaigns tab")))</f>
        <v/>
      </c>
      <c r="I6" s="83" t="str">
        <f aca="false">IF(C6="","",C6*IF(Settings!$B$24=Settings!$C$6,1,IF(Settings!$B$24="USD",1/INDEX(Settings!$B$29:$B$40,MONTH(A6)),INDEX(Settings!$B$29:$B$40,MONTH(A6)))))</f>
        <v/>
      </c>
    </row>
    <row r="7" customFormat="false" ht="15" hidden="false" customHeight="false" outlineLevel="0" collapsed="false">
      <c r="H7" s="0" t="str">
        <f aca="false">IF(B7="","",IF(COUNTIF(Campaigns!$A$7:$A$300,B7)&gt;0,"✓",IF(N(C7)=0,"– no spend","⚠ add to Campaigns tab")))</f>
        <v/>
      </c>
      <c r="I7" s="83" t="str">
        <f aca="false">IF(C7="","",C7*IF(Settings!$B$24=Settings!$C$6,1,IF(Settings!$B$24="USD",1/INDEX(Settings!$B$29:$B$40,MONTH(A7)),INDEX(Settings!$B$29:$B$40,MONTH(A7)))))</f>
        <v/>
      </c>
    </row>
    <row r="8" customFormat="false" ht="15" hidden="false" customHeight="false" outlineLevel="0" collapsed="false">
      <c r="H8" s="0" t="str">
        <f aca="false">IF(B8="","",IF(COUNTIF(Campaigns!$A$7:$A$300,B8)&gt;0,"✓",IF(N(C8)=0,"– no spend","⚠ add to Campaigns tab")))</f>
        <v/>
      </c>
      <c r="I8" s="83" t="str">
        <f aca="false">IF(C8="","",C8*IF(Settings!$B$24=Settings!$C$6,1,IF(Settings!$B$24="USD",1/INDEX(Settings!$B$29:$B$40,MONTH(A8)),INDEX(Settings!$B$29:$B$40,MONTH(A8)))))</f>
        <v/>
      </c>
    </row>
    <row r="9" customFormat="false" ht="15" hidden="false" customHeight="false" outlineLevel="0" collapsed="false">
      <c r="H9" s="0" t="str">
        <f aca="false">IF(B9="","",IF(COUNTIF(Campaigns!$A$7:$A$300,B9)&gt;0,"✓",IF(N(C9)=0,"– no spend","⚠ add to Campaigns tab")))</f>
        <v/>
      </c>
      <c r="I9" s="83" t="str">
        <f aca="false">IF(C9="","",C9*IF(Settings!$B$24=Settings!$C$6,1,IF(Settings!$B$24="USD",1/INDEX(Settings!$B$29:$B$40,MONTH(A9)),INDEX(Settings!$B$29:$B$40,MONTH(A9)))))</f>
        <v/>
      </c>
    </row>
    <row r="10" customFormat="false" ht="15" hidden="false" customHeight="false" outlineLevel="0" collapsed="false">
      <c r="H10" s="0" t="str">
        <f aca="false">IF(B10="","",IF(COUNTIF(Campaigns!$A$7:$A$300,B10)&gt;0,"✓",IF(N(C10)=0,"– no spend","⚠ add to Campaigns tab")))</f>
        <v/>
      </c>
      <c r="I10" s="83" t="str">
        <f aca="false">IF(C10="","",C10*IF(Settings!$B$24=Settings!$C$6,1,IF(Settings!$B$24="USD",1/INDEX(Settings!$B$29:$B$40,MONTH(A10)),INDEX(Settings!$B$29:$B$40,MONTH(A10)))))</f>
        <v/>
      </c>
    </row>
    <row r="11" customFormat="false" ht="15" hidden="false" customHeight="false" outlineLevel="0" collapsed="false">
      <c r="H11" s="0" t="str">
        <f aca="false">IF(B11="","",IF(COUNTIF(Campaigns!$A$7:$A$300,B11)&gt;0,"✓",IF(N(C11)=0,"– no spend","⚠ add to Campaigns tab")))</f>
        <v/>
      </c>
      <c r="I11" s="83" t="str">
        <f aca="false">IF(C11="","",C11*IF(Settings!$B$24=Settings!$C$6,1,IF(Settings!$B$24="USD",1/INDEX(Settings!$B$29:$B$40,MONTH(A11)),INDEX(Settings!$B$29:$B$40,MONTH(A11)))))</f>
        <v/>
      </c>
    </row>
    <row r="12" customFormat="false" ht="15" hidden="false" customHeight="false" outlineLevel="0" collapsed="false">
      <c r="H12" s="0" t="str">
        <f aca="false">IF(B12="","",IF(COUNTIF(Campaigns!$A$7:$A$300,B12)&gt;0,"✓",IF(N(C12)=0,"– no spend","⚠ add to Campaigns tab")))</f>
        <v/>
      </c>
      <c r="I12" s="83" t="str">
        <f aca="false">IF(C12="","",C12*IF(Settings!$B$24=Settings!$C$6,1,IF(Settings!$B$24="USD",1/INDEX(Settings!$B$29:$B$40,MONTH(A12)),INDEX(Settings!$B$29:$B$40,MONTH(A12)))))</f>
        <v/>
      </c>
    </row>
    <row r="13" customFormat="false" ht="15" hidden="false" customHeight="false" outlineLevel="0" collapsed="false">
      <c r="H13" s="0" t="str">
        <f aca="false">IF(B13="","",IF(COUNTIF(Campaigns!$A$7:$A$300,B13)&gt;0,"✓",IF(N(C13)=0,"– no spend","⚠ add to Campaigns tab")))</f>
        <v/>
      </c>
      <c r="I13" s="83" t="str">
        <f aca="false">IF(C13="","",C13*IF(Settings!$B$24=Settings!$C$6,1,IF(Settings!$B$24="USD",1/INDEX(Settings!$B$29:$B$40,MONTH(A13)),INDEX(Settings!$B$29:$B$40,MONTH(A13)))))</f>
        <v/>
      </c>
    </row>
    <row r="14" customFormat="false" ht="15" hidden="false" customHeight="false" outlineLevel="0" collapsed="false">
      <c r="H14" s="0" t="str">
        <f aca="false">IF(B14="","",IF(COUNTIF(Campaigns!$A$7:$A$300,B14)&gt;0,"✓",IF(N(C14)=0,"– no spend","⚠ add to Campaigns tab")))</f>
        <v/>
      </c>
      <c r="I14" s="83" t="str">
        <f aca="false">IF(C14="","",C14*IF(Settings!$B$24=Settings!$C$6,1,IF(Settings!$B$24="USD",1/INDEX(Settings!$B$29:$B$40,MONTH(A14)),INDEX(Settings!$B$29:$B$40,MONTH(A14)))))</f>
        <v/>
      </c>
    </row>
    <row r="15" customFormat="false" ht="15" hidden="false" customHeight="false" outlineLevel="0" collapsed="false">
      <c r="H15" s="0" t="str">
        <f aca="false">IF(B15="","",IF(COUNTIF(Campaigns!$A$7:$A$300,B15)&gt;0,"✓",IF(N(C15)=0,"– no spend","⚠ add to Campaigns tab")))</f>
        <v/>
      </c>
      <c r="I15" s="83" t="str">
        <f aca="false">IF(C15="","",C15*IF(Settings!$B$24=Settings!$C$6,1,IF(Settings!$B$24="USD",1/INDEX(Settings!$B$29:$B$40,MONTH(A15)),INDEX(Settings!$B$29:$B$40,MONTH(A15)))))</f>
        <v/>
      </c>
    </row>
    <row r="16" customFormat="false" ht="15" hidden="false" customHeight="false" outlineLevel="0" collapsed="false">
      <c r="H16" s="0" t="str">
        <f aca="false">IF(B16="","",IF(COUNTIF(Campaigns!$A$7:$A$300,B16)&gt;0,"✓",IF(N(C16)=0,"– no spend","⚠ add to Campaigns tab")))</f>
        <v/>
      </c>
      <c r="I16" s="83" t="str">
        <f aca="false">IF(C16="","",C16*IF(Settings!$B$24=Settings!$C$6,1,IF(Settings!$B$24="USD",1/INDEX(Settings!$B$29:$B$40,MONTH(A16)),INDEX(Settings!$B$29:$B$40,MONTH(A16)))))</f>
        <v/>
      </c>
    </row>
    <row r="17" customFormat="false" ht="15" hidden="false" customHeight="false" outlineLevel="0" collapsed="false">
      <c r="H17" s="0" t="str">
        <f aca="false">IF(B17="","",IF(COUNTIF(Campaigns!$A$7:$A$300,B17)&gt;0,"✓",IF(N(C17)=0,"– no spend","⚠ add to Campaigns tab")))</f>
        <v/>
      </c>
      <c r="I17" s="83" t="str">
        <f aca="false">IF(C17="","",C17*IF(Settings!$B$24=Settings!$C$6,1,IF(Settings!$B$24="USD",1/INDEX(Settings!$B$29:$B$40,MONTH(A17)),INDEX(Settings!$B$29:$B$40,MONTH(A17)))))</f>
        <v/>
      </c>
    </row>
    <row r="18" customFormat="false" ht="15" hidden="false" customHeight="false" outlineLevel="0" collapsed="false">
      <c r="H18" s="0" t="str">
        <f aca="false">IF(B18="","",IF(COUNTIF(Campaigns!$A$7:$A$300,B18)&gt;0,"✓",IF(N(C18)=0,"– no spend","⚠ add to Campaigns tab")))</f>
        <v/>
      </c>
      <c r="I18" s="83" t="str">
        <f aca="false">IF(C18="","",C18*IF(Settings!$B$24=Settings!$C$6,1,IF(Settings!$B$24="USD",1/INDEX(Settings!$B$29:$B$40,MONTH(A18)),INDEX(Settings!$B$29:$B$40,MONTH(A18)))))</f>
        <v/>
      </c>
    </row>
    <row r="19" customFormat="false" ht="15" hidden="false" customHeight="false" outlineLevel="0" collapsed="false">
      <c r="H19" s="0" t="str">
        <f aca="false">IF(B19="","",IF(COUNTIF(Campaigns!$A$7:$A$300,B19)&gt;0,"✓",IF(N(C19)=0,"– no spend","⚠ add to Campaigns tab")))</f>
        <v/>
      </c>
      <c r="I19" s="83" t="str">
        <f aca="false">IF(C19="","",C19*IF(Settings!$B$24=Settings!$C$6,1,IF(Settings!$B$24="USD",1/INDEX(Settings!$B$29:$B$40,MONTH(A19)),INDEX(Settings!$B$29:$B$40,MONTH(A19)))))</f>
        <v/>
      </c>
    </row>
    <row r="20" customFormat="false" ht="15" hidden="false" customHeight="false" outlineLevel="0" collapsed="false">
      <c r="H20" s="0" t="str">
        <f aca="false">IF(B20="","",IF(COUNTIF(Campaigns!$A$7:$A$300,B20)&gt;0,"✓",IF(N(C20)=0,"– no spend","⚠ add to Campaigns tab")))</f>
        <v/>
      </c>
      <c r="I20" s="83" t="str">
        <f aca="false">IF(C20="","",C20*IF(Settings!$B$24=Settings!$C$6,1,IF(Settings!$B$24="USD",1/INDEX(Settings!$B$29:$B$40,MONTH(A20)),INDEX(Settings!$B$29:$B$40,MONTH(A20)))))</f>
        <v/>
      </c>
    </row>
    <row r="21" customFormat="false" ht="15" hidden="false" customHeight="false" outlineLevel="0" collapsed="false">
      <c r="H21" s="0" t="str">
        <f aca="false">IF(B21="","",IF(COUNTIF(Campaigns!$A$7:$A$300,B21)&gt;0,"✓",IF(N(C21)=0,"– no spend","⚠ add to Campaigns tab")))</f>
        <v/>
      </c>
      <c r="I21" s="83" t="str">
        <f aca="false">IF(C21="","",C21*IF(Settings!$B$24=Settings!$C$6,1,IF(Settings!$B$24="USD",1/INDEX(Settings!$B$29:$B$40,MONTH(A21)),INDEX(Settings!$B$29:$B$40,MONTH(A21)))))</f>
        <v/>
      </c>
    </row>
    <row r="22" customFormat="false" ht="15" hidden="false" customHeight="false" outlineLevel="0" collapsed="false">
      <c r="H22" s="0" t="str">
        <f aca="false">IF(B22="","",IF(COUNTIF(Campaigns!$A$7:$A$300,B22)&gt;0,"✓",IF(N(C22)=0,"– no spend","⚠ add to Campaigns tab")))</f>
        <v/>
      </c>
      <c r="I22" s="83" t="str">
        <f aca="false">IF(C22="","",C22*IF(Settings!$B$24=Settings!$C$6,1,IF(Settings!$B$24="USD",1/INDEX(Settings!$B$29:$B$40,MONTH(A22)),INDEX(Settings!$B$29:$B$40,MONTH(A22)))))</f>
        <v/>
      </c>
    </row>
    <row r="23" customFormat="false" ht="15" hidden="false" customHeight="false" outlineLevel="0" collapsed="false">
      <c r="H23" s="0" t="str">
        <f aca="false">IF(B23="","",IF(COUNTIF(Campaigns!$A$7:$A$300,B23)&gt;0,"✓",IF(N(C23)=0,"– no spend","⚠ add to Campaigns tab")))</f>
        <v/>
      </c>
      <c r="I23" s="83" t="str">
        <f aca="false">IF(C23="","",C23*IF(Settings!$B$24=Settings!$C$6,1,IF(Settings!$B$24="USD",1/INDEX(Settings!$B$29:$B$40,MONTH(A23)),INDEX(Settings!$B$29:$B$40,MONTH(A23)))))</f>
        <v/>
      </c>
    </row>
    <row r="24" customFormat="false" ht="15" hidden="false" customHeight="false" outlineLevel="0" collapsed="false">
      <c r="H24" s="0" t="str">
        <f aca="false">IF(B24="","",IF(COUNTIF(Campaigns!$A$7:$A$300,B24)&gt;0,"✓",IF(N(C24)=0,"– no spend","⚠ add to Campaigns tab")))</f>
        <v/>
      </c>
      <c r="I24" s="83" t="str">
        <f aca="false">IF(C24="","",C24*IF(Settings!$B$24=Settings!$C$6,1,IF(Settings!$B$24="USD",1/INDEX(Settings!$B$29:$B$40,MONTH(A24)),INDEX(Settings!$B$29:$B$40,MONTH(A24)))))</f>
        <v/>
      </c>
    </row>
    <row r="25" customFormat="false" ht="15" hidden="false" customHeight="false" outlineLevel="0" collapsed="false">
      <c r="H25" s="0" t="str">
        <f aca="false">IF(B25="","",IF(COUNTIF(Campaigns!$A$7:$A$300,B25)&gt;0,"✓",IF(N(C25)=0,"– no spend","⚠ add to Campaigns tab")))</f>
        <v/>
      </c>
      <c r="I25" s="83" t="str">
        <f aca="false">IF(C25="","",C25*IF(Settings!$B$24=Settings!$C$6,1,IF(Settings!$B$24="USD",1/INDEX(Settings!$B$29:$B$40,MONTH(A25)),INDEX(Settings!$B$29:$B$40,MONTH(A25)))))</f>
        <v/>
      </c>
    </row>
    <row r="26" customFormat="false" ht="15" hidden="false" customHeight="false" outlineLevel="0" collapsed="false">
      <c r="H26" s="0" t="str">
        <f aca="false">IF(B26="","",IF(COUNTIF(Campaigns!$A$7:$A$300,B26)&gt;0,"✓",IF(N(C26)=0,"– no spend","⚠ add to Campaigns tab")))</f>
        <v/>
      </c>
      <c r="I26" s="83" t="str">
        <f aca="false">IF(C26="","",C26*IF(Settings!$B$24=Settings!$C$6,1,IF(Settings!$B$24="USD",1/INDEX(Settings!$B$29:$B$40,MONTH(A26)),INDEX(Settings!$B$29:$B$40,MONTH(A26)))))</f>
        <v/>
      </c>
    </row>
    <row r="27" customFormat="false" ht="15" hidden="false" customHeight="false" outlineLevel="0" collapsed="false">
      <c r="H27" s="0" t="str">
        <f aca="false">IF(B27="","",IF(COUNTIF(Campaigns!$A$7:$A$300,B27)&gt;0,"✓",IF(N(C27)=0,"– no spend","⚠ add to Campaigns tab")))</f>
        <v/>
      </c>
      <c r="I27" s="83" t="str">
        <f aca="false">IF(C27="","",C27*IF(Settings!$B$24=Settings!$C$6,1,IF(Settings!$B$24="USD",1/INDEX(Settings!$B$29:$B$40,MONTH(A27)),INDEX(Settings!$B$29:$B$40,MONTH(A27)))))</f>
        <v/>
      </c>
    </row>
    <row r="28" customFormat="false" ht="15" hidden="false" customHeight="false" outlineLevel="0" collapsed="false">
      <c r="H28" s="0" t="str">
        <f aca="false">IF(B28="","",IF(COUNTIF(Campaigns!$A$7:$A$300,B28)&gt;0,"✓",IF(N(C28)=0,"– no spend","⚠ add to Campaigns tab")))</f>
        <v/>
      </c>
      <c r="I28" s="83" t="str">
        <f aca="false">IF(C28="","",C28*IF(Settings!$B$24=Settings!$C$6,1,IF(Settings!$B$24="USD",1/INDEX(Settings!$B$29:$B$40,MONTH(A28)),INDEX(Settings!$B$29:$B$40,MONTH(A28)))))</f>
        <v/>
      </c>
    </row>
    <row r="29" customFormat="false" ht="15" hidden="false" customHeight="false" outlineLevel="0" collapsed="false">
      <c r="H29" s="0" t="str">
        <f aca="false">IF(B29="","",IF(COUNTIF(Campaigns!$A$7:$A$300,B29)&gt;0,"✓",IF(N(C29)=0,"– no spend","⚠ add to Campaigns tab")))</f>
        <v/>
      </c>
      <c r="I29" s="83" t="str">
        <f aca="false">IF(C29="","",C29*IF(Settings!$B$24=Settings!$C$6,1,IF(Settings!$B$24="USD",1/INDEX(Settings!$B$29:$B$40,MONTH(A29)),INDEX(Settings!$B$29:$B$40,MONTH(A29)))))</f>
        <v/>
      </c>
    </row>
    <row r="30" customFormat="false" ht="15" hidden="false" customHeight="false" outlineLevel="0" collapsed="false">
      <c r="H30" s="0" t="str">
        <f aca="false">IF(B30="","",IF(COUNTIF(Campaigns!$A$7:$A$300,B30)&gt;0,"✓",IF(N(C30)=0,"– no spend","⚠ add to Campaigns tab")))</f>
        <v/>
      </c>
      <c r="I30" s="83" t="str">
        <f aca="false">IF(C30="","",C30*IF(Settings!$B$24=Settings!$C$6,1,IF(Settings!$B$24="USD",1/INDEX(Settings!$B$29:$B$40,MONTH(A30)),INDEX(Settings!$B$29:$B$40,MONTH(A30)))))</f>
        <v/>
      </c>
    </row>
    <row r="31" customFormat="false" ht="15" hidden="false" customHeight="false" outlineLevel="0" collapsed="false">
      <c r="H31" s="0" t="str">
        <f aca="false">IF(B31="","",IF(COUNTIF(Campaigns!$A$7:$A$300,B31)&gt;0,"✓",IF(N(C31)=0,"– no spend","⚠ add to Campaigns tab")))</f>
        <v/>
      </c>
      <c r="I31" s="83" t="str">
        <f aca="false">IF(C31="","",C31*IF(Settings!$B$24=Settings!$C$6,1,IF(Settings!$B$24="USD",1/INDEX(Settings!$B$29:$B$40,MONTH(A31)),INDEX(Settings!$B$29:$B$40,MONTH(A31)))))</f>
        <v/>
      </c>
    </row>
    <row r="32" customFormat="false" ht="15" hidden="false" customHeight="false" outlineLevel="0" collapsed="false">
      <c r="H32" s="0" t="str">
        <f aca="false">IF(B32="","",IF(COUNTIF(Campaigns!$A$7:$A$300,B32)&gt;0,"✓",IF(N(C32)=0,"– no spend","⚠ add to Campaigns tab")))</f>
        <v/>
      </c>
      <c r="I32" s="83" t="str">
        <f aca="false">IF(C32="","",C32*IF(Settings!$B$24=Settings!$C$6,1,IF(Settings!$B$24="USD",1/INDEX(Settings!$B$29:$B$40,MONTH(A32)),INDEX(Settings!$B$29:$B$40,MONTH(A32)))))</f>
        <v/>
      </c>
    </row>
    <row r="33" customFormat="false" ht="15" hidden="false" customHeight="false" outlineLevel="0" collapsed="false">
      <c r="H33" s="0" t="str">
        <f aca="false">IF(B33="","",IF(COUNTIF(Campaigns!$A$7:$A$300,B33)&gt;0,"✓",IF(N(C33)=0,"– no spend","⚠ add to Campaigns tab")))</f>
        <v/>
      </c>
      <c r="I33" s="83" t="str">
        <f aca="false">IF(C33="","",C33*IF(Settings!$B$24=Settings!$C$6,1,IF(Settings!$B$24="USD",1/INDEX(Settings!$B$29:$B$40,MONTH(A33)),INDEX(Settings!$B$29:$B$40,MONTH(A33)))))</f>
        <v/>
      </c>
    </row>
    <row r="34" customFormat="false" ht="15" hidden="false" customHeight="false" outlineLevel="0" collapsed="false">
      <c r="H34" s="0" t="str">
        <f aca="false">IF(B34="","",IF(COUNTIF(Campaigns!$A$7:$A$300,B34)&gt;0,"✓",IF(N(C34)=0,"– no spend","⚠ add to Campaigns tab")))</f>
        <v/>
      </c>
      <c r="I34" s="83" t="str">
        <f aca="false">IF(C34="","",C34*IF(Settings!$B$24=Settings!$C$6,1,IF(Settings!$B$24="USD",1/INDEX(Settings!$B$29:$B$40,MONTH(A34)),INDEX(Settings!$B$29:$B$40,MONTH(A34)))))</f>
        <v/>
      </c>
    </row>
    <row r="35" customFormat="false" ht="15" hidden="false" customHeight="false" outlineLevel="0" collapsed="false">
      <c r="H35" s="0" t="str">
        <f aca="false">IF(B35="","",IF(COUNTIF(Campaigns!$A$7:$A$300,B35)&gt;0,"✓",IF(N(C35)=0,"– no spend","⚠ add to Campaigns tab")))</f>
        <v/>
      </c>
      <c r="I35" s="83" t="str">
        <f aca="false">IF(C35="","",C35*IF(Settings!$B$24=Settings!$C$6,1,IF(Settings!$B$24="USD",1/INDEX(Settings!$B$29:$B$40,MONTH(A35)),INDEX(Settings!$B$29:$B$40,MONTH(A35)))))</f>
        <v/>
      </c>
    </row>
    <row r="36" customFormat="false" ht="15" hidden="false" customHeight="false" outlineLevel="0" collapsed="false">
      <c r="H36" s="0" t="str">
        <f aca="false">IF(B36="","",IF(COUNTIF(Campaigns!$A$7:$A$300,B36)&gt;0,"✓",IF(N(C36)=0,"– no spend","⚠ add to Campaigns tab")))</f>
        <v/>
      </c>
      <c r="I36" s="83" t="str">
        <f aca="false">IF(C36="","",C36*IF(Settings!$B$24=Settings!$C$6,1,IF(Settings!$B$24="USD",1/INDEX(Settings!$B$29:$B$40,MONTH(A36)),INDEX(Settings!$B$29:$B$40,MONTH(A36)))))</f>
        <v/>
      </c>
    </row>
    <row r="37" customFormat="false" ht="15" hidden="false" customHeight="false" outlineLevel="0" collapsed="false">
      <c r="H37" s="0" t="str">
        <f aca="false">IF(B37="","",IF(COUNTIF(Campaigns!$A$7:$A$300,B37)&gt;0,"✓",IF(N(C37)=0,"– no spend","⚠ add to Campaigns tab")))</f>
        <v/>
      </c>
      <c r="I37" s="83" t="str">
        <f aca="false">IF(C37="","",C37*IF(Settings!$B$24=Settings!$C$6,1,IF(Settings!$B$24="USD",1/INDEX(Settings!$B$29:$B$40,MONTH(A37)),INDEX(Settings!$B$29:$B$40,MONTH(A37)))))</f>
        <v/>
      </c>
    </row>
    <row r="38" customFormat="false" ht="15" hidden="false" customHeight="false" outlineLevel="0" collapsed="false">
      <c r="H38" s="0" t="str">
        <f aca="false">IF(B38="","",IF(COUNTIF(Campaigns!$A$7:$A$300,B38)&gt;0,"✓",IF(N(C38)=0,"– no spend","⚠ add to Campaigns tab")))</f>
        <v/>
      </c>
      <c r="I38" s="83" t="str">
        <f aca="false">IF(C38="","",C38*IF(Settings!$B$24=Settings!$C$6,1,IF(Settings!$B$24="USD",1/INDEX(Settings!$B$29:$B$40,MONTH(A38)),INDEX(Settings!$B$29:$B$40,MONTH(A38)))))</f>
        <v/>
      </c>
    </row>
    <row r="39" customFormat="false" ht="15" hidden="false" customHeight="false" outlineLevel="0" collapsed="false">
      <c r="H39" s="0" t="str">
        <f aca="false">IF(B39="","",IF(COUNTIF(Campaigns!$A$7:$A$300,B39)&gt;0,"✓",IF(N(C39)=0,"– no spend","⚠ add to Campaigns tab")))</f>
        <v/>
      </c>
      <c r="I39" s="83" t="str">
        <f aca="false">IF(C39="","",C39*IF(Settings!$B$24=Settings!$C$6,1,IF(Settings!$B$24="USD",1/INDEX(Settings!$B$29:$B$40,MONTH(A39)),INDEX(Settings!$B$29:$B$40,MONTH(A39)))))</f>
        <v/>
      </c>
    </row>
    <row r="40" customFormat="false" ht="15" hidden="false" customHeight="false" outlineLevel="0" collapsed="false">
      <c r="H40" s="0" t="str">
        <f aca="false">IF(B40="","",IF(COUNTIF(Campaigns!$A$7:$A$300,B40)&gt;0,"✓",IF(N(C40)=0,"– no spend","⚠ add to Campaigns tab")))</f>
        <v/>
      </c>
      <c r="I40" s="83" t="str">
        <f aca="false">IF(C40="","",C40*IF(Settings!$B$24=Settings!$C$6,1,IF(Settings!$B$24="USD",1/INDEX(Settings!$B$29:$B$40,MONTH(A40)),INDEX(Settings!$B$29:$B$40,MONTH(A40)))))</f>
        <v/>
      </c>
    </row>
    <row r="41" customFormat="false" ht="15" hidden="false" customHeight="false" outlineLevel="0" collapsed="false">
      <c r="H41" s="0" t="str">
        <f aca="false">IF(B41="","",IF(COUNTIF(Campaigns!$A$7:$A$300,B41)&gt;0,"✓",IF(N(C41)=0,"– no spend","⚠ add to Campaigns tab")))</f>
        <v/>
      </c>
      <c r="I41" s="83" t="str">
        <f aca="false">IF(C41="","",C41*IF(Settings!$B$24=Settings!$C$6,1,IF(Settings!$B$24="USD",1/INDEX(Settings!$B$29:$B$40,MONTH(A41)),INDEX(Settings!$B$29:$B$40,MONTH(A41)))))</f>
        <v/>
      </c>
    </row>
    <row r="42" customFormat="false" ht="15" hidden="false" customHeight="false" outlineLevel="0" collapsed="false">
      <c r="H42" s="0" t="str">
        <f aca="false">IF(B42="","",IF(COUNTIF(Campaigns!$A$7:$A$300,B42)&gt;0,"✓",IF(N(C42)=0,"– no spend","⚠ add to Campaigns tab")))</f>
        <v/>
      </c>
      <c r="I42" s="83" t="str">
        <f aca="false">IF(C42="","",C42*IF(Settings!$B$24=Settings!$C$6,1,IF(Settings!$B$24="USD",1/INDEX(Settings!$B$29:$B$40,MONTH(A42)),INDEX(Settings!$B$29:$B$40,MONTH(A42)))))</f>
        <v/>
      </c>
    </row>
    <row r="43" customFormat="false" ht="15" hidden="false" customHeight="false" outlineLevel="0" collapsed="false">
      <c r="H43" s="0" t="str">
        <f aca="false">IF(B43="","",IF(COUNTIF(Campaigns!$A$7:$A$300,B43)&gt;0,"✓",IF(N(C43)=0,"– no spend","⚠ add to Campaigns tab")))</f>
        <v/>
      </c>
      <c r="I43" s="83" t="str">
        <f aca="false">IF(C43="","",C43*IF(Settings!$B$24=Settings!$C$6,1,IF(Settings!$B$24="USD",1/INDEX(Settings!$B$29:$B$40,MONTH(A43)),INDEX(Settings!$B$29:$B$40,MONTH(A43)))))</f>
        <v/>
      </c>
    </row>
    <row r="44" customFormat="false" ht="15" hidden="false" customHeight="false" outlineLevel="0" collapsed="false">
      <c r="H44" s="0" t="str">
        <f aca="false">IF(B44="","",IF(COUNTIF(Campaigns!$A$7:$A$300,B44)&gt;0,"✓",IF(N(C44)=0,"– no spend","⚠ add to Campaigns tab")))</f>
        <v/>
      </c>
      <c r="I44" s="83" t="str">
        <f aca="false">IF(C44="","",C44*IF(Settings!$B$24=Settings!$C$6,1,IF(Settings!$B$24="USD",1/INDEX(Settings!$B$29:$B$40,MONTH(A44)),INDEX(Settings!$B$29:$B$40,MONTH(A44)))))</f>
        <v/>
      </c>
    </row>
    <row r="45" customFormat="false" ht="15" hidden="false" customHeight="false" outlineLevel="0" collapsed="false">
      <c r="H45" s="0" t="str">
        <f aca="false">IF(B45="","",IF(COUNTIF(Campaigns!$A$7:$A$300,B45)&gt;0,"✓",IF(N(C45)=0,"– no spend","⚠ add to Campaigns tab")))</f>
        <v/>
      </c>
      <c r="I45" s="83" t="str">
        <f aca="false">IF(C45="","",C45*IF(Settings!$B$24=Settings!$C$6,1,IF(Settings!$B$24="USD",1/INDEX(Settings!$B$29:$B$40,MONTH(A45)),INDEX(Settings!$B$29:$B$40,MONTH(A45)))))</f>
        <v/>
      </c>
    </row>
    <row r="46" customFormat="false" ht="15" hidden="false" customHeight="false" outlineLevel="0" collapsed="false">
      <c r="H46" s="0" t="str">
        <f aca="false">IF(B46="","",IF(COUNTIF(Campaigns!$A$7:$A$300,B46)&gt;0,"✓",IF(N(C46)=0,"– no spend","⚠ add to Campaigns tab")))</f>
        <v/>
      </c>
      <c r="I46" s="83" t="str">
        <f aca="false">IF(C46="","",C46*IF(Settings!$B$24=Settings!$C$6,1,IF(Settings!$B$24="USD",1/INDEX(Settings!$B$29:$B$40,MONTH(A46)),INDEX(Settings!$B$29:$B$40,MONTH(A46)))))</f>
        <v/>
      </c>
    </row>
    <row r="47" customFormat="false" ht="15" hidden="false" customHeight="false" outlineLevel="0" collapsed="false">
      <c r="H47" s="0" t="str">
        <f aca="false">IF(B47="","",IF(COUNTIF(Campaigns!$A$7:$A$300,B47)&gt;0,"✓",IF(N(C47)=0,"– no spend","⚠ add to Campaigns tab")))</f>
        <v/>
      </c>
      <c r="I47" s="83" t="str">
        <f aca="false">IF(C47="","",C47*IF(Settings!$B$24=Settings!$C$6,1,IF(Settings!$B$24="USD",1/INDEX(Settings!$B$29:$B$40,MONTH(A47)),INDEX(Settings!$B$29:$B$40,MONTH(A47)))))</f>
        <v/>
      </c>
    </row>
    <row r="48" customFormat="false" ht="15" hidden="false" customHeight="false" outlineLevel="0" collapsed="false">
      <c r="H48" s="0" t="str">
        <f aca="false">IF(B48="","",IF(COUNTIF(Campaigns!$A$7:$A$300,B48)&gt;0,"✓",IF(N(C48)=0,"– no spend","⚠ add to Campaigns tab")))</f>
        <v/>
      </c>
      <c r="I48" s="83" t="str">
        <f aca="false">IF(C48="","",C48*IF(Settings!$B$24=Settings!$C$6,1,IF(Settings!$B$24="USD",1/INDEX(Settings!$B$29:$B$40,MONTH(A48)),INDEX(Settings!$B$29:$B$40,MONTH(A48)))))</f>
        <v/>
      </c>
    </row>
    <row r="49" customFormat="false" ht="15" hidden="false" customHeight="false" outlineLevel="0" collapsed="false">
      <c r="H49" s="0" t="str">
        <f aca="false">IF(B49="","",IF(COUNTIF(Campaigns!$A$7:$A$300,B49)&gt;0,"✓",IF(N(C49)=0,"– no spend","⚠ add to Campaigns tab")))</f>
        <v/>
      </c>
      <c r="I49" s="83" t="str">
        <f aca="false">IF(C49="","",C49*IF(Settings!$B$24=Settings!$C$6,1,IF(Settings!$B$24="USD",1/INDEX(Settings!$B$29:$B$40,MONTH(A49)),INDEX(Settings!$B$29:$B$40,MONTH(A49)))))</f>
        <v/>
      </c>
    </row>
    <row r="50" customFormat="false" ht="15" hidden="false" customHeight="false" outlineLevel="0" collapsed="false">
      <c r="H50" s="0" t="str">
        <f aca="false">IF(B50="","",IF(COUNTIF(Campaigns!$A$7:$A$300,B50)&gt;0,"✓",IF(N(C50)=0,"– no spend","⚠ add to Campaigns tab")))</f>
        <v/>
      </c>
      <c r="I50" s="83" t="str">
        <f aca="false">IF(C50="","",C50*IF(Settings!$B$24=Settings!$C$6,1,IF(Settings!$B$24="USD",1/INDEX(Settings!$B$29:$B$40,MONTH(A50)),INDEX(Settings!$B$29:$B$40,MONTH(A50)))))</f>
        <v/>
      </c>
    </row>
    <row r="51" customFormat="false" ht="15" hidden="false" customHeight="false" outlineLevel="0" collapsed="false">
      <c r="H51" s="0" t="str">
        <f aca="false">IF(B51="","",IF(COUNTIF(Campaigns!$A$7:$A$300,B51)&gt;0,"✓",IF(N(C51)=0,"– no spend","⚠ add to Campaigns tab")))</f>
        <v/>
      </c>
      <c r="I51" s="83" t="str">
        <f aca="false">IF(C51="","",C51*IF(Settings!$B$24=Settings!$C$6,1,IF(Settings!$B$24="USD",1/INDEX(Settings!$B$29:$B$40,MONTH(A51)),INDEX(Settings!$B$29:$B$40,MONTH(A51)))))</f>
        <v/>
      </c>
    </row>
    <row r="52" customFormat="false" ht="15" hidden="false" customHeight="false" outlineLevel="0" collapsed="false">
      <c r="H52" s="0" t="str">
        <f aca="false">IF(B52="","",IF(COUNTIF(Campaigns!$A$7:$A$300,B52)&gt;0,"✓",IF(N(C52)=0,"– no spend","⚠ add to Campaigns tab")))</f>
        <v/>
      </c>
      <c r="I52" s="83" t="str">
        <f aca="false">IF(C52="","",C52*IF(Settings!$B$24=Settings!$C$6,1,IF(Settings!$B$24="USD",1/INDEX(Settings!$B$29:$B$40,MONTH(A52)),INDEX(Settings!$B$29:$B$40,MONTH(A52)))))</f>
        <v/>
      </c>
    </row>
    <row r="53" customFormat="false" ht="15" hidden="false" customHeight="false" outlineLevel="0" collapsed="false">
      <c r="H53" s="0" t="str">
        <f aca="false">IF(B53="","",IF(COUNTIF(Campaigns!$A$7:$A$300,B53)&gt;0,"✓",IF(N(C53)=0,"– no spend","⚠ add to Campaigns tab")))</f>
        <v/>
      </c>
      <c r="I53" s="83" t="str">
        <f aca="false">IF(C53="","",C53*IF(Settings!$B$24=Settings!$C$6,1,IF(Settings!$B$24="USD",1/INDEX(Settings!$B$29:$B$40,MONTH(A53)),INDEX(Settings!$B$29:$B$40,MONTH(A53)))))</f>
        <v/>
      </c>
    </row>
    <row r="54" customFormat="false" ht="15" hidden="false" customHeight="false" outlineLevel="0" collapsed="false">
      <c r="H54" s="0" t="str">
        <f aca="false">IF(B54="","",IF(COUNTIF(Campaigns!$A$7:$A$300,B54)&gt;0,"✓",IF(N(C54)=0,"– no spend","⚠ add to Campaigns tab")))</f>
        <v/>
      </c>
      <c r="I54" s="83" t="str">
        <f aca="false">IF(C54="","",C54*IF(Settings!$B$24=Settings!$C$6,1,IF(Settings!$B$24="USD",1/INDEX(Settings!$B$29:$B$40,MONTH(A54)),INDEX(Settings!$B$29:$B$40,MONTH(A54)))))</f>
        <v/>
      </c>
    </row>
    <row r="55" customFormat="false" ht="15" hidden="false" customHeight="false" outlineLevel="0" collapsed="false">
      <c r="H55" s="0" t="str">
        <f aca="false">IF(B55="","",IF(COUNTIF(Campaigns!$A$7:$A$300,B55)&gt;0,"✓",IF(N(C55)=0,"– no spend","⚠ add to Campaigns tab")))</f>
        <v/>
      </c>
      <c r="I55" s="83" t="str">
        <f aca="false">IF(C55="","",C55*IF(Settings!$B$24=Settings!$C$6,1,IF(Settings!$B$24="USD",1/INDEX(Settings!$B$29:$B$40,MONTH(A55)),INDEX(Settings!$B$29:$B$40,MONTH(A55)))))</f>
        <v/>
      </c>
    </row>
    <row r="56" customFormat="false" ht="15" hidden="false" customHeight="false" outlineLevel="0" collapsed="false">
      <c r="H56" s="0" t="str">
        <f aca="false">IF(B56="","",IF(COUNTIF(Campaigns!$A$7:$A$300,B56)&gt;0,"✓",IF(N(C56)=0,"– no spend","⚠ add to Campaigns tab")))</f>
        <v/>
      </c>
      <c r="I56" s="83" t="str">
        <f aca="false">IF(C56="","",C56*IF(Settings!$B$24=Settings!$C$6,1,IF(Settings!$B$24="USD",1/INDEX(Settings!$B$29:$B$40,MONTH(A56)),INDEX(Settings!$B$29:$B$40,MONTH(A56)))))</f>
        <v/>
      </c>
    </row>
    <row r="57" customFormat="false" ht="15" hidden="false" customHeight="false" outlineLevel="0" collapsed="false">
      <c r="H57" s="0" t="str">
        <f aca="false">IF(B57="","",IF(COUNTIF(Campaigns!$A$7:$A$300,B57)&gt;0,"✓",IF(N(C57)=0,"– no spend","⚠ add to Campaigns tab")))</f>
        <v/>
      </c>
      <c r="I57" s="83" t="str">
        <f aca="false">IF(C57="","",C57*IF(Settings!$B$24=Settings!$C$6,1,IF(Settings!$B$24="USD",1/INDEX(Settings!$B$29:$B$40,MONTH(A57)),INDEX(Settings!$B$29:$B$40,MONTH(A57)))))</f>
        <v/>
      </c>
    </row>
    <row r="58" customFormat="false" ht="15" hidden="false" customHeight="false" outlineLevel="0" collapsed="false">
      <c r="H58" s="0" t="str">
        <f aca="false">IF(B58="","",IF(COUNTIF(Campaigns!$A$7:$A$300,B58)&gt;0,"✓",IF(N(C58)=0,"– no spend","⚠ add to Campaigns tab")))</f>
        <v/>
      </c>
      <c r="I58" s="83" t="str">
        <f aca="false">IF(C58="","",C58*IF(Settings!$B$24=Settings!$C$6,1,IF(Settings!$B$24="USD",1/INDEX(Settings!$B$29:$B$40,MONTH(A58)),INDEX(Settings!$B$29:$B$40,MONTH(A58)))))</f>
        <v/>
      </c>
    </row>
    <row r="59" customFormat="false" ht="15" hidden="false" customHeight="false" outlineLevel="0" collapsed="false">
      <c r="H59" s="0" t="str">
        <f aca="false">IF(B59="","",IF(COUNTIF(Campaigns!$A$7:$A$300,B59)&gt;0,"✓",IF(N(C59)=0,"– no spend","⚠ add to Campaigns tab")))</f>
        <v/>
      </c>
      <c r="I59" s="83" t="str">
        <f aca="false">IF(C59="","",C59*IF(Settings!$B$24=Settings!$C$6,1,IF(Settings!$B$24="USD",1/INDEX(Settings!$B$29:$B$40,MONTH(A59)),INDEX(Settings!$B$29:$B$40,MONTH(A59)))))</f>
        <v/>
      </c>
    </row>
    <row r="60" customFormat="false" ht="15" hidden="false" customHeight="false" outlineLevel="0" collapsed="false">
      <c r="H60" s="0" t="str">
        <f aca="false">IF(B60="","",IF(COUNTIF(Campaigns!$A$7:$A$300,B60)&gt;0,"✓",IF(N(C60)=0,"– no spend","⚠ add to Campaigns tab")))</f>
        <v/>
      </c>
      <c r="I60" s="83" t="str">
        <f aca="false">IF(C60="","",C60*IF(Settings!$B$24=Settings!$C$6,1,IF(Settings!$B$24="USD",1/INDEX(Settings!$B$29:$B$40,MONTH(A60)),INDEX(Settings!$B$29:$B$40,MONTH(A60)))))</f>
        <v/>
      </c>
    </row>
    <row r="61" customFormat="false" ht="15" hidden="false" customHeight="false" outlineLevel="0" collapsed="false">
      <c r="H61" s="0" t="str">
        <f aca="false">IF(B61="","",IF(COUNTIF(Campaigns!$A$7:$A$300,B61)&gt;0,"✓",IF(N(C61)=0,"– no spend","⚠ add to Campaigns tab")))</f>
        <v/>
      </c>
      <c r="I61" s="83" t="str">
        <f aca="false">IF(C61="","",C61*IF(Settings!$B$24=Settings!$C$6,1,IF(Settings!$B$24="USD",1/INDEX(Settings!$B$29:$B$40,MONTH(A61)),INDEX(Settings!$B$29:$B$40,MONTH(A61)))))</f>
        <v/>
      </c>
    </row>
    <row r="62" customFormat="false" ht="15" hidden="false" customHeight="false" outlineLevel="0" collapsed="false">
      <c r="H62" s="0" t="str">
        <f aca="false">IF(B62="","",IF(COUNTIF(Campaigns!$A$7:$A$300,B62)&gt;0,"✓",IF(N(C62)=0,"– no spend","⚠ add to Campaigns tab")))</f>
        <v/>
      </c>
      <c r="I62" s="83" t="str">
        <f aca="false">IF(C62="","",C62*IF(Settings!$B$24=Settings!$C$6,1,IF(Settings!$B$24="USD",1/INDEX(Settings!$B$29:$B$40,MONTH(A62)),INDEX(Settings!$B$29:$B$40,MONTH(A62)))))</f>
        <v/>
      </c>
    </row>
    <row r="63" customFormat="false" ht="15" hidden="false" customHeight="false" outlineLevel="0" collapsed="false">
      <c r="H63" s="0" t="str">
        <f aca="false">IF(B63="","",IF(COUNTIF(Campaigns!$A$7:$A$300,B63)&gt;0,"✓",IF(N(C63)=0,"– no spend","⚠ add to Campaigns tab")))</f>
        <v/>
      </c>
      <c r="I63" s="83" t="str">
        <f aca="false">IF(C63="","",C63*IF(Settings!$B$24=Settings!$C$6,1,IF(Settings!$B$24="USD",1/INDEX(Settings!$B$29:$B$40,MONTH(A63)),INDEX(Settings!$B$29:$B$40,MONTH(A63)))))</f>
        <v/>
      </c>
    </row>
    <row r="64" customFormat="false" ht="15" hidden="false" customHeight="false" outlineLevel="0" collapsed="false">
      <c r="H64" s="0" t="str">
        <f aca="false">IF(B64="","",IF(COUNTIF(Campaigns!$A$7:$A$300,B64)&gt;0,"✓",IF(N(C64)=0,"– no spend","⚠ add to Campaigns tab")))</f>
        <v/>
      </c>
      <c r="I64" s="83" t="str">
        <f aca="false">IF(C64="","",C64*IF(Settings!$B$24=Settings!$C$6,1,IF(Settings!$B$24="USD",1/INDEX(Settings!$B$29:$B$40,MONTH(A64)),INDEX(Settings!$B$29:$B$40,MONTH(A64)))))</f>
        <v/>
      </c>
    </row>
    <row r="65" customFormat="false" ht="15" hidden="false" customHeight="false" outlineLevel="0" collapsed="false">
      <c r="H65" s="0" t="str">
        <f aca="false">IF(B65="","",IF(COUNTIF(Campaigns!$A$7:$A$300,B65)&gt;0,"✓",IF(N(C65)=0,"– no spend","⚠ add to Campaigns tab")))</f>
        <v/>
      </c>
      <c r="I65" s="83" t="str">
        <f aca="false">IF(C65="","",C65*IF(Settings!$B$24=Settings!$C$6,1,IF(Settings!$B$24="USD",1/INDEX(Settings!$B$29:$B$40,MONTH(A65)),INDEX(Settings!$B$29:$B$40,MONTH(A65)))))</f>
        <v/>
      </c>
    </row>
    <row r="66" customFormat="false" ht="15" hidden="false" customHeight="false" outlineLevel="0" collapsed="false">
      <c r="H66" s="0" t="str">
        <f aca="false">IF(B66="","",IF(COUNTIF(Campaigns!$A$7:$A$300,B66)&gt;0,"✓",IF(N(C66)=0,"– no spend","⚠ add to Campaigns tab")))</f>
        <v/>
      </c>
      <c r="I66" s="83" t="str">
        <f aca="false">IF(C66="","",C66*IF(Settings!$B$24=Settings!$C$6,1,IF(Settings!$B$24="USD",1/INDEX(Settings!$B$29:$B$40,MONTH(A66)),INDEX(Settings!$B$29:$B$40,MONTH(A66)))))</f>
        <v/>
      </c>
    </row>
    <row r="67" customFormat="false" ht="15" hidden="false" customHeight="false" outlineLevel="0" collapsed="false">
      <c r="H67" s="0" t="str">
        <f aca="false">IF(B67="","",IF(COUNTIF(Campaigns!$A$7:$A$300,B67)&gt;0,"✓",IF(N(C67)=0,"– no spend","⚠ add to Campaigns tab")))</f>
        <v/>
      </c>
      <c r="I67" s="83" t="str">
        <f aca="false">IF(C67="","",C67*IF(Settings!$B$24=Settings!$C$6,1,IF(Settings!$B$24="USD",1/INDEX(Settings!$B$29:$B$40,MONTH(A67)),INDEX(Settings!$B$29:$B$40,MONTH(A67)))))</f>
        <v/>
      </c>
    </row>
    <row r="68" customFormat="false" ht="15" hidden="false" customHeight="false" outlineLevel="0" collapsed="false">
      <c r="H68" s="0" t="str">
        <f aca="false">IF(B68="","",IF(COUNTIF(Campaigns!$A$7:$A$300,B68)&gt;0,"✓",IF(N(C68)=0,"– no spend","⚠ add to Campaigns tab")))</f>
        <v/>
      </c>
      <c r="I68" s="83" t="str">
        <f aca="false">IF(C68="","",C68*IF(Settings!$B$24=Settings!$C$6,1,IF(Settings!$B$24="USD",1/INDEX(Settings!$B$29:$B$40,MONTH(A68)),INDEX(Settings!$B$29:$B$40,MONTH(A68)))))</f>
        <v/>
      </c>
    </row>
    <row r="69" customFormat="false" ht="15" hidden="false" customHeight="false" outlineLevel="0" collapsed="false">
      <c r="H69" s="0" t="str">
        <f aca="false">IF(B69="","",IF(COUNTIF(Campaigns!$A$7:$A$300,B69)&gt;0,"✓",IF(N(C69)=0,"– no spend","⚠ add to Campaigns tab")))</f>
        <v/>
      </c>
      <c r="I69" s="83" t="str">
        <f aca="false">IF(C69="","",C69*IF(Settings!$B$24=Settings!$C$6,1,IF(Settings!$B$24="USD",1/INDEX(Settings!$B$29:$B$40,MONTH(A69)),INDEX(Settings!$B$29:$B$40,MONTH(A69)))))</f>
        <v/>
      </c>
    </row>
    <row r="70" customFormat="false" ht="15" hidden="false" customHeight="false" outlineLevel="0" collapsed="false">
      <c r="H70" s="0" t="str">
        <f aca="false">IF(B70="","",IF(COUNTIF(Campaigns!$A$7:$A$300,B70)&gt;0,"✓",IF(N(C70)=0,"– no spend","⚠ add to Campaigns tab")))</f>
        <v/>
      </c>
      <c r="I70" s="83" t="str">
        <f aca="false">IF(C70="","",C70*IF(Settings!$B$24=Settings!$C$6,1,IF(Settings!$B$24="USD",1/INDEX(Settings!$B$29:$B$40,MONTH(A70)),INDEX(Settings!$B$29:$B$40,MONTH(A70)))))</f>
        <v/>
      </c>
    </row>
    <row r="71" customFormat="false" ht="15" hidden="false" customHeight="false" outlineLevel="0" collapsed="false">
      <c r="H71" s="0" t="str">
        <f aca="false">IF(B71="","",IF(COUNTIF(Campaigns!$A$7:$A$300,B71)&gt;0,"✓",IF(N(C71)=0,"– no spend","⚠ add to Campaigns tab")))</f>
        <v/>
      </c>
      <c r="I71" s="83" t="str">
        <f aca="false">IF(C71="","",C71*IF(Settings!$B$24=Settings!$C$6,1,IF(Settings!$B$24="USD",1/INDEX(Settings!$B$29:$B$40,MONTH(A71)),INDEX(Settings!$B$29:$B$40,MONTH(A71)))))</f>
        <v/>
      </c>
    </row>
    <row r="72" customFormat="false" ht="15" hidden="false" customHeight="false" outlineLevel="0" collapsed="false">
      <c r="H72" s="0" t="str">
        <f aca="false">IF(B72="","",IF(COUNTIF(Campaigns!$A$7:$A$300,B72)&gt;0,"✓",IF(N(C72)=0,"– no spend","⚠ add to Campaigns tab")))</f>
        <v/>
      </c>
      <c r="I72" s="83" t="str">
        <f aca="false">IF(C72="","",C72*IF(Settings!$B$24=Settings!$C$6,1,IF(Settings!$B$24="USD",1/INDEX(Settings!$B$29:$B$40,MONTH(A72)),INDEX(Settings!$B$29:$B$40,MONTH(A72)))))</f>
        <v/>
      </c>
    </row>
    <row r="73" customFormat="false" ht="15" hidden="false" customHeight="false" outlineLevel="0" collapsed="false">
      <c r="H73" s="0" t="str">
        <f aca="false">IF(B73="","",IF(COUNTIF(Campaigns!$A$7:$A$300,B73)&gt;0,"✓",IF(N(C73)=0,"– no spend","⚠ add to Campaigns tab")))</f>
        <v/>
      </c>
      <c r="I73" s="83" t="str">
        <f aca="false">IF(C73="","",C73*IF(Settings!$B$24=Settings!$C$6,1,IF(Settings!$B$24="USD",1/INDEX(Settings!$B$29:$B$40,MONTH(A73)),INDEX(Settings!$B$29:$B$40,MONTH(A73)))))</f>
        <v/>
      </c>
    </row>
    <row r="74" customFormat="false" ht="15" hidden="false" customHeight="false" outlineLevel="0" collapsed="false">
      <c r="H74" s="0" t="str">
        <f aca="false">IF(B74="","",IF(COUNTIF(Campaigns!$A$7:$A$300,B74)&gt;0,"✓",IF(N(C74)=0,"– no spend","⚠ add to Campaigns tab")))</f>
        <v/>
      </c>
      <c r="I74" s="83" t="str">
        <f aca="false">IF(C74="","",C74*IF(Settings!$B$24=Settings!$C$6,1,IF(Settings!$B$24="USD",1/INDEX(Settings!$B$29:$B$40,MONTH(A74)),INDEX(Settings!$B$29:$B$40,MONTH(A74)))))</f>
        <v/>
      </c>
    </row>
    <row r="75" customFormat="false" ht="15" hidden="false" customHeight="false" outlineLevel="0" collapsed="false">
      <c r="H75" s="0" t="str">
        <f aca="false">IF(B75="","",IF(COUNTIF(Campaigns!$A$7:$A$300,B75)&gt;0,"✓",IF(N(C75)=0,"– no spend","⚠ add to Campaigns tab")))</f>
        <v/>
      </c>
      <c r="I75" s="83" t="str">
        <f aca="false">IF(C75="","",C75*IF(Settings!$B$24=Settings!$C$6,1,IF(Settings!$B$24="USD",1/INDEX(Settings!$B$29:$B$40,MONTH(A75)),INDEX(Settings!$B$29:$B$40,MONTH(A75)))))</f>
        <v/>
      </c>
    </row>
    <row r="76" customFormat="false" ht="15" hidden="false" customHeight="false" outlineLevel="0" collapsed="false">
      <c r="H76" s="0" t="str">
        <f aca="false">IF(B76="","",IF(COUNTIF(Campaigns!$A$7:$A$300,B76)&gt;0,"✓",IF(N(C76)=0,"– no spend","⚠ add to Campaigns tab")))</f>
        <v/>
      </c>
      <c r="I76" s="83" t="str">
        <f aca="false">IF(C76="","",C76*IF(Settings!$B$24=Settings!$C$6,1,IF(Settings!$B$24="USD",1/INDEX(Settings!$B$29:$B$40,MONTH(A76)),INDEX(Settings!$B$29:$B$40,MONTH(A76)))))</f>
        <v/>
      </c>
    </row>
    <row r="77" customFormat="false" ht="15" hidden="false" customHeight="false" outlineLevel="0" collapsed="false">
      <c r="H77" s="0" t="str">
        <f aca="false">IF(B77="","",IF(COUNTIF(Campaigns!$A$7:$A$300,B77)&gt;0,"✓",IF(N(C77)=0,"– no spend","⚠ add to Campaigns tab")))</f>
        <v/>
      </c>
      <c r="I77" s="83" t="str">
        <f aca="false">IF(C77="","",C77*IF(Settings!$B$24=Settings!$C$6,1,IF(Settings!$B$24="USD",1/INDEX(Settings!$B$29:$B$40,MONTH(A77)),INDEX(Settings!$B$29:$B$40,MONTH(A77)))))</f>
        <v/>
      </c>
    </row>
    <row r="78" customFormat="false" ht="15" hidden="false" customHeight="false" outlineLevel="0" collapsed="false">
      <c r="H78" s="0" t="str">
        <f aca="false">IF(B78="","",IF(COUNTIF(Campaigns!$A$7:$A$300,B78)&gt;0,"✓",IF(N(C78)=0,"– no spend","⚠ add to Campaigns tab")))</f>
        <v/>
      </c>
      <c r="I78" s="83" t="str">
        <f aca="false">IF(C78="","",C78*IF(Settings!$B$24=Settings!$C$6,1,IF(Settings!$B$24="USD",1/INDEX(Settings!$B$29:$B$40,MONTH(A78)),INDEX(Settings!$B$29:$B$40,MONTH(A78)))))</f>
        <v/>
      </c>
    </row>
    <row r="79" customFormat="false" ht="15" hidden="false" customHeight="false" outlineLevel="0" collapsed="false">
      <c r="H79" s="0" t="str">
        <f aca="false">IF(B79="","",IF(COUNTIF(Campaigns!$A$7:$A$300,B79)&gt;0,"✓",IF(N(C79)=0,"– no spend","⚠ add to Campaigns tab")))</f>
        <v/>
      </c>
      <c r="I79" s="83" t="str">
        <f aca="false">IF(C79="","",C79*IF(Settings!$B$24=Settings!$C$6,1,IF(Settings!$B$24="USD",1/INDEX(Settings!$B$29:$B$40,MONTH(A79)),INDEX(Settings!$B$29:$B$40,MONTH(A79)))))</f>
        <v/>
      </c>
    </row>
    <row r="80" customFormat="false" ht="15" hidden="false" customHeight="false" outlineLevel="0" collapsed="false">
      <c r="H80" s="0" t="str">
        <f aca="false">IF(B80="","",IF(COUNTIF(Campaigns!$A$7:$A$300,B80)&gt;0,"✓",IF(N(C80)=0,"– no spend","⚠ add to Campaigns tab")))</f>
        <v/>
      </c>
      <c r="I80" s="83" t="str">
        <f aca="false">IF(C80="","",C80*IF(Settings!$B$24=Settings!$C$6,1,IF(Settings!$B$24="USD",1/INDEX(Settings!$B$29:$B$40,MONTH(A80)),INDEX(Settings!$B$29:$B$40,MONTH(A80)))))</f>
        <v/>
      </c>
    </row>
    <row r="81" customFormat="false" ht="15" hidden="false" customHeight="false" outlineLevel="0" collapsed="false">
      <c r="H81" s="0" t="str">
        <f aca="false">IF(B81="","",IF(COUNTIF(Campaigns!$A$7:$A$300,B81)&gt;0,"✓",IF(N(C81)=0,"– no spend","⚠ add to Campaigns tab")))</f>
        <v/>
      </c>
      <c r="I81" s="83" t="str">
        <f aca="false">IF(C81="","",C81*IF(Settings!$B$24=Settings!$C$6,1,IF(Settings!$B$24="USD",1/INDEX(Settings!$B$29:$B$40,MONTH(A81)),INDEX(Settings!$B$29:$B$40,MONTH(A81)))))</f>
        <v/>
      </c>
    </row>
    <row r="82" customFormat="false" ht="15" hidden="false" customHeight="false" outlineLevel="0" collapsed="false">
      <c r="H82" s="0" t="str">
        <f aca="false">IF(B82="","",IF(COUNTIF(Campaigns!$A$7:$A$300,B82)&gt;0,"✓",IF(N(C82)=0,"– no spend","⚠ add to Campaigns tab")))</f>
        <v/>
      </c>
      <c r="I82" s="83" t="str">
        <f aca="false">IF(C82="","",C82*IF(Settings!$B$24=Settings!$C$6,1,IF(Settings!$B$24="USD",1/INDEX(Settings!$B$29:$B$40,MONTH(A82)),INDEX(Settings!$B$29:$B$40,MONTH(A82)))))</f>
        <v/>
      </c>
    </row>
    <row r="83" customFormat="false" ht="15" hidden="false" customHeight="false" outlineLevel="0" collapsed="false">
      <c r="H83" s="0" t="str">
        <f aca="false">IF(B83="","",IF(COUNTIF(Campaigns!$A$7:$A$300,B83)&gt;0,"✓",IF(N(C83)=0,"– no spend","⚠ add to Campaigns tab")))</f>
        <v/>
      </c>
      <c r="I83" s="83" t="str">
        <f aca="false">IF(C83="","",C83*IF(Settings!$B$24=Settings!$C$6,1,IF(Settings!$B$24="USD",1/INDEX(Settings!$B$29:$B$40,MONTH(A83)),INDEX(Settings!$B$29:$B$40,MONTH(A83)))))</f>
        <v/>
      </c>
    </row>
    <row r="84" customFormat="false" ht="15" hidden="false" customHeight="false" outlineLevel="0" collapsed="false">
      <c r="H84" s="0" t="str">
        <f aca="false">IF(B84="","",IF(COUNTIF(Campaigns!$A$7:$A$300,B84)&gt;0,"✓",IF(N(C84)=0,"– no spend","⚠ add to Campaigns tab")))</f>
        <v/>
      </c>
      <c r="I84" s="83" t="str">
        <f aca="false">IF(C84="","",C84*IF(Settings!$B$24=Settings!$C$6,1,IF(Settings!$B$24="USD",1/INDEX(Settings!$B$29:$B$40,MONTH(A84)),INDEX(Settings!$B$29:$B$40,MONTH(A84)))))</f>
        <v/>
      </c>
    </row>
    <row r="85" customFormat="false" ht="15" hidden="false" customHeight="false" outlineLevel="0" collapsed="false">
      <c r="H85" s="0" t="str">
        <f aca="false">IF(B85="","",IF(COUNTIF(Campaigns!$A$7:$A$300,B85)&gt;0,"✓",IF(N(C85)=0,"– no spend","⚠ add to Campaigns tab")))</f>
        <v/>
      </c>
      <c r="I85" s="83" t="str">
        <f aca="false">IF(C85="","",C85*IF(Settings!$B$24=Settings!$C$6,1,IF(Settings!$B$24="USD",1/INDEX(Settings!$B$29:$B$40,MONTH(A85)),INDEX(Settings!$B$29:$B$40,MONTH(A85)))))</f>
        <v/>
      </c>
    </row>
    <row r="86" customFormat="false" ht="15" hidden="false" customHeight="false" outlineLevel="0" collapsed="false">
      <c r="H86" s="0" t="str">
        <f aca="false">IF(B86="","",IF(COUNTIF(Campaigns!$A$7:$A$300,B86)&gt;0,"✓",IF(N(C86)=0,"– no spend","⚠ add to Campaigns tab")))</f>
        <v/>
      </c>
      <c r="I86" s="83" t="str">
        <f aca="false">IF(C86="","",C86*IF(Settings!$B$24=Settings!$C$6,1,IF(Settings!$B$24="USD",1/INDEX(Settings!$B$29:$B$40,MONTH(A86)),INDEX(Settings!$B$29:$B$40,MONTH(A86)))))</f>
        <v/>
      </c>
    </row>
    <row r="87" customFormat="false" ht="15" hidden="false" customHeight="false" outlineLevel="0" collapsed="false">
      <c r="H87" s="0" t="str">
        <f aca="false">IF(B87="","",IF(COUNTIF(Campaigns!$A$7:$A$300,B87)&gt;0,"✓",IF(N(C87)=0,"– no spend","⚠ add to Campaigns tab")))</f>
        <v/>
      </c>
      <c r="I87" s="83" t="str">
        <f aca="false">IF(C87="","",C87*IF(Settings!$B$24=Settings!$C$6,1,IF(Settings!$B$24="USD",1/INDEX(Settings!$B$29:$B$40,MONTH(A87)),INDEX(Settings!$B$29:$B$40,MONTH(A87)))))</f>
        <v/>
      </c>
    </row>
    <row r="88" customFormat="false" ht="15" hidden="false" customHeight="false" outlineLevel="0" collapsed="false">
      <c r="H88" s="0" t="str">
        <f aca="false">IF(B88="","",IF(COUNTIF(Campaigns!$A$7:$A$300,B88)&gt;0,"✓",IF(N(C88)=0,"– no spend","⚠ add to Campaigns tab")))</f>
        <v/>
      </c>
      <c r="I88" s="83" t="str">
        <f aca="false">IF(C88="","",C88*IF(Settings!$B$24=Settings!$C$6,1,IF(Settings!$B$24="USD",1/INDEX(Settings!$B$29:$B$40,MONTH(A88)),INDEX(Settings!$B$29:$B$40,MONTH(A88)))))</f>
        <v/>
      </c>
    </row>
    <row r="89" customFormat="false" ht="15" hidden="false" customHeight="false" outlineLevel="0" collapsed="false">
      <c r="H89" s="0" t="str">
        <f aca="false">IF(B89="","",IF(COUNTIF(Campaigns!$A$7:$A$300,B89)&gt;0,"✓",IF(N(C89)=0,"– no spend","⚠ add to Campaigns tab")))</f>
        <v/>
      </c>
      <c r="I89" s="83" t="str">
        <f aca="false">IF(C89="","",C89*IF(Settings!$B$24=Settings!$C$6,1,IF(Settings!$B$24="USD",1/INDEX(Settings!$B$29:$B$40,MONTH(A89)),INDEX(Settings!$B$29:$B$40,MONTH(A89)))))</f>
        <v/>
      </c>
    </row>
    <row r="90" customFormat="false" ht="15" hidden="false" customHeight="false" outlineLevel="0" collapsed="false">
      <c r="H90" s="0" t="str">
        <f aca="false">IF(B90="","",IF(COUNTIF(Campaigns!$A$7:$A$300,B90)&gt;0,"✓",IF(N(C90)=0,"– no spend","⚠ add to Campaigns tab")))</f>
        <v/>
      </c>
      <c r="I90" s="83" t="str">
        <f aca="false">IF(C90="","",C90*IF(Settings!$B$24=Settings!$C$6,1,IF(Settings!$B$24="USD",1/INDEX(Settings!$B$29:$B$40,MONTH(A90)),INDEX(Settings!$B$29:$B$40,MONTH(A90)))))</f>
        <v/>
      </c>
    </row>
    <row r="91" customFormat="false" ht="15" hidden="false" customHeight="false" outlineLevel="0" collapsed="false">
      <c r="H91" s="0" t="str">
        <f aca="false">IF(B91="","",IF(COUNTIF(Campaigns!$A$7:$A$300,B91)&gt;0,"✓",IF(N(C91)=0,"– no spend","⚠ add to Campaigns tab")))</f>
        <v/>
      </c>
      <c r="I91" s="83" t="str">
        <f aca="false">IF(C91="","",C91*IF(Settings!$B$24=Settings!$C$6,1,IF(Settings!$B$24="USD",1/INDEX(Settings!$B$29:$B$40,MONTH(A91)),INDEX(Settings!$B$29:$B$40,MONTH(A91)))))</f>
        <v/>
      </c>
    </row>
    <row r="92" customFormat="false" ht="15" hidden="false" customHeight="false" outlineLevel="0" collapsed="false">
      <c r="H92" s="0" t="str">
        <f aca="false">IF(B92="","",IF(COUNTIF(Campaigns!$A$7:$A$300,B92)&gt;0,"✓",IF(N(C92)=0,"– no spend","⚠ add to Campaigns tab")))</f>
        <v/>
      </c>
      <c r="I92" s="83" t="str">
        <f aca="false">IF(C92="","",C92*IF(Settings!$B$24=Settings!$C$6,1,IF(Settings!$B$24="USD",1/INDEX(Settings!$B$29:$B$40,MONTH(A92)),INDEX(Settings!$B$29:$B$40,MONTH(A92)))))</f>
        <v/>
      </c>
    </row>
    <row r="93" customFormat="false" ht="15" hidden="false" customHeight="false" outlineLevel="0" collapsed="false">
      <c r="H93" s="0" t="str">
        <f aca="false">IF(B93="","",IF(COUNTIF(Campaigns!$A$7:$A$300,B93)&gt;0,"✓",IF(N(C93)=0,"– no spend","⚠ add to Campaigns tab")))</f>
        <v/>
      </c>
      <c r="I93" s="83" t="str">
        <f aca="false">IF(C93="","",C93*IF(Settings!$B$24=Settings!$C$6,1,IF(Settings!$B$24="USD",1/INDEX(Settings!$B$29:$B$40,MONTH(A93)),INDEX(Settings!$B$29:$B$40,MONTH(A93)))))</f>
        <v/>
      </c>
    </row>
    <row r="94" customFormat="false" ht="15" hidden="false" customHeight="false" outlineLevel="0" collapsed="false">
      <c r="H94" s="0" t="str">
        <f aca="false">IF(B94="","",IF(COUNTIF(Campaigns!$A$7:$A$300,B94)&gt;0,"✓",IF(N(C94)=0,"– no spend","⚠ add to Campaigns tab")))</f>
        <v/>
      </c>
      <c r="I94" s="83" t="str">
        <f aca="false">IF(C94="","",C94*IF(Settings!$B$24=Settings!$C$6,1,IF(Settings!$B$24="USD",1/INDEX(Settings!$B$29:$B$40,MONTH(A94)),INDEX(Settings!$B$29:$B$40,MONTH(A94)))))</f>
        <v/>
      </c>
    </row>
    <row r="95" customFormat="false" ht="15" hidden="false" customHeight="false" outlineLevel="0" collapsed="false">
      <c r="H95" s="0" t="str">
        <f aca="false">IF(B95="","",IF(COUNTIF(Campaigns!$A$7:$A$300,B95)&gt;0,"✓",IF(N(C95)=0,"– no spend","⚠ add to Campaigns tab")))</f>
        <v/>
      </c>
      <c r="I95" s="83" t="str">
        <f aca="false">IF(C95="","",C95*IF(Settings!$B$24=Settings!$C$6,1,IF(Settings!$B$24="USD",1/INDEX(Settings!$B$29:$B$40,MONTH(A95)),INDEX(Settings!$B$29:$B$40,MONTH(A95)))))</f>
        <v/>
      </c>
    </row>
    <row r="96" customFormat="false" ht="15" hidden="false" customHeight="false" outlineLevel="0" collapsed="false">
      <c r="H96" s="0" t="str">
        <f aca="false">IF(B96="","",IF(COUNTIF(Campaigns!$A$7:$A$300,B96)&gt;0,"✓",IF(N(C96)=0,"– no spend","⚠ add to Campaigns tab")))</f>
        <v/>
      </c>
      <c r="I96" s="83" t="str">
        <f aca="false">IF(C96="","",C96*IF(Settings!$B$24=Settings!$C$6,1,IF(Settings!$B$24="USD",1/INDEX(Settings!$B$29:$B$40,MONTH(A96)),INDEX(Settings!$B$29:$B$40,MONTH(A96)))))</f>
        <v/>
      </c>
    </row>
    <row r="97" customFormat="false" ht="15" hidden="false" customHeight="false" outlineLevel="0" collapsed="false">
      <c r="H97" s="0" t="str">
        <f aca="false">IF(B97="","",IF(COUNTIF(Campaigns!$A$7:$A$300,B97)&gt;0,"✓",IF(N(C97)=0,"– no spend","⚠ add to Campaigns tab")))</f>
        <v/>
      </c>
      <c r="I97" s="83" t="str">
        <f aca="false">IF(C97="","",C97*IF(Settings!$B$24=Settings!$C$6,1,IF(Settings!$B$24="USD",1/INDEX(Settings!$B$29:$B$40,MONTH(A97)),INDEX(Settings!$B$29:$B$40,MONTH(A97)))))</f>
        <v/>
      </c>
    </row>
    <row r="98" customFormat="false" ht="15" hidden="false" customHeight="false" outlineLevel="0" collapsed="false">
      <c r="H98" s="0" t="str">
        <f aca="false">IF(B98="","",IF(COUNTIF(Campaigns!$A$7:$A$300,B98)&gt;0,"✓",IF(N(C98)=0,"– no spend","⚠ add to Campaigns tab")))</f>
        <v/>
      </c>
      <c r="I98" s="83" t="str">
        <f aca="false">IF(C98="","",C98*IF(Settings!$B$24=Settings!$C$6,1,IF(Settings!$B$24="USD",1/INDEX(Settings!$B$29:$B$40,MONTH(A98)),INDEX(Settings!$B$29:$B$40,MONTH(A98)))))</f>
        <v/>
      </c>
    </row>
    <row r="99" customFormat="false" ht="15" hidden="false" customHeight="false" outlineLevel="0" collapsed="false">
      <c r="H99" s="0" t="str">
        <f aca="false">IF(B99="","",IF(COUNTIF(Campaigns!$A$7:$A$300,B99)&gt;0,"✓",IF(N(C99)=0,"– no spend","⚠ add to Campaigns tab")))</f>
        <v/>
      </c>
      <c r="I99" s="83" t="str">
        <f aca="false">IF(C99="","",C99*IF(Settings!$B$24=Settings!$C$6,1,IF(Settings!$B$24="USD",1/INDEX(Settings!$B$29:$B$40,MONTH(A99)),INDEX(Settings!$B$29:$B$40,MONTH(A99)))))</f>
        <v/>
      </c>
    </row>
    <row r="100" customFormat="false" ht="15" hidden="false" customHeight="false" outlineLevel="0" collapsed="false">
      <c r="H100" s="0" t="str">
        <f aca="false">IF(B100="","",IF(COUNTIF(Campaigns!$A$7:$A$300,B100)&gt;0,"✓",IF(N(C100)=0,"– no spend","⚠ add to Campaigns tab")))</f>
        <v/>
      </c>
      <c r="I100" s="83" t="str">
        <f aca="false">IF(C100="","",C100*IF(Settings!$B$24=Settings!$C$6,1,IF(Settings!$B$24="USD",1/INDEX(Settings!$B$29:$B$40,MONTH(A100)),INDEX(Settings!$B$29:$B$40,MONTH(A100)))))</f>
        <v/>
      </c>
    </row>
    <row r="101" customFormat="false" ht="15" hidden="false" customHeight="false" outlineLevel="0" collapsed="false">
      <c r="H101" s="0" t="str">
        <f aca="false">IF(B101="","",IF(COUNTIF(Campaigns!$A$7:$A$300,B101)&gt;0,"✓",IF(N(C101)=0,"– no spend","⚠ add to Campaigns tab")))</f>
        <v/>
      </c>
      <c r="I101" s="83" t="str">
        <f aca="false">IF(C101="","",C101*IF(Settings!$B$24=Settings!$C$6,1,IF(Settings!$B$24="USD",1/INDEX(Settings!$B$29:$B$40,MONTH(A101)),INDEX(Settings!$B$29:$B$40,MONTH(A101)))))</f>
        <v/>
      </c>
    </row>
    <row r="102" customFormat="false" ht="15" hidden="false" customHeight="false" outlineLevel="0" collapsed="false">
      <c r="H102" s="0" t="str">
        <f aca="false">IF(B102="","",IF(COUNTIF(Campaigns!$A$7:$A$300,B102)&gt;0,"✓",IF(N(C102)=0,"– no spend","⚠ add to Campaigns tab")))</f>
        <v/>
      </c>
      <c r="I102" s="83" t="str">
        <f aca="false">IF(C102="","",C102*IF(Settings!$B$24=Settings!$C$6,1,IF(Settings!$B$24="USD",1/INDEX(Settings!$B$29:$B$40,MONTH(A102)),INDEX(Settings!$B$29:$B$40,MONTH(A102)))))</f>
        <v/>
      </c>
    </row>
    <row r="103" customFormat="false" ht="15" hidden="false" customHeight="false" outlineLevel="0" collapsed="false">
      <c r="H103" s="0" t="str">
        <f aca="false">IF(B103="","",IF(COUNTIF(Campaigns!$A$7:$A$300,B103)&gt;0,"✓",IF(N(C103)=0,"– no spend","⚠ add to Campaigns tab")))</f>
        <v/>
      </c>
      <c r="I103" s="83" t="str">
        <f aca="false">IF(C103="","",C103*IF(Settings!$B$24=Settings!$C$6,1,IF(Settings!$B$24="USD",1/INDEX(Settings!$B$29:$B$40,MONTH(A103)),INDEX(Settings!$B$29:$B$40,MONTH(A103)))))</f>
        <v/>
      </c>
    </row>
    <row r="104" customFormat="false" ht="15" hidden="false" customHeight="false" outlineLevel="0" collapsed="false">
      <c r="H104" s="0" t="str">
        <f aca="false">IF(B104="","",IF(COUNTIF(Campaigns!$A$7:$A$300,B104)&gt;0,"✓",IF(N(C104)=0,"– no spend","⚠ add to Campaigns tab")))</f>
        <v/>
      </c>
      <c r="I104" s="83" t="str">
        <f aca="false">IF(C104="","",C104*IF(Settings!$B$24=Settings!$C$6,1,IF(Settings!$B$24="USD",1/INDEX(Settings!$B$29:$B$40,MONTH(A104)),INDEX(Settings!$B$29:$B$40,MONTH(A104)))))</f>
        <v/>
      </c>
    </row>
    <row r="105" customFormat="false" ht="15" hidden="false" customHeight="false" outlineLevel="0" collapsed="false">
      <c r="H105" s="0" t="str">
        <f aca="false">IF(B105="","",IF(COUNTIF(Campaigns!$A$7:$A$300,B105)&gt;0,"✓",IF(N(C105)=0,"– no spend","⚠ add to Campaigns tab")))</f>
        <v/>
      </c>
      <c r="I105" s="83" t="str">
        <f aca="false">IF(C105="","",C105*IF(Settings!$B$24=Settings!$C$6,1,IF(Settings!$B$24="USD",1/INDEX(Settings!$B$29:$B$40,MONTH(A105)),INDEX(Settings!$B$29:$B$40,MONTH(A105)))))</f>
        <v/>
      </c>
    </row>
    <row r="106" customFormat="false" ht="15" hidden="false" customHeight="false" outlineLevel="0" collapsed="false">
      <c r="H106" s="0" t="str">
        <f aca="false">IF(B106="","",IF(COUNTIF(Campaigns!$A$7:$A$300,B106)&gt;0,"✓",IF(N(C106)=0,"– no spend","⚠ add to Campaigns tab")))</f>
        <v/>
      </c>
      <c r="I106" s="83" t="str">
        <f aca="false">IF(C106="","",C106*IF(Settings!$B$24=Settings!$C$6,1,IF(Settings!$B$24="USD",1/INDEX(Settings!$B$29:$B$40,MONTH(A106)),INDEX(Settings!$B$29:$B$40,MONTH(A106)))))</f>
        <v/>
      </c>
    </row>
    <row r="107" customFormat="false" ht="15" hidden="false" customHeight="false" outlineLevel="0" collapsed="false">
      <c r="H107" s="0" t="str">
        <f aca="false">IF(B107="","",IF(COUNTIF(Campaigns!$A$7:$A$300,B107)&gt;0,"✓",IF(N(C107)=0,"– no spend","⚠ add to Campaigns tab")))</f>
        <v/>
      </c>
      <c r="I107" s="83" t="str">
        <f aca="false">IF(C107="","",C107*IF(Settings!$B$24=Settings!$C$6,1,IF(Settings!$B$24="USD",1/INDEX(Settings!$B$29:$B$40,MONTH(A107)),INDEX(Settings!$B$29:$B$40,MONTH(A107)))))</f>
        <v/>
      </c>
    </row>
    <row r="108" customFormat="false" ht="15" hidden="false" customHeight="false" outlineLevel="0" collapsed="false">
      <c r="H108" s="0" t="str">
        <f aca="false">IF(B108="","",IF(COUNTIF(Campaigns!$A$7:$A$300,B108)&gt;0,"✓",IF(N(C108)=0,"– no spend","⚠ add to Campaigns tab")))</f>
        <v/>
      </c>
      <c r="I108" s="83" t="str">
        <f aca="false">IF(C108="","",C108*IF(Settings!$B$24=Settings!$C$6,1,IF(Settings!$B$24="USD",1/INDEX(Settings!$B$29:$B$40,MONTH(A108)),INDEX(Settings!$B$29:$B$40,MONTH(A108)))))</f>
        <v/>
      </c>
    </row>
    <row r="109" customFormat="false" ht="15" hidden="false" customHeight="false" outlineLevel="0" collapsed="false">
      <c r="H109" s="0" t="str">
        <f aca="false">IF(B109="","",IF(COUNTIF(Campaigns!$A$7:$A$300,B109)&gt;0,"✓",IF(N(C109)=0,"– no spend","⚠ add to Campaigns tab")))</f>
        <v/>
      </c>
      <c r="I109" s="83" t="str">
        <f aca="false">IF(C109="","",C109*IF(Settings!$B$24=Settings!$C$6,1,IF(Settings!$B$24="USD",1/INDEX(Settings!$B$29:$B$40,MONTH(A109)),INDEX(Settings!$B$29:$B$40,MONTH(A109)))))</f>
        <v/>
      </c>
    </row>
    <row r="110" customFormat="false" ht="15" hidden="false" customHeight="false" outlineLevel="0" collapsed="false">
      <c r="H110" s="0" t="str">
        <f aca="false">IF(B110="","",IF(COUNTIF(Campaigns!$A$7:$A$300,B110)&gt;0,"✓",IF(N(C110)=0,"– no spend","⚠ add to Campaigns tab")))</f>
        <v/>
      </c>
      <c r="I110" s="83" t="str">
        <f aca="false">IF(C110="","",C110*IF(Settings!$B$24=Settings!$C$6,1,IF(Settings!$B$24="USD",1/INDEX(Settings!$B$29:$B$40,MONTH(A110)),INDEX(Settings!$B$29:$B$40,MONTH(A110)))))</f>
        <v/>
      </c>
    </row>
    <row r="111" customFormat="false" ht="15" hidden="false" customHeight="false" outlineLevel="0" collapsed="false">
      <c r="H111" s="0" t="str">
        <f aca="false">IF(B111="","",IF(COUNTIF(Campaigns!$A$7:$A$300,B111)&gt;0,"✓",IF(N(C111)=0,"– no spend","⚠ add to Campaigns tab")))</f>
        <v/>
      </c>
      <c r="I111" s="83" t="str">
        <f aca="false">IF(C111="","",C111*IF(Settings!$B$24=Settings!$C$6,1,IF(Settings!$B$24="USD",1/INDEX(Settings!$B$29:$B$40,MONTH(A111)),INDEX(Settings!$B$29:$B$40,MONTH(A111)))))</f>
        <v/>
      </c>
    </row>
    <row r="112" customFormat="false" ht="15" hidden="false" customHeight="false" outlineLevel="0" collapsed="false">
      <c r="H112" s="0" t="str">
        <f aca="false">IF(B112="","",IF(COUNTIF(Campaigns!$A$7:$A$300,B112)&gt;0,"✓",IF(N(C112)=0,"– no spend","⚠ add to Campaigns tab")))</f>
        <v/>
      </c>
      <c r="I112" s="83" t="str">
        <f aca="false">IF(C112="","",C112*IF(Settings!$B$24=Settings!$C$6,1,IF(Settings!$B$24="USD",1/INDEX(Settings!$B$29:$B$40,MONTH(A112)),INDEX(Settings!$B$29:$B$40,MONTH(A112)))))</f>
        <v/>
      </c>
    </row>
    <row r="113" customFormat="false" ht="15" hidden="false" customHeight="false" outlineLevel="0" collapsed="false">
      <c r="H113" s="0" t="str">
        <f aca="false">IF(B113="","",IF(COUNTIF(Campaigns!$A$7:$A$300,B113)&gt;0,"✓",IF(N(C113)=0,"– no spend","⚠ add to Campaigns tab")))</f>
        <v/>
      </c>
      <c r="I113" s="83" t="str">
        <f aca="false">IF(C113="","",C113*IF(Settings!$B$24=Settings!$C$6,1,IF(Settings!$B$24="USD",1/INDEX(Settings!$B$29:$B$40,MONTH(A113)),INDEX(Settings!$B$29:$B$40,MONTH(A113)))))</f>
        <v/>
      </c>
    </row>
    <row r="114" customFormat="false" ht="15" hidden="false" customHeight="false" outlineLevel="0" collapsed="false">
      <c r="H114" s="0" t="str">
        <f aca="false">IF(B114="","",IF(COUNTIF(Campaigns!$A$7:$A$300,B114)&gt;0,"✓",IF(N(C114)=0,"– no spend","⚠ add to Campaigns tab")))</f>
        <v/>
      </c>
      <c r="I114" s="83" t="str">
        <f aca="false">IF(C114="","",C114*IF(Settings!$B$24=Settings!$C$6,1,IF(Settings!$B$24="USD",1/INDEX(Settings!$B$29:$B$40,MONTH(A114)),INDEX(Settings!$B$29:$B$40,MONTH(A114)))))</f>
        <v/>
      </c>
    </row>
    <row r="115" customFormat="false" ht="15" hidden="false" customHeight="false" outlineLevel="0" collapsed="false">
      <c r="H115" s="0" t="str">
        <f aca="false">IF(B115="","",IF(COUNTIF(Campaigns!$A$7:$A$300,B115)&gt;0,"✓",IF(N(C115)=0,"– no spend","⚠ add to Campaigns tab")))</f>
        <v/>
      </c>
      <c r="I115" s="83" t="str">
        <f aca="false">IF(C115="","",C115*IF(Settings!$B$24=Settings!$C$6,1,IF(Settings!$B$24="USD",1/INDEX(Settings!$B$29:$B$40,MONTH(A115)),INDEX(Settings!$B$29:$B$40,MONTH(A115)))))</f>
        <v/>
      </c>
    </row>
    <row r="116" customFormat="false" ht="15" hidden="false" customHeight="false" outlineLevel="0" collapsed="false">
      <c r="H116" s="0" t="str">
        <f aca="false">IF(B116="","",IF(COUNTIF(Campaigns!$A$7:$A$300,B116)&gt;0,"✓",IF(N(C116)=0,"– no spend","⚠ add to Campaigns tab")))</f>
        <v/>
      </c>
      <c r="I116" s="83" t="str">
        <f aca="false">IF(C116="","",C116*IF(Settings!$B$24=Settings!$C$6,1,IF(Settings!$B$24="USD",1/INDEX(Settings!$B$29:$B$40,MONTH(A116)),INDEX(Settings!$B$29:$B$40,MONTH(A116)))))</f>
        <v/>
      </c>
    </row>
    <row r="117" customFormat="false" ht="15" hidden="false" customHeight="false" outlineLevel="0" collapsed="false">
      <c r="H117" s="0" t="str">
        <f aca="false">IF(B117="","",IF(COUNTIF(Campaigns!$A$7:$A$300,B117)&gt;0,"✓",IF(N(C117)=0,"– no spend","⚠ add to Campaigns tab")))</f>
        <v/>
      </c>
      <c r="I117" s="83" t="str">
        <f aca="false">IF(C117="","",C117*IF(Settings!$B$24=Settings!$C$6,1,IF(Settings!$B$24="USD",1/INDEX(Settings!$B$29:$B$40,MONTH(A117)),INDEX(Settings!$B$29:$B$40,MONTH(A117)))))</f>
        <v/>
      </c>
    </row>
    <row r="118" customFormat="false" ht="15" hidden="false" customHeight="false" outlineLevel="0" collapsed="false">
      <c r="H118" s="0" t="str">
        <f aca="false">IF(B118="","",IF(COUNTIF(Campaigns!$A$7:$A$300,B118)&gt;0,"✓",IF(N(C118)=0,"– no spend","⚠ add to Campaigns tab")))</f>
        <v/>
      </c>
      <c r="I118" s="83" t="str">
        <f aca="false">IF(C118="","",C118*IF(Settings!$B$24=Settings!$C$6,1,IF(Settings!$B$24="USD",1/INDEX(Settings!$B$29:$B$40,MONTH(A118)),INDEX(Settings!$B$29:$B$40,MONTH(A118)))))</f>
        <v/>
      </c>
    </row>
    <row r="119" customFormat="false" ht="15" hidden="false" customHeight="false" outlineLevel="0" collapsed="false">
      <c r="H119" s="0" t="str">
        <f aca="false">IF(B119="","",IF(COUNTIF(Campaigns!$A$7:$A$300,B119)&gt;0,"✓",IF(N(C119)=0,"– no spend","⚠ add to Campaigns tab")))</f>
        <v/>
      </c>
      <c r="I119" s="83" t="str">
        <f aca="false">IF(C119="","",C119*IF(Settings!$B$24=Settings!$C$6,1,IF(Settings!$B$24="USD",1/INDEX(Settings!$B$29:$B$40,MONTH(A119)),INDEX(Settings!$B$29:$B$40,MONTH(A119)))))</f>
        <v/>
      </c>
    </row>
    <row r="120" customFormat="false" ht="15" hidden="false" customHeight="false" outlineLevel="0" collapsed="false">
      <c r="H120" s="0" t="str">
        <f aca="false">IF(B120="","",IF(COUNTIF(Campaigns!$A$7:$A$300,B120)&gt;0,"✓",IF(N(C120)=0,"– no spend","⚠ add to Campaigns tab")))</f>
        <v/>
      </c>
      <c r="I120" s="83" t="str">
        <f aca="false">IF(C120="","",C120*IF(Settings!$B$24=Settings!$C$6,1,IF(Settings!$B$24="USD",1/INDEX(Settings!$B$29:$B$40,MONTH(A120)),INDEX(Settings!$B$29:$B$40,MONTH(A120)))))</f>
        <v/>
      </c>
    </row>
    <row r="121" customFormat="false" ht="15" hidden="false" customHeight="false" outlineLevel="0" collapsed="false">
      <c r="H121" s="0" t="str">
        <f aca="false">IF(B121="","",IF(COUNTIF(Campaigns!$A$7:$A$300,B121)&gt;0,"✓",IF(N(C121)=0,"– no spend","⚠ add to Campaigns tab")))</f>
        <v/>
      </c>
      <c r="I121" s="83" t="str">
        <f aca="false">IF(C121="","",C121*IF(Settings!$B$24=Settings!$C$6,1,IF(Settings!$B$24="USD",1/INDEX(Settings!$B$29:$B$40,MONTH(A121)),INDEX(Settings!$B$29:$B$40,MONTH(A121)))))</f>
        <v/>
      </c>
    </row>
    <row r="122" customFormat="false" ht="15" hidden="false" customHeight="false" outlineLevel="0" collapsed="false">
      <c r="H122" s="0" t="str">
        <f aca="false">IF(B122="","",IF(COUNTIF(Campaigns!$A$7:$A$300,B122)&gt;0,"✓",IF(N(C122)=0,"– no spend","⚠ add to Campaigns tab")))</f>
        <v/>
      </c>
      <c r="I122" s="83" t="str">
        <f aca="false">IF(C122="","",C122*IF(Settings!$B$24=Settings!$C$6,1,IF(Settings!$B$24="USD",1/INDEX(Settings!$B$29:$B$40,MONTH(A122)),INDEX(Settings!$B$29:$B$40,MONTH(A122)))))</f>
        <v/>
      </c>
    </row>
    <row r="123" customFormat="false" ht="15" hidden="false" customHeight="false" outlineLevel="0" collapsed="false">
      <c r="H123" s="0" t="str">
        <f aca="false">IF(B123="","",IF(COUNTIF(Campaigns!$A$7:$A$300,B123)&gt;0,"✓",IF(N(C123)=0,"– no spend","⚠ add to Campaigns tab")))</f>
        <v/>
      </c>
      <c r="I123" s="83" t="str">
        <f aca="false">IF(C123="","",C123*IF(Settings!$B$24=Settings!$C$6,1,IF(Settings!$B$24="USD",1/INDEX(Settings!$B$29:$B$40,MONTH(A123)),INDEX(Settings!$B$29:$B$40,MONTH(A123)))))</f>
        <v/>
      </c>
    </row>
    <row r="124" customFormat="false" ht="15" hidden="false" customHeight="false" outlineLevel="0" collapsed="false">
      <c r="H124" s="0" t="str">
        <f aca="false">IF(B124="","",IF(COUNTIF(Campaigns!$A$7:$A$300,B124)&gt;0,"✓",IF(N(C124)=0,"– no spend","⚠ add to Campaigns tab")))</f>
        <v/>
      </c>
      <c r="I124" s="83" t="str">
        <f aca="false">IF(C124="","",C124*IF(Settings!$B$24=Settings!$C$6,1,IF(Settings!$B$24="USD",1/INDEX(Settings!$B$29:$B$40,MONTH(A124)),INDEX(Settings!$B$29:$B$40,MONTH(A124)))))</f>
        <v/>
      </c>
    </row>
    <row r="125" customFormat="false" ht="15" hidden="false" customHeight="false" outlineLevel="0" collapsed="false">
      <c r="H125" s="0" t="str">
        <f aca="false">IF(B125="","",IF(COUNTIF(Campaigns!$A$7:$A$300,B125)&gt;0,"✓",IF(N(C125)=0,"– no spend","⚠ add to Campaigns tab")))</f>
        <v/>
      </c>
      <c r="I125" s="83" t="str">
        <f aca="false">IF(C125="","",C125*IF(Settings!$B$24=Settings!$C$6,1,IF(Settings!$B$24="USD",1/INDEX(Settings!$B$29:$B$40,MONTH(A125)),INDEX(Settings!$B$29:$B$40,MONTH(A125)))))</f>
        <v/>
      </c>
    </row>
    <row r="126" customFormat="false" ht="15" hidden="false" customHeight="false" outlineLevel="0" collapsed="false">
      <c r="H126" s="0" t="str">
        <f aca="false">IF(B126="","",IF(COUNTIF(Campaigns!$A$7:$A$300,B126)&gt;0,"✓",IF(N(C126)=0,"– no spend","⚠ add to Campaigns tab")))</f>
        <v/>
      </c>
      <c r="I126" s="83" t="str">
        <f aca="false">IF(C126="","",C126*IF(Settings!$B$24=Settings!$C$6,1,IF(Settings!$B$24="USD",1/INDEX(Settings!$B$29:$B$40,MONTH(A126)),INDEX(Settings!$B$29:$B$40,MONTH(A126)))))</f>
        <v/>
      </c>
    </row>
    <row r="127" customFormat="false" ht="15" hidden="false" customHeight="false" outlineLevel="0" collapsed="false">
      <c r="H127" s="0" t="str">
        <f aca="false">IF(B127="","",IF(COUNTIF(Campaigns!$A$7:$A$300,B127)&gt;0,"✓",IF(N(C127)=0,"– no spend","⚠ add to Campaigns tab")))</f>
        <v/>
      </c>
      <c r="I127" s="83" t="str">
        <f aca="false">IF(C127="","",C127*IF(Settings!$B$24=Settings!$C$6,1,IF(Settings!$B$24="USD",1/INDEX(Settings!$B$29:$B$40,MONTH(A127)),INDEX(Settings!$B$29:$B$40,MONTH(A127)))))</f>
        <v/>
      </c>
    </row>
    <row r="128" customFormat="false" ht="15" hidden="false" customHeight="false" outlineLevel="0" collapsed="false">
      <c r="H128" s="0" t="str">
        <f aca="false">IF(B128="","",IF(COUNTIF(Campaigns!$A$7:$A$300,B128)&gt;0,"✓",IF(N(C128)=0,"– no spend","⚠ add to Campaigns tab")))</f>
        <v/>
      </c>
      <c r="I128" s="83" t="str">
        <f aca="false">IF(C128="","",C128*IF(Settings!$B$24=Settings!$C$6,1,IF(Settings!$B$24="USD",1/INDEX(Settings!$B$29:$B$40,MONTH(A128)),INDEX(Settings!$B$29:$B$40,MONTH(A128)))))</f>
        <v/>
      </c>
    </row>
    <row r="129" customFormat="false" ht="15" hidden="false" customHeight="false" outlineLevel="0" collapsed="false">
      <c r="H129" s="0" t="str">
        <f aca="false">IF(B129="","",IF(COUNTIF(Campaigns!$A$7:$A$300,B129)&gt;0,"✓",IF(N(C129)=0,"– no spend","⚠ add to Campaigns tab")))</f>
        <v/>
      </c>
      <c r="I129" s="83" t="str">
        <f aca="false">IF(C129="","",C129*IF(Settings!$B$24=Settings!$C$6,1,IF(Settings!$B$24="USD",1/INDEX(Settings!$B$29:$B$40,MONTH(A129)),INDEX(Settings!$B$29:$B$40,MONTH(A129)))))</f>
        <v/>
      </c>
    </row>
    <row r="130" customFormat="false" ht="15" hidden="false" customHeight="false" outlineLevel="0" collapsed="false">
      <c r="H130" s="0" t="str">
        <f aca="false">IF(B130="","",IF(COUNTIF(Campaigns!$A$7:$A$300,B130)&gt;0,"✓",IF(N(C130)=0,"– no spend","⚠ add to Campaigns tab")))</f>
        <v/>
      </c>
      <c r="I130" s="83" t="str">
        <f aca="false">IF(C130="","",C130*IF(Settings!$B$24=Settings!$C$6,1,IF(Settings!$B$24="USD",1/INDEX(Settings!$B$29:$B$40,MONTH(A130)),INDEX(Settings!$B$29:$B$40,MONTH(A130)))))</f>
        <v/>
      </c>
    </row>
    <row r="131" customFormat="false" ht="15" hidden="false" customHeight="false" outlineLevel="0" collapsed="false">
      <c r="H131" s="0" t="str">
        <f aca="false">IF(B131="","",IF(COUNTIF(Campaigns!$A$7:$A$300,B131)&gt;0,"✓",IF(N(C131)=0,"– no spend","⚠ add to Campaigns tab")))</f>
        <v/>
      </c>
      <c r="I131" s="83" t="str">
        <f aca="false">IF(C131="","",C131*IF(Settings!$B$24=Settings!$C$6,1,IF(Settings!$B$24="USD",1/INDEX(Settings!$B$29:$B$40,MONTH(A131)),INDEX(Settings!$B$29:$B$40,MONTH(A131)))))</f>
        <v/>
      </c>
    </row>
    <row r="132" customFormat="false" ht="15" hidden="false" customHeight="false" outlineLevel="0" collapsed="false">
      <c r="H132" s="0" t="str">
        <f aca="false">IF(B132="","",IF(COUNTIF(Campaigns!$A$7:$A$300,B132)&gt;0,"✓",IF(N(C132)=0,"– no spend","⚠ add to Campaigns tab")))</f>
        <v/>
      </c>
      <c r="I132" s="83" t="str">
        <f aca="false">IF(C132="","",C132*IF(Settings!$B$24=Settings!$C$6,1,IF(Settings!$B$24="USD",1/INDEX(Settings!$B$29:$B$40,MONTH(A132)),INDEX(Settings!$B$29:$B$40,MONTH(A132)))))</f>
        <v/>
      </c>
    </row>
    <row r="133" customFormat="false" ht="15" hidden="false" customHeight="false" outlineLevel="0" collapsed="false">
      <c r="H133" s="0" t="str">
        <f aca="false">IF(B133="","",IF(COUNTIF(Campaigns!$A$7:$A$300,B133)&gt;0,"✓",IF(N(C133)=0,"– no spend","⚠ add to Campaigns tab")))</f>
        <v/>
      </c>
      <c r="I133" s="83" t="str">
        <f aca="false">IF(C133="","",C133*IF(Settings!$B$24=Settings!$C$6,1,IF(Settings!$B$24="USD",1/INDEX(Settings!$B$29:$B$40,MONTH(A133)),INDEX(Settings!$B$29:$B$40,MONTH(A133)))))</f>
        <v/>
      </c>
    </row>
    <row r="134" customFormat="false" ht="15" hidden="false" customHeight="false" outlineLevel="0" collapsed="false">
      <c r="H134" s="0" t="str">
        <f aca="false">IF(B134="","",IF(COUNTIF(Campaigns!$A$7:$A$300,B134)&gt;0,"✓",IF(N(C134)=0,"– no spend","⚠ add to Campaigns tab")))</f>
        <v/>
      </c>
      <c r="I134" s="83" t="str">
        <f aca="false">IF(C134="","",C134*IF(Settings!$B$24=Settings!$C$6,1,IF(Settings!$B$24="USD",1/INDEX(Settings!$B$29:$B$40,MONTH(A134)),INDEX(Settings!$B$29:$B$40,MONTH(A134)))))</f>
        <v/>
      </c>
    </row>
    <row r="135" customFormat="false" ht="15" hidden="false" customHeight="false" outlineLevel="0" collapsed="false">
      <c r="H135" s="0" t="str">
        <f aca="false">IF(B135="","",IF(COUNTIF(Campaigns!$A$7:$A$300,B135)&gt;0,"✓",IF(N(C135)=0,"– no spend","⚠ add to Campaigns tab")))</f>
        <v/>
      </c>
      <c r="I135" s="83" t="str">
        <f aca="false">IF(C135="","",C135*IF(Settings!$B$24=Settings!$C$6,1,IF(Settings!$B$24="USD",1/INDEX(Settings!$B$29:$B$40,MONTH(A135)),INDEX(Settings!$B$29:$B$40,MONTH(A135)))))</f>
        <v/>
      </c>
    </row>
    <row r="136" customFormat="false" ht="15" hidden="false" customHeight="false" outlineLevel="0" collapsed="false">
      <c r="H136" s="0" t="str">
        <f aca="false">IF(B136="","",IF(COUNTIF(Campaigns!$A$7:$A$300,B136)&gt;0,"✓",IF(N(C136)=0,"– no spend","⚠ add to Campaigns tab")))</f>
        <v/>
      </c>
      <c r="I136" s="83" t="str">
        <f aca="false">IF(C136="","",C136*IF(Settings!$B$24=Settings!$C$6,1,IF(Settings!$B$24="USD",1/INDEX(Settings!$B$29:$B$40,MONTH(A136)),INDEX(Settings!$B$29:$B$40,MONTH(A136)))))</f>
        <v/>
      </c>
    </row>
    <row r="137" customFormat="false" ht="15" hidden="false" customHeight="false" outlineLevel="0" collapsed="false">
      <c r="H137" s="0" t="str">
        <f aca="false">IF(B137="","",IF(COUNTIF(Campaigns!$A$7:$A$300,B137)&gt;0,"✓",IF(N(C137)=0,"– no spend","⚠ add to Campaigns tab")))</f>
        <v/>
      </c>
      <c r="I137" s="83" t="str">
        <f aca="false">IF(C137="","",C137*IF(Settings!$B$24=Settings!$C$6,1,IF(Settings!$B$24="USD",1/INDEX(Settings!$B$29:$B$40,MONTH(A137)),INDEX(Settings!$B$29:$B$40,MONTH(A137)))))</f>
        <v/>
      </c>
    </row>
    <row r="138" customFormat="false" ht="15" hidden="false" customHeight="false" outlineLevel="0" collapsed="false">
      <c r="H138" s="0" t="str">
        <f aca="false">IF(B138="","",IF(COUNTIF(Campaigns!$A$7:$A$300,B138)&gt;0,"✓",IF(N(C138)=0,"– no spend","⚠ add to Campaigns tab")))</f>
        <v/>
      </c>
      <c r="I138" s="83" t="str">
        <f aca="false">IF(C138="","",C138*IF(Settings!$B$24=Settings!$C$6,1,IF(Settings!$B$24="USD",1/INDEX(Settings!$B$29:$B$40,MONTH(A138)),INDEX(Settings!$B$29:$B$40,MONTH(A138)))))</f>
        <v/>
      </c>
    </row>
    <row r="139" customFormat="false" ht="15" hidden="false" customHeight="false" outlineLevel="0" collapsed="false">
      <c r="H139" s="0" t="str">
        <f aca="false">IF(B139="","",IF(COUNTIF(Campaigns!$A$7:$A$300,B139)&gt;0,"✓",IF(N(C139)=0,"– no spend","⚠ add to Campaigns tab")))</f>
        <v/>
      </c>
      <c r="I139" s="83" t="str">
        <f aca="false">IF(C139="","",C139*IF(Settings!$B$24=Settings!$C$6,1,IF(Settings!$B$24="USD",1/INDEX(Settings!$B$29:$B$40,MONTH(A139)),INDEX(Settings!$B$29:$B$40,MONTH(A139)))))</f>
        <v/>
      </c>
    </row>
    <row r="140" customFormat="false" ht="15" hidden="false" customHeight="false" outlineLevel="0" collapsed="false">
      <c r="H140" s="0" t="str">
        <f aca="false">IF(B140="","",IF(COUNTIF(Campaigns!$A$7:$A$300,B140)&gt;0,"✓",IF(N(C140)=0,"– no spend","⚠ add to Campaigns tab")))</f>
        <v/>
      </c>
      <c r="I140" s="83" t="str">
        <f aca="false">IF(C140="","",C140*IF(Settings!$B$24=Settings!$C$6,1,IF(Settings!$B$24="USD",1/INDEX(Settings!$B$29:$B$40,MONTH(A140)),INDEX(Settings!$B$29:$B$40,MONTH(A140)))))</f>
        <v/>
      </c>
    </row>
    <row r="141" customFormat="false" ht="15" hidden="false" customHeight="false" outlineLevel="0" collapsed="false">
      <c r="H141" s="0" t="str">
        <f aca="false">IF(B141="","",IF(COUNTIF(Campaigns!$A$7:$A$300,B141)&gt;0,"✓",IF(N(C141)=0,"– no spend","⚠ add to Campaigns tab")))</f>
        <v/>
      </c>
      <c r="I141" s="83" t="str">
        <f aca="false">IF(C141="","",C141*IF(Settings!$B$24=Settings!$C$6,1,IF(Settings!$B$24="USD",1/INDEX(Settings!$B$29:$B$40,MONTH(A141)),INDEX(Settings!$B$29:$B$40,MONTH(A141)))))</f>
        <v/>
      </c>
    </row>
    <row r="142" customFormat="false" ht="15" hidden="false" customHeight="false" outlineLevel="0" collapsed="false">
      <c r="H142" s="0" t="str">
        <f aca="false">IF(B142="","",IF(COUNTIF(Campaigns!$A$7:$A$300,B142)&gt;0,"✓",IF(N(C142)=0,"– no spend","⚠ add to Campaigns tab")))</f>
        <v/>
      </c>
      <c r="I142" s="83" t="str">
        <f aca="false">IF(C142="","",C142*IF(Settings!$B$24=Settings!$C$6,1,IF(Settings!$B$24="USD",1/INDEX(Settings!$B$29:$B$40,MONTH(A142)),INDEX(Settings!$B$29:$B$40,MONTH(A142)))))</f>
        <v/>
      </c>
    </row>
    <row r="143" customFormat="false" ht="15" hidden="false" customHeight="false" outlineLevel="0" collapsed="false">
      <c r="H143" s="0" t="str">
        <f aca="false">IF(B143="","",IF(COUNTIF(Campaigns!$A$7:$A$300,B143)&gt;0,"✓",IF(N(C143)=0,"– no spend","⚠ add to Campaigns tab")))</f>
        <v/>
      </c>
      <c r="I143" s="83" t="str">
        <f aca="false">IF(C143="","",C143*IF(Settings!$B$24=Settings!$C$6,1,IF(Settings!$B$24="USD",1/INDEX(Settings!$B$29:$B$40,MONTH(A143)),INDEX(Settings!$B$29:$B$40,MONTH(A143)))))</f>
        <v/>
      </c>
    </row>
    <row r="144" customFormat="false" ht="15" hidden="false" customHeight="false" outlineLevel="0" collapsed="false">
      <c r="H144" s="0" t="str">
        <f aca="false">IF(B144="","",IF(COUNTIF(Campaigns!$A$7:$A$300,B144)&gt;0,"✓",IF(N(C144)=0,"– no spend","⚠ add to Campaigns tab")))</f>
        <v/>
      </c>
      <c r="I144" s="83" t="str">
        <f aca="false">IF(C144="","",C144*IF(Settings!$B$24=Settings!$C$6,1,IF(Settings!$B$24="USD",1/INDEX(Settings!$B$29:$B$40,MONTH(A144)),INDEX(Settings!$B$29:$B$40,MONTH(A144)))))</f>
        <v/>
      </c>
    </row>
    <row r="145" customFormat="false" ht="15" hidden="false" customHeight="false" outlineLevel="0" collapsed="false">
      <c r="H145" s="0" t="str">
        <f aca="false">IF(B145="","",IF(COUNTIF(Campaigns!$A$7:$A$300,B145)&gt;0,"✓",IF(N(C145)=0,"– no spend","⚠ add to Campaigns tab")))</f>
        <v/>
      </c>
      <c r="I145" s="83" t="str">
        <f aca="false">IF(C145="","",C145*IF(Settings!$B$24=Settings!$C$6,1,IF(Settings!$B$24="USD",1/INDEX(Settings!$B$29:$B$40,MONTH(A145)),INDEX(Settings!$B$29:$B$40,MONTH(A145)))))</f>
        <v/>
      </c>
    </row>
    <row r="146" customFormat="false" ht="15" hidden="false" customHeight="false" outlineLevel="0" collapsed="false">
      <c r="H146" s="0" t="str">
        <f aca="false">IF(B146="","",IF(COUNTIF(Campaigns!$A$7:$A$300,B146)&gt;0,"✓",IF(N(C146)=0,"– no spend","⚠ add to Campaigns tab")))</f>
        <v/>
      </c>
      <c r="I146" s="83" t="str">
        <f aca="false">IF(C146="","",C146*IF(Settings!$B$24=Settings!$C$6,1,IF(Settings!$B$24="USD",1/INDEX(Settings!$B$29:$B$40,MONTH(A146)),INDEX(Settings!$B$29:$B$40,MONTH(A146)))))</f>
        <v/>
      </c>
    </row>
    <row r="147" customFormat="false" ht="15" hidden="false" customHeight="false" outlineLevel="0" collapsed="false">
      <c r="H147" s="0" t="str">
        <f aca="false">IF(B147="","",IF(COUNTIF(Campaigns!$A$7:$A$300,B147)&gt;0,"✓",IF(N(C147)=0,"– no spend","⚠ add to Campaigns tab")))</f>
        <v/>
      </c>
      <c r="I147" s="83" t="str">
        <f aca="false">IF(C147="","",C147*IF(Settings!$B$24=Settings!$C$6,1,IF(Settings!$B$24="USD",1/INDEX(Settings!$B$29:$B$40,MONTH(A147)),INDEX(Settings!$B$29:$B$40,MONTH(A147)))))</f>
        <v/>
      </c>
    </row>
    <row r="148" customFormat="false" ht="15" hidden="false" customHeight="false" outlineLevel="0" collapsed="false">
      <c r="H148" s="0" t="str">
        <f aca="false">IF(B148="","",IF(COUNTIF(Campaigns!$A$7:$A$300,B148)&gt;0,"✓",IF(N(C148)=0,"– no spend","⚠ add to Campaigns tab")))</f>
        <v/>
      </c>
      <c r="I148" s="83" t="str">
        <f aca="false">IF(C148="","",C148*IF(Settings!$B$24=Settings!$C$6,1,IF(Settings!$B$24="USD",1/INDEX(Settings!$B$29:$B$40,MONTH(A148)),INDEX(Settings!$B$29:$B$40,MONTH(A148)))))</f>
        <v/>
      </c>
    </row>
    <row r="149" customFormat="false" ht="15" hidden="false" customHeight="false" outlineLevel="0" collapsed="false">
      <c r="H149" s="0" t="str">
        <f aca="false">IF(B149="","",IF(COUNTIF(Campaigns!$A$7:$A$300,B149)&gt;0,"✓",IF(N(C149)=0,"– no spend","⚠ add to Campaigns tab")))</f>
        <v/>
      </c>
      <c r="I149" s="83" t="str">
        <f aca="false">IF(C149="","",C149*IF(Settings!$B$24=Settings!$C$6,1,IF(Settings!$B$24="USD",1/INDEX(Settings!$B$29:$B$40,MONTH(A149)),INDEX(Settings!$B$29:$B$40,MONTH(A149)))))</f>
        <v/>
      </c>
    </row>
    <row r="150" customFormat="false" ht="15" hidden="false" customHeight="false" outlineLevel="0" collapsed="false">
      <c r="H150" s="0" t="str">
        <f aca="false">IF(B150="","",IF(COUNTIF(Campaigns!$A$7:$A$300,B150)&gt;0,"✓",IF(N(C150)=0,"– no spend","⚠ add to Campaigns tab")))</f>
        <v/>
      </c>
      <c r="I150" s="83" t="str">
        <f aca="false">IF(C150="","",C150*IF(Settings!$B$24=Settings!$C$6,1,IF(Settings!$B$24="USD",1/INDEX(Settings!$B$29:$B$40,MONTH(A150)),INDEX(Settings!$B$29:$B$40,MONTH(A150)))))</f>
        <v/>
      </c>
    </row>
    <row r="151" customFormat="false" ht="15" hidden="false" customHeight="false" outlineLevel="0" collapsed="false">
      <c r="H151" s="0" t="str">
        <f aca="false">IF(B151="","",IF(COUNTIF(Campaigns!$A$7:$A$300,B151)&gt;0,"✓",IF(N(C151)=0,"– no spend","⚠ add to Campaigns tab")))</f>
        <v/>
      </c>
      <c r="I151" s="83" t="str">
        <f aca="false">IF(C151="","",C151*IF(Settings!$B$24=Settings!$C$6,1,IF(Settings!$B$24="USD",1/INDEX(Settings!$B$29:$B$40,MONTH(A151)),INDEX(Settings!$B$29:$B$40,MONTH(A151)))))</f>
        <v/>
      </c>
    </row>
    <row r="152" customFormat="false" ht="15" hidden="false" customHeight="false" outlineLevel="0" collapsed="false">
      <c r="H152" s="0" t="str">
        <f aca="false">IF(B152="","",IF(COUNTIF(Campaigns!$A$7:$A$300,B152)&gt;0,"✓",IF(N(C152)=0,"– no spend","⚠ add to Campaigns tab")))</f>
        <v/>
      </c>
      <c r="I152" s="83" t="str">
        <f aca="false">IF(C152="","",C152*IF(Settings!$B$24=Settings!$C$6,1,IF(Settings!$B$24="USD",1/INDEX(Settings!$B$29:$B$40,MONTH(A152)),INDEX(Settings!$B$29:$B$40,MONTH(A152)))))</f>
        <v/>
      </c>
    </row>
    <row r="153" customFormat="false" ht="15" hidden="false" customHeight="false" outlineLevel="0" collapsed="false">
      <c r="H153" s="0" t="str">
        <f aca="false">IF(B153="","",IF(COUNTIF(Campaigns!$A$7:$A$300,B153)&gt;0,"✓",IF(N(C153)=0,"– no spend","⚠ add to Campaigns tab")))</f>
        <v/>
      </c>
      <c r="I153" s="83" t="str">
        <f aca="false">IF(C153="","",C153*IF(Settings!$B$24=Settings!$C$6,1,IF(Settings!$B$24="USD",1/INDEX(Settings!$B$29:$B$40,MONTH(A153)),INDEX(Settings!$B$29:$B$40,MONTH(A153)))))</f>
        <v/>
      </c>
    </row>
    <row r="154" customFormat="false" ht="15" hidden="false" customHeight="false" outlineLevel="0" collapsed="false">
      <c r="H154" s="0" t="str">
        <f aca="false">IF(B154="","",IF(COUNTIF(Campaigns!$A$7:$A$300,B154)&gt;0,"✓",IF(N(C154)=0,"– no spend","⚠ add to Campaigns tab")))</f>
        <v/>
      </c>
      <c r="I154" s="83" t="str">
        <f aca="false">IF(C154="","",C154*IF(Settings!$B$24=Settings!$C$6,1,IF(Settings!$B$24="USD",1/INDEX(Settings!$B$29:$B$40,MONTH(A154)),INDEX(Settings!$B$29:$B$40,MONTH(A154)))))</f>
        <v/>
      </c>
    </row>
    <row r="155" customFormat="false" ht="15" hidden="false" customHeight="false" outlineLevel="0" collapsed="false">
      <c r="H155" s="0" t="str">
        <f aca="false">IF(B155="","",IF(COUNTIF(Campaigns!$A$7:$A$300,B155)&gt;0,"✓",IF(N(C155)=0,"– no spend","⚠ add to Campaigns tab")))</f>
        <v/>
      </c>
      <c r="I155" s="83" t="str">
        <f aca="false">IF(C155="","",C155*IF(Settings!$B$24=Settings!$C$6,1,IF(Settings!$B$24="USD",1/INDEX(Settings!$B$29:$B$40,MONTH(A155)),INDEX(Settings!$B$29:$B$40,MONTH(A155)))))</f>
        <v/>
      </c>
    </row>
    <row r="156" customFormat="false" ht="15" hidden="false" customHeight="false" outlineLevel="0" collapsed="false">
      <c r="H156" s="0" t="str">
        <f aca="false">IF(B156="","",IF(COUNTIF(Campaigns!$A$7:$A$300,B156)&gt;0,"✓",IF(N(C156)=0,"– no spend","⚠ add to Campaigns tab")))</f>
        <v/>
      </c>
      <c r="I156" s="83" t="str">
        <f aca="false">IF(C156="","",C156*IF(Settings!$B$24=Settings!$C$6,1,IF(Settings!$B$24="USD",1/INDEX(Settings!$B$29:$B$40,MONTH(A156)),INDEX(Settings!$B$29:$B$40,MONTH(A156)))))</f>
        <v/>
      </c>
    </row>
    <row r="157" customFormat="false" ht="15" hidden="false" customHeight="false" outlineLevel="0" collapsed="false">
      <c r="H157" s="0" t="str">
        <f aca="false">IF(B157="","",IF(COUNTIF(Campaigns!$A$7:$A$300,B157)&gt;0,"✓",IF(N(C157)=0,"– no spend","⚠ add to Campaigns tab")))</f>
        <v/>
      </c>
      <c r="I157" s="83" t="str">
        <f aca="false">IF(C157="","",C157*IF(Settings!$B$24=Settings!$C$6,1,IF(Settings!$B$24="USD",1/INDEX(Settings!$B$29:$B$40,MONTH(A157)),INDEX(Settings!$B$29:$B$40,MONTH(A157)))))</f>
        <v/>
      </c>
    </row>
    <row r="158" customFormat="false" ht="15" hidden="false" customHeight="false" outlineLevel="0" collapsed="false">
      <c r="H158" s="0" t="str">
        <f aca="false">IF(B158="","",IF(COUNTIF(Campaigns!$A$7:$A$300,B158)&gt;0,"✓",IF(N(C158)=0,"– no spend","⚠ add to Campaigns tab")))</f>
        <v/>
      </c>
      <c r="I158" s="83" t="str">
        <f aca="false">IF(C158="","",C158*IF(Settings!$B$24=Settings!$C$6,1,IF(Settings!$B$24="USD",1/INDEX(Settings!$B$29:$B$40,MONTH(A158)),INDEX(Settings!$B$29:$B$40,MONTH(A158)))))</f>
        <v/>
      </c>
    </row>
    <row r="159" customFormat="false" ht="15" hidden="false" customHeight="false" outlineLevel="0" collapsed="false">
      <c r="H159" s="0" t="str">
        <f aca="false">IF(B159="","",IF(COUNTIF(Campaigns!$A$7:$A$300,B159)&gt;0,"✓",IF(N(C159)=0,"– no spend","⚠ add to Campaigns tab")))</f>
        <v/>
      </c>
      <c r="I159" s="83" t="str">
        <f aca="false">IF(C159="","",C159*IF(Settings!$B$24=Settings!$C$6,1,IF(Settings!$B$24="USD",1/INDEX(Settings!$B$29:$B$40,MONTH(A159)),INDEX(Settings!$B$29:$B$40,MONTH(A159)))))</f>
        <v/>
      </c>
    </row>
    <row r="160" customFormat="false" ht="15" hidden="false" customHeight="false" outlineLevel="0" collapsed="false">
      <c r="H160" s="0" t="str">
        <f aca="false">IF(B160="","",IF(COUNTIF(Campaigns!$A$7:$A$300,B160)&gt;0,"✓",IF(N(C160)=0,"– no spend","⚠ add to Campaigns tab")))</f>
        <v/>
      </c>
      <c r="I160" s="83" t="str">
        <f aca="false">IF(C160="","",C160*IF(Settings!$B$24=Settings!$C$6,1,IF(Settings!$B$24="USD",1/INDEX(Settings!$B$29:$B$40,MONTH(A160)),INDEX(Settings!$B$29:$B$40,MONTH(A160)))))</f>
        <v/>
      </c>
    </row>
    <row r="161" customFormat="false" ht="15" hidden="false" customHeight="false" outlineLevel="0" collapsed="false">
      <c r="H161" s="0" t="str">
        <f aca="false">IF(B161="","",IF(COUNTIF(Campaigns!$A$7:$A$300,B161)&gt;0,"✓",IF(N(C161)=0,"– no spend","⚠ add to Campaigns tab")))</f>
        <v/>
      </c>
      <c r="I161" s="83" t="str">
        <f aca="false">IF(C161="","",C161*IF(Settings!$B$24=Settings!$C$6,1,IF(Settings!$B$24="USD",1/INDEX(Settings!$B$29:$B$40,MONTH(A161)),INDEX(Settings!$B$29:$B$40,MONTH(A161)))))</f>
        <v/>
      </c>
    </row>
    <row r="162" customFormat="false" ht="15" hidden="false" customHeight="false" outlineLevel="0" collapsed="false">
      <c r="H162" s="0" t="str">
        <f aca="false">IF(B162="","",IF(COUNTIF(Campaigns!$A$7:$A$300,B162)&gt;0,"✓",IF(N(C162)=0,"– no spend","⚠ add to Campaigns tab")))</f>
        <v/>
      </c>
      <c r="I162" s="83" t="str">
        <f aca="false">IF(C162="","",C162*IF(Settings!$B$24=Settings!$C$6,1,IF(Settings!$B$24="USD",1/INDEX(Settings!$B$29:$B$40,MONTH(A162)),INDEX(Settings!$B$29:$B$40,MONTH(A162)))))</f>
        <v/>
      </c>
    </row>
    <row r="163" customFormat="false" ht="15" hidden="false" customHeight="false" outlineLevel="0" collapsed="false">
      <c r="H163" s="0" t="str">
        <f aca="false">IF(B163="","",IF(COUNTIF(Campaigns!$A$7:$A$300,B163)&gt;0,"✓",IF(N(C163)=0,"– no spend","⚠ add to Campaigns tab")))</f>
        <v/>
      </c>
      <c r="I163" s="83" t="str">
        <f aca="false">IF(C163="","",C163*IF(Settings!$B$24=Settings!$C$6,1,IF(Settings!$B$24="USD",1/INDEX(Settings!$B$29:$B$40,MONTH(A163)),INDEX(Settings!$B$29:$B$40,MONTH(A163)))))</f>
        <v/>
      </c>
    </row>
    <row r="164" customFormat="false" ht="15" hidden="false" customHeight="false" outlineLevel="0" collapsed="false">
      <c r="H164" s="0" t="str">
        <f aca="false">IF(B164="","",IF(COUNTIF(Campaigns!$A$7:$A$300,B164)&gt;0,"✓",IF(N(C164)=0,"– no spend","⚠ add to Campaigns tab")))</f>
        <v/>
      </c>
      <c r="I164" s="83" t="str">
        <f aca="false">IF(C164="","",C164*IF(Settings!$B$24=Settings!$C$6,1,IF(Settings!$B$24="USD",1/INDEX(Settings!$B$29:$B$40,MONTH(A164)),INDEX(Settings!$B$29:$B$40,MONTH(A164)))))</f>
        <v/>
      </c>
    </row>
    <row r="165" customFormat="false" ht="15" hidden="false" customHeight="false" outlineLevel="0" collapsed="false">
      <c r="H165" s="0" t="str">
        <f aca="false">IF(B165="","",IF(COUNTIF(Campaigns!$A$7:$A$300,B165)&gt;0,"✓",IF(N(C165)=0,"– no spend","⚠ add to Campaigns tab")))</f>
        <v/>
      </c>
      <c r="I165" s="83" t="str">
        <f aca="false">IF(C165="","",C165*IF(Settings!$B$24=Settings!$C$6,1,IF(Settings!$B$24="USD",1/INDEX(Settings!$B$29:$B$40,MONTH(A165)),INDEX(Settings!$B$29:$B$40,MONTH(A165)))))</f>
        <v/>
      </c>
    </row>
    <row r="166" customFormat="false" ht="15" hidden="false" customHeight="false" outlineLevel="0" collapsed="false">
      <c r="H166" s="0" t="str">
        <f aca="false">IF(B166="","",IF(COUNTIF(Campaigns!$A$7:$A$300,B166)&gt;0,"✓",IF(N(C166)=0,"– no spend","⚠ add to Campaigns tab")))</f>
        <v/>
      </c>
      <c r="I166" s="83" t="str">
        <f aca="false">IF(C166="","",C166*IF(Settings!$B$24=Settings!$C$6,1,IF(Settings!$B$24="USD",1/INDEX(Settings!$B$29:$B$40,MONTH(A166)),INDEX(Settings!$B$29:$B$40,MONTH(A166)))))</f>
        <v/>
      </c>
    </row>
    <row r="167" customFormat="false" ht="15" hidden="false" customHeight="false" outlineLevel="0" collapsed="false">
      <c r="H167" s="0" t="str">
        <f aca="false">IF(B167="","",IF(COUNTIF(Campaigns!$A$7:$A$300,B167)&gt;0,"✓",IF(N(C167)=0,"– no spend","⚠ add to Campaigns tab")))</f>
        <v/>
      </c>
      <c r="I167" s="83" t="str">
        <f aca="false">IF(C167="","",C167*IF(Settings!$B$24=Settings!$C$6,1,IF(Settings!$B$24="USD",1/INDEX(Settings!$B$29:$B$40,MONTH(A167)),INDEX(Settings!$B$29:$B$40,MONTH(A167)))))</f>
        <v/>
      </c>
    </row>
    <row r="168" customFormat="false" ht="15" hidden="false" customHeight="false" outlineLevel="0" collapsed="false">
      <c r="H168" s="0" t="str">
        <f aca="false">IF(B168="","",IF(COUNTIF(Campaigns!$A$7:$A$300,B168)&gt;0,"✓",IF(N(C168)=0,"– no spend","⚠ add to Campaigns tab")))</f>
        <v/>
      </c>
      <c r="I168" s="83" t="str">
        <f aca="false">IF(C168="","",C168*IF(Settings!$B$24=Settings!$C$6,1,IF(Settings!$B$24="USD",1/INDEX(Settings!$B$29:$B$40,MONTH(A168)),INDEX(Settings!$B$29:$B$40,MONTH(A168)))))</f>
        <v/>
      </c>
    </row>
    <row r="169" customFormat="false" ht="15" hidden="false" customHeight="false" outlineLevel="0" collapsed="false">
      <c r="H169" s="0" t="str">
        <f aca="false">IF(B169="","",IF(COUNTIF(Campaigns!$A$7:$A$300,B169)&gt;0,"✓",IF(N(C169)=0,"– no spend","⚠ add to Campaigns tab")))</f>
        <v/>
      </c>
      <c r="I169" s="83" t="str">
        <f aca="false">IF(C169="","",C169*IF(Settings!$B$24=Settings!$C$6,1,IF(Settings!$B$24="USD",1/INDEX(Settings!$B$29:$B$40,MONTH(A169)),INDEX(Settings!$B$29:$B$40,MONTH(A169)))))</f>
        <v/>
      </c>
    </row>
    <row r="170" customFormat="false" ht="15" hidden="false" customHeight="false" outlineLevel="0" collapsed="false">
      <c r="H170" s="0" t="str">
        <f aca="false">IF(B170="","",IF(COUNTIF(Campaigns!$A$7:$A$300,B170)&gt;0,"✓",IF(N(C170)=0,"– no spend","⚠ add to Campaigns tab")))</f>
        <v/>
      </c>
      <c r="I170" s="83" t="str">
        <f aca="false">IF(C170="","",C170*IF(Settings!$B$24=Settings!$C$6,1,IF(Settings!$B$24="USD",1/INDEX(Settings!$B$29:$B$40,MONTH(A170)),INDEX(Settings!$B$29:$B$40,MONTH(A170)))))</f>
        <v/>
      </c>
    </row>
    <row r="171" customFormat="false" ht="15" hidden="false" customHeight="false" outlineLevel="0" collapsed="false">
      <c r="H171" s="0" t="str">
        <f aca="false">IF(B171="","",IF(COUNTIF(Campaigns!$A$7:$A$300,B171)&gt;0,"✓",IF(N(C171)=0,"– no spend","⚠ add to Campaigns tab")))</f>
        <v/>
      </c>
      <c r="I171" s="83" t="str">
        <f aca="false">IF(C171="","",C171*IF(Settings!$B$24=Settings!$C$6,1,IF(Settings!$B$24="USD",1/INDEX(Settings!$B$29:$B$40,MONTH(A171)),INDEX(Settings!$B$29:$B$40,MONTH(A171)))))</f>
        <v/>
      </c>
    </row>
    <row r="172" customFormat="false" ht="15" hidden="false" customHeight="false" outlineLevel="0" collapsed="false">
      <c r="H172" s="0" t="str">
        <f aca="false">IF(B172="","",IF(COUNTIF(Campaigns!$A$7:$A$300,B172)&gt;0,"✓",IF(N(C172)=0,"– no spend","⚠ add to Campaigns tab")))</f>
        <v/>
      </c>
      <c r="I172" s="83" t="str">
        <f aca="false">IF(C172="","",C172*IF(Settings!$B$24=Settings!$C$6,1,IF(Settings!$B$24="USD",1/INDEX(Settings!$B$29:$B$40,MONTH(A172)),INDEX(Settings!$B$29:$B$40,MONTH(A172)))))</f>
        <v/>
      </c>
    </row>
    <row r="173" customFormat="false" ht="15" hidden="false" customHeight="false" outlineLevel="0" collapsed="false">
      <c r="H173" s="0" t="str">
        <f aca="false">IF(B173="","",IF(COUNTIF(Campaigns!$A$7:$A$300,B173)&gt;0,"✓",IF(N(C173)=0,"– no spend","⚠ add to Campaigns tab")))</f>
        <v/>
      </c>
      <c r="I173" s="83" t="str">
        <f aca="false">IF(C173="","",C173*IF(Settings!$B$24=Settings!$C$6,1,IF(Settings!$B$24="USD",1/INDEX(Settings!$B$29:$B$40,MONTH(A173)),INDEX(Settings!$B$29:$B$40,MONTH(A173)))))</f>
        <v/>
      </c>
    </row>
    <row r="174" customFormat="false" ht="15" hidden="false" customHeight="false" outlineLevel="0" collapsed="false">
      <c r="H174" s="0" t="str">
        <f aca="false">IF(B174="","",IF(COUNTIF(Campaigns!$A$7:$A$300,B174)&gt;0,"✓",IF(N(C174)=0,"– no spend","⚠ add to Campaigns tab")))</f>
        <v/>
      </c>
      <c r="I174" s="83" t="str">
        <f aca="false">IF(C174="","",C174*IF(Settings!$B$24=Settings!$C$6,1,IF(Settings!$B$24="USD",1/INDEX(Settings!$B$29:$B$40,MONTH(A174)),INDEX(Settings!$B$29:$B$40,MONTH(A174)))))</f>
        <v/>
      </c>
    </row>
    <row r="175" customFormat="false" ht="15" hidden="false" customHeight="false" outlineLevel="0" collapsed="false">
      <c r="H175" s="0" t="str">
        <f aca="false">IF(B175="","",IF(COUNTIF(Campaigns!$A$7:$A$300,B175)&gt;0,"✓",IF(N(C175)=0,"– no spend","⚠ add to Campaigns tab")))</f>
        <v/>
      </c>
      <c r="I175" s="83" t="str">
        <f aca="false">IF(C175="","",C175*IF(Settings!$B$24=Settings!$C$6,1,IF(Settings!$B$24="USD",1/INDEX(Settings!$B$29:$B$40,MONTH(A175)),INDEX(Settings!$B$29:$B$40,MONTH(A175)))))</f>
        <v/>
      </c>
    </row>
    <row r="176" customFormat="false" ht="15" hidden="false" customHeight="false" outlineLevel="0" collapsed="false">
      <c r="H176" s="0" t="str">
        <f aca="false">IF(B176="","",IF(COUNTIF(Campaigns!$A$7:$A$300,B176)&gt;0,"✓",IF(N(C176)=0,"– no spend","⚠ add to Campaigns tab")))</f>
        <v/>
      </c>
      <c r="I176" s="83" t="str">
        <f aca="false">IF(C176="","",C176*IF(Settings!$B$24=Settings!$C$6,1,IF(Settings!$B$24="USD",1/INDEX(Settings!$B$29:$B$40,MONTH(A176)),INDEX(Settings!$B$29:$B$40,MONTH(A176)))))</f>
        <v/>
      </c>
    </row>
    <row r="177" customFormat="false" ht="15" hidden="false" customHeight="false" outlineLevel="0" collapsed="false">
      <c r="H177" s="0" t="str">
        <f aca="false">IF(B177="","",IF(COUNTIF(Campaigns!$A$7:$A$300,B177)&gt;0,"✓",IF(N(C177)=0,"– no spend","⚠ add to Campaigns tab")))</f>
        <v/>
      </c>
      <c r="I177" s="83" t="str">
        <f aca="false">IF(C177="","",C177*IF(Settings!$B$24=Settings!$C$6,1,IF(Settings!$B$24="USD",1/INDEX(Settings!$B$29:$B$40,MONTH(A177)),INDEX(Settings!$B$29:$B$40,MONTH(A177)))))</f>
        <v/>
      </c>
    </row>
    <row r="178" customFormat="false" ht="15" hidden="false" customHeight="false" outlineLevel="0" collapsed="false">
      <c r="H178" s="0" t="str">
        <f aca="false">IF(B178="","",IF(COUNTIF(Campaigns!$A$7:$A$300,B178)&gt;0,"✓",IF(N(C178)=0,"– no spend","⚠ add to Campaigns tab")))</f>
        <v/>
      </c>
      <c r="I178" s="83" t="str">
        <f aca="false">IF(C178="","",C178*IF(Settings!$B$24=Settings!$C$6,1,IF(Settings!$B$24="USD",1/INDEX(Settings!$B$29:$B$40,MONTH(A178)),INDEX(Settings!$B$29:$B$40,MONTH(A178)))))</f>
        <v/>
      </c>
    </row>
    <row r="179" customFormat="false" ht="15" hidden="false" customHeight="false" outlineLevel="0" collapsed="false">
      <c r="H179" s="0" t="str">
        <f aca="false">IF(B179="","",IF(COUNTIF(Campaigns!$A$7:$A$300,B179)&gt;0,"✓",IF(N(C179)=0,"– no spend","⚠ add to Campaigns tab")))</f>
        <v/>
      </c>
      <c r="I179" s="83" t="str">
        <f aca="false">IF(C179="","",C179*IF(Settings!$B$24=Settings!$C$6,1,IF(Settings!$B$24="USD",1/INDEX(Settings!$B$29:$B$40,MONTH(A179)),INDEX(Settings!$B$29:$B$40,MONTH(A179)))))</f>
        <v/>
      </c>
    </row>
    <row r="180" customFormat="false" ht="15" hidden="false" customHeight="false" outlineLevel="0" collapsed="false">
      <c r="H180" s="0" t="str">
        <f aca="false">IF(B180="","",IF(COUNTIF(Campaigns!$A$7:$A$300,B180)&gt;0,"✓",IF(N(C180)=0,"– no spend","⚠ add to Campaigns tab")))</f>
        <v/>
      </c>
      <c r="I180" s="83" t="str">
        <f aca="false">IF(C180="","",C180*IF(Settings!$B$24=Settings!$C$6,1,IF(Settings!$B$24="USD",1/INDEX(Settings!$B$29:$B$40,MONTH(A180)),INDEX(Settings!$B$29:$B$40,MONTH(A180)))))</f>
        <v/>
      </c>
    </row>
    <row r="181" customFormat="false" ht="15" hidden="false" customHeight="false" outlineLevel="0" collapsed="false">
      <c r="H181" s="0" t="str">
        <f aca="false">IF(B181="","",IF(COUNTIF(Campaigns!$A$7:$A$300,B181)&gt;0,"✓",IF(N(C181)=0,"– no spend","⚠ add to Campaigns tab")))</f>
        <v/>
      </c>
      <c r="I181" s="83" t="str">
        <f aca="false">IF(C181="","",C181*IF(Settings!$B$24=Settings!$C$6,1,IF(Settings!$B$24="USD",1/INDEX(Settings!$B$29:$B$40,MONTH(A181)),INDEX(Settings!$B$29:$B$40,MONTH(A181)))))</f>
        <v/>
      </c>
    </row>
    <row r="182" customFormat="false" ht="15" hidden="false" customHeight="false" outlineLevel="0" collapsed="false">
      <c r="H182" s="0" t="str">
        <f aca="false">IF(B182="","",IF(COUNTIF(Campaigns!$A$7:$A$300,B182)&gt;0,"✓",IF(N(C182)=0,"– no spend","⚠ add to Campaigns tab")))</f>
        <v/>
      </c>
      <c r="I182" s="83" t="str">
        <f aca="false">IF(C182="","",C182*IF(Settings!$B$24=Settings!$C$6,1,IF(Settings!$B$24="USD",1/INDEX(Settings!$B$29:$B$40,MONTH(A182)),INDEX(Settings!$B$29:$B$40,MONTH(A182)))))</f>
        <v/>
      </c>
    </row>
    <row r="183" customFormat="false" ht="15" hidden="false" customHeight="false" outlineLevel="0" collapsed="false">
      <c r="H183" s="0" t="str">
        <f aca="false">IF(B183="","",IF(COUNTIF(Campaigns!$A$7:$A$300,B183)&gt;0,"✓",IF(N(C183)=0,"– no spend","⚠ add to Campaigns tab")))</f>
        <v/>
      </c>
      <c r="I183" s="83" t="str">
        <f aca="false">IF(C183="","",C183*IF(Settings!$B$24=Settings!$C$6,1,IF(Settings!$B$24="USD",1/INDEX(Settings!$B$29:$B$40,MONTH(A183)),INDEX(Settings!$B$29:$B$40,MONTH(A183)))))</f>
        <v/>
      </c>
    </row>
    <row r="184" customFormat="false" ht="15" hidden="false" customHeight="false" outlineLevel="0" collapsed="false">
      <c r="H184" s="0" t="str">
        <f aca="false">IF(B184="","",IF(COUNTIF(Campaigns!$A$7:$A$300,B184)&gt;0,"✓",IF(N(C184)=0,"– no spend","⚠ add to Campaigns tab")))</f>
        <v/>
      </c>
      <c r="I184" s="83" t="str">
        <f aca="false">IF(C184="","",C184*IF(Settings!$B$24=Settings!$C$6,1,IF(Settings!$B$24="USD",1/INDEX(Settings!$B$29:$B$40,MONTH(A184)),INDEX(Settings!$B$29:$B$40,MONTH(A184)))))</f>
        <v/>
      </c>
    </row>
    <row r="185" customFormat="false" ht="15" hidden="false" customHeight="false" outlineLevel="0" collapsed="false">
      <c r="H185" s="0" t="str">
        <f aca="false">IF(B185="","",IF(COUNTIF(Campaigns!$A$7:$A$300,B185)&gt;0,"✓",IF(N(C185)=0,"– no spend","⚠ add to Campaigns tab")))</f>
        <v/>
      </c>
      <c r="I185" s="83" t="str">
        <f aca="false">IF(C185="","",C185*IF(Settings!$B$24=Settings!$C$6,1,IF(Settings!$B$24="USD",1/INDEX(Settings!$B$29:$B$40,MONTH(A185)),INDEX(Settings!$B$29:$B$40,MONTH(A185)))))</f>
        <v/>
      </c>
    </row>
    <row r="186" customFormat="false" ht="15" hidden="false" customHeight="false" outlineLevel="0" collapsed="false">
      <c r="H186" s="0" t="str">
        <f aca="false">IF(B186="","",IF(COUNTIF(Campaigns!$A$7:$A$300,B186)&gt;0,"✓",IF(N(C186)=0,"– no spend","⚠ add to Campaigns tab")))</f>
        <v/>
      </c>
      <c r="I186" s="83" t="str">
        <f aca="false">IF(C186="","",C186*IF(Settings!$B$24=Settings!$C$6,1,IF(Settings!$B$24="USD",1/INDEX(Settings!$B$29:$B$40,MONTH(A186)),INDEX(Settings!$B$29:$B$40,MONTH(A186)))))</f>
        <v/>
      </c>
    </row>
    <row r="187" customFormat="false" ht="15" hidden="false" customHeight="false" outlineLevel="0" collapsed="false">
      <c r="H187" s="0" t="str">
        <f aca="false">IF(B187="","",IF(COUNTIF(Campaigns!$A$7:$A$300,B187)&gt;0,"✓",IF(N(C187)=0,"– no spend","⚠ add to Campaigns tab")))</f>
        <v/>
      </c>
      <c r="I187" s="83" t="str">
        <f aca="false">IF(C187="","",C187*IF(Settings!$B$24=Settings!$C$6,1,IF(Settings!$B$24="USD",1/INDEX(Settings!$B$29:$B$40,MONTH(A187)),INDEX(Settings!$B$29:$B$40,MONTH(A187)))))</f>
        <v/>
      </c>
    </row>
    <row r="188" customFormat="false" ht="15" hidden="false" customHeight="false" outlineLevel="0" collapsed="false">
      <c r="H188" s="0" t="str">
        <f aca="false">IF(B188="","",IF(COUNTIF(Campaigns!$A$7:$A$300,B188)&gt;0,"✓",IF(N(C188)=0,"– no spend","⚠ add to Campaigns tab")))</f>
        <v/>
      </c>
      <c r="I188" s="83" t="str">
        <f aca="false">IF(C188="","",C188*IF(Settings!$B$24=Settings!$C$6,1,IF(Settings!$B$24="USD",1/INDEX(Settings!$B$29:$B$40,MONTH(A188)),INDEX(Settings!$B$29:$B$40,MONTH(A188)))))</f>
        <v/>
      </c>
    </row>
    <row r="189" customFormat="false" ht="15" hidden="false" customHeight="false" outlineLevel="0" collapsed="false">
      <c r="H189" s="0" t="str">
        <f aca="false">IF(B189="","",IF(COUNTIF(Campaigns!$A$7:$A$300,B189)&gt;0,"✓",IF(N(C189)=0,"– no spend","⚠ add to Campaigns tab")))</f>
        <v/>
      </c>
      <c r="I189" s="83" t="str">
        <f aca="false">IF(C189="","",C189*IF(Settings!$B$24=Settings!$C$6,1,IF(Settings!$B$24="USD",1/INDEX(Settings!$B$29:$B$40,MONTH(A189)),INDEX(Settings!$B$29:$B$40,MONTH(A189)))))</f>
        <v/>
      </c>
    </row>
    <row r="190" customFormat="false" ht="15" hidden="false" customHeight="false" outlineLevel="0" collapsed="false">
      <c r="H190" s="0" t="str">
        <f aca="false">IF(B190="","",IF(COUNTIF(Campaigns!$A$7:$A$300,B190)&gt;0,"✓",IF(N(C190)=0,"– no spend","⚠ add to Campaigns tab")))</f>
        <v/>
      </c>
      <c r="I190" s="83" t="str">
        <f aca="false">IF(C190="","",C190*IF(Settings!$B$24=Settings!$C$6,1,IF(Settings!$B$24="USD",1/INDEX(Settings!$B$29:$B$40,MONTH(A190)),INDEX(Settings!$B$29:$B$40,MONTH(A190)))))</f>
        <v/>
      </c>
    </row>
    <row r="191" customFormat="false" ht="15" hidden="false" customHeight="false" outlineLevel="0" collapsed="false">
      <c r="H191" s="0" t="str">
        <f aca="false">IF(B191="","",IF(COUNTIF(Campaigns!$A$7:$A$300,B191)&gt;0,"✓",IF(N(C191)=0,"– no spend","⚠ add to Campaigns tab")))</f>
        <v/>
      </c>
      <c r="I191" s="83" t="str">
        <f aca="false">IF(C191="","",C191*IF(Settings!$B$24=Settings!$C$6,1,IF(Settings!$B$24="USD",1/INDEX(Settings!$B$29:$B$40,MONTH(A191)),INDEX(Settings!$B$29:$B$40,MONTH(A191)))))</f>
        <v/>
      </c>
    </row>
    <row r="192" customFormat="false" ht="15" hidden="false" customHeight="false" outlineLevel="0" collapsed="false">
      <c r="H192" s="0" t="str">
        <f aca="false">IF(B192="","",IF(COUNTIF(Campaigns!$A$7:$A$300,B192)&gt;0,"✓",IF(N(C192)=0,"– no spend","⚠ add to Campaigns tab")))</f>
        <v/>
      </c>
      <c r="I192" s="83" t="str">
        <f aca="false">IF(C192="","",C192*IF(Settings!$B$24=Settings!$C$6,1,IF(Settings!$B$24="USD",1/INDEX(Settings!$B$29:$B$40,MONTH(A192)),INDEX(Settings!$B$29:$B$40,MONTH(A192)))))</f>
        <v/>
      </c>
    </row>
    <row r="193" customFormat="false" ht="15" hidden="false" customHeight="false" outlineLevel="0" collapsed="false">
      <c r="H193" s="0" t="str">
        <f aca="false">IF(B193="","",IF(COUNTIF(Campaigns!$A$7:$A$300,B193)&gt;0,"✓",IF(N(C193)=0,"– no spend","⚠ add to Campaigns tab")))</f>
        <v/>
      </c>
      <c r="I193" s="83" t="str">
        <f aca="false">IF(C193="","",C193*IF(Settings!$B$24=Settings!$C$6,1,IF(Settings!$B$24="USD",1/INDEX(Settings!$B$29:$B$40,MONTH(A193)),INDEX(Settings!$B$29:$B$40,MONTH(A193)))))</f>
        <v/>
      </c>
    </row>
    <row r="194" customFormat="false" ht="15" hidden="false" customHeight="false" outlineLevel="0" collapsed="false">
      <c r="H194" s="0" t="str">
        <f aca="false">IF(B194="","",IF(COUNTIF(Campaigns!$A$7:$A$300,B194)&gt;0,"✓",IF(N(C194)=0,"– no spend","⚠ add to Campaigns tab")))</f>
        <v/>
      </c>
      <c r="I194" s="83" t="str">
        <f aca="false">IF(C194="","",C194*IF(Settings!$B$24=Settings!$C$6,1,IF(Settings!$B$24="USD",1/INDEX(Settings!$B$29:$B$40,MONTH(A194)),INDEX(Settings!$B$29:$B$40,MONTH(A194)))))</f>
        <v/>
      </c>
    </row>
    <row r="195" customFormat="false" ht="15" hidden="false" customHeight="false" outlineLevel="0" collapsed="false">
      <c r="H195" s="0" t="str">
        <f aca="false">IF(B195="","",IF(COUNTIF(Campaigns!$A$7:$A$300,B195)&gt;0,"✓",IF(N(C195)=0,"– no spend","⚠ add to Campaigns tab")))</f>
        <v/>
      </c>
      <c r="I195" s="83" t="str">
        <f aca="false">IF(C195="","",C195*IF(Settings!$B$24=Settings!$C$6,1,IF(Settings!$B$24="USD",1/INDEX(Settings!$B$29:$B$40,MONTH(A195)),INDEX(Settings!$B$29:$B$40,MONTH(A195)))))</f>
        <v/>
      </c>
    </row>
    <row r="196" customFormat="false" ht="15" hidden="false" customHeight="false" outlineLevel="0" collapsed="false">
      <c r="H196" s="0" t="str">
        <f aca="false">IF(B196="","",IF(COUNTIF(Campaigns!$A$7:$A$300,B196)&gt;0,"✓",IF(N(C196)=0,"– no spend","⚠ add to Campaigns tab")))</f>
        <v/>
      </c>
      <c r="I196" s="83" t="str">
        <f aca="false">IF(C196="","",C196*IF(Settings!$B$24=Settings!$C$6,1,IF(Settings!$B$24="USD",1/INDEX(Settings!$B$29:$B$40,MONTH(A196)),INDEX(Settings!$B$29:$B$40,MONTH(A196)))))</f>
        <v/>
      </c>
    </row>
    <row r="197" customFormat="false" ht="15" hidden="false" customHeight="false" outlineLevel="0" collapsed="false">
      <c r="H197" s="0" t="str">
        <f aca="false">IF(B197="","",IF(COUNTIF(Campaigns!$A$7:$A$300,B197)&gt;0,"✓",IF(N(C197)=0,"– no spend","⚠ add to Campaigns tab")))</f>
        <v/>
      </c>
      <c r="I197" s="83" t="str">
        <f aca="false">IF(C197="","",C197*IF(Settings!$B$24=Settings!$C$6,1,IF(Settings!$B$24="USD",1/INDEX(Settings!$B$29:$B$40,MONTH(A197)),INDEX(Settings!$B$29:$B$40,MONTH(A197)))))</f>
        <v/>
      </c>
    </row>
    <row r="198" customFormat="false" ht="15" hidden="false" customHeight="false" outlineLevel="0" collapsed="false">
      <c r="H198" s="0" t="str">
        <f aca="false">IF(B198="","",IF(COUNTIF(Campaigns!$A$7:$A$300,B198)&gt;0,"✓",IF(N(C198)=0,"– no spend","⚠ add to Campaigns tab")))</f>
        <v/>
      </c>
      <c r="I198" s="83" t="str">
        <f aca="false">IF(C198="","",C198*IF(Settings!$B$24=Settings!$C$6,1,IF(Settings!$B$24="USD",1/INDEX(Settings!$B$29:$B$40,MONTH(A198)),INDEX(Settings!$B$29:$B$40,MONTH(A198)))))</f>
        <v/>
      </c>
    </row>
    <row r="199" customFormat="false" ht="15" hidden="false" customHeight="false" outlineLevel="0" collapsed="false">
      <c r="H199" s="0" t="str">
        <f aca="false">IF(B199="","",IF(COUNTIF(Campaigns!$A$7:$A$300,B199)&gt;0,"✓",IF(N(C199)=0,"– no spend","⚠ add to Campaigns tab")))</f>
        <v/>
      </c>
      <c r="I199" s="83" t="str">
        <f aca="false">IF(C199="","",C199*IF(Settings!$B$24=Settings!$C$6,1,IF(Settings!$B$24="USD",1/INDEX(Settings!$B$29:$B$40,MONTH(A199)),INDEX(Settings!$B$29:$B$40,MONTH(A199)))))</f>
        <v/>
      </c>
    </row>
    <row r="200" customFormat="false" ht="15" hidden="false" customHeight="false" outlineLevel="0" collapsed="false">
      <c r="H200" s="0" t="str">
        <f aca="false">IF(B200="","",IF(COUNTIF(Campaigns!$A$7:$A$300,B200)&gt;0,"✓",IF(N(C200)=0,"– no spend","⚠ add to Campaigns tab")))</f>
        <v/>
      </c>
      <c r="I200" s="83" t="str">
        <f aca="false">IF(C200="","",C200*IF(Settings!$B$24=Settings!$C$6,1,IF(Settings!$B$24="USD",1/INDEX(Settings!$B$29:$B$40,MONTH(A200)),INDEX(Settings!$B$29:$B$40,MONTH(A200)))))</f>
        <v/>
      </c>
    </row>
    <row r="201" customFormat="false" ht="15" hidden="false" customHeight="false" outlineLevel="0" collapsed="false">
      <c r="H201" s="0" t="str">
        <f aca="false">IF(B201="","",IF(COUNTIF(Campaigns!$A$7:$A$300,B201)&gt;0,"✓",IF(N(C201)=0,"– no spend","⚠ add to Campaigns tab")))</f>
        <v/>
      </c>
      <c r="I201" s="83" t="str">
        <f aca="false">IF(C201="","",C201*IF(Settings!$B$24=Settings!$C$6,1,IF(Settings!$B$24="USD",1/INDEX(Settings!$B$29:$B$40,MONTH(A201)),INDEX(Settings!$B$29:$B$40,MONTH(A201)))))</f>
        <v/>
      </c>
    </row>
    <row r="202" customFormat="false" ht="15" hidden="false" customHeight="false" outlineLevel="0" collapsed="false">
      <c r="H202" s="0" t="str">
        <f aca="false">IF(B202="","",IF(COUNTIF(Campaigns!$A$7:$A$300,B202)&gt;0,"✓",IF(N(C202)=0,"– no spend","⚠ add to Campaigns tab")))</f>
        <v/>
      </c>
      <c r="I202" s="83" t="str">
        <f aca="false">IF(C202="","",C202*IF(Settings!$B$24=Settings!$C$6,1,IF(Settings!$B$24="USD",1/INDEX(Settings!$B$29:$B$40,MONTH(A202)),INDEX(Settings!$B$29:$B$40,MONTH(A202)))))</f>
        <v/>
      </c>
    </row>
    <row r="203" customFormat="false" ht="15" hidden="false" customHeight="false" outlineLevel="0" collapsed="false">
      <c r="H203" s="0" t="str">
        <f aca="false">IF(B203="","",IF(COUNTIF(Campaigns!$A$7:$A$300,B203)&gt;0,"✓",IF(N(C203)=0,"– no spend","⚠ add to Campaigns tab")))</f>
        <v/>
      </c>
      <c r="I203" s="83" t="str">
        <f aca="false">IF(C203="","",C203*IF(Settings!$B$24=Settings!$C$6,1,IF(Settings!$B$24="USD",1/INDEX(Settings!$B$29:$B$40,MONTH(A203)),INDEX(Settings!$B$29:$B$40,MONTH(A203)))))</f>
        <v/>
      </c>
    </row>
    <row r="204" customFormat="false" ht="15" hidden="false" customHeight="false" outlineLevel="0" collapsed="false">
      <c r="H204" s="0" t="str">
        <f aca="false">IF(B204="","",IF(COUNTIF(Campaigns!$A$7:$A$300,B204)&gt;0,"✓",IF(N(C204)=0,"– no spend","⚠ add to Campaigns tab")))</f>
        <v/>
      </c>
      <c r="I204" s="83" t="str">
        <f aca="false">IF(C204="","",C204*IF(Settings!$B$24=Settings!$C$6,1,IF(Settings!$B$24="USD",1/INDEX(Settings!$B$29:$B$40,MONTH(A204)),INDEX(Settings!$B$29:$B$40,MONTH(A204)))))</f>
        <v/>
      </c>
    </row>
    <row r="205" customFormat="false" ht="15" hidden="false" customHeight="false" outlineLevel="0" collapsed="false">
      <c r="H205" s="0" t="str">
        <f aca="false">IF(B205="","",IF(COUNTIF(Campaigns!$A$7:$A$300,B205)&gt;0,"✓",IF(N(C205)=0,"– no spend","⚠ add to Campaigns tab")))</f>
        <v/>
      </c>
      <c r="I205" s="83" t="str">
        <f aca="false">IF(C205="","",C205*IF(Settings!$B$24=Settings!$C$6,1,IF(Settings!$B$24="USD",1/INDEX(Settings!$B$29:$B$40,MONTH(A205)),INDEX(Settings!$B$29:$B$40,MONTH(A205)))))</f>
        <v/>
      </c>
    </row>
    <row r="206" customFormat="false" ht="15" hidden="false" customHeight="false" outlineLevel="0" collapsed="false">
      <c r="H206" s="0" t="str">
        <f aca="false">IF(B206="","",IF(COUNTIF(Campaigns!$A$7:$A$300,B206)&gt;0,"✓",IF(N(C206)=0,"– no spend","⚠ add to Campaigns tab")))</f>
        <v/>
      </c>
      <c r="I206" s="83" t="str">
        <f aca="false">IF(C206="","",C206*IF(Settings!$B$24=Settings!$C$6,1,IF(Settings!$B$24="USD",1/INDEX(Settings!$B$29:$B$40,MONTH(A206)),INDEX(Settings!$B$29:$B$40,MONTH(A206)))))</f>
        <v/>
      </c>
    </row>
    <row r="207" customFormat="false" ht="15" hidden="false" customHeight="false" outlineLevel="0" collapsed="false">
      <c r="H207" s="0" t="str">
        <f aca="false">IF(B207="","",IF(COUNTIF(Campaigns!$A$7:$A$300,B207)&gt;0,"✓",IF(N(C207)=0,"– no spend","⚠ add to Campaigns tab")))</f>
        <v/>
      </c>
      <c r="I207" s="83" t="str">
        <f aca="false">IF(C207="","",C207*IF(Settings!$B$24=Settings!$C$6,1,IF(Settings!$B$24="USD",1/INDEX(Settings!$B$29:$B$40,MONTH(A207)),INDEX(Settings!$B$29:$B$40,MONTH(A207)))))</f>
        <v/>
      </c>
    </row>
    <row r="208" customFormat="false" ht="15" hidden="false" customHeight="false" outlineLevel="0" collapsed="false">
      <c r="H208" s="0" t="str">
        <f aca="false">IF(B208="","",IF(COUNTIF(Campaigns!$A$7:$A$300,B208)&gt;0,"✓",IF(N(C208)=0,"– no spend","⚠ add to Campaigns tab")))</f>
        <v/>
      </c>
      <c r="I208" s="83" t="str">
        <f aca="false">IF(C208="","",C208*IF(Settings!$B$24=Settings!$C$6,1,IF(Settings!$B$24="USD",1/INDEX(Settings!$B$29:$B$40,MONTH(A208)),INDEX(Settings!$B$29:$B$40,MONTH(A208)))))</f>
        <v/>
      </c>
    </row>
    <row r="209" customFormat="false" ht="15" hidden="false" customHeight="false" outlineLevel="0" collapsed="false">
      <c r="H209" s="0" t="str">
        <f aca="false">IF(B209="","",IF(COUNTIF(Campaigns!$A$7:$A$300,B209)&gt;0,"✓",IF(N(C209)=0,"– no spend","⚠ add to Campaigns tab")))</f>
        <v/>
      </c>
      <c r="I209" s="83" t="str">
        <f aca="false">IF(C209="","",C209*IF(Settings!$B$24=Settings!$C$6,1,IF(Settings!$B$24="USD",1/INDEX(Settings!$B$29:$B$40,MONTH(A209)),INDEX(Settings!$B$29:$B$40,MONTH(A209)))))</f>
        <v/>
      </c>
    </row>
    <row r="210" customFormat="false" ht="15" hidden="false" customHeight="false" outlineLevel="0" collapsed="false">
      <c r="H210" s="0" t="str">
        <f aca="false">IF(B210="","",IF(COUNTIF(Campaigns!$A$7:$A$300,B210)&gt;0,"✓",IF(N(C210)=0,"– no spend","⚠ add to Campaigns tab")))</f>
        <v/>
      </c>
      <c r="I210" s="83" t="str">
        <f aca="false">IF(C210="","",C210*IF(Settings!$B$24=Settings!$C$6,1,IF(Settings!$B$24="USD",1/INDEX(Settings!$B$29:$B$40,MONTH(A210)),INDEX(Settings!$B$29:$B$40,MONTH(A210)))))</f>
        <v/>
      </c>
    </row>
    <row r="211" customFormat="false" ht="15" hidden="false" customHeight="false" outlineLevel="0" collapsed="false">
      <c r="H211" s="0" t="str">
        <f aca="false">IF(B211="","",IF(COUNTIF(Campaigns!$A$7:$A$300,B211)&gt;0,"✓",IF(N(C211)=0,"– no spend","⚠ add to Campaigns tab")))</f>
        <v/>
      </c>
      <c r="I211" s="83" t="str">
        <f aca="false">IF(C211="","",C211*IF(Settings!$B$24=Settings!$C$6,1,IF(Settings!$B$24="USD",1/INDEX(Settings!$B$29:$B$40,MONTH(A211)),INDEX(Settings!$B$29:$B$40,MONTH(A211)))))</f>
        <v/>
      </c>
    </row>
    <row r="212" customFormat="false" ht="15" hidden="false" customHeight="false" outlineLevel="0" collapsed="false">
      <c r="H212" s="0" t="str">
        <f aca="false">IF(B212="","",IF(COUNTIF(Campaigns!$A$7:$A$300,B212)&gt;0,"✓",IF(N(C212)=0,"– no spend","⚠ add to Campaigns tab")))</f>
        <v/>
      </c>
      <c r="I212" s="83" t="str">
        <f aca="false">IF(C212="","",C212*IF(Settings!$B$24=Settings!$C$6,1,IF(Settings!$B$24="USD",1/INDEX(Settings!$B$29:$B$40,MONTH(A212)),INDEX(Settings!$B$29:$B$40,MONTH(A212)))))</f>
        <v/>
      </c>
    </row>
    <row r="213" customFormat="false" ht="15" hidden="false" customHeight="false" outlineLevel="0" collapsed="false">
      <c r="H213" s="0" t="str">
        <f aca="false">IF(B213="","",IF(COUNTIF(Campaigns!$A$7:$A$300,B213)&gt;0,"✓",IF(N(C213)=0,"– no spend","⚠ add to Campaigns tab")))</f>
        <v/>
      </c>
      <c r="I213" s="83" t="str">
        <f aca="false">IF(C213="","",C213*IF(Settings!$B$24=Settings!$C$6,1,IF(Settings!$B$24="USD",1/INDEX(Settings!$B$29:$B$40,MONTH(A213)),INDEX(Settings!$B$29:$B$40,MONTH(A213)))))</f>
        <v/>
      </c>
    </row>
    <row r="214" customFormat="false" ht="15" hidden="false" customHeight="false" outlineLevel="0" collapsed="false">
      <c r="H214" s="0" t="str">
        <f aca="false">IF(B214="","",IF(COUNTIF(Campaigns!$A$7:$A$300,B214)&gt;0,"✓",IF(N(C214)=0,"– no spend","⚠ add to Campaigns tab")))</f>
        <v/>
      </c>
      <c r="I214" s="83" t="str">
        <f aca="false">IF(C214="","",C214*IF(Settings!$B$24=Settings!$C$6,1,IF(Settings!$B$24="USD",1/INDEX(Settings!$B$29:$B$40,MONTH(A214)),INDEX(Settings!$B$29:$B$40,MONTH(A214)))))</f>
        <v/>
      </c>
    </row>
    <row r="215" customFormat="false" ht="15" hidden="false" customHeight="false" outlineLevel="0" collapsed="false">
      <c r="H215" s="0" t="str">
        <f aca="false">IF(B215="","",IF(COUNTIF(Campaigns!$A$7:$A$300,B215)&gt;0,"✓",IF(N(C215)=0,"– no spend","⚠ add to Campaigns tab")))</f>
        <v/>
      </c>
      <c r="I215" s="83" t="str">
        <f aca="false">IF(C215="","",C215*IF(Settings!$B$24=Settings!$C$6,1,IF(Settings!$B$24="USD",1/INDEX(Settings!$B$29:$B$40,MONTH(A215)),INDEX(Settings!$B$29:$B$40,MONTH(A215)))))</f>
        <v/>
      </c>
    </row>
    <row r="216" customFormat="false" ht="15" hidden="false" customHeight="false" outlineLevel="0" collapsed="false">
      <c r="H216" s="0" t="str">
        <f aca="false">IF(B216="","",IF(COUNTIF(Campaigns!$A$7:$A$300,B216)&gt;0,"✓",IF(N(C216)=0,"– no spend","⚠ add to Campaigns tab")))</f>
        <v/>
      </c>
      <c r="I216" s="83" t="str">
        <f aca="false">IF(C216="","",C216*IF(Settings!$B$24=Settings!$C$6,1,IF(Settings!$B$24="USD",1/INDEX(Settings!$B$29:$B$40,MONTH(A216)),INDEX(Settings!$B$29:$B$40,MONTH(A216)))))</f>
        <v/>
      </c>
    </row>
    <row r="217" customFormat="false" ht="15" hidden="false" customHeight="false" outlineLevel="0" collapsed="false">
      <c r="H217" s="0" t="str">
        <f aca="false">IF(B217="","",IF(COUNTIF(Campaigns!$A$7:$A$300,B217)&gt;0,"✓",IF(N(C217)=0,"– no spend","⚠ add to Campaigns tab")))</f>
        <v/>
      </c>
      <c r="I217" s="83" t="str">
        <f aca="false">IF(C217="","",C217*IF(Settings!$B$24=Settings!$C$6,1,IF(Settings!$B$24="USD",1/INDEX(Settings!$B$29:$B$40,MONTH(A217)),INDEX(Settings!$B$29:$B$40,MONTH(A217)))))</f>
        <v/>
      </c>
    </row>
    <row r="218" customFormat="false" ht="15" hidden="false" customHeight="false" outlineLevel="0" collapsed="false">
      <c r="H218" s="0" t="str">
        <f aca="false">IF(B218="","",IF(COUNTIF(Campaigns!$A$7:$A$300,B218)&gt;0,"✓",IF(N(C218)=0,"– no spend","⚠ add to Campaigns tab")))</f>
        <v/>
      </c>
      <c r="I218" s="83" t="str">
        <f aca="false">IF(C218="","",C218*IF(Settings!$B$24=Settings!$C$6,1,IF(Settings!$B$24="USD",1/INDEX(Settings!$B$29:$B$40,MONTH(A218)),INDEX(Settings!$B$29:$B$40,MONTH(A218)))))</f>
        <v/>
      </c>
    </row>
    <row r="219" customFormat="false" ht="15" hidden="false" customHeight="false" outlineLevel="0" collapsed="false">
      <c r="H219" s="0" t="str">
        <f aca="false">IF(B219="","",IF(COUNTIF(Campaigns!$A$7:$A$300,B219)&gt;0,"✓",IF(N(C219)=0,"– no spend","⚠ add to Campaigns tab")))</f>
        <v/>
      </c>
      <c r="I219" s="83" t="str">
        <f aca="false">IF(C219="","",C219*IF(Settings!$B$24=Settings!$C$6,1,IF(Settings!$B$24="USD",1/INDEX(Settings!$B$29:$B$40,MONTH(A219)),INDEX(Settings!$B$29:$B$40,MONTH(A219)))))</f>
        <v/>
      </c>
    </row>
    <row r="220" customFormat="false" ht="15" hidden="false" customHeight="false" outlineLevel="0" collapsed="false">
      <c r="H220" s="0" t="str">
        <f aca="false">IF(B220="","",IF(COUNTIF(Campaigns!$A$7:$A$300,B220)&gt;0,"✓",IF(N(C220)=0,"– no spend","⚠ add to Campaigns tab")))</f>
        <v/>
      </c>
      <c r="I220" s="83" t="str">
        <f aca="false">IF(C220="","",C220*IF(Settings!$B$24=Settings!$C$6,1,IF(Settings!$B$24="USD",1/INDEX(Settings!$B$29:$B$40,MONTH(A220)),INDEX(Settings!$B$29:$B$40,MONTH(A220)))))</f>
        <v/>
      </c>
    </row>
    <row r="221" customFormat="false" ht="15" hidden="false" customHeight="false" outlineLevel="0" collapsed="false">
      <c r="H221" s="0" t="str">
        <f aca="false">IF(B221="","",IF(COUNTIF(Campaigns!$A$7:$A$300,B221)&gt;0,"✓",IF(N(C221)=0,"– no spend","⚠ add to Campaigns tab")))</f>
        <v/>
      </c>
      <c r="I221" s="83" t="str">
        <f aca="false">IF(C221="","",C221*IF(Settings!$B$24=Settings!$C$6,1,IF(Settings!$B$24="USD",1/INDEX(Settings!$B$29:$B$40,MONTH(A221)),INDEX(Settings!$B$29:$B$40,MONTH(A221)))))</f>
        <v/>
      </c>
    </row>
    <row r="222" customFormat="false" ht="15" hidden="false" customHeight="false" outlineLevel="0" collapsed="false">
      <c r="H222" s="0" t="str">
        <f aca="false">IF(B222="","",IF(COUNTIF(Campaigns!$A$7:$A$300,B222)&gt;0,"✓",IF(N(C222)=0,"– no spend","⚠ add to Campaigns tab")))</f>
        <v/>
      </c>
      <c r="I222" s="83" t="str">
        <f aca="false">IF(C222="","",C222*IF(Settings!$B$24=Settings!$C$6,1,IF(Settings!$B$24="USD",1/INDEX(Settings!$B$29:$B$40,MONTH(A222)),INDEX(Settings!$B$29:$B$40,MONTH(A222)))))</f>
        <v/>
      </c>
    </row>
    <row r="223" customFormat="false" ht="15" hidden="false" customHeight="false" outlineLevel="0" collapsed="false">
      <c r="H223" s="0" t="str">
        <f aca="false">IF(B223="","",IF(COUNTIF(Campaigns!$A$7:$A$300,B223)&gt;0,"✓",IF(N(C223)=0,"– no spend","⚠ add to Campaigns tab")))</f>
        <v/>
      </c>
      <c r="I223" s="83" t="str">
        <f aca="false">IF(C223="","",C223*IF(Settings!$B$24=Settings!$C$6,1,IF(Settings!$B$24="USD",1/INDEX(Settings!$B$29:$B$40,MONTH(A223)),INDEX(Settings!$B$29:$B$40,MONTH(A223)))))</f>
        <v/>
      </c>
    </row>
    <row r="224" customFormat="false" ht="15" hidden="false" customHeight="false" outlineLevel="0" collapsed="false">
      <c r="H224" s="0" t="str">
        <f aca="false">IF(B224="","",IF(COUNTIF(Campaigns!$A$7:$A$300,B224)&gt;0,"✓",IF(N(C224)=0,"– no spend","⚠ add to Campaigns tab")))</f>
        <v/>
      </c>
      <c r="I224" s="83" t="str">
        <f aca="false">IF(C224="","",C224*IF(Settings!$B$24=Settings!$C$6,1,IF(Settings!$B$24="USD",1/INDEX(Settings!$B$29:$B$40,MONTH(A224)),INDEX(Settings!$B$29:$B$40,MONTH(A224)))))</f>
        <v/>
      </c>
    </row>
    <row r="225" customFormat="false" ht="15" hidden="false" customHeight="false" outlineLevel="0" collapsed="false">
      <c r="H225" s="0" t="str">
        <f aca="false">IF(B225="","",IF(COUNTIF(Campaigns!$A$7:$A$300,B225)&gt;0,"✓",IF(N(C225)=0,"– no spend","⚠ add to Campaigns tab")))</f>
        <v/>
      </c>
      <c r="I225" s="83" t="str">
        <f aca="false">IF(C225="","",C225*IF(Settings!$B$24=Settings!$C$6,1,IF(Settings!$B$24="USD",1/INDEX(Settings!$B$29:$B$40,MONTH(A225)),INDEX(Settings!$B$29:$B$40,MONTH(A225)))))</f>
        <v/>
      </c>
    </row>
    <row r="226" customFormat="false" ht="15" hidden="false" customHeight="false" outlineLevel="0" collapsed="false">
      <c r="H226" s="0" t="str">
        <f aca="false">IF(B226="","",IF(COUNTIF(Campaigns!$A$7:$A$300,B226)&gt;0,"✓",IF(N(C226)=0,"– no spend","⚠ add to Campaigns tab")))</f>
        <v/>
      </c>
      <c r="I226" s="83" t="str">
        <f aca="false">IF(C226="","",C226*IF(Settings!$B$24=Settings!$C$6,1,IF(Settings!$B$24="USD",1/INDEX(Settings!$B$29:$B$40,MONTH(A226)),INDEX(Settings!$B$29:$B$40,MONTH(A226)))))</f>
        <v/>
      </c>
    </row>
    <row r="227" customFormat="false" ht="15" hidden="false" customHeight="false" outlineLevel="0" collapsed="false">
      <c r="H227" s="0" t="str">
        <f aca="false">IF(B227="","",IF(COUNTIF(Campaigns!$A$7:$A$300,B227)&gt;0,"✓",IF(N(C227)=0,"– no spend","⚠ add to Campaigns tab")))</f>
        <v/>
      </c>
      <c r="I227" s="83" t="str">
        <f aca="false">IF(C227="","",C227*IF(Settings!$B$24=Settings!$C$6,1,IF(Settings!$B$24="USD",1/INDEX(Settings!$B$29:$B$40,MONTH(A227)),INDEX(Settings!$B$29:$B$40,MONTH(A227)))))</f>
        <v/>
      </c>
    </row>
    <row r="228" customFormat="false" ht="15" hidden="false" customHeight="false" outlineLevel="0" collapsed="false">
      <c r="H228" s="0" t="str">
        <f aca="false">IF(B228="","",IF(COUNTIF(Campaigns!$A$7:$A$300,B228)&gt;0,"✓",IF(N(C228)=0,"– no spend","⚠ add to Campaigns tab")))</f>
        <v/>
      </c>
      <c r="I228" s="83" t="str">
        <f aca="false">IF(C228="","",C228*IF(Settings!$B$24=Settings!$C$6,1,IF(Settings!$B$24="USD",1/INDEX(Settings!$B$29:$B$40,MONTH(A228)),INDEX(Settings!$B$29:$B$40,MONTH(A228)))))</f>
        <v/>
      </c>
    </row>
    <row r="229" customFormat="false" ht="15" hidden="false" customHeight="false" outlineLevel="0" collapsed="false">
      <c r="H229" s="0" t="str">
        <f aca="false">IF(B229="","",IF(COUNTIF(Campaigns!$A$7:$A$300,B229)&gt;0,"✓",IF(N(C229)=0,"– no spend","⚠ add to Campaigns tab")))</f>
        <v/>
      </c>
      <c r="I229" s="83" t="str">
        <f aca="false">IF(C229="","",C229*IF(Settings!$B$24=Settings!$C$6,1,IF(Settings!$B$24="USD",1/INDEX(Settings!$B$29:$B$40,MONTH(A229)),INDEX(Settings!$B$29:$B$40,MONTH(A229)))))</f>
        <v/>
      </c>
    </row>
    <row r="230" customFormat="false" ht="15" hidden="false" customHeight="false" outlineLevel="0" collapsed="false">
      <c r="H230" s="0" t="str">
        <f aca="false">IF(B230="","",IF(COUNTIF(Campaigns!$A$7:$A$300,B230)&gt;0,"✓",IF(N(C230)=0,"– no spend","⚠ add to Campaigns tab")))</f>
        <v/>
      </c>
      <c r="I230" s="83" t="str">
        <f aca="false">IF(C230="","",C230*IF(Settings!$B$24=Settings!$C$6,1,IF(Settings!$B$24="USD",1/INDEX(Settings!$B$29:$B$40,MONTH(A230)),INDEX(Settings!$B$29:$B$40,MONTH(A230)))))</f>
        <v/>
      </c>
    </row>
    <row r="231" customFormat="false" ht="15" hidden="false" customHeight="false" outlineLevel="0" collapsed="false">
      <c r="H231" s="0" t="str">
        <f aca="false">IF(B231="","",IF(COUNTIF(Campaigns!$A$7:$A$300,B231)&gt;0,"✓",IF(N(C231)=0,"– no spend","⚠ add to Campaigns tab")))</f>
        <v/>
      </c>
      <c r="I231" s="83" t="str">
        <f aca="false">IF(C231="","",C231*IF(Settings!$B$24=Settings!$C$6,1,IF(Settings!$B$24="USD",1/INDEX(Settings!$B$29:$B$40,MONTH(A231)),INDEX(Settings!$B$29:$B$40,MONTH(A231)))))</f>
        <v/>
      </c>
    </row>
    <row r="232" customFormat="false" ht="15" hidden="false" customHeight="false" outlineLevel="0" collapsed="false">
      <c r="H232" s="0" t="str">
        <f aca="false">IF(B232="","",IF(COUNTIF(Campaigns!$A$7:$A$300,B232)&gt;0,"✓",IF(N(C232)=0,"– no spend","⚠ add to Campaigns tab")))</f>
        <v/>
      </c>
      <c r="I232" s="83" t="str">
        <f aca="false">IF(C232="","",C232*IF(Settings!$B$24=Settings!$C$6,1,IF(Settings!$B$24="USD",1/INDEX(Settings!$B$29:$B$40,MONTH(A232)),INDEX(Settings!$B$29:$B$40,MONTH(A232)))))</f>
        <v/>
      </c>
    </row>
    <row r="233" customFormat="false" ht="15" hidden="false" customHeight="false" outlineLevel="0" collapsed="false">
      <c r="H233" s="0" t="str">
        <f aca="false">IF(B233="","",IF(COUNTIF(Campaigns!$A$7:$A$300,B233)&gt;0,"✓",IF(N(C233)=0,"– no spend","⚠ add to Campaigns tab")))</f>
        <v/>
      </c>
      <c r="I233" s="83" t="str">
        <f aca="false">IF(C233="","",C233*IF(Settings!$B$24=Settings!$C$6,1,IF(Settings!$B$24="USD",1/INDEX(Settings!$B$29:$B$40,MONTH(A233)),INDEX(Settings!$B$29:$B$40,MONTH(A233)))))</f>
        <v/>
      </c>
    </row>
    <row r="234" customFormat="false" ht="15" hidden="false" customHeight="false" outlineLevel="0" collapsed="false">
      <c r="H234" s="0" t="str">
        <f aca="false">IF(B234="","",IF(COUNTIF(Campaigns!$A$7:$A$300,B234)&gt;0,"✓",IF(N(C234)=0,"– no spend","⚠ add to Campaigns tab")))</f>
        <v/>
      </c>
      <c r="I234" s="83" t="str">
        <f aca="false">IF(C234="","",C234*IF(Settings!$B$24=Settings!$C$6,1,IF(Settings!$B$24="USD",1/INDEX(Settings!$B$29:$B$40,MONTH(A234)),INDEX(Settings!$B$29:$B$40,MONTH(A234)))))</f>
        <v/>
      </c>
    </row>
    <row r="235" customFormat="false" ht="15" hidden="false" customHeight="false" outlineLevel="0" collapsed="false">
      <c r="H235" s="0" t="str">
        <f aca="false">IF(B235="","",IF(COUNTIF(Campaigns!$A$7:$A$300,B235)&gt;0,"✓",IF(N(C235)=0,"– no spend","⚠ add to Campaigns tab")))</f>
        <v/>
      </c>
      <c r="I235" s="83" t="str">
        <f aca="false">IF(C235="","",C235*IF(Settings!$B$24=Settings!$C$6,1,IF(Settings!$B$24="USD",1/INDEX(Settings!$B$29:$B$40,MONTH(A235)),INDEX(Settings!$B$29:$B$40,MONTH(A235)))))</f>
        <v/>
      </c>
    </row>
    <row r="236" customFormat="false" ht="15" hidden="false" customHeight="false" outlineLevel="0" collapsed="false">
      <c r="H236" s="0" t="str">
        <f aca="false">IF(B236="","",IF(COUNTIF(Campaigns!$A$7:$A$300,B236)&gt;0,"✓",IF(N(C236)=0,"– no spend","⚠ add to Campaigns tab")))</f>
        <v/>
      </c>
      <c r="I236" s="83" t="str">
        <f aca="false">IF(C236="","",C236*IF(Settings!$B$24=Settings!$C$6,1,IF(Settings!$B$24="USD",1/INDEX(Settings!$B$29:$B$40,MONTH(A236)),INDEX(Settings!$B$29:$B$40,MONTH(A236)))))</f>
        <v/>
      </c>
    </row>
    <row r="237" customFormat="false" ht="15" hidden="false" customHeight="false" outlineLevel="0" collapsed="false">
      <c r="H237" s="0" t="str">
        <f aca="false">IF(B237="","",IF(COUNTIF(Campaigns!$A$7:$A$300,B237)&gt;0,"✓",IF(N(C237)=0,"– no spend","⚠ add to Campaigns tab")))</f>
        <v/>
      </c>
      <c r="I237" s="83" t="str">
        <f aca="false">IF(C237="","",C237*IF(Settings!$B$24=Settings!$C$6,1,IF(Settings!$B$24="USD",1/INDEX(Settings!$B$29:$B$40,MONTH(A237)),INDEX(Settings!$B$29:$B$40,MONTH(A237)))))</f>
        <v/>
      </c>
    </row>
    <row r="238" customFormat="false" ht="15" hidden="false" customHeight="false" outlineLevel="0" collapsed="false">
      <c r="H238" s="0" t="str">
        <f aca="false">IF(B238="","",IF(COUNTIF(Campaigns!$A$7:$A$300,B238)&gt;0,"✓",IF(N(C238)=0,"– no spend","⚠ add to Campaigns tab")))</f>
        <v/>
      </c>
      <c r="I238" s="83" t="str">
        <f aca="false">IF(C238="","",C238*IF(Settings!$B$24=Settings!$C$6,1,IF(Settings!$B$24="USD",1/INDEX(Settings!$B$29:$B$40,MONTH(A238)),INDEX(Settings!$B$29:$B$40,MONTH(A238)))))</f>
        <v/>
      </c>
    </row>
    <row r="239" customFormat="false" ht="15" hidden="false" customHeight="false" outlineLevel="0" collapsed="false">
      <c r="H239" s="0" t="str">
        <f aca="false">IF(B239="","",IF(COUNTIF(Campaigns!$A$7:$A$300,B239)&gt;0,"✓",IF(N(C239)=0,"– no spend","⚠ add to Campaigns tab")))</f>
        <v/>
      </c>
      <c r="I239" s="83" t="str">
        <f aca="false">IF(C239="","",C239*IF(Settings!$B$24=Settings!$C$6,1,IF(Settings!$B$24="USD",1/INDEX(Settings!$B$29:$B$40,MONTH(A239)),INDEX(Settings!$B$29:$B$40,MONTH(A239)))))</f>
        <v/>
      </c>
    </row>
    <row r="240" customFormat="false" ht="15" hidden="false" customHeight="false" outlineLevel="0" collapsed="false">
      <c r="H240" s="0" t="str">
        <f aca="false">IF(B240="","",IF(COUNTIF(Campaigns!$A$7:$A$300,B240)&gt;0,"✓",IF(N(C240)=0,"– no spend","⚠ add to Campaigns tab")))</f>
        <v/>
      </c>
      <c r="I240" s="83" t="str">
        <f aca="false">IF(C240="","",C240*IF(Settings!$B$24=Settings!$C$6,1,IF(Settings!$B$24="USD",1/INDEX(Settings!$B$29:$B$40,MONTH(A240)),INDEX(Settings!$B$29:$B$40,MONTH(A240)))))</f>
        <v/>
      </c>
    </row>
    <row r="241" customFormat="false" ht="15" hidden="false" customHeight="false" outlineLevel="0" collapsed="false">
      <c r="H241" s="0" t="str">
        <f aca="false">IF(B241="","",IF(COUNTIF(Campaigns!$A$7:$A$300,B241)&gt;0,"✓",IF(N(C241)=0,"– no spend","⚠ add to Campaigns tab")))</f>
        <v/>
      </c>
      <c r="I241" s="83" t="str">
        <f aca="false">IF(C241="","",C241*IF(Settings!$B$24=Settings!$C$6,1,IF(Settings!$B$24="USD",1/INDEX(Settings!$B$29:$B$40,MONTH(A241)),INDEX(Settings!$B$29:$B$40,MONTH(A241)))))</f>
        <v/>
      </c>
    </row>
    <row r="242" customFormat="false" ht="15" hidden="false" customHeight="false" outlineLevel="0" collapsed="false">
      <c r="H242" s="0" t="str">
        <f aca="false">IF(B242="","",IF(COUNTIF(Campaigns!$A$7:$A$300,B242)&gt;0,"✓",IF(N(C242)=0,"– no spend","⚠ add to Campaigns tab")))</f>
        <v/>
      </c>
      <c r="I242" s="83" t="str">
        <f aca="false">IF(C242="","",C242*IF(Settings!$B$24=Settings!$C$6,1,IF(Settings!$B$24="USD",1/INDEX(Settings!$B$29:$B$40,MONTH(A242)),INDEX(Settings!$B$29:$B$40,MONTH(A242)))))</f>
        <v/>
      </c>
    </row>
    <row r="243" customFormat="false" ht="15" hidden="false" customHeight="false" outlineLevel="0" collapsed="false">
      <c r="H243" s="0" t="str">
        <f aca="false">IF(B243="","",IF(COUNTIF(Campaigns!$A$7:$A$300,B243)&gt;0,"✓",IF(N(C243)=0,"– no spend","⚠ add to Campaigns tab")))</f>
        <v/>
      </c>
      <c r="I243" s="83" t="str">
        <f aca="false">IF(C243="","",C243*IF(Settings!$B$24=Settings!$C$6,1,IF(Settings!$B$24="USD",1/INDEX(Settings!$B$29:$B$40,MONTH(A243)),INDEX(Settings!$B$29:$B$40,MONTH(A243)))))</f>
        <v/>
      </c>
    </row>
    <row r="244" customFormat="false" ht="15" hidden="false" customHeight="false" outlineLevel="0" collapsed="false">
      <c r="H244" s="0" t="str">
        <f aca="false">IF(B244="","",IF(COUNTIF(Campaigns!$A$7:$A$300,B244)&gt;0,"✓",IF(N(C244)=0,"– no spend","⚠ add to Campaigns tab")))</f>
        <v/>
      </c>
      <c r="I244" s="83" t="str">
        <f aca="false">IF(C244="","",C244*IF(Settings!$B$24=Settings!$C$6,1,IF(Settings!$B$24="USD",1/INDEX(Settings!$B$29:$B$40,MONTH(A244)),INDEX(Settings!$B$29:$B$40,MONTH(A244)))))</f>
        <v/>
      </c>
    </row>
    <row r="245" customFormat="false" ht="15" hidden="false" customHeight="false" outlineLevel="0" collapsed="false">
      <c r="H245" s="0" t="str">
        <f aca="false">IF(B245="","",IF(COUNTIF(Campaigns!$A$7:$A$300,B245)&gt;0,"✓",IF(N(C245)=0,"– no spend","⚠ add to Campaigns tab")))</f>
        <v/>
      </c>
      <c r="I245" s="83" t="str">
        <f aca="false">IF(C245="","",C245*IF(Settings!$B$24=Settings!$C$6,1,IF(Settings!$B$24="USD",1/INDEX(Settings!$B$29:$B$40,MONTH(A245)),INDEX(Settings!$B$29:$B$40,MONTH(A245)))))</f>
        <v/>
      </c>
    </row>
    <row r="246" customFormat="false" ht="15" hidden="false" customHeight="false" outlineLevel="0" collapsed="false">
      <c r="H246" s="0" t="str">
        <f aca="false">IF(B246="","",IF(COUNTIF(Campaigns!$A$7:$A$300,B246)&gt;0,"✓",IF(N(C246)=0,"– no spend","⚠ add to Campaigns tab")))</f>
        <v/>
      </c>
      <c r="I246" s="83" t="str">
        <f aca="false">IF(C246="","",C246*IF(Settings!$B$24=Settings!$C$6,1,IF(Settings!$B$24="USD",1/INDEX(Settings!$B$29:$B$40,MONTH(A246)),INDEX(Settings!$B$29:$B$40,MONTH(A246)))))</f>
        <v/>
      </c>
    </row>
    <row r="247" customFormat="false" ht="15" hidden="false" customHeight="false" outlineLevel="0" collapsed="false">
      <c r="H247" s="0" t="str">
        <f aca="false">IF(B247="","",IF(COUNTIF(Campaigns!$A$7:$A$300,B247)&gt;0,"✓",IF(N(C247)=0,"– no spend","⚠ add to Campaigns tab")))</f>
        <v/>
      </c>
      <c r="I247" s="83" t="str">
        <f aca="false">IF(C247="","",C247*IF(Settings!$B$24=Settings!$C$6,1,IF(Settings!$B$24="USD",1/INDEX(Settings!$B$29:$B$40,MONTH(A247)),INDEX(Settings!$B$29:$B$40,MONTH(A247)))))</f>
        <v/>
      </c>
    </row>
    <row r="248" customFormat="false" ht="15" hidden="false" customHeight="false" outlineLevel="0" collapsed="false">
      <c r="H248" s="0" t="str">
        <f aca="false">IF(B248="","",IF(COUNTIF(Campaigns!$A$7:$A$300,B248)&gt;0,"✓",IF(N(C248)=0,"– no spend","⚠ add to Campaigns tab")))</f>
        <v/>
      </c>
      <c r="I248" s="83" t="str">
        <f aca="false">IF(C248="","",C248*IF(Settings!$B$24=Settings!$C$6,1,IF(Settings!$B$24="USD",1/INDEX(Settings!$B$29:$B$40,MONTH(A248)),INDEX(Settings!$B$29:$B$40,MONTH(A248)))))</f>
        <v/>
      </c>
    </row>
    <row r="249" customFormat="false" ht="15" hidden="false" customHeight="false" outlineLevel="0" collapsed="false">
      <c r="H249" s="0" t="str">
        <f aca="false">IF(B249="","",IF(COUNTIF(Campaigns!$A$7:$A$300,B249)&gt;0,"✓",IF(N(C249)=0,"– no spend","⚠ add to Campaigns tab")))</f>
        <v/>
      </c>
      <c r="I249" s="83" t="str">
        <f aca="false">IF(C249="","",C249*IF(Settings!$B$24=Settings!$C$6,1,IF(Settings!$B$24="USD",1/INDEX(Settings!$B$29:$B$40,MONTH(A249)),INDEX(Settings!$B$29:$B$40,MONTH(A249)))))</f>
        <v/>
      </c>
    </row>
    <row r="250" customFormat="false" ht="15" hidden="false" customHeight="false" outlineLevel="0" collapsed="false">
      <c r="H250" s="0" t="str">
        <f aca="false">IF(B250="","",IF(COUNTIF(Campaigns!$A$7:$A$300,B250)&gt;0,"✓",IF(N(C250)=0,"– no spend","⚠ add to Campaigns tab")))</f>
        <v/>
      </c>
      <c r="I250" s="83" t="str">
        <f aca="false">IF(C250="","",C250*IF(Settings!$B$24=Settings!$C$6,1,IF(Settings!$B$24="USD",1/INDEX(Settings!$B$29:$B$40,MONTH(A250)),INDEX(Settings!$B$29:$B$40,MONTH(A250)))))</f>
        <v/>
      </c>
    </row>
    <row r="251" customFormat="false" ht="15" hidden="false" customHeight="false" outlineLevel="0" collapsed="false">
      <c r="H251" s="0" t="str">
        <f aca="false">IF(B251="","",IF(COUNTIF(Campaigns!$A$7:$A$300,B251)&gt;0,"✓",IF(N(C251)=0,"– no spend","⚠ add to Campaigns tab")))</f>
        <v/>
      </c>
      <c r="I251" s="83" t="str">
        <f aca="false">IF(C251="","",C251*IF(Settings!$B$24=Settings!$C$6,1,IF(Settings!$B$24="USD",1/INDEX(Settings!$B$29:$B$40,MONTH(A251)),INDEX(Settings!$B$29:$B$40,MONTH(A251)))))</f>
        <v/>
      </c>
    </row>
    <row r="252" customFormat="false" ht="15" hidden="false" customHeight="false" outlineLevel="0" collapsed="false">
      <c r="H252" s="0" t="str">
        <f aca="false">IF(B252="","",IF(COUNTIF(Campaigns!$A$7:$A$300,B252)&gt;0,"✓",IF(N(C252)=0,"– no spend","⚠ add to Campaigns tab")))</f>
        <v/>
      </c>
      <c r="I252" s="83" t="str">
        <f aca="false">IF(C252="","",C252*IF(Settings!$B$24=Settings!$C$6,1,IF(Settings!$B$24="USD",1/INDEX(Settings!$B$29:$B$40,MONTH(A252)),INDEX(Settings!$B$29:$B$40,MONTH(A252)))))</f>
        <v/>
      </c>
    </row>
    <row r="253" customFormat="false" ht="15" hidden="false" customHeight="false" outlineLevel="0" collapsed="false">
      <c r="H253" s="0" t="str">
        <f aca="false">IF(B253="","",IF(COUNTIF(Campaigns!$A$7:$A$300,B253)&gt;0,"✓",IF(N(C253)=0,"– no spend","⚠ add to Campaigns tab")))</f>
        <v/>
      </c>
      <c r="I253" s="83" t="str">
        <f aca="false">IF(C253="","",C253*IF(Settings!$B$24=Settings!$C$6,1,IF(Settings!$B$24="USD",1/INDEX(Settings!$B$29:$B$40,MONTH(A253)),INDEX(Settings!$B$29:$B$40,MONTH(A253)))))</f>
        <v/>
      </c>
    </row>
    <row r="254" customFormat="false" ht="15" hidden="false" customHeight="false" outlineLevel="0" collapsed="false">
      <c r="H254" s="0" t="str">
        <f aca="false">IF(B254="","",IF(COUNTIF(Campaigns!$A$7:$A$300,B254)&gt;0,"✓",IF(N(C254)=0,"– no spend","⚠ add to Campaigns tab")))</f>
        <v/>
      </c>
      <c r="I254" s="83" t="str">
        <f aca="false">IF(C254="","",C254*IF(Settings!$B$24=Settings!$C$6,1,IF(Settings!$B$24="USD",1/INDEX(Settings!$B$29:$B$40,MONTH(A254)),INDEX(Settings!$B$29:$B$40,MONTH(A254)))))</f>
        <v/>
      </c>
    </row>
    <row r="255" customFormat="false" ht="15" hidden="false" customHeight="false" outlineLevel="0" collapsed="false">
      <c r="H255" s="0" t="str">
        <f aca="false">IF(B255="","",IF(COUNTIF(Campaigns!$A$7:$A$300,B255)&gt;0,"✓",IF(N(C255)=0,"– no spend","⚠ add to Campaigns tab")))</f>
        <v/>
      </c>
      <c r="I255" s="83" t="str">
        <f aca="false">IF(C255="","",C255*IF(Settings!$B$24=Settings!$C$6,1,IF(Settings!$B$24="USD",1/INDEX(Settings!$B$29:$B$40,MONTH(A255)),INDEX(Settings!$B$29:$B$40,MONTH(A255)))))</f>
        <v/>
      </c>
    </row>
    <row r="256" customFormat="false" ht="15" hidden="false" customHeight="false" outlineLevel="0" collapsed="false">
      <c r="H256" s="0" t="str">
        <f aca="false">IF(B256="","",IF(COUNTIF(Campaigns!$A$7:$A$300,B256)&gt;0,"✓",IF(N(C256)=0,"– no spend","⚠ add to Campaigns tab")))</f>
        <v/>
      </c>
      <c r="I256" s="83" t="str">
        <f aca="false">IF(C256="","",C256*IF(Settings!$B$24=Settings!$C$6,1,IF(Settings!$B$24="USD",1/INDEX(Settings!$B$29:$B$40,MONTH(A256)),INDEX(Settings!$B$29:$B$40,MONTH(A256)))))</f>
        <v/>
      </c>
    </row>
    <row r="257" customFormat="false" ht="15" hidden="false" customHeight="false" outlineLevel="0" collapsed="false">
      <c r="H257" s="0" t="str">
        <f aca="false">IF(B257="","",IF(COUNTIF(Campaigns!$A$7:$A$300,B257)&gt;0,"✓",IF(N(C257)=0,"– no spend","⚠ add to Campaigns tab")))</f>
        <v/>
      </c>
      <c r="I257" s="83" t="str">
        <f aca="false">IF(C257="","",C257*IF(Settings!$B$24=Settings!$C$6,1,IF(Settings!$B$24="USD",1/INDEX(Settings!$B$29:$B$40,MONTH(A257)),INDEX(Settings!$B$29:$B$40,MONTH(A257)))))</f>
        <v/>
      </c>
    </row>
    <row r="258" customFormat="false" ht="15" hidden="false" customHeight="false" outlineLevel="0" collapsed="false">
      <c r="H258" s="0" t="str">
        <f aca="false">IF(B258="","",IF(COUNTIF(Campaigns!$A$7:$A$300,B258)&gt;0,"✓",IF(N(C258)=0,"– no spend","⚠ add to Campaigns tab")))</f>
        <v/>
      </c>
      <c r="I258" s="83" t="str">
        <f aca="false">IF(C258="","",C258*IF(Settings!$B$24=Settings!$C$6,1,IF(Settings!$B$24="USD",1/INDEX(Settings!$B$29:$B$40,MONTH(A258)),INDEX(Settings!$B$29:$B$40,MONTH(A258)))))</f>
        <v/>
      </c>
    </row>
    <row r="259" customFormat="false" ht="15" hidden="false" customHeight="false" outlineLevel="0" collapsed="false">
      <c r="H259" s="0" t="str">
        <f aca="false">IF(B259="","",IF(COUNTIF(Campaigns!$A$7:$A$300,B259)&gt;0,"✓",IF(N(C259)=0,"– no spend","⚠ add to Campaigns tab")))</f>
        <v/>
      </c>
      <c r="I259" s="83" t="str">
        <f aca="false">IF(C259="","",C259*IF(Settings!$B$24=Settings!$C$6,1,IF(Settings!$B$24="USD",1/INDEX(Settings!$B$29:$B$40,MONTH(A259)),INDEX(Settings!$B$29:$B$40,MONTH(A259)))))</f>
        <v/>
      </c>
    </row>
    <row r="260" customFormat="false" ht="15" hidden="false" customHeight="false" outlineLevel="0" collapsed="false">
      <c r="H260" s="0" t="str">
        <f aca="false">IF(B260="","",IF(COUNTIF(Campaigns!$A$7:$A$300,B260)&gt;0,"✓",IF(N(C260)=0,"– no spend","⚠ add to Campaigns tab")))</f>
        <v/>
      </c>
      <c r="I260" s="83" t="str">
        <f aca="false">IF(C260="","",C260*IF(Settings!$B$24=Settings!$C$6,1,IF(Settings!$B$24="USD",1/INDEX(Settings!$B$29:$B$40,MONTH(A260)),INDEX(Settings!$B$29:$B$40,MONTH(A260)))))</f>
        <v/>
      </c>
    </row>
    <row r="261" customFormat="false" ht="15" hidden="false" customHeight="false" outlineLevel="0" collapsed="false">
      <c r="H261" s="0" t="str">
        <f aca="false">IF(B261="","",IF(COUNTIF(Campaigns!$A$7:$A$300,B261)&gt;0,"✓",IF(N(C261)=0,"– no spend","⚠ add to Campaigns tab")))</f>
        <v/>
      </c>
      <c r="I261" s="83" t="str">
        <f aca="false">IF(C261="","",C261*IF(Settings!$B$24=Settings!$C$6,1,IF(Settings!$B$24="USD",1/INDEX(Settings!$B$29:$B$40,MONTH(A261)),INDEX(Settings!$B$29:$B$40,MONTH(A261)))))</f>
        <v/>
      </c>
    </row>
    <row r="262" customFormat="false" ht="15" hidden="false" customHeight="false" outlineLevel="0" collapsed="false">
      <c r="H262" s="0" t="str">
        <f aca="false">IF(B262="","",IF(COUNTIF(Campaigns!$A$7:$A$300,B262)&gt;0,"✓",IF(N(C262)=0,"– no spend","⚠ add to Campaigns tab")))</f>
        <v/>
      </c>
      <c r="I262" s="83" t="str">
        <f aca="false">IF(C262="","",C262*IF(Settings!$B$24=Settings!$C$6,1,IF(Settings!$B$24="USD",1/INDEX(Settings!$B$29:$B$40,MONTH(A262)),INDEX(Settings!$B$29:$B$40,MONTH(A262)))))</f>
        <v/>
      </c>
    </row>
    <row r="263" customFormat="false" ht="15" hidden="false" customHeight="false" outlineLevel="0" collapsed="false">
      <c r="H263" s="0" t="str">
        <f aca="false">IF(B263="","",IF(COUNTIF(Campaigns!$A$7:$A$300,B263)&gt;0,"✓",IF(N(C263)=0,"– no spend","⚠ add to Campaigns tab")))</f>
        <v/>
      </c>
      <c r="I263" s="83" t="str">
        <f aca="false">IF(C263="","",C263*IF(Settings!$B$24=Settings!$C$6,1,IF(Settings!$B$24="USD",1/INDEX(Settings!$B$29:$B$40,MONTH(A263)),INDEX(Settings!$B$29:$B$40,MONTH(A263)))))</f>
        <v/>
      </c>
    </row>
    <row r="264" customFormat="false" ht="15" hidden="false" customHeight="false" outlineLevel="0" collapsed="false">
      <c r="H264" s="0" t="str">
        <f aca="false">IF(B264="","",IF(COUNTIF(Campaigns!$A$7:$A$300,B264)&gt;0,"✓",IF(N(C264)=0,"– no spend","⚠ add to Campaigns tab")))</f>
        <v/>
      </c>
      <c r="I264" s="83" t="str">
        <f aca="false">IF(C264="","",C264*IF(Settings!$B$24=Settings!$C$6,1,IF(Settings!$B$24="USD",1/INDEX(Settings!$B$29:$B$40,MONTH(A264)),INDEX(Settings!$B$29:$B$40,MONTH(A264)))))</f>
        <v/>
      </c>
    </row>
    <row r="265" customFormat="false" ht="15" hidden="false" customHeight="false" outlineLevel="0" collapsed="false">
      <c r="H265" s="0" t="str">
        <f aca="false">IF(B265="","",IF(COUNTIF(Campaigns!$A$7:$A$300,B265)&gt;0,"✓",IF(N(C265)=0,"– no spend","⚠ add to Campaigns tab")))</f>
        <v/>
      </c>
      <c r="I265" s="83" t="str">
        <f aca="false">IF(C265="","",C265*IF(Settings!$B$24=Settings!$C$6,1,IF(Settings!$B$24="USD",1/INDEX(Settings!$B$29:$B$40,MONTH(A265)),INDEX(Settings!$B$29:$B$40,MONTH(A265)))))</f>
        <v/>
      </c>
    </row>
    <row r="266" customFormat="false" ht="15" hidden="false" customHeight="false" outlineLevel="0" collapsed="false">
      <c r="H266" s="0" t="str">
        <f aca="false">IF(B266="","",IF(COUNTIF(Campaigns!$A$7:$A$300,B266)&gt;0,"✓",IF(N(C266)=0,"– no spend","⚠ add to Campaigns tab")))</f>
        <v/>
      </c>
      <c r="I266" s="83" t="str">
        <f aca="false">IF(C266="","",C266*IF(Settings!$B$24=Settings!$C$6,1,IF(Settings!$B$24="USD",1/INDEX(Settings!$B$29:$B$40,MONTH(A266)),INDEX(Settings!$B$29:$B$40,MONTH(A266)))))</f>
        <v/>
      </c>
    </row>
    <row r="267" customFormat="false" ht="15" hidden="false" customHeight="false" outlineLevel="0" collapsed="false">
      <c r="H267" s="0" t="str">
        <f aca="false">IF(B267="","",IF(COUNTIF(Campaigns!$A$7:$A$300,B267)&gt;0,"✓",IF(N(C267)=0,"– no spend","⚠ add to Campaigns tab")))</f>
        <v/>
      </c>
      <c r="I267" s="83" t="str">
        <f aca="false">IF(C267="","",C267*IF(Settings!$B$24=Settings!$C$6,1,IF(Settings!$B$24="USD",1/INDEX(Settings!$B$29:$B$40,MONTH(A267)),INDEX(Settings!$B$29:$B$40,MONTH(A267)))))</f>
        <v/>
      </c>
    </row>
    <row r="268" customFormat="false" ht="15" hidden="false" customHeight="false" outlineLevel="0" collapsed="false">
      <c r="H268" s="0" t="str">
        <f aca="false">IF(B268="","",IF(COUNTIF(Campaigns!$A$7:$A$300,B268)&gt;0,"✓",IF(N(C268)=0,"– no spend","⚠ add to Campaigns tab")))</f>
        <v/>
      </c>
      <c r="I268" s="83" t="str">
        <f aca="false">IF(C268="","",C268*IF(Settings!$B$24=Settings!$C$6,1,IF(Settings!$B$24="USD",1/INDEX(Settings!$B$29:$B$40,MONTH(A268)),INDEX(Settings!$B$29:$B$40,MONTH(A268)))))</f>
        <v/>
      </c>
    </row>
    <row r="269" customFormat="false" ht="15" hidden="false" customHeight="false" outlineLevel="0" collapsed="false">
      <c r="H269" s="0" t="str">
        <f aca="false">IF(B269="","",IF(COUNTIF(Campaigns!$A$7:$A$300,B269)&gt;0,"✓",IF(N(C269)=0,"– no spend","⚠ add to Campaigns tab")))</f>
        <v/>
      </c>
      <c r="I269" s="83" t="str">
        <f aca="false">IF(C269="","",C269*IF(Settings!$B$24=Settings!$C$6,1,IF(Settings!$B$24="USD",1/INDEX(Settings!$B$29:$B$40,MONTH(A269)),INDEX(Settings!$B$29:$B$40,MONTH(A269)))))</f>
        <v/>
      </c>
    </row>
    <row r="270" customFormat="false" ht="15" hidden="false" customHeight="false" outlineLevel="0" collapsed="false">
      <c r="H270" s="0" t="str">
        <f aca="false">IF(B270="","",IF(COUNTIF(Campaigns!$A$7:$A$300,B270)&gt;0,"✓",IF(N(C270)=0,"– no spend","⚠ add to Campaigns tab")))</f>
        <v/>
      </c>
      <c r="I270" s="83" t="str">
        <f aca="false">IF(C270="","",C270*IF(Settings!$B$24=Settings!$C$6,1,IF(Settings!$B$24="USD",1/INDEX(Settings!$B$29:$B$40,MONTH(A270)),INDEX(Settings!$B$29:$B$40,MONTH(A270)))))</f>
        <v/>
      </c>
    </row>
    <row r="271" customFormat="false" ht="15" hidden="false" customHeight="false" outlineLevel="0" collapsed="false">
      <c r="H271" s="0" t="str">
        <f aca="false">IF(B271="","",IF(COUNTIF(Campaigns!$A$7:$A$300,B271)&gt;0,"✓",IF(N(C271)=0,"– no spend","⚠ add to Campaigns tab")))</f>
        <v/>
      </c>
      <c r="I271" s="83" t="str">
        <f aca="false">IF(C271="","",C271*IF(Settings!$B$24=Settings!$C$6,1,IF(Settings!$B$24="USD",1/INDEX(Settings!$B$29:$B$40,MONTH(A271)),INDEX(Settings!$B$29:$B$40,MONTH(A271)))))</f>
        <v/>
      </c>
    </row>
    <row r="272" customFormat="false" ht="15" hidden="false" customHeight="false" outlineLevel="0" collapsed="false">
      <c r="H272" s="0" t="str">
        <f aca="false">IF(B272="","",IF(COUNTIF(Campaigns!$A$7:$A$300,B272)&gt;0,"✓",IF(N(C272)=0,"– no spend","⚠ add to Campaigns tab")))</f>
        <v/>
      </c>
      <c r="I272" s="83" t="str">
        <f aca="false">IF(C272="","",C272*IF(Settings!$B$24=Settings!$C$6,1,IF(Settings!$B$24="USD",1/INDEX(Settings!$B$29:$B$40,MONTH(A272)),INDEX(Settings!$B$29:$B$40,MONTH(A272)))))</f>
        <v/>
      </c>
    </row>
    <row r="273" customFormat="false" ht="15" hidden="false" customHeight="false" outlineLevel="0" collapsed="false">
      <c r="H273" s="0" t="str">
        <f aca="false">IF(B273="","",IF(COUNTIF(Campaigns!$A$7:$A$300,B273)&gt;0,"✓",IF(N(C273)=0,"– no spend","⚠ add to Campaigns tab")))</f>
        <v/>
      </c>
      <c r="I273" s="83" t="str">
        <f aca="false">IF(C273="","",C273*IF(Settings!$B$24=Settings!$C$6,1,IF(Settings!$B$24="USD",1/INDEX(Settings!$B$29:$B$40,MONTH(A273)),INDEX(Settings!$B$29:$B$40,MONTH(A273)))))</f>
        <v/>
      </c>
    </row>
    <row r="274" customFormat="false" ht="15" hidden="false" customHeight="false" outlineLevel="0" collapsed="false">
      <c r="H274" s="0" t="str">
        <f aca="false">IF(B274="","",IF(COUNTIF(Campaigns!$A$7:$A$300,B274)&gt;0,"✓",IF(N(C274)=0,"– no spend","⚠ add to Campaigns tab")))</f>
        <v/>
      </c>
      <c r="I274" s="83" t="str">
        <f aca="false">IF(C274="","",C274*IF(Settings!$B$24=Settings!$C$6,1,IF(Settings!$B$24="USD",1/INDEX(Settings!$B$29:$B$40,MONTH(A274)),INDEX(Settings!$B$29:$B$40,MONTH(A274)))))</f>
        <v/>
      </c>
    </row>
    <row r="275" customFormat="false" ht="15" hidden="false" customHeight="false" outlineLevel="0" collapsed="false">
      <c r="H275" s="0" t="str">
        <f aca="false">IF(B275="","",IF(COUNTIF(Campaigns!$A$7:$A$300,B275)&gt;0,"✓",IF(N(C275)=0,"– no spend","⚠ add to Campaigns tab")))</f>
        <v/>
      </c>
      <c r="I275" s="83" t="str">
        <f aca="false">IF(C275="","",C275*IF(Settings!$B$24=Settings!$C$6,1,IF(Settings!$B$24="USD",1/INDEX(Settings!$B$29:$B$40,MONTH(A275)),INDEX(Settings!$B$29:$B$40,MONTH(A275)))))</f>
        <v/>
      </c>
    </row>
    <row r="276" customFormat="false" ht="15" hidden="false" customHeight="false" outlineLevel="0" collapsed="false">
      <c r="H276" s="0" t="str">
        <f aca="false">IF(B276="","",IF(COUNTIF(Campaigns!$A$7:$A$300,B276)&gt;0,"✓",IF(N(C276)=0,"– no spend","⚠ add to Campaigns tab")))</f>
        <v/>
      </c>
      <c r="I276" s="83" t="str">
        <f aca="false">IF(C276="","",C276*IF(Settings!$B$24=Settings!$C$6,1,IF(Settings!$B$24="USD",1/INDEX(Settings!$B$29:$B$40,MONTH(A276)),INDEX(Settings!$B$29:$B$40,MONTH(A276)))))</f>
        <v/>
      </c>
    </row>
    <row r="277" customFormat="false" ht="15" hidden="false" customHeight="false" outlineLevel="0" collapsed="false">
      <c r="H277" s="0" t="str">
        <f aca="false">IF(B277="","",IF(COUNTIF(Campaigns!$A$7:$A$300,B277)&gt;0,"✓",IF(N(C277)=0,"– no spend","⚠ add to Campaigns tab")))</f>
        <v/>
      </c>
      <c r="I277" s="83" t="str">
        <f aca="false">IF(C277="","",C277*IF(Settings!$B$24=Settings!$C$6,1,IF(Settings!$B$24="USD",1/INDEX(Settings!$B$29:$B$40,MONTH(A277)),INDEX(Settings!$B$29:$B$40,MONTH(A277)))))</f>
        <v/>
      </c>
    </row>
    <row r="278" customFormat="false" ht="15" hidden="false" customHeight="false" outlineLevel="0" collapsed="false">
      <c r="H278" s="0" t="str">
        <f aca="false">IF(B278="","",IF(COUNTIF(Campaigns!$A$7:$A$300,B278)&gt;0,"✓",IF(N(C278)=0,"– no spend","⚠ add to Campaigns tab")))</f>
        <v/>
      </c>
      <c r="I278" s="83" t="str">
        <f aca="false">IF(C278="","",C278*IF(Settings!$B$24=Settings!$C$6,1,IF(Settings!$B$24="USD",1/INDEX(Settings!$B$29:$B$40,MONTH(A278)),INDEX(Settings!$B$29:$B$40,MONTH(A278)))))</f>
        <v/>
      </c>
    </row>
    <row r="279" customFormat="false" ht="15" hidden="false" customHeight="false" outlineLevel="0" collapsed="false">
      <c r="H279" s="0" t="str">
        <f aca="false">IF(B279="","",IF(COUNTIF(Campaigns!$A$7:$A$300,B279)&gt;0,"✓",IF(N(C279)=0,"– no spend","⚠ add to Campaigns tab")))</f>
        <v/>
      </c>
      <c r="I279" s="83" t="str">
        <f aca="false">IF(C279="","",C279*IF(Settings!$B$24=Settings!$C$6,1,IF(Settings!$B$24="USD",1/INDEX(Settings!$B$29:$B$40,MONTH(A279)),INDEX(Settings!$B$29:$B$40,MONTH(A279)))))</f>
        <v/>
      </c>
    </row>
    <row r="280" customFormat="false" ht="15" hidden="false" customHeight="false" outlineLevel="0" collapsed="false">
      <c r="H280" s="0" t="str">
        <f aca="false">IF(B280="","",IF(COUNTIF(Campaigns!$A$7:$A$300,B280)&gt;0,"✓",IF(N(C280)=0,"– no spend","⚠ add to Campaigns tab")))</f>
        <v/>
      </c>
      <c r="I280" s="83" t="str">
        <f aca="false">IF(C280="","",C280*IF(Settings!$B$24=Settings!$C$6,1,IF(Settings!$B$24="USD",1/INDEX(Settings!$B$29:$B$40,MONTH(A280)),INDEX(Settings!$B$29:$B$40,MONTH(A280)))))</f>
        <v/>
      </c>
    </row>
    <row r="281" customFormat="false" ht="15" hidden="false" customHeight="false" outlineLevel="0" collapsed="false">
      <c r="H281" s="0" t="str">
        <f aca="false">IF(B281="","",IF(COUNTIF(Campaigns!$A$7:$A$300,B281)&gt;0,"✓",IF(N(C281)=0,"– no spend","⚠ add to Campaigns tab")))</f>
        <v/>
      </c>
      <c r="I281" s="83" t="str">
        <f aca="false">IF(C281="","",C281*IF(Settings!$B$24=Settings!$C$6,1,IF(Settings!$B$24="USD",1/INDEX(Settings!$B$29:$B$40,MONTH(A281)),INDEX(Settings!$B$29:$B$40,MONTH(A281)))))</f>
        <v/>
      </c>
    </row>
    <row r="282" customFormat="false" ht="15" hidden="false" customHeight="false" outlineLevel="0" collapsed="false">
      <c r="H282" s="0" t="str">
        <f aca="false">IF(B282="","",IF(COUNTIF(Campaigns!$A$7:$A$300,B282)&gt;0,"✓",IF(N(C282)=0,"– no spend","⚠ add to Campaigns tab")))</f>
        <v/>
      </c>
      <c r="I282" s="83" t="str">
        <f aca="false">IF(C282="","",C282*IF(Settings!$B$24=Settings!$C$6,1,IF(Settings!$B$24="USD",1/INDEX(Settings!$B$29:$B$40,MONTH(A282)),INDEX(Settings!$B$29:$B$40,MONTH(A282)))))</f>
        <v/>
      </c>
    </row>
    <row r="283" customFormat="false" ht="15" hidden="false" customHeight="false" outlineLevel="0" collapsed="false">
      <c r="H283" s="0" t="str">
        <f aca="false">IF(B283="","",IF(COUNTIF(Campaigns!$A$7:$A$300,B283)&gt;0,"✓",IF(N(C283)=0,"– no spend","⚠ add to Campaigns tab")))</f>
        <v/>
      </c>
      <c r="I283" s="83" t="str">
        <f aca="false">IF(C283="","",C283*IF(Settings!$B$24=Settings!$C$6,1,IF(Settings!$B$24="USD",1/INDEX(Settings!$B$29:$B$40,MONTH(A283)),INDEX(Settings!$B$29:$B$40,MONTH(A283)))))</f>
        <v/>
      </c>
    </row>
    <row r="284" customFormat="false" ht="15" hidden="false" customHeight="false" outlineLevel="0" collapsed="false">
      <c r="H284" s="0" t="str">
        <f aca="false">IF(B284="","",IF(COUNTIF(Campaigns!$A$7:$A$300,B284)&gt;0,"✓",IF(N(C284)=0,"– no spend","⚠ add to Campaigns tab")))</f>
        <v/>
      </c>
      <c r="I284" s="83" t="str">
        <f aca="false">IF(C284="","",C284*IF(Settings!$B$24=Settings!$C$6,1,IF(Settings!$B$24="USD",1/INDEX(Settings!$B$29:$B$40,MONTH(A284)),INDEX(Settings!$B$29:$B$40,MONTH(A284)))))</f>
        <v/>
      </c>
    </row>
    <row r="285" customFormat="false" ht="15" hidden="false" customHeight="false" outlineLevel="0" collapsed="false">
      <c r="H285" s="0" t="str">
        <f aca="false">IF(B285="","",IF(COUNTIF(Campaigns!$A$7:$A$300,B285)&gt;0,"✓",IF(N(C285)=0,"– no spend","⚠ add to Campaigns tab")))</f>
        <v/>
      </c>
      <c r="I285" s="83" t="str">
        <f aca="false">IF(C285="","",C285*IF(Settings!$B$24=Settings!$C$6,1,IF(Settings!$B$24="USD",1/INDEX(Settings!$B$29:$B$40,MONTH(A285)),INDEX(Settings!$B$29:$B$40,MONTH(A285)))))</f>
        <v/>
      </c>
    </row>
    <row r="286" customFormat="false" ht="15" hidden="false" customHeight="false" outlineLevel="0" collapsed="false">
      <c r="H286" s="0" t="str">
        <f aca="false">IF(B286="","",IF(COUNTIF(Campaigns!$A$7:$A$300,B286)&gt;0,"✓",IF(N(C286)=0,"– no spend","⚠ add to Campaigns tab")))</f>
        <v/>
      </c>
      <c r="I286" s="83" t="str">
        <f aca="false">IF(C286="","",C286*IF(Settings!$B$24=Settings!$C$6,1,IF(Settings!$B$24="USD",1/INDEX(Settings!$B$29:$B$40,MONTH(A286)),INDEX(Settings!$B$29:$B$40,MONTH(A286)))))</f>
        <v/>
      </c>
    </row>
    <row r="287" customFormat="false" ht="15" hidden="false" customHeight="false" outlineLevel="0" collapsed="false">
      <c r="H287" s="0" t="str">
        <f aca="false">IF(B287="","",IF(COUNTIF(Campaigns!$A$7:$A$300,B287)&gt;0,"✓",IF(N(C287)=0,"– no spend","⚠ add to Campaigns tab")))</f>
        <v/>
      </c>
      <c r="I287" s="83" t="str">
        <f aca="false">IF(C287="","",C287*IF(Settings!$B$24=Settings!$C$6,1,IF(Settings!$B$24="USD",1/INDEX(Settings!$B$29:$B$40,MONTH(A287)),INDEX(Settings!$B$29:$B$40,MONTH(A287)))))</f>
        <v/>
      </c>
    </row>
    <row r="288" customFormat="false" ht="15" hidden="false" customHeight="false" outlineLevel="0" collapsed="false">
      <c r="H288" s="0" t="str">
        <f aca="false">IF(B288="","",IF(COUNTIF(Campaigns!$A$7:$A$300,B288)&gt;0,"✓",IF(N(C288)=0,"– no spend","⚠ add to Campaigns tab")))</f>
        <v/>
      </c>
      <c r="I288" s="83" t="str">
        <f aca="false">IF(C288="","",C288*IF(Settings!$B$24=Settings!$C$6,1,IF(Settings!$B$24="USD",1/INDEX(Settings!$B$29:$B$40,MONTH(A288)),INDEX(Settings!$B$29:$B$40,MONTH(A288)))))</f>
        <v/>
      </c>
    </row>
    <row r="289" customFormat="false" ht="15" hidden="false" customHeight="false" outlineLevel="0" collapsed="false">
      <c r="H289" s="0" t="str">
        <f aca="false">IF(B289="","",IF(COUNTIF(Campaigns!$A$7:$A$300,B289)&gt;0,"✓",IF(N(C289)=0,"– no spend","⚠ add to Campaigns tab")))</f>
        <v/>
      </c>
      <c r="I289" s="83" t="str">
        <f aca="false">IF(C289="","",C289*IF(Settings!$B$24=Settings!$C$6,1,IF(Settings!$B$24="USD",1/INDEX(Settings!$B$29:$B$40,MONTH(A289)),INDEX(Settings!$B$29:$B$40,MONTH(A289)))))</f>
        <v/>
      </c>
    </row>
    <row r="290" customFormat="false" ht="15" hidden="false" customHeight="false" outlineLevel="0" collapsed="false">
      <c r="H290" s="0" t="str">
        <f aca="false">IF(B290="","",IF(COUNTIF(Campaigns!$A$7:$A$300,B290)&gt;0,"✓",IF(N(C290)=0,"– no spend","⚠ add to Campaigns tab")))</f>
        <v/>
      </c>
      <c r="I290" s="83" t="str">
        <f aca="false">IF(C290="","",C290*IF(Settings!$B$24=Settings!$C$6,1,IF(Settings!$B$24="USD",1/INDEX(Settings!$B$29:$B$40,MONTH(A290)),INDEX(Settings!$B$29:$B$40,MONTH(A290)))))</f>
        <v/>
      </c>
    </row>
    <row r="291" customFormat="false" ht="15" hidden="false" customHeight="false" outlineLevel="0" collapsed="false">
      <c r="H291" s="0" t="str">
        <f aca="false">IF(B291="","",IF(COUNTIF(Campaigns!$A$7:$A$300,B291)&gt;0,"✓",IF(N(C291)=0,"– no spend","⚠ add to Campaigns tab")))</f>
        <v/>
      </c>
      <c r="I291" s="83" t="str">
        <f aca="false">IF(C291="","",C291*IF(Settings!$B$24=Settings!$C$6,1,IF(Settings!$B$24="USD",1/INDEX(Settings!$B$29:$B$40,MONTH(A291)),INDEX(Settings!$B$29:$B$40,MONTH(A291)))))</f>
        <v/>
      </c>
    </row>
    <row r="292" customFormat="false" ht="15" hidden="false" customHeight="false" outlineLevel="0" collapsed="false">
      <c r="H292" s="0" t="str">
        <f aca="false">IF(B292="","",IF(COUNTIF(Campaigns!$A$7:$A$300,B292)&gt;0,"✓",IF(N(C292)=0,"– no spend","⚠ add to Campaigns tab")))</f>
        <v/>
      </c>
      <c r="I292" s="83" t="str">
        <f aca="false">IF(C292="","",C292*IF(Settings!$B$24=Settings!$C$6,1,IF(Settings!$B$24="USD",1/INDEX(Settings!$B$29:$B$40,MONTH(A292)),INDEX(Settings!$B$29:$B$40,MONTH(A292)))))</f>
        <v/>
      </c>
    </row>
    <row r="293" customFormat="false" ht="15" hidden="false" customHeight="false" outlineLevel="0" collapsed="false">
      <c r="H293" s="0" t="str">
        <f aca="false">IF(B293="","",IF(COUNTIF(Campaigns!$A$7:$A$300,B293)&gt;0,"✓",IF(N(C293)=0,"– no spend","⚠ add to Campaigns tab")))</f>
        <v/>
      </c>
      <c r="I293" s="83" t="str">
        <f aca="false">IF(C293="","",C293*IF(Settings!$B$24=Settings!$C$6,1,IF(Settings!$B$24="USD",1/INDEX(Settings!$B$29:$B$40,MONTH(A293)),INDEX(Settings!$B$29:$B$40,MONTH(A293)))))</f>
        <v/>
      </c>
    </row>
    <row r="294" customFormat="false" ht="15" hidden="false" customHeight="false" outlineLevel="0" collapsed="false">
      <c r="H294" s="0" t="str">
        <f aca="false">IF(B294="","",IF(COUNTIF(Campaigns!$A$7:$A$300,B294)&gt;0,"✓",IF(N(C294)=0,"– no spend","⚠ add to Campaigns tab")))</f>
        <v/>
      </c>
      <c r="I294" s="83" t="str">
        <f aca="false">IF(C294="","",C294*IF(Settings!$B$24=Settings!$C$6,1,IF(Settings!$B$24="USD",1/INDEX(Settings!$B$29:$B$40,MONTH(A294)),INDEX(Settings!$B$29:$B$40,MONTH(A294)))))</f>
        <v/>
      </c>
    </row>
    <row r="295" customFormat="false" ht="15" hidden="false" customHeight="false" outlineLevel="0" collapsed="false">
      <c r="H295" s="0" t="str">
        <f aca="false">IF(B295="","",IF(COUNTIF(Campaigns!$A$7:$A$300,B295)&gt;0,"✓",IF(N(C295)=0,"– no spend","⚠ add to Campaigns tab")))</f>
        <v/>
      </c>
      <c r="I295" s="83" t="str">
        <f aca="false">IF(C295="","",C295*IF(Settings!$B$24=Settings!$C$6,1,IF(Settings!$B$24="USD",1/INDEX(Settings!$B$29:$B$40,MONTH(A295)),INDEX(Settings!$B$29:$B$40,MONTH(A295)))))</f>
        <v/>
      </c>
    </row>
    <row r="296" customFormat="false" ht="15" hidden="false" customHeight="false" outlineLevel="0" collapsed="false">
      <c r="H296" s="0" t="str">
        <f aca="false">IF(B296="","",IF(COUNTIF(Campaigns!$A$7:$A$300,B296)&gt;0,"✓",IF(N(C296)=0,"– no spend","⚠ add to Campaigns tab")))</f>
        <v/>
      </c>
      <c r="I296" s="83" t="str">
        <f aca="false">IF(C296="","",C296*IF(Settings!$B$24=Settings!$C$6,1,IF(Settings!$B$24="USD",1/INDEX(Settings!$B$29:$B$40,MONTH(A296)),INDEX(Settings!$B$29:$B$40,MONTH(A296)))))</f>
        <v/>
      </c>
    </row>
    <row r="297" customFormat="false" ht="15" hidden="false" customHeight="false" outlineLevel="0" collapsed="false">
      <c r="H297" s="0" t="str">
        <f aca="false">IF(B297="","",IF(COUNTIF(Campaigns!$A$7:$A$300,B297)&gt;0,"✓",IF(N(C297)=0,"– no spend","⚠ add to Campaigns tab")))</f>
        <v/>
      </c>
      <c r="I297" s="83" t="str">
        <f aca="false">IF(C297="","",C297*IF(Settings!$B$24=Settings!$C$6,1,IF(Settings!$B$24="USD",1/INDEX(Settings!$B$29:$B$40,MONTH(A297)),INDEX(Settings!$B$29:$B$40,MONTH(A297)))))</f>
        <v/>
      </c>
    </row>
    <row r="298" customFormat="false" ht="15" hidden="false" customHeight="false" outlineLevel="0" collapsed="false">
      <c r="H298" s="0" t="str">
        <f aca="false">IF(B298="","",IF(COUNTIF(Campaigns!$A$7:$A$300,B298)&gt;0,"✓",IF(N(C298)=0,"– no spend","⚠ add to Campaigns tab")))</f>
        <v/>
      </c>
      <c r="I298" s="83" t="str">
        <f aca="false">IF(C298="","",C298*IF(Settings!$B$24=Settings!$C$6,1,IF(Settings!$B$24="USD",1/INDEX(Settings!$B$29:$B$40,MONTH(A298)),INDEX(Settings!$B$29:$B$40,MONTH(A298)))))</f>
        <v/>
      </c>
    </row>
    <row r="299" customFormat="false" ht="15" hidden="false" customHeight="false" outlineLevel="0" collapsed="false">
      <c r="H299" s="0" t="str">
        <f aca="false">IF(B299="","",IF(COUNTIF(Campaigns!$A$7:$A$300,B299)&gt;0,"✓",IF(N(C299)=0,"– no spend","⚠ add to Campaigns tab")))</f>
        <v/>
      </c>
      <c r="I299" s="83" t="str">
        <f aca="false">IF(C299="","",C299*IF(Settings!$B$24=Settings!$C$6,1,IF(Settings!$B$24="USD",1/INDEX(Settings!$B$29:$B$40,MONTH(A299)),INDEX(Settings!$B$29:$B$40,MONTH(A299)))))</f>
        <v/>
      </c>
    </row>
    <row r="300" customFormat="false" ht="15" hidden="false" customHeight="false" outlineLevel="0" collapsed="false">
      <c r="H300" s="0" t="str">
        <f aca="false">IF(B300="","",IF(COUNTIF(Campaigns!$A$7:$A$300,B300)&gt;0,"✓",IF(N(C300)=0,"– no spend","⚠ add to Campaigns tab")))</f>
        <v/>
      </c>
      <c r="I300" s="83" t="str">
        <f aca="false">IF(C300="","",C300*IF(Settings!$B$24=Settings!$C$6,1,IF(Settings!$B$24="USD",1/INDEX(Settings!$B$29:$B$40,MONTH(A300)),INDEX(Settings!$B$29:$B$40,MONTH(A300)))))</f>
        <v/>
      </c>
    </row>
    <row r="301" customFormat="false" ht="15" hidden="false" customHeight="false" outlineLevel="0" collapsed="false">
      <c r="H301" s="0" t="str">
        <f aca="false">IF(B301="","",IF(COUNTIF(Campaigns!$A$7:$A$300,B301)&gt;0,"✓",IF(N(C301)=0,"– no spend","⚠ add to Campaigns tab")))</f>
        <v/>
      </c>
      <c r="I301" s="83" t="str">
        <f aca="false">IF(C301="","",C301*IF(Settings!$B$24=Settings!$C$6,1,IF(Settings!$B$24="USD",1/INDEX(Settings!$B$29:$B$40,MONTH(A301)),INDEX(Settings!$B$29:$B$40,MONTH(A301)))))</f>
        <v/>
      </c>
    </row>
    <row r="302" customFormat="false" ht="15" hidden="false" customHeight="false" outlineLevel="0" collapsed="false">
      <c r="H302" s="0" t="str">
        <f aca="false">IF(B302="","",IF(COUNTIF(Campaigns!$A$7:$A$300,B302)&gt;0,"✓",IF(N(C302)=0,"– no spend","⚠ add to Campaigns tab")))</f>
        <v/>
      </c>
      <c r="I302" s="83" t="str">
        <f aca="false">IF(C302="","",C302*IF(Settings!$B$24=Settings!$C$6,1,IF(Settings!$B$24="USD",1/INDEX(Settings!$B$29:$B$40,MONTH(A302)),INDEX(Settings!$B$29:$B$40,MONTH(A302)))))</f>
        <v/>
      </c>
    </row>
    <row r="303" customFormat="false" ht="15" hidden="false" customHeight="false" outlineLevel="0" collapsed="false">
      <c r="H303" s="0" t="str">
        <f aca="false">IF(B303="","",IF(COUNTIF(Campaigns!$A$7:$A$300,B303)&gt;0,"✓",IF(N(C303)=0,"– no spend","⚠ add to Campaigns tab")))</f>
        <v/>
      </c>
      <c r="I303" s="83" t="str">
        <f aca="false">IF(C303="","",C303*IF(Settings!$B$24=Settings!$C$6,1,IF(Settings!$B$24="USD",1/INDEX(Settings!$B$29:$B$40,MONTH(A303)),INDEX(Settings!$B$29:$B$40,MONTH(A303)))))</f>
        <v/>
      </c>
    </row>
    <row r="304" customFormat="false" ht="15" hidden="false" customHeight="false" outlineLevel="0" collapsed="false">
      <c r="H304" s="0" t="str">
        <f aca="false">IF(B304="","",IF(COUNTIF(Campaigns!$A$7:$A$300,B304)&gt;0,"✓",IF(N(C304)=0,"– no spend","⚠ add to Campaigns tab")))</f>
        <v/>
      </c>
      <c r="I304" s="83" t="str">
        <f aca="false">IF(C304="","",C304*IF(Settings!$B$24=Settings!$C$6,1,IF(Settings!$B$24="USD",1/INDEX(Settings!$B$29:$B$40,MONTH(A304)),INDEX(Settings!$B$29:$B$40,MONTH(A304)))))</f>
        <v/>
      </c>
    </row>
    <row r="305" customFormat="false" ht="15" hidden="false" customHeight="false" outlineLevel="0" collapsed="false">
      <c r="H305" s="0" t="str">
        <f aca="false">IF(B305="","",IF(COUNTIF(Campaigns!$A$7:$A$300,B305)&gt;0,"✓",IF(N(C305)=0,"– no spend","⚠ add to Campaigns tab")))</f>
        <v/>
      </c>
      <c r="I305" s="83" t="str">
        <f aca="false">IF(C305="","",C305*IF(Settings!$B$24=Settings!$C$6,1,IF(Settings!$B$24="USD",1/INDEX(Settings!$B$29:$B$40,MONTH(A305)),INDEX(Settings!$B$29:$B$40,MONTH(A305)))))</f>
        <v/>
      </c>
    </row>
    <row r="306" customFormat="false" ht="15" hidden="false" customHeight="false" outlineLevel="0" collapsed="false">
      <c r="H306" s="0" t="str">
        <f aca="false">IF(B306="","",IF(COUNTIF(Campaigns!$A$7:$A$300,B306)&gt;0,"✓",IF(N(C306)=0,"– no spend","⚠ add to Campaigns tab")))</f>
        <v/>
      </c>
      <c r="I306" s="83" t="str">
        <f aca="false">IF(C306="","",C306*IF(Settings!$B$24=Settings!$C$6,1,IF(Settings!$B$24="USD",1/INDEX(Settings!$B$29:$B$40,MONTH(A306)),INDEX(Settings!$B$29:$B$40,MONTH(A306)))))</f>
        <v/>
      </c>
    </row>
    <row r="307" customFormat="false" ht="15" hidden="false" customHeight="false" outlineLevel="0" collapsed="false">
      <c r="H307" s="0" t="str">
        <f aca="false">IF(B307="","",IF(COUNTIF(Campaigns!$A$7:$A$300,B307)&gt;0,"✓",IF(N(C307)=0,"– no spend","⚠ add to Campaigns tab")))</f>
        <v/>
      </c>
      <c r="I307" s="83" t="str">
        <f aca="false">IF(C307="","",C307*IF(Settings!$B$24=Settings!$C$6,1,IF(Settings!$B$24="USD",1/INDEX(Settings!$B$29:$B$40,MONTH(A307)),INDEX(Settings!$B$29:$B$40,MONTH(A307)))))</f>
        <v/>
      </c>
    </row>
    <row r="308" customFormat="false" ht="15" hidden="false" customHeight="false" outlineLevel="0" collapsed="false">
      <c r="H308" s="0" t="str">
        <f aca="false">IF(B308="","",IF(COUNTIF(Campaigns!$A$7:$A$300,B308)&gt;0,"✓",IF(N(C308)=0,"– no spend","⚠ add to Campaigns tab")))</f>
        <v/>
      </c>
      <c r="I308" s="83" t="str">
        <f aca="false">IF(C308="","",C308*IF(Settings!$B$24=Settings!$C$6,1,IF(Settings!$B$24="USD",1/INDEX(Settings!$B$29:$B$40,MONTH(A308)),INDEX(Settings!$B$29:$B$40,MONTH(A308)))))</f>
        <v/>
      </c>
    </row>
    <row r="309" customFormat="false" ht="15" hidden="false" customHeight="false" outlineLevel="0" collapsed="false">
      <c r="H309" s="0" t="str">
        <f aca="false">IF(B309="","",IF(COUNTIF(Campaigns!$A$7:$A$300,B309)&gt;0,"✓",IF(N(C309)=0,"– no spend","⚠ add to Campaigns tab")))</f>
        <v/>
      </c>
      <c r="I309" s="83" t="str">
        <f aca="false">IF(C309="","",C309*IF(Settings!$B$24=Settings!$C$6,1,IF(Settings!$B$24="USD",1/INDEX(Settings!$B$29:$B$40,MONTH(A309)),INDEX(Settings!$B$29:$B$40,MONTH(A309)))))</f>
        <v/>
      </c>
    </row>
    <row r="310" customFormat="false" ht="15" hidden="false" customHeight="false" outlineLevel="0" collapsed="false">
      <c r="H310" s="0" t="str">
        <f aca="false">IF(B310="","",IF(COUNTIF(Campaigns!$A$7:$A$300,B310)&gt;0,"✓",IF(N(C310)=0,"– no spend","⚠ add to Campaigns tab")))</f>
        <v/>
      </c>
      <c r="I310" s="83" t="str">
        <f aca="false">IF(C310="","",C310*IF(Settings!$B$24=Settings!$C$6,1,IF(Settings!$B$24="USD",1/INDEX(Settings!$B$29:$B$40,MONTH(A310)),INDEX(Settings!$B$29:$B$40,MONTH(A310)))))</f>
        <v/>
      </c>
    </row>
    <row r="311" customFormat="false" ht="15" hidden="false" customHeight="false" outlineLevel="0" collapsed="false">
      <c r="H311" s="0" t="str">
        <f aca="false">IF(B311="","",IF(COUNTIF(Campaigns!$A$7:$A$300,B311)&gt;0,"✓",IF(N(C311)=0,"– no spend","⚠ add to Campaigns tab")))</f>
        <v/>
      </c>
      <c r="I311" s="83" t="str">
        <f aca="false">IF(C311="","",C311*IF(Settings!$B$24=Settings!$C$6,1,IF(Settings!$B$24="USD",1/INDEX(Settings!$B$29:$B$40,MONTH(A311)),INDEX(Settings!$B$29:$B$40,MONTH(A311)))))</f>
        <v/>
      </c>
    </row>
    <row r="312" customFormat="false" ht="15" hidden="false" customHeight="false" outlineLevel="0" collapsed="false">
      <c r="H312" s="0" t="str">
        <f aca="false">IF(B312="","",IF(COUNTIF(Campaigns!$A$7:$A$300,B312)&gt;0,"✓",IF(N(C312)=0,"– no spend","⚠ add to Campaigns tab")))</f>
        <v/>
      </c>
      <c r="I312" s="83" t="str">
        <f aca="false">IF(C312="","",C312*IF(Settings!$B$24=Settings!$C$6,1,IF(Settings!$B$24="USD",1/INDEX(Settings!$B$29:$B$40,MONTH(A312)),INDEX(Settings!$B$29:$B$40,MONTH(A312)))))</f>
        <v/>
      </c>
    </row>
    <row r="313" customFormat="false" ht="15" hidden="false" customHeight="false" outlineLevel="0" collapsed="false">
      <c r="H313" s="0" t="str">
        <f aca="false">IF(B313="","",IF(COUNTIF(Campaigns!$A$7:$A$300,B313)&gt;0,"✓",IF(N(C313)=0,"– no spend","⚠ add to Campaigns tab")))</f>
        <v/>
      </c>
      <c r="I313" s="83" t="str">
        <f aca="false">IF(C313="","",C313*IF(Settings!$B$24=Settings!$C$6,1,IF(Settings!$B$24="USD",1/INDEX(Settings!$B$29:$B$40,MONTH(A313)),INDEX(Settings!$B$29:$B$40,MONTH(A313)))))</f>
        <v/>
      </c>
    </row>
    <row r="314" customFormat="false" ht="15" hidden="false" customHeight="false" outlineLevel="0" collapsed="false">
      <c r="H314" s="0" t="str">
        <f aca="false">IF(B314="","",IF(COUNTIF(Campaigns!$A$7:$A$300,B314)&gt;0,"✓",IF(N(C314)=0,"– no spend","⚠ add to Campaigns tab")))</f>
        <v/>
      </c>
      <c r="I314" s="83" t="str">
        <f aca="false">IF(C314="","",C314*IF(Settings!$B$24=Settings!$C$6,1,IF(Settings!$B$24="USD",1/INDEX(Settings!$B$29:$B$40,MONTH(A314)),INDEX(Settings!$B$29:$B$40,MONTH(A314)))))</f>
        <v/>
      </c>
    </row>
    <row r="315" customFormat="false" ht="15" hidden="false" customHeight="false" outlineLevel="0" collapsed="false">
      <c r="H315" s="0" t="str">
        <f aca="false">IF(B315="","",IF(COUNTIF(Campaigns!$A$7:$A$300,B315)&gt;0,"✓",IF(N(C315)=0,"– no spend","⚠ add to Campaigns tab")))</f>
        <v/>
      </c>
      <c r="I315" s="83" t="str">
        <f aca="false">IF(C315="","",C315*IF(Settings!$B$24=Settings!$C$6,1,IF(Settings!$B$24="USD",1/INDEX(Settings!$B$29:$B$40,MONTH(A315)),INDEX(Settings!$B$29:$B$40,MONTH(A315)))))</f>
        <v/>
      </c>
    </row>
    <row r="316" customFormat="false" ht="15" hidden="false" customHeight="false" outlineLevel="0" collapsed="false">
      <c r="H316" s="0" t="str">
        <f aca="false">IF(B316="","",IF(COUNTIF(Campaigns!$A$7:$A$300,B316)&gt;0,"✓",IF(N(C316)=0,"– no spend","⚠ add to Campaigns tab")))</f>
        <v/>
      </c>
      <c r="I316" s="83" t="str">
        <f aca="false">IF(C316="","",C316*IF(Settings!$B$24=Settings!$C$6,1,IF(Settings!$B$24="USD",1/INDEX(Settings!$B$29:$B$40,MONTH(A316)),INDEX(Settings!$B$29:$B$40,MONTH(A316)))))</f>
        <v/>
      </c>
    </row>
    <row r="317" customFormat="false" ht="15" hidden="false" customHeight="false" outlineLevel="0" collapsed="false">
      <c r="H317" s="0" t="str">
        <f aca="false">IF(B317="","",IF(COUNTIF(Campaigns!$A$7:$A$300,B317)&gt;0,"✓",IF(N(C317)=0,"– no spend","⚠ add to Campaigns tab")))</f>
        <v/>
      </c>
      <c r="I317" s="83" t="str">
        <f aca="false">IF(C317="","",C317*IF(Settings!$B$24=Settings!$C$6,1,IF(Settings!$B$24="USD",1/INDEX(Settings!$B$29:$B$40,MONTH(A317)),INDEX(Settings!$B$29:$B$40,MONTH(A317)))))</f>
        <v/>
      </c>
    </row>
    <row r="318" customFormat="false" ht="15" hidden="false" customHeight="false" outlineLevel="0" collapsed="false">
      <c r="H318" s="0" t="str">
        <f aca="false">IF(B318="","",IF(COUNTIF(Campaigns!$A$7:$A$300,B318)&gt;0,"✓",IF(N(C318)=0,"– no spend","⚠ add to Campaigns tab")))</f>
        <v/>
      </c>
      <c r="I318" s="83" t="str">
        <f aca="false">IF(C318="","",C318*IF(Settings!$B$24=Settings!$C$6,1,IF(Settings!$B$24="USD",1/INDEX(Settings!$B$29:$B$40,MONTH(A318)),INDEX(Settings!$B$29:$B$40,MONTH(A318)))))</f>
        <v/>
      </c>
    </row>
    <row r="319" customFormat="false" ht="15" hidden="false" customHeight="false" outlineLevel="0" collapsed="false">
      <c r="H319" s="0" t="str">
        <f aca="false">IF(B319="","",IF(COUNTIF(Campaigns!$A$7:$A$300,B319)&gt;0,"✓",IF(N(C319)=0,"– no spend","⚠ add to Campaigns tab")))</f>
        <v/>
      </c>
      <c r="I319" s="83" t="str">
        <f aca="false">IF(C319="","",C319*IF(Settings!$B$24=Settings!$C$6,1,IF(Settings!$B$24="USD",1/INDEX(Settings!$B$29:$B$40,MONTH(A319)),INDEX(Settings!$B$29:$B$40,MONTH(A319)))))</f>
        <v/>
      </c>
    </row>
    <row r="320" customFormat="false" ht="15" hidden="false" customHeight="false" outlineLevel="0" collapsed="false">
      <c r="H320" s="0" t="str">
        <f aca="false">IF(B320="","",IF(COUNTIF(Campaigns!$A$7:$A$300,B320)&gt;0,"✓",IF(N(C320)=0,"– no spend","⚠ add to Campaigns tab")))</f>
        <v/>
      </c>
      <c r="I320" s="83" t="str">
        <f aca="false">IF(C320="","",C320*IF(Settings!$B$24=Settings!$C$6,1,IF(Settings!$B$24="USD",1/INDEX(Settings!$B$29:$B$40,MONTH(A320)),INDEX(Settings!$B$29:$B$40,MONTH(A320)))))</f>
        <v/>
      </c>
    </row>
    <row r="321" customFormat="false" ht="15" hidden="false" customHeight="false" outlineLevel="0" collapsed="false">
      <c r="H321" s="0" t="str">
        <f aca="false">IF(B321="","",IF(COUNTIF(Campaigns!$A$7:$A$300,B321)&gt;0,"✓",IF(N(C321)=0,"– no spend","⚠ add to Campaigns tab")))</f>
        <v/>
      </c>
      <c r="I321" s="83" t="str">
        <f aca="false">IF(C321="","",C321*IF(Settings!$B$24=Settings!$C$6,1,IF(Settings!$B$24="USD",1/INDEX(Settings!$B$29:$B$40,MONTH(A321)),INDEX(Settings!$B$29:$B$40,MONTH(A321)))))</f>
        <v/>
      </c>
    </row>
    <row r="322" customFormat="false" ht="15" hidden="false" customHeight="false" outlineLevel="0" collapsed="false">
      <c r="H322" s="0" t="str">
        <f aca="false">IF(B322="","",IF(COUNTIF(Campaigns!$A$7:$A$300,B322)&gt;0,"✓",IF(N(C322)=0,"– no spend","⚠ add to Campaigns tab")))</f>
        <v/>
      </c>
      <c r="I322" s="83" t="str">
        <f aca="false">IF(C322="","",C322*IF(Settings!$B$24=Settings!$C$6,1,IF(Settings!$B$24="USD",1/INDEX(Settings!$B$29:$B$40,MONTH(A322)),INDEX(Settings!$B$29:$B$40,MONTH(A322)))))</f>
        <v/>
      </c>
    </row>
    <row r="323" customFormat="false" ht="15" hidden="false" customHeight="false" outlineLevel="0" collapsed="false">
      <c r="H323" s="0" t="str">
        <f aca="false">IF(B323="","",IF(COUNTIF(Campaigns!$A$7:$A$300,B323)&gt;0,"✓",IF(N(C323)=0,"– no spend","⚠ add to Campaigns tab")))</f>
        <v/>
      </c>
      <c r="I323" s="83" t="str">
        <f aca="false">IF(C323="","",C323*IF(Settings!$B$24=Settings!$C$6,1,IF(Settings!$B$24="USD",1/INDEX(Settings!$B$29:$B$40,MONTH(A323)),INDEX(Settings!$B$29:$B$40,MONTH(A323)))))</f>
        <v/>
      </c>
    </row>
    <row r="324" customFormat="false" ht="15" hidden="false" customHeight="false" outlineLevel="0" collapsed="false">
      <c r="H324" s="0" t="str">
        <f aca="false">IF(B324="","",IF(COUNTIF(Campaigns!$A$7:$A$300,B324)&gt;0,"✓",IF(N(C324)=0,"– no spend","⚠ add to Campaigns tab")))</f>
        <v/>
      </c>
      <c r="I324" s="83" t="str">
        <f aca="false">IF(C324="","",C324*IF(Settings!$B$24=Settings!$C$6,1,IF(Settings!$B$24="USD",1/INDEX(Settings!$B$29:$B$40,MONTH(A324)),INDEX(Settings!$B$29:$B$40,MONTH(A324)))))</f>
        <v/>
      </c>
    </row>
    <row r="325" customFormat="false" ht="15" hidden="false" customHeight="false" outlineLevel="0" collapsed="false">
      <c r="H325" s="0" t="str">
        <f aca="false">IF(B325="","",IF(COUNTIF(Campaigns!$A$7:$A$300,B325)&gt;0,"✓",IF(N(C325)=0,"– no spend","⚠ add to Campaigns tab")))</f>
        <v/>
      </c>
      <c r="I325" s="83" t="str">
        <f aca="false">IF(C325="","",C325*IF(Settings!$B$24=Settings!$C$6,1,IF(Settings!$B$24="USD",1/INDEX(Settings!$B$29:$B$40,MONTH(A325)),INDEX(Settings!$B$29:$B$40,MONTH(A325)))))</f>
        <v/>
      </c>
    </row>
    <row r="326" customFormat="false" ht="15" hidden="false" customHeight="false" outlineLevel="0" collapsed="false">
      <c r="H326" s="0" t="str">
        <f aca="false">IF(B326="","",IF(COUNTIF(Campaigns!$A$7:$A$300,B326)&gt;0,"✓",IF(N(C326)=0,"– no spend","⚠ add to Campaigns tab")))</f>
        <v/>
      </c>
      <c r="I326" s="83" t="str">
        <f aca="false">IF(C326="","",C326*IF(Settings!$B$24=Settings!$C$6,1,IF(Settings!$B$24="USD",1/INDEX(Settings!$B$29:$B$40,MONTH(A326)),INDEX(Settings!$B$29:$B$40,MONTH(A326)))))</f>
        <v/>
      </c>
    </row>
    <row r="327" customFormat="false" ht="15" hidden="false" customHeight="false" outlineLevel="0" collapsed="false">
      <c r="H327" s="0" t="str">
        <f aca="false">IF(B327="","",IF(COUNTIF(Campaigns!$A$7:$A$300,B327)&gt;0,"✓",IF(N(C327)=0,"– no spend","⚠ add to Campaigns tab")))</f>
        <v/>
      </c>
      <c r="I327" s="83" t="str">
        <f aca="false">IF(C327="","",C327*IF(Settings!$B$24=Settings!$C$6,1,IF(Settings!$B$24="USD",1/INDEX(Settings!$B$29:$B$40,MONTH(A327)),INDEX(Settings!$B$29:$B$40,MONTH(A327)))))</f>
        <v/>
      </c>
    </row>
    <row r="328" customFormat="false" ht="15" hidden="false" customHeight="false" outlineLevel="0" collapsed="false">
      <c r="H328" s="0" t="str">
        <f aca="false">IF(B328="","",IF(COUNTIF(Campaigns!$A$7:$A$300,B328)&gt;0,"✓",IF(N(C328)=0,"– no spend","⚠ add to Campaigns tab")))</f>
        <v/>
      </c>
      <c r="I328" s="83" t="str">
        <f aca="false">IF(C328="","",C328*IF(Settings!$B$24=Settings!$C$6,1,IF(Settings!$B$24="USD",1/INDEX(Settings!$B$29:$B$40,MONTH(A328)),INDEX(Settings!$B$29:$B$40,MONTH(A328)))))</f>
        <v/>
      </c>
    </row>
    <row r="329" customFormat="false" ht="15" hidden="false" customHeight="false" outlineLevel="0" collapsed="false">
      <c r="H329" s="0" t="str">
        <f aca="false">IF(B329="","",IF(COUNTIF(Campaigns!$A$7:$A$300,B329)&gt;0,"✓",IF(N(C329)=0,"– no spend","⚠ add to Campaigns tab")))</f>
        <v/>
      </c>
      <c r="I329" s="83" t="str">
        <f aca="false">IF(C329="","",C329*IF(Settings!$B$24=Settings!$C$6,1,IF(Settings!$B$24="USD",1/INDEX(Settings!$B$29:$B$40,MONTH(A329)),INDEX(Settings!$B$29:$B$40,MONTH(A329)))))</f>
        <v/>
      </c>
    </row>
    <row r="330" customFormat="false" ht="15" hidden="false" customHeight="false" outlineLevel="0" collapsed="false">
      <c r="H330" s="0" t="str">
        <f aca="false">IF(B330="","",IF(COUNTIF(Campaigns!$A$7:$A$300,B330)&gt;0,"✓",IF(N(C330)=0,"– no spend","⚠ add to Campaigns tab")))</f>
        <v/>
      </c>
      <c r="I330" s="83" t="str">
        <f aca="false">IF(C330="","",C330*IF(Settings!$B$24=Settings!$C$6,1,IF(Settings!$B$24="USD",1/INDEX(Settings!$B$29:$B$40,MONTH(A330)),INDEX(Settings!$B$29:$B$40,MONTH(A330)))))</f>
        <v/>
      </c>
    </row>
    <row r="331" customFormat="false" ht="15" hidden="false" customHeight="false" outlineLevel="0" collapsed="false">
      <c r="H331" s="0" t="str">
        <f aca="false">IF(B331="","",IF(COUNTIF(Campaigns!$A$7:$A$300,B331)&gt;0,"✓",IF(N(C331)=0,"– no spend","⚠ add to Campaigns tab")))</f>
        <v/>
      </c>
      <c r="I331" s="83" t="str">
        <f aca="false">IF(C331="","",C331*IF(Settings!$B$24=Settings!$C$6,1,IF(Settings!$B$24="USD",1/INDEX(Settings!$B$29:$B$40,MONTH(A331)),INDEX(Settings!$B$29:$B$40,MONTH(A331)))))</f>
        <v/>
      </c>
    </row>
    <row r="332" customFormat="false" ht="15" hidden="false" customHeight="false" outlineLevel="0" collapsed="false">
      <c r="H332" s="0" t="str">
        <f aca="false">IF(B332="","",IF(COUNTIF(Campaigns!$A$7:$A$300,B332)&gt;0,"✓",IF(N(C332)=0,"– no spend","⚠ add to Campaigns tab")))</f>
        <v/>
      </c>
      <c r="I332" s="83" t="str">
        <f aca="false">IF(C332="","",C332*IF(Settings!$B$24=Settings!$C$6,1,IF(Settings!$B$24="USD",1/INDEX(Settings!$B$29:$B$40,MONTH(A332)),INDEX(Settings!$B$29:$B$40,MONTH(A332)))))</f>
        <v/>
      </c>
    </row>
    <row r="333" customFormat="false" ht="15" hidden="false" customHeight="false" outlineLevel="0" collapsed="false">
      <c r="H333" s="0" t="str">
        <f aca="false">IF(B333="","",IF(COUNTIF(Campaigns!$A$7:$A$300,B333)&gt;0,"✓",IF(N(C333)=0,"– no spend","⚠ add to Campaigns tab")))</f>
        <v/>
      </c>
      <c r="I333" s="83" t="str">
        <f aca="false">IF(C333="","",C333*IF(Settings!$B$24=Settings!$C$6,1,IF(Settings!$B$24="USD",1/INDEX(Settings!$B$29:$B$40,MONTH(A333)),INDEX(Settings!$B$29:$B$40,MONTH(A333)))))</f>
        <v/>
      </c>
    </row>
    <row r="334" customFormat="false" ht="15" hidden="false" customHeight="false" outlineLevel="0" collapsed="false">
      <c r="H334" s="0" t="str">
        <f aca="false">IF(B334="","",IF(COUNTIF(Campaigns!$A$7:$A$300,B334)&gt;0,"✓",IF(N(C334)=0,"– no spend","⚠ add to Campaigns tab")))</f>
        <v/>
      </c>
      <c r="I334" s="83" t="str">
        <f aca="false">IF(C334="","",C334*IF(Settings!$B$24=Settings!$C$6,1,IF(Settings!$B$24="USD",1/INDEX(Settings!$B$29:$B$40,MONTH(A334)),INDEX(Settings!$B$29:$B$40,MONTH(A334)))))</f>
        <v/>
      </c>
    </row>
    <row r="335" customFormat="false" ht="15" hidden="false" customHeight="false" outlineLevel="0" collapsed="false">
      <c r="H335" s="0" t="str">
        <f aca="false">IF(B335="","",IF(COUNTIF(Campaigns!$A$7:$A$300,B335)&gt;0,"✓",IF(N(C335)=0,"– no spend","⚠ add to Campaigns tab")))</f>
        <v/>
      </c>
      <c r="I335" s="83" t="str">
        <f aca="false">IF(C335="","",C335*IF(Settings!$B$24=Settings!$C$6,1,IF(Settings!$B$24="USD",1/INDEX(Settings!$B$29:$B$40,MONTH(A335)),INDEX(Settings!$B$29:$B$40,MONTH(A335)))))</f>
        <v/>
      </c>
    </row>
    <row r="336" customFormat="false" ht="15" hidden="false" customHeight="false" outlineLevel="0" collapsed="false">
      <c r="H336" s="0" t="str">
        <f aca="false">IF(B336="","",IF(COUNTIF(Campaigns!$A$7:$A$300,B336)&gt;0,"✓",IF(N(C336)=0,"– no spend","⚠ add to Campaigns tab")))</f>
        <v/>
      </c>
      <c r="I336" s="83" t="str">
        <f aca="false">IF(C336="","",C336*IF(Settings!$B$24=Settings!$C$6,1,IF(Settings!$B$24="USD",1/INDEX(Settings!$B$29:$B$40,MONTH(A336)),INDEX(Settings!$B$29:$B$40,MONTH(A336)))))</f>
        <v/>
      </c>
    </row>
    <row r="337" customFormat="false" ht="15" hidden="false" customHeight="false" outlineLevel="0" collapsed="false">
      <c r="H337" s="0" t="str">
        <f aca="false">IF(B337="","",IF(COUNTIF(Campaigns!$A$7:$A$300,B337)&gt;0,"✓",IF(N(C337)=0,"– no spend","⚠ add to Campaigns tab")))</f>
        <v/>
      </c>
      <c r="I337" s="83" t="str">
        <f aca="false">IF(C337="","",C337*IF(Settings!$B$24=Settings!$C$6,1,IF(Settings!$B$24="USD",1/INDEX(Settings!$B$29:$B$40,MONTH(A337)),INDEX(Settings!$B$29:$B$40,MONTH(A337)))))</f>
        <v/>
      </c>
    </row>
    <row r="338" customFormat="false" ht="15" hidden="false" customHeight="false" outlineLevel="0" collapsed="false">
      <c r="H338" s="0" t="str">
        <f aca="false">IF(B338="","",IF(COUNTIF(Campaigns!$A$7:$A$300,B338)&gt;0,"✓",IF(N(C338)=0,"– no spend","⚠ add to Campaigns tab")))</f>
        <v/>
      </c>
      <c r="I338" s="83" t="str">
        <f aca="false">IF(C338="","",C338*IF(Settings!$B$24=Settings!$C$6,1,IF(Settings!$B$24="USD",1/INDEX(Settings!$B$29:$B$40,MONTH(A338)),INDEX(Settings!$B$29:$B$40,MONTH(A338)))))</f>
        <v/>
      </c>
    </row>
    <row r="339" customFormat="false" ht="15" hidden="false" customHeight="false" outlineLevel="0" collapsed="false">
      <c r="H339" s="0" t="str">
        <f aca="false">IF(B339="","",IF(COUNTIF(Campaigns!$A$7:$A$300,B339)&gt;0,"✓",IF(N(C339)=0,"– no spend","⚠ add to Campaigns tab")))</f>
        <v/>
      </c>
      <c r="I339" s="83" t="str">
        <f aca="false">IF(C339="","",C339*IF(Settings!$B$24=Settings!$C$6,1,IF(Settings!$B$24="USD",1/INDEX(Settings!$B$29:$B$40,MONTH(A339)),INDEX(Settings!$B$29:$B$40,MONTH(A339)))))</f>
        <v/>
      </c>
    </row>
    <row r="340" customFormat="false" ht="15" hidden="false" customHeight="false" outlineLevel="0" collapsed="false">
      <c r="H340" s="0" t="str">
        <f aca="false">IF(B340="","",IF(COUNTIF(Campaigns!$A$7:$A$300,B340)&gt;0,"✓",IF(N(C340)=0,"– no spend","⚠ add to Campaigns tab")))</f>
        <v/>
      </c>
      <c r="I340" s="83" t="str">
        <f aca="false">IF(C340="","",C340*IF(Settings!$B$24=Settings!$C$6,1,IF(Settings!$B$24="USD",1/INDEX(Settings!$B$29:$B$40,MONTH(A340)),INDEX(Settings!$B$29:$B$40,MONTH(A340)))))</f>
        <v/>
      </c>
    </row>
    <row r="341" customFormat="false" ht="15" hidden="false" customHeight="false" outlineLevel="0" collapsed="false">
      <c r="H341" s="0" t="str">
        <f aca="false">IF(B341="","",IF(COUNTIF(Campaigns!$A$7:$A$300,B341)&gt;0,"✓",IF(N(C341)=0,"– no spend","⚠ add to Campaigns tab")))</f>
        <v/>
      </c>
      <c r="I341" s="83" t="str">
        <f aca="false">IF(C341="","",C341*IF(Settings!$B$24=Settings!$C$6,1,IF(Settings!$B$24="USD",1/INDEX(Settings!$B$29:$B$40,MONTH(A341)),INDEX(Settings!$B$29:$B$40,MONTH(A341)))))</f>
        <v/>
      </c>
    </row>
    <row r="342" customFormat="false" ht="15" hidden="false" customHeight="false" outlineLevel="0" collapsed="false">
      <c r="H342" s="0" t="str">
        <f aca="false">IF(B342="","",IF(COUNTIF(Campaigns!$A$7:$A$300,B342)&gt;0,"✓",IF(N(C342)=0,"– no spend","⚠ add to Campaigns tab")))</f>
        <v/>
      </c>
      <c r="I342" s="83" t="str">
        <f aca="false">IF(C342="","",C342*IF(Settings!$B$24=Settings!$C$6,1,IF(Settings!$B$24="USD",1/INDEX(Settings!$B$29:$B$40,MONTH(A342)),INDEX(Settings!$B$29:$B$40,MONTH(A342)))))</f>
        <v/>
      </c>
    </row>
    <row r="343" customFormat="false" ht="15" hidden="false" customHeight="false" outlineLevel="0" collapsed="false">
      <c r="H343" s="0" t="str">
        <f aca="false">IF(B343="","",IF(COUNTIF(Campaigns!$A$7:$A$300,B343)&gt;0,"✓",IF(N(C343)=0,"– no spend","⚠ add to Campaigns tab")))</f>
        <v/>
      </c>
      <c r="I343" s="83" t="str">
        <f aca="false">IF(C343="","",C343*IF(Settings!$B$24=Settings!$C$6,1,IF(Settings!$B$24="USD",1/INDEX(Settings!$B$29:$B$40,MONTH(A343)),INDEX(Settings!$B$29:$B$40,MONTH(A343)))))</f>
        <v/>
      </c>
    </row>
    <row r="344" customFormat="false" ht="15" hidden="false" customHeight="false" outlineLevel="0" collapsed="false">
      <c r="H344" s="0" t="str">
        <f aca="false">IF(B344="","",IF(COUNTIF(Campaigns!$A$7:$A$300,B344)&gt;0,"✓",IF(N(C344)=0,"– no spend","⚠ add to Campaigns tab")))</f>
        <v/>
      </c>
      <c r="I344" s="83" t="str">
        <f aca="false">IF(C344="","",C344*IF(Settings!$B$24=Settings!$C$6,1,IF(Settings!$B$24="USD",1/INDEX(Settings!$B$29:$B$40,MONTH(A344)),INDEX(Settings!$B$29:$B$40,MONTH(A344)))))</f>
        <v/>
      </c>
    </row>
    <row r="345" customFormat="false" ht="15" hidden="false" customHeight="false" outlineLevel="0" collapsed="false">
      <c r="H345" s="0" t="str">
        <f aca="false">IF(B345="","",IF(COUNTIF(Campaigns!$A$7:$A$300,B345)&gt;0,"✓",IF(N(C345)=0,"– no spend","⚠ add to Campaigns tab")))</f>
        <v/>
      </c>
      <c r="I345" s="83" t="str">
        <f aca="false">IF(C345="","",C345*IF(Settings!$B$24=Settings!$C$6,1,IF(Settings!$B$24="USD",1/INDEX(Settings!$B$29:$B$40,MONTH(A345)),INDEX(Settings!$B$29:$B$40,MONTH(A345)))))</f>
        <v/>
      </c>
    </row>
    <row r="346" customFormat="false" ht="15" hidden="false" customHeight="false" outlineLevel="0" collapsed="false">
      <c r="H346" s="0" t="str">
        <f aca="false">IF(B346="","",IF(COUNTIF(Campaigns!$A$7:$A$300,B346)&gt;0,"✓",IF(N(C346)=0,"– no spend","⚠ add to Campaigns tab")))</f>
        <v/>
      </c>
      <c r="I346" s="83" t="str">
        <f aca="false">IF(C346="","",C346*IF(Settings!$B$24=Settings!$C$6,1,IF(Settings!$B$24="USD",1/INDEX(Settings!$B$29:$B$40,MONTH(A346)),INDEX(Settings!$B$29:$B$40,MONTH(A346)))))</f>
        <v/>
      </c>
    </row>
    <row r="347" customFormat="false" ht="15" hidden="false" customHeight="false" outlineLevel="0" collapsed="false">
      <c r="H347" s="0" t="str">
        <f aca="false">IF(B347="","",IF(COUNTIF(Campaigns!$A$7:$A$300,B347)&gt;0,"✓",IF(N(C347)=0,"– no spend","⚠ add to Campaigns tab")))</f>
        <v/>
      </c>
      <c r="I347" s="83" t="str">
        <f aca="false">IF(C347="","",C347*IF(Settings!$B$24=Settings!$C$6,1,IF(Settings!$B$24="USD",1/INDEX(Settings!$B$29:$B$40,MONTH(A347)),INDEX(Settings!$B$29:$B$40,MONTH(A347)))))</f>
        <v/>
      </c>
    </row>
    <row r="348" customFormat="false" ht="15" hidden="false" customHeight="false" outlineLevel="0" collapsed="false">
      <c r="H348" s="0" t="str">
        <f aca="false">IF(B348="","",IF(COUNTIF(Campaigns!$A$7:$A$300,B348)&gt;0,"✓",IF(N(C348)=0,"– no spend","⚠ add to Campaigns tab")))</f>
        <v/>
      </c>
      <c r="I348" s="83" t="str">
        <f aca="false">IF(C348="","",C348*IF(Settings!$B$24=Settings!$C$6,1,IF(Settings!$B$24="USD",1/INDEX(Settings!$B$29:$B$40,MONTH(A348)),INDEX(Settings!$B$29:$B$40,MONTH(A348)))))</f>
        <v/>
      </c>
    </row>
    <row r="349" customFormat="false" ht="15" hidden="false" customHeight="false" outlineLevel="0" collapsed="false">
      <c r="H349" s="0" t="str">
        <f aca="false">IF(B349="","",IF(COUNTIF(Campaigns!$A$7:$A$300,B349)&gt;0,"✓",IF(N(C349)=0,"– no spend","⚠ add to Campaigns tab")))</f>
        <v/>
      </c>
      <c r="I349" s="83" t="str">
        <f aca="false">IF(C349="","",C349*IF(Settings!$B$24=Settings!$C$6,1,IF(Settings!$B$24="USD",1/INDEX(Settings!$B$29:$B$40,MONTH(A349)),INDEX(Settings!$B$29:$B$40,MONTH(A349)))))</f>
        <v/>
      </c>
    </row>
    <row r="350" customFormat="false" ht="15" hidden="false" customHeight="false" outlineLevel="0" collapsed="false">
      <c r="H350" s="0" t="str">
        <f aca="false">IF(B350="","",IF(COUNTIF(Campaigns!$A$7:$A$300,B350)&gt;0,"✓",IF(N(C350)=0,"– no spend","⚠ add to Campaigns tab")))</f>
        <v/>
      </c>
      <c r="I350" s="83" t="str">
        <f aca="false">IF(C350="","",C350*IF(Settings!$B$24=Settings!$C$6,1,IF(Settings!$B$24="USD",1/INDEX(Settings!$B$29:$B$40,MONTH(A350)),INDEX(Settings!$B$29:$B$40,MONTH(A350)))))</f>
        <v/>
      </c>
    </row>
    <row r="351" customFormat="false" ht="15" hidden="false" customHeight="false" outlineLevel="0" collapsed="false">
      <c r="H351" s="0" t="str">
        <f aca="false">IF(B351="","",IF(COUNTIF(Campaigns!$A$7:$A$300,B351)&gt;0,"✓",IF(N(C351)=0,"– no spend","⚠ add to Campaigns tab")))</f>
        <v/>
      </c>
      <c r="I351" s="83" t="str">
        <f aca="false">IF(C351="","",C351*IF(Settings!$B$24=Settings!$C$6,1,IF(Settings!$B$24="USD",1/INDEX(Settings!$B$29:$B$40,MONTH(A351)),INDEX(Settings!$B$29:$B$40,MONTH(A351)))))</f>
        <v/>
      </c>
    </row>
    <row r="352" customFormat="false" ht="15" hidden="false" customHeight="false" outlineLevel="0" collapsed="false">
      <c r="H352" s="0" t="str">
        <f aca="false">IF(B352="","",IF(COUNTIF(Campaigns!$A$7:$A$300,B352)&gt;0,"✓",IF(N(C352)=0,"– no spend","⚠ add to Campaigns tab")))</f>
        <v/>
      </c>
      <c r="I352" s="83" t="str">
        <f aca="false">IF(C352="","",C352*IF(Settings!$B$24=Settings!$C$6,1,IF(Settings!$B$24="USD",1/INDEX(Settings!$B$29:$B$40,MONTH(A352)),INDEX(Settings!$B$29:$B$40,MONTH(A352)))))</f>
        <v/>
      </c>
    </row>
    <row r="353" customFormat="false" ht="15" hidden="false" customHeight="false" outlineLevel="0" collapsed="false">
      <c r="H353" s="0" t="str">
        <f aca="false">IF(B353="","",IF(COUNTIF(Campaigns!$A$7:$A$300,B353)&gt;0,"✓",IF(N(C353)=0,"– no spend","⚠ add to Campaigns tab")))</f>
        <v/>
      </c>
      <c r="I353" s="83" t="str">
        <f aca="false">IF(C353="","",C353*IF(Settings!$B$24=Settings!$C$6,1,IF(Settings!$B$24="USD",1/INDEX(Settings!$B$29:$B$40,MONTH(A353)),INDEX(Settings!$B$29:$B$40,MONTH(A353)))))</f>
        <v/>
      </c>
    </row>
    <row r="354" customFormat="false" ht="15" hidden="false" customHeight="false" outlineLevel="0" collapsed="false">
      <c r="H354" s="0" t="str">
        <f aca="false">IF(B354="","",IF(COUNTIF(Campaigns!$A$7:$A$300,B354)&gt;0,"✓",IF(N(C354)=0,"– no spend","⚠ add to Campaigns tab")))</f>
        <v/>
      </c>
      <c r="I354" s="83" t="str">
        <f aca="false">IF(C354="","",C354*IF(Settings!$B$24=Settings!$C$6,1,IF(Settings!$B$24="USD",1/INDEX(Settings!$B$29:$B$40,MONTH(A354)),INDEX(Settings!$B$29:$B$40,MONTH(A354)))))</f>
        <v/>
      </c>
    </row>
    <row r="355" customFormat="false" ht="15" hidden="false" customHeight="false" outlineLevel="0" collapsed="false">
      <c r="H355" s="0" t="str">
        <f aca="false">IF(B355="","",IF(COUNTIF(Campaigns!$A$7:$A$300,B355)&gt;0,"✓",IF(N(C355)=0,"– no spend","⚠ add to Campaigns tab")))</f>
        <v/>
      </c>
      <c r="I355" s="83" t="str">
        <f aca="false">IF(C355="","",C355*IF(Settings!$B$24=Settings!$C$6,1,IF(Settings!$B$24="USD",1/INDEX(Settings!$B$29:$B$40,MONTH(A355)),INDEX(Settings!$B$29:$B$40,MONTH(A355)))))</f>
        <v/>
      </c>
    </row>
    <row r="356" customFormat="false" ht="15" hidden="false" customHeight="false" outlineLevel="0" collapsed="false">
      <c r="H356" s="0" t="str">
        <f aca="false">IF(B356="","",IF(COUNTIF(Campaigns!$A$7:$A$300,B356)&gt;0,"✓",IF(N(C356)=0,"– no spend","⚠ add to Campaigns tab")))</f>
        <v/>
      </c>
      <c r="I356" s="83" t="str">
        <f aca="false">IF(C356="","",C356*IF(Settings!$B$24=Settings!$C$6,1,IF(Settings!$B$24="USD",1/INDEX(Settings!$B$29:$B$40,MONTH(A356)),INDEX(Settings!$B$29:$B$40,MONTH(A356)))))</f>
        <v/>
      </c>
    </row>
    <row r="357" customFormat="false" ht="15" hidden="false" customHeight="false" outlineLevel="0" collapsed="false">
      <c r="H357" s="0" t="str">
        <f aca="false">IF(B357="","",IF(COUNTIF(Campaigns!$A$7:$A$300,B357)&gt;0,"✓",IF(N(C357)=0,"– no spend","⚠ add to Campaigns tab")))</f>
        <v/>
      </c>
      <c r="I357" s="83" t="str">
        <f aca="false">IF(C357="","",C357*IF(Settings!$B$24=Settings!$C$6,1,IF(Settings!$B$24="USD",1/INDEX(Settings!$B$29:$B$40,MONTH(A357)),INDEX(Settings!$B$29:$B$40,MONTH(A357)))))</f>
        <v/>
      </c>
    </row>
    <row r="358" customFormat="false" ht="15" hidden="false" customHeight="false" outlineLevel="0" collapsed="false">
      <c r="H358" s="0" t="str">
        <f aca="false">IF(B358="","",IF(COUNTIF(Campaigns!$A$7:$A$300,B358)&gt;0,"✓",IF(N(C358)=0,"– no spend","⚠ add to Campaigns tab")))</f>
        <v/>
      </c>
      <c r="I358" s="83" t="str">
        <f aca="false">IF(C358="","",C358*IF(Settings!$B$24=Settings!$C$6,1,IF(Settings!$B$24="USD",1/INDEX(Settings!$B$29:$B$40,MONTH(A358)),INDEX(Settings!$B$29:$B$40,MONTH(A358)))))</f>
        <v/>
      </c>
    </row>
    <row r="359" customFormat="false" ht="15" hidden="false" customHeight="false" outlineLevel="0" collapsed="false">
      <c r="H359" s="0" t="str">
        <f aca="false">IF(B359="","",IF(COUNTIF(Campaigns!$A$7:$A$300,B359)&gt;0,"✓",IF(N(C359)=0,"– no spend","⚠ add to Campaigns tab")))</f>
        <v/>
      </c>
      <c r="I359" s="83" t="str">
        <f aca="false">IF(C359="","",C359*IF(Settings!$B$24=Settings!$C$6,1,IF(Settings!$B$24="USD",1/INDEX(Settings!$B$29:$B$40,MONTH(A359)),INDEX(Settings!$B$29:$B$40,MONTH(A359)))))</f>
        <v/>
      </c>
    </row>
    <row r="360" customFormat="false" ht="15" hidden="false" customHeight="false" outlineLevel="0" collapsed="false">
      <c r="H360" s="0" t="str">
        <f aca="false">IF(B360="","",IF(COUNTIF(Campaigns!$A$7:$A$300,B360)&gt;0,"✓",IF(N(C360)=0,"– no spend","⚠ add to Campaigns tab")))</f>
        <v/>
      </c>
      <c r="I360" s="83" t="str">
        <f aca="false">IF(C360="","",C360*IF(Settings!$B$24=Settings!$C$6,1,IF(Settings!$B$24="USD",1/INDEX(Settings!$B$29:$B$40,MONTH(A360)),INDEX(Settings!$B$29:$B$40,MONTH(A360)))))</f>
        <v/>
      </c>
    </row>
    <row r="361" customFormat="false" ht="15" hidden="false" customHeight="false" outlineLevel="0" collapsed="false">
      <c r="H361" s="0" t="str">
        <f aca="false">IF(B361="","",IF(COUNTIF(Campaigns!$A$7:$A$300,B361)&gt;0,"✓",IF(N(C361)=0,"– no spend","⚠ add to Campaigns tab")))</f>
        <v/>
      </c>
      <c r="I361" s="83" t="str">
        <f aca="false">IF(C361="","",C361*IF(Settings!$B$24=Settings!$C$6,1,IF(Settings!$B$24="USD",1/INDEX(Settings!$B$29:$B$40,MONTH(A361)),INDEX(Settings!$B$29:$B$40,MONTH(A361)))))</f>
        <v/>
      </c>
    </row>
    <row r="362" customFormat="false" ht="15" hidden="false" customHeight="false" outlineLevel="0" collapsed="false">
      <c r="H362" s="0" t="str">
        <f aca="false">IF(B362="","",IF(COUNTIF(Campaigns!$A$7:$A$300,B362)&gt;0,"✓",IF(N(C362)=0,"– no spend","⚠ add to Campaigns tab")))</f>
        <v/>
      </c>
      <c r="I362" s="83" t="str">
        <f aca="false">IF(C362="","",C362*IF(Settings!$B$24=Settings!$C$6,1,IF(Settings!$B$24="USD",1/INDEX(Settings!$B$29:$B$40,MONTH(A362)),INDEX(Settings!$B$29:$B$40,MONTH(A362)))))</f>
        <v/>
      </c>
    </row>
    <row r="363" customFormat="false" ht="15" hidden="false" customHeight="false" outlineLevel="0" collapsed="false">
      <c r="H363" s="0" t="str">
        <f aca="false">IF(B363="","",IF(COUNTIF(Campaigns!$A$7:$A$300,B363)&gt;0,"✓",IF(N(C363)=0,"– no spend","⚠ add to Campaigns tab")))</f>
        <v/>
      </c>
      <c r="I363" s="83" t="str">
        <f aca="false">IF(C363="","",C363*IF(Settings!$B$24=Settings!$C$6,1,IF(Settings!$B$24="USD",1/INDEX(Settings!$B$29:$B$40,MONTH(A363)),INDEX(Settings!$B$29:$B$40,MONTH(A363)))))</f>
        <v/>
      </c>
    </row>
    <row r="364" customFormat="false" ht="15" hidden="false" customHeight="false" outlineLevel="0" collapsed="false">
      <c r="H364" s="0" t="str">
        <f aca="false">IF(B364="","",IF(COUNTIF(Campaigns!$A$7:$A$300,B364)&gt;0,"✓",IF(N(C364)=0,"– no spend","⚠ add to Campaigns tab")))</f>
        <v/>
      </c>
      <c r="I364" s="83" t="str">
        <f aca="false">IF(C364="","",C364*IF(Settings!$B$24=Settings!$C$6,1,IF(Settings!$B$24="USD",1/INDEX(Settings!$B$29:$B$40,MONTH(A364)),INDEX(Settings!$B$29:$B$40,MONTH(A364)))))</f>
        <v/>
      </c>
    </row>
    <row r="365" customFormat="false" ht="15" hidden="false" customHeight="false" outlineLevel="0" collapsed="false">
      <c r="H365" s="0" t="str">
        <f aca="false">IF(B365="","",IF(COUNTIF(Campaigns!$A$7:$A$300,B365)&gt;0,"✓",IF(N(C365)=0,"– no spend","⚠ add to Campaigns tab")))</f>
        <v/>
      </c>
      <c r="I365" s="83" t="str">
        <f aca="false">IF(C365="","",C365*IF(Settings!$B$24=Settings!$C$6,1,IF(Settings!$B$24="USD",1/INDEX(Settings!$B$29:$B$40,MONTH(A365)),INDEX(Settings!$B$29:$B$40,MONTH(A365)))))</f>
        <v/>
      </c>
    </row>
    <row r="366" customFormat="false" ht="15" hidden="false" customHeight="false" outlineLevel="0" collapsed="false">
      <c r="H366" s="0" t="str">
        <f aca="false">IF(B366="","",IF(COUNTIF(Campaigns!$A$7:$A$300,B366)&gt;0,"✓",IF(N(C366)=0,"– no spend","⚠ add to Campaigns tab")))</f>
        <v/>
      </c>
      <c r="I366" s="83" t="str">
        <f aca="false">IF(C366="","",C366*IF(Settings!$B$24=Settings!$C$6,1,IF(Settings!$B$24="USD",1/INDEX(Settings!$B$29:$B$40,MONTH(A366)),INDEX(Settings!$B$29:$B$40,MONTH(A366)))))</f>
        <v/>
      </c>
    </row>
    <row r="367" customFormat="false" ht="15" hidden="false" customHeight="false" outlineLevel="0" collapsed="false">
      <c r="H367" s="0" t="str">
        <f aca="false">IF(B367="","",IF(COUNTIF(Campaigns!$A$7:$A$300,B367)&gt;0,"✓",IF(N(C367)=0,"– no spend","⚠ add to Campaigns tab")))</f>
        <v/>
      </c>
      <c r="I367" s="83" t="str">
        <f aca="false">IF(C367="","",C367*IF(Settings!$B$24=Settings!$C$6,1,IF(Settings!$B$24="USD",1/INDEX(Settings!$B$29:$B$40,MONTH(A367)),INDEX(Settings!$B$29:$B$40,MONTH(A367)))))</f>
        <v/>
      </c>
    </row>
    <row r="368" customFormat="false" ht="15" hidden="false" customHeight="false" outlineLevel="0" collapsed="false">
      <c r="H368" s="0" t="str">
        <f aca="false">IF(B368="","",IF(COUNTIF(Campaigns!$A$7:$A$300,B368)&gt;0,"✓",IF(N(C368)=0,"– no spend","⚠ add to Campaigns tab")))</f>
        <v/>
      </c>
      <c r="I368" s="83" t="str">
        <f aca="false">IF(C368="","",C368*IF(Settings!$B$24=Settings!$C$6,1,IF(Settings!$B$24="USD",1/INDEX(Settings!$B$29:$B$40,MONTH(A368)),INDEX(Settings!$B$29:$B$40,MONTH(A368)))))</f>
        <v/>
      </c>
    </row>
    <row r="369" customFormat="false" ht="15" hidden="false" customHeight="false" outlineLevel="0" collapsed="false">
      <c r="H369" s="0" t="str">
        <f aca="false">IF(B369="","",IF(COUNTIF(Campaigns!$A$7:$A$300,B369)&gt;0,"✓",IF(N(C369)=0,"– no spend","⚠ add to Campaigns tab")))</f>
        <v/>
      </c>
      <c r="I369" s="83" t="str">
        <f aca="false">IF(C369="","",C369*IF(Settings!$B$24=Settings!$C$6,1,IF(Settings!$B$24="USD",1/INDEX(Settings!$B$29:$B$40,MONTH(A369)),INDEX(Settings!$B$29:$B$40,MONTH(A369)))))</f>
        <v/>
      </c>
    </row>
    <row r="370" customFormat="false" ht="15" hidden="false" customHeight="false" outlineLevel="0" collapsed="false">
      <c r="H370" s="0" t="str">
        <f aca="false">IF(B370="","",IF(COUNTIF(Campaigns!$A$7:$A$300,B370)&gt;0,"✓",IF(N(C370)=0,"– no spend","⚠ add to Campaigns tab")))</f>
        <v/>
      </c>
      <c r="I370" s="83" t="str">
        <f aca="false">IF(C370="","",C370*IF(Settings!$B$24=Settings!$C$6,1,IF(Settings!$B$24="USD",1/INDEX(Settings!$B$29:$B$40,MONTH(A370)),INDEX(Settings!$B$29:$B$40,MONTH(A370)))))</f>
        <v/>
      </c>
    </row>
    <row r="371" customFormat="false" ht="15" hidden="false" customHeight="false" outlineLevel="0" collapsed="false">
      <c r="H371" s="0" t="str">
        <f aca="false">IF(B371="","",IF(COUNTIF(Campaigns!$A$7:$A$300,B371)&gt;0,"✓",IF(N(C371)=0,"– no spend","⚠ add to Campaigns tab")))</f>
        <v/>
      </c>
      <c r="I371" s="83" t="str">
        <f aca="false">IF(C371="","",C371*IF(Settings!$B$24=Settings!$C$6,1,IF(Settings!$B$24="USD",1/INDEX(Settings!$B$29:$B$40,MONTH(A371)),INDEX(Settings!$B$29:$B$40,MONTH(A371)))))</f>
        <v/>
      </c>
    </row>
    <row r="372" customFormat="false" ht="15" hidden="false" customHeight="false" outlineLevel="0" collapsed="false">
      <c r="H372" s="0" t="str">
        <f aca="false">IF(B372="","",IF(COUNTIF(Campaigns!$A$7:$A$300,B372)&gt;0,"✓",IF(N(C372)=0,"– no spend","⚠ add to Campaigns tab")))</f>
        <v/>
      </c>
      <c r="I372" s="83" t="str">
        <f aca="false">IF(C372="","",C372*IF(Settings!$B$24=Settings!$C$6,1,IF(Settings!$B$24="USD",1/INDEX(Settings!$B$29:$B$40,MONTH(A372)),INDEX(Settings!$B$29:$B$40,MONTH(A372)))))</f>
        <v/>
      </c>
    </row>
    <row r="373" customFormat="false" ht="15" hidden="false" customHeight="false" outlineLevel="0" collapsed="false">
      <c r="H373" s="0" t="str">
        <f aca="false">IF(B373="","",IF(COUNTIF(Campaigns!$A$7:$A$300,B373)&gt;0,"✓",IF(N(C373)=0,"– no spend","⚠ add to Campaigns tab")))</f>
        <v/>
      </c>
      <c r="I373" s="83" t="str">
        <f aca="false">IF(C373="","",C373*IF(Settings!$B$24=Settings!$C$6,1,IF(Settings!$B$24="USD",1/INDEX(Settings!$B$29:$B$40,MONTH(A373)),INDEX(Settings!$B$29:$B$40,MONTH(A373)))))</f>
        <v/>
      </c>
    </row>
    <row r="374" customFormat="false" ht="15" hidden="false" customHeight="false" outlineLevel="0" collapsed="false">
      <c r="H374" s="0" t="str">
        <f aca="false">IF(B374="","",IF(COUNTIF(Campaigns!$A$7:$A$300,B374)&gt;0,"✓",IF(N(C374)=0,"– no spend","⚠ add to Campaigns tab")))</f>
        <v/>
      </c>
      <c r="I374" s="83" t="str">
        <f aca="false">IF(C374="","",C374*IF(Settings!$B$24=Settings!$C$6,1,IF(Settings!$B$24="USD",1/INDEX(Settings!$B$29:$B$40,MONTH(A374)),INDEX(Settings!$B$29:$B$40,MONTH(A374)))))</f>
        <v/>
      </c>
    </row>
    <row r="375" customFormat="false" ht="15" hidden="false" customHeight="false" outlineLevel="0" collapsed="false">
      <c r="H375" s="0" t="str">
        <f aca="false">IF(B375="","",IF(COUNTIF(Campaigns!$A$7:$A$300,B375)&gt;0,"✓",IF(N(C375)=0,"– no spend","⚠ add to Campaigns tab")))</f>
        <v/>
      </c>
      <c r="I375" s="83" t="str">
        <f aca="false">IF(C375="","",C375*IF(Settings!$B$24=Settings!$C$6,1,IF(Settings!$B$24="USD",1/INDEX(Settings!$B$29:$B$40,MONTH(A375)),INDEX(Settings!$B$29:$B$40,MONTH(A375)))))</f>
        <v/>
      </c>
    </row>
    <row r="376" customFormat="false" ht="15" hidden="false" customHeight="false" outlineLevel="0" collapsed="false">
      <c r="H376" s="0" t="str">
        <f aca="false">IF(B376="","",IF(COUNTIF(Campaigns!$A$7:$A$300,B376)&gt;0,"✓",IF(N(C376)=0,"– no spend","⚠ add to Campaigns tab")))</f>
        <v/>
      </c>
      <c r="I376" s="83" t="str">
        <f aca="false">IF(C376="","",C376*IF(Settings!$B$24=Settings!$C$6,1,IF(Settings!$B$24="USD",1/INDEX(Settings!$B$29:$B$40,MONTH(A376)),INDEX(Settings!$B$29:$B$40,MONTH(A376)))))</f>
        <v/>
      </c>
    </row>
    <row r="377" customFormat="false" ht="15" hidden="false" customHeight="false" outlineLevel="0" collapsed="false">
      <c r="H377" s="0" t="str">
        <f aca="false">IF(B377="","",IF(COUNTIF(Campaigns!$A$7:$A$300,B377)&gt;0,"✓",IF(N(C377)=0,"– no spend","⚠ add to Campaigns tab")))</f>
        <v/>
      </c>
      <c r="I377" s="83" t="str">
        <f aca="false">IF(C377="","",C377*IF(Settings!$B$24=Settings!$C$6,1,IF(Settings!$B$24="USD",1/INDEX(Settings!$B$29:$B$40,MONTH(A377)),INDEX(Settings!$B$29:$B$40,MONTH(A377)))))</f>
        <v/>
      </c>
    </row>
    <row r="378" customFormat="false" ht="15" hidden="false" customHeight="false" outlineLevel="0" collapsed="false">
      <c r="H378" s="0" t="str">
        <f aca="false">IF(B378="","",IF(COUNTIF(Campaigns!$A$7:$A$300,B378)&gt;0,"✓",IF(N(C378)=0,"– no spend","⚠ add to Campaigns tab")))</f>
        <v/>
      </c>
      <c r="I378" s="83" t="str">
        <f aca="false">IF(C378="","",C378*IF(Settings!$B$24=Settings!$C$6,1,IF(Settings!$B$24="USD",1/INDEX(Settings!$B$29:$B$40,MONTH(A378)),INDEX(Settings!$B$29:$B$40,MONTH(A378)))))</f>
        <v/>
      </c>
    </row>
    <row r="379" customFormat="false" ht="15" hidden="false" customHeight="false" outlineLevel="0" collapsed="false">
      <c r="H379" s="0" t="str">
        <f aca="false">IF(B379="","",IF(COUNTIF(Campaigns!$A$7:$A$300,B379)&gt;0,"✓",IF(N(C379)=0,"– no spend","⚠ add to Campaigns tab")))</f>
        <v/>
      </c>
      <c r="I379" s="83" t="str">
        <f aca="false">IF(C379="","",C379*IF(Settings!$B$24=Settings!$C$6,1,IF(Settings!$B$24="USD",1/INDEX(Settings!$B$29:$B$40,MONTH(A379)),INDEX(Settings!$B$29:$B$40,MONTH(A379)))))</f>
        <v/>
      </c>
    </row>
    <row r="380" customFormat="false" ht="15" hidden="false" customHeight="false" outlineLevel="0" collapsed="false">
      <c r="H380" s="0" t="str">
        <f aca="false">IF(B380="","",IF(COUNTIF(Campaigns!$A$7:$A$300,B380)&gt;0,"✓",IF(N(C380)=0,"– no spend","⚠ add to Campaigns tab")))</f>
        <v/>
      </c>
      <c r="I380" s="83" t="str">
        <f aca="false">IF(C380="","",C380*IF(Settings!$B$24=Settings!$C$6,1,IF(Settings!$B$24="USD",1/INDEX(Settings!$B$29:$B$40,MONTH(A380)),INDEX(Settings!$B$29:$B$40,MONTH(A380)))))</f>
        <v/>
      </c>
    </row>
    <row r="381" customFormat="false" ht="15" hidden="false" customHeight="false" outlineLevel="0" collapsed="false">
      <c r="H381" s="0" t="str">
        <f aca="false">IF(B381="","",IF(COUNTIF(Campaigns!$A$7:$A$300,B381)&gt;0,"✓",IF(N(C381)=0,"– no spend","⚠ add to Campaigns tab")))</f>
        <v/>
      </c>
      <c r="I381" s="83" t="str">
        <f aca="false">IF(C381="","",C381*IF(Settings!$B$24=Settings!$C$6,1,IF(Settings!$B$24="USD",1/INDEX(Settings!$B$29:$B$40,MONTH(A381)),INDEX(Settings!$B$29:$B$40,MONTH(A381)))))</f>
        <v/>
      </c>
    </row>
    <row r="382" customFormat="false" ht="15" hidden="false" customHeight="false" outlineLevel="0" collapsed="false">
      <c r="H382" s="0" t="str">
        <f aca="false">IF(B382="","",IF(COUNTIF(Campaigns!$A$7:$A$300,B382)&gt;0,"✓",IF(N(C382)=0,"– no spend","⚠ add to Campaigns tab")))</f>
        <v/>
      </c>
      <c r="I382" s="83" t="str">
        <f aca="false">IF(C382="","",C382*IF(Settings!$B$24=Settings!$C$6,1,IF(Settings!$B$24="USD",1/INDEX(Settings!$B$29:$B$40,MONTH(A382)),INDEX(Settings!$B$29:$B$40,MONTH(A382)))))</f>
        <v/>
      </c>
    </row>
    <row r="383" customFormat="false" ht="15" hidden="false" customHeight="false" outlineLevel="0" collapsed="false">
      <c r="H383" s="0" t="str">
        <f aca="false">IF(B383="","",IF(COUNTIF(Campaigns!$A$7:$A$300,B383)&gt;0,"✓",IF(N(C383)=0,"– no spend","⚠ add to Campaigns tab")))</f>
        <v/>
      </c>
      <c r="I383" s="83" t="str">
        <f aca="false">IF(C383="","",C383*IF(Settings!$B$24=Settings!$C$6,1,IF(Settings!$B$24="USD",1/INDEX(Settings!$B$29:$B$40,MONTH(A383)),INDEX(Settings!$B$29:$B$40,MONTH(A383)))))</f>
        <v/>
      </c>
    </row>
    <row r="384" customFormat="false" ht="15" hidden="false" customHeight="false" outlineLevel="0" collapsed="false">
      <c r="H384" s="0" t="str">
        <f aca="false">IF(B384="","",IF(COUNTIF(Campaigns!$A$7:$A$300,B384)&gt;0,"✓",IF(N(C384)=0,"– no spend","⚠ add to Campaigns tab")))</f>
        <v/>
      </c>
      <c r="I384" s="83" t="str">
        <f aca="false">IF(C384="","",C384*IF(Settings!$B$24=Settings!$C$6,1,IF(Settings!$B$24="USD",1/INDEX(Settings!$B$29:$B$40,MONTH(A384)),INDEX(Settings!$B$29:$B$40,MONTH(A384)))))</f>
        <v/>
      </c>
    </row>
    <row r="385" customFormat="false" ht="15" hidden="false" customHeight="false" outlineLevel="0" collapsed="false">
      <c r="H385" s="0" t="str">
        <f aca="false">IF(B385="","",IF(COUNTIF(Campaigns!$A$7:$A$300,B385)&gt;0,"✓",IF(N(C385)=0,"– no spend","⚠ add to Campaigns tab")))</f>
        <v/>
      </c>
      <c r="I385" s="83" t="str">
        <f aca="false">IF(C385="","",C385*IF(Settings!$B$24=Settings!$C$6,1,IF(Settings!$B$24="USD",1/INDEX(Settings!$B$29:$B$40,MONTH(A385)),INDEX(Settings!$B$29:$B$40,MONTH(A385)))))</f>
        <v/>
      </c>
    </row>
    <row r="386" customFormat="false" ht="15" hidden="false" customHeight="false" outlineLevel="0" collapsed="false">
      <c r="H386" s="0" t="str">
        <f aca="false">IF(B386="","",IF(COUNTIF(Campaigns!$A$7:$A$300,B386)&gt;0,"✓",IF(N(C386)=0,"– no spend","⚠ add to Campaigns tab")))</f>
        <v/>
      </c>
      <c r="I386" s="83" t="str">
        <f aca="false">IF(C386="","",C386*IF(Settings!$B$24=Settings!$C$6,1,IF(Settings!$B$24="USD",1/INDEX(Settings!$B$29:$B$40,MONTH(A386)),INDEX(Settings!$B$29:$B$40,MONTH(A386)))))</f>
        <v/>
      </c>
    </row>
    <row r="387" customFormat="false" ht="15" hidden="false" customHeight="false" outlineLevel="0" collapsed="false">
      <c r="H387" s="0" t="str">
        <f aca="false">IF(B387="","",IF(COUNTIF(Campaigns!$A$7:$A$300,B387)&gt;0,"✓",IF(N(C387)=0,"– no spend","⚠ add to Campaigns tab")))</f>
        <v/>
      </c>
      <c r="I387" s="83" t="str">
        <f aca="false">IF(C387="","",C387*IF(Settings!$B$24=Settings!$C$6,1,IF(Settings!$B$24="USD",1/INDEX(Settings!$B$29:$B$40,MONTH(A387)),INDEX(Settings!$B$29:$B$40,MONTH(A387)))))</f>
        <v/>
      </c>
    </row>
    <row r="388" customFormat="false" ht="15" hidden="false" customHeight="false" outlineLevel="0" collapsed="false">
      <c r="H388" s="0" t="str">
        <f aca="false">IF(B388="","",IF(COUNTIF(Campaigns!$A$7:$A$300,B388)&gt;0,"✓",IF(N(C388)=0,"– no spend","⚠ add to Campaigns tab")))</f>
        <v/>
      </c>
      <c r="I388" s="83" t="str">
        <f aca="false">IF(C388="","",C388*IF(Settings!$B$24=Settings!$C$6,1,IF(Settings!$B$24="USD",1/INDEX(Settings!$B$29:$B$40,MONTH(A388)),INDEX(Settings!$B$29:$B$40,MONTH(A388)))))</f>
        <v/>
      </c>
    </row>
    <row r="389" customFormat="false" ht="15" hidden="false" customHeight="false" outlineLevel="0" collapsed="false">
      <c r="H389" s="0" t="str">
        <f aca="false">IF(B389="","",IF(COUNTIF(Campaigns!$A$7:$A$300,B389)&gt;0,"✓",IF(N(C389)=0,"– no spend","⚠ add to Campaigns tab")))</f>
        <v/>
      </c>
      <c r="I389" s="83" t="str">
        <f aca="false">IF(C389="","",C389*IF(Settings!$B$24=Settings!$C$6,1,IF(Settings!$B$24="USD",1/INDEX(Settings!$B$29:$B$40,MONTH(A389)),INDEX(Settings!$B$29:$B$40,MONTH(A389)))))</f>
        <v/>
      </c>
    </row>
    <row r="390" customFormat="false" ht="15" hidden="false" customHeight="false" outlineLevel="0" collapsed="false">
      <c r="H390" s="0" t="str">
        <f aca="false">IF(B390="","",IF(COUNTIF(Campaigns!$A$7:$A$300,B390)&gt;0,"✓",IF(N(C390)=0,"– no spend","⚠ add to Campaigns tab")))</f>
        <v/>
      </c>
      <c r="I390" s="83" t="str">
        <f aca="false">IF(C390="","",C390*IF(Settings!$B$24=Settings!$C$6,1,IF(Settings!$B$24="USD",1/INDEX(Settings!$B$29:$B$40,MONTH(A390)),INDEX(Settings!$B$29:$B$40,MONTH(A390)))))</f>
        <v/>
      </c>
    </row>
    <row r="391" customFormat="false" ht="15" hidden="false" customHeight="false" outlineLevel="0" collapsed="false">
      <c r="H391" s="0" t="str">
        <f aca="false">IF(B391="","",IF(COUNTIF(Campaigns!$A$7:$A$300,B391)&gt;0,"✓",IF(N(C391)=0,"– no spend","⚠ add to Campaigns tab")))</f>
        <v/>
      </c>
      <c r="I391" s="83" t="str">
        <f aca="false">IF(C391="","",C391*IF(Settings!$B$24=Settings!$C$6,1,IF(Settings!$B$24="USD",1/INDEX(Settings!$B$29:$B$40,MONTH(A391)),INDEX(Settings!$B$29:$B$40,MONTH(A391)))))</f>
        <v/>
      </c>
    </row>
    <row r="392" customFormat="false" ht="15" hidden="false" customHeight="false" outlineLevel="0" collapsed="false">
      <c r="H392" s="0" t="str">
        <f aca="false">IF(B392="","",IF(COUNTIF(Campaigns!$A$7:$A$300,B392)&gt;0,"✓",IF(N(C392)=0,"– no spend","⚠ add to Campaigns tab")))</f>
        <v/>
      </c>
      <c r="I392" s="83" t="str">
        <f aca="false">IF(C392="","",C392*IF(Settings!$B$24=Settings!$C$6,1,IF(Settings!$B$24="USD",1/INDEX(Settings!$B$29:$B$40,MONTH(A392)),INDEX(Settings!$B$29:$B$40,MONTH(A392)))))</f>
        <v/>
      </c>
    </row>
    <row r="393" customFormat="false" ht="15" hidden="false" customHeight="false" outlineLevel="0" collapsed="false">
      <c r="H393" s="0" t="str">
        <f aca="false">IF(B393="","",IF(COUNTIF(Campaigns!$A$7:$A$300,B393)&gt;0,"✓",IF(N(C393)=0,"– no spend","⚠ add to Campaigns tab")))</f>
        <v/>
      </c>
      <c r="I393" s="83" t="str">
        <f aca="false">IF(C393="","",C393*IF(Settings!$B$24=Settings!$C$6,1,IF(Settings!$B$24="USD",1/INDEX(Settings!$B$29:$B$40,MONTH(A393)),INDEX(Settings!$B$29:$B$40,MONTH(A393)))))</f>
        <v/>
      </c>
    </row>
    <row r="394" customFormat="false" ht="15" hidden="false" customHeight="false" outlineLevel="0" collapsed="false">
      <c r="H394" s="0" t="str">
        <f aca="false">IF(B394="","",IF(COUNTIF(Campaigns!$A$7:$A$300,B394)&gt;0,"✓",IF(N(C394)=0,"– no spend","⚠ add to Campaigns tab")))</f>
        <v/>
      </c>
      <c r="I394" s="83" t="str">
        <f aca="false">IF(C394="","",C394*IF(Settings!$B$24=Settings!$C$6,1,IF(Settings!$B$24="USD",1/INDEX(Settings!$B$29:$B$40,MONTH(A394)),INDEX(Settings!$B$29:$B$40,MONTH(A394)))))</f>
        <v/>
      </c>
    </row>
    <row r="395" customFormat="false" ht="15" hidden="false" customHeight="false" outlineLevel="0" collapsed="false">
      <c r="H395" s="0" t="str">
        <f aca="false">IF(B395="","",IF(COUNTIF(Campaigns!$A$7:$A$300,B395)&gt;0,"✓",IF(N(C395)=0,"– no spend","⚠ add to Campaigns tab")))</f>
        <v/>
      </c>
      <c r="I395" s="83" t="str">
        <f aca="false">IF(C395="","",C395*IF(Settings!$B$24=Settings!$C$6,1,IF(Settings!$B$24="USD",1/INDEX(Settings!$B$29:$B$40,MONTH(A395)),INDEX(Settings!$B$29:$B$40,MONTH(A395)))))</f>
        <v/>
      </c>
    </row>
    <row r="396" customFormat="false" ht="15" hidden="false" customHeight="false" outlineLevel="0" collapsed="false">
      <c r="H396" s="0" t="str">
        <f aca="false">IF(B396="","",IF(COUNTIF(Campaigns!$A$7:$A$300,B396)&gt;0,"✓",IF(N(C396)=0,"– no spend","⚠ add to Campaigns tab")))</f>
        <v/>
      </c>
      <c r="I396" s="83" t="str">
        <f aca="false">IF(C396="","",C396*IF(Settings!$B$24=Settings!$C$6,1,IF(Settings!$B$24="USD",1/INDEX(Settings!$B$29:$B$40,MONTH(A396)),INDEX(Settings!$B$29:$B$40,MONTH(A396)))))</f>
        <v/>
      </c>
    </row>
    <row r="397" customFormat="false" ht="15" hidden="false" customHeight="false" outlineLevel="0" collapsed="false">
      <c r="H397" s="0" t="str">
        <f aca="false">IF(B397="","",IF(COUNTIF(Campaigns!$A$7:$A$300,B397)&gt;0,"✓",IF(N(C397)=0,"– no spend","⚠ add to Campaigns tab")))</f>
        <v/>
      </c>
      <c r="I397" s="83" t="str">
        <f aca="false">IF(C397="","",C397*IF(Settings!$B$24=Settings!$C$6,1,IF(Settings!$B$24="USD",1/INDEX(Settings!$B$29:$B$40,MONTH(A397)),INDEX(Settings!$B$29:$B$40,MONTH(A397)))))</f>
        <v/>
      </c>
    </row>
    <row r="398" customFormat="false" ht="15" hidden="false" customHeight="false" outlineLevel="0" collapsed="false">
      <c r="H398" s="0" t="str">
        <f aca="false">IF(B398="","",IF(COUNTIF(Campaigns!$A$7:$A$300,B398)&gt;0,"✓",IF(N(C398)=0,"– no spend","⚠ add to Campaigns tab")))</f>
        <v/>
      </c>
      <c r="I398" s="83" t="str">
        <f aca="false">IF(C398="","",C398*IF(Settings!$B$24=Settings!$C$6,1,IF(Settings!$B$24="USD",1/INDEX(Settings!$B$29:$B$40,MONTH(A398)),INDEX(Settings!$B$29:$B$40,MONTH(A398)))))</f>
        <v/>
      </c>
    </row>
    <row r="399" customFormat="false" ht="15" hidden="false" customHeight="false" outlineLevel="0" collapsed="false">
      <c r="H399" s="0" t="str">
        <f aca="false">IF(B399="","",IF(COUNTIF(Campaigns!$A$7:$A$300,B399)&gt;0,"✓",IF(N(C399)=0,"– no spend","⚠ add to Campaigns tab")))</f>
        <v/>
      </c>
      <c r="I399" s="83" t="str">
        <f aca="false">IF(C399="","",C399*IF(Settings!$B$24=Settings!$C$6,1,IF(Settings!$B$24="USD",1/INDEX(Settings!$B$29:$B$40,MONTH(A399)),INDEX(Settings!$B$29:$B$40,MONTH(A399)))))</f>
        <v/>
      </c>
    </row>
    <row r="400" customFormat="false" ht="15" hidden="false" customHeight="false" outlineLevel="0" collapsed="false">
      <c r="H400" s="0" t="str">
        <f aca="false">IF(B400="","",IF(COUNTIF(Campaigns!$A$7:$A$300,B400)&gt;0,"✓",IF(N(C400)=0,"– no spend","⚠ add to Campaigns tab")))</f>
        <v/>
      </c>
      <c r="I400" s="83" t="str">
        <f aca="false">IF(C400="","",C400*IF(Settings!$B$24=Settings!$C$6,1,IF(Settings!$B$24="USD",1/INDEX(Settings!$B$29:$B$40,MONTH(A400)),INDEX(Settings!$B$29:$B$40,MONTH(A400)))))</f>
        <v/>
      </c>
    </row>
    <row r="401" customFormat="false" ht="15" hidden="false" customHeight="false" outlineLevel="0" collapsed="false">
      <c r="H401" s="0" t="str">
        <f aca="false">IF(B401="","",IF(COUNTIF(Campaigns!$A$7:$A$300,B401)&gt;0,"✓",IF(N(C401)=0,"– no spend","⚠ add to Campaigns tab")))</f>
        <v/>
      </c>
      <c r="I401" s="83" t="str">
        <f aca="false">IF(C401="","",C401*IF(Settings!$B$24=Settings!$C$6,1,IF(Settings!$B$24="USD",1/INDEX(Settings!$B$29:$B$40,MONTH(A401)),INDEX(Settings!$B$29:$B$40,MONTH(A401)))))</f>
        <v/>
      </c>
    </row>
    <row r="402" customFormat="false" ht="15" hidden="false" customHeight="false" outlineLevel="0" collapsed="false">
      <c r="H402" s="0" t="str">
        <f aca="false">IF(B402="","",IF(COUNTIF(Campaigns!$A$7:$A$300,B402)&gt;0,"✓",IF(N(C402)=0,"– no spend","⚠ add to Campaigns tab")))</f>
        <v/>
      </c>
      <c r="I402" s="83" t="str">
        <f aca="false">IF(C402="","",C402*IF(Settings!$B$24=Settings!$C$6,1,IF(Settings!$B$24="USD",1/INDEX(Settings!$B$29:$B$40,MONTH(A402)),INDEX(Settings!$B$29:$B$40,MONTH(A402)))))</f>
        <v/>
      </c>
    </row>
    <row r="403" customFormat="false" ht="15" hidden="false" customHeight="false" outlineLevel="0" collapsed="false">
      <c r="H403" s="0" t="str">
        <f aca="false">IF(B403="","",IF(COUNTIF(Campaigns!$A$7:$A$300,B403)&gt;0,"✓",IF(N(C403)=0,"– no spend","⚠ add to Campaigns tab")))</f>
        <v/>
      </c>
      <c r="I403" s="83" t="str">
        <f aca="false">IF(C403="","",C403*IF(Settings!$B$24=Settings!$C$6,1,IF(Settings!$B$24="USD",1/INDEX(Settings!$B$29:$B$40,MONTH(A403)),INDEX(Settings!$B$29:$B$40,MONTH(A403)))))</f>
        <v/>
      </c>
    </row>
    <row r="404" customFormat="false" ht="15" hidden="false" customHeight="false" outlineLevel="0" collapsed="false">
      <c r="H404" s="0" t="str">
        <f aca="false">IF(B404="","",IF(COUNTIF(Campaigns!$A$7:$A$300,B404)&gt;0,"✓",IF(N(C404)=0,"– no spend","⚠ add to Campaigns tab")))</f>
        <v/>
      </c>
      <c r="I404" s="83" t="str">
        <f aca="false">IF(C404="","",C404*IF(Settings!$B$24=Settings!$C$6,1,IF(Settings!$B$24="USD",1/INDEX(Settings!$B$29:$B$40,MONTH(A404)),INDEX(Settings!$B$29:$B$40,MONTH(A404)))))</f>
        <v/>
      </c>
    </row>
    <row r="405" customFormat="false" ht="15" hidden="false" customHeight="false" outlineLevel="0" collapsed="false">
      <c r="H405" s="0" t="str">
        <f aca="false">IF(B405="","",IF(COUNTIF(Campaigns!$A$7:$A$300,B405)&gt;0,"✓",IF(N(C405)=0,"– no spend","⚠ add to Campaigns tab")))</f>
        <v/>
      </c>
      <c r="I405" s="83" t="str">
        <f aca="false">IF(C405="","",C405*IF(Settings!$B$24=Settings!$C$6,1,IF(Settings!$B$24="USD",1/INDEX(Settings!$B$29:$B$40,MONTH(A405)),INDEX(Settings!$B$29:$B$40,MONTH(A405)))))</f>
        <v/>
      </c>
    </row>
    <row r="406" customFormat="false" ht="15" hidden="false" customHeight="false" outlineLevel="0" collapsed="false">
      <c r="H406" s="0" t="str">
        <f aca="false">IF(B406="","",IF(COUNTIF(Campaigns!$A$7:$A$300,B406)&gt;0,"✓",IF(N(C406)=0,"– no spend","⚠ add to Campaigns tab")))</f>
        <v/>
      </c>
      <c r="I406" s="83" t="str">
        <f aca="false">IF(C406="","",C406*IF(Settings!$B$24=Settings!$C$6,1,IF(Settings!$B$24="USD",1/INDEX(Settings!$B$29:$B$40,MONTH(A406)),INDEX(Settings!$B$29:$B$40,MONTH(A406)))))</f>
        <v/>
      </c>
    </row>
    <row r="407" customFormat="false" ht="15" hidden="false" customHeight="false" outlineLevel="0" collapsed="false">
      <c r="H407" s="0" t="str">
        <f aca="false">IF(B407="","",IF(COUNTIF(Campaigns!$A$7:$A$300,B407)&gt;0,"✓",IF(N(C407)=0,"– no spend","⚠ add to Campaigns tab")))</f>
        <v/>
      </c>
      <c r="I407" s="83" t="str">
        <f aca="false">IF(C407="","",C407*IF(Settings!$B$24=Settings!$C$6,1,IF(Settings!$B$24="USD",1/INDEX(Settings!$B$29:$B$40,MONTH(A407)),INDEX(Settings!$B$29:$B$40,MONTH(A407)))))</f>
        <v/>
      </c>
    </row>
    <row r="408" customFormat="false" ht="15" hidden="false" customHeight="false" outlineLevel="0" collapsed="false">
      <c r="H408" s="0" t="str">
        <f aca="false">IF(B408="","",IF(COUNTIF(Campaigns!$A$7:$A$300,B408)&gt;0,"✓",IF(N(C408)=0,"– no spend","⚠ add to Campaigns tab")))</f>
        <v/>
      </c>
      <c r="I408" s="83" t="str">
        <f aca="false">IF(C408="","",C408*IF(Settings!$B$24=Settings!$C$6,1,IF(Settings!$B$24="USD",1/INDEX(Settings!$B$29:$B$40,MONTH(A408)),INDEX(Settings!$B$29:$B$40,MONTH(A408)))))</f>
        <v/>
      </c>
    </row>
    <row r="409" customFormat="false" ht="15" hidden="false" customHeight="false" outlineLevel="0" collapsed="false">
      <c r="H409" s="0" t="str">
        <f aca="false">IF(B409="","",IF(COUNTIF(Campaigns!$A$7:$A$300,B409)&gt;0,"✓",IF(N(C409)=0,"– no spend","⚠ add to Campaigns tab")))</f>
        <v/>
      </c>
      <c r="I409" s="83" t="str">
        <f aca="false">IF(C409="","",C409*IF(Settings!$B$24=Settings!$C$6,1,IF(Settings!$B$24="USD",1/INDEX(Settings!$B$29:$B$40,MONTH(A409)),INDEX(Settings!$B$29:$B$40,MONTH(A409)))))</f>
        <v/>
      </c>
    </row>
    <row r="410" customFormat="false" ht="15" hidden="false" customHeight="false" outlineLevel="0" collapsed="false">
      <c r="H410" s="0" t="str">
        <f aca="false">IF(B410="","",IF(COUNTIF(Campaigns!$A$7:$A$300,B410)&gt;0,"✓",IF(N(C410)=0,"– no spend","⚠ add to Campaigns tab")))</f>
        <v/>
      </c>
      <c r="I410" s="83" t="str">
        <f aca="false">IF(C410="","",C410*IF(Settings!$B$24=Settings!$C$6,1,IF(Settings!$B$24="USD",1/INDEX(Settings!$B$29:$B$40,MONTH(A410)),INDEX(Settings!$B$29:$B$40,MONTH(A410)))))</f>
        <v/>
      </c>
    </row>
    <row r="411" customFormat="false" ht="15" hidden="false" customHeight="false" outlineLevel="0" collapsed="false">
      <c r="H411" s="0" t="str">
        <f aca="false">IF(B411="","",IF(COUNTIF(Campaigns!$A$7:$A$300,B411)&gt;0,"✓",IF(N(C411)=0,"– no spend","⚠ add to Campaigns tab")))</f>
        <v/>
      </c>
      <c r="I411" s="83" t="str">
        <f aca="false">IF(C411="","",C411*IF(Settings!$B$24=Settings!$C$6,1,IF(Settings!$B$24="USD",1/INDEX(Settings!$B$29:$B$40,MONTH(A411)),INDEX(Settings!$B$29:$B$40,MONTH(A411)))))</f>
        <v/>
      </c>
    </row>
    <row r="412" customFormat="false" ht="15" hidden="false" customHeight="false" outlineLevel="0" collapsed="false">
      <c r="H412" s="0" t="str">
        <f aca="false">IF(B412="","",IF(COUNTIF(Campaigns!$A$7:$A$300,B412)&gt;0,"✓",IF(N(C412)=0,"– no spend","⚠ add to Campaigns tab")))</f>
        <v/>
      </c>
      <c r="I412" s="83" t="str">
        <f aca="false">IF(C412="","",C412*IF(Settings!$B$24=Settings!$C$6,1,IF(Settings!$B$24="USD",1/INDEX(Settings!$B$29:$B$40,MONTH(A412)),INDEX(Settings!$B$29:$B$40,MONTH(A412)))))</f>
        <v/>
      </c>
    </row>
    <row r="413" customFormat="false" ht="15" hidden="false" customHeight="false" outlineLevel="0" collapsed="false">
      <c r="H413" s="0" t="str">
        <f aca="false">IF(B413="","",IF(COUNTIF(Campaigns!$A$7:$A$300,B413)&gt;0,"✓",IF(N(C413)=0,"– no spend","⚠ add to Campaigns tab")))</f>
        <v/>
      </c>
      <c r="I413" s="83" t="str">
        <f aca="false">IF(C413="","",C413*IF(Settings!$B$24=Settings!$C$6,1,IF(Settings!$B$24="USD",1/INDEX(Settings!$B$29:$B$40,MONTH(A413)),INDEX(Settings!$B$29:$B$40,MONTH(A413)))))</f>
        <v/>
      </c>
    </row>
    <row r="414" customFormat="false" ht="15" hidden="false" customHeight="false" outlineLevel="0" collapsed="false">
      <c r="H414" s="0" t="str">
        <f aca="false">IF(B414="","",IF(COUNTIF(Campaigns!$A$7:$A$300,B414)&gt;0,"✓",IF(N(C414)=0,"– no spend","⚠ add to Campaigns tab")))</f>
        <v/>
      </c>
      <c r="I414" s="83" t="str">
        <f aca="false">IF(C414="","",C414*IF(Settings!$B$24=Settings!$C$6,1,IF(Settings!$B$24="USD",1/INDEX(Settings!$B$29:$B$40,MONTH(A414)),INDEX(Settings!$B$29:$B$40,MONTH(A414)))))</f>
        <v/>
      </c>
    </row>
    <row r="415" customFormat="false" ht="15" hidden="false" customHeight="false" outlineLevel="0" collapsed="false">
      <c r="H415" s="0" t="str">
        <f aca="false">IF(B415="","",IF(COUNTIF(Campaigns!$A$7:$A$300,B415)&gt;0,"✓",IF(N(C415)=0,"– no spend","⚠ add to Campaigns tab")))</f>
        <v/>
      </c>
      <c r="I415" s="83" t="str">
        <f aca="false">IF(C415="","",C415*IF(Settings!$B$24=Settings!$C$6,1,IF(Settings!$B$24="USD",1/INDEX(Settings!$B$29:$B$40,MONTH(A415)),INDEX(Settings!$B$29:$B$40,MONTH(A415)))))</f>
        <v/>
      </c>
    </row>
    <row r="416" customFormat="false" ht="15" hidden="false" customHeight="false" outlineLevel="0" collapsed="false">
      <c r="H416" s="0" t="str">
        <f aca="false">IF(B416="","",IF(COUNTIF(Campaigns!$A$7:$A$300,B416)&gt;0,"✓",IF(N(C416)=0,"– no spend","⚠ add to Campaigns tab")))</f>
        <v/>
      </c>
      <c r="I416" s="83" t="str">
        <f aca="false">IF(C416="","",C416*IF(Settings!$B$24=Settings!$C$6,1,IF(Settings!$B$24="USD",1/INDEX(Settings!$B$29:$B$40,MONTH(A416)),INDEX(Settings!$B$29:$B$40,MONTH(A416)))))</f>
        <v/>
      </c>
    </row>
    <row r="417" customFormat="false" ht="15" hidden="false" customHeight="false" outlineLevel="0" collapsed="false">
      <c r="H417" s="0" t="str">
        <f aca="false">IF(B417="","",IF(COUNTIF(Campaigns!$A$7:$A$300,B417)&gt;0,"✓",IF(N(C417)=0,"– no spend","⚠ add to Campaigns tab")))</f>
        <v/>
      </c>
      <c r="I417" s="83" t="str">
        <f aca="false">IF(C417="","",C417*IF(Settings!$B$24=Settings!$C$6,1,IF(Settings!$B$24="USD",1/INDEX(Settings!$B$29:$B$40,MONTH(A417)),INDEX(Settings!$B$29:$B$40,MONTH(A417)))))</f>
        <v/>
      </c>
    </row>
    <row r="418" customFormat="false" ht="15" hidden="false" customHeight="false" outlineLevel="0" collapsed="false">
      <c r="H418" s="0" t="str">
        <f aca="false">IF(B418="","",IF(COUNTIF(Campaigns!$A$7:$A$300,B418)&gt;0,"✓",IF(N(C418)=0,"– no spend","⚠ add to Campaigns tab")))</f>
        <v/>
      </c>
      <c r="I418" s="83" t="str">
        <f aca="false">IF(C418="","",C418*IF(Settings!$B$24=Settings!$C$6,1,IF(Settings!$B$24="USD",1/INDEX(Settings!$B$29:$B$40,MONTH(A418)),INDEX(Settings!$B$29:$B$40,MONTH(A418)))))</f>
        <v/>
      </c>
    </row>
    <row r="419" customFormat="false" ht="15" hidden="false" customHeight="false" outlineLevel="0" collapsed="false">
      <c r="H419" s="0" t="str">
        <f aca="false">IF(B419="","",IF(COUNTIF(Campaigns!$A$7:$A$300,B419)&gt;0,"✓",IF(N(C419)=0,"– no spend","⚠ add to Campaigns tab")))</f>
        <v/>
      </c>
      <c r="I419" s="83" t="str">
        <f aca="false">IF(C419="","",C419*IF(Settings!$B$24=Settings!$C$6,1,IF(Settings!$B$24="USD",1/INDEX(Settings!$B$29:$B$40,MONTH(A419)),INDEX(Settings!$B$29:$B$40,MONTH(A419)))))</f>
        <v/>
      </c>
    </row>
    <row r="420" customFormat="false" ht="15" hidden="false" customHeight="false" outlineLevel="0" collapsed="false">
      <c r="H420" s="0" t="str">
        <f aca="false">IF(B420="","",IF(COUNTIF(Campaigns!$A$7:$A$300,B420)&gt;0,"✓",IF(N(C420)=0,"– no spend","⚠ add to Campaigns tab")))</f>
        <v/>
      </c>
      <c r="I420" s="83" t="str">
        <f aca="false">IF(C420="","",C420*IF(Settings!$B$24=Settings!$C$6,1,IF(Settings!$B$24="USD",1/INDEX(Settings!$B$29:$B$40,MONTH(A420)),INDEX(Settings!$B$29:$B$40,MONTH(A420)))))</f>
        <v/>
      </c>
    </row>
    <row r="421" customFormat="false" ht="15" hidden="false" customHeight="false" outlineLevel="0" collapsed="false">
      <c r="H421" s="0" t="str">
        <f aca="false">IF(B421="","",IF(COUNTIF(Campaigns!$A$7:$A$300,B421)&gt;0,"✓",IF(N(C421)=0,"– no spend","⚠ add to Campaigns tab")))</f>
        <v/>
      </c>
      <c r="I421" s="83" t="str">
        <f aca="false">IF(C421="","",C421*IF(Settings!$B$24=Settings!$C$6,1,IF(Settings!$B$24="USD",1/INDEX(Settings!$B$29:$B$40,MONTH(A421)),INDEX(Settings!$B$29:$B$40,MONTH(A421)))))</f>
        <v/>
      </c>
    </row>
    <row r="422" customFormat="false" ht="15" hidden="false" customHeight="false" outlineLevel="0" collapsed="false">
      <c r="H422" s="0" t="str">
        <f aca="false">IF(B422="","",IF(COUNTIF(Campaigns!$A$7:$A$300,B422)&gt;0,"✓",IF(N(C422)=0,"– no spend","⚠ add to Campaigns tab")))</f>
        <v/>
      </c>
      <c r="I422" s="83" t="str">
        <f aca="false">IF(C422="","",C422*IF(Settings!$B$24=Settings!$C$6,1,IF(Settings!$B$24="USD",1/INDEX(Settings!$B$29:$B$40,MONTH(A422)),INDEX(Settings!$B$29:$B$40,MONTH(A422)))))</f>
        <v/>
      </c>
    </row>
    <row r="423" customFormat="false" ht="15" hidden="false" customHeight="false" outlineLevel="0" collapsed="false">
      <c r="H423" s="0" t="str">
        <f aca="false">IF(B423="","",IF(COUNTIF(Campaigns!$A$7:$A$300,B423)&gt;0,"✓",IF(N(C423)=0,"– no spend","⚠ add to Campaigns tab")))</f>
        <v/>
      </c>
      <c r="I423" s="83" t="str">
        <f aca="false">IF(C423="","",C423*IF(Settings!$B$24=Settings!$C$6,1,IF(Settings!$B$24="USD",1/INDEX(Settings!$B$29:$B$40,MONTH(A423)),INDEX(Settings!$B$29:$B$40,MONTH(A423)))))</f>
        <v/>
      </c>
    </row>
    <row r="424" customFormat="false" ht="15" hidden="false" customHeight="false" outlineLevel="0" collapsed="false">
      <c r="H424" s="0" t="str">
        <f aca="false">IF(B424="","",IF(COUNTIF(Campaigns!$A$7:$A$300,B424)&gt;0,"✓",IF(N(C424)=0,"– no spend","⚠ add to Campaigns tab")))</f>
        <v/>
      </c>
      <c r="I424" s="83" t="str">
        <f aca="false">IF(C424="","",C424*IF(Settings!$B$24=Settings!$C$6,1,IF(Settings!$B$24="USD",1/INDEX(Settings!$B$29:$B$40,MONTH(A424)),INDEX(Settings!$B$29:$B$40,MONTH(A424)))))</f>
        <v/>
      </c>
    </row>
    <row r="425" customFormat="false" ht="15" hidden="false" customHeight="false" outlineLevel="0" collapsed="false">
      <c r="H425" s="0" t="str">
        <f aca="false">IF(B425="","",IF(COUNTIF(Campaigns!$A$7:$A$300,B425)&gt;0,"✓",IF(N(C425)=0,"– no spend","⚠ add to Campaigns tab")))</f>
        <v/>
      </c>
      <c r="I425" s="83" t="str">
        <f aca="false">IF(C425="","",C425*IF(Settings!$B$24=Settings!$C$6,1,IF(Settings!$B$24="USD",1/INDEX(Settings!$B$29:$B$40,MONTH(A425)),INDEX(Settings!$B$29:$B$40,MONTH(A425)))))</f>
        <v/>
      </c>
    </row>
    <row r="426" customFormat="false" ht="15" hidden="false" customHeight="false" outlineLevel="0" collapsed="false">
      <c r="H426" s="0" t="str">
        <f aca="false">IF(B426="","",IF(COUNTIF(Campaigns!$A$7:$A$300,B426)&gt;0,"✓",IF(N(C426)=0,"– no spend","⚠ add to Campaigns tab")))</f>
        <v/>
      </c>
      <c r="I426" s="83" t="str">
        <f aca="false">IF(C426="","",C426*IF(Settings!$B$24=Settings!$C$6,1,IF(Settings!$B$24="USD",1/INDEX(Settings!$B$29:$B$40,MONTH(A426)),INDEX(Settings!$B$29:$B$40,MONTH(A426)))))</f>
        <v/>
      </c>
    </row>
    <row r="427" customFormat="false" ht="15" hidden="false" customHeight="false" outlineLevel="0" collapsed="false">
      <c r="H427" s="0" t="str">
        <f aca="false">IF(B427="","",IF(COUNTIF(Campaigns!$A$7:$A$300,B427)&gt;0,"✓",IF(N(C427)=0,"– no spend","⚠ add to Campaigns tab")))</f>
        <v/>
      </c>
      <c r="I427" s="83" t="str">
        <f aca="false">IF(C427="","",C427*IF(Settings!$B$24=Settings!$C$6,1,IF(Settings!$B$24="USD",1/INDEX(Settings!$B$29:$B$40,MONTH(A427)),INDEX(Settings!$B$29:$B$40,MONTH(A427)))))</f>
        <v/>
      </c>
    </row>
    <row r="428" customFormat="false" ht="15" hidden="false" customHeight="false" outlineLevel="0" collapsed="false">
      <c r="H428" s="0" t="str">
        <f aca="false">IF(B428="","",IF(COUNTIF(Campaigns!$A$7:$A$300,B428)&gt;0,"✓",IF(N(C428)=0,"– no spend","⚠ add to Campaigns tab")))</f>
        <v/>
      </c>
      <c r="I428" s="83" t="str">
        <f aca="false">IF(C428="","",C428*IF(Settings!$B$24=Settings!$C$6,1,IF(Settings!$B$24="USD",1/INDEX(Settings!$B$29:$B$40,MONTH(A428)),INDEX(Settings!$B$29:$B$40,MONTH(A428)))))</f>
        <v/>
      </c>
    </row>
    <row r="429" customFormat="false" ht="15" hidden="false" customHeight="false" outlineLevel="0" collapsed="false">
      <c r="H429" s="0" t="str">
        <f aca="false">IF(B429="","",IF(COUNTIF(Campaigns!$A$7:$A$300,B429)&gt;0,"✓",IF(N(C429)=0,"– no spend","⚠ add to Campaigns tab")))</f>
        <v/>
      </c>
      <c r="I429" s="83" t="str">
        <f aca="false">IF(C429="","",C429*IF(Settings!$B$24=Settings!$C$6,1,IF(Settings!$B$24="USD",1/INDEX(Settings!$B$29:$B$40,MONTH(A429)),INDEX(Settings!$B$29:$B$40,MONTH(A429)))))</f>
        <v/>
      </c>
    </row>
    <row r="430" customFormat="false" ht="15" hidden="false" customHeight="false" outlineLevel="0" collapsed="false">
      <c r="H430" s="0" t="str">
        <f aca="false">IF(B430="","",IF(COUNTIF(Campaigns!$A$7:$A$300,B430)&gt;0,"✓",IF(N(C430)=0,"– no spend","⚠ add to Campaigns tab")))</f>
        <v/>
      </c>
      <c r="I430" s="83" t="str">
        <f aca="false">IF(C430="","",C430*IF(Settings!$B$24=Settings!$C$6,1,IF(Settings!$B$24="USD",1/INDEX(Settings!$B$29:$B$40,MONTH(A430)),INDEX(Settings!$B$29:$B$40,MONTH(A430)))))</f>
        <v/>
      </c>
    </row>
    <row r="431" customFormat="false" ht="15" hidden="false" customHeight="false" outlineLevel="0" collapsed="false">
      <c r="H431" s="0" t="str">
        <f aca="false">IF(B431="","",IF(COUNTIF(Campaigns!$A$7:$A$300,B431)&gt;0,"✓",IF(N(C431)=0,"– no spend","⚠ add to Campaigns tab")))</f>
        <v/>
      </c>
      <c r="I431" s="83" t="str">
        <f aca="false">IF(C431="","",C431*IF(Settings!$B$24=Settings!$C$6,1,IF(Settings!$B$24="USD",1/INDEX(Settings!$B$29:$B$40,MONTH(A431)),INDEX(Settings!$B$29:$B$40,MONTH(A431)))))</f>
        <v/>
      </c>
    </row>
    <row r="432" customFormat="false" ht="15" hidden="false" customHeight="false" outlineLevel="0" collapsed="false">
      <c r="H432" s="0" t="str">
        <f aca="false">IF(B432="","",IF(COUNTIF(Campaigns!$A$7:$A$300,B432)&gt;0,"✓",IF(N(C432)=0,"– no spend","⚠ add to Campaigns tab")))</f>
        <v/>
      </c>
      <c r="I432" s="83" t="str">
        <f aca="false">IF(C432="","",C432*IF(Settings!$B$24=Settings!$C$6,1,IF(Settings!$B$24="USD",1/INDEX(Settings!$B$29:$B$40,MONTH(A432)),INDEX(Settings!$B$29:$B$40,MONTH(A432)))))</f>
        <v/>
      </c>
    </row>
    <row r="433" customFormat="false" ht="15" hidden="false" customHeight="false" outlineLevel="0" collapsed="false">
      <c r="H433" s="0" t="str">
        <f aca="false">IF(B433="","",IF(COUNTIF(Campaigns!$A$7:$A$300,B433)&gt;0,"✓",IF(N(C433)=0,"– no spend","⚠ add to Campaigns tab")))</f>
        <v/>
      </c>
      <c r="I433" s="83" t="str">
        <f aca="false">IF(C433="","",C433*IF(Settings!$B$24=Settings!$C$6,1,IF(Settings!$B$24="USD",1/INDEX(Settings!$B$29:$B$40,MONTH(A433)),INDEX(Settings!$B$29:$B$40,MONTH(A433)))))</f>
        <v/>
      </c>
    </row>
    <row r="434" customFormat="false" ht="15" hidden="false" customHeight="false" outlineLevel="0" collapsed="false">
      <c r="H434" s="0" t="str">
        <f aca="false">IF(B434="","",IF(COUNTIF(Campaigns!$A$7:$A$300,B434)&gt;0,"✓",IF(N(C434)=0,"– no spend","⚠ add to Campaigns tab")))</f>
        <v/>
      </c>
      <c r="I434" s="83" t="str">
        <f aca="false">IF(C434="","",C434*IF(Settings!$B$24=Settings!$C$6,1,IF(Settings!$B$24="USD",1/INDEX(Settings!$B$29:$B$40,MONTH(A434)),INDEX(Settings!$B$29:$B$40,MONTH(A434)))))</f>
        <v/>
      </c>
    </row>
    <row r="435" customFormat="false" ht="15" hidden="false" customHeight="false" outlineLevel="0" collapsed="false">
      <c r="H435" s="0" t="str">
        <f aca="false">IF(B435="","",IF(COUNTIF(Campaigns!$A$7:$A$300,B435)&gt;0,"✓",IF(N(C435)=0,"– no spend","⚠ add to Campaigns tab")))</f>
        <v/>
      </c>
      <c r="I435" s="83" t="str">
        <f aca="false">IF(C435="","",C435*IF(Settings!$B$24=Settings!$C$6,1,IF(Settings!$B$24="USD",1/INDEX(Settings!$B$29:$B$40,MONTH(A435)),INDEX(Settings!$B$29:$B$40,MONTH(A435)))))</f>
        <v/>
      </c>
    </row>
    <row r="436" customFormat="false" ht="15" hidden="false" customHeight="false" outlineLevel="0" collapsed="false">
      <c r="H436" s="0" t="str">
        <f aca="false">IF(B436="","",IF(COUNTIF(Campaigns!$A$7:$A$300,B436)&gt;0,"✓",IF(N(C436)=0,"– no spend","⚠ add to Campaigns tab")))</f>
        <v/>
      </c>
      <c r="I436" s="83" t="str">
        <f aca="false">IF(C436="","",C436*IF(Settings!$B$24=Settings!$C$6,1,IF(Settings!$B$24="USD",1/INDEX(Settings!$B$29:$B$40,MONTH(A436)),INDEX(Settings!$B$29:$B$40,MONTH(A436)))))</f>
        <v/>
      </c>
    </row>
    <row r="437" customFormat="false" ht="15" hidden="false" customHeight="false" outlineLevel="0" collapsed="false">
      <c r="H437" s="0" t="str">
        <f aca="false">IF(B437="","",IF(COUNTIF(Campaigns!$A$7:$A$300,B437)&gt;0,"✓",IF(N(C437)=0,"– no spend","⚠ add to Campaigns tab")))</f>
        <v/>
      </c>
      <c r="I437" s="83" t="str">
        <f aca="false">IF(C437="","",C437*IF(Settings!$B$24=Settings!$C$6,1,IF(Settings!$B$24="USD",1/INDEX(Settings!$B$29:$B$40,MONTH(A437)),INDEX(Settings!$B$29:$B$40,MONTH(A437)))))</f>
        <v/>
      </c>
    </row>
    <row r="438" customFormat="false" ht="15" hidden="false" customHeight="false" outlineLevel="0" collapsed="false">
      <c r="H438" s="0" t="str">
        <f aca="false">IF(B438="","",IF(COUNTIF(Campaigns!$A$7:$A$300,B438)&gt;0,"✓",IF(N(C438)=0,"– no spend","⚠ add to Campaigns tab")))</f>
        <v/>
      </c>
      <c r="I438" s="83" t="str">
        <f aca="false">IF(C438="","",C438*IF(Settings!$B$24=Settings!$C$6,1,IF(Settings!$B$24="USD",1/INDEX(Settings!$B$29:$B$40,MONTH(A438)),INDEX(Settings!$B$29:$B$40,MONTH(A438)))))</f>
        <v/>
      </c>
    </row>
    <row r="439" customFormat="false" ht="15" hidden="false" customHeight="false" outlineLevel="0" collapsed="false">
      <c r="H439" s="0" t="str">
        <f aca="false">IF(B439="","",IF(COUNTIF(Campaigns!$A$7:$A$300,B439)&gt;0,"✓",IF(N(C439)=0,"– no spend","⚠ add to Campaigns tab")))</f>
        <v/>
      </c>
      <c r="I439" s="83" t="str">
        <f aca="false">IF(C439="","",C439*IF(Settings!$B$24=Settings!$C$6,1,IF(Settings!$B$24="USD",1/INDEX(Settings!$B$29:$B$40,MONTH(A439)),INDEX(Settings!$B$29:$B$40,MONTH(A439)))))</f>
        <v/>
      </c>
    </row>
    <row r="440" customFormat="false" ht="15" hidden="false" customHeight="false" outlineLevel="0" collapsed="false">
      <c r="H440" s="0" t="str">
        <f aca="false">IF(B440="","",IF(COUNTIF(Campaigns!$A$7:$A$300,B440)&gt;0,"✓",IF(N(C440)=0,"– no spend","⚠ add to Campaigns tab")))</f>
        <v/>
      </c>
      <c r="I440" s="83" t="str">
        <f aca="false">IF(C440="","",C440*IF(Settings!$B$24=Settings!$C$6,1,IF(Settings!$B$24="USD",1/INDEX(Settings!$B$29:$B$40,MONTH(A440)),INDEX(Settings!$B$29:$B$40,MONTH(A440)))))</f>
        <v/>
      </c>
    </row>
    <row r="441" customFormat="false" ht="15" hidden="false" customHeight="false" outlineLevel="0" collapsed="false">
      <c r="H441" s="0" t="str">
        <f aca="false">IF(B441="","",IF(COUNTIF(Campaigns!$A$7:$A$300,B441)&gt;0,"✓",IF(N(C441)=0,"– no spend","⚠ add to Campaigns tab")))</f>
        <v/>
      </c>
      <c r="I441" s="83" t="str">
        <f aca="false">IF(C441="","",C441*IF(Settings!$B$24=Settings!$C$6,1,IF(Settings!$B$24="USD",1/INDEX(Settings!$B$29:$B$40,MONTH(A441)),INDEX(Settings!$B$29:$B$40,MONTH(A441)))))</f>
        <v/>
      </c>
    </row>
    <row r="442" customFormat="false" ht="15" hidden="false" customHeight="false" outlineLevel="0" collapsed="false">
      <c r="H442" s="0" t="str">
        <f aca="false">IF(B442="","",IF(COUNTIF(Campaigns!$A$7:$A$300,B442)&gt;0,"✓",IF(N(C442)=0,"– no spend","⚠ add to Campaigns tab")))</f>
        <v/>
      </c>
      <c r="I442" s="83" t="str">
        <f aca="false">IF(C442="","",C442*IF(Settings!$B$24=Settings!$C$6,1,IF(Settings!$B$24="USD",1/INDEX(Settings!$B$29:$B$40,MONTH(A442)),INDEX(Settings!$B$29:$B$40,MONTH(A442)))))</f>
        <v/>
      </c>
    </row>
    <row r="443" customFormat="false" ht="15" hidden="false" customHeight="false" outlineLevel="0" collapsed="false">
      <c r="H443" s="0" t="str">
        <f aca="false">IF(B443="","",IF(COUNTIF(Campaigns!$A$7:$A$300,B443)&gt;0,"✓",IF(N(C443)=0,"– no spend","⚠ add to Campaigns tab")))</f>
        <v/>
      </c>
      <c r="I443" s="83" t="str">
        <f aca="false">IF(C443="","",C443*IF(Settings!$B$24=Settings!$C$6,1,IF(Settings!$B$24="USD",1/INDEX(Settings!$B$29:$B$40,MONTH(A443)),INDEX(Settings!$B$29:$B$40,MONTH(A443)))))</f>
        <v/>
      </c>
    </row>
    <row r="444" customFormat="false" ht="15" hidden="false" customHeight="false" outlineLevel="0" collapsed="false">
      <c r="H444" s="0" t="str">
        <f aca="false">IF(B444="","",IF(COUNTIF(Campaigns!$A$7:$A$300,B444)&gt;0,"✓",IF(N(C444)=0,"– no spend","⚠ add to Campaigns tab")))</f>
        <v/>
      </c>
      <c r="I444" s="83" t="str">
        <f aca="false">IF(C444="","",C444*IF(Settings!$B$24=Settings!$C$6,1,IF(Settings!$B$24="USD",1/INDEX(Settings!$B$29:$B$40,MONTH(A444)),INDEX(Settings!$B$29:$B$40,MONTH(A444)))))</f>
        <v/>
      </c>
    </row>
    <row r="445" customFormat="false" ht="15" hidden="false" customHeight="false" outlineLevel="0" collapsed="false">
      <c r="H445" s="0" t="str">
        <f aca="false">IF(B445="","",IF(COUNTIF(Campaigns!$A$7:$A$300,B445)&gt;0,"✓",IF(N(C445)=0,"– no spend","⚠ add to Campaigns tab")))</f>
        <v/>
      </c>
      <c r="I445" s="83" t="str">
        <f aca="false">IF(C445="","",C445*IF(Settings!$B$24=Settings!$C$6,1,IF(Settings!$B$24="USD",1/INDEX(Settings!$B$29:$B$40,MONTH(A445)),INDEX(Settings!$B$29:$B$40,MONTH(A445)))))</f>
        <v/>
      </c>
    </row>
    <row r="446" customFormat="false" ht="15" hidden="false" customHeight="false" outlineLevel="0" collapsed="false">
      <c r="H446" s="0" t="str">
        <f aca="false">IF(B446="","",IF(COUNTIF(Campaigns!$A$7:$A$300,B446)&gt;0,"✓",IF(N(C446)=0,"– no spend","⚠ add to Campaigns tab")))</f>
        <v/>
      </c>
      <c r="I446" s="83" t="str">
        <f aca="false">IF(C446="","",C446*IF(Settings!$B$24=Settings!$C$6,1,IF(Settings!$B$24="USD",1/INDEX(Settings!$B$29:$B$40,MONTH(A446)),INDEX(Settings!$B$29:$B$40,MONTH(A446)))))</f>
        <v/>
      </c>
    </row>
    <row r="447" customFormat="false" ht="15" hidden="false" customHeight="false" outlineLevel="0" collapsed="false">
      <c r="H447" s="0" t="str">
        <f aca="false">IF(B447="","",IF(COUNTIF(Campaigns!$A$7:$A$300,B447)&gt;0,"✓",IF(N(C447)=0,"– no spend","⚠ add to Campaigns tab")))</f>
        <v/>
      </c>
      <c r="I447" s="83" t="str">
        <f aca="false">IF(C447="","",C447*IF(Settings!$B$24=Settings!$C$6,1,IF(Settings!$B$24="USD",1/INDEX(Settings!$B$29:$B$40,MONTH(A447)),INDEX(Settings!$B$29:$B$40,MONTH(A447)))))</f>
        <v/>
      </c>
    </row>
    <row r="448" customFormat="false" ht="15" hidden="false" customHeight="false" outlineLevel="0" collapsed="false">
      <c r="H448" s="0" t="str">
        <f aca="false">IF(B448="","",IF(COUNTIF(Campaigns!$A$7:$A$300,B448)&gt;0,"✓",IF(N(C448)=0,"– no spend","⚠ add to Campaigns tab")))</f>
        <v/>
      </c>
      <c r="I448" s="83" t="str">
        <f aca="false">IF(C448="","",C448*IF(Settings!$B$24=Settings!$C$6,1,IF(Settings!$B$24="USD",1/INDEX(Settings!$B$29:$B$40,MONTH(A448)),INDEX(Settings!$B$29:$B$40,MONTH(A448)))))</f>
        <v/>
      </c>
    </row>
    <row r="449" customFormat="false" ht="15" hidden="false" customHeight="false" outlineLevel="0" collapsed="false">
      <c r="H449" s="0" t="str">
        <f aca="false">IF(B449="","",IF(COUNTIF(Campaigns!$A$7:$A$300,B449)&gt;0,"✓",IF(N(C449)=0,"– no spend","⚠ add to Campaigns tab")))</f>
        <v/>
      </c>
      <c r="I449" s="83" t="str">
        <f aca="false">IF(C449="","",C449*IF(Settings!$B$24=Settings!$C$6,1,IF(Settings!$B$24="USD",1/INDEX(Settings!$B$29:$B$40,MONTH(A449)),INDEX(Settings!$B$29:$B$40,MONTH(A449)))))</f>
        <v/>
      </c>
    </row>
    <row r="450" customFormat="false" ht="15" hidden="false" customHeight="false" outlineLevel="0" collapsed="false">
      <c r="H450" s="0" t="str">
        <f aca="false">IF(B450="","",IF(COUNTIF(Campaigns!$A$7:$A$300,B450)&gt;0,"✓",IF(N(C450)=0,"– no spend","⚠ add to Campaigns tab")))</f>
        <v/>
      </c>
      <c r="I450" s="83" t="str">
        <f aca="false">IF(C450="","",C450*IF(Settings!$B$24=Settings!$C$6,1,IF(Settings!$B$24="USD",1/INDEX(Settings!$B$29:$B$40,MONTH(A450)),INDEX(Settings!$B$29:$B$40,MONTH(A450)))))</f>
        <v/>
      </c>
    </row>
    <row r="451" customFormat="false" ht="15" hidden="false" customHeight="false" outlineLevel="0" collapsed="false">
      <c r="H451" s="0" t="str">
        <f aca="false">IF(B451="","",IF(COUNTIF(Campaigns!$A$7:$A$300,B451)&gt;0,"✓",IF(N(C451)=0,"– no spend","⚠ add to Campaigns tab")))</f>
        <v/>
      </c>
      <c r="I451" s="83" t="str">
        <f aca="false">IF(C451="","",C451*IF(Settings!$B$24=Settings!$C$6,1,IF(Settings!$B$24="USD",1/INDEX(Settings!$B$29:$B$40,MONTH(A451)),INDEX(Settings!$B$29:$B$40,MONTH(A451)))))</f>
        <v/>
      </c>
    </row>
    <row r="452" customFormat="false" ht="15" hidden="false" customHeight="false" outlineLevel="0" collapsed="false">
      <c r="H452" s="0" t="str">
        <f aca="false">IF(B452="","",IF(COUNTIF(Campaigns!$A$7:$A$300,B452)&gt;0,"✓",IF(N(C452)=0,"– no spend","⚠ add to Campaigns tab")))</f>
        <v/>
      </c>
      <c r="I452" s="83" t="str">
        <f aca="false">IF(C452="","",C452*IF(Settings!$B$24=Settings!$C$6,1,IF(Settings!$B$24="USD",1/INDEX(Settings!$B$29:$B$40,MONTH(A452)),INDEX(Settings!$B$29:$B$40,MONTH(A452)))))</f>
        <v/>
      </c>
    </row>
    <row r="453" customFormat="false" ht="15" hidden="false" customHeight="false" outlineLevel="0" collapsed="false">
      <c r="H453" s="0" t="str">
        <f aca="false">IF(B453="","",IF(COUNTIF(Campaigns!$A$7:$A$300,B453)&gt;0,"✓",IF(N(C453)=0,"– no spend","⚠ add to Campaigns tab")))</f>
        <v/>
      </c>
      <c r="I453" s="83" t="str">
        <f aca="false">IF(C453="","",C453*IF(Settings!$B$24=Settings!$C$6,1,IF(Settings!$B$24="USD",1/INDEX(Settings!$B$29:$B$40,MONTH(A453)),INDEX(Settings!$B$29:$B$40,MONTH(A453)))))</f>
        <v/>
      </c>
    </row>
    <row r="454" customFormat="false" ht="15" hidden="false" customHeight="false" outlineLevel="0" collapsed="false">
      <c r="H454" s="0" t="str">
        <f aca="false">IF(B454="","",IF(COUNTIF(Campaigns!$A$7:$A$300,B454)&gt;0,"✓",IF(N(C454)=0,"– no spend","⚠ add to Campaigns tab")))</f>
        <v/>
      </c>
      <c r="I454" s="83" t="str">
        <f aca="false">IF(C454="","",C454*IF(Settings!$B$24=Settings!$C$6,1,IF(Settings!$B$24="USD",1/INDEX(Settings!$B$29:$B$40,MONTH(A454)),INDEX(Settings!$B$29:$B$40,MONTH(A454)))))</f>
        <v/>
      </c>
    </row>
    <row r="455" customFormat="false" ht="15" hidden="false" customHeight="false" outlineLevel="0" collapsed="false">
      <c r="H455" s="0" t="str">
        <f aca="false">IF(B455="","",IF(COUNTIF(Campaigns!$A$7:$A$300,B455)&gt;0,"✓",IF(N(C455)=0,"– no spend","⚠ add to Campaigns tab")))</f>
        <v/>
      </c>
      <c r="I455" s="83" t="str">
        <f aca="false">IF(C455="","",C455*IF(Settings!$B$24=Settings!$C$6,1,IF(Settings!$B$24="USD",1/INDEX(Settings!$B$29:$B$40,MONTH(A455)),INDEX(Settings!$B$29:$B$40,MONTH(A455)))))</f>
        <v/>
      </c>
    </row>
    <row r="456" customFormat="false" ht="15" hidden="false" customHeight="false" outlineLevel="0" collapsed="false">
      <c r="H456" s="0" t="str">
        <f aca="false">IF(B456="","",IF(COUNTIF(Campaigns!$A$7:$A$300,B456)&gt;0,"✓",IF(N(C456)=0,"– no spend","⚠ add to Campaigns tab")))</f>
        <v/>
      </c>
      <c r="I456" s="83" t="str">
        <f aca="false">IF(C456="","",C456*IF(Settings!$B$24=Settings!$C$6,1,IF(Settings!$B$24="USD",1/INDEX(Settings!$B$29:$B$40,MONTH(A456)),INDEX(Settings!$B$29:$B$40,MONTH(A456)))))</f>
        <v/>
      </c>
    </row>
    <row r="457" customFormat="false" ht="15" hidden="false" customHeight="false" outlineLevel="0" collapsed="false">
      <c r="H457" s="0" t="str">
        <f aca="false">IF(B457="","",IF(COUNTIF(Campaigns!$A$7:$A$300,B457)&gt;0,"✓",IF(N(C457)=0,"– no spend","⚠ add to Campaigns tab")))</f>
        <v/>
      </c>
      <c r="I457" s="83" t="str">
        <f aca="false">IF(C457="","",C457*IF(Settings!$B$24=Settings!$C$6,1,IF(Settings!$B$24="USD",1/INDEX(Settings!$B$29:$B$40,MONTH(A457)),INDEX(Settings!$B$29:$B$40,MONTH(A457)))))</f>
        <v/>
      </c>
    </row>
    <row r="458" customFormat="false" ht="15" hidden="false" customHeight="false" outlineLevel="0" collapsed="false">
      <c r="H458" s="0" t="str">
        <f aca="false">IF(B458="","",IF(COUNTIF(Campaigns!$A$7:$A$300,B458)&gt;0,"✓",IF(N(C458)=0,"– no spend","⚠ add to Campaigns tab")))</f>
        <v/>
      </c>
      <c r="I458" s="83" t="str">
        <f aca="false">IF(C458="","",C458*IF(Settings!$B$24=Settings!$C$6,1,IF(Settings!$B$24="USD",1/INDEX(Settings!$B$29:$B$40,MONTH(A458)),INDEX(Settings!$B$29:$B$40,MONTH(A458)))))</f>
        <v/>
      </c>
    </row>
    <row r="459" customFormat="false" ht="15" hidden="false" customHeight="false" outlineLevel="0" collapsed="false">
      <c r="H459" s="0" t="str">
        <f aca="false">IF(B459="","",IF(COUNTIF(Campaigns!$A$7:$A$300,B459)&gt;0,"✓",IF(N(C459)=0,"– no spend","⚠ add to Campaigns tab")))</f>
        <v/>
      </c>
      <c r="I459" s="83" t="str">
        <f aca="false">IF(C459="","",C459*IF(Settings!$B$24=Settings!$C$6,1,IF(Settings!$B$24="USD",1/INDEX(Settings!$B$29:$B$40,MONTH(A459)),INDEX(Settings!$B$29:$B$40,MONTH(A459)))))</f>
        <v/>
      </c>
    </row>
    <row r="460" customFormat="false" ht="15" hidden="false" customHeight="false" outlineLevel="0" collapsed="false">
      <c r="H460" s="0" t="str">
        <f aca="false">IF(B460="","",IF(COUNTIF(Campaigns!$A$7:$A$300,B460)&gt;0,"✓",IF(N(C460)=0,"– no spend","⚠ add to Campaigns tab")))</f>
        <v/>
      </c>
      <c r="I460" s="83" t="str">
        <f aca="false">IF(C460="","",C460*IF(Settings!$B$24=Settings!$C$6,1,IF(Settings!$B$24="USD",1/INDEX(Settings!$B$29:$B$40,MONTH(A460)),INDEX(Settings!$B$29:$B$40,MONTH(A460)))))</f>
        <v/>
      </c>
    </row>
    <row r="461" customFormat="false" ht="15" hidden="false" customHeight="false" outlineLevel="0" collapsed="false">
      <c r="H461" s="0" t="str">
        <f aca="false">IF(B461="","",IF(COUNTIF(Campaigns!$A$7:$A$300,B461)&gt;0,"✓",IF(N(C461)=0,"– no spend","⚠ add to Campaigns tab")))</f>
        <v/>
      </c>
      <c r="I461" s="83" t="str">
        <f aca="false">IF(C461="","",C461*IF(Settings!$B$24=Settings!$C$6,1,IF(Settings!$B$24="USD",1/INDEX(Settings!$B$29:$B$40,MONTH(A461)),INDEX(Settings!$B$29:$B$40,MONTH(A461)))))</f>
        <v/>
      </c>
    </row>
    <row r="462" customFormat="false" ht="15" hidden="false" customHeight="false" outlineLevel="0" collapsed="false">
      <c r="H462" s="0" t="str">
        <f aca="false">IF(B462="","",IF(COUNTIF(Campaigns!$A$7:$A$300,B462)&gt;0,"✓",IF(N(C462)=0,"– no spend","⚠ add to Campaigns tab")))</f>
        <v/>
      </c>
      <c r="I462" s="83" t="str">
        <f aca="false">IF(C462="","",C462*IF(Settings!$B$24=Settings!$C$6,1,IF(Settings!$B$24="USD",1/INDEX(Settings!$B$29:$B$40,MONTH(A462)),INDEX(Settings!$B$29:$B$40,MONTH(A462)))))</f>
        <v/>
      </c>
    </row>
    <row r="463" customFormat="false" ht="15" hidden="false" customHeight="false" outlineLevel="0" collapsed="false">
      <c r="H463" s="0" t="str">
        <f aca="false">IF(B463="","",IF(COUNTIF(Campaigns!$A$7:$A$300,B463)&gt;0,"✓",IF(N(C463)=0,"– no spend","⚠ add to Campaigns tab")))</f>
        <v/>
      </c>
      <c r="I463" s="83" t="str">
        <f aca="false">IF(C463="","",C463*IF(Settings!$B$24=Settings!$C$6,1,IF(Settings!$B$24="USD",1/INDEX(Settings!$B$29:$B$40,MONTH(A463)),INDEX(Settings!$B$29:$B$40,MONTH(A463)))))</f>
        <v/>
      </c>
    </row>
    <row r="464" customFormat="false" ht="15" hidden="false" customHeight="false" outlineLevel="0" collapsed="false">
      <c r="H464" s="0" t="str">
        <f aca="false">IF(B464="","",IF(COUNTIF(Campaigns!$A$7:$A$300,B464)&gt;0,"✓",IF(N(C464)=0,"– no spend","⚠ add to Campaigns tab")))</f>
        <v/>
      </c>
      <c r="I464" s="83" t="str">
        <f aca="false">IF(C464="","",C464*IF(Settings!$B$24=Settings!$C$6,1,IF(Settings!$B$24="USD",1/INDEX(Settings!$B$29:$B$40,MONTH(A464)),INDEX(Settings!$B$29:$B$40,MONTH(A464)))))</f>
        <v/>
      </c>
    </row>
    <row r="465" customFormat="false" ht="15" hidden="false" customHeight="false" outlineLevel="0" collapsed="false">
      <c r="H465" s="0" t="str">
        <f aca="false">IF(B465="","",IF(COUNTIF(Campaigns!$A$7:$A$300,B465)&gt;0,"✓",IF(N(C465)=0,"– no spend","⚠ add to Campaigns tab")))</f>
        <v/>
      </c>
      <c r="I465" s="83" t="str">
        <f aca="false">IF(C465="","",C465*IF(Settings!$B$24=Settings!$C$6,1,IF(Settings!$B$24="USD",1/INDEX(Settings!$B$29:$B$40,MONTH(A465)),INDEX(Settings!$B$29:$B$40,MONTH(A465)))))</f>
        <v/>
      </c>
    </row>
    <row r="466" customFormat="false" ht="15" hidden="false" customHeight="false" outlineLevel="0" collapsed="false">
      <c r="H466" s="0" t="str">
        <f aca="false">IF(B466="","",IF(COUNTIF(Campaigns!$A$7:$A$300,B466)&gt;0,"✓",IF(N(C466)=0,"– no spend","⚠ add to Campaigns tab")))</f>
        <v/>
      </c>
      <c r="I466" s="83" t="str">
        <f aca="false">IF(C466="","",C466*IF(Settings!$B$24=Settings!$C$6,1,IF(Settings!$B$24="USD",1/INDEX(Settings!$B$29:$B$40,MONTH(A466)),INDEX(Settings!$B$29:$B$40,MONTH(A466)))))</f>
        <v/>
      </c>
    </row>
    <row r="467" customFormat="false" ht="15" hidden="false" customHeight="false" outlineLevel="0" collapsed="false">
      <c r="H467" s="0" t="str">
        <f aca="false">IF(B467="","",IF(COUNTIF(Campaigns!$A$7:$A$300,B467)&gt;0,"✓",IF(N(C467)=0,"– no spend","⚠ add to Campaigns tab")))</f>
        <v/>
      </c>
      <c r="I467" s="83" t="str">
        <f aca="false">IF(C467="","",C467*IF(Settings!$B$24=Settings!$C$6,1,IF(Settings!$B$24="USD",1/INDEX(Settings!$B$29:$B$40,MONTH(A467)),INDEX(Settings!$B$29:$B$40,MONTH(A467)))))</f>
        <v/>
      </c>
    </row>
    <row r="468" customFormat="false" ht="15" hidden="false" customHeight="false" outlineLevel="0" collapsed="false">
      <c r="H468" s="0" t="str">
        <f aca="false">IF(B468="","",IF(COUNTIF(Campaigns!$A$7:$A$300,B468)&gt;0,"✓",IF(N(C468)=0,"– no spend","⚠ add to Campaigns tab")))</f>
        <v/>
      </c>
      <c r="I468" s="83" t="str">
        <f aca="false">IF(C468="","",C468*IF(Settings!$B$24=Settings!$C$6,1,IF(Settings!$B$24="USD",1/INDEX(Settings!$B$29:$B$40,MONTH(A468)),INDEX(Settings!$B$29:$B$40,MONTH(A468)))))</f>
        <v/>
      </c>
    </row>
    <row r="469" customFormat="false" ht="15" hidden="false" customHeight="false" outlineLevel="0" collapsed="false">
      <c r="H469" s="0" t="str">
        <f aca="false">IF(B469="","",IF(COUNTIF(Campaigns!$A$7:$A$300,B469)&gt;0,"✓",IF(N(C469)=0,"– no spend","⚠ add to Campaigns tab")))</f>
        <v/>
      </c>
      <c r="I469" s="83" t="str">
        <f aca="false">IF(C469="","",C469*IF(Settings!$B$24=Settings!$C$6,1,IF(Settings!$B$24="USD",1/INDEX(Settings!$B$29:$B$40,MONTH(A469)),INDEX(Settings!$B$29:$B$40,MONTH(A469)))))</f>
        <v/>
      </c>
    </row>
    <row r="470" customFormat="false" ht="15" hidden="false" customHeight="false" outlineLevel="0" collapsed="false">
      <c r="H470" s="0" t="str">
        <f aca="false">IF(B470="","",IF(COUNTIF(Campaigns!$A$7:$A$300,B470)&gt;0,"✓",IF(N(C470)=0,"– no spend","⚠ add to Campaigns tab")))</f>
        <v/>
      </c>
      <c r="I470" s="83" t="str">
        <f aca="false">IF(C470="","",C470*IF(Settings!$B$24=Settings!$C$6,1,IF(Settings!$B$24="USD",1/INDEX(Settings!$B$29:$B$40,MONTH(A470)),INDEX(Settings!$B$29:$B$40,MONTH(A470)))))</f>
        <v/>
      </c>
    </row>
    <row r="471" customFormat="false" ht="15" hidden="false" customHeight="false" outlineLevel="0" collapsed="false">
      <c r="H471" s="0" t="str">
        <f aca="false">IF(B471="","",IF(COUNTIF(Campaigns!$A$7:$A$300,B471)&gt;0,"✓",IF(N(C471)=0,"– no spend","⚠ add to Campaigns tab")))</f>
        <v/>
      </c>
      <c r="I471" s="83" t="str">
        <f aca="false">IF(C471="","",C471*IF(Settings!$B$24=Settings!$C$6,1,IF(Settings!$B$24="USD",1/INDEX(Settings!$B$29:$B$40,MONTH(A471)),INDEX(Settings!$B$29:$B$40,MONTH(A471)))))</f>
        <v/>
      </c>
    </row>
    <row r="472" customFormat="false" ht="15" hidden="false" customHeight="false" outlineLevel="0" collapsed="false">
      <c r="H472" s="0" t="str">
        <f aca="false">IF(B472="","",IF(COUNTIF(Campaigns!$A$7:$A$300,B472)&gt;0,"✓",IF(N(C472)=0,"– no spend","⚠ add to Campaigns tab")))</f>
        <v/>
      </c>
      <c r="I472" s="83" t="str">
        <f aca="false">IF(C472="","",C472*IF(Settings!$B$24=Settings!$C$6,1,IF(Settings!$B$24="USD",1/INDEX(Settings!$B$29:$B$40,MONTH(A472)),INDEX(Settings!$B$29:$B$40,MONTH(A472)))))</f>
        <v/>
      </c>
    </row>
    <row r="473" customFormat="false" ht="15" hidden="false" customHeight="false" outlineLevel="0" collapsed="false">
      <c r="H473" s="0" t="str">
        <f aca="false">IF(B473="","",IF(COUNTIF(Campaigns!$A$7:$A$300,B473)&gt;0,"✓",IF(N(C473)=0,"– no spend","⚠ add to Campaigns tab")))</f>
        <v/>
      </c>
      <c r="I473" s="83" t="str">
        <f aca="false">IF(C473="","",C473*IF(Settings!$B$24=Settings!$C$6,1,IF(Settings!$B$24="USD",1/INDEX(Settings!$B$29:$B$40,MONTH(A473)),INDEX(Settings!$B$29:$B$40,MONTH(A473)))))</f>
        <v/>
      </c>
    </row>
    <row r="474" customFormat="false" ht="15" hidden="false" customHeight="false" outlineLevel="0" collapsed="false">
      <c r="H474" s="0" t="str">
        <f aca="false">IF(B474="","",IF(COUNTIF(Campaigns!$A$7:$A$300,B474)&gt;0,"✓",IF(N(C474)=0,"– no spend","⚠ add to Campaigns tab")))</f>
        <v/>
      </c>
      <c r="I474" s="83" t="str">
        <f aca="false">IF(C474="","",C474*IF(Settings!$B$24=Settings!$C$6,1,IF(Settings!$B$24="USD",1/INDEX(Settings!$B$29:$B$40,MONTH(A474)),INDEX(Settings!$B$29:$B$40,MONTH(A474)))))</f>
        <v/>
      </c>
    </row>
    <row r="475" customFormat="false" ht="15" hidden="false" customHeight="false" outlineLevel="0" collapsed="false">
      <c r="H475" s="0" t="str">
        <f aca="false">IF(B475="","",IF(COUNTIF(Campaigns!$A$7:$A$300,B475)&gt;0,"✓",IF(N(C475)=0,"– no spend","⚠ add to Campaigns tab")))</f>
        <v/>
      </c>
      <c r="I475" s="83" t="str">
        <f aca="false">IF(C475="","",C475*IF(Settings!$B$24=Settings!$C$6,1,IF(Settings!$B$24="USD",1/INDEX(Settings!$B$29:$B$40,MONTH(A475)),INDEX(Settings!$B$29:$B$40,MONTH(A475)))))</f>
        <v/>
      </c>
    </row>
    <row r="476" customFormat="false" ht="15" hidden="false" customHeight="false" outlineLevel="0" collapsed="false">
      <c r="H476" s="0" t="str">
        <f aca="false">IF(B476="","",IF(COUNTIF(Campaigns!$A$7:$A$300,B476)&gt;0,"✓",IF(N(C476)=0,"– no spend","⚠ add to Campaigns tab")))</f>
        <v/>
      </c>
      <c r="I476" s="83" t="str">
        <f aca="false">IF(C476="","",C476*IF(Settings!$B$24=Settings!$C$6,1,IF(Settings!$B$24="USD",1/INDEX(Settings!$B$29:$B$40,MONTH(A476)),INDEX(Settings!$B$29:$B$40,MONTH(A476)))))</f>
        <v/>
      </c>
    </row>
    <row r="477" customFormat="false" ht="15" hidden="false" customHeight="false" outlineLevel="0" collapsed="false">
      <c r="H477" s="0" t="str">
        <f aca="false">IF(B477="","",IF(COUNTIF(Campaigns!$A$7:$A$300,B477)&gt;0,"✓",IF(N(C477)=0,"– no spend","⚠ add to Campaigns tab")))</f>
        <v/>
      </c>
      <c r="I477" s="83" t="str">
        <f aca="false">IF(C477="","",C477*IF(Settings!$B$24=Settings!$C$6,1,IF(Settings!$B$24="USD",1/INDEX(Settings!$B$29:$B$40,MONTH(A477)),INDEX(Settings!$B$29:$B$40,MONTH(A477)))))</f>
        <v/>
      </c>
    </row>
    <row r="478" customFormat="false" ht="15" hidden="false" customHeight="false" outlineLevel="0" collapsed="false">
      <c r="H478" s="0" t="str">
        <f aca="false">IF(B478="","",IF(COUNTIF(Campaigns!$A$7:$A$300,B478)&gt;0,"✓",IF(N(C478)=0,"– no spend","⚠ add to Campaigns tab")))</f>
        <v/>
      </c>
      <c r="I478" s="83" t="str">
        <f aca="false">IF(C478="","",C478*IF(Settings!$B$24=Settings!$C$6,1,IF(Settings!$B$24="USD",1/INDEX(Settings!$B$29:$B$40,MONTH(A478)),INDEX(Settings!$B$29:$B$40,MONTH(A478)))))</f>
        <v/>
      </c>
    </row>
    <row r="479" customFormat="false" ht="15" hidden="false" customHeight="false" outlineLevel="0" collapsed="false">
      <c r="H479" s="0" t="str">
        <f aca="false">IF(B479="","",IF(COUNTIF(Campaigns!$A$7:$A$300,B479)&gt;0,"✓",IF(N(C479)=0,"– no spend","⚠ add to Campaigns tab")))</f>
        <v/>
      </c>
      <c r="I479" s="83" t="str">
        <f aca="false">IF(C479="","",C479*IF(Settings!$B$24=Settings!$C$6,1,IF(Settings!$B$24="USD",1/INDEX(Settings!$B$29:$B$40,MONTH(A479)),INDEX(Settings!$B$29:$B$40,MONTH(A479)))))</f>
        <v/>
      </c>
    </row>
    <row r="480" customFormat="false" ht="15" hidden="false" customHeight="false" outlineLevel="0" collapsed="false">
      <c r="H480" s="0" t="str">
        <f aca="false">IF(B480="","",IF(COUNTIF(Campaigns!$A$7:$A$300,B480)&gt;0,"✓",IF(N(C480)=0,"– no spend","⚠ add to Campaigns tab")))</f>
        <v/>
      </c>
      <c r="I480" s="83" t="str">
        <f aca="false">IF(C480="","",C480*IF(Settings!$B$24=Settings!$C$6,1,IF(Settings!$B$24="USD",1/INDEX(Settings!$B$29:$B$40,MONTH(A480)),INDEX(Settings!$B$29:$B$40,MONTH(A480)))))</f>
        <v/>
      </c>
    </row>
    <row r="481" customFormat="false" ht="15" hidden="false" customHeight="false" outlineLevel="0" collapsed="false">
      <c r="H481" s="0" t="str">
        <f aca="false">IF(B481="","",IF(COUNTIF(Campaigns!$A$7:$A$300,B481)&gt;0,"✓",IF(N(C481)=0,"– no spend","⚠ add to Campaigns tab")))</f>
        <v/>
      </c>
      <c r="I481" s="83" t="str">
        <f aca="false">IF(C481="","",C481*IF(Settings!$B$24=Settings!$C$6,1,IF(Settings!$B$24="USD",1/INDEX(Settings!$B$29:$B$40,MONTH(A481)),INDEX(Settings!$B$29:$B$40,MONTH(A481)))))</f>
        <v/>
      </c>
    </row>
    <row r="482" customFormat="false" ht="15" hidden="false" customHeight="false" outlineLevel="0" collapsed="false">
      <c r="H482" s="0" t="str">
        <f aca="false">IF(B482="","",IF(COUNTIF(Campaigns!$A$7:$A$300,B482)&gt;0,"✓",IF(N(C482)=0,"– no spend","⚠ add to Campaigns tab")))</f>
        <v/>
      </c>
      <c r="I482" s="83" t="str">
        <f aca="false">IF(C482="","",C482*IF(Settings!$B$24=Settings!$C$6,1,IF(Settings!$B$24="USD",1/INDEX(Settings!$B$29:$B$40,MONTH(A482)),INDEX(Settings!$B$29:$B$40,MONTH(A482)))))</f>
        <v/>
      </c>
    </row>
    <row r="483" customFormat="false" ht="15" hidden="false" customHeight="false" outlineLevel="0" collapsed="false">
      <c r="H483" s="0" t="str">
        <f aca="false">IF(B483="","",IF(COUNTIF(Campaigns!$A$7:$A$300,B483)&gt;0,"✓",IF(N(C483)=0,"– no spend","⚠ add to Campaigns tab")))</f>
        <v/>
      </c>
      <c r="I483" s="83" t="str">
        <f aca="false">IF(C483="","",C483*IF(Settings!$B$24=Settings!$C$6,1,IF(Settings!$B$24="USD",1/INDEX(Settings!$B$29:$B$40,MONTH(A483)),INDEX(Settings!$B$29:$B$40,MONTH(A483)))))</f>
        <v/>
      </c>
    </row>
    <row r="484" customFormat="false" ht="15" hidden="false" customHeight="false" outlineLevel="0" collapsed="false">
      <c r="H484" s="0" t="str">
        <f aca="false">IF(B484="","",IF(COUNTIF(Campaigns!$A$7:$A$300,B484)&gt;0,"✓",IF(N(C484)=0,"– no spend","⚠ add to Campaigns tab")))</f>
        <v/>
      </c>
      <c r="I484" s="83" t="str">
        <f aca="false">IF(C484="","",C484*IF(Settings!$B$24=Settings!$C$6,1,IF(Settings!$B$24="USD",1/INDEX(Settings!$B$29:$B$40,MONTH(A484)),INDEX(Settings!$B$29:$B$40,MONTH(A484)))))</f>
        <v/>
      </c>
    </row>
    <row r="485" customFormat="false" ht="15" hidden="false" customHeight="false" outlineLevel="0" collapsed="false">
      <c r="H485" s="0" t="str">
        <f aca="false">IF(B485="","",IF(COUNTIF(Campaigns!$A$7:$A$300,B485)&gt;0,"✓",IF(N(C485)=0,"– no spend","⚠ add to Campaigns tab")))</f>
        <v/>
      </c>
      <c r="I485" s="83" t="str">
        <f aca="false">IF(C485="","",C485*IF(Settings!$B$24=Settings!$C$6,1,IF(Settings!$B$24="USD",1/INDEX(Settings!$B$29:$B$40,MONTH(A485)),INDEX(Settings!$B$29:$B$40,MONTH(A485)))))</f>
        <v/>
      </c>
    </row>
    <row r="486" customFormat="false" ht="15" hidden="false" customHeight="false" outlineLevel="0" collapsed="false">
      <c r="H486" s="0" t="str">
        <f aca="false">IF(B486="","",IF(COUNTIF(Campaigns!$A$7:$A$300,B486)&gt;0,"✓",IF(N(C486)=0,"– no spend","⚠ add to Campaigns tab")))</f>
        <v/>
      </c>
      <c r="I486" s="83" t="str">
        <f aca="false">IF(C486="","",C486*IF(Settings!$B$24=Settings!$C$6,1,IF(Settings!$B$24="USD",1/INDEX(Settings!$B$29:$B$40,MONTH(A486)),INDEX(Settings!$B$29:$B$40,MONTH(A486)))))</f>
        <v/>
      </c>
    </row>
    <row r="487" customFormat="false" ht="15" hidden="false" customHeight="false" outlineLevel="0" collapsed="false">
      <c r="H487" s="0" t="str">
        <f aca="false">IF(B487="","",IF(COUNTIF(Campaigns!$A$7:$A$300,B487)&gt;0,"✓",IF(N(C487)=0,"– no spend","⚠ add to Campaigns tab")))</f>
        <v/>
      </c>
      <c r="I487" s="83" t="str">
        <f aca="false">IF(C487="","",C487*IF(Settings!$B$24=Settings!$C$6,1,IF(Settings!$B$24="USD",1/INDEX(Settings!$B$29:$B$40,MONTH(A487)),INDEX(Settings!$B$29:$B$40,MONTH(A487)))))</f>
        <v/>
      </c>
    </row>
    <row r="488" customFormat="false" ht="15" hidden="false" customHeight="false" outlineLevel="0" collapsed="false">
      <c r="H488" s="0" t="str">
        <f aca="false">IF(B488="","",IF(COUNTIF(Campaigns!$A$7:$A$300,B488)&gt;0,"✓",IF(N(C488)=0,"– no spend","⚠ add to Campaigns tab")))</f>
        <v/>
      </c>
      <c r="I488" s="83" t="str">
        <f aca="false">IF(C488="","",C488*IF(Settings!$B$24=Settings!$C$6,1,IF(Settings!$B$24="USD",1/INDEX(Settings!$B$29:$B$40,MONTH(A488)),INDEX(Settings!$B$29:$B$40,MONTH(A488)))))</f>
        <v/>
      </c>
    </row>
    <row r="489" customFormat="false" ht="15" hidden="false" customHeight="false" outlineLevel="0" collapsed="false">
      <c r="H489" s="0" t="str">
        <f aca="false">IF(B489="","",IF(COUNTIF(Campaigns!$A$7:$A$300,B489)&gt;0,"✓",IF(N(C489)=0,"– no spend","⚠ add to Campaigns tab")))</f>
        <v/>
      </c>
      <c r="I489" s="83" t="str">
        <f aca="false">IF(C489="","",C489*IF(Settings!$B$24=Settings!$C$6,1,IF(Settings!$B$24="USD",1/INDEX(Settings!$B$29:$B$40,MONTH(A489)),INDEX(Settings!$B$29:$B$40,MONTH(A489)))))</f>
        <v/>
      </c>
    </row>
    <row r="490" customFormat="false" ht="15" hidden="false" customHeight="false" outlineLevel="0" collapsed="false">
      <c r="H490" s="0" t="str">
        <f aca="false">IF(B490="","",IF(COUNTIF(Campaigns!$A$7:$A$300,B490)&gt;0,"✓",IF(N(C490)=0,"– no spend","⚠ add to Campaigns tab")))</f>
        <v/>
      </c>
      <c r="I490" s="83" t="str">
        <f aca="false">IF(C490="","",C490*IF(Settings!$B$24=Settings!$C$6,1,IF(Settings!$B$24="USD",1/INDEX(Settings!$B$29:$B$40,MONTH(A490)),INDEX(Settings!$B$29:$B$40,MONTH(A490)))))</f>
        <v/>
      </c>
    </row>
    <row r="491" customFormat="false" ht="15" hidden="false" customHeight="false" outlineLevel="0" collapsed="false">
      <c r="H491" s="0" t="str">
        <f aca="false">IF(B491="","",IF(COUNTIF(Campaigns!$A$7:$A$300,B491)&gt;0,"✓",IF(N(C491)=0,"– no spend","⚠ add to Campaigns tab")))</f>
        <v/>
      </c>
      <c r="I491" s="83" t="str">
        <f aca="false">IF(C491="","",C491*IF(Settings!$B$24=Settings!$C$6,1,IF(Settings!$B$24="USD",1/INDEX(Settings!$B$29:$B$40,MONTH(A491)),INDEX(Settings!$B$29:$B$40,MONTH(A491)))))</f>
        <v/>
      </c>
    </row>
    <row r="492" customFormat="false" ht="15" hidden="false" customHeight="false" outlineLevel="0" collapsed="false">
      <c r="H492" s="0" t="str">
        <f aca="false">IF(B492="","",IF(COUNTIF(Campaigns!$A$7:$A$300,B492)&gt;0,"✓",IF(N(C492)=0,"– no spend","⚠ add to Campaigns tab")))</f>
        <v/>
      </c>
      <c r="I492" s="83" t="str">
        <f aca="false">IF(C492="","",C492*IF(Settings!$B$24=Settings!$C$6,1,IF(Settings!$B$24="USD",1/INDEX(Settings!$B$29:$B$40,MONTH(A492)),INDEX(Settings!$B$29:$B$40,MONTH(A492)))))</f>
        <v/>
      </c>
    </row>
    <row r="493" customFormat="false" ht="15" hidden="false" customHeight="false" outlineLevel="0" collapsed="false">
      <c r="H493" s="0" t="str">
        <f aca="false">IF(B493="","",IF(COUNTIF(Campaigns!$A$7:$A$300,B493)&gt;0,"✓",IF(N(C493)=0,"– no spend","⚠ add to Campaigns tab")))</f>
        <v/>
      </c>
      <c r="I493" s="83" t="str">
        <f aca="false">IF(C493="","",C493*IF(Settings!$B$24=Settings!$C$6,1,IF(Settings!$B$24="USD",1/INDEX(Settings!$B$29:$B$40,MONTH(A493)),INDEX(Settings!$B$29:$B$40,MONTH(A493)))))</f>
        <v/>
      </c>
    </row>
    <row r="494" customFormat="false" ht="15" hidden="false" customHeight="false" outlineLevel="0" collapsed="false">
      <c r="H494" s="0" t="str">
        <f aca="false">IF(B494="","",IF(COUNTIF(Campaigns!$A$7:$A$300,B494)&gt;0,"✓",IF(N(C494)=0,"– no spend","⚠ add to Campaigns tab")))</f>
        <v/>
      </c>
      <c r="I494" s="83" t="str">
        <f aca="false">IF(C494="","",C494*IF(Settings!$B$24=Settings!$C$6,1,IF(Settings!$B$24="USD",1/INDEX(Settings!$B$29:$B$40,MONTH(A494)),INDEX(Settings!$B$29:$B$40,MONTH(A494)))))</f>
        <v/>
      </c>
    </row>
    <row r="495" customFormat="false" ht="15" hidden="false" customHeight="false" outlineLevel="0" collapsed="false">
      <c r="H495" s="0" t="str">
        <f aca="false">IF(B495="","",IF(COUNTIF(Campaigns!$A$7:$A$300,B495)&gt;0,"✓",IF(N(C495)=0,"– no spend","⚠ add to Campaigns tab")))</f>
        <v/>
      </c>
      <c r="I495" s="83" t="str">
        <f aca="false">IF(C495="","",C495*IF(Settings!$B$24=Settings!$C$6,1,IF(Settings!$B$24="USD",1/INDEX(Settings!$B$29:$B$40,MONTH(A495)),INDEX(Settings!$B$29:$B$40,MONTH(A495)))))</f>
        <v/>
      </c>
    </row>
    <row r="496" customFormat="false" ht="15" hidden="false" customHeight="false" outlineLevel="0" collapsed="false">
      <c r="H496" s="0" t="str">
        <f aca="false">IF(B496="","",IF(COUNTIF(Campaigns!$A$7:$A$300,B496)&gt;0,"✓",IF(N(C496)=0,"– no spend","⚠ add to Campaigns tab")))</f>
        <v/>
      </c>
      <c r="I496" s="83" t="str">
        <f aca="false">IF(C496="","",C496*IF(Settings!$B$24=Settings!$C$6,1,IF(Settings!$B$24="USD",1/INDEX(Settings!$B$29:$B$40,MONTH(A496)),INDEX(Settings!$B$29:$B$40,MONTH(A496)))))</f>
        <v/>
      </c>
    </row>
    <row r="497" customFormat="false" ht="15" hidden="false" customHeight="false" outlineLevel="0" collapsed="false">
      <c r="H497" s="0" t="str">
        <f aca="false">IF(B497="","",IF(COUNTIF(Campaigns!$A$7:$A$300,B497)&gt;0,"✓",IF(N(C497)=0,"– no spend","⚠ add to Campaigns tab")))</f>
        <v/>
      </c>
      <c r="I497" s="83" t="str">
        <f aca="false">IF(C497="","",C497*IF(Settings!$B$24=Settings!$C$6,1,IF(Settings!$B$24="USD",1/INDEX(Settings!$B$29:$B$40,MONTH(A497)),INDEX(Settings!$B$29:$B$40,MONTH(A497)))))</f>
        <v/>
      </c>
    </row>
    <row r="498" customFormat="false" ht="15" hidden="false" customHeight="false" outlineLevel="0" collapsed="false">
      <c r="H498" s="0" t="str">
        <f aca="false">IF(B498="","",IF(COUNTIF(Campaigns!$A$7:$A$300,B498)&gt;0,"✓",IF(N(C498)=0,"– no spend","⚠ add to Campaigns tab")))</f>
        <v/>
      </c>
      <c r="I498" s="83" t="str">
        <f aca="false">IF(C498="","",C498*IF(Settings!$B$24=Settings!$C$6,1,IF(Settings!$B$24="USD",1/INDEX(Settings!$B$29:$B$40,MONTH(A498)),INDEX(Settings!$B$29:$B$40,MONTH(A498)))))</f>
        <v/>
      </c>
    </row>
    <row r="499" customFormat="false" ht="15" hidden="false" customHeight="false" outlineLevel="0" collapsed="false">
      <c r="H499" s="0" t="str">
        <f aca="false">IF(B499="","",IF(COUNTIF(Campaigns!$A$7:$A$300,B499)&gt;0,"✓",IF(N(C499)=0,"– no spend","⚠ add to Campaigns tab")))</f>
        <v/>
      </c>
      <c r="I499" s="83" t="str">
        <f aca="false">IF(C499="","",C499*IF(Settings!$B$24=Settings!$C$6,1,IF(Settings!$B$24="USD",1/INDEX(Settings!$B$29:$B$40,MONTH(A499)),INDEX(Settings!$B$29:$B$40,MONTH(A499)))))</f>
        <v/>
      </c>
    </row>
    <row r="500" customFormat="false" ht="15" hidden="false" customHeight="false" outlineLevel="0" collapsed="false">
      <c r="H500" s="0" t="str">
        <f aca="false">IF(B500="","",IF(COUNTIF(Campaigns!$A$7:$A$300,B500)&gt;0,"✓",IF(N(C500)=0,"– no spend","⚠ add to Campaigns tab")))</f>
        <v/>
      </c>
      <c r="I500" s="83" t="str">
        <f aca="false">IF(C500="","",C500*IF(Settings!$B$24=Settings!$C$6,1,IF(Settings!$B$24="USD",1/INDEX(Settings!$B$29:$B$40,MONTH(A500)),INDEX(Settings!$B$29:$B$40,MONTH(A500)))))</f>
        <v/>
      </c>
    </row>
    <row r="501" customFormat="false" ht="15" hidden="false" customHeight="false" outlineLevel="0" collapsed="false">
      <c r="H501" s="0" t="str">
        <f aca="false">IF(B501="","",IF(COUNTIF(Campaigns!$A$7:$A$300,B501)&gt;0,"✓",IF(N(C501)=0,"– no spend","⚠ add to Campaigns tab")))</f>
        <v/>
      </c>
      <c r="I501" s="83" t="str">
        <f aca="false">IF(C501="","",C501*IF(Settings!$B$24=Settings!$C$6,1,IF(Settings!$B$24="USD",1/INDEX(Settings!$B$29:$B$40,MONTH(A501)),INDEX(Settings!$B$29:$B$40,MONTH(A501)))))</f>
        <v/>
      </c>
    </row>
    <row r="502" customFormat="false" ht="15" hidden="false" customHeight="false" outlineLevel="0" collapsed="false">
      <c r="H502" s="0" t="str">
        <f aca="false">IF(B502="","",IF(COUNTIF(Campaigns!$A$7:$A$300,B502)&gt;0,"✓",IF(N(C502)=0,"– no spend","⚠ add to Campaigns tab")))</f>
        <v/>
      </c>
      <c r="I502" s="83" t="str">
        <f aca="false">IF(C502="","",C502*IF(Settings!$B$24=Settings!$C$6,1,IF(Settings!$B$24="USD",1/INDEX(Settings!$B$29:$B$40,MONTH(A502)),INDEX(Settings!$B$29:$B$40,MONTH(A502)))))</f>
        <v/>
      </c>
    </row>
    <row r="503" customFormat="false" ht="15" hidden="false" customHeight="false" outlineLevel="0" collapsed="false">
      <c r="H503" s="0" t="str">
        <f aca="false">IF(B503="","",IF(COUNTIF(Campaigns!$A$7:$A$300,B503)&gt;0,"✓",IF(N(C503)=0,"– no spend","⚠ add to Campaigns tab")))</f>
        <v/>
      </c>
      <c r="I503" s="83" t="str">
        <f aca="false">IF(C503="","",C503*IF(Settings!$B$24=Settings!$C$6,1,IF(Settings!$B$24="USD",1/INDEX(Settings!$B$29:$B$40,MONTH(A503)),INDEX(Settings!$B$29:$B$40,MONTH(A503)))))</f>
        <v/>
      </c>
    </row>
    <row r="504" customFormat="false" ht="15" hidden="false" customHeight="false" outlineLevel="0" collapsed="false">
      <c r="H504" s="0" t="str">
        <f aca="false">IF(B504="","",IF(COUNTIF(Campaigns!$A$7:$A$300,B504)&gt;0,"✓",IF(N(C504)=0,"– no spend","⚠ add to Campaigns tab")))</f>
        <v/>
      </c>
      <c r="I504" s="83" t="str">
        <f aca="false">IF(C504="","",C504*IF(Settings!$B$24=Settings!$C$6,1,IF(Settings!$B$24="USD",1/INDEX(Settings!$B$29:$B$40,MONTH(A504)),INDEX(Settings!$B$29:$B$40,MONTH(A504)))))</f>
        <v/>
      </c>
    </row>
    <row r="505" customFormat="false" ht="15" hidden="false" customHeight="false" outlineLevel="0" collapsed="false">
      <c r="H505" s="0" t="str">
        <f aca="false">IF(B505="","",IF(COUNTIF(Campaigns!$A$7:$A$300,B505)&gt;0,"✓",IF(N(C505)=0,"– no spend","⚠ add to Campaigns tab")))</f>
        <v/>
      </c>
      <c r="I505" s="83" t="str">
        <f aca="false">IF(C505="","",C505*IF(Settings!$B$24=Settings!$C$6,1,IF(Settings!$B$24="USD",1/INDEX(Settings!$B$29:$B$40,MONTH(A505)),INDEX(Settings!$B$29:$B$40,MONTH(A505)))))</f>
        <v/>
      </c>
    </row>
    <row r="506" customFormat="false" ht="15" hidden="false" customHeight="false" outlineLevel="0" collapsed="false">
      <c r="H506" s="0" t="str">
        <f aca="false">IF(B506="","",IF(COUNTIF(Campaigns!$A$7:$A$300,B506)&gt;0,"✓",IF(N(C506)=0,"– no spend","⚠ add to Campaigns tab")))</f>
        <v/>
      </c>
      <c r="I506" s="83" t="str">
        <f aca="false">IF(C506="","",C506*IF(Settings!$B$24=Settings!$C$6,1,IF(Settings!$B$24="USD",1/INDEX(Settings!$B$29:$B$40,MONTH(A506)),INDEX(Settings!$B$29:$B$40,MONTH(A506)))))</f>
        <v/>
      </c>
    </row>
    <row r="507" customFormat="false" ht="15" hidden="false" customHeight="false" outlineLevel="0" collapsed="false">
      <c r="H507" s="0" t="str">
        <f aca="false">IF(B507="","",IF(COUNTIF(Campaigns!$A$7:$A$300,B507)&gt;0,"✓",IF(N(C507)=0,"– no spend","⚠ add to Campaigns tab")))</f>
        <v/>
      </c>
      <c r="I507" s="83" t="str">
        <f aca="false">IF(C507="","",C507*IF(Settings!$B$24=Settings!$C$6,1,IF(Settings!$B$24="USD",1/INDEX(Settings!$B$29:$B$40,MONTH(A507)),INDEX(Settings!$B$29:$B$40,MONTH(A507)))))</f>
        <v/>
      </c>
    </row>
    <row r="508" customFormat="false" ht="15" hidden="false" customHeight="false" outlineLevel="0" collapsed="false">
      <c r="H508" s="0" t="str">
        <f aca="false">IF(B508="","",IF(COUNTIF(Campaigns!$A$7:$A$300,B508)&gt;0,"✓",IF(N(C508)=0,"– no spend","⚠ add to Campaigns tab")))</f>
        <v/>
      </c>
      <c r="I508" s="83" t="str">
        <f aca="false">IF(C508="","",C508*IF(Settings!$B$24=Settings!$C$6,1,IF(Settings!$B$24="USD",1/INDEX(Settings!$B$29:$B$40,MONTH(A508)),INDEX(Settings!$B$29:$B$40,MONTH(A508)))))</f>
        <v/>
      </c>
    </row>
    <row r="509" customFormat="false" ht="15" hidden="false" customHeight="false" outlineLevel="0" collapsed="false">
      <c r="H509" s="0" t="str">
        <f aca="false">IF(B509="","",IF(COUNTIF(Campaigns!$A$7:$A$300,B509)&gt;0,"✓",IF(N(C509)=0,"– no spend","⚠ add to Campaigns tab")))</f>
        <v/>
      </c>
      <c r="I509" s="83" t="str">
        <f aca="false">IF(C509="","",C509*IF(Settings!$B$24=Settings!$C$6,1,IF(Settings!$B$24="USD",1/INDEX(Settings!$B$29:$B$40,MONTH(A509)),INDEX(Settings!$B$29:$B$40,MONTH(A509)))))</f>
        <v/>
      </c>
    </row>
    <row r="510" customFormat="false" ht="15" hidden="false" customHeight="false" outlineLevel="0" collapsed="false">
      <c r="H510" s="0" t="str">
        <f aca="false">IF(B510="","",IF(COUNTIF(Campaigns!$A$7:$A$300,B510)&gt;0,"✓",IF(N(C510)=0,"– no spend","⚠ add to Campaigns tab")))</f>
        <v/>
      </c>
      <c r="I510" s="83" t="str">
        <f aca="false">IF(C510="","",C510*IF(Settings!$B$24=Settings!$C$6,1,IF(Settings!$B$24="USD",1/INDEX(Settings!$B$29:$B$40,MONTH(A510)),INDEX(Settings!$B$29:$B$40,MONTH(A510)))))</f>
        <v/>
      </c>
    </row>
    <row r="511" customFormat="false" ht="15" hidden="false" customHeight="false" outlineLevel="0" collapsed="false">
      <c r="H511" s="0" t="str">
        <f aca="false">IF(B511="","",IF(COUNTIF(Campaigns!$A$7:$A$300,B511)&gt;0,"✓",IF(N(C511)=0,"– no spend","⚠ add to Campaigns tab")))</f>
        <v/>
      </c>
      <c r="I511" s="83" t="str">
        <f aca="false">IF(C511="","",C511*IF(Settings!$B$24=Settings!$C$6,1,IF(Settings!$B$24="USD",1/INDEX(Settings!$B$29:$B$40,MONTH(A511)),INDEX(Settings!$B$29:$B$40,MONTH(A511)))))</f>
        <v/>
      </c>
    </row>
    <row r="512" customFormat="false" ht="15" hidden="false" customHeight="false" outlineLevel="0" collapsed="false">
      <c r="H512" s="0" t="str">
        <f aca="false">IF(B512="","",IF(COUNTIF(Campaigns!$A$7:$A$300,B512)&gt;0,"✓",IF(N(C512)=0,"– no spend","⚠ add to Campaigns tab")))</f>
        <v/>
      </c>
      <c r="I512" s="83" t="str">
        <f aca="false">IF(C512="","",C512*IF(Settings!$B$24=Settings!$C$6,1,IF(Settings!$B$24="USD",1/INDEX(Settings!$B$29:$B$40,MONTH(A512)),INDEX(Settings!$B$29:$B$40,MONTH(A512)))))</f>
        <v/>
      </c>
    </row>
    <row r="513" customFormat="false" ht="15" hidden="false" customHeight="false" outlineLevel="0" collapsed="false">
      <c r="H513" s="0" t="str">
        <f aca="false">IF(B513="","",IF(COUNTIF(Campaigns!$A$7:$A$300,B513)&gt;0,"✓",IF(N(C513)=0,"– no spend","⚠ add to Campaigns tab")))</f>
        <v/>
      </c>
      <c r="I513" s="83" t="str">
        <f aca="false">IF(C513="","",C513*IF(Settings!$B$24=Settings!$C$6,1,IF(Settings!$B$24="USD",1/INDEX(Settings!$B$29:$B$40,MONTH(A513)),INDEX(Settings!$B$29:$B$40,MONTH(A513)))))</f>
        <v/>
      </c>
    </row>
    <row r="514" customFormat="false" ht="15" hidden="false" customHeight="false" outlineLevel="0" collapsed="false">
      <c r="H514" s="0" t="str">
        <f aca="false">IF(B514="","",IF(COUNTIF(Campaigns!$A$7:$A$300,B514)&gt;0,"✓",IF(N(C514)=0,"– no spend","⚠ add to Campaigns tab")))</f>
        <v/>
      </c>
      <c r="I514" s="83" t="str">
        <f aca="false">IF(C514="","",C514*IF(Settings!$B$24=Settings!$C$6,1,IF(Settings!$B$24="USD",1/INDEX(Settings!$B$29:$B$40,MONTH(A514)),INDEX(Settings!$B$29:$B$40,MONTH(A514)))))</f>
        <v/>
      </c>
    </row>
    <row r="515" customFormat="false" ht="15" hidden="false" customHeight="false" outlineLevel="0" collapsed="false">
      <c r="H515" s="0" t="str">
        <f aca="false">IF(B515="","",IF(COUNTIF(Campaigns!$A$7:$A$300,B515)&gt;0,"✓",IF(N(C515)=0,"– no spend","⚠ add to Campaigns tab")))</f>
        <v/>
      </c>
      <c r="I515" s="83" t="str">
        <f aca="false">IF(C515="","",C515*IF(Settings!$B$24=Settings!$C$6,1,IF(Settings!$B$24="USD",1/INDEX(Settings!$B$29:$B$40,MONTH(A515)),INDEX(Settings!$B$29:$B$40,MONTH(A515)))))</f>
        <v/>
      </c>
    </row>
    <row r="516" customFormat="false" ht="15" hidden="false" customHeight="false" outlineLevel="0" collapsed="false">
      <c r="H516" s="0" t="str">
        <f aca="false">IF(B516="","",IF(COUNTIF(Campaigns!$A$7:$A$300,B516)&gt;0,"✓",IF(N(C516)=0,"– no spend","⚠ add to Campaigns tab")))</f>
        <v/>
      </c>
      <c r="I516" s="83" t="str">
        <f aca="false">IF(C516="","",C516*IF(Settings!$B$24=Settings!$C$6,1,IF(Settings!$B$24="USD",1/INDEX(Settings!$B$29:$B$40,MONTH(A516)),INDEX(Settings!$B$29:$B$40,MONTH(A516)))))</f>
        <v/>
      </c>
    </row>
    <row r="517" customFormat="false" ht="15" hidden="false" customHeight="false" outlineLevel="0" collapsed="false">
      <c r="H517" s="0" t="str">
        <f aca="false">IF(B517="","",IF(COUNTIF(Campaigns!$A$7:$A$300,B517)&gt;0,"✓",IF(N(C517)=0,"– no spend","⚠ add to Campaigns tab")))</f>
        <v/>
      </c>
      <c r="I517" s="83" t="str">
        <f aca="false">IF(C517="","",C517*IF(Settings!$B$24=Settings!$C$6,1,IF(Settings!$B$24="USD",1/INDEX(Settings!$B$29:$B$40,MONTH(A517)),INDEX(Settings!$B$29:$B$40,MONTH(A517)))))</f>
        <v/>
      </c>
    </row>
    <row r="518" customFormat="false" ht="15" hidden="false" customHeight="false" outlineLevel="0" collapsed="false">
      <c r="H518" s="0" t="str">
        <f aca="false">IF(B518="","",IF(COUNTIF(Campaigns!$A$7:$A$300,B518)&gt;0,"✓",IF(N(C518)=0,"– no spend","⚠ add to Campaigns tab")))</f>
        <v/>
      </c>
      <c r="I518" s="83" t="str">
        <f aca="false">IF(C518="","",C518*IF(Settings!$B$24=Settings!$C$6,1,IF(Settings!$B$24="USD",1/INDEX(Settings!$B$29:$B$40,MONTH(A518)),INDEX(Settings!$B$29:$B$40,MONTH(A518)))))</f>
        <v/>
      </c>
    </row>
    <row r="519" customFormat="false" ht="15" hidden="false" customHeight="false" outlineLevel="0" collapsed="false">
      <c r="H519" s="0" t="str">
        <f aca="false">IF(B519="","",IF(COUNTIF(Campaigns!$A$7:$A$300,B519)&gt;0,"✓",IF(N(C519)=0,"– no spend","⚠ add to Campaigns tab")))</f>
        <v/>
      </c>
      <c r="I519" s="83" t="str">
        <f aca="false">IF(C519="","",C519*IF(Settings!$B$24=Settings!$C$6,1,IF(Settings!$B$24="USD",1/INDEX(Settings!$B$29:$B$40,MONTH(A519)),INDEX(Settings!$B$29:$B$40,MONTH(A519)))))</f>
        <v/>
      </c>
    </row>
    <row r="520" customFormat="false" ht="15" hidden="false" customHeight="false" outlineLevel="0" collapsed="false">
      <c r="H520" s="0" t="str">
        <f aca="false">IF(B520="","",IF(COUNTIF(Campaigns!$A$7:$A$300,B520)&gt;0,"✓",IF(N(C520)=0,"– no spend","⚠ add to Campaigns tab")))</f>
        <v/>
      </c>
      <c r="I520" s="83" t="str">
        <f aca="false">IF(C520="","",C520*IF(Settings!$B$24=Settings!$C$6,1,IF(Settings!$B$24="USD",1/INDEX(Settings!$B$29:$B$40,MONTH(A520)),INDEX(Settings!$B$29:$B$40,MONTH(A520)))))</f>
        <v/>
      </c>
    </row>
    <row r="521" customFormat="false" ht="15" hidden="false" customHeight="false" outlineLevel="0" collapsed="false">
      <c r="H521" s="0" t="str">
        <f aca="false">IF(B521="","",IF(COUNTIF(Campaigns!$A$7:$A$300,B521)&gt;0,"✓",IF(N(C521)=0,"– no spend","⚠ add to Campaigns tab")))</f>
        <v/>
      </c>
      <c r="I521" s="83" t="str">
        <f aca="false">IF(C521="","",C521*IF(Settings!$B$24=Settings!$C$6,1,IF(Settings!$B$24="USD",1/INDEX(Settings!$B$29:$B$40,MONTH(A521)),INDEX(Settings!$B$29:$B$40,MONTH(A521)))))</f>
        <v/>
      </c>
    </row>
    <row r="522" customFormat="false" ht="15" hidden="false" customHeight="false" outlineLevel="0" collapsed="false">
      <c r="H522" s="0" t="str">
        <f aca="false">IF(B522="","",IF(COUNTIF(Campaigns!$A$7:$A$300,B522)&gt;0,"✓",IF(N(C522)=0,"– no spend","⚠ add to Campaigns tab")))</f>
        <v/>
      </c>
      <c r="I522" s="83" t="str">
        <f aca="false">IF(C522="","",C522*IF(Settings!$B$24=Settings!$C$6,1,IF(Settings!$B$24="USD",1/INDEX(Settings!$B$29:$B$40,MONTH(A522)),INDEX(Settings!$B$29:$B$40,MONTH(A522)))))</f>
        <v/>
      </c>
    </row>
    <row r="523" customFormat="false" ht="15" hidden="false" customHeight="false" outlineLevel="0" collapsed="false">
      <c r="H523" s="0" t="str">
        <f aca="false">IF(B523="","",IF(COUNTIF(Campaigns!$A$7:$A$300,B523)&gt;0,"✓",IF(N(C523)=0,"– no spend","⚠ add to Campaigns tab")))</f>
        <v/>
      </c>
      <c r="I523" s="83" t="str">
        <f aca="false">IF(C523="","",C523*IF(Settings!$B$24=Settings!$C$6,1,IF(Settings!$B$24="USD",1/INDEX(Settings!$B$29:$B$40,MONTH(A523)),INDEX(Settings!$B$29:$B$40,MONTH(A523)))))</f>
        <v/>
      </c>
    </row>
    <row r="524" customFormat="false" ht="15" hidden="false" customHeight="false" outlineLevel="0" collapsed="false">
      <c r="H524" s="0" t="str">
        <f aca="false">IF(B524="","",IF(COUNTIF(Campaigns!$A$7:$A$300,B524)&gt;0,"✓",IF(N(C524)=0,"– no spend","⚠ add to Campaigns tab")))</f>
        <v/>
      </c>
      <c r="I524" s="83" t="str">
        <f aca="false">IF(C524="","",C524*IF(Settings!$B$24=Settings!$C$6,1,IF(Settings!$B$24="USD",1/INDEX(Settings!$B$29:$B$40,MONTH(A524)),INDEX(Settings!$B$29:$B$40,MONTH(A524)))))</f>
        <v/>
      </c>
    </row>
    <row r="525" customFormat="false" ht="15" hidden="false" customHeight="false" outlineLevel="0" collapsed="false">
      <c r="H525" s="0" t="str">
        <f aca="false">IF(B525="","",IF(COUNTIF(Campaigns!$A$7:$A$300,B525)&gt;0,"✓",IF(N(C525)=0,"– no spend","⚠ add to Campaigns tab")))</f>
        <v/>
      </c>
      <c r="I525" s="83" t="str">
        <f aca="false">IF(C525="","",C525*IF(Settings!$B$24=Settings!$C$6,1,IF(Settings!$B$24="USD",1/INDEX(Settings!$B$29:$B$40,MONTH(A525)),INDEX(Settings!$B$29:$B$40,MONTH(A525)))))</f>
        <v/>
      </c>
    </row>
    <row r="526" customFormat="false" ht="15" hidden="false" customHeight="false" outlineLevel="0" collapsed="false">
      <c r="H526" s="0" t="str">
        <f aca="false">IF(B526="","",IF(COUNTIF(Campaigns!$A$7:$A$300,B526)&gt;0,"✓",IF(N(C526)=0,"– no spend","⚠ add to Campaigns tab")))</f>
        <v/>
      </c>
      <c r="I526" s="83" t="str">
        <f aca="false">IF(C526="","",C526*IF(Settings!$B$24=Settings!$C$6,1,IF(Settings!$B$24="USD",1/INDEX(Settings!$B$29:$B$40,MONTH(A526)),INDEX(Settings!$B$29:$B$40,MONTH(A526)))))</f>
        <v/>
      </c>
    </row>
    <row r="527" customFormat="false" ht="15" hidden="false" customHeight="false" outlineLevel="0" collapsed="false">
      <c r="H527" s="0" t="str">
        <f aca="false">IF(B527="","",IF(COUNTIF(Campaigns!$A$7:$A$300,B527)&gt;0,"✓",IF(N(C527)=0,"– no spend","⚠ add to Campaigns tab")))</f>
        <v/>
      </c>
      <c r="I527" s="83" t="str">
        <f aca="false">IF(C527="","",C527*IF(Settings!$B$24=Settings!$C$6,1,IF(Settings!$B$24="USD",1/INDEX(Settings!$B$29:$B$40,MONTH(A527)),INDEX(Settings!$B$29:$B$40,MONTH(A527)))))</f>
        <v/>
      </c>
    </row>
    <row r="528" customFormat="false" ht="15" hidden="false" customHeight="false" outlineLevel="0" collapsed="false">
      <c r="H528" s="0" t="str">
        <f aca="false">IF(B528="","",IF(COUNTIF(Campaigns!$A$7:$A$300,B528)&gt;0,"✓",IF(N(C528)=0,"– no spend","⚠ add to Campaigns tab")))</f>
        <v/>
      </c>
      <c r="I528" s="83" t="str">
        <f aca="false">IF(C528="","",C528*IF(Settings!$B$24=Settings!$C$6,1,IF(Settings!$B$24="USD",1/INDEX(Settings!$B$29:$B$40,MONTH(A528)),INDEX(Settings!$B$29:$B$40,MONTH(A528)))))</f>
        <v/>
      </c>
    </row>
    <row r="529" customFormat="false" ht="15" hidden="false" customHeight="false" outlineLevel="0" collapsed="false">
      <c r="H529" s="0" t="str">
        <f aca="false">IF(B529="","",IF(COUNTIF(Campaigns!$A$7:$A$300,B529)&gt;0,"✓",IF(N(C529)=0,"– no spend","⚠ add to Campaigns tab")))</f>
        <v/>
      </c>
      <c r="I529" s="83" t="str">
        <f aca="false">IF(C529="","",C529*IF(Settings!$B$24=Settings!$C$6,1,IF(Settings!$B$24="USD",1/INDEX(Settings!$B$29:$B$40,MONTH(A529)),INDEX(Settings!$B$29:$B$40,MONTH(A529)))))</f>
        <v/>
      </c>
    </row>
    <row r="530" customFormat="false" ht="15" hidden="false" customHeight="false" outlineLevel="0" collapsed="false">
      <c r="H530" s="0" t="str">
        <f aca="false">IF(B530="","",IF(COUNTIF(Campaigns!$A$7:$A$300,B530)&gt;0,"✓",IF(N(C530)=0,"– no spend","⚠ add to Campaigns tab")))</f>
        <v/>
      </c>
      <c r="I530" s="83" t="str">
        <f aca="false">IF(C530="","",C530*IF(Settings!$B$24=Settings!$C$6,1,IF(Settings!$B$24="USD",1/INDEX(Settings!$B$29:$B$40,MONTH(A530)),INDEX(Settings!$B$29:$B$40,MONTH(A530)))))</f>
        <v/>
      </c>
    </row>
    <row r="531" customFormat="false" ht="15" hidden="false" customHeight="false" outlineLevel="0" collapsed="false">
      <c r="H531" s="0" t="str">
        <f aca="false">IF(B531="","",IF(COUNTIF(Campaigns!$A$7:$A$300,B531)&gt;0,"✓",IF(N(C531)=0,"– no spend","⚠ add to Campaigns tab")))</f>
        <v/>
      </c>
      <c r="I531" s="83" t="str">
        <f aca="false">IF(C531="","",C531*IF(Settings!$B$24=Settings!$C$6,1,IF(Settings!$B$24="USD",1/INDEX(Settings!$B$29:$B$40,MONTH(A531)),INDEX(Settings!$B$29:$B$40,MONTH(A531)))))</f>
        <v/>
      </c>
    </row>
    <row r="532" customFormat="false" ht="15" hidden="false" customHeight="false" outlineLevel="0" collapsed="false">
      <c r="H532" s="0" t="str">
        <f aca="false">IF(B532="","",IF(COUNTIF(Campaigns!$A$7:$A$300,B532)&gt;0,"✓",IF(N(C532)=0,"– no spend","⚠ add to Campaigns tab")))</f>
        <v/>
      </c>
      <c r="I532" s="83" t="str">
        <f aca="false">IF(C532="","",C532*IF(Settings!$B$24=Settings!$C$6,1,IF(Settings!$B$24="USD",1/INDEX(Settings!$B$29:$B$40,MONTH(A532)),INDEX(Settings!$B$29:$B$40,MONTH(A532)))))</f>
        <v/>
      </c>
    </row>
    <row r="533" customFormat="false" ht="15" hidden="false" customHeight="false" outlineLevel="0" collapsed="false">
      <c r="H533" s="0" t="str">
        <f aca="false">IF(B533="","",IF(COUNTIF(Campaigns!$A$7:$A$300,B533)&gt;0,"✓",IF(N(C533)=0,"– no spend","⚠ add to Campaigns tab")))</f>
        <v/>
      </c>
      <c r="I533" s="83" t="str">
        <f aca="false">IF(C533="","",C533*IF(Settings!$B$24=Settings!$C$6,1,IF(Settings!$B$24="USD",1/INDEX(Settings!$B$29:$B$40,MONTH(A533)),INDEX(Settings!$B$29:$B$40,MONTH(A533)))))</f>
        <v/>
      </c>
    </row>
    <row r="534" customFormat="false" ht="15" hidden="false" customHeight="false" outlineLevel="0" collapsed="false">
      <c r="H534" s="0" t="str">
        <f aca="false">IF(B534="","",IF(COUNTIF(Campaigns!$A$7:$A$300,B534)&gt;0,"✓",IF(N(C534)=0,"– no spend","⚠ add to Campaigns tab")))</f>
        <v/>
      </c>
      <c r="I534" s="83" t="str">
        <f aca="false">IF(C534="","",C534*IF(Settings!$B$24=Settings!$C$6,1,IF(Settings!$B$24="USD",1/INDEX(Settings!$B$29:$B$40,MONTH(A534)),INDEX(Settings!$B$29:$B$40,MONTH(A534)))))</f>
        <v/>
      </c>
    </row>
    <row r="535" customFormat="false" ht="15" hidden="false" customHeight="false" outlineLevel="0" collapsed="false">
      <c r="H535" s="0" t="str">
        <f aca="false">IF(B535="","",IF(COUNTIF(Campaigns!$A$7:$A$300,B535)&gt;0,"✓",IF(N(C535)=0,"– no spend","⚠ add to Campaigns tab")))</f>
        <v/>
      </c>
      <c r="I535" s="83" t="str">
        <f aca="false">IF(C535="","",C535*IF(Settings!$B$24=Settings!$C$6,1,IF(Settings!$B$24="USD",1/INDEX(Settings!$B$29:$B$40,MONTH(A535)),INDEX(Settings!$B$29:$B$40,MONTH(A535)))))</f>
        <v/>
      </c>
    </row>
    <row r="536" customFormat="false" ht="15" hidden="false" customHeight="false" outlineLevel="0" collapsed="false">
      <c r="H536" s="0" t="str">
        <f aca="false">IF(B536="","",IF(COUNTIF(Campaigns!$A$7:$A$300,B536)&gt;0,"✓",IF(N(C536)=0,"– no spend","⚠ add to Campaigns tab")))</f>
        <v/>
      </c>
      <c r="I536" s="83" t="str">
        <f aca="false">IF(C536="","",C536*IF(Settings!$B$24=Settings!$C$6,1,IF(Settings!$B$24="USD",1/INDEX(Settings!$B$29:$B$40,MONTH(A536)),INDEX(Settings!$B$29:$B$40,MONTH(A536)))))</f>
        <v/>
      </c>
    </row>
    <row r="537" customFormat="false" ht="15" hidden="false" customHeight="false" outlineLevel="0" collapsed="false">
      <c r="H537" s="0" t="str">
        <f aca="false">IF(B537="","",IF(COUNTIF(Campaigns!$A$7:$A$300,B537)&gt;0,"✓",IF(N(C537)=0,"– no spend","⚠ add to Campaigns tab")))</f>
        <v/>
      </c>
      <c r="I537" s="83" t="str">
        <f aca="false">IF(C537="","",C537*IF(Settings!$B$24=Settings!$C$6,1,IF(Settings!$B$24="USD",1/INDEX(Settings!$B$29:$B$40,MONTH(A537)),INDEX(Settings!$B$29:$B$40,MONTH(A537)))))</f>
        <v/>
      </c>
    </row>
    <row r="538" customFormat="false" ht="15" hidden="false" customHeight="false" outlineLevel="0" collapsed="false">
      <c r="H538" s="0" t="str">
        <f aca="false">IF(B538="","",IF(COUNTIF(Campaigns!$A$7:$A$300,B538)&gt;0,"✓",IF(N(C538)=0,"– no spend","⚠ add to Campaigns tab")))</f>
        <v/>
      </c>
      <c r="I538" s="83" t="str">
        <f aca="false">IF(C538="","",C538*IF(Settings!$B$24=Settings!$C$6,1,IF(Settings!$B$24="USD",1/INDEX(Settings!$B$29:$B$40,MONTH(A538)),INDEX(Settings!$B$29:$B$40,MONTH(A538)))))</f>
        <v/>
      </c>
    </row>
    <row r="539" customFormat="false" ht="15" hidden="false" customHeight="false" outlineLevel="0" collapsed="false">
      <c r="H539" s="0" t="str">
        <f aca="false">IF(B539="","",IF(COUNTIF(Campaigns!$A$7:$A$300,B539)&gt;0,"✓",IF(N(C539)=0,"– no spend","⚠ add to Campaigns tab")))</f>
        <v/>
      </c>
      <c r="I539" s="83" t="str">
        <f aca="false">IF(C539="","",C539*IF(Settings!$B$24=Settings!$C$6,1,IF(Settings!$B$24="USD",1/INDEX(Settings!$B$29:$B$40,MONTH(A539)),INDEX(Settings!$B$29:$B$40,MONTH(A539)))))</f>
        <v/>
      </c>
    </row>
    <row r="540" customFormat="false" ht="15" hidden="false" customHeight="false" outlineLevel="0" collapsed="false">
      <c r="H540" s="0" t="str">
        <f aca="false">IF(B540="","",IF(COUNTIF(Campaigns!$A$7:$A$300,B540)&gt;0,"✓",IF(N(C540)=0,"– no spend","⚠ add to Campaigns tab")))</f>
        <v/>
      </c>
      <c r="I540" s="83" t="str">
        <f aca="false">IF(C540="","",C540*IF(Settings!$B$24=Settings!$C$6,1,IF(Settings!$B$24="USD",1/INDEX(Settings!$B$29:$B$40,MONTH(A540)),INDEX(Settings!$B$29:$B$40,MONTH(A540)))))</f>
        <v/>
      </c>
    </row>
    <row r="541" customFormat="false" ht="15" hidden="false" customHeight="false" outlineLevel="0" collapsed="false">
      <c r="H541" s="0" t="str">
        <f aca="false">IF(B541="","",IF(COUNTIF(Campaigns!$A$7:$A$300,B541)&gt;0,"✓",IF(N(C541)=0,"– no spend","⚠ add to Campaigns tab")))</f>
        <v/>
      </c>
      <c r="I541" s="83" t="str">
        <f aca="false">IF(C541="","",C541*IF(Settings!$B$24=Settings!$C$6,1,IF(Settings!$B$24="USD",1/INDEX(Settings!$B$29:$B$40,MONTH(A541)),INDEX(Settings!$B$29:$B$40,MONTH(A541)))))</f>
        <v/>
      </c>
    </row>
    <row r="542" customFormat="false" ht="15" hidden="false" customHeight="false" outlineLevel="0" collapsed="false">
      <c r="H542" s="0" t="str">
        <f aca="false">IF(B542="","",IF(COUNTIF(Campaigns!$A$7:$A$300,B542)&gt;0,"✓",IF(N(C542)=0,"– no spend","⚠ add to Campaigns tab")))</f>
        <v/>
      </c>
      <c r="I542" s="83" t="str">
        <f aca="false">IF(C542="","",C542*IF(Settings!$B$24=Settings!$C$6,1,IF(Settings!$B$24="USD",1/INDEX(Settings!$B$29:$B$40,MONTH(A542)),INDEX(Settings!$B$29:$B$40,MONTH(A542)))))</f>
        <v/>
      </c>
    </row>
    <row r="543" customFormat="false" ht="15" hidden="false" customHeight="false" outlineLevel="0" collapsed="false">
      <c r="H543" s="0" t="str">
        <f aca="false">IF(B543="","",IF(COUNTIF(Campaigns!$A$7:$A$300,B543)&gt;0,"✓",IF(N(C543)=0,"– no spend","⚠ add to Campaigns tab")))</f>
        <v/>
      </c>
      <c r="I543" s="83" t="str">
        <f aca="false">IF(C543="","",C543*IF(Settings!$B$24=Settings!$C$6,1,IF(Settings!$B$24="USD",1/INDEX(Settings!$B$29:$B$40,MONTH(A543)),INDEX(Settings!$B$29:$B$40,MONTH(A543)))))</f>
        <v/>
      </c>
    </row>
    <row r="544" customFormat="false" ht="15" hidden="false" customHeight="false" outlineLevel="0" collapsed="false">
      <c r="H544" s="0" t="str">
        <f aca="false">IF(B544="","",IF(COUNTIF(Campaigns!$A$7:$A$300,B544)&gt;0,"✓",IF(N(C544)=0,"– no spend","⚠ add to Campaigns tab")))</f>
        <v/>
      </c>
      <c r="I544" s="83" t="str">
        <f aca="false">IF(C544="","",C544*IF(Settings!$B$24=Settings!$C$6,1,IF(Settings!$B$24="USD",1/INDEX(Settings!$B$29:$B$40,MONTH(A544)),INDEX(Settings!$B$29:$B$40,MONTH(A544)))))</f>
        <v/>
      </c>
    </row>
    <row r="545" customFormat="false" ht="15" hidden="false" customHeight="false" outlineLevel="0" collapsed="false">
      <c r="H545" s="0" t="str">
        <f aca="false">IF(B545="","",IF(COUNTIF(Campaigns!$A$7:$A$300,B545)&gt;0,"✓",IF(N(C545)=0,"– no spend","⚠ add to Campaigns tab")))</f>
        <v/>
      </c>
      <c r="I545" s="83" t="str">
        <f aca="false">IF(C545="","",C545*IF(Settings!$B$24=Settings!$C$6,1,IF(Settings!$B$24="USD",1/INDEX(Settings!$B$29:$B$40,MONTH(A545)),INDEX(Settings!$B$29:$B$40,MONTH(A545)))))</f>
        <v/>
      </c>
    </row>
    <row r="546" customFormat="false" ht="15" hidden="false" customHeight="false" outlineLevel="0" collapsed="false">
      <c r="H546" s="0" t="str">
        <f aca="false">IF(B546="","",IF(COUNTIF(Campaigns!$A$7:$A$300,B546)&gt;0,"✓",IF(N(C546)=0,"– no spend","⚠ add to Campaigns tab")))</f>
        <v/>
      </c>
      <c r="I546" s="83" t="str">
        <f aca="false">IF(C546="","",C546*IF(Settings!$B$24=Settings!$C$6,1,IF(Settings!$B$24="USD",1/INDEX(Settings!$B$29:$B$40,MONTH(A546)),INDEX(Settings!$B$29:$B$40,MONTH(A546)))))</f>
        <v/>
      </c>
    </row>
    <row r="547" customFormat="false" ht="15" hidden="false" customHeight="false" outlineLevel="0" collapsed="false">
      <c r="H547" s="0" t="str">
        <f aca="false">IF(B547="","",IF(COUNTIF(Campaigns!$A$7:$A$300,B547)&gt;0,"✓",IF(N(C547)=0,"– no spend","⚠ add to Campaigns tab")))</f>
        <v/>
      </c>
      <c r="I547" s="83" t="str">
        <f aca="false">IF(C547="","",C547*IF(Settings!$B$24=Settings!$C$6,1,IF(Settings!$B$24="USD",1/INDEX(Settings!$B$29:$B$40,MONTH(A547)),INDEX(Settings!$B$29:$B$40,MONTH(A547)))))</f>
        <v/>
      </c>
    </row>
    <row r="548" customFormat="false" ht="15" hidden="false" customHeight="false" outlineLevel="0" collapsed="false">
      <c r="H548" s="0" t="str">
        <f aca="false">IF(B548="","",IF(COUNTIF(Campaigns!$A$7:$A$300,B548)&gt;0,"✓",IF(N(C548)=0,"– no spend","⚠ add to Campaigns tab")))</f>
        <v/>
      </c>
      <c r="I548" s="83" t="str">
        <f aca="false">IF(C548="","",C548*IF(Settings!$B$24=Settings!$C$6,1,IF(Settings!$B$24="USD",1/INDEX(Settings!$B$29:$B$40,MONTH(A548)),INDEX(Settings!$B$29:$B$40,MONTH(A548)))))</f>
        <v/>
      </c>
    </row>
    <row r="549" customFormat="false" ht="15" hidden="false" customHeight="false" outlineLevel="0" collapsed="false">
      <c r="H549" s="0" t="str">
        <f aca="false">IF(B549="","",IF(COUNTIF(Campaigns!$A$7:$A$300,B549)&gt;0,"✓",IF(N(C549)=0,"– no spend","⚠ add to Campaigns tab")))</f>
        <v/>
      </c>
      <c r="I549" s="83" t="str">
        <f aca="false">IF(C549="","",C549*IF(Settings!$B$24=Settings!$C$6,1,IF(Settings!$B$24="USD",1/INDEX(Settings!$B$29:$B$40,MONTH(A549)),INDEX(Settings!$B$29:$B$40,MONTH(A549)))))</f>
        <v/>
      </c>
    </row>
    <row r="550" customFormat="false" ht="15" hidden="false" customHeight="false" outlineLevel="0" collapsed="false">
      <c r="H550" s="0" t="str">
        <f aca="false">IF(B550="","",IF(COUNTIF(Campaigns!$A$7:$A$300,B550)&gt;0,"✓",IF(N(C550)=0,"– no spend","⚠ add to Campaigns tab")))</f>
        <v/>
      </c>
      <c r="I550" s="83" t="str">
        <f aca="false">IF(C550="","",C550*IF(Settings!$B$24=Settings!$C$6,1,IF(Settings!$B$24="USD",1/INDEX(Settings!$B$29:$B$40,MONTH(A550)),INDEX(Settings!$B$29:$B$40,MONTH(A550)))))</f>
        <v/>
      </c>
    </row>
    <row r="551" customFormat="false" ht="15" hidden="false" customHeight="false" outlineLevel="0" collapsed="false">
      <c r="H551" s="0" t="str">
        <f aca="false">IF(B551="","",IF(COUNTIF(Campaigns!$A$7:$A$300,B551)&gt;0,"✓",IF(N(C551)=0,"– no spend","⚠ add to Campaigns tab")))</f>
        <v/>
      </c>
      <c r="I551" s="83" t="str">
        <f aca="false">IF(C551="","",C551*IF(Settings!$B$24=Settings!$C$6,1,IF(Settings!$B$24="USD",1/INDEX(Settings!$B$29:$B$40,MONTH(A551)),INDEX(Settings!$B$29:$B$40,MONTH(A551)))))</f>
        <v/>
      </c>
    </row>
    <row r="552" customFormat="false" ht="15" hidden="false" customHeight="false" outlineLevel="0" collapsed="false">
      <c r="H552" s="0" t="str">
        <f aca="false">IF(B552="","",IF(COUNTIF(Campaigns!$A$7:$A$300,B552)&gt;0,"✓",IF(N(C552)=0,"– no spend","⚠ add to Campaigns tab")))</f>
        <v/>
      </c>
      <c r="I552" s="83" t="str">
        <f aca="false">IF(C552="","",C552*IF(Settings!$B$24=Settings!$C$6,1,IF(Settings!$B$24="USD",1/INDEX(Settings!$B$29:$B$40,MONTH(A552)),INDEX(Settings!$B$29:$B$40,MONTH(A552)))))</f>
        <v/>
      </c>
    </row>
    <row r="553" customFormat="false" ht="15" hidden="false" customHeight="false" outlineLevel="0" collapsed="false">
      <c r="H553" s="0" t="str">
        <f aca="false">IF(B553="","",IF(COUNTIF(Campaigns!$A$7:$A$300,B553)&gt;0,"✓",IF(N(C553)=0,"– no spend","⚠ add to Campaigns tab")))</f>
        <v/>
      </c>
      <c r="I553" s="83" t="str">
        <f aca="false">IF(C553="","",C553*IF(Settings!$B$24=Settings!$C$6,1,IF(Settings!$B$24="USD",1/INDEX(Settings!$B$29:$B$40,MONTH(A553)),INDEX(Settings!$B$29:$B$40,MONTH(A553)))))</f>
        <v/>
      </c>
    </row>
    <row r="554" customFormat="false" ht="15" hidden="false" customHeight="false" outlineLevel="0" collapsed="false">
      <c r="H554" s="0" t="str">
        <f aca="false">IF(B554="","",IF(COUNTIF(Campaigns!$A$7:$A$300,B554)&gt;0,"✓",IF(N(C554)=0,"– no spend","⚠ add to Campaigns tab")))</f>
        <v/>
      </c>
      <c r="I554" s="83" t="str">
        <f aca="false">IF(C554="","",C554*IF(Settings!$B$24=Settings!$C$6,1,IF(Settings!$B$24="USD",1/INDEX(Settings!$B$29:$B$40,MONTH(A554)),INDEX(Settings!$B$29:$B$40,MONTH(A554)))))</f>
        <v/>
      </c>
    </row>
    <row r="555" customFormat="false" ht="15" hidden="false" customHeight="false" outlineLevel="0" collapsed="false">
      <c r="H555" s="0" t="str">
        <f aca="false">IF(B555="","",IF(COUNTIF(Campaigns!$A$7:$A$300,B555)&gt;0,"✓",IF(N(C555)=0,"– no spend","⚠ add to Campaigns tab")))</f>
        <v/>
      </c>
      <c r="I555" s="83" t="str">
        <f aca="false">IF(C555="","",C555*IF(Settings!$B$24=Settings!$C$6,1,IF(Settings!$B$24="USD",1/INDEX(Settings!$B$29:$B$40,MONTH(A555)),INDEX(Settings!$B$29:$B$40,MONTH(A555)))))</f>
        <v/>
      </c>
    </row>
    <row r="556" customFormat="false" ht="15" hidden="false" customHeight="false" outlineLevel="0" collapsed="false">
      <c r="H556" s="0" t="str">
        <f aca="false">IF(B556="","",IF(COUNTIF(Campaigns!$A$7:$A$300,B556)&gt;0,"✓",IF(N(C556)=0,"– no spend","⚠ add to Campaigns tab")))</f>
        <v/>
      </c>
      <c r="I556" s="83" t="str">
        <f aca="false">IF(C556="","",C556*IF(Settings!$B$24=Settings!$C$6,1,IF(Settings!$B$24="USD",1/INDEX(Settings!$B$29:$B$40,MONTH(A556)),INDEX(Settings!$B$29:$B$40,MONTH(A556)))))</f>
        <v/>
      </c>
    </row>
    <row r="557" customFormat="false" ht="15" hidden="false" customHeight="false" outlineLevel="0" collapsed="false">
      <c r="H557" s="0" t="str">
        <f aca="false">IF(B557="","",IF(COUNTIF(Campaigns!$A$7:$A$300,B557)&gt;0,"✓",IF(N(C557)=0,"– no spend","⚠ add to Campaigns tab")))</f>
        <v/>
      </c>
      <c r="I557" s="83" t="str">
        <f aca="false">IF(C557="","",C557*IF(Settings!$B$24=Settings!$C$6,1,IF(Settings!$B$24="USD",1/INDEX(Settings!$B$29:$B$40,MONTH(A557)),INDEX(Settings!$B$29:$B$40,MONTH(A557)))))</f>
        <v/>
      </c>
    </row>
    <row r="558" customFormat="false" ht="15" hidden="false" customHeight="false" outlineLevel="0" collapsed="false">
      <c r="H558" s="0" t="str">
        <f aca="false">IF(B558="","",IF(COUNTIF(Campaigns!$A$7:$A$300,B558)&gt;0,"✓",IF(N(C558)=0,"– no spend","⚠ add to Campaigns tab")))</f>
        <v/>
      </c>
      <c r="I558" s="83" t="str">
        <f aca="false">IF(C558="","",C558*IF(Settings!$B$24=Settings!$C$6,1,IF(Settings!$B$24="USD",1/INDEX(Settings!$B$29:$B$40,MONTH(A558)),INDEX(Settings!$B$29:$B$40,MONTH(A558)))))</f>
        <v/>
      </c>
    </row>
    <row r="559" customFormat="false" ht="15" hidden="false" customHeight="false" outlineLevel="0" collapsed="false">
      <c r="H559" s="0" t="str">
        <f aca="false">IF(B559="","",IF(COUNTIF(Campaigns!$A$7:$A$300,B559)&gt;0,"✓",IF(N(C559)=0,"– no spend","⚠ add to Campaigns tab")))</f>
        <v/>
      </c>
      <c r="I559" s="83" t="str">
        <f aca="false">IF(C559="","",C559*IF(Settings!$B$24=Settings!$C$6,1,IF(Settings!$B$24="USD",1/INDEX(Settings!$B$29:$B$40,MONTH(A559)),INDEX(Settings!$B$29:$B$40,MONTH(A559)))))</f>
        <v/>
      </c>
    </row>
    <row r="560" customFormat="false" ht="15" hidden="false" customHeight="false" outlineLevel="0" collapsed="false">
      <c r="H560" s="0" t="str">
        <f aca="false">IF(B560="","",IF(COUNTIF(Campaigns!$A$7:$A$300,B560)&gt;0,"✓",IF(N(C560)=0,"– no spend","⚠ add to Campaigns tab")))</f>
        <v/>
      </c>
      <c r="I560" s="83" t="str">
        <f aca="false">IF(C560="","",C560*IF(Settings!$B$24=Settings!$C$6,1,IF(Settings!$B$24="USD",1/INDEX(Settings!$B$29:$B$40,MONTH(A560)),INDEX(Settings!$B$29:$B$40,MONTH(A560)))))</f>
        <v/>
      </c>
    </row>
    <row r="561" customFormat="false" ht="15" hidden="false" customHeight="false" outlineLevel="0" collapsed="false">
      <c r="H561" s="0" t="str">
        <f aca="false">IF(B561="","",IF(COUNTIF(Campaigns!$A$7:$A$300,B561)&gt;0,"✓",IF(N(C561)=0,"– no spend","⚠ add to Campaigns tab")))</f>
        <v/>
      </c>
      <c r="I561" s="83" t="str">
        <f aca="false">IF(C561="","",C561*IF(Settings!$B$24=Settings!$C$6,1,IF(Settings!$B$24="USD",1/INDEX(Settings!$B$29:$B$40,MONTH(A561)),INDEX(Settings!$B$29:$B$40,MONTH(A561)))))</f>
        <v/>
      </c>
    </row>
    <row r="562" customFormat="false" ht="15" hidden="false" customHeight="false" outlineLevel="0" collapsed="false">
      <c r="H562" s="0" t="str">
        <f aca="false">IF(B562="","",IF(COUNTIF(Campaigns!$A$7:$A$300,B562)&gt;0,"✓",IF(N(C562)=0,"– no spend","⚠ add to Campaigns tab")))</f>
        <v/>
      </c>
      <c r="I562" s="83" t="str">
        <f aca="false">IF(C562="","",C562*IF(Settings!$B$24=Settings!$C$6,1,IF(Settings!$B$24="USD",1/INDEX(Settings!$B$29:$B$40,MONTH(A562)),INDEX(Settings!$B$29:$B$40,MONTH(A562)))))</f>
        <v/>
      </c>
    </row>
    <row r="563" customFormat="false" ht="15" hidden="false" customHeight="false" outlineLevel="0" collapsed="false">
      <c r="H563" s="0" t="str">
        <f aca="false">IF(B563="","",IF(COUNTIF(Campaigns!$A$7:$A$300,B563)&gt;0,"✓",IF(N(C563)=0,"– no spend","⚠ add to Campaigns tab")))</f>
        <v/>
      </c>
      <c r="I563" s="83" t="str">
        <f aca="false">IF(C563="","",C563*IF(Settings!$B$24=Settings!$C$6,1,IF(Settings!$B$24="USD",1/INDEX(Settings!$B$29:$B$40,MONTH(A563)),INDEX(Settings!$B$29:$B$40,MONTH(A563)))))</f>
        <v/>
      </c>
    </row>
    <row r="564" customFormat="false" ht="15" hidden="false" customHeight="false" outlineLevel="0" collapsed="false">
      <c r="H564" s="0" t="str">
        <f aca="false">IF(B564="","",IF(COUNTIF(Campaigns!$A$7:$A$300,B564)&gt;0,"✓",IF(N(C564)=0,"– no spend","⚠ add to Campaigns tab")))</f>
        <v/>
      </c>
      <c r="I564" s="83" t="str">
        <f aca="false">IF(C564="","",C564*IF(Settings!$B$24=Settings!$C$6,1,IF(Settings!$B$24="USD",1/INDEX(Settings!$B$29:$B$40,MONTH(A564)),INDEX(Settings!$B$29:$B$40,MONTH(A564)))))</f>
        <v/>
      </c>
    </row>
    <row r="565" customFormat="false" ht="15" hidden="false" customHeight="false" outlineLevel="0" collapsed="false">
      <c r="H565" s="0" t="str">
        <f aca="false">IF(B565="","",IF(COUNTIF(Campaigns!$A$7:$A$300,B565)&gt;0,"✓",IF(N(C565)=0,"– no spend","⚠ add to Campaigns tab")))</f>
        <v/>
      </c>
      <c r="I565" s="83" t="str">
        <f aca="false">IF(C565="","",C565*IF(Settings!$B$24=Settings!$C$6,1,IF(Settings!$B$24="USD",1/INDEX(Settings!$B$29:$B$40,MONTH(A565)),INDEX(Settings!$B$29:$B$40,MONTH(A565)))))</f>
        <v/>
      </c>
    </row>
    <row r="566" customFormat="false" ht="15" hidden="false" customHeight="false" outlineLevel="0" collapsed="false">
      <c r="H566" s="0" t="str">
        <f aca="false">IF(B566="","",IF(COUNTIF(Campaigns!$A$7:$A$300,B566)&gt;0,"✓",IF(N(C566)=0,"– no spend","⚠ add to Campaigns tab")))</f>
        <v/>
      </c>
      <c r="I566" s="83" t="str">
        <f aca="false">IF(C566="","",C566*IF(Settings!$B$24=Settings!$C$6,1,IF(Settings!$B$24="USD",1/INDEX(Settings!$B$29:$B$40,MONTH(A566)),INDEX(Settings!$B$29:$B$40,MONTH(A566)))))</f>
        <v/>
      </c>
    </row>
    <row r="567" customFormat="false" ht="15" hidden="false" customHeight="false" outlineLevel="0" collapsed="false">
      <c r="H567" s="0" t="str">
        <f aca="false">IF(B567="","",IF(COUNTIF(Campaigns!$A$7:$A$300,B567)&gt;0,"✓",IF(N(C567)=0,"– no spend","⚠ add to Campaigns tab")))</f>
        <v/>
      </c>
      <c r="I567" s="83" t="str">
        <f aca="false">IF(C567="","",C567*IF(Settings!$B$24=Settings!$C$6,1,IF(Settings!$B$24="USD",1/INDEX(Settings!$B$29:$B$40,MONTH(A567)),INDEX(Settings!$B$29:$B$40,MONTH(A567)))))</f>
        <v/>
      </c>
    </row>
    <row r="568" customFormat="false" ht="15" hidden="false" customHeight="false" outlineLevel="0" collapsed="false">
      <c r="H568" s="0" t="str">
        <f aca="false">IF(B568="","",IF(COUNTIF(Campaigns!$A$7:$A$300,B568)&gt;0,"✓",IF(N(C568)=0,"– no spend","⚠ add to Campaigns tab")))</f>
        <v/>
      </c>
      <c r="I568" s="83" t="str">
        <f aca="false">IF(C568="","",C568*IF(Settings!$B$24=Settings!$C$6,1,IF(Settings!$B$24="USD",1/INDEX(Settings!$B$29:$B$40,MONTH(A568)),INDEX(Settings!$B$29:$B$40,MONTH(A568)))))</f>
        <v/>
      </c>
    </row>
    <row r="569" customFormat="false" ht="15" hidden="false" customHeight="false" outlineLevel="0" collapsed="false">
      <c r="H569" s="0" t="str">
        <f aca="false">IF(B569="","",IF(COUNTIF(Campaigns!$A$7:$A$300,B569)&gt;0,"✓",IF(N(C569)=0,"– no spend","⚠ add to Campaigns tab")))</f>
        <v/>
      </c>
      <c r="I569" s="83" t="str">
        <f aca="false">IF(C569="","",C569*IF(Settings!$B$24=Settings!$C$6,1,IF(Settings!$B$24="USD",1/INDEX(Settings!$B$29:$B$40,MONTH(A569)),INDEX(Settings!$B$29:$B$40,MONTH(A569)))))</f>
        <v/>
      </c>
    </row>
    <row r="570" customFormat="false" ht="15" hidden="false" customHeight="false" outlineLevel="0" collapsed="false">
      <c r="H570" s="0" t="str">
        <f aca="false">IF(B570="","",IF(COUNTIF(Campaigns!$A$7:$A$300,B570)&gt;0,"✓",IF(N(C570)=0,"– no spend","⚠ add to Campaigns tab")))</f>
        <v/>
      </c>
      <c r="I570" s="83" t="str">
        <f aca="false">IF(C570="","",C570*IF(Settings!$B$24=Settings!$C$6,1,IF(Settings!$B$24="USD",1/INDEX(Settings!$B$29:$B$40,MONTH(A570)),INDEX(Settings!$B$29:$B$40,MONTH(A570)))))</f>
        <v/>
      </c>
    </row>
    <row r="571" customFormat="false" ht="15" hidden="false" customHeight="false" outlineLevel="0" collapsed="false">
      <c r="H571" s="0" t="str">
        <f aca="false">IF(B571="","",IF(COUNTIF(Campaigns!$A$7:$A$300,B571)&gt;0,"✓",IF(N(C571)=0,"– no spend","⚠ add to Campaigns tab")))</f>
        <v/>
      </c>
      <c r="I571" s="83" t="str">
        <f aca="false">IF(C571="","",C571*IF(Settings!$B$24=Settings!$C$6,1,IF(Settings!$B$24="USD",1/INDEX(Settings!$B$29:$B$40,MONTH(A571)),INDEX(Settings!$B$29:$B$40,MONTH(A571)))))</f>
        <v/>
      </c>
    </row>
    <row r="572" customFormat="false" ht="15" hidden="false" customHeight="false" outlineLevel="0" collapsed="false">
      <c r="H572" s="0" t="str">
        <f aca="false">IF(B572="","",IF(COUNTIF(Campaigns!$A$7:$A$300,B572)&gt;0,"✓",IF(N(C572)=0,"– no spend","⚠ add to Campaigns tab")))</f>
        <v/>
      </c>
      <c r="I572" s="83" t="str">
        <f aca="false">IF(C572="","",C572*IF(Settings!$B$24=Settings!$C$6,1,IF(Settings!$B$24="USD",1/INDEX(Settings!$B$29:$B$40,MONTH(A572)),INDEX(Settings!$B$29:$B$40,MONTH(A572)))))</f>
        <v/>
      </c>
    </row>
    <row r="573" customFormat="false" ht="15" hidden="false" customHeight="false" outlineLevel="0" collapsed="false">
      <c r="H573" s="0" t="str">
        <f aca="false">IF(B573="","",IF(COUNTIF(Campaigns!$A$7:$A$300,B573)&gt;0,"✓",IF(N(C573)=0,"– no spend","⚠ add to Campaigns tab")))</f>
        <v/>
      </c>
      <c r="I573" s="83" t="str">
        <f aca="false">IF(C573="","",C573*IF(Settings!$B$24=Settings!$C$6,1,IF(Settings!$B$24="USD",1/INDEX(Settings!$B$29:$B$40,MONTH(A573)),INDEX(Settings!$B$29:$B$40,MONTH(A573)))))</f>
        <v/>
      </c>
    </row>
    <row r="574" customFormat="false" ht="15" hidden="false" customHeight="false" outlineLevel="0" collapsed="false">
      <c r="H574" s="0" t="str">
        <f aca="false">IF(B574="","",IF(COUNTIF(Campaigns!$A$7:$A$300,B574)&gt;0,"✓",IF(N(C574)=0,"– no spend","⚠ add to Campaigns tab")))</f>
        <v/>
      </c>
      <c r="I574" s="83" t="str">
        <f aca="false">IF(C574="","",C574*IF(Settings!$B$24=Settings!$C$6,1,IF(Settings!$B$24="USD",1/INDEX(Settings!$B$29:$B$40,MONTH(A574)),INDEX(Settings!$B$29:$B$40,MONTH(A574)))))</f>
        <v/>
      </c>
    </row>
    <row r="575" customFormat="false" ht="15" hidden="false" customHeight="false" outlineLevel="0" collapsed="false">
      <c r="H575" s="0" t="str">
        <f aca="false">IF(B575="","",IF(COUNTIF(Campaigns!$A$7:$A$300,B575)&gt;0,"✓",IF(N(C575)=0,"– no spend","⚠ add to Campaigns tab")))</f>
        <v/>
      </c>
      <c r="I575" s="83" t="str">
        <f aca="false">IF(C575="","",C575*IF(Settings!$B$24=Settings!$C$6,1,IF(Settings!$B$24="USD",1/INDEX(Settings!$B$29:$B$40,MONTH(A575)),INDEX(Settings!$B$29:$B$40,MONTH(A575)))))</f>
        <v/>
      </c>
    </row>
    <row r="576" customFormat="false" ht="15" hidden="false" customHeight="false" outlineLevel="0" collapsed="false">
      <c r="H576" s="0" t="str">
        <f aca="false">IF(B576="","",IF(COUNTIF(Campaigns!$A$7:$A$300,B576)&gt;0,"✓",IF(N(C576)=0,"– no spend","⚠ add to Campaigns tab")))</f>
        <v/>
      </c>
      <c r="I576" s="83" t="str">
        <f aca="false">IF(C576="","",C576*IF(Settings!$B$24=Settings!$C$6,1,IF(Settings!$B$24="USD",1/INDEX(Settings!$B$29:$B$40,MONTH(A576)),INDEX(Settings!$B$29:$B$40,MONTH(A576)))))</f>
        <v/>
      </c>
    </row>
    <row r="577" customFormat="false" ht="15" hidden="false" customHeight="false" outlineLevel="0" collapsed="false">
      <c r="H577" s="0" t="str">
        <f aca="false">IF(B577="","",IF(COUNTIF(Campaigns!$A$7:$A$300,B577)&gt;0,"✓",IF(N(C577)=0,"– no spend","⚠ add to Campaigns tab")))</f>
        <v/>
      </c>
      <c r="I577" s="83" t="str">
        <f aca="false">IF(C577="","",C577*IF(Settings!$B$24=Settings!$C$6,1,IF(Settings!$B$24="USD",1/INDEX(Settings!$B$29:$B$40,MONTH(A577)),INDEX(Settings!$B$29:$B$40,MONTH(A577)))))</f>
        <v/>
      </c>
    </row>
    <row r="578" customFormat="false" ht="15" hidden="false" customHeight="false" outlineLevel="0" collapsed="false">
      <c r="H578" s="0" t="str">
        <f aca="false">IF(B578="","",IF(COUNTIF(Campaigns!$A$7:$A$300,B578)&gt;0,"✓",IF(N(C578)=0,"– no spend","⚠ add to Campaigns tab")))</f>
        <v/>
      </c>
      <c r="I578" s="83" t="str">
        <f aca="false">IF(C578="","",C578*IF(Settings!$B$24=Settings!$C$6,1,IF(Settings!$B$24="USD",1/INDEX(Settings!$B$29:$B$40,MONTH(A578)),INDEX(Settings!$B$29:$B$40,MONTH(A578)))))</f>
        <v/>
      </c>
    </row>
    <row r="579" customFormat="false" ht="15" hidden="false" customHeight="false" outlineLevel="0" collapsed="false">
      <c r="H579" s="0" t="str">
        <f aca="false">IF(B579="","",IF(COUNTIF(Campaigns!$A$7:$A$300,B579)&gt;0,"✓",IF(N(C579)=0,"– no spend","⚠ add to Campaigns tab")))</f>
        <v/>
      </c>
      <c r="I579" s="83" t="str">
        <f aca="false">IF(C579="","",C579*IF(Settings!$B$24=Settings!$C$6,1,IF(Settings!$B$24="USD",1/INDEX(Settings!$B$29:$B$40,MONTH(A579)),INDEX(Settings!$B$29:$B$40,MONTH(A579)))))</f>
        <v/>
      </c>
    </row>
    <row r="580" customFormat="false" ht="15" hidden="false" customHeight="false" outlineLevel="0" collapsed="false">
      <c r="H580" s="0" t="str">
        <f aca="false">IF(B580="","",IF(COUNTIF(Campaigns!$A$7:$A$300,B580)&gt;0,"✓",IF(N(C580)=0,"– no spend","⚠ add to Campaigns tab")))</f>
        <v/>
      </c>
      <c r="I580" s="83" t="str">
        <f aca="false">IF(C580="","",C580*IF(Settings!$B$24=Settings!$C$6,1,IF(Settings!$B$24="USD",1/INDEX(Settings!$B$29:$B$40,MONTH(A580)),INDEX(Settings!$B$29:$B$40,MONTH(A580)))))</f>
        <v/>
      </c>
    </row>
    <row r="581" customFormat="false" ht="15" hidden="false" customHeight="false" outlineLevel="0" collapsed="false">
      <c r="H581" s="0" t="str">
        <f aca="false">IF(B581="","",IF(COUNTIF(Campaigns!$A$7:$A$300,B581)&gt;0,"✓",IF(N(C581)=0,"– no spend","⚠ add to Campaigns tab")))</f>
        <v/>
      </c>
      <c r="I581" s="83" t="str">
        <f aca="false">IF(C581="","",C581*IF(Settings!$B$24=Settings!$C$6,1,IF(Settings!$B$24="USD",1/INDEX(Settings!$B$29:$B$40,MONTH(A581)),INDEX(Settings!$B$29:$B$40,MONTH(A581)))))</f>
        <v/>
      </c>
    </row>
    <row r="582" customFormat="false" ht="15" hidden="false" customHeight="false" outlineLevel="0" collapsed="false">
      <c r="H582" s="0" t="str">
        <f aca="false">IF(B582="","",IF(COUNTIF(Campaigns!$A$7:$A$300,B582)&gt;0,"✓",IF(N(C582)=0,"– no spend","⚠ add to Campaigns tab")))</f>
        <v/>
      </c>
      <c r="I582" s="83" t="str">
        <f aca="false">IF(C582="","",C582*IF(Settings!$B$24=Settings!$C$6,1,IF(Settings!$B$24="USD",1/INDEX(Settings!$B$29:$B$40,MONTH(A582)),INDEX(Settings!$B$29:$B$40,MONTH(A582)))))</f>
        <v/>
      </c>
    </row>
    <row r="583" customFormat="false" ht="15" hidden="false" customHeight="false" outlineLevel="0" collapsed="false">
      <c r="H583" s="0" t="str">
        <f aca="false">IF(B583="","",IF(COUNTIF(Campaigns!$A$7:$A$300,B583)&gt;0,"✓",IF(N(C583)=0,"– no spend","⚠ add to Campaigns tab")))</f>
        <v/>
      </c>
      <c r="I583" s="83" t="str">
        <f aca="false">IF(C583="","",C583*IF(Settings!$B$24=Settings!$C$6,1,IF(Settings!$B$24="USD",1/INDEX(Settings!$B$29:$B$40,MONTH(A583)),INDEX(Settings!$B$29:$B$40,MONTH(A583)))))</f>
        <v/>
      </c>
    </row>
    <row r="584" customFormat="false" ht="15" hidden="false" customHeight="false" outlineLevel="0" collapsed="false">
      <c r="H584" s="0" t="str">
        <f aca="false">IF(B584="","",IF(COUNTIF(Campaigns!$A$7:$A$300,B584)&gt;0,"✓",IF(N(C584)=0,"– no spend","⚠ add to Campaigns tab")))</f>
        <v/>
      </c>
      <c r="I584" s="83" t="str">
        <f aca="false">IF(C584="","",C584*IF(Settings!$B$24=Settings!$C$6,1,IF(Settings!$B$24="USD",1/INDEX(Settings!$B$29:$B$40,MONTH(A584)),INDEX(Settings!$B$29:$B$40,MONTH(A584)))))</f>
        <v/>
      </c>
    </row>
    <row r="585" customFormat="false" ht="15" hidden="false" customHeight="false" outlineLevel="0" collapsed="false">
      <c r="H585" s="0" t="str">
        <f aca="false">IF(B585="","",IF(COUNTIF(Campaigns!$A$7:$A$300,B585)&gt;0,"✓",IF(N(C585)=0,"– no spend","⚠ add to Campaigns tab")))</f>
        <v/>
      </c>
      <c r="I585" s="83" t="str">
        <f aca="false">IF(C585="","",C585*IF(Settings!$B$24=Settings!$C$6,1,IF(Settings!$B$24="USD",1/INDEX(Settings!$B$29:$B$40,MONTH(A585)),INDEX(Settings!$B$29:$B$40,MONTH(A585)))))</f>
        <v/>
      </c>
    </row>
    <row r="586" customFormat="false" ht="15" hidden="false" customHeight="false" outlineLevel="0" collapsed="false">
      <c r="H586" s="0" t="str">
        <f aca="false">IF(B586="","",IF(COUNTIF(Campaigns!$A$7:$A$300,B586)&gt;0,"✓",IF(N(C586)=0,"– no spend","⚠ add to Campaigns tab")))</f>
        <v/>
      </c>
      <c r="I586" s="83" t="str">
        <f aca="false">IF(C586="","",C586*IF(Settings!$B$24=Settings!$C$6,1,IF(Settings!$B$24="USD",1/INDEX(Settings!$B$29:$B$40,MONTH(A586)),INDEX(Settings!$B$29:$B$40,MONTH(A586)))))</f>
        <v/>
      </c>
    </row>
    <row r="587" customFormat="false" ht="15" hidden="false" customHeight="false" outlineLevel="0" collapsed="false">
      <c r="H587" s="0" t="str">
        <f aca="false">IF(B587="","",IF(COUNTIF(Campaigns!$A$7:$A$300,B587)&gt;0,"✓",IF(N(C587)=0,"– no spend","⚠ add to Campaigns tab")))</f>
        <v/>
      </c>
      <c r="I587" s="83" t="str">
        <f aca="false">IF(C587="","",C587*IF(Settings!$B$24=Settings!$C$6,1,IF(Settings!$B$24="USD",1/INDEX(Settings!$B$29:$B$40,MONTH(A587)),INDEX(Settings!$B$29:$B$40,MONTH(A587)))))</f>
        <v/>
      </c>
    </row>
    <row r="588" customFormat="false" ht="15" hidden="false" customHeight="false" outlineLevel="0" collapsed="false">
      <c r="H588" s="0" t="str">
        <f aca="false">IF(B588="","",IF(COUNTIF(Campaigns!$A$7:$A$300,B588)&gt;0,"✓",IF(N(C588)=0,"– no spend","⚠ add to Campaigns tab")))</f>
        <v/>
      </c>
      <c r="I588" s="83" t="str">
        <f aca="false">IF(C588="","",C588*IF(Settings!$B$24=Settings!$C$6,1,IF(Settings!$B$24="USD",1/INDEX(Settings!$B$29:$B$40,MONTH(A588)),INDEX(Settings!$B$29:$B$40,MONTH(A588)))))</f>
        <v/>
      </c>
    </row>
    <row r="589" customFormat="false" ht="15" hidden="false" customHeight="false" outlineLevel="0" collapsed="false">
      <c r="H589" s="0" t="str">
        <f aca="false">IF(B589="","",IF(COUNTIF(Campaigns!$A$7:$A$300,B589)&gt;0,"✓",IF(N(C589)=0,"– no spend","⚠ add to Campaigns tab")))</f>
        <v/>
      </c>
      <c r="I589" s="83" t="str">
        <f aca="false">IF(C589="","",C589*IF(Settings!$B$24=Settings!$C$6,1,IF(Settings!$B$24="USD",1/INDEX(Settings!$B$29:$B$40,MONTH(A589)),INDEX(Settings!$B$29:$B$40,MONTH(A589)))))</f>
        <v/>
      </c>
    </row>
    <row r="590" customFormat="false" ht="15" hidden="false" customHeight="false" outlineLevel="0" collapsed="false">
      <c r="H590" s="0" t="str">
        <f aca="false">IF(B590="","",IF(COUNTIF(Campaigns!$A$7:$A$300,B590)&gt;0,"✓",IF(N(C590)=0,"– no spend","⚠ add to Campaigns tab")))</f>
        <v/>
      </c>
      <c r="I590" s="83" t="str">
        <f aca="false">IF(C590="","",C590*IF(Settings!$B$24=Settings!$C$6,1,IF(Settings!$B$24="USD",1/INDEX(Settings!$B$29:$B$40,MONTH(A590)),INDEX(Settings!$B$29:$B$40,MONTH(A590)))))</f>
        <v/>
      </c>
    </row>
    <row r="591" customFormat="false" ht="15" hidden="false" customHeight="false" outlineLevel="0" collapsed="false">
      <c r="H591" s="0" t="str">
        <f aca="false">IF(B591="","",IF(COUNTIF(Campaigns!$A$7:$A$300,B591)&gt;0,"✓",IF(N(C591)=0,"– no spend","⚠ add to Campaigns tab")))</f>
        <v/>
      </c>
      <c r="I591" s="83" t="str">
        <f aca="false">IF(C591="","",C591*IF(Settings!$B$24=Settings!$C$6,1,IF(Settings!$B$24="USD",1/INDEX(Settings!$B$29:$B$40,MONTH(A591)),INDEX(Settings!$B$29:$B$40,MONTH(A591)))))</f>
        <v/>
      </c>
    </row>
    <row r="592" customFormat="false" ht="15" hidden="false" customHeight="false" outlineLevel="0" collapsed="false">
      <c r="H592" s="0" t="str">
        <f aca="false">IF(B592="","",IF(COUNTIF(Campaigns!$A$7:$A$300,B592)&gt;0,"✓",IF(N(C592)=0,"– no spend","⚠ add to Campaigns tab")))</f>
        <v/>
      </c>
      <c r="I592" s="83" t="str">
        <f aca="false">IF(C592="","",C592*IF(Settings!$B$24=Settings!$C$6,1,IF(Settings!$B$24="USD",1/INDEX(Settings!$B$29:$B$40,MONTH(A592)),INDEX(Settings!$B$29:$B$40,MONTH(A592)))))</f>
        <v/>
      </c>
    </row>
    <row r="593" customFormat="false" ht="15" hidden="false" customHeight="false" outlineLevel="0" collapsed="false">
      <c r="H593" s="0" t="str">
        <f aca="false">IF(B593="","",IF(COUNTIF(Campaigns!$A$7:$A$300,B593)&gt;0,"✓",IF(N(C593)=0,"– no spend","⚠ add to Campaigns tab")))</f>
        <v/>
      </c>
      <c r="I593" s="83" t="str">
        <f aca="false">IF(C593="","",C593*IF(Settings!$B$24=Settings!$C$6,1,IF(Settings!$B$24="USD",1/INDEX(Settings!$B$29:$B$40,MONTH(A593)),INDEX(Settings!$B$29:$B$40,MONTH(A593)))))</f>
        <v/>
      </c>
    </row>
    <row r="594" customFormat="false" ht="15" hidden="false" customHeight="false" outlineLevel="0" collapsed="false">
      <c r="H594" s="0" t="str">
        <f aca="false">IF(B594="","",IF(COUNTIF(Campaigns!$A$7:$A$300,B594)&gt;0,"✓",IF(N(C594)=0,"– no spend","⚠ add to Campaigns tab")))</f>
        <v/>
      </c>
      <c r="I594" s="83" t="str">
        <f aca="false">IF(C594="","",C594*IF(Settings!$B$24=Settings!$C$6,1,IF(Settings!$B$24="USD",1/INDEX(Settings!$B$29:$B$40,MONTH(A594)),INDEX(Settings!$B$29:$B$40,MONTH(A594)))))</f>
        <v/>
      </c>
    </row>
    <row r="595" customFormat="false" ht="15" hidden="false" customHeight="false" outlineLevel="0" collapsed="false">
      <c r="H595" s="0" t="str">
        <f aca="false">IF(B595="","",IF(COUNTIF(Campaigns!$A$7:$A$300,B595)&gt;0,"✓",IF(N(C595)=0,"– no spend","⚠ add to Campaigns tab")))</f>
        <v/>
      </c>
      <c r="I595" s="83" t="str">
        <f aca="false">IF(C595="","",C595*IF(Settings!$B$24=Settings!$C$6,1,IF(Settings!$B$24="USD",1/INDEX(Settings!$B$29:$B$40,MONTH(A595)),INDEX(Settings!$B$29:$B$40,MONTH(A595)))))</f>
        <v/>
      </c>
    </row>
    <row r="596" customFormat="false" ht="15" hidden="false" customHeight="false" outlineLevel="0" collapsed="false">
      <c r="H596" s="0" t="str">
        <f aca="false">IF(B596="","",IF(COUNTIF(Campaigns!$A$7:$A$300,B596)&gt;0,"✓",IF(N(C596)=0,"– no spend","⚠ add to Campaigns tab")))</f>
        <v/>
      </c>
      <c r="I596" s="83" t="str">
        <f aca="false">IF(C596="","",C596*IF(Settings!$B$24=Settings!$C$6,1,IF(Settings!$B$24="USD",1/INDEX(Settings!$B$29:$B$40,MONTH(A596)),INDEX(Settings!$B$29:$B$40,MONTH(A596)))))</f>
        <v/>
      </c>
    </row>
    <row r="597" customFormat="false" ht="15" hidden="false" customHeight="false" outlineLevel="0" collapsed="false">
      <c r="H597" s="0" t="str">
        <f aca="false">IF(B597="","",IF(COUNTIF(Campaigns!$A$7:$A$300,B597)&gt;0,"✓",IF(N(C597)=0,"– no spend","⚠ add to Campaigns tab")))</f>
        <v/>
      </c>
      <c r="I597" s="83" t="str">
        <f aca="false">IF(C597="","",C597*IF(Settings!$B$24=Settings!$C$6,1,IF(Settings!$B$24="USD",1/INDEX(Settings!$B$29:$B$40,MONTH(A597)),INDEX(Settings!$B$29:$B$40,MONTH(A597)))))</f>
        <v/>
      </c>
    </row>
    <row r="598" customFormat="false" ht="15" hidden="false" customHeight="false" outlineLevel="0" collapsed="false">
      <c r="H598" s="0" t="str">
        <f aca="false">IF(B598="","",IF(COUNTIF(Campaigns!$A$7:$A$300,B598)&gt;0,"✓",IF(N(C598)=0,"– no spend","⚠ add to Campaigns tab")))</f>
        <v/>
      </c>
      <c r="I598" s="83" t="str">
        <f aca="false">IF(C598="","",C598*IF(Settings!$B$24=Settings!$C$6,1,IF(Settings!$B$24="USD",1/INDEX(Settings!$B$29:$B$40,MONTH(A598)),INDEX(Settings!$B$29:$B$40,MONTH(A598)))))</f>
        <v/>
      </c>
    </row>
    <row r="599" customFormat="false" ht="15" hidden="false" customHeight="false" outlineLevel="0" collapsed="false">
      <c r="H599" s="0" t="str">
        <f aca="false">IF(B599="","",IF(COUNTIF(Campaigns!$A$7:$A$300,B599)&gt;0,"✓",IF(N(C599)=0,"– no spend","⚠ add to Campaigns tab")))</f>
        <v/>
      </c>
      <c r="I599" s="83" t="str">
        <f aca="false">IF(C599="","",C599*IF(Settings!$B$24=Settings!$C$6,1,IF(Settings!$B$24="USD",1/INDEX(Settings!$B$29:$B$40,MONTH(A599)),INDEX(Settings!$B$29:$B$40,MONTH(A599)))))</f>
        <v/>
      </c>
    </row>
    <row r="600" customFormat="false" ht="15" hidden="false" customHeight="false" outlineLevel="0" collapsed="false">
      <c r="H600" s="0" t="str">
        <f aca="false">IF(B600="","",IF(COUNTIF(Campaigns!$A$7:$A$300,B600)&gt;0,"✓",IF(N(C600)=0,"– no spend","⚠ add to Campaigns tab")))</f>
        <v/>
      </c>
      <c r="I600" s="83" t="str">
        <f aca="false">IF(C600="","",C600*IF(Settings!$B$24=Settings!$C$6,1,IF(Settings!$B$24="USD",1/INDEX(Settings!$B$29:$B$40,MONTH(A600)),INDEX(Settings!$B$29:$B$40,MONTH(A600)))))</f>
        <v/>
      </c>
    </row>
    <row r="601" customFormat="false" ht="15" hidden="false" customHeight="false" outlineLevel="0" collapsed="false">
      <c r="H601" s="0" t="str">
        <f aca="false">IF(B601="","",IF(COUNTIF(Campaigns!$A$7:$A$300,B601)&gt;0,"✓",IF(N(C601)=0,"– no spend","⚠ add to Campaigns tab")))</f>
        <v/>
      </c>
      <c r="I601" s="83" t="str">
        <f aca="false">IF(C601="","",C601*IF(Settings!$B$24=Settings!$C$6,1,IF(Settings!$B$24="USD",1/INDEX(Settings!$B$29:$B$40,MONTH(A601)),INDEX(Settings!$B$29:$B$40,MONTH(A601)))))</f>
        <v/>
      </c>
    </row>
    <row r="602" customFormat="false" ht="15" hidden="false" customHeight="false" outlineLevel="0" collapsed="false">
      <c r="H602" s="0" t="str">
        <f aca="false">IF(B602="","",IF(COUNTIF(Campaigns!$A$7:$A$300,B602)&gt;0,"✓",IF(N(C602)=0,"– no spend","⚠ add to Campaigns tab")))</f>
        <v/>
      </c>
      <c r="I602" s="83" t="str">
        <f aca="false">IF(C602="","",C602*IF(Settings!$B$24=Settings!$C$6,1,IF(Settings!$B$24="USD",1/INDEX(Settings!$B$29:$B$40,MONTH(A602)),INDEX(Settings!$B$29:$B$40,MONTH(A602)))))</f>
        <v/>
      </c>
    </row>
    <row r="603" customFormat="false" ht="15" hidden="false" customHeight="false" outlineLevel="0" collapsed="false">
      <c r="H603" s="0" t="str">
        <f aca="false">IF(B603="","",IF(COUNTIF(Campaigns!$A$7:$A$300,B603)&gt;0,"✓",IF(N(C603)=0,"– no spend","⚠ add to Campaigns tab")))</f>
        <v/>
      </c>
      <c r="I603" s="83" t="str">
        <f aca="false">IF(C603="","",C603*IF(Settings!$B$24=Settings!$C$6,1,IF(Settings!$B$24="USD",1/INDEX(Settings!$B$29:$B$40,MONTH(A603)),INDEX(Settings!$B$29:$B$40,MONTH(A603)))))</f>
        <v/>
      </c>
    </row>
    <row r="604" customFormat="false" ht="15" hidden="false" customHeight="false" outlineLevel="0" collapsed="false">
      <c r="H604" s="0" t="str">
        <f aca="false">IF(B604="","",IF(COUNTIF(Campaigns!$A$7:$A$300,B604)&gt;0,"✓",IF(N(C604)=0,"– no spend","⚠ add to Campaigns tab")))</f>
        <v/>
      </c>
      <c r="I604" s="83" t="str">
        <f aca="false">IF(C604="","",C604*IF(Settings!$B$24=Settings!$C$6,1,IF(Settings!$B$24="USD",1/INDEX(Settings!$B$29:$B$40,MONTH(A604)),INDEX(Settings!$B$29:$B$40,MONTH(A604)))))</f>
        <v/>
      </c>
    </row>
    <row r="605" customFormat="false" ht="15" hidden="false" customHeight="false" outlineLevel="0" collapsed="false">
      <c r="H605" s="0" t="str">
        <f aca="false">IF(B605="","",IF(COUNTIF(Campaigns!$A$7:$A$300,B605)&gt;0,"✓",IF(N(C605)=0,"– no spend","⚠ add to Campaigns tab")))</f>
        <v/>
      </c>
      <c r="I605" s="83" t="str">
        <f aca="false">IF(C605="","",C605*IF(Settings!$B$24=Settings!$C$6,1,IF(Settings!$B$24="USD",1/INDEX(Settings!$B$29:$B$40,MONTH(A605)),INDEX(Settings!$B$29:$B$40,MONTH(A605)))))</f>
        <v/>
      </c>
    </row>
    <row r="606" customFormat="false" ht="15" hidden="false" customHeight="false" outlineLevel="0" collapsed="false">
      <c r="H606" s="0" t="str">
        <f aca="false">IF(B606="","",IF(COUNTIF(Campaigns!$A$7:$A$300,B606)&gt;0,"✓",IF(N(C606)=0,"– no spend","⚠ add to Campaigns tab")))</f>
        <v/>
      </c>
      <c r="I606" s="83" t="str">
        <f aca="false">IF(C606="","",C606*IF(Settings!$B$24=Settings!$C$6,1,IF(Settings!$B$24="USD",1/INDEX(Settings!$B$29:$B$40,MONTH(A606)),INDEX(Settings!$B$29:$B$40,MONTH(A606)))))</f>
        <v/>
      </c>
    </row>
    <row r="607" customFormat="false" ht="15" hidden="false" customHeight="false" outlineLevel="0" collapsed="false">
      <c r="H607" s="0" t="str">
        <f aca="false">IF(B607="","",IF(COUNTIF(Campaigns!$A$7:$A$300,B607)&gt;0,"✓",IF(N(C607)=0,"– no spend","⚠ add to Campaigns tab")))</f>
        <v/>
      </c>
      <c r="I607" s="83" t="str">
        <f aca="false">IF(C607="","",C607*IF(Settings!$B$24=Settings!$C$6,1,IF(Settings!$B$24="USD",1/INDEX(Settings!$B$29:$B$40,MONTH(A607)),INDEX(Settings!$B$29:$B$40,MONTH(A607)))))</f>
        <v/>
      </c>
    </row>
    <row r="608" customFormat="false" ht="15" hidden="false" customHeight="false" outlineLevel="0" collapsed="false">
      <c r="H608" s="0" t="str">
        <f aca="false">IF(B608="","",IF(COUNTIF(Campaigns!$A$7:$A$300,B608)&gt;0,"✓",IF(N(C608)=0,"– no spend","⚠ add to Campaigns tab")))</f>
        <v/>
      </c>
      <c r="I608" s="83" t="str">
        <f aca="false">IF(C608="","",C608*IF(Settings!$B$24=Settings!$C$6,1,IF(Settings!$B$24="USD",1/INDEX(Settings!$B$29:$B$40,MONTH(A608)),INDEX(Settings!$B$29:$B$40,MONTH(A608)))))</f>
        <v/>
      </c>
    </row>
    <row r="609" customFormat="false" ht="15" hidden="false" customHeight="false" outlineLevel="0" collapsed="false">
      <c r="H609" s="0" t="str">
        <f aca="false">IF(B609="","",IF(COUNTIF(Campaigns!$A$7:$A$300,B609)&gt;0,"✓",IF(N(C609)=0,"– no spend","⚠ add to Campaigns tab")))</f>
        <v/>
      </c>
      <c r="I609" s="83" t="str">
        <f aca="false">IF(C609="","",C609*IF(Settings!$B$24=Settings!$C$6,1,IF(Settings!$B$24="USD",1/INDEX(Settings!$B$29:$B$40,MONTH(A609)),INDEX(Settings!$B$29:$B$40,MONTH(A609)))))</f>
        <v/>
      </c>
    </row>
    <row r="610" customFormat="false" ht="15" hidden="false" customHeight="false" outlineLevel="0" collapsed="false">
      <c r="H610" s="0" t="str">
        <f aca="false">IF(B610="","",IF(COUNTIF(Campaigns!$A$7:$A$300,B610)&gt;0,"✓",IF(N(C610)=0,"– no spend","⚠ add to Campaigns tab")))</f>
        <v/>
      </c>
      <c r="I610" s="83" t="str">
        <f aca="false">IF(C610="","",C610*IF(Settings!$B$24=Settings!$C$6,1,IF(Settings!$B$24="USD",1/INDEX(Settings!$B$29:$B$40,MONTH(A610)),INDEX(Settings!$B$29:$B$40,MONTH(A610)))))</f>
        <v/>
      </c>
    </row>
    <row r="611" customFormat="false" ht="15" hidden="false" customHeight="false" outlineLevel="0" collapsed="false">
      <c r="H611" s="0" t="str">
        <f aca="false">IF(B611="","",IF(COUNTIF(Campaigns!$A$7:$A$300,B611)&gt;0,"✓",IF(N(C611)=0,"– no spend","⚠ add to Campaigns tab")))</f>
        <v/>
      </c>
      <c r="I611" s="83" t="str">
        <f aca="false">IF(C611="","",C611*IF(Settings!$B$24=Settings!$C$6,1,IF(Settings!$B$24="USD",1/INDEX(Settings!$B$29:$B$40,MONTH(A611)),INDEX(Settings!$B$29:$B$40,MONTH(A611)))))</f>
        <v/>
      </c>
    </row>
    <row r="612" customFormat="false" ht="15" hidden="false" customHeight="false" outlineLevel="0" collapsed="false">
      <c r="H612" s="0" t="str">
        <f aca="false">IF(B612="","",IF(COUNTIF(Campaigns!$A$7:$A$300,B612)&gt;0,"✓",IF(N(C612)=0,"– no spend","⚠ add to Campaigns tab")))</f>
        <v/>
      </c>
      <c r="I612" s="83" t="str">
        <f aca="false">IF(C612="","",C612*IF(Settings!$B$24=Settings!$C$6,1,IF(Settings!$B$24="USD",1/INDEX(Settings!$B$29:$B$40,MONTH(A612)),INDEX(Settings!$B$29:$B$40,MONTH(A612)))))</f>
        <v/>
      </c>
    </row>
    <row r="613" customFormat="false" ht="15" hidden="false" customHeight="false" outlineLevel="0" collapsed="false">
      <c r="H613" s="0" t="str">
        <f aca="false">IF(B613="","",IF(COUNTIF(Campaigns!$A$7:$A$300,B613)&gt;0,"✓",IF(N(C613)=0,"– no spend","⚠ add to Campaigns tab")))</f>
        <v/>
      </c>
      <c r="I613" s="83" t="str">
        <f aca="false">IF(C613="","",C613*IF(Settings!$B$24=Settings!$C$6,1,IF(Settings!$B$24="USD",1/INDEX(Settings!$B$29:$B$40,MONTH(A613)),INDEX(Settings!$B$29:$B$40,MONTH(A613)))))</f>
        <v/>
      </c>
    </row>
    <row r="614" customFormat="false" ht="15" hidden="false" customHeight="false" outlineLevel="0" collapsed="false">
      <c r="H614" s="0" t="str">
        <f aca="false">IF(B614="","",IF(COUNTIF(Campaigns!$A$7:$A$300,B614)&gt;0,"✓",IF(N(C614)=0,"– no spend","⚠ add to Campaigns tab")))</f>
        <v/>
      </c>
      <c r="I614" s="83" t="str">
        <f aca="false">IF(C614="","",C614*IF(Settings!$B$24=Settings!$C$6,1,IF(Settings!$B$24="USD",1/INDEX(Settings!$B$29:$B$40,MONTH(A614)),INDEX(Settings!$B$29:$B$40,MONTH(A614)))))</f>
        <v/>
      </c>
    </row>
    <row r="615" customFormat="false" ht="15" hidden="false" customHeight="false" outlineLevel="0" collapsed="false">
      <c r="H615" s="0" t="str">
        <f aca="false">IF(B615="","",IF(COUNTIF(Campaigns!$A$7:$A$300,B615)&gt;0,"✓",IF(N(C615)=0,"– no spend","⚠ add to Campaigns tab")))</f>
        <v/>
      </c>
      <c r="I615" s="83" t="str">
        <f aca="false">IF(C615="","",C615*IF(Settings!$B$24=Settings!$C$6,1,IF(Settings!$B$24="USD",1/INDEX(Settings!$B$29:$B$40,MONTH(A615)),INDEX(Settings!$B$29:$B$40,MONTH(A615)))))</f>
        <v/>
      </c>
    </row>
    <row r="616" customFormat="false" ht="15" hidden="false" customHeight="false" outlineLevel="0" collapsed="false">
      <c r="H616" s="0" t="str">
        <f aca="false">IF(B616="","",IF(COUNTIF(Campaigns!$A$7:$A$300,B616)&gt;0,"✓",IF(N(C616)=0,"– no spend","⚠ add to Campaigns tab")))</f>
        <v/>
      </c>
      <c r="I616" s="83" t="str">
        <f aca="false">IF(C616="","",C616*IF(Settings!$B$24=Settings!$C$6,1,IF(Settings!$B$24="USD",1/INDEX(Settings!$B$29:$B$40,MONTH(A616)),INDEX(Settings!$B$29:$B$40,MONTH(A616)))))</f>
        <v/>
      </c>
    </row>
    <row r="617" customFormat="false" ht="15" hidden="false" customHeight="false" outlineLevel="0" collapsed="false">
      <c r="H617" s="0" t="str">
        <f aca="false">IF(B617="","",IF(COUNTIF(Campaigns!$A$7:$A$300,B617)&gt;0,"✓",IF(N(C617)=0,"– no spend","⚠ add to Campaigns tab")))</f>
        <v/>
      </c>
      <c r="I617" s="83" t="str">
        <f aca="false">IF(C617="","",C617*IF(Settings!$B$24=Settings!$C$6,1,IF(Settings!$B$24="USD",1/INDEX(Settings!$B$29:$B$40,MONTH(A617)),INDEX(Settings!$B$29:$B$40,MONTH(A617)))))</f>
        <v/>
      </c>
    </row>
    <row r="618" customFormat="false" ht="15" hidden="false" customHeight="false" outlineLevel="0" collapsed="false">
      <c r="H618" s="0" t="str">
        <f aca="false">IF(B618="","",IF(COUNTIF(Campaigns!$A$7:$A$300,B618)&gt;0,"✓",IF(N(C618)=0,"– no spend","⚠ add to Campaigns tab")))</f>
        <v/>
      </c>
      <c r="I618" s="83" t="str">
        <f aca="false">IF(C618="","",C618*IF(Settings!$B$24=Settings!$C$6,1,IF(Settings!$B$24="USD",1/INDEX(Settings!$B$29:$B$40,MONTH(A618)),INDEX(Settings!$B$29:$B$40,MONTH(A618)))))</f>
        <v/>
      </c>
    </row>
    <row r="619" customFormat="false" ht="15" hidden="false" customHeight="false" outlineLevel="0" collapsed="false">
      <c r="H619" s="0" t="str">
        <f aca="false">IF(B619="","",IF(COUNTIF(Campaigns!$A$7:$A$300,B619)&gt;0,"✓",IF(N(C619)=0,"– no spend","⚠ add to Campaigns tab")))</f>
        <v/>
      </c>
      <c r="I619" s="83" t="str">
        <f aca="false">IF(C619="","",C619*IF(Settings!$B$24=Settings!$C$6,1,IF(Settings!$B$24="USD",1/INDEX(Settings!$B$29:$B$40,MONTH(A619)),INDEX(Settings!$B$29:$B$40,MONTH(A619)))))</f>
        <v/>
      </c>
    </row>
    <row r="620" customFormat="false" ht="15" hidden="false" customHeight="false" outlineLevel="0" collapsed="false">
      <c r="H620" s="0" t="str">
        <f aca="false">IF(B620="","",IF(COUNTIF(Campaigns!$A$7:$A$300,B620)&gt;0,"✓",IF(N(C620)=0,"– no spend","⚠ add to Campaigns tab")))</f>
        <v/>
      </c>
      <c r="I620" s="83" t="str">
        <f aca="false">IF(C620="","",C620*IF(Settings!$B$24=Settings!$C$6,1,IF(Settings!$B$24="USD",1/INDEX(Settings!$B$29:$B$40,MONTH(A620)),INDEX(Settings!$B$29:$B$40,MONTH(A620)))))</f>
        <v/>
      </c>
    </row>
    <row r="621" customFormat="false" ht="15" hidden="false" customHeight="false" outlineLevel="0" collapsed="false">
      <c r="H621" s="0" t="str">
        <f aca="false">IF(B621="","",IF(COUNTIF(Campaigns!$A$7:$A$300,B621)&gt;0,"✓",IF(N(C621)=0,"– no spend","⚠ add to Campaigns tab")))</f>
        <v/>
      </c>
      <c r="I621" s="83" t="str">
        <f aca="false">IF(C621="","",C621*IF(Settings!$B$24=Settings!$C$6,1,IF(Settings!$B$24="USD",1/INDEX(Settings!$B$29:$B$40,MONTH(A621)),INDEX(Settings!$B$29:$B$40,MONTH(A621)))))</f>
        <v/>
      </c>
    </row>
    <row r="622" customFormat="false" ht="15" hidden="false" customHeight="false" outlineLevel="0" collapsed="false">
      <c r="H622" s="0" t="str">
        <f aca="false">IF(B622="","",IF(COUNTIF(Campaigns!$A$7:$A$300,B622)&gt;0,"✓",IF(N(C622)=0,"– no spend","⚠ add to Campaigns tab")))</f>
        <v/>
      </c>
      <c r="I622" s="83" t="str">
        <f aca="false">IF(C622="","",C622*IF(Settings!$B$24=Settings!$C$6,1,IF(Settings!$B$24="USD",1/INDEX(Settings!$B$29:$B$40,MONTH(A622)),INDEX(Settings!$B$29:$B$40,MONTH(A622)))))</f>
        <v/>
      </c>
    </row>
    <row r="623" customFormat="false" ht="15" hidden="false" customHeight="false" outlineLevel="0" collapsed="false">
      <c r="H623" s="0" t="str">
        <f aca="false">IF(B623="","",IF(COUNTIF(Campaigns!$A$7:$A$300,B623)&gt;0,"✓",IF(N(C623)=0,"– no spend","⚠ add to Campaigns tab")))</f>
        <v/>
      </c>
      <c r="I623" s="83" t="str">
        <f aca="false">IF(C623="","",C623*IF(Settings!$B$24=Settings!$C$6,1,IF(Settings!$B$24="USD",1/INDEX(Settings!$B$29:$B$40,MONTH(A623)),INDEX(Settings!$B$29:$B$40,MONTH(A623)))))</f>
        <v/>
      </c>
    </row>
    <row r="624" customFormat="false" ht="15" hidden="false" customHeight="false" outlineLevel="0" collapsed="false">
      <c r="H624" s="0" t="str">
        <f aca="false">IF(B624="","",IF(COUNTIF(Campaigns!$A$7:$A$300,B624)&gt;0,"✓",IF(N(C624)=0,"– no spend","⚠ add to Campaigns tab")))</f>
        <v/>
      </c>
      <c r="I624" s="83" t="str">
        <f aca="false">IF(C624="","",C624*IF(Settings!$B$24=Settings!$C$6,1,IF(Settings!$B$24="USD",1/INDEX(Settings!$B$29:$B$40,MONTH(A624)),INDEX(Settings!$B$29:$B$40,MONTH(A624)))))</f>
        <v/>
      </c>
    </row>
    <row r="625" customFormat="false" ht="15" hidden="false" customHeight="false" outlineLevel="0" collapsed="false">
      <c r="H625" s="0" t="str">
        <f aca="false">IF(B625="","",IF(COUNTIF(Campaigns!$A$7:$A$300,B625)&gt;0,"✓",IF(N(C625)=0,"– no spend","⚠ add to Campaigns tab")))</f>
        <v/>
      </c>
      <c r="I625" s="83" t="str">
        <f aca="false">IF(C625="","",C625*IF(Settings!$B$24=Settings!$C$6,1,IF(Settings!$B$24="USD",1/INDEX(Settings!$B$29:$B$40,MONTH(A625)),INDEX(Settings!$B$29:$B$40,MONTH(A625)))))</f>
        <v/>
      </c>
    </row>
    <row r="626" customFormat="false" ht="15" hidden="false" customHeight="false" outlineLevel="0" collapsed="false">
      <c r="H626" s="0" t="str">
        <f aca="false">IF(B626="","",IF(COUNTIF(Campaigns!$A$7:$A$300,B626)&gt;0,"✓",IF(N(C626)=0,"– no spend","⚠ add to Campaigns tab")))</f>
        <v/>
      </c>
      <c r="I626" s="83" t="str">
        <f aca="false">IF(C626="","",C626*IF(Settings!$B$24=Settings!$C$6,1,IF(Settings!$B$24="USD",1/INDEX(Settings!$B$29:$B$40,MONTH(A626)),INDEX(Settings!$B$29:$B$40,MONTH(A626)))))</f>
        <v/>
      </c>
    </row>
    <row r="627" customFormat="false" ht="15" hidden="false" customHeight="false" outlineLevel="0" collapsed="false">
      <c r="H627" s="0" t="str">
        <f aca="false">IF(B627="","",IF(COUNTIF(Campaigns!$A$7:$A$300,B627)&gt;0,"✓",IF(N(C627)=0,"– no spend","⚠ add to Campaigns tab")))</f>
        <v/>
      </c>
      <c r="I627" s="83" t="str">
        <f aca="false">IF(C627="","",C627*IF(Settings!$B$24=Settings!$C$6,1,IF(Settings!$B$24="USD",1/INDEX(Settings!$B$29:$B$40,MONTH(A627)),INDEX(Settings!$B$29:$B$40,MONTH(A627)))))</f>
        <v/>
      </c>
    </row>
    <row r="628" customFormat="false" ht="15" hidden="false" customHeight="false" outlineLevel="0" collapsed="false">
      <c r="H628" s="0" t="str">
        <f aca="false">IF(B628="","",IF(COUNTIF(Campaigns!$A$7:$A$300,B628)&gt;0,"✓",IF(N(C628)=0,"– no spend","⚠ add to Campaigns tab")))</f>
        <v/>
      </c>
      <c r="I628" s="83" t="str">
        <f aca="false">IF(C628="","",C628*IF(Settings!$B$24=Settings!$C$6,1,IF(Settings!$B$24="USD",1/INDEX(Settings!$B$29:$B$40,MONTH(A628)),INDEX(Settings!$B$29:$B$40,MONTH(A628)))))</f>
        <v/>
      </c>
    </row>
    <row r="629" customFormat="false" ht="15" hidden="false" customHeight="false" outlineLevel="0" collapsed="false">
      <c r="H629" s="0" t="str">
        <f aca="false">IF(B629="","",IF(COUNTIF(Campaigns!$A$7:$A$300,B629)&gt;0,"✓",IF(N(C629)=0,"– no spend","⚠ add to Campaigns tab")))</f>
        <v/>
      </c>
      <c r="I629" s="83" t="str">
        <f aca="false">IF(C629="","",C629*IF(Settings!$B$24=Settings!$C$6,1,IF(Settings!$B$24="USD",1/INDEX(Settings!$B$29:$B$40,MONTH(A629)),INDEX(Settings!$B$29:$B$40,MONTH(A629)))))</f>
        <v/>
      </c>
    </row>
    <row r="630" customFormat="false" ht="15" hidden="false" customHeight="false" outlineLevel="0" collapsed="false">
      <c r="H630" s="0" t="str">
        <f aca="false">IF(B630="","",IF(COUNTIF(Campaigns!$A$7:$A$300,B630)&gt;0,"✓",IF(N(C630)=0,"– no spend","⚠ add to Campaigns tab")))</f>
        <v/>
      </c>
      <c r="I630" s="83" t="str">
        <f aca="false">IF(C630="","",C630*IF(Settings!$B$24=Settings!$C$6,1,IF(Settings!$B$24="USD",1/INDEX(Settings!$B$29:$B$40,MONTH(A630)),INDEX(Settings!$B$29:$B$40,MONTH(A630)))))</f>
        <v/>
      </c>
    </row>
    <row r="631" customFormat="false" ht="15" hidden="false" customHeight="false" outlineLevel="0" collapsed="false">
      <c r="H631" s="0" t="str">
        <f aca="false">IF(B631="","",IF(COUNTIF(Campaigns!$A$7:$A$300,B631)&gt;0,"✓",IF(N(C631)=0,"– no spend","⚠ add to Campaigns tab")))</f>
        <v/>
      </c>
      <c r="I631" s="83" t="str">
        <f aca="false">IF(C631="","",C631*IF(Settings!$B$24=Settings!$C$6,1,IF(Settings!$B$24="USD",1/INDEX(Settings!$B$29:$B$40,MONTH(A631)),INDEX(Settings!$B$29:$B$40,MONTH(A631)))))</f>
        <v/>
      </c>
    </row>
    <row r="632" customFormat="false" ht="15" hidden="false" customHeight="false" outlineLevel="0" collapsed="false">
      <c r="H632" s="0" t="str">
        <f aca="false">IF(B632="","",IF(COUNTIF(Campaigns!$A$7:$A$300,B632)&gt;0,"✓",IF(N(C632)=0,"– no spend","⚠ add to Campaigns tab")))</f>
        <v/>
      </c>
      <c r="I632" s="83" t="str">
        <f aca="false">IF(C632="","",C632*IF(Settings!$B$24=Settings!$C$6,1,IF(Settings!$B$24="USD",1/INDEX(Settings!$B$29:$B$40,MONTH(A632)),INDEX(Settings!$B$29:$B$40,MONTH(A632)))))</f>
        <v/>
      </c>
    </row>
    <row r="633" customFormat="false" ht="15" hidden="false" customHeight="false" outlineLevel="0" collapsed="false">
      <c r="H633" s="0" t="str">
        <f aca="false">IF(B633="","",IF(COUNTIF(Campaigns!$A$7:$A$300,B633)&gt;0,"✓",IF(N(C633)=0,"– no spend","⚠ add to Campaigns tab")))</f>
        <v/>
      </c>
      <c r="I633" s="83" t="str">
        <f aca="false">IF(C633="","",C633*IF(Settings!$B$24=Settings!$C$6,1,IF(Settings!$B$24="USD",1/INDEX(Settings!$B$29:$B$40,MONTH(A633)),INDEX(Settings!$B$29:$B$40,MONTH(A633)))))</f>
        <v/>
      </c>
    </row>
    <row r="634" customFormat="false" ht="15" hidden="false" customHeight="false" outlineLevel="0" collapsed="false">
      <c r="H634" s="0" t="str">
        <f aca="false">IF(B634="","",IF(COUNTIF(Campaigns!$A$7:$A$300,B634)&gt;0,"✓",IF(N(C634)=0,"– no spend","⚠ add to Campaigns tab")))</f>
        <v/>
      </c>
      <c r="I634" s="83" t="str">
        <f aca="false">IF(C634="","",C634*IF(Settings!$B$24=Settings!$C$6,1,IF(Settings!$B$24="USD",1/INDEX(Settings!$B$29:$B$40,MONTH(A634)),INDEX(Settings!$B$29:$B$40,MONTH(A634)))))</f>
        <v/>
      </c>
    </row>
    <row r="635" customFormat="false" ht="15" hidden="false" customHeight="false" outlineLevel="0" collapsed="false">
      <c r="H635" s="0" t="str">
        <f aca="false">IF(B635="","",IF(COUNTIF(Campaigns!$A$7:$A$300,B635)&gt;0,"✓",IF(N(C635)=0,"– no spend","⚠ add to Campaigns tab")))</f>
        <v/>
      </c>
      <c r="I635" s="83" t="str">
        <f aca="false">IF(C635="","",C635*IF(Settings!$B$24=Settings!$C$6,1,IF(Settings!$B$24="USD",1/INDEX(Settings!$B$29:$B$40,MONTH(A635)),INDEX(Settings!$B$29:$B$40,MONTH(A635)))))</f>
        <v/>
      </c>
    </row>
    <row r="636" customFormat="false" ht="15" hidden="false" customHeight="false" outlineLevel="0" collapsed="false">
      <c r="H636" s="0" t="str">
        <f aca="false">IF(B636="","",IF(COUNTIF(Campaigns!$A$7:$A$300,B636)&gt;0,"✓",IF(N(C636)=0,"– no spend","⚠ add to Campaigns tab")))</f>
        <v/>
      </c>
      <c r="I636" s="83" t="str">
        <f aca="false">IF(C636="","",C636*IF(Settings!$B$24=Settings!$C$6,1,IF(Settings!$B$24="USD",1/INDEX(Settings!$B$29:$B$40,MONTH(A636)),INDEX(Settings!$B$29:$B$40,MONTH(A636)))))</f>
        <v/>
      </c>
    </row>
    <row r="637" customFormat="false" ht="15" hidden="false" customHeight="false" outlineLevel="0" collapsed="false">
      <c r="H637" s="0" t="str">
        <f aca="false">IF(B637="","",IF(COUNTIF(Campaigns!$A$7:$A$300,B637)&gt;0,"✓",IF(N(C637)=0,"– no spend","⚠ add to Campaigns tab")))</f>
        <v/>
      </c>
      <c r="I637" s="83" t="str">
        <f aca="false">IF(C637="","",C637*IF(Settings!$B$24=Settings!$C$6,1,IF(Settings!$B$24="USD",1/INDEX(Settings!$B$29:$B$40,MONTH(A637)),INDEX(Settings!$B$29:$B$40,MONTH(A637)))))</f>
        <v/>
      </c>
    </row>
    <row r="638" customFormat="false" ht="15" hidden="false" customHeight="false" outlineLevel="0" collapsed="false">
      <c r="H638" s="0" t="str">
        <f aca="false">IF(B638="","",IF(COUNTIF(Campaigns!$A$7:$A$300,B638)&gt;0,"✓",IF(N(C638)=0,"– no spend","⚠ add to Campaigns tab")))</f>
        <v/>
      </c>
      <c r="I638" s="83" t="str">
        <f aca="false">IF(C638="","",C638*IF(Settings!$B$24=Settings!$C$6,1,IF(Settings!$B$24="USD",1/INDEX(Settings!$B$29:$B$40,MONTH(A638)),INDEX(Settings!$B$29:$B$40,MONTH(A638)))))</f>
        <v/>
      </c>
    </row>
    <row r="639" customFormat="false" ht="15" hidden="false" customHeight="false" outlineLevel="0" collapsed="false">
      <c r="H639" s="0" t="str">
        <f aca="false">IF(B639="","",IF(COUNTIF(Campaigns!$A$7:$A$300,B639)&gt;0,"✓",IF(N(C639)=0,"– no spend","⚠ add to Campaigns tab")))</f>
        <v/>
      </c>
      <c r="I639" s="83" t="str">
        <f aca="false">IF(C639="","",C639*IF(Settings!$B$24=Settings!$C$6,1,IF(Settings!$B$24="USD",1/INDEX(Settings!$B$29:$B$40,MONTH(A639)),INDEX(Settings!$B$29:$B$40,MONTH(A639)))))</f>
        <v/>
      </c>
    </row>
    <row r="640" customFormat="false" ht="15" hidden="false" customHeight="false" outlineLevel="0" collapsed="false">
      <c r="H640" s="0" t="str">
        <f aca="false">IF(B640="","",IF(COUNTIF(Campaigns!$A$7:$A$300,B640)&gt;0,"✓",IF(N(C640)=0,"– no spend","⚠ add to Campaigns tab")))</f>
        <v/>
      </c>
      <c r="I640" s="83" t="str">
        <f aca="false">IF(C640="","",C640*IF(Settings!$B$24=Settings!$C$6,1,IF(Settings!$B$24="USD",1/INDEX(Settings!$B$29:$B$40,MONTH(A640)),INDEX(Settings!$B$29:$B$40,MONTH(A640)))))</f>
        <v/>
      </c>
    </row>
    <row r="641" customFormat="false" ht="15" hidden="false" customHeight="false" outlineLevel="0" collapsed="false">
      <c r="H641" s="0" t="str">
        <f aca="false">IF(B641="","",IF(COUNTIF(Campaigns!$A$7:$A$300,B641)&gt;0,"✓",IF(N(C641)=0,"– no spend","⚠ add to Campaigns tab")))</f>
        <v/>
      </c>
      <c r="I641" s="83" t="str">
        <f aca="false">IF(C641="","",C641*IF(Settings!$B$24=Settings!$C$6,1,IF(Settings!$B$24="USD",1/INDEX(Settings!$B$29:$B$40,MONTH(A641)),INDEX(Settings!$B$29:$B$40,MONTH(A641)))))</f>
        <v/>
      </c>
    </row>
    <row r="642" customFormat="false" ht="15" hidden="false" customHeight="false" outlineLevel="0" collapsed="false">
      <c r="H642" s="0" t="str">
        <f aca="false">IF(B642="","",IF(COUNTIF(Campaigns!$A$7:$A$300,B642)&gt;0,"✓",IF(N(C642)=0,"– no spend","⚠ add to Campaigns tab")))</f>
        <v/>
      </c>
      <c r="I642" s="83" t="str">
        <f aca="false">IF(C642="","",C642*IF(Settings!$B$24=Settings!$C$6,1,IF(Settings!$B$24="USD",1/INDEX(Settings!$B$29:$B$40,MONTH(A642)),INDEX(Settings!$B$29:$B$40,MONTH(A642)))))</f>
        <v/>
      </c>
    </row>
    <row r="643" customFormat="false" ht="15" hidden="false" customHeight="false" outlineLevel="0" collapsed="false">
      <c r="H643" s="0" t="str">
        <f aca="false">IF(B643="","",IF(COUNTIF(Campaigns!$A$7:$A$300,B643)&gt;0,"✓",IF(N(C643)=0,"– no spend","⚠ add to Campaigns tab")))</f>
        <v/>
      </c>
      <c r="I643" s="83" t="str">
        <f aca="false">IF(C643="","",C643*IF(Settings!$B$24=Settings!$C$6,1,IF(Settings!$B$24="USD",1/INDEX(Settings!$B$29:$B$40,MONTH(A643)),INDEX(Settings!$B$29:$B$40,MONTH(A643)))))</f>
        <v/>
      </c>
    </row>
    <row r="644" customFormat="false" ht="15" hidden="false" customHeight="false" outlineLevel="0" collapsed="false">
      <c r="H644" s="0" t="str">
        <f aca="false">IF(B644="","",IF(COUNTIF(Campaigns!$A$7:$A$300,B644)&gt;0,"✓",IF(N(C644)=0,"– no spend","⚠ add to Campaigns tab")))</f>
        <v/>
      </c>
      <c r="I644" s="83" t="str">
        <f aca="false">IF(C644="","",C644*IF(Settings!$B$24=Settings!$C$6,1,IF(Settings!$B$24="USD",1/INDEX(Settings!$B$29:$B$40,MONTH(A644)),INDEX(Settings!$B$29:$B$40,MONTH(A644)))))</f>
        <v/>
      </c>
    </row>
    <row r="645" customFormat="false" ht="15" hidden="false" customHeight="false" outlineLevel="0" collapsed="false">
      <c r="H645" s="0" t="str">
        <f aca="false">IF(B645="","",IF(COUNTIF(Campaigns!$A$7:$A$300,B645)&gt;0,"✓",IF(N(C645)=0,"– no spend","⚠ add to Campaigns tab")))</f>
        <v/>
      </c>
      <c r="I645" s="83" t="str">
        <f aca="false">IF(C645="","",C645*IF(Settings!$B$24=Settings!$C$6,1,IF(Settings!$B$24="USD",1/INDEX(Settings!$B$29:$B$40,MONTH(A645)),INDEX(Settings!$B$29:$B$40,MONTH(A645)))))</f>
        <v/>
      </c>
    </row>
    <row r="646" customFormat="false" ht="15" hidden="false" customHeight="false" outlineLevel="0" collapsed="false">
      <c r="H646" s="0" t="str">
        <f aca="false">IF(B646="","",IF(COUNTIF(Campaigns!$A$7:$A$300,B646)&gt;0,"✓",IF(N(C646)=0,"– no spend","⚠ add to Campaigns tab")))</f>
        <v/>
      </c>
      <c r="I646" s="83" t="str">
        <f aca="false">IF(C646="","",C646*IF(Settings!$B$24=Settings!$C$6,1,IF(Settings!$B$24="USD",1/INDEX(Settings!$B$29:$B$40,MONTH(A646)),INDEX(Settings!$B$29:$B$40,MONTH(A646)))))</f>
        <v/>
      </c>
    </row>
    <row r="647" customFormat="false" ht="15" hidden="false" customHeight="false" outlineLevel="0" collapsed="false">
      <c r="H647" s="0" t="str">
        <f aca="false">IF(B647="","",IF(COUNTIF(Campaigns!$A$7:$A$300,B647)&gt;0,"✓",IF(N(C647)=0,"– no spend","⚠ add to Campaigns tab")))</f>
        <v/>
      </c>
      <c r="I647" s="83" t="str">
        <f aca="false">IF(C647="","",C647*IF(Settings!$B$24=Settings!$C$6,1,IF(Settings!$B$24="USD",1/INDEX(Settings!$B$29:$B$40,MONTH(A647)),INDEX(Settings!$B$29:$B$40,MONTH(A647)))))</f>
        <v/>
      </c>
    </row>
    <row r="648" customFormat="false" ht="15" hidden="false" customHeight="false" outlineLevel="0" collapsed="false">
      <c r="H648" s="0" t="str">
        <f aca="false">IF(B648="","",IF(COUNTIF(Campaigns!$A$7:$A$300,B648)&gt;0,"✓",IF(N(C648)=0,"– no spend","⚠ add to Campaigns tab")))</f>
        <v/>
      </c>
      <c r="I648" s="83" t="str">
        <f aca="false">IF(C648="","",C648*IF(Settings!$B$24=Settings!$C$6,1,IF(Settings!$B$24="USD",1/INDEX(Settings!$B$29:$B$40,MONTH(A648)),INDEX(Settings!$B$29:$B$40,MONTH(A648)))))</f>
        <v/>
      </c>
    </row>
    <row r="649" customFormat="false" ht="15" hidden="false" customHeight="false" outlineLevel="0" collapsed="false">
      <c r="H649" s="0" t="str">
        <f aca="false">IF(B649="","",IF(COUNTIF(Campaigns!$A$7:$A$300,B649)&gt;0,"✓",IF(N(C649)=0,"– no spend","⚠ add to Campaigns tab")))</f>
        <v/>
      </c>
      <c r="I649" s="83" t="str">
        <f aca="false">IF(C649="","",C649*IF(Settings!$B$24=Settings!$C$6,1,IF(Settings!$B$24="USD",1/INDEX(Settings!$B$29:$B$40,MONTH(A649)),INDEX(Settings!$B$29:$B$40,MONTH(A649)))))</f>
        <v/>
      </c>
    </row>
    <row r="650" customFormat="false" ht="15" hidden="false" customHeight="false" outlineLevel="0" collapsed="false">
      <c r="H650" s="0" t="str">
        <f aca="false">IF(B650="","",IF(COUNTIF(Campaigns!$A$7:$A$300,B650)&gt;0,"✓",IF(N(C650)=0,"– no spend","⚠ add to Campaigns tab")))</f>
        <v/>
      </c>
      <c r="I650" s="83" t="str">
        <f aca="false">IF(C650="","",C650*IF(Settings!$B$24=Settings!$C$6,1,IF(Settings!$B$24="USD",1/INDEX(Settings!$B$29:$B$40,MONTH(A650)),INDEX(Settings!$B$29:$B$40,MONTH(A650)))))</f>
        <v/>
      </c>
    </row>
    <row r="651" customFormat="false" ht="15" hidden="false" customHeight="false" outlineLevel="0" collapsed="false">
      <c r="H651" s="0" t="str">
        <f aca="false">IF(B651="","",IF(COUNTIF(Campaigns!$A$7:$A$300,B651)&gt;0,"✓",IF(N(C651)=0,"– no spend","⚠ add to Campaigns tab")))</f>
        <v/>
      </c>
      <c r="I651" s="83" t="str">
        <f aca="false">IF(C651="","",C651*IF(Settings!$B$24=Settings!$C$6,1,IF(Settings!$B$24="USD",1/INDEX(Settings!$B$29:$B$40,MONTH(A651)),INDEX(Settings!$B$29:$B$40,MONTH(A651)))))</f>
        <v/>
      </c>
    </row>
    <row r="652" customFormat="false" ht="15" hidden="false" customHeight="false" outlineLevel="0" collapsed="false">
      <c r="H652" s="0" t="str">
        <f aca="false">IF(B652="","",IF(COUNTIF(Campaigns!$A$7:$A$300,B652)&gt;0,"✓",IF(N(C652)=0,"– no spend","⚠ add to Campaigns tab")))</f>
        <v/>
      </c>
      <c r="I652" s="83" t="str">
        <f aca="false">IF(C652="","",C652*IF(Settings!$B$24=Settings!$C$6,1,IF(Settings!$B$24="USD",1/INDEX(Settings!$B$29:$B$40,MONTH(A652)),INDEX(Settings!$B$29:$B$40,MONTH(A652)))))</f>
        <v/>
      </c>
    </row>
    <row r="653" customFormat="false" ht="15" hidden="false" customHeight="false" outlineLevel="0" collapsed="false">
      <c r="H653" s="0" t="str">
        <f aca="false">IF(B653="","",IF(COUNTIF(Campaigns!$A$7:$A$300,B653)&gt;0,"✓",IF(N(C653)=0,"– no spend","⚠ add to Campaigns tab")))</f>
        <v/>
      </c>
      <c r="I653" s="83" t="str">
        <f aca="false">IF(C653="","",C653*IF(Settings!$B$24=Settings!$C$6,1,IF(Settings!$B$24="USD",1/INDEX(Settings!$B$29:$B$40,MONTH(A653)),INDEX(Settings!$B$29:$B$40,MONTH(A653)))))</f>
        <v/>
      </c>
    </row>
    <row r="654" customFormat="false" ht="15" hidden="false" customHeight="false" outlineLevel="0" collapsed="false">
      <c r="H654" s="0" t="str">
        <f aca="false">IF(B654="","",IF(COUNTIF(Campaigns!$A$7:$A$300,B654)&gt;0,"✓",IF(N(C654)=0,"– no spend","⚠ add to Campaigns tab")))</f>
        <v/>
      </c>
      <c r="I654" s="83" t="str">
        <f aca="false">IF(C654="","",C654*IF(Settings!$B$24=Settings!$C$6,1,IF(Settings!$B$24="USD",1/INDEX(Settings!$B$29:$B$40,MONTH(A654)),INDEX(Settings!$B$29:$B$40,MONTH(A654)))))</f>
        <v/>
      </c>
    </row>
    <row r="655" customFormat="false" ht="15" hidden="false" customHeight="false" outlineLevel="0" collapsed="false">
      <c r="H655" s="0" t="str">
        <f aca="false">IF(B655="","",IF(COUNTIF(Campaigns!$A$7:$A$300,B655)&gt;0,"✓",IF(N(C655)=0,"– no spend","⚠ add to Campaigns tab")))</f>
        <v/>
      </c>
      <c r="I655" s="83" t="str">
        <f aca="false">IF(C655="","",C655*IF(Settings!$B$24=Settings!$C$6,1,IF(Settings!$B$24="USD",1/INDEX(Settings!$B$29:$B$40,MONTH(A655)),INDEX(Settings!$B$29:$B$40,MONTH(A655)))))</f>
        <v/>
      </c>
    </row>
    <row r="656" customFormat="false" ht="15" hidden="false" customHeight="false" outlineLevel="0" collapsed="false">
      <c r="H656" s="0" t="str">
        <f aca="false">IF(B656="","",IF(COUNTIF(Campaigns!$A$7:$A$300,B656)&gt;0,"✓",IF(N(C656)=0,"– no spend","⚠ add to Campaigns tab")))</f>
        <v/>
      </c>
      <c r="I656" s="83" t="str">
        <f aca="false">IF(C656="","",C656*IF(Settings!$B$24=Settings!$C$6,1,IF(Settings!$B$24="USD",1/INDEX(Settings!$B$29:$B$40,MONTH(A656)),INDEX(Settings!$B$29:$B$40,MONTH(A656)))))</f>
        <v/>
      </c>
    </row>
    <row r="657" customFormat="false" ht="15" hidden="false" customHeight="false" outlineLevel="0" collapsed="false">
      <c r="H657" s="0" t="str">
        <f aca="false">IF(B657="","",IF(COUNTIF(Campaigns!$A$7:$A$300,B657)&gt;0,"✓",IF(N(C657)=0,"– no spend","⚠ add to Campaigns tab")))</f>
        <v/>
      </c>
      <c r="I657" s="83" t="str">
        <f aca="false">IF(C657="","",C657*IF(Settings!$B$24=Settings!$C$6,1,IF(Settings!$B$24="USD",1/INDEX(Settings!$B$29:$B$40,MONTH(A657)),INDEX(Settings!$B$29:$B$40,MONTH(A657)))))</f>
        <v/>
      </c>
    </row>
    <row r="658" customFormat="false" ht="15" hidden="false" customHeight="false" outlineLevel="0" collapsed="false">
      <c r="H658" s="0" t="str">
        <f aca="false">IF(B658="","",IF(COUNTIF(Campaigns!$A$7:$A$300,B658)&gt;0,"✓",IF(N(C658)=0,"– no spend","⚠ add to Campaigns tab")))</f>
        <v/>
      </c>
      <c r="I658" s="83" t="str">
        <f aca="false">IF(C658="","",C658*IF(Settings!$B$24=Settings!$C$6,1,IF(Settings!$B$24="USD",1/INDEX(Settings!$B$29:$B$40,MONTH(A658)),INDEX(Settings!$B$29:$B$40,MONTH(A658)))))</f>
        <v/>
      </c>
    </row>
    <row r="659" customFormat="false" ht="15" hidden="false" customHeight="false" outlineLevel="0" collapsed="false">
      <c r="H659" s="0" t="str">
        <f aca="false">IF(B659="","",IF(COUNTIF(Campaigns!$A$7:$A$300,B659)&gt;0,"✓",IF(N(C659)=0,"– no spend","⚠ add to Campaigns tab")))</f>
        <v/>
      </c>
      <c r="I659" s="83" t="str">
        <f aca="false">IF(C659="","",C659*IF(Settings!$B$24=Settings!$C$6,1,IF(Settings!$B$24="USD",1/INDEX(Settings!$B$29:$B$40,MONTH(A659)),INDEX(Settings!$B$29:$B$40,MONTH(A659)))))</f>
        <v/>
      </c>
    </row>
    <row r="660" customFormat="false" ht="15" hidden="false" customHeight="false" outlineLevel="0" collapsed="false">
      <c r="H660" s="0" t="str">
        <f aca="false">IF(B660="","",IF(COUNTIF(Campaigns!$A$7:$A$300,B660)&gt;0,"✓",IF(N(C660)=0,"– no spend","⚠ add to Campaigns tab")))</f>
        <v/>
      </c>
      <c r="I660" s="83" t="str">
        <f aca="false">IF(C660="","",C660*IF(Settings!$B$24=Settings!$C$6,1,IF(Settings!$B$24="USD",1/INDEX(Settings!$B$29:$B$40,MONTH(A660)),INDEX(Settings!$B$29:$B$40,MONTH(A660)))))</f>
        <v/>
      </c>
    </row>
    <row r="661" customFormat="false" ht="15" hidden="false" customHeight="false" outlineLevel="0" collapsed="false">
      <c r="H661" s="0" t="str">
        <f aca="false">IF(B661="","",IF(COUNTIF(Campaigns!$A$7:$A$300,B661)&gt;0,"✓",IF(N(C661)=0,"– no spend","⚠ add to Campaigns tab")))</f>
        <v/>
      </c>
      <c r="I661" s="83" t="str">
        <f aca="false">IF(C661="","",C661*IF(Settings!$B$24=Settings!$C$6,1,IF(Settings!$B$24="USD",1/INDEX(Settings!$B$29:$B$40,MONTH(A661)),INDEX(Settings!$B$29:$B$40,MONTH(A661)))))</f>
        <v/>
      </c>
    </row>
    <row r="662" customFormat="false" ht="15" hidden="false" customHeight="false" outlineLevel="0" collapsed="false">
      <c r="H662" s="0" t="str">
        <f aca="false">IF(B662="","",IF(COUNTIF(Campaigns!$A$7:$A$300,B662)&gt;0,"✓",IF(N(C662)=0,"– no spend","⚠ add to Campaigns tab")))</f>
        <v/>
      </c>
      <c r="I662" s="83" t="str">
        <f aca="false">IF(C662="","",C662*IF(Settings!$B$24=Settings!$C$6,1,IF(Settings!$B$24="USD",1/INDEX(Settings!$B$29:$B$40,MONTH(A662)),INDEX(Settings!$B$29:$B$40,MONTH(A662)))))</f>
        <v/>
      </c>
    </row>
    <row r="663" customFormat="false" ht="15" hidden="false" customHeight="false" outlineLevel="0" collapsed="false">
      <c r="H663" s="0" t="str">
        <f aca="false">IF(B663="","",IF(COUNTIF(Campaigns!$A$7:$A$300,B663)&gt;0,"✓",IF(N(C663)=0,"– no spend","⚠ add to Campaigns tab")))</f>
        <v/>
      </c>
      <c r="I663" s="83" t="str">
        <f aca="false">IF(C663="","",C663*IF(Settings!$B$24=Settings!$C$6,1,IF(Settings!$B$24="USD",1/INDEX(Settings!$B$29:$B$40,MONTH(A663)),INDEX(Settings!$B$29:$B$40,MONTH(A663)))))</f>
        <v/>
      </c>
    </row>
    <row r="664" customFormat="false" ht="15" hidden="false" customHeight="false" outlineLevel="0" collapsed="false">
      <c r="H664" s="0" t="str">
        <f aca="false">IF(B664="","",IF(COUNTIF(Campaigns!$A$7:$A$300,B664)&gt;0,"✓",IF(N(C664)=0,"– no spend","⚠ add to Campaigns tab")))</f>
        <v/>
      </c>
      <c r="I664" s="83" t="str">
        <f aca="false">IF(C664="","",C664*IF(Settings!$B$24=Settings!$C$6,1,IF(Settings!$B$24="USD",1/INDEX(Settings!$B$29:$B$40,MONTH(A664)),INDEX(Settings!$B$29:$B$40,MONTH(A664)))))</f>
        <v/>
      </c>
    </row>
    <row r="665" customFormat="false" ht="15" hidden="false" customHeight="false" outlineLevel="0" collapsed="false">
      <c r="H665" s="0" t="str">
        <f aca="false">IF(B665="","",IF(COUNTIF(Campaigns!$A$7:$A$300,B665)&gt;0,"✓",IF(N(C665)=0,"– no spend","⚠ add to Campaigns tab")))</f>
        <v/>
      </c>
      <c r="I665" s="83" t="str">
        <f aca="false">IF(C665="","",C665*IF(Settings!$B$24=Settings!$C$6,1,IF(Settings!$B$24="USD",1/INDEX(Settings!$B$29:$B$40,MONTH(A665)),INDEX(Settings!$B$29:$B$40,MONTH(A665)))))</f>
        <v/>
      </c>
    </row>
    <row r="666" customFormat="false" ht="15" hidden="false" customHeight="false" outlineLevel="0" collapsed="false">
      <c r="H666" s="0" t="str">
        <f aca="false">IF(B666="","",IF(COUNTIF(Campaigns!$A$7:$A$300,B666)&gt;0,"✓",IF(N(C666)=0,"– no spend","⚠ add to Campaigns tab")))</f>
        <v/>
      </c>
      <c r="I666" s="83" t="str">
        <f aca="false">IF(C666="","",C666*IF(Settings!$B$24=Settings!$C$6,1,IF(Settings!$B$24="USD",1/INDEX(Settings!$B$29:$B$40,MONTH(A666)),INDEX(Settings!$B$29:$B$40,MONTH(A666)))))</f>
        <v/>
      </c>
    </row>
    <row r="667" customFormat="false" ht="15" hidden="false" customHeight="false" outlineLevel="0" collapsed="false">
      <c r="H667" s="0" t="str">
        <f aca="false">IF(B667="","",IF(COUNTIF(Campaigns!$A$7:$A$300,B667)&gt;0,"✓",IF(N(C667)=0,"– no spend","⚠ add to Campaigns tab")))</f>
        <v/>
      </c>
      <c r="I667" s="83" t="str">
        <f aca="false">IF(C667="","",C667*IF(Settings!$B$24=Settings!$C$6,1,IF(Settings!$B$24="USD",1/INDEX(Settings!$B$29:$B$40,MONTH(A667)),INDEX(Settings!$B$29:$B$40,MONTH(A667)))))</f>
        <v/>
      </c>
    </row>
    <row r="668" customFormat="false" ht="15" hidden="false" customHeight="false" outlineLevel="0" collapsed="false">
      <c r="H668" s="0" t="str">
        <f aca="false">IF(B668="","",IF(COUNTIF(Campaigns!$A$7:$A$300,B668)&gt;0,"✓",IF(N(C668)=0,"– no spend","⚠ add to Campaigns tab")))</f>
        <v/>
      </c>
      <c r="I668" s="83" t="str">
        <f aca="false">IF(C668="","",C668*IF(Settings!$B$24=Settings!$C$6,1,IF(Settings!$B$24="USD",1/INDEX(Settings!$B$29:$B$40,MONTH(A668)),INDEX(Settings!$B$29:$B$40,MONTH(A668)))))</f>
        <v/>
      </c>
    </row>
    <row r="669" customFormat="false" ht="15" hidden="false" customHeight="false" outlineLevel="0" collapsed="false">
      <c r="H669" s="0" t="str">
        <f aca="false">IF(B669="","",IF(COUNTIF(Campaigns!$A$7:$A$300,B669)&gt;0,"✓",IF(N(C669)=0,"– no spend","⚠ add to Campaigns tab")))</f>
        <v/>
      </c>
      <c r="I669" s="83" t="str">
        <f aca="false">IF(C669="","",C669*IF(Settings!$B$24=Settings!$C$6,1,IF(Settings!$B$24="USD",1/INDEX(Settings!$B$29:$B$40,MONTH(A669)),INDEX(Settings!$B$29:$B$40,MONTH(A669)))))</f>
        <v/>
      </c>
    </row>
    <row r="670" customFormat="false" ht="15" hidden="false" customHeight="false" outlineLevel="0" collapsed="false">
      <c r="H670" s="0" t="str">
        <f aca="false">IF(B670="","",IF(COUNTIF(Campaigns!$A$7:$A$300,B670)&gt;0,"✓",IF(N(C670)=0,"– no spend","⚠ add to Campaigns tab")))</f>
        <v/>
      </c>
      <c r="I670" s="83" t="str">
        <f aca="false">IF(C670="","",C670*IF(Settings!$B$24=Settings!$C$6,1,IF(Settings!$B$24="USD",1/INDEX(Settings!$B$29:$B$40,MONTH(A670)),INDEX(Settings!$B$29:$B$40,MONTH(A670)))))</f>
        <v/>
      </c>
    </row>
    <row r="671" customFormat="false" ht="15" hidden="false" customHeight="false" outlineLevel="0" collapsed="false">
      <c r="H671" s="0" t="str">
        <f aca="false">IF(B671="","",IF(COUNTIF(Campaigns!$A$7:$A$300,B671)&gt;0,"✓",IF(N(C671)=0,"– no spend","⚠ add to Campaigns tab")))</f>
        <v/>
      </c>
      <c r="I671" s="83" t="str">
        <f aca="false">IF(C671="","",C671*IF(Settings!$B$24=Settings!$C$6,1,IF(Settings!$B$24="USD",1/INDEX(Settings!$B$29:$B$40,MONTH(A671)),INDEX(Settings!$B$29:$B$40,MONTH(A671)))))</f>
        <v/>
      </c>
    </row>
    <row r="672" customFormat="false" ht="15" hidden="false" customHeight="false" outlineLevel="0" collapsed="false">
      <c r="H672" s="0" t="str">
        <f aca="false">IF(B672="","",IF(COUNTIF(Campaigns!$A$7:$A$300,B672)&gt;0,"✓",IF(N(C672)=0,"– no spend","⚠ add to Campaigns tab")))</f>
        <v/>
      </c>
      <c r="I672" s="83" t="str">
        <f aca="false">IF(C672="","",C672*IF(Settings!$B$24=Settings!$C$6,1,IF(Settings!$B$24="USD",1/INDEX(Settings!$B$29:$B$40,MONTH(A672)),INDEX(Settings!$B$29:$B$40,MONTH(A672)))))</f>
        <v/>
      </c>
    </row>
    <row r="673" customFormat="false" ht="15" hidden="false" customHeight="false" outlineLevel="0" collapsed="false">
      <c r="H673" s="0" t="str">
        <f aca="false">IF(B673="","",IF(COUNTIF(Campaigns!$A$7:$A$300,B673)&gt;0,"✓",IF(N(C673)=0,"– no spend","⚠ add to Campaigns tab")))</f>
        <v/>
      </c>
      <c r="I673" s="83" t="str">
        <f aca="false">IF(C673="","",C673*IF(Settings!$B$24=Settings!$C$6,1,IF(Settings!$B$24="USD",1/INDEX(Settings!$B$29:$B$40,MONTH(A673)),INDEX(Settings!$B$29:$B$40,MONTH(A673)))))</f>
        <v/>
      </c>
    </row>
    <row r="674" customFormat="false" ht="15" hidden="false" customHeight="false" outlineLevel="0" collapsed="false">
      <c r="H674" s="0" t="str">
        <f aca="false">IF(B674="","",IF(COUNTIF(Campaigns!$A$7:$A$300,B674)&gt;0,"✓",IF(N(C674)=0,"– no spend","⚠ add to Campaigns tab")))</f>
        <v/>
      </c>
      <c r="I674" s="83" t="str">
        <f aca="false">IF(C674="","",C674*IF(Settings!$B$24=Settings!$C$6,1,IF(Settings!$B$24="USD",1/INDEX(Settings!$B$29:$B$40,MONTH(A674)),INDEX(Settings!$B$29:$B$40,MONTH(A674)))))</f>
        <v/>
      </c>
    </row>
    <row r="675" customFormat="false" ht="15" hidden="false" customHeight="false" outlineLevel="0" collapsed="false">
      <c r="H675" s="0" t="str">
        <f aca="false">IF(B675="","",IF(COUNTIF(Campaigns!$A$7:$A$300,B675)&gt;0,"✓",IF(N(C675)=0,"– no spend","⚠ add to Campaigns tab")))</f>
        <v/>
      </c>
      <c r="I675" s="83" t="str">
        <f aca="false">IF(C675="","",C675*IF(Settings!$B$24=Settings!$C$6,1,IF(Settings!$B$24="USD",1/INDEX(Settings!$B$29:$B$40,MONTH(A675)),INDEX(Settings!$B$29:$B$40,MONTH(A675)))))</f>
        <v/>
      </c>
    </row>
    <row r="676" customFormat="false" ht="15" hidden="false" customHeight="false" outlineLevel="0" collapsed="false">
      <c r="H676" s="0" t="str">
        <f aca="false">IF(B676="","",IF(COUNTIF(Campaigns!$A$7:$A$300,B676)&gt;0,"✓",IF(N(C676)=0,"– no spend","⚠ add to Campaigns tab")))</f>
        <v/>
      </c>
      <c r="I676" s="83" t="str">
        <f aca="false">IF(C676="","",C676*IF(Settings!$B$24=Settings!$C$6,1,IF(Settings!$B$24="USD",1/INDEX(Settings!$B$29:$B$40,MONTH(A676)),INDEX(Settings!$B$29:$B$40,MONTH(A676)))))</f>
        <v/>
      </c>
    </row>
    <row r="677" customFormat="false" ht="15" hidden="false" customHeight="false" outlineLevel="0" collapsed="false">
      <c r="H677" s="0" t="str">
        <f aca="false">IF(B677="","",IF(COUNTIF(Campaigns!$A$7:$A$300,B677)&gt;0,"✓",IF(N(C677)=0,"– no spend","⚠ add to Campaigns tab")))</f>
        <v/>
      </c>
      <c r="I677" s="83" t="str">
        <f aca="false">IF(C677="","",C677*IF(Settings!$B$24=Settings!$C$6,1,IF(Settings!$B$24="USD",1/INDEX(Settings!$B$29:$B$40,MONTH(A677)),INDEX(Settings!$B$29:$B$40,MONTH(A677)))))</f>
        <v/>
      </c>
    </row>
    <row r="678" customFormat="false" ht="15" hidden="false" customHeight="false" outlineLevel="0" collapsed="false">
      <c r="H678" s="0" t="str">
        <f aca="false">IF(B678="","",IF(COUNTIF(Campaigns!$A$7:$A$300,B678)&gt;0,"✓",IF(N(C678)=0,"– no spend","⚠ add to Campaigns tab")))</f>
        <v/>
      </c>
      <c r="I678" s="83" t="str">
        <f aca="false">IF(C678="","",C678*IF(Settings!$B$24=Settings!$C$6,1,IF(Settings!$B$24="USD",1/INDEX(Settings!$B$29:$B$40,MONTH(A678)),INDEX(Settings!$B$29:$B$40,MONTH(A678)))))</f>
        <v/>
      </c>
    </row>
    <row r="679" customFormat="false" ht="15" hidden="false" customHeight="false" outlineLevel="0" collapsed="false">
      <c r="H679" s="0" t="str">
        <f aca="false">IF(B679="","",IF(COUNTIF(Campaigns!$A$7:$A$300,B679)&gt;0,"✓",IF(N(C679)=0,"– no spend","⚠ add to Campaigns tab")))</f>
        <v/>
      </c>
      <c r="I679" s="83" t="str">
        <f aca="false">IF(C679="","",C679*IF(Settings!$B$24=Settings!$C$6,1,IF(Settings!$B$24="USD",1/INDEX(Settings!$B$29:$B$40,MONTH(A679)),INDEX(Settings!$B$29:$B$40,MONTH(A679)))))</f>
        <v/>
      </c>
    </row>
    <row r="680" customFormat="false" ht="15" hidden="false" customHeight="false" outlineLevel="0" collapsed="false">
      <c r="H680" s="0" t="str">
        <f aca="false">IF(B680="","",IF(COUNTIF(Campaigns!$A$7:$A$300,B680)&gt;0,"✓",IF(N(C680)=0,"– no spend","⚠ add to Campaigns tab")))</f>
        <v/>
      </c>
      <c r="I680" s="83" t="str">
        <f aca="false">IF(C680="","",C680*IF(Settings!$B$24=Settings!$C$6,1,IF(Settings!$B$24="USD",1/INDEX(Settings!$B$29:$B$40,MONTH(A680)),INDEX(Settings!$B$29:$B$40,MONTH(A680)))))</f>
        <v/>
      </c>
    </row>
    <row r="681" customFormat="false" ht="15" hidden="false" customHeight="false" outlineLevel="0" collapsed="false">
      <c r="H681" s="0" t="str">
        <f aca="false">IF(B681="","",IF(COUNTIF(Campaigns!$A$7:$A$300,B681)&gt;0,"✓",IF(N(C681)=0,"– no spend","⚠ add to Campaigns tab")))</f>
        <v/>
      </c>
      <c r="I681" s="83" t="str">
        <f aca="false">IF(C681="","",C681*IF(Settings!$B$24=Settings!$C$6,1,IF(Settings!$B$24="USD",1/INDEX(Settings!$B$29:$B$40,MONTH(A681)),INDEX(Settings!$B$29:$B$40,MONTH(A681)))))</f>
        <v/>
      </c>
    </row>
    <row r="682" customFormat="false" ht="15" hidden="false" customHeight="false" outlineLevel="0" collapsed="false">
      <c r="H682" s="0" t="str">
        <f aca="false">IF(B682="","",IF(COUNTIF(Campaigns!$A$7:$A$300,B682)&gt;0,"✓",IF(N(C682)=0,"– no spend","⚠ add to Campaigns tab")))</f>
        <v/>
      </c>
      <c r="I682" s="83" t="str">
        <f aca="false">IF(C682="","",C682*IF(Settings!$B$24=Settings!$C$6,1,IF(Settings!$B$24="USD",1/INDEX(Settings!$B$29:$B$40,MONTH(A682)),INDEX(Settings!$B$29:$B$40,MONTH(A682)))))</f>
        <v/>
      </c>
    </row>
    <row r="683" customFormat="false" ht="15" hidden="false" customHeight="false" outlineLevel="0" collapsed="false">
      <c r="H683" s="0" t="str">
        <f aca="false">IF(B683="","",IF(COUNTIF(Campaigns!$A$7:$A$300,B683)&gt;0,"✓",IF(N(C683)=0,"– no spend","⚠ add to Campaigns tab")))</f>
        <v/>
      </c>
      <c r="I683" s="83" t="str">
        <f aca="false">IF(C683="","",C683*IF(Settings!$B$24=Settings!$C$6,1,IF(Settings!$B$24="USD",1/INDEX(Settings!$B$29:$B$40,MONTH(A683)),INDEX(Settings!$B$29:$B$40,MONTH(A683)))))</f>
        <v/>
      </c>
    </row>
    <row r="684" customFormat="false" ht="15" hidden="false" customHeight="false" outlineLevel="0" collapsed="false">
      <c r="H684" s="0" t="str">
        <f aca="false">IF(B684="","",IF(COUNTIF(Campaigns!$A$7:$A$300,B684)&gt;0,"✓",IF(N(C684)=0,"– no spend","⚠ add to Campaigns tab")))</f>
        <v/>
      </c>
      <c r="I684" s="83" t="str">
        <f aca="false">IF(C684="","",C684*IF(Settings!$B$24=Settings!$C$6,1,IF(Settings!$B$24="USD",1/INDEX(Settings!$B$29:$B$40,MONTH(A684)),INDEX(Settings!$B$29:$B$40,MONTH(A684)))))</f>
        <v/>
      </c>
    </row>
    <row r="685" customFormat="false" ht="15" hidden="false" customHeight="false" outlineLevel="0" collapsed="false">
      <c r="H685" s="0" t="str">
        <f aca="false">IF(B685="","",IF(COUNTIF(Campaigns!$A$7:$A$300,B685)&gt;0,"✓",IF(N(C685)=0,"– no spend","⚠ add to Campaigns tab")))</f>
        <v/>
      </c>
      <c r="I685" s="83" t="str">
        <f aca="false">IF(C685="","",C685*IF(Settings!$B$24=Settings!$C$6,1,IF(Settings!$B$24="USD",1/INDEX(Settings!$B$29:$B$40,MONTH(A685)),INDEX(Settings!$B$29:$B$40,MONTH(A685)))))</f>
        <v/>
      </c>
    </row>
    <row r="686" customFormat="false" ht="15" hidden="false" customHeight="false" outlineLevel="0" collapsed="false">
      <c r="H686" s="0" t="str">
        <f aca="false">IF(B686="","",IF(COUNTIF(Campaigns!$A$7:$A$300,B686)&gt;0,"✓",IF(N(C686)=0,"– no spend","⚠ add to Campaigns tab")))</f>
        <v/>
      </c>
      <c r="I686" s="83" t="str">
        <f aca="false">IF(C686="","",C686*IF(Settings!$B$24=Settings!$C$6,1,IF(Settings!$B$24="USD",1/INDEX(Settings!$B$29:$B$40,MONTH(A686)),INDEX(Settings!$B$29:$B$40,MONTH(A686)))))</f>
        <v/>
      </c>
    </row>
    <row r="687" customFormat="false" ht="15" hidden="false" customHeight="false" outlineLevel="0" collapsed="false">
      <c r="H687" s="0" t="str">
        <f aca="false">IF(B687="","",IF(COUNTIF(Campaigns!$A$7:$A$300,B687)&gt;0,"✓",IF(N(C687)=0,"– no spend","⚠ add to Campaigns tab")))</f>
        <v/>
      </c>
      <c r="I687" s="83" t="str">
        <f aca="false">IF(C687="","",C687*IF(Settings!$B$24=Settings!$C$6,1,IF(Settings!$B$24="USD",1/INDEX(Settings!$B$29:$B$40,MONTH(A687)),INDEX(Settings!$B$29:$B$40,MONTH(A687)))))</f>
        <v/>
      </c>
    </row>
    <row r="688" customFormat="false" ht="15" hidden="false" customHeight="false" outlineLevel="0" collapsed="false">
      <c r="H688" s="0" t="str">
        <f aca="false">IF(B688="","",IF(COUNTIF(Campaigns!$A$7:$A$300,B688)&gt;0,"✓",IF(N(C688)=0,"– no spend","⚠ add to Campaigns tab")))</f>
        <v/>
      </c>
      <c r="I688" s="83" t="str">
        <f aca="false">IF(C688="","",C688*IF(Settings!$B$24=Settings!$C$6,1,IF(Settings!$B$24="USD",1/INDEX(Settings!$B$29:$B$40,MONTH(A688)),INDEX(Settings!$B$29:$B$40,MONTH(A688)))))</f>
        <v/>
      </c>
    </row>
    <row r="689" customFormat="false" ht="15" hidden="false" customHeight="false" outlineLevel="0" collapsed="false">
      <c r="H689" s="0" t="str">
        <f aca="false">IF(B689="","",IF(COUNTIF(Campaigns!$A$7:$A$300,B689)&gt;0,"✓",IF(N(C689)=0,"– no spend","⚠ add to Campaigns tab")))</f>
        <v/>
      </c>
      <c r="I689" s="83" t="str">
        <f aca="false">IF(C689="","",C689*IF(Settings!$B$24=Settings!$C$6,1,IF(Settings!$B$24="USD",1/INDEX(Settings!$B$29:$B$40,MONTH(A689)),INDEX(Settings!$B$29:$B$40,MONTH(A689)))))</f>
        <v/>
      </c>
    </row>
    <row r="690" customFormat="false" ht="15" hidden="false" customHeight="false" outlineLevel="0" collapsed="false">
      <c r="H690" s="0" t="str">
        <f aca="false">IF(B690="","",IF(COUNTIF(Campaigns!$A$7:$A$300,B690)&gt;0,"✓",IF(N(C690)=0,"– no spend","⚠ add to Campaigns tab")))</f>
        <v/>
      </c>
      <c r="I690" s="83" t="str">
        <f aca="false">IF(C690="","",C690*IF(Settings!$B$24=Settings!$C$6,1,IF(Settings!$B$24="USD",1/INDEX(Settings!$B$29:$B$40,MONTH(A690)),INDEX(Settings!$B$29:$B$40,MONTH(A690)))))</f>
        <v/>
      </c>
    </row>
    <row r="691" customFormat="false" ht="15" hidden="false" customHeight="false" outlineLevel="0" collapsed="false">
      <c r="H691" s="0" t="str">
        <f aca="false">IF(B691="","",IF(COUNTIF(Campaigns!$A$7:$A$300,B691)&gt;0,"✓",IF(N(C691)=0,"– no spend","⚠ add to Campaigns tab")))</f>
        <v/>
      </c>
      <c r="I691" s="83" t="str">
        <f aca="false">IF(C691="","",C691*IF(Settings!$B$24=Settings!$C$6,1,IF(Settings!$B$24="USD",1/INDEX(Settings!$B$29:$B$40,MONTH(A691)),INDEX(Settings!$B$29:$B$40,MONTH(A691)))))</f>
        <v/>
      </c>
    </row>
    <row r="692" customFormat="false" ht="15" hidden="false" customHeight="false" outlineLevel="0" collapsed="false">
      <c r="H692" s="0" t="str">
        <f aca="false">IF(B692="","",IF(COUNTIF(Campaigns!$A$7:$A$300,B692)&gt;0,"✓",IF(N(C692)=0,"– no spend","⚠ add to Campaigns tab")))</f>
        <v/>
      </c>
      <c r="I692" s="83" t="str">
        <f aca="false">IF(C692="","",C692*IF(Settings!$B$24=Settings!$C$6,1,IF(Settings!$B$24="USD",1/INDEX(Settings!$B$29:$B$40,MONTH(A692)),INDEX(Settings!$B$29:$B$40,MONTH(A692)))))</f>
        <v/>
      </c>
    </row>
    <row r="693" customFormat="false" ht="15" hidden="false" customHeight="false" outlineLevel="0" collapsed="false">
      <c r="H693" s="0" t="str">
        <f aca="false">IF(B693="","",IF(COUNTIF(Campaigns!$A$7:$A$300,B693)&gt;0,"✓",IF(N(C693)=0,"– no spend","⚠ add to Campaigns tab")))</f>
        <v/>
      </c>
      <c r="I693" s="83" t="str">
        <f aca="false">IF(C693="","",C693*IF(Settings!$B$24=Settings!$C$6,1,IF(Settings!$B$24="USD",1/INDEX(Settings!$B$29:$B$40,MONTH(A693)),INDEX(Settings!$B$29:$B$40,MONTH(A693)))))</f>
        <v/>
      </c>
    </row>
    <row r="694" customFormat="false" ht="15" hidden="false" customHeight="false" outlineLevel="0" collapsed="false">
      <c r="H694" s="0" t="str">
        <f aca="false">IF(B694="","",IF(COUNTIF(Campaigns!$A$7:$A$300,B694)&gt;0,"✓",IF(N(C694)=0,"– no spend","⚠ add to Campaigns tab")))</f>
        <v/>
      </c>
      <c r="I694" s="83" t="str">
        <f aca="false">IF(C694="","",C694*IF(Settings!$B$24=Settings!$C$6,1,IF(Settings!$B$24="USD",1/INDEX(Settings!$B$29:$B$40,MONTH(A694)),INDEX(Settings!$B$29:$B$40,MONTH(A694)))))</f>
        <v/>
      </c>
    </row>
    <row r="695" customFormat="false" ht="15" hidden="false" customHeight="false" outlineLevel="0" collapsed="false">
      <c r="H695" s="0" t="str">
        <f aca="false">IF(B695="","",IF(COUNTIF(Campaigns!$A$7:$A$300,B695)&gt;0,"✓",IF(N(C695)=0,"– no spend","⚠ add to Campaigns tab")))</f>
        <v/>
      </c>
      <c r="I695" s="83" t="str">
        <f aca="false">IF(C695="","",C695*IF(Settings!$B$24=Settings!$C$6,1,IF(Settings!$B$24="USD",1/INDEX(Settings!$B$29:$B$40,MONTH(A695)),INDEX(Settings!$B$29:$B$40,MONTH(A695)))))</f>
        <v/>
      </c>
    </row>
    <row r="696" customFormat="false" ht="15" hidden="false" customHeight="false" outlineLevel="0" collapsed="false">
      <c r="H696" s="0" t="str">
        <f aca="false">IF(B696="","",IF(COUNTIF(Campaigns!$A$7:$A$300,B696)&gt;0,"✓",IF(N(C696)=0,"– no spend","⚠ add to Campaigns tab")))</f>
        <v/>
      </c>
      <c r="I696" s="83" t="str">
        <f aca="false">IF(C696="","",C696*IF(Settings!$B$24=Settings!$C$6,1,IF(Settings!$B$24="USD",1/INDEX(Settings!$B$29:$B$40,MONTH(A696)),INDEX(Settings!$B$29:$B$40,MONTH(A696)))))</f>
        <v/>
      </c>
    </row>
    <row r="697" customFormat="false" ht="15" hidden="false" customHeight="false" outlineLevel="0" collapsed="false">
      <c r="H697" s="0" t="str">
        <f aca="false">IF(B697="","",IF(COUNTIF(Campaigns!$A$7:$A$300,B697)&gt;0,"✓",IF(N(C697)=0,"– no spend","⚠ add to Campaigns tab")))</f>
        <v/>
      </c>
      <c r="I697" s="83" t="str">
        <f aca="false">IF(C697="","",C697*IF(Settings!$B$24=Settings!$C$6,1,IF(Settings!$B$24="USD",1/INDEX(Settings!$B$29:$B$40,MONTH(A697)),INDEX(Settings!$B$29:$B$40,MONTH(A697)))))</f>
        <v/>
      </c>
    </row>
    <row r="698" customFormat="false" ht="15" hidden="false" customHeight="false" outlineLevel="0" collapsed="false">
      <c r="H698" s="0" t="str">
        <f aca="false">IF(B698="","",IF(COUNTIF(Campaigns!$A$7:$A$300,B698)&gt;0,"✓",IF(N(C698)=0,"– no spend","⚠ add to Campaigns tab")))</f>
        <v/>
      </c>
      <c r="I698" s="83" t="str">
        <f aca="false">IF(C698="","",C698*IF(Settings!$B$24=Settings!$C$6,1,IF(Settings!$B$24="USD",1/INDEX(Settings!$B$29:$B$40,MONTH(A698)),INDEX(Settings!$B$29:$B$40,MONTH(A698)))))</f>
        <v/>
      </c>
    </row>
    <row r="699" customFormat="false" ht="15" hidden="false" customHeight="false" outlineLevel="0" collapsed="false">
      <c r="H699" s="0" t="str">
        <f aca="false">IF(B699="","",IF(COUNTIF(Campaigns!$A$7:$A$300,B699)&gt;0,"✓",IF(N(C699)=0,"– no spend","⚠ add to Campaigns tab")))</f>
        <v/>
      </c>
      <c r="I699" s="83" t="str">
        <f aca="false">IF(C699="","",C699*IF(Settings!$B$24=Settings!$C$6,1,IF(Settings!$B$24="USD",1/INDEX(Settings!$B$29:$B$40,MONTH(A699)),INDEX(Settings!$B$29:$B$40,MONTH(A699)))))</f>
        <v/>
      </c>
    </row>
    <row r="700" customFormat="false" ht="15" hidden="false" customHeight="false" outlineLevel="0" collapsed="false">
      <c r="H700" s="0" t="str">
        <f aca="false">IF(B700="","",IF(COUNTIF(Campaigns!$A$7:$A$300,B700)&gt;0,"✓",IF(N(C700)=0,"– no spend","⚠ add to Campaigns tab")))</f>
        <v/>
      </c>
      <c r="I700" s="83" t="str">
        <f aca="false">IF(C700="","",C700*IF(Settings!$B$24=Settings!$C$6,1,IF(Settings!$B$24="USD",1/INDEX(Settings!$B$29:$B$40,MONTH(A700)),INDEX(Settings!$B$29:$B$40,MONTH(A700)))))</f>
        <v/>
      </c>
    </row>
    <row r="701" customFormat="false" ht="15" hidden="false" customHeight="false" outlineLevel="0" collapsed="false">
      <c r="H701" s="0" t="str">
        <f aca="false">IF(B701="","",IF(COUNTIF(Campaigns!$A$7:$A$300,B701)&gt;0,"✓",IF(N(C701)=0,"– no spend","⚠ add to Campaigns tab")))</f>
        <v/>
      </c>
      <c r="I701" s="83" t="str">
        <f aca="false">IF(C701="","",C701*IF(Settings!$B$24=Settings!$C$6,1,IF(Settings!$B$24="USD",1/INDEX(Settings!$B$29:$B$40,MONTH(A701)),INDEX(Settings!$B$29:$B$40,MONTH(A701)))))</f>
        <v/>
      </c>
    </row>
    <row r="702" customFormat="false" ht="15" hidden="false" customHeight="false" outlineLevel="0" collapsed="false">
      <c r="H702" s="0" t="str">
        <f aca="false">IF(B702="","",IF(COUNTIF(Campaigns!$A$7:$A$300,B702)&gt;0,"✓",IF(N(C702)=0,"– no spend","⚠ add to Campaigns tab")))</f>
        <v/>
      </c>
      <c r="I702" s="83" t="str">
        <f aca="false">IF(C702="","",C702*IF(Settings!$B$24=Settings!$C$6,1,IF(Settings!$B$24="USD",1/INDEX(Settings!$B$29:$B$40,MONTH(A702)),INDEX(Settings!$B$29:$B$40,MONTH(A702)))))</f>
        <v/>
      </c>
    </row>
    <row r="703" customFormat="false" ht="15" hidden="false" customHeight="false" outlineLevel="0" collapsed="false">
      <c r="H703" s="0" t="str">
        <f aca="false">IF(B703="","",IF(COUNTIF(Campaigns!$A$7:$A$300,B703)&gt;0,"✓",IF(N(C703)=0,"– no spend","⚠ add to Campaigns tab")))</f>
        <v/>
      </c>
      <c r="I703" s="83" t="str">
        <f aca="false">IF(C703="","",C703*IF(Settings!$B$24=Settings!$C$6,1,IF(Settings!$B$24="USD",1/INDEX(Settings!$B$29:$B$40,MONTH(A703)),INDEX(Settings!$B$29:$B$40,MONTH(A703)))))</f>
        <v/>
      </c>
    </row>
    <row r="704" customFormat="false" ht="15" hidden="false" customHeight="false" outlineLevel="0" collapsed="false">
      <c r="H704" s="0" t="str">
        <f aca="false">IF(B704="","",IF(COUNTIF(Campaigns!$A$7:$A$300,B704)&gt;0,"✓",IF(N(C704)=0,"– no spend","⚠ add to Campaigns tab")))</f>
        <v/>
      </c>
      <c r="I704" s="83" t="str">
        <f aca="false">IF(C704="","",C704*IF(Settings!$B$24=Settings!$C$6,1,IF(Settings!$B$24="USD",1/INDEX(Settings!$B$29:$B$40,MONTH(A704)),INDEX(Settings!$B$29:$B$40,MONTH(A704)))))</f>
        <v/>
      </c>
    </row>
    <row r="705" customFormat="false" ht="15" hidden="false" customHeight="false" outlineLevel="0" collapsed="false">
      <c r="H705" s="0" t="str">
        <f aca="false">IF(B705="","",IF(COUNTIF(Campaigns!$A$7:$A$300,B705)&gt;0,"✓",IF(N(C705)=0,"– no spend","⚠ add to Campaigns tab")))</f>
        <v/>
      </c>
      <c r="I705" s="83" t="str">
        <f aca="false">IF(C705="","",C705*IF(Settings!$B$24=Settings!$C$6,1,IF(Settings!$B$24="USD",1/INDEX(Settings!$B$29:$B$40,MONTH(A705)),INDEX(Settings!$B$29:$B$40,MONTH(A705)))))</f>
        <v/>
      </c>
    </row>
    <row r="706" customFormat="false" ht="15" hidden="false" customHeight="false" outlineLevel="0" collapsed="false">
      <c r="H706" s="0" t="str">
        <f aca="false">IF(B706="","",IF(COUNTIF(Campaigns!$A$7:$A$300,B706)&gt;0,"✓",IF(N(C706)=0,"– no spend","⚠ add to Campaigns tab")))</f>
        <v/>
      </c>
      <c r="I706" s="83" t="str">
        <f aca="false">IF(C706="","",C706*IF(Settings!$B$24=Settings!$C$6,1,IF(Settings!$B$24="USD",1/INDEX(Settings!$B$29:$B$40,MONTH(A706)),INDEX(Settings!$B$29:$B$40,MONTH(A706)))))</f>
        <v/>
      </c>
    </row>
    <row r="707" customFormat="false" ht="15" hidden="false" customHeight="false" outlineLevel="0" collapsed="false">
      <c r="H707" s="0" t="str">
        <f aca="false">IF(B707="","",IF(COUNTIF(Campaigns!$A$7:$A$300,B707)&gt;0,"✓",IF(N(C707)=0,"– no spend","⚠ add to Campaigns tab")))</f>
        <v/>
      </c>
      <c r="I707" s="83" t="str">
        <f aca="false">IF(C707="","",C707*IF(Settings!$B$24=Settings!$C$6,1,IF(Settings!$B$24="USD",1/INDEX(Settings!$B$29:$B$40,MONTH(A707)),INDEX(Settings!$B$29:$B$40,MONTH(A707)))))</f>
        <v/>
      </c>
    </row>
    <row r="708" customFormat="false" ht="15" hidden="false" customHeight="false" outlineLevel="0" collapsed="false">
      <c r="H708" s="0" t="str">
        <f aca="false">IF(B708="","",IF(COUNTIF(Campaigns!$A$7:$A$300,B708)&gt;0,"✓",IF(N(C708)=0,"– no spend","⚠ add to Campaigns tab")))</f>
        <v/>
      </c>
      <c r="I708" s="83" t="str">
        <f aca="false">IF(C708="","",C708*IF(Settings!$B$24=Settings!$C$6,1,IF(Settings!$B$24="USD",1/INDEX(Settings!$B$29:$B$40,MONTH(A708)),INDEX(Settings!$B$29:$B$40,MONTH(A708)))))</f>
        <v/>
      </c>
    </row>
    <row r="709" customFormat="false" ht="15" hidden="false" customHeight="false" outlineLevel="0" collapsed="false">
      <c r="H709" s="0" t="str">
        <f aca="false">IF(B709="","",IF(COUNTIF(Campaigns!$A$7:$A$300,B709)&gt;0,"✓",IF(N(C709)=0,"– no spend","⚠ add to Campaigns tab")))</f>
        <v/>
      </c>
      <c r="I709" s="83" t="str">
        <f aca="false">IF(C709="","",C709*IF(Settings!$B$24=Settings!$C$6,1,IF(Settings!$B$24="USD",1/INDEX(Settings!$B$29:$B$40,MONTH(A709)),INDEX(Settings!$B$29:$B$40,MONTH(A709)))))</f>
        <v/>
      </c>
    </row>
    <row r="710" customFormat="false" ht="15" hidden="false" customHeight="false" outlineLevel="0" collapsed="false">
      <c r="H710" s="0" t="str">
        <f aca="false">IF(B710="","",IF(COUNTIF(Campaigns!$A$7:$A$300,B710)&gt;0,"✓",IF(N(C710)=0,"– no spend","⚠ add to Campaigns tab")))</f>
        <v/>
      </c>
      <c r="I710" s="83" t="str">
        <f aca="false">IF(C710="","",C710*IF(Settings!$B$24=Settings!$C$6,1,IF(Settings!$B$24="USD",1/INDEX(Settings!$B$29:$B$40,MONTH(A710)),INDEX(Settings!$B$29:$B$40,MONTH(A710)))))</f>
        <v/>
      </c>
    </row>
    <row r="711" customFormat="false" ht="15" hidden="false" customHeight="false" outlineLevel="0" collapsed="false">
      <c r="H711" s="0" t="str">
        <f aca="false">IF(B711="","",IF(COUNTIF(Campaigns!$A$7:$A$300,B711)&gt;0,"✓",IF(N(C711)=0,"– no spend","⚠ add to Campaigns tab")))</f>
        <v/>
      </c>
      <c r="I711" s="83" t="str">
        <f aca="false">IF(C711="","",C711*IF(Settings!$B$24=Settings!$C$6,1,IF(Settings!$B$24="USD",1/INDEX(Settings!$B$29:$B$40,MONTH(A711)),INDEX(Settings!$B$29:$B$40,MONTH(A711)))))</f>
        <v/>
      </c>
    </row>
    <row r="712" customFormat="false" ht="15" hidden="false" customHeight="false" outlineLevel="0" collapsed="false">
      <c r="H712" s="0" t="str">
        <f aca="false">IF(B712="","",IF(COUNTIF(Campaigns!$A$7:$A$300,B712)&gt;0,"✓",IF(N(C712)=0,"– no spend","⚠ add to Campaigns tab")))</f>
        <v/>
      </c>
      <c r="I712" s="83" t="str">
        <f aca="false">IF(C712="","",C712*IF(Settings!$B$24=Settings!$C$6,1,IF(Settings!$B$24="USD",1/INDEX(Settings!$B$29:$B$40,MONTH(A712)),INDEX(Settings!$B$29:$B$40,MONTH(A712)))))</f>
        <v/>
      </c>
    </row>
    <row r="713" customFormat="false" ht="15" hidden="false" customHeight="false" outlineLevel="0" collapsed="false">
      <c r="H713" s="0" t="str">
        <f aca="false">IF(B713="","",IF(COUNTIF(Campaigns!$A$7:$A$300,B713)&gt;0,"✓",IF(N(C713)=0,"– no spend","⚠ add to Campaigns tab")))</f>
        <v/>
      </c>
      <c r="I713" s="83" t="str">
        <f aca="false">IF(C713="","",C713*IF(Settings!$B$24=Settings!$C$6,1,IF(Settings!$B$24="USD",1/INDEX(Settings!$B$29:$B$40,MONTH(A713)),INDEX(Settings!$B$29:$B$40,MONTH(A713)))))</f>
        <v/>
      </c>
    </row>
    <row r="714" customFormat="false" ht="15" hidden="false" customHeight="false" outlineLevel="0" collapsed="false">
      <c r="H714" s="0" t="str">
        <f aca="false">IF(B714="","",IF(COUNTIF(Campaigns!$A$7:$A$300,B714)&gt;0,"✓",IF(N(C714)=0,"– no spend","⚠ add to Campaigns tab")))</f>
        <v/>
      </c>
      <c r="I714" s="83" t="str">
        <f aca="false">IF(C714="","",C714*IF(Settings!$B$24=Settings!$C$6,1,IF(Settings!$B$24="USD",1/INDEX(Settings!$B$29:$B$40,MONTH(A714)),INDEX(Settings!$B$29:$B$40,MONTH(A714)))))</f>
        <v/>
      </c>
    </row>
    <row r="715" customFormat="false" ht="15" hidden="false" customHeight="false" outlineLevel="0" collapsed="false">
      <c r="H715" s="0" t="str">
        <f aca="false">IF(B715="","",IF(COUNTIF(Campaigns!$A$7:$A$300,B715)&gt;0,"✓",IF(N(C715)=0,"– no spend","⚠ add to Campaigns tab")))</f>
        <v/>
      </c>
      <c r="I715" s="83" t="str">
        <f aca="false">IF(C715="","",C715*IF(Settings!$B$24=Settings!$C$6,1,IF(Settings!$B$24="USD",1/INDEX(Settings!$B$29:$B$40,MONTH(A715)),INDEX(Settings!$B$29:$B$40,MONTH(A715)))))</f>
        <v/>
      </c>
    </row>
    <row r="716" customFormat="false" ht="15" hidden="false" customHeight="false" outlineLevel="0" collapsed="false">
      <c r="H716" s="0" t="str">
        <f aca="false">IF(B716="","",IF(COUNTIF(Campaigns!$A$7:$A$300,B716)&gt;0,"✓",IF(N(C716)=0,"– no spend","⚠ add to Campaigns tab")))</f>
        <v/>
      </c>
      <c r="I716" s="83" t="str">
        <f aca="false">IF(C716="","",C716*IF(Settings!$B$24=Settings!$C$6,1,IF(Settings!$B$24="USD",1/INDEX(Settings!$B$29:$B$40,MONTH(A716)),INDEX(Settings!$B$29:$B$40,MONTH(A716)))))</f>
        <v/>
      </c>
    </row>
    <row r="717" customFormat="false" ht="15" hidden="false" customHeight="false" outlineLevel="0" collapsed="false">
      <c r="H717" s="0" t="str">
        <f aca="false">IF(B717="","",IF(COUNTIF(Campaigns!$A$7:$A$300,B717)&gt;0,"✓",IF(N(C717)=0,"– no spend","⚠ add to Campaigns tab")))</f>
        <v/>
      </c>
      <c r="I717" s="83" t="str">
        <f aca="false">IF(C717="","",C717*IF(Settings!$B$24=Settings!$C$6,1,IF(Settings!$B$24="USD",1/INDEX(Settings!$B$29:$B$40,MONTH(A717)),INDEX(Settings!$B$29:$B$40,MONTH(A717)))))</f>
        <v/>
      </c>
    </row>
    <row r="718" customFormat="false" ht="15" hidden="false" customHeight="false" outlineLevel="0" collapsed="false">
      <c r="H718" s="0" t="str">
        <f aca="false">IF(B718="","",IF(COUNTIF(Campaigns!$A$7:$A$300,B718)&gt;0,"✓",IF(N(C718)=0,"– no spend","⚠ add to Campaigns tab")))</f>
        <v/>
      </c>
      <c r="I718" s="83" t="str">
        <f aca="false">IF(C718="","",C718*IF(Settings!$B$24=Settings!$C$6,1,IF(Settings!$B$24="USD",1/INDEX(Settings!$B$29:$B$40,MONTH(A718)),INDEX(Settings!$B$29:$B$40,MONTH(A718)))))</f>
        <v/>
      </c>
    </row>
    <row r="719" customFormat="false" ht="15" hidden="false" customHeight="false" outlineLevel="0" collapsed="false">
      <c r="H719" s="0" t="str">
        <f aca="false">IF(B719="","",IF(COUNTIF(Campaigns!$A$7:$A$300,B719)&gt;0,"✓",IF(N(C719)=0,"– no spend","⚠ add to Campaigns tab")))</f>
        <v/>
      </c>
      <c r="I719" s="83" t="str">
        <f aca="false">IF(C719="","",C719*IF(Settings!$B$24=Settings!$C$6,1,IF(Settings!$B$24="USD",1/INDEX(Settings!$B$29:$B$40,MONTH(A719)),INDEX(Settings!$B$29:$B$40,MONTH(A719)))))</f>
        <v/>
      </c>
    </row>
    <row r="720" customFormat="false" ht="15" hidden="false" customHeight="false" outlineLevel="0" collapsed="false">
      <c r="H720" s="0" t="str">
        <f aca="false">IF(B720="","",IF(COUNTIF(Campaigns!$A$7:$A$300,B720)&gt;0,"✓",IF(N(C720)=0,"– no spend","⚠ add to Campaigns tab")))</f>
        <v/>
      </c>
      <c r="I720" s="83" t="str">
        <f aca="false">IF(C720="","",C720*IF(Settings!$B$24=Settings!$C$6,1,IF(Settings!$B$24="USD",1/INDEX(Settings!$B$29:$B$40,MONTH(A720)),INDEX(Settings!$B$29:$B$40,MONTH(A720)))))</f>
        <v/>
      </c>
    </row>
    <row r="721" customFormat="false" ht="15" hidden="false" customHeight="false" outlineLevel="0" collapsed="false">
      <c r="H721" s="0" t="str">
        <f aca="false">IF(B721="","",IF(COUNTIF(Campaigns!$A$7:$A$300,B721)&gt;0,"✓",IF(N(C721)=0,"– no spend","⚠ add to Campaigns tab")))</f>
        <v/>
      </c>
      <c r="I721" s="83" t="str">
        <f aca="false">IF(C721="","",C721*IF(Settings!$B$24=Settings!$C$6,1,IF(Settings!$B$24="USD",1/INDEX(Settings!$B$29:$B$40,MONTH(A721)),INDEX(Settings!$B$29:$B$40,MONTH(A721)))))</f>
        <v/>
      </c>
    </row>
    <row r="722" customFormat="false" ht="15" hidden="false" customHeight="false" outlineLevel="0" collapsed="false">
      <c r="H722" s="0" t="str">
        <f aca="false">IF(B722="","",IF(COUNTIF(Campaigns!$A$7:$A$300,B722)&gt;0,"✓",IF(N(C722)=0,"– no spend","⚠ add to Campaigns tab")))</f>
        <v/>
      </c>
      <c r="I722" s="83" t="str">
        <f aca="false">IF(C722="","",C722*IF(Settings!$B$24=Settings!$C$6,1,IF(Settings!$B$24="USD",1/INDEX(Settings!$B$29:$B$40,MONTH(A722)),INDEX(Settings!$B$29:$B$40,MONTH(A722)))))</f>
        <v/>
      </c>
    </row>
    <row r="723" customFormat="false" ht="15" hidden="false" customHeight="false" outlineLevel="0" collapsed="false">
      <c r="H723" s="0" t="str">
        <f aca="false">IF(B723="","",IF(COUNTIF(Campaigns!$A$7:$A$300,B723)&gt;0,"✓",IF(N(C723)=0,"– no spend","⚠ add to Campaigns tab")))</f>
        <v/>
      </c>
      <c r="I723" s="83" t="str">
        <f aca="false">IF(C723="","",C723*IF(Settings!$B$24=Settings!$C$6,1,IF(Settings!$B$24="USD",1/INDEX(Settings!$B$29:$B$40,MONTH(A723)),INDEX(Settings!$B$29:$B$40,MONTH(A723)))))</f>
        <v/>
      </c>
    </row>
    <row r="724" customFormat="false" ht="15" hidden="false" customHeight="false" outlineLevel="0" collapsed="false">
      <c r="H724" s="0" t="str">
        <f aca="false">IF(B724="","",IF(COUNTIF(Campaigns!$A$7:$A$300,B724)&gt;0,"✓",IF(N(C724)=0,"– no spend","⚠ add to Campaigns tab")))</f>
        <v/>
      </c>
      <c r="I724" s="83" t="str">
        <f aca="false">IF(C724="","",C724*IF(Settings!$B$24=Settings!$C$6,1,IF(Settings!$B$24="USD",1/INDEX(Settings!$B$29:$B$40,MONTH(A724)),INDEX(Settings!$B$29:$B$40,MONTH(A724)))))</f>
        <v/>
      </c>
    </row>
    <row r="725" customFormat="false" ht="15" hidden="false" customHeight="false" outlineLevel="0" collapsed="false">
      <c r="H725" s="0" t="str">
        <f aca="false">IF(B725="","",IF(COUNTIF(Campaigns!$A$7:$A$300,B725)&gt;0,"✓",IF(N(C725)=0,"– no spend","⚠ add to Campaigns tab")))</f>
        <v/>
      </c>
      <c r="I725" s="83" t="str">
        <f aca="false">IF(C725="","",C725*IF(Settings!$B$24=Settings!$C$6,1,IF(Settings!$B$24="USD",1/INDEX(Settings!$B$29:$B$40,MONTH(A725)),INDEX(Settings!$B$29:$B$40,MONTH(A725)))))</f>
        <v/>
      </c>
    </row>
    <row r="726" customFormat="false" ht="15" hidden="false" customHeight="false" outlineLevel="0" collapsed="false">
      <c r="H726" s="0" t="str">
        <f aca="false">IF(B726="","",IF(COUNTIF(Campaigns!$A$7:$A$300,B726)&gt;0,"✓",IF(N(C726)=0,"– no spend","⚠ add to Campaigns tab")))</f>
        <v/>
      </c>
      <c r="I726" s="83" t="str">
        <f aca="false">IF(C726="","",C726*IF(Settings!$B$24=Settings!$C$6,1,IF(Settings!$B$24="USD",1/INDEX(Settings!$B$29:$B$40,MONTH(A726)),INDEX(Settings!$B$29:$B$40,MONTH(A726)))))</f>
        <v/>
      </c>
    </row>
    <row r="727" customFormat="false" ht="15" hidden="false" customHeight="false" outlineLevel="0" collapsed="false">
      <c r="H727" s="0" t="str">
        <f aca="false">IF(B727="","",IF(COUNTIF(Campaigns!$A$7:$A$300,B727)&gt;0,"✓",IF(N(C727)=0,"– no spend","⚠ add to Campaigns tab")))</f>
        <v/>
      </c>
      <c r="I727" s="83" t="str">
        <f aca="false">IF(C727="","",C727*IF(Settings!$B$24=Settings!$C$6,1,IF(Settings!$B$24="USD",1/INDEX(Settings!$B$29:$B$40,MONTH(A727)),INDEX(Settings!$B$29:$B$40,MONTH(A727)))))</f>
        <v/>
      </c>
    </row>
    <row r="728" customFormat="false" ht="15" hidden="false" customHeight="false" outlineLevel="0" collapsed="false">
      <c r="H728" s="0" t="str">
        <f aca="false">IF(B728="","",IF(COUNTIF(Campaigns!$A$7:$A$300,B728)&gt;0,"✓",IF(N(C728)=0,"– no spend","⚠ add to Campaigns tab")))</f>
        <v/>
      </c>
      <c r="I728" s="83" t="str">
        <f aca="false">IF(C728="","",C728*IF(Settings!$B$24=Settings!$C$6,1,IF(Settings!$B$24="USD",1/INDEX(Settings!$B$29:$B$40,MONTH(A728)),INDEX(Settings!$B$29:$B$40,MONTH(A728)))))</f>
        <v/>
      </c>
    </row>
    <row r="729" customFormat="false" ht="15" hidden="false" customHeight="false" outlineLevel="0" collapsed="false">
      <c r="H729" s="0" t="str">
        <f aca="false">IF(B729="","",IF(COUNTIF(Campaigns!$A$7:$A$300,B729)&gt;0,"✓",IF(N(C729)=0,"– no spend","⚠ add to Campaigns tab")))</f>
        <v/>
      </c>
      <c r="I729" s="83" t="str">
        <f aca="false">IF(C729="","",C729*IF(Settings!$B$24=Settings!$C$6,1,IF(Settings!$B$24="USD",1/INDEX(Settings!$B$29:$B$40,MONTH(A729)),INDEX(Settings!$B$29:$B$40,MONTH(A729)))))</f>
        <v/>
      </c>
    </row>
    <row r="730" customFormat="false" ht="15" hidden="false" customHeight="false" outlineLevel="0" collapsed="false">
      <c r="H730" s="0" t="str">
        <f aca="false">IF(B730="","",IF(COUNTIF(Campaigns!$A$7:$A$300,B730)&gt;0,"✓",IF(N(C730)=0,"– no spend","⚠ add to Campaigns tab")))</f>
        <v/>
      </c>
      <c r="I730" s="83" t="str">
        <f aca="false">IF(C730="","",C730*IF(Settings!$B$24=Settings!$C$6,1,IF(Settings!$B$24="USD",1/INDEX(Settings!$B$29:$B$40,MONTH(A730)),INDEX(Settings!$B$29:$B$40,MONTH(A730)))))</f>
        <v/>
      </c>
    </row>
    <row r="731" customFormat="false" ht="15" hidden="false" customHeight="false" outlineLevel="0" collapsed="false">
      <c r="H731" s="0" t="str">
        <f aca="false">IF(B731="","",IF(COUNTIF(Campaigns!$A$7:$A$300,B731)&gt;0,"✓",IF(N(C731)=0,"– no spend","⚠ add to Campaigns tab")))</f>
        <v/>
      </c>
      <c r="I731" s="83" t="str">
        <f aca="false">IF(C731="","",C731*IF(Settings!$B$24=Settings!$C$6,1,IF(Settings!$B$24="USD",1/INDEX(Settings!$B$29:$B$40,MONTH(A731)),INDEX(Settings!$B$29:$B$40,MONTH(A731)))))</f>
        <v/>
      </c>
    </row>
    <row r="732" customFormat="false" ht="15" hidden="false" customHeight="false" outlineLevel="0" collapsed="false">
      <c r="H732" s="0" t="str">
        <f aca="false">IF(B732="","",IF(COUNTIF(Campaigns!$A$7:$A$300,B732)&gt;0,"✓",IF(N(C732)=0,"– no spend","⚠ add to Campaigns tab")))</f>
        <v/>
      </c>
      <c r="I732" s="83" t="str">
        <f aca="false">IF(C732="","",C732*IF(Settings!$B$24=Settings!$C$6,1,IF(Settings!$B$24="USD",1/INDEX(Settings!$B$29:$B$40,MONTH(A732)),INDEX(Settings!$B$29:$B$40,MONTH(A732)))))</f>
        <v/>
      </c>
    </row>
    <row r="733" customFormat="false" ht="15" hidden="false" customHeight="false" outlineLevel="0" collapsed="false">
      <c r="H733" s="0" t="str">
        <f aca="false">IF(B733="","",IF(COUNTIF(Campaigns!$A$7:$A$300,B733)&gt;0,"✓",IF(N(C733)=0,"– no spend","⚠ add to Campaigns tab")))</f>
        <v/>
      </c>
      <c r="I733" s="83" t="str">
        <f aca="false">IF(C733="","",C733*IF(Settings!$B$24=Settings!$C$6,1,IF(Settings!$B$24="USD",1/INDEX(Settings!$B$29:$B$40,MONTH(A733)),INDEX(Settings!$B$29:$B$40,MONTH(A733)))))</f>
        <v/>
      </c>
    </row>
    <row r="734" customFormat="false" ht="15" hidden="false" customHeight="false" outlineLevel="0" collapsed="false">
      <c r="H734" s="0" t="str">
        <f aca="false">IF(B734="","",IF(COUNTIF(Campaigns!$A$7:$A$300,B734)&gt;0,"✓",IF(N(C734)=0,"– no spend","⚠ add to Campaigns tab")))</f>
        <v/>
      </c>
      <c r="I734" s="83" t="str">
        <f aca="false">IF(C734="","",C734*IF(Settings!$B$24=Settings!$C$6,1,IF(Settings!$B$24="USD",1/INDEX(Settings!$B$29:$B$40,MONTH(A734)),INDEX(Settings!$B$29:$B$40,MONTH(A734)))))</f>
        <v/>
      </c>
    </row>
    <row r="735" customFormat="false" ht="15" hidden="false" customHeight="false" outlineLevel="0" collapsed="false">
      <c r="H735" s="0" t="str">
        <f aca="false">IF(B735="","",IF(COUNTIF(Campaigns!$A$7:$A$300,B735)&gt;0,"✓",IF(N(C735)=0,"– no spend","⚠ add to Campaigns tab")))</f>
        <v/>
      </c>
      <c r="I735" s="83" t="str">
        <f aca="false">IF(C735="","",C735*IF(Settings!$B$24=Settings!$C$6,1,IF(Settings!$B$24="USD",1/INDEX(Settings!$B$29:$B$40,MONTH(A735)),INDEX(Settings!$B$29:$B$40,MONTH(A735)))))</f>
        <v/>
      </c>
    </row>
    <row r="736" customFormat="false" ht="15" hidden="false" customHeight="false" outlineLevel="0" collapsed="false">
      <c r="H736" s="0" t="str">
        <f aca="false">IF(B736="","",IF(COUNTIF(Campaigns!$A$7:$A$300,B736)&gt;0,"✓",IF(N(C736)=0,"– no spend","⚠ add to Campaigns tab")))</f>
        <v/>
      </c>
      <c r="I736" s="83" t="str">
        <f aca="false">IF(C736="","",C736*IF(Settings!$B$24=Settings!$C$6,1,IF(Settings!$B$24="USD",1/INDEX(Settings!$B$29:$B$40,MONTH(A736)),INDEX(Settings!$B$29:$B$40,MONTH(A736)))))</f>
        <v/>
      </c>
    </row>
    <row r="737" customFormat="false" ht="15" hidden="false" customHeight="false" outlineLevel="0" collapsed="false">
      <c r="H737" s="0" t="str">
        <f aca="false">IF(B737="","",IF(COUNTIF(Campaigns!$A$7:$A$300,B737)&gt;0,"✓",IF(N(C737)=0,"– no spend","⚠ add to Campaigns tab")))</f>
        <v/>
      </c>
      <c r="I737" s="83" t="str">
        <f aca="false">IF(C737="","",C737*IF(Settings!$B$24=Settings!$C$6,1,IF(Settings!$B$24="USD",1/INDEX(Settings!$B$29:$B$40,MONTH(A737)),INDEX(Settings!$B$29:$B$40,MONTH(A737)))))</f>
        <v/>
      </c>
    </row>
    <row r="738" customFormat="false" ht="15" hidden="false" customHeight="false" outlineLevel="0" collapsed="false">
      <c r="H738" s="0" t="str">
        <f aca="false">IF(B738="","",IF(COUNTIF(Campaigns!$A$7:$A$300,B738)&gt;0,"✓",IF(N(C738)=0,"– no spend","⚠ add to Campaigns tab")))</f>
        <v/>
      </c>
      <c r="I738" s="83" t="str">
        <f aca="false">IF(C738="","",C738*IF(Settings!$B$24=Settings!$C$6,1,IF(Settings!$B$24="USD",1/INDEX(Settings!$B$29:$B$40,MONTH(A738)),INDEX(Settings!$B$29:$B$40,MONTH(A738)))))</f>
        <v/>
      </c>
    </row>
    <row r="739" customFormat="false" ht="15" hidden="false" customHeight="false" outlineLevel="0" collapsed="false">
      <c r="H739" s="0" t="str">
        <f aca="false">IF(B739="","",IF(COUNTIF(Campaigns!$A$7:$A$300,B739)&gt;0,"✓",IF(N(C739)=0,"– no spend","⚠ add to Campaigns tab")))</f>
        <v/>
      </c>
      <c r="I739" s="83" t="str">
        <f aca="false">IF(C739="","",C739*IF(Settings!$B$24=Settings!$C$6,1,IF(Settings!$B$24="USD",1/INDEX(Settings!$B$29:$B$40,MONTH(A739)),INDEX(Settings!$B$29:$B$40,MONTH(A739)))))</f>
        <v/>
      </c>
    </row>
    <row r="740" customFormat="false" ht="15" hidden="false" customHeight="false" outlineLevel="0" collapsed="false">
      <c r="H740" s="0" t="str">
        <f aca="false">IF(B740="","",IF(COUNTIF(Campaigns!$A$7:$A$300,B740)&gt;0,"✓",IF(N(C740)=0,"– no spend","⚠ add to Campaigns tab")))</f>
        <v/>
      </c>
      <c r="I740" s="83" t="str">
        <f aca="false">IF(C740="","",C740*IF(Settings!$B$24=Settings!$C$6,1,IF(Settings!$B$24="USD",1/INDEX(Settings!$B$29:$B$40,MONTH(A740)),INDEX(Settings!$B$29:$B$40,MONTH(A740)))))</f>
        <v/>
      </c>
    </row>
    <row r="741" customFormat="false" ht="15" hidden="false" customHeight="false" outlineLevel="0" collapsed="false">
      <c r="H741" s="0" t="str">
        <f aca="false">IF(B741="","",IF(COUNTIF(Campaigns!$A$7:$A$300,B741)&gt;0,"✓",IF(N(C741)=0,"– no spend","⚠ add to Campaigns tab")))</f>
        <v/>
      </c>
      <c r="I741" s="83" t="str">
        <f aca="false">IF(C741="","",C741*IF(Settings!$B$24=Settings!$C$6,1,IF(Settings!$B$24="USD",1/INDEX(Settings!$B$29:$B$40,MONTH(A741)),INDEX(Settings!$B$29:$B$40,MONTH(A741)))))</f>
        <v/>
      </c>
    </row>
    <row r="742" customFormat="false" ht="15" hidden="false" customHeight="false" outlineLevel="0" collapsed="false">
      <c r="H742" s="0" t="str">
        <f aca="false">IF(B742="","",IF(COUNTIF(Campaigns!$A$7:$A$300,B742)&gt;0,"✓",IF(N(C742)=0,"– no spend","⚠ add to Campaigns tab")))</f>
        <v/>
      </c>
      <c r="I742" s="83" t="str">
        <f aca="false">IF(C742="","",C742*IF(Settings!$B$24=Settings!$C$6,1,IF(Settings!$B$24="USD",1/INDEX(Settings!$B$29:$B$40,MONTH(A742)),INDEX(Settings!$B$29:$B$40,MONTH(A742)))))</f>
        <v/>
      </c>
    </row>
    <row r="743" customFormat="false" ht="15" hidden="false" customHeight="false" outlineLevel="0" collapsed="false">
      <c r="H743" s="0" t="str">
        <f aca="false">IF(B743="","",IF(COUNTIF(Campaigns!$A$7:$A$300,B743)&gt;0,"✓",IF(N(C743)=0,"– no spend","⚠ add to Campaigns tab")))</f>
        <v/>
      </c>
      <c r="I743" s="83" t="str">
        <f aca="false">IF(C743="","",C743*IF(Settings!$B$24=Settings!$C$6,1,IF(Settings!$B$24="USD",1/INDEX(Settings!$B$29:$B$40,MONTH(A743)),INDEX(Settings!$B$29:$B$40,MONTH(A743)))))</f>
        <v/>
      </c>
    </row>
    <row r="744" customFormat="false" ht="15" hidden="false" customHeight="false" outlineLevel="0" collapsed="false">
      <c r="H744" s="0" t="str">
        <f aca="false">IF(B744="","",IF(COUNTIF(Campaigns!$A$7:$A$300,B744)&gt;0,"✓",IF(N(C744)=0,"– no spend","⚠ add to Campaigns tab")))</f>
        <v/>
      </c>
      <c r="I744" s="83" t="str">
        <f aca="false">IF(C744="","",C744*IF(Settings!$B$24=Settings!$C$6,1,IF(Settings!$B$24="USD",1/INDEX(Settings!$B$29:$B$40,MONTH(A744)),INDEX(Settings!$B$29:$B$40,MONTH(A744)))))</f>
        <v/>
      </c>
    </row>
    <row r="745" customFormat="false" ht="15" hidden="false" customHeight="false" outlineLevel="0" collapsed="false">
      <c r="H745" s="0" t="str">
        <f aca="false">IF(B745="","",IF(COUNTIF(Campaigns!$A$7:$A$300,B745)&gt;0,"✓",IF(N(C745)=0,"– no spend","⚠ add to Campaigns tab")))</f>
        <v/>
      </c>
      <c r="I745" s="83" t="str">
        <f aca="false">IF(C745="","",C745*IF(Settings!$B$24=Settings!$C$6,1,IF(Settings!$B$24="USD",1/INDEX(Settings!$B$29:$B$40,MONTH(A745)),INDEX(Settings!$B$29:$B$40,MONTH(A745)))))</f>
        <v/>
      </c>
    </row>
    <row r="746" customFormat="false" ht="15" hidden="false" customHeight="false" outlineLevel="0" collapsed="false">
      <c r="H746" s="0" t="str">
        <f aca="false">IF(B746="","",IF(COUNTIF(Campaigns!$A$7:$A$300,B746)&gt;0,"✓",IF(N(C746)=0,"– no spend","⚠ add to Campaigns tab")))</f>
        <v/>
      </c>
      <c r="I746" s="83" t="str">
        <f aca="false">IF(C746="","",C746*IF(Settings!$B$24=Settings!$C$6,1,IF(Settings!$B$24="USD",1/INDEX(Settings!$B$29:$B$40,MONTH(A746)),INDEX(Settings!$B$29:$B$40,MONTH(A746)))))</f>
        <v/>
      </c>
    </row>
    <row r="747" customFormat="false" ht="15" hidden="false" customHeight="false" outlineLevel="0" collapsed="false">
      <c r="H747" s="0" t="str">
        <f aca="false">IF(B747="","",IF(COUNTIF(Campaigns!$A$7:$A$300,B747)&gt;0,"✓",IF(N(C747)=0,"– no spend","⚠ add to Campaigns tab")))</f>
        <v/>
      </c>
      <c r="I747" s="83" t="str">
        <f aca="false">IF(C747="","",C747*IF(Settings!$B$24=Settings!$C$6,1,IF(Settings!$B$24="USD",1/INDEX(Settings!$B$29:$B$40,MONTH(A747)),INDEX(Settings!$B$29:$B$40,MONTH(A747)))))</f>
        <v/>
      </c>
    </row>
    <row r="748" customFormat="false" ht="15" hidden="false" customHeight="false" outlineLevel="0" collapsed="false">
      <c r="H748" s="0" t="str">
        <f aca="false">IF(B748="","",IF(COUNTIF(Campaigns!$A$7:$A$300,B748)&gt;0,"✓",IF(N(C748)=0,"– no spend","⚠ add to Campaigns tab")))</f>
        <v/>
      </c>
      <c r="I748" s="83" t="str">
        <f aca="false">IF(C748="","",C748*IF(Settings!$B$24=Settings!$C$6,1,IF(Settings!$B$24="USD",1/INDEX(Settings!$B$29:$B$40,MONTH(A748)),INDEX(Settings!$B$29:$B$40,MONTH(A748)))))</f>
        <v/>
      </c>
    </row>
    <row r="749" customFormat="false" ht="15" hidden="false" customHeight="false" outlineLevel="0" collapsed="false">
      <c r="H749" s="0" t="str">
        <f aca="false">IF(B749="","",IF(COUNTIF(Campaigns!$A$7:$A$300,B749)&gt;0,"✓",IF(N(C749)=0,"– no spend","⚠ add to Campaigns tab")))</f>
        <v/>
      </c>
      <c r="I749" s="83" t="str">
        <f aca="false">IF(C749="","",C749*IF(Settings!$B$24=Settings!$C$6,1,IF(Settings!$B$24="USD",1/INDEX(Settings!$B$29:$B$40,MONTH(A749)),INDEX(Settings!$B$29:$B$40,MONTH(A749)))))</f>
        <v/>
      </c>
    </row>
    <row r="750" customFormat="false" ht="15" hidden="false" customHeight="false" outlineLevel="0" collapsed="false">
      <c r="H750" s="0" t="str">
        <f aca="false">IF(B750="","",IF(COUNTIF(Campaigns!$A$7:$A$300,B750)&gt;0,"✓",IF(N(C750)=0,"– no spend","⚠ add to Campaigns tab")))</f>
        <v/>
      </c>
      <c r="I750" s="83" t="str">
        <f aca="false">IF(C750="","",C750*IF(Settings!$B$24=Settings!$C$6,1,IF(Settings!$B$24="USD",1/INDEX(Settings!$B$29:$B$40,MONTH(A750)),INDEX(Settings!$B$29:$B$40,MONTH(A750)))))</f>
        <v/>
      </c>
    </row>
    <row r="751" customFormat="false" ht="15" hidden="false" customHeight="false" outlineLevel="0" collapsed="false">
      <c r="H751" s="0" t="str">
        <f aca="false">IF(B751="","",IF(COUNTIF(Campaigns!$A$7:$A$300,B751)&gt;0,"✓",IF(N(C751)=0,"– no spend","⚠ add to Campaigns tab")))</f>
        <v/>
      </c>
      <c r="I751" s="83" t="str">
        <f aca="false">IF(C751="","",C751*IF(Settings!$B$24=Settings!$C$6,1,IF(Settings!$B$24="USD",1/INDEX(Settings!$B$29:$B$40,MONTH(A751)),INDEX(Settings!$B$29:$B$40,MONTH(A751)))))</f>
        <v/>
      </c>
    </row>
    <row r="752" customFormat="false" ht="15" hidden="false" customHeight="false" outlineLevel="0" collapsed="false">
      <c r="H752" s="0" t="str">
        <f aca="false">IF(B752="","",IF(COUNTIF(Campaigns!$A$7:$A$300,B752)&gt;0,"✓",IF(N(C752)=0,"– no spend","⚠ add to Campaigns tab")))</f>
        <v/>
      </c>
      <c r="I752" s="83" t="str">
        <f aca="false">IF(C752="","",C752*IF(Settings!$B$24=Settings!$C$6,1,IF(Settings!$B$24="USD",1/INDEX(Settings!$B$29:$B$40,MONTH(A752)),INDEX(Settings!$B$29:$B$40,MONTH(A752)))))</f>
        <v/>
      </c>
    </row>
    <row r="753" customFormat="false" ht="15" hidden="false" customHeight="false" outlineLevel="0" collapsed="false">
      <c r="H753" s="0" t="str">
        <f aca="false">IF(B753="","",IF(COUNTIF(Campaigns!$A$7:$A$300,B753)&gt;0,"✓",IF(N(C753)=0,"– no spend","⚠ add to Campaigns tab")))</f>
        <v/>
      </c>
      <c r="I753" s="83" t="str">
        <f aca="false">IF(C753="","",C753*IF(Settings!$B$24=Settings!$C$6,1,IF(Settings!$B$24="USD",1/INDEX(Settings!$B$29:$B$40,MONTH(A753)),INDEX(Settings!$B$29:$B$40,MONTH(A753)))))</f>
        <v/>
      </c>
    </row>
    <row r="754" customFormat="false" ht="15" hidden="false" customHeight="false" outlineLevel="0" collapsed="false">
      <c r="H754" s="0" t="str">
        <f aca="false">IF(B754="","",IF(COUNTIF(Campaigns!$A$7:$A$300,B754)&gt;0,"✓",IF(N(C754)=0,"– no spend","⚠ add to Campaigns tab")))</f>
        <v/>
      </c>
      <c r="I754" s="83" t="str">
        <f aca="false">IF(C754="","",C754*IF(Settings!$B$24=Settings!$C$6,1,IF(Settings!$B$24="USD",1/INDEX(Settings!$B$29:$B$40,MONTH(A754)),INDEX(Settings!$B$29:$B$40,MONTH(A754)))))</f>
        <v/>
      </c>
    </row>
    <row r="755" customFormat="false" ht="15" hidden="false" customHeight="false" outlineLevel="0" collapsed="false">
      <c r="H755" s="0" t="str">
        <f aca="false">IF(B755="","",IF(COUNTIF(Campaigns!$A$7:$A$300,B755)&gt;0,"✓",IF(N(C755)=0,"– no spend","⚠ add to Campaigns tab")))</f>
        <v/>
      </c>
      <c r="I755" s="83" t="str">
        <f aca="false">IF(C755="","",C755*IF(Settings!$B$24=Settings!$C$6,1,IF(Settings!$B$24="USD",1/INDEX(Settings!$B$29:$B$40,MONTH(A755)),INDEX(Settings!$B$29:$B$40,MONTH(A755)))))</f>
        <v/>
      </c>
    </row>
    <row r="756" customFormat="false" ht="15" hidden="false" customHeight="false" outlineLevel="0" collapsed="false">
      <c r="H756" s="0" t="str">
        <f aca="false">IF(B756="","",IF(COUNTIF(Campaigns!$A$7:$A$300,B756)&gt;0,"✓",IF(N(C756)=0,"– no spend","⚠ add to Campaigns tab")))</f>
        <v/>
      </c>
      <c r="I756" s="83" t="str">
        <f aca="false">IF(C756="","",C756*IF(Settings!$B$24=Settings!$C$6,1,IF(Settings!$B$24="USD",1/INDEX(Settings!$B$29:$B$40,MONTH(A756)),INDEX(Settings!$B$29:$B$40,MONTH(A756)))))</f>
        <v/>
      </c>
    </row>
    <row r="757" customFormat="false" ht="15" hidden="false" customHeight="false" outlineLevel="0" collapsed="false">
      <c r="H757" s="0" t="str">
        <f aca="false">IF(B757="","",IF(COUNTIF(Campaigns!$A$7:$A$300,B757)&gt;0,"✓",IF(N(C757)=0,"– no spend","⚠ add to Campaigns tab")))</f>
        <v/>
      </c>
      <c r="I757" s="83" t="str">
        <f aca="false">IF(C757="","",C757*IF(Settings!$B$24=Settings!$C$6,1,IF(Settings!$B$24="USD",1/INDEX(Settings!$B$29:$B$40,MONTH(A757)),INDEX(Settings!$B$29:$B$40,MONTH(A757)))))</f>
        <v/>
      </c>
    </row>
    <row r="758" customFormat="false" ht="15" hidden="false" customHeight="false" outlineLevel="0" collapsed="false">
      <c r="H758" s="0" t="str">
        <f aca="false">IF(B758="","",IF(COUNTIF(Campaigns!$A$7:$A$300,B758)&gt;0,"✓",IF(N(C758)=0,"– no spend","⚠ add to Campaigns tab")))</f>
        <v/>
      </c>
      <c r="I758" s="83" t="str">
        <f aca="false">IF(C758="","",C758*IF(Settings!$B$24=Settings!$C$6,1,IF(Settings!$B$24="USD",1/INDEX(Settings!$B$29:$B$40,MONTH(A758)),INDEX(Settings!$B$29:$B$40,MONTH(A758)))))</f>
        <v/>
      </c>
    </row>
    <row r="759" customFormat="false" ht="15" hidden="false" customHeight="false" outlineLevel="0" collapsed="false">
      <c r="H759" s="0" t="str">
        <f aca="false">IF(B759="","",IF(COUNTIF(Campaigns!$A$7:$A$300,B759)&gt;0,"✓",IF(N(C759)=0,"– no spend","⚠ add to Campaigns tab")))</f>
        <v/>
      </c>
      <c r="I759" s="83" t="str">
        <f aca="false">IF(C759="","",C759*IF(Settings!$B$24=Settings!$C$6,1,IF(Settings!$B$24="USD",1/INDEX(Settings!$B$29:$B$40,MONTH(A759)),INDEX(Settings!$B$29:$B$40,MONTH(A759)))))</f>
        <v/>
      </c>
    </row>
    <row r="760" customFormat="false" ht="15" hidden="false" customHeight="false" outlineLevel="0" collapsed="false">
      <c r="H760" s="0" t="str">
        <f aca="false">IF(B760="","",IF(COUNTIF(Campaigns!$A$7:$A$300,B760)&gt;0,"✓",IF(N(C760)=0,"– no spend","⚠ add to Campaigns tab")))</f>
        <v/>
      </c>
      <c r="I760" s="83" t="str">
        <f aca="false">IF(C760="","",C760*IF(Settings!$B$24=Settings!$C$6,1,IF(Settings!$B$24="USD",1/INDEX(Settings!$B$29:$B$40,MONTH(A760)),INDEX(Settings!$B$29:$B$40,MONTH(A760)))))</f>
        <v/>
      </c>
    </row>
    <row r="761" customFormat="false" ht="15" hidden="false" customHeight="false" outlineLevel="0" collapsed="false">
      <c r="H761" s="0" t="str">
        <f aca="false">IF(B761="","",IF(COUNTIF(Campaigns!$A$7:$A$300,B761)&gt;0,"✓",IF(N(C761)=0,"– no spend","⚠ add to Campaigns tab")))</f>
        <v/>
      </c>
      <c r="I761" s="83" t="str">
        <f aca="false">IF(C761="","",C761*IF(Settings!$B$24=Settings!$C$6,1,IF(Settings!$B$24="USD",1/INDEX(Settings!$B$29:$B$40,MONTH(A761)),INDEX(Settings!$B$29:$B$40,MONTH(A761)))))</f>
        <v/>
      </c>
    </row>
    <row r="762" customFormat="false" ht="15" hidden="false" customHeight="false" outlineLevel="0" collapsed="false">
      <c r="H762" s="0" t="str">
        <f aca="false">IF(B762="","",IF(COUNTIF(Campaigns!$A$7:$A$300,B762)&gt;0,"✓",IF(N(C762)=0,"– no spend","⚠ add to Campaigns tab")))</f>
        <v/>
      </c>
      <c r="I762" s="83" t="str">
        <f aca="false">IF(C762="","",C762*IF(Settings!$B$24=Settings!$C$6,1,IF(Settings!$B$24="USD",1/INDEX(Settings!$B$29:$B$40,MONTH(A762)),INDEX(Settings!$B$29:$B$40,MONTH(A762)))))</f>
        <v/>
      </c>
    </row>
    <row r="763" customFormat="false" ht="15" hidden="false" customHeight="false" outlineLevel="0" collapsed="false">
      <c r="H763" s="0" t="str">
        <f aca="false">IF(B763="","",IF(COUNTIF(Campaigns!$A$7:$A$300,B763)&gt;0,"✓",IF(N(C763)=0,"– no spend","⚠ add to Campaigns tab")))</f>
        <v/>
      </c>
      <c r="I763" s="83" t="str">
        <f aca="false">IF(C763="","",C763*IF(Settings!$B$24=Settings!$C$6,1,IF(Settings!$B$24="USD",1/INDEX(Settings!$B$29:$B$40,MONTH(A763)),INDEX(Settings!$B$29:$B$40,MONTH(A763)))))</f>
        <v/>
      </c>
    </row>
    <row r="764" customFormat="false" ht="15" hidden="false" customHeight="false" outlineLevel="0" collapsed="false">
      <c r="H764" s="0" t="str">
        <f aca="false">IF(B764="","",IF(COUNTIF(Campaigns!$A$7:$A$300,B764)&gt;0,"✓",IF(N(C764)=0,"– no spend","⚠ add to Campaigns tab")))</f>
        <v/>
      </c>
      <c r="I764" s="83" t="str">
        <f aca="false">IF(C764="","",C764*IF(Settings!$B$24=Settings!$C$6,1,IF(Settings!$B$24="USD",1/INDEX(Settings!$B$29:$B$40,MONTH(A764)),INDEX(Settings!$B$29:$B$40,MONTH(A764)))))</f>
        <v/>
      </c>
    </row>
    <row r="765" customFormat="false" ht="15" hidden="false" customHeight="false" outlineLevel="0" collapsed="false">
      <c r="H765" s="0" t="str">
        <f aca="false">IF(B765="","",IF(COUNTIF(Campaigns!$A$7:$A$300,B765)&gt;0,"✓",IF(N(C765)=0,"– no spend","⚠ add to Campaigns tab")))</f>
        <v/>
      </c>
      <c r="I765" s="83" t="str">
        <f aca="false">IF(C765="","",C765*IF(Settings!$B$24=Settings!$C$6,1,IF(Settings!$B$24="USD",1/INDEX(Settings!$B$29:$B$40,MONTH(A765)),INDEX(Settings!$B$29:$B$40,MONTH(A765)))))</f>
        <v/>
      </c>
    </row>
    <row r="766" customFormat="false" ht="15" hidden="false" customHeight="false" outlineLevel="0" collapsed="false">
      <c r="H766" s="0" t="str">
        <f aca="false">IF(B766="","",IF(COUNTIF(Campaigns!$A$7:$A$300,B766)&gt;0,"✓",IF(N(C766)=0,"– no spend","⚠ add to Campaigns tab")))</f>
        <v/>
      </c>
      <c r="I766" s="83" t="str">
        <f aca="false">IF(C766="","",C766*IF(Settings!$B$24=Settings!$C$6,1,IF(Settings!$B$24="USD",1/INDEX(Settings!$B$29:$B$40,MONTH(A766)),INDEX(Settings!$B$29:$B$40,MONTH(A766)))))</f>
        <v/>
      </c>
    </row>
    <row r="767" customFormat="false" ht="15" hidden="false" customHeight="false" outlineLevel="0" collapsed="false">
      <c r="H767" s="0" t="str">
        <f aca="false">IF(B767="","",IF(COUNTIF(Campaigns!$A$7:$A$300,B767)&gt;0,"✓",IF(N(C767)=0,"– no spend","⚠ add to Campaigns tab")))</f>
        <v/>
      </c>
      <c r="I767" s="83" t="str">
        <f aca="false">IF(C767="","",C767*IF(Settings!$B$24=Settings!$C$6,1,IF(Settings!$B$24="USD",1/INDEX(Settings!$B$29:$B$40,MONTH(A767)),INDEX(Settings!$B$29:$B$40,MONTH(A767)))))</f>
        <v/>
      </c>
    </row>
    <row r="768" customFormat="false" ht="15" hidden="false" customHeight="false" outlineLevel="0" collapsed="false">
      <c r="H768" s="0" t="str">
        <f aca="false">IF(B768="","",IF(COUNTIF(Campaigns!$A$7:$A$300,B768)&gt;0,"✓",IF(N(C768)=0,"– no spend","⚠ add to Campaigns tab")))</f>
        <v/>
      </c>
      <c r="I768" s="83" t="str">
        <f aca="false">IF(C768="","",C768*IF(Settings!$B$24=Settings!$C$6,1,IF(Settings!$B$24="USD",1/INDEX(Settings!$B$29:$B$40,MONTH(A768)),INDEX(Settings!$B$29:$B$40,MONTH(A768)))))</f>
        <v/>
      </c>
    </row>
    <row r="769" customFormat="false" ht="15" hidden="false" customHeight="false" outlineLevel="0" collapsed="false">
      <c r="H769" s="0" t="str">
        <f aca="false">IF(B769="","",IF(COUNTIF(Campaigns!$A$7:$A$300,B769)&gt;0,"✓",IF(N(C769)=0,"– no spend","⚠ add to Campaigns tab")))</f>
        <v/>
      </c>
      <c r="I769" s="83" t="str">
        <f aca="false">IF(C769="","",C769*IF(Settings!$B$24=Settings!$C$6,1,IF(Settings!$B$24="USD",1/INDEX(Settings!$B$29:$B$40,MONTH(A769)),INDEX(Settings!$B$29:$B$40,MONTH(A769)))))</f>
        <v/>
      </c>
    </row>
    <row r="770" customFormat="false" ht="15" hidden="false" customHeight="false" outlineLevel="0" collapsed="false">
      <c r="H770" s="0" t="str">
        <f aca="false">IF(B770="","",IF(COUNTIF(Campaigns!$A$7:$A$300,B770)&gt;0,"✓",IF(N(C770)=0,"– no spend","⚠ add to Campaigns tab")))</f>
        <v/>
      </c>
      <c r="I770" s="83" t="str">
        <f aca="false">IF(C770="","",C770*IF(Settings!$B$24=Settings!$C$6,1,IF(Settings!$B$24="USD",1/INDEX(Settings!$B$29:$B$40,MONTH(A770)),INDEX(Settings!$B$29:$B$40,MONTH(A770)))))</f>
        <v/>
      </c>
    </row>
    <row r="771" customFormat="false" ht="15" hidden="false" customHeight="false" outlineLevel="0" collapsed="false">
      <c r="H771" s="0" t="str">
        <f aca="false">IF(B771="","",IF(COUNTIF(Campaigns!$A$7:$A$300,B771)&gt;0,"✓",IF(N(C771)=0,"– no spend","⚠ add to Campaigns tab")))</f>
        <v/>
      </c>
      <c r="I771" s="83" t="str">
        <f aca="false">IF(C771="","",C771*IF(Settings!$B$24=Settings!$C$6,1,IF(Settings!$B$24="USD",1/INDEX(Settings!$B$29:$B$40,MONTH(A771)),INDEX(Settings!$B$29:$B$40,MONTH(A771)))))</f>
        <v/>
      </c>
    </row>
    <row r="772" customFormat="false" ht="15" hidden="false" customHeight="false" outlineLevel="0" collapsed="false">
      <c r="H772" s="0" t="str">
        <f aca="false">IF(B772="","",IF(COUNTIF(Campaigns!$A$7:$A$300,B772)&gt;0,"✓",IF(N(C772)=0,"– no spend","⚠ add to Campaigns tab")))</f>
        <v/>
      </c>
      <c r="I772" s="83" t="str">
        <f aca="false">IF(C772="","",C772*IF(Settings!$B$24=Settings!$C$6,1,IF(Settings!$B$24="USD",1/INDEX(Settings!$B$29:$B$40,MONTH(A772)),INDEX(Settings!$B$29:$B$40,MONTH(A772)))))</f>
        <v/>
      </c>
    </row>
    <row r="773" customFormat="false" ht="15" hidden="false" customHeight="false" outlineLevel="0" collapsed="false">
      <c r="H773" s="0" t="str">
        <f aca="false">IF(B773="","",IF(COUNTIF(Campaigns!$A$7:$A$300,B773)&gt;0,"✓",IF(N(C773)=0,"– no spend","⚠ add to Campaigns tab")))</f>
        <v/>
      </c>
      <c r="I773" s="83" t="str">
        <f aca="false">IF(C773="","",C773*IF(Settings!$B$24=Settings!$C$6,1,IF(Settings!$B$24="USD",1/INDEX(Settings!$B$29:$B$40,MONTH(A773)),INDEX(Settings!$B$29:$B$40,MONTH(A773)))))</f>
        <v/>
      </c>
    </row>
    <row r="774" customFormat="false" ht="15" hidden="false" customHeight="false" outlineLevel="0" collapsed="false">
      <c r="H774" s="0" t="str">
        <f aca="false">IF(B774="","",IF(COUNTIF(Campaigns!$A$7:$A$300,B774)&gt;0,"✓",IF(N(C774)=0,"– no spend","⚠ add to Campaigns tab")))</f>
        <v/>
      </c>
      <c r="I774" s="83" t="str">
        <f aca="false">IF(C774="","",C774*IF(Settings!$B$24=Settings!$C$6,1,IF(Settings!$B$24="USD",1/INDEX(Settings!$B$29:$B$40,MONTH(A774)),INDEX(Settings!$B$29:$B$40,MONTH(A774)))))</f>
        <v/>
      </c>
    </row>
    <row r="775" customFormat="false" ht="15" hidden="false" customHeight="false" outlineLevel="0" collapsed="false">
      <c r="H775" s="0" t="str">
        <f aca="false">IF(B775="","",IF(COUNTIF(Campaigns!$A$7:$A$300,B775)&gt;0,"✓",IF(N(C775)=0,"– no spend","⚠ add to Campaigns tab")))</f>
        <v/>
      </c>
      <c r="I775" s="83" t="str">
        <f aca="false">IF(C775="","",C775*IF(Settings!$B$24=Settings!$C$6,1,IF(Settings!$B$24="USD",1/INDEX(Settings!$B$29:$B$40,MONTH(A775)),INDEX(Settings!$B$29:$B$40,MONTH(A775)))))</f>
        <v/>
      </c>
    </row>
    <row r="776" customFormat="false" ht="15" hidden="false" customHeight="false" outlineLevel="0" collapsed="false">
      <c r="H776" s="0" t="str">
        <f aca="false">IF(B776="","",IF(COUNTIF(Campaigns!$A$7:$A$300,B776)&gt;0,"✓",IF(N(C776)=0,"– no spend","⚠ add to Campaigns tab")))</f>
        <v/>
      </c>
      <c r="I776" s="83" t="str">
        <f aca="false">IF(C776="","",C776*IF(Settings!$B$24=Settings!$C$6,1,IF(Settings!$B$24="USD",1/INDEX(Settings!$B$29:$B$40,MONTH(A776)),INDEX(Settings!$B$29:$B$40,MONTH(A776)))))</f>
        <v/>
      </c>
    </row>
    <row r="777" customFormat="false" ht="15" hidden="false" customHeight="false" outlineLevel="0" collapsed="false">
      <c r="H777" s="0" t="str">
        <f aca="false">IF(B777="","",IF(COUNTIF(Campaigns!$A$7:$A$300,B777)&gt;0,"✓",IF(N(C777)=0,"– no spend","⚠ add to Campaigns tab")))</f>
        <v/>
      </c>
      <c r="I777" s="83" t="str">
        <f aca="false">IF(C777="","",C777*IF(Settings!$B$24=Settings!$C$6,1,IF(Settings!$B$24="USD",1/INDEX(Settings!$B$29:$B$40,MONTH(A777)),INDEX(Settings!$B$29:$B$40,MONTH(A777)))))</f>
        <v/>
      </c>
    </row>
    <row r="778" customFormat="false" ht="15" hidden="false" customHeight="false" outlineLevel="0" collapsed="false">
      <c r="H778" s="0" t="str">
        <f aca="false">IF(B778="","",IF(COUNTIF(Campaigns!$A$7:$A$300,B778)&gt;0,"✓",IF(N(C778)=0,"– no spend","⚠ add to Campaigns tab")))</f>
        <v/>
      </c>
      <c r="I778" s="83" t="str">
        <f aca="false">IF(C778="","",C778*IF(Settings!$B$24=Settings!$C$6,1,IF(Settings!$B$24="USD",1/INDEX(Settings!$B$29:$B$40,MONTH(A778)),INDEX(Settings!$B$29:$B$40,MONTH(A778)))))</f>
        <v/>
      </c>
    </row>
    <row r="779" customFormat="false" ht="15" hidden="false" customHeight="false" outlineLevel="0" collapsed="false">
      <c r="H779" s="0" t="str">
        <f aca="false">IF(B779="","",IF(COUNTIF(Campaigns!$A$7:$A$300,B779)&gt;0,"✓",IF(N(C779)=0,"– no spend","⚠ add to Campaigns tab")))</f>
        <v/>
      </c>
      <c r="I779" s="83" t="str">
        <f aca="false">IF(C779="","",C779*IF(Settings!$B$24=Settings!$C$6,1,IF(Settings!$B$24="USD",1/INDEX(Settings!$B$29:$B$40,MONTH(A779)),INDEX(Settings!$B$29:$B$40,MONTH(A779)))))</f>
        <v/>
      </c>
    </row>
    <row r="780" customFormat="false" ht="15" hidden="false" customHeight="false" outlineLevel="0" collapsed="false">
      <c r="H780" s="0" t="str">
        <f aca="false">IF(B780="","",IF(COUNTIF(Campaigns!$A$7:$A$300,B780)&gt;0,"✓",IF(N(C780)=0,"– no spend","⚠ add to Campaigns tab")))</f>
        <v/>
      </c>
      <c r="I780" s="83" t="str">
        <f aca="false">IF(C780="","",C780*IF(Settings!$B$24=Settings!$C$6,1,IF(Settings!$B$24="USD",1/INDEX(Settings!$B$29:$B$40,MONTH(A780)),INDEX(Settings!$B$29:$B$40,MONTH(A780)))))</f>
        <v/>
      </c>
    </row>
    <row r="781" customFormat="false" ht="15" hidden="false" customHeight="false" outlineLevel="0" collapsed="false">
      <c r="H781" s="0" t="str">
        <f aca="false">IF(B781="","",IF(COUNTIF(Campaigns!$A$7:$A$300,B781)&gt;0,"✓",IF(N(C781)=0,"– no spend","⚠ add to Campaigns tab")))</f>
        <v/>
      </c>
      <c r="I781" s="83" t="str">
        <f aca="false">IF(C781="","",C781*IF(Settings!$B$24=Settings!$C$6,1,IF(Settings!$B$24="USD",1/INDEX(Settings!$B$29:$B$40,MONTH(A781)),INDEX(Settings!$B$29:$B$40,MONTH(A781)))))</f>
        <v/>
      </c>
    </row>
    <row r="782" customFormat="false" ht="15" hidden="false" customHeight="false" outlineLevel="0" collapsed="false">
      <c r="H782" s="0" t="str">
        <f aca="false">IF(B782="","",IF(COUNTIF(Campaigns!$A$7:$A$300,B782)&gt;0,"✓",IF(N(C782)=0,"– no spend","⚠ add to Campaigns tab")))</f>
        <v/>
      </c>
      <c r="I782" s="83" t="str">
        <f aca="false">IF(C782="","",C782*IF(Settings!$B$24=Settings!$C$6,1,IF(Settings!$B$24="USD",1/INDEX(Settings!$B$29:$B$40,MONTH(A782)),INDEX(Settings!$B$29:$B$40,MONTH(A782)))))</f>
        <v/>
      </c>
    </row>
    <row r="783" customFormat="false" ht="15" hidden="false" customHeight="false" outlineLevel="0" collapsed="false">
      <c r="H783" s="0" t="str">
        <f aca="false">IF(B783="","",IF(COUNTIF(Campaigns!$A$7:$A$300,B783)&gt;0,"✓",IF(N(C783)=0,"– no spend","⚠ add to Campaigns tab")))</f>
        <v/>
      </c>
      <c r="I783" s="83" t="str">
        <f aca="false">IF(C783="","",C783*IF(Settings!$B$24=Settings!$C$6,1,IF(Settings!$B$24="USD",1/INDEX(Settings!$B$29:$B$40,MONTH(A783)),INDEX(Settings!$B$29:$B$40,MONTH(A783)))))</f>
        <v/>
      </c>
    </row>
    <row r="784" customFormat="false" ht="15" hidden="false" customHeight="false" outlineLevel="0" collapsed="false">
      <c r="H784" s="0" t="str">
        <f aca="false">IF(B784="","",IF(COUNTIF(Campaigns!$A$7:$A$300,B784)&gt;0,"✓",IF(N(C784)=0,"– no spend","⚠ add to Campaigns tab")))</f>
        <v/>
      </c>
      <c r="I784" s="83" t="str">
        <f aca="false">IF(C784="","",C784*IF(Settings!$B$24=Settings!$C$6,1,IF(Settings!$B$24="USD",1/INDEX(Settings!$B$29:$B$40,MONTH(A784)),INDEX(Settings!$B$29:$B$40,MONTH(A784)))))</f>
        <v/>
      </c>
    </row>
    <row r="785" customFormat="false" ht="15" hidden="false" customHeight="false" outlineLevel="0" collapsed="false">
      <c r="H785" s="0" t="str">
        <f aca="false">IF(B785="","",IF(COUNTIF(Campaigns!$A$7:$A$300,B785)&gt;0,"✓",IF(N(C785)=0,"– no spend","⚠ add to Campaigns tab")))</f>
        <v/>
      </c>
      <c r="I785" s="83" t="str">
        <f aca="false">IF(C785="","",C785*IF(Settings!$B$24=Settings!$C$6,1,IF(Settings!$B$24="USD",1/INDEX(Settings!$B$29:$B$40,MONTH(A785)),INDEX(Settings!$B$29:$B$40,MONTH(A785)))))</f>
        <v/>
      </c>
    </row>
    <row r="786" customFormat="false" ht="15" hidden="false" customHeight="false" outlineLevel="0" collapsed="false">
      <c r="H786" s="0" t="str">
        <f aca="false">IF(B786="","",IF(COUNTIF(Campaigns!$A$7:$A$300,B786)&gt;0,"✓",IF(N(C786)=0,"– no spend","⚠ add to Campaigns tab")))</f>
        <v/>
      </c>
      <c r="I786" s="83" t="str">
        <f aca="false">IF(C786="","",C786*IF(Settings!$B$24=Settings!$C$6,1,IF(Settings!$B$24="USD",1/INDEX(Settings!$B$29:$B$40,MONTH(A786)),INDEX(Settings!$B$29:$B$40,MONTH(A786)))))</f>
        <v/>
      </c>
    </row>
    <row r="787" customFormat="false" ht="15" hidden="false" customHeight="false" outlineLevel="0" collapsed="false">
      <c r="H787" s="0" t="str">
        <f aca="false">IF(B787="","",IF(COUNTIF(Campaigns!$A$7:$A$300,B787)&gt;0,"✓",IF(N(C787)=0,"– no spend","⚠ add to Campaigns tab")))</f>
        <v/>
      </c>
      <c r="I787" s="83" t="str">
        <f aca="false">IF(C787="","",C787*IF(Settings!$B$24=Settings!$C$6,1,IF(Settings!$B$24="USD",1/INDEX(Settings!$B$29:$B$40,MONTH(A787)),INDEX(Settings!$B$29:$B$40,MONTH(A787)))))</f>
        <v/>
      </c>
    </row>
    <row r="788" customFormat="false" ht="15" hidden="false" customHeight="false" outlineLevel="0" collapsed="false">
      <c r="H788" s="0" t="str">
        <f aca="false">IF(B788="","",IF(COUNTIF(Campaigns!$A$7:$A$300,B788)&gt;0,"✓",IF(N(C788)=0,"– no spend","⚠ add to Campaigns tab")))</f>
        <v/>
      </c>
      <c r="I788" s="83" t="str">
        <f aca="false">IF(C788="","",C788*IF(Settings!$B$24=Settings!$C$6,1,IF(Settings!$B$24="USD",1/INDEX(Settings!$B$29:$B$40,MONTH(A788)),INDEX(Settings!$B$29:$B$40,MONTH(A788)))))</f>
        <v/>
      </c>
    </row>
    <row r="789" customFormat="false" ht="15" hidden="false" customHeight="false" outlineLevel="0" collapsed="false">
      <c r="H789" s="0" t="str">
        <f aca="false">IF(B789="","",IF(COUNTIF(Campaigns!$A$7:$A$300,B789)&gt;0,"✓",IF(N(C789)=0,"– no spend","⚠ add to Campaigns tab")))</f>
        <v/>
      </c>
      <c r="I789" s="83" t="str">
        <f aca="false">IF(C789="","",C789*IF(Settings!$B$24=Settings!$C$6,1,IF(Settings!$B$24="USD",1/INDEX(Settings!$B$29:$B$40,MONTH(A789)),INDEX(Settings!$B$29:$B$40,MONTH(A789)))))</f>
        <v/>
      </c>
    </row>
    <row r="790" customFormat="false" ht="15" hidden="false" customHeight="false" outlineLevel="0" collapsed="false">
      <c r="H790" s="0" t="str">
        <f aca="false">IF(B790="","",IF(COUNTIF(Campaigns!$A$7:$A$300,B790)&gt;0,"✓",IF(N(C790)=0,"– no spend","⚠ add to Campaigns tab")))</f>
        <v/>
      </c>
      <c r="I790" s="83" t="str">
        <f aca="false">IF(C790="","",C790*IF(Settings!$B$24=Settings!$C$6,1,IF(Settings!$B$24="USD",1/INDEX(Settings!$B$29:$B$40,MONTH(A790)),INDEX(Settings!$B$29:$B$40,MONTH(A790)))))</f>
        <v/>
      </c>
    </row>
    <row r="791" customFormat="false" ht="15" hidden="false" customHeight="false" outlineLevel="0" collapsed="false">
      <c r="H791" s="0" t="str">
        <f aca="false">IF(B791="","",IF(COUNTIF(Campaigns!$A$7:$A$300,B791)&gt;0,"✓",IF(N(C791)=0,"– no spend","⚠ add to Campaigns tab")))</f>
        <v/>
      </c>
      <c r="I791" s="83" t="str">
        <f aca="false">IF(C791="","",C791*IF(Settings!$B$24=Settings!$C$6,1,IF(Settings!$B$24="USD",1/INDEX(Settings!$B$29:$B$40,MONTH(A791)),INDEX(Settings!$B$29:$B$40,MONTH(A791)))))</f>
        <v/>
      </c>
    </row>
    <row r="792" customFormat="false" ht="15" hidden="false" customHeight="false" outlineLevel="0" collapsed="false">
      <c r="H792" s="0" t="str">
        <f aca="false">IF(B792="","",IF(COUNTIF(Campaigns!$A$7:$A$300,B792)&gt;0,"✓",IF(N(C792)=0,"– no spend","⚠ add to Campaigns tab")))</f>
        <v/>
      </c>
      <c r="I792" s="83" t="str">
        <f aca="false">IF(C792="","",C792*IF(Settings!$B$24=Settings!$C$6,1,IF(Settings!$B$24="USD",1/INDEX(Settings!$B$29:$B$40,MONTH(A792)),INDEX(Settings!$B$29:$B$40,MONTH(A792)))))</f>
        <v/>
      </c>
    </row>
    <row r="793" customFormat="false" ht="15" hidden="false" customHeight="false" outlineLevel="0" collapsed="false">
      <c r="H793" s="0" t="str">
        <f aca="false">IF(B793="","",IF(COUNTIF(Campaigns!$A$7:$A$300,B793)&gt;0,"✓",IF(N(C793)=0,"– no spend","⚠ add to Campaigns tab")))</f>
        <v/>
      </c>
      <c r="I793" s="83" t="str">
        <f aca="false">IF(C793="","",C793*IF(Settings!$B$24=Settings!$C$6,1,IF(Settings!$B$24="USD",1/INDEX(Settings!$B$29:$B$40,MONTH(A793)),INDEX(Settings!$B$29:$B$40,MONTH(A793)))))</f>
        <v/>
      </c>
    </row>
    <row r="794" customFormat="false" ht="15" hidden="false" customHeight="false" outlineLevel="0" collapsed="false">
      <c r="H794" s="0" t="str">
        <f aca="false">IF(B794="","",IF(COUNTIF(Campaigns!$A$7:$A$300,B794)&gt;0,"✓",IF(N(C794)=0,"– no spend","⚠ add to Campaigns tab")))</f>
        <v/>
      </c>
      <c r="I794" s="83" t="str">
        <f aca="false">IF(C794="","",C794*IF(Settings!$B$24=Settings!$C$6,1,IF(Settings!$B$24="USD",1/INDEX(Settings!$B$29:$B$40,MONTH(A794)),INDEX(Settings!$B$29:$B$40,MONTH(A794)))))</f>
        <v/>
      </c>
    </row>
    <row r="795" customFormat="false" ht="15" hidden="false" customHeight="false" outlineLevel="0" collapsed="false">
      <c r="H795" s="0" t="str">
        <f aca="false">IF(B795="","",IF(COUNTIF(Campaigns!$A$7:$A$300,B795)&gt;0,"✓",IF(N(C795)=0,"– no spend","⚠ add to Campaigns tab")))</f>
        <v/>
      </c>
      <c r="I795" s="83" t="str">
        <f aca="false">IF(C795="","",C795*IF(Settings!$B$24=Settings!$C$6,1,IF(Settings!$B$24="USD",1/INDEX(Settings!$B$29:$B$40,MONTH(A795)),INDEX(Settings!$B$29:$B$40,MONTH(A795)))))</f>
        <v/>
      </c>
    </row>
    <row r="796" customFormat="false" ht="15" hidden="false" customHeight="false" outlineLevel="0" collapsed="false">
      <c r="H796" s="0" t="str">
        <f aca="false">IF(B796="","",IF(COUNTIF(Campaigns!$A$7:$A$300,B796)&gt;0,"✓",IF(N(C796)=0,"– no spend","⚠ add to Campaigns tab")))</f>
        <v/>
      </c>
      <c r="I796" s="83" t="str">
        <f aca="false">IF(C796="","",C796*IF(Settings!$B$24=Settings!$C$6,1,IF(Settings!$B$24="USD",1/INDEX(Settings!$B$29:$B$40,MONTH(A796)),INDEX(Settings!$B$29:$B$40,MONTH(A796)))))</f>
        <v/>
      </c>
    </row>
    <row r="797" customFormat="false" ht="15" hidden="false" customHeight="false" outlineLevel="0" collapsed="false">
      <c r="H797" s="0" t="str">
        <f aca="false">IF(B797="","",IF(COUNTIF(Campaigns!$A$7:$A$300,B797)&gt;0,"✓",IF(N(C797)=0,"– no spend","⚠ add to Campaigns tab")))</f>
        <v/>
      </c>
      <c r="I797" s="83" t="str">
        <f aca="false">IF(C797="","",C797*IF(Settings!$B$24=Settings!$C$6,1,IF(Settings!$B$24="USD",1/INDEX(Settings!$B$29:$B$40,MONTH(A797)),INDEX(Settings!$B$29:$B$40,MONTH(A797)))))</f>
        <v/>
      </c>
    </row>
    <row r="798" customFormat="false" ht="15" hidden="false" customHeight="false" outlineLevel="0" collapsed="false">
      <c r="H798" s="0" t="str">
        <f aca="false">IF(B798="","",IF(COUNTIF(Campaigns!$A$7:$A$300,B798)&gt;0,"✓",IF(N(C798)=0,"– no spend","⚠ add to Campaigns tab")))</f>
        <v/>
      </c>
      <c r="I798" s="83" t="str">
        <f aca="false">IF(C798="","",C798*IF(Settings!$B$24=Settings!$C$6,1,IF(Settings!$B$24="USD",1/INDEX(Settings!$B$29:$B$40,MONTH(A798)),INDEX(Settings!$B$29:$B$40,MONTH(A798)))))</f>
        <v/>
      </c>
    </row>
    <row r="799" customFormat="false" ht="15" hidden="false" customHeight="false" outlineLevel="0" collapsed="false">
      <c r="H799" s="0" t="str">
        <f aca="false">IF(B799="","",IF(COUNTIF(Campaigns!$A$7:$A$300,B799)&gt;0,"✓",IF(N(C799)=0,"– no spend","⚠ add to Campaigns tab")))</f>
        <v/>
      </c>
      <c r="I799" s="83" t="str">
        <f aca="false">IF(C799="","",C799*IF(Settings!$B$24=Settings!$C$6,1,IF(Settings!$B$24="USD",1/INDEX(Settings!$B$29:$B$40,MONTH(A799)),INDEX(Settings!$B$29:$B$40,MONTH(A799)))))</f>
        <v/>
      </c>
    </row>
    <row r="800" customFormat="false" ht="15" hidden="false" customHeight="false" outlineLevel="0" collapsed="false">
      <c r="H800" s="0" t="str">
        <f aca="false">IF(B800="","",IF(COUNTIF(Campaigns!$A$7:$A$300,B800)&gt;0,"✓",IF(N(C800)=0,"– no spend","⚠ add to Campaigns tab")))</f>
        <v/>
      </c>
      <c r="I800" s="83" t="str">
        <f aca="false">IF(C800="","",C800*IF(Settings!$B$24=Settings!$C$6,1,IF(Settings!$B$24="USD",1/INDEX(Settings!$B$29:$B$40,MONTH(A800)),INDEX(Settings!$B$29:$B$40,MONTH(A800)))))</f>
        <v/>
      </c>
    </row>
    <row r="801" customFormat="false" ht="15" hidden="false" customHeight="false" outlineLevel="0" collapsed="false">
      <c r="H801" s="0" t="str">
        <f aca="false">IF(B801="","",IF(COUNTIF(Campaigns!$A$7:$A$300,B801)&gt;0,"✓",IF(N(C801)=0,"– no spend","⚠ add to Campaigns tab")))</f>
        <v/>
      </c>
      <c r="I801" s="83" t="str">
        <f aca="false">IF(C801="","",C801*IF(Settings!$B$24=Settings!$C$6,1,IF(Settings!$B$24="USD",1/INDEX(Settings!$B$29:$B$40,MONTH(A801)),INDEX(Settings!$B$29:$B$40,MONTH(A801)))))</f>
        <v/>
      </c>
    </row>
    <row r="802" customFormat="false" ht="15" hidden="false" customHeight="false" outlineLevel="0" collapsed="false">
      <c r="H802" s="0" t="str">
        <f aca="false">IF(B802="","",IF(COUNTIF(Campaigns!$A$7:$A$300,B802)&gt;0,"✓",IF(N(C802)=0,"– no spend","⚠ add to Campaigns tab")))</f>
        <v/>
      </c>
      <c r="I802" s="83" t="str">
        <f aca="false">IF(C802="","",C802*IF(Settings!$B$24=Settings!$C$6,1,IF(Settings!$B$24="USD",1/INDEX(Settings!$B$29:$B$40,MONTH(A802)),INDEX(Settings!$B$29:$B$40,MONTH(A802)))))</f>
        <v/>
      </c>
    </row>
    <row r="803" customFormat="false" ht="15" hidden="false" customHeight="false" outlineLevel="0" collapsed="false">
      <c r="H803" s="0" t="str">
        <f aca="false">IF(B803="","",IF(COUNTIF(Campaigns!$A$7:$A$300,B803)&gt;0,"✓",IF(N(C803)=0,"– no spend","⚠ add to Campaigns tab")))</f>
        <v/>
      </c>
      <c r="I803" s="83" t="str">
        <f aca="false">IF(C803="","",C803*IF(Settings!$B$24=Settings!$C$6,1,IF(Settings!$B$24="USD",1/INDEX(Settings!$B$29:$B$40,MONTH(A803)),INDEX(Settings!$B$29:$B$40,MONTH(A803)))))</f>
        <v/>
      </c>
    </row>
    <row r="804" customFormat="false" ht="15" hidden="false" customHeight="false" outlineLevel="0" collapsed="false">
      <c r="H804" s="0" t="str">
        <f aca="false">IF(B804="","",IF(COUNTIF(Campaigns!$A$7:$A$300,B804)&gt;0,"✓",IF(N(C804)=0,"– no spend","⚠ add to Campaigns tab")))</f>
        <v/>
      </c>
      <c r="I804" s="83" t="str">
        <f aca="false">IF(C804="","",C804*IF(Settings!$B$24=Settings!$C$6,1,IF(Settings!$B$24="USD",1/INDEX(Settings!$B$29:$B$40,MONTH(A804)),INDEX(Settings!$B$29:$B$40,MONTH(A804)))))</f>
        <v/>
      </c>
    </row>
    <row r="805" customFormat="false" ht="15" hidden="false" customHeight="false" outlineLevel="0" collapsed="false">
      <c r="H805" s="0" t="str">
        <f aca="false">IF(B805="","",IF(COUNTIF(Campaigns!$A$7:$A$300,B805)&gt;0,"✓",IF(N(C805)=0,"– no spend","⚠ add to Campaigns tab")))</f>
        <v/>
      </c>
      <c r="I805" s="83" t="str">
        <f aca="false">IF(C805="","",C805*IF(Settings!$B$24=Settings!$C$6,1,IF(Settings!$B$24="USD",1/INDEX(Settings!$B$29:$B$40,MONTH(A805)),INDEX(Settings!$B$29:$B$40,MONTH(A805)))))</f>
        <v/>
      </c>
    </row>
    <row r="806" customFormat="false" ht="15" hidden="false" customHeight="false" outlineLevel="0" collapsed="false">
      <c r="H806" s="0" t="str">
        <f aca="false">IF(B806="","",IF(COUNTIF(Campaigns!$A$7:$A$300,B806)&gt;0,"✓",IF(N(C806)=0,"– no spend","⚠ add to Campaigns tab")))</f>
        <v/>
      </c>
      <c r="I806" s="83" t="str">
        <f aca="false">IF(C806="","",C806*IF(Settings!$B$24=Settings!$C$6,1,IF(Settings!$B$24="USD",1/INDEX(Settings!$B$29:$B$40,MONTH(A806)),INDEX(Settings!$B$29:$B$40,MONTH(A806)))))</f>
        <v/>
      </c>
    </row>
    <row r="807" customFormat="false" ht="15" hidden="false" customHeight="false" outlineLevel="0" collapsed="false">
      <c r="H807" s="0" t="str">
        <f aca="false">IF(B807="","",IF(COUNTIF(Campaigns!$A$7:$A$300,B807)&gt;0,"✓",IF(N(C807)=0,"– no spend","⚠ add to Campaigns tab")))</f>
        <v/>
      </c>
      <c r="I807" s="83" t="str">
        <f aca="false">IF(C807="","",C807*IF(Settings!$B$24=Settings!$C$6,1,IF(Settings!$B$24="USD",1/INDEX(Settings!$B$29:$B$40,MONTH(A807)),INDEX(Settings!$B$29:$B$40,MONTH(A807)))))</f>
        <v/>
      </c>
    </row>
    <row r="808" customFormat="false" ht="15" hidden="false" customHeight="false" outlineLevel="0" collapsed="false">
      <c r="H808" s="0" t="str">
        <f aca="false">IF(B808="","",IF(COUNTIF(Campaigns!$A$7:$A$300,B808)&gt;0,"✓",IF(N(C808)=0,"– no spend","⚠ add to Campaigns tab")))</f>
        <v/>
      </c>
      <c r="I808" s="83" t="str">
        <f aca="false">IF(C808="","",C808*IF(Settings!$B$24=Settings!$C$6,1,IF(Settings!$B$24="USD",1/INDEX(Settings!$B$29:$B$40,MONTH(A808)),INDEX(Settings!$B$29:$B$40,MONTH(A808)))))</f>
        <v/>
      </c>
    </row>
    <row r="809" customFormat="false" ht="15" hidden="false" customHeight="false" outlineLevel="0" collapsed="false">
      <c r="H809" s="0" t="str">
        <f aca="false">IF(B809="","",IF(COUNTIF(Campaigns!$A$7:$A$300,B809)&gt;0,"✓",IF(N(C809)=0,"– no spend","⚠ add to Campaigns tab")))</f>
        <v/>
      </c>
      <c r="I809" s="83" t="str">
        <f aca="false">IF(C809="","",C809*IF(Settings!$B$24=Settings!$C$6,1,IF(Settings!$B$24="USD",1/INDEX(Settings!$B$29:$B$40,MONTH(A809)),INDEX(Settings!$B$29:$B$40,MONTH(A809)))))</f>
        <v/>
      </c>
    </row>
    <row r="810" customFormat="false" ht="15" hidden="false" customHeight="false" outlineLevel="0" collapsed="false">
      <c r="H810" s="0" t="str">
        <f aca="false">IF(B810="","",IF(COUNTIF(Campaigns!$A$7:$A$300,B810)&gt;0,"✓",IF(N(C810)=0,"– no spend","⚠ add to Campaigns tab")))</f>
        <v/>
      </c>
      <c r="I810" s="83" t="str">
        <f aca="false">IF(C810="","",C810*IF(Settings!$B$24=Settings!$C$6,1,IF(Settings!$B$24="USD",1/INDEX(Settings!$B$29:$B$40,MONTH(A810)),INDEX(Settings!$B$29:$B$40,MONTH(A810)))))</f>
        <v/>
      </c>
    </row>
    <row r="811" customFormat="false" ht="15" hidden="false" customHeight="false" outlineLevel="0" collapsed="false">
      <c r="H811" s="0" t="str">
        <f aca="false">IF(B811="","",IF(COUNTIF(Campaigns!$A$7:$A$300,B811)&gt;0,"✓",IF(N(C811)=0,"– no spend","⚠ add to Campaigns tab")))</f>
        <v/>
      </c>
      <c r="I811" s="83" t="str">
        <f aca="false">IF(C811="","",C811*IF(Settings!$B$24=Settings!$C$6,1,IF(Settings!$B$24="USD",1/INDEX(Settings!$B$29:$B$40,MONTH(A811)),INDEX(Settings!$B$29:$B$40,MONTH(A811)))))</f>
        <v/>
      </c>
    </row>
    <row r="812" customFormat="false" ht="15" hidden="false" customHeight="false" outlineLevel="0" collapsed="false">
      <c r="H812" s="0" t="str">
        <f aca="false">IF(B812="","",IF(COUNTIF(Campaigns!$A$7:$A$300,B812)&gt;0,"✓",IF(N(C812)=0,"– no spend","⚠ add to Campaigns tab")))</f>
        <v/>
      </c>
      <c r="I812" s="83" t="str">
        <f aca="false">IF(C812="","",C812*IF(Settings!$B$24=Settings!$C$6,1,IF(Settings!$B$24="USD",1/INDEX(Settings!$B$29:$B$40,MONTH(A812)),INDEX(Settings!$B$29:$B$40,MONTH(A812)))))</f>
        <v/>
      </c>
    </row>
    <row r="813" customFormat="false" ht="15" hidden="false" customHeight="false" outlineLevel="0" collapsed="false">
      <c r="H813" s="0" t="str">
        <f aca="false">IF(B813="","",IF(COUNTIF(Campaigns!$A$7:$A$300,B813)&gt;0,"✓",IF(N(C813)=0,"– no spend","⚠ add to Campaigns tab")))</f>
        <v/>
      </c>
      <c r="I813" s="83" t="str">
        <f aca="false">IF(C813="","",C813*IF(Settings!$B$24=Settings!$C$6,1,IF(Settings!$B$24="USD",1/INDEX(Settings!$B$29:$B$40,MONTH(A813)),INDEX(Settings!$B$29:$B$40,MONTH(A813)))))</f>
        <v/>
      </c>
    </row>
    <row r="814" customFormat="false" ht="15" hidden="false" customHeight="false" outlineLevel="0" collapsed="false">
      <c r="H814" s="0" t="str">
        <f aca="false">IF(B814="","",IF(COUNTIF(Campaigns!$A$7:$A$300,B814)&gt;0,"✓",IF(N(C814)=0,"– no spend","⚠ add to Campaigns tab")))</f>
        <v/>
      </c>
      <c r="I814" s="83" t="str">
        <f aca="false">IF(C814="","",C814*IF(Settings!$B$24=Settings!$C$6,1,IF(Settings!$B$24="USD",1/INDEX(Settings!$B$29:$B$40,MONTH(A814)),INDEX(Settings!$B$29:$B$40,MONTH(A814)))))</f>
        <v/>
      </c>
    </row>
    <row r="815" customFormat="false" ht="15" hidden="false" customHeight="false" outlineLevel="0" collapsed="false">
      <c r="H815" s="0" t="str">
        <f aca="false">IF(B815="","",IF(COUNTIF(Campaigns!$A$7:$A$300,B815)&gt;0,"✓",IF(N(C815)=0,"– no spend","⚠ add to Campaigns tab")))</f>
        <v/>
      </c>
      <c r="I815" s="83" t="str">
        <f aca="false">IF(C815="","",C815*IF(Settings!$B$24=Settings!$C$6,1,IF(Settings!$B$24="USD",1/INDEX(Settings!$B$29:$B$40,MONTH(A815)),INDEX(Settings!$B$29:$B$40,MONTH(A815)))))</f>
        <v/>
      </c>
    </row>
    <row r="816" customFormat="false" ht="15" hidden="false" customHeight="false" outlineLevel="0" collapsed="false">
      <c r="H816" s="0" t="str">
        <f aca="false">IF(B816="","",IF(COUNTIF(Campaigns!$A$7:$A$300,B816)&gt;0,"✓",IF(N(C816)=0,"– no spend","⚠ add to Campaigns tab")))</f>
        <v/>
      </c>
      <c r="I816" s="83" t="str">
        <f aca="false">IF(C816="","",C816*IF(Settings!$B$24=Settings!$C$6,1,IF(Settings!$B$24="USD",1/INDEX(Settings!$B$29:$B$40,MONTH(A816)),INDEX(Settings!$B$29:$B$40,MONTH(A816)))))</f>
        <v/>
      </c>
    </row>
    <row r="817" customFormat="false" ht="15" hidden="false" customHeight="false" outlineLevel="0" collapsed="false">
      <c r="H817" s="0" t="str">
        <f aca="false">IF(B817="","",IF(COUNTIF(Campaigns!$A$7:$A$300,B817)&gt;0,"✓",IF(N(C817)=0,"– no spend","⚠ add to Campaigns tab")))</f>
        <v/>
      </c>
      <c r="I817" s="83" t="str">
        <f aca="false">IF(C817="","",C817*IF(Settings!$B$24=Settings!$C$6,1,IF(Settings!$B$24="USD",1/INDEX(Settings!$B$29:$B$40,MONTH(A817)),INDEX(Settings!$B$29:$B$40,MONTH(A817)))))</f>
        <v/>
      </c>
    </row>
    <row r="818" customFormat="false" ht="15" hidden="false" customHeight="false" outlineLevel="0" collapsed="false">
      <c r="H818" s="0" t="str">
        <f aca="false">IF(B818="","",IF(COUNTIF(Campaigns!$A$7:$A$300,B818)&gt;0,"✓",IF(N(C818)=0,"– no spend","⚠ add to Campaigns tab")))</f>
        <v/>
      </c>
      <c r="I818" s="83" t="str">
        <f aca="false">IF(C818="","",C818*IF(Settings!$B$24=Settings!$C$6,1,IF(Settings!$B$24="USD",1/INDEX(Settings!$B$29:$B$40,MONTH(A818)),INDEX(Settings!$B$29:$B$40,MONTH(A818)))))</f>
        <v/>
      </c>
    </row>
    <row r="819" customFormat="false" ht="15" hidden="false" customHeight="false" outlineLevel="0" collapsed="false">
      <c r="H819" s="0" t="str">
        <f aca="false">IF(B819="","",IF(COUNTIF(Campaigns!$A$7:$A$300,B819)&gt;0,"✓",IF(N(C819)=0,"– no spend","⚠ add to Campaigns tab")))</f>
        <v/>
      </c>
      <c r="I819" s="83" t="str">
        <f aca="false">IF(C819="","",C819*IF(Settings!$B$24=Settings!$C$6,1,IF(Settings!$B$24="USD",1/INDEX(Settings!$B$29:$B$40,MONTH(A819)),INDEX(Settings!$B$29:$B$40,MONTH(A819)))))</f>
        <v/>
      </c>
    </row>
    <row r="820" customFormat="false" ht="15" hidden="false" customHeight="false" outlineLevel="0" collapsed="false">
      <c r="H820" s="0" t="str">
        <f aca="false">IF(B820="","",IF(COUNTIF(Campaigns!$A$7:$A$300,B820)&gt;0,"✓",IF(N(C820)=0,"– no spend","⚠ add to Campaigns tab")))</f>
        <v/>
      </c>
      <c r="I820" s="83" t="str">
        <f aca="false">IF(C820="","",C820*IF(Settings!$B$24=Settings!$C$6,1,IF(Settings!$B$24="USD",1/INDEX(Settings!$B$29:$B$40,MONTH(A820)),INDEX(Settings!$B$29:$B$40,MONTH(A820)))))</f>
        <v/>
      </c>
    </row>
    <row r="821" customFormat="false" ht="15" hidden="false" customHeight="false" outlineLevel="0" collapsed="false">
      <c r="H821" s="0" t="str">
        <f aca="false">IF(B821="","",IF(COUNTIF(Campaigns!$A$7:$A$300,B821)&gt;0,"✓",IF(N(C821)=0,"– no spend","⚠ add to Campaigns tab")))</f>
        <v/>
      </c>
      <c r="I821" s="83" t="str">
        <f aca="false">IF(C821="","",C821*IF(Settings!$B$24=Settings!$C$6,1,IF(Settings!$B$24="USD",1/INDEX(Settings!$B$29:$B$40,MONTH(A821)),INDEX(Settings!$B$29:$B$40,MONTH(A821)))))</f>
        <v/>
      </c>
    </row>
    <row r="822" customFormat="false" ht="15" hidden="false" customHeight="false" outlineLevel="0" collapsed="false">
      <c r="H822" s="0" t="str">
        <f aca="false">IF(B822="","",IF(COUNTIF(Campaigns!$A$7:$A$300,B822)&gt;0,"✓",IF(N(C822)=0,"– no spend","⚠ add to Campaigns tab")))</f>
        <v/>
      </c>
      <c r="I822" s="83" t="str">
        <f aca="false">IF(C822="","",C822*IF(Settings!$B$24=Settings!$C$6,1,IF(Settings!$B$24="USD",1/INDEX(Settings!$B$29:$B$40,MONTH(A822)),INDEX(Settings!$B$29:$B$40,MONTH(A822)))))</f>
        <v/>
      </c>
    </row>
    <row r="823" customFormat="false" ht="15" hidden="false" customHeight="false" outlineLevel="0" collapsed="false">
      <c r="H823" s="0" t="str">
        <f aca="false">IF(B823="","",IF(COUNTIF(Campaigns!$A$7:$A$300,B823)&gt;0,"✓",IF(N(C823)=0,"– no spend","⚠ add to Campaigns tab")))</f>
        <v/>
      </c>
      <c r="I823" s="83" t="str">
        <f aca="false">IF(C823="","",C823*IF(Settings!$B$24=Settings!$C$6,1,IF(Settings!$B$24="USD",1/INDEX(Settings!$B$29:$B$40,MONTH(A823)),INDEX(Settings!$B$29:$B$40,MONTH(A823)))))</f>
        <v/>
      </c>
    </row>
    <row r="824" customFormat="false" ht="15" hidden="false" customHeight="false" outlineLevel="0" collapsed="false">
      <c r="H824" s="0" t="str">
        <f aca="false">IF(B824="","",IF(COUNTIF(Campaigns!$A$7:$A$300,B824)&gt;0,"✓",IF(N(C824)=0,"– no spend","⚠ add to Campaigns tab")))</f>
        <v/>
      </c>
      <c r="I824" s="83" t="str">
        <f aca="false">IF(C824="","",C824*IF(Settings!$B$24=Settings!$C$6,1,IF(Settings!$B$24="USD",1/INDEX(Settings!$B$29:$B$40,MONTH(A824)),INDEX(Settings!$B$29:$B$40,MONTH(A824)))))</f>
        <v/>
      </c>
    </row>
    <row r="825" customFormat="false" ht="15" hidden="false" customHeight="false" outlineLevel="0" collapsed="false">
      <c r="H825" s="0" t="str">
        <f aca="false">IF(B825="","",IF(COUNTIF(Campaigns!$A$7:$A$300,B825)&gt;0,"✓",IF(N(C825)=0,"– no spend","⚠ add to Campaigns tab")))</f>
        <v/>
      </c>
      <c r="I825" s="83" t="str">
        <f aca="false">IF(C825="","",C825*IF(Settings!$B$24=Settings!$C$6,1,IF(Settings!$B$24="USD",1/INDEX(Settings!$B$29:$B$40,MONTH(A825)),INDEX(Settings!$B$29:$B$40,MONTH(A825)))))</f>
        <v/>
      </c>
    </row>
    <row r="826" customFormat="false" ht="15" hidden="false" customHeight="false" outlineLevel="0" collapsed="false">
      <c r="H826" s="0" t="str">
        <f aca="false">IF(B826="","",IF(COUNTIF(Campaigns!$A$7:$A$300,B826)&gt;0,"✓",IF(N(C826)=0,"– no spend","⚠ add to Campaigns tab")))</f>
        <v/>
      </c>
      <c r="I826" s="83" t="str">
        <f aca="false">IF(C826="","",C826*IF(Settings!$B$24=Settings!$C$6,1,IF(Settings!$B$24="USD",1/INDEX(Settings!$B$29:$B$40,MONTH(A826)),INDEX(Settings!$B$29:$B$40,MONTH(A826)))))</f>
        <v/>
      </c>
    </row>
    <row r="827" customFormat="false" ht="15" hidden="false" customHeight="false" outlineLevel="0" collapsed="false">
      <c r="H827" s="0" t="str">
        <f aca="false">IF(B827="","",IF(COUNTIF(Campaigns!$A$7:$A$300,B827)&gt;0,"✓",IF(N(C827)=0,"– no spend","⚠ add to Campaigns tab")))</f>
        <v/>
      </c>
      <c r="I827" s="83" t="str">
        <f aca="false">IF(C827="","",C827*IF(Settings!$B$24=Settings!$C$6,1,IF(Settings!$B$24="USD",1/INDEX(Settings!$B$29:$B$40,MONTH(A827)),INDEX(Settings!$B$29:$B$40,MONTH(A827)))))</f>
        <v/>
      </c>
    </row>
    <row r="828" customFormat="false" ht="15" hidden="false" customHeight="false" outlineLevel="0" collapsed="false">
      <c r="H828" s="0" t="str">
        <f aca="false">IF(B828="","",IF(COUNTIF(Campaigns!$A$7:$A$300,B828)&gt;0,"✓",IF(N(C828)=0,"– no spend","⚠ add to Campaigns tab")))</f>
        <v/>
      </c>
      <c r="I828" s="83" t="str">
        <f aca="false">IF(C828="","",C828*IF(Settings!$B$24=Settings!$C$6,1,IF(Settings!$B$24="USD",1/INDEX(Settings!$B$29:$B$40,MONTH(A828)),INDEX(Settings!$B$29:$B$40,MONTH(A828)))))</f>
        <v/>
      </c>
    </row>
    <row r="829" customFormat="false" ht="15" hidden="false" customHeight="false" outlineLevel="0" collapsed="false">
      <c r="H829" s="0" t="str">
        <f aca="false">IF(B829="","",IF(COUNTIF(Campaigns!$A$7:$A$300,B829)&gt;0,"✓",IF(N(C829)=0,"– no spend","⚠ add to Campaigns tab")))</f>
        <v/>
      </c>
      <c r="I829" s="83" t="str">
        <f aca="false">IF(C829="","",C829*IF(Settings!$B$24=Settings!$C$6,1,IF(Settings!$B$24="USD",1/INDEX(Settings!$B$29:$B$40,MONTH(A829)),INDEX(Settings!$B$29:$B$40,MONTH(A829)))))</f>
        <v/>
      </c>
    </row>
    <row r="830" customFormat="false" ht="15" hidden="false" customHeight="false" outlineLevel="0" collapsed="false">
      <c r="H830" s="0" t="str">
        <f aca="false">IF(B830="","",IF(COUNTIF(Campaigns!$A$7:$A$300,B830)&gt;0,"✓",IF(N(C830)=0,"– no spend","⚠ add to Campaigns tab")))</f>
        <v/>
      </c>
      <c r="I830" s="83" t="str">
        <f aca="false">IF(C830="","",C830*IF(Settings!$B$24=Settings!$C$6,1,IF(Settings!$B$24="USD",1/INDEX(Settings!$B$29:$B$40,MONTH(A830)),INDEX(Settings!$B$29:$B$40,MONTH(A830)))))</f>
        <v/>
      </c>
    </row>
    <row r="831" customFormat="false" ht="15" hidden="false" customHeight="false" outlineLevel="0" collapsed="false">
      <c r="H831" s="0" t="str">
        <f aca="false">IF(B831="","",IF(COUNTIF(Campaigns!$A$7:$A$300,B831)&gt;0,"✓",IF(N(C831)=0,"– no spend","⚠ add to Campaigns tab")))</f>
        <v/>
      </c>
      <c r="I831" s="83" t="str">
        <f aca="false">IF(C831="","",C831*IF(Settings!$B$24=Settings!$C$6,1,IF(Settings!$B$24="USD",1/INDEX(Settings!$B$29:$B$40,MONTH(A831)),INDEX(Settings!$B$29:$B$40,MONTH(A831)))))</f>
        <v/>
      </c>
    </row>
    <row r="832" customFormat="false" ht="15" hidden="false" customHeight="false" outlineLevel="0" collapsed="false">
      <c r="H832" s="0" t="str">
        <f aca="false">IF(B832="","",IF(COUNTIF(Campaigns!$A$7:$A$300,B832)&gt;0,"✓",IF(N(C832)=0,"– no spend","⚠ add to Campaigns tab")))</f>
        <v/>
      </c>
      <c r="I832" s="83" t="str">
        <f aca="false">IF(C832="","",C832*IF(Settings!$B$24=Settings!$C$6,1,IF(Settings!$B$24="USD",1/INDEX(Settings!$B$29:$B$40,MONTH(A832)),INDEX(Settings!$B$29:$B$40,MONTH(A832)))))</f>
        <v/>
      </c>
    </row>
    <row r="833" customFormat="false" ht="15" hidden="false" customHeight="false" outlineLevel="0" collapsed="false">
      <c r="H833" s="0" t="str">
        <f aca="false">IF(B833="","",IF(COUNTIF(Campaigns!$A$7:$A$300,B833)&gt;0,"✓",IF(N(C833)=0,"– no spend","⚠ add to Campaigns tab")))</f>
        <v/>
      </c>
      <c r="I833" s="83" t="str">
        <f aca="false">IF(C833="","",C833*IF(Settings!$B$24=Settings!$C$6,1,IF(Settings!$B$24="USD",1/INDEX(Settings!$B$29:$B$40,MONTH(A833)),INDEX(Settings!$B$29:$B$40,MONTH(A833)))))</f>
        <v/>
      </c>
    </row>
    <row r="834" customFormat="false" ht="15" hidden="false" customHeight="false" outlineLevel="0" collapsed="false">
      <c r="H834" s="0" t="str">
        <f aca="false">IF(B834="","",IF(COUNTIF(Campaigns!$A$7:$A$300,B834)&gt;0,"✓",IF(N(C834)=0,"– no spend","⚠ add to Campaigns tab")))</f>
        <v/>
      </c>
      <c r="I834" s="83" t="str">
        <f aca="false">IF(C834="","",C834*IF(Settings!$B$24=Settings!$C$6,1,IF(Settings!$B$24="USD",1/INDEX(Settings!$B$29:$B$40,MONTH(A834)),INDEX(Settings!$B$29:$B$40,MONTH(A834)))))</f>
        <v/>
      </c>
    </row>
    <row r="835" customFormat="false" ht="15" hidden="false" customHeight="false" outlineLevel="0" collapsed="false">
      <c r="H835" s="0" t="str">
        <f aca="false">IF(B835="","",IF(COUNTIF(Campaigns!$A$7:$A$300,B835)&gt;0,"✓",IF(N(C835)=0,"– no spend","⚠ add to Campaigns tab")))</f>
        <v/>
      </c>
      <c r="I835" s="83" t="str">
        <f aca="false">IF(C835="","",C835*IF(Settings!$B$24=Settings!$C$6,1,IF(Settings!$B$24="USD",1/INDEX(Settings!$B$29:$B$40,MONTH(A835)),INDEX(Settings!$B$29:$B$40,MONTH(A835)))))</f>
        <v/>
      </c>
    </row>
    <row r="836" customFormat="false" ht="15" hidden="false" customHeight="false" outlineLevel="0" collapsed="false">
      <c r="H836" s="0" t="str">
        <f aca="false">IF(B836="","",IF(COUNTIF(Campaigns!$A$7:$A$300,B836)&gt;0,"✓",IF(N(C836)=0,"– no spend","⚠ add to Campaigns tab")))</f>
        <v/>
      </c>
      <c r="I836" s="83" t="str">
        <f aca="false">IF(C836="","",C836*IF(Settings!$B$24=Settings!$C$6,1,IF(Settings!$B$24="USD",1/INDEX(Settings!$B$29:$B$40,MONTH(A836)),INDEX(Settings!$B$29:$B$40,MONTH(A836)))))</f>
        <v/>
      </c>
    </row>
    <row r="837" customFormat="false" ht="15" hidden="false" customHeight="false" outlineLevel="0" collapsed="false">
      <c r="H837" s="0" t="str">
        <f aca="false">IF(B837="","",IF(COUNTIF(Campaigns!$A$7:$A$300,B837)&gt;0,"✓",IF(N(C837)=0,"– no spend","⚠ add to Campaigns tab")))</f>
        <v/>
      </c>
      <c r="I837" s="83" t="str">
        <f aca="false">IF(C837="","",C837*IF(Settings!$B$24=Settings!$C$6,1,IF(Settings!$B$24="USD",1/INDEX(Settings!$B$29:$B$40,MONTH(A837)),INDEX(Settings!$B$29:$B$40,MONTH(A837)))))</f>
        <v/>
      </c>
    </row>
    <row r="838" customFormat="false" ht="15" hidden="false" customHeight="false" outlineLevel="0" collapsed="false">
      <c r="H838" s="0" t="str">
        <f aca="false">IF(B838="","",IF(COUNTIF(Campaigns!$A$7:$A$300,B838)&gt;0,"✓",IF(N(C838)=0,"– no spend","⚠ add to Campaigns tab")))</f>
        <v/>
      </c>
      <c r="I838" s="83" t="str">
        <f aca="false">IF(C838="","",C838*IF(Settings!$B$24=Settings!$C$6,1,IF(Settings!$B$24="USD",1/INDEX(Settings!$B$29:$B$40,MONTH(A838)),INDEX(Settings!$B$29:$B$40,MONTH(A838)))))</f>
        <v/>
      </c>
    </row>
    <row r="839" customFormat="false" ht="15" hidden="false" customHeight="false" outlineLevel="0" collapsed="false">
      <c r="H839" s="0" t="str">
        <f aca="false">IF(B839="","",IF(COUNTIF(Campaigns!$A$7:$A$300,B839)&gt;0,"✓",IF(N(C839)=0,"– no spend","⚠ add to Campaigns tab")))</f>
        <v/>
      </c>
      <c r="I839" s="83" t="str">
        <f aca="false">IF(C839="","",C839*IF(Settings!$B$24=Settings!$C$6,1,IF(Settings!$B$24="USD",1/INDEX(Settings!$B$29:$B$40,MONTH(A839)),INDEX(Settings!$B$29:$B$40,MONTH(A839)))))</f>
        <v/>
      </c>
    </row>
    <row r="840" customFormat="false" ht="15" hidden="false" customHeight="false" outlineLevel="0" collapsed="false">
      <c r="H840" s="0" t="str">
        <f aca="false">IF(B840="","",IF(COUNTIF(Campaigns!$A$7:$A$300,B840)&gt;0,"✓",IF(N(C840)=0,"– no spend","⚠ add to Campaigns tab")))</f>
        <v/>
      </c>
      <c r="I840" s="83" t="str">
        <f aca="false">IF(C840="","",C840*IF(Settings!$B$24=Settings!$C$6,1,IF(Settings!$B$24="USD",1/INDEX(Settings!$B$29:$B$40,MONTH(A840)),INDEX(Settings!$B$29:$B$40,MONTH(A840)))))</f>
        <v/>
      </c>
    </row>
    <row r="841" customFormat="false" ht="15" hidden="false" customHeight="false" outlineLevel="0" collapsed="false">
      <c r="H841" s="0" t="str">
        <f aca="false">IF(B841="","",IF(COUNTIF(Campaigns!$A$7:$A$300,B841)&gt;0,"✓",IF(N(C841)=0,"– no spend","⚠ add to Campaigns tab")))</f>
        <v/>
      </c>
      <c r="I841" s="83" t="str">
        <f aca="false">IF(C841="","",C841*IF(Settings!$B$24=Settings!$C$6,1,IF(Settings!$B$24="USD",1/INDEX(Settings!$B$29:$B$40,MONTH(A841)),INDEX(Settings!$B$29:$B$40,MONTH(A841)))))</f>
        <v/>
      </c>
    </row>
    <row r="842" customFormat="false" ht="15" hidden="false" customHeight="false" outlineLevel="0" collapsed="false">
      <c r="H842" s="0" t="str">
        <f aca="false">IF(B842="","",IF(COUNTIF(Campaigns!$A$7:$A$300,B842)&gt;0,"✓",IF(N(C842)=0,"– no spend","⚠ add to Campaigns tab")))</f>
        <v/>
      </c>
      <c r="I842" s="83" t="str">
        <f aca="false">IF(C842="","",C842*IF(Settings!$B$24=Settings!$C$6,1,IF(Settings!$B$24="USD",1/INDEX(Settings!$B$29:$B$40,MONTH(A842)),INDEX(Settings!$B$29:$B$40,MONTH(A842)))))</f>
        <v/>
      </c>
    </row>
    <row r="843" customFormat="false" ht="15" hidden="false" customHeight="false" outlineLevel="0" collapsed="false">
      <c r="H843" s="0" t="str">
        <f aca="false">IF(B843="","",IF(COUNTIF(Campaigns!$A$7:$A$300,B843)&gt;0,"✓",IF(N(C843)=0,"– no spend","⚠ add to Campaigns tab")))</f>
        <v/>
      </c>
      <c r="I843" s="83" t="str">
        <f aca="false">IF(C843="","",C843*IF(Settings!$B$24=Settings!$C$6,1,IF(Settings!$B$24="USD",1/INDEX(Settings!$B$29:$B$40,MONTH(A843)),INDEX(Settings!$B$29:$B$40,MONTH(A843)))))</f>
        <v/>
      </c>
    </row>
    <row r="844" customFormat="false" ht="15" hidden="false" customHeight="false" outlineLevel="0" collapsed="false">
      <c r="H844" s="0" t="str">
        <f aca="false">IF(B844="","",IF(COUNTIF(Campaigns!$A$7:$A$300,B844)&gt;0,"✓",IF(N(C844)=0,"– no spend","⚠ add to Campaigns tab")))</f>
        <v/>
      </c>
      <c r="I844" s="83" t="str">
        <f aca="false">IF(C844="","",C844*IF(Settings!$B$24=Settings!$C$6,1,IF(Settings!$B$24="USD",1/INDEX(Settings!$B$29:$B$40,MONTH(A844)),INDEX(Settings!$B$29:$B$40,MONTH(A844)))))</f>
        <v/>
      </c>
    </row>
    <row r="845" customFormat="false" ht="15" hidden="false" customHeight="false" outlineLevel="0" collapsed="false">
      <c r="H845" s="0" t="str">
        <f aca="false">IF(B845="","",IF(COUNTIF(Campaigns!$A$7:$A$300,B845)&gt;0,"✓",IF(N(C845)=0,"– no spend","⚠ add to Campaigns tab")))</f>
        <v/>
      </c>
      <c r="I845" s="83" t="str">
        <f aca="false">IF(C845="","",C845*IF(Settings!$B$24=Settings!$C$6,1,IF(Settings!$B$24="USD",1/INDEX(Settings!$B$29:$B$40,MONTH(A845)),INDEX(Settings!$B$29:$B$40,MONTH(A845)))))</f>
        <v/>
      </c>
    </row>
    <row r="846" customFormat="false" ht="15" hidden="false" customHeight="false" outlineLevel="0" collapsed="false">
      <c r="H846" s="0" t="str">
        <f aca="false">IF(B846="","",IF(COUNTIF(Campaigns!$A$7:$A$300,B846)&gt;0,"✓",IF(N(C846)=0,"– no spend","⚠ add to Campaigns tab")))</f>
        <v/>
      </c>
      <c r="I846" s="83" t="str">
        <f aca="false">IF(C846="","",C846*IF(Settings!$B$24=Settings!$C$6,1,IF(Settings!$B$24="USD",1/INDEX(Settings!$B$29:$B$40,MONTH(A846)),INDEX(Settings!$B$29:$B$40,MONTH(A846)))))</f>
        <v/>
      </c>
    </row>
    <row r="847" customFormat="false" ht="15" hidden="false" customHeight="false" outlineLevel="0" collapsed="false">
      <c r="H847" s="0" t="str">
        <f aca="false">IF(B847="","",IF(COUNTIF(Campaigns!$A$7:$A$300,B847)&gt;0,"✓",IF(N(C847)=0,"– no spend","⚠ add to Campaigns tab")))</f>
        <v/>
      </c>
      <c r="I847" s="83" t="str">
        <f aca="false">IF(C847="","",C847*IF(Settings!$B$24=Settings!$C$6,1,IF(Settings!$B$24="USD",1/INDEX(Settings!$B$29:$B$40,MONTH(A847)),INDEX(Settings!$B$29:$B$40,MONTH(A847)))))</f>
        <v/>
      </c>
    </row>
    <row r="848" customFormat="false" ht="15" hidden="false" customHeight="false" outlineLevel="0" collapsed="false">
      <c r="H848" s="0" t="str">
        <f aca="false">IF(B848="","",IF(COUNTIF(Campaigns!$A$7:$A$300,B848)&gt;0,"✓",IF(N(C848)=0,"– no spend","⚠ add to Campaigns tab")))</f>
        <v/>
      </c>
      <c r="I848" s="83" t="str">
        <f aca="false">IF(C848="","",C848*IF(Settings!$B$24=Settings!$C$6,1,IF(Settings!$B$24="USD",1/INDEX(Settings!$B$29:$B$40,MONTH(A848)),INDEX(Settings!$B$29:$B$40,MONTH(A848)))))</f>
        <v/>
      </c>
    </row>
    <row r="849" customFormat="false" ht="15" hidden="false" customHeight="false" outlineLevel="0" collapsed="false">
      <c r="H849" s="0" t="str">
        <f aca="false">IF(B849="","",IF(COUNTIF(Campaigns!$A$7:$A$300,B849)&gt;0,"✓",IF(N(C849)=0,"– no spend","⚠ add to Campaigns tab")))</f>
        <v/>
      </c>
      <c r="I849" s="83" t="str">
        <f aca="false">IF(C849="","",C849*IF(Settings!$B$24=Settings!$C$6,1,IF(Settings!$B$24="USD",1/INDEX(Settings!$B$29:$B$40,MONTH(A849)),INDEX(Settings!$B$29:$B$40,MONTH(A849)))))</f>
        <v/>
      </c>
    </row>
    <row r="850" customFormat="false" ht="15" hidden="false" customHeight="false" outlineLevel="0" collapsed="false">
      <c r="H850" s="0" t="str">
        <f aca="false">IF(B850="","",IF(COUNTIF(Campaigns!$A$7:$A$300,B850)&gt;0,"✓",IF(N(C850)=0,"– no spend","⚠ add to Campaigns tab")))</f>
        <v/>
      </c>
      <c r="I850" s="83" t="str">
        <f aca="false">IF(C850="","",C850*IF(Settings!$B$24=Settings!$C$6,1,IF(Settings!$B$24="USD",1/INDEX(Settings!$B$29:$B$40,MONTH(A850)),INDEX(Settings!$B$29:$B$40,MONTH(A850)))))</f>
        <v/>
      </c>
    </row>
    <row r="851" customFormat="false" ht="15" hidden="false" customHeight="false" outlineLevel="0" collapsed="false">
      <c r="H851" s="0" t="str">
        <f aca="false">IF(B851="","",IF(COUNTIF(Campaigns!$A$7:$A$300,B851)&gt;0,"✓",IF(N(C851)=0,"– no spend","⚠ add to Campaigns tab")))</f>
        <v/>
      </c>
      <c r="I851" s="83" t="str">
        <f aca="false">IF(C851="","",C851*IF(Settings!$B$24=Settings!$C$6,1,IF(Settings!$B$24="USD",1/INDEX(Settings!$B$29:$B$40,MONTH(A851)),INDEX(Settings!$B$29:$B$40,MONTH(A851)))))</f>
        <v/>
      </c>
    </row>
    <row r="852" customFormat="false" ht="15" hidden="false" customHeight="false" outlineLevel="0" collapsed="false">
      <c r="H852" s="0" t="str">
        <f aca="false">IF(B852="","",IF(COUNTIF(Campaigns!$A$7:$A$300,B852)&gt;0,"✓",IF(N(C852)=0,"– no spend","⚠ add to Campaigns tab")))</f>
        <v/>
      </c>
      <c r="I852" s="83" t="str">
        <f aca="false">IF(C852="","",C852*IF(Settings!$B$24=Settings!$C$6,1,IF(Settings!$B$24="USD",1/INDEX(Settings!$B$29:$B$40,MONTH(A852)),INDEX(Settings!$B$29:$B$40,MONTH(A852)))))</f>
        <v/>
      </c>
    </row>
    <row r="853" customFormat="false" ht="15" hidden="false" customHeight="false" outlineLevel="0" collapsed="false">
      <c r="H853" s="0" t="str">
        <f aca="false">IF(B853="","",IF(COUNTIF(Campaigns!$A$7:$A$300,B853)&gt;0,"✓",IF(N(C853)=0,"– no spend","⚠ add to Campaigns tab")))</f>
        <v/>
      </c>
      <c r="I853" s="83" t="str">
        <f aca="false">IF(C853="","",C853*IF(Settings!$B$24=Settings!$C$6,1,IF(Settings!$B$24="USD",1/INDEX(Settings!$B$29:$B$40,MONTH(A853)),INDEX(Settings!$B$29:$B$40,MONTH(A853)))))</f>
        <v/>
      </c>
    </row>
    <row r="854" customFormat="false" ht="15" hidden="false" customHeight="false" outlineLevel="0" collapsed="false">
      <c r="H854" s="0" t="str">
        <f aca="false">IF(B854="","",IF(COUNTIF(Campaigns!$A$7:$A$300,B854)&gt;0,"✓",IF(N(C854)=0,"– no spend","⚠ add to Campaigns tab")))</f>
        <v/>
      </c>
      <c r="I854" s="83" t="str">
        <f aca="false">IF(C854="","",C854*IF(Settings!$B$24=Settings!$C$6,1,IF(Settings!$B$24="USD",1/INDEX(Settings!$B$29:$B$40,MONTH(A854)),INDEX(Settings!$B$29:$B$40,MONTH(A854)))))</f>
        <v/>
      </c>
    </row>
    <row r="855" customFormat="false" ht="15" hidden="false" customHeight="false" outlineLevel="0" collapsed="false">
      <c r="H855" s="0" t="str">
        <f aca="false">IF(B855="","",IF(COUNTIF(Campaigns!$A$7:$A$300,B855)&gt;0,"✓",IF(N(C855)=0,"– no spend","⚠ add to Campaigns tab")))</f>
        <v/>
      </c>
      <c r="I855" s="83" t="str">
        <f aca="false">IF(C855="","",C855*IF(Settings!$B$24=Settings!$C$6,1,IF(Settings!$B$24="USD",1/INDEX(Settings!$B$29:$B$40,MONTH(A855)),INDEX(Settings!$B$29:$B$40,MONTH(A855)))))</f>
        <v/>
      </c>
    </row>
    <row r="856" customFormat="false" ht="15" hidden="false" customHeight="false" outlineLevel="0" collapsed="false">
      <c r="H856" s="0" t="str">
        <f aca="false">IF(B856="","",IF(COUNTIF(Campaigns!$A$7:$A$300,B856)&gt;0,"✓",IF(N(C856)=0,"– no spend","⚠ add to Campaigns tab")))</f>
        <v/>
      </c>
      <c r="I856" s="83" t="str">
        <f aca="false">IF(C856="","",C856*IF(Settings!$B$24=Settings!$C$6,1,IF(Settings!$B$24="USD",1/INDEX(Settings!$B$29:$B$40,MONTH(A856)),INDEX(Settings!$B$29:$B$40,MONTH(A856)))))</f>
        <v/>
      </c>
    </row>
    <row r="857" customFormat="false" ht="15" hidden="false" customHeight="false" outlineLevel="0" collapsed="false">
      <c r="H857" s="0" t="str">
        <f aca="false">IF(B857="","",IF(COUNTIF(Campaigns!$A$7:$A$300,B857)&gt;0,"✓",IF(N(C857)=0,"– no spend","⚠ add to Campaigns tab")))</f>
        <v/>
      </c>
      <c r="I857" s="83" t="str">
        <f aca="false">IF(C857="","",C857*IF(Settings!$B$24=Settings!$C$6,1,IF(Settings!$B$24="USD",1/INDEX(Settings!$B$29:$B$40,MONTH(A857)),INDEX(Settings!$B$29:$B$40,MONTH(A857)))))</f>
        <v/>
      </c>
    </row>
    <row r="858" customFormat="false" ht="15" hidden="false" customHeight="false" outlineLevel="0" collapsed="false">
      <c r="H858" s="0" t="str">
        <f aca="false">IF(B858="","",IF(COUNTIF(Campaigns!$A$7:$A$300,B858)&gt;0,"✓",IF(N(C858)=0,"– no spend","⚠ add to Campaigns tab")))</f>
        <v/>
      </c>
      <c r="I858" s="83" t="str">
        <f aca="false">IF(C858="","",C858*IF(Settings!$B$24=Settings!$C$6,1,IF(Settings!$B$24="USD",1/INDEX(Settings!$B$29:$B$40,MONTH(A858)),INDEX(Settings!$B$29:$B$40,MONTH(A858)))))</f>
        <v/>
      </c>
    </row>
    <row r="859" customFormat="false" ht="15" hidden="false" customHeight="false" outlineLevel="0" collapsed="false">
      <c r="H859" s="0" t="str">
        <f aca="false">IF(B859="","",IF(COUNTIF(Campaigns!$A$7:$A$300,B859)&gt;0,"✓",IF(N(C859)=0,"– no spend","⚠ add to Campaigns tab")))</f>
        <v/>
      </c>
      <c r="I859" s="83" t="str">
        <f aca="false">IF(C859="","",C859*IF(Settings!$B$24=Settings!$C$6,1,IF(Settings!$B$24="USD",1/INDEX(Settings!$B$29:$B$40,MONTH(A859)),INDEX(Settings!$B$29:$B$40,MONTH(A859)))))</f>
        <v/>
      </c>
    </row>
    <row r="860" customFormat="false" ht="15" hidden="false" customHeight="false" outlineLevel="0" collapsed="false">
      <c r="H860" s="0" t="str">
        <f aca="false">IF(B860="","",IF(COUNTIF(Campaigns!$A$7:$A$300,B860)&gt;0,"✓",IF(N(C860)=0,"– no spend","⚠ add to Campaigns tab")))</f>
        <v/>
      </c>
      <c r="I860" s="83" t="str">
        <f aca="false">IF(C860="","",C860*IF(Settings!$B$24=Settings!$C$6,1,IF(Settings!$B$24="USD",1/INDEX(Settings!$B$29:$B$40,MONTH(A860)),INDEX(Settings!$B$29:$B$40,MONTH(A860)))))</f>
        <v/>
      </c>
    </row>
    <row r="861" customFormat="false" ht="15" hidden="false" customHeight="false" outlineLevel="0" collapsed="false">
      <c r="H861" s="0" t="str">
        <f aca="false">IF(B861="","",IF(COUNTIF(Campaigns!$A$7:$A$300,B861)&gt;0,"✓",IF(N(C861)=0,"– no spend","⚠ add to Campaigns tab")))</f>
        <v/>
      </c>
      <c r="I861" s="83" t="str">
        <f aca="false">IF(C861="","",C861*IF(Settings!$B$24=Settings!$C$6,1,IF(Settings!$B$24="USD",1/INDEX(Settings!$B$29:$B$40,MONTH(A861)),INDEX(Settings!$B$29:$B$40,MONTH(A861)))))</f>
        <v/>
      </c>
    </row>
    <row r="862" customFormat="false" ht="15" hidden="false" customHeight="false" outlineLevel="0" collapsed="false">
      <c r="H862" s="0" t="str">
        <f aca="false">IF(B862="","",IF(COUNTIF(Campaigns!$A$7:$A$300,B862)&gt;0,"✓",IF(N(C862)=0,"– no spend","⚠ add to Campaigns tab")))</f>
        <v/>
      </c>
      <c r="I862" s="83" t="str">
        <f aca="false">IF(C862="","",C862*IF(Settings!$B$24=Settings!$C$6,1,IF(Settings!$B$24="USD",1/INDEX(Settings!$B$29:$B$40,MONTH(A862)),INDEX(Settings!$B$29:$B$40,MONTH(A862)))))</f>
        <v/>
      </c>
    </row>
    <row r="863" customFormat="false" ht="15" hidden="false" customHeight="false" outlineLevel="0" collapsed="false">
      <c r="H863" s="0" t="str">
        <f aca="false">IF(B863="","",IF(COUNTIF(Campaigns!$A$7:$A$300,B863)&gt;0,"✓",IF(N(C863)=0,"– no spend","⚠ add to Campaigns tab")))</f>
        <v/>
      </c>
      <c r="I863" s="83" t="str">
        <f aca="false">IF(C863="","",C863*IF(Settings!$B$24=Settings!$C$6,1,IF(Settings!$B$24="USD",1/INDEX(Settings!$B$29:$B$40,MONTH(A863)),INDEX(Settings!$B$29:$B$40,MONTH(A863)))))</f>
        <v/>
      </c>
    </row>
    <row r="864" customFormat="false" ht="15" hidden="false" customHeight="false" outlineLevel="0" collapsed="false">
      <c r="H864" s="0" t="str">
        <f aca="false">IF(B864="","",IF(COUNTIF(Campaigns!$A$7:$A$300,B864)&gt;0,"✓",IF(N(C864)=0,"– no spend","⚠ add to Campaigns tab")))</f>
        <v/>
      </c>
      <c r="I864" s="83" t="str">
        <f aca="false">IF(C864="","",C864*IF(Settings!$B$24=Settings!$C$6,1,IF(Settings!$B$24="USD",1/INDEX(Settings!$B$29:$B$40,MONTH(A864)),INDEX(Settings!$B$29:$B$40,MONTH(A864)))))</f>
        <v/>
      </c>
    </row>
    <row r="865" customFormat="false" ht="15" hidden="false" customHeight="false" outlineLevel="0" collapsed="false">
      <c r="H865" s="0" t="str">
        <f aca="false">IF(B865="","",IF(COUNTIF(Campaigns!$A$7:$A$300,B865)&gt;0,"✓",IF(N(C865)=0,"– no spend","⚠ add to Campaigns tab")))</f>
        <v/>
      </c>
      <c r="I865" s="83" t="str">
        <f aca="false">IF(C865="","",C865*IF(Settings!$B$24=Settings!$C$6,1,IF(Settings!$B$24="USD",1/INDEX(Settings!$B$29:$B$40,MONTH(A865)),INDEX(Settings!$B$29:$B$40,MONTH(A865)))))</f>
        <v/>
      </c>
    </row>
    <row r="866" customFormat="false" ht="15" hidden="false" customHeight="false" outlineLevel="0" collapsed="false">
      <c r="H866" s="0" t="str">
        <f aca="false">IF(B866="","",IF(COUNTIF(Campaigns!$A$7:$A$300,B866)&gt;0,"✓",IF(N(C866)=0,"– no spend","⚠ add to Campaigns tab")))</f>
        <v/>
      </c>
      <c r="I866" s="83" t="str">
        <f aca="false">IF(C866="","",C866*IF(Settings!$B$24=Settings!$C$6,1,IF(Settings!$B$24="USD",1/INDEX(Settings!$B$29:$B$40,MONTH(A866)),INDEX(Settings!$B$29:$B$40,MONTH(A866)))))</f>
        <v/>
      </c>
    </row>
    <row r="867" customFormat="false" ht="15" hidden="false" customHeight="false" outlineLevel="0" collapsed="false">
      <c r="H867" s="0" t="str">
        <f aca="false">IF(B867="","",IF(COUNTIF(Campaigns!$A$7:$A$300,B867)&gt;0,"✓",IF(N(C867)=0,"– no spend","⚠ add to Campaigns tab")))</f>
        <v/>
      </c>
      <c r="I867" s="83" t="str">
        <f aca="false">IF(C867="","",C867*IF(Settings!$B$24=Settings!$C$6,1,IF(Settings!$B$24="USD",1/INDEX(Settings!$B$29:$B$40,MONTH(A867)),INDEX(Settings!$B$29:$B$40,MONTH(A867)))))</f>
        <v/>
      </c>
    </row>
    <row r="868" customFormat="false" ht="15" hidden="false" customHeight="false" outlineLevel="0" collapsed="false">
      <c r="H868" s="0" t="str">
        <f aca="false">IF(B868="","",IF(COUNTIF(Campaigns!$A$7:$A$300,B868)&gt;0,"✓",IF(N(C868)=0,"– no spend","⚠ add to Campaigns tab")))</f>
        <v/>
      </c>
      <c r="I868" s="83" t="str">
        <f aca="false">IF(C868="","",C868*IF(Settings!$B$24=Settings!$C$6,1,IF(Settings!$B$24="USD",1/INDEX(Settings!$B$29:$B$40,MONTH(A868)),INDEX(Settings!$B$29:$B$40,MONTH(A868)))))</f>
        <v/>
      </c>
    </row>
    <row r="869" customFormat="false" ht="15" hidden="false" customHeight="false" outlineLevel="0" collapsed="false">
      <c r="H869" s="0" t="str">
        <f aca="false">IF(B869="","",IF(COUNTIF(Campaigns!$A$7:$A$300,B869)&gt;0,"✓",IF(N(C869)=0,"– no spend","⚠ add to Campaigns tab")))</f>
        <v/>
      </c>
      <c r="I869" s="83" t="str">
        <f aca="false">IF(C869="","",C869*IF(Settings!$B$24=Settings!$C$6,1,IF(Settings!$B$24="USD",1/INDEX(Settings!$B$29:$B$40,MONTH(A869)),INDEX(Settings!$B$29:$B$40,MONTH(A869)))))</f>
        <v/>
      </c>
    </row>
    <row r="870" customFormat="false" ht="15" hidden="false" customHeight="false" outlineLevel="0" collapsed="false">
      <c r="H870" s="0" t="str">
        <f aca="false">IF(B870="","",IF(COUNTIF(Campaigns!$A$7:$A$300,B870)&gt;0,"✓",IF(N(C870)=0,"– no spend","⚠ add to Campaigns tab")))</f>
        <v/>
      </c>
      <c r="I870" s="83" t="str">
        <f aca="false">IF(C870="","",C870*IF(Settings!$B$24=Settings!$C$6,1,IF(Settings!$B$24="USD",1/INDEX(Settings!$B$29:$B$40,MONTH(A870)),INDEX(Settings!$B$29:$B$40,MONTH(A870)))))</f>
        <v/>
      </c>
    </row>
    <row r="871" customFormat="false" ht="15" hidden="false" customHeight="false" outlineLevel="0" collapsed="false">
      <c r="H871" s="0" t="str">
        <f aca="false">IF(B871="","",IF(COUNTIF(Campaigns!$A$7:$A$300,B871)&gt;0,"✓",IF(N(C871)=0,"– no spend","⚠ add to Campaigns tab")))</f>
        <v/>
      </c>
      <c r="I871" s="83" t="str">
        <f aca="false">IF(C871="","",C871*IF(Settings!$B$24=Settings!$C$6,1,IF(Settings!$B$24="USD",1/INDEX(Settings!$B$29:$B$40,MONTH(A871)),INDEX(Settings!$B$29:$B$40,MONTH(A871)))))</f>
        <v/>
      </c>
    </row>
    <row r="872" customFormat="false" ht="15" hidden="false" customHeight="false" outlineLevel="0" collapsed="false">
      <c r="H872" s="0" t="str">
        <f aca="false">IF(B872="","",IF(COUNTIF(Campaigns!$A$7:$A$300,B872)&gt;0,"✓",IF(N(C872)=0,"– no spend","⚠ add to Campaigns tab")))</f>
        <v/>
      </c>
      <c r="I872" s="83" t="str">
        <f aca="false">IF(C872="","",C872*IF(Settings!$B$24=Settings!$C$6,1,IF(Settings!$B$24="USD",1/INDEX(Settings!$B$29:$B$40,MONTH(A872)),INDEX(Settings!$B$29:$B$40,MONTH(A872)))))</f>
        <v/>
      </c>
    </row>
    <row r="873" customFormat="false" ht="15" hidden="false" customHeight="false" outlineLevel="0" collapsed="false">
      <c r="H873" s="0" t="str">
        <f aca="false">IF(B873="","",IF(COUNTIF(Campaigns!$A$7:$A$300,B873)&gt;0,"✓",IF(N(C873)=0,"– no spend","⚠ add to Campaigns tab")))</f>
        <v/>
      </c>
      <c r="I873" s="83" t="str">
        <f aca="false">IF(C873="","",C873*IF(Settings!$B$24=Settings!$C$6,1,IF(Settings!$B$24="USD",1/INDEX(Settings!$B$29:$B$40,MONTH(A873)),INDEX(Settings!$B$29:$B$40,MONTH(A873)))))</f>
        <v/>
      </c>
    </row>
    <row r="874" customFormat="false" ht="15" hidden="false" customHeight="false" outlineLevel="0" collapsed="false">
      <c r="H874" s="0" t="str">
        <f aca="false">IF(B874="","",IF(COUNTIF(Campaigns!$A$7:$A$300,B874)&gt;0,"✓",IF(N(C874)=0,"– no spend","⚠ add to Campaigns tab")))</f>
        <v/>
      </c>
      <c r="I874" s="83" t="str">
        <f aca="false">IF(C874="","",C874*IF(Settings!$B$24=Settings!$C$6,1,IF(Settings!$B$24="USD",1/INDEX(Settings!$B$29:$B$40,MONTH(A874)),INDEX(Settings!$B$29:$B$40,MONTH(A874)))))</f>
        <v/>
      </c>
    </row>
    <row r="875" customFormat="false" ht="15" hidden="false" customHeight="false" outlineLevel="0" collapsed="false">
      <c r="H875" s="0" t="str">
        <f aca="false">IF(B875="","",IF(COUNTIF(Campaigns!$A$7:$A$300,B875)&gt;0,"✓",IF(N(C875)=0,"– no spend","⚠ add to Campaigns tab")))</f>
        <v/>
      </c>
      <c r="I875" s="83" t="str">
        <f aca="false">IF(C875="","",C875*IF(Settings!$B$24=Settings!$C$6,1,IF(Settings!$B$24="USD",1/INDEX(Settings!$B$29:$B$40,MONTH(A875)),INDEX(Settings!$B$29:$B$40,MONTH(A875)))))</f>
        <v/>
      </c>
    </row>
    <row r="876" customFormat="false" ht="15" hidden="false" customHeight="false" outlineLevel="0" collapsed="false">
      <c r="H876" s="0" t="str">
        <f aca="false">IF(B876="","",IF(COUNTIF(Campaigns!$A$7:$A$300,B876)&gt;0,"✓",IF(N(C876)=0,"– no spend","⚠ add to Campaigns tab")))</f>
        <v/>
      </c>
      <c r="I876" s="83" t="str">
        <f aca="false">IF(C876="","",C876*IF(Settings!$B$24=Settings!$C$6,1,IF(Settings!$B$24="USD",1/INDEX(Settings!$B$29:$B$40,MONTH(A876)),INDEX(Settings!$B$29:$B$40,MONTH(A876)))))</f>
        <v/>
      </c>
    </row>
    <row r="877" customFormat="false" ht="15" hidden="false" customHeight="false" outlineLevel="0" collapsed="false">
      <c r="H877" s="0" t="str">
        <f aca="false">IF(B877="","",IF(COUNTIF(Campaigns!$A$7:$A$300,B877)&gt;0,"✓",IF(N(C877)=0,"– no spend","⚠ add to Campaigns tab")))</f>
        <v/>
      </c>
      <c r="I877" s="83" t="str">
        <f aca="false">IF(C877="","",C877*IF(Settings!$B$24=Settings!$C$6,1,IF(Settings!$B$24="USD",1/INDEX(Settings!$B$29:$B$40,MONTH(A877)),INDEX(Settings!$B$29:$B$40,MONTH(A877)))))</f>
        <v/>
      </c>
    </row>
    <row r="878" customFormat="false" ht="15" hidden="false" customHeight="false" outlineLevel="0" collapsed="false">
      <c r="H878" s="0" t="str">
        <f aca="false">IF(B878="","",IF(COUNTIF(Campaigns!$A$7:$A$300,B878)&gt;0,"✓",IF(N(C878)=0,"– no spend","⚠ add to Campaigns tab")))</f>
        <v/>
      </c>
      <c r="I878" s="83" t="str">
        <f aca="false">IF(C878="","",C878*IF(Settings!$B$24=Settings!$C$6,1,IF(Settings!$B$24="USD",1/INDEX(Settings!$B$29:$B$40,MONTH(A878)),INDEX(Settings!$B$29:$B$40,MONTH(A878)))))</f>
        <v/>
      </c>
    </row>
    <row r="879" customFormat="false" ht="15" hidden="false" customHeight="false" outlineLevel="0" collapsed="false">
      <c r="H879" s="0" t="str">
        <f aca="false">IF(B879="","",IF(COUNTIF(Campaigns!$A$7:$A$300,B879)&gt;0,"✓",IF(N(C879)=0,"– no spend","⚠ add to Campaigns tab")))</f>
        <v/>
      </c>
      <c r="I879" s="83" t="str">
        <f aca="false">IF(C879="","",C879*IF(Settings!$B$24=Settings!$C$6,1,IF(Settings!$B$24="USD",1/INDEX(Settings!$B$29:$B$40,MONTH(A879)),INDEX(Settings!$B$29:$B$40,MONTH(A879)))))</f>
        <v/>
      </c>
    </row>
    <row r="880" customFormat="false" ht="15" hidden="false" customHeight="false" outlineLevel="0" collapsed="false">
      <c r="H880" s="0" t="str">
        <f aca="false">IF(B880="","",IF(COUNTIF(Campaigns!$A$7:$A$300,B880)&gt;0,"✓",IF(N(C880)=0,"– no spend","⚠ add to Campaigns tab")))</f>
        <v/>
      </c>
      <c r="I880" s="83" t="str">
        <f aca="false">IF(C880="","",C880*IF(Settings!$B$24=Settings!$C$6,1,IF(Settings!$B$24="USD",1/INDEX(Settings!$B$29:$B$40,MONTH(A880)),INDEX(Settings!$B$29:$B$40,MONTH(A880)))))</f>
        <v/>
      </c>
    </row>
    <row r="881" customFormat="false" ht="15" hidden="false" customHeight="false" outlineLevel="0" collapsed="false">
      <c r="H881" s="0" t="str">
        <f aca="false">IF(B881="","",IF(COUNTIF(Campaigns!$A$7:$A$300,B881)&gt;0,"✓",IF(N(C881)=0,"– no spend","⚠ add to Campaigns tab")))</f>
        <v/>
      </c>
      <c r="I881" s="83" t="str">
        <f aca="false">IF(C881="","",C881*IF(Settings!$B$24=Settings!$C$6,1,IF(Settings!$B$24="USD",1/INDEX(Settings!$B$29:$B$40,MONTH(A881)),INDEX(Settings!$B$29:$B$40,MONTH(A881)))))</f>
        <v/>
      </c>
    </row>
    <row r="882" customFormat="false" ht="15" hidden="false" customHeight="false" outlineLevel="0" collapsed="false">
      <c r="H882" s="0" t="str">
        <f aca="false">IF(B882="","",IF(COUNTIF(Campaigns!$A$7:$A$300,B882)&gt;0,"✓",IF(N(C882)=0,"– no spend","⚠ add to Campaigns tab")))</f>
        <v/>
      </c>
      <c r="I882" s="83" t="str">
        <f aca="false">IF(C882="","",C882*IF(Settings!$B$24=Settings!$C$6,1,IF(Settings!$B$24="USD",1/INDEX(Settings!$B$29:$B$40,MONTH(A882)),INDEX(Settings!$B$29:$B$40,MONTH(A882)))))</f>
        <v/>
      </c>
    </row>
    <row r="883" customFormat="false" ht="15" hidden="false" customHeight="false" outlineLevel="0" collapsed="false">
      <c r="H883" s="0" t="str">
        <f aca="false">IF(B883="","",IF(COUNTIF(Campaigns!$A$7:$A$300,B883)&gt;0,"✓",IF(N(C883)=0,"– no spend","⚠ add to Campaigns tab")))</f>
        <v/>
      </c>
      <c r="I883" s="83" t="str">
        <f aca="false">IF(C883="","",C883*IF(Settings!$B$24=Settings!$C$6,1,IF(Settings!$B$24="USD",1/INDEX(Settings!$B$29:$B$40,MONTH(A883)),INDEX(Settings!$B$29:$B$40,MONTH(A883)))))</f>
        <v/>
      </c>
    </row>
    <row r="884" customFormat="false" ht="15" hidden="false" customHeight="false" outlineLevel="0" collapsed="false">
      <c r="H884" s="0" t="str">
        <f aca="false">IF(B884="","",IF(COUNTIF(Campaigns!$A$7:$A$300,B884)&gt;0,"✓",IF(N(C884)=0,"– no spend","⚠ add to Campaigns tab")))</f>
        <v/>
      </c>
      <c r="I884" s="83" t="str">
        <f aca="false">IF(C884="","",C884*IF(Settings!$B$24=Settings!$C$6,1,IF(Settings!$B$24="USD",1/INDEX(Settings!$B$29:$B$40,MONTH(A884)),INDEX(Settings!$B$29:$B$40,MONTH(A884)))))</f>
        <v/>
      </c>
    </row>
    <row r="885" customFormat="false" ht="15" hidden="false" customHeight="false" outlineLevel="0" collapsed="false">
      <c r="H885" s="0" t="str">
        <f aca="false">IF(B885="","",IF(COUNTIF(Campaigns!$A$7:$A$300,B885)&gt;0,"✓",IF(N(C885)=0,"– no spend","⚠ add to Campaigns tab")))</f>
        <v/>
      </c>
      <c r="I885" s="83" t="str">
        <f aca="false">IF(C885="","",C885*IF(Settings!$B$24=Settings!$C$6,1,IF(Settings!$B$24="USD",1/INDEX(Settings!$B$29:$B$40,MONTH(A885)),INDEX(Settings!$B$29:$B$40,MONTH(A885)))))</f>
        <v/>
      </c>
    </row>
    <row r="886" customFormat="false" ht="15" hidden="false" customHeight="false" outlineLevel="0" collapsed="false">
      <c r="H886" s="0" t="str">
        <f aca="false">IF(B886="","",IF(COUNTIF(Campaigns!$A$7:$A$300,B886)&gt;0,"✓",IF(N(C886)=0,"– no spend","⚠ add to Campaigns tab")))</f>
        <v/>
      </c>
      <c r="I886" s="83" t="str">
        <f aca="false">IF(C886="","",C886*IF(Settings!$B$24=Settings!$C$6,1,IF(Settings!$B$24="USD",1/INDEX(Settings!$B$29:$B$40,MONTH(A886)),INDEX(Settings!$B$29:$B$40,MONTH(A886)))))</f>
        <v/>
      </c>
    </row>
    <row r="887" customFormat="false" ht="15" hidden="false" customHeight="false" outlineLevel="0" collapsed="false">
      <c r="H887" s="0" t="str">
        <f aca="false">IF(B887="","",IF(COUNTIF(Campaigns!$A$7:$A$300,B887)&gt;0,"✓",IF(N(C887)=0,"– no spend","⚠ add to Campaigns tab")))</f>
        <v/>
      </c>
      <c r="I887" s="83" t="str">
        <f aca="false">IF(C887="","",C887*IF(Settings!$B$24=Settings!$C$6,1,IF(Settings!$B$24="USD",1/INDEX(Settings!$B$29:$B$40,MONTH(A887)),INDEX(Settings!$B$29:$B$40,MONTH(A887)))))</f>
        <v/>
      </c>
    </row>
    <row r="888" customFormat="false" ht="15" hidden="false" customHeight="false" outlineLevel="0" collapsed="false">
      <c r="H888" s="0" t="str">
        <f aca="false">IF(B888="","",IF(COUNTIF(Campaigns!$A$7:$A$300,B888)&gt;0,"✓",IF(N(C888)=0,"– no spend","⚠ add to Campaigns tab")))</f>
        <v/>
      </c>
      <c r="I888" s="83" t="str">
        <f aca="false">IF(C888="","",C888*IF(Settings!$B$24=Settings!$C$6,1,IF(Settings!$B$24="USD",1/INDEX(Settings!$B$29:$B$40,MONTH(A888)),INDEX(Settings!$B$29:$B$40,MONTH(A888)))))</f>
        <v/>
      </c>
    </row>
    <row r="889" customFormat="false" ht="15" hidden="false" customHeight="false" outlineLevel="0" collapsed="false">
      <c r="H889" s="0" t="str">
        <f aca="false">IF(B889="","",IF(COUNTIF(Campaigns!$A$7:$A$300,B889)&gt;0,"✓",IF(N(C889)=0,"– no spend","⚠ add to Campaigns tab")))</f>
        <v/>
      </c>
      <c r="I889" s="83" t="str">
        <f aca="false">IF(C889="","",C889*IF(Settings!$B$24=Settings!$C$6,1,IF(Settings!$B$24="USD",1/INDEX(Settings!$B$29:$B$40,MONTH(A889)),INDEX(Settings!$B$29:$B$40,MONTH(A889)))))</f>
        <v/>
      </c>
    </row>
    <row r="890" customFormat="false" ht="15" hidden="false" customHeight="false" outlineLevel="0" collapsed="false">
      <c r="H890" s="0" t="str">
        <f aca="false">IF(B890="","",IF(COUNTIF(Campaigns!$A$7:$A$300,B890)&gt;0,"✓",IF(N(C890)=0,"– no spend","⚠ add to Campaigns tab")))</f>
        <v/>
      </c>
      <c r="I890" s="83" t="str">
        <f aca="false">IF(C890="","",C890*IF(Settings!$B$24=Settings!$C$6,1,IF(Settings!$B$24="USD",1/INDEX(Settings!$B$29:$B$40,MONTH(A890)),INDEX(Settings!$B$29:$B$40,MONTH(A890)))))</f>
        <v/>
      </c>
    </row>
    <row r="891" customFormat="false" ht="15" hidden="false" customHeight="false" outlineLevel="0" collapsed="false">
      <c r="H891" s="0" t="str">
        <f aca="false">IF(B891="","",IF(COUNTIF(Campaigns!$A$7:$A$300,B891)&gt;0,"✓",IF(N(C891)=0,"– no spend","⚠ add to Campaigns tab")))</f>
        <v/>
      </c>
      <c r="I891" s="83" t="str">
        <f aca="false">IF(C891="","",C891*IF(Settings!$B$24=Settings!$C$6,1,IF(Settings!$B$24="USD",1/INDEX(Settings!$B$29:$B$40,MONTH(A891)),INDEX(Settings!$B$29:$B$40,MONTH(A891)))))</f>
        <v/>
      </c>
    </row>
    <row r="892" customFormat="false" ht="15" hidden="false" customHeight="false" outlineLevel="0" collapsed="false">
      <c r="H892" s="0" t="str">
        <f aca="false">IF(B892="","",IF(COUNTIF(Campaigns!$A$7:$A$300,B892)&gt;0,"✓",IF(N(C892)=0,"– no spend","⚠ add to Campaigns tab")))</f>
        <v/>
      </c>
      <c r="I892" s="83" t="str">
        <f aca="false">IF(C892="","",C892*IF(Settings!$B$24=Settings!$C$6,1,IF(Settings!$B$24="USD",1/INDEX(Settings!$B$29:$B$40,MONTH(A892)),INDEX(Settings!$B$29:$B$40,MONTH(A892)))))</f>
        <v/>
      </c>
    </row>
    <row r="893" customFormat="false" ht="15" hidden="false" customHeight="false" outlineLevel="0" collapsed="false">
      <c r="H893" s="0" t="str">
        <f aca="false">IF(B893="","",IF(COUNTIF(Campaigns!$A$7:$A$300,B893)&gt;0,"✓",IF(N(C893)=0,"– no spend","⚠ add to Campaigns tab")))</f>
        <v/>
      </c>
      <c r="I893" s="83" t="str">
        <f aca="false">IF(C893="","",C893*IF(Settings!$B$24=Settings!$C$6,1,IF(Settings!$B$24="USD",1/INDEX(Settings!$B$29:$B$40,MONTH(A893)),INDEX(Settings!$B$29:$B$40,MONTH(A893)))))</f>
        <v/>
      </c>
    </row>
    <row r="894" customFormat="false" ht="15" hidden="false" customHeight="false" outlineLevel="0" collapsed="false">
      <c r="H894" s="0" t="str">
        <f aca="false">IF(B894="","",IF(COUNTIF(Campaigns!$A$7:$A$300,B894)&gt;0,"✓",IF(N(C894)=0,"– no spend","⚠ add to Campaigns tab")))</f>
        <v/>
      </c>
      <c r="I894" s="83" t="str">
        <f aca="false">IF(C894="","",C894*IF(Settings!$B$24=Settings!$C$6,1,IF(Settings!$B$24="USD",1/INDEX(Settings!$B$29:$B$40,MONTH(A894)),INDEX(Settings!$B$29:$B$40,MONTH(A894)))))</f>
        <v/>
      </c>
    </row>
    <row r="895" customFormat="false" ht="15" hidden="false" customHeight="false" outlineLevel="0" collapsed="false">
      <c r="H895" s="0" t="str">
        <f aca="false">IF(B895="","",IF(COUNTIF(Campaigns!$A$7:$A$300,B895)&gt;0,"✓",IF(N(C895)=0,"– no spend","⚠ add to Campaigns tab")))</f>
        <v/>
      </c>
      <c r="I895" s="83" t="str">
        <f aca="false">IF(C895="","",C895*IF(Settings!$B$24=Settings!$C$6,1,IF(Settings!$B$24="USD",1/INDEX(Settings!$B$29:$B$40,MONTH(A895)),INDEX(Settings!$B$29:$B$40,MONTH(A895)))))</f>
        <v/>
      </c>
    </row>
    <row r="896" customFormat="false" ht="15" hidden="false" customHeight="false" outlineLevel="0" collapsed="false">
      <c r="H896" s="0" t="str">
        <f aca="false">IF(B896="","",IF(COUNTIF(Campaigns!$A$7:$A$300,B896)&gt;0,"✓",IF(N(C896)=0,"– no spend","⚠ add to Campaigns tab")))</f>
        <v/>
      </c>
      <c r="I896" s="83" t="str">
        <f aca="false">IF(C896="","",C896*IF(Settings!$B$24=Settings!$C$6,1,IF(Settings!$B$24="USD",1/INDEX(Settings!$B$29:$B$40,MONTH(A896)),INDEX(Settings!$B$29:$B$40,MONTH(A896)))))</f>
        <v/>
      </c>
    </row>
    <row r="897" customFormat="false" ht="15" hidden="false" customHeight="false" outlineLevel="0" collapsed="false">
      <c r="H897" s="0" t="str">
        <f aca="false">IF(B897="","",IF(COUNTIF(Campaigns!$A$7:$A$300,B897)&gt;0,"✓",IF(N(C897)=0,"– no spend","⚠ add to Campaigns tab")))</f>
        <v/>
      </c>
      <c r="I897" s="83" t="str">
        <f aca="false">IF(C897="","",C897*IF(Settings!$B$24=Settings!$C$6,1,IF(Settings!$B$24="USD",1/INDEX(Settings!$B$29:$B$40,MONTH(A897)),INDEX(Settings!$B$29:$B$40,MONTH(A897)))))</f>
        <v/>
      </c>
    </row>
    <row r="898" customFormat="false" ht="15" hidden="false" customHeight="false" outlineLevel="0" collapsed="false">
      <c r="H898" s="0" t="str">
        <f aca="false">IF(B898="","",IF(COUNTIF(Campaigns!$A$7:$A$300,B898)&gt;0,"✓",IF(N(C898)=0,"– no spend","⚠ add to Campaigns tab")))</f>
        <v/>
      </c>
      <c r="I898" s="83" t="str">
        <f aca="false">IF(C898="","",C898*IF(Settings!$B$24=Settings!$C$6,1,IF(Settings!$B$24="USD",1/INDEX(Settings!$B$29:$B$40,MONTH(A898)),INDEX(Settings!$B$29:$B$40,MONTH(A898)))))</f>
        <v/>
      </c>
    </row>
    <row r="899" customFormat="false" ht="15" hidden="false" customHeight="false" outlineLevel="0" collapsed="false">
      <c r="H899" s="0" t="str">
        <f aca="false">IF(B899="","",IF(COUNTIF(Campaigns!$A$7:$A$300,B899)&gt;0,"✓",IF(N(C899)=0,"– no spend","⚠ add to Campaigns tab")))</f>
        <v/>
      </c>
      <c r="I899" s="83" t="str">
        <f aca="false">IF(C899="","",C899*IF(Settings!$B$24=Settings!$C$6,1,IF(Settings!$B$24="USD",1/INDEX(Settings!$B$29:$B$40,MONTH(A899)),INDEX(Settings!$B$29:$B$40,MONTH(A899)))))</f>
        <v/>
      </c>
    </row>
    <row r="900" customFormat="false" ht="15" hidden="false" customHeight="false" outlineLevel="0" collapsed="false">
      <c r="H900" s="0" t="str">
        <f aca="false">IF(B900="","",IF(COUNTIF(Campaigns!$A$7:$A$300,B900)&gt;0,"✓",IF(N(C900)=0,"– no spend","⚠ add to Campaigns tab")))</f>
        <v/>
      </c>
      <c r="I900" s="83" t="str">
        <f aca="false">IF(C900="","",C900*IF(Settings!$B$24=Settings!$C$6,1,IF(Settings!$B$24="USD",1/INDEX(Settings!$B$29:$B$40,MONTH(A900)),INDEX(Settings!$B$29:$B$40,MONTH(A900)))))</f>
        <v/>
      </c>
    </row>
    <row r="901" customFormat="false" ht="15" hidden="false" customHeight="false" outlineLevel="0" collapsed="false">
      <c r="H901" s="0" t="str">
        <f aca="false">IF(B901="","",IF(COUNTIF(Campaigns!$A$7:$A$300,B901)&gt;0,"✓",IF(N(C901)=0,"– no spend","⚠ add to Campaigns tab")))</f>
        <v/>
      </c>
      <c r="I901" s="83" t="str">
        <f aca="false">IF(C901="","",C901*IF(Settings!$B$24=Settings!$C$6,1,IF(Settings!$B$24="USD",1/INDEX(Settings!$B$29:$B$40,MONTH(A901)),INDEX(Settings!$B$29:$B$40,MONTH(A901)))))</f>
        <v/>
      </c>
    </row>
    <row r="902" customFormat="false" ht="15" hidden="false" customHeight="false" outlineLevel="0" collapsed="false">
      <c r="H902" s="0" t="str">
        <f aca="false">IF(B902="","",IF(COUNTIF(Campaigns!$A$7:$A$300,B902)&gt;0,"✓",IF(N(C902)=0,"– no spend","⚠ add to Campaigns tab")))</f>
        <v/>
      </c>
      <c r="I902" s="83" t="str">
        <f aca="false">IF(C902="","",C902*IF(Settings!$B$24=Settings!$C$6,1,IF(Settings!$B$24="USD",1/INDEX(Settings!$B$29:$B$40,MONTH(A902)),INDEX(Settings!$B$29:$B$40,MONTH(A902)))))</f>
        <v/>
      </c>
    </row>
    <row r="903" customFormat="false" ht="15" hidden="false" customHeight="false" outlineLevel="0" collapsed="false">
      <c r="H903" s="0" t="str">
        <f aca="false">IF(B903="","",IF(COUNTIF(Campaigns!$A$7:$A$300,B903)&gt;0,"✓",IF(N(C903)=0,"– no spend","⚠ add to Campaigns tab")))</f>
        <v/>
      </c>
      <c r="I903" s="83" t="str">
        <f aca="false">IF(C903="","",C903*IF(Settings!$B$24=Settings!$C$6,1,IF(Settings!$B$24="USD",1/INDEX(Settings!$B$29:$B$40,MONTH(A903)),INDEX(Settings!$B$29:$B$40,MONTH(A903)))))</f>
        <v/>
      </c>
    </row>
    <row r="904" customFormat="false" ht="15" hidden="false" customHeight="false" outlineLevel="0" collapsed="false">
      <c r="H904" s="0" t="str">
        <f aca="false">IF(B904="","",IF(COUNTIF(Campaigns!$A$7:$A$300,B904)&gt;0,"✓",IF(N(C904)=0,"– no spend","⚠ add to Campaigns tab")))</f>
        <v/>
      </c>
      <c r="I904" s="83" t="str">
        <f aca="false">IF(C904="","",C904*IF(Settings!$B$24=Settings!$C$6,1,IF(Settings!$B$24="USD",1/INDEX(Settings!$B$29:$B$40,MONTH(A904)),INDEX(Settings!$B$29:$B$40,MONTH(A904)))))</f>
        <v/>
      </c>
    </row>
    <row r="905" customFormat="false" ht="15" hidden="false" customHeight="false" outlineLevel="0" collapsed="false">
      <c r="H905" s="0" t="str">
        <f aca="false">IF(B905="","",IF(COUNTIF(Campaigns!$A$7:$A$300,B905)&gt;0,"✓",IF(N(C905)=0,"– no spend","⚠ add to Campaigns tab")))</f>
        <v/>
      </c>
      <c r="I905" s="83" t="str">
        <f aca="false">IF(C905="","",C905*IF(Settings!$B$24=Settings!$C$6,1,IF(Settings!$B$24="USD",1/INDEX(Settings!$B$29:$B$40,MONTH(A905)),INDEX(Settings!$B$29:$B$40,MONTH(A905)))))</f>
        <v/>
      </c>
    </row>
    <row r="906" customFormat="false" ht="15" hidden="false" customHeight="false" outlineLevel="0" collapsed="false">
      <c r="H906" s="0" t="str">
        <f aca="false">IF(B906="","",IF(COUNTIF(Campaigns!$A$7:$A$300,B906)&gt;0,"✓",IF(N(C906)=0,"– no spend","⚠ add to Campaigns tab")))</f>
        <v/>
      </c>
      <c r="I906" s="83" t="str">
        <f aca="false">IF(C906="","",C906*IF(Settings!$B$24=Settings!$C$6,1,IF(Settings!$B$24="USD",1/INDEX(Settings!$B$29:$B$40,MONTH(A906)),INDEX(Settings!$B$29:$B$40,MONTH(A906)))))</f>
        <v/>
      </c>
    </row>
    <row r="907" customFormat="false" ht="15" hidden="false" customHeight="false" outlineLevel="0" collapsed="false">
      <c r="H907" s="0" t="str">
        <f aca="false">IF(B907="","",IF(COUNTIF(Campaigns!$A$7:$A$300,B907)&gt;0,"✓",IF(N(C907)=0,"– no spend","⚠ add to Campaigns tab")))</f>
        <v/>
      </c>
      <c r="I907" s="83" t="str">
        <f aca="false">IF(C907="","",C907*IF(Settings!$B$24=Settings!$C$6,1,IF(Settings!$B$24="USD",1/INDEX(Settings!$B$29:$B$40,MONTH(A907)),INDEX(Settings!$B$29:$B$40,MONTH(A907)))))</f>
        <v/>
      </c>
    </row>
    <row r="908" customFormat="false" ht="15" hidden="false" customHeight="false" outlineLevel="0" collapsed="false">
      <c r="H908" s="0" t="str">
        <f aca="false">IF(B908="","",IF(COUNTIF(Campaigns!$A$7:$A$300,B908)&gt;0,"✓",IF(N(C908)=0,"– no spend","⚠ add to Campaigns tab")))</f>
        <v/>
      </c>
      <c r="I908" s="83" t="str">
        <f aca="false">IF(C908="","",C908*IF(Settings!$B$24=Settings!$C$6,1,IF(Settings!$B$24="USD",1/INDEX(Settings!$B$29:$B$40,MONTH(A908)),INDEX(Settings!$B$29:$B$40,MONTH(A908)))))</f>
        <v/>
      </c>
    </row>
    <row r="909" customFormat="false" ht="15" hidden="false" customHeight="false" outlineLevel="0" collapsed="false">
      <c r="H909" s="0" t="str">
        <f aca="false">IF(B909="","",IF(COUNTIF(Campaigns!$A$7:$A$300,B909)&gt;0,"✓",IF(N(C909)=0,"– no spend","⚠ add to Campaigns tab")))</f>
        <v/>
      </c>
      <c r="I909" s="83" t="str">
        <f aca="false">IF(C909="","",C909*IF(Settings!$B$24=Settings!$C$6,1,IF(Settings!$B$24="USD",1/INDEX(Settings!$B$29:$B$40,MONTH(A909)),INDEX(Settings!$B$29:$B$40,MONTH(A909)))))</f>
        <v/>
      </c>
    </row>
    <row r="910" customFormat="false" ht="15" hidden="false" customHeight="false" outlineLevel="0" collapsed="false">
      <c r="H910" s="0" t="str">
        <f aca="false">IF(B910="","",IF(COUNTIF(Campaigns!$A$7:$A$300,B910)&gt;0,"✓",IF(N(C910)=0,"– no spend","⚠ add to Campaigns tab")))</f>
        <v/>
      </c>
      <c r="I910" s="83" t="str">
        <f aca="false">IF(C910="","",C910*IF(Settings!$B$24=Settings!$C$6,1,IF(Settings!$B$24="USD",1/INDEX(Settings!$B$29:$B$40,MONTH(A910)),INDEX(Settings!$B$29:$B$40,MONTH(A910)))))</f>
        <v/>
      </c>
    </row>
    <row r="911" customFormat="false" ht="15" hidden="false" customHeight="false" outlineLevel="0" collapsed="false">
      <c r="H911" s="0" t="str">
        <f aca="false">IF(B911="","",IF(COUNTIF(Campaigns!$A$7:$A$300,B911)&gt;0,"✓",IF(N(C911)=0,"– no spend","⚠ add to Campaigns tab")))</f>
        <v/>
      </c>
      <c r="I911" s="83" t="str">
        <f aca="false">IF(C911="","",C911*IF(Settings!$B$24=Settings!$C$6,1,IF(Settings!$B$24="USD",1/INDEX(Settings!$B$29:$B$40,MONTH(A911)),INDEX(Settings!$B$29:$B$40,MONTH(A911)))))</f>
        <v/>
      </c>
    </row>
    <row r="912" customFormat="false" ht="15" hidden="false" customHeight="false" outlineLevel="0" collapsed="false">
      <c r="H912" s="0" t="str">
        <f aca="false">IF(B912="","",IF(COUNTIF(Campaigns!$A$7:$A$300,B912)&gt;0,"✓",IF(N(C912)=0,"– no spend","⚠ add to Campaigns tab")))</f>
        <v/>
      </c>
      <c r="I912" s="83" t="str">
        <f aca="false">IF(C912="","",C912*IF(Settings!$B$24=Settings!$C$6,1,IF(Settings!$B$24="USD",1/INDEX(Settings!$B$29:$B$40,MONTH(A912)),INDEX(Settings!$B$29:$B$40,MONTH(A912)))))</f>
        <v/>
      </c>
    </row>
    <row r="913" customFormat="false" ht="15" hidden="false" customHeight="false" outlineLevel="0" collapsed="false">
      <c r="H913" s="0" t="str">
        <f aca="false">IF(B913="","",IF(COUNTIF(Campaigns!$A$7:$A$300,B913)&gt;0,"✓",IF(N(C913)=0,"– no spend","⚠ add to Campaigns tab")))</f>
        <v/>
      </c>
      <c r="I913" s="83" t="str">
        <f aca="false">IF(C913="","",C913*IF(Settings!$B$24=Settings!$C$6,1,IF(Settings!$B$24="USD",1/INDEX(Settings!$B$29:$B$40,MONTH(A913)),INDEX(Settings!$B$29:$B$40,MONTH(A913)))))</f>
        <v/>
      </c>
    </row>
    <row r="914" customFormat="false" ht="15" hidden="false" customHeight="false" outlineLevel="0" collapsed="false">
      <c r="H914" s="0" t="str">
        <f aca="false">IF(B914="","",IF(COUNTIF(Campaigns!$A$7:$A$300,B914)&gt;0,"✓",IF(N(C914)=0,"– no spend","⚠ add to Campaigns tab")))</f>
        <v/>
      </c>
      <c r="I914" s="83" t="str">
        <f aca="false">IF(C914="","",C914*IF(Settings!$B$24=Settings!$C$6,1,IF(Settings!$B$24="USD",1/INDEX(Settings!$B$29:$B$40,MONTH(A914)),INDEX(Settings!$B$29:$B$40,MONTH(A914)))))</f>
        <v/>
      </c>
    </row>
    <row r="915" customFormat="false" ht="15" hidden="false" customHeight="false" outlineLevel="0" collapsed="false">
      <c r="H915" s="0" t="str">
        <f aca="false">IF(B915="","",IF(COUNTIF(Campaigns!$A$7:$A$300,B915)&gt;0,"✓",IF(N(C915)=0,"– no spend","⚠ add to Campaigns tab")))</f>
        <v/>
      </c>
      <c r="I915" s="83" t="str">
        <f aca="false">IF(C915="","",C915*IF(Settings!$B$24=Settings!$C$6,1,IF(Settings!$B$24="USD",1/INDEX(Settings!$B$29:$B$40,MONTH(A915)),INDEX(Settings!$B$29:$B$40,MONTH(A915)))))</f>
        <v/>
      </c>
    </row>
    <row r="916" customFormat="false" ht="15" hidden="false" customHeight="false" outlineLevel="0" collapsed="false">
      <c r="H916" s="0" t="str">
        <f aca="false">IF(B916="","",IF(COUNTIF(Campaigns!$A$7:$A$300,B916)&gt;0,"✓",IF(N(C916)=0,"– no spend","⚠ add to Campaigns tab")))</f>
        <v/>
      </c>
      <c r="I916" s="83" t="str">
        <f aca="false">IF(C916="","",C916*IF(Settings!$B$24=Settings!$C$6,1,IF(Settings!$B$24="USD",1/INDEX(Settings!$B$29:$B$40,MONTH(A916)),INDEX(Settings!$B$29:$B$40,MONTH(A916)))))</f>
        <v/>
      </c>
    </row>
    <row r="917" customFormat="false" ht="15" hidden="false" customHeight="false" outlineLevel="0" collapsed="false">
      <c r="H917" s="0" t="str">
        <f aca="false">IF(B917="","",IF(COUNTIF(Campaigns!$A$7:$A$300,B917)&gt;0,"✓",IF(N(C917)=0,"– no spend","⚠ add to Campaigns tab")))</f>
        <v/>
      </c>
      <c r="I917" s="83" t="str">
        <f aca="false">IF(C917="","",C917*IF(Settings!$B$24=Settings!$C$6,1,IF(Settings!$B$24="USD",1/INDEX(Settings!$B$29:$B$40,MONTH(A917)),INDEX(Settings!$B$29:$B$40,MONTH(A917)))))</f>
        <v/>
      </c>
    </row>
    <row r="918" customFormat="false" ht="15" hidden="false" customHeight="false" outlineLevel="0" collapsed="false">
      <c r="H918" s="0" t="str">
        <f aca="false">IF(B918="","",IF(COUNTIF(Campaigns!$A$7:$A$300,B918)&gt;0,"✓",IF(N(C918)=0,"– no spend","⚠ add to Campaigns tab")))</f>
        <v/>
      </c>
      <c r="I918" s="83" t="str">
        <f aca="false">IF(C918="","",C918*IF(Settings!$B$24=Settings!$C$6,1,IF(Settings!$B$24="USD",1/INDEX(Settings!$B$29:$B$40,MONTH(A918)),INDEX(Settings!$B$29:$B$40,MONTH(A918)))))</f>
        <v/>
      </c>
    </row>
    <row r="919" customFormat="false" ht="15" hidden="false" customHeight="false" outlineLevel="0" collapsed="false">
      <c r="H919" s="0" t="str">
        <f aca="false">IF(B919="","",IF(COUNTIF(Campaigns!$A$7:$A$300,B919)&gt;0,"✓",IF(N(C919)=0,"– no spend","⚠ add to Campaigns tab")))</f>
        <v/>
      </c>
      <c r="I919" s="83" t="str">
        <f aca="false">IF(C919="","",C919*IF(Settings!$B$24=Settings!$C$6,1,IF(Settings!$B$24="USD",1/INDEX(Settings!$B$29:$B$40,MONTH(A919)),INDEX(Settings!$B$29:$B$40,MONTH(A919)))))</f>
        <v/>
      </c>
    </row>
    <row r="920" customFormat="false" ht="15" hidden="false" customHeight="false" outlineLevel="0" collapsed="false">
      <c r="H920" s="0" t="str">
        <f aca="false">IF(B920="","",IF(COUNTIF(Campaigns!$A$7:$A$300,B920)&gt;0,"✓",IF(N(C920)=0,"– no spend","⚠ add to Campaigns tab")))</f>
        <v/>
      </c>
      <c r="I920" s="83" t="str">
        <f aca="false">IF(C920="","",C920*IF(Settings!$B$24=Settings!$C$6,1,IF(Settings!$B$24="USD",1/INDEX(Settings!$B$29:$B$40,MONTH(A920)),INDEX(Settings!$B$29:$B$40,MONTH(A920)))))</f>
        <v/>
      </c>
    </row>
    <row r="921" customFormat="false" ht="15" hidden="false" customHeight="false" outlineLevel="0" collapsed="false">
      <c r="H921" s="0" t="str">
        <f aca="false">IF(B921="","",IF(COUNTIF(Campaigns!$A$7:$A$300,B921)&gt;0,"✓",IF(N(C921)=0,"– no spend","⚠ add to Campaigns tab")))</f>
        <v/>
      </c>
      <c r="I921" s="83" t="str">
        <f aca="false">IF(C921="","",C921*IF(Settings!$B$24=Settings!$C$6,1,IF(Settings!$B$24="USD",1/INDEX(Settings!$B$29:$B$40,MONTH(A921)),INDEX(Settings!$B$29:$B$40,MONTH(A921)))))</f>
        <v/>
      </c>
    </row>
    <row r="922" customFormat="false" ht="15" hidden="false" customHeight="false" outlineLevel="0" collapsed="false">
      <c r="H922" s="0" t="str">
        <f aca="false">IF(B922="","",IF(COUNTIF(Campaigns!$A$7:$A$300,B922)&gt;0,"✓",IF(N(C922)=0,"– no spend","⚠ add to Campaigns tab")))</f>
        <v/>
      </c>
      <c r="I922" s="83" t="str">
        <f aca="false">IF(C922="","",C922*IF(Settings!$B$24=Settings!$C$6,1,IF(Settings!$B$24="USD",1/INDEX(Settings!$B$29:$B$40,MONTH(A922)),INDEX(Settings!$B$29:$B$40,MONTH(A922)))))</f>
        <v/>
      </c>
    </row>
    <row r="923" customFormat="false" ht="15" hidden="false" customHeight="false" outlineLevel="0" collapsed="false">
      <c r="H923" s="0" t="str">
        <f aca="false">IF(B923="","",IF(COUNTIF(Campaigns!$A$7:$A$300,B923)&gt;0,"✓",IF(N(C923)=0,"– no spend","⚠ add to Campaigns tab")))</f>
        <v/>
      </c>
      <c r="I923" s="83" t="str">
        <f aca="false">IF(C923="","",C923*IF(Settings!$B$24=Settings!$C$6,1,IF(Settings!$B$24="USD",1/INDEX(Settings!$B$29:$B$40,MONTH(A923)),INDEX(Settings!$B$29:$B$40,MONTH(A923)))))</f>
        <v/>
      </c>
    </row>
    <row r="924" customFormat="false" ht="15" hidden="false" customHeight="false" outlineLevel="0" collapsed="false">
      <c r="H924" s="0" t="str">
        <f aca="false">IF(B924="","",IF(COUNTIF(Campaigns!$A$7:$A$300,B924)&gt;0,"✓",IF(N(C924)=0,"– no spend","⚠ add to Campaigns tab")))</f>
        <v/>
      </c>
      <c r="I924" s="83" t="str">
        <f aca="false">IF(C924="","",C924*IF(Settings!$B$24=Settings!$C$6,1,IF(Settings!$B$24="USD",1/INDEX(Settings!$B$29:$B$40,MONTH(A924)),INDEX(Settings!$B$29:$B$40,MONTH(A924)))))</f>
        <v/>
      </c>
    </row>
    <row r="925" customFormat="false" ht="15" hidden="false" customHeight="false" outlineLevel="0" collapsed="false">
      <c r="H925" s="0" t="str">
        <f aca="false">IF(B925="","",IF(COUNTIF(Campaigns!$A$7:$A$300,B925)&gt;0,"✓",IF(N(C925)=0,"– no spend","⚠ add to Campaigns tab")))</f>
        <v/>
      </c>
      <c r="I925" s="83" t="str">
        <f aca="false">IF(C925="","",C925*IF(Settings!$B$24=Settings!$C$6,1,IF(Settings!$B$24="USD",1/INDEX(Settings!$B$29:$B$40,MONTH(A925)),INDEX(Settings!$B$29:$B$40,MONTH(A925)))))</f>
        <v/>
      </c>
    </row>
    <row r="926" customFormat="false" ht="15" hidden="false" customHeight="false" outlineLevel="0" collapsed="false">
      <c r="H926" s="0" t="str">
        <f aca="false">IF(B926="","",IF(COUNTIF(Campaigns!$A$7:$A$300,B926)&gt;0,"✓",IF(N(C926)=0,"– no spend","⚠ add to Campaigns tab")))</f>
        <v/>
      </c>
      <c r="I926" s="83" t="str">
        <f aca="false">IF(C926="","",C926*IF(Settings!$B$24=Settings!$C$6,1,IF(Settings!$B$24="USD",1/INDEX(Settings!$B$29:$B$40,MONTH(A926)),INDEX(Settings!$B$29:$B$40,MONTH(A926)))))</f>
        <v/>
      </c>
    </row>
    <row r="927" customFormat="false" ht="15" hidden="false" customHeight="false" outlineLevel="0" collapsed="false">
      <c r="H927" s="0" t="str">
        <f aca="false">IF(B927="","",IF(COUNTIF(Campaigns!$A$7:$A$300,B927)&gt;0,"✓",IF(N(C927)=0,"– no spend","⚠ add to Campaigns tab")))</f>
        <v/>
      </c>
      <c r="I927" s="83" t="str">
        <f aca="false">IF(C927="","",C927*IF(Settings!$B$24=Settings!$C$6,1,IF(Settings!$B$24="USD",1/INDEX(Settings!$B$29:$B$40,MONTH(A927)),INDEX(Settings!$B$29:$B$40,MONTH(A927)))))</f>
        <v/>
      </c>
    </row>
    <row r="928" customFormat="false" ht="15" hidden="false" customHeight="false" outlineLevel="0" collapsed="false">
      <c r="H928" s="0" t="str">
        <f aca="false">IF(B928="","",IF(COUNTIF(Campaigns!$A$7:$A$300,B928)&gt;0,"✓",IF(N(C928)=0,"– no spend","⚠ add to Campaigns tab")))</f>
        <v/>
      </c>
      <c r="I928" s="83" t="str">
        <f aca="false">IF(C928="","",C928*IF(Settings!$B$24=Settings!$C$6,1,IF(Settings!$B$24="USD",1/INDEX(Settings!$B$29:$B$40,MONTH(A928)),INDEX(Settings!$B$29:$B$40,MONTH(A928)))))</f>
        <v/>
      </c>
    </row>
    <row r="929" customFormat="false" ht="15" hidden="false" customHeight="false" outlineLevel="0" collapsed="false">
      <c r="H929" s="0" t="str">
        <f aca="false">IF(B929="","",IF(COUNTIF(Campaigns!$A$7:$A$300,B929)&gt;0,"✓",IF(N(C929)=0,"– no spend","⚠ add to Campaigns tab")))</f>
        <v/>
      </c>
      <c r="I929" s="83" t="str">
        <f aca="false">IF(C929="","",C929*IF(Settings!$B$24=Settings!$C$6,1,IF(Settings!$B$24="USD",1/INDEX(Settings!$B$29:$B$40,MONTH(A929)),INDEX(Settings!$B$29:$B$40,MONTH(A929)))))</f>
        <v/>
      </c>
    </row>
    <row r="930" customFormat="false" ht="15" hidden="false" customHeight="false" outlineLevel="0" collapsed="false">
      <c r="H930" s="0" t="str">
        <f aca="false">IF(B930="","",IF(COUNTIF(Campaigns!$A$7:$A$300,B930)&gt;0,"✓",IF(N(C930)=0,"– no spend","⚠ add to Campaigns tab")))</f>
        <v/>
      </c>
      <c r="I930" s="83" t="str">
        <f aca="false">IF(C930="","",C930*IF(Settings!$B$24=Settings!$C$6,1,IF(Settings!$B$24="USD",1/INDEX(Settings!$B$29:$B$40,MONTH(A930)),INDEX(Settings!$B$29:$B$40,MONTH(A930)))))</f>
        <v/>
      </c>
    </row>
    <row r="931" customFormat="false" ht="15" hidden="false" customHeight="false" outlineLevel="0" collapsed="false">
      <c r="H931" s="0" t="str">
        <f aca="false">IF(B931="","",IF(COUNTIF(Campaigns!$A$7:$A$300,B931)&gt;0,"✓",IF(N(C931)=0,"– no spend","⚠ add to Campaigns tab")))</f>
        <v/>
      </c>
      <c r="I931" s="83" t="str">
        <f aca="false">IF(C931="","",C931*IF(Settings!$B$24=Settings!$C$6,1,IF(Settings!$B$24="USD",1/INDEX(Settings!$B$29:$B$40,MONTH(A931)),INDEX(Settings!$B$29:$B$40,MONTH(A931)))))</f>
        <v/>
      </c>
    </row>
    <row r="932" customFormat="false" ht="15" hidden="false" customHeight="false" outlineLevel="0" collapsed="false">
      <c r="H932" s="0" t="str">
        <f aca="false">IF(B932="","",IF(COUNTIF(Campaigns!$A$7:$A$300,B932)&gt;0,"✓",IF(N(C932)=0,"– no spend","⚠ add to Campaigns tab")))</f>
        <v/>
      </c>
      <c r="I932" s="83" t="str">
        <f aca="false">IF(C932="","",C932*IF(Settings!$B$24=Settings!$C$6,1,IF(Settings!$B$24="USD",1/INDEX(Settings!$B$29:$B$40,MONTH(A932)),INDEX(Settings!$B$29:$B$40,MONTH(A932)))))</f>
        <v/>
      </c>
    </row>
    <row r="933" customFormat="false" ht="15" hidden="false" customHeight="false" outlineLevel="0" collapsed="false">
      <c r="H933" s="0" t="str">
        <f aca="false">IF(B933="","",IF(COUNTIF(Campaigns!$A$7:$A$300,B933)&gt;0,"✓",IF(N(C933)=0,"– no spend","⚠ add to Campaigns tab")))</f>
        <v/>
      </c>
      <c r="I933" s="83" t="str">
        <f aca="false">IF(C933="","",C933*IF(Settings!$B$24=Settings!$C$6,1,IF(Settings!$B$24="USD",1/INDEX(Settings!$B$29:$B$40,MONTH(A933)),INDEX(Settings!$B$29:$B$40,MONTH(A933)))))</f>
        <v/>
      </c>
    </row>
    <row r="934" customFormat="false" ht="15" hidden="false" customHeight="false" outlineLevel="0" collapsed="false">
      <c r="H934" s="0" t="str">
        <f aca="false">IF(B934="","",IF(COUNTIF(Campaigns!$A$7:$A$300,B934)&gt;0,"✓",IF(N(C934)=0,"– no spend","⚠ add to Campaigns tab")))</f>
        <v/>
      </c>
      <c r="I934" s="83" t="str">
        <f aca="false">IF(C934="","",C934*IF(Settings!$B$24=Settings!$C$6,1,IF(Settings!$B$24="USD",1/INDEX(Settings!$B$29:$B$40,MONTH(A934)),INDEX(Settings!$B$29:$B$40,MONTH(A934)))))</f>
        <v/>
      </c>
    </row>
    <row r="935" customFormat="false" ht="15" hidden="false" customHeight="false" outlineLevel="0" collapsed="false">
      <c r="H935" s="0" t="str">
        <f aca="false">IF(B935="","",IF(COUNTIF(Campaigns!$A$7:$A$300,B935)&gt;0,"✓",IF(N(C935)=0,"– no spend","⚠ add to Campaigns tab")))</f>
        <v/>
      </c>
      <c r="I935" s="83" t="str">
        <f aca="false">IF(C935="","",C935*IF(Settings!$B$24=Settings!$C$6,1,IF(Settings!$B$24="USD",1/INDEX(Settings!$B$29:$B$40,MONTH(A935)),INDEX(Settings!$B$29:$B$40,MONTH(A935)))))</f>
        <v/>
      </c>
    </row>
    <row r="936" customFormat="false" ht="15" hidden="false" customHeight="false" outlineLevel="0" collapsed="false">
      <c r="H936" s="0" t="str">
        <f aca="false">IF(B936="","",IF(COUNTIF(Campaigns!$A$7:$A$300,B936)&gt;0,"✓",IF(N(C936)=0,"– no spend","⚠ add to Campaigns tab")))</f>
        <v/>
      </c>
      <c r="I936" s="83" t="str">
        <f aca="false">IF(C936="","",C936*IF(Settings!$B$24=Settings!$C$6,1,IF(Settings!$B$24="USD",1/INDEX(Settings!$B$29:$B$40,MONTH(A936)),INDEX(Settings!$B$29:$B$40,MONTH(A936)))))</f>
        <v/>
      </c>
    </row>
    <row r="937" customFormat="false" ht="15" hidden="false" customHeight="false" outlineLevel="0" collapsed="false">
      <c r="H937" s="0" t="str">
        <f aca="false">IF(B937="","",IF(COUNTIF(Campaigns!$A$7:$A$300,B937)&gt;0,"✓",IF(N(C937)=0,"– no spend","⚠ add to Campaigns tab")))</f>
        <v/>
      </c>
      <c r="I937" s="83" t="str">
        <f aca="false">IF(C937="","",C937*IF(Settings!$B$24=Settings!$C$6,1,IF(Settings!$B$24="USD",1/INDEX(Settings!$B$29:$B$40,MONTH(A937)),INDEX(Settings!$B$29:$B$40,MONTH(A937)))))</f>
        <v/>
      </c>
    </row>
    <row r="938" customFormat="false" ht="15" hidden="false" customHeight="false" outlineLevel="0" collapsed="false">
      <c r="H938" s="0" t="str">
        <f aca="false">IF(B938="","",IF(COUNTIF(Campaigns!$A$7:$A$300,B938)&gt;0,"✓",IF(N(C938)=0,"– no spend","⚠ add to Campaigns tab")))</f>
        <v/>
      </c>
      <c r="I938" s="83" t="str">
        <f aca="false">IF(C938="","",C938*IF(Settings!$B$24=Settings!$C$6,1,IF(Settings!$B$24="USD",1/INDEX(Settings!$B$29:$B$40,MONTH(A938)),INDEX(Settings!$B$29:$B$40,MONTH(A938)))))</f>
        <v/>
      </c>
    </row>
    <row r="939" customFormat="false" ht="15" hidden="false" customHeight="false" outlineLevel="0" collapsed="false">
      <c r="H939" s="0" t="str">
        <f aca="false">IF(B939="","",IF(COUNTIF(Campaigns!$A$7:$A$300,B939)&gt;0,"✓",IF(N(C939)=0,"– no spend","⚠ add to Campaigns tab")))</f>
        <v/>
      </c>
      <c r="I939" s="83" t="str">
        <f aca="false">IF(C939="","",C939*IF(Settings!$B$24=Settings!$C$6,1,IF(Settings!$B$24="USD",1/INDEX(Settings!$B$29:$B$40,MONTH(A939)),INDEX(Settings!$B$29:$B$40,MONTH(A939)))))</f>
        <v/>
      </c>
    </row>
    <row r="940" customFormat="false" ht="15" hidden="false" customHeight="false" outlineLevel="0" collapsed="false">
      <c r="H940" s="0" t="str">
        <f aca="false">IF(B940="","",IF(COUNTIF(Campaigns!$A$7:$A$300,B940)&gt;0,"✓",IF(N(C940)=0,"– no spend","⚠ add to Campaigns tab")))</f>
        <v/>
      </c>
      <c r="I940" s="83" t="str">
        <f aca="false">IF(C940="","",C940*IF(Settings!$B$24=Settings!$C$6,1,IF(Settings!$B$24="USD",1/INDEX(Settings!$B$29:$B$40,MONTH(A940)),INDEX(Settings!$B$29:$B$40,MONTH(A940)))))</f>
        <v/>
      </c>
    </row>
    <row r="941" customFormat="false" ht="15" hidden="false" customHeight="false" outlineLevel="0" collapsed="false">
      <c r="H941" s="0" t="str">
        <f aca="false">IF(B941="","",IF(COUNTIF(Campaigns!$A$7:$A$300,B941)&gt;0,"✓",IF(N(C941)=0,"– no spend","⚠ add to Campaigns tab")))</f>
        <v/>
      </c>
      <c r="I941" s="83" t="str">
        <f aca="false">IF(C941="","",C941*IF(Settings!$B$24=Settings!$C$6,1,IF(Settings!$B$24="USD",1/INDEX(Settings!$B$29:$B$40,MONTH(A941)),INDEX(Settings!$B$29:$B$40,MONTH(A941)))))</f>
        <v/>
      </c>
    </row>
    <row r="942" customFormat="false" ht="15" hidden="false" customHeight="false" outlineLevel="0" collapsed="false">
      <c r="H942" s="0" t="str">
        <f aca="false">IF(B942="","",IF(COUNTIF(Campaigns!$A$7:$A$300,B942)&gt;0,"✓",IF(N(C942)=0,"– no spend","⚠ add to Campaigns tab")))</f>
        <v/>
      </c>
      <c r="I942" s="83" t="str">
        <f aca="false">IF(C942="","",C942*IF(Settings!$B$24=Settings!$C$6,1,IF(Settings!$B$24="USD",1/INDEX(Settings!$B$29:$B$40,MONTH(A942)),INDEX(Settings!$B$29:$B$40,MONTH(A942)))))</f>
        <v/>
      </c>
    </row>
    <row r="943" customFormat="false" ht="15" hidden="false" customHeight="false" outlineLevel="0" collapsed="false">
      <c r="H943" s="0" t="str">
        <f aca="false">IF(B943="","",IF(COUNTIF(Campaigns!$A$7:$A$300,B943)&gt;0,"✓",IF(N(C943)=0,"– no spend","⚠ add to Campaigns tab")))</f>
        <v/>
      </c>
      <c r="I943" s="83" t="str">
        <f aca="false">IF(C943="","",C943*IF(Settings!$B$24=Settings!$C$6,1,IF(Settings!$B$24="USD",1/INDEX(Settings!$B$29:$B$40,MONTH(A943)),INDEX(Settings!$B$29:$B$40,MONTH(A943)))))</f>
        <v/>
      </c>
    </row>
    <row r="944" customFormat="false" ht="15" hidden="false" customHeight="false" outlineLevel="0" collapsed="false">
      <c r="H944" s="0" t="str">
        <f aca="false">IF(B944="","",IF(COUNTIF(Campaigns!$A$7:$A$300,B944)&gt;0,"✓",IF(N(C944)=0,"– no spend","⚠ add to Campaigns tab")))</f>
        <v/>
      </c>
      <c r="I944" s="83" t="str">
        <f aca="false">IF(C944="","",C944*IF(Settings!$B$24=Settings!$C$6,1,IF(Settings!$B$24="USD",1/INDEX(Settings!$B$29:$B$40,MONTH(A944)),INDEX(Settings!$B$29:$B$40,MONTH(A944)))))</f>
        <v/>
      </c>
    </row>
    <row r="945" customFormat="false" ht="15" hidden="false" customHeight="false" outlineLevel="0" collapsed="false">
      <c r="H945" s="0" t="str">
        <f aca="false">IF(B945="","",IF(COUNTIF(Campaigns!$A$7:$A$300,B945)&gt;0,"✓",IF(N(C945)=0,"– no spend","⚠ add to Campaigns tab")))</f>
        <v/>
      </c>
      <c r="I945" s="83" t="str">
        <f aca="false">IF(C945="","",C945*IF(Settings!$B$24=Settings!$C$6,1,IF(Settings!$B$24="USD",1/INDEX(Settings!$B$29:$B$40,MONTH(A945)),INDEX(Settings!$B$29:$B$40,MONTH(A945)))))</f>
        <v/>
      </c>
    </row>
    <row r="946" customFormat="false" ht="15" hidden="false" customHeight="false" outlineLevel="0" collapsed="false">
      <c r="H946" s="0" t="str">
        <f aca="false">IF(B946="","",IF(COUNTIF(Campaigns!$A$7:$A$300,B946)&gt;0,"✓",IF(N(C946)=0,"– no spend","⚠ add to Campaigns tab")))</f>
        <v/>
      </c>
      <c r="I946" s="83" t="str">
        <f aca="false">IF(C946="","",C946*IF(Settings!$B$24=Settings!$C$6,1,IF(Settings!$B$24="USD",1/INDEX(Settings!$B$29:$B$40,MONTH(A946)),INDEX(Settings!$B$29:$B$40,MONTH(A946)))))</f>
        <v/>
      </c>
    </row>
    <row r="947" customFormat="false" ht="15" hidden="false" customHeight="false" outlineLevel="0" collapsed="false">
      <c r="H947" s="0" t="str">
        <f aca="false">IF(B947="","",IF(COUNTIF(Campaigns!$A$7:$A$300,B947)&gt;0,"✓",IF(N(C947)=0,"– no spend","⚠ add to Campaigns tab")))</f>
        <v/>
      </c>
      <c r="I947" s="83" t="str">
        <f aca="false">IF(C947="","",C947*IF(Settings!$B$24=Settings!$C$6,1,IF(Settings!$B$24="USD",1/INDEX(Settings!$B$29:$B$40,MONTH(A947)),INDEX(Settings!$B$29:$B$40,MONTH(A947)))))</f>
        <v/>
      </c>
    </row>
    <row r="948" customFormat="false" ht="15" hidden="false" customHeight="false" outlineLevel="0" collapsed="false">
      <c r="H948" s="0" t="str">
        <f aca="false">IF(B948="","",IF(COUNTIF(Campaigns!$A$7:$A$300,B948)&gt;0,"✓",IF(N(C948)=0,"– no spend","⚠ add to Campaigns tab")))</f>
        <v/>
      </c>
      <c r="I948" s="83" t="str">
        <f aca="false">IF(C948="","",C948*IF(Settings!$B$24=Settings!$C$6,1,IF(Settings!$B$24="USD",1/INDEX(Settings!$B$29:$B$40,MONTH(A948)),INDEX(Settings!$B$29:$B$40,MONTH(A948)))))</f>
        <v/>
      </c>
    </row>
    <row r="949" customFormat="false" ht="15" hidden="false" customHeight="false" outlineLevel="0" collapsed="false">
      <c r="H949" s="0" t="str">
        <f aca="false">IF(B949="","",IF(COUNTIF(Campaigns!$A$7:$A$300,B949)&gt;0,"✓",IF(N(C949)=0,"– no spend","⚠ add to Campaigns tab")))</f>
        <v/>
      </c>
      <c r="I949" s="83" t="str">
        <f aca="false">IF(C949="","",C949*IF(Settings!$B$24=Settings!$C$6,1,IF(Settings!$B$24="USD",1/INDEX(Settings!$B$29:$B$40,MONTH(A949)),INDEX(Settings!$B$29:$B$40,MONTH(A949)))))</f>
        <v/>
      </c>
    </row>
    <row r="950" customFormat="false" ht="15" hidden="false" customHeight="false" outlineLevel="0" collapsed="false">
      <c r="H950" s="0" t="str">
        <f aca="false">IF(B950="","",IF(COUNTIF(Campaigns!$A$7:$A$300,B950)&gt;0,"✓",IF(N(C950)=0,"– no spend","⚠ add to Campaigns tab")))</f>
        <v/>
      </c>
      <c r="I950" s="83" t="str">
        <f aca="false">IF(C950="","",C950*IF(Settings!$B$24=Settings!$C$6,1,IF(Settings!$B$24="USD",1/INDEX(Settings!$B$29:$B$40,MONTH(A950)),INDEX(Settings!$B$29:$B$40,MONTH(A950)))))</f>
        <v/>
      </c>
    </row>
    <row r="951" customFormat="false" ht="15" hidden="false" customHeight="false" outlineLevel="0" collapsed="false">
      <c r="H951" s="0" t="str">
        <f aca="false">IF(B951="","",IF(COUNTIF(Campaigns!$A$7:$A$300,B951)&gt;0,"✓",IF(N(C951)=0,"– no spend","⚠ add to Campaigns tab")))</f>
        <v/>
      </c>
      <c r="I951" s="83" t="str">
        <f aca="false">IF(C951="","",C951*IF(Settings!$B$24=Settings!$C$6,1,IF(Settings!$B$24="USD",1/INDEX(Settings!$B$29:$B$40,MONTH(A951)),INDEX(Settings!$B$29:$B$40,MONTH(A951)))))</f>
        <v/>
      </c>
    </row>
    <row r="952" customFormat="false" ht="15" hidden="false" customHeight="false" outlineLevel="0" collapsed="false">
      <c r="H952" s="0" t="str">
        <f aca="false">IF(B952="","",IF(COUNTIF(Campaigns!$A$7:$A$300,B952)&gt;0,"✓",IF(N(C952)=0,"– no spend","⚠ add to Campaigns tab")))</f>
        <v/>
      </c>
      <c r="I952" s="83" t="str">
        <f aca="false">IF(C952="","",C952*IF(Settings!$B$24=Settings!$C$6,1,IF(Settings!$B$24="USD",1/INDEX(Settings!$B$29:$B$40,MONTH(A952)),INDEX(Settings!$B$29:$B$40,MONTH(A952)))))</f>
        <v/>
      </c>
    </row>
    <row r="953" customFormat="false" ht="15" hidden="false" customHeight="false" outlineLevel="0" collapsed="false">
      <c r="H953" s="0" t="str">
        <f aca="false">IF(B953="","",IF(COUNTIF(Campaigns!$A$7:$A$300,B953)&gt;0,"✓",IF(N(C953)=0,"– no spend","⚠ add to Campaigns tab")))</f>
        <v/>
      </c>
      <c r="I953" s="83" t="str">
        <f aca="false">IF(C953="","",C953*IF(Settings!$B$24=Settings!$C$6,1,IF(Settings!$B$24="USD",1/INDEX(Settings!$B$29:$B$40,MONTH(A953)),INDEX(Settings!$B$29:$B$40,MONTH(A953)))))</f>
        <v/>
      </c>
    </row>
    <row r="954" customFormat="false" ht="15" hidden="false" customHeight="false" outlineLevel="0" collapsed="false">
      <c r="H954" s="0" t="str">
        <f aca="false">IF(B954="","",IF(COUNTIF(Campaigns!$A$7:$A$300,B954)&gt;0,"✓",IF(N(C954)=0,"– no spend","⚠ add to Campaigns tab")))</f>
        <v/>
      </c>
      <c r="I954" s="83" t="str">
        <f aca="false">IF(C954="","",C954*IF(Settings!$B$24=Settings!$C$6,1,IF(Settings!$B$24="USD",1/INDEX(Settings!$B$29:$B$40,MONTH(A954)),INDEX(Settings!$B$29:$B$40,MONTH(A954)))))</f>
        <v/>
      </c>
    </row>
    <row r="955" customFormat="false" ht="15" hidden="false" customHeight="false" outlineLevel="0" collapsed="false">
      <c r="H955" s="0" t="str">
        <f aca="false">IF(B955="","",IF(COUNTIF(Campaigns!$A$7:$A$300,B955)&gt;0,"✓",IF(N(C955)=0,"– no spend","⚠ add to Campaigns tab")))</f>
        <v/>
      </c>
      <c r="I955" s="83" t="str">
        <f aca="false">IF(C955="","",C955*IF(Settings!$B$24=Settings!$C$6,1,IF(Settings!$B$24="USD",1/INDEX(Settings!$B$29:$B$40,MONTH(A955)),INDEX(Settings!$B$29:$B$40,MONTH(A955)))))</f>
        <v/>
      </c>
    </row>
    <row r="956" customFormat="false" ht="15" hidden="false" customHeight="false" outlineLevel="0" collapsed="false">
      <c r="H956" s="0" t="str">
        <f aca="false">IF(B956="","",IF(COUNTIF(Campaigns!$A$7:$A$300,B956)&gt;0,"✓",IF(N(C956)=0,"– no spend","⚠ add to Campaigns tab")))</f>
        <v/>
      </c>
      <c r="I956" s="83" t="str">
        <f aca="false">IF(C956="","",C956*IF(Settings!$B$24=Settings!$C$6,1,IF(Settings!$B$24="USD",1/INDEX(Settings!$B$29:$B$40,MONTH(A956)),INDEX(Settings!$B$29:$B$40,MONTH(A956)))))</f>
        <v/>
      </c>
    </row>
    <row r="957" customFormat="false" ht="15" hidden="false" customHeight="false" outlineLevel="0" collapsed="false">
      <c r="H957" s="0" t="str">
        <f aca="false">IF(B957="","",IF(COUNTIF(Campaigns!$A$7:$A$300,B957)&gt;0,"✓",IF(N(C957)=0,"– no spend","⚠ add to Campaigns tab")))</f>
        <v/>
      </c>
      <c r="I957" s="83" t="str">
        <f aca="false">IF(C957="","",C957*IF(Settings!$B$24=Settings!$C$6,1,IF(Settings!$B$24="USD",1/INDEX(Settings!$B$29:$B$40,MONTH(A957)),INDEX(Settings!$B$29:$B$40,MONTH(A957)))))</f>
        <v/>
      </c>
    </row>
    <row r="958" customFormat="false" ht="15" hidden="false" customHeight="false" outlineLevel="0" collapsed="false">
      <c r="H958" s="0" t="str">
        <f aca="false">IF(B958="","",IF(COUNTIF(Campaigns!$A$7:$A$300,B958)&gt;0,"✓",IF(N(C958)=0,"– no spend","⚠ add to Campaigns tab")))</f>
        <v/>
      </c>
      <c r="I958" s="83" t="str">
        <f aca="false">IF(C958="","",C958*IF(Settings!$B$24=Settings!$C$6,1,IF(Settings!$B$24="USD",1/INDEX(Settings!$B$29:$B$40,MONTH(A958)),INDEX(Settings!$B$29:$B$40,MONTH(A958)))))</f>
        <v/>
      </c>
    </row>
    <row r="959" customFormat="false" ht="15" hidden="false" customHeight="false" outlineLevel="0" collapsed="false">
      <c r="H959" s="0" t="str">
        <f aca="false">IF(B959="","",IF(COUNTIF(Campaigns!$A$7:$A$300,B959)&gt;0,"✓",IF(N(C959)=0,"– no spend","⚠ add to Campaigns tab")))</f>
        <v/>
      </c>
      <c r="I959" s="83" t="str">
        <f aca="false">IF(C959="","",C959*IF(Settings!$B$24=Settings!$C$6,1,IF(Settings!$B$24="USD",1/INDEX(Settings!$B$29:$B$40,MONTH(A959)),INDEX(Settings!$B$29:$B$40,MONTH(A959)))))</f>
        <v/>
      </c>
    </row>
    <row r="960" customFormat="false" ht="15" hidden="false" customHeight="false" outlineLevel="0" collapsed="false">
      <c r="H960" s="0" t="str">
        <f aca="false">IF(B960="","",IF(COUNTIF(Campaigns!$A$7:$A$300,B960)&gt;0,"✓",IF(N(C960)=0,"– no spend","⚠ add to Campaigns tab")))</f>
        <v/>
      </c>
      <c r="I960" s="83" t="str">
        <f aca="false">IF(C960="","",C960*IF(Settings!$B$24=Settings!$C$6,1,IF(Settings!$B$24="USD",1/INDEX(Settings!$B$29:$B$40,MONTH(A960)),INDEX(Settings!$B$29:$B$40,MONTH(A960)))))</f>
        <v/>
      </c>
    </row>
    <row r="961" customFormat="false" ht="15" hidden="false" customHeight="false" outlineLevel="0" collapsed="false">
      <c r="H961" s="0" t="str">
        <f aca="false">IF(B961="","",IF(COUNTIF(Campaigns!$A$7:$A$300,B961)&gt;0,"✓",IF(N(C961)=0,"– no spend","⚠ add to Campaigns tab")))</f>
        <v/>
      </c>
      <c r="I961" s="83" t="str">
        <f aca="false">IF(C961="","",C961*IF(Settings!$B$24=Settings!$C$6,1,IF(Settings!$B$24="USD",1/INDEX(Settings!$B$29:$B$40,MONTH(A961)),INDEX(Settings!$B$29:$B$40,MONTH(A961)))))</f>
        <v/>
      </c>
    </row>
    <row r="962" customFormat="false" ht="15" hidden="false" customHeight="false" outlineLevel="0" collapsed="false">
      <c r="H962" s="0" t="str">
        <f aca="false">IF(B962="","",IF(COUNTIF(Campaigns!$A$7:$A$300,B962)&gt;0,"✓",IF(N(C962)=0,"– no spend","⚠ add to Campaigns tab")))</f>
        <v/>
      </c>
      <c r="I962" s="83" t="str">
        <f aca="false">IF(C962="","",C962*IF(Settings!$B$24=Settings!$C$6,1,IF(Settings!$B$24="USD",1/INDEX(Settings!$B$29:$B$40,MONTH(A962)),INDEX(Settings!$B$29:$B$40,MONTH(A962)))))</f>
        <v/>
      </c>
    </row>
    <row r="963" customFormat="false" ht="15" hidden="false" customHeight="false" outlineLevel="0" collapsed="false">
      <c r="H963" s="0" t="str">
        <f aca="false">IF(B963="","",IF(COUNTIF(Campaigns!$A$7:$A$300,B963)&gt;0,"✓",IF(N(C963)=0,"– no spend","⚠ add to Campaigns tab")))</f>
        <v/>
      </c>
      <c r="I963" s="83" t="str">
        <f aca="false">IF(C963="","",C963*IF(Settings!$B$24=Settings!$C$6,1,IF(Settings!$B$24="USD",1/INDEX(Settings!$B$29:$B$40,MONTH(A963)),INDEX(Settings!$B$29:$B$40,MONTH(A963)))))</f>
        <v/>
      </c>
    </row>
    <row r="964" customFormat="false" ht="15" hidden="false" customHeight="false" outlineLevel="0" collapsed="false">
      <c r="H964" s="0" t="str">
        <f aca="false">IF(B964="","",IF(COUNTIF(Campaigns!$A$7:$A$300,B964)&gt;0,"✓",IF(N(C964)=0,"– no spend","⚠ add to Campaigns tab")))</f>
        <v/>
      </c>
      <c r="I964" s="83" t="str">
        <f aca="false">IF(C964="","",C964*IF(Settings!$B$24=Settings!$C$6,1,IF(Settings!$B$24="USD",1/INDEX(Settings!$B$29:$B$40,MONTH(A964)),INDEX(Settings!$B$29:$B$40,MONTH(A964)))))</f>
        <v/>
      </c>
    </row>
    <row r="965" customFormat="false" ht="15" hidden="false" customHeight="false" outlineLevel="0" collapsed="false">
      <c r="H965" s="0" t="str">
        <f aca="false">IF(B965="","",IF(COUNTIF(Campaigns!$A$7:$A$300,B965)&gt;0,"✓",IF(N(C965)=0,"– no spend","⚠ add to Campaigns tab")))</f>
        <v/>
      </c>
      <c r="I965" s="83" t="str">
        <f aca="false">IF(C965="","",C965*IF(Settings!$B$24=Settings!$C$6,1,IF(Settings!$B$24="USD",1/INDEX(Settings!$B$29:$B$40,MONTH(A965)),INDEX(Settings!$B$29:$B$40,MONTH(A965)))))</f>
        <v/>
      </c>
    </row>
    <row r="966" customFormat="false" ht="15" hidden="false" customHeight="false" outlineLevel="0" collapsed="false">
      <c r="H966" s="0" t="str">
        <f aca="false">IF(B966="","",IF(COUNTIF(Campaigns!$A$7:$A$300,B966)&gt;0,"✓",IF(N(C966)=0,"– no spend","⚠ add to Campaigns tab")))</f>
        <v/>
      </c>
      <c r="I966" s="83" t="str">
        <f aca="false">IF(C966="","",C966*IF(Settings!$B$24=Settings!$C$6,1,IF(Settings!$B$24="USD",1/INDEX(Settings!$B$29:$B$40,MONTH(A966)),INDEX(Settings!$B$29:$B$40,MONTH(A966)))))</f>
        <v/>
      </c>
    </row>
    <row r="967" customFormat="false" ht="15" hidden="false" customHeight="false" outlineLevel="0" collapsed="false">
      <c r="H967" s="0" t="str">
        <f aca="false">IF(B967="","",IF(COUNTIF(Campaigns!$A$7:$A$300,B967)&gt;0,"✓",IF(N(C967)=0,"– no spend","⚠ add to Campaigns tab")))</f>
        <v/>
      </c>
      <c r="I967" s="83" t="str">
        <f aca="false">IF(C967="","",C967*IF(Settings!$B$24=Settings!$C$6,1,IF(Settings!$B$24="USD",1/INDEX(Settings!$B$29:$B$40,MONTH(A967)),INDEX(Settings!$B$29:$B$40,MONTH(A967)))))</f>
        <v/>
      </c>
    </row>
    <row r="968" customFormat="false" ht="15" hidden="false" customHeight="false" outlineLevel="0" collapsed="false">
      <c r="H968" s="0" t="str">
        <f aca="false">IF(B968="","",IF(COUNTIF(Campaigns!$A$7:$A$300,B968)&gt;0,"✓",IF(N(C968)=0,"– no spend","⚠ add to Campaigns tab")))</f>
        <v/>
      </c>
      <c r="I968" s="83" t="str">
        <f aca="false">IF(C968="","",C968*IF(Settings!$B$24=Settings!$C$6,1,IF(Settings!$B$24="USD",1/INDEX(Settings!$B$29:$B$40,MONTH(A968)),INDEX(Settings!$B$29:$B$40,MONTH(A968)))))</f>
        <v/>
      </c>
    </row>
    <row r="969" customFormat="false" ht="15" hidden="false" customHeight="false" outlineLevel="0" collapsed="false">
      <c r="H969" s="0" t="str">
        <f aca="false">IF(B969="","",IF(COUNTIF(Campaigns!$A$7:$A$300,B969)&gt;0,"✓",IF(N(C969)=0,"– no spend","⚠ add to Campaigns tab")))</f>
        <v/>
      </c>
      <c r="I969" s="83" t="str">
        <f aca="false">IF(C969="","",C969*IF(Settings!$B$24=Settings!$C$6,1,IF(Settings!$B$24="USD",1/INDEX(Settings!$B$29:$B$40,MONTH(A969)),INDEX(Settings!$B$29:$B$40,MONTH(A969)))))</f>
        <v/>
      </c>
    </row>
    <row r="970" customFormat="false" ht="15" hidden="false" customHeight="false" outlineLevel="0" collapsed="false">
      <c r="H970" s="0" t="str">
        <f aca="false">IF(B970="","",IF(COUNTIF(Campaigns!$A$7:$A$300,B970)&gt;0,"✓",IF(N(C970)=0,"– no spend","⚠ add to Campaigns tab")))</f>
        <v/>
      </c>
      <c r="I970" s="83" t="str">
        <f aca="false">IF(C970="","",C970*IF(Settings!$B$24=Settings!$C$6,1,IF(Settings!$B$24="USD",1/INDEX(Settings!$B$29:$B$40,MONTH(A970)),INDEX(Settings!$B$29:$B$40,MONTH(A970)))))</f>
        <v/>
      </c>
    </row>
    <row r="971" customFormat="false" ht="15" hidden="false" customHeight="false" outlineLevel="0" collapsed="false">
      <c r="H971" s="0" t="str">
        <f aca="false">IF(B971="","",IF(COUNTIF(Campaigns!$A$7:$A$300,B971)&gt;0,"✓",IF(N(C971)=0,"– no spend","⚠ add to Campaigns tab")))</f>
        <v/>
      </c>
      <c r="I971" s="83" t="str">
        <f aca="false">IF(C971="","",C971*IF(Settings!$B$24=Settings!$C$6,1,IF(Settings!$B$24="USD",1/INDEX(Settings!$B$29:$B$40,MONTH(A971)),INDEX(Settings!$B$29:$B$40,MONTH(A971)))))</f>
        <v/>
      </c>
    </row>
    <row r="972" customFormat="false" ht="15" hidden="false" customHeight="false" outlineLevel="0" collapsed="false">
      <c r="H972" s="0" t="str">
        <f aca="false">IF(B972="","",IF(COUNTIF(Campaigns!$A$7:$A$300,B972)&gt;0,"✓",IF(N(C972)=0,"– no spend","⚠ add to Campaigns tab")))</f>
        <v/>
      </c>
      <c r="I972" s="83" t="str">
        <f aca="false">IF(C972="","",C972*IF(Settings!$B$24=Settings!$C$6,1,IF(Settings!$B$24="USD",1/INDEX(Settings!$B$29:$B$40,MONTH(A972)),INDEX(Settings!$B$29:$B$40,MONTH(A972)))))</f>
        <v/>
      </c>
    </row>
    <row r="973" customFormat="false" ht="15" hidden="false" customHeight="false" outlineLevel="0" collapsed="false">
      <c r="H973" s="0" t="str">
        <f aca="false">IF(B973="","",IF(COUNTIF(Campaigns!$A$7:$A$300,B973)&gt;0,"✓",IF(N(C973)=0,"– no spend","⚠ add to Campaigns tab")))</f>
        <v/>
      </c>
      <c r="I973" s="83" t="str">
        <f aca="false">IF(C973="","",C973*IF(Settings!$B$24=Settings!$C$6,1,IF(Settings!$B$24="USD",1/INDEX(Settings!$B$29:$B$40,MONTH(A973)),INDEX(Settings!$B$29:$B$40,MONTH(A973)))))</f>
        <v/>
      </c>
    </row>
    <row r="974" customFormat="false" ht="15" hidden="false" customHeight="false" outlineLevel="0" collapsed="false">
      <c r="H974" s="0" t="str">
        <f aca="false">IF(B974="","",IF(COUNTIF(Campaigns!$A$7:$A$300,B974)&gt;0,"✓",IF(N(C974)=0,"– no spend","⚠ add to Campaigns tab")))</f>
        <v/>
      </c>
      <c r="I974" s="83" t="str">
        <f aca="false">IF(C974="","",C974*IF(Settings!$B$24=Settings!$C$6,1,IF(Settings!$B$24="USD",1/INDEX(Settings!$B$29:$B$40,MONTH(A974)),INDEX(Settings!$B$29:$B$40,MONTH(A974)))))</f>
        <v/>
      </c>
    </row>
    <row r="975" customFormat="false" ht="15" hidden="false" customHeight="false" outlineLevel="0" collapsed="false">
      <c r="H975" s="0" t="str">
        <f aca="false">IF(B975="","",IF(COUNTIF(Campaigns!$A$7:$A$300,B975)&gt;0,"✓",IF(N(C975)=0,"– no spend","⚠ add to Campaigns tab")))</f>
        <v/>
      </c>
      <c r="I975" s="83" t="str">
        <f aca="false">IF(C975="","",C975*IF(Settings!$B$24=Settings!$C$6,1,IF(Settings!$B$24="USD",1/INDEX(Settings!$B$29:$B$40,MONTH(A975)),INDEX(Settings!$B$29:$B$40,MONTH(A975)))))</f>
        <v/>
      </c>
    </row>
    <row r="976" customFormat="false" ht="15" hidden="false" customHeight="false" outlineLevel="0" collapsed="false">
      <c r="H976" s="0" t="str">
        <f aca="false">IF(B976="","",IF(COUNTIF(Campaigns!$A$7:$A$300,B976)&gt;0,"✓",IF(N(C976)=0,"– no spend","⚠ add to Campaigns tab")))</f>
        <v/>
      </c>
      <c r="I976" s="83" t="str">
        <f aca="false">IF(C976="","",C976*IF(Settings!$B$24=Settings!$C$6,1,IF(Settings!$B$24="USD",1/INDEX(Settings!$B$29:$B$40,MONTH(A976)),INDEX(Settings!$B$29:$B$40,MONTH(A976)))))</f>
        <v/>
      </c>
    </row>
    <row r="977" customFormat="false" ht="15" hidden="false" customHeight="false" outlineLevel="0" collapsed="false">
      <c r="H977" s="0" t="str">
        <f aca="false">IF(B977="","",IF(COUNTIF(Campaigns!$A$7:$A$300,B977)&gt;0,"✓",IF(N(C977)=0,"– no spend","⚠ add to Campaigns tab")))</f>
        <v/>
      </c>
      <c r="I977" s="83" t="str">
        <f aca="false">IF(C977="","",C977*IF(Settings!$B$24=Settings!$C$6,1,IF(Settings!$B$24="USD",1/INDEX(Settings!$B$29:$B$40,MONTH(A977)),INDEX(Settings!$B$29:$B$40,MONTH(A977)))))</f>
        <v/>
      </c>
    </row>
    <row r="978" customFormat="false" ht="15" hidden="false" customHeight="false" outlineLevel="0" collapsed="false">
      <c r="H978" s="0" t="str">
        <f aca="false">IF(B978="","",IF(COUNTIF(Campaigns!$A$7:$A$300,B978)&gt;0,"✓",IF(N(C978)=0,"– no spend","⚠ add to Campaigns tab")))</f>
        <v/>
      </c>
      <c r="I978" s="83" t="str">
        <f aca="false">IF(C978="","",C978*IF(Settings!$B$24=Settings!$C$6,1,IF(Settings!$B$24="USD",1/INDEX(Settings!$B$29:$B$40,MONTH(A978)),INDEX(Settings!$B$29:$B$40,MONTH(A978)))))</f>
        <v/>
      </c>
    </row>
    <row r="979" customFormat="false" ht="15" hidden="false" customHeight="false" outlineLevel="0" collapsed="false">
      <c r="H979" s="0" t="str">
        <f aca="false">IF(B979="","",IF(COUNTIF(Campaigns!$A$7:$A$300,B979)&gt;0,"✓",IF(N(C979)=0,"– no spend","⚠ add to Campaigns tab")))</f>
        <v/>
      </c>
      <c r="I979" s="83" t="str">
        <f aca="false">IF(C979="","",C979*IF(Settings!$B$24=Settings!$C$6,1,IF(Settings!$B$24="USD",1/INDEX(Settings!$B$29:$B$40,MONTH(A979)),INDEX(Settings!$B$29:$B$40,MONTH(A979)))))</f>
        <v/>
      </c>
    </row>
    <row r="980" customFormat="false" ht="15" hidden="false" customHeight="false" outlineLevel="0" collapsed="false">
      <c r="H980" s="0" t="str">
        <f aca="false">IF(B980="","",IF(COUNTIF(Campaigns!$A$7:$A$300,B980)&gt;0,"✓",IF(N(C980)=0,"– no spend","⚠ add to Campaigns tab")))</f>
        <v/>
      </c>
      <c r="I980" s="83" t="str">
        <f aca="false">IF(C980="","",C980*IF(Settings!$B$24=Settings!$C$6,1,IF(Settings!$B$24="USD",1/INDEX(Settings!$B$29:$B$40,MONTH(A980)),INDEX(Settings!$B$29:$B$40,MONTH(A980)))))</f>
        <v/>
      </c>
    </row>
    <row r="981" customFormat="false" ht="15" hidden="false" customHeight="false" outlineLevel="0" collapsed="false">
      <c r="H981" s="0" t="str">
        <f aca="false">IF(B981="","",IF(COUNTIF(Campaigns!$A$7:$A$300,B981)&gt;0,"✓",IF(N(C981)=0,"– no spend","⚠ add to Campaigns tab")))</f>
        <v/>
      </c>
      <c r="I981" s="83" t="str">
        <f aca="false">IF(C981="","",C981*IF(Settings!$B$24=Settings!$C$6,1,IF(Settings!$B$24="USD",1/INDEX(Settings!$B$29:$B$40,MONTH(A981)),INDEX(Settings!$B$29:$B$40,MONTH(A981)))))</f>
        <v/>
      </c>
    </row>
    <row r="982" customFormat="false" ht="15" hidden="false" customHeight="false" outlineLevel="0" collapsed="false">
      <c r="H982" s="0" t="str">
        <f aca="false">IF(B982="","",IF(COUNTIF(Campaigns!$A$7:$A$300,B982)&gt;0,"✓",IF(N(C982)=0,"– no spend","⚠ add to Campaigns tab")))</f>
        <v/>
      </c>
      <c r="I982" s="83" t="str">
        <f aca="false">IF(C982="","",C982*IF(Settings!$B$24=Settings!$C$6,1,IF(Settings!$B$24="USD",1/INDEX(Settings!$B$29:$B$40,MONTH(A982)),INDEX(Settings!$B$29:$B$40,MONTH(A982)))))</f>
        <v/>
      </c>
    </row>
    <row r="983" customFormat="false" ht="15" hidden="false" customHeight="false" outlineLevel="0" collapsed="false">
      <c r="H983" s="0" t="str">
        <f aca="false">IF(B983="","",IF(COUNTIF(Campaigns!$A$7:$A$300,B983)&gt;0,"✓",IF(N(C983)=0,"– no spend","⚠ add to Campaigns tab")))</f>
        <v/>
      </c>
      <c r="I983" s="83" t="str">
        <f aca="false">IF(C983="","",C983*IF(Settings!$B$24=Settings!$C$6,1,IF(Settings!$B$24="USD",1/INDEX(Settings!$B$29:$B$40,MONTH(A983)),INDEX(Settings!$B$29:$B$40,MONTH(A983)))))</f>
        <v/>
      </c>
    </row>
    <row r="984" customFormat="false" ht="15" hidden="false" customHeight="false" outlineLevel="0" collapsed="false">
      <c r="H984" s="0" t="str">
        <f aca="false">IF(B984="","",IF(COUNTIF(Campaigns!$A$7:$A$300,B984)&gt;0,"✓",IF(N(C984)=0,"– no spend","⚠ add to Campaigns tab")))</f>
        <v/>
      </c>
      <c r="I984" s="83" t="str">
        <f aca="false">IF(C984="","",C984*IF(Settings!$B$24=Settings!$C$6,1,IF(Settings!$B$24="USD",1/INDEX(Settings!$B$29:$B$40,MONTH(A984)),INDEX(Settings!$B$29:$B$40,MONTH(A984)))))</f>
        <v/>
      </c>
    </row>
    <row r="985" customFormat="false" ht="15" hidden="false" customHeight="false" outlineLevel="0" collapsed="false">
      <c r="H985" s="0" t="str">
        <f aca="false">IF(B985="","",IF(COUNTIF(Campaigns!$A$7:$A$300,B985)&gt;0,"✓",IF(N(C985)=0,"– no spend","⚠ add to Campaigns tab")))</f>
        <v/>
      </c>
      <c r="I985" s="83" t="str">
        <f aca="false">IF(C985="","",C985*IF(Settings!$B$24=Settings!$C$6,1,IF(Settings!$B$24="USD",1/INDEX(Settings!$B$29:$B$40,MONTH(A985)),INDEX(Settings!$B$29:$B$40,MONTH(A985)))))</f>
        <v/>
      </c>
    </row>
    <row r="986" customFormat="false" ht="15" hidden="false" customHeight="false" outlineLevel="0" collapsed="false">
      <c r="H986" s="0" t="str">
        <f aca="false">IF(B986="","",IF(COUNTIF(Campaigns!$A$7:$A$300,B986)&gt;0,"✓",IF(N(C986)=0,"– no spend","⚠ add to Campaigns tab")))</f>
        <v/>
      </c>
      <c r="I986" s="83" t="str">
        <f aca="false">IF(C986="","",C986*IF(Settings!$B$24=Settings!$C$6,1,IF(Settings!$B$24="USD",1/INDEX(Settings!$B$29:$B$40,MONTH(A986)),INDEX(Settings!$B$29:$B$40,MONTH(A986)))))</f>
        <v/>
      </c>
    </row>
    <row r="987" customFormat="false" ht="15" hidden="false" customHeight="false" outlineLevel="0" collapsed="false">
      <c r="H987" s="0" t="str">
        <f aca="false">IF(B987="","",IF(COUNTIF(Campaigns!$A$7:$A$300,B987)&gt;0,"✓",IF(N(C987)=0,"– no spend","⚠ add to Campaigns tab")))</f>
        <v/>
      </c>
      <c r="I987" s="83" t="str">
        <f aca="false">IF(C987="","",C987*IF(Settings!$B$24=Settings!$C$6,1,IF(Settings!$B$24="USD",1/INDEX(Settings!$B$29:$B$40,MONTH(A987)),INDEX(Settings!$B$29:$B$40,MONTH(A987)))))</f>
        <v/>
      </c>
    </row>
    <row r="988" customFormat="false" ht="15" hidden="false" customHeight="false" outlineLevel="0" collapsed="false">
      <c r="H988" s="0" t="str">
        <f aca="false">IF(B988="","",IF(COUNTIF(Campaigns!$A$7:$A$300,B988)&gt;0,"✓",IF(N(C988)=0,"– no spend","⚠ add to Campaigns tab")))</f>
        <v/>
      </c>
      <c r="I988" s="83" t="str">
        <f aca="false">IF(C988="","",C988*IF(Settings!$B$24=Settings!$C$6,1,IF(Settings!$B$24="USD",1/INDEX(Settings!$B$29:$B$40,MONTH(A988)),INDEX(Settings!$B$29:$B$40,MONTH(A988)))))</f>
        <v/>
      </c>
    </row>
    <row r="989" customFormat="false" ht="15" hidden="false" customHeight="false" outlineLevel="0" collapsed="false">
      <c r="H989" s="0" t="str">
        <f aca="false">IF(B989="","",IF(COUNTIF(Campaigns!$A$7:$A$300,B989)&gt;0,"✓",IF(N(C989)=0,"– no spend","⚠ add to Campaigns tab")))</f>
        <v/>
      </c>
      <c r="I989" s="83" t="str">
        <f aca="false">IF(C989="","",C989*IF(Settings!$B$24=Settings!$C$6,1,IF(Settings!$B$24="USD",1/INDEX(Settings!$B$29:$B$40,MONTH(A989)),INDEX(Settings!$B$29:$B$40,MONTH(A989)))))</f>
        <v/>
      </c>
    </row>
    <row r="990" customFormat="false" ht="15" hidden="false" customHeight="false" outlineLevel="0" collapsed="false">
      <c r="H990" s="0" t="str">
        <f aca="false">IF(B990="","",IF(COUNTIF(Campaigns!$A$7:$A$300,B990)&gt;0,"✓",IF(N(C990)=0,"– no spend","⚠ add to Campaigns tab")))</f>
        <v/>
      </c>
      <c r="I990" s="83" t="str">
        <f aca="false">IF(C990="","",C990*IF(Settings!$B$24=Settings!$C$6,1,IF(Settings!$B$24="USD",1/INDEX(Settings!$B$29:$B$40,MONTH(A990)),INDEX(Settings!$B$29:$B$40,MONTH(A990)))))</f>
        <v/>
      </c>
    </row>
    <row r="991" customFormat="false" ht="15" hidden="false" customHeight="false" outlineLevel="0" collapsed="false">
      <c r="H991" s="0" t="str">
        <f aca="false">IF(B991="","",IF(COUNTIF(Campaigns!$A$7:$A$300,B991)&gt;0,"✓",IF(N(C991)=0,"– no spend","⚠ add to Campaigns tab")))</f>
        <v/>
      </c>
      <c r="I991" s="83" t="str">
        <f aca="false">IF(C991="","",C991*IF(Settings!$B$24=Settings!$C$6,1,IF(Settings!$B$24="USD",1/INDEX(Settings!$B$29:$B$40,MONTH(A991)),INDEX(Settings!$B$29:$B$40,MONTH(A991)))))</f>
        <v/>
      </c>
    </row>
    <row r="992" customFormat="false" ht="15" hidden="false" customHeight="false" outlineLevel="0" collapsed="false">
      <c r="H992" s="0" t="str">
        <f aca="false">IF(B992="","",IF(COUNTIF(Campaigns!$A$7:$A$300,B992)&gt;0,"✓",IF(N(C992)=0,"– no spend","⚠ add to Campaigns tab")))</f>
        <v/>
      </c>
      <c r="I992" s="83" t="str">
        <f aca="false">IF(C992="","",C992*IF(Settings!$B$24=Settings!$C$6,1,IF(Settings!$B$24="USD",1/INDEX(Settings!$B$29:$B$40,MONTH(A992)),INDEX(Settings!$B$29:$B$40,MONTH(A992)))))</f>
        <v/>
      </c>
    </row>
    <row r="993" customFormat="false" ht="15" hidden="false" customHeight="false" outlineLevel="0" collapsed="false">
      <c r="H993" s="0" t="str">
        <f aca="false">IF(B993="","",IF(COUNTIF(Campaigns!$A$7:$A$300,B993)&gt;0,"✓",IF(N(C993)=0,"– no spend","⚠ add to Campaigns tab")))</f>
        <v/>
      </c>
      <c r="I993" s="83" t="str">
        <f aca="false">IF(C993="","",C993*IF(Settings!$B$24=Settings!$C$6,1,IF(Settings!$B$24="USD",1/INDEX(Settings!$B$29:$B$40,MONTH(A993)),INDEX(Settings!$B$29:$B$40,MONTH(A993)))))</f>
        <v/>
      </c>
    </row>
    <row r="994" customFormat="false" ht="15" hidden="false" customHeight="false" outlineLevel="0" collapsed="false">
      <c r="H994" s="0" t="str">
        <f aca="false">IF(B994="","",IF(COUNTIF(Campaigns!$A$7:$A$300,B994)&gt;0,"✓",IF(N(C994)=0,"– no spend","⚠ add to Campaigns tab")))</f>
        <v/>
      </c>
      <c r="I994" s="83" t="str">
        <f aca="false">IF(C994="","",C994*IF(Settings!$B$24=Settings!$C$6,1,IF(Settings!$B$24="USD",1/INDEX(Settings!$B$29:$B$40,MONTH(A994)),INDEX(Settings!$B$29:$B$40,MONTH(A994)))))</f>
        <v/>
      </c>
    </row>
    <row r="995" customFormat="false" ht="15" hidden="false" customHeight="false" outlineLevel="0" collapsed="false">
      <c r="H995" s="0" t="str">
        <f aca="false">IF(B995="","",IF(COUNTIF(Campaigns!$A$7:$A$300,B995)&gt;0,"✓",IF(N(C995)=0,"– no spend","⚠ add to Campaigns tab")))</f>
        <v/>
      </c>
      <c r="I995" s="83" t="str">
        <f aca="false">IF(C995="","",C995*IF(Settings!$B$24=Settings!$C$6,1,IF(Settings!$B$24="USD",1/INDEX(Settings!$B$29:$B$40,MONTH(A995)),INDEX(Settings!$B$29:$B$40,MONTH(A995)))))</f>
        <v/>
      </c>
    </row>
    <row r="996" customFormat="false" ht="15" hidden="false" customHeight="false" outlineLevel="0" collapsed="false">
      <c r="H996" s="0" t="str">
        <f aca="false">IF(B996="","",IF(COUNTIF(Campaigns!$A$7:$A$300,B996)&gt;0,"✓",IF(N(C996)=0,"– no spend","⚠ add to Campaigns tab")))</f>
        <v/>
      </c>
      <c r="I996" s="83" t="str">
        <f aca="false">IF(C996="","",C996*IF(Settings!$B$24=Settings!$C$6,1,IF(Settings!$B$24="USD",1/INDEX(Settings!$B$29:$B$40,MONTH(A996)),INDEX(Settings!$B$29:$B$40,MONTH(A996)))))</f>
        <v/>
      </c>
    </row>
    <row r="997" customFormat="false" ht="15" hidden="false" customHeight="false" outlineLevel="0" collapsed="false">
      <c r="H997" s="0" t="str">
        <f aca="false">IF(B997="","",IF(COUNTIF(Campaigns!$A$7:$A$300,B997)&gt;0,"✓",IF(N(C997)=0,"– no spend","⚠ add to Campaigns tab")))</f>
        <v/>
      </c>
      <c r="I997" s="83" t="str">
        <f aca="false">IF(C997="","",C997*IF(Settings!$B$24=Settings!$C$6,1,IF(Settings!$B$24="USD",1/INDEX(Settings!$B$29:$B$40,MONTH(A997)),INDEX(Settings!$B$29:$B$40,MONTH(A997)))))</f>
        <v/>
      </c>
    </row>
    <row r="998" customFormat="false" ht="15" hidden="false" customHeight="false" outlineLevel="0" collapsed="false">
      <c r="H998" s="0" t="str">
        <f aca="false">IF(B998="","",IF(COUNTIF(Campaigns!$A$7:$A$300,B998)&gt;0,"✓",IF(N(C998)=0,"– no spend","⚠ add to Campaigns tab")))</f>
        <v/>
      </c>
      <c r="I998" s="83" t="str">
        <f aca="false">IF(C998="","",C998*IF(Settings!$B$24=Settings!$C$6,1,IF(Settings!$B$24="USD",1/INDEX(Settings!$B$29:$B$40,MONTH(A998)),INDEX(Settings!$B$29:$B$40,MONTH(A998)))))</f>
        <v/>
      </c>
    </row>
    <row r="999" customFormat="false" ht="15" hidden="false" customHeight="false" outlineLevel="0" collapsed="false">
      <c r="H999" s="0" t="str">
        <f aca="false">IF(B999="","",IF(COUNTIF(Campaigns!$A$7:$A$300,B999)&gt;0,"✓",IF(N(C999)=0,"– no spend","⚠ add to Campaigns tab")))</f>
        <v/>
      </c>
      <c r="I999" s="83" t="str">
        <f aca="false">IF(C999="","",C999*IF(Settings!$B$24=Settings!$C$6,1,IF(Settings!$B$24="USD",1/INDEX(Settings!$B$29:$B$40,MONTH(A999)),INDEX(Settings!$B$29:$B$40,MONTH(A999)))))</f>
        <v/>
      </c>
    </row>
    <row r="1000" customFormat="false" ht="15" hidden="false" customHeight="false" outlineLevel="0" collapsed="false">
      <c r="H1000" s="0" t="str">
        <f aca="false">IF(B1000="","",IF(COUNTIF(Campaigns!$A$7:$A$300,B1000)&gt;0,"✓",IF(N(C1000)=0,"– no spend","⚠ add to Campaigns tab")))</f>
        <v/>
      </c>
      <c r="I1000" s="83" t="str">
        <f aca="false">IF(C1000="","",C1000*IF(Settings!$B$24=Settings!$C$6,1,IF(Settings!$B$24="USD",1/INDEX(Settings!$B$29:$B$40,MONTH(A1000)),INDEX(Settings!$B$29:$B$40,MONTH(A1000)))))</f>
        <v/>
      </c>
    </row>
    <row r="1001" customFormat="false" ht="15" hidden="false" customHeight="false" outlineLevel="0" collapsed="false">
      <c r="H1001" s="0" t="str">
        <f aca="false">IF(B1001="","",IF(COUNTIF(Campaigns!$A$7:$A$300,B1001)&gt;0,"✓",IF(N(C1001)=0,"– no spend","⚠ add to Campaigns tab")))</f>
        <v/>
      </c>
      <c r="I1001" s="83" t="str">
        <f aca="false">IF(C1001="","",C1001*IF(Settings!$B$24=Settings!$C$6,1,IF(Settings!$B$24="USD",1/INDEX(Settings!$B$29:$B$40,MONTH(A1001)),INDEX(Settings!$B$29:$B$40,MONTH(A1001)))))</f>
        <v/>
      </c>
    </row>
    <row r="1002" customFormat="false" ht="15" hidden="false" customHeight="false" outlineLevel="0" collapsed="false">
      <c r="H1002" s="0" t="str">
        <f aca="false">IF(B1002="","",IF(COUNTIF(Campaigns!$A$7:$A$300,B1002)&gt;0,"✓",IF(N(C1002)=0,"– no spend","⚠ add to Campaigns tab")))</f>
        <v/>
      </c>
      <c r="I1002" s="83" t="str">
        <f aca="false">IF(C1002="","",C1002*IF(Settings!$B$24=Settings!$C$6,1,IF(Settings!$B$24="USD",1/INDEX(Settings!$B$29:$B$40,MONTH(A1002)),INDEX(Settings!$B$29:$B$40,MONTH(A1002)))))</f>
        <v/>
      </c>
    </row>
    <row r="1003" customFormat="false" ht="15" hidden="false" customHeight="false" outlineLevel="0" collapsed="false">
      <c r="H1003" s="0" t="str">
        <f aca="false">IF(B1003="","",IF(COUNTIF(Campaigns!$A$7:$A$300,B1003)&gt;0,"✓",IF(N(C1003)=0,"– no spend","⚠ add to Campaigns tab")))</f>
        <v/>
      </c>
      <c r="I1003" s="83" t="str">
        <f aca="false">IF(C1003="","",C1003*IF(Settings!$B$24=Settings!$C$6,1,IF(Settings!$B$24="USD",1/INDEX(Settings!$B$29:$B$40,MONTH(A1003)),INDEX(Settings!$B$29:$B$40,MONTH(A1003)))))</f>
        <v/>
      </c>
    </row>
    <row r="1004" customFormat="false" ht="15" hidden="false" customHeight="false" outlineLevel="0" collapsed="false">
      <c r="H1004" s="0" t="str">
        <f aca="false">IF(B1004="","",IF(COUNTIF(Campaigns!$A$7:$A$300,B1004)&gt;0,"✓",IF(N(C1004)=0,"– no spend","⚠ add to Campaigns tab")))</f>
        <v/>
      </c>
      <c r="I1004" s="83" t="str">
        <f aca="false">IF(C1004="","",C1004*IF(Settings!$B$24=Settings!$C$6,1,IF(Settings!$B$24="USD",1/INDEX(Settings!$B$29:$B$40,MONTH(A1004)),INDEX(Settings!$B$29:$B$40,MONTH(A1004)))))</f>
        <v/>
      </c>
    </row>
    <row r="1005" customFormat="false" ht="15" hidden="false" customHeight="false" outlineLevel="0" collapsed="false">
      <c r="H1005" s="0" t="str">
        <f aca="false">IF(B1005="","",IF(COUNTIF(Campaigns!$A$7:$A$300,B1005)&gt;0,"✓",IF(N(C1005)=0,"– no spend","⚠ add to Campaigns tab")))</f>
        <v/>
      </c>
      <c r="I1005" s="83" t="str">
        <f aca="false">IF(C1005="","",C1005*IF(Settings!$B$24=Settings!$C$6,1,IF(Settings!$B$24="USD",1/INDEX(Settings!$B$29:$B$40,MONTH(A1005)),INDEX(Settings!$B$29:$B$40,MONTH(A1005)))))</f>
        <v/>
      </c>
    </row>
    <row r="1006" customFormat="false" ht="15" hidden="false" customHeight="false" outlineLevel="0" collapsed="false">
      <c r="H1006" s="0" t="str">
        <f aca="false">IF(B1006="","",IF(COUNTIF(Campaigns!$A$7:$A$300,B1006)&gt;0,"✓",IF(N(C1006)=0,"– no spend","⚠ add to Campaigns tab")))</f>
        <v/>
      </c>
      <c r="I1006" s="83" t="str">
        <f aca="false">IF(C1006="","",C1006*IF(Settings!$B$24=Settings!$C$6,1,IF(Settings!$B$24="USD",1/INDEX(Settings!$B$29:$B$40,MONTH(A1006)),INDEX(Settings!$B$29:$B$40,MONTH(A1006)))))</f>
        <v/>
      </c>
    </row>
    <row r="1007" customFormat="false" ht="15" hidden="false" customHeight="false" outlineLevel="0" collapsed="false">
      <c r="H1007" s="0" t="str">
        <f aca="false">IF(B1007="","",IF(COUNTIF(Campaigns!$A$7:$A$300,B1007)&gt;0,"✓",IF(N(C1007)=0,"– no spend","⚠ add to Campaigns tab")))</f>
        <v/>
      </c>
      <c r="I1007" s="83" t="str">
        <f aca="false">IF(C1007="","",C1007*IF(Settings!$B$24=Settings!$C$6,1,IF(Settings!$B$24="USD",1/INDEX(Settings!$B$29:$B$40,MONTH(A1007)),INDEX(Settings!$B$29:$B$40,MONTH(A1007)))))</f>
        <v/>
      </c>
    </row>
    <row r="1008" customFormat="false" ht="15" hidden="false" customHeight="false" outlineLevel="0" collapsed="false">
      <c r="H1008" s="0" t="str">
        <f aca="false">IF(B1008="","",IF(COUNTIF(Campaigns!$A$7:$A$300,B1008)&gt;0,"✓",IF(N(C1008)=0,"– no spend","⚠ add to Campaigns tab")))</f>
        <v/>
      </c>
      <c r="I1008" s="83" t="str">
        <f aca="false">IF(C1008="","",C1008*IF(Settings!$B$24=Settings!$C$6,1,IF(Settings!$B$24="USD",1/INDEX(Settings!$B$29:$B$40,MONTH(A1008)),INDEX(Settings!$B$29:$B$40,MONTH(A1008)))))</f>
        <v/>
      </c>
    </row>
    <row r="1009" customFormat="false" ht="15" hidden="false" customHeight="false" outlineLevel="0" collapsed="false">
      <c r="H1009" s="0" t="str">
        <f aca="false">IF(B1009="","",IF(COUNTIF(Campaigns!$A$7:$A$300,B1009)&gt;0,"✓",IF(N(C1009)=0,"– no spend","⚠ add to Campaigns tab")))</f>
        <v/>
      </c>
      <c r="I1009" s="83" t="str">
        <f aca="false">IF(C1009="","",C1009*IF(Settings!$B$24=Settings!$C$6,1,IF(Settings!$B$24="USD",1/INDEX(Settings!$B$29:$B$40,MONTH(A1009)),INDEX(Settings!$B$29:$B$40,MONTH(A1009)))))</f>
        <v/>
      </c>
    </row>
    <row r="1010" customFormat="false" ht="15" hidden="false" customHeight="false" outlineLevel="0" collapsed="false">
      <c r="H1010" s="0" t="str">
        <f aca="false">IF(B1010="","",IF(COUNTIF(Campaigns!$A$7:$A$300,B1010)&gt;0,"✓",IF(N(C1010)=0,"– no spend","⚠ add to Campaigns tab")))</f>
        <v/>
      </c>
      <c r="I1010" s="83" t="str">
        <f aca="false">IF(C1010="","",C1010*IF(Settings!$B$24=Settings!$C$6,1,IF(Settings!$B$24="USD",1/INDEX(Settings!$B$29:$B$40,MONTH(A1010)),INDEX(Settings!$B$29:$B$40,MONTH(A1010)))))</f>
        <v/>
      </c>
    </row>
    <row r="1011" customFormat="false" ht="15" hidden="false" customHeight="false" outlineLevel="0" collapsed="false">
      <c r="H1011" s="0" t="str">
        <f aca="false">IF(B1011="","",IF(COUNTIF(Campaigns!$A$7:$A$300,B1011)&gt;0,"✓",IF(N(C1011)=0,"– no spend","⚠ add to Campaigns tab")))</f>
        <v/>
      </c>
      <c r="I1011" s="83" t="str">
        <f aca="false">IF(C1011="","",C1011*IF(Settings!$B$24=Settings!$C$6,1,IF(Settings!$B$24="USD",1/INDEX(Settings!$B$29:$B$40,MONTH(A1011)),INDEX(Settings!$B$29:$B$40,MONTH(A1011)))))</f>
        <v/>
      </c>
    </row>
    <row r="1012" customFormat="false" ht="15" hidden="false" customHeight="false" outlineLevel="0" collapsed="false">
      <c r="H1012" s="0" t="str">
        <f aca="false">IF(B1012="","",IF(COUNTIF(Campaigns!$A$7:$A$300,B1012)&gt;0,"✓",IF(N(C1012)=0,"– no spend","⚠ add to Campaigns tab")))</f>
        <v/>
      </c>
      <c r="I1012" s="83" t="str">
        <f aca="false">IF(C1012="","",C1012*IF(Settings!$B$24=Settings!$C$6,1,IF(Settings!$B$24="USD",1/INDEX(Settings!$B$29:$B$40,MONTH(A1012)),INDEX(Settings!$B$29:$B$40,MONTH(A1012)))))</f>
        <v/>
      </c>
    </row>
    <row r="1013" customFormat="false" ht="15" hidden="false" customHeight="false" outlineLevel="0" collapsed="false">
      <c r="H1013" s="0" t="str">
        <f aca="false">IF(B1013="","",IF(COUNTIF(Campaigns!$A$7:$A$300,B1013)&gt;0,"✓",IF(N(C1013)=0,"– no spend","⚠ add to Campaigns tab")))</f>
        <v/>
      </c>
      <c r="I1013" s="83" t="str">
        <f aca="false">IF(C1013="","",C1013*IF(Settings!$B$24=Settings!$C$6,1,IF(Settings!$B$24="USD",1/INDEX(Settings!$B$29:$B$40,MONTH(A1013)),INDEX(Settings!$B$29:$B$40,MONTH(A1013)))))</f>
        <v/>
      </c>
    </row>
    <row r="1014" customFormat="false" ht="15" hidden="false" customHeight="false" outlineLevel="0" collapsed="false">
      <c r="H1014" s="0" t="str">
        <f aca="false">IF(B1014="","",IF(COUNTIF(Campaigns!$A$7:$A$300,B1014)&gt;0,"✓",IF(N(C1014)=0,"– no spend","⚠ add to Campaigns tab")))</f>
        <v/>
      </c>
      <c r="I1014" s="83" t="str">
        <f aca="false">IF(C1014="","",C1014*IF(Settings!$B$24=Settings!$C$6,1,IF(Settings!$B$24="USD",1/INDEX(Settings!$B$29:$B$40,MONTH(A1014)),INDEX(Settings!$B$29:$B$40,MONTH(A1014)))))</f>
        <v/>
      </c>
    </row>
    <row r="1015" customFormat="false" ht="15" hidden="false" customHeight="false" outlineLevel="0" collapsed="false">
      <c r="H1015" s="0" t="str">
        <f aca="false">IF(B1015="","",IF(COUNTIF(Campaigns!$A$7:$A$300,B1015)&gt;0,"✓",IF(N(C1015)=0,"– no spend","⚠ add to Campaigns tab")))</f>
        <v/>
      </c>
      <c r="I1015" s="83" t="str">
        <f aca="false">IF(C1015="","",C1015*IF(Settings!$B$24=Settings!$C$6,1,IF(Settings!$B$24="USD",1/INDEX(Settings!$B$29:$B$40,MONTH(A1015)),INDEX(Settings!$B$29:$B$40,MONTH(A1015)))))</f>
        <v/>
      </c>
    </row>
    <row r="1016" customFormat="false" ht="15" hidden="false" customHeight="false" outlineLevel="0" collapsed="false">
      <c r="H1016" s="0" t="str">
        <f aca="false">IF(B1016="","",IF(COUNTIF(Campaigns!$A$7:$A$300,B1016)&gt;0,"✓",IF(N(C1016)=0,"– no spend","⚠ add to Campaigns tab")))</f>
        <v/>
      </c>
      <c r="I1016" s="83" t="str">
        <f aca="false">IF(C1016="","",C1016*IF(Settings!$B$24=Settings!$C$6,1,IF(Settings!$B$24="USD",1/INDEX(Settings!$B$29:$B$40,MONTH(A1016)),INDEX(Settings!$B$29:$B$40,MONTH(A1016)))))</f>
        <v/>
      </c>
    </row>
    <row r="1017" customFormat="false" ht="15" hidden="false" customHeight="false" outlineLevel="0" collapsed="false">
      <c r="H1017" s="0" t="str">
        <f aca="false">IF(B1017="","",IF(COUNTIF(Campaigns!$A$7:$A$300,B1017)&gt;0,"✓",IF(N(C1017)=0,"– no spend","⚠ add to Campaigns tab")))</f>
        <v/>
      </c>
      <c r="I1017" s="83" t="str">
        <f aca="false">IF(C1017="","",C1017*IF(Settings!$B$24=Settings!$C$6,1,IF(Settings!$B$24="USD",1/INDEX(Settings!$B$29:$B$40,MONTH(A1017)),INDEX(Settings!$B$29:$B$40,MONTH(A1017)))))</f>
        <v/>
      </c>
    </row>
    <row r="1018" customFormat="false" ht="15" hidden="false" customHeight="false" outlineLevel="0" collapsed="false">
      <c r="H1018" s="0" t="str">
        <f aca="false">IF(B1018="","",IF(COUNTIF(Campaigns!$A$7:$A$300,B1018)&gt;0,"✓",IF(N(C1018)=0,"– no spend","⚠ add to Campaigns tab")))</f>
        <v/>
      </c>
      <c r="I1018" s="83" t="str">
        <f aca="false">IF(C1018="","",C1018*IF(Settings!$B$24=Settings!$C$6,1,IF(Settings!$B$24="USD",1/INDEX(Settings!$B$29:$B$40,MONTH(A1018)),INDEX(Settings!$B$29:$B$40,MONTH(A1018)))))</f>
        <v/>
      </c>
    </row>
    <row r="1019" customFormat="false" ht="15" hidden="false" customHeight="false" outlineLevel="0" collapsed="false">
      <c r="H1019" s="0" t="str">
        <f aca="false">IF(B1019="","",IF(COUNTIF(Campaigns!$A$7:$A$300,B1019)&gt;0,"✓",IF(N(C1019)=0,"– no spend","⚠ add to Campaigns tab")))</f>
        <v/>
      </c>
      <c r="I1019" s="83" t="str">
        <f aca="false">IF(C1019="","",C1019*IF(Settings!$B$24=Settings!$C$6,1,IF(Settings!$B$24="USD",1/INDEX(Settings!$B$29:$B$40,MONTH(A1019)),INDEX(Settings!$B$29:$B$40,MONTH(A1019)))))</f>
        <v/>
      </c>
    </row>
    <row r="1020" customFormat="false" ht="15" hidden="false" customHeight="false" outlineLevel="0" collapsed="false">
      <c r="H1020" s="0" t="str">
        <f aca="false">IF(B1020="","",IF(COUNTIF(Campaigns!$A$7:$A$300,B1020)&gt;0,"✓",IF(N(C1020)=0,"– no spend","⚠ add to Campaigns tab")))</f>
        <v/>
      </c>
      <c r="I1020" s="83" t="str">
        <f aca="false">IF(C1020="","",C1020*IF(Settings!$B$24=Settings!$C$6,1,IF(Settings!$B$24="USD",1/INDEX(Settings!$B$29:$B$40,MONTH(A1020)),INDEX(Settings!$B$29:$B$40,MONTH(A1020)))))</f>
        <v/>
      </c>
    </row>
    <row r="1021" customFormat="false" ht="15" hidden="false" customHeight="false" outlineLevel="0" collapsed="false">
      <c r="H1021" s="0" t="str">
        <f aca="false">IF(B1021="","",IF(COUNTIF(Campaigns!$A$7:$A$300,B1021)&gt;0,"✓",IF(N(C1021)=0,"– no spend","⚠ add to Campaigns tab")))</f>
        <v/>
      </c>
      <c r="I1021" s="83" t="str">
        <f aca="false">IF(C1021="","",C1021*IF(Settings!$B$24=Settings!$C$6,1,IF(Settings!$B$24="USD",1/INDEX(Settings!$B$29:$B$40,MONTH(A1021)),INDEX(Settings!$B$29:$B$40,MONTH(A1021)))))</f>
        <v/>
      </c>
    </row>
    <row r="1022" customFormat="false" ht="15" hidden="false" customHeight="false" outlineLevel="0" collapsed="false">
      <c r="H1022" s="0" t="str">
        <f aca="false">IF(B1022="","",IF(COUNTIF(Campaigns!$A$7:$A$300,B1022)&gt;0,"✓",IF(N(C1022)=0,"– no spend","⚠ add to Campaigns tab")))</f>
        <v/>
      </c>
      <c r="I1022" s="83" t="str">
        <f aca="false">IF(C1022="","",C1022*IF(Settings!$B$24=Settings!$C$6,1,IF(Settings!$B$24="USD",1/INDEX(Settings!$B$29:$B$40,MONTH(A1022)),INDEX(Settings!$B$29:$B$40,MONTH(A1022)))))</f>
        <v/>
      </c>
    </row>
    <row r="1023" customFormat="false" ht="15" hidden="false" customHeight="false" outlineLevel="0" collapsed="false">
      <c r="H1023" s="0" t="str">
        <f aca="false">IF(B1023="","",IF(COUNTIF(Campaigns!$A$7:$A$300,B1023)&gt;0,"✓",IF(N(C1023)=0,"– no spend","⚠ add to Campaigns tab")))</f>
        <v/>
      </c>
      <c r="I1023" s="83" t="str">
        <f aca="false">IF(C1023="","",C1023*IF(Settings!$B$24=Settings!$C$6,1,IF(Settings!$B$24="USD",1/INDEX(Settings!$B$29:$B$40,MONTH(A1023)),INDEX(Settings!$B$29:$B$40,MONTH(A1023)))))</f>
        <v/>
      </c>
    </row>
    <row r="1024" customFormat="false" ht="15" hidden="false" customHeight="false" outlineLevel="0" collapsed="false">
      <c r="H1024" s="0" t="str">
        <f aca="false">IF(B1024="","",IF(COUNTIF(Campaigns!$A$7:$A$300,B1024)&gt;0,"✓",IF(N(C1024)=0,"– no spend","⚠ add to Campaigns tab")))</f>
        <v/>
      </c>
      <c r="I1024" s="83" t="str">
        <f aca="false">IF(C1024="","",C1024*IF(Settings!$B$24=Settings!$C$6,1,IF(Settings!$B$24="USD",1/INDEX(Settings!$B$29:$B$40,MONTH(A1024)),INDEX(Settings!$B$29:$B$40,MONTH(A1024)))))</f>
        <v/>
      </c>
    </row>
    <row r="1025" customFormat="false" ht="15" hidden="false" customHeight="false" outlineLevel="0" collapsed="false">
      <c r="H1025" s="0" t="str">
        <f aca="false">IF(B1025="","",IF(COUNTIF(Campaigns!$A$7:$A$300,B1025)&gt;0,"✓",IF(N(C1025)=0,"– no spend","⚠ add to Campaigns tab")))</f>
        <v/>
      </c>
      <c r="I1025" s="83" t="str">
        <f aca="false">IF(C1025="","",C1025*IF(Settings!$B$24=Settings!$C$6,1,IF(Settings!$B$24="USD",1/INDEX(Settings!$B$29:$B$40,MONTH(A1025)),INDEX(Settings!$B$29:$B$40,MONTH(A1025)))))</f>
        <v/>
      </c>
    </row>
    <row r="1026" customFormat="false" ht="15" hidden="false" customHeight="false" outlineLevel="0" collapsed="false">
      <c r="H1026" s="0" t="str">
        <f aca="false">IF(B1026="","",IF(COUNTIF(Campaigns!$A$7:$A$300,B1026)&gt;0,"✓",IF(N(C1026)=0,"– no spend","⚠ add to Campaigns tab")))</f>
        <v/>
      </c>
      <c r="I1026" s="83" t="str">
        <f aca="false">IF(C1026="","",C1026*IF(Settings!$B$24=Settings!$C$6,1,IF(Settings!$B$24="USD",1/INDEX(Settings!$B$29:$B$40,MONTH(A1026)),INDEX(Settings!$B$29:$B$40,MONTH(A1026)))))</f>
        <v/>
      </c>
    </row>
    <row r="1027" customFormat="false" ht="15" hidden="false" customHeight="false" outlineLevel="0" collapsed="false">
      <c r="H1027" s="0" t="str">
        <f aca="false">IF(B1027="","",IF(COUNTIF(Campaigns!$A$7:$A$300,B1027)&gt;0,"✓",IF(N(C1027)=0,"– no spend","⚠ add to Campaigns tab")))</f>
        <v/>
      </c>
      <c r="I1027" s="83" t="str">
        <f aca="false">IF(C1027="","",C1027*IF(Settings!$B$24=Settings!$C$6,1,IF(Settings!$B$24="USD",1/INDEX(Settings!$B$29:$B$40,MONTH(A1027)),INDEX(Settings!$B$29:$B$40,MONTH(A1027)))))</f>
        <v/>
      </c>
    </row>
    <row r="1028" customFormat="false" ht="15" hidden="false" customHeight="false" outlineLevel="0" collapsed="false">
      <c r="H1028" s="0" t="str">
        <f aca="false">IF(B1028="","",IF(COUNTIF(Campaigns!$A$7:$A$300,B1028)&gt;0,"✓",IF(N(C1028)=0,"– no spend","⚠ add to Campaigns tab")))</f>
        <v/>
      </c>
      <c r="I1028" s="83" t="str">
        <f aca="false">IF(C1028="","",C1028*IF(Settings!$B$24=Settings!$C$6,1,IF(Settings!$B$24="USD",1/INDEX(Settings!$B$29:$B$40,MONTH(A1028)),INDEX(Settings!$B$29:$B$40,MONTH(A1028)))))</f>
        <v/>
      </c>
    </row>
    <row r="1029" customFormat="false" ht="15" hidden="false" customHeight="false" outlineLevel="0" collapsed="false">
      <c r="H1029" s="0" t="str">
        <f aca="false">IF(B1029="","",IF(COUNTIF(Campaigns!$A$7:$A$300,B1029)&gt;0,"✓",IF(N(C1029)=0,"– no spend","⚠ add to Campaigns tab")))</f>
        <v/>
      </c>
      <c r="I1029" s="83" t="str">
        <f aca="false">IF(C1029="","",C1029*IF(Settings!$B$24=Settings!$C$6,1,IF(Settings!$B$24="USD",1/INDEX(Settings!$B$29:$B$40,MONTH(A1029)),INDEX(Settings!$B$29:$B$40,MONTH(A1029)))))</f>
        <v/>
      </c>
    </row>
    <row r="1030" customFormat="false" ht="15" hidden="false" customHeight="false" outlineLevel="0" collapsed="false">
      <c r="H1030" s="0" t="str">
        <f aca="false">IF(B1030="","",IF(COUNTIF(Campaigns!$A$7:$A$300,B1030)&gt;0,"✓",IF(N(C1030)=0,"– no spend","⚠ add to Campaigns tab")))</f>
        <v/>
      </c>
      <c r="I1030" s="83" t="str">
        <f aca="false">IF(C1030="","",C1030*IF(Settings!$B$24=Settings!$C$6,1,IF(Settings!$B$24="USD",1/INDEX(Settings!$B$29:$B$40,MONTH(A1030)),INDEX(Settings!$B$29:$B$40,MONTH(A1030)))))</f>
        <v/>
      </c>
    </row>
    <row r="1031" customFormat="false" ht="15" hidden="false" customHeight="false" outlineLevel="0" collapsed="false">
      <c r="H1031" s="0" t="str">
        <f aca="false">IF(B1031="","",IF(COUNTIF(Campaigns!$A$7:$A$300,B1031)&gt;0,"✓",IF(N(C1031)=0,"– no spend","⚠ add to Campaigns tab")))</f>
        <v/>
      </c>
      <c r="I1031" s="83" t="str">
        <f aca="false">IF(C1031="","",C1031*IF(Settings!$B$24=Settings!$C$6,1,IF(Settings!$B$24="USD",1/INDEX(Settings!$B$29:$B$40,MONTH(A1031)),INDEX(Settings!$B$29:$B$40,MONTH(A1031)))))</f>
        <v/>
      </c>
    </row>
    <row r="1032" customFormat="false" ht="15" hidden="false" customHeight="false" outlineLevel="0" collapsed="false">
      <c r="H1032" s="0" t="str">
        <f aca="false">IF(B1032="","",IF(COUNTIF(Campaigns!$A$7:$A$300,B1032)&gt;0,"✓",IF(N(C1032)=0,"– no spend","⚠ add to Campaigns tab")))</f>
        <v/>
      </c>
      <c r="I1032" s="83" t="str">
        <f aca="false">IF(C1032="","",C1032*IF(Settings!$B$24=Settings!$C$6,1,IF(Settings!$B$24="USD",1/INDEX(Settings!$B$29:$B$40,MONTH(A1032)),INDEX(Settings!$B$29:$B$40,MONTH(A1032)))))</f>
        <v/>
      </c>
    </row>
    <row r="1033" customFormat="false" ht="15" hidden="false" customHeight="false" outlineLevel="0" collapsed="false">
      <c r="H1033" s="0" t="str">
        <f aca="false">IF(B1033="","",IF(COUNTIF(Campaigns!$A$7:$A$300,B1033)&gt;0,"✓",IF(N(C1033)=0,"– no spend","⚠ add to Campaigns tab")))</f>
        <v/>
      </c>
      <c r="I1033" s="83" t="str">
        <f aca="false">IF(C1033="","",C1033*IF(Settings!$B$24=Settings!$C$6,1,IF(Settings!$B$24="USD",1/INDEX(Settings!$B$29:$B$40,MONTH(A1033)),INDEX(Settings!$B$29:$B$40,MONTH(A1033)))))</f>
        <v/>
      </c>
    </row>
    <row r="1034" customFormat="false" ht="15" hidden="false" customHeight="false" outlineLevel="0" collapsed="false">
      <c r="H1034" s="0" t="str">
        <f aca="false">IF(B1034="","",IF(COUNTIF(Campaigns!$A$7:$A$300,B1034)&gt;0,"✓",IF(N(C1034)=0,"– no spend","⚠ add to Campaigns tab")))</f>
        <v/>
      </c>
      <c r="I1034" s="83" t="str">
        <f aca="false">IF(C1034="","",C1034*IF(Settings!$B$24=Settings!$C$6,1,IF(Settings!$B$24="USD",1/INDEX(Settings!$B$29:$B$40,MONTH(A1034)),INDEX(Settings!$B$29:$B$40,MONTH(A1034)))))</f>
        <v/>
      </c>
    </row>
    <row r="1035" customFormat="false" ht="15" hidden="false" customHeight="false" outlineLevel="0" collapsed="false">
      <c r="H1035" s="0" t="str">
        <f aca="false">IF(B1035="","",IF(COUNTIF(Campaigns!$A$7:$A$300,B1035)&gt;0,"✓",IF(N(C1035)=0,"– no spend","⚠ add to Campaigns tab")))</f>
        <v/>
      </c>
      <c r="I1035" s="83" t="str">
        <f aca="false">IF(C1035="","",C1035*IF(Settings!$B$24=Settings!$C$6,1,IF(Settings!$B$24="USD",1/INDEX(Settings!$B$29:$B$40,MONTH(A1035)),INDEX(Settings!$B$29:$B$40,MONTH(A1035)))))</f>
        <v/>
      </c>
    </row>
    <row r="1036" customFormat="false" ht="15" hidden="false" customHeight="false" outlineLevel="0" collapsed="false">
      <c r="H1036" s="0" t="str">
        <f aca="false">IF(B1036="","",IF(COUNTIF(Campaigns!$A$7:$A$300,B1036)&gt;0,"✓",IF(N(C1036)=0,"– no spend","⚠ add to Campaigns tab")))</f>
        <v/>
      </c>
      <c r="I1036" s="83" t="str">
        <f aca="false">IF(C1036="","",C1036*IF(Settings!$B$24=Settings!$C$6,1,IF(Settings!$B$24="USD",1/INDEX(Settings!$B$29:$B$40,MONTH(A1036)),INDEX(Settings!$B$29:$B$40,MONTH(A1036)))))</f>
        <v/>
      </c>
    </row>
    <row r="1037" customFormat="false" ht="15" hidden="false" customHeight="false" outlineLevel="0" collapsed="false">
      <c r="H1037" s="0" t="str">
        <f aca="false">IF(B1037="","",IF(COUNTIF(Campaigns!$A$7:$A$300,B1037)&gt;0,"✓",IF(N(C1037)=0,"– no spend","⚠ add to Campaigns tab")))</f>
        <v/>
      </c>
      <c r="I1037" s="83" t="str">
        <f aca="false">IF(C1037="","",C1037*IF(Settings!$B$24=Settings!$C$6,1,IF(Settings!$B$24="USD",1/INDEX(Settings!$B$29:$B$40,MONTH(A1037)),INDEX(Settings!$B$29:$B$40,MONTH(A1037)))))</f>
        <v/>
      </c>
    </row>
    <row r="1038" customFormat="false" ht="15" hidden="false" customHeight="false" outlineLevel="0" collapsed="false">
      <c r="H1038" s="0" t="str">
        <f aca="false">IF(B1038="","",IF(COUNTIF(Campaigns!$A$7:$A$300,B1038)&gt;0,"✓",IF(N(C1038)=0,"– no spend","⚠ add to Campaigns tab")))</f>
        <v/>
      </c>
      <c r="I1038" s="83" t="str">
        <f aca="false">IF(C1038="","",C1038*IF(Settings!$B$24=Settings!$C$6,1,IF(Settings!$B$24="USD",1/INDEX(Settings!$B$29:$B$40,MONTH(A1038)),INDEX(Settings!$B$29:$B$40,MONTH(A1038)))))</f>
        <v/>
      </c>
    </row>
    <row r="1039" customFormat="false" ht="15" hidden="false" customHeight="false" outlineLevel="0" collapsed="false">
      <c r="H1039" s="0" t="str">
        <f aca="false">IF(B1039="","",IF(COUNTIF(Campaigns!$A$7:$A$300,B1039)&gt;0,"✓",IF(N(C1039)=0,"– no spend","⚠ add to Campaigns tab")))</f>
        <v/>
      </c>
      <c r="I1039" s="83" t="str">
        <f aca="false">IF(C1039="","",C1039*IF(Settings!$B$24=Settings!$C$6,1,IF(Settings!$B$24="USD",1/INDEX(Settings!$B$29:$B$40,MONTH(A1039)),INDEX(Settings!$B$29:$B$40,MONTH(A1039)))))</f>
        <v/>
      </c>
    </row>
    <row r="1040" customFormat="false" ht="15" hidden="false" customHeight="false" outlineLevel="0" collapsed="false">
      <c r="H1040" s="0" t="str">
        <f aca="false">IF(B1040="","",IF(COUNTIF(Campaigns!$A$7:$A$300,B1040)&gt;0,"✓",IF(N(C1040)=0,"– no spend","⚠ add to Campaigns tab")))</f>
        <v/>
      </c>
      <c r="I1040" s="83" t="str">
        <f aca="false">IF(C1040="","",C1040*IF(Settings!$B$24=Settings!$C$6,1,IF(Settings!$B$24="USD",1/INDEX(Settings!$B$29:$B$40,MONTH(A1040)),INDEX(Settings!$B$29:$B$40,MONTH(A1040)))))</f>
        <v/>
      </c>
    </row>
    <row r="1041" customFormat="false" ht="15" hidden="false" customHeight="false" outlineLevel="0" collapsed="false">
      <c r="H1041" s="0" t="str">
        <f aca="false">IF(B1041="","",IF(COUNTIF(Campaigns!$A$7:$A$300,B1041)&gt;0,"✓",IF(N(C1041)=0,"– no spend","⚠ add to Campaigns tab")))</f>
        <v/>
      </c>
      <c r="I1041" s="83" t="str">
        <f aca="false">IF(C1041="","",C1041*IF(Settings!$B$24=Settings!$C$6,1,IF(Settings!$B$24="USD",1/INDEX(Settings!$B$29:$B$40,MONTH(A1041)),INDEX(Settings!$B$29:$B$40,MONTH(A1041)))))</f>
        <v/>
      </c>
    </row>
    <row r="1042" customFormat="false" ht="15" hidden="false" customHeight="false" outlineLevel="0" collapsed="false">
      <c r="H1042" s="0" t="str">
        <f aca="false">IF(B1042="","",IF(COUNTIF(Campaigns!$A$7:$A$300,B1042)&gt;0,"✓",IF(N(C1042)=0,"– no spend","⚠ add to Campaigns tab")))</f>
        <v/>
      </c>
      <c r="I1042" s="83" t="str">
        <f aca="false">IF(C1042="","",C1042*IF(Settings!$B$24=Settings!$C$6,1,IF(Settings!$B$24="USD",1/INDEX(Settings!$B$29:$B$40,MONTH(A1042)),INDEX(Settings!$B$29:$B$40,MONTH(A1042)))))</f>
        <v/>
      </c>
    </row>
    <row r="1043" customFormat="false" ht="15" hidden="false" customHeight="false" outlineLevel="0" collapsed="false">
      <c r="H1043" s="0" t="str">
        <f aca="false">IF(B1043="","",IF(COUNTIF(Campaigns!$A$7:$A$300,B1043)&gt;0,"✓",IF(N(C1043)=0,"– no spend","⚠ add to Campaigns tab")))</f>
        <v/>
      </c>
      <c r="I1043" s="83" t="str">
        <f aca="false">IF(C1043="","",C1043*IF(Settings!$B$24=Settings!$C$6,1,IF(Settings!$B$24="USD",1/INDEX(Settings!$B$29:$B$40,MONTH(A1043)),INDEX(Settings!$B$29:$B$40,MONTH(A1043)))))</f>
        <v/>
      </c>
    </row>
    <row r="1044" customFormat="false" ht="15" hidden="false" customHeight="false" outlineLevel="0" collapsed="false">
      <c r="H1044" s="0" t="str">
        <f aca="false">IF(B1044="","",IF(COUNTIF(Campaigns!$A$7:$A$300,B1044)&gt;0,"✓",IF(N(C1044)=0,"– no spend","⚠ add to Campaigns tab")))</f>
        <v/>
      </c>
      <c r="I1044" s="83" t="str">
        <f aca="false">IF(C1044="","",C1044*IF(Settings!$B$24=Settings!$C$6,1,IF(Settings!$B$24="USD",1/INDEX(Settings!$B$29:$B$40,MONTH(A1044)),INDEX(Settings!$B$29:$B$40,MONTH(A1044)))))</f>
        <v/>
      </c>
    </row>
    <row r="1045" customFormat="false" ht="15" hidden="false" customHeight="false" outlineLevel="0" collapsed="false">
      <c r="H1045" s="0" t="str">
        <f aca="false">IF(B1045="","",IF(COUNTIF(Campaigns!$A$7:$A$300,B1045)&gt;0,"✓",IF(N(C1045)=0,"– no spend","⚠ add to Campaigns tab")))</f>
        <v/>
      </c>
      <c r="I1045" s="83" t="str">
        <f aca="false">IF(C1045="","",C1045*IF(Settings!$B$24=Settings!$C$6,1,IF(Settings!$B$24="USD",1/INDEX(Settings!$B$29:$B$40,MONTH(A1045)),INDEX(Settings!$B$29:$B$40,MONTH(A1045)))))</f>
        <v/>
      </c>
    </row>
    <row r="1046" customFormat="false" ht="15" hidden="false" customHeight="false" outlineLevel="0" collapsed="false">
      <c r="H1046" s="0" t="str">
        <f aca="false">IF(B1046="","",IF(COUNTIF(Campaigns!$A$7:$A$300,B1046)&gt;0,"✓",IF(N(C1046)=0,"– no spend","⚠ add to Campaigns tab")))</f>
        <v/>
      </c>
      <c r="I1046" s="83" t="str">
        <f aca="false">IF(C1046="","",C1046*IF(Settings!$B$24=Settings!$C$6,1,IF(Settings!$B$24="USD",1/INDEX(Settings!$B$29:$B$40,MONTH(A1046)),INDEX(Settings!$B$29:$B$40,MONTH(A1046)))))</f>
        <v/>
      </c>
    </row>
    <row r="1047" customFormat="false" ht="15" hidden="false" customHeight="false" outlineLevel="0" collapsed="false">
      <c r="H1047" s="0" t="str">
        <f aca="false">IF(B1047="","",IF(COUNTIF(Campaigns!$A$7:$A$300,B1047)&gt;0,"✓",IF(N(C1047)=0,"– no spend","⚠ add to Campaigns tab")))</f>
        <v/>
      </c>
      <c r="I1047" s="83" t="str">
        <f aca="false">IF(C1047="","",C1047*IF(Settings!$B$24=Settings!$C$6,1,IF(Settings!$B$24="USD",1/INDEX(Settings!$B$29:$B$40,MONTH(A1047)),INDEX(Settings!$B$29:$B$40,MONTH(A1047)))))</f>
        <v/>
      </c>
    </row>
    <row r="1048" customFormat="false" ht="15" hidden="false" customHeight="false" outlineLevel="0" collapsed="false">
      <c r="H1048" s="0" t="str">
        <f aca="false">IF(B1048="","",IF(COUNTIF(Campaigns!$A$7:$A$300,B1048)&gt;0,"✓",IF(N(C1048)=0,"– no spend","⚠ add to Campaigns tab")))</f>
        <v/>
      </c>
      <c r="I1048" s="83" t="str">
        <f aca="false">IF(C1048="","",C1048*IF(Settings!$B$24=Settings!$C$6,1,IF(Settings!$B$24="USD",1/INDEX(Settings!$B$29:$B$40,MONTH(A1048)),INDEX(Settings!$B$29:$B$40,MONTH(A1048)))))</f>
        <v/>
      </c>
    </row>
    <row r="1049" customFormat="false" ht="15" hidden="false" customHeight="false" outlineLevel="0" collapsed="false">
      <c r="H1049" s="0" t="str">
        <f aca="false">IF(B1049="","",IF(COUNTIF(Campaigns!$A$7:$A$300,B1049)&gt;0,"✓",IF(N(C1049)=0,"– no spend","⚠ add to Campaigns tab")))</f>
        <v/>
      </c>
      <c r="I1049" s="83" t="str">
        <f aca="false">IF(C1049="","",C1049*IF(Settings!$B$24=Settings!$C$6,1,IF(Settings!$B$24="USD",1/INDEX(Settings!$B$29:$B$40,MONTH(A1049)),INDEX(Settings!$B$29:$B$40,MONTH(A1049)))))</f>
        <v/>
      </c>
    </row>
    <row r="1050" customFormat="false" ht="15" hidden="false" customHeight="false" outlineLevel="0" collapsed="false">
      <c r="H1050" s="0" t="str">
        <f aca="false">IF(B1050="","",IF(COUNTIF(Campaigns!$A$7:$A$300,B1050)&gt;0,"✓",IF(N(C1050)=0,"– no spend","⚠ add to Campaigns tab")))</f>
        <v/>
      </c>
      <c r="I1050" s="83" t="str">
        <f aca="false">IF(C1050="","",C1050*IF(Settings!$B$24=Settings!$C$6,1,IF(Settings!$B$24="USD",1/INDEX(Settings!$B$29:$B$40,MONTH(A1050)),INDEX(Settings!$B$29:$B$40,MONTH(A1050)))))</f>
        <v/>
      </c>
    </row>
    <row r="1051" customFormat="false" ht="15" hidden="false" customHeight="false" outlineLevel="0" collapsed="false">
      <c r="H1051" s="0" t="str">
        <f aca="false">IF(B1051="","",IF(COUNTIF(Campaigns!$A$7:$A$300,B1051)&gt;0,"✓",IF(N(C1051)=0,"– no spend","⚠ add to Campaigns tab")))</f>
        <v/>
      </c>
      <c r="I1051" s="83" t="str">
        <f aca="false">IF(C1051="","",C1051*IF(Settings!$B$24=Settings!$C$6,1,IF(Settings!$B$24="USD",1/INDEX(Settings!$B$29:$B$40,MONTH(A1051)),INDEX(Settings!$B$29:$B$40,MONTH(A1051)))))</f>
        <v/>
      </c>
    </row>
    <row r="1052" customFormat="false" ht="15" hidden="false" customHeight="false" outlineLevel="0" collapsed="false">
      <c r="H1052" s="0" t="str">
        <f aca="false">IF(B1052="","",IF(COUNTIF(Campaigns!$A$7:$A$300,B1052)&gt;0,"✓",IF(N(C1052)=0,"– no spend","⚠ add to Campaigns tab")))</f>
        <v/>
      </c>
      <c r="I1052" s="83" t="str">
        <f aca="false">IF(C1052="","",C1052*IF(Settings!$B$24=Settings!$C$6,1,IF(Settings!$B$24="USD",1/INDEX(Settings!$B$29:$B$40,MONTH(A1052)),INDEX(Settings!$B$29:$B$40,MONTH(A1052)))))</f>
        <v/>
      </c>
    </row>
    <row r="1053" customFormat="false" ht="15" hidden="false" customHeight="false" outlineLevel="0" collapsed="false">
      <c r="H1053" s="0" t="str">
        <f aca="false">IF(B1053="","",IF(COUNTIF(Campaigns!$A$7:$A$300,B1053)&gt;0,"✓",IF(N(C1053)=0,"– no spend","⚠ add to Campaigns tab")))</f>
        <v/>
      </c>
      <c r="I1053" s="83" t="str">
        <f aca="false">IF(C1053="","",C1053*IF(Settings!$B$24=Settings!$C$6,1,IF(Settings!$B$24="USD",1/INDEX(Settings!$B$29:$B$40,MONTH(A1053)),INDEX(Settings!$B$29:$B$40,MONTH(A1053)))))</f>
        <v/>
      </c>
    </row>
    <row r="1054" customFormat="false" ht="15" hidden="false" customHeight="false" outlineLevel="0" collapsed="false">
      <c r="H1054" s="0" t="str">
        <f aca="false">IF(B1054="","",IF(COUNTIF(Campaigns!$A$7:$A$300,B1054)&gt;0,"✓",IF(N(C1054)=0,"– no spend","⚠ add to Campaigns tab")))</f>
        <v/>
      </c>
      <c r="I1054" s="83" t="str">
        <f aca="false">IF(C1054="","",C1054*IF(Settings!$B$24=Settings!$C$6,1,IF(Settings!$B$24="USD",1/INDEX(Settings!$B$29:$B$40,MONTH(A1054)),INDEX(Settings!$B$29:$B$40,MONTH(A1054)))))</f>
        <v/>
      </c>
    </row>
    <row r="1055" customFormat="false" ht="15" hidden="false" customHeight="false" outlineLevel="0" collapsed="false">
      <c r="H1055" s="0" t="str">
        <f aca="false">IF(B1055="","",IF(COUNTIF(Campaigns!$A$7:$A$300,B1055)&gt;0,"✓",IF(N(C1055)=0,"– no spend","⚠ add to Campaigns tab")))</f>
        <v/>
      </c>
      <c r="I1055" s="83" t="str">
        <f aca="false">IF(C1055="","",C1055*IF(Settings!$B$24=Settings!$C$6,1,IF(Settings!$B$24="USD",1/INDEX(Settings!$B$29:$B$40,MONTH(A1055)),INDEX(Settings!$B$29:$B$40,MONTH(A1055)))))</f>
        <v/>
      </c>
    </row>
    <row r="1056" customFormat="false" ht="15" hidden="false" customHeight="false" outlineLevel="0" collapsed="false">
      <c r="H1056" s="0" t="str">
        <f aca="false">IF(B1056="","",IF(COUNTIF(Campaigns!$A$7:$A$300,B1056)&gt;0,"✓",IF(N(C1056)=0,"– no spend","⚠ add to Campaigns tab")))</f>
        <v/>
      </c>
      <c r="I1056" s="83" t="str">
        <f aca="false">IF(C1056="","",C1056*IF(Settings!$B$24=Settings!$C$6,1,IF(Settings!$B$24="USD",1/INDEX(Settings!$B$29:$B$40,MONTH(A1056)),INDEX(Settings!$B$29:$B$40,MONTH(A1056)))))</f>
        <v/>
      </c>
    </row>
    <row r="1057" customFormat="false" ht="15" hidden="false" customHeight="false" outlineLevel="0" collapsed="false">
      <c r="H1057" s="0" t="str">
        <f aca="false">IF(B1057="","",IF(COUNTIF(Campaigns!$A$7:$A$300,B1057)&gt;0,"✓",IF(N(C1057)=0,"– no spend","⚠ add to Campaigns tab")))</f>
        <v/>
      </c>
      <c r="I1057" s="83" t="str">
        <f aca="false">IF(C1057="","",C1057*IF(Settings!$B$24=Settings!$C$6,1,IF(Settings!$B$24="USD",1/INDEX(Settings!$B$29:$B$40,MONTH(A1057)),INDEX(Settings!$B$29:$B$40,MONTH(A1057)))))</f>
        <v/>
      </c>
    </row>
    <row r="1058" customFormat="false" ht="15" hidden="false" customHeight="false" outlineLevel="0" collapsed="false">
      <c r="H1058" s="0" t="str">
        <f aca="false">IF(B1058="","",IF(COUNTIF(Campaigns!$A$7:$A$300,B1058)&gt;0,"✓",IF(N(C1058)=0,"– no spend","⚠ add to Campaigns tab")))</f>
        <v/>
      </c>
      <c r="I1058" s="83" t="str">
        <f aca="false">IF(C1058="","",C1058*IF(Settings!$B$24=Settings!$C$6,1,IF(Settings!$B$24="USD",1/INDEX(Settings!$B$29:$B$40,MONTH(A1058)),INDEX(Settings!$B$29:$B$40,MONTH(A1058)))))</f>
        <v/>
      </c>
    </row>
    <row r="1059" customFormat="false" ht="15" hidden="false" customHeight="false" outlineLevel="0" collapsed="false">
      <c r="H1059" s="0" t="str">
        <f aca="false">IF(B1059="","",IF(COUNTIF(Campaigns!$A$7:$A$300,B1059)&gt;0,"✓",IF(N(C1059)=0,"– no spend","⚠ add to Campaigns tab")))</f>
        <v/>
      </c>
      <c r="I1059" s="83" t="str">
        <f aca="false">IF(C1059="","",C1059*IF(Settings!$B$24=Settings!$C$6,1,IF(Settings!$B$24="USD",1/INDEX(Settings!$B$29:$B$40,MONTH(A1059)),INDEX(Settings!$B$29:$B$40,MONTH(A1059)))))</f>
        <v/>
      </c>
    </row>
    <row r="1060" customFormat="false" ht="15" hidden="false" customHeight="false" outlineLevel="0" collapsed="false">
      <c r="H1060" s="0" t="str">
        <f aca="false">IF(B1060="","",IF(COUNTIF(Campaigns!$A$7:$A$300,B1060)&gt;0,"✓",IF(N(C1060)=0,"– no spend","⚠ add to Campaigns tab")))</f>
        <v/>
      </c>
      <c r="I1060" s="83" t="str">
        <f aca="false">IF(C1060="","",C1060*IF(Settings!$B$24=Settings!$C$6,1,IF(Settings!$B$24="USD",1/INDEX(Settings!$B$29:$B$40,MONTH(A1060)),INDEX(Settings!$B$29:$B$40,MONTH(A1060)))))</f>
        <v/>
      </c>
    </row>
    <row r="1061" customFormat="false" ht="15" hidden="false" customHeight="false" outlineLevel="0" collapsed="false">
      <c r="H1061" s="0" t="str">
        <f aca="false">IF(B1061="","",IF(COUNTIF(Campaigns!$A$7:$A$300,B1061)&gt;0,"✓",IF(N(C1061)=0,"– no spend","⚠ add to Campaigns tab")))</f>
        <v/>
      </c>
      <c r="I1061" s="83" t="str">
        <f aca="false">IF(C1061="","",C1061*IF(Settings!$B$24=Settings!$C$6,1,IF(Settings!$B$24="USD",1/INDEX(Settings!$B$29:$B$40,MONTH(A1061)),INDEX(Settings!$B$29:$B$40,MONTH(A1061)))))</f>
        <v/>
      </c>
    </row>
    <row r="1062" customFormat="false" ht="15" hidden="false" customHeight="false" outlineLevel="0" collapsed="false">
      <c r="H1062" s="0" t="str">
        <f aca="false">IF(B1062="","",IF(COUNTIF(Campaigns!$A$7:$A$300,B1062)&gt;0,"✓",IF(N(C1062)=0,"– no spend","⚠ add to Campaigns tab")))</f>
        <v/>
      </c>
      <c r="I1062" s="83" t="str">
        <f aca="false">IF(C1062="","",C1062*IF(Settings!$B$24=Settings!$C$6,1,IF(Settings!$B$24="USD",1/INDEX(Settings!$B$29:$B$40,MONTH(A1062)),INDEX(Settings!$B$29:$B$40,MONTH(A1062)))))</f>
        <v/>
      </c>
    </row>
    <row r="1063" customFormat="false" ht="15" hidden="false" customHeight="false" outlineLevel="0" collapsed="false">
      <c r="H1063" s="0" t="str">
        <f aca="false">IF(B1063="","",IF(COUNTIF(Campaigns!$A$7:$A$300,B1063)&gt;0,"✓",IF(N(C1063)=0,"– no spend","⚠ add to Campaigns tab")))</f>
        <v/>
      </c>
      <c r="I1063" s="83" t="str">
        <f aca="false">IF(C1063="","",C1063*IF(Settings!$B$24=Settings!$C$6,1,IF(Settings!$B$24="USD",1/INDEX(Settings!$B$29:$B$40,MONTH(A1063)),INDEX(Settings!$B$29:$B$40,MONTH(A1063)))))</f>
        <v/>
      </c>
    </row>
    <row r="1064" customFormat="false" ht="15" hidden="false" customHeight="false" outlineLevel="0" collapsed="false">
      <c r="H1064" s="0" t="str">
        <f aca="false">IF(B1064="","",IF(COUNTIF(Campaigns!$A$7:$A$300,B1064)&gt;0,"✓",IF(N(C1064)=0,"– no spend","⚠ add to Campaigns tab")))</f>
        <v/>
      </c>
      <c r="I1064" s="83" t="str">
        <f aca="false">IF(C1064="","",C1064*IF(Settings!$B$24=Settings!$C$6,1,IF(Settings!$B$24="USD",1/INDEX(Settings!$B$29:$B$40,MONTH(A1064)),INDEX(Settings!$B$29:$B$40,MONTH(A1064)))))</f>
        <v/>
      </c>
    </row>
    <row r="1065" customFormat="false" ht="15" hidden="false" customHeight="false" outlineLevel="0" collapsed="false">
      <c r="H1065" s="0" t="str">
        <f aca="false">IF(B1065="","",IF(COUNTIF(Campaigns!$A$7:$A$300,B1065)&gt;0,"✓",IF(N(C1065)=0,"– no spend","⚠ add to Campaigns tab")))</f>
        <v/>
      </c>
      <c r="I1065" s="83" t="str">
        <f aca="false">IF(C1065="","",C1065*IF(Settings!$B$24=Settings!$C$6,1,IF(Settings!$B$24="USD",1/INDEX(Settings!$B$29:$B$40,MONTH(A1065)),INDEX(Settings!$B$29:$B$40,MONTH(A1065)))))</f>
        <v/>
      </c>
    </row>
    <row r="1066" customFormat="false" ht="15" hidden="false" customHeight="false" outlineLevel="0" collapsed="false">
      <c r="H1066" s="0" t="str">
        <f aca="false">IF(B1066="","",IF(COUNTIF(Campaigns!$A$7:$A$300,B1066)&gt;0,"✓",IF(N(C1066)=0,"– no spend","⚠ add to Campaigns tab")))</f>
        <v/>
      </c>
      <c r="I1066" s="83" t="str">
        <f aca="false">IF(C1066="","",C1066*IF(Settings!$B$24=Settings!$C$6,1,IF(Settings!$B$24="USD",1/INDEX(Settings!$B$29:$B$40,MONTH(A1066)),INDEX(Settings!$B$29:$B$40,MONTH(A1066)))))</f>
        <v/>
      </c>
    </row>
    <row r="1067" customFormat="false" ht="15" hidden="false" customHeight="false" outlineLevel="0" collapsed="false">
      <c r="H1067" s="0" t="str">
        <f aca="false">IF(B1067="","",IF(COUNTIF(Campaigns!$A$7:$A$300,B1067)&gt;0,"✓",IF(N(C1067)=0,"– no spend","⚠ add to Campaigns tab")))</f>
        <v/>
      </c>
      <c r="I1067" s="83" t="str">
        <f aca="false">IF(C1067="","",C1067*IF(Settings!$B$24=Settings!$C$6,1,IF(Settings!$B$24="USD",1/INDEX(Settings!$B$29:$B$40,MONTH(A1067)),INDEX(Settings!$B$29:$B$40,MONTH(A1067)))))</f>
        <v/>
      </c>
    </row>
    <row r="1068" customFormat="false" ht="15" hidden="false" customHeight="false" outlineLevel="0" collapsed="false">
      <c r="H1068" s="0" t="str">
        <f aca="false">IF(B1068="","",IF(COUNTIF(Campaigns!$A$7:$A$300,B1068)&gt;0,"✓",IF(N(C1068)=0,"– no spend","⚠ add to Campaigns tab")))</f>
        <v/>
      </c>
      <c r="I1068" s="83" t="str">
        <f aca="false">IF(C1068="","",C1068*IF(Settings!$B$24=Settings!$C$6,1,IF(Settings!$B$24="USD",1/INDEX(Settings!$B$29:$B$40,MONTH(A1068)),INDEX(Settings!$B$29:$B$40,MONTH(A1068)))))</f>
        <v/>
      </c>
    </row>
    <row r="1069" customFormat="false" ht="15" hidden="false" customHeight="false" outlineLevel="0" collapsed="false">
      <c r="H1069" s="0" t="str">
        <f aca="false">IF(B1069="","",IF(COUNTIF(Campaigns!$A$7:$A$300,B1069)&gt;0,"✓",IF(N(C1069)=0,"– no spend","⚠ add to Campaigns tab")))</f>
        <v/>
      </c>
      <c r="I1069" s="83" t="str">
        <f aca="false">IF(C1069="","",C1069*IF(Settings!$B$24=Settings!$C$6,1,IF(Settings!$B$24="USD",1/INDEX(Settings!$B$29:$B$40,MONTH(A1069)),INDEX(Settings!$B$29:$B$40,MONTH(A1069)))))</f>
        <v/>
      </c>
    </row>
    <row r="1070" customFormat="false" ht="15" hidden="false" customHeight="false" outlineLevel="0" collapsed="false">
      <c r="H1070" s="0" t="str">
        <f aca="false">IF(B1070="","",IF(COUNTIF(Campaigns!$A$7:$A$300,B1070)&gt;0,"✓",IF(N(C1070)=0,"– no spend","⚠ add to Campaigns tab")))</f>
        <v/>
      </c>
      <c r="I1070" s="83" t="str">
        <f aca="false">IF(C1070="","",C1070*IF(Settings!$B$24=Settings!$C$6,1,IF(Settings!$B$24="USD",1/INDEX(Settings!$B$29:$B$40,MONTH(A1070)),INDEX(Settings!$B$29:$B$40,MONTH(A1070)))))</f>
        <v/>
      </c>
    </row>
    <row r="1071" customFormat="false" ht="15" hidden="false" customHeight="false" outlineLevel="0" collapsed="false">
      <c r="H1071" s="0" t="str">
        <f aca="false">IF(B1071="","",IF(COUNTIF(Campaigns!$A$7:$A$300,B1071)&gt;0,"✓",IF(N(C1071)=0,"– no spend","⚠ add to Campaigns tab")))</f>
        <v/>
      </c>
      <c r="I1071" s="83" t="str">
        <f aca="false">IF(C1071="","",C1071*IF(Settings!$B$24=Settings!$C$6,1,IF(Settings!$B$24="USD",1/INDEX(Settings!$B$29:$B$40,MONTH(A1071)),INDEX(Settings!$B$29:$B$40,MONTH(A1071)))))</f>
        <v/>
      </c>
    </row>
    <row r="1072" customFormat="false" ht="15" hidden="false" customHeight="false" outlineLevel="0" collapsed="false">
      <c r="H1072" s="0" t="str">
        <f aca="false">IF(B1072="","",IF(COUNTIF(Campaigns!$A$7:$A$300,B1072)&gt;0,"✓",IF(N(C1072)=0,"– no spend","⚠ add to Campaigns tab")))</f>
        <v/>
      </c>
      <c r="I1072" s="83" t="str">
        <f aca="false">IF(C1072="","",C1072*IF(Settings!$B$24=Settings!$C$6,1,IF(Settings!$B$24="USD",1/INDEX(Settings!$B$29:$B$40,MONTH(A1072)),INDEX(Settings!$B$29:$B$40,MONTH(A1072)))))</f>
        <v/>
      </c>
    </row>
    <row r="1073" customFormat="false" ht="15" hidden="false" customHeight="false" outlineLevel="0" collapsed="false">
      <c r="H1073" s="0" t="str">
        <f aca="false">IF(B1073="","",IF(COUNTIF(Campaigns!$A$7:$A$300,B1073)&gt;0,"✓",IF(N(C1073)=0,"– no spend","⚠ add to Campaigns tab")))</f>
        <v/>
      </c>
      <c r="I1073" s="83" t="str">
        <f aca="false">IF(C1073="","",C1073*IF(Settings!$B$24=Settings!$C$6,1,IF(Settings!$B$24="USD",1/INDEX(Settings!$B$29:$B$40,MONTH(A1073)),INDEX(Settings!$B$29:$B$40,MONTH(A1073)))))</f>
        <v/>
      </c>
    </row>
    <row r="1074" customFormat="false" ht="15" hidden="false" customHeight="false" outlineLevel="0" collapsed="false">
      <c r="H1074" s="0" t="str">
        <f aca="false">IF(B1074="","",IF(COUNTIF(Campaigns!$A$7:$A$300,B1074)&gt;0,"✓",IF(N(C1074)=0,"– no spend","⚠ add to Campaigns tab")))</f>
        <v/>
      </c>
      <c r="I1074" s="83" t="str">
        <f aca="false">IF(C1074="","",C1074*IF(Settings!$B$24=Settings!$C$6,1,IF(Settings!$B$24="USD",1/INDEX(Settings!$B$29:$B$40,MONTH(A1074)),INDEX(Settings!$B$29:$B$40,MONTH(A1074)))))</f>
        <v/>
      </c>
    </row>
    <row r="1075" customFormat="false" ht="15" hidden="false" customHeight="false" outlineLevel="0" collapsed="false">
      <c r="H1075" s="0" t="str">
        <f aca="false">IF(B1075="","",IF(COUNTIF(Campaigns!$A$7:$A$300,B1075)&gt;0,"✓",IF(N(C1075)=0,"– no spend","⚠ add to Campaigns tab")))</f>
        <v/>
      </c>
      <c r="I1075" s="83" t="str">
        <f aca="false">IF(C1075="","",C1075*IF(Settings!$B$24=Settings!$C$6,1,IF(Settings!$B$24="USD",1/INDEX(Settings!$B$29:$B$40,MONTH(A1075)),INDEX(Settings!$B$29:$B$40,MONTH(A1075)))))</f>
        <v/>
      </c>
    </row>
    <row r="1076" customFormat="false" ht="15" hidden="false" customHeight="false" outlineLevel="0" collapsed="false">
      <c r="H1076" s="0" t="str">
        <f aca="false">IF(B1076="","",IF(COUNTIF(Campaigns!$A$7:$A$300,B1076)&gt;0,"✓",IF(N(C1076)=0,"– no spend","⚠ add to Campaigns tab")))</f>
        <v/>
      </c>
      <c r="I1076" s="83" t="str">
        <f aca="false">IF(C1076="","",C1076*IF(Settings!$B$24=Settings!$C$6,1,IF(Settings!$B$24="USD",1/INDEX(Settings!$B$29:$B$40,MONTH(A1076)),INDEX(Settings!$B$29:$B$40,MONTH(A1076)))))</f>
        <v/>
      </c>
    </row>
    <row r="1077" customFormat="false" ht="15" hidden="false" customHeight="false" outlineLevel="0" collapsed="false">
      <c r="H1077" s="0" t="str">
        <f aca="false">IF(B1077="","",IF(COUNTIF(Campaigns!$A$7:$A$300,B1077)&gt;0,"✓",IF(N(C1077)=0,"– no spend","⚠ add to Campaigns tab")))</f>
        <v/>
      </c>
      <c r="I1077" s="83" t="str">
        <f aca="false">IF(C1077="","",C1077*IF(Settings!$B$24=Settings!$C$6,1,IF(Settings!$B$24="USD",1/INDEX(Settings!$B$29:$B$40,MONTH(A1077)),INDEX(Settings!$B$29:$B$40,MONTH(A1077)))))</f>
        <v/>
      </c>
    </row>
    <row r="1078" customFormat="false" ht="15" hidden="false" customHeight="false" outlineLevel="0" collapsed="false">
      <c r="H1078" s="0" t="str">
        <f aca="false">IF(B1078="","",IF(COUNTIF(Campaigns!$A$7:$A$300,B1078)&gt;0,"✓",IF(N(C1078)=0,"– no spend","⚠ add to Campaigns tab")))</f>
        <v/>
      </c>
      <c r="I1078" s="83" t="str">
        <f aca="false">IF(C1078="","",C1078*IF(Settings!$B$24=Settings!$C$6,1,IF(Settings!$B$24="USD",1/INDEX(Settings!$B$29:$B$40,MONTH(A1078)),INDEX(Settings!$B$29:$B$40,MONTH(A1078)))))</f>
        <v/>
      </c>
    </row>
    <row r="1079" customFormat="false" ht="15" hidden="false" customHeight="false" outlineLevel="0" collapsed="false">
      <c r="H1079" s="0" t="str">
        <f aca="false">IF(B1079="","",IF(COUNTIF(Campaigns!$A$7:$A$300,B1079)&gt;0,"✓",IF(N(C1079)=0,"– no spend","⚠ add to Campaigns tab")))</f>
        <v/>
      </c>
      <c r="I1079" s="83" t="str">
        <f aca="false">IF(C1079="","",C1079*IF(Settings!$B$24=Settings!$C$6,1,IF(Settings!$B$24="USD",1/INDEX(Settings!$B$29:$B$40,MONTH(A1079)),INDEX(Settings!$B$29:$B$40,MONTH(A1079)))))</f>
        <v/>
      </c>
    </row>
    <row r="1080" customFormat="false" ht="15" hidden="false" customHeight="false" outlineLevel="0" collapsed="false">
      <c r="H1080" s="0" t="str">
        <f aca="false">IF(B1080="","",IF(COUNTIF(Campaigns!$A$7:$A$300,B1080)&gt;0,"✓",IF(N(C1080)=0,"– no spend","⚠ add to Campaigns tab")))</f>
        <v/>
      </c>
      <c r="I1080" s="83" t="str">
        <f aca="false">IF(C1080="","",C1080*IF(Settings!$B$24=Settings!$C$6,1,IF(Settings!$B$24="USD",1/INDEX(Settings!$B$29:$B$40,MONTH(A1080)),INDEX(Settings!$B$29:$B$40,MONTH(A1080)))))</f>
        <v/>
      </c>
    </row>
    <row r="1081" customFormat="false" ht="15" hidden="false" customHeight="false" outlineLevel="0" collapsed="false">
      <c r="H1081" s="0" t="str">
        <f aca="false">IF(B1081="","",IF(COUNTIF(Campaigns!$A$7:$A$300,B1081)&gt;0,"✓",IF(N(C1081)=0,"– no spend","⚠ add to Campaigns tab")))</f>
        <v/>
      </c>
      <c r="I1081" s="83" t="str">
        <f aca="false">IF(C1081="","",C1081*IF(Settings!$B$24=Settings!$C$6,1,IF(Settings!$B$24="USD",1/INDEX(Settings!$B$29:$B$40,MONTH(A1081)),INDEX(Settings!$B$29:$B$40,MONTH(A1081)))))</f>
        <v/>
      </c>
    </row>
    <row r="1082" customFormat="false" ht="15" hidden="false" customHeight="false" outlineLevel="0" collapsed="false">
      <c r="H1082" s="0" t="str">
        <f aca="false">IF(B1082="","",IF(COUNTIF(Campaigns!$A$7:$A$300,B1082)&gt;0,"✓",IF(N(C1082)=0,"– no spend","⚠ add to Campaigns tab")))</f>
        <v/>
      </c>
      <c r="I1082" s="83" t="str">
        <f aca="false">IF(C1082="","",C1082*IF(Settings!$B$24=Settings!$C$6,1,IF(Settings!$B$24="USD",1/INDEX(Settings!$B$29:$B$40,MONTH(A1082)),INDEX(Settings!$B$29:$B$40,MONTH(A1082)))))</f>
        <v/>
      </c>
    </row>
    <row r="1083" customFormat="false" ht="15" hidden="false" customHeight="false" outlineLevel="0" collapsed="false">
      <c r="H1083" s="0" t="str">
        <f aca="false">IF(B1083="","",IF(COUNTIF(Campaigns!$A$7:$A$300,B1083)&gt;0,"✓",IF(N(C1083)=0,"– no spend","⚠ add to Campaigns tab")))</f>
        <v/>
      </c>
      <c r="I1083" s="83" t="str">
        <f aca="false">IF(C1083="","",C1083*IF(Settings!$B$24=Settings!$C$6,1,IF(Settings!$B$24="USD",1/INDEX(Settings!$B$29:$B$40,MONTH(A1083)),INDEX(Settings!$B$29:$B$40,MONTH(A1083)))))</f>
        <v/>
      </c>
    </row>
    <row r="1084" customFormat="false" ht="15" hidden="false" customHeight="false" outlineLevel="0" collapsed="false">
      <c r="H1084" s="0" t="str">
        <f aca="false">IF(B1084="","",IF(COUNTIF(Campaigns!$A$7:$A$300,B1084)&gt;0,"✓",IF(N(C1084)=0,"– no spend","⚠ add to Campaigns tab")))</f>
        <v/>
      </c>
      <c r="I1084" s="83" t="str">
        <f aca="false">IF(C1084="","",C1084*IF(Settings!$B$24=Settings!$C$6,1,IF(Settings!$B$24="USD",1/INDEX(Settings!$B$29:$B$40,MONTH(A1084)),INDEX(Settings!$B$29:$B$40,MONTH(A1084)))))</f>
        <v/>
      </c>
    </row>
    <row r="1085" customFormat="false" ht="15" hidden="false" customHeight="false" outlineLevel="0" collapsed="false">
      <c r="H1085" s="0" t="str">
        <f aca="false">IF(B1085="","",IF(COUNTIF(Campaigns!$A$7:$A$300,B1085)&gt;0,"✓",IF(N(C1085)=0,"– no spend","⚠ add to Campaigns tab")))</f>
        <v/>
      </c>
      <c r="I1085" s="83" t="str">
        <f aca="false">IF(C1085="","",C1085*IF(Settings!$B$24=Settings!$C$6,1,IF(Settings!$B$24="USD",1/INDEX(Settings!$B$29:$B$40,MONTH(A1085)),INDEX(Settings!$B$29:$B$40,MONTH(A1085)))))</f>
        <v/>
      </c>
    </row>
    <row r="1086" customFormat="false" ht="15" hidden="false" customHeight="false" outlineLevel="0" collapsed="false">
      <c r="H1086" s="0" t="str">
        <f aca="false">IF(B1086="","",IF(COUNTIF(Campaigns!$A$7:$A$300,B1086)&gt;0,"✓",IF(N(C1086)=0,"– no spend","⚠ add to Campaigns tab")))</f>
        <v/>
      </c>
      <c r="I1086" s="83" t="str">
        <f aca="false">IF(C1086="","",C1086*IF(Settings!$B$24=Settings!$C$6,1,IF(Settings!$B$24="USD",1/INDEX(Settings!$B$29:$B$40,MONTH(A1086)),INDEX(Settings!$B$29:$B$40,MONTH(A1086)))))</f>
        <v/>
      </c>
    </row>
    <row r="1087" customFormat="false" ht="15" hidden="false" customHeight="false" outlineLevel="0" collapsed="false">
      <c r="H1087" s="0" t="str">
        <f aca="false">IF(B1087="","",IF(COUNTIF(Campaigns!$A$7:$A$300,B1087)&gt;0,"✓",IF(N(C1087)=0,"– no spend","⚠ add to Campaigns tab")))</f>
        <v/>
      </c>
      <c r="I1087" s="83" t="str">
        <f aca="false">IF(C1087="","",C1087*IF(Settings!$B$24=Settings!$C$6,1,IF(Settings!$B$24="USD",1/INDEX(Settings!$B$29:$B$40,MONTH(A1087)),INDEX(Settings!$B$29:$B$40,MONTH(A1087)))))</f>
        <v/>
      </c>
    </row>
    <row r="1088" customFormat="false" ht="15" hidden="false" customHeight="false" outlineLevel="0" collapsed="false">
      <c r="H1088" s="0" t="str">
        <f aca="false">IF(B1088="","",IF(COUNTIF(Campaigns!$A$7:$A$300,B1088)&gt;0,"✓",IF(N(C1088)=0,"– no spend","⚠ add to Campaigns tab")))</f>
        <v/>
      </c>
      <c r="I1088" s="83" t="str">
        <f aca="false">IF(C1088="","",C1088*IF(Settings!$B$24=Settings!$C$6,1,IF(Settings!$B$24="USD",1/INDEX(Settings!$B$29:$B$40,MONTH(A1088)),INDEX(Settings!$B$29:$B$40,MONTH(A1088)))))</f>
        <v/>
      </c>
    </row>
    <row r="1089" customFormat="false" ht="15" hidden="false" customHeight="false" outlineLevel="0" collapsed="false">
      <c r="H1089" s="0" t="str">
        <f aca="false">IF(B1089="","",IF(COUNTIF(Campaigns!$A$7:$A$300,B1089)&gt;0,"✓",IF(N(C1089)=0,"– no spend","⚠ add to Campaigns tab")))</f>
        <v/>
      </c>
      <c r="I1089" s="83" t="str">
        <f aca="false">IF(C1089="","",C1089*IF(Settings!$B$24=Settings!$C$6,1,IF(Settings!$B$24="USD",1/INDEX(Settings!$B$29:$B$40,MONTH(A1089)),INDEX(Settings!$B$29:$B$40,MONTH(A1089)))))</f>
        <v/>
      </c>
    </row>
    <row r="1090" customFormat="false" ht="15" hidden="false" customHeight="false" outlineLevel="0" collapsed="false">
      <c r="H1090" s="0" t="str">
        <f aca="false">IF(B1090="","",IF(COUNTIF(Campaigns!$A$7:$A$300,B1090)&gt;0,"✓",IF(N(C1090)=0,"– no spend","⚠ add to Campaigns tab")))</f>
        <v/>
      </c>
      <c r="I1090" s="83" t="str">
        <f aca="false">IF(C1090="","",C1090*IF(Settings!$B$24=Settings!$C$6,1,IF(Settings!$B$24="USD",1/INDEX(Settings!$B$29:$B$40,MONTH(A1090)),INDEX(Settings!$B$29:$B$40,MONTH(A1090)))))</f>
        <v/>
      </c>
    </row>
    <row r="1091" customFormat="false" ht="15" hidden="false" customHeight="false" outlineLevel="0" collapsed="false">
      <c r="H1091" s="0" t="str">
        <f aca="false">IF(B1091="","",IF(COUNTIF(Campaigns!$A$7:$A$300,B1091)&gt;0,"✓",IF(N(C1091)=0,"– no spend","⚠ add to Campaigns tab")))</f>
        <v/>
      </c>
      <c r="I1091" s="83" t="str">
        <f aca="false">IF(C1091="","",C1091*IF(Settings!$B$24=Settings!$C$6,1,IF(Settings!$B$24="USD",1/INDEX(Settings!$B$29:$B$40,MONTH(A1091)),INDEX(Settings!$B$29:$B$40,MONTH(A1091)))))</f>
        <v/>
      </c>
    </row>
    <row r="1092" customFormat="false" ht="15" hidden="false" customHeight="false" outlineLevel="0" collapsed="false">
      <c r="H1092" s="0" t="str">
        <f aca="false">IF(B1092="","",IF(COUNTIF(Campaigns!$A$7:$A$300,B1092)&gt;0,"✓",IF(N(C1092)=0,"– no spend","⚠ add to Campaigns tab")))</f>
        <v/>
      </c>
      <c r="I1092" s="83" t="str">
        <f aca="false">IF(C1092="","",C1092*IF(Settings!$B$24=Settings!$C$6,1,IF(Settings!$B$24="USD",1/INDEX(Settings!$B$29:$B$40,MONTH(A1092)),INDEX(Settings!$B$29:$B$40,MONTH(A1092)))))</f>
        <v/>
      </c>
    </row>
    <row r="1093" customFormat="false" ht="15" hidden="false" customHeight="false" outlineLevel="0" collapsed="false">
      <c r="H1093" s="0" t="str">
        <f aca="false">IF(B1093="","",IF(COUNTIF(Campaigns!$A$7:$A$300,B1093)&gt;0,"✓",IF(N(C1093)=0,"– no spend","⚠ add to Campaigns tab")))</f>
        <v/>
      </c>
      <c r="I1093" s="83" t="str">
        <f aca="false">IF(C1093="","",C1093*IF(Settings!$B$24=Settings!$C$6,1,IF(Settings!$B$24="USD",1/INDEX(Settings!$B$29:$B$40,MONTH(A1093)),INDEX(Settings!$B$29:$B$40,MONTH(A1093)))))</f>
        <v/>
      </c>
    </row>
    <row r="1094" customFormat="false" ht="15" hidden="false" customHeight="false" outlineLevel="0" collapsed="false">
      <c r="H1094" s="0" t="str">
        <f aca="false">IF(B1094="","",IF(COUNTIF(Campaigns!$A$7:$A$300,B1094)&gt;0,"✓",IF(N(C1094)=0,"– no spend","⚠ add to Campaigns tab")))</f>
        <v/>
      </c>
      <c r="I1094" s="83" t="str">
        <f aca="false">IF(C1094="","",C1094*IF(Settings!$B$24=Settings!$C$6,1,IF(Settings!$B$24="USD",1/INDEX(Settings!$B$29:$B$40,MONTH(A1094)),INDEX(Settings!$B$29:$B$40,MONTH(A1094)))))</f>
        <v/>
      </c>
    </row>
    <row r="1095" customFormat="false" ht="15" hidden="false" customHeight="false" outlineLevel="0" collapsed="false">
      <c r="H1095" s="0" t="str">
        <f aca="false">IF(B1095="","",IF(COUNTIF(Campaigns!$A$7:$A$300,B1095)&gt;0,"✓",IF(N(C1095)=0,"– no spend","⚠ add to Campaigns tab")))</f>
        <v/>
      </c>
      <c r="I1095" s="83" t="str">
        <f aca="false">IF(C1095="","",C1095*IF(Settings!$B$24=Settings!$C$6,1,IF(Settings!$B$24="USD",1/INDEX(Settings!$B$29:$B$40,MONTH(A1095)),INDEX(Settings!$B$29:$B$40,MONTH(A1095)))))</f>
        <v/>
      </c>
    </row>
    <row r="1096" customFormat="false" ht="15" hidden="false" customHeight="false" outlineLevel="0" collapsed="false">
      <c r="H1096" s="0" t="str">
        <f aca="false">IF(B1096="","",IF(COUNTIF(Campaigns!$A$7:$A$300,B1096)&gt;0,"✓",IF(N(C1096)=0,"– no spend","⚠ add to Campaigns tab")))</f>
        <v/>
      </c>
      <c r="I1096" s="83" t="str">
        <f aca="false">IF(C1096="","",C1096*IF(Settings!$B$24=Settings!$C$6,1,IF(Settings!$B$24="USD",1/INDEX(Settings!$B$29:$B$40,MONTH(A1096)),INDEX(Settings!$B$29:$B$40,MONTH(A1096)))))</f>
        <v/>
      </c>
    </row>
    <row r="1097" customFormat="false" ht="15" hidden="false" customHeight="false" outlineLevel="0" collapsed="false">
      <c r="H1097" s="0" t="str">
        <f aca="false">IF(B1097="","",IF(COUNTIF(Campaigns!$A$7:$A$300,B1097)&gt;0,"✓",IF(N(C1097)=0,"– no spend","⚠ add to Campaigns tab")))</f>
        <v/>
      </c>
      <c r="I1097" s="83" t="str">
        <f aca="false">IF(C1097="","",C1097*IF(Settings!$B$24=Settings!$C$6,1,IF(Settings!$B$24="USD",1/INDEX(Settings!$B$29:$B$40,MONTH(A1097)),INDEX(Settings!$B$29:$B$40,MONTH(A1097)))))</f>
        <v/>
      </c>
    </row>
    <row r="1098" customFormat="false" ht="15" hidden="false" customHeight="false" outlineLevel="0" collapsed="false">
      <c r="H1098" s="0" t="str">
        <f aca="false">IF(B1098="","",IF(COUNTIF(Campaigns!$A$7:$A$300,B1098)&gt;0,"✓",IF(N(C1098)=0,"– no spend","⚠ add to Campaigns tab")))</f>
        <v/>
      </c>
      <c r="I1098" s="83" t="str">
        <f aca="false">IF(C1098="","",C1098*IF(Settings!$B$24=Settings!$C$6,1,IF(Settings!$B$24="USD",1/INDEX(Settings!$B$29:$B$40,MONTH(A1098)),INDEX(Settings!$B$29:$B$40,MONTH(A1098)))))</f>
        <v/>
      </c>
    </row>
    <row r="1099" customFormat="false" ht="15" hidden="false" customHeight="false" outlineLevel="0" collapsed="false">
      <c r="H1099" s="0" t="str">
        <f aca="false">IF(B1099="","",IF(COUNTIF(Campaigns!$A$7:$A$300,B1099)&gt;0,"✓",IF(N(C1099)=0,"– no spend","⚠ add to Campaigns tab")))</f>
        <v/>
      </c>
      <c r="I1099" s="83" t="str">
        <f aca="false">IF(C1099="","",C1099*IF(Settings!$B$24=Settings!$C$6,1,IF(Settings!$B$24="USD",1/INDEX(Settings!$B$29:$B$40,MONTH(A1099)),INDEX(Settings!$B$29:$B$40,MONTH(A1099)))))</f>
        <v/>
      </c>
    </row>
    <row r="1100" customFormat="false" ht="15" hidden="false" customHeight="false" outlineLevel="0" collapsed="false">
      <c r="H1100" s="0" t="str">
        <f aca="false">IF(B1100="","",IF(COUNTIF(Campaigns!$A$7:$A$300,B1100)&gt;0,"✓",IF(N(C1100)=0,"– no spend","⚠ add to Campaigns tab")))</f>
        <v/>
      </c>
      <c r="I1100" s="83" t="str">
        <f aca="false">IF(C1100="","",C1100*IF(Settings!$B$24=Settings!$C$6,1,IF(Settings!$B$24="USD",1/INDEX(Settings!$B$29:$B$40,MONTH(A1100)),INDEX(Settings!$B$29:$B$40,MONTH(A1100)))))</f>
        <v/>
      </c>
    </row>
    <row r="1101" customFormat="false" ht="15" hidden="false" customHeight="false" outlineLevel="0" collapsed="false">
      <c r="H1101" s="0" t="str">
        <f aca="false">IF(B1101="","",IF(COUNTIF(Campaigns!$A$7:$A$300,B1101)&gt;0,"✓",IF(N(C1101)=0,"– no spend","⚠ add to Campaigns tab")))</f>
        <v/>
      </c>
      <c r="I1101" s="83" t="str">
        <f aca="false">IF(C1101="","",C1101*IF(Settings!$B$24=Settings!$C$6,1,IF(Settings!$B$24="USD",1/INDEX(Settings!$B$29:$B$40,MONTH(A1101)),INDEX(Settings!$B$29:$B$40,MONTH(A1101)))))</f>
        <v/>
      </c>
    </row>
    <row r="1102" customFormat="false" ht="15" hidden="false" customHeight="false" outlineLevel="0" collapsed="false">
      <c r="H1102" s="0" t="str">
        <f aca="false">IF(B1102="","",IF(COUNTIF(Campaigns!$A$7:$A$300,B1102)&gt;0,"✓",IF(N(C1102)=0,"– no spend","⚠ add to Campaigns tab")))</f>
        <v/>
      </c>
      <c r="I1102" s="83" t="str">
        <f aca="false">IF(C1102="","",C1102*IF(Settings!$B$24=Settings!$C$6,1,IF(Settings!$B$24="USD",1/INDEX(Settings!$B$29:$B$40,MONTH(A1102)),INDEX(Settings!$B$29:$B$40,MONTH(A1102)))))</f>
        <v/>
      </c>
    </row>
    <row r="1103" customFormat="false" ht="15" hidden="false" customHeight="false" outlineLevel="0" collapsed="false">
      <c r="H1103" s="0" t="str">
        <f aca="false">IF(B1103="","",IF(COUNTIF(Campaigns!$A$7:$A$300,B1103)&gt;0,"✓",IF(N(C1103)=0,"– no spend","⚠ add to Campaigns tab")))</f>
        <v/>
      </c>
      <c r="I1103" s="83" t="str">
        <f aca="false">IF(C1103="","",C1103*IF(Settings!$B$24=Settings!$C$6,1,IF(Settings!$B$24="USD",1/INDEX(Settings!$B$29:$B$40,MONTH(A1103)),INDEX(Settings!$B$29:$B$40,MONTH(A1103)))))</f>
        <v/>
      </c>
    </row>
    <row r="1104" customFormat="false" ht="15" hidden="false" customHeight="false" outlineLevel="0" collapsed="false">
      <c r="H1104" s="0" t="str">
        <f aca="false">IF(B1104="","",IF(COUNTIF(Campaigns!$A$7:$A$300,B1104)&gt;0,"✓",IF(N(C1104)=0,"– no spend","⚠ add to Campaigns tab")))</f>
        <v/>
      </c>
      <c r="I1104" s="83" t="str">
        <f aca="false">IF(C1104="","",C1104*IF(Settings!$B$24=Settings!$C$6,1,IF(Settings!$B$24="USD",1/INDEX(Settings!$B$29:$B$40,MONTH(A1104)),INDEX(Settings!$B$29:$B$40,MONTH(A1104)))))</f>
        <v/>
      </c>
    </row>
    <row r="1105" customFormat="false" ht="15" hidden="false" customHeight="false" outlineLevel="0" collapsed="false">
      <c r="H1105" s="0" t="str">
        <f aca="false">IF(B1105="","",IF(COUNTIF(Campaigns!$A$7:$A$300,B1105)&gt;0,"✓",IF(N(C1105)=0,"– no spend","⚠ add to Campaigns tab")))</f>
        <v/>
      </c>
      <c r="I1105" s="83" t="str">
        <f aca="false">IF(C1105="","",C1105*IF(Settings!$B$24=Settings!$C$6,1,IF(Settings!$B$24="USD",1/INDEX(Settings!$B$29:$B$40,MONTH(A1105)),INDEX(Settings!$B$29:$B$40,MONTH(A1105)))))</f>
        <v/>
      </c>
    </row>
    <row r="1106" customFormat="false" ht="15" hidden="false" customHeight="false" outlineLevel="0" collapsed="false">
      <c r="H1106" s="0" t="str">
        <f aca="false">IF(B1106="","",IF(COUNTIF(Campaigns!$A$7:$A$300,B1106)&gt;0,"✓",IF(N(C1106)=0,"– no spend","⚠ add to Campaigns tab")))</f>
        <v/>
      </c>
      <c r="I1106" s="83" t="str">
        <f aca="false">IF(C1106="","",C1106*IF(Settings!$B$24=Settings!$C$6,1,IF(Settings!$B$24="USD",1/INDEX(Settings!$B$29:$B$40,MONTH(A1106)),INDEX(Settings!$B$29:$B$40,MONTH(A1106)))))</f>
        <v/>
      </c>
    </row>
    <row r="1107" customFormat="false" ht="15" hidden="false" customHeight="false" outlineLevel="0" collapsed="false">
      <c r="H1107" s="0" t="str">
        <f aca="false">IF(B1107="","",IF(COUNTIF(Campaigns!$A$7:$A$300,B1107)&gt;0,"✓",IF(N(C1107)=0,"– no spend","⚠ add to Campaigns tab")))</f>
        <v/>
      </c>
      <c r="I1107" s="83" t="str">
        <f aca="false">IF(C1107="","",C1107*IF(Settings!$B$24=Settings!$C$6,1,IF(Settings!$B$24="USD",1/INDEX(Settings!$B$29:$B$40,MONTH(A1107)),INDEX(Settings!$B$29:$B$40,MONTH(A1107)))))</f>
        <v/>
      </c>
    </row>
    <row r="1108" customFormat="false" ht="15" hidden="false" customHeight="false" outlineLevel="0" collapsed="false">
      <c r="H1108" s="0" t="str">
        <f aca="false">IF(B1108="","",IF(COUNTIF(Campaigns!$A$7:$A$300,B1108)&gt;0,"✓",IF(N(C1108)=0,"– no spend","⚠ add to Campaigns tab")))</f>
        <v/>
      </c>
      <c r="I1108" s="83" t="str">
        <f aca="false">IF(C1108="","",C1108*IF(Settings!$B$24=Settings!$C$6,1,IF(Settings!$B$24="USD",1/INDEX(Settings!$B$29:$B$40,MONTH(A1108)),INDEX(Settings!$B$29:$B$40,MONTH(A1108)))))</f>
        <v/>
      </c>
    </row>
    <row r="1109" customFormat="false" ht="15" hidden="false" customHeight="false" outlineLevel="0" collapsed="false">
      <c r="H1109" s="0" t="str">
        <f aca="false">IF(B1109="","",IF(COUNTIF(Campaigns!$A$7:$A$300,B1109)&gt;0,"✓",IF(N(C1109)=0,"– no spend","⚠ add to Campaigns tab")))</f>
        <v/>
      </c>
      <c r="I1109" s="83" t="str">
        <f aca="false">IF(C1109="","",C1109*IF(Settings!$B$24=Settings!$C$6,1,IF(Settings!$B$24="USD",1/INDEX(Settings!$B$29:$B$40,MONTH(A1109)),INDEX(Settings!$B$29:$B$40,MONTH(A1109)))))</f>
        <v/>
      </c>
    </row>
    <row r="1110" customFormat="false" ht="15" hidden="false" customHeight="false" outlineLevel="0" collapsed="false">
      <c r="H1110" s="0" t="str">
        <f aca="false">IF(B1110="","",IF(COUNTIF(Campaigns!$A$7:$A$300,B1110)&gt;0,"✓",IF(N(C1110)=0,"– no spend","⚠ add to Campaigns tab")))</f>
        <v/>
      </c>
      <c r="I1110" s="83" t="str">
        <f aca="false">IF(C1110="","",C1110*IF(Settings!$B$24=Settings!$C$6,1,IF(Settings!$B$24="USD",1/INDEX(Settings!$B$29:$B$40,MONTH(A1110)),INDEX(Settings!$B$29:$B$40,MONTH(A1110)))))</f>
        <v/>
      </c>
    </row>
    <row r="1111" customFormat="false" ht="15" hidden="false" customHeight="false" outlineLevel="0" collapsed="false">
      <c r="H1111" s="0" t="str">
        <f aca="false">IF(B1111="","",IF(COUNTIF(Campaigns!$A$7:$A$300,B1111)&gt;0,"✓",IF(N(C1111)=0,"– no spend","⚠ add to Campaigns tab")))</f>
        <v/>
      </c>
      <c r="I1111" s="83" t="str">
        <f aca="false">IF(C1111="","",C1111*IF(Settings!$B$24=Settings!$C$6,1,IF(Settings!$B$24="USD",1/INDEX(Settings!$B$29:$B$40,MONTH(A1111)),INDEX(Settings!$B$29:$B$40,MONTH(A1111)))))</f>
        <v/>
      </c>
    </row>
    <row r="1112" customFormat="false" ht="15" hidden="false" customHeight="false" outlineLevel="0" collapsed="false">
      <c r="H1112" s="0" t="str">
        <f aca="false">IF(B1112="","",IF(COUNTIF(Campaigns!$A$7:$A$300,B1112)&gt;0,"✓",IF(N(C1112)=0,"– no spend","⚠ add to Campaigns tab")))</f>
        <v/>
      </c>
      <c r="I1112" s="83" t="str">
        <f aca="false">IF(C1112="","",C1112*IF(Settings!$B$24=Settings!$C$6,1,IF(Settings!$B$24="USD",1/INDEX(Settings!$B$29:$B$40,MONTH(A1112)),INDEX(Settings!$B$29:$B$40,MONTH(A1112)))))</f>
        <v/>
      </c>
    </row>
    <row r="1113" customFormat="false" ht="15" hidden="false" customHeight="false" outlineLevel="0" collapsed="false">
      <c r="H1113" s="0" t="str">
        <f aca="false">IF(B1113="","",IF(COUNTIF(Campaigns!$A$7:$A$300,B1113)&gt;0,"✓",IF(N(C1113)=0,"– no spend","⚠ add to Campaigns tab")))</f>
        <v/>
      </c>
      <c r="I1113" s="83" t="str">
        <f aca="false">IF(C1113="","",C1113*IF(Settings!$B$24=Settings!$C$6,1,IF(Settings!$B$24="USD",1/INDEX(Settings!$B$29:$B$40,MONTH(A1113)),INDEX(Settings!$B$29:$B$40,MONTH(A1113)))))</f>
        <v/>
      </c>
    </row>
    <row r="1114" customFormat="false" ht="15" hidden="false" customHeight="false" outlineLevel="0" collapsed="false">
      <c r="H1114" s="0" t="str">
        <f aca="false">IF(B1114="","",IF(COUNTIF(Campaigns!$A$7:$A$300,B1114)&gt;0,"✓",IF(N(C1114)=0,"– no spend","⚠ add to Campaigns tab")))</f>
        <v/>
      </c>
      <c r="I1114" s="83" t="str">
        <f aca="false">IF(C1114="","",C1114*IF(Settings!$B$24=Settings!$C$6,1,IF(Settings!$B$24="USD",1/INDEX(Settings!$B$29:$B$40,MONTH(A1114)),INDEX(Settings!$B$29:$B$40,MONTH(A1114)))))</f>
        <v/>
      </c>
    </row>
    <row r="1115" customFormat="false" ht="15" hidden="false" customHeight="false" outlineLevel="0" collapsed="false">
      <c r="H1115" s="0" t="str">
        <f aca="false">IF(B1115="","",IF(COUNTIF(Campaigns!$A$7:$A$300,B1115)&gt;0,"✓",IF(N(C1115)=0,"– no spend","⚠ add to Campaigns tab")))</f>
        <v/>
      </c>
      <c r="I1115" s="83" t="str">
        <f aca="false">IF(C1115="","",C1115*IF(Settings!$B$24=Settings!$C$6,1,IF(Settings!$B$24="USD",1/INDEX(Settings!$B$29:$B$40,MONTH(A1115)),INDEX(Settings!$B$29:$B$40,MONTH(A1115)))))</f>
        <v/>
      </c>
    </row>
    <row r="1116" customFormat="false" ht="15" hidden="false" customHeight="false" outlineLevel="0" collapsed="false">
      <c r="H1116" s="0" t="str">
        <f aca="false">IF(B1116="","",IF(COUNTIF(Campaigns!$A$7:$A$300,B1116)&gt;0,"✓",IF(N(C1116)=0,"– no spend","⚠ add to Campaigns tab")))</f>
        <v/>
      </c>
      <c r="I1116" s="83" t="str">
        <f aca="false">IF(C1116="","",C1116*IF(Settings!$B$24=Settings!$C$6,1,IF(Settings!$B$24="USD",1/INDEX(Settings!$B$29:$B$40,MONTH(A1116)),INDEX(Settings!$B$29:$B$40,MONTH(A1116)))))</f>
        <v/>
      </c>
    </row>
    <row r="1117" customFormat="false" ht="15" hidden="false" customHeight="false" outlineLevel="0" collapsed="false">
      <c r="H1117" s="0" t="str">
        <f aca="false">IF(B1117="","",IF(COUNTIF(Campaigns!$A$7:$A$300,B1117)&gt;0,"✓",IF(N(C1117)=0,"– no spend","⚠ add to Campaigns tab")))</f>
        <v/>
      </c>
      <c r="I1117" s="83" t="str">
        <f aca="false">IF(C1117="","",C1117*IF(Settings!$B$24=Settings!$C$6,1,IF(Settings!$B$24="USD",1/INDEX(Settings!$B$29:$B$40,MONTH(A1117)),INDEX(Settings!$B$29:$B$40,MONTH(A1117)))))</f>
        <v/>
      </c>
    </row>
    <row r="1118" customFormat="false" ht="15" hidden="false" customHeight="false" outlineLevel="0" collapsed="false">
      <c r="H1118" s="0" t="str">
        <f aca="false">IF(B1118="","",IF(COUNTIF(Campaigns!$A$7:$A$300,B1118)&gt;0,"✓",IF(N(C1118)=0,"– no spend","⚠ add to Campaigns tab")))</f>
        <v/>
      </c>
      <c r="I1118" s="83" t="str">
        <f aca="false">IF(C1118="","",C1118*IF(Settings!$B$24=Settings!$C$6,1,IF(Settings!$B$24="USD",1/INDEX(Settings!$B$29:$B$40,MONTH(A1118)),INDEX(Settings!$B$29:$B$40,MONTH(A1118)))))</f>
        <v/>
      </c>
    </row>
    <row r="1119" customFormat="false" ht="15" hidden="false" customHeight="false" outlineLevel="0" collapsed="false">
      <c r="H1119" s="0" t="str">
        <f aca="false">IF(B1119="","",IF(COUNTIF(Campaigns!$A$7:$A$300,B1119)&gt;0,"✓",IF(N(C1119)=0,"– no spend","⚠ add to Campaigns tab")))</f>
        <v/>
      </c>
      <c r="I1119" s="83" t="str">
        <f aca="false">IF(C1119="","",C1119*IF(Settings!$B$24=Settings!$C$6,1,IF(Settings!$B$24="USD",1/INDEX(Settings!$B$29:$B$40,MONTH(A1119)),INDEX(Settings!$B$29:$B$40,MONTH(A1119)))))</f>
        <v/>
      </c>
    </row>
    <row r="1120" customFormat="false" ht="15" hidden="false" customHeight="false" outlineLevel="0" collapsed="false">
      <c r="H1120" s="0" t="str">
        <f aca="false">IF(B1120="","",IF(COUNTIF(Campaigns!$A$7:$A$300,B1120)&gt;0,"✓",IF(N(C1120)=0,"– no spend","⚠ add to Campaigns tab")))</f>
        <v/>
      </c>
      <c r="I1120" s="83" t="str">
        <f aca="false">IF(C1120="","",C1120*IF(Settings!$B$24=Settings!$C$6,1,IF(Settings!$B$24="USD",1/INDEX(Settings!$B$29:$B$40,MONTH(A1120)),INDEX(Settings!$B$29:$B$40,MONTH(A1120)))))</f>
        <v/>
      </c>
    </row>
    <row r="1121" customFormat="false" ht="15" hidden="false" customHeight="false" outlineLevel="0" collapsed="false">
      <c r="H1121" s="0" t="str">
        <f aca="false">IF(B1121="","",IF(COUNTIF(Campaigns!$A$7:$A$300,B1121)&gt;0,"✓",IF(N(C1121)=0,"– no spend","⚠ add to Campaigns tab")))</f>
        <v/>
      </c>
      <c r="I1121" s="83" t="str">
        <f aca="false">IF(C1121="","",C1121*IF(Settings!$B$24=Settings!$C$6,1,IF(Settings!$B$24="USD",1/INDEX(Settings!$B$29:$B$40,MONTH(A1121)),INDEX(Settings!$B$29:$B$40,MONTH(A1121)))))</f>
        <v/>
      </c>
    </row>
    <row r="1122" customFormat="false" ht="15" hidden="false" customHeight="false" outlineLevel="0" collapsed="false">
      <c r="H1122" s="0" t="str">
        <f aca="false">IF(B1122="","",IF(COUNTIF(Campaigns!$A$7:$A$300,B1122)&gt;0,"✓",IF(N(C1122)=0,"– no spend","⚠ add to Campaigns tab")))</f>
        <v/>
      </c>
      <c r="I1122" s="83" t="str">
        <f aca="false">IF(C1122="","",C1122*IF(Settings!$B$24=Settings!$C$6,1,IF(Settings!$B$24="USD",1/INDEX(Settings!$B$29:$B$40,MONTH(A1122)),INDEX(Settings!$B$29:$B$40,MONTH(A1122)))))</f>
        <v/>
      </c>
    </row>
    <row r="1123" customFormat="false" ht="15" hidden="false" customHeight="false" outlineLevel="0" collapsed="false">
      <c r="H1123" s="0" t="str">
        <f aca="false">IF(B1123="","",IF(COUNTIF(Campaigns!$A$7:$A$300,B1123)&gt;0,"✓",IF(N(C1123)=0,"– no spend","⚠ add to Campaigns tab")))</f>
        <v/>
      </c>
      <c r="I1123" s="83" t="str">
        <f aca="false">IF(C1123="","",C1123*IF(Settings!$B$24=Settings!$C$6,1,IF(Settings!$B$24="USD",1/INDEX(Settings!$B$29:$B$40,MONTH(A1123)),INDEX(Settings!$B$29:$B$40,MONTH(A1123)))))</f>
        <v/>
      </c>
    </row>
    <row r="1124" customFormat="false" ht="15" hidden="false" customHeight="false" outlineLevel="0" collapsed="false">
      <c r="H1124" s="0" t="str">
        <f aca="false">IF(B1124="","",IF(COUNTIF(Campaigns!$A$7:$A$300,B1124)&gt;0,"✓",IF(N(C1124)=0,"– no spend","⚠ add to Campaigns tab")))</f>
        <v/>
      </c>
      <c r="I1124" s="83" t="str">
        <f aca="false">IF(C1124="","",C1124*IF(Settings!$B$24=Settings!$C$6,1,IF(Settings!$B$24="USD",1/INDEX(Settings!$B$29:$B$40,MONTH(A1124)),INDEX(Settings!$B$29:$B$40,MONTH(A1124)))))</f>
        <v/>
      </c>
    </row>
    <row r="1125" customFormat="false" ht="15" hidden="false" customHeight="false" outlineLevel="0" collapsed="false">
      <c r="H1125" s="0" t="str">
        <f aca="false">IF(B1125="","",IF(COUNTIF(Campaigns!$A$7:$A$300,B1125)&gt;0,"✓",IF(N(C1125)=0,"– no spend","⚠ add to Campaigns tab")))</f>
        <v/>
      </c>
      <c r="I1125" s="83" t="str">
        <f aca="false">IF(C1125="","",C1125*IF(Settings!$B$24=Settings!$C$6,1,IF(Settings!$B$24="USD",1/INDEX(Settings!$B$29:$B$40,MONTH(A1125)),INDEX(Settings!$B$29:$B$40,MONTH(A1125)))))</f>
        <v/>
      </c>
    </row>
    <row r="1126" customFormat="false" ht="15" hidden="false" customHeight="false" outlineLevel="0" collapsed="false">
      <c r="H1126" s="0" t="str">
        <f aca="false">IF(B1126="","",IF(COUNTIF(Campaigns!$A$7:$A$300,B1126)&gt;0,"✓",IF(N(C1126)=0,"– no spend","⚠ add to Campaigns tab")))</f>
        <v/>
      </c>
      <c r="I1126" s="83" t="str">
        <f aca="false">IF(C1126="","",C1126*IF(Settings!$B$24=Settings!$C$6,1,IF(Settings!$B$24="USD",1/INDEX(Settings!$B$29:$B$40,MONTH(A1126)),INDEX(Settings!$B$29:$B$40,MONTH(A1126)))))</f>
        <v/>
      </c>
    </row>
    <row r="1127" customFormat="false" ht="15" hidden="false" customHeight="false" outlineLevel="0" collapsed="false">
      <c r="H1127" s="0" t="str">
        <f aca="false">IF(B1127="","",IF(COUNTIF(Campaigns!$A$7:$A$300,B1127)&gt;0,"✓",IF(N(C1127)=0,"– no spend","⚠ add to Campaigns tab")))</f>
        <v/>
      </c>
      <c r="I1127" s="83" t="str">
        <f aca="false">IF(C1127="","",C1127*IF(Settings!$B$24=Settings!$C$6,1,IF(Settings!$B$24="USD",1/INDEX(Settings!$B$29:$B$40,MONTH(A1127)),INDEX(Settings!$B$29:$B$40,MONTH(A1127)))))</f>
        <v/>
      </c>
    </row>
    <row r="1128" customFormat="false" ht="15" hidden="false" customHeight="false" outlineLevel="0" collapsed="false">
      <c r="H1128" s="0" t="str">
        <f aca="false">IF(B1128="","",IF(COUNTIF(Campaigns!$A$7:$A$300,B1128)&gt;0,"✓",IF(N(C1128)=0,"– no spend","⚠ add to Campaigns tab")))</f>
        <v/>
      </c>
      <c r="I1128" s="83" t="str">
        <f aca="false">IF(C1128="","",C1128*IF(Settings!$B$24=Settings!$C$6,1,IF(Settings!$B$24="USD",1/INDEX(Settings!$B$29:$B$40,MONTH(A1128)),INDEX(Settings!$B$29:$B$40,MONTH(A1128)))))</f>
        <v/>
      </c>
    </row>
    <row r="1129" customFormat="false" ht="15" hidden="false" customHeight="false" outlineLevel="0" collapsed="false">
      <c r="H1129" s="0" t="str">
        <f aca="false">IF(B1129="","",IF(COUNTIF(Campaigns!$A$7:$A$300,B1129)&gt;0,"✓",IF(N(C1129)=0,"– no spend","⚠ add to Campaigns tab")))</f>
        <v/>
      </c>
      <c r="I1129" s="83" t="str">
        <f aca="false">IF(C1129="","",C1129*IF(Settings!$B$24=Settings!$C$6,1,IF(Settings!$B$24="USD",1/INDEX(Settings!$B$29:$B$40,MONTH(A1129)),INDEX(Settings!$B$29:$B$40,MONTH(A1129)))))</f>
        <v/>
      </c>
    </row>
    <row r="1130" customFormat="false" ht="15" hidden="false" customHeight="false" outlineLevel="0" collapsed="false">
      <c r="H1130" s="0" t="str">
        <f aca="false">IF(B1130="","",IF(COUNTIF(Campaigns!$A$7:$A$300,B1130)&gt;0,"✓",IF(N(C1130)=0,"– no spend","⚠ add to Campaigns tab")))</f>
        <v/>
      </c>
      <c r="I1130" s="83" t="str">
        <f aca="false">IF(C1130="","",C1130*IF(Settings!$B$24=Settings!$C$6,1,IF(Settings!$B$24="USD",1/INDEX(Settings!$B$29:$B$40,MONTH(A1130)),INDEX(Settings!$B$29:$B$40,MONTH(A1130)))))</f>
        <v/>
      </c>
    </row>
    <row r="1131" customFormat="false" ht="15" hidden="false" customHeight="false" outlineLevel="0" collapsed="false">
      <c r="H1131" s="0" t="str">
        <f aca="false">IF(B1131="","",IF(COUNTIF(Campaigns!$A$7:$A$300,B1131)&gt;0,"✓",IF(N(C1131)=0,"– no spend","⚠ add to Campaigns tab")))</f>
        <v/>
      </c>
      <c r="I1131" s="83" t="str">
        <f aca="false">IF(C1131="","",C1131*IF(Settings!$B$24=Settings!$C$6,1,IF(Settings!$B$24="USD",1/INDEX(Settings!$B$29:$B$40,MONTH(A1131)),INDEX(Settings!$B$29:$B$40,MONTH(A1131)))))</f>
        <v/>
      </c>
    </row>
    <row r="1132" customFormat="false" ht="15" hidden="false" customHeight="false" outlineLevel="0" collapsed="false">
      <c r="H1132" s="0" t="str">
        <f aca="false">IF(B1132="","",IF(COUNTIF(Campaigns!$A$7:$A$300,B1132)&gt;0,"✓",IF(N(C1132)=0,"– no spend","⚠ add to Campaigns tab")))</f>
        <v/>
      </c>
      <c r="I1132" s="83" t="str">
        <f aca="false">IF(C1132="","",C1132*IF(Settings!$B$24=Settings!$C$6,1,IF(Settings!$B$24="USD",1/INDEX(Settings!$B$29:$B$40,MONTH(A1132)),INDEX(Settings!$B$29:$B$40,MONTH(A1132)))))</f>
        <v/>
      </c>
    </row>
    <row r="1133" customFormat="false" ht="15" hidden="false" customHeight="false" outlineLevel="0" collapsed="false">
      <c r="H1133" s="0" t="str">
        <f aca="false">IF(B1133="","",IF(COUNTIF(Campaigns!$A$7:$A$300,B1133)&gt;0,"✓",IF(N(C1133)=0,"– no spend","⚠ add to Campaigns tab")))</f>
        <v/>
      </c>
      <c r="I1133" s="83" t="str">
        <f aca="false">IF(C1133="","",C1133*IF(Settings!$B$24=Settings!$C$6,1,IF(Settings!$B$24="USD",1/INDEX(Settings!$B$29:$B$40,MONTH(A1133)),INDEX(Settings!$B$29:$B$40,MONTH(A1133)))))</f>
        <v/>
      </c>
    </row>
    <row r="1134" customFormat="false" ht="15" hidden="false" customHeight="false" outlineLevel="0" collapsed="false">
      <c r="H1134" s="0" t="str">
        <f aca="false">IF(B1134="","",IF(COUNTIF(Campaigns!$A$7:$A$300,B1134)&gt;0,"✓",IF(N(C1134)=0,"– no spend","⚠ add to Campaigns tab")))</f>
        <v/>
      </c>
      <c r="I1134" s="83" t="str">
        <f aca="false">IF(C1134="","",C1134*IF(Settings!$B$24=Settings!$C$6,1,IF(Settings!$B$24="USD",1/INDEX(Settings!$B$29:$B$40,MONTH(A1134)),INDEX(Settings!$B$29:$B$40,MONTH(A1134)))))</f>
        <v/>
      </c>
    </row>
    <row r="1135" customFormat="false" ht="15" hidden="false" customHeight="false" outlineLevel="0" collapsed="false">
      <c r="H1135" s="0" t="str">
        <f aca="false">IF(B1135="","",IF(COUNTIF(Campaigns!$A$7:$A$300,B1135)&gt;0,"✓",IF(N(C1135)=0,"– no spend","⚠ add to Campaigns tab")))</f>
        <v/>
      </c>
      <c r="I1135" s="83" t="str">
        <f aca="false">IF(C1135="","",C1135*IF(Settings!$B$24=Settings!$C$6,1,IF(Settings!$B$24="USD",1/INDEX(Settings!$B$29:$B$40,MONTH(A1135)),INDEX(Settings!$B$29:$B$40,MONTH(A1135)))))</f>
        <v/>
      </c>
    </row>
    <row r="1136" customFormat="false" ht="15" hidden="false" customHeight="false" outlineLevel="0" collapsed="false">
      <c r="H1136" s="0" t="str">
        <f aca="false">IF(B1136="","",IF(COUNTIF(Campaigns!$A$7:$A$300,B1136)&gt;0,"✓",IF(N(C1136)=0,"– no spend","⚠ add to Campaigns tab")))</f>
        <v/>
      </c>
      <c r="I1136" s="83" t="str">
        <f aca="false">IF(C1136="","",C1136*IF(Settings!$B$24=Settings!$C$6,1,IF(Settings!$B$24="USD",1/INDEX(Settings!$B$29:$B$40,MONTH(A1136)),INDEX(Settings!$B$29:$B$40,MONTH(A1136)))))</f>
        <v/>
      </c>
    </row>
    <row r="1137" customFormat="false" ht="15" hidden="false" customHeight="false" outlineLevel="0" collapsed="false">
      <c r="H1137" s="0" t="str">
        <f aca="false">IF(B1137="","",IF(COUNTIF(Campaigns!$A$7:$A$300,B1137)&gt;0,"✓",IF(N(C1137)=0,"– no spend","⚠ add to Campaigns tab")))</f>
        <v/>
      </c>
      <c r="I1137" s="83" t="str">
        <f aca="false">IF(C1137="","",C1137*IF(Settings!$B$24=Settings!$C$6,1,IF(Settings!$B$24="USD",1/INDEX(Settings!$B$29:$B$40,MONTH(A1137)),INDEX(Settings!$B$29:$B$40,MONTH(A1137)))))</f>
        <v/>
      </c>
    </row>
    <row r="1138" customFormat="false" ht="15" hidden="false" customHeight="false" outlineLevel="0" collapsed="false">
      <c r="H1138" s="0" t="str">
        <f aca="false">IF(B1138="","",IF(COUNTIF(Campaigns!$A$7:$A$300,B1138)&gt;0,"✓",IF(N(C1138)=0,"– no spend","⚠ add to Campaigns tab")))</f>
        <v/>
      </c>
      <c r="I1138" s="83" t="str">
        <f aca="false">IF(C1138="","",C1138*IF(Settings!$B$24=Settings!$C$6,1,IF(Settings!$B$24="USD",1/INDEX(Settings!$B$29:$B$40,MONTH(A1138)),INDEX(Settings!$B$29:$B$40,MONTH(A1138)))))</f>
        <v/>
      </c>
    </row>
    <row r="1139" customFormat="false" ht="15" hidden="false" customHeight="false" outlineLevel="0" collapsed="false">
      <c r="H1139" s="0" t="str">
        <f aca="false">IF(B1139="","",IF(COUNTIF(Campaigns!$A$7:$A$300,B1139)&gt;0,"✓",IF(N(C1139)=0,"– no spend","⚠ add to Campaigns tab")))</f>
        <v/>
      </c>
      <c r="I1139" s="83" t="str">
        <f aca="false">IF(C1139="","",C1139*IF(Settings!$B$24=Settings!$C$6,1,IF(Settings!$B$24="USD",1/INDEX(Settings!$B$29:$B$40,MONTH(A1139)),INDEX(Settings!$B$29:$B$40,MONTH(A1139)))))</f>
        <v/>
      </c>
    </row>
    <row r="1140" customFormat="false" ht="15" hidden="false" customHeight="false" outlineLevel="0" collapsed="false">
      <c r="H1140" s="0" t="str">
        <f aca="false">IF(B1140="","",IF(COUNTIF(Campaigns!$A$7:$A$300,B1140)&gt;0,"✓",IF(N(C1140)=0,"– no spend","⚠ add to Campaigns tab")))</f>
        <v/>
      </c>
      <c r="I1140" s="83" t="str">
        <f aca="false">IF(C1140="","",C1140*IF(Settings!$B$24=Settings!$C$6,1,IF(Settings!$B$24="USD",1/INDEX(Settings!$B$29:$B$40,MONTH(A1140)),INDEX(Settings!$B$29:$B$40,MONTH(A1140)))))</f>
        <v/>
      </c>
    </row>
    <row r="1141" customFormat="false" ht="15" hidden="false" customHeight="false" outlineLevel="0" collapsed="false">
      <c r="H1141" s="0" t="str">
        <f aca="false">IF(B1141="","",IF(COUNTIF(Campaigns!$A$7:$A$300,B1141)&gt;0,"✓",IF(N(C1141)=0,"– no spend","⚠ add to Campaigns tab")))</f>
        <v/>
      </c>
      <c r="I1141" s="83" t="str">
        <f aca="false">IF(C1141="","",C1141*IF(Settings!$B$24=Settings!$C$6,1,IF(Settings!$B$24="USD",1/INDEX(Settings!$B$29:$B$40,MONTH(A1141)),INDEX(Settings!$B$29:$B$40,MONTH(A1141)))))</f>
        <v/>
      </c>
    </row>
    <row r="1142" customFormat="false" ht="15" hidden="false" customHeight="false" outlineLevel="0" collapsed="false">
      <c r="H1142" s="0" t="str">
        <f aca="false">IF(B1142="","",IF(COUNTIF(Campaigns!$A$7:$A$300,B1142)&gt;0,"✓",IF(N(C1142)=0,"– no spend","⚠ add to Campaigns tab")))</f>
        <v/>
      </c>
      <c r="I1142" s="83" t="str">
        <f aca="false">IF(C1142="","",C1142*IF(Settings!$B$24=Settings!$C$6,1,IF(Settings!$B$24="USD",1/INDEX(Settings!$B$29:$B$40,MONTH(A1142)),INDEX(Settings!$B$29:$B$40,MONTH(A1142)))))</f>
        <v/>
      </c>
    </row>
    <row r="1143" customFormat="false" ht="15" hidden="false" customHeight="false" outlineLevel="0" collapsed="false">
      <c r="H1143" s="0" t="str">
        <f aca="false">IF(B1143="","",IF(COUNTIF(Campaigns!$A$7:$A$300,B1143)&gt;0,"✓",IF(N(C1143)=0,"– no spend","⚠ add to Campaigns tab")))</f>
        <v/>
      </c>
      <c r="I1143" s="83" t="str">
        <f aca="false">IF(C1143="","",C1143*IF(Settings!$B$24=Settings!$C$6,1,IF(Settings!$B$24="USD",1/INDEX(Settings!$B$29:$B$40,MONTH(A1143)),INDEX(Settings!$B$29:$B$40,MONTH(A1143)))))</f>
        <v/>
      </c>
    </row>
    <row r="1144" customFormat="false" ht="15" hidden="false" customHeight="false" outlineLevel="0" collapsed="false">
      <c r="H1144" s="0" t="str">
        <f aca="false">IF(B1144="","",IF(COUNTIF(Campaigns!$A$7:$A$300,B1144)&gt;0,"✓",IF(N(C1144)=0,"– no spend","⚠ add to Campaigns tab")))</f>
        <v/>
      </c>
      <c r="I1144" s="83" t="str">
        <f aca="false">IF(C1144="","",C1144*IF(Settings!$B$24=Settings!$C$6,1,IF(Settings!$B$24="USD",1/INDEX(Settings!$B$29:$B$40,MONTH(A1144)),INDEX(Settings!$B$29:$B$40,MONTH(A1144)))))</f>
        <v/>
      </c>
    </row>
    <row r="1145" customFormat="false" ht="15" hidden="false" customHeight="false" outlineLevel="0" collapsed="false">
      <c r="H1145" s="0" t="str">
        <f aca="false">IF(B1145="","",IF(COUNTIF(Campaigns!$A$7:$A$300,B1145)&gt;0,"✓",IF(N(C1145)=0,"– no spend","⚠ add to Campaigns tab")))</f>
        <v/>
      </c>
      <c r="I1145" s="83" t="str">
        <f aca="false">IF(C1145="","",C1145*IF(Settings!$B$24=Settings!$C$6,1,IF(Settings!$B$24="USD",1/INDEX(Settings!$B$29:$B$40,MONTH(A1145)),INDEX(Settings!$B$29:$B$40,MONTH(A1145)))))</f>
        <v/>
      </c>
    </row>
    <row r="1146" customFormat="false" ht="15" hidden="false" customHeight="false" outlineLevel="0" collapsed="false">
      <c r="H1146" s="0" t="str">
        <f aca="false">IF(B1146="","",IF(COUNTIF(Campaigns!$A$7:$A$300,B1146)&gt;0,"✓",IF(N(C1146)=0,"– no spend","⚠ add to Campaigns tab")))</f>
        <v/>
      </c>
      <c r="I1146" s="83" t="str">
        <f aca="false">IF(C1146="","",C1146*IF(Settings!$B$24=Settings!$C$6,1,IF(Settings!$B$24="USD",1/INDEX(Settings!$B$29:$B$40,MONTH(A1146)),INDEX(Settings!$B$29:$B$40,MONTH(A1146)))))</f>
        <v/>
      </c>
    </row>
    <row r="1147" customFormat="false" ht="15" hidden="false" customHeight="false" outlineLevel="0" collapsed="false">
      <c r="H1147" s="0" t="str">
        <f aca="false">IF(B1147="","",IF(COUNTIF(Campaigns!$A$7:$A$300,B1147)&gt;0,"✓",IF(N(C1147)=0,"– no spend","⚠ add to Campaigns tab")))</f>
        <v/>
      </c>
      <c r="I1147" s="83" t="str">
        <f aca="false">IF(C1147="","",C1147*IF(Settings!$B$24=Settings!$C$6,1,IF(Settings!$B$24="USD",1/INDEX(Settings!$B$29:$B$40,MONTH(A1147)),INDEX(Settings!$B$29:$B$40,MONTH(A1147)))))</f>
        <v/>
      </c>
    </row>
    <row r="1148" customFormat="false" ht="15" hidden="false" customHeight="false" outlineLevel="0" collapsed="false">
      <c r="H1148" s="0" t="str">
        <f aca="false">IF(B1148="","",IF(COUNTIF(Campaigns!$A$7:$A$300,B1148)&gt;0,"✓",IF(N(C1148)=0,"– no spend","⚠ add to Campaigns tab")))</f>
        <v/>
      </c>
      <c r="I1148" s="83" t="str">
        <f aca="false">IF(C1148="","",C1148*IF(Settings!$B$24=Settings!$C$6,1,IF(Settings!$B$24="USD",1/INDEX(Settings!$B$29:$B$40,MONTH(A1148)),INDEX(Settings!$B$29:$B$40,MONTH(A1148)))))</f>
        <v/>
      </c>
    </row>
    <row r="1149" customFormat="false" ht="15" hidden="false" customHeight="false" outlineLevel="0" collapsed="false">
      <c r="H1149" s="0" t="str">
        <f aca="false">IF(B1149="","",IF(COUNTIF(Campaigns!$A$7:$A$300,B1149)&gt;0,"✓",IF(N(C1149)=0,"– no spend","⚠ add to Campaigns tab")))</f>
        <v/>
      </c>
      <c r="I1149" s="83" t="str">
        <f aca="false">IF(C1149="","",C1149*IF(Settings!$B$24=Settings!$C$6,1,IF(Settings!$B$24="USD",1/INDEX(Settings!$B$29:$B$40,MONTH(A1149)),INDEX(Settings!$B$29:$B$40,MONTH(A1149)))))</f>
        <v/>
      </c>
    </row>
    <row r="1150" customFormat="false" ht="15" hidden="false" customHeight="false" outlineLevel="0" collapsed="false">
      <c r="H1150" s="0" t="str">
        <f aca="false">IF(B1150="","",IF(COUNTIF(Campaigns!$A$7:$A$300,B1150)&gt;0,"✓",IF(N(C1150)=0,"– no spend","⚠ add to Campaigns tab")))</f>
        <v/>
      </c>
      <c r="I1150" s="83" t="str">
        <f aca="false">IF(C1150="","",C1150*IF(Settings!$B$24=Settings!$C$6,1,IF(Settings!$B$24="USD",1/INDEX(Settings!$B$29:$B$40,MONTH(A1150)),INDEX(Settings!$B$29:$B$40,MONTH(A1150)))))</f>
        <v/>
      </c>
    </row>
    <row r="1151" customFormat="false" ht="15" hidden="false" customHeight="false" outlineLevel="0" collapsed="false">
      <c r="H1151" s="0" t="str">
        <f aca="false">IF(B1151="","",IF(COUNTIF(Campaigns!$A$7:$A$300,B1151)&gt;0,"✓",IF(N(C1151)=0,"– no spend","⚠ add to Campaigns tab")))</f>
        <v/>
      </c>
      <c r="I1151" s="83" t="str">
        <f aca="false">IF(C1151="","",C1151*IF(Settings!$B$24=Settings!$C$6,1,IF(Settings!$B$24="USD",1/INDEX(Settings!$B$29:$B$40,MONTH(A1151)),INDEX(Settings!$B$29:$B$40,MONTH(A1151)))))</f>
        <v/>
      </c>
    </row>
    <row r="1152" customFormat="false" ht="15" hidden="false" customHeight="false" outlineLevel="0" collapsed="false">
      <c r="H1152" s="0" t="str">
        <f aca="false">IF(B1152="","",IF(COUNTIF(Campaigns!$A$7:$A$300,B1152)&gt;0,"✓",IF(N(C1152)=0,"– no spend","⚠ add to Campaigns tab")))</f>
        <v/>
      </c>
      <c r="I1152" s="83" t="str">
        <f aca="false">IF(C1152="","",C1152*IF(Settings!$B$24=Settings!$C$6,1,IF(Settings!$B$24="USD",1/INDEX(Settings!$B$29:$B$40,MONTH(A1152)),INDEX(Settings!$B$29:$B$40,MONTH(A1152)))))</f>
        <v/>
      </c>
    </row>
    <row r="1153" customFormat="false" ht="15" hidden="false" customHeight="false" outlineLevel="0" collapsed="false">
      <c r="H1153" s="0" t="str">
        <f aca="false">IF(B1153="","",IF(COUNTIF(Campaigns!$A$7:$A$300,B1153)&gt;0,"✓",IF(N(C1153)=0,"– no spend","⚠ add to Campaigns tab")))</f>
        <v/>
      </c>
      <c r="I1153" s="83" t="str">
        <f aca="false">IF(C1153="","",C1153*IF(Settings!$B$24=Settings!$C$6,1,IF(Settings!$B$24="USD",1/INDEX(Settings!$B$29:$B$40,MONTH(A1153)),INDEX(Settings!$B$29:$B$40,MONTH(A1153)))))</f>
        <v/>
      </c>
    </row>
    <row r="1154" customFormat="false" ht="15" hidden="false" customHeight="false" outlineLevel="0" collapsed="false">
      <c r="H1154" s="0" t="str">
        <f aca="false">IF(B1154="","",IF(COUNTIF(Campaigns!$A$7:$A$300,B1154)&gt;0,"✓",IF(N(C1154)=0,"– no spend","⚠ add to Campaigns tab")))</f>
        <v/>
      </c>
      <c r="I1154" s="83" t="str">
        <f aca="false">IF(C1154="","",C1154*IF(Settings!$B$24=Settings!$C$6,1,IF(Settings!$B$24="USD",1/INDEX(Settings!$B$29:$B$40,MONTH(A1154)),INDEX(Settings!$B$29:$B$40,MONTH(A1154)))))</f>
        <v/>
      </c>
    </row>
    <row r="1155" customFormat="false" ht="15" hidden="false" customHeight="false" outlineLevel="0" collapsed="false">
      <c r="H1155" s="0" t="str">
        <f aca="false">IF(B1155="","",IF(COUNTIF(Campaigns!$A$7:$A$300,B1155)&gt;0,"✓",IF(N(C1155)=0,"– no spend","⚠ add to Campaigns tab")))</f>
        <v/>
      </c>
      <c r="I1155" s="83" t="str">
        <f aca="false">IF(C1155="","",C1155*IF(Settings!$B$24=Settings!$C$6,1,IF(Settings!$B$24="USD",1/INDEX(Settings!$B$29:$B$40,MONTH(A1155)),INDEX(Settings!$B$29:$B$40,MONTH(A1155)))))</f>
        <v/>
      </c>
    </row>
    <row r="1156" customFormat="false" ht="15" hidden="false" customHeight="false" outlineLevel="0" collapsed="false">
      <c r="H1156" s="0" t="str">
        <f aca="false">IF(B1156="","",IF(COUNTIF(Campaigns!$A$7:$A$300,B1156)&gt;0,"✓",IF(N(C1156)=0,"– no spend","⚠ add to Campaigns tab")))</f>
        <v/>
      </c>
      <c r="I1156" s="83" t="str">
        <f aca="false">IF(C1156="","",C1156*IF(Settings!$B$24=Settings!$C$6,1,IF(Settings!$B$24="USD",1/INDEX(Settings!$B$29:$B$40,MONTH(A1156)),INDEX(Settings!$B$29:$B$40,MONTH(A1156)))))</f>
        <v/>
      </c>
    </row>
    <row r="1157" customFormat="false" ht="15" hidden="false" customHeight="false" outlineLevel="0" collapsed="false">
      <c r="H1157" s="0" t="str">
        <f aca="false">IF(B1157="","",IF(COUNTIF(Campaigns!$A$7:$A$300,B1157)&gt;0,"✓",IF(N(C1157)=0,"– no spend","⚠ add to Campaigns tab")))</f>
        <v/>
      </c>
      <c r="I1157" s="83" t="str">
        <f aca="false">IF(C1157="","",C1157*IF(Settings!$B$24=Settings!$C$6,1,IF(Settings!$B$24="USD",1/INDEX(Settings!$B$29:$B$40,MONTH(A1157)),INDEX(Settings!$B$29:$B$40,MONTH(A1157)))))</f>
        <v/>
      </c>
    </row>
    <row r="1158" customFormat="false" ht="15" hidden="false" customHeight="false" outlineLevel="0" collapsed="false">
      <c r="H1158" s="0" t="str">
        <f aca="false">IF(B1158="","",IF(COUNTIF(Campaigns!$A$7:$A$300,B1158)&gt;0,"✓",IF(N(C1158)=0,"– no spend","⚠ add to Campaigns tab")))</f>
        <v/>
      </c>
      <c r="I1158" s="83" t="str">
        <f aca="false">IF(C1158="","",C1158*IF(Settings!$B$24=Settings!$C$6,1,IF(Settings!$B$24="USD",1/INDEX(Settings!$B$29:$B$40,MONTH(A1158)),INDEX(Settings!$B$29:$B$40,MONTH(A1158)))))</f>
        <v/>
      </c>
    </row>
    <row r="1159" customFormat="false" ht="15" hidden="false" customHeight="false" outlineLevel="0" collapsed="false">
      <c r="H1159" s="0" t="str">
        <f aca="false">IF(B1159="","",IF(COUNTIF(Campaigns!$A$7:$A$300,B1159)&gt;0,"✓",IF(N(C1159)=0,"– no spend","⚠ add to Campaigns tab")))</f>
        <v/>
      </c>
      <c r="I1159" s="83" t="str">
        <f aca="false">IF(C1159="","",C1159*IF(Settings!$B$24=Settings!$C$6,1,IF(Settings!$B$24="USD",1/INDEX(Settings!$B$29:$B$40,MONTH(A1159)),INDEX(Settings!$B$29:$B$40,MONTH(A1159)))))</f>
        <v/>
      </c>
    </row>
    <row r="1160" customFormat="false" ht="15" hidden="false" customHeight="false" outlineLevel="0" collapsed="false">
      <c r="H1160" s="0" t="str">
        <f aca="false">IF(B1160="","",IF(COUNTIF(Campaigns!$A$7:$A$300,B1160)&gt;0,"✓",IF(N(C1160)=0,"– no spend","⚠ add to Campaigns tab")))</f>
        <v/>
      </c>
      <c r="I1160" s="83" t="str">
        <f aca="false">IF(C1160="","",C1160*IF(Settings!$B$24=Settings!$C$6,1,IF(Settings!$B$24="USD",1/INDEX(Settings!$B$29:$B$40,MONTH(A1160)),INDEX(Settings!$B$29:$B$40,MONTH(A1160)))))</f>
        <v/>
      </c>
    </row>
    <row r="1161" customFormat="false" ht="15" hidden="false" customHeight="false" outlineLevel="0" collapsed="false">
      <c r="H1161" s="0" t="str">
        <f aca="false">IF(B1161="","",IF(COUNTIF(Campaigns!$A$7:$A$300,B1161)&gt;0,"✓",IF(N(C1161)=0,"– no spend","⚠ add to Campaigns tab")))</f>
        <v/>
      </c>
      <c r="I1161" s="83" t="str">
        <f aca="false">IF(C1161="","",C1161*IF(Settings!$B$24=Settings!$C$6,1,IF(Settings!$B$24="USD",1/INDEX(Settings!$B$29:$B$40,MONTH(A1161)),INDEX(Settings!$B$29:$B$40,MONTH(A1161)))))</f>
        <v/>
      </c>
    </row>
    <row r="1162" customFormat="false" ht="15" hidden="false" customHeight="false" outlineLevel="0" collapsed="false">
      <c r="H1162" s="0" t="str">
        <f aca="false">IF(B1162="","",IF(COUNTIF(Campaigns!$A$7:$A$300,B1162)&gt;0,"✓",IF(N(C1162)=0,"– no spend","⚠ add to Campaigns tab")))</f>
        <v/>
      </c>
      <c r="I1162" s="83" t="str">
        <f aca="false">IF(C1162="","",C1162*IF(Settings!$B$24=Settings!$C$6,1,IF(Settings!$B$24="USD",1/INDEX(Settings!$B$29:$B$40,MONTH(A1162)),INDEX(Settings!$B$29:$B$40,MONTH(A1162)))))</f>
        <v/>
      </c>
    </row>
    <row r="1163" customFormat="false" ht="15" hidden="false" customHeight="false" outlineLevel="0" collapsed="false">
      <c r="H1163" s="0" t="str">
        <f aca="false">IF(B1163="","",IF(COUNTIF(Campaigns!$A$7:$A$300,B1163)&gt;0,"✓",IF(N(C1163)=0,"– no spend","⚠ add to Campaigns tab")))</f>
        <v/>
      </c>
      <c r="I1163" s="83" t="str">
        <f aca="false">IF(C1163="","",C1163*IF(Settings!$B$24=Settings!$C$6,1,IF(Settings!$B$24="USD",1/INDEX(Settings!$B$29:$B$40,MONTH(A1163)),INDEX(Settings!$B$29:$B$40,MONTH(A1163)))))</f>
        <v/>
      </c>
    </row>
    <row r="1164" customFormat="false" ht="15" hidden="false" customHeight="false" outlineLevel="0" collapsed="false">
      <c r="H1164" s="0" t="str">
        <f aca="false">IF(B1164="","",IF(COUNTIF(Campaigns!$A$7:$A$300,B1164)&gt;0,"✓",IF(N(C1164)=0,"– no spend","⚠ add to Campaigns tab")))</f>
        <v/>
      </c>
      <c r="I1164" s="83" t="str">
        <f aca="false">IF(C1164="","",C1164*IF(Settings!$B$24=Settings!$C$6,1,IF(Settings!$B$24="USD",1/INDEX(Settings!$B$29:$B$40,MONTH(A1164)),INDEX(Settings!$B$29:$B$40,MONTH(A1164)))))</f>
        <v/>
      </c>
    </row>
    <row r="1165" customFormat="false" ht="15" hidden="false" customHeight="false" outlineLevel="0" collapsed="false">
      <c r="H1165" s="0" t="str">
        <f aca="false">IF(B1165="","",IF(COUNTIF(Campaigns!$A$7:$A$300,B1165)&gt;0,"✓",IF(N(C1165)=0,"– no spend","⚠ add to Campaigns tab")))</f>
        <v/>
      </c>
      <c r="I1165" s="83" t="str">
        <f aca="false">IF(C1165="","",C1165*IF(Settings!$B$24=Settings!$C$6,1,IF(Settings!$B$24="USD",1/INDEX(Settings!$B$29:$B$40,MONTH(A1165)),INDEX(Settings!$B$29:$B$40,MONTH(A1165)))))</f>
        <v/>
      </c>
    </row>
    <row r="1166" customFormat="false" ht="15" hidden="false" customHeight="false" outlineLevel="0" collapsed="false">
      <c r="H1166" s="0" t="str">
        <f aca="false">IF(B1166="","",IF(COUNTIF(Campaigns!$A$7:$A$300,B1166)&gt;0,"✓",IF(N(C1166)=0,"– no spend","⚠ add to Campaigns tab")))</f>
        <v/>
      </c>
      <c r="I1166" s="83" t="str">
        <f aca="false">IF(C1166="","",C1166*IF(Settings!$B$24=Settings!$C$6,1,IF(Settings!$B$24="USD",1/INDEX(Settings!$B$29:$B$40,MONTH(A1166)),INDEX(Settings!$B$29:$B$40,MONTH(A1166)))))</f>
        <v/>
      </c>
    </row>
    <row r="1167" customFormat="false" ht="15" hidden="false" customHeight="false" outlineLevel="0" collapsed="false">
      <c r="H1167" s="0" t="str">
        <f aca="false">IF(B1167="","",IF(COUNTIF(Campaigns!$A$7:$A$300,B1167)&gt;0,"✓",IF(N(C1167)=0,"– no spend","⚠ add to Campaigns tab")))</f>
        <v/>
      </c>
      <c r="I1167" s="83" t="str">
        <f aca="false">IF(C1167="","",C1167*IF(Settings!$B$24=Settings!$C$6,1,IF(Settings!$B$24="USD",1/INDEX(Settings!$B$29:$B$40,MONTH(A1167)),INDEX(Settings!$B$29:$B$40,MONTH(A1167)))))</f>
        <v/>
      </c>
    </row>
    <row r="1168" customFormat="false" ht="15" hidden="false" customHeight="false" outlineLevel="0" collapsed="false">
      <c r="H1168" s="0" t="str">
        <f aca="false">IF(B1168="","",IF(COUNTIF(Campaigns!$A$7:$A$300,B1168)&gt;0,"✓",IF(N(C1168)=0,"– no spend","⚠ add to Campaigns tab")))</f>
        <v/>
      </c>
      <c r="I1168" s="83" t="str">
        <f aca="false">IF(C1168="","",C1168*IF(Settings!$B$24=Settings!$C$6,1,IF(Settings!$B$24="USD",1/INDEX(Settings!$B$29:$B$40,MONTH(A1168)),INDEX(Settings!$B$29:$B$40,MONTH(A1168)))))</f>
        <v/>
      </c>
    </row>
    <row r="1169" customFormat="false" ht="15" hidden="false" customHeight="false" outlineLevel="0" collapsed="false">
      <c r="H1169" s="0" t="str">
        <f aca="false">IF(B1169="","",IF(COUNTIF(Campaigns!$A$7:$A$300,B1169)&gt;0,"✓",IF(N(C1169)=0,"– no spend","⚠ add to Campaigns tab")))</f>
        <v/>
      </c>
      <c r="I1169" s="83" t="str">
        <f aca="false">IF(C1169="","",C1169*IF(Settings!$B$24=Settings!$C$6,1,IF(Settings!$B$24="USD",1/INDEX(Settings!$B$29:$B$40,MONTH(A1169)),INDEX(Settings!$B$29:$B$40,MONTH(A1169)))))</f>
        <v/>
      </c>
    </row>
    <row r="1170" customFormat="false" ht="15" hidden="false" customHeight="false" outlineLevel="0" collapsed="false">
      <c r="H1170" s="0" t="str">
        <f aca="false">IF(B1170="","",IF(COUNTIF(Campaigns!$A$7:$A$300,B1170)&gt;0,"✓",IF(N(C1170)=0,"– no spend","⚠ add to Campaigns tab")))</f>
        <v/>
      </c>
      <c r="I1170" s="83" t="str">
        <f aca="false">IF(C1170="","",C1170*IF(Settings!$B$24=Settings!$C$6,1,IF(Settings!$B$24="USD",1/INDEX(Settings!$B$29:$B$40,MONTH(A1170)),INDEX(Settings!$B$29:$B$40,MONTH(A1170)))))</f>
        <v/>
      </c>
    </row>
    <row r="1171" customFormat="false" ht="15" hidden="false" customHeight="false" outlineLevel="0" collapsed="false">
      <c r="H1171" s="0" t="str">
        <f aca="false">IF(B1171="","",IF(COUNTIF(Campaigns!$A$7:$A$300,B1171)&gt;0,"✓",IF(N(C1171)=0,"– no spend","⚠ add to Campaigns tab")))</f>
        <v/>
      </c>
      <c r="I1171" s="83" t="str">
        <f aca="false">IF(C1171="","",C1171*IF(Settings!$B$24=Settings!$C$6,1,IF(Settings!$B$24="USD",1/INDEX(Settings!$B$29:$B$40,MONTH(A1171)),INDEX(Settings!$B$29:$B$40,MONTH(A1171)))))</f>
        <v/>
      </c>
    </row>
    <row r="1172" customFormat="false" ht="15" hidden="false" customHeight="false" outlineLevel="0" collapsed="false">
      <c r="H1172" s="0" t="str">
        <f aca="false">IF(B1172="","",IF(COUNTIF(Campaigns!$A$7:$A$300,B1172)&gt;0,"✓",IF(N(C1172)=0,"– no spend","⚠ add to Campaigns tab")))</f>
        <v/>
      </c>
      <c r="I1172" s="83" t="str">
        <f aca="false">IF(C1172="","",C1172*IF(Settings!$B$24=Settings!$C$6,1,IF(Settings!$B$24="USD",1/INDEX(Settings!$B$29:$B$40,MONTH(A1172)),INDEX(Settings!$B$29:$B$40,MONTH(A1172)))))</f>
        <v/>
      </c>
    </row>
    <row r="1173" customFormat="false" ht="15" hidden="false" customHeight="false" outlineLevel="0" collapsed="false">
      <c r="H1173" s="0" t="str">
        <f aca="false">IF(B1173="","",IF(COUNTIF(Campaigns!$A$7:$A$300,B1173)&gt;0,"✓",IF(N(C1173)=0,"– no spend","⚠ add to Campaigns tab")))</f>
        <v/>
      </c>
      <c r="I1173" s="83" t="str">
        <f aca="false">IF(C1173="","",C1173*IF(Settings!$B$24=Settings!$C$6,1,IF(Settings!$B$24="USD",1/INDEX(Settings!$B$29:$B$40,MONTH(A1173)),INDEX(Settings!$B$29:$B$40,MONTH(A1173)))))</f>
        <v/>
      </c>
    </row>
    <row r="1174" customFormat="false" ht="15" hidden="false" customHeight="false" outlineLevel="0" collapsed="false">
      <c r="H1174" s="0" t="str">
        <f aca="false">IF(B1174="","",IF(COUNTIF(Campaigns!$A$7:$A$300,B1174)&gt;0,"✓",IF(N(C1174)=0,"– no spend","⚠ add to Campaigns tab")))</f>
        <v/>
      </c>
      <c r="I1174" s="83" t="str">
        <f aca="false">IF(C1174="","",C1174*IF(Settings!$B$24=Settings!$C$6,1,IF(Settings!$B$24="USD",1/INDEX(Settings!$B$29:$B$40,MONTH(A1174)),INDEX(Settings!$B$29:$B$40,MONTH(A1174)))))</f>
        <v/>
      </c>
    </row>
    <row r="1175" customFormat="false" ht="15" hidden="false" customHeight="false" outlineLevel="0" collapsed="false">
      <c r="H1175" s="0" t="str">
        <f aca="false">IF(B1175="","",IF(COUNTIF(Campaigns!$A$7:$A$300,B1175)&gt;0,"✓",IF(N(C1175)=0,"– no spend","⚠ add to Campaigns tab")))</f>
        <v/>
      </c>
      <c r="I1175" s="83" t="str">
        <f aca="false">IF(C1175="","",C1175*IF(Settings!$B$24=Settings!$C$6,1,IF(Settings!$B$24="USD",1/INDEX(Settings!$B$29:$B$40,MONTH(A1175)),INDEX(Settings!$B$29:$B$40,MONTH(A1175)))))</f>
        <v/>
      </c>
    </row>
    <row r="1176" customFormat="false" ht="15" hidden="false" customHeight="false" outlineLevel="0" collapsed="false">
      <c r="H1176" s="0" t="str">
        <f aca="false">IF(B1176="","",IF(COUNTIF(Campaigns!$A$7:$A$300,B1176)&gt;0,"✓",IF(N(C1176)=0,"– no spend","⚠ add to Campaigns tab")))</f>
        <v/>
      </c>
      <c r="I1176" s="83" t="str">
        <f aca="false">IF(C1176="","",C1176*IF(Settings!$B$24=Settings!$C$6,1,IF(Settings!$B$24="USD",1/INDEX(Settings!$B$29:$B$40,MONTH(A1176)),INDEX(Settings!$B$29:$B$40,MONTH(A1176)))))</f>
        <v/>
      </c>
    </row>
    <row r="1177" customFormat="false" ht="15" hidden="false" customHeight="false" outlineLevel="0" collapsed="false">
      <c r="H1177" s="0" t="str">
        <f aca="false">IF(B1177="","",IF(COUNTIF(Campaigns!$A$7:$A$300,B1177)&gt;0,"✓",IF(N(C1177)=0,"– no spend","⚠ add to Campaigns tab")))</f>
        <v/>
      </c>
      <c r="I1177" s="83" t="str">
        <f aca="false">IF(C1177="","",C1177*IF(Settings!$B$24=Settings!$C$6,1,IF(Settings!$B$24="USD",1/INDEX(Settings!$B$29:$B$40,MONTH(A1177)),INDEX(Settings!$B$29:$B$40,MONTH(A1177)))))</f>
        <v/>
      </c>
    </row>
    <row r="1178" customFormat="false" ht="15" hidden="false" customHeight="false" outlineLevel="0" collapsed="false">
      <c r="H1178" s="0" t="str">
        <f aca="false">IF(B1178="","",IF(COUNTIF(Campaigns!$A$7:$A$300,B1178)&gt;0,"✓",IF(N(C1178)=0,"– no spend","⚠ add to Campaigns tab")))</f>
        <v/>
      </c>
      <c r="I1178" s="83" t="str">
        <f aca="false">IF(C1178="","",C1178*IF(Settings!$B$24=Settings!$C$6,1,IF(Settings!$B$24="USD",1/INDEX(Settings!$B$29:$B$40,MONTH(A1178)),INDEX(Settings!$B$29:$B$40,MONTH(A1178)))))</f>
        <v/>
      </c>
    </row>
    <row r="1179" customFormat="false" ht="15" hidden="false" customHeight="false" outlineLevel="0" collapsed="false">
      <c r="H1179" s="0" t="str">
        <f aca="false">IF(B1179="","",IF(COUNTIF(Campaigns!$A$7:$A$300,B1179)&gt;0,"✓",IF(N(C1179)=0,"– no spend","⚠ add to Campaigns tab")))</f>
        <v/>
      </c>
      <c r="I1179" s="83" t="str">
        <f aca="false">IF(C1179="","",C1179*IF(Settings!$B$24=Settings!$C$6,1,IF(Settings!$B$24="USD",1/INDEX(Settings!$B$29:$B$40,MONTH(A1179)),INDEX(Settings!$B$29:$B$40,MONTH(A1179)))))</f>
        <v/>
      </c>
    </row>
    <row r="1180" customFormat="false" ht="15" hidden="false" customHeight="false" outlineLevel="0" collapsed="false">
      <c r="H1180" s="0" t="str">
        <f aca="false">IF(B1180="","",IF(COUNTIF(Campaigns!$A$7:$A$300,B1180)&gt;0,"✓",IF(N(C1180)=0,"– no spend","⚠ add to Campaigns tab")))</f>
        <v/>
      </c>
      <c r="I1180" s="83" t="str">
        <f aca="false">IF(C1180="","",C1180*IF(Settings!$B$24=Settings!$C$6,1,IF(Settings!$B$24="USD",1/INDEX(Settings!$B$29:$B$40,MONTH(A1180)),INDEX(Settings!$B$29:$B$40,MONTH(A1180)))))</f>
        <v/>
      </c>
    </row>
    <row r="1181" customFormat="false" ht="15" hidden="false" customHeight="false" outlineLevel="0" collapsed="false">
      <c r="H1181" s="0" t="str">
        <f aca="false">IF(B1181="","",IF(COUNTIF(Campaigns!$A$7:$A$300,B1181)&gt;0,"✓",IF(N(C1181)=0,"– no spend","⚠ add to Campaigns tab")))</f>
        <v/>
      </c>
      <c r="I1181" s="83" t="str">
        <f aca="false">IF(C1181="","",C1181*IF(Settings!$B$24=Settings!$C$6,1,IF(Settings!$B$24="USD",1/INDEX(Settings!$B$29:$B$40,MONTH(A1181)),INDEX(Settings!$B$29:$B$40,MONTH(A1181)))))</f>
        <v/>
      </c>
    </row>
    <row r="1182" customFormat="false" ht="15" hidden="false" customHeight="false" outlineLevel="0" collapsed="false">
      <c r="H1182" s="0" t="str">
        <f aca="false">IF(B1182="","",IF(COUNTIF(Campaigns!$A$7:$A$300,B1182)&gt;0,"✓",IF(N(C1182)=0,"– no spend","⚠ add to Campaigns tab")))</f>
        <v/>
      </c>
      <c r="I1182" s="83" t="str">
        <f aca="false">IF(C1182="","",C1182*IF(Settings!$B$24=Settings!$C$6,1,IF(Settings!$B$24="USD",1/INDEX(Settings!$B$29:$B$40,MONTH(A1182)),INDEX(Settings!$B$29:$B$40,MONTH(A1182)))))</f>
        <v/>
      </c>
    </row>
    <row r="1183" customFormat="false" ht="15" hidden="false" customHeight="false" outlineLevel="0" collapsed="false">
      <c r="H1183" s="0" t="str">
        <f aca="false">IF(B1183="","",IF(COUNTIF(Campaigns!$A$7:$A$300,B1183)&gt;0,"✓",IF(N(C1183)=0,"– no spend","⚠ add to Campaigns tab")))</f>
        <v/>
      </c>
      <c r="I1183" s="83" t="str">
        <f aca="false">IF(C1183="","",C1183*IF(Settings!$B$24=Settings!$C$6,1,IF(Settings!$B$24="USD",1/INDEX(Settings!$B$29:$B$40,MONTH(A1183)),INDEX(Settings!$B$29:$B$40,MONTH(A1183)))))</f>
        <v/>
      </c>
    </row>
    <row r="1184" customFormat="false" ht="15" hidden="false" customHeight="false" outlineLevel="0" collapsed="false">
      <c r="H1184" s="0" t="str">
        <f aca="false">IF(B1184="","",IF(COUNTIF(Campaigns!$A$7:$A$300,B1184)&gt;0,"✓",IF(N(C1184)=0,"– no spend","⚠ add to Campaigns tab")))</f>
        <v/>
      </c>
      <c r="I1184" s="83" t="str">
        <f aca="false">IF(C1184="","",C1184*IF(Settings!$B$24=Settings!$C$6,1,IF(Settings!$B$24="USD",1/INDEX(Settings!$B$29:$B$40,MONTH(A1184)),INDEX(Settings!$B$29:$B$40,MONTH(A1184)))))</f>
        <v/>
      </c>
    </row>
    <row r="1185" customFormat="false" ht="15" hidden="false" customHeight="false" outlineLevel="0" collapsed="false">
      <c r="H1185" s="0" t="str">
        <f aca="false">IF(B1185="","",IF(COUNTIF(Campaigns!$A$7:$A$300,B1185)&gt;0,"✓",IF(N(C1185)=0,"– no spend","⚠ add to Campaigns tab")))</f>
        <v/>
      </c>
      <c r="I1185" s="83" t="str">
        <f aca="false">IF(C1185="","",C1185*IF(Settings!$B$24=Settings!$C$6,1,IF(Settings!$B$24="USD",1/INDEX(Settings!$B$29:$B$40,MONTH(A1185)),INDEX(Settings!$B$29:$B$40,MONTH(A1185)))))</f>
        <v/>
      </c>
    </row>
    <row r="1186" customFormat="false" ht="15" hidden="false" customHeight="false" outlineLevel="0" collapsed="false">
      <c r="H1186" s="0" t="str">
        <f aca="false">IF(B1186="","",IF(COUNTIF(Campaigns!$A$7:$A$300,B1186)&gt;0,"✓",IF(N(C1186)=0,"– no spend","⚠ add to Campaigns tab")))</f>
        <v/>
      </c>
      <c r="I1186" s="83" t="str">
        <f aca="false">IF(C1186="","",C1186*IF(Settings!$B$24=Settings!$C$6,1,IF(Settings!$B$24="USD",1/INDEX(Settings!$B$29:$B$40,MONTH(A1186)),INDEX(Settings!$B$29:$B$40,MONTH(A1186)))))</f>
        <v/>
      </c>
    </row>
    <row r="1187" customFormat="false" ht="15" hidden="false" customHeight="false" outlineLevel="0" collapsed="false">
      <c r="H1187" s="0" t="str">
        <f aca="false">IF(B1187="","",IF(COUNTIF(Campaigns!$A$7:$A$300,B1187)&gt;0,"✓",IF(N(C1187)=0,"– no spend","⚠ add to Campaigns tab")))</f>
        <v/>
      </c>
      <c r="I1187" s="83" t="str">
        <f aca="false">IF(C1187="","",C1187*IF(Settings!$B$24=Settings!$C$6,1,IF(Settings!$B$24="USD",1/INDEX(Settings!$B$29:$B$40,MONTH(A1187)),INDEX(Settings!$B$29:$B$40,MONTH(A1187)))))</f>
        <v/>
      </c>
    </row>
    <row r="1188" customFormat="false" ht="15" hidden="false" customHeight="false" outlineLevel="0" collapsed="false">
      <c r="H1188" s="0" t="str">
        <f aca="false">IF(B1188="","",IF(COUNTIF(Campaigns!$A$7:$A$300,B1188)&gt;0,"✓",IF(N(C1188)=0,"– no spend","⚠ add to Campaigns tab")))</f>
        <v/>
      </c>
      <c r="I1188" s="83" t="str">
        <f aca="false">IF(C1188="","",C1188*IF(Settings!$B$24=Settings!$C$6,1,IF(Settings!$B$24="USD",1/INDEX(Settings!$B$29:$B$40,MONTH(A1188)),INDEX(Settings!$B$29:$B$40,MONTH(A1188)))))</f>
        <v/>
      </c>
    </row>
    <row r="1189" customFormat="false" ht="15" hidden="false" customHeight="false" outlineLevel="0" collapsed="false">
      <c r="H1189" s="0" t="str">
        <f aca="false">IF(B1189="","",IF(COUNTIF(Campaigns!$A$7:$A$300,B1189)&gt;0,"✓",IF(N(C1189)=0,"– no spend","⚠ add to Campaigns tab")))</f>
        <v/>
      </c>
      <c r="I1189" s="83" t="str">
        <f aca="false">IF(C1189="","",C1189*IF(Settings!$B$24=Settings!$C$6,1,IF(Settings!$B$24="USD",1/INDEX(Settings!$B$29:$B$40,MONTH(A1189)),INDEX(Settings!$B$29:$B$40,MONTH(A1189)))))</f>
        <v/>
      </c>
    </row>
    <row r="1190" customFormat="false" ht="15" hidden="false" customHeight="false" outlineLevel="0" collapsed="false">
      <c r="H1190" s="0" t="str">
        <f aca="false">IF(B1190="","",IF(COUNTIF(Campaigns!$A$7:$A$300,B1190)&gt;0,"✓",IF(N(C1190)=0,"– no spend","⚠ add to Campaigns tab")))</f>
        <v/>
      </c>
      <c r="I1190" s="83" t="str">
        <f aca="false">IF(C1190="","",C1190*IF(Settings!$B$24=Settings!$C$6,1,IF(Settings!$B$24="USD",1/INDEX(Settings!$B$29:$B$40,MONTH(A1190)),INDEX(Settings!$B$29:$B$40,MONTH(A1190)))))</f>
        <v/>
      </c>
    </row>
    <row r="1191" customFormat="false" ht="15" hidden="false" customHeight="false" outlineLevel="0" collapsed="false">
      <c r="H1191" s="0" t="str">
        <f aca="false">IF(B1191="","",IF(COUNTIF(Campaigns!$A$7:$A$300,B1191)&gt;0,"✓",IF(N(C1191)=0,"– no spend","⚠ add to Campaigns tab")))</f>
        <v/>
      </c>
      <c r="I1191" s="83" t="str">
        <f aca="false">IF(C1191="","",C1191*IF(Settings!$B$24=Settings!$C$6,1,IF(Settings!$B$24="USD",1/INDEX(Settings!$B$29:$B$40,MONTH(A1191)),INDEX(Settings!$B$29:$B$40,MONTH(A1191)))))</f>
        <v/>
      </c>
    </row>
    <row r="1192" customFormat="false" ht="15" hidden="false" customHeight="false" outlineLevel="0" collapsed="false">
      <c r="H1192" s="0" t="str">
        <f aca="false">IF(B1192="","",IF(COUNTIF(Campaigns!$A$7:$A$300,B1192)&gt;0,"✓",IF(N(C1192)=0,"– no spend","⚠ add to Campaigns tab")))</f>
        <v/>
      </c>
      <c r="I1192" s="83" t="str">
        <f aca="false">IF(C1192="","",C1192*IF(Settings!$B$24=Settings!$C$6,1,IF(Settings!$B$24="USD",1/INDEX(Settings!$B$29:$B$40,MONTH(A1192)),INDEX(Settings!$B$29:$B$40,MONTH(A1192)))))</f>
        <v/>
      </c>
    </row>
    <row r="1193" customFormat="false" ht="15" hidden="false" customHeight="false" outlineLevel="0" collapsed="false">
      <c r="H1193" s="0" t="str">
        <f aca="false">IF(B1193="","",IF(COUNTIF(Campaigns!$A$7:$A$300,B1193)&gt;0,"✓",IF(N(C1193)=0,"– no spend","⚠ add to Campaigns tab")))</f>
        <v/>
      </c>
      <c r="I1193" s="83" t="str">
        <f aca="false">IF(C1193="","",C1193*IF(Settings!$B$24=Settings!$C$6,1,IF(Settings!$B$24="USD",1/INDEX(Settings!$B$29:$B$40,MONTH(A1193)),INDEX(Settings!$B$29:$B$40,MONTH(A1193)))))</f>
        <v/>
      </c>
    </row>
    <row r="1194" customFormat="false" ht="15" hidden="false" customHeight="false" outlineLevel="0" collapsed="false">
      <c r="H1194" s="0" t="str">
        <f aca="false">IF(B1194="","",IF(COUNTIF(Campaigns!$A$7:$A$300,B1194)&gt;0,"✓",IF(N(C1194)=0,"– no spend","⚠ add to Campaigns tab")))</f>
        <v/>
      </c>
      <c r="I1194" s="83" t="str">
        <f aca="false">IF(C1194="","",C1194*IF(Settings!$B$24=Settings!$C$6,1,IF(Settings!$B$24="USD",1/INDEX(Settings!$B$29:$B$40,MONTH(A1194)),INDEX(Settings!$B$29:$B$40,MONTH(A1194)))))</f>
        <v/>
      </c>
    </row>
    <row r="1195" customFormat="false" ht="15" hidden="false" customHeight="false" outlineLevel="0" collapsed="false">
      <c r="H1195" s="0" t="str">
        <f aca="false">IF(B1195="","",IF(COUNTIF(Campaigns!$A$7:$A$300,B1195)&gt;0,"✓",IF(N(C1195)=0,"– no spend","⚠ add to Campaigns tab")))</f>
        <v/>
      </c>
      <c r="I1195" s="83" t="str">
        <f aca="false">IF(C1195="","",C1195*IF(Settings!$B$24=Settings!$C$6,1,IF(Settings!$B$24="USD",1/INDEX(Settings!$B$29:$B$40,MONTH(A1195)),INDEX(Settings!$B$29:$B$40,MONTH(A1195)))))</f>
        <v/>
      </c>
    </row>
    <row r="1196" customFormat="false" ht="15" hidden="false" customHeight="false" outlineLevel="0" collapsed="false">
      <c r="H1196" s="0" t="str">
        <f aca="false">IF(B1196="","",IF(COUNTIF(Campaigns!$A$7:$A$300,B1196)&gt;0,"✓",IF(N(C1196)=0,"– no spend","⚠ add to Campaigns tab")))</f>
        <v/>
      </c>
      <c r="I1196" s="83" t="str">
        <f aca="false">IF(C1196="","",C1196*IF(Settings!$B$24=Settings!$C$6,1,IF(Settings!$B$24="USD",1/INDEX(Settings!$B$29:$B$40,MONTH(A1196)),INDEX(Settings!$B$29:$B$40,MONTH(A1196)))))</f>
        <v/>
      </c>
    </row>
    <row r="1197" customFormat="false" ht="15" hidden="false" customHeight="false" outlineLevel="0" collapsed="false">
      <c r="H1197" s="0" t="str">
        <f aca="false">IF(B1197="","",IF(COUNTIF(Campaigns!$A$7:$A$300,B1197)&gt;0,"✓",IF(N(C1197)=0,"– no spend","⚠ add to Campaigns tab")))</f>
        <v/>
      </c>
      <c r="I1197" s="83" t="str">
        <f aca="false">IF(C1197="","",C1197*IF(Settings!$B$24=Settings!$C$6,1,IF(Settings!$B$24="USD",1/INDEX(Settings!$B$29:$B$40,MONTH(A1197)),INDEX(Settings!$B$29:$B$40,MONTH(A1197)))))</f>
        <v/>
      </c>
    </row>
    <row r="1198" customFormat="false" ht="15" hidden="false" customHeight="false" outlineLevel="0" collapsed="false">
      <c r="H1198" s="0" t="str">
        <f aca="false">IF(B1198="","",IF(COUNTIF(Campaigns!$A$7:$A$300,B1198)&gt;0,"✓",IF(N(C1198)=0,"– no spend","⚠ add to Campaigns tab")))</f>
        <v/>
      </c>
      <c r="I1198" s="83" t="str">
        <f aca="false">IF(C1198="","",C1198*IF(Settings!$B$24=Settings!$C$6,1,IF(Settings!$B$24="USD",1/INDEX(Settings!$B$29:$B$40,MONTH(A1198)),INDEX(Settings!$B$29:$B$40,MONTH(A1198)))))</f>
        <v/>
      </c>
    </row>
    <row r="1199" customFormat="false" ht="15" hidden="false" customHeight="false" outlineLevel="0" collapsed="false">
      <c r="H1199" s="0" t="str">
        <f aca="false">IF(B1199="","",IF(COUNTIF(Campaigns!$A$7:$A$300,B1199)&gt;0,"✓",IF(N(C1199)=0,"– no spend","⚠ add to Campaigns tab")))</f>
        <v/>
      </c>
      <c r="I1199" s="83" t="str">
        <f aca="false">IF(C1199="","",C1199*IF(Settings!$B$24=Settings!$C$6,1,IF(Settings!$B$24="USD",1/INDEX(Settings!$B$29:$B$40,MONTH(A1199)),INDEX(Settings!$B$29:$B$40,MONTH(A1199)))))</f>
        <v/>
      </c>
    </row>
    <row r="1200" customFormat="false" ht="15" hidden="false" customHeight="false" outlineLevel="0" collapsed="false">
      <c r="H1200" s="0" t="str">
        <f aca="false">IF(B1200="","",IF(COUNTIF(Campaigns!$A$7:$A$300,B1200)&gt;0,"✓",IF(N(C1200)=0,"– no spend","⚠ add to Campaigns tab")))</f>
        <v/>
      </c>
      <c r="I1200" s="83" t="str">
        <f aca="false">IF(C1200="","",C1200*IF(Settings!$B$24=Settings!$C$6,1,IF(Settings!$B$24="USD",1/INDEX(Settings!$B$29:$B$40,MONTH(A1200)),INDEX(Settings!$B$29:$B$40,MONTH(A1200)))))</f>
        <v/>
      </c>
    </row>
    <row r="1201" customFormat="false" ht="15" hidden="false" customHeight="false" outlineLevel="0" collapsed="false">
      <c r="H1201" s="0" t="str">
        <f aca="false">IF(B1201="","",IF(COUNTIF(Campaigns!$A$7:$A$300,B1201)&gt;0,"✓",IF(N(C1201)=0,"– no spend","⚠ add to Campaigns tab")))</f>
        <v/>
      </c>
      <c r="I1201" s="83" t="str">
        <f aca="false">IF(C1201="","",C1201*IF(Settings!$B$24=Settings!$C$6,1,IF(Settings!$B$24="USD",1/INDEX(Settings!$B$29:$B$40,MONTH(A1201)),INDEX(Settings!$B$29:$B$40,MONTH(A1201)))))</f>
        <v/>
      </c>
    </row>
    <row r="1202" customFormat="false" ht="15" hidden="false" customHeight="false" outlineLevel="0" collapsed="false">
      <c r="H1202" s="0" t="str">
        <f aca="false">IF(B1202="","",IF(COUNTIF(Campaigns!$A$7:$A$300,B1202)&gt;0,"✓",IF(N(C1202)=0,"– no spend","⚠ add to Campaigns tab")))</f>
        <v/>
      </c>
      <c r="I1202" s="83" t="str">
        <f aca="false">IF(C1202="","",C1202*IF(Settings!$B$24=Settings!$C$6,1,IF(Settings!$B$24="USD",1/INDEX(Settings!$B$29:$B$40,MONTH(A1202)),INDEX(Settings!$B$29:$B$40,MONTH(A1202)))))</f>
        <v/>
      </c>
    </row>
    <row r="1203" customFormat="false" ht="15" hidden="false" customHeight="false" outlineLevel="0" collapsed="false">
      <c r="H1203" s="0" t="str">
        <f aca="false">IF(B1203="","",IF(COUNTIF(Campaigns!$A$7:$A$300,B1203)&gt;0,"✓",IF(N(C1203)=0,"– no spend","⚠ add to Campaigns tab")))</f>
        <v/>
      </c>
      <c r="I1203" s="83" t="str">
        <f aca="false">IF(C1203="","",C1203*IF(Settings!$B$24=Settings!$C$6,1,IF(Settings!$B$24="USD",1/INDEX(Settings!$B$29:$B$40,MONTH(A1203)),INDEX(Settings!$B$29:$B$40,MONTH(A1203)))))</f>
        <v/>
      </c>
    </row>
    <row r="1204" customFormat="false" ht="15" hidden="false" customHeight="false" outlineLevel="0" collapsed="false">
      <c r="H1204" s="0" t="str">
        <f aca="false">IF(B1204="","",IF(COUNTIF(Campaigns!$A$7:$A$300,B1204)&gt;0,"✓",IF(N(C1204)=0,"– no spend","⚠ add to Campaigns tab")))</f>
        <v/>
      </c>
      <c r="I1204" s="83" t="str">
        <f aca="false">IF(C1204="","",C1204*IF(Settings!$B$24=Settings!$C$6,1,IF(Settings!$B$24="USD",1/INDEX(Settings!$B$29:$B$40,MONTH(A1204)),INDEX(Settings!$B$29:$B$40,MONTH(A1204)))))</f>
        <v/>
      </c>
    </row>
    <row r="1205" customFormat="false" ht="15" hidden="false" customHeight="false" outlineLevel="0" collapsed="false">
      <c r="H1205" s="0" t="str">
        <f aca="false">IF(B1205="","",IF(COUNTIF(Campaigns!$A$7:$A$300,B1205)&gt;0,"✓",IF(N(C1205)=0,"– no spend","⚠ add to Campaigns tab")))</f>
        <v/>
      </c>
      <c r="I1205" s="83" t="str">
        <f aca="false">IF(C1205="","",C1205*IF(Settings!$B$24=Settings!$C$6,1,IF(Settings!$B$24="USD",1/INDEX(Settings!$B$29:$B$40,MONTH(A1205)),INDEX(Settings!$B$29:$B$40,MONTH(A1205)))))</f>
        <v/>
      </c>
    </row>
    <row r="1206" customFormat="false" ht="15" hidden="false" customHeight="false" outlineLevel="0" collapsed="false">
      <c r="H1206" s="0" t="str">
        <f aca="false">IF(B1206="","",IF(COUNTIF(Campaigns!$A$7:$A$300,B1206)&gt;0,"✓",IF(N(C1206)=0,"– no spend","⚠ add to Campaigns tab")))</f>
        <v/>
      </c>
      <c r="I1206" s="83" t="str">
        <f aca="false">IF(C1206="","",C1206*IF(Settings!$B$24=Settings!$C$6,1,IF(Settings!$B$24="USD",1/INDEX(Settings!$B$29:$B$40,MONTH(A1206)),INDEX(Settings!$B$29:$B$40,MONTH(A1206)))))</f>
        <v/>
      </c>
    </row>
    <row r="1207" customFormat="false" ht="15" hidden="false" customHeight="false" outlineLevel="0" collapsed="false">
      <c r="H1207" s="0" t="str">
        <f aca="false">IF(B1207="","",IF(COUNTIF(Campaigns!$A$7:$A$300,B1207)&gt;0,"✓",IF(N(C1207)=0,"– no spend","⚠ add to Campaigns tab")))</f>
        <v/>
      </c>
      <c r="I1207" s="83" t="str">
        <f aca="false">IF(C1207="","",C1207*IF(Settings!$B$24=Settings!$C$6,1,IF(Settings!$B$24="USD",1/INDEX(Settings!$B$29:$B$40,MONTH(A1207)),INDEX(Settings!$B$29:$B$40,MONTH(A1207)))))</f>
        <v/>
      </c>
    </row>
    <row r="1208" customFormat="false" ht="15" hidden="false" customHeight="false" outlineLevel="0" collapsed="false">
      <c r="H1208" s="0" t="str">
        <f aca="false">IF(B1208="","",IF(COUNTIF(Campaigns!$A$7:$A$300,B1208)&gt;0,"✓",IF(N(C1208)=0,"– no spend","⚠ add to Campaigns tab")))</f>
        <v/>
      </c>
      <c r="I1208" s="83" t="str">
        <f aca="false">IF(C1208="","",C1208*IF(Settings!$B$24=Settings!$C$6,1,IF(Settings!$B$24="USD",1/INDEX(Settings!$B$29:$B$40,MONTH(A1208)),INDEX(Settings!$B$29:$B$40,MONTH(A1208)))))</f>
        <v/>
      </c>
    </row>
    <row r="1209" customFormat="false" ht="15" hidden="false" customHeight="false" outlineLevel="0" collapsed="false">
      <c r="H1209" s="0" t="str">
        <f aca="false">IF(B1209="","",IF(COUNTIF(Campaigns!$A$7:$A$300,B1209)&gt;0,"✓",IF(N(C1209)=0,"– no spend","⚠ add to Campaigns tab")))</f>
        <v/>
      </c>
      <c r="I1209" s="83" t="str">
        <f aca="false">IF(C1209="","",C1209*IF(Settings!$B$24=Settings!$C$6,1,IF(Settings!$B$24="USD",1/INDEX(Settings!$B$29:$B$40,MONTH(A1209)),INDEX(Settings!$B$29:$B$40,MONTH(A1209)))))</f>
        <v/>
      </c>
    </row>
    <row r="1210" customFormat="false" ht="15" hidden="false" customHeight="false" outlineLevel="0" collapsed="false">
      <c r="H1210" s="0" t="str">
        <f aca="false">IF(B1210="","",IF(COUNTIF(Campaigns!$A$7:$A$300,B1210)&gt;0,"✓",IF(N(C1210)=0,"– no spend","⚠ add to Campaigns tab")))</f>
        <v/>
      </c>
      <c r="I1210" s="83" t="str">
        <f aca="false">IF(C1210="","",C1210*IF(Settings!$B$24=Settings!$C$6,1,IF(Settings!$B$24="USD",1/INDEX(Settings!$B$29:$B$40,MONTH(A1210)),INDEX(Settings!$B$29:$B$40,MONTH(A1210)))))</f>
        <v/>
      </c>
    </row>
    <row r="1211" customFormat="false" ht="15" hidden="false" customHeight="false" outlineLevel="0" collapsed="false">
      <c r="H1211" s="0" t="str">
        <f aca="false">IF(B1211="","",IF(COUNTIF(Campaigns!$A$7:$A$300,B1211)&gt;0,"✓",IF(N(C1211)=0,"– no spend","⚠ add to Campaigns tab")))</f>
        <v/>
      </c>
      <c r="I1211" s="83" t="str">
        <f aca="false">IF(C1211="","",C1211*IF(Settings!$B$24=Settings!$C$6,1,IF(Settings!$B$24="USD",1/INDEX(Settings!$B$29:$B$40,MONTH(A1211)),INDEX(Settings!$B$29:$B$40,MONTH(A1211)))))</f>
        <v/>
      </c>
    </row>
    <row r="1212" customFormat="false" ht="15" hidden="false" customHeight="false" outlineLevel="0" collapsed="false">
      <c r="H1212" s="0" t="str">
        <f aca="false">IF(B1212="","",IF(COUNTIF(Campaigns!$A$7:$A$300,B1212)&gt;0,"✓",IF(N(C1212)=0,"– no spend","⚠ add to Campaigns tab")))</f>
        <v/>
      </c>
      <c r="I1212" s="83" t="str">
        <f aca="false">IF(C1212="","",C1212*IF(Settings!$B$24=Settings!$C$6,1,IF(Settings!$B$24="USD",1/INDEX(Settings!$B$29:$B$40,MONTH(A1212)),INDEX(Settings!$B$29:$B$40,MONTH(A1212)))))</f>
        <v/>
      </c>
    </row>
    <row r="1213" customFormat="false" ht="15" hidden="false" customHeight="false" outlineLevel="0" collapsed="false">
      <c r="H1213" s="0" t="str">
        <f aca="false">IF(B1213="","",IF(COUNTIF(Campaigns!$A$7:$A$300,B1213)&gt;0,"✓",IF(N(C1213)=0,"– no spend","⚠ add to Campaigns tab")))</f>
        <v/>
      </c>
      <c r="I1213" s="83" t="str">
        <f aca="false">IF(C1213="","",C1213*IF(Settings!$B$24=Settings!$C$6,1,IF(Settings!$B$24="USD",1/INDEX(Settings!$B$29:$B$40,MONTH(A1213)),INDEX(Settings!$B$29:$B$40,MONTH(A1213)))))</f>
        <v/>
      </c>
    </row>
    <row r="1214" customFormat="false" ht="15" hidden="false" customHeight="false" outlineLevel="0" collapsed="false">
      <c r="H1214" s="0" t="str">
        <f aca="false">IF(B1214="","",IF(COUNTIF(Campaigns!$A$7:$A$300,B1214)&gt;0,"✓",IF(N(C1214)=0,"– no spend","⚠ add to Campaigns tab")))</f>
        <v/>
      </c>
      <c r="I1214" s="83" t="str">
        <f aca="false">IF(C1214="","",C1214*IF(Settings!$B$24=Settings!$C$6,1,IF(Settings!$B$24="USD",1/INDEX(Settings!$B$29:$B$40,MONTH(A1214)),INDEX(Settings!$B$29:$B$40,MONTH(A1214)))))</f>
        <v/>
      </c>
    </row>
    <row r="1215" customFormat="false" ht="15" hidden="false" customHeight="false" outlineLevel="0" collapsed="false">
      <c r="H1215" s="0" t="str">
        <f aca="false">IF(B1215="","",IF(COUNTIF(Campaigns!$A$7:$A$300,B1215)&gt;0,"✓",IF(N(C1215)=0,"– no spend","⚠ add to Campaigns tab")))</f>
        <v/>
      </c>
      <c r="I1215" s="83" t="str">
        <f aca="false">IF(C1215="","",C1215*IF(Settings!$B$24=Settings!$C$6,1,IF(Settings!$B$24="USD",1/INDEX(Settings!$B$29:$B$40,MONTH(A1215)),INDEX(Settings!$B$29:$B$40,MONTH(A1215)))))</f>
        <v/>
      </c>
    </row>
    <row r="1216" customFormat="false" ht="15" hidden="false" customHeight="false" outlineLevel="0" collapsed="false">
      <c r="H1216" s="0" t="str">
        <f aca="false">IF(B1216="","",IF(COUNTIF(Campaigns!$A$7:$A$300,B1216)&gt;0,"✓",IF(N(C1216)=0,"– no spend","⚠ add to Campaigns tab")))</f>
        <v/>
      </c>
      <c r="I1216" s="83" t="str">
        <f aca="false">IF(C1216="","",C1216*IF(Settings!$B$24=Settings!$C$6,1,IF(Settings!$B$24="USD",1/INDEX(Settings!$B$29:$B$40,MONTH(A1216)),INDEX(Settings!$B$29:$B$40,MONTH(A1216)))))</f>
        <v/>
      </c>
    </row>
    <row r="1217" customFormat="false" ht="15" hidden="false" customHeight="false" outlineLevel="0" collapsed="false">
      <c r="H1217" s="0" t="str">
        <f aca="false">IF(B1217="","",IF(COUNTIF(Campaigns!$A$7:$A$300,B1217)&gt;0,"✓",IF(N(C1217)=0,"– no spend","⚠ add to Campaigns tab")))</f>
        <v/>
      </c>
      <c r="I1217" s="83" t="str">
        <f aca="false">IF(C1217="","",C1217*IF(Settings!$B$24=Settings!$C$6,1,IF(Settings!$B$24="USD",1/INDEX(Settings!$B$29:$B$40,MONTH(A1217)),INDEX(Settings!$B$29:$B$40,MONTH(A1217)))))</f>
        <v/>
      </c>
    </row>
    <row r="1218" customFormat="false" ht="15" hidden="false" customHeight="false" outlineLevel="0" collapsed="false">
      <c r="H1218" s="0" t="str">
        <f aca="false">IF(B1218="","",IF(COUNTIF(Campaigns!$A$7:$A$300,B1218)&gt;0,"✓",IF(N(C1218)=0,"– no spend","⚠ add to Campaigns tab")))</f>
        <v/>
      </c>
      <c r="I1218" s="83" t="str">
        <f aca="false">IF(C1218="","",C1218*IF(Settings!$B$24=Settings!$C$6,1,IF(Settings!$B$24="USD",1/INDEX(Settings!$B$29:$B$40,MONTH(A1218)),INDEX(Settings!$B$29:$B$40,MONTH(A1218)))))</f>
        <v/>
      </c>
    </row>
    <row r="1219" customFormat="false" ht="15" hidden="false" customHeight="false" outlineLevel="0" collapsed="false">
      <c r="H1219" s="0" t="str">
        <f aca="false">IF(B1219="","",IF(COUNTIF(Campaigns!$A$7:$A$300,B1219)&gt;0,"✓",IF(N(C1219)=0,"– no spend","⚠ add to Campaigns tab")))</f>
        <v/>
      </c>
      <c r="I1219" s="83" t="str">
        <f aca="false">IF(C1219="","",C1219*IF(Settings!$B$24=Settings!$C$6,1,IF(Settings!$B$24="USD",1/INDEX(Settings!$B$29:$B$40,MONTH(A1219)),INDEX(Settings!$B$29:$B$40,MONTH(A1219)))))</f>
        <v/>
      </c>
    </row>
    <row r="1220" customFormat="false" ht="15" hidden="false" customHeight="false" outlineLevel="0" collapsed="false">
      <c r="H1220" s="0" t="str">
        <f aca="false">IF(B1220="","",IF(COUNTIF(Campaigns!$A$7:$A$300,B1220)&gt;0,"✓",IF(N(C1220)=0,"– no spend","⚠ add to Campaigns tab")))</f>
        <v/>
      </c>
      <c r="I1220" s="83" t="str">
        <f aca="false">IF(C1220="","",C1220*IF(Settings!$B$24=Settings!$C$6,1,IF(Settings!$B$24="USD",1/INDEX(Settings!$B$29:$B$40,MONTH(A1220)),INDEX(Settings!$B$29:$B$40,MONTH(A1220)))))</f>
        <v/>
      </c>
    </row>
    <row r="1221" customFormat="false" ht="15" hidden="false" customHeight="false" outlineLevel="0" collapsed="false">
      <c r="H1221" s="0" t="str">
        <f aca="false">IF(B1221="","",IF(COUNTIF(Campaigns!$A$7:$A$300,B1221)&gt;0,"✓",IF(N(C1221)=0,"– no spend","⚠ add to Campaigns tab")))</f>
        <v/>
      </c>
      <c r="I1221" s="83" t="str">
        <f aca="false">IF(C1221="","",C1221*IF(Settings!$B$24=Settings!$C$6,1,IF(Settings!$B$24="USD",1/INDEX(Settings!$B$29:$B$40,MONTH(A1221)),INDEX(Settings!$B$29:$B$40,MONTH(A1221)))))</f>
        <v/>
      </c>
    </row>
    <row r="1222" customFormat="false" ht="15" hidden="false" customHeight="false" outlineLevel="0" collapsed="false">
      <c r="H1222" s="0" t="str">
        <f aca="false">IF(B1222="","",IF(COUNTIF(Campaigns!$A$7:$A$300,B1222)&gt;0,"✓",IF(N(C1222)=0,"– no spend","⚠ add to Campaigns tab")))</f>
        <v/>
      </c>
      <c r="I1222" s="83" t="str">
        <f aca="false">IF(C1222="","",C1222*IF(Settings!$B$24=Settings!$C$6,1,IF(Settings!$B$24="USD",1/INDEX(Settings!$B$29:$B$40,MONTH(A1222)),INDEX(Settings!$B$29:$B$40,MONTH(A1222)))))</f>
        <v/>
      </c>
    </row>
    <row r="1223" customFormat="false" ht="15" hidden="false" customHeight="false" outlineLevel="0" collapsed="false">
      <c r="H1223" s="0" t="str">
        <f aca="false">IF(B1223="","",IF(COUNTIF(Campaigns!$A$7:$A$300,B1223)&gt;0,"✓",IF(N(C1223)=0,"– no spend","⚠ add to Campaigns tab")))</f>
        <v/>
      </c>
      <c r="I1223" s="83" t="str">
        <f aca="false">IF(C1223="","",C1223*IF(Settings!$B$24=Settings!$C$6,1,IF(Settings!$B$24="USD",1/INDEX(Settings!$B$29:$B$40,MONTH(A1223)),INDEX(Settings!$B$29:$B$40,MONTH(A1223)))))</f>
        <v/>
      </c>
    </row>
    <row r="1224" customFormat="false" ht="15" hidden="false" customHeight="false" outlineLevel="0" collapsed="false">
      <c r="H1224" s="0" t="str">
        <f aca="false">IF(B1224="","",IF(COUNTIF(Campaigns!$A$7:$A$300,B1224)&gt;0,"✓",IF(N(C1224)=0,"– no spend","⚠ add to Campaigns tab")))</f>
        <v/>
      </c>
      <c r="I1224" s="83" t="str">
        <f aca="false">IF(C1224="","",C1224*IF(Settings!$B$24=Settings!$C$6,1,IF(Settings!$B$24="USD",1/INDEX(Settings!$B$29:$B$40,MONTH(A1224)),INDEX(Settings!$B$29:$B$40,MONTH(A1224)))))</f>
        <v/>
      </c>
    </row>
    <row r="1225" customFormat="false" ht="15" hidden="false" customHeight="false" outlineLevel="0" collapsed="false">
      <c r="H1225" s="0" t="str">
        <f aca="false">IF(B1225="","",IF(COUNTIF(Campaigns!$A$7:$A$300,B1225)&gt;0,"✓",IF(N(C1225)=0,"– no spend","⚠ add to Campaigns tab")))</f>
        <v/>
      </c>
      <c r="I1225" s="83" t="str">
        <f aca="false">IF(C1225="","",C1225*IF(Settings!$B$24=Settings!$C$6,1,IF(Settings!$B$24="USD",1/INDEX(Settings!$B$29:$B$40,MONTH(A1225)),INDEX(Settings!$B$29:$B$40,MONTH(A1225)))))</f>
        <v/>
      </c>
    </row>
    <row r="1226" customFormat="false" ht="15" hidden="false" customHeight="false" outlineLevel="0" collapsed="false">
      <c r="H1226" s="0" t="str">
        <f aca="false">IF(B1226="","",IF(COUNTIF(Campaigns!$A$7:$A$300,B1226)&gt;0,"✓",IF(N(C1226)=0,"– no spend","⚠ add to Campaigns tab")))</f>
        <v/>
      </c>
      <c r="I1226" s="83" t="str">
        <f aca="false">IF(C1226="","",C1226*IF(Settings!$B$24=Settings!$C$6,1,IF(Settings!$B$24="USD",1/INDEX(Settings!$B$29:$B$40,MONTH(A1226)),INDEX(Settings!$B$29:$B$40,MONTH(A1226)))))</f>
        <v/>
      </c>
    </row>
    <row r="1227" customFormat="false" ht="15" hidden="false" customHeight="false" outlineLevel="0" collapsed="false">
      <c r="H1227" s="0" t="str">
        <f aca="false">IF(B1227="","",IF(COUNTIF(Campaigns!$A$7:$A$300,B1227)&gt;0,"✓",IF(N(C1227)=0,"– no spend","⚠ add to Campaigns tab")))</f>
        <v/>
      </c>
      <c r="I1227" s="83" t="str">
        <f aca="false">IF(C1227="","",C1227*IF(Settings!$B$24=Settings!$C$6,1,IF(Settings!$B$24="USD",1/INDEX(Settings!$B$29:$B$40,MONTH(A1227)),INDEX(Settings!$B$29:$B$40,MONTH(A1227)))))</f>
        <v/>
      </c>
    </row>
    <row r="1228" customFormat="false" ht="15" hidden="false" customHeight="false" outlineLevel="0" collapsed="false">
      <c r="H1228" s="0" t="str">
        <f aca="false">IF(B1228="","",IF(COUNTIF(Campaigns!$A$7:$A$300,B1228)&gt;0,"✓",IF(N(C1228)=0,"– no spend","⚠ add to Campaigns tab")))</f>
        <v/>
      </c>
      <c r="I1228" s="83" t="str">
        <f aca="false">IF(C1228="","",C1228*IF(Settings!$B$24=Settings!$C$6,1,IF(Settings!$B$24="USD",1/INDEX(Settings!$B$29:$B$40,MONTH(A1228)),INDEX(Settings!$B$29:$B$40,MONTH(A1228)))))</f>
        <v/>
      </c>
    </row>
    <row r="1229" customFormat="false" ht="15" hidden="false" customHeight="false" outlineLevel="0" collapsed="false">
      <c r="H1229" s="0" t="str">
        <f aca="false">IF(B1229="","",IF(COUNTIF(Campaigns!$A$7:$A$300,B1229)&gt;0,"✓",IF(N(C1229)=0,"– no spend","⚠ add to Campaigns tab")))</f>
        <v/>
      </c>
      <c r="I1229" s="83" t="str">
        <f aca="false">IF(C1229="","",C1229*IF(Settings!$B$24=Settings!$C$6,1,IF(Settings!$B$24="USD",1/INDEX(Settings!$B$29:$B$40,MONTH(A1229)),INDEX(Settings!$B$29:$B$40,MONTH(A1229)))))</f>
        <v/>
      </c>
    </row>
    <row r="1230" customFormat="false" ht="15" hidden="false" customHeight="false" outlineLevel="0" collapsed="false">
      <c r="H1230" s="0" t="str">
        <f aca="false">IF(B1230="","",IF(COUNTIF(Campaigns!$A$7:$A$300,B1230)&gt;0,"✓",IF(N(C1230)=0,"– no spend","⚠ add to Campaigns tab")))</f>
        <v/>
      </c>
      <c r="I1230" s="83" t="str">
        <f aca="false">IF(C1230="","",C1230*IF(Settings!$B$24=Settings!$C$6,1,IF(Settings!$B$24="USD",1/INDEX(Settings!$B$29:$B$40,MONTH(A1230)),INDEX(Settings!$B$29:$B$40,MONTH(A1230)))))</f>
        <v/>
      </c>
    </row>
    <row r="1231" customFormat="false" ht="15" hidden="false" customHeight="false" outlineLevel="0" collapsed="false">
      <c r="H1231" s="0" t="str">
        <f aca="false">IF(B1231="","",IF(COUNTIF(Campaigns!$A$7:$A$300,B1231)&gt;0,"✓",IF(N(C1231)=0,"– no spend","⚠ add to Campaigns tab")))</f>
        <v/>
      </c>
      <c r="I1231" s="83" t="str">
        <f aca="false">IF(C1231="","",C1231*IF(Settings!$B$24=Settings!$C$6,1,IF(Settings!$B$24="USD",1/INDEX(Settings!$B$29:$B$40,MONTH(A1231)),INDEX(Settings!$B$29:$B$40,MONTH(A1231)))))</f>
        <v/>
      </c>
    </row>
    <row r="1232" customFormat="false" ht="15" hidden="false" customHeight="false" outlineLevel="0" collapsed="false">
      <c r="H1232" s="0" t="str">
        <f aca="false">IF(B1232="","",IF(COUNTIF(Campaigns!$A$7:$A$300,B1232)&gt;0,"✓",IF(N(C1232)=0,"– no spend","⚠ add to Campaigns tab")))</f>
        <v/>
      </c>
      <c r="I1232" s="83" t="str">
        <f aca="false">IF(C1232="","",C1232*IF(Settings!$B$24=Settings!$C$6,1,IF(Settings!$B$24="USD",1/INDEX(Settings!$B$29:$B$40,MONTH(A1232)),INDEX(Settings!$B$29:$B$40,MONTH(A1232)))))</f>
        <v/>
      </c>
    </row>
    <row r="1233" customFormat="false" ht="15" hidden="false" customHeight="false" outlineLevel="0" collapsed="false">
      <c r="H1233" s="0" t="str">
        <f aca="false">IF(B1233="","",IF(COUNTIF(Campaigns!$A$7:$A$300,B1233)&gt;0,"✓",IF(N(C1233)=0,"– no spend","⚠ add to Campaigns tab")))</f>
        <v/>
      </c>
      <c r="I1233" s="83" t="str">
        <f aca="false">IF(C1233="","",C1233*IF(Settings!$B$24=Settings!$C$6,1,IF(Settings!$B$24="USD",1/INDEX(Settings!$B$29:$B$40,MONTH(A1233)),INDEX(Settings!$B$29:$B$40,MONTH(A1233)))))</f>
        <v/>
      </c>
    </row>
    <row r="1234" customFormat="false" ht="15" hidden="false" customHeight="false" outlineLevel="0" collapsed="false">
      <c r="H1234" s="0" t="str">
        <f aca="false">IF(B1234="","",IF(COUNTIF(Campaigns!$A$7:$A$300,B1234)&gt;0,"✓",IF(N(C1234)=0,"– no spend","⚠ add to Campaigns tab")))</f>
        <v/>
      </c>
      <c r="I1234" s="83" t="str">
        <f aca="false">IF(C1234="","",C1234*IF(Settings!$B$24=Settings!$C$6,1,IF(Settings!$B$24="USD",1/INDEX(Settings!$B$29:$B$40,MONTH(A1234)),INDEX(Settings!$B$29:$B$40,MONTH(A1234)))))</f>
        <v/>
      </c>
    </row>
    <row r="1235" customFormat="false" ht="15" hidden="false" customHeight="false" outlineLevel="0" collapsed="false">
      <c r="H1235" s="0" t="str">
        <f aca="false">IF(B1235="","",IF(COUNTIF(Campaigns!$A$7:$A$300,B1235)&gt;0,"✓",IF(N(C1235)=0,"– no spend","⚠ add to Campaigns tab")))</f>
        <v/>
      </c>
      <c r="I1235" s="83" t="str">
        <f aca="false">IF(C1235="","",C1235*IF(Settings!$B$24=Settings!$C$6,1,IF(Settings!$B$24="USD",1/INDEX(Settings!$B$29:$B$40,MONTH(A1235)),INDEX(Settings!$B$29:$B$40,MONTH(A1235)))))</f>
        <v/>
      </c>
    </row>
    <row r="1236" customFormat="false" ht="15" hidden="false" customHeight="false" outlineLevel="0" collapsed="false">
      <c r="H1236" s="0" t="str">
        <f aca="false">IF(B1236="","",IF(COUNTIF(Campaigns!$A$7:$A$300,B1236)&gt;0,"✓",IF(N(C1236)=0,"– no spend","⚠ add to Campaigns tab")))</f>
        <v/>
      </c>
      <c r="I1236" s="83" t="str">
        <f aca="false">IF(C1236="","",C1236*IF(Settings!$B$24=Settings!$C$6,1,IF(Settings!$B$24="USD",1/INDEX(Settings!$B$29:$B$40,MONTH(A1236)),INDEX(Settings!$B$29:$B$40,MONTH(A1236)))))</f>
        <v/>
      </c>
    </row>
    <row r="1237" customFormat="false" ht="15" hidden="false" customHeight="false" outlineLevel="0" collapsed="false">
      <c r="H1237" s="0" t="str">
        <f aca="false">IF(B1237="","",IF(COUNTIF(Campaigns!$A$7:$A$300,B1237)&gt;0,"✓",IF(N(C1237)=0,"– no spend","⚠ add to Campaigns tab")))</f>
        <v/>
      </c>
      <c r="I1237" s="83" t="str">
        <f aca="false">IF(C1237="","",C1237*IF(Settings!$B$24=Settings!$C$6,1,IF(Settings!$B$24="USD",1/INDEX(Settings!$B$29:$B$40,MONTH(A1237)),INDEX(Settings!$B$29:$B$40,MONTH(A1237)))))</f>
        <v/>
      </c>
    </row>
    <row r="1238" customFormat="false" ht="15" hidden="false" customHeight="false" outlineLevel="0" collapsed="false">
      <c r="H1238" s="0" t="str">
        <f aca="false">IF(B1238="","",IF(COUNTIF(Campaigns!$A$7:$A$300,B1238)&gt;0,"✓",IF(N(C1238)=0,"– no spend","⚠ add to Campaigns tab")))</f>
        <v/>
      </c>
      <c r="I1238" s="83" t="str">
        <f aca="false">IF(C1238="","",C1238*IF(Settings!$B$24=Settings!$C$6,1,IF(Settings!$B$24="USD",1/INDEX(Settings!$B$29:$B$40,MONTH(A1238)),INDEX(Settings!$B$29:$B$40,MONTH(A1238)))))</f>
        <v/>
      </c>
    </row>
    <row r="1239" customFormat="false" ht="15" hidden="false" customHeight="false" outlineLevel="0" collapsed="false">
      <c r="H1239" s="0" t="str">
        <f aca="false">IF(B1239="","",IF(COUNTIF(Campaigns!$A$7:$A$300,B1239)&gt;0,"✓",IF(N(C1239)=0,"– no spend","⚠ add to Campaigns tab")))</f>
        <v/>
      </c>
      <c r="I1239" s="83" t="str">
        <f aca="false">IF(C1239="","",C1239*IF(Settings!$B$24=Settings!$C$6,1,IF(Settings!$B$24="USD",1/INDEX(Settings!$B$29:$B$40,MONTH(A1239)),INDEX(Settings!$B$29:$B$40,MONTH(A1239)))))</f>
        <v/>
      </c>
    </row>
    <row r="1240" customFormat="false" ht="15" hidden="false" customHeight="false" outlineLevel="0" collapsed="false">
      <c r="H1240" s="0" t="str">
        <f aca="false">IF(B1240="","",IF(COUNTIF(Campaigns!$A$7:$A$300,B1240)&gt;0,"✓",IF(N(C1240)=0,"– no spend","⚠ add to Campaigns tab")))</f>
        <v/>
      </c>
      <c r="I1240" s="83" t="str">
        <f aca="false">IF(C1240="","",C1240*IF(Settings!$B$24=Settings!$C$6,1,IF(Settings!$B$24="USD",1/INDEX(Settings!$B$29:$B$40,MONTH(A1240)),INDEX(Settings!$B$29:$B$40,MONTH(A1240)))))</f>
        <v/>
      </c>
    </row>
    <row r="1241" customFormat="false" ht="15" hidden="false" customHeight="false" outlineLevel="0" collapsed="false">
      <c r="H1241" s="0" t="str">
        <f aca="false">IF(B1241="","",IF(COUNTIF(Campaigns!$A$7:$A$300,B1241)&gt;0,"✓",IF(N(C1241)=0,"– no spend","⚠ add to Campaigns tab")))</f>
        <v/>
      </c>
      <c r="I1241" s="83" t="str">
        <f aca="false">IF(C1241="","",C1241*IF(Settings!$B$24=Settings!$C$6,1,IF(Settings!$B$24="USD",1/INDEX(Settings!$B$29:$B$40,MONTH(A1241)),INDEX(Settings!$B$29:$B$40,MONTH(A1241)))))</f>
        <v/>
      </c>
    </row>
    <row r="1242" customFormat="false" ht="15" hidden="false" customHeight="false" outlineLevel="0" collapsed="false">
      <c r="H1242" s="0" t="str">
        <f aca="false">IF(B1242="","",IF(COUNTIF(Campaigns!$A$7:$A$300,B1242)&gt;0,"✓",IF(N(C1242)=0,"– no spend","⚠ add to Campaigns tab")))</f>
        <v/>
      </c>
      <c r="I1242" s="83" t="str">
        <f aca="false">IF(C1242="","",C1242*IF(Settings!$B$24=Settings!$C$6,1,IF(Settings!$B$24="USD",1/INDEX(Settings!$B$29:$B$40,MONTH(A1242)),INDEX(Settings!$B$29:$B$40,MONTH(A1242)))))</f>
        <v/>
      </c>
    </row>
    <row r="1243" customFormat="false" ht="15" hidden="false" customHeight="false" outlineLevel="0" collapsed="false">
      <c r="H1243" s="0" t="str">
        <f aca="false">IF(B1243="","",IF(COUNTIF(Campaigns!$A$7:$A$300,B1243)&gt;0,"✓",IF(N(C1243)=0,"– no spend","⚠ add to Campaigns tab")))</f>
        <v/>
      </c>
      <c r="I1243" s="83" t="str">
        <f aca="false">IF(C1243="","",C1243*IF(Settings!$B$24=Settings!$C$6,1,IF(Settings!$B$24="USD",1/INDEX(Settings!$B$29:$B$40,MONTH(A1243)),INDEX(Settings!$B$29:$B$40,MONTH(A1243)))))</f>
        <v/>
      </c>
    </row>
    <row r="1244" customFormat="false" ht="15" hidden="false" customHeight="false" outlineLevel="0" collapsed="false">
      <c r="H1244" s="0" t="str">
        <f aca="false">IF(B1244="","",IF(COUNTIF(Campaigns!$A$7:$A$300,B1244)&gt;0,"✓",IF(N(C1244)=0,"– no spend","⚠ add to Campaigns tab")))</f>
        <v/>
      </c>
      <c r="I1244" s="83" t="str">
        <f aca="false">IF(C1244="","",C1244*IF(Settings!$B$24=Settings!$C$6,1,IF(Settings!$B$24="USD",1/INDEX(Settings!$B$29:$B$40,MONTH(A1244)),INDEX(Settings!$B$29:$B$40,MONTH(A1244)))))</f>
        <v/>
      </c>
    </row>
    <row r="1245" customFormat="false" ht="15" hidden="false" customHeight="false" outlineLevel="0" collapsed="false">
      <c r="H1245" s="0" t="str">
        <f aca="false">IF(B1245="","",IF(COUNTIF(Campaigns!$A$7:$A$300,B1245)&gt;0,"✓",IF(N(C1245)=0,"– no spend","⚠ add to Campaigns tab")))</f>
        <v/>
      </c>
      <c r="I1245" s="83" t="str">
        <f aca="false">IF(C1245="","",C1245*IF(Settings!$B$24=Settings!$C$6,1,IF(Settings!$B$24="USD",1/INDEX(Settings!$B$29:$B$40,MONTH(A1245)),INDEX(Settings!$B$29:$B$40,MONTH(A1245)))))</f>
        <v/>
      </c>
    </row>
    <row r="1246" customFormat="false" ht="15" hidden="false" customHeight="false" outlineLevel="0" collapsed="false">
      <c r="H1246" s="0" t="str">
        <f aca="false">IF(B1246="","",IF(COUNTIF(Campaigns!$A$7:$A$300,B1246)&gt;0,"✓",IF(N(C1246)=0,"– no spend","⚠ add to Campaigns tab")))</f>
        <v/>
      </c>
      <c r="I1246" s="83" t="str">
        <f aca="false">IF(C1246="","",C1246*IF(Settings!$B$24=Settings!$C$6,1,IF(Settings!$B$24="USD",1/INDEX(Settings!$B$29:$B$40,MONTH(A1246)),INDEX(Settings!$B$29:$B$40,MONTH(A1246)))))</f>
        <v/>
      </c>
    </row>
    <row r="1247" customFormat="false" ht="15" hidden="false" customHeight="false" outlineLevel="0" collapsed="false">
      <c r="H1247" s="0" t="str">
        <f aca="false">IF(B1247="","",IF(COUNTIF(Campaigns!$A$7:$A$300,B1247)&gt;0,"✓",IF(N(C1247)=0,"– no spend","⚠ add to Campaigns tab")))</f>
        <v/>
      </c>
      <c r="I1247" s="83" t="str">
        <f aca="false">IF(C1247="","",C1247*IF(Settings!$B$24=Settings!$C$6,1,IF(Settings!$B$24="USD",1/INDEX(Settings!$B$29:$B$40,MONTH(A1247)),INDEX(Settings!$B$29:$B$40,MONTH(A1247)))))</f>
        <v/>
      </c>
    </row>
    <row r="1248" customFormat="false" ht="15" hidden="false" customHeight="false" outlineLevel="0" collapsed="false">
      <c r="H1248" s="0" t="str">
        <f aca="false">IF(B1248="","",IF(COUNTIF(Campaigns!$A$7:$A$300,B1248)&gt;0,"✓",IF(N(C1248)=0,"– no spend","⚠ add to Campaigns tab")))</f>
        <v/>
      </c>
      <c r="I1248" s="83" t="str">
        <f aca="false">IF(C1248="","",C1248*IF(Settings!$B$24=Settings!$C$6,1,IF(Settings!$B$24="USD",1/INDEX(Settings!$B$29:$B$40,MONTH(A1248)),INDEX(Settings!$B$29:$B$40,MONTH(A1248)))))</f>
        <v/>
      </c>
    </row>
    <row r="1249" customFormat="false" ht="15" hidden="false" customHeight="false" outlineLevel="0" collapsed="false">
      <c r="H1249" s="0" t="str">
        <f aca="false">IF(B1249="","",IF(COUNTIF(Campaigns!$A$7:$A$300,B1249)&gt;0,"✓",IF(N(C1249)=0,"– no spend","⚠ add to Campaigns tab")))</f>
        <v/>
      </c>
      <c r="I1249" s="83" t="str">
        <f aca="false">IF(C1249="","",C1249*IF(Settings!$B$24=Settings!$C$6,1,IF(Settings!$B$24="USD",1/INDEX(Settings!$B$29:$B$40,MONTH(A1249)),INDEX(Settings!$B$29:$B$40,MONTH(A1249)))))</f>
        <v/>
      </c>
    </row>
    <row r="1250" customFormat="false" ht="15" hidden="false" customHeight="false" outlineLevel="0" collapsed="false">
      <c r="H1250" s="0" t="str">
        <f aca="false">IF(B1250="","",IF(COUNTIF(Campaigns!$A$7:$A$300,B1250)&gt;0,"✓",IF(N(C1250)=0,"– no spend","⚠ add to Campaigns tab")))</f>
        <v/>
      </c>
      <c r="I1250" s="83" t="str">
        <f aca="false">IF(C1250="","",C1250*IF(Settings!$B$24=Settings!$C$6,1,IF(Settings!$B$24="USD",1/INDEX(Settings!$B$29:$B$40,MONTH(A1250)),INDEX(Settings!$B$29:$B$40,MONTH(A1250)))))</f>
        <v/>
      </c>
    </row>
    <row r="1251" customFormat="false" ht="15" hidden="false" customHeight="false" outlineLevel="0" collapsed="false">
      <c r="H1251" s="0" t="str">
        <f aca="false">IF(B1251="","",IF(COUNTIF(Campaigns!$A$7:$A$300,B1251)&gt;0,"✓",IF(N(C1251)=0,"– no spend","⚠ add to Campaigns tab")))</f>
        <v/>
      </c>
      <c r="I1251" s="83" t="str">
        <f aca="false">IF(C1251="","",C1251*IF(Settings!$B$24=Settings!$C$6,1,IF(Settings!$B$24="USD",1/INDEX(Settings!$B$29:$B$40,MONTH(A1251)),INDEX(Settings!$B$29:$B$40,MONTH(A1251)))))</f>
        <v/>
      </c>
    </row>
    <row r="1252" customFormat="false" ht="15" hidden="false" customHeight="false" outlineLevel="0" collapsed="false">
      <c r="H1252" s="0" t="str">
        <f aca="false">IF(B1252="","",IF(COUNTIF(Campaigns!$A$7:$A$300,B1252)&gt;0,"✓",IF(N(C1252)=0,"– no spend","⚠ add to Campaigns tab")))</f>
        <v/>
      </c>
      <c r="I1252" s="83" t="str">
        <f aca="false">IF(C1252="","",C1252*IF(Settings!$B$24=Settings!$C$6,1,IF(Settings!$B$24="USD",1/INDEX(Settings!$B$29:$B$40,MONTH(A1252)),INDEX(Settings!$B$29:$B$40,MONTH(A1252)))))</f>
        <v/>
      </c>
    </row>
    <row r="1253" customFormat="false" ht="15" hidden="false" customHeight="false" outlineLevel="0" collapsed="false">
      <c r="H1253" s="0" t="str">
        <f aca="false">IF(B1253="","",IF(COUNTIF(Campaigns!$A$7:$A$300,B1253)&gt;0,"✓",IF(N(C1253)=0,"– no spend","⚠ add to Campaigns tab")))</f>
        <v/>
      </c>
      <c r="I1253" s="83" t="str">
        <f aca="false">IF(C1253="","",C1253*IF(Settings!$B$24=Settings!$C$6,1,IF(Settings!$B$24="USD",1/INDEX(Settings!$B$29:$B$40,MONTH(A1253)),INDEX(Settings!$B$29:$B$40,MONTH(A1253)))))</f>
        <v/>
      </c>
    </row>
    <row r="1254" customFormat="false" ht="15" hidden="false" customHeight="false" outlineLevel="0" collapsed="false">
      <c r="H1254" s="0" t="str">
        <f aca="false">IF(B1254="","",IF(COUNTIF(Campaigns!$A$7:$A$300,B1254)&gt;0,"✓",IF(N(C1254)=0,"– no spend","⚠ add to Campaigns tab")))</f>
        <v/>
      </c>
      <c r="I1254" s="83" t="str">
        <f aca="false">IF(C1254="","",C1254*IF(Settings!$B$24=Settings!$C$6,1,IF(Settings!$B$24="USD",1/INDEX(Settings!$B$29:$B$40,MONTH(A1254)),INDEX(Settings!$B$29:$B$40,MONTH(A1254)))))</f>
        <v/>
      </c>
    </row>
    <row r="1255" customFormat="false" ht="15" hidden="false" customHeight="false" outlineLevel="0" collapsed="false">
      <c r="H1255" s="0" t="str">
        <f aca="false">IF(B1255="","",IF(COUNTIF(Campaigns!$A$7:$A$300,B1255)&gt;0,"✓",IF(N(C1255)=0,"– no spend","⚠ add to Campaigns tab")))</f>
        <v/>
      </c>
      <c r="I1255" s="83" t="str">
        <f aca="false">IF(C1255="","",C1255*IF(Settings!$B$24=Settings!$C$6,1,IF(Settings!$B$24="USD",1/INDEX(Settings!$B$29:$B$40,MONTH(A1255)),INDEX(Settings!$B$29:$B$40,MONTH(A1255)))))</f>
        <v/>
      </c>
    </row>
    <row r="1256" customFormat="false" ht="15" hidden="false" customHeight="false" outlineLevel="0" collapsed="false">
      <c r="H1256" s="0" t="str">
        <f aca="false">IF(B1256="","",IF(COUNTIF(Campaigns!$A$7:$A$300,B1256)&gt;0,"✓",IF(N(C1256)=0,"– no spend","⚠ add to Campaigns tab")))</f>
        <v/>
      </c>
      <c r="I1256" s="83" t="str">
        <f aca="false">IF(C1256="","",C1256*IF(Settings!$B$24=Settings!$C$6,1,IF(Settings!$B$24="USD",1/INDEX(Settings!$B$29:$B$40,MONTH(A1256)),INDEX(Settings!$B$29:$B$40,MONTH(A1256)))))</f>
        <v/>
      </c>
    </row>
    <row r="1257" customFormat="false" ht="15" hidden="false" customHeight="false" outlineLevel="0" collapsed="false">
      <c r="H1257" s="0" t="str">
        <f aca="false">IF(B1257="","",IF(COUNTIF(Campaigns!$A$7:$A$300,B1257)&gt;0,"✓",IF(N(C1257)=0,"– no spend","⚠ add to Campaigns tab")))</f>
        <v/>
      </c>
      <c r="I1257" s="83" t="str">
        <f aca="false">IF(C1257="","",C1257*IF(Settings!$B$24=Settings!$C$6,1,IF(Settings!$B$24="USD",1/INDEX(Settings!$B$29:$B$40,MONTH(A1257)),INDEX(Settings!$B$29:$B$40,MONTH(A1257)))))</f>
        <v/>
      </c>
    </row>
    <row r="1258" customFormat="false" ht="15" hidden="false" customHeight="false" outlineLevel="0" collapsed="false">
      <c r="H1258" s="0" t="str">
        <f aca="false">IF(B1258="","",IF(COUNTIF(Campaigns!$A$7:$A$300,B1258)&gt;0,"✓",IF(N(C1258)=0,"– no spend","⚠ add to Campaigns tab")))</f>
        <v/>
      </c>
      <c r="I1258" s="83" t="str">
        <f aca="false">IF(C1258="","",C1258*IF(Settings!$B$24=Settings!$C$6,1,IF(Settings!$B$24="USD",1/INDEX(Settings!$B$29:$B$40,MONTH(A1258)),INDEX(Settings!$B$29:$B$40,MONTH(A1258)))))</f>
        <v/>
      </c>
    </row>
    <row r="1259" customFormat="false" ht="15" hidden="false" customHeight="false" outlineLevel="0" collapsed="false">
      <c r="H1259" s="0" t="str">
        <f aca="false">IF(B1259="","",IF(COUNTIF(Campaigns!$A$7:$A$300,B1259)&gt;0,"✓",IF(N(C1259)=0,"– no spend","⚠ add to Campaigns tab")))</f>
        <v/>
      </c>
      <c r="I1259" s="83" t="str">
        <f aca="false">IF(C1259="","",C1259*IF(Settings!$B$24=Settings!$C$6,1,IF(Settings!$B$24="USD",1/INDEX(Settings!$B$29:$B$40,MONTH(A1259)),INDEX(Settings!$B$29:$B$40,MONTH(A1259)))))</f>
        <v/>
      </c>
    </row>
    <row r="1260" customFormat="false" ht="15" hidden="false" customHeight="false" outlineLevel="0" collapsed="false">
      <c r="H1260" s="0" t="str">
        <f aca="false">IF(B1260="","",IF(COUNTIF(Campaigns!$A$7:$A$300,B1260)&gt;0,"✓",IF(N(C1260)=0,"– no spend","⚠ add to Campaigns tab")))</f>
        <v/>
      </c>
      <c r="I1260" s="83" t="str">
        <f aca="false">IF(C1260="","",C1260*IF(Settings!$B$24=Settings!$C$6,1,IF(Settings!$B$24="USD",1/INDEX(Settings!$B$29:$B$40,MONTH(A1260)),INDEX(Settings!$B$29:$B$40,MONTH(A1260)))))</f>
        <v/>
      </c>
    </row>
    <row r="1261" customFormat="false" ht="15" hidden="false" customHeight="false" outlineLevel="0" collapsed="false">
      <c r="H1261" s="0" t="str">
        <f aca="false">IF(B1261="","",IF(COUNTIF(Campaigns!$A$7:$A$300,B1261)&gt;0,"✓",IF(N(C1261)=0,"– no spend","⚠ add to Campaigns tab")))</f>
        <v/>
      </c>
      <c r="I1261" s="83" t="str">
        <f aca="false">IF(C1261="","",C1261*IF(Settings!$B$24=Settings!$C$6,1,IF(Settings!$B$24="USD",1/INDEX(Settings!$B$29:$B$40,MONTH(A1261)),INDEX(Settings!$B$29:$B$40,MONTH(A1261)))))</f>
        <v/>
      </c>
    </row>
    <row r="1262" customFormat="false" ht="15" hidden="false" customHeight="false" outlineLevel="0" collapsed="false">
      <c r="H1262" s="0" t="str">
        <f aca="false">IF(B1262="","",IF(COUNTIF(Campaigns!$A$7:$A$300,B1262)&gt;0,"✓",IF(N(C1262)=0,"– no spend","⚠ add to Campaigns tab")))</f>
        <v/>
      </c>
      <c r="I1262" s="83" t="str">
        <f aca="false">IF(C1262="","",C1262*IF(Settings!$B$24=Settings!$C$6,1,IF(Settings!$B$24="USD",1/INDEX(Settings!$B$29:$B$40,MONTH(A1262)),INDEX(Settings!$B$29:$B$40,MONTH(A1262)))))</f>
        <v/>
      </c>
    </row>
    <row r="1263" customFormat="false" ht="15" hidden="false" customHeight="false" outlineLevel="0" collapsed="false">
      <c r="H1263" s="0" t="str">
        <f aca="false">IF(B1263="","",IF(COUNTIF(Campaigns!$A$7:$A$300,B1263)&gt;0,"✓",IF(N(C1263)=0,"– no spend","⚠ add to Campaigns tab")))</f>
        <v/>
      </c>
      <c r="I1263" s="83" t="str">
        <f aca="false">IF(C1263="","",C1263*IF(Settings!$B$24=Settings!$C$6,1,IF(Settings!$B$24="USD",1/INDEX(Settings!$B$29:$B$40,MONTH(A1263)),INDEX(Settings!$B$29:$B$40,MONTH(A1263)))))</f>
        <v/>
      </c>
    </row>
    <row r="1264" customFormat="false" ht="15" hidden="false" customHeight="false" outlineLevel="0" collapsed="false">
      <c r="H1264" s="0" t="str">
        <f aca="false">IF(B1264="","",IF(COUNTIF(Campaigns!$A$7:$A$300,B1264)&gt;0,"✓",IF(N(C1264)=0,"– no spend","⚠ add to Campaigns tab")))</f>
        <v/>
      </c>
      <c r="I1264" s="83" t="str">
        <f aca="false">IF(C1264="","",C1264*IF(Settings!$B$24=Settings!$C$6,1,IF(Settings!$B$24="USD",1/INDEX(Settings!$B$29:$B$40,MONTH(A1264)),INDEX(Settings!$B$29:$B$40,MONTH(A1264)))))</f>
        <v/>
      </c>
    </row>
    <row r="1265" customFormat="false" ht="15" hidden="false" customHeight="false" outlineLevel="0" collapsed="false">
      <c r="H1265" s="0" t="str">
        <f aca="false">IF(B1265="","",IF(COUNTIF(Campaigns!$A$7:$A$300,B1265)&gt;0,"✓",IF(N(C1265)=0,"– no spend","⚠ add to Campaigns tab")))</f>
        <v/>
      </c>
      <c r="I1265" s="83" t="str">
        <f aca="false">IF(C1265="","",C1265*IF(Settings!$B$24=Settings!$C$6,1,IF(Settings!$B$24="USD",1/INDEX(Settings!$B$29:$B$40,MONTH(A1265)),INDEX(Settings!$B$29:$B$40,MONTH(A1265)))))</f>
        <v/>
      </c>
    </row>
    <row r="1266" customFormat="false" ht="15" hidden="false" customHeight="false" outlineLevel="0" collapsed="false">
      <c r="H1266" s="0" t="str">
        <f aca="false">IF(B1266="","",IF(COUNTIF(Campaigns!$A$7:$A$300,B1266)&gt;0,"✓",IF(N(C1266)=0,"– no spend","⚠ add to Campaigns tab")))</f>
        <v/>
      </c>
      <c r="I1266" s="83" t="str">
        <f aca="false">IF(C1266="","",C1266*IF(Settings!$B$24=Settings!$C$6,1,IF(Settings!$B$24="USD",1/INDEX(Settings!$B$29:$B$40,MONTH(A1266)),INDEX(Settings!$B$29:$B$40,MONTH(A1266)))))</f>
        <v/>
      </c>
    </row>
    <row r="1267" customFormat="false" ht="15" hidden="false" customHeight="false" outlineLevel="0" collapsed="false">
      <c r="H1267" s="0" t="str">
        <f aca="false">IF(B1267="","",IF(COUNTIF(Campaigns!$A$7:$A$300,B1267)&gt;0,"✓",IF(N(C1267)=0,"– no spend","⚠ add to Campaigns tab")))</f>
        <v/>
      </c>
      <c r="I1267" s="83" t="str">
        <f aca="false">IF(C1267="","",C1267*IF(Settings!$B$24=Settings!$C$6,1,IF(Settings!$B$24="USD",1/INDEX(Settings!$B$29:$B$40,MONTH(A1267)),INDEX(Settings!$B$29:$B$40,MONTH(A1267)))))</f>
        <v/>
      </c>
    </row>
    <row r="1268" customFormat="false" ht="15" hidden="false" customHeight="false" outlineLevel="0" collapsed="false">
      <c r="H1268" s="0" t="str">
        <f aca="false">IF(B1268="","",IF(COUNTIF(Campaigns!$A$7:$A$300,B1268)&gt;0,"✓",IF(N(C1268)=0,"– no spend","⚠ add to Campaigns tab")))</f>
        <v/>
      </c>
      <c r="I1268" s="83" t="str">
        <f aca="false">IF(C1268="","",C1268*IF(Settings!$B$24=Settings!$C$6,1,IF(Settings!$B$24="USD",1/INDEX(Settings!$B$29:$B$40,MONTH(A1268)),INDEX(Settings!$B$29:$B$40,MONTH(A1268)))))</f>
        <v/>
      </c>
    </row>
    <row r="1269" customFormat="false" ht="15" hidden="false" customHeight="false" outlineLevel="0" collapsed="false">
      <c r="H1269" s="0" t="str">
        <f aca="false">IF(B1269="","",IF(COUNTIF(Campaigns!$A$7:$A$300,B1269)&gt;0,"✓",IF(N(C1269)=0,"– no spend","⚠ add to Campaigns tab")))</f>
        <v/>
      </c>
      <c r="I1269" s="83" t="str">
        <f aca="false">IF(C1269="","",C1269*IF(Settings!$B$24=Settings!$C$6,1,IF(Settings!$B$24="USD",1/INDEX(Settings!$B$29:$B$40,MONTH(A1269)),INDEX(Settings!$B$29:$B$40,MONTH(A1269)))))</f>
        <v/>
      </c>
    </row>
    <row r="1270" customFormat="false" ht="15" hidden="false" customHeight="false" outlineLevel="0" collapsed="false">
      <c r="H1270" s="0" t="str">
        <f aca="false">IF(B1270="","",IF(COUNTIF(Campaigns!$A$7:$A$300,B1270)&gt;0,"✓",IF(N(C1270)=0,"– no spend","⚠ add to Campaigns tab")))</f>
        <v/>
      </c>
      <c r="I1270" s="83" t="str">
        <f aca="false">IF(C1270="","",C1270*IF(Settings!$B$24=Settings!$C$6,1,IF(Settings!$B$24="USD",1/INDEX(Settings!$B$29:$B$40,MONTH(A1270)),INDEX(Settings!$B$29:$B$40,MONTH(A1270)))))</f>
        <v/>
      </c>
    </row>
    <row r="1271" customFormat="false" ht="15" hidden="false" customHeight="false" outlineLevel="0" collapsed="false">
      <c r="H1271" s="0" t="str">
        <f aca="false">IF(B1271="","",IF(COUNTIF(Campaigns!$A$7:$A$300,B1271)&gt;0,"✓",IF(N(C1271)=0,"– no spend","⚠ add to Campaigns tab")))</f>
        <v/>
      </c>
      <c r="I1271" s="83" t="str">
        <f aca="false">IF(C1271="","",C1271*IF(Settings!$B$24=Settings!$C$6,1,IF(Settings!$B$24="USD",1/INDEX(Settings!$B$29:$B$40,MONTH(A1271)),INDEX(Settings!$B$29:$B$40,MONTH(A1271)))))</f>
        <v/>
      </c>
    </row>
    <row r="1272" customFormat="false" ht="15" hidden="false" customHeight="false" outlineLevel="0" collapsed="false">
      <c r="H1272" s="0" t="str">
        <f aca="false">IF(B1272="","",IF(COUNTIF(Campaigns!$A$7:$A$300,B1272)&gt;0,"✓",IF(N(C1272)=0,"– no spend","⚠ add to Campaigns tab")))</f>
        <v/>
      </c>
      <c r="I1272" s="83" t="str">
        <f aca="false">IF(C1272="","",C1272*IF(Settings!$B$24=Settings!$C$6,1,IF(Settings!$B$24="USD",1/INDEX(Settings!$B$29:$B$40,MONTH(A1272)),INDEX(Settings!$B$29:$B$40,MONTH(A1272)))))</f>
        <v/>
      </c>
    </row>
    <row r="1273" customFormat="false" ht="15" hidden="false" customHeight="false" outlineLevel="0" collapsed="false">
      <c r="H1273" s="0" t="str">
        <f aca="false">IF(B1273="","",IF(COUNTIF(Campaigns!$A$7:$A$300,B1273)&gt;0,"✓",IF(N(C1273)=0,"– no spend","⚠ add to Campaigns tab")))</f>
        <v/>
      </c>
      <c r="I1273" s="83" t="str">
        <f aca="false">IF(C1273="","",C1273*IF(Settings!$B$24=Settings!$C$6,1,IF(Settings!$B$24="USD",1/INDEX(Settings!$B$29:$B$40,MONTH(A1273)),INDEX(Settings!$B$29:$B$40,MONTH(A1273)))))</f>
        <v/>
      </c>
    </row>
    <row r="1274" customFormat="false" ht="15" hidden="false" customHeight="false" outlineLevel="0" collapsed="false">
      <c r="H1274" s="0" t="str">
        <f aca="false">IF(B1274="","",IF(COUNTIF(Campaigns!$A$7:$A$300,B1274)&gt;0,"✓",IF(N(C1274)=0,"– no spend","⚠ add to Campaigns tab")))</f>
        <v/>
      </c>
      <c r="I1274" s="83" t="str">
        <f aca="false">IF(C1274="","",C1274*IF(Settings!$B$24=Settings!$C$6,1,IF(Settings!$B$24="USD",1/INDEX(Settings!$B$29:$B$40,MONTH(A1274)),INDEX(Settings!$B$29:$B$40,MONTH(A1274)))))</f>
        <v/>
      </c>
    </row>
    <row r="1275" customFormat="false" ht="15" hidden="false" customHeight="false" outlineLevel="0" collapsed="false">
      <c r="H1275" s="0" t="str">
        <f aca="false">IF(B1275="","",IF(COUNTIF(Campaigns!$A$7:$A$300,B1275)&gt;0,"✓",IF(N(C1275)=0,"– no spend","⚠ add to Campaigns tab")))</f>
        <v/>
      </c>
      <c r="I1275" s="83" t="str">
        <f aca="false">IF(C1275="","",C1275*IF(Settings!$B$24=Settings!$C$6,1,IF(Settings!$B$24="USD",1/INDEX(Settings!$B$29:$B$40,MONTH(A1275)),INDEX(Settings!$B$29:$B$40,MONTH(A1275)))))</f>
        <v/>
      </c>
    </row>
    <row r="1276" customFormat="false" ht="15" hidden="false" customHeight="false" outlineLevel="0" collapsed="false">
      <c r="H1276" s="0" t="str">
        <f aca="false">IF(B1276="","",IF(COUNTIF(Campaigns!$A$7:$A$300,B1276)&gt;0,"✓",IF(N(C1276)=0,"– no spend","⚠ add to Campaigns tab")))</f>
        <v/>
      </c>
      <c r="I1276" s="83" t="str">
        <f aca="false">IF(C1276="","",C1276*IF(Settings!$B$24=Settings!$C$6,1,IF(Settings!$B$24="USD",1/INDEX(Settings!$B$29:$B$40,MONTH(A1276)),INDEX(Settings!$B$29:$B$40,MONTH(A1276)))))</f>
        <v/>
      </c>
    </row>
    <row r="1277" customFormat="false" ht="15" hidden="false" customHeight="false" outlineLevel="0" collapsed="false">
      <c r="H1277" s="0" t="str">
        <f aca="false">IF(B1277="","",IF(COUNTIF(Campaigns!$A$7:$A$300,B1277)&gt;0,"✓",IF(N(C1277)=0,"– no spend","⚠ add to Campaigns tab")))</f>
        <v/>
      </c>
      <c r="I1277" s="83" t="str">
        <f aca="false">IF(C1277="","",C1277*IF(Settings!$B$24=Settings!$C$6,1,IF(Settings!$B$24="USD",1/INDEX(Settings!$B$29:$B$40,MONTH(A1277)),INDEX(Settings!$B$29:$B$40,MONTH(A1277)))))</f>
        <v/>
      </c>
    </row>
    <row r="1278" customFormat="false" ht="15" hidden="false" customHeight="false" outlineLevel="0" collapsed="false">
      <c r="H1278" s="0" t="str">
        <f aca="false">IF(B1278="","",IF(COUNTIF(Campaigns!$A$7:$A$300,B1278)&gt;0,"✓",IF(N(C1278)=0,"– no spend","⚠ add to Campaigns tab")))</f>
        <v/>
      </c>
      <c r="I1278" s="83" t="str">
        <f aca="false">IF(C1278="","",C1278*IF(Settings!$B$24=Settings!$C$6,1,IF(Settings!$B$24="USD",1/INDEX(Settings!$B$29:$B$40,MONTH(A1278)),INDEX(Settings!$B$29:$B$40,MONTH(A1278)))))</f>
        <v/>
      </c>
    </row>
    <row r="1279" customFormat="false" ht="15" hidden="false" customHeight="false" outlineLevel="0" collapsed="false">
      <c r="H1279" s="0" t="str">
        <f aca="false">IF(B1279="","",IF(COUNTIF(Campaigns!$A$7:$A$300,B1279)&gt;0,"✓",IF(N(C1279)=0,"– no spend","⚠ add to Campaigns tab")))</f>
        <v/>
      </c>
      <c r="I1279" s="83" t="str">
        <f aca="false">IF(C1279="","",C1279*IF(Settings!$B$24=Settings!$C$6,1,IF(Settings!$B$24="USD",1/INDEX(Settings!$B$29:$B$40,MONTH(A1279)),INDEX(Settings!$B$29:$B$40,MONTH(A1279)))))</f>
        <v/>
      </c>
    </row>
    <row r="1280" customFormat="false" ht="15" hidden="false" customHeight="false" outlineLevel="0" collapsed="false">
      <c r="H1280" s="0" t="str">
        <f aca="false">IF(B1280="","",IF(COUNTIF(Campaigns!$A$7:$A$300,B1280)&gt;0,"✓",IF(N(C1280)=0,"– no spend","⚠ add to Campaigns tab")))</f>
        <v/>
      </c>
      <c r="I1280" s="83" t="str">
        <f aca="false">IF(C1280="","",C1280*IF(Settings!$B$24=Settings!$C$6,1,IF(Settings!$B$24="USD",1/INDEX(Settings!$B$29:$B$40,MONTH(A1280)),INDEX(Settings!$B$29:$B$40,MONTH(A1280)))))</f>
        <v/>
      </c>
    </row>
    <row r="1281" customFormat="false" ht="15" hidden="false" customHeight="false" outlineLevel="0" collapsed="false">
      <c r="H1281" s="0" t="str">
        <f aca="false">IF(B1281="","",IF(COUNTIF(Campaigns!$A$7:$A$300,B1281)&gt;0,"✓",IF(N(C1281)=0,"– no spend","⚠ add to Campaigns tab")))</f>
        <v/>
      </c>
      <c r="I1281" s="83" t="str">
        <f aca="false">IF(C1281="","",C1281*IF(Settings!$B$24=Settings!$C$6,1,IF(Settings!$B$24="USD",1/INDEX(Settings!$B$29:$B$40,MONTH(A1281)),INDEX(Settings!$B$29:$B$40,MONTH(A1281)))))</f>
        <v/>
      </c>
    </row>
    <row r="1282" customFormat="false" ht="15" hidden="false" customHeight="false" outlineLevel="0" collapsed="false">
      <c r="H1282" s="0" t="str">
        <f aca="false">IF(B1282="","",IF(COUNTIF(Campaigns!$A$7:$A$300,B1282)&gt;0,"✓",IF(N(C1282)=0,"– no spend","⚠ add to Campaigns tab")))</f>
        <v/>
      </c>
      <c r="I1282" s="83" t="str">
        <f aca="false">IF(C1282="","",C1282*IF(Settings!$B$24=Settings!$C$6,1,IF(Settings!$B$24="USD",1/INDEX(Settings!$B$29:$B$40,MONTH(A1282)),INDEX(Settings!$B$29:$B$40,MONTH(A1282)))))</f>
        <v/>
      </c>
    </row>
    <row r="1283" customFormat="false" ht="15" hidden="false" customHeight="false" outlineLevel="0" collapsed="false">
      <c r="H1283" s="0" t="str">
        <f aca="false">IF(B1283="","",IF(COUNTIF(Campaigns!$A$7:$A$300,B1283)&gt;0,"✓",IF(N(C1283)=0,"– no spend","⚠ add to Campaigns tab")))</f>
        <v/>
      </c>
      <c r="I1283" s="83" t="str">
        <f aca="false">IF(C1283="","",C1283*IF(Settings!$B$24=Settings!$C$6,1,IF(Settings!$B$24="USD",1/INDEX(Settings!$B$29:$B$40,MONTH(A1283)),INDEX(Settings!$B$29:$B$40,MONTH(A1283)))))</f>
        <v/>
      </c>
    </row>
    <row r="1284" customFormat="false" ht="15" hidden="false" customHeight="false" outlineLevel="0" collapsed="false">
      <c r="H1284" s="0" t="str">
        <f aca="false">IF(B1284="","",IF(COUNTIF(Campaigns!$A$7:$A$300,B1284)&gt;0,"✓",IF(N(C1284)=0,"– no spend","⚠ add to Campaigns tab")))</f>
        <v/>
      </c>
      <c r="I1284" s="83" t="str">
        <f aca="false">IF(C1284="","",C1284*IF(Settings!$B$24=Settings!$C$6,1,IF(Settings!$B$24="USD",1/INDEX(Settings!$B$29:$B$40,MONTH(A1284)),INDEX(Settings!$B$29:$B$40,MONTH(A1284)))))</f>
        <v/>
      </c>
    </row>
    <row r="1285" customFormat="false" ht="15" hidden="false" customHeight="false" outlineLevel="0" collapsed="false">
      <c r="H1285" s="0" t="str">
        <f aca="false">IF(B1285="","",IF(COUNTIF(Campaigns!$A$7:$A$300,B1285)&gt;0,"✓",IF(N(C1285)=0,"– no spend","⚠ add to Campaigns tab")))</f>
        <v/>
      </c>
      <c r="I1285" s="83" t="str">
        <f aca="false">IF(C1285="","",C1285*IF(Settings!$B$24=Settings!$C$6,1,IF(Settings!$B$24="USD",1/INDEX(Settings!$B$29:$B$40,MONTH(A1285)),INDEX(Settings!$B$29:$B$40,MONTH(A1285)))))</f>
        <v/>
      </c>
    </row>
    <row r="1286" customFormat="false" ht="15" hidden="false" customHeight="false" outlineLevel="0" collapsed="false">
      <c r="H1286" s="0" t="str">
        <f aca="false">IF(B1286="","",IF(COUNTIF(Campaigns!$A$7:$A$300,B1286)&gt;0,"✓",IF(N(C1286)=0,"– no spend","⚠ add to Campaigns tab")))</f>
        <v/>
      </c>
      <c r="I1286" s="83" t="str">
        <f aca="false">IF(C1286="","",C1286*IF(Settings!$B$24=Settings!$C$6,1,IF(Settings!$B$24="USD",1/INDEX(Settings!$B$29:$B$40,MONTH(A1286)),INDEX(Settings!$B$29:$B$40,MONTH(A1286)))))</f>
        <v/>
      </c>
    </row>
    <row r="1287" customFormat="false" ht="15" hidden="false" customHeight="false" outlineLevel="0" collapsed="false">
      <c r="H1287" s="0" t="str">
        <f aca="false">IF(B1287="","",IF(COUNTIF(Campaigns!$A$7:$A$300,B1287)&gt;0,"✓",IF(N(C1287)=0,"– no spend","⚠ add to Campaigns tab")))</f>
        <v/>
      </c>
      <c r="I1287" s="83" t="str">
        <f aca="false">IF(C1287="","",C1287*IF(Settings!$B$24=Settings!$C$6,1,IF(Settings!$B$24="USD",1/INDEX(Settings!$B$29:$B$40,MONTH(A1287)),INDEX(Settings!$B$29:$B$40,MONTH(A1287)))))</f>
        <v/>
      </c>
    </row>
    <row r="1288" customFormat="false" ht="15" hidden="false" customHeight="false" outlineLevel="0" collapsed="false">
      <c r="H1288" s="0" t="str">
        <f aca="false">IF(B1288="","",IF(COUNTIF(Campaigns!$A$7:$A$300,B1288)&gt;0,"✓",IF(N(C1288)=0,"– no spend","⚠ add to Campaigns tab")))</f>
        <v/>
      </c>
      <c r="I1288" s="83" t="str">
        <f aca="false">IF(C1288="","",C1288*IF(Settings!$B$24=Settings!$C$6,1,IF(Settings!$B$24="USD",1/INDEX(Settings!$B$29:$B$40,MONTH(A1288)),INDEX(Settings!$B$29:$B$40,MONTH(A1288)))))</f>
        <v/>
      </c>
    </row>
    <row r="1289" customFormat="false" ht="15" hidden="false" customHeight="false" outlineLevel="0" collapsed="false">
      <c r="H1289" s="0" t="str">
        <f aca="false">IF(B1289="","",IF(COUNTIF(Campaigns!$A$7:$A$300,B1289)&gt;0,"✓",IF(N(C1289)=0,"– no spend","⚠ add to Campaigns tab")))</f>
        <v/>
      </c>
      <c r="I1289" s="83" t="str">
        <f aca="false">IF(C1289="","",C1289*IF(Settings!$B$24=Settings!$C$6,1,IF(Settings!$B$24="USD",1/INDEX(Settings!$B$29:$B$40,MONTH(A1289)),INDEX(Settings!$B$29:$B$40,MONTH(A1289)))))</f>
        <v/>
      </c>
    </row>
    <row r="1290" customFormat="false" ht="15" hidden="false" customHeight="false" outlineLevel="0" collapsed="false">
      <c r="H1290" s="0" t="str">
        <f aca="false">IF(B1290="","",IF(COUNTIF(Campaigns!$A$7:$A$300,B1290)&gt;0,"✓",IF(N(C1290)=0,"– no spend","⚠ add to Campaigns tab")))</f>
        <v/>
      </c>
      <c r="I1290" s="83" t="str">
        <f aca="false">IF(C1290="","",C1290*IF(Settings!$B$24=Settings!$C$6,1,IF(Settings!$B$24="USD",1/INDEX(Settings!$B$29:$B$40,MONTH(A1290)),INDEX(Settings!$B$29:$B$40,MONTH(A1290)))))</f>
        <v/>
      </c>
    </row>
    <row r="1291" customFormat="false" ht="15" hidden="false" customHeight="false" outlineLevel="0" collapsed="false">
      <c r="H1291" s="0" t="str">
        <f aca="false">IF(B1291="","",IF(COUNTIF(Campaigns!$A$7:$A$300,B1291)&gt;0,"✓",IF(N(C1291)=0,"– no spend","⚠ add to Campaigns tab")))</f>
        <v/>
      </c>
      <c r="I1291" s="83" t="str">
        <f aca="false">IF(C1291="","",C1291*IF(Settings!$B$24=Settings!$C$6,1,IF(Settings!$B$24="USD",1/INDEX(Settings!$B$29:$B$40,MONTH(A1291)),INDEX(Settings!$B$29:$B$40,MONTH(A1291)))))</f>
        <v/>
      </c>
    </row>
    <row r="1292" customFormat="false" ht="15" hidden="false" customHeight="false" outlineLevel="0" collapsed="false">
      <c r="H1292" s="0" t="str">
        <f aca="false">IF(B1292="","",IF(COUNTIF(Campaigns!$A$7:$A$300,B1292)&gt;0,"✓",IF(N(C1292)=0,"– no spend","⚠ add to Campaigns tab")))</f>
        <v/>
      </c>
      <c r="I1292" s="83" t="str">
        <f aca="false">IF(C1292="","",C1292*IF(Settings!$B$24=Settings!$C$6,1,IF(Settings!$B$24="USD",1/INDEX(Settings!$B$29:$B$40,MONTH(A1292)),INDEX(Settings!$B$29:$B$40,MONTH(A1292)))))</f>
        <v/>
      </c>
    </row>
    <row r="1293" customFormat="false" ht="15" hidden="false" customHeight="false" outlineLevel="0" collapsed="false">
      <c r="H1293" s="0" t="str">
        <f aca="false">IF(B1293="","",IF(COUNTIF(Campaigns!$A$7:$A$300,B1293)&gt;0,"✓",IF(N(C1293)=0,"– no spend","⚠ add to Campaigns tab")))</f>
        <v/>
      </c>
      <c r="I1293" s="83" t="str">
        <f aca="false">IF(C1293="","",C1293*IF(Settings!$B$24=Settings!$C$6,1,IF(Settings!$B$24="USD",1/INDEX(Settings!$B$29:$B$40,MONTH(A1293)),INDEX(Settings!$B$29:$B$40,MONTH(A1293)))))</f>
        <v/>
      </c>
    </row>
    <row r="1294" customFormat="false" ht="15" hidden="false" customHeight="false" outlineLevel="0" collapsed="false">
      <c r="H1294" s="0" t="str">
        <f aca="false">IF(B1294="","",IF(COUNTIF(Campaigns!$A$7:$A$300,B1294)&gt;0,"✓",IF(N(C1294)=0,"– no spend","⚠ add to Campaigns tab")))</f>
        <v/>
      </c>
      <c r="I1294" s="83" t="str">
        <f aca="false">IF(C1294="","",C1294*IF(Settings!$B$24=Settings!$C$6,1,IF(Settings!$B$24="USD",1/INDEX(Settings!$B$29:$B$40,MONTH(A1294)),INDEX(Settings!$B$29:$B$40,MONTH(A1294)))))</f>
        <v/>
      </c>
    </row>
    <row r="1295" customFormat="false" ht="15" hidden="false" customHeight="false" outlineLevel="0" collapsed="false">
      <c r="H1295" s="0" t="str">
        <f aca="false">IF(B1295="","",IF(COUNTIF(Campaigns!$A$7:$A$300,B1295)&gt;0,"✓",IF(N(C1295)=0,"– no spend","⚠ add to Campaigns tab")))</f>
        <v/>
      </c>
      <c r="I1295" s="83" t="str">
        <f aca="false">IF(C1295="","",C1295*IF(Settings!$B$24=Settings!$C$6,1,IF(Settings!$B$24="USD",1/INDEX(Settings!$B$29:$B$40,MONTH(A1295)),INDEX(Settings!$B$29:$B$40,MONTH(A1295)))))</f>
        <v/>
      </c>
    </row>
    <row r="1296" customFormat="false" ht="15" hidden="false" customHeight="false" outlineLevel="0" collapsed="false">
      <c r="H1296" s="0" t="str">
        <f aca="false">IF(B1296="","",IF(COUNTIF(Campaigns!$A$7:$A$300,B1296)&gt;0,"✓",IF(N(C1296)=0,"– no spend","⚠ add to Campaigns tab")))</f>
        <v/>
      </c>
      <c r="I1296" s="83" t="str">
        <f aca="false">IF(C1296="","",C1296*IF(Settings!$B$24=Settings!$C$6,1,IF(Settings!$B$24="USD",1/INDEX(Settings!$B$29:$B$40,MONTH(A1296)),INDEX(Settings!$B$29:$B$40,MONTH(A1296)))))</f>
        <v/>
      </c>
    </row>
    <row r="1297" customFormat="false" ht="15" hidden="false" customHeight="false" outlineLevel="0" collapsed="false">
      <c r="H1297" s="0" t="str">
        <f aca="false">IF(B1297="","",IF(COUNTIF(Campaigns!$A$7:$A$300,B1297)&gt;0,"✓",IF(N(C1297)=0,"– no spend","⚠ add to Campaigns tab")))</f>
        <v/>
      </c>
      <c r="I1297" s="83" t="str">
        <f aca="false">IF(C1297="","",C1297*IF(Settings!$B$24=Settings!$C$6,1,IF(Settings!$B$24="USD",1/INDEX(Settings!$B$29:$B$40,MONTH(A1297)),INDEX(Settings!$B$29:$B$40,MONTH(A1297)))))</f>
        <v/>
      </c>
    </row>
    <row r="1298" customFormat="false" ht="15" hidden="false" customHeight="false" outlineLevel="0" collapsed="false">
      <c r="H1298" s="0" t="str">
        <f aca="false">IF(B1298="","",IF(COUNTIF(Campaigns!$A$7:$A$300,B1298)&gt;0,"✓",IF(N(C1298)=0,"– no spend","⚠ add to Campaigns tab")))</f>
        <v/>
      </c>
      <c r="I1298" s="83" t="str">
        <f aca="false">IF(C1298="","",C1298*IF(Settings!$B$24=Settings!$C$6,1,IF(Settings!$B$24="USD",1/INDEX(Settings!$B$29:$B$40,MONTH(A1298)),INDEX(Settings!$B$29:$B$40,MONTH(A1298)))))</f>
        <v/>
      </c>
    </row>
    <row r="1299" customFormat="false" ht="15" hidden="false" customHeight="false" outlineLevel="0" collapsed="false">
      <c r="H1299" s="0" t="str">
        <f aca="false">IF(B1299="","",IF(COUNTIF(Campaigns!$A$7:$A$300,B1299)&gt;0,"✓",IF(N(C1299)=0,"– no spend","⚠ add to Campaigns tab")))</f>
        <v/>
      </c>
      <c r="I1299" s="83" t="str">
        <f aca="false">IF(C1299="","",C1299*IF(Settings!$B$24=Settings!$C$6,1,IF(Settings!$B$24="USD",1/INDEX(Settings!$B$29:$B$40,MONTH(A1299)),INDEX(Settings!$B$29:$B$40,MONTH(A1299)))))</f>
        <v/>
      </c>
    </row>
    <row r="1300" customFormat="false" ht="15" hidden="false" customHeight="false" outlineLevel="0" collapsed="false">
      <c r="H1300" s="0" t="str">
        <f aca="false">IF(B1300="","",IF(COUNTIF(Campaigns!$A$7:$A$300,B1300)&gt;0,"✓",IF(N(C1300)=0,"– no spend","⚠ add to Campaigns tab")))</f>
        <v/>
      </c>
      <c r="I1300" s="83" t="str">
        <f aca="false">IF(C1300="","",C1300*IF(Settings!$B$24=Settings!$C$6,1,IF(Settings!$B$24="USD",1/INDEX(Settings!$B$29:$B$40,MONTH(A1300)),INDEX(Settings!$B$29:$B$40,MONTH(A1300)))))</f>
        <v/>
      </c>
    </row>
    <row r="1301" customFormat="false" ht="15" hidden="false" customHeight="false" outlineLevel="0" collapsed="false">
      <c r="H1301" s="0" t="str">
        <f aca="false">IF(B1301="","",IF(COUNTIF(Campaigns!$A$7:$A$300,B1301)&gt;0,"✓",IF(N(C1301)=0,"– no spend","⚠ add to Campaigns tab")))</f>
        <v/>
      </c>
      <c r="I1301" s="83" t="str">
        <f aca="false">IF(C1301="","",C1301*IF(Settings!$B$24=Settings!$C$6,1,IF(Settings!$B$24="USD",1/INDEX(Settings!$B$29:$B$40,MONTH(A1301)),INDEX(Settings!$B$29:$B$40,MONTH(A1301)))))</f>
        <v/>
      </c>
    </row>
    <row r="1302" customFormat="false" ht="15" hidden="false" customHeight="false" outlineLevel="0" collapsed="false">
      <c r="H1302" s="0" t="str">
        <f aca="false">IF(B1302="","",IF(COUNTIF(Campaigns!$A$7:$A$300,B1302)&gt;0,"✓",IF(N(C1302)=0,"– no spend","⚠ add to Campaigns tab")))</f>
        <v/>
      </c>
      <c r="I1302" s="83" t="str">
        <f aca="false">IF(C1302="","",C1302*IF(Settings!$B$24=Settings!$C$6,1,IF(Settings!$B$24="USD",1/INDEX(Settings!$B$29:$B$40,MONTH(A1302)),INDEX(Settings!$B$29:$B$40,MONTH(A1302)))))</f>
        <v/>
      </c>
    </row>
    <row r="1303" customFormat="false" ht="15" hidden="false" customHeight="false" outlineLevel="0" collapsed="false">
      <c r="H1303" s="0" t="str">
        <f aca="false">IF(B1303="","",IF(COUNTIF(Campaigns!$A$7:$A$300,B1303)&gt;0,"✓",IF(N(C1303)=0,"– no spend","⚠ add to Campaigns tab")))</f>
        <v/>
      </c>
      <c r="I1303" s="83" t="str">
        <f aca="false">IF(C1303="","",C1303*IF(Settings!$B$24=Settings!$C$6,1,IF(Settings!$B$24="USD",1/INDEX(Settings!$B$29:$B$40,MONTH(A1303)),INDEX(Settings!$B$29:$B$40,MONTH(A1303)))))</f>
        <v/>
      </c>
    </row>
    <row r="1304" customFormat="false" ht="15" hidden="false" customHeight="false" outlineLevel="0" collapsed="false">
      <c r="H1304" s="0" t="str">
        <f aca="false">IF(B1304="","",IF(COUNTIF(Campaigns!$A$7:$A$300,B1304)&gt;0,"✓",IF(N(C1304)=0,"– no spend","⚠ add to Campaigns tab")))</f>
        <v/>
      </c>
      <c r="I1304" s="83" t="str">
        <f aca="false">IF(C1304="","",C1304*IF(Settings!$B$24=Settings!$C$6,1,IF(Settings!$B$24="USD",1/INDEX(Settings!$B$29:$B$40,MONTH(A1304)),INDEX(Settings!$B$29:$B$40,MONTH(A1304)))))</f>
        <v/>
      </c>
    </row>
    <row r="1305" customFormat="false" ht="15" hidden="false" customHeight="false" outlineLevel="0" collapsed="false">
      <c r="H1305" s="0" t="str">
        <f aca="false">IF(B1305="","",IF(COUNTIF(Campaigns!$A$7:$A$300,B1305)&gt;0,"✓",IF(N(C1305)=0,"– no spend","⚠ add to Campaigns tab")))</f>
        <v/>
      </c>
      <c r="I1305" s="83" t="str">
        <f aca="false">IF(C1305="","",C1305*IF(Settings!$B$24=Settings!$C$6,1,IF(Settings!$B$24="USD",1/INDEX(Settings!$B$29:$B$40,MONTH(A1305)),INDEX(Settings!$B$29:$B$40,MONTH(A1305)))))</f>
        <v/>
      </c>
    </row>
    <row r="1306" customFormat="false" ht="15" hidden="false" customHeight="false" outlineLevel="0" collapsed="false">
      <c r="H1306" s="0" t="str">
        <f aca="false">IF(B1306="","",IF(COUNTIF(Campaigns!$A$7:$A$300,B1306)&gt;0,"✓",IF(N(C1306)=0,"– no spend","⚠ add to Campaigns tab")))</f>
        <v/>
      </c>
      <c r="I1306" s="83" t="str">
        <f aca="false">IF(C1306="","",C1306*IF(Settings!$B$24=Settings!$C$6,1,IF(Settings!$B$24="USD",1/INDEX(Settings!$B$29:$B$40,MONTH(A1306)),INDEX(Settings!$B$29:$B$40,MONTH(A1306)))))</f>
        <v/>
      </c>
    </row>
    <row r="1307" customFormat="false" ht="15" hidden="false" customHeight="false" outlineLevel="0" collapsed="false">
      <c r="H1307" s="0" t="str">
        <f aca="false">IF(B1307="","",IF(COUNTIF(Campaigns!$A$7:$A$300,B1307)&gt;0,"✓",IF(N(C1307)=0,"– no spend","⚠ add to Campaigns tab")))</f>
        <v/>
      </c>
      <c r="I1307" s="83" t="str">
        <f aca="false">IF(C1307="","",C1307*IF(Settings!$B$24=Settings!$C$6,1,IF(Settings!$B$24="USD",1/INDEX(Settings!$B$29:$B$40,MONTH(A1307)),INDEX(Settings!$B$29:$B$40,MONTH(A1307)))))</f>
        <v/>
      </c>
    </row>
    <row r="1308" customFormat="false" ht="15" hidden="false" customHeight="false" outlineLevel="0" collapsed="false">
      <c r="H1308" s="0" t="str">
        <f aca="false">IF(B1308="","",IF(COUNTIF(Campaigns!$A$7:$A$300,B1308)&gt;0,"✓",IF(N(C1308)=0,"– no spend","⚠ add to Campaigns tab")))</f>
        <v/>
      </c>
      <c r="I1308" s="83" t="str">
        <f aca="false">IF(C1308="","",C1308*IF(Settings!$B$24=Settings!$C$6,1,IF(Settings!$B$24="USD",1/INDEX(Settings!$B$29:$B$40,MONTH(A1308)),INDEX(Settings!$B$29:$B$40,MONTH(A1308)))))</f>
        <v/>
      </c>
    </row>
    <row r="1309" customFormat="false" ht="15" hidden="false" customHeight="false" outlineLevel="0" collapsed="false">
      <c r="H1309" s="0" t="str">
        <f aca="false">IF(B1309="","",IF(COUNTIF(Campaigns!$A$7:$A$300,B1309)&gt;0,"✓",IF(N(C1309)=0,"– no spend","⚠ add to Campaigns tab")))</f>
        <v/>
      </c>
      <c r="I1309" s="83" t="str">
        <f aca="false">IF(C1309="","",C1309*IF(Settings!$B$24=Settings!$C$6,1,IF(Settings!$B$24="USD",1/INDEX(Settings!$B$29:$B$40,MONTH(A1309)),INDEX(Settings!$B$29:$B$40,MONTH(A1309)))))</f>
        <v/>
      </c>
    </row>
    <row r="1310" customFormat="false" ht="15" hidden="false" customHeight="false" outlineLevel="0" collapsed="false">
      <c r="H1310" s="0" t="str">
        <f aca="false">IF(B1310="","",IF(COUNTIF(Campaigns!$A$7:$A$300,B1310)&gt;0,"✓",IF(N(C1310)=0,"– no spend","⚠ add to Campaigns tab")))</f>
        <v/>
      </c>
      <c r="I1310" s="83" t="str">
        <f aca="false">IF(C1310="","",C1310*IF(Settings!$B$24=Settings!$C$6,1,IF(Settings!$B$24="USD",1/INDEX(Settings!$B$29:$B$40,MONTH(A1310)),INDEX(Settings!$B$29:$B$40,MONTH(A1310)))))</f>
        <v/>
      </c>
    </row>
    <row r="1311" customFormat="false" ht="15" hidden="false" customHeight="false" outlineLevel="0" collapsed="false">
      <c r="H1311" s="0" t="str">
        <f aca="false">IF(B1311="","",IF(COUNTIF(Campaigns!$A$7:$A$300,B1311)&gt;0,"✓",IF(N(C1311)=0,"– no spend","⚠ add to Campaigns tab")))</f>
        <v/>
      </c>
      <c r="I1311" s="83" t="str">
        <f aca="false">IF(C1311="","",C1311*IF(Settings!$B$24=Settings!$C$6,1,IF(Settings!$B$24="USD",1/INDEX(Settings!$B$29:$B$40,MONTH(A1311)),INDEX(Settings!$B$29:$B$40,MONTH(A1311)))))</f>
        <v/>
      </c>
    </row>
    <row r="1312" customFormat="false" ht="15" hidden="false" customHeight="false" outlineLevel="0" collapsed="false">
      <c r="H1312" s="0" t="str">
        <f aca="false">IF(B1312="","",IF(COUNTIF(Campaigns!$A$7:$A$300,B1312)&gt;0,"✓",IF(N(C1312)=0,"– no spend","⚠ add to Campaigns tab")))</f>
        <v/>
      </c>
      <c r="I1312" s="83" t="str">
        <f aca="false">IF(C1312="","",C1312*IF(Settings!$B$24=Settings!$C$6,1,IF(Settings!$B$24="USD",1/INDEX(Settings!$B$29:$B$40,MONTH(A1312)),INDEX(Settings!$B$29:$B$40,MONTH(A1312)))))</f>
        <v/>
      </c>
    </row>
    <row r="1313" customFormat="false" ht="15" hidden="false" customHeight="false" outlineLevel="0" collapsed="false">
      <c r="H1313" s="0" t="str">
        <f aca="false">IF(B1313="","",IF(COUNTIF(Campaigns!$A$7:$A$300,B1313)&gt;0,"✓",IF(N(C1313)=0,"– no spend","⚠ add to Campaigns tab")))</f>
        <v/>
      </c>
      <c r="I1313" s="83" t="str">
        <f aca="false">IF(C1313="","",C1313*IF(Settings!$B$24=Settings!$C$6,1,IF(Settings!$B$24="USD",1/INDEX(Settings!$B$29:$B$40,MONTH(A1313)),INDEX(Settings!$B$29:$B$40,MONTH(A1313)))))</f>
        <v/>
      </c>
    </row>
    <row r="1314" customFormat="false" ht="15" hidden="false" customHeight="false" outlineLevel="0" collapsed="false">
      <c r="H1314" s="0" t="str">
        <f aca="false">IF(B1314="","",IF(COUNTIF(Campaigns!$A$7:$A$300,B1314)&gt;0,"✓",IF(N(C1314)=0,"– no spend","⚠ add to Campaigns tab")))</f>
        <v/>
      </c>
      <c r="I1314" s="83" t="str">
        <f aca="false">IF(C1314="","",C1314*IF(Settings!$B$24=Settings!$C$6,1,IF(Settings!$B$24="USD",1/INDEX(Settings!$B$29:$B$40,MONTH(A1314)),INDEX(Settings!$B$29:$B$40,MONTH(A1314)))))</f>
        <v/>
      </c>
    </row>
    <row r="1315" customFormat="false" ht="15" hidden="false" customHeight="false" outlineLevel="0" collapsed="false">
      <c r="H1315" s="0" t="str">
        <f aca="false">IF(B1315="","",IF(COUNTIF(Campaigns!$A$7:$A$300,B1315)&gt;0,"✓",IF(N(C1315)=0,"– no spend","⚠ add to Campaigns tab")))</f>
        <v/>
      </c>
      <c r="I1315" s="83" t="str">
        <f aca="false">IF(C1315="","",C1315*IF(Settings!$B$24=Settings!$C$6,1,IF(Settings!$B$24="USD",1/INDEX(Settings!$B$29:$B$40,MONTH(A1315)),INDEX(Settings!$B$29:$B$40,MONTH(A1315)))))</f>
        <v/>
      </c>
    </row>
    <row r="1316" customFormat="false" ht="15" hidden="false" customHeight="false" outlineLevel="0" collapsed="false">
      <c r="H1316" s="0" t="str">
        <f aca="false">IF(B1316="","",IF(COUNTIF(Campaigns!$A$7:$A$300,B1316)&gt;0,"✓",IF(N(C1316)=0,"– no spend","⚠ add to Campaigns tab")))</f>
        <v/>
      </c>
      <c r="I1316" s="83" t="str">
        <f aca="false">IF(C1316="","",C1316*IF(Settings!$B$24=Settings!$C$6,1,IF(Settings!$B$24="USD",1/INDEX(Settings!$B$29:$B$40,MONTH(A1316)),INDEX(Settings!$B$29:$B$40,MONTH(A1316)))))</f>
        <v/>
      </c>
    </row>
    <row r="1317" customFormat="false" ht="15" hidden="false" customHeight="false" outlineLevel="0" collapsed="false">
      <c r="H1317" s="0" t="str">
        <f aca="false">IF(B1317="","",IF(COUNTIF(Campaigns!$A$7:$A$300,B1317)&gt;0,"✓",IF(N(C1317)=0,"– no spend","⚠ add to Campaigns tab")))</f>
        <v/>
      </c>
      <c r="I1317" s="83" t="str">
        <f aca="false">IF(C1317="","",C1317*IF(Settings!$B$24=Settings!$C$6,1,IF(Settings!$B$24="USD",1/INDEX(Settings!$B$29:$B$40,MONTH(A1317)),INDEX(Settings!$B$29:$B$40,MONTH(A1317)))))</f>
        <v/>
      </c>
    </row>
    <row r="1318" customFormat="false" ht="15" hidden="false" customHeight="false" outlineLevel="0" collapsed="false">
      <c r="H1318" s="0" t="str">
        <f aca="false">IF(B1318="","",IF(COUNTIF(Campaigns!$A$7:$A$300,B1318)&gt;0,"✓",IF(N(C1318)=0,"– no spend","⚠ add to Campaigns tab")))</f>
        <v/>
      </c>
      <c r="I1318" s="83" t="str">
        <f aca="false">IF(C1318="","",C1318*IF(Settings!$B$24=Settings!$C$6,1,IF(Settings!$B$24="USD",1/INDEX(Settings!$B$29:$B$40,MONTH(A1318)),INDEX(Settings!$B$29:$B$40,MONTH(A1318)))))</f>
        <v/>
      </c>
    </row>
    <row r="1319" customFormat="false" ht="15" hidden="false" customHeight="false" outlineLevel="0" collapsed="false">
      <c r="H1319" s="0" t="str">
        <f aca="false">IF(B1319="","",IF(COUNTIF(Campaigns!$A$7:$A$300,B1319)&gt;0,"✓",IF(N(C1319)=0,"– no spend","⚠ add to Campaigns tab")))</f>
        <v/>
      </c>
      <c r="I1319" s="83" t="str">
        <f aca="false">IF(C1319="","",C1319*IF(Settings!$B$24=Settings!$C$6,1,IF(Settings!$B$24="USD",1/INDEX(Settings!$B$29:$B$40,MONTH(A1319)),INDEX(Settings!$B$29:$B$40,MONTH(A1319)))))</f>
        <v/>
      </c>
    </row>
    <row r="1320" customFormat="false" ht="15" hidden="false" customHeight="false" outlineLevel="0" collapsed="false">
      <c r="H1320" s="0" t="str">
        <f aca="false">IF(B1320="","",IF(COUNTIF(Campaigns!$A$7:$A$300,B1320)&gt;0,"✓",IF(N(C1320)=0,"– no spend","⚠ add to Campaigns tab")))</f>
        <v/>
      </c>
      <c r="I1320" s="83" t="str">
        <f aca="false">IF(C1320="","",C1320*IF(Settings!$B$24=Settings!$C$6,1,IF(Settings!$B$24="USD",1/INDEX(Settings!$B$29:$B$40,MONTH(A1320)),INDEX(Settings!$B$29:$B$40,MONTH(A1320)))))</f>
        <v/>
      </c>
    </row>
    <row r="1321" customFormat="false" ht="15" hidden="false" customHeight="false" outlineLevel="0" collapsed="false">
      <c r="H1321" s="0" t="str">
        <f aca="false">IF(B1321="","",IF(COUNTIF(Campaigns!$A$7:$A$300,B1321)&gt;0,"✓",IF(N(C1321)=0,"– no spend","⚠ add to Campaigns tab")))</f>
        <v/>
      </c>
      <c r="I1321" s="83" t="str">
        <f aca="false">IF(C1321="","",C1321*IF(Settings!$B$24=Settings!$C$6,1,IF(Settings!$B$24="USD",1/INDEX(Settings!$B$29:$B$40,MONTH(A1321)),INDEX(Settings!$B$29:$B$40,MONTH(A1321)))))</f>
        <v/>
      </c>
    </row>
    <row r="1322" customFormat="false" ht="15" hidden="false" customHeight="false" outlineLevel="0" collapsed="false">
      <c r="H1322" s="0" t="str">
        <f aca="false">IF(B1322="","",IF(COUNTIF(Campaigns!$A$7:$A$300,B1322)&gt;0,"✓",IF(N(C1322)=0,"– no spend","⚠ add to Campaigns tab")))</f>
        <v/>
      </c>
      <c r="I1322" s="83" t="str">
        <f aca="false">IF(C1322="","",C1322*IF(Settings!$B$24=Settings!$C$6,1,IF(Settings!$B$24="USD",1/INDEX(Settings!$B$29:$B$40,MONTH(A1322)),INDEX(Settings!$B$29:$B$40,MONTH(A1322)))))</f>
        <v/>
      </c>
    </row>
    <row r="1323" customFormat="false" ht="15" hidden="false" customHeight="false" outlineLevel="0" collapsed="false">
      <c r="H1323" s="0" t="str">
        <f aca="false">IF(B1323="","",IF(COUNTIF(Campaigns!$A$7:$A$300,B1323)&gt;0,"✓",IF(N(C1323)=0,"– no spend","⚠ add to Campaigns tab")))</f>
        <v/>
      </c>
      <c r="I1323" s="83" t="str">
        <f aca="false">IF(C1323="","",C1323*IF(Settings!$B$24=Settings!$C$6,1,IF(Settings!$B$24="USD",1/INDEX(Settings!$B$29:$B$40,MONTH(A1323)),INDEX(Settings!$B$29:$B$40,MONTH(A1323)))))</f>
        <v/>
      </c>
    </row>
    <row r="1324" customFormat="false" ht="15" hidden="false" customHeight="false" outlineLevel="0" collapsed="false">
      <c r="H1324" s="0" t="str">
        <f aca="false">IF(B1324="","",IF(COUNTIF(Campaigns!$A$7:$A$300,B1324)&gt;0,"✓",IF(N(C1324)=0,"– no spend","⚠ add to Campaigns tab")))</f>
        <v/>
      </c>
      <c r="I1324" s="83" t="str">
        <f aca="false">IF(C1324="","",C1324*IF(Settings!$B$24=Settings!$C$6,1,IF(Settings!$B$24="USD",1/INDEX(Settings!$B$29:$B$40,MONTH(A1324)),INDEX(Settings!$B$29:$B$40,MONTH(A1324)))))</f>
        <v/>
      </c>
    </row>
    <row r="1325" customFormat="false" ht="15" hidden="false" customHeight="false" outlineLevel="0" collapsed="false">
      <c r="H1325" s="0" t="str">
        <f aca="false">IF(B1325="","",IF(COUNTIF(Campaigns!$A$7:$A$300,B1325)&gt;0,"✓",IF(N(C1325)=0,"– no spend","⚠ add to Campaigns tab")))</f>
        <v/>
      </c>
      <c r="I1325" s="83" t="str">
        <f aca="false">IF(C1325="","",C1325*IF(Settings!$B$24=Settings!$C$6,1,IF(Settings!$B$24="USD",1/INDEX(Settings!$B$29:$B$40,MONTH(A1325)),INDEX(Settings!$B$29:$B$40,MONTH(A1325)))))</f>
        <v/>
      </c>
    </row>
    <row r="1326" customFormat="false" ht="15" hidden="false" customHeight="false" outlineLevel="0" collapsed="false">
      <c r="H1326" s="0" t="str">
        <f aca="false">IF(B1326="","",IF(COUNTIF(Campaigns!$A$7:$A$300,B1326)&gt;0,"✓",IF(N(C1326)=0,"– no spend","⚠ add to Campaigns tab")))</f>
        <v/>
      </c>
      <c r="I1326" s="83" t="str">
        <f aca="false">IF(C1326="","",C1326*IF(Settings!$B$24=Settings!$C$6,1,IF(Settings!$B$24="USD",1/INDEX(Settings!$B$29:$B$40,MONTH(A1326)),INDEX(Settings!$B$29:$B$40,MONTH(A1326)))))</f>
        <v/>
      </c>
    </row>
    <row r="1327" customFormat="false" ht="15" hidden="false" customHeight="false" outlineLevel="0" collapsed="false">
      <c r="H1327" s="0" t="str">
        <f aca="false">IF(B1327="","",IF(COUNTIF(Campaigns!$A$7:$A$300,B1327)&gt;0,"✓",IF(N(C1327)=0,"– no spend","⚠ add to Campaigns tab")))</f>
        <v/>
      </c>
      <c r="I1327" s="83" t="str">
        <f aca="false">IF(C1327="","",C1327*IF(Settings!$B$24=Settings!$C$6,1,IF(Settings!$B$24="USD",1/INDEX(Settings!$B$29:$B$40,MONTH(A1327)),INDEX(Settings!$B$29:$B$40,MONTH(A1327)))))</f>
        <v/>
      </c>
    </row>
    <row r="1328" customFormat="false" ht="15" hidden="false" customHeight="false" outlineLevel="0" collapsed="false">
      <c r="H1328" s="0" t="str">
        <f aca="false">IF(B1328="","",IF(COUNTIF(Campaigns!$A$7:$A$300,B1328)&gt;0,"✓",IF(N(C1328)=0,"– no spend","⚠ add to Campaigns tab")))</f>
        <v/>
      </c>
      <c r="I1328" s="83" t="str">
        <f aca="false">IF(C1328="","",C1328*IF(Settings!$B$24=Settings!$C$6,1,IF(Settings!$B$24="USD",1/INDEX(Settings!$B$29:$B$40,MONTH(A1328)),INDEX(Settings!$B$29:$B$40,MONTH(A1328)))))</f>
        <v/>
      </c>
    </row>
    <row r="1329" customFormat="false" ht="15" hidden="false" customHeight="false" outlineLevel="0" collapsed="false">
      <c r="H1329" s="0" t="str">
        <f aca="false">IF(B1329="","",IF(COUNTIF(Campaigns!$A$7:$A$300,B1329)&gt;0,"✓",IF(N(C1329)=0,"– no spend","⚠ add to Campaigns tab")))</f>
        <v/>
      </c>
      <c r="I1329" s="83" t="str">
        <f aca="false">IF(C1329="","",C1329*IF(Settings!$B$24=Settings!$C$6,1,IF(Settings!$B$24="USD",1/INDEX(Settings!$B$29:$B$40,MONTH(A1329)),INDEX(Settings!$B$29:$B$40,MONTH(A1329)))))</f>
        <v/>
      </c>
    </row>
    <row r="1330" customFormat="false" ht="15" hidden="false" customHeight="false" outlineLevel="0" collapsed="false">
      <c r="H1330" s="0" t="str">
        <f aca="false">IF(B1330="","",IF(COUNTIF(Campaigns!$A$7:$A$300,B1330)&gt;0,"✓",IF(N(C1330)=0,"– no spend","⚠ add to Campaigns tab")))</f>
        <v/>
      </c>
      <c r="I1330" s="83" t="str">
        <f aca="false">IF(C1330="","",C1330*IF(Settings!$B$24=Settings!$C$6,1,IF(Settings!$B$24="USD",1/INDEX(Settings!$B$29:$B$40,MONTH(A1330)),INDEX(Settings!$B$29:$B$40,MONTH(A1330)))))</f>
        <v/>
      </c>
    </row>
    <row r="1331" customFormat="false" ht="15" hidden="false" customHeight="false" outlineLevel="0" collapsed="false">
      <c r="H1331" s="0" t="str">
        <f aca="false">IF(B1331="","",IF(COUNTIF(Campaigns!$A$7:$A$300,B1331)&gt;0,"✓",IF(N(C1331)=0,"– no spend","⚠ add to Campaigns tab")))</f>
        <v/>
      </c>
      <c r="I1331" s="83" t="str">
        <f aca="false">IF(C1331="","",C1331*IF(Settings!$B$24=Settings!$C$6,1,IF(Settings!$B$24="USD",1/INDEX(Settings!$B$29:$B$40,MONTH(A1331)),INDEX(Settings!$B$29:$B$40,MONTH(A1331)))))</f>
        <v/>
      </c>
    </row>
    <row r="1332" customFormat="false" ht="15" hidden="false" customHeight="false" outlineLevel="0" collapsed="false">
      <c r="H1332" s="0" t="str">
        <f aca="false">IF(B1332="","",IF(COUNTIF(Campaigns!$A$7:$A$300,B1332)&gt;0,"✓",IF(N(C1332)=0,"– no spend","⚠ add to Campaigns tab")))</f>
        <v/>
      </c>
      <c r="I1332" s="83" t="str">
        <f aca="false">IF(C1332="","",C1332*IF(Settings!$B$24=Settings!$C$6,1,IF(Settings!$B$24="USD",1/INDEX(Settings!$B$29:$B$40,MONTH(A1332)),INDEX(Settings!$B$29:$B$40,MONTH(A1332)))))</f>
        <v/>
      </c>
    </row>
    <row r="1333" customFormat="false" ht="15" hidden="false" customHeight="false" outlineLevel="0" collapsed="false">
      <c r="H1333" s="0" t="str">
        <f aca="false">IF(B1333="","",IF(COUNTIF(Campaigns!$A$7:$A$300,B1333)&gt;0,"✓",IF(N(C1333)=0,"– no spend","⚠ add to Campaigns tab")))</f>
        <v/>
      </c>
      <c r="I1333" s="83" t="str">
        <f aca="false">IF(C1333="","",C1333*IF(Settings!$B$24=Settings!$C$6,1,IF(Settings!$B$24="USD",1/INDEX(Settings!$B$29:$B$40,MONTH(A1333)),INDEX(Settings!$B$29:$B$40,MONTH(A1333)))))</f>
        <v/>
      </c>
    </row>
    <row r="1334" customFormat="false" ht="15" hidden="false" customHeight="false" outlineLevel="0" collapsed="false">
      <c r="H1334" s="0" t="str">
        <f aca="false">IF(B1334="","",IF(COUNTIF(Campaigns!$A$7:$A$300,B1334)&gt;0,"✓",IF(N(C1334)=0,"– no spend","⚠ add to Campaigns tab")))</f>
        <v/>
      </c>
      <c r="I1334" s="83" t="str">
        <f aca="false">IF(C1334="","",C1334*IF(Settings!$B$24=Settings!$C$6,1,IF(Settings!$B$24="USD",1/INDEX(Settings!$B$29:$B$40,MONTH(A1334)),INDEX(Settings!$B$29:$B$40,MONTH(A1334)))))</f>
        <v/>
      </c>
    </row>
    <row r="1335" customFormat="false" ht="15" hidden="false" customHeight="false" outlineLevel="0" collapsed="false">
      <c r="H1335" s="0" t="str">
        <f aca="false">IF(B1335="","",IF(COUNTIF(Campaigns!$A$7:$A$300,B1335)&gt;0,"✓",IF(N(C1335)=0,"– no spend","⚠ add to Campaigns tab")))</f>
        <v/>
      </c>
      <c r="I1335" s="83" t="str">
        <f aca="false">IF(C1335="","",C1335*IF(Settings!$B$24=Settings!$C$6,1,IF(Settings!$B$24="USD",1/INDEX(Settings!$B$29:$B$40,MONTH(A1335)),INDEX(Settings!$B$29:$B$40,MONTH(A1335)))))</f>
        <v/>
      </c>
    </row>
    <row r="1336" customFormat="false" ht="15" hidden="false" customHeight="false" outlineLevel="0" collapsed="false">
      <c r="H1336" s="0" t="str">
        <f aca="false">IF(B1336="","",IF(COUNTIF(Campaigns!$A$7:$A$300,B1336)&gt;0,"✓",IF(N(C1336)=0,"– no spend","⚠ add to Campaigns tab")))</f>
        <v/>
      </c>
      <c r="I1336" s="83" t="str">
        <f aca="false">IF(C1336="","",C1336*IF(Settings!$B$24=Settings!$C$6,1,IF(Settings!$B$24="USD",1/INDEX(Settings!$B$29:$B$40,MONTH(A1336)),INDEX(Settings!$B$29:$B$40,MONTH(A1336)))))</f>
        <v/>
      </c>
    </row>
    <row r="1337" customFormat="false" ht="15" hidden="false" customHeight="false" outlineLevel="0" collapsed="false">
      <c r="H1337" s="0" t="str">
        <f aca="false">IF(B1337="","",IF(COUNTIF(Campaigns!$A$7:$A$300,B1337)&gt;0,"✓",IF(N(C1337)=0,"– no spend","⚠ add to Campaigns tab")))</f>
        <v/>
      </c>
      <c r="I1337" s="83" t="str">
        <f aca="false">IF(C1337="","",C1337*IF(Settings!$B$24=Settings!$C$6,1,IF(Settings!$B$24="USD",1/INDEX(Settings!$B$29:$B$40,MONTH(A1337)),INDEX(Settings!$B$29:$B$40,MONTH(A1337)))))</f>
        <v/>
      </c>
    </row>
    <row r="1338" customFormat="false" ht="15" hidden="false" customHeight="false" outlineLevel="0" collapsed="false">
      <c r="H1338" s="0" t="str">
        <f aca="false">IF(B1338="","",IF(COUNTIF(Campaigns!$A$7:$A$300,B1338)&gt;0,"✓",IF(N(C1338)=0,"– no spend","⚠ add to Campaigns tab")))</f>
        <v/>
      </c>
      <c r="I1338" s="83" t="str">
        <f aca="false">IF(C1338="","",C1338*IF(Settings!$B$24=Settings!$C$6,1,IF(Settings!$B$24="USD",1/INDEX(Settings!$B$29:$B$40,MONTH(A1338)),INDEX(Settings!$B$29:$B$40,MONTH(A1338)))))</f>
        <v/>
      </c>
    </row>
    <row r="1339" customFormat="false" ht="15" hidden="false" customHeight="false" outlineLevel="0" collapsed="false">
      <c r="H1339" s="0" t="str">
        <f aca="false">IF(B1339="","",IF(COUNTIF(Campaigns!$A$7:$A$300,B1339)&gt;0,"✓",IF(N(C1339)=0,"– no spend","⚠ add to Campaigns tab")))</f>
        <v/>
      </c>
      <c r="I1339" s="83" t="str">
        <f aca="false">IF(C1339="","",C1339*IF(Settings!$B$24=Settings!$C$6,1,IF(Settings!$B$24="USD",1/INDEX(Settings!$B$29:$B$40,MONTH(A1339)),INDEX(Settings!$B$29:$B$40,MONTH(A1339)))))</f>
        <v/>
      </c>
    </row>
    <row r="1340" customFormat="false" ht="15" hidden="false" customHeight="false" outlineLevel="0" collapsed="false">
      <c r="H1340" s="0" t="str">
        <f aca="false">IF(B1340="","",IF(COUNTIF(Campaigns!$A$7:$A$300,B1340)&gt;0,"✓",IF(N(C1340)=0,"– no spend","⚠ add to Campaigns tab")))</f>
        <v/>
      </c>
      <c r="I1340" s="83" t="str">
        <f aca="false">IF(C1340="","",C1340*IF(Settings!$B$24=Settings!$C$6,1,IF(Settings!$B$24="USD",1/INDEX(Settings!$B$29:$B$40,MONTH(A1340)),INDEX(Settings!$B$29:$B$40,MONTH(A1340)))))</f>
        <v/>
      </c>
    </row>
    <row r="1341" customFormat="false" ht="15" hidden="false" customHeight="false" outlineLevel="0" collapsed="false">
      <c r="H1341" s="0" t="str">
        <f aca="false">IF(B1341="","",IF(COUNTIF(Campaigns!$A$7:$A$300,B1341)&gt;0,"✓",IF(N(C1341)=0,"– no spend","⚠ add to Campaigns tab")))</f>
        <v/>
      </c>
      <c r="I1341" s="83" t="str">
        <f aca="false">IF(C1341="","",C1341*IF(Settings!$B$24=Settings!$C$6,1,IF(Settings!$B$24="USD",1/INDEX(Settings!$B$29:$B$40,MONTH(A1341)),INDEX(Settings!$B$29:$B$40,MONTH(A1341)))))</f>
        <v/>
      </c>
    </row>
    <row r="1342" customFormat="false" ht="15" hidden="false" customHeight="false" outlineLevel="0" collapsed="false">
      <c r="H1342" s="0" t="str">
        <f aca="false">IF(B1342="","",IF(COUNTIF(Campaigns!$A$7:$A$300,B1342)&gt;0,"✓",IF(N(C1342)=0,"– no spend","⚠ add to Campaigns tab")))</f>
        <v/>
      </c>
      <c r="I1342" s="83" t="str">
        <f aca="false">IF(C1342="","",C1342*IF(Settings!$B$24=Settings!$C$6,1,IF(Settings!$B$24="USD",1/INDEX(Settings!$B$29:$B$40,MONTH(A1342)),INDEX(Settings!$B$29:$B$40,MONTH(A1342)))))</f>
        <v/>
      </c>
    </row>
    <row r="1343" customFormat="false" ht="15" hidden="false" customHeight="false" outlineLevel="0" collapsed="false">
      <c r="H1343" s="0" t="str">
        <f aca="false">IF(B1343="","",IF(COUNTIF(Campaigns!$A$7:$A$300,B1343)&gt;0,"✓",IF(N(C1343)=0,"– no spend","⚠ add to Campaigns tab")))</f>
        <v/>
      </c>
      <c r="I1343" s="83" t="str">
        <f aca="false">IF(C1343="","",C1343*IF(Settings!$B$24=Settings!$C$6,1,IF(Settings!$B$24="USD",1/INDEX(Settings!$B$29:$B$40,MONTH(A1343)),INDEX(Settings!$B$29:$B$40,MONTH(A1343)))))</f>
        <v/>
      </c>
    </row>
    <row r="1344" customFormat="false" ht="15" hidden="false" customHeight="false" outlineLevel="0" collapsed="false">
      <c r="H1344" s="0" t="str">
        <f aca="false">IF(B1344="","",IF(COUNTIF(Campaigns!$A$7:$A$300,B1344)&gt;0,"✓",IF(N(C1344)=0,"– no spend","⚠ add to Campaigns tab")))</f>
        <v/>
      </c>
      <c r="I1344" s="83" t="str">
        <f aca="false">IF(C1344="","",C1344*IF(Settings!$B$24=Settings!$C$6,1,IF(Settings!$B$24="USD",1/INDEX(Settings!$B$29:$B$40,MONTH(A1344)),INDEX(Settings!$B$29:$B$40,MONTH(A1344)))))</f>
        <v/>
      </c>
    </row>
    <row r="1345" customFormat="false" ht="15" hidden="false" customHeight="false" outlineLevel="0" collapsed="false">
      <c r="H1345" s="0" t="str">
        <f aca="false">IF(B1345="","",IF(COUNTIF(Campaigns!$A$7:$A$300,B1345)&gt;0,"✓",IF(N(C1345)=0,"– no spend","⚠ add to Campaigns tab")))</f>
        <v/>
      </c>
      <c r="I1345" s="83" t="str">
        <f aca="false">IF(C1345="","",C1345*IF(Settings!$B$24=Settings!$C$6,1,IF(Settings!$B$24="USD",1/INDEX(Settings!$B$29:$B$40,MONTH(A1345)),INDEX(Settings!$B$29:$B$40,MONTH(A1345)))))</f>
        <v/>
      </c>
    </row>
    <row r="1346" customFormat="false" ht="15" hidden="false" customHeight="false" outlineLevel="0" collapsed="false">
      <c r="H1346" s="0" t="str">
        <f aca="false">IF(B1346="","",IF(COUNTIF(Campaigns!$A$7:$A$300,B1346)&gt;0,"✓",IF(N(C1346)=0,"– no spend","⚠ add to Campaigns tab")))</f>
        <v/>
      </c>
      <c r="I1346" s="83" t="str">
        <f aca="false">IF(C1346="","",C1346*IF(Settings!$B$24=Settings!$C$6,1,IF(Settings!$B$24="USD",1/INDEX(Settings!$B$29:$B$40,MONTH(A1346)),INDEX(Settings!$B$29:$B$40,MONTH(A1346)))))</f>
        <v/>
      </c>
    </row>
    <row r="1347" customFormat="false" ht="15" hidden="false" customHeight="false" outlineLevel="0" collapsed="false">
      <c r="H1347" s="0" t="str">
        <f aca="false">IF(B1347="","",IF(COUNTIF(Campaigns!$A$7:$A$300,B1347)&gt;0,"✓",IF(N(C1347)=0,"– no spend","⚠ add to Campaigns tab")))</f>
        <v/>
      </c>
      <c r="I1347" s="83" t="str">
        <f aca="false">IF(C1347="","",C1347*IF(Settings!$B$24=Settings!$C$6,1,IF(Settings!$B$24="USD",1/INDEX(Settings!$B$29:$B$40,MONTH(A1347)),INDEX(Settings!$B$29:$B$40,MONTH(A1347)))))</f>
        <v/>
      </c>
    </row>
    <row r="1348" customFormat="false" ht="15" hidden="false" customHeight="false" outlineLevel="0" collapsed="false">
      <c r="H1348" s="0" t="str">
        <f aca="false">IF(B1348="","",IF(COUNTIF(Campaigns!$A$7:$A$300,B1348)&gt;0,"✓",IF(N(C1348)=0,"– no spend","⚠ add to Campaigns tab")))</f>
        <v/>
      </c>
      <c r="I1348" s="83" t="str">
        <f aca="false">IF(C1348="","",C1348*IF(Settings!$B$24=Settings!$C$6,1,IF(Settings!$B$24="USD",1/INDEX(Settings!$B$29:$B$40,MONTH(A1348)),INDEX(Settings!$B$29:$B$40,MONTH(A1348)))))</f>
        <v/>
      </c>
    </row>
    <row r="1349" customFormat="false" ht="15" hidden="false" customHeight="false" outlineLevel="0" collapsed="false">
      <c r="H1349" s="0" t="str">
        <f aca="false">IF(B1349="","",IF(COUNTIF(Campaigns!$A$7:$A$300,B1349)&gt;0,"✓",IF(N(C1349)=0,"– no spend","⚠ add to Campaigns tab")))</f>
        <v/>
      </c>
      <c r="I1349" s="83" t="str">
        <f aca="false">IF(C1349="","",C1349*IF(Settings!$B$24=Settings!$C$6,1,IF(Settings!$B$24="USD",1/INDEX(Settings!$B$29:$B$40,MONTH(A1349)),INDEX(Settings!$B$29:$B$40,MONTH(A1349)))))</f>
        <v/>
      </c>
    </row>
    <row r="1350" customFormat="false" ht="15" hidden="false" customHeight="false" outlineLevel="0" collapsed="false">
      <c r="H1350" s="0" t="str">
        <f aca="false">IF(B1350="","",IF(COUNTIF(Campaigns!$A$7:$A$300,B1350)&gt;0,"✓",IF(N(C1350)=0,"– no spend","⚠ add to Campaigns tab")))</f>
        <v/>
      </c>
      <c r="I1350" s="83" t="str">
        <f aca="false">IF(C1350="","",C1350*IF(Settings!$B$24=Settings!$C$6,1,IF(Settings!$B$24="USD",1/INDEX(Settings!$B$29:$B$40,MONTH(A1350)),INDEX(Settings!$B$29:$B$40,MONTH(A1350)))))</f>
        <v/>
      </c>
    </row>
    <row r="1351" customFormat="false" ht="15" hidden="false" customHeight="false" outlineLevel="0" collapsed="false">
      <c r="H1351" s="0" t="str">
        <f aca="false">IF(B1351="","",IF(COUNTIF(Campaigns!$A$7:$A$300,B1351)&gt;0,"✓",IF(N(C1351)=0,"– no spend","⚠ add to Campaigns tab")))</f>
        <v/>
      </c>
      <c r="I1351" s="83" t="str">
        <f aca="false">IF(C1351="","",C1351*IF(Settings!$B$24=Settings!$C$6,1,IF(Settings!$B$24="USD",1/INDEX(Settings!$B$29:$B$40,MONTH(A1351)),INDEX(Settings!$B$29:$B$40,MONTH(A1351)))))</f>
        <v/>
      </c>
    </row>
    <row r="1352" customFormat="false" ht="15" hidden="false" customHeight="false" outlineLevel="0" collapsed="false">
      <c r="H1352" s="0" t="str">
        <f aca="false">IF(B1352="","",IF(COUNTIF(Campaigns!$A$7:$A$300,B1352)&gt;0,"✓",IF(N(C1352)=0,"– no spend","⚠ add to Campaigns tab")))</f>
        <v/>
      </c>
      <c r="I1352" s="83" t="str">
        <f aca="false">IF(C1352="","",C1352*IF(Settings!$B$24=Settings!$C$6,1,IF(Settings!$B$24="USD",1/INDEX(Settings!$B$29:$B$40,MONTH(A1352)),INDEX(Settings!$B$29:$B$40,MONTH(A1352)))))</f>
        <v/>
      </c>
    </row>
    <row r="1353" customFormat="false" ht="15" hidden="false" customHeight="false" outlineLevel="0" collapsed="false">
      <c r="H1353" s="0" t="str">
        <f aca="false">IF(B1353="","",IF(COUNTIF(Campaigns!$A$7:$A$300,B1353)&gt;0,"✓",IF(N(C1353)=0,"– no spend","⚠ add to Campaigns tab")))</f>
        <v/>
      </c>
      <c r="I1353" s="83" t="str">
        <f aca="false">IF(C1353="","",C1353*IF(Settings!$B$24=Settings!$C$6,1,IF(Settings!$B$24="USD",1/INDEX(Settings!$B$29:$B$40,MONTH(A1353)),INDEX(Settings!$B$29:$B$40,MONTH(A1353)))))</f>
        <v/>
      </c>
    </row>
    <row r="1354" customFormat="false" ht="15" hidden="false" customHeight="false" outlineLevel="0" collapsed="false">
      <c r="H1354" s="0" t="str">
        <f aca="false">IF(B1354="","",IF(COUNTIF(Campaigns!$A$7:$A$300,B1354)&gt;0,"✓",IF(N(C1354)=0,"– no spend","⚠ add to Campaigns tab")))</f>
        <v/>
      </c>
      <c r="I1354" s="83" t="str">
        <f aca="false">IF(C1354="","",C1354*IF(Settings!$B$24=Settings!$C$6,1,IF(Settings!$B$24="USD",1/INDEX(Settings!$B$29:$B$40,MONTH(A1354)),INDEX(Settings!$B$29:$B$40,MONTH(A1354)))))</f>
        <v/>
      </c>
    </row>
    <row r="1355" customFormat="false" ht="15" hidden="false" customHeight="false" outlineLevel="0" collapsed="false">
      <c r="H1355" s="0" t="str">
        <f aca="false">IF(B1355="","",IF(COUNTIF(Campaigns!$A$7:$A$300,B1355)&gt;0,"✓",IF(N(C1355)=0,"– no spend","⚠ add to Campaigns tab")))</f>
        <v/>
      </c>
      <c r="I1355" s="83" t="str">
        <f aca="false">IF(C1355="","",C1355*IF(Settings!$B$24=Settings!$C$6,1,IF(Settings!$B$24="USD",1/INDEX(Settings!$B$29:$B$40,MONTH(A1355)),INDEX(Settings!$B$29:$B$40,MONTH(A1355)))))</f>
        <v/>
      </c>
    </row>
    <row r="1356" customFormat="false" ht="15" hidden="false" customHeight="false" outlineLevel="0" collapsed="false">
      <c r="H1356" s="0" t="str">
        <f aca="false">IF(B1356="","",IF(COUNTIF(Campaigns!$A$7:$A$300,B1356)&gt;0,"✓",IF(N(C1356)=0,"– no spend","⚠ add to Campaigns tab")))</f>
        <v/>
      </c>
      <c r="I1356" s="83" t="str">
        <f aca="false">IF(C1356="","",C1356*IF(Settings!$B$24=Settings!$C$6,1,IF(Settings!$B$24="USD",1/INDEX(Settings!$B$29:$B$40,MONTH(A1356)),INDEX(Settings!$B$29:$B$40,MONTH(A1356)))))</f>
        <v/>
      </c>
    </row>
    <row r="1357" customFormat="false" ht="15" hidden="false" customHeight="false" outlineLevel="0" collapsed="false">
      <c r="H1357" s="0" t="str">
        <f aca="false">IF(B1357="","",IF(COUNTIF(Campaigns!$A$7:$A$300,B1357)&gt;0,"✓",IF(N(C1357)=0,"– no spend","⚠ add to Campaigns tab")))</f>
        <v/>
      </c>
      <c r="I1357" s="83" t="str">
        <f aca="false">IF(C1357="","",C1357*IF(Settings!$B$24=Settings!$C$6,1,IF(Settings!$B$24="USD",1/INDEX(Settings!$B$29:$B$40,MONTH(A1357)),INDEX(Settings!$B$29:$B$40,MONTH(A1357)))))</f>
        <v/>
      </c>
    </row>
    <row r="1358" customFormat="false" ht="15" hidden="false" customHeight="false" outlineLevel="0" collapsed="false">
      <c r="H1358" s="0" t="str">
        <f aca="false">IF(B1358="","",IF(COUNTIF(Campaigns!$A$7:$A$300,B1358)&gt;0,"✓",IF(N(C1358)=0,"– no spend","⚠ add to Campaigns tab")))</f>
        <v/>
      </c>
      <c r="I1358" s="83" t="str">
        <f aca="false">IF(C1358="","",C1358*IF(Settings!$B$24=Settings!$C$6,1,IF(Settings!$B$24="USD",1/INDEX(Settings!$B$29:$B$40,MONTH(A1358)),INDEX(Settings!$B$29:$B$40,MONTH(A1358)))))</f>
        <v/>
      </c>
    </row>
    <row r="1359" customFormat="false" ht="15" hidden="false" customHeight="false" outlineLevel="0" collapsed="false">
      <c r="H1359" s="0" t="str">
        <f aca="false">IF(B1359="","",IF(COUNTIF(Campaigns!$A$7:$A$300,B1359)&gt;0,"✓",IF(N(C1359)=0,"– no spend","⚠ add to Campaigns tab")))</f>
        <v/>
      </c>
      <c r="I1359" s="83" t="str">
        <f aca="false">IF(C1359="","",C1359*IF(Settings!$B$24=Settings!$C$6,1,IF(Settings!$B$24="USD",1/INDEX(Settings!$B$29:$B$40,MONTH(A1359)),INDEX(Settings!$B$29:$B$40,MONTH(A1359)))))</f>
        <v/>
      </c>
    </row>
    <row r="1360" customFormat="false" ht="15" hidden="false" customHeight="false" outlineLevel="0" collapsed="false">
      <c r="H1360" s="0" t="str">
        <f aca="false">IF(B1360="","",IF(COUNTIF(Campaigns!$A$7:$A$300,B1360)&gt;0,"✓",IF(N(C1360)=0,"– no spend","⚠ add to Campaigns tab")))</f>
        <v/>
      </c>
      <c r="I1360" s="83" t="str">
        <f aca="false">IF(C1360="","",C1360*IF(Settings!$B$24=Settings!$C$6,1,IF(Settings!$B$24="USD",1/INDEX(Settings!$B$29:$B$40,MONTH(A1360)),INDEX(Settings!$B$29:$B$40,MONTH(A1360)))))</f>
        <v/>
      </c>
    </row>
    <row r="1361" customFormat="false" ht="15" hidden="false" customHeight="false" outlineLevel="0" collapsed="false">
      <c r="H1361" s="0" t="str">
        <f aca="false">IF(B1361="","",IF(COUNTIF(Campaigns!$A$7:$A$300,B1361)&gt;0,"✓",IF(N(C1361)=0,"– no spend","⚠ add to Campaigns tab")))</f>
        <v/>
      </c>
      <c r="I1361" s="83" t="str">
        <f aca="false">IF(C1361="","",C1361*IF(Settings!$B$24=Settings!$C$6,1,IF(Settings!$B$24="USD",1/INDEX(Settings!$B$29:$B$40,MONTH(A1361)),INDEX(Settings!$B$29:$B$40,MONTH(A1361)))))</f>
        <v/>
      </c>
    </row>
    <row r="1362" customFormat="false" ht="15" hidden="false" customHeight="false" outlineLevel="0" collapsed="false">
      <c r="H1362" s="0" t="str">
        <f aca="false">IF(B1362="","",IF(COUNTIF(Campaigns!$A$7:$A$300,B1362)&gt;0,"✓",IF(N(C1362)=0,"– no spend","⚠ add to Campaigns tab")))</f>
        <v/>
      </c>
      <c r="I1362" s="83" t="str">
        <f aca="false">IF(C1362="","",C1362*IF(Settings!$B$24=Settings!$C$6,1,IF(Settings!$B$24="USD",1/INDEX(Settings!$B$29:$B$40,MONTH(A1362)),INDEX(Settings!$B$29:$B$40,MONTH(A1362)))))</f>
        <v/>
      </c>
    </row>
    <row r="1363" customFormat="false" ht="15" hidden="false" customHeight="false" outlineLevel="0" collapsed="false">
      <c r="H1363" s="0" t="str">
        <f aca="false">IF(B1363="","",IF(COUNTIF(Campaigns!$A$7:$A$300,B1363)&gt;0,"✓",IF(N(C1363)=0,"– no spend","⚠ add to Campaigns tab")))</f>
        <v/>
      </c>
      <c r="I1363" s="83" t="str">
        <f aca="false">IF(C1363="","",C1363*IF(Settings!$B$24=Settings!$C$6,1,IF(Settings!$B$24="USD",1/INDEX(Settings!$B$29:$B$40,MONTH(A1363)),INDEX(Settings!$B$29:$B$40,MONTH(A1363)))))</f>
        <v/>
      </c>
    </row>
    <row r="1364" customFormat="false" ht="15" hidden="false" customHeight="false" outlineLevel="0" collapsed="false">
      <c r="H1364" s="0" t="str">
        <f aca="false">IF(B1364="","",IF(COUNTIF(Campaigns!$A$7:$A$300,B1364)&gt;0,"✓",IF(N(C1364)=0,"– no spend","⚠ add to Campaigns tab")))</f>
        <v/>
      </c>
      <c r="I1364" s="83" t="str">
        <f aca="false">IF(C1364="","",C1364*IF(Settings!$B$24=Settings!$C$6,1,IF(Settings!$B$24="USD",1/INDEX(Settings!$B$29:$B$40,MONTH(A1364)),INDEX(Settings!$B$29:$B$40,MONTH(A1364)))))</f>
        <v/>
      </c>
    </row>
    <row r="1365" customFormat="false" ht="15" hidden="false" customHeight="false" outlineLevel="0" collapsed="false">
      <c r="H1365" s="0" t="str">
        <f aca="false">IF(B1365="","",IF(COUNTIF(Campaigns!$A$7:$A$300,B1365)&gt;0,"✓",IF(N(C1365)=0,"– no spend","⚠ add to Campaigns tab")))</f>
        <v/>
      </c>
      <c r="I1365" s="83" t="str">
        <f aca="false">IF(C1365="","",C1365*IF(Settings!$B$24=Settings!$C$6,1,IF(Settings!$B$24="USD",1/INDEX(Settings!$B$29:$B$40,MONTH(A1365)),INDEX(Settings!$B$29:$B$40,MONTH(A1365)))))</f>
        <v/>
      </c>
    </row>
    <row r="1366" customFormat="false" ht="15" hidden="false" customHeight="false" outlineLevel="0" collapsed="false">
      <c r="H1366" s="0" t="str">
        <f aca="false">IF(B1366="","",IF(COUNTIF(Campaigns!$A$7:$A$300,B1366)&gt;0,"✓",IF(N(C1366)=0,"– no spend","⚠ add to Campaigns tab")))</f>
        <v/>
      </c>
      <c r="I1366" s="83" t="str">
        <f aca="false">IF(C1366="","",C1366*IF(Settings!$B$24=Settings!$C$6,1,IF(Settings!$B$24="USD",1/INDEX(Settings!$B$29:$B$40,MONTH(A1366)),INDEX(Settings!$B$29:$B$40,MONTH(A1366)))))</f>
        <v/>
      </c>
    </row>
    <row r="1367" customFormat="false" ht="15" hidden="false" customHeight="false" outlineLevel="0" collapsed="false">
      <c r="H1367" s="0" t="str">
        <f aca="false">IF(B1367="","",IF(COUNTIF(Campaigns!$A$7:$A$300,B1367)&gt;0,"✓",IF(N(C1367)=0,"– no spend","⚠ add to Campaigns tab")))</f>
        <v/>
      </c>
      <c r="I1367" s="83" t="str">
        <f aca="false">IF(C1367="","",C1367*IF(Settings!$B$24=Settings!$C$6,1,IF(Settings!$B$24="USD",1/INDEX(Settings!$B$29:$B$40,MONTH(A1367)),INDEX(Settings!$B$29:$B$40,MONTH(A1367)))))</f>
        <v/>
      </c>
    </row>
    <row r="1368" customFormat="false" ht="15" hidden="false" customHeight="false" outlineLevel="0" collapsed="false">
      <c r="H1368" s="0" t="str">
        <f aca="false">IF(B1368="","",IF(COUNTIF(Campaigns!$A$7:$A$300,B1368)&gt;0,"✓",IF(N(C1368)=0,"– no spend","⚠ add to Campaigns tab")))</f>
        <v/>
      </c>
      <c r="I1368" s="83" t="str">
        <f aca="false">IF(C1368="","",C1368*IF(Settings!$B$24=Settings!$C$6,1,IF(Settings!$B$24="USD",1/INDEX(Settings!$B$29:$B$40,MONTH(A1368)),INDEX(Settings!$B$29:$B$40,MONTH(A1368)))))</f>
        <v/>
      </c>
    </row>
    <row r="1369" customFormat="false" ht="15" hidden="false" customHeight="false" outlineLevel="0" collapsed="false">
      <c r="H1369" s="0" t="str">
        <f aca="false">IF(B1369="","",IF(COUNTIF(Campaigns!$A$7:$A$300,B1369)&gt;0,"✓",IF(N(C1369)=0,"– no spend","⚠ add to Campaigns tab")))</f>
        <v/>
      </c>
      <c r="I1369" s="83" t="str">
        <f aca="false">IF(C1369="","",C1369*IF(Settings!$B$24=Settings!$C$6,1,IF(Settings!$B$24="USD",1/INDEX(Settings!$B$29:$B$40,MONTH(A1369)),INDEX(Settings!$B$29:$B$40,MONTH(A1369)))))</f>
        <v/>
      </c>
    </row>
    <row r="1370" customFormat="false" ht="15" hidden="false" customHeight="false" outlineLevel="0" collapsed="false">
      <c r="H1370" s="0" t="str">
        <f aca="false">IF(B1370="","",IF(COUNTIF(Campaigns!$A$7:$A$300,B1370)&gt;0,"✓",IF(N(C1370)=0,"– no spend","⚠ add to Campaigns tab")))</f>
        <v/>
      </c>
      <c r="I1370" s="83" t="str">
        <f aca="false">IF(C1370="","",C1370*IF(Settings!$B$24=Settings!$C$6,1,IF(Settings!$B$24="USD",1/INDEX(Settings!$B$29:$B$40,MONTH(A1370)),INDEX(Settings!$B$29:$B$40,MONTH(A1370)))))</f>
        <v/>
      </c>
    </row>
    <row r="1371" customFormat="false" ht="15" hidden="false" customHeight="false" outlineLevel="0" collapsed="false">
      <c r="H1371" s="0" t="str">
        <f aca="false">IF(B1371="","",IF(COUNTIF(Campaigns!$A$7:$A$300,B1371)&gt;0,"✓",IF(N(C1371)=0,"– no spend","⚠ add to Campaigns tab")))</f>
        <v/>
      </c>
      <c r="I1371" s="83" t="str">
        <f aca="false">IF(C1371="","",C1371*IF(Settings!$B$24=Settings!$C$6,1,IF(Settings!$B$24="USD",1/INDEX(Settings!$B$29:$B$40,MONTH(A1371)),INDEX(Settings!$B$29:$B$40,MONTH(A1371)))))</f>
        <v/>
      </c>
    </row>
    <row r="1372" customFormat="false" ht="15" hidden="false" customHeight="false" outlineLevel="0" collapsed="false">
      <c r="H1372" s="0" t="str">
        <f aca="false">IF(B1372="","",IF(COUNTIF(Campaigns!$A$7:$A$300,B1372)&gt;0,"✓",IF(N(C1372)=0,"– no spend","⚠ add to Campaigns tab")))</f>
        <v/>
      </c>
      <c r="I1372" s="83" t="str">
        <f aca="false">IF(C1372="","",C1372*IF(Settings!$B$24=Settings!$C$6,1,IF(Settings!$B$24="USD",1/INDEX(Settings!$B$29:$B$40,MONTH(A1372)),INDEX(Settings!$B$29:$B$40,MONTH(A1372)))))</f>
        <v/>
      </c>
    </row>
    <row r="1373" customFormat="false" ht="15" hidden="false" customHeight="false" outlineLevel="0" collapsed="false">
      <c r="H1373" s="0" t="str">
        <f aca="false">IF(B1373="","",IF(COUNTIF(Campaigns!$A$7:$A$300,B1373)&gt;0,"✓",IF(N(C1373)=0,"– no spend","⚠ add to Campaigns tab")))</f>
        <v/>
      </c>
      <c r="I1373" s="83" t="str">
        <f aca="false">IF(C1373="","",C1373*IF(Settings!$B$24=Settings!$C$6,1,IF(Settings!$B$24="USD",1/INDEX(Settings!$B$29:$B$40,MONTH(A1373)),INDEX(Settings!$B$29:$B$40,MONTH(A1373)))))</f>
        <v/>
      </c>
    </row>
    <row r="1374" customFormat="false" ht="15" hidden="false" customHeight="false" outlineLevel="0" collapsed="false">
      <c r="H1374" s="0" t="str">
        <f aca="false">IF(B1374="","",IF(COUNTIF(Campaigns!$A$7:$A$300,B1374)&gt;0,"✓",IF(N(C1374)=0,"– no spend","⚠ add to Campaigns tab")))</f>
        <v/>
      </c>
      <c r="I1374" s="83" t="str">
        <f aca="false">IF(C1374="","",C1374*IF(Settings!$B$24=Settings!$C$6,1,IF(Settings!$B$24="USD",1/INDEX(Settings!$B$29:$B$40,MONTH(A1374)),INDEX(Settings!$B$29:$B$40,MONTH(A1374)))))</f>
        <v/>
      </c>
    </row>
    <row r="1375" customFormat="false" ht="15" hidden="false" customHeight="false" outlineLevel="0" collapsed="false">
      <c r="H1375" s="0" t="str">
        <f aca="false">IF(B1375="","",IF(COUNTIF(Campaigns!$A$7:$A$300,B1375)&gt;0,"✓",IF(N(C1375)=0,"– no spend","⚠ add to Campaigns tab")))</f>
        <v/>
      </c>
      <c r="I1375" s="83" t="str">
        <f aca="false">IF(C1375="","",C1375*IF(Settings!$B$24=Settings!$C$6,1,IF(Settings!$B$24="USD",1/INDEX(Settings!$B$29:$B$40,MONTH(A1375)),INDEX(Settings!$B$29:$B$40,MONTH(A1375)))))</f>
        <v/>
      </c>
    </row>
    <row r="1376" customFormat="false" ht="15" hidden="false" customHeight="false" outlineLevel="0" collapsed="false">
      <c r="H1376" s="0" t="str">
        <f aca="false">IF(B1376="","",IF(COUNTIF(Campaigns!$A$7:$A$300,B1376)&gt;0,"✓",IF(N(C1376)=0,"– no spend","⚠ add to Campaigns tab")))</f>
        <v/>
      </c>
      <c r="I1376" s="83" t="str">
        <f aca="false">IF(C1376="","",C1376*IF(Settings!$B$24=Settings!$C$6,1,IF(Settings!$B$24="USD",1/INDEX(Settings!$B$29:$B$40,MONTH(A1376)),INDEX(Settings!$B$29:$B$40,MONTH(A1376)))))</f>
        <v/>
      </c>
    </row>
    <row r="1377" customFormat="false" ht="15" hidden="false" customHeight="false" outlineLevel="0" collapsed="false">
      <c r="H1377" s="0" t="str">
        <f aca="false">IF(B1377="","",IF(COUNTIF(Campaigns!$A$7:$A$300,B1377)&gt;0,"✓",IF(N(C1377)=0,"– no spend","⚠ add to Campaigns tab")))</f>
        <v/>
      </c>
      <c r="I1377" s="83" t="str">
        <f aca="false">IF(C1377="","",C1377*IF(Settings!$B$24=Settings!$C$6,1,IF(Settings!$B$24="USD",1/INDEX(Settings!$B$29:$B$40,MONTH(A1377)),INDEX(Settings!$B$29:$B$40,MONTH(A1377)))))</f>
        <v/>
      </c>
    </row>
    <row r="1378" customFormat="false" ht="15" hidden="false" customHeight="false" outlineLevel="0" collapsed="false">
      <c r="H1378" s="0" t="str">
        <f aca="false">IF(B1378="","",IF(COUNTIF(Campaigns!$A$7:$A$300,B1378)&gt;0,"✓",IF(N(C1378)=0,"– no spend","⚠ add to Campaigns tab")))</f>
        <v/>
      </c>
      <c r="I1378" s="83" t="str">
        <f aca="false">IF(C1378="","",C1378*IF(Settings!$B$24=Settings!$C$6,1,IF(Settings!$B$24="USD",1/INDEX(Settings!$B$29:$B$40,MONTH(A1378)),INDEX(Settings!$B$29:$B$40,MONTH(A1378)))))</f>
        <v/>
      </c>
    </row>
    <row r="1379" customFormat="false" ht="15" hidden="false" customHeight="false" outlineLevel="0" collapsed="false">
      <c r="H1379" s="0" t="str">
        <f aca="false">IF(B1379="","",IF(COUNTIF(Campaigns!$A$7:$A$300,B1379)&gt;0,"✓",IF(N(C1379)=0,"– no spend","⚠ add to Campaigns tab")))</f>
        <v/>
      </c>
      <c r="I1379" s="83" t="str">
        <f aca="false">IF(C1379="","",C1379*IF(Settings!$B$24=Settings!$C$6,1,IF(Settings!$B$24="USD",1/INDEX(Settings!$B$29:$B$40,MONTH(A1379)),INDEX(Settings!$B$29:$B$40,MONTH(A1379)))))</f>
        <v/>
      </c>
    </row>
    <row r="1380" customFormat="false" ht="15" hidden="false" customHeight="false" outlineLevel="0" collapsed="false">
      <c r="H1380" s="0" t="str">
        <f aca="false">IF(B1380="","",IF(COUNTIF(Campaigns!$A$7:$A$300,B1380)&gt;0,"✓",IF(N(C1380)=0,"– no spend","⚠ add to Campaigns tab")))</f>
        <v/>
      </c>
      <c r="I1380" s="83" t="str">
        <f aca="false">IF(C1380="","",C1380*IF(Settings!$B$24=Settings!$C$6,1,IF(Settings!$B$24="USD",1/INDEX(Settings!$B$29:$B$40,MONTH(A1380)),INDEX(Settings!$B$29:$B$40,MONTH(A1380)))))</f>
        <v/>
      </c>
    </row>
    <row r="1381" customFormat="false" ht="15" hidden="false" customHeight="false" outlineLevel="0" collapsed="false">
      <c r="H1381" s="0" t="str">
        <f aca="false">IF(B1381="","",IF(COUNTIF(Campaigns!$A$7:$A$300,B1381)&gt;0,"✓",IF(N(C1381)=0,"– no spend","⚠ add to Campaigns tab")))</f>
        <v/>
      </c>
      <c r="I1381" s="83" t="str">
        <f aca="false">IF(C1381="","",C1381*IF(Settings!$B$24=Settings!$C$6,1,IF(Settings!$B$24="USD",1/INDEX(Settings!$B$29:$B$40,MONTH(A1381)),INDEX(Settings!$B$29:$B$40,MONTH(A1381)))))</f>
        <v/>
      </c>
    </row>
    <row r="1382" customFormat="false" ht="15" hidden="false" customHeight="false" outlineLevel="0" collapsed="false">
      <c r="H1382" s="0" t="str">
        <f aca="false">IF(B1382="","",IF(COUNTIF(Campaigns!$A$7:$A$300,B1382)&gt;0,"✓",IF(N(C1382)=0,"– no spend","⚠ add to Campaigns tab")))</f>
        <v/>
      </c>
      <c r="I1382" s="83" t="str">
        <f aca="false">IF(C1382="","",C1382*IF(Settings!$B$24=Settings!$C$6,1,IF(Settings!$B$24="USD",1/INDEX(Settings!$B$29:$B$40,MONTH(A1382)),INDEX(Settings!$B$29:$B$40,MONTH(A1382)))))</f>
        <v/>
      </c>
    </row>
    <row r="1383" customFormat="false" ht="15" hidden="false" customHeight="false" outlineLevel="0" collapsed="false">
      <c r="H1383" s="0" t="str">
        <f aca="false">IF(B1383="","",IF(COUNTIF(Campaigns!$A$7:$A$300,B1383)&gt;0,"✓",IF(N(C1383)=0,"– no spend","⚠ add to Campaigns tab")))</f>
        <v/>
      </c>
      <c r="I1383" s="83" t="str">
        <f aca="false">IF(C1383="","",C1383*IF(Settings!$B$24=Settings!$C$6,1,IF(Settings!$B$24="USD",1/INDEX(Settings!$B$29:$B$40,MONTH(A1383)),INDEX(Settings!$B$29:$B$40,MONTH(A1383)))))</f>
        <v/>
      </c>
    </row>
    <row r="1384" customFormat="false" ht="15" hidden="false" customHeight="false" outlineLevel="0" collapsed="false">
      <c r="H1384" s="0" t="str">
        <f aca="false">IF(B1384="","",IF(COUNTIF(Campaigns!$A$7:$A$300,B1384)&gt;0,"✓",IF(N(C1384)=0,"– no spend","⚠ add to Campaigns tab")))</f>
        <v/>
      </c>
      <c r="I1384" s="83" t="str">
        <f aca="false">IF(C1384="","",C1384*IF(Settings!$B$24=Settings!$C$6,1,IF(Settings!$B$24="USD",1/INDEX(Settings!$B$29:$B$40,MONTH(A1384)),INDEX(Settings!$B$29:$B$40,MONTH(A1384)))))</f>
        <v/>
      </c>
    </row>
    <row r="1385" customFormat="false" ht="15" hidden="false" customHeight="false" outlineLevel="0" collapsed="false">
      <c r="H1385" s="0" t="str">
        <f aca="false">IF(B1385="","",IF(COUNTIF(Campaigns!$A$7:$A$300,B1385)&gt;0,"✓",IF(N(C1385)=0,"– no spend","⚠ add to Campaigns tab")))</f>
        <v/>
      </c>
      <c r="I1385" s="83" t="str">
        <f aca="false">IF(C1385="","",C1385*IF(Settings!$B$24=Settings!$C$6,1,IF(Settings!$B$24="USD",1/INDEX(Settings!$B$29:$B$40,MONTH(A1385)),INDEX(Settings!$B$29:$B$40,MONTH(A1385)))))</f>
        <v/>
      </c>
    </row>
    <row r="1386" customFormat="false" ht="15" hidden="false" customHeight="false" outlineLevel="0" collapsed="false">
      <c r="H1386" s="0" t="str">
        <f aca="false">IF(B1386="","",IF(COUNTIF(Campaigns!$A$7:$A$300,B1386)&gt;0,"✓",IF(N(C1386)=0,"– no spend","⚠ add to Campaigns tab")))</f>
        <v/>
      </c>
      <c r="I1386" s="83" t="str">
        <f aca="false">IF(C1386="","",C1386*IF(Settings!$B$24=Settings!$C$6,1,IF(Settings!$B$24="USD",1/INDEX(Settings!$B$29:$B$40,MONTH(A1386)),INDEX(Settings!$B$29:$B$40,MONTH(A1386)))))</f>
        <v/>
      </c>
    </row>
    <row r="1387" customFormat="false" ht="15" hidden="false" customHeight="false" outlineLevel="0" collapsed="false">
      <c r="H1387" s="0" t="str">
        <f aca="false">IF(B1387="","",IF(COUNTIF(Campaigns!$A$7:$A$300,B1387)&gt;0,"✓",IF(N(C1387)=0,"– no spend","⚠ add to Campaigns tab")))</f>
        <v/>
      </c>
      <c r="I1387" s="83" t="str">
        <f aca="false">IF(C1387="","",C1387*IF(Settings!$B$24=Settings!$C$6,1,IF(Settings!$B$24="USD",1/INDEX(Settings!$B$29:$B$40,MONTH(A1387)),INDEX(Settings!$B$29:$B$40,MONTH(A1387)))))</f>
        <v/>
      </c>
    </row>
    <row r="1388" customFormat="false" ht="15" hidden="false" customHeight="false" outlineLevel="0" collapsed="false">
      <c r="H1388" s="0" t="str">
        <f aca="false">IF(B1388="","",IF(COUNTIF(Campaigns!$A$7:$A$300,B1388)&gt;0,"✓",IF(N(C1388)=0,"– no spend","⚠ add to Campaigns tab")))</f>
        <v/>
      </c>
      <c r="I1388" s="83" t="str">
        <f aca="false">IF(C1388="","",C1388*IF(Settings!$B$24=Settings!$C$6,1,IF(Settings!$B$24="USD",1/INDEX(Settings!$B$29:$B$40,MONTH(A1388)),INDEX(Settings!$B$29:$B$40,MONTH(A1388)))))</f>
        <v/>
      </c>
    </row>
    <row r="1389" customFormat="false" ht="15" hidden="false" customHeight="false" outlineLevel="0" collapsed="false">
      <c r="H1389" s="0" t="str">
        <f aca="false">IF(B1389="","",IF(COUNTIF(Campaigns!$A$7:$A$300,B1389)&gt;0,"✓",IF(N(C1389)=0,"– no spend","⚠ add to Campaigns tab")))</f>
        <v/>
      </c>
      <c r="I1389" s="83" t="str">
        <f aca="false">IF(C1389="","",C1389*IF(Settings!$B$24=Settings!$C$6,1,IF(Settings!$B$24="USD",1/INDEX(Settings!$B$29:$B$40,MONTH(A1389)),INDEX(Settings!$B$29:$B$40,MONTH(A1389)))))</f>
        <v/>
      </c>
    </row>
    <row r="1390" customFormat="false" ht="15" hidden="false" customHeight="false" outlineLevel="0" collapsed="false">
      <c r="H1390" s="0" t="str">
        <f aca="false">IF(B1390="","",IF(COUNTIF(Campaigns!$A$7:$A$300,B1390)&gt;0,"✓",IF(N(C1390)=0,"– no spend","⚠ add to Campaigns tab")))</f>
        <v/>
      </c>
      <c r="I1390" s="83" t="str">
        <f aca="false">IF(C1390="","",C1390*IF(Settings!$B$24=Settings!$C$6,1,IF(Settings!$B$24="USD",1/INDEX(Settings!$B$29:$B$40,MONTH(A1390)),INDEX(Settings!$B$29:$B$40,MONTH(A1390)))))</f>
        <v/>
      </c>
    </row>
    <row r="1391" customFormat="false" ht="15" hidden="false" customHeight="false" outlineLevel="0" collapsed="false">
      <c r="H1391" s="0" t="str">
        <f aca="false">IF(B1391="","",IF(COUNTIF(Campaigns!$A$7:$A$300,B1391)&gt;0,"✓",IF(N(C1391)=0,"– no spend","⚠ add to Campaigns tab")))</f>
        <v/>
      </c>
      <c r="I1391" s="83" t="str">
        <f aca="false">IF(C1391="","",C1391*IF(Settings!$B$24=Settings!$C$6,1,IF(Settings!$B$24="USD",1/INDEX(Settings!$B$29:$B$40,MONTH(A1391)),INDEX(Settings!$B$29:$B$40,MONTH(A1391)))))</f>
        <v/>
      </c>
    </row>
    <row r="1392" customFormat="false" ht="15" hidden="false" customHeight="false" outlineLevel="0" collapsed="false">
      <c r="H1392" s="0" t="str">
        <f aca="false">IF(B1392="","",IF(COUNTIF(Campaigns!$A$7:$A$300,B1392)&gt;0,"✓",IF(N(C1392)=0,"– no spend","⚠ add to Campaigns tab")))</f>
        <v/>
      </c>
      <c r="I1392" s="83" t="str">
        <f aca="false">IF(C1392="","",C1392*IF(Settings!$B$24=Settings!$C$6,1,IF(Settings!$B$24="USD",1/INDEX(Settings!$B$29:$B$40,MONTH(A1392)),INDEX(Settings!$B$29:$B$40,MONTH(A1392)))))</f>
        <v/>
      </c>
    </row>
    <row r="1393" customFormat="false" ht="15" hidden="false" customHeight="false" outlineLevel="0" collapsed="false">
      <c r="H1393" s="0" t="str">
        <f aca="false">IF(B1393="","",IF(COUNTIF(Campaigns!$A$7:$A$300,B1393)&gt;0,"✓",IF(N(C1393)=0,"– no spend","⚠ add to Campaigns tab")))</f>
        <v/>
      </c>
      <c r="I1393" s="83" t="str">
        <f aca="false">IF(C1393="","",C1393*IF(Settings!$B$24=Settings!$C$6,1,IF(Settings!$B$24="USD",1/INDEX(Settings!$B$29:$B$40,MONTH(A1393)),INDEX(Settings!$B$29:$B$40,MONTH(A1393)))))</f>
        <v/>
      </c>
    </row>
    <row r="1394" customFormat="false" ht="15" hidden="false" customHeight="false" outlineLevel="0" collapsed="false">
      <c r="H1394" s="0" t="str">
        <f aca="false">IF(B1394="","",IF(COUNTIF(Campaigns!$A$7:$A$300,B1394)&gt;0,"✓",IF(N(C1394)=0,"– no spend","⚠ add to Campaigns tab")))</f>
        <v/>
      </c>
      <c r="I1394" s="83" t="str">
        <f aca="false">IF(C1394="","",C1394*IF(Settings!$B$24=Settings!$C$6,1,IF(Settings!$B$24="USD",1/INDEX(Settings!$B$29:$B$40,MONTH(A1394)),INDEX(Settings!$B$29:$B$40,MONTH(A1394)))))</f>
        <v/>
      </c>
    </row>
    <row r="1395" customFormat="false" ht="15" hidden="false" customHeight="false" outlineLevel="0" collapsed="false">
      <c r="H1395" s="0" t="str">
        <f aca="false">IF(B1395="","",IF(COUNTIF(Campaigns!$A$7:$A$300,B1395)&gt;0,"✓",IF(N(C1395)=0,"– no spend","⚠ add to Campaigns tab")))</f>
        <v/>
      </c>
      <c r="I1395" s="83" t="str">
        <f aca="false">IF(C1395="","",C1395*IF(Settings!$B$24=Settings!$C$6,1,IF(Settings!$B$24="USD",1/INDEX(Settings!$B$29:$B$40,MONTH(A1395)),INDEX(Settings!$B$29:$B$40,MONTH(A1395)))))</f>
        <v/>
      </c>
    </row>
    <row r="1396" customFormat="false" ht="15" hidden="false" customHeight="false" outlineLevel="0" collapsed="false">
      <c r="H1396" s="0" t="str">
        <f aca="false">IF(B1396="","",IF(COUNTIF(Campaigns!$A$7:$A$300,B1396)&gt;0,"✓",IF(N(C1396)=0,"– no spend","⚠ add to Campaigns tab")))</f>
        <v/>
      </c>
      <c r="I1396" s="83" t="str">
        <f aca="false">IF(C1396="","",C1396*IF(Settings!$B$24=Settings!$C$6,1,IF(Settings!$B$24="USD",1/INDEX(Settings!$B$29:$B$40,MONTH(A1396)),INDEX(Settings!$B$29:$B$40,MONTH(A1396)))))</f>
        <v/>
      </c>
    </row>
    <row r="1397" customFormat="false" ht="15" hidden="false" customHeight="false" outlineLevel="0" collapsed="false">
      <c r="H1397" s="0" t="str">
        <f aca="false">IF(B1397="","",IF(COUNTIF(Campaigns!$A$7:$A$300,B1397)&gt;0,"✓",IF(N(C1397)=0,"– no spend","⚠ add to Campaigns tab")))</f>
        <v/>
      </c>
      <c r="I1397" s="83" t="str">
        <f aca="false">IF(C1397="","",C1397*IF(Settings!$B$24=Settings!$C$6,1,IF(Settings!$B$24="USD",1/INDEX(Settings!$B$29:$B$40,MONTH(A1397)),INDEX(Settings!$B$29:$B$40,MONTH(A1397)))))</f>
        <v/>
      </c>
    </row>
    <row r="1398" customFormat="false" ht="15" hidden="false" customHeight="false" outlineLevel="0" collapsed="false">
      <c r="H1398" s="0" t="str">
        <f aca="false">IF(B1398="","",IF(COUNTIF(Campaigns!$A$7:$A$300,B1398)&gt;0,"✓",IF(N(C1398)=0,"– no spend","⚠ add to Campaigns tab")))</f>
        <v/>
      </c>
      <c r="I1398" s="83" t="str">
        <f aca="false">IF(C1398="","",C1398*IF(Settings!$B$24=Settings!$C$6,1,IF(Settings!$B$24="USD",1/INDEX(Settings!$B$29:$B$40,MONTH(A1398)),INDEX(Settings!$B$29:$B$40,MONTH(A1398)))))</f>
        <v/>
      </c>
    </row>
    <row r="1399" customFormat="false" ht="15" hidden="false" customHeight="false" outlineLevel="0" collapsed="false">
      <c r="H1399" s="0" t="str">
        <f aca="false">IF(B1399="","",IF(COUNTIF(Campaigns!$A$7:$A$300,B1399)&gt;0,"✓",IF(N(C1399)=0,"– no spend","⚠ add to Campaigns tab")))</f>
        <v/>
      </c>
      <c r="I1399" s="83" t="str">
        <f aca="false">IF(C1399="","",C1399*IF(Settings!$B$24=Settings!$C$6,1,IF(Settings!$B$24="USD",1/INDEX(Settings!$B$29:$B$40,MONTH(A1399)),INDEX(Settings!$B$29:$B$40,MONTH(A1399)))))</f>
        <v/>
      </c>
    </row>
    <row r="1400" customFormat="false" ht="15" hidden="false" customHeight="false" outlineLevel="0" collapsed="false">
      <c r="H1400" s="0" t="str">
        <f aca="false">IF(B1400="","",IF(COUNTIF(Campaigns!$A$7:$A$300,B1400)&gt;0,"✓",IF(N(C1400)=0,"– no spend","⚠ add to Campaigns tab")))</f>
        <v/>
      </c>
      <c r="I1400" s="83" t="str">
        <f aca="false">IF(C1400="","",C1400*IF(Settings!$B$24=Settings!$C$6,1,IF(Settings!$B$24="USD",1/INDEX(Settings!$B$29:$B$40,MONTH(A1400)),INDEX(Settings!$B$29:$B$40,MONTH(A1400)))))</f>
        <v/>
      </c>
    </row>
    <row r="1401" customFormat="false" ht="15" hidden="false" customHeight="false" outlineLevel="0" collapsed="false">
      <c r="H1401" s="0" t="str">
        <f aca="false">IF(B1401="","",IF(COUNTIF(Campaigns!$A$7:$A$300,B1401)&gt;0,"✓",IF(N(C1401)=0,"– no spend","⚠ add to Campaigns tab")))</f>
        <v/>
      </c>
      <c r="I1401" s="83" t="str">
        <f aca="false">IF(C1401="","",C1401*IF(Settings!$B$24=Settings!$C$6,1,IF(Settings!$B$24="USD",1/INDEX(Settings!$B$29:$B$40,MONTH(A1401)),INDEX(Settings!$B$29:$B$40,MONTH(A1401)))))</f>
        <v/>
      </c>
    </row>
    <row r="1402" customFormat="false" ht="15" hidden="false" customHeight="false" outlineLevel="0" collapsed="false">
      <c r="H1402" s="0" t="str">
        <f aca="false">IF(B1402="","",IF(COUNTIF(Campaigns!$A$7:$A$300,B1402)&gt;0,"✓",IF(N(C1402)=0,"– no spend","⚠ add to Campaigns tab")))</f>
        <v/>
      </c>
      <c r="I1402" s="83" t="str">
        <f aca="false">IF(C1402="","",C1402*IF(Settings!$B$24=Settings!$C$6,1,IF(Settings!$B$24="USD",1/INDEX(Settings!$B$29:$B$40,MONTH(A1402)),INDEX(Settings!$B$29:$B$40,MONTH(A1402)))))</f>
        <v/>
      </c>
    </row>
    <row r="1403" customFormat="false" ht="15" hidden="false" customHeight="false" outlineLevel="0" collapsed="false">
      <c r="H1403" s="0" t="str">
        <f aca="false">IF(B1403="","",IF(COUNTIF(Campaigns!$A$7:$A$300,B1403)&gt;0,"✓",IF(N(C1403)=0,"– no spend","⚠ add to Campaigns tab")))</f>
        <v/>
      </c>
      <c r="I1403" s="83" t="str">
        <f aca="false">IF(C1403="","",C1403*IF(Settings!$B$24=Settings!$C$6,1,IF(Settings!$B$24="USD",1/INDEX(Settings!$B$29:$B$40,MONTH(A1403)),INDEX(Settings!$B$29:$B$40,MONTH(A1403)))))</f>
        <v/>
      </c>
    </row>
    <row r="1404" customFormat="false" ht="15" hidden="false" customHeight="false" outlineLevel="0" collapsed="false">
      <c r="H1404" s="0" t="str">
        <f aca="false">IF(B1404="","",IF(COUNTIF(Campaigns!$A$7:$A$300,B1404)&gt;0,"✓",IF(N(C1404)=0,"– no spend","⚠ add to Campaigns tab")))</f>
        <v/>
      </c>
      <c r="I1404" s="83" t="str">
        <f aca="false">IF(C1404="","",C1404*IF(Settings!$B$24=Settings!$C$6,1,IF(Settings!$B$24="USD",1/INDEX(Settings!$B$29:$B$40,MONTH(A1404)),INDEX(Settings!$B$29:$B$40,MONTH(A1404)))))</f>
        <v/>
      </c>
    </row>
    <row r="1405" customFormat="false" ht="15" hidden="false" customHeight="false" outlineLevel="0" collapsed="false">
      <c r="H1405" s="0" t="str">
        <f aca="false">IF(B1405="","",IF(COUNTIF(Campaigns!$A$7:$A$300,B1405)&gt;0,"✓",IF(N(C1405)=0,"– no spend","⚠ add to Campaigns tab")))</f>
        <v/>
      </c>
      <c r="I1405" s="83" t="str">
        <f aca="false">IF(C1405="","",C1405*IF(Settings!$B$24=Settings!$C$6,1,IF(Settings!$B$24="USD",1/INDEX(Settings!$B$29:$B$40,MONTH(A1405)),INDEX(Settings!$B$29:$B$40,MONTH(A1405)))))</f>
        <v/>
      </c>
    </row>
    <row r="1406" customFormat="false" ht="15" hidden="false" customHeight="false" outlineLevel="0" collapsed="false">
      <c r="H1406" s="0" t="str">
        <f aca="false">IF(B1406="","",IF(COUNTIF(Campaigns!$A$7:$A$300,B1406)&gt;0,"✓",IF(N(C1406)=0,"– no spend","⚠ add to Campaigns tab")))</f>
        <v/>
      </c>
      <c r="I1406" s="83" t="str">
        <f aca="false">IF(C1406="","",C1406*IF(Settings!$B$24=Settings!$C$6,1,IF(Settings!$B$24="USD",1/INDEX(Settings!$B$29:$B$40,MONTH(A1406)),INDEX(Settings!$B$29:$B$40,MONTH(A1406)))))</f>
        <v/>
      </c>
    </row>
    <row r="1407" customFormat="false" ht="15" hidden="false" customHeight="false" outlineLevel="0" collapsed="false">
      <c r="H1407" s="0" t="str">
        <f aca="false">IF(B1407="","",IF(COUNTIF(Campaigns!$A$7:$A$300,B1407)&gt;0,"✓",IF(N(C1407)=0,"– no spend","⚠ add to Campaigns tab")))</f>
        <v/>
      </c>
      <c r="I1407" s="83" t="str">
        <f aca="false">IF(C1407="","",C1407*IF(Settings!$B$24=Settings!$C$6,1,IF(Settings!$B$24="USD",1/INDEX(Settings!$B$29:$B$40,MONTH(A1407)),INDEX(Settings!$B$29:$B$40,MONTH(A1407)))))</f>
        <v/>
      </c>
    </row>
    <row r="1408" customFormat="false" ht="15" hidden="false" customHeight="false" outlineLevel="0" collapsed="false">
      <c r="H1408" s="0" t="str">
        <f aca="false">IF(B1408="","",IF(COUNTIF(Campaigns!$A$7:$A$300,B1408)&gt;0,"✓",IF(N(C1408)=0,"– no spend","⚠ add to Campaigns tab")))</f>
        <v/>
      </c>
      <c r="I1408" s="83" t="str">
        <f aca="false">IF(C1408="","",C1408*IF(Settings!$B$24=Settings!$C$6,1,IF(Settings!$B$24="USD",1/INDEX(Settings!$B$29:$B$40,MONTH(A1408)),INDEX(Settings!$B$29:$B$40,MONTH(A1408)))))</f>
        <v/>
      </c>
    </row>
    <row r="1409" customFormat="false" ht="15" hidden="false" customHeight="false" outlineLevel="0" collapsed="false">
      <c r="H1409" s="0" t="str">
        <f aca="false">IF(B1409="","",IF(COUNTIF(Campaigns!$A$7:$A$300,B1409)&gt;0,"✓",IF(N(C1409)=0,"– no spend","⚠ add to Campaigns tab")))</f>
        <v/>
      </c>
      <c r="I1409" s="83" t="str">
        <f aca="false">IF(C1409="","",C1409*IF(Settings!$B$24=Settings!$C$6,1,IF(Settings!$B$24="USD",1/INDEX(Settings!$B$29:$B$40,MONTH(A1409)),INDEX(Settings!$B$29:$B$40,MONTH(A1409)))))</f>
        <v/>
      </c>
    </row>
    <row r="1410" customFormat="false" ht="15" hidden="false" customHeight="false" outlineLevel="0" collapsed="false">
      <c r="H1410" s="0" t="str">
        <f aca="false">IF(B1410="","",IF(COUNTIF(Campaigns!$A$7:$A$300,B1410)&gt;0,"✓",IF(N(C1410)=0,"– no spend","⚠ add to Campaigns tab")))</f>
        <v/>
      </c>
      <c r="I1410" s="83" t="str">
        <f aca="false">IF(C1410="","",C1410*IF(Settings!$B$24=Settings!$C$6,1,IF(Settings!$B$24="USD",1/INDEX(Settings!$B$29:$B$40,MONTH(A1410)),INDEX(Settings!$B$29:$B$40,MONTH(A1410)))))</f>
        <v/>
      </c>
    </row>
    <row r="1411" customFormat="false" ht="15" hidden="false" customHeight="false" outlineLevel="0" collapsed="false">
      <c r="H1411" s="0" t="str">
        <f aca="false">IF(B1411="","",IF(COUNTIF(Campaigns!$A$7:$A$300,B1411)&gt;0,"✓",IF(N(C1411)=0,"– no spend","⚠ add to Campaigns tab")))</f>
        <v/>
      </c>
      <c r="I1411" s="83" t="str">
        <f aca="false">IF(C1411="","",C1411*IF(Settings!$B$24=Settings!$C$6,1,IF(Settings!$B$24="USD",1/INDEX(Settings!$B$29:$B$40,MONTH(A1411)),INDEX(Settings!$B$29:$B$40,MONTH(A1411)))))</f>
        <v/>
      </c>
    </row>
    <row r="1412" customFormat="false" ht="15" hidden="false" customHeight="false" outlineLevel="0" collapsed="false">
      <c r="H1412" s="0" t="str">
        <f aca="false">IF(B1412="","",IF(COUNTIF(Campaigns!$A$7:$A$300,B1412)&gt;0,"✓",IF(N(C1412)=0,"– no spend","⚠ add to Campaigns tab")))</f>
        <v/>
      </c>
      <c r="I1412" s="83" t="str">
        <f aca="false">IF(C1412="","",C1412*IF(Settings!$B$24=Settings!$C$6,1,IF(Settings!$B$24="USD",1/INDEX(Settings!$B$29:$B$40,MONTH(A1412)),INDEX(Settings!$B$29:$B$40,MONTH(A1412)))))</f>
        <v/>
      </c>
    </row>
    <row r="1413" customFormat="false" ht="15" hidden="false" customHeight="false" outlineLevel="0" collapsed="false">
      <c r="H1413" s="0" t="str">
        <f aca="false">IF(B1413="","",IF(COUNTIF(Campaigns!$A$7:$A$300,B1413)&gt;0,"✓",IF(N(C1413)=0,"– no spend","⚠ add to Campaigns tab")))</f>
        <v/>
      </c>
      <c r="I1413" s="83" t="str">
        <f aca="false">IF(C1413="","",C1413*IF(Settings!$B$24=Settings!$C$6,1,IF(Settings!$B$24="USD",1/INDEX(Settings!$B$29:$B$40,MONTH(A1413)),INDEX(Settings!$B$29:$B$40,MONTH(A1413)))))</f>
        <v/>
      </c>
    </row>
    <row r="1414" customFormat="false" ht="15" hidden="false" customHeight="false" outlineLevel="0" collapsed="false">
      <c r="H1414" s="0" t="str">
        <f aca="false">IF(B1414="","",IF(COUNTIF(Campaigns!$A$7:$A$300,B1414)&gt;0,"✓",IF(N(C1414)=0,"– no spend","⚠ add to Campaigns tab")))</f>
        <v/>
      </c>
      <c r="I1414" s="83" t="str">
        <f aca="false">IF(C1414="","",C1414*IF(Settings!$B$24=Settings!$C$6,1,IF(Settings!$B$24="USD",1/INDEX(Settings!$B$29:$B$40,MONTH(A1414)),INDEX(Settings!$B$29:$B$40,MONTH(A1414)))))</f>
        <v/>
      </c>
    </row>
    <row r="1415" customFormat="false" ht="15" hidden="false" customHeight="false" outlineLevel="0" collapsed="false">
      <c r="H1415" s="0" t="str">
        <f aca="false">IF(B1415="","",IF(COUNTIF(Campaigns!$A$7:$A$300,B1415)&gt;0,"✓",IF(N(C1415)=0,"– no spend","⚠ add to Campaigns tab")))</f>
        <v/>
      </c>
      <c r="I1415" s="83" t="str">
        <f aca="false">IF(C1415="","",C1415*IF(Settings!$B$24=Settings!$C$6,1,IF(Settings!$B$24="USD",1/INDEX(Settings!$B$29:$B$40,MONTH(A1415)),INDEX(Settings!$B$29:$B$40,MONTH(A1415)))))</f>
        <v/>
      </c>
    </row>
    <row r="1416" customFormat="false" ht="15" hidden="false" customHeight="false" outlineLevel="0" collapsed="false">
      <c r="H1416" s="0" t="str">
        <f aca="false">IF(B1416="","",IF(COUNTIF(Campaigns!$A$7:$A$300,B1416)&gt;0,"✓",IF(N(C1416)=0,"– no spend","⚠ add to Campaigns tab")))</f>
        <v/>
      </c>
      <c r="I1416" s="83" t="str">
        <f aca="false">IF(C1416="","",C1416*IF(Settings!$B$24=Settings!$C$6,1,IF(Settings!$B$24="USD",1/INDEX(Settings!$B$29:$B$40,MONTH(A1416)),INDEX(Settings!$B$29:$B$40,MONTH(A1416)))))</f>
        <v/>
      </c>
    </row>
    <row r="1417" customFormat="false" ht="15" hidden="false" customHeight="false" outlineLevel="0" collapsed="false">
      <c r="H1417" s="0" t="str">
        <f aca="false">IF(B1417="","",IF(COUNTIF(Campaigns!$A$7:$A$300,B1417)&gt;0,"✓",IF(N(C1417)=0,"– no spend","⚠ add to Campaigns tab")))</f>
        <v/>
      </c>
      <c r="I1417" s="83" t="str">
        <f aca="false">IF(C1417="","",C1417*IF(Settings!$B$24=Settings!$C$6,1,IF(Settings!$B$24="USD",1/INDEX(Settings!$B$29:$B$40,MONTH(A1417)),INDEX(Settings!$B$29:$B$40,MONTH(A1417)))))</f>
        <v/>
      </c>
    </row>
    <row r="1418" customFormat="false" ht="15" hidden="false" customHeight="false" outlineLevel="0" collapsed="false">
      <c r="H1418" s="0" t="str">
        <f aca="false">IF(B1418="","",IF(COUNTIF(Campaigns!$A$7:$A$300,B1418)&gt;0,"✓",IF(N(C1418)=0,"– no spend","⚠ add to Campaigns tab")))</f>
        <v/>
      </c>
      <c r="I1418" s="83" t="str">
        <f aca="false">IF(C1418="","",C1418*IF(Settings!$B$24=Settings!$C$6,1,IF(Settings!$B$24="USD",1/INDEX(Settings!$B$29:$B$40,MONTH(A1418)),INDEX(Settings!$B$29:$B$40,MONTH(A1418)))))</f>
        <v/>
      </c>
    </row>
    <row r="1419" customFormat="false" ht="15" hidden="false" customHeight="false" outlineLevel="0" collapsed="false">
      <c r="H1419" s="0" t="str">
        <f aca="false">IF(B1419="","",IF(COUNTIF(Campaigns!$A$7:$A$300,B1419)&gt;0,"✓",IF(N(C1419)=0,"– no spend","⚠ add to Campaigns tab")))</f>
        <v/>
      </c>
      <c r="I1419" s="83" t="str">
        <f aca="false">IF(C1419="","",C1419*IF(Settings!$B$24=Settings!$C$6,1,IF(Settings!$B$24="USD",1/INDEX(Settings!$B$29:$B$40,MONTH(A1419)),INDEX(Settings!$B$29:$B$40,MONTH(A1419)))))</f>
        <v/>
      </c>
    </row>
    <row r="1420" customFormat="false" ht="15" hidden="false" customHeight="false" outlineLevel="0" collapsed="false">
      <c r="H1420" s="0" t="str">
        <f aca="false">IF(B1420="","",IF(COUNTIF(Campaigns!$A$7:$A$300,B1420)&gt;0,"✓",IF(N(C1420)=0,"– no spend","⚠ add to Campaigns tab")))</f>
        <v/>
      </c>
      <c r="I1420" s="83" t="str">
        <f aca="false">IF(C1420="","",C1420*IF(Settings!$B$24=Settings!$C$6,1,IF(Settings!$B$24="USD",1/INDEX(Settings!$B$29:$B$40,MONTH(A1420)),INDEX(Settings!$B$29:$B$40,MONTH(A1420)))))</f>
        <v/>
      </c>
    </row>
    <row r="1421" customFormat="false" ht="15" hidden="false" customHeight="false" outlineLevel="0" collapsed="false">
      <c r="H1421" s="0" t="str">
        <f aca="false">IF(B1421="","",IF(COUNTIF(Campaigns!$A$7:$A$300,B1421)&gt;0,"✓",IF(N(C1421)=0,"– no spend","⚠ add to Campaigns tab")))</f>
        <v/>
      </c>
      <c r="I1421" s="83" t="str">
        <f aca="false">IF(C1421="","",C1421*IF(Settings!$B$24=Settings!$C$6,1,IF(Settings!$B$24="USD",1/INDEX(Settings!$B$29:$B$40,MONTH(A1421)),INDEX(Settings!$B$29:$B$40,MONTH(A1421)))))</f>
        <v/>
      </c>
    </row>
    <row r="1422" customFormat="false" ht="15" hidden="false" customHeight="false" outlineLevel="0" collapsed="false">
      <c r="H1422" s="0" t="str">
        <f aca="false">IF(B1422="","",IF(COUNTIF(Campaigns!$A$7:$A$300,B1422)&gt;0,"✓",IF(N(C1422)=0,"– no spend","⚠ add to Campaigns tab")))</f>
        <v/>
      </c>
      <c r="I1422" s="83" t="str">
        <f aca="false">IF(C1422="","",C1422*IF(Settings!$B$24=Settings!$C$6,1,IF(Settings!$B$24="USD",1/INDEX(Settings!$B$29:$B$40,MONTH(A1422)),INDEX(Settings!$B$29:$B$40,MONTH(A1422)))))</f>
        <v/>
      </c>
    </row>
    <row r="1423" customFormat="false" ht="15" hidden="false" customHeight="false" outlineLevel="0" collapsed="false">
      <c r="H1423" s="0" t="str">
        <f aca="false">IF(B1423="","",IF(COUNTIF(Campaigns!$A$7:$A$300,B1423)&gt;0,"✓",IF(N(C1423)=0,"– no spend","⚠ add to Campaigns tab")))</f>
        <v/>
      </c>
      <c r="I1423" s="83" t="str">
        <f aca="false">IF(C1423="","",C1423*IF(Settings!$B$24=Settings!$C$6,1,IF(Settings!$B$24="USD",1/INDEX(Settings!$B$29:$B$40,MONTH(A1423)),INDEX(Settings!$B$29:$B$40,MONTH(A1423)))))</f>
        <v/>
      </c>
    </row>
    <row r="1424" customFormat="false" ht="15" hidden="false" customHeight="false" outlineLevel="0" collapsed="false">
      <c r="H1424" s="0" t="str">
        <f aca="false">IF(B1424="","",IF(COUNTIF(Campaigns!$A$7:$A$300,B1424)&gt;0,"✓",IF(N(C1424)=0,"– no spend","⚠ add to Campaigns tab")))</f>
        <v/>
      </c>
      <c r="I1424" s="83" t="str">
        <f aca="false">IF(C1424="","",C1424*IF(Settings!$B$24=Settings!$C$6,1,IF(Settings!$B$24="USD",1/INDEX(Settings!$B$29:$B$40,MONTH(A1424)),INDEX(Settings!$B$29:$B$40,MONTH(A1424)))))</f>
        <v/>
      </c>
    </row>
    <row r="1425" customFormat="false" ht="15" hidden="false" customHeight="false" outlineLevel="0" collapsed="false">
      <c r="H1425" s="0" t="str">
        <f aca="false">IF(B1425="","",IF(COUNTIF(Campaigns!$A$7:$A$300,B1425)&gt;0,"✓",IF(N(C1425)=0,"– no spend","⚠ add to Campaigns tab")))</f>
        <v/>
      </c>
      <c r="I1425" s="83" t="str">
        <f aca="false">IF(C1425="","",C1425*IF(Settings!$B$24=Settings!$C$6,1,IF(Settings!$B$24="USD",1/INDEX(Settings!$B$29:$B$40,MONTH(A1425)),INDEX(Settings!$B$29:$B$40,MONTH(A1425)))))</f>
        <v/>
      </c>
    </row>
    <row r="1426" customFormat="false" ht="15" hidden="false" customHeight="false" outlineLevel="0" collapsed="false">
      <c r="H1426" s="0" t="str">
        <f aca="false">IF(B1426="","",IF(COUNTIF(Campaigns!$A$7:$A$300,B1426)&gt;0,"✓",IF(N(C1426)=0,"– no spend","⚠ add to Campaigns tab")))</f>
        <v/>
      </c>
      <c r="I1426" s="83" t="str">
        <f aca="false">IF(C1426="","",C1426*IF(Settings!$B$24=Settings!$C$6,1,IF(Settings!$B$24="USD",1/INDEX(Settings!$B$29:$B$40,MONTH(A1426)),INDEX(Settings!$B$29:$B$40,MONTH(A1426)))))</f>
        <v/>
      </c>
    </row>
    <row r="1427" customFormat="false" ht="15" hidden="false" customHeight="false" outlineLevel="0" collapsed="false">
      <c r="H1427" s="0" t="str">
        <f aca="false">IF(B1427="","",IF(COUNTIF(Campaigns!$A$7:$A$300,B1427)&gt;0,"✓",IF(N(C1427)=0,"– no spend","⚠ add to Campaigns tab")))</f>
        <v/>
      </c>
      <c r="I1427" s="83" t="str">
        <f aca="false">IF(C1427="","",C1427*IF(Settings!$B$24=Settings!$C$6,1,IF(Settings!$B$24="USD",1/INDEX(Settings!$B$29:$B$40,MONTH(A1427)),INDEX(Settings!$B$29:$B$40,MONTH(A1427)))))</f>
        <v/>
      </c>
    </row>
    <row r="1428" customFormat="false" ht="15" hidden="false" customHeight="false" outlineLevel="0" collapsed="false">
      <c r="H1428" s="0" t="str">
        <f aca="false">IF(B1428="","",IF(COUNTIF(Campaigns!$A$7:$A$300,B1428)&gt;0,"✓",IF(N(C1428)=0,"– no spend","⚠ add to Campaigns tab")))</f>
        <v/>
      </c>
      <c r="I1428" s="83" t="str">
        <f aca="false">IF(C1428="","",C1428*IF(Settings!$B$24=Settings!$C$6,1,IF(Settings!$B$24="USD",1/INDEX(Settings!$B$29:$B$40,MONTH(A1428)),INDEX(Settings!$B$29:$B$40,MONTH(A1428)))))</f>
        <v/>
      </c>
    </row>
    <row r="1429" customFormat="false" ht="15" hidden="false" customHeight="false" outlineLevel="0" collapsed="false">
      <c r="H1429" s="0" t="str">
        <f aca="false">IF(B1429="","",IF(COUNTIF(Campaigns!$A$7:$A$300,B1429)&gt;0,"✓",IF(N(C1429)=0,"– no spend","⚠ add to Campaigns tab")))</f>
        <v/>
      </c>
      <c r="I1429" s="83" t="str">
        <f aca="false">IF(C1429="","",C1429*IF(Settings!$B$24=Settings!$C$6,1,IF(Settings!$B$24="USD",1/INDEX(Settings!$B$29:$B$40,MONTH(A1429)),INDEX(Settings!$B$29:$B$40,MONTH(A1429)))))</f>
        <v/>
      </c>
    </row>
    <row r="1430" customFormat="false" ht="15" hidden="false" customHeight="false" outlineLevel="0" collapsed="false">
      <c r="H1430" s="0" t="str">
        <f aca="false">IF(B1430="","",IF(COUNTIF(Campaigns!$A$7:$A$300,B1430)&gt;0,"✓",IF(N(C1430)=0,"– no spend","⚠ add to Campaigns tab")))</f>
        <v/>
      </c>
      <c r="I1430" s="83" t="str">
        <f aca="false">IF(C1430="","",C1430*IF(Settings!$B$24=Settings!$C$6,1,IF(Settings!$B$24="USD",1/INDEX(Settings!$B$29:$B$40,MONTH(A1430)),INDEX(Settings!$B$29:$B$40,MONTH(A1430)))))</f>
        <v/>
      </c>
    </row>
    <row r="1431" customFormat="false" ht="15" hidden="false" customHeight="false" outlineLevel="0" collapsed="false">
      <c r="H1431" s="0" t="str">
        <f aca="false">IF(B1431="","",IF(COUNTIF(Campaigns!$A$7:$A$300,B1431)&gt;0,"✓",IF(N(C1431)=0,"– no spend","⚠ add to Campaigns tab")))</f>
        <v/>
      </c>
      <c r="I1431" s="83" t="str">
        <f aca="false">IF(C1431="","",C1431*IF(Settings!$B$24=Settings!$C$6,1,IF(Settings!$B$24="USD",1/INDEX(Settings!$B$29:$B$40,MONTH(A1431)),INDEX(Settings!$B$29:$B$40,MONTH(A1431)))))</f>
        <v/>
      </c>
    </row>
    <row r="1432" customFormat="false" ht="15" hidden="false" customHeight="false" outlineLevel="0" collapsed="false">
      <c r="H1432" s="0" t="str">
        <f aca="false">IF(B1432="","",IF(COUNTIF(Campaigns!$A$7:$A$300,B1432)&gt;0,"✓",IF(N(C1432)=0,"– no spend","⚠ add to Campaigns tab")))</f>
        <v/>
      </c>
      <c r="I1432" s="83" t="str">
        <f aca="false">IF(C1432="","",C1432*IF(Settings!$B$24=Settings!$C$6,1,IF(Settings!$B$24="USD",1/INDEX(Settings!$B$29:$B$40,MONTH(A1432)),INDEX(Settings!$B$29:$B$40,MONTH(A1432)))))</f>
        <v/>
      </c>
    </row>
    <row r="1433" customFormat="false" ht="15" hidden="false" customHeight="false" outlineLevel="0" collapsed="false">
      <c r="H1433" s="0" t="str">
        <f aca="false">IF(B1433="","",IF(COUNTIF(Campaigns!$A$7:$A$300,B1433)&gt;0,"✓",IF(N(C1433)=0,"– no spend","⚠ add to Campaigns tab")))</f>
        <v/>
      </c>
      <c r="I1433" s="83" t="str">
        <f aca="false">IF(C1433="","",C1433*IF(Settings!$B$24=Settings!$C$6,1,IF(Settings!$B$24="USD",1/INDEX(Settings!$B$29:$B$40,MONTH(A1433)),INDEX(Settings!$B$29:$B$40,MONTH(A1433)))))</f>
        <v/>
      </c>
    </row>
    <row r="1434" customFormat="false" ht="15" hidden="false" customHeight="false" outlineLevel="0" collapsed="false">
      <c r="H1434" s="0" t="str">
        <f aca="false">IF(B1434="","",IF(COUNTIF(Campaigns!$A$7:$A$300,B1434)&gt;0,"✓",IF(N(C1434)=0,"– no spend","⚠ add to Campaigns tab")))</f>
        <v/>
      </c>
      <c r="I1434" s="83" t="str">
        <f aca="false">IF(C1434="","",C1434*IF(Settings!$B$24=Settings!$C$6,1,IF(Settings!$B$24="USD",1/INDEX(Settings!$B$29:$B$40,MONTH(A1434)),INDEX(Settings!$B$29:$B$40,MONTH(A1434)))))</f>
        <v/>
      </c>
    </row>
    <row r="1435" customFormat="false" ht="15" hidden="false" customHeight="false" outlineLevel="0" collapsed="false">
      <c r="H1435" s="0" t="str">
        <f aca="false">IF(B1435="","",IF(COUNTIF(Campaigns!$A$7:$A$300,B1435)&gt;0,"✓",IF(N(C1435)=0,"– no spend","⚠ add to Campaigns tab")))</f>
        <v/>
      </c>
      <c r="I1435" s="83" t="str">
        <f aca="false">IF(C1435="","",C1435*IF(Settings!$B$24=Settings!$C$6,1,IF(Settings!$B$24="USD",1/INDEX(Settings!$B$29:$B$40,MONTH(A1435)),INDEX(Settings!$B$29:$B$40,MONTH(A1435)))))</f>
        <v/>
      </c>
    </row>
    <row r="1436" customFormat="false" ht="15" hidden="false" customHeight="false" outlineLevel="0" collapsed="false">
      <c r="H1436" s="0" t="str">
        <f aca="false">IF(B1436="","",IF(COUNTIF(Campaigns!$A$7:$A$300,B1436)&gt;0,"✓",IF(N(C1436)=0,"– no spend","⚠ add to Campaigns tab")))</f>
        <v/>
      </c>
      <c r="I1436" s="83" t="str">
        <f aca="false">IF(C1436="","",C1436*IF(Settings!$B$24=Settings!$C$6,1,IF(Settings!$B$24="USD",1/INDEX(Settings!$B$29:$B$40,MONTH(A1436)),INDEX(Settings!$B$29:$B$40,MONTH(A1436)))))</f>
        <v/>
      </c>
    </row>
    <row r="1437" customFormat="false" ht="15" hidden="false" customHeight="false" outlineLevel="0" collapsed="false">
      <c r="H1437" s="0" t="str">
        <f aca="false">IF(B1437="","",IF(COUNTIF(Campaigns!$A$7:$A$300,B1437)&gt;0,"✓",IF(N(C1437)=0,"– no spend","⚠ add to Campaigns tab")))</f>
        <v/>
      </c>
      <c r="I1437" s="83" t="str">
        <f aca="false">IF(C1437="","",C1437*IF(Settings!$B$24=Settings!$C$6,1,IF(Settings!$B$24="USD",1/INDEX(Settings!$B$29:$B$40,MONTH(A1437)),INDEX(Settings!$B$29:$B$40,MONTH(A1437)))))</f>
        <v/>
      </c>
    </row>
    <row r="1438" customFormat="false" ht="15" hidden="false" customHeight="false" outlineLevel="0" collapsed="false">
      <c r="H1438" s="0" t="str">
        <f aca="false">IF(B1438="","",IF(COUNTIF(Campaigns!$A$7:$A$300,B1438)&gt;0,"✓",IF(N(C1438)=0,"– no spend","⚠ add to Campaigns tab")))</f>
        <v/>
      </c>
      <c r="I1438" s="83" t="str">
        <f aca="false">IF(C1438="","",C1438*IF(Settings!$B$24=Settings!$C$6,1,IF(Settings!$B$24="USD",1/INDEX(Settings!$B$29:$B$40,MONTH(A1438)),INDEX(Settings!$B$29:$B$40,MONTH(A1438)))))</f>
        <v/>
      </c>
    </row>
    <row r="1439" customFormat="false" ht="15" hidden="false" customHeight="false" outlineLevel="0" collapsed="false">
      <c r="H1439" s="0" t="str">
        <f aca="false">IF(B1439="","",IF(COUNTIF(Campaigns!$A$7:$A$300,B1439)&gt;0,"✓",IF(N(C1439)=0,"– no spend","⚠ add to Campaigns tab")))</f>
        <v/>
      </c>
      <c r="I1439" s="83" t="str">
        <f aca="false">IF(C1439="","",C1439*IF(Settings!$B$24=Settings!$C$6,1,IF(Settings!$B$24="USD",1/INDEX(Settings!$B$29:$B$40,MONTH(A1439)),INDEX(Settings!$B$29:$B$40,MONTH(A1439)))))</f>
        <v/>
      </c>
    </row>
    <row r="1440" customFormat="false" ht="15" hidden="false" customHeight="false" outlineLevel="0" collapsed="false">
      <c r="H1440" s="0" t="str">
        <f aca="false">IF(B1440="","",IF(COUNTIF(Campaigns!$A$7:$A$300,B1440)&gt;0,"✓",IF(N(C1440)=0,"– no spend","⚠ add to Campaigns tab")))</f>
        <v/>
      </c>
      <c r="I1440" s="83" t="str">
        <f aca="false">IF(C1440="","",C1440*IF(Settings!$B$24=Settings!$C$6,1,IF(Settings!$B$24="USD",1/INDEX(Settings!$B$29:$B$40,MONTH(A1440)),INDEX(Settings!$B$29:$B$40,MONTH(A1440)))))</f>
        <v/>
      </c>
    </row>
    <row r="1441" customFormat="false" ht="15" hidden="false" customHeight="false" outlineLevel="0" collapsed="false">
      <c r="H1441" s="0" t="str">
        <f aca="false">IF(B1441="","",IF(COUNTIF(Campaigns!$A$7:$A$300,B1441)&gt;0,"✓",IF(N(C1441)=0,"– no spend","⚠ add to Campaigns tab")))</f>
        <v/>
      </c>
      <c r="I1441" s="83" t="str">
        <f aca="false">IF(C1441="","",C1441*IF(Settings!$B$24=Settings!$C$6,1,IF(Settings!$B$24="USD",1/INDEX(Settings!$B$29:$B$40,MONTH(A1441)),INDEX(Settings!$B$29:$B$40,MONTH(A1441)))))</f>
        <v/>
      </c>
    </row>
    <row r="1442" customFormat="false" ht="15" hidden="false" customHeight="false" outlineLevel="0" collapsed="false">
      <c r="H1442" s="0" t="str">
        <f aca="false">IF(B1442="","",IF(COUNTIF(Campaigns!$A$7:$A$300,B1442)&gt;0,"✓",IF(N(C1442)=0,"– no spend","⚠ add to Campaigns tab")))</f>
        <v/>
      </c>
      <c r="I1442" s="83" t="str">
        <f aca="false">IF(C1442="","",C1442*IF(Settings!$B$24=Settings!$C$6,1,IF(Settings!$B$24="USD",1/INDEX(Settings!$B$29:$B$40,MONTH(A1442)),INDEX(Settings!$B$29:$B$40,MONTH(A1442)))))</f>
        <v/>
      </c>
    </row>
    <row r="1443" customFormat="false" ht="15" hidden="false" customHeight="false" outlineLevel="0" collapsed="false">
      <c r="H1443" s="0" t="str">
        <f aca="false">IF(B1443="","",IF(COUNTIF(Campaigns!$A$7:$A$300,B1443)&gt;0,"✓",IF(N(C1443)=0,"– no spend","⚠ add to Campaigns tab")))</f>
        <v/>
      </c>
      <c r="I1443" s="83" t="str">
        <f aca="false">IF(C1443="","",C1443*IF(Settings!$B$24=Settings!$C$6,1,IF(Settings!$B$24="USD",1/INDEX(Settings!$B$29:$B$40,MONTH(A1443)),INDEX(Settings!$B$29:$B$40,MONTH(A1443)))))</f>
        <v/>
      </c>
    </row>
    <row r="1444" customFormat="false" ht="15" hidden="false" customHeight="false" outlineLevel="0" collapsed="false">
      <c r="H1444" s="0" t="str">
        <f aca="false">IF(B1444="","",IF(COUNTIF(Campaigns!$A$7:$A$300,B1444)&gt;0,"✓",IF(N(C1444)=0,"– no spend","⚠ add to Campaigns tab")))</f>
        <v/>
      </c>
      <c r="I1444" s="83" t="str">
        <f aca="false">IF(C1444="","",C1444*IF(Settings!$B$24=Settings!$C$6,1,IF(Settings!$B$24="USD",1/INDEX(Settings!$B$29:$B$40,MONTH(A1444)),INDEX(Settings!$B$29:$B$40,MONTH(A1444)))))</f>
        <v/>
      </c>
    </row>
    <row r="1445" customFormat="false" ht="15" hidden="false" customHeight="false" outlineLevel="0" collapsed="false">
      <c r="H1445" s="0" t="str">
        <f aca="false">IF(B1445="","",IF(COUNTIF(Campaigns!$A$7:$A$300,B1445)&gt;0,"✓",IF(N(C1445)=0,"– no spend","⚠ add to Campaigns tab")))</f>
        <v/>
      </c>
      <c r="I1445" s="83" t="str">
        <f aca="false">IF(C1445="","",C1445*IF(Settings!$B$24=Settings!$C$6,1,IF(Settings!$B$24="USD",1/INDEX(Settings!$B$29:$B$40,MONTH(A1445)),INDEX(Settings!$B$29:$B$40,MONTH(A1445)))))</f>
        <v/>
      </c>
    </row>
    <row r="1446" customFormat="false" ht="15" hidden="false" customHeight="false" outlineLevel="0" collapsed="false">
      <c r="H1446" s="0" t="str">
        <f aca="false">IF(B1446="","",IF(COUNTIF(Campaigns!$A$7:$A$300,B1446)&gt;0,"✓",IF(N(C1446)=0,"– no spend","⚠ add to Campaigns tab")))</f>
        <v/>
      </c>
      <c r="I1446" s="83" t="str">
        <f aca="false">IF(C1446="","",C1446*IF(Settings!$B$24=Settings!$C$6,1,IF(Settings!$B$24="USD",1/INDEX(Settings!$B$29:$B$40,MONTH(A1446)),INDEX(Settings!$B$29:$B$40,MONTH(A1446)))))</f>
        <v/>
      </c>
    </row>
    <row r="1447" customFormat="false" ht="15" hidden="false" customHeight="false" outlineLevel="0" collapsed="false">
      <c r="H1447" s="0" t="str">
        <f aca="false">IF(B1447="","",IF(COUNTIF(Campaigns!$A$7:$A$300,B1447)&gt;0,"✓",IF(N(C1447)=0,"– no spend","⚠ add to Campaigns tab")))</f>
        <v/>
      </c>
      <c r="I1447" s="83" t="str">
        <f aca="false">IF(C1447="","",C1447*IF(Settings!$B$24=Settings!$C$6,1,IF(Settings!$B$24="USD",1/INDEX(Settings!$B$29:$B$40,MONTH(A1447)),INDEX(Settings!$B$29:$B$40,MONTH(A1447)))))</f>
        <v/>
      </c>
    </row>
    <row r="1448" customFormat="false" ht="15" hidden="false" customHeight="false" outlineLevel="0" collapsed="false">
      <c r="H1448" s="0" t="str">
        <f aca="false">IF(B1448="","",IF(COUNTIF(Campaigns!$A$7:$A$300,B1448)&gt;0,"✓",IF(N(C1448)=0,"– no spend","⚠ add to Campaigns tab")))</f>
        <v/>
      </c>
      <c r="I1448" s="83" t="str">
        <f aca="false">IF(C1448="","",C1448*IF(Settings!$B$24=Settings!$C$6,1,IF(Settings!$B$24="USD",1/INDEX(Settings!$B$29:$B$40,MONTH(A1448)),INDEX(Settings!$B$29:$B$40,MONTH(A1448)))))</f>
        <v/>
      </c>
    </row>
    <row r="1449" customFormat="false" ht="15" hidden="false" customHeight="false" outlineLevel="0" collapsed="false">
      <c r="H1449" s="0" t="str">
        <f aca="false">IF(B1449="","",IF(COUNTIF(Campaigns!$A$7:$A$300,B1449)&gt;0,"✓",IF(N(C1449)=0,"– no spend","⚠ add to Campaigns tab")))</f>
        <v/>
      </c>
      <c r="I1449" s="83" t="str">
        <f aca="false">IF(C1449="","",C1449*IF(Settings!$B$24=Settings!$C$6,1,IF(Settings!$B$24="USD",1/INDEX(Settings!$B$29:$B$40,MONTH(A1449)),INDEX(Settings!$B$29:$B$40,MONTH(A1449)))))</f>
        <v/>
      </c>
    </row>
    <row r="1450" customFormat="false" ht="15" hidden="false" customHeight="false" outlineLevel="0" collapsed="false">
      <c r="H1450" s="0" t="str">
        <f aca="false">IF(B1450="","",IF(COUNTIF(Campaigns!$A$7:$A$300,B1450)&gt;0,"✓",IF(N(C1450)=0,"– no spend","⚠ add to Campaigns tab")))</f>
        <v/>
      </c>
      <c r="I1450" s="83" t="str">
        <f aca="false">IF(C1450="","",C1450*IF(Settings!$B$24=Settings!$C$6,1,IF(Settings!$B$24="USD",1/INDEX(Settings!$B$29:$B$40,MONTH(A1450)),INDEX(Settings!$B$29:$B$40,MONTH(A1450)))))</f>
        <v/>
      </c>
    </row>
    <row r="1451" customFormat="false" ht="15" hidden="false" customHeight="false" outlineLevel="0" collapsed="false">
      <c r="H1451" s="0" t="str">
        <f aca="false">IF(B1451="","",IF(COUNTIF(Campaigns!$A$7:$A$300,B1451)&gt;0,"✓",IF(N(C1451)=0,"– no spend","⚠ add to Campaigns tab")))</f>
        <v/>
      </c>
      <c r="I1451" s="83" t="str">
        <f aca="false">IF(C1451="","",C1451*IF(Settings!$B$24=Settings!$C$6,1,IF(Settings!$B$24="USD",1/INDEX(Settings!$B$29:$B$40,MONTH(A1451)),INDEX(Settings!$B$29:$B$40,MONTH(A1451)))))</f>
        <v/>
      </c>
    </row>
    <row r="1452" customFormat="false" ht="15" hidden="false" customHeight="false" outlineLevel="0" collapsed="false">
      <c r="H1452" s="0" t="str">
        <f aca="false">IF(B1452="","",IF(COUNTIF(Campaigns!$A$7:$A$300,B1452)&gt;0,"✓",IF(N(C1452)=0,"– no spend","⚠ add to Campaigns tab")))</f>
        <v/>
      </c>
      <c r="I1452" s="83" t="str">
        <f aca="false">IF(C1452="","",C1452*IF(Settings!$B$24=Settings!$C$6,1,IF(Settings!$B$24="USD",1/INDEX(Settings!$B$29:$B$40,MONTH(A1452)),INDEX(Settings!$B$29:$B$40,MONTH(A1452)))))</f>
        <v/>
      </c>
    </row>
    <row r="1453" customFormat="false" ht="15" hidden="false" customHeight="false" outlineLevel="0" collapsed="false">
      <c r="H1453" s="0" t="str">
        <f aca="false">IF(B1453="","",IF(COUNTIF(Campaigns!$A$7:$A$300,B1453)&gt;0,"✓",IF(N(C1453)=0,"– no spend","⚠ add to Campaigns tab")))</f>
        <v/>
      </c>
      <c r="I1453" s="83" t="str">
        <f aca="false">IF(C1453="","",C1453*IF(Settings!$B$24=Settings!$C$6,1,IF(Settings!$B$24="USD",1/INDEX(Settings!$B$29:$B$40,MONTH(A1453)),INDEX(Settings!$B$29:$B$40,MONTH(A1453)))))</f>
        <v/>
      </c>
    </row>
    <row r="1454" customFormat="false" ht="15" hidden="false" customHeight="false" outlineLevel="0" collapsed="false">
      <c r="H1454" s="0" t="str">
        <f aca="false">IF(B1454="","",IF(COUNTIF(Campaigns!$A$7:$A$300,B1454)&gt;0,"✓",IF(N(C1454)=0,"– no spend","⚠ add to Campaigns tab")))</f>
        <v/>
      </c>
      <c r="I1454" s="83" t="str">
        <f aca="false">IF(C1454="","",C1454*IF(Settings!$B$24=Settings!$C$6,1,IF(Settings!$B$24="USD",1/INDEX(Settings!$B$29:$B$40,MONTH(A1454)),INDEX(Settings!$B$29:$B$40,MONTH(A1454)))))</f>
        <v/>
      </c>
    </row>
    <row r="1455" customFormat="false" ht="15" hidden="false" customHeight="false" outlineLevel="0" collapsed="false">
      <c r="H1455" s="0" t="str">
        <f aca="false">IF(B1455="","",IF(COUNTIF(Campaigns!$A$7:$A$300,B1455)&gt;0,"✓",IF(N(C1455)=0,"– no spend","⚠ add to Campaigns tab")))</f>
        <v/>
      </c>
      <c r="I1455" s="83" t="str">
        <f aca="false">IF(C1455="","",C1455*IF(Settings!$B$24=Settings!$C$6,1,IF(Settings!$B$24="USD",1/INDEX(Settings!$B$29:$B$40,MONTH(A1455)),INDEX(Settings!$B$29:$B$40,MONTH(A1455)))))</f>
        <v/>
      </c>
    </row>
    <row r="1456" customFormat="false" ht="15" hidden="false" customHeight="false" outlineLevel="0" collapsed="false">
      <c r="H1456" s="0" t="str">
        <f aca="false">IF(B1456="","",IF(COUNTIF(Campaigns!$A$7:$A$300,B1456)&gt;0,"✓",IF(N(C1456)=0,"– no spend","⚠ add to Campaigns tab")))</f>
        <v/>
      </c>
      <c r="I1456" s="83" t="str">
        <f aca="false">IF(C1456="","",C1456*IF(Settings!$B$24=Settings!$C$6,1,IF(Settings!$B$24="USD",1/INDEX(Settings!$B$29:$B$40,MONTH(A1456)),INDEX(Settings!$B$29:$B$40,MONTH(A1456)))))</f>
        <v/>
      </c>
    </row>
    <row r="1457" customFormat="false" ht="15" hidden="false" customHeight="false" outlineLevel="0" collapsed="false">
      <c r="H1457" s="0" t="str">
        <f aca="false">IF(B1457="","",IF(COUNTIF(Campaigns!$A$7:$A$300,B1457)&gt;0,"✓",IF(N(C1457)=0,"– no spend","⚠ add to Campaigns tab")))</f>
        <v/>
      </c>
      <c r="I1457" s="83" t="str">
        <f aca="false">IF(C1457="","",C1457*IF(Settings!$B$24=Settings!$C$6,1,IF(Settings!$B$24="USD",1/INDEX(Settings!$B$29:$B$40,MONTH(A1457)),INDEX(Settings!$B$29:$B$40,MONTH(A1457)))))</f>
        <v/>
      </c>
    </row>
    <row r="1458" customFormat="false" ht="15" hidden="false" customHeight="false" outlineLevel="0" collapsed="false">
      <c r="H1458" s="0" t="str">
        <f aca="false">IF(B1458="","",IF(COUNTIF(Campaigns!$A$7:$A$300,B1458)&gt;0,"✓",IF(N(C1458)=0,"– no spend","⚠ add to Campaigns tab")))</f>
        <v/>
      </c>
      <c r="I1458" s="83" t="str">
        <f aca="false">IF(C1458="","",C1458*IF(Settings!$B$24=Settings!$C$6,1,IF(Settings!$B$24="USD",1/INDEX(Settings!$B$29:$B$40,MONTH(A1458)),INDEX(Settings!$B$29:$B$40,MONTH(A1458)))))</f>
        <v/>
      </c>
    </row>
    <row r="1459" customFormat="false" ht="15" hidden="false" customHeight="false" outlineLevel="0" collapsed="false">
      <c r="H1459" s="0" t="str">
        <f aca="false">IF(B1459="","",IF(COUNTIF(Campaigns!$A$7:$A$300,B1459)&gt;0,"✓",IF(N(C1459)=0,"– no spend","⚠ add to Campaigns tab")))</f>
        <v/>
      </c>
      <c r="I1459" s="83" t="str">
        <f aca="false">IF(C1459="","",C1459*IF(Settings!$B$24=Settings!$C$6,1,IF(Settings!$B$24="USD",1/INDEX(Settings!$B$29:$B$40,MONTH(A1459)),INDEX(Settings!$B$29:$B$40,MONTH(A1459)))))</f>
        <v/>
      </c>
    </row>
    <row r="1460" customFormat="false" ht="15" hidden="false" customHeight="false" outlineLevel="0" collapsed="false">
      <c r="H1460" s="0" t="str">
        <f aca="false">IF(B1460="","",IF(COUNTIF(Campaigns!$A$7:$A$300,B1460)&gt;0,"✓",IF(N(C1460)=0,"– no spend","⚠ add to Campaigns tab")))</f>
        <v/>
      </c>
      <c r="I1460" s="83" t="str">
        <f aca="false">IF(C1460="","",C1460*IF(Settings!$B$24=Settings!$C$6,1,IF(Settings!$B$24="USD",1/INDEX(Settings!$B$29:$B$40,MONTH(A1460)),INDEX(Settings!$B$29:$B$40,MONTH(A1460)))))</f>
        <v/>
      </c>
    </row>
    <row r="1461" customFormat="false" ht="15" hidden="false" customHeight="false" outlineLevel="0" collapsed="false">
      <c r="H1461" s="0" t="str">
        <f aca="false">IF(B1461="","",IF(COUNTIF(Campaigns!$A$7:$A$300,B1461)&gt;0,"✓",IF(N(C1461)=0,"– no spend","⚠ add to Campaigns tab")))</f>
        <v/>
      </c>
      <c r="I1461" s="83" t="str">
        <f aca="false">IF(C1461="","",C1461*IF(Settings!$B$24=Settings!$C$6,1,IF(Settings!$B$24="USD",1/INDEX(Settings!$B$29:$B$40,MONTH(A1461)),INDEX(Settings!$B$29:$B$40,MONTH(A1461)))))</f>
        <v/>
      </c>
    </row>
    <row r="1462" customFormat="false" ht="15" hidden="false" customHeight="false" outlineLevel="0" collapsed="false">
      <c r="H1462" s="0" t="str">
        <f aca="false">IF(B1462="","",IF(COUNTIF(Campaigns!$A$7:$A$300,B1462)&gt;0,"✓",IF(N(C1462)=0,"– no spend","⚠ add to Campaigns tab")))</f>
        <v/>
      </c>
      <c r="I1462" s="83" t="str">
        <f aca="false">IF(C1462="","",C1462*IF(Settings!$B$24=Settings!$C$6,1,IF(Settings!$B$24="USD",1/INDEX(Settings!$B$29:$B$40,MONTH(A1462)),INDEX(Settings!$B$29:$B$40,MONTH(A1462)))))</f>
        <v/>
      </c>
    </row>
    <row r="1463" customFormat="false" ht="15" hidden="false" customHeight="false" outlineLevel="0" collapsed="false">
      <c r="H1463" s="0" t="str">
        <f aca="false">IF(B1463="","",IF(COUNTIF(Campaigns!$A$7:$A$300,B1463)&gt;0,"✓",IF(N(C1463)=0,"– no spend","⚠ add to Campaigns tab")))</f>
        <v/>
      </c>
      <c r="I1463" s="83" t="str">
        <f aca="false">IF(C1463="","",C1463*IF(Settings!$B$24=Settings!$C$6,1,IF(Settings!$B$24="USD",1/INDEX(Settings!$B$29:$B$40,MONTH(A1463)),INDEX(Settings!$B$29:$B$40,MONTH(A1463)))))</f>
        <v/>
      </c>
    </row>
    <row r="1464" customFormat="false" ht="15" hidden="false" customHeight="false" outlineLevel="0" collapsed="false">
      <c r="H1464" s="0" t="str">
        <f aca="false">IF(B1464="","",IF(COUNTIF(Campaigns!$A$7:$A$300,B1464)&gt;0,"✓",IF(N(C1464)=0,"– no spend","⚠ add to Campaigns tab")))</f>
        <v/>
      </c>
      <c r="I1464" s="83" t="str">
        <f aca="false">IF(C1464="","",C1464*IF(Settings!$B$24=Settings!$C$6,1,IF(Settings!$B$24="USD",1/INDEX(Settings!$B$29:$B$40,MONTH(A1464)),INDEX(Settings!$B$29:$B$40,MONTH(A1464)))))</f>
        <v/>
      </c>
    </row>
    <row r="1465" customFormat="false" ht="15" hidden="false" customHeight="false" outlineLevel="0" collapsed="false">
      <c r="H1465" s="0" t="str">
        <f aca="false">IF(B1465="","",IF(COUNTIF(Campaigns!$A$7:$A$300,B1465)&gt;0,"✓",IF(N(C1465)=0,"– no spend","⚠ add to Campaigns tab")))</f>
        <v/>
      </c>
      <c r="I1465" s="83" t="str">
        <f aca="false">IF(C1465="","",C1465*IF(Settings!$B$24=Settings!$C$6,1,IF(Settings!$B$24="USD",1/INDEX(Settings!$B$29:$B$40,MONTH(A1465)),INDEX(Settings!$B$29:$B$40,MONTH(A1465)))))</f>
        <v/>
      </c>
    </row>
    <row r="1466" customFormat="false" ht="15" hidden="false" customHeight="false" outlineLevel="0" collapsed="false">
      <c r="H1466" s="0" t="str">
        <f aca="false">IF(B1466="","",IF(COUNTIF(Campaigns!$A$7:$A$300,B1466)&gt;0,"✓",IF(N(C1466)=0,"– no spend","⚠ add to Campaigns tab")))</f>
        <v/>
      </c>
      <c r="I1466" s="83" t="str">
        <f aca="false">IF(C1466="","",C1466*IF(Settings!$B$24=Settings!$C$6,1,IF(Settings!$B$24="USD",1/INDEX(Settings!$B$29:$B$40,MONTH(A1466)),INDEX(Settings!$B$29:$B$40,MONTH(A1466)))))</f>
        <v/>
      </c>
    </row>
    <row r="1467" customFormat="false" ht="15" hidden="false" customHeight="false" outlineLevel="0" collapsed="false">
      <c r="H1467" s="0" t="str">
        <f aca="false">IF(B1467="","",IF(COUNTIF(Campaigns!$A$7:$A$300,B1467)&gt;0,"✓",IF(N(C1467)=0,"– no spend","⚠ add to Campaigns tab")))</f>
        <v/>
      </c>
      <c r="I1467" s="83" t="str">
        <f aca="false">IF(C1467="","",C1467*IF(Settings!$B$24=Settings!$C$6,1,IF(Settings!$B$24="USD",1/INDEX(Settings!$B$29:$B$40,MONTH(A1467)),INDEX(Settings!$B$29:$B$40,MONTH(A1467)))))</f>
        <v/>
      </c>
    </row>
    <row r="1468" customFormat="false" ht="15" hidden="false" customHeight="false" outlineLevel="0" collapsed="false">
      <c r="H1468" s="0" t="str">
        <f aca="false">IF(B1468="","",IF(COUNTIF(Campaigns!$A$7:$A$300,B1468)&gt;0,"✓",IF(N(C1468)=0,"– no spend","⚠ add to Campaigns tab")))</f>
        <v/>
      </c>
      <c r="I1468" s="83" t="str">
        <f aca="false">IF(C1468="","",C1468*IF(Settings!$B$24=Settings!$C$6,1,IF(Settings!$B$24="USD",1/INDEX(Settings!$B$29:$B$40,MONTH(A1468)),INDEX(Settings!$B$29:$B$40,MONTH(A1468)))))</f>
        <v/>
      </c>
    </row>
    <row r="1469" customFormat="false" ht="15" hidden="false" customHeight="false" outlineLevel="0" collapsed="false">
      <c r="H1469" s="0" t="str">
        <f aca="false">IF(B1469="","",IF(COUNTIF(Campaigns!$A$7:$A$300,B1469)&gt;0,"✓",IF(N(C1469)=0,"– no spend","⚠ add to Campaigns tab")))</f>
        <v/>
      </c>
      <c r="I1469" s="83" t="str">
        <f aca="false">IF(C1469="","",C1469*IF(Settings!$B$24=Settings!$C$6,1,IF(Settings!$B$24="USD",1/INDEX(Settings!$B$29:$B$40,MONTH(A1469)),INDEX(Settings!$B$29:$B$40,MONTH(A1469)))))</f>
        <v/>
      </c>
    </row>
    <row r="1470" customFormat="false" ht="15" hidden="false" customHeight="false" outlineLevel="0" collapsed="false">
      <c r="H1470" s="0" t="str">
        <f aca="false">IF(B1470="","",IF(COUNTIF(Campaigns!$A$7:$A$300,B1470)&gt;0,"✓",IF(N(C1470)=0,"– no spend","⚠ add to Campaigns tab")))</f>
        <v/>
      </c>
      <c r="I1470" s="83" t="str">
        <f aca="false">IF(C1470="","",C1470*IF(Settings!$B$24=Settings!$C$6,1,IF(Settings!$B$24="USD",1/INDEX(Settings!$B$29:$B$40,MONTH(A1470)),INDEX(Settings!$B$29:$B$40,MONTH(A1470)))))</f>
        <v/>
      </c>
    </row>
    <row r="1471" customFormat="false" ht="15" hidden="false" customHeight="false" outlineLevel="0" collapsed="false">
      <c r="H1471" s="0" t="str">
        <f aca="false">IF(B1471="","",IF(COUNTIF(Campaigns!$A$7:$A$300,B1471)&gt;0,"✓",IF(N(C1471)=0,"– no spend","⚠ add to Campaigns tab")))</f>
        <v/>
      </c>
      <c r="I1471" s="83" t="str">
        <f aca="false">IF(C1471="","",C1471*IF(Settings!$B$24=Settings!$C$6,1,IF(Settings!$B$24="USD",1/INDEX(Settings!$B$29:$B$40,MONTH(A1471)),INDEX(Settings!$B$29:$B$40,MONTH(A1471)))))</f>
        <v/>
      </c>
    </row>
    <row r="1472" customFormat="false" ht="15" hidden="false" customHeight="false" outlineLevel="0" collapsed="false">
      <c r="H1472" s="0" t="str">
        <f aca="false">IF(B1472="","",IF(COUNTIF(Campaigns!$A$7:$A$300,B1472)&gt;0,"✓",IF(N(C1472)=0,"– no spend","⚠ add to Campaigns tab")))</f>
        <v/>
      </c>
      <c r="I1472" s="83" t="str">
        <f aca="false">IF(C1472="","",C1472*IF(Settings!$B$24=Settings!$C$6,1,IF(Settings!$B$24="USD",1/INDEX(Settings!$B$29:$B$40,MONTH(A1472)),INDEX(Settings!$B$29:$B$40,MONTH(A1472)))))</f>
        <v/>
      </c>
    </row>
    <row r="1473" customFormat="false" ht="15" hidden="false" customHeight="false" outlineLevel="0" collapsed="false">
      <c r="H1473" s="0" t="str">
        <f aca="false">IF(B1473="","",IF(COUNTIF(Campaigns!$A$7:$A$300,B1473)&gt;0,"✓",IF(N(C1473)=0,"– no spend","⚠ add to Campaigns tab")))</f>
        <v/>
      </c>
      <c r="I1473" s="83" t="str">
        <f aca="false">IF(C1473="","",C1473*IF(Settings!$B$24=Settings!$C$6,1,IF(Settings!$B$24="USD",1/INDEX(Settings!$B$29:$B$40,MONTH(A1473)),INDEX(Settings!$B$29:$B$40,MONTH(A1473)))))</f>
        <v/>
      </c>
    </row>
    <row r="1474" customFormat="false" ht="15" hidden="false" customHeight="false" outlineLevel="0" collapsed="false">
      <c r="H1474" s="0" t="str">
        <f aca="false">IF(B1474="","",IF(COUNTIF(Campaigns!$A$7:$A$300,B1474)&gt;0,"✓",IF(N(C1474)=0,"– no spend","⚠ add to Campaigns tab")))</f>
        <v/>
      </c>
      <c r="I1474" s="83" t="str">
        <f aca="false">IF(C1474="","",C1474*IF(Settings!$B$24=Settings!$C$6,1,IF(Settings!$B$24="USD",1/INDEX(Settings!$B$29:$B$40,MONTH(A1474)),INDEX(Settings!$B$29:$B$40,MONTH(A1474)))))</f>
        <v/>
      </c>
    </row>
    <row r="1475" customFormat="false" ht="15" hidden="false" customHeight="false" outlineLevel="0" collapsed="false">
      <c r="H1475" s="0" t="str">
        <f aca="false">IF(B1475="","",IF(COUNTIF(Campaigns!$A$7:$A$300,B1475)&gt;0,"✓",IF(N(C1475)=0,"– no spend","⚠ add to Campaigns tab")))</f>
        <v/>
      </c>
      <c r="I1475" s="83" t="str">
        <f aca="false">IF(C1475="","",C1475*IF(Settings!$B$24=Settings!$C$6,1,IF(Settings!$B$24="USD",1/INDEX(Settings!$B$29:$B$40,MONTH(A1475)),INDEX(Settings!$B$29:$B$40,MONTH(A1475)))))</f>
        <v/>
      </c>
    </row>
    <row r="1476" customFormat="false" ht="15" hidden="false" customHeight="false" outlineLevel="0" collapsed="false">
      <c r="H1476" s="0" t="str">
        <f aca="false">IF(B1476="","",IF(COUNTIF(Campaigns!$A$7:$A$300,B1476)&gt;0,"✓",IF(N(C1476)=0,"– no spend","⚠ add to Campaigns tab")))</f>
        <v/>
      </c>
      <c r="I1476" s="83" t="str">
        <f aca="false">IF(C1476="","",C1476*IF(Settings!$B$24=Settings!$C$6,1,IF(Settings!$B$24="USD",1/INDEX(Settings!$B$29:$B$40,MONTH(A1476)),INDEX(Settings!$B$29:$B$40,MONTH(A1476)))))</f>
        <v/>
      </c>
    </row>
    <row r="1477" customFormat="false" ht="15" hidden="false" customHeight="false" outlineLevel="0" collapsed="false">
      <c r="H1477" s="0" t="str">
        <f aca="false">IF(B1477="","",IF(COUNTIF(Campaigns!$A$7:$A$300,B1477)&gt;0,"✓",IF(N(C1477)=0,"– no spend","⚠ add to Campaigns tab")))</f>
        <v/>
      </c>
      <c r="I1477" s="83" t="str">
        <f aca="false">IF(C1477="","",C1477*IF(Settings!$B$24=Settings!$C$6,1,IF(Settings!$B$24="USD",1/INDEX(Settings!$B$29:$B$40,MONTH(A1477)),INDEX(Settings!$B$29:$B$40,MONTH(A1477)))))</f>
        <v/>
      </c>
    </row>
    <row r="1478" customFormat="false" ht="15" hidden="false" customHeight="false" outlineLevel="0" collapsed="false">
      <c r="H1478" s="0" t="str">
        <f aca="false">IF(B1478="","",IF(COUNTIF(Campaigns!$A$7:$A$300,B1478)&gt;0,"✓",IF(N(C1478)=0,"– no spend","⚠ add to Campaigns tab")))</f>
        <v/>
      </c>
      <c r="I1478" s="83" t="str">
        <f aca="false">IF(C1478="","",C1478*IF(Settings!$B$24=Settings!$C$6,1,IF(Settings!$B$24="USD",1/INDEX(Settings!$B$29:$B$40,MONTH(A1478)),INDEX(Settings!$B$29:$B$40,MONTH(A1478)))))</f>
        <v/>
      </c>
    </row>
    <row r="1479" customFormat="false" ht="15" hidden="false" customHeight="false" outlineLevel="0" collapsed="false">
      <c r="H1479" s="0" t="str">
        <f aca="false">IF(B1479="","",IF(COUNTIF(Campaigns!$A$7:$A$300,B1479)&gt;0,"✓",IF(N(C1479)=0,"– no spend","⚠ add to Campaigns tab")))</f>
        <v/>
      </c>
      <c r="I1479" s="83" t="str">
        <f aca="false">IF(C1479="","",C1479*IF(Settings!$B$24=Settings!$C$6,1,IF(Settings!$B$24="USD",1/INDEX(Settings!$B$29:$B$40,MONTH(A1479)),INDEX(Settings!$B$29:$B$40,MONTH(A1479)))))</f>
        <v/>
      </c>
    </row>
    <row r="1480" customFormat="false" ht="15" hidden="false" customHeight="false" outlineLevel="0" collapsed="false">
      <c r="H1480" s="0" t="str">
        <f aca="false">IF(B1480="","",IF(COUNTIF(Campaigns!$A$7:$A$300,B1480)&gt;0,"✓",IF(N(C1480)=0,"– no spend","⚠ add to Campaigns tab")))</f>
        <v/>
      </c>
      <c r="I1480" s="83" t="str">
        <f aca="false">IF(C1480="","",C1480*IF(Settings!$B$24=Settings!$C$6,1,IF(Settings!$B$24="USD",1/INDEX(Settings!$B$29:$B$40,MONTH(A1480)),INDEX(Settings!$B$29:$B$40,MONTH(A1480)))))</f>
        <v/>
      </c>
    </row>
    <row r="1481" customFormat="false" ht="15" hidden="false" customHeight="false" outlineLevel="0" collapsed="false">
      <c r="H1481" s="0" t="str">
        <f aca="false">IF(B1481="","",IF(COUNTIF(Campaigns!$A$7:$A$300,B1481)&gt;0,"✓",IF(N(C1481)=0,"– no spend","⚠ add to Campaigns tab")))</f>
        <v/>
      </c>
      <c r="I1481" s="83" t="str">
        <f aca="false">IF(C1481="","",C1481*IF(Settings!$B$24=Settings!$C$6,1,IF(Settings!$B$24="USD",1/INDEX(Settings!$B$29:$B$40,MONTH(A1481)),INDEX(Settings!$B$29:$B$40,MONTH(A1481)))))</f>
        <v/>
      </c>
    </row>
    <row r="1482" customFormat="false" ht="15" hidden="false" customHeight="false" outlineLevel="0" collapsed="false">
      <c r="H1482" s="0" t="str">
        <f aca="false">IF(B1482="","",IF(COUNTIF(Campaigns!$A$7:$A$300,B1482)&gt;0,"✓",IF(N(C1482)=0,"– no spend","⚠ add to Campaigns tab")))</f>
        <v/>
      </c>
      <c r="I1482" s="83" t="str">
        <f aca="false">IF(C1482="","",C1482*IF(Settings!$B$24=Settings!$C$6,1,IF(Settings!$B$24="USD",1/INDEX(Settings!$B$29:$B$40,MONTH(A1482)),INDEX(Settings!$B$29:$B$40,MONTH(A1482)))))</f>
        <v/>
      </c>
    </row>
    <row r="1483" customFormat="false" ht="15" hidden="false" customHeight="false" outlineLevel="0" collapsed="false">
      <c r="H1483" s="0" t="str">
        <f aca="false">IF(B1483="","",IF(COUNTIF(Campaigns!$A$7:$A$300,B1483)&gt;0,"✓",IF(N(C1483)=0,"– no spend","⚠ add to Campaigns tab")))</f>
        <v/>
      </c>
      <c r="I1483" s="83" t="str">
        <f aca="false">IF(C1483="","",C1483*IF(Settings!$B$24=Settings!$C$6,1,IF(Settings!$B$24="USD",1/INDEX(Settings!$B$29:$B$40,MONTH(A1483)),INDEX(Settings!$B$29:$B$40,MONTH(A1483)))))</f>
        <v/>
      </c>
    </row>
    <row r="1484" customFormat="false" ht="15" hidden="false" customHeight="false" outlineLevel="0" collapsed="false">
      <c r="H1484" s="0" t="str">
        <f aca="false">IF(B1484="","",IF(COUNTIF(Campaigns!$A$7:$A$300,B1484)&gt;0,"✓",IF(N(C1484)=0,"– no spend","⚠ add to Campaigns tab")))</f>
        <v/>
      </c>
      <c r="I1484" s="83" t="str">
        <f aca="false">IF(C1484="","",C1484*IF(Settings!$B$24=Settings!$C$6,1,IF(Settings!$B$24="USD",1/INDEX(Settings!$B$29:$B$40,MONTH(A1484)),INDEX(Settings!$B$29:$B$40,MONTH(A1484)))))</f>
        <v/>
      </c>
    </row>
    <row r="1485" customFormat="false" ht="15" hidden="false" customHeight="false" outlineLevel="0" collapsed="false">
      <c r="H1485" s="0" t="str">
        <f aca="false">IF(B1485="","",IF(COUNTIF(Campaigns!$A$7:$A$300,B1485)&gt;0,"✓",IF(N(C1485)=0,"– no spend","⚠ add to Campaigns tab")))</f>
        <v/>
      </c>
      <c r="I1485" s="83" t="str">
        <f aca="false">IF(C1485="","",C1485*IF(Settings!$B$24=Settings!$C$6,1,IF(Settings!$B$24="USD",1/INDEX(Settings!$B$29:$B$40,MONTH(A1485)),INDEX(Settings!$B$29:$B$40,MONTH(A1485)))))</f>
        <v/>
      </c>
    </row>
    <row r="1486" customFormat="false" ht="15" hidden="false" customHeight="false" outlineLevel="0" collapsed="false">
      <c r="H1486" s="0" t="str">
        <f aca="false">IF(B1486="","",IF(COUNTIF(Campaigns!$A$7:$A$300,B1486)&gt;0,"✓",IF(N(C1486)=0,"– no spend","⚠ add to Campaigns tab")))</f>
        <v/>
      </c>
      <c r="I1486" s="83" t="str">
        <f aca="false">IF(C1486="","",C1486*IF(Settings!$B$24=Settings!$C$6,1,IF(Settings!$B$24="USD",1/INDEX(Settings!$B$29:$B$40,MONTH(A1486)),INDEX(Settings!$B$29:$B$40,MONTH(A1486)))))</f>
        <v/>
      </c>
    </row>
    <row r="1487" customFormat="false" ht="15" hidden="false" customHeight="false" outlineLevel="0" collapsed="false">
      <c r="H1487" s="0" t="str">
        <f aca="false">IF(B1487="","",IF(COUNTIF(Campaigns!$A$7:$A$300,B1487)&gt;0,"✓",IF(N(C1487)=0,"– no spend","⚠ add to Campaigns tab")))</f>
        <v/>
      </c>
      <c r="I1487" s="83" t="str">
        <f aca="false">IF(C1487="","",C1487*IF(Settings!$B$24=Settings!$C$6,1,IF(Settings!$B$24="USD",1/INDEX(Settings!$B$29:$B$40,MONTH(A1487)),INDEX(Settings!$B$29:$B$40,MONTH(A1487)))))</f>
        <v/>
      </c>
    </row>
    <row r="1488" customFormat="false" ht="15" hidden="false" customHeight="false" outlineLevel="0" collapsed="false">
      <c r="H1488" s="0" t="str">
        <f aca="false">IF(B1488="","",IF(COUNTIF(Campaigns!$A$7:$A$300,B1488)&gt;0,"✓",IF(N(C1488)=0,"– no spend","⚠ add to Campaigns tab")))</f>
        <v/>
      </c>
      <c r="I1488" s="83" t="str">
        <f aca="false">IF(C1488="","",C1488*IF(Settings!$B$24=Settings!$C$6,1,IF(Settings!$B$24="USD",1/INDEX(Settings!$B$29:$B$40,MONTH(A1488)),INDEX(Settings!$B$29:$B$40,MONTH(A1488)))))</f>
        <v/>
      </c>
    </row>
    <row r="1489" customFormat="false" ht="15" hidden="false" customHeight="false" outlineLevel="0" collapsed="false">
      <c r="H1489" s="0" t="str">
        <f aca="false">IF(B1489="","",IF(COUNTIF(Campaigns!$A$7:$A$300,B1489)&gt;0,"✓",IF(N(C1489)=0,"– no spend","⚠ add to Campaigns tab")))</f>
        <v/>
      </c>
      <c r="I1489" s="83" t="str">
        <f aca="false">IF(C1489="","",C1489*IF(Settings!$B$24=Settings!$C$6,1,IF(Settings!$B$24="USD",1/INDEX(Settings!$B$29:$B$40,MONTH(A1489)),INDEX(Settings!$B$29:$B$40,MONTH(A1489)))))</f>
        <v/>
      </c>
    </row>
    <row r="1490" customFormat="false" ht="15" hidden="false" customHeight="false" outlineLevel="0" collapsed="false">
      <c r="H1490" s="0" t="str">
        <f aca="false">IF(B1490="","",IF(COUNTIF(Campaigns!$A$7:$A$300,B1490)&gt;0,"✓",IF(N(C1490)=0,"– no spend","⚠ add to Campaigns tab")))</f>
        <v/>
      </c>
      <c r="I1490" s="83" t="str">
        <f aca="false">IF(C1490="","",C1490*IF(Settings!$B$24=Settings!$C$6,1,IF(Settings!$B$24="USD",1/INDEX(Settings!$B$29:$B$40,MONTH(A1490)),INDEX(Settings!$B$29:$B$40,MONTH(A1490)))))</f>
        <v/>
      </c>
    </row>
    <row r="1491" customFormat="false" ht="15" hidden="false" customHeight="false" outlineLevel="0" collapsed="false">
      <c r="H1491" s="0" t="str">
        <f aca="false">IF(B1491="","",IF(COUNTIF(Campaigns!$A$7:$A$300,B1491)&gt;0,"✓",IF(N(C1491)=0,"– no spend","⚠ add to Campaigns tab")))</f>
        <v/>
      </c>
      <c r="I1491" s="83" t="str">
        <f aca="false">IF(C1491="","",C1491*IF(Settings!$B$24=Settings!$C$6,1,IF(Settings!$B$24="USD",1/INDEX(Settings!$B$29:$B$40,MONTH(A1491)),INDEX(Settings!$B$29:$B$40,MONTH(A1491)))))</f>
        <v/>
      </c>
    </row>
    <row r="1492" customFormat="false" ht="15" hidden="false" customHeight="false" outlineLevel="0" collapsed="false">
      <c r="H1492" s="0" t="str">
        <f aca="false">IF(B1492="","",IF(COUNTIF(Campaigns!$A$7:$A$300,B1492)&gt;0,"✓",IF(N(C1492)=0,"– no spend","⚠ add to Campaigns tab")))</f>
        <v/>
      </c>
      <c r="I1492" s="83" t="str">
        <f aca="false">IF(C1492="","",C1492*IF(Settings!$B$24=Settings!$C$6,1,IF(Settings!$B$24="USD",1/INDEX(Settings!$B$29:$B$40,MONTH(A1492)),INDEX(Settings!$B$29:$B$40,MONTH(A1492)))))</f>
        <v/>
      </c>
    </row>
    <row r="1493" customFormat="false" ht="15" hidden="false" customHeight="false" outlineLevel="0" collapsed="false">
      <c r="H1493" s="0" t="str">
        <f aca="false">IF(B1493="","",IF(COUNTIF(Campaigns!$A$7:$A$300,B1493)&gt;0,"✓",IF(N(C1493)=0,"– no spend","⚠ add to Campaigns tab")))</f>
        <v/>
      </c>
      <c r="I1493" s="83" t="str">
        <f aca="false">IF(C1493="","",C1493*IF(Settings!$B$24=Settings!$C$6,1,IF(Settings!$B$24="USD",1/INDEX(Settings!$B$29:$B$40,MONTH(A1493)),INDEX(Settings!$B$29:$B$40,MONTH(A1493)))))</f>
        <v/>
      </c>
    </row>
    <row r="1494" customFormat="false" ht="15" hidden="false" customHeight="false" outlineLevel="0" collapsed="false">
      <c r="H1494" s="0" t="str">
        <f aca="false">IF(B1494="","",IF(COUNTIF(Campaigns!$A$7:$A$300,B1494)&gt;0,"✓",IF(N(C1494)=0,"– no spend","⚠ add to Campaigns tab")))</f>
        <v/>
      </c>
      <c r="I1494" s="83" t="str">
        <f aca="false">IF(C1494="","",C1494*IF(Settings!$B$24=Settings!$C$6,1,IF(Settings!$B$24="USD",1/INDEX(Settings!$B$29:$B$40,MONTH(A1494)),INDEX(Settings!$B$29:$B$40,MONTH(A1494)))))</f>
        <v/>
      </c>
    </row>
    <row r="1495" customFormat="false" ht="15" hidden="false" customHeight="false" outlineLevel="0" collapsed="false">
      <c r="H1495" s="0" t="str">
        <f aca="false">IF(B1495="","",IF(COUNTIF(Campaigns!$A$7:$A$300,B1495)&gt;0,"✓",IF(N(C1495)=0,"– no spend","⚠ add to Campaigns tab")))</f>
        <v/>
      </c>
      <c r="I1495" s="83" t="str">
        <f aca="false">IF(C1495="","",C1495*IF(Settings!$B$24=Settings!$C$6,1,IF(Settings!$B$24="USD",1/INDEX(Settings!$B$29:$B$40,MONTH(A1495)),INDEX(Settings!$B$29:$B$40,MONTH(A1495)))))</f>
        <v/>
      </c>
    </row>
    <row r="1496" customFormat="false" ht="15" hidden="false" customHeight="false" outlineLevel="0" collapsed="false">
      <c r="H1496" s="0" t="str">
        <f aca="false">IF(B1496="","",IF(COUNTIF(Campaigns!$A$7:$A$300,B1496)&gt;0,"✓",IF(N(C1496)=0,"– no spend","⚠ add to Campaigns tab")))</f>
        <v/>
      </c>
      <c r="I1496" s="83" t="str">
        <f aca="false">IF(C1496="","",C1496*IF(Settings!$B$24=Settings!$C$6,1,IF(Settings!$B$24="USD",1/INDEX(Settings!$B$29:$B$40,MONTH(A1496)),INDEX(Settings!$B$29:$B$40,MONTH(A1496)))))</f>
        <v/>
      </c>
    </row>
    <row r="1497" customFormat="false" ht="15" hidden="false" customHeight="false" outlineLevel="0" collapsed="false">
      <c r="H1497" s="0" t="str">
        <f aca="false">IF(B1497="","",IF(COUNTIF(Campaigns!$A$7:$A$300,B1497)&gt;0,"✓",IF(N(C1497)=0,"– no spend","⚠ add to Campaigns tab")))</f>
        <v/>
      </c>
      <c r="I1497" s="83" t="str">
        <f aca="false">IF(C1497="","",C1497*IF(Settings!$B$24=Settings!$C$6,1,IF(Settings!$B$24="USD",1/INDEX(Settings!$B$29:$B$40,MONTH(A1497)),INDEX(Settings!$B$29:$B$40,MONTH(A1497)))))</f>
        <v/>
      </c>
    </row>
    <row r="1498" customFormat="false" ht="15" hidden="false" customHeight="false" outlineLevel="0" collapsed="false">
      <c r="H1498" s="0" t="str">
        <f aca="false">IF(B1498="","",IF(COUNTIF(Campaigns!$A$7:$A$300,B1498)&gt;0,"✓",IF(N(C1498)=0,"– no spend","⚠ add to Campaigns tab")))</f>
        <v/>
      </c>
      <c r="I1498" s="83" t="str">
        <f aca="false">IF(C1498="","",C1498*IF(Settings!$B$24=Settings!$C$6,1,IF(Settings!$B$24="USD",1/INDEX(Settings!$B$29:$B$40,MONTH(A1498)),INDEX(Settings!$B$29:$B$40,MONTH(A1498)))))</f>
        <v/>
      </c>
    </row>
    <row r="1499" customFormat="false" ht="15" hidden="false" customHeight="false" outlineLevel="0" collapsed="false">
      <c r="H1499" s="0" t="str">
        <f aca="false">IF(B1499="","",IF(COUNTIF(Campaigns!$A$7:$A$300,B1499)&gt;0,"✓",IF(N(C1499)=0,"– no spend","⚠ add to Campaigns tab")))</f>
        <v/>
      </c>
      <c r="I1499" s="83" t="str">
        <f aca="false">IF(C1499="","",C1499*IF(Settings!$B$24=Settings!$C$6,1,IF(Settings!$B$24="USD",1/INDEX(Settings!$B$29:$B$40,MONTH(A1499)),INDEX(Settings!$B$29:$B$40,MONTH(A1499)))))</f>
        <v/>
      </c>
    </row>
    <row r="1500" customFormat="false" ht="15" hidden="false" customHeight="false" outlineLevel="0" collapsed="false">
      <c r="H1500" s="0" t="str">
        <f aca="false">IF(B1500="","",IF(COUNTIF(Campaigns!$A$7:$A$300,B1500)&gt;0,"✓",IF(N(C1500)=0,"– no spend","⚠ add to Campaigns tab")))</f>
        <v/>
      </c>
      <c r="I1500" s="83" t="str">
        <f aca="false">IF(C1500="","",C1500*IF(Settings!$B$24=Settings!$C$6,1,IF(Settings!$B$24="USD",1/INDEX(Settings!$B$29:$B$40,MONTH(A1500)),INDEX(Settings!$B$29:$B$40,MONTH(A1500)))))</f>
        <v/>
      </c>
    </row>
    <row r="1501" customFormat="false" ht="15" hidden="false" customHeight="false" outlineLevel="0" collapsed="false">
      <c r="H1501" s="0" t="str">
        <f aca="false">IF(B1501="","",IF(COUNTIF(Campaigns!$A$7:$A$300,B1501)&gt;0,"✓",IF(N(C1501)=0,"– no spend","⚠ add to Campaigns tab")))</f>
        <v/>
      </c>
      <c r="I1501" s="83" t="str">
        <f aca="false">IF(C1501="","",C1501*IF(Settings!$B$24=Settings!$C$6,1,IF(Settings!$B$24="USD",1/INDEX(Settings!$B$29:$B$40,MONTH(A1501)),INDEX(Settings!$B$29:$B$40,MONTH(A1501)))))</f>
        <v/>
      </c>
    </row>
    <row r="1502" customFormat="false" ht="15" hidden="false" customHeight="false" outlineLevel="0" collapsed="false">
      <c r="H1502" s="0" t="str">
        <f aca="false">IF(B1502="","",IF(COUNTIF(Campaigns!$A$7:$A$300,B1502)&gt;0,"✓",IF(N(C1502)=0,"– no spend","⚠ add to Campaigns tab")))</f>
        <v/>
      </c>
      <c r="I1502" s="83" t="str">
        <f aca="false">IF(C1502="","",C1502*IF(Settings!$B$24=Settings!$C$6,1,IF(Settings!$B$24="USD",1/INDEX(Settings!$B$29:$B$40,MONTH(A1502)),INDEX(Settings!$B$29:$B$40,MONTH(A1502)))))</f>
        <v/>
      </c>
    </row>
    <row r="1503" customFormat="false" ht="15" hidden="false" customHeight="false" outlineLevel="0" collapsed="false">
      <c r="H1503" s="0" t="str">
        <f aca="false">IF(B1503="","",IF(COUNTIF(Campaigns!$A$7:$A$300,B1503)&gt;0,"✓",IF(N(C1503)=0,"– no spend","⚠ add to Campaigns tab")))</f>
        <v/>
      </c>
      <c r="I1503" s="83" t="str">
        <f aca="false">IF(C1503="","",C1503*IF(Settings!$B$24=Settings!$C$6,1,IF(Settings!$B$24="USD",1/INDEX(Settings!$B$29:$B$40,MONTH(A1503)),INDEX(Settings!$B$29:$B$40,MONTH(A1503)))))</f>
        <v/>
      </c>
    </row>
    <row r="1504" customFormat="false" ht="15" hidden="false" customHeight="false" outlineLevel="0" collapsed="false">
      <c r="H1504" s="0" t="str">
        <f aca="false">IF(B1504="","",IF(COUNTIF(Campaigns!$A$7:$A$300,B1504)&gt;0,"✓",IF(N(C1504)=0,"– no spend","⚠ add to Campaigns tab")))</f>
        <v/>
      </c>
      <c r="I1504" s="83" t="str">
        <f aca="false">IF(C1504="","",C1504*IF(Settings!$B$24=Settings!$C$6,1,IF(Settings!$B$24="USD",1/INDEX(Settings!$B$29:$B$40,MONTH(A1504)),INDEX(Settings!$B$29:$B$40,MONTH(A1504)))))</f>
        <v/>
      </c>
    </row>
    <row r="1505" customFormat="false" ht="15" hidden="false" customHeight="false" outlineLevel="0" collapsed="false">
      <c r="H1505" s="0" t="str">
        <f aca="false">IF(B1505="","",IF(COUNTIF(Campaigns!$A$7:$A$300,B1505)&gt;0,"✓",IF(N(C1505)=0,"– no spend","⚠ add to Campaigns tab")))</f>
        <v/>
      </c>
      <c r="I1505" s="83" t="str">
        <f aca="false">IF(C1505="","",C1505*IF(Settings!$B$24=Settings!$C$6,1,IF(Settings!$B$24="USD",1/INDEX(Settings!$B$29:$B$40,MONTH(A1505)),INDEX(Settings!$B$29:$B$40,MONTH(A1505)))))</f>
        <v/>
      </c>
    </row>
    <row r="1506" customFormat="false" ht="15" hidden="false" customHeight="false" outlineLevel="0" collapsed="false">
      <c r="H1506" s="0" t="str">
        <f aca="false">IF(B1506="","",IF(COUNTIF(Campaigns!$A$7:$A$300,B1506)&gt;0,"✓",IF(N(C1506)=0,"– no spend","⚠ add to Campaigns tab")))</f>
        <v/>
      </c>
      <c r="I1506" s="83" t="str">
        <f aca="false">IF(C1506="","",C1506*IF(Settings!$B$24=Settings!$C$6,1,IF(Settings!$B$24="USD",1/INDEX(Settings!$B$29:$B$40,MONTH(A1506)),INDEX(Settings!$B$29:$B$40,MONTH(A1506)))))</f>
        <v/>
      </c>
    </row>
    <row r="1507" customFormat="false" ht="15" hidden="false" customHeight="false" outlineLevel="0" collapsed="false">
      <c r="H1507" s="0" t="str">
        <f aca="false">IF(B1507="","",IF(COUNTIF(Campaigns!$A$7:$A$300,B1507)&gt;0,"✓",IF(N(C1507)=0,"– no spend","⚠ add to Campaigns tab")))</f>
        <v/>
      </c>
      <c r="I1507" s="83" t="str">
        <f aca="false">IF(C1507="","",C1507*IF(Settings!$B$24=Settings!$C$6,1,IF(Settings!$B$24="USD",1/INDEX(Settings!$B$29:$B$40,MONTH(A1507)),INDEX(Settings!$B$29:$B$40,MONTH(A1507)))))</f>
        <v/>
      </c>
    </row>
    <row r="1508" customFormat="false" ht="15" hidden="false" customHeight="false" outlineLevel="0" collapsed="false">
      <c r="H1508" s="0" t="str">
        <f aca="false">IF(B1508="","",IF(COUNTIF(Campaigns!$A$7:$A$300,B1508)&gt;0,"✓",IF(N(C1508)=0,"– no spend","⚠ add to Campaigns tab")))</f>
        <v/>
      </c>
      <c r="I1508" s="83" t="str">
        <f aca="false">IF(C1508="","",C1508*IF(Settings!$B$24=Settings!$C$6,1,IF(Settings!$B$24="USD",1/INDEX(Settings!$B$29:$B$40,MONTH(A1508)),INDEX(Settings!$B$29:$B$40,MONTH(A1508)))))</f>
        <v/>
      </c>
    </row>
    <row r="1509" customFormat="false" ht="15" hidden="false" customHeight="false" outlineLevel="0" collapsed="false">
      <c r="H1509" s="0" t="str">
        <f aca="false">IF(B1509="","",IF(COUNTIF(Campaigns!$A$7:$A$300,B1509)&gt;0,"✓",IF(N(C1509)=0,"– no spend","⚠ add to Campaigns tab")))</f>
        <v/>
      </c>
      <c r="I1509" s="83" t="str">
        <f aca="false">IF(C1509="","",C1509*IF(Settings!$B$24=Settings!$C$6,1,IF(Settings!$B$24="USD",1/INDEX(Settings!$B$29:$B$40,MONTH(A1509)),INDEX(Settings!$B$29:$B$40,MONTH(A1509)))))</f>
        <v/>
      </c>
    </row>
    <row r="1510" customFormat="false" ht="15" hidden="false" customHeight="false" outlineLevel="0" collapsed="false">
      <c r="H1510" s="0" t="str">
        <f aca="false">IF(B1510="","",IF(COUNTIF(Campaigns!$A$7:$A$300,B1510)&gt;0,"✓",IF(N(C1510)=0,"– no spend","⚠ add to Campaigns tab")))</f>
        <v/>
      </c>
      <c r="I1510" s="83" t="str">
        <f aca="false">IF(C1510="","",C1510*IF(Settings!$B$24=Settings!$C$6,1,IF(Settings!$B$24="USD",1/INDEX(Settings!$B$29:$B$40,MONTH(A1510)),INDEX(Settings!$B$29:$B$40,MONTH(A1510)))))</f>
        <v/>
      </c>
    </row>
    <row r="1511" customFormat="false" ht="15" hidden="false" customHeight="false" outlineLevel="0" collapsed="false">
      <c r="H1511" s="0" t="str">
        <f aca="false">IF(B1511="","",IF(COUNTIF(Campaigns!$A$7:$A$300,B1511)&gt;0,"✓",IF(N(C1511)=0,"– no spend","⚠ add to Campaigns tab")))</f>
        <v/>
      </c>
      <c r="I1511" s="83" t="str">
        <f aca="false">IF(C1511="","",C1511*IF(Settings!$B$24=Settings!$C$6,1,IF(Settings!$B$24="USD",1/INDEX(Settings!$B$29:$B$40,MONTH(A1511)),INDEX(Settings!$B$29:$B$40,MONTH(A1511)))))</f>
        <v/>
      </c>
    </row>
    <row r="1512" customFormat="false" ht="15" hidden="false" customHeight="false" outlineLevel="0" collapsed="false">
      <c r="H1512" s="0" t="str">
        <f aca="false">IF(B1512="","",IF(COUNTIF(Campaigns!$A$7:$A$300,B1512)&gt;0,"✓",IF(N(C1512)=0,"– no spend","⚠ add to Campaigns tab")))</f>
        <v/>
      </c>
      <c r="I1512" s="83" t="str">
        <f aca="false">IF(C1512="","",C1512*IF(Settings!$B$24=Settings!$C$6,1,IF(Settings!$B$24="USD",1/INDEX(Settings!$B$29:$B$40,MONTH(A1512)),INDEX(Settings!$B$29:$B$40,MONTH(A1512)))))</f>
        <v/>
      </c>
    </row>
    <row r="1513" customFormat="false" ht="15" hidden="false" customHeight="false" outlineLevel="0" collapsed="false">
      <c r="H1513" s="0" t="str">
        <f aca="false">IF(B1513="","",IF(COUNTIF(Campaigns!$A$7:$A$300,B1513)&gt;0,"✓",IF(N(C1513)=0,"– no spend","⚠ add to Campaigns tab")))</f>
        <v/>
      </c>
      <c r="I1513" s="83" t="str">
        <f aca="false">IF(C1513="","",C1513*IF(Settings!$B$24=Settings!$C$6,1,IF(Settings!$B$24="USD",1/INDEX(Settings!$B$29:$B$40,MONTH(A1513)),INDEX(Settings!$B$29:$B$40,MONTH(A1513)))))</f>
        <v/>
      </c>
    </row>
    <row r="1514" customFormat="false" ht="15" hidden="false" customHeight="false" outlineLevel="0" collapsed="false">
      <c r="H1514" s="0" t="str">
        <f aca="false">IF(B1514="","",IF(COUNTIF(Campaigns!$A$7:$A$300,B1514)&gt;0,"✓",IF(N(C1514)=0,"– no spend","⚠ add to Campaigns tab")))</f>
        <v/>
      </c>
      <c r="I1514" s="83" t="str">
        <f aca="false">IF(C1514="","",C1514*IF(Settings!$B$24=Settings!$C$6,1,IF(Settings!$B$24="USD",1/INDEX(Settings!$B$29:$B$40,MONTH(A1514)),INDEX(Settings!$B$29:$B$40,MONTH(A1514)))))</f>
        <v/>
      </c>
    </row>
    <row r="1515" customFormat="false" ht="15" hidden="false" customHeight="false" outlineLevel="0" collapsed="false">
      <c r="H1515" s="0" t="str">
        <f aca="false">IF(B1515="","",IF(COUNTIF(Campaigns!$A$7:$A$300,B1515)&gt;0,"✓",IF(N(C1515)=0,"– no spend","⚠ add to Campaigns tab")))</f>
        <v/>
      </c>
      <c r="I1515" s="83" t="str">
        <f aca="false">IF(C1515="","",C1515*IF(Settings!$B$24=Settings!$C$6,1,IF(Settings!$B$24="USD",1/INDEX(Settings!$B$29:$B$40,MONTH(A1515)),INDEX(Settings!$B$29:$B$40,MONTH(A1515)))))</f>
        <v/>
      </c>
    </row>
    <row r="1516" customFormat="false" ht="15" hidden="false" customHeight="false" outlineLevel="0" collapsed="false">
      <c r="H1516" s="0" t="str">
        <f aca="false">IF(B1516="","",IF(COUNTIF(Campaigns!$A$7:$A$300,B1516)&gt;0,"✓",IF(N(C1516)=0,"– no spend","⚠ add to Campaigns tab")))</f>
        <v/>
      </c>
      <c r="I1516" s="83" t="str">
        <f aca="false">IF(C1516="","",C1516*IF(Settings!$B$24=Settings!$C$6,1,IF(Settings!$B$24="USD",1/INDEX(Settings!$B$29:$B$40,MONTH(A1516)),INDEX(Settings!$B$29:$B$40,MONTH(A1516)))))</f>
        <v/>
      </c>
    </row>
    <row r="1517" customFormat="false" ht="15" hidden="false" customHeight="false" outlineLevel="0" collapsed="false">
      <c r="H1517" s="0" t="str">
        <f aca="false">IF(B1517="","",IF(COUNTIF(Campaigns!$A$7:$A$300,B1517)&gt;0,"✓",IF(N(C1517)=0,"– no spend","⚠ add to Campaigns tab")))</f>
        <v/>
      </c>
      <c r="I1517" s="83" t="str">
        <f aca="false">IF(C1517="","",C1517*IF(Settings!$B$24=Settings!$C$6,1,IF(Settings!$B$24="USD",1/INDEX(Settings!$B$29:$B$40,MONTH(A1517)),INDEX(Settings!$B$29:$B$40,MONTH(A1517)))))</f>
        <v/>
      </c>
    </row>
    <row r="1518" customFormat="false" ht="15" hidden="false" customHeight="false" outlineLevel="0" collapsed="false">
      <c r="H1518" s="0" t="str">
        <f aca="false">IF(B1518="","",IF(COUNTIF(Campaigns!$A$7:$A$300,B1518)&gt;0,"✓",IF(N(C1518)=0,"– no spend","⚠ add to Campaigns tab")))</f>
        <v/>
      </c>
      <c r="I1518" s="83" t="str">
        <f aca="false">IF(C1518="","",C1518*IF(Settings!$B$24=Settings!$C$6,1,IF(Settings!$B$24="USD",1/INDEX(Settings!$B$29:$B$40,MONTH(A1518)),INDEX(Settings!$B$29:$B$40,MONTH(A1518)))))</f>
        <v/>
      </c>
    </row>
    <row r="1519" customFormat="false" ht="15" hidden="false" customHeight="false" outlineLevel="0" collapsed="false">
      <c r="H1519" s="0" t="str">
        <f aca="false">IF(B1519="","",IF(COUNTIF(Campaigns!$A$7:$A$300,B1519)&gt;0,"✓",IF(N(C1519)=0,"– no spend","⚠ add to Campaigns tab")))</f>
        <v/>
      </c>
      <c r="I1519" s="83" t="str">
        <f aca="false">IF(C1519="","",C1519*IF(Settings!$B$24=Settings!$C$6,1,IF(Settings!$B$24="USD",1/INDEX(Settings!$B$29:$B$40,MONTH(A1519)),INDEX(Settings!$B$29:$B$40,MONTH(A1519)))))</f>
        <v/>
      </c>
    </row>
    <row r="1520" customFormat="false" ht="15" hidden="false" customHeight="false" outlineLevel="0" collapsed="false">
      <c r="H1520" s="0" t="str">
        <f aca="false">IF(B1520="","",IF(COUNTIF(Campaigns!$A$7:$A$300,B1520)&gt;0,"✓",IF(N(C1520)=0,"– no spend","⚠ add to Campaigns tab")))</f>
        <v/>
      </c>
      <c r="I1520" s="83" t="str">
        <f aca="false">IF(C1520="","",C1520*IF(Settings!$B$24=Settings!$C$6,1,IF(Settings!$B$24="USD",1/INDEX(Settings!$B$29:$B$40,MONTH(A1520)),INDEX(Settings!$B$29:$B$40,MONTH(A1520)))))</f>
        <v/>
      </c>
    </row>
    <row r="1521" customFormat="false" ht="15" hidden="false" customHeight="false" outlineLevel="0" collapsed="false">
      <c r="H1521" s="0" t="str">
        <f aca="false">IF(B1521="","",IF(COUNTIF(Campaigns!$A$7:$A$300,B1521)&gt;0,"✓",IF(N(C1521)=0,"– no spend","⚠ add to Campaigns tab")))</f>
        <v/>
      </c>
      <c r="I1521" s="83" t="str">
        <f aca="false">IF(C1521="","",C1521*IF(Settings!$B$24=Settings!$C$6,1,IF(Settings!$B$24="USD",1/INDEX(Settings!$B$29:$B$40,MONTH(A1521)),INDEX(Settings!$B$29:$B$40,MONTH(A1521)))))</f>
        <v/>
      </c>
    </row>
    <row r="1522" customFormat="false" ht="15" hidden="false" customHeight="false" outlineLevel="0" collapsed="false">
      <c r="H1522" s="0" t="str">
        <f aca="false">IF(B1522="","",IF(COUNTIF(Campaigns!$A$7:$A$300,B1522)&gt;0,"✓",IF(N(C1522)=0,"– no spend","⚠ add to Campaigns tab")))</f>
        <v/>
      </c>
      <c r="I1522" s="83" t="str">
        <f aca="false">IF(C1522="","",C1522*IF(Settings!$B$24=Settings!$C$6,1,IF(Settings!$B$24="USD",1/INDEX(Settings!$B$29:$B$40,MONTH(A1522)),INDEX(Settings!$B$29:$B$40,MONTH(A1522)))))</f>
        <v/>
      </c>
    </row>
    <row r="1523" customFormat="false" ht="15" hidden="false" customHeight="false" outlineLevel="0" collapsed="false">
      <c r="H1523" s="0" t="str">
        <f aca="false">IF(B1523="","",IF(COUNTIF(Campaigns!$A$7:$A$300,B1523)&gt;0,"✓",IF(N(C1523)=0,"– no spend","⚠ add to Campaigns tab")))</f>
        <v/>
      </c>
      <c r="I1523" s="83" t="str">
        <f aca="false">IF(C1523="","",C1523*IF(Settings!$B$24=Settings!$C$6,1,IF(Settings!$B$24="USD",1/INDEX(Settings!$B$29:$B$40,MONTH(A1523)),INDEX(Settings!$B$29:$B$40,MONTH(A1523)))))</f>
        <v/>
      </c>
    </row>
    <row r="1524" customFormat="false" ht="15" hidden="false" customHeight="false" outlineLevel="0" collapsed="false">
      <c r="H1524" s="0" t="str">
        <f aca="false">IF(B1524="","",IF(COUNTIF(Campaigns!$A$7:$A$300,B1524)&gt;0,"✓",IF(N(C1524)=0,"– no spend","⚠ add to Campaigns tab")))</f>
        <v/>
      </c>
      <c r="I1524" s="83" t="str">
        <f aca="false">IF(C1524="","",C1524*IF(Settings!$B$24=Settings!$C$6,1,IF(Settings!$B$24="USD",1/INDEX(Settings!$B$29:$B$40,MONTH(A1524)),INDEX(Settings!$B$29:$B$40,MONTH(A1524)))))</f>
        <v/>
      </c>
    </row>
    <row r="1525" customFormat="false" ht="15" hidden="false" customHeight="false" outlineLevel="0" collapsed="false">
      <c r="H1525" s="0" t="str">
        <f aca="false">IF(B1525="","",IF(COUNTIF(Campaigns!$A$7:$A$300,B1525)&gt;0,"✓",IF(N(C1525)=0,"– no spend","⚠ add to Campaigns tab")))</f>
        <v/>
      </c>
      <c r="I1525" s="83" t="str">
        <f aca="false">IF(C1525="","",C1525*IF(Settings!$B$24=Settings!$C$6,1,IF(Settings!$B$24="USD",1/INDEX(Settings!$B$29:$B$40,MONTH(A1525)),INDEX(Settings!$B$29:$B$40,MONTH(A1525)))))</f>
        <v/>
      </c>
    </row>
    <row r="1526" customFormat="false" ht="15" hidden="false" customHeight="false" outlineLevel="0" collapsed="false">
      <c r="H1526" s="0" t="str">
        <f aca="false">IF(B1526="","",IF(COUNTIF(Campaigns!$A$7:$A$300,B1526)&gt;0,"✓",IF(N(C1526)=0,"– no spend","⚠ add to Campaigns tab")))</f>
        <v/>
      </c>
      <c r="I1526" s="83" t="str">
        <f aca="false">IF(C1526="","",C1526*IF(Settings!$B$24=Settings!$C$6,1,IF(Settings!$B$24="USD",1/INDEX(Settings!$B$29:$B$40,MONTH(A1526)),INDEX(Settings!$B$29:$B$40,MONTH(A1526)))))</f>
        <v/>
      </c>
    </row>
    <row r="1527" customFormat="false" ht="15" hidden="false" customHeight="false" outlineLevel="0" collapsed="false">
      <c r="H1527" s="0" t="str">
        <f aca="false">IF(B1527="","",IF(COUNTIF(Campaigns!$A$7:$A$300,B1527)&gt;0,"✓",IF(N(C1527)=0,"– no spend","⚠ add to Campaigns tab")))</f>
        <v/>
      </c>
      <c r="I1527" s="83" t="str">
        <f aca="false">IF(C1527="","",C1527*IF(Settings!$B$24=Settings!$C$6,1,IF(Settings!$B$24="USD",1/INDEX(Settings!$B$29:$B$40,MONTH(A1527)),INDEX(Settings!$B$29:$B$40,MONTH(A1527)))))</f>
        <v/>
      </c>
    </row>
    <row r="1528" customFormat="false" ht="15" hidden="false" customHeight="false" outlineLevel="0" collapsed="false">
      <c r="H1528" s="0" t="str">
        <f aca="false">IF(B1528="","",IF(COUNTIF(Campaigns!$A$7:$A$300,B1528)&gt;0,"✓",IF(N(C1528)=0,"– no spend","⚠ add to Campaigns tab")))</f>
        <v/>
      </c>
      <c r="I1528" s="83" t="str">
        <f aca="false">IF(C1528="","",C1528*IF(Settings!$B$24=Settings!$C$6,1,IF(Settings!$B$24="USD",1/INDEX(Settings!$B$29:$B$40,MONTH(A1528)),INDEX(Settings!$B$29:$B$40,MONTH(A1528)))))</f>
        <v/>
      </c>
    </row>
    <row r="1529" customFormat="false" ht="15" hidden="false" customHeight="false" outlineLevel="0" collapsed="false">
      <c r="H1529" s="0" t="str">
        <f aca="false">IF(B1529="","",IF(COUNTIF(Campaigns!$A$7:$A$300,B1529)&gt;0,"✓",IF(N(C1529)=0,"– no spend","⚠ add to Campaigns tab")))</f>
        <v/>
      </c>
      <c r="I1529" s="83" t="str">
        <f aca="false">IF(C1529="","",C1529*IF(Settings!$B$24=Settings!$C$6,1,IF(Settings!$B$24="USD",1/INDEX(Settings!$B$29:$B$40,MONTH(A1529)),INDEX(Settings!$B$29:$B$40,MONTH(A1529)))))</f>
        <v/>
      </c>
    </row>
    <row r="1530" customFormat="false" ht="15" hidden="false" customHeight="false" outlineLevel="0" collapsed="false">
      <c r="H1530" s="0" t="str">
        <f aca="false">IF(B1530="","",IF(COUNTIF(Campaigns!$A$7:$A$300,B1530)&gt;0,"✓",IF(N(C1530)=0,"– no spend","⚠ add to Campaigns tab")))</f>
        <v/>
      </c>
      <c r="I1530" s="83" t="str">
        <f aca="false">IF(C1530="","",C1530*IF(Settings!$B$24=Settings!$C$6,1,IF(Settings!$B$24="USD",1/INDEX(Settings!$B$29:$B$40,MONTH(A1530)),INDEX(Settings!$B$29:$B$40,MONTH(A1530)))))</f>
        <v/>
      </c>
    </row>
    <row r="1531" customFormat="false" ht="15" hidden="false" customHeight="false" outlineLevel="0" collapsed="false">
      <c r="H1531" s="0" t="str">
        <f aca="false">IF(B1531="","",IF(COUNTIF(Campaigns!$A$7:$A$300,B1531)&gt;0,"✓",IF(N(C1531)=0,"– no spend","⚠ add to Campaigns tab")))</f>
        <v/>
      </c>
      <c r="I1531" s="83" t="str">
        <f aca="false">IF(C1531="","",C1531*IF(Settings!$B$24=Settings!$C$6,1,IF(Settings!$B$24="USD",1/INDEX(Settings!$B$29:$B$40,MONTH(A1531)),INDEX(Settings!$B$29:$B$40,MONTH(A1531)))))</f>
        <v/>
      </c>
    </row>
    <row r="1532" customFormat="false" ht="15" hidden="false" customHeight="false" outlineLevel="0" collapsed="false">
      <c r="H1532" s="0" t="str">
        <f aca="false">IF(B1532="","",IF(COUNTIF(Campaigns!$A$7:$A$300,B1532)&gt;0,"✓",IF(N(C1532)=0,"– no spend","⚠ add to Campaigns tab")))</f>
        <v/>
      </c>
      <c r="I1532" s="83" t="str">
        <f aca="false">IF(C1532="","",C1532*IF(Settings!$B$24=Settings!$C$6,1,IF(Settings!$B$24="USD",1/INDEX(Settings!$B$29:$B$40,MONTH(A1532)),INDEX(Settings!$B$29:$B$40,MONTH(A1532)))))</f>
        <v/>
      </c>
    </row>
    <row r="1533" customFormat="false" ht="15" hidden="false" customHeight="false" outlineLevel="0" collapsed="false">
      <c r="H1533" s="0" t="str">
        <f aca="false">IF(B1533="","",IF(COUNTIF(Campaigns!$A$7:$A$300,B1533)&gt;0,"✓",IF(N(C1533)=0,"– no spend","⚠ add to Campaigns tab")))</f>
        <v/>
      </c>
      <c r="I1533" s="83" t="str">
        <f aca="false">IF(C1533="","",C1533*IF(Settings!$B$24=Settings!$C$6,1,IF(Settings!$B$24="USD",1/INDEX(Settings!$B$29:$B$40,MONTH(A1533)),INDEX(Settings!$B$29:$B$40,MONTH(A1533)))))</f>
        <v/>
      </c>
    </row>
    <row r="1534" customFormat="false" ht="15" hidden="false" customHeight="false" outlineLevel="0" collapsed="false">
      <c r="H1534" s="0" t="str">
        <f aca="false">IF(B1534="","",IF(COUNTIF(Campaigns!$A$7:$A$300,B1534)&gt;0,"✓",IF(N(C1534)=0,"– no spend","⚠ add to Campaigns tab")))</f>
        <v/>
      </c>
      <c r="I1534" s="83" t="str">
        <f aca="false">IF(C1534="","",C1534*IF(Settings!$B$24=Settings!$C$6,1,IF(Settings!$B$24="USD",1/INDEX(Settings!$B$29:$B$40,MONTH(A1534)),INDEX(Settings!$B$29:$B$40,MONTH(A1534)))))</f>
        <v/>
      </c>
    </row>
    <row r="1535" customFormat="false" ht="15" hidden="false" customHeight="false" outlineLevel="0" collapsed="false">
      <c r="H1535" s="0" t="str">
        <f aca="false">IF(B1535="","",IF(COUNTIF(Campaigns!$A$7:$A$300,B1535)&gt;0,"✓",IF(N(C1535)=0,"– no spend","⚠ add to Campaigns tab")))</f>
        <v/>
      </c>
      <c r="I1535" s="83" t="str">
        <f aca="false">IF(C1535="","",C1535*IF(Settings!$B$24=Settings!$C$6,1,IF(Settings!$B$24="USD",1/INDEX(Settings!$B$29:$B$40,MONTH(A1535)),INDEX(Settings!$B$29:$B$40,MONTH(A1535)))))</f>
        <v/>
      </c>
    </row>
    <row r="1536" customFormat="false" ht="15" hidden="false" customHeight="false" outlineLevel="0" collapsed="false">
      <c r="H1536" s="0" t="str">
        <f aca="false">IF(B1536="","",IF(COUNTIF(Campaigns!$A$7:$A$300,B1536)&gt;0,"✓",IF(N(C1536)=0,"– no spend","⚠ add to Campaigns tab")))</f>
        <v/>
      </c>
      <c r="I1536" s="83" t="str">
        <f aca="false">IF(C1536="","",C1536*IF(Settings!$B$24=Settings!$C$6,1,IF(Settings!$B$24="USD",1/INDEX(Settings!$B$29:$B$40,MONTH(A1536)),INDEX(Settings!$B$29:$B$40,MONTH(A1536)))))</f>
        <v/>
      </c>
    </row>
    <row r="1537" customFormat="false" ht="15" hidden="false" customHeight="false" outlineLevel="0" collapsed="false">
      <c r="H1537" s="0" t="str">
        <f aca="false">IF(B1537="","",IF(COUNTIF(Campaigns!$A$7:$A$300,B1537)&gt;0,"✓",IF(N(C1537)=0,"– no spend","⚠ add to Campaigns tab")))</f>
        <v/>
      </c>
      <c r="I1537" s="83" t="str">
        <f aca="false">IF(C1537="","",C1537*IF(Settings!$B$24=Settings!$C$6,1,IF(Settings!$B$24="USD",1/INDEX(Settings!$B$29:$B$40,MONTH(A1537)),INDEX(Settings!$B$29:$B$40,MONTH(A1537)))))</f>
        <v/>
      </c>
    </row>
    <row r="1538" customFormat="false" ht="15" hidden="false" customHeight="false" outlineLevel="0" collapsed="false">
      <c r="H1538" s="0" t="str">
        <f aca="false">IF(B1538="","",IF(COUNTIF(Campaigns!$A$7:$A$300,B1538)&gt;0,"✓",IF(N(C1538)=0,"– no spend","⚠ add to Campaigns tab")))</f>
        <v/>
      </c>
      <c r="I1538" s="83" t="str">
        <f aca="false">IF(C1538="","",C1538*IF(Settings!$B$24=Settings!$C$6,1,IF(Settings!$B$24="USD",1/INDEX(Settings!$B$29:$B$40,MONTH(A1538)),INDEX(Settings!$B$29:$B$40,MONTH(A1538)))))</f>
        <v/>
      </c>
    </row>
    <row r="1539" customFormat="false" ht="15" hidden="false" customHeight="false" outlineLevel="0" collapsed="false">
      <c r="H1539" s="0" t="str">
        <f aca="false">IF(B1539="","",IF(COUNTIF(Campaigns!$A$7:$A$300,B1539)&gt;0,"✓",IF(N(C1539)=0,"– no spend","⚠ add to Campaigns tab")))</f>
        <v/>
      </c>
      <c r="I1539" s="83" t="str">
        <f aca="false">IF(C1539="","",C1539*IF(Settings!$B$24=Settings!$C$6,1,IF(Settings!$B$24="USD",1/INDEX(Settings!$B$29:$B$40,MONTH(A1539)),INDEX(Settings!$B$29:$B$40,MONTH(A1539)))))</f>
        <v/>
      </c>
    </row>
    <row r="1540" customFormat="false" ht="15" hidden="false" customHeight="false" outlineLevel="0" collapsed="false">
      <c r="H1540" s="0" t="str">
        <f aca="false">IF(B1540="","",IF(COUNTIF(Campaigns!$A$7:$A$300,B1540)&gt;0,"✓",IF(N(C1540)=0,"– no spend","⚠ add to Campaigns tab")))</f>
        <v/>
      </c>
      <c r="I1540" s="83" t="str">
        <f aca="false">IF(C1540="","",C1540*IF(Settings!$B$24=Settings!$C$6,1,IF(Settings!$B$24="USD",1/INDEX(Settings!$B$29:$B$40,MONTH(A1540)),INDEX(Settings!$B$29:$B$40,MONTH(A1540)))))</f>
        <v/>
      </c>
    </row>
    <row r="1541" customFormat="false" ht="15" hidden="false" customHeight="false" outlineLevel="0" collapsed="false">
      <c r="H1541" s="0" t="str">
        <f aca="false">IF(B1541="","",IF(COUNTIF(Campaigns!$A$7:$A$300,B1541)&gt;0,"✓",IF(N(C1541)=0,"– no spend","⚠ add to Campaigns tab")))</f>
        <v/>
      </c>
      <c r="I1541" s="83" t="str">
        <f aca="false">IF(C1541="","",C1541*IF(Settings!$B$24=Settings!$C$6,1,IF(Settings!$B$24="USD",1/INDEX(Settings!$B$29:$B$40,MONTH(A1541)),INDEX(Settings!$B$29:$B$40,MONTH(A1541)))))</f>
        <v/>
      </c>
    </row>
    <row r="1542" customFormat="false" ht="15" hidden="false" customHeight="false" outlineLevel="0" collapsed="false">
      <c r="H1542" s="0" t="str">
        <f aca="false">IF(B1542="","",IF(COUNTIF(Campaigns!$A$7:$A$300,B1542)&gt;0,"✓",IF(N(C1542)=0,"– no spend","⚠ add to Campaigns tab")))</f>
        <v/>
      </c>
      <c r="I1542" s="83" t="str">
        <f aca="false">IF(C1542="","",C1542*IF(Settings!$B$24=Settings!$C$6,1,IF(Settings!$B$24="USD",1/INDEX(Settings!$B$29:$B$40,MONTH(A1542)),INDEX(Settings!$B$29:$B$40,MONTH(A1542)))))</f>
        <v/>
      </c>
    </row>
    <row r="1543" customFormat="false" ht="15" hidden="false" customHeight="false" outlineLevel="0" collapsed="false">
      <c r="H1543" s="0" t="str">
        <f aca="false">IF(B1543="","",IF(COUNTIF(Campaigns!$A$7:$A$300,B1543)&gt;0,"✓",IF(N(C1543)=0,"– no spend","⚠ add to Campaigns tab")))</f>
        <v/>
      </c>
      <c r="I1543" s="83" t="str">
        <f aca="false">IF(C1543="","",C1543*IF(Settings!$B$24=Settings!$C$6,1,IF(Settings!$B$24="USD",1/INDEX(Settings!$B$29:$B$40,MONTH(A1543)),INDEX(Settings!$B$29:$B$40,MONTH(A1543)))))</f>
        <v/>
      </c>
    </row>
    <row r="1544" customFormat="false" ht="15" hidden="false" customHeight="false" outlineLevel="0" collapsed="false">
      <c r="H1544" s="0" t="str">
        <f aca="false">IF(B1544="","",IF(COUNTIF(Campaigns!$A$7:$A$300,B1544)&gt;0,"✓",IF(N(C1544)=0,"– no spend","⚠ add to Campaigns tab")))</f>
        <v/>
      </c>
      <c r="I1544" s="83" t="str">
        <f aca="false">IF(C1544="","",C1544*IF(Settings!$B$24=Settings!$C$6,1,IF(Settings!$B$24="USD",1/INDEX(Settings!$B$29:$B$40,MONTH(A1544)),INDEX(Settings!$B$29:$B$40,MONTH(A1544)))))</f>
        <v/>
      </c>
    </row>
    <row r="1545" customFormat="false" ht="15" hidden="false" customHeight="false" outlineLevel="0" collapsed="false">
      <c r="H1545" s="0" t="str">
        <f aca="false">IF(B1545="","",IF(COUNTIF(Campaigns!$A$7:$A$300,B1545)&gt;0,"✓",IF(N(C1545)=0,"– no spend","⚠ add to Campaigns tab")))</f>
        <v/>
      </c>
      <c r="I1545" s="83" t="str">
        <f aca="false">IF(C1545="","",C1545*IF(Settings!$B$24=Settings!$C$6,1,IF(Settings!$B$24="USD",1/INDEX(Settings!$B$29:$B$40,MONTH(A1545)),INDEX(Settings!$B$29:$B$40,MONTH(A1545)))))</f>
        <v/>
      </c>
    </row>
    <row r="1546" customFormat="false" ht="15" hidden="false" customHeight="false" outlineLevel="0" collapsed="false">
      <c r="H1546" s="0" t="str">
        <f aca="false">IF(B1546="","",IF(COUNTIF(Campaigns!$A$7:$A$300,B1546)&gt;0,"✓",IF(N(C1546)=0,"– no spend","⚠ add to Campaigns tab")))</f>
        <v/>
      </c>
      <c r="I1546" s="83" t="str">
        <f aca="false">IF(C1546="","",C1546*IF(Settings!$B$24=Settings!$C$6,1,IF(Settings!$B$24="USD",1/INDEX(Settings!$B$29:$B$40,MONTH(A1546)),INDEX(Settings!$B$29:$B$40,MONTH(A1546)))))</f>
        <v/>
      </c>
    </row>
    <row r="1547" customFormat="false" ht="15" hidden="false" customHeight="false" outlineLevel="0" collapsed="false">
      <c r="H1547" s="0" t="str">
        <f aca="false">IF(B1547="","",IF(COUNTIF(Campaigns!$A$7:$A$300,B1547)&gt;0,"✓",IF(N(C1547)=0,"– no spend","⚠ add to Campaigns tab")))</f>
        <v/>
      </c>
      <c r="I1547" s="83" t="str">
        <f aca="false">IF(C1547="","",C1547*IF(Settings!$B$24=Settings!$C$6,1,IF(Settings!$B$24="USD",1/INDEX(Settings!$B$29:$B$40,MONTH(A1547)),INDEX(Settings!$B$29:$B$40,MONTH(A1547)))))</f>
        <v/>
      </c>
    </row>
    <row r="1548" customFormat="false" ht="15" hidden="false" customHeight="false" outlineLevel="0" collapsed="false">
      <c r="H1548" s="0" t="str">
        <f aca="false">IF(B1548="","",IF(COUNTIF(Campaigns!$A$7:$A$300,B1548)&gt;0,"✓",IF(N(C1548)=0,"– no spend","⚠ add to Campaigns tab")))</f>
        <v/>
      </c>
      <c r="I1548" s="83" t="str">
        <f aca="false">IF(C1548="","",C1548*IF(Settings!$B$24=Settings!$C$6,1,IF(Settings!$B$24="USD",1/INDEX(Settings!$B$29:$B$40,MONTH(A1548)),INDEX(Settings!$B$29:$B$40,MONTH(A1548)))))</f>
        <v/>
      </c>
    </row>
    <row r="1549" customFormat="false" ht="15" hidden="false" customHeight="false" outlineLevel="0" collapsed="false">
      <c r="H1549" s="0" t="str">
        <f aca="false">IF(B1549="","",IF(COUNTIF(Campaigns!$A$7:$A$300,B1549)&gt;0,"✓",IF(N(C1549)=0,"– no spend","⚠ add to Campaigns tab")))</f>
        <v/>
      </c>
      <c r="I1549" s="83" t="str">
        <f aca="false">IF(C1549="","",C1549*IF(Settings!$B$24=Settings!$C$6,1,IF(Settings!$B$24="USD",1/INDEX(Settings!$B$29:$B$40,MONTH(A1549)),INDEX(Settings!$B$29:$B$40,MONTH(A1549)))))</f>
        <v/>
      </c>
    </row>
    <row r="1550" customFormat="false" ht="15" hidden="false" customHeight="false" outlineLevel="0" collapsed="false">
      <c r="H1550" s="0" t="str">
        <f aca="false">IF(B1550="","",IF(COUNTIF(Campaigns!$A$7:$A$300,B1550)&gt;0,"✓",IF(N(C1550)=0,"– no spend","⚠ add to Campaigns tab")))</f>
        <v/>
      </c>
      <c r="I1550" s="83" t="str">
        <f aca="false">IF(C1550="","",C1550*IF(Settings!$B$24=Settings!$C$6,1,IF(Settings!$B$24="USD",1/INDEX(Settings!$B$29:$B$40,MONTH(A1550)),INDEX(Settings!$B$29:$B$40,MONTH(A1550)))))</f>
        <v/>
      </c>
    </row>
    <row r="1551" customFormat="false" ht="15" hidden="false" customHeight="false" outlineLevel="0" collapsed="false">
      <c r="H1551" s="0" t="str">
        <f aca="false">IF(B1551="","",IF(COUNTIF(Campaigns!$A$7:$A$300,B1551)&gt;0,"✓",IF(N(C1551)=0,"– no spend","⚠ add to Campaigns tab")))</f>
        <v/>
      </c>
      <c r="I1551" s="83" t="str">
        <f aca="false">IF(C1551="","",C1551*IF(Settings!$B$24=Settings!$C$6,1,IF(Settings!$B$24="USD",1/INDEX(Settings!$B$29:$B$40,MONTH(A1551)),INDEX(Settings!$B$29:$B$40,MONTH(A1551)))))</f>
        <v/>
      </c>
    </row>
    <row r="1552" customFormat="false" ht="15" hidden="false" customHeight="false" outlineLevel="0" collapsed="false">
      <c r="H1552" s="0" t="str">
        <f aca="false">IF(B1552="","",IF(COUNTIF(Campaigns!$A$7:$A$300,B1552)&gt;0,"✓",IF(N(C1552)=0,"– no spend","⚠ add to Campaigns tab")))</f>
        <v/>
      </c>
      <c r="I1552" s="83" t="str">
        <f aca="false">IF(C1552="","",C1552*IF(Settings!$B$24=Settings!$C$6,1,IF(Settings!$B$24="USD",1/INDEX(Settings!$B$29:$B$40,MONTH(A1552)),INDEX(Settings!$B$29:$B$40,MONTH(A1552)))))</f>
        <v/>
      </c>
    </row>
    <row r="1553" customFormat="false" ht="15" hidden="false" customHeight="false" outlineLevel="0" collapsed="false">
      <c r="H1553" s="0" t="str">
        <f aca="false">IF(B1553="","",IF(COUNTIF(Campaigns!$A$7:$A$300,B1553)&gt;0,"✓",IF(N(C1553)=0,"– no spend","⚠ add to Campaigns tab")))</f>
        <v/>
      </c>
      <c r="I1553" s="83" t="str">
        <f aca="false">IF(C1553="","",C1553*IF(Settings!$B$24=Settings!$C$6,1,IF(Settings!$B$24="USD",1/INDEX(Settings!$B$29:$B$40,MONTH(A1553)),INDEX(Settings!$B$29:$B$40,MONTH(A1553)))))</f>
        <v/>
      </c>
    </row>
    <row r="1554" customFormat="false" ht="15" hidden="false" customHeight="false" outlineLevel="0" collapsed="false">
      <c r="H1554" s="0" t="str">
        <f aca="false">IF(B1554="","",IF(COUNTIF(Campaigns!$A$7:$A$300,B1554)&gt;0,"✓",IF(N(C1554)=0,"– no spend","⚠ add to Campaigns tab")))</f>
        <v/>
      </c>
      <c r="I1554" s="83" t="str">
        <f aca="false">IF(C1554="","",C1554*IF(Settings!$B$24=Settings!$C$6,1,IF(Settings!$B$24="USD",1/INDEX(Settings!$B$29:$B$40,MONTH(A1554)),INDEX(Settings!$B$29:$B$40,MONTH(A1554)))))</f>
        <v/>
      </c>
    </row>
    <row r="1555" customFormat="false" ht="15" hidden="false" customHeight="false" outlineLevel="0" collapsed="false">
      <c r="H1555" s="0" t="str">
        <f aca="false">IF(B1555="","",IF(COUNTIF(Campaigns!$A$7:$A$300,B1555)&gt;0,"✓",IF(N(C1555)=0,"– no spend","⚠ add to Campaigns tab")))</f>
        <v/>
      </c>
      <c r="I1555" s="83" t="str">
        <f aca="false">IF(C1555="","",C1555*IF(Settings!$B$24=Settings!$C$6,1,IF(Settings!$B$24="USD",1/INDEX(Settings!$B$29:$B$40,MONTH(A1555)),INDEX(Settings!$B$29:$B$40,MONTH(A1555)))))</f>
        <v/>
      </c>
    </row>
    <row r="1556" customFormat="false" ht="15" hidden="false" customHeight="false" outlineLevel="0" collapsed="false">
      <c r="H1556" s="0" t="str">
        <f aca="false">IF(B1556="","",IF(COUNTIF(Campaigns!$A$7:$A$300,B1556)&gt;0,"✓",IF(N(C1556)=0,"– no spend","⚠ add to Campaigns tab")))</f>
        <v/>
      </c>
      <c r="I1556" s="83" t="str">
        <f aca="false">IF(C1556="","",C1556*IF(Settings!$B$24=Settings!$C$6,1,IF(Settings!$B$24="USD",1/INDEX(Settings!$B$29:$B$40,MONTH(A1556)),INDEX(Settings!$B$29:$B$40,MONTH(A1556)))))</f>
        <v/>
      </c>
    </row>
    <row r="1557" customFormat="false" ht="15" hidden="false" customHeight="false" outlineLevel="0" collapsed="false">
      <c r="H1557" s="0" t="str">
        <f aca="false">IF(B1557="","",IF(COUNTIF(Campaigns!$A$7:$A$300,B1557)&gt;0,"✓",IF(N(C1557)=0,"– no spend","⚠ add to Campaigns tab")))</f>
        <v/>
      </c>
      <c r="I1557" s="83" t="str">
        <f aca="false">IF(C1557="","",C1557*IF(Settings!$B$24=Settings!$C$6,1,IF(Settings!$B$24="USD",1/INDEX(Settings!$B$29:$B$40,MONTH(A1557)),INDEX(Settings!$B$29:$B$40,MONTH(A1557)))))</f>
        <v/>
      </c>
    </row>
    <row r="1558" customFormat="false" ht="15" hidden="false" customHeight="false" outlineLevel="0" collapsed="false">
      <c r="H1558" s="0" t="str">
        <f aca="false">IF(B1558="","",IF(COUNTIF(Campaigns!$A$7:$A$300,B1558)&gt;0,"✓",IF(N(C1558)=0,"– no spend","⚠ add to Campaigns tab")))</f>
        <v/>
      </c>
      <c r="I1558" s="83" t="str">
        <f aca="false">IF(C1558="","",C1558*IF(Settings!$B$24=Settings!$C$6,1,IF(Settings!$B$24="USD",1/INDEX(Settings!$B$29:$B$40,MONTH(A1558)),INDEX(Settings!$B$29:$B$40,MONTH(A1558)))))</f>
        <v/>
      </c>
    </row>
    <row r="1559" customFormat="false" ht="15" hidden="false" customHeight="false" outlineLevel="0" collapsed="false">
      <c r="H1559" s="0" t="str">
        <f aca="false">IF(B1559="","",IF(COUNTIF(Campaigns!$A$7:$A$300,B1559)&gt;0,"✓",IF(N(C1559)=0,"– no spend","⚠ add to Campaigns tab")))</f>
        <v/>
      </c>
      <c r="I1559" s="83" t="str">
        <f aca="false">IF(C1559="","",C1559*IF(Settings!$B$24=Settings!$C$6,1,IF(Settings!$B$24="USD",1/INDEX(Settings!$B$29:$B$40,MONTH(A1559)),INDEX(Settings!$B$29:$B$40,MONTH(A1559)))))</f>
        <v/>
      </c>
    </row>
    <row r="1560" customFormat="false" ht="15" hidden="false" customHeight="false" outlineLevel="0" collapsed="false">
      <c r="H1560" s="0" t="str">
        <f aca="false">IF(B1560="","",IF(COUNTIF(Campaigns!$A$7:$A$300,B1560)&gt;0,"✓",IF(N(C1560)=0,"– no spend","⚠ add to Campaigns tab")))</f>
        <v/>
      </c>
      <c r="I1560" s="83" t="str">
        <f aca="false">IF(C1560="","",C1560*IF(Settings!$B$24=Settings!$C$6,1,IF(Settings!$B$24="USD",1/INDEX(Settings!$B$29:$B$40,MONTH(A1560)),INDEX(Settings!$B$29:$B$40,MONTH(A1560)))))</f>
        <v/>
      </c>
    </row>
    <row r="1561" customFormat="false" ht="15" hidden="false" customHeight="false" outlineLevel="0" collapsed="false">
      <c r="H1561" s="0" t="str">
        <f aca="false">IF(B1561="","",IF(COUNTIF(Campaigns!$A$7:$A$300,B1561)&gt;0,"✓",IF(N(C1561)=0,"– no spend","⚠ add to Campaigns tab")))</f>
        <v/>
      </c>
      <c r="I1561" s="83" t="str">
        <f aca="false">IF(C1561="","",C1561*IF(Settings!$B$24=Settings!$C$6,1,IF(Settings!$B$24="USD",1/INDEX(Settings!$B$29:$B$40,MONTH(A1561)),INDEX(Settings!$B$29:$B$40,MONTH(A1561)))))</f>
        <v/>
      </c>
    </row>
    <row r="1562" customFormat="false" ht="15" hidden="false" customHeight="false" outlineLevel="0" collapsed="false">
      <c r="H1562" s="0" t="str">
        <f aca="false">IF(B1562="","",IF(COUNTIF(Campaigns!$A$7:$A$300,B1562)&gt;0,"✓",IF(N(C1562)=0,"– no spend","⚠ add to Campaigns tab")))</f>
        <v/>
      </c>
      <c r="I1562" s="83" t="str">
        <f aca="false">IF(C1562="","",C1562*IF(Settings!$B$24=Settings!$C$6,1,IF(Settings!$B$24="USD",1/INDEX(Settings!$B$29:$B$40,MONTH(A1562)),INDEX(Settings!$B$29:$B$40,MONTH(A1562)))))</f>
        <v/>
      </c>
    </row>
    <row r="1563" customFormat="false" ht="15" hidden="false" customHeight="false" outlineLevel="0" collapsed="false">
      <c r="H1563" s="0" t="str">
        <f aca="false">IF(B1563="","",IF(COUNTIF(Campaigns!$A$7:$A$300,B1563)&gt;0,"✓",IF(N(C1563)=0,"– no spend","⚠ add to Campaigns tab")))</f>
        <v/>
      </c>
      <c r="I1563" s="83" t="str">
        <f aca="false">IF(C1563="","",C1563*IF(Settings!$B$24=Settings!$C$6,1,IF(Settings!$B$24="USD",1/INDEX(Settings!$B$29:$B$40,MONTH(A1563)),INDEX(Settings!$B$29:$B$40,MONTH(A1563)))))</f>
        <v/>
      </c>
    </row>
    <row r="1564" customFormat="false" ht="15" hidden="false" customHeight="false" outlineLevel="0" collapsed="false">
      <c r="H1564" s="0" t="str">
        <f aca="false">IF(B1564="","",IF(COUNTIF(Campaigns!$A$7:$A$300,B1564)&gt;0,"✓",IF(N(C1564)=0,"– no spend","⚠ add to Campaigns tab")))</f>
        <v/>
      </c>
      <c r="I1564" s="83" t="str">
        <f aca="false">IF(C1564="","",C1564*IF(Settings!$B$24=Settings!$C$6,1,IF(Settings!$B$24="USD",1/INDEX(Settings!$B$29:$B$40,MONTH(A1564)),INDEX(Settings!$B$29:$B$40,MONTH(A1564)))))</f>
        <v/>
      </c>
    </row>
    <row r="1565" customFormat="false" ht="15" hidden="false" customHeight="false" outlineLevel="0" collapsed="false">
      <c r="H1565" s="0" t="str">
        <f aca="false">IF(B1565="","",IF(COUNTIF(Campaigns!$A$7:$A$300,B1565)&gt;0,"✓",IF(N(C1565)=0,"– no spend","⚠ add to Campaigns tab")))</f>
        <v/>
      </c>
      <c r="I1565" s="83" t="str">
        <f aca="false">IF(C1565="","",C1565*IF(Settings!$B$24=Settings!$C$6,1,IF(Settings!$B$24="USD",1/INDEX(Settings!$B$29:$B$40,MONTH(A1565)),INDEX(Settings!$B$29:$B$40,MONTH(A1565)))))</f>
        <v/>
      </c>
    </row>
    <row r="1566" customFormat="false" ht="15" hidden="false" customHeight="false" outlineLevel="0" collapsed="false">
      <c r="H1566" s="0" t="str">
        <f aca="false">IF(B1566="","",IF(COUNTIF(Campaigns!$A$7:$A$300,B1566)&gt;0,"✓",IF(N(C1566)=0,"– no spend","⚠ add to Campaigns tab")))</f>
        <v/>
      </c>
      <c r="I1566" s="83" t="str">
        <f aca="false">IF(C1566="","",C1566*IF(Settings!$B$24=Settings!$C$6,1,IF(Settings!$B$24="USD",1/INDEX(Settings!$B$29:$B$40,MONTH(A1566)),INDEX(Settings!$B$29:$B$40,MONTH(A1566)))))</f>
        <v/>
      </c>
    </row>
    <row r="1567" customFormat="false" ht="15" hidden="false" customHeight="false" outlineLevel="0" collapsed="false">
      <c r="H1567" s="0" t="str">
        <f aca="false">IF(B1567="","",IF(COUNTIF(Campaigns!$A$7:$A$300,B1567)&gt;0,"✓",IF(N(C1567)=0,"– no spend","⚠ add to Campaigns tab")))</f>
        <v/>
      </c>
      <c r="I1567" s="83" t="str">
        <f aca="false">IF(C1567="","",C1567*IF(Settings!$B$24=Settings!$C$6,1,IF(Settings!$B$24="USD",1/INDEX(Settings!$B$29:$B$40,MONTH(A1567)),INDEX(Settings!$B$29:$B$40,MONTH(A1567)))))</f>
        <v/>
      </c>
    </row>
    <row r="1568" customFormat="false" ht="15" hidden="false" customHeight="false" outlineLevel="0" collapsed="false">
      <c r="H1568" s="0" t="str">
        <f aca="false">IF(B1568="","",IF(COUNTIF(Campaigns!$A$7:$A$300,B1568)&gt;0,"✓",IF(N(C1568)=0,"– no spend","⚠ add to Campaigns tab")))</f>
        <v/>
      </c>
      <c r="I1568" s="83" t="str">
        <f aca="false">IF(C1568="","",C1568*IF(Settings!$B$24=Settings!$C$6,1,IF(Settings!$B$24="USD",1/INDEX(Settings!$B$29:$B$40,MONTH(A1568)),INDEX(Settings!$B$29:$B$40,MONTH(A1568)))))</f>
        <v/>
      </c>
    </row>
    <row r="1569" customFormat="false" ht="15" hidden="false" customHeight="false" outlineLevel="0" collapsed="false">
      <c r="H1569" s="0" t="str">
        <f aca="false">IF(B1569="","",IF(COUNTIF(Campaigns!$A$7:$A$300,B1569)&gt;0,"✓",IF(N(C1569)=0,"– no spend","⚠ add to Campaigns tab")))</f>
        <v/>
      </c>
      <c r="I1569" s="83" t="str">
        <f aca="false">IF(C1569="","",C1569*IF(Settings!$B$24=Settings!$C$6,1,IF(Settings!$B$24="USD",1/INDEX(Settings!$B$29:$B$40,MONTH(A1569)),INDEX(Settings!$B$29:$B$40,MONTH(A1569)))))</f>
        <v/>
      </c>
    </row>
    <row r="1570" customFormat="false" ht="15" hidden="false" customHeight="false" outlineLevel="0" collapsed="false">
      <c r="H1570" s="0" t="str">
        <f aca="false">IF(B1570="","",IF(COUNTIF(Campaigns!$A$7:$A$300,B1570)&gt;0,"✓",IF(N(C1570)=0,"– no spend","⚠ add to Campaigns tab")))</f>
        <v/>
      </c>
      <c r="I1570" s="83" t="str">
        <f aca="false">IF(C1570="","",C1570*IF(Settings!$B$24=Settings!$C$6,1,IF(Settings!$B$24="USD",1/INDEX(Settings!$B$29:$B$40,MONTH(A1570)),INDEX(Settings!$B$29:$B$40,MONTH(A1570)))))</f>
        <v/>
      </c>
    </row>
    <row r="1571" customFormat="false" ht="15" hidden="false" customHeight="false" outlineLevel="0" collapsed="false">
      <c r="H1571" s="0" t="str">
        <f aca="false">IF(B1571="","",IF(COUNTIF(Campaigns!$A$7:$A$300,B1571)&gt;0,"✓",IF(N(C1571)=0,"– no spend","⚠ add to Campaigns tab")))</f>
        <v/>
      </c>
      <c r="I1571" s="83" t="str">
        <f aca="false">IF(C1571="","",C1571*IF(Settings!$B$24=Settings!$C$6,1,IF(Settings!$B$24="USD",1/INDEX(Settings!$B$29:$B$40,MONTH(A1571)),INDEX(Settings!$B$29:$B$40,MONTH(A1571)))))</f>
        <v/>
      </c>
    </row>
    <row r="1572" customFormat="false" ht="15" hidden="false" customHeight="false" outlineLevel="0" collapsed="false">
      <c r="H1572" s="0" t="str">
        <f aca="false">IF(B1572="","",IF(COUNTIF(Campaigns!$A$7:$A$300,B1572)&gt;0,"✓",IF(N(C1572)=0,"– no spend","⚠ add to Campaigns tab")))</f>
        <v/>
      </c>
      <c r="I1572" s="83" t="str">
        <f aca="false">IF(C1572="","",C1572*IF(Settings!$B$24=Settings!$C$6,1,IF(Settings!$B$24="USD",1/INDEX(Settings!$B$29:$B$40,MONTH(A1572)),INDEX(Settings!$B$29:$B$40,MONTH(A1572)))))</f>
        <v/>
      </c>
    </row>
    <row r="1573" customFormat="false" ht="15" hidden="false" customHeight="false" outlineLevel="0" collapsed="false">
      <c r="H1573" s="0" t="str">
        <f aca="false">IF(B1573="","",IF(COUNTIF(Campaigns!$A$7:$A$300,B1573)&gt;0,"✓",IF(N(C1573)=0,"– no spend","⚠ add to Campaigns tab")))</f>
        <v/>
      </c>
      <c r="I1573" s="83" t="str">
        <f aca="false">IF(C1573="","",C1573*IF(Settings!$B$24=Settings!$C$6,1,IF(Settings!$B$24="USD",1/INDEX(Settings!$B$29:$B$40,MONTH(A1573)),INDEX(Settings!$B$29:$B$40,MONTH(A1573)))))</f>
        <v/>
      </c>
    </row>
    <row r="1574" customFormat="false" ht="15" hidden="false" customHeight="false" outlineLevel="0" collapsed="false">
      <c r="H1574" s="0" t="str">
        <f aca="false">IF(B1574="","",IF(COUNTIF(Campaigns!$A$7:$A$300,B1574)&gt;0,"✓",IF(N(C1574)=0,"– no spend","⚠ add to Campaigns tab")))</f>
        <v/>
      </c>
      <c r="I1574" s="83" t="str">
        <f aca="false">IF(C1574="","",C1574*IF(Settings!$B$24=Settings!$C$6,1,IF(Settings!$B$24="USD",1/INDEX(Settings!$B$29:$B$40,MONTH(A1574)),INDEX(Settings!$B$29:$B$40,MONTH(A1574)))))</f>
        <v/>
      </c>
    </row>
    <row r="1575" customFormat="false" ht="15" hidden="false" customHeight="false" outlineLevel="0" collapsed="false">
      <c r="H1575" s="0" t="str">
        <f aca="false">IF(B1575="","",IF(COUNTIF(Campaigns!$A$7:$A$300,B1575)&gt;0,"✓",IF(N(C1575)=0,"– no spend","⚠ add to Campaigns tab")))</f>
        <v/>
      </c>
      <c r="I1575" s="83" t="str">
        <f aca="false">IF(C1575="","",C1575*IF(Settings!$B$24=Settings!$C$6,1,IF(Settings!$B$24="USD",1/INDEX(Settings!$B$29:$B$40,MONTH(A1575)),INDEX(Settings!$B$29:$B$40,MONTH(A1575)))))</f>
        <v/>
      </c>
    </row>
    <row r="1576" customFormat="false" ht="15" hidden="false" customHeight="false" outlineLevel="0" collapsed="false">
      <c r="H1576" s="0" t="str">
        <f aca="false">IF(B1576="","",IF(COUNTIF(Campaigns!$A$7:$A$300,B1576)&gt;0,"✓",IF(N(C1576)=0,"– no spend","⚠ add to Campaigns tab")))</f>
        <v/>
      </c>
      <c r="I1576" s="83" t="str">
        <f aca="false">IF(C1576="","",C1576*IF(Settings!$B$24=Settings!$C$6,1,IF(Settings!$B$24="USD",1/INDEX(Settings!$B$29:$B$40,MONTH(A1576)),INDEX(Settings!$B$29:$B$40,MONTH(A1576)))))</f>
        <v/>
      </c>
    </row>
    <row r="1577" customFormat="false" ht="15" hidden="false" customHeight="false" outlineLevel="0" collapsed="false">
      <c r="H1577" s="0" t="str">
        <f aca="false">IF(B1577="","",IF(COUNTIF(Campaigns!$A$7:$A$300,B1577)&gt;0,"✓",IF(N(C1577)=0,"– no spend","⚠ add to Campaigns tab")))</f>
        <v/>
      </c>
      <c r="I1577" s="83" t="str">
        <f aca="false">IF(C1577="","",C1577*IF(Settings!$B$24=Settings!$C$6,1,IF(Settings!$B$24="USD",1/INDEX(Settings!$B$29:$B$40,MONTH(A1577)),INDEX(Settings!$B$29:$B$40,MONTH(A1577)))))</f>
        <v/>
      </c>
    </row>
    <row r="1578" customFormat="false" ht="15" hidden="false" customHeight="false" outlineLevel="0" collapsed="false">
      <c r="H1578" s="0" t="str">
        <f aca="false">IF(B1578="","",IF(COUNTIF(Campaigns!$A$7:$A$300,B1578)&gt;0,"✓",IF(N(C1578)=0,"– no spend","⚠ add to Campaigns tab")))</f>
        <v/>
      </c>
      <c r="I1578" s="83" t="str">
        <f aca="false">IF(C1578="","",C1578*IF(Settings!$B$24=Settings!$C$6,1,IF(Settings!$B$24="USD",1/INDEX(Settings!$B$29:$B$40,MONTH(A1578)),INDEX(Settings!$B$29:$B$40,MONTH(A1578)))))</f>
        <v/>
      </c>
    </row>
    <row r="1579" customFormat="false" ht="15" hidden="false" customHeight="false" outlineLevel="0" collapsed="false">
      <c r="H1579" s="0" t="str">
        <f aca="false">IF(B1579="","",IF(COUNTIF(Campaigns!$A$7:$A$300,B1579)&gt;0,"✓",IF(N(C1579)=0,"– no spend","⚠ add to Campaigns tab")))</f>
        <v/>
      </c>
      <c r="I1579" s="83" t="str">
        <f aca="false">IF(C1579="","",C1579*IF(Settings!$B$24=Settings!$C$6,1,IF(Settings!$B$24="USD",1/INDEX(Settings!$B$29:$B$40,MONTH(A1579)),INDEX(Settings!$B$29:$B$40,MONTH(A1579)))))</f>
        <v/>
      </c>
    </row>
    <row r="1580" customFormat="false" ht="15" hidden="false" customHeight="false" outlineLevel="0" collapsed="false">
      <c r="H1580" s="0" t="str">
        <f aca="false">IF(B1580="","",IF(COUNTIF(Campaigns!$A$7:$A$300,B1580)&gt;0,"✓",IF(N(C1580)=0,"– no spend","⚠ add to Campaigns tab")))</f>
        <v/>
      </c>
      <c r="I1580" s="83" t="str">
        <f aca="false">IF(C1580="","",C1580*IF(Settings!$B$24=Settings!$C$6,1,IF(Settings!$B$24="USD",1/INDEX(Settings!$B$29:$B$40,MONTH(A1580)),INDEX(Settings!$B$29:$B$40,MONTH(A1580)))))</f>
        <v/>
      </c>
    </row>
    <row r="1581" customFormat="false" ht="15" hidden="false" customHeight="false" outlineLevel="0" collapsed="false">
      <c r="H1581" s="0" t="str">
        <f aca="false">IF(B1581="","",IF(COUNTIF(Campaigns!$A$7:$A$300,B1581)&gt;0,"✓",IF(N(C1581)=0,"– no spend","⚠ add to Campaigns tab")))</f>
        <v/>
      </c>
      <c r="I1581" s="83" t="str">
        <f aca="false">IF(C1581="","",C1581*IF(Settings!$B$24=Settings!$C$6,1,IF(Settings!$B$24="USD",1/INDEX(Settings!$B$29:$B$40,MONTH(A1581)),INDEX(Settings!$B$29:$B$40,MONTH(A1581)))))</f>
        <v/>
      </c>
    </row>
    <row r="1582" customFormat="false" ht="15" hidden="false" customHeight="false" outlineLevel="0" collapsed="false">
      <c r="H1582" s="0" t="str">
        <f aca="false">IF(B1582="","",IF(COUNTIF(Campaigns!$A$7:$A$300,B1582)&gt;0,"✓",IF(N(C1582)=0,"– no spend","⚠ add to Campaigns tab")))</f>
        <v/>
      </c>
      <c r="I1582" s="83" t="str">
        <f aca="false">IF(C1582="","",C1582*IF(Settings!$B$24=Settings!$C$6,1,IF(Settings!$B$24="USD",1/INDEX(Settings!$B$29:$B$40,MONTH(A1582)),INDEX(Settings!$B$29:$B$40,MONTH(A1582)))))</f>
        <v/>
      </c>
    </row>
    <row r="1583" customFormat="false" ht="15" hidden="false" customHeight="false" outlineLevel="0" collapsed="false">
      <c r="H1583" s="0" t="str">
        <f aca="false">IF(B1583="","",IF(COUNTIF(Campaigns!$A$7:$A$300,B1583)&gt;0,"✓",IF(N(C1583)=0,"– no spend","⚠ add to Campaigns tab")))</f>
        <v/>
      </c>
      <c r="I1583" s="83" t="str">
        <f aca="false">IF(C1583="","",C1583*IF(Settings!$B$24=Settings!$C$6,1,IF(Settings!$B$24="USD",1/INDEX(Settings!$B$29:$B$40,MONTH(A1583)),INDEX(Settings!$B$29:$B$40,MONTH(A1583)))))</f>
        <v/>
      </c>
    </row>
    <row r="1584" customFormat="false" ht="15" hidden="false" customHeight="false" outlineLevel="0" collapsed="false">
      <c r="H1584" s="0" t="str">
        <f aca="false">IF(B1584="","",IF(COUNTIF(Campaigns!$A$7:$A$300,B1584)&gt;0,"✓",IF(N(C1584)=0,"– no spend","⚠ add to Campaigns tab")))</f>
        <v/>
      </c>
      <c r="I1584" s="83" t="str">
        <f aca="false">IF(C1584="","",C1584*IF(Settings!$B$24=Settings!$C$6,1,IF(Settings!$B$24="USD",1/INDEX(Settings!$B$29:$B$40,MONTH(A1584)),INDEX(Settings!$B$29:$B$40,MONTH(A1584)))))</f>
        <v/>
      </c>
    </row>
    <row r="1585" customFormat="false" ht="15" hidden="false" customHeight="false" outlineLevel="0" collapsed="false">
      <c r="H1585" s="0" t="str">
        <f aca="false">IF(B1585="","",IF(COUNTIF(Campaigns!$A$7:$A$300,B1585)&gt;0,"✓",IF(N(C1585)=0,"– no spend","⚠ add to Campaigns tab")))</f>
        <v/>
      </c>
      <c r="I1585" s="83" t="str">
        <f aca="false">IF(C1585="","",C1585*IF(Settings!$B$24=Settings!$C$6,1,IF(Settings!$B$24="USD",1/INDEX(Settings!$B$29:$B$40,MONTH(A1585)),INDEX(Settings!$B$29:$B$40,MONTH(A1585)))))</f>
        <v/>
      </c>
    </row>
    <row r="1586" customFormat="false" ht="15" hidden="false" customHeight="false" outlineLevel="0" collapsed="false">
      <c r="H1586" s="0" t="str">
        <f aca="false">IF(B1586="","",IF(COUNTIF(Campaigns!$A$7:$A$300,B1586)&gt;0,"✓",IF(N(C1586)=0,"– no spend","⚠ add to Campaigns tab")))</f>
        <v/>
      </c>
      <c r="I1586" s="83" t="str">
        <f aca="false">IF(C1586="","",C1586*IF(Settings!$B$24=Settings!$C$6,1,IF(Settings!$B$24="USD",1/INDEX(Settings!$B$29:$B$40,MONTH(A1586)),INDEX(Settings!$B$29:$B$40,MONTH(A1586)))))</f>
        <v/>
      </c>
    </row>
    <row r="1587" customFormat="false" ht="15" hidden="false" customHeight="false" outlineLevel="0" collapsed="false">
      <c r="H1587" s="0" t="str">
        <f aca="false">IF(B1587="","",IF(COUNTIF(Campaigns!$A$7:$A$300,B1587)&gt;0,"✓",IF(N(C1587)=0,"– no spend","⚠ add to Campaigns tab")))</f>
        <v/>
      </c>
      <c r="I1587" s="83" t="str">
        <f aca="false">IF(C1587="","",C1587*IF(Settings!$B$24=Settings!$C$6,1,IF(Settings!$B$24="USD",1/INDEX(Settings!$B$29:$B$40,MONTH(A1587)),INDEX(Settings!$B$29:$B$40,MONTH(A1587)))))</f>
        <v/>
      </c>
    </row>
    <row r="1588" customFormat="false" ht="15" hidden="false" customHeight="false" outlineLevel="0" collapsed="false">
      <c r="H1588" s="0" t="str">
        <f aca="false">IF(B1588="","",IF(COUNTIF(Campaigns!$A$7:$A$300,B1588)&gt;0,"✓",IF(N(C1588)=0,"– no spend","⚠ add to Campaigns tab")))</f>
        <v/>
      </c>
      <c r="I1588" s="83" t="str">
        <f aca="false">IF(C1588="","",C1588*IF(Settings!$B$24=Settings!$C$6,1,IF(Settings!$B$24="USD",1/INDEX(Settings!$B$29:$B$40,MONTH(A1588)),INDEX(Settings!$B$29:$B$40,MONTH(A1588)))))</f>
        <v/>
      </c>
    </row>
    <row r="1589" customFormat="false" ht="15" hidden="false" customHeight="false" outlineLevel="0" collapsed="false">
      <c r="H1589" s="0" t="str">
        <f aca="false">IF(B1589="","",IF(COUNTIF(Campaigns!$A$7:$A$300,B1589)&gt;0,"✓",IF(N(C1589)=0,"– no spend","⚠ add to Campaigns tab")))</f>
        <v/>
      </c>
      <c r="I1589" s="83" t="str">
        <f aca="false">IF(C1589="","",C1589*IF(Settings!$B$24=Settings!$C$6,1,IF(Settings!$B$24="USD",1/INDEX(Settings!$B$29:$B$40,MONTH(A1589)),INDEX(Settings!$B$29:$B$40,MONTH(A1589)))))</f>
        <v/>
      </c>
    </row>
    <row r="1590" customFormat="false" ht="15" hidden="false" customHeight="false" outlineLevel="0" collapsed="false">
      <c r="H1590" s="0" t="str">
        <f aca="false">IF(B1590="","",IF(COUNTIF(Campaigns!$A$7:$A$300,B1590)&gt;0,"✓",IF(N(C1590)=0,"– no spend","⚠ add to Campaigns tab")))</f>
        <v/>
      </c>
      <c r="I1590" s="83" t="str">
        <f aca="false">IF(C1590="","",C1590*IF(Settings!$B$24=Settings!$C$6,1,IF(Settings!$B$24="USD",1/INDEX(Settings!$B$29:$B$40,MONTH(A1590)),INDEX(Settings!$B$29:$B$40,MONTH(A1590)))))</f>
        <v/>
      </c>
    </row>
    <row r="1591" customFormat="false" ht="15" hidden="false" customHeight="false" outlineLevel="0" collapsed="false">
      <c r="H1591" s="0" t="str">
        <f aca="false">IF(B1591="","",IF(COUNTIF(Campaigns!$A$7:$A$300,B1591)&gt;0,"✓",IF(N(C1591)=0,"– no spend","⚠ add to Campaigns tab")))</f>
        <v/>
      </c>
      <c r="I1591" s="83" t="str">
        <f aca="false">IF(C1591="","",C1591*IF(Settings!$B$24=Settings!$C$6,1,IF(Settings!$B$24="USD",1/INDEX(Settings!$B$29:$B$40,MONTH(A1591)),INDEX(Settings!$B$29:$B$40,MONTH(A1591)))))</f>
        <v/>
      </c>
    </row>
    <row r="1592" customFormat="false" ht="15" hidden="false" customHeight="false" outlineLevel="0" collapsed="false">
      <c r="H1592" s="0" t="str">
        <f aca="false">IF(B1592="","",IF(COUNTIF(Campaigns!$A$7:$A$300,B1592)&gt;0,"✓",IF(N(C1592)=0,"– no spend","⚠ add to Campaigns tab")))</f>
        <v/>
      </c>
      <c r="I1592" s="83" t="str">
        <f aca="false">IF(C1592="","",C1592*IF(Settings!$B$24=Settings!$C$6,1,IF(Settings!$B$24="USD",1/INDEX(Settings!$B$29:$B$40,MONTH(A1592)),INDEX(Settings!$B$29:$B$40,MONTH(A1592)))))</f>
        <v/>
      </c>
    </row>
    <row r="1593" customFormat="false" ht="15" hidden="false" customHeight="false" outlineLevel="0" collapsed="false">
      <c r="H1593" s="0" t="str">
        <f aca="false">IF(B1593="","",IF(COUNTIF(Campaigns!$A$7:$A$300,B1593)&gt;0,"✓",IF(N(C1593)=0,"– no spend","⚠ add to Campaigns tab")))</f>
        <v/>
      </c>
      <c r="I1593" s="83" t="str">
        <f aca="false">IF(C1593="","",C1593*IF(Settings!$B$24=Settings!$C$6,1,IF(Settings!$B$24="USD",1/INDEX(Settings!$B$29:$B$40,MONTH(A1593)),INDEX(Settings!$B$29:$B$40,MONTH(A1593)))))</f>
        <v/>
      </c>
    </row>
    <row r="1594" customFormat="false" ht="15" hidden="false" customHeight="false" outlineLevel="0" collapsed="false">
      <c r="H1594" s="0" t="str">
        <f aca="false">IF(B1594="","",IF(COUNTIF(Campaigns!$A$7:$A$300,B1594)&gt;0,"✓",IF(N(C1594)=0,"– no spend","⚠ add to Campaigns tab")))</f>
        <v/>
      </c>
      <c r="I1594" s="83" t="str">
        <f aca="false">IF(C1594="","",C1594*IF(Settings!$B$24=Settings!$C$6,1,IF(Settings!$B$24="USD",1/INDEX(Settings!$B$29:$B$40,MONTH(A1594)),INDEX(Settings!$B$29:$B$40,MONTH(A1594)))))</f>
        <v/>
      </c>
    </row>
    <row r="1595" customFormat="false" ht="15" hidden="false" customHeight="false" outlineLevel="0" collapsed="false">
      <c r="H1595" s="0" t="str">
        <f aca="false">IF(B1595="","",IF(COUNTIF(Campaigns!$A$7:$A$300,B1595)&gt;0,"✓",IF(N(C1595)=0,"– no spend","⚠ add to Campaigns tab")))</f>
        <v/>
      </c>
      <c r="I1595" s="83" t="str">
        <f aca="false">IF(C1595="","",C1595*IF(Settings!$B$24=Settings!$C$6,1,IF(Settings!$B$24="USD",1/INDEX(Settings!$B$29:$B$40,MONTH(A1595)),INDEX(Settings!$B$29:$B$40,MONTH(A1595)))))</f>
        <v/>
      </c>
    </row>
    <row r="1596" customFormat="false" ht="15" hidden="false" customHeight="false" outlineLevel="0" collapsed="false">
      <c r="H1596" s="0" t="str">
        <f aca="false">IF(B1596="","",IF(COUNTIF(Campaigns!$A$7:$A$300,B1596)&gt;0,"✓",IF(N(C1596)=0,"– no spend","⚠ add to Campaigns tab")))</f>
        <v/>
      </c>
      <c r="I1596" s="83" t="str">
        <f aca="false">IF(C1596="","",C1596*IF(Settings!$B$24=Settings!$C$6,1,IF(Settings!$B$24="USD",1/INDEX(Settings!$B$29:$B$40,MONTH(A1596)),INDEX(Settings!$B$29:$B$40,MONTH(A1596)))))</f>
        <v/>
      </c>
    </row>
    <row r="1597" customFormat="false" ht="15" hidden="false" customHeight="false" outlineLevel="0" collapsed="false">
      <c r="H1597" s="0" t="str">
        <f aca="false">IF(B1597="","",IF(COUNTIF(Campaigns!$A$7:$A$300,B1597)&gt;0,"✓",IF(N(C1597)=0,"– no spend","⚠ add to Campaigns tab")))</f>
        <v/>
      </c>
      <c r="I1597" s="83" t="str">
        <f aca="false">IF(C1597="","",C1597*IF(Settings!$B$24=Settings!$C$6,1,IF(Settings!$B$24="USD",1/INDEX(Settings!$B$29:$B$40,MONTH(A1597)),INDEX(Settings!$B$29:$B$40,MONTH(A1597)))))</f>
        <v/>
      </c>
    </row>
    <row r="1598" customFormat="false" ht="15" hidden="false" customHeight="false" outlineLevel="0" collapsed="false">
      <c r="H1598" s="0" t="str">
        <f aca="false">IF(B1598="","",IF(COUNTIF(Campaigns!$A$7:$A$300,B1598)&gt;0,"✓",IF(N(C1598)=0,"– no spend","⚠ add to Campaigns tab")))</f>
        <v/>
      </c>
      <c r="I1598" s="83" t="str">
        <f aca="false">IF(C1598="","",C1598*IF(Settings!$B$24=Settings!$C$6,1,IF(Settings!$B$24="USD",1/INDEX(Settings!$B$29:$B$40,MONTH(A1598)),INDEX(Settings!$B$29:$B$40,MONTH(A1598)))))</f>
        <v/>
      </c>
    </row>
    <row r="1599" customFormat="false" ht="15" hidden="false" customHeight="false" outlineLevel="0" collapsed="false">
      <c r="H1599" s="0" t="str">
        <f aca="false">IF(B1599="","",IF(COUNTIF(Campaigns!$A$7:$A$300,B1599)&gt;0,"✓",IF(N(C1599)=0,"– no spend","⚠ add to Campaigns tab")))</f>
        <v/>
      </c>
      <c r="I1599" s="83" t="str">
        <f aca="false">IF(C1599="","",C1599*IF(Settings!$B$24=Settings!$C$6,1,IF(Settings!$B$24="USD",1/INDEX(Settings!$B$29:$B$40,MONTH(A1599)),INDEX(Settings!$B$29:$B$40,MONTH(A1599)))))</f>
        <v/>
      </c>
    </row>
    <row r="1600" customFormat="false" ht="15" hidden="false" customHeight="false" outlineLevel="0" collapsed="false">
      <c r="H1600" s="0" t="str">
        <f aca="false">IF(B1600="","",IF(COUNTIF(Campaigns!$A$7:$A$300,B1600)&gt;0,"✓",IF(N(C1600)=0,"– no spend","⚠ add to Campaigns tab")))</f>
        <v/>
      </c>
      <c r="I1600" s="83" t="str">
        <f aca="false">IF(C1600="","",C1600*IF(Settings!$B$24=Settings!$C$6,1,IF(Settings!$B$24="USD",1/INDEX(Settings!$B$29:$B$40,MONTH(A1600)),INDEX(Settings!$B$29:$B$40,MONTH(A1600)))))</f>
        <v/>
      </c>
    </row>
    <row r="1601" customFormat="false" ht="15" hidden="false" customHeight="false" outlineLevel="0" collapsed="false">
      <c r="H1601" s="0" t="str">
        <f aca="false">IF(B1601="","",IF(COUNTIF(Campaigns!$A$7:$A$300,B1601)&gt;0,"✓",IF(N(C1601)=0,"– no spend","⚠ add to Campaigns tab")))</f>
        <v/>
      </c>
      <c r="I1601" s="83" t="str">
        <f aca="false">IF(C1601="","",C1601*IF(Settings!$B$24=Settings!$C$6,1,IF(Settings!$B$24="USD",1/INDEX(Settings!$B$29:$B$40,MONTH(A1601)),INDEX(Settings!$B$29:$B$40,MONTH(A1601)))))</f>
        <v/>
      </c>
    </row>
    <row r="1602" customFormat="false" ht="15" hidden="false" customHeight="false" outlineLevel="0" collapsed="false">
      <c r="H1602" s="0" t="str">
        <f aca="false">IF(B1602="","",IF(COUNTIF(Campaigns!$A$7:$A$300,B1602)&gt;0,"✓",IF(N(C1602)=0,"– no spend","⚠ add to Campaigns tab")))</f>
        <v/>
      </c>
      <c r="I1602" s="83" t="str">
        <f aca="false">IF(C1602="","",C1602*IF(Settings!$B$24=Settings!$C$6,1,IF(Settings!$B$24="USD",1/INDEX(Settings!$B$29:$B$40,MONTH(A1602)),INDEX(Settings!$B$29:$B$40,MONTH(A1602)))))</f>
        <v/>
      </c>
    </row>
    <row r="1603" customFormat="false" ht="15" hidden="false" customHeight="false" outlineLevel="0" collapsed="false">
      <c r="H1603" s="0" t="str">
        <f aca="false">IF(B1603="","",IF(COUNTIF(Campaigns!$A$7:$A$300,B1603)&gt;0,"✓",IF(N(C1603)=0,"– no spend","⚠ add to Campaigns tab")))</f>
        <v/>
      </c>
      <c r="I1603" s="83" t="str">
        <f aca="false">IF(C1603="","",C1603*IF(Settings!$B$24=Settings!$C$6,1,IF(Settings!$B$24="USD",1/INDEX(Settings!$B$29:$B$40,MONTH(A1603)),INDEX(Settings!$B$29:$B$40,MONTH(A1603)))))</f>
        <v/>
      </c>
    </row>
    <row r="1604" customFormat="false" ht="15" hidden="false" customHeight="false" outlineLevel="0" collapsed="false">
      <c r="H1604" s="0" t="str">
        <f aca="false">IF(B1604="","",IF(COUNTIF(Campaigns!$A$7:$A$300,B1604)&gt;0,"✓",IF(N(C1604)=0,"– no spend","⚠ add to Campaigns tab")))</f>
        <v/>
      </c>
      <c r="I1604" s="83" t="str">
        <f aca="false">IF(C1604="","",C1604*IF(Settings!$B$24=Settings!$C$6,1,IF(Settings!$B$24="USD",1/INDEX(Settings!$B$29:$B$40,MONTH(A1604)),INDEX(Settings!$B$29:$B$40,MONTH(A1604)))))</f>
        <v/>
      </c>
    </row>
    <row r="1605" customFormat="false" ht="15" hidden="false" customHeight="false" outlineLevel="0" collapsed="false">
      <c r="H1605" s="0" t="str">
        <f aca="false">IF(B1605="","",IF(COUNTIF(Campaigns!$A$7:$A$300,B1605)&gt;0,"✓",IF(N(C1605)=0,"– no spend","⚠ add to Campaigns tab")))</f>
        <v/>
      </c>
      <c r="I1605" s="83" t="str">
        <f aca="false">IF(C1605="","",C1605*IF(Settings!$B$24=Settings!$C$6,1,IF(Settings!$B$24="USD",1/INDEX(Settings!$B$29:$B$40,MONTH(A1605)),INDEX(Settings!$B$29:$B$40,MONTH(A1605)))))</f>
        <v/>
      </c>
    </row>
    <row r="1606" customFormat="false" ht="15" hidden="false" customHeight="false" outlineLevel="0" collapsed="false">
      <c r="H1606" s="0" t="str">
        <f aca="false">IF(B1606="","",IF(COUNTIF(Campaigns!$A$7:$A$300,B1606)&gt;0,"✓",IF(N(C1606)=0,"– no spend","⚠ add to Campaigns tab")))</f>
        <v/>
      </c>
      <c r="I1606" s="83" t="str">
        <f aca="false">IF(C1606="","",C1606*IF(Settings!$B$24=Settings!$C$6,1,IF(Settings!$B$24="USD",1/INDEX(Settings!$B$29:$B$40,MONTH(A1606)),INDEX(Settings!$B$29:$B$40,MONTH(A1606)))))</f>
        <v/>
      </c>
    </row>
    <row r="1607" customFormat="false" ht="15" hidden="false" customHeight="false" outlineLevel="0" collapsed="false">
      <c r="H1607" s="0" t="str">
        <f aca="false">IF(B1607="","",IF(COUNTIF(Campaigns!$A$7:$A$300,B1607)&gt;0,"✓",IF(N(C1607)=0,"– no spend","⚠ add to Campaigns tab")))</f>
        <v/>
      </c>
      <c r="I1607" s="83" t="str">
        <f aca="false">IF(C1607="","",C1607*IF(Settings!$B$24=Settings!$C$6,1,IF(Settings!$B$24="USD",1/INDEX(Settings!$B$29:$B$40,MONTH(A1607)),INDEX(Settings!$B$29:$B$40,MONTH(A1607)))))</f>
        <v/>
      </c>
    </row>
    <row r="1608" customFormat="false" ht="15" hidden="false" customHeight="false" outlineLevel="0" collapsed="false">
      <c r="H1608" s="0" t="str">
        <f aca="false">IF(B1608="","",IF(COUNTIF(Campaigns!$A$7:$A$300,B1608)&gt;0,"✓",IF(N(C1608)=0,"– no spend","⚠ add to Campaigns tab")))</f>
        <v/>
      </c>
      <c r="I1608" s="83" t="str">
        <f aca="false">IF(C1608="","",C1608*IF(Settings!$B$24=Settings!$C$6,1,IF(Settings!$B$24="USD",1/INDEX(Settings!$B$29:$B$40,MONTH(A1608)),INDEX(Settings!$B$29:$B$40,MONTH(A1608)))))</f>
        <v/>
      </c>
    </row>
    <row r="1609" customFormat="false" ht="15" hidden="false" customHeight="false" outlineLevel="0" collapsed="false">
      <c r="H1609" s="0" t="str">
        <f aca="false">IF(B1609="","",IF(COUNTIF(Campaigns!$A$7:$A$300,B1609)&gt;0,"✓",IF(N(C1609)=0,"– no spend","⚠ add to Campaigns tab")))</f>
        <v/>
      </c>
      <c r="I1609" s="83" t="str">
        <f aca="false">IF(C1609="","",C1609*IF(Settings!$B$24=Settings!$C$6,1,IF(Settings!$B$24="USD",1/INDEX(Settings!$B$29:$B$40,MONTH(A1609)),INDEX(Settings!$B$29:$B$40,MONTH(A1609)))))</f>
        <v/>
      </c>
    </row>
    <row r="1610" customFormat="false" ht="15" hidden="false" customHeight="false" outlineLevel="0" collapsed="false">
      <c r="H1610" s="0" t="str">
        <f aca="false">IF(B1610="","",IF(COUNTIF(Campaigns!$A$7:$A$300,B1610)&gt;0,"✓",IF(N(C1610)=0,"– no spend","⚠ add to Campaigns tab")))</f>
        <v/>
      </c>
      <c r="I1610" s="83" t="str">
        <f aca="false">IF(C1610="","",C1610*IF(Settings!$B$24=Settings!$C$6,1,IF(Settings!$B$24="USD",1/INDEX(Settings!$B$29:$B$40,MONTH(A1610)),INDEX(Settings!$B$29:$B$40,MONTH(A1610)))))</f>
        <v/>
      </c>
    </row>
    <row r="1611" customFormat="false" ht="15" hidden="false" customHeight="false" outlineLevel="0" collapsed="false">
      <c r="H1611" s="0" t="str">
        <f aca="false">IF(B1611="","",IF(COUNTIF(Campaigns!$A$7:$A$300,B1611)&gt;0,"✓",IF(N(C1611)=0,"– no spend","⚠ add to Campaigns tab")))</f>
        <v/>
      </c>
      <c r="I1611" s="83" t="str">
        <f aca="false">IF(C1611="","",C1611*IF(Settings!$B$24=Settings!$C$6,1,IF(Settings!$B$24="USD",1/INDEX(Settings!$B$29:$B$40,MONTH(A1611)),INDEX(Settings!$B$29:$B$40,MONTH(A1611)))))</f>
        <v/>
      </c>
    </row>
    <row r="1612" customFormat="false" ht="15" hidden="false" customHeight="false" outlineLevel="0" collapsed="false">
      <c r="H1612" s="0" t="str">
        <f aca="false">IF(B1612="","",IF(COUNTIF(Campaigns!$A$7:$A$300,B1612)&gt;0,"✓",IF(N(C1612)=0,"– no spend","⚠ add to Campaigns tab")))</f>
        <v/>
      </c>
      <c r="I1612" s="83" t="str">
        <f aca="false">IF(C1612="","",C1612*IF(Settings!$B$24=Settings!$C$6,1,IF(Settings!$B$24="USD",1/INDEX(Settings!$B$29:$B$40,MONTH(A1612)),INDEX(Settings!$B$29:$B$40,MONTH(A1612)))))</f>
        <v/>
      </c>
    </row>
    <row r="1613" customFormat="false" ht="15" hidden="false" customHeight="false" outlineLevel="0" collapsed="false">
      <c r="H1613" s="0" t="str">
        <f aca="false">IF(B1613="","",IF(COUNTIF(Campaigns!$A$7:$A$300,B1613)&gt;0,"✓",IF(N(C1613)=0,"– no spend","⚠ add to Campaigns tab")))</f>
        <v/>
      </c>
      <c r="I1613" s="83" t="str">
        <f aca="false">IF(C1613="","",C1613*IF(Settings!$B$24=Settings!$C$6,1,IF(Settings!$B$24="USD",1/INDEX(Settings!$B$29:$B$40,MONTH(A1613)),INDEX(Settings!$B$29:$B$40,MONTH(A1613)))))</f>
        <v/>
      </c>
    </row>
    <row r="1614" customFormat="false" ht="15" hidden="false" customHeight="false" outlineLevel="0" collapsed="false">
      <c r="H1614" s="0" t="str">
        <f aca="false">IF(B1614="","",IF(COUNTIF(Campaigns!$A$7:$A$300,B1614)&gt;0,"✓",IF(N(C1614)=0,"– no spend","⚠ add to Campaigns tab")))</f>
        <v/>
      </c>
      <c r="I1614" s="83" t="str">
        <f aca="false">IF(C1614="","",C1614*IF(Settings!$B$24=Settings!$C$6,1,IF(Settings!$B$24="USD",1/INDEX(Settings!$B$29:$B$40,MONTH(A1614)),INDEX(Settings!$B$29:$B$40,MONTH(A1614)))))</f>
        <v/>
      </c>
    </row>
    <row r="1615" customFormat="false" ht="15" hidden="false" customHeight="false" outlineLevel="0" collapsed="false">
      <c r="H1615" s="0" t="str">
        <f aca="false">IF(B1615="","",IF(COUNTIF(Campaigns!$A$7:$A$300,B1615)&gt;0,"✓",IF(N(C1615)=0,"– no spend","⚠ add to Campaigns tab")))</f>
        <v/>
      </c>
      <c r="I1615" s="83" t="str">
        <f aca="false">IF(C1615="","",C1615*IF(Settings!$B$24=Settings!$C$6,1,IF(Settings!$B$24="USD",1/INDEX(Settings!$B$29:$B$40,MONTH(A1615)),INDEX(Settings!$B$29:$B$40,MONTH(A1615)))))</f>
        <v/>
      </c>
    </row>
    <row r="1616" customFormat="false" ht="15" hidden="false" customHeight="false" outlineLevel="0" collapsed="false">
      <c r="H1616" s="0" t="str">
        <f aca="false">IF(B1616="","",IF(COUNTIF(Campaigns!$A$7:$A$300,B1616)&gt;0,"✓",IF(N(C1616)=0,"– no spend","⚠ add to Campaigns tab")))</f>
        <v/>
      </c>
      <c r="I1616" s="83" t="str">
        <f aca="false">IF(C1616="","",C1616*IF(Settings!$B$24=Settings!$C$6,1,IF(Settings!$B$24="USD",1/INDEX(Settings!$B$29:$B$40,MONTH(A1616)),INDEX(Settings!$B$29:$B$40,MONTH(A1616)))))</f>
        <v/>
      </c>
    </row>
    <row r="1617" customFormat="false" ht="15" hidden="false" customHeight="false" outlineLevel="0" collapsed="false">
      <c r="H1617" s="0" t="str">
        <f aca="false">IF(B1617="","",IF(COUNTIF(Campaigns!$A$7:$A$300,B1617)&gt;0,"✓",IF(N(C1617)=0,"– no spend","⚠ add to Campaigns tab")))</f>
        <v/>
      </c>
      <c r="I1617" s="83" t="str">
        <f aca="false">IF(C1617="","",C1617*IF(Settings!$B$24=Settings!$C$6,1,IF(Settings!$B$24="USD",1/INDEX(Settings!$B$29:$B$40,MONTH(A1617)),INDEX(Settings!$B$29:$B$40,MONTH(A1617)))))</f>
        <v/>
      </c>
    </row>
    <row r="1618" customFormat="false" ht="15" hidden="false" customHeight="false" outlineLevel="0" collapsed="false">
      <c r="H1618" s="0" t="str">
        <f aca="false">IF(B1618="","",IF(COUNTIF(Campaigns!$A$7:$A$300,B1618)&gt;0,"✓",IF(N(C1618)=0,"– no spend","⚠ add to Campaigns tab")))</f>
        <v/>
      </c>
      <c r="I1618" s="83" t="str">
        <f aca="false">IF(C1618="","",C1618*IF(Settings!$B$24=Settings!$C$6,1,IF(Settings!$B$24="USD",1/INDEX(Settings!$B$29:$B$40,MONTH(A1618)),INDEX(Settings!$B$29:$B$40,MONTH(A1618)))))</f>
        <v/>
      </c>
    </row>
    <row r="1619" customFormat="false" ht="15" hidden="false" customHeight="false" outlineLevel="0" collapsed="false">
      <c r="H1619" s="0" t="str">
        <f aca="false">IF(B1619="","",IF(COUNTIF(Campaigns!$A$7:$A$300,B1619)&gt;0,"✓",IF(N(C1619)=0,"– no spend","⚠ add to Campaigns tab")))</f>
        <v/>
      </c>
      <c r="I1619" s="83" t="str">
        <f aca="false">IF(C1619="","",C1619*IF(Settings!$B$24=Settings!$C$6,1,IF(Settings!$B$24="USD",1/INDEX(Settings!$B$29:$B$40,MONTH(A1619)),INDEX(Settings!$B$29:$B$40,MONTH(A1619)))))</f>
        <v/>
      </c>
    </row>
    <row r="1620" customFormat="false" ht="15" hidden="false" customHeight="false" outlineLevel="0" collapsed="false">
      <c r="H1620" s="0" t="str">
        <f aca="false">IF(B1620="","",IF(COUNTIF(Campaigns!$A$7:$A$300,B1620)&gt;0,"✓",IF(N(C1620)=0,"– no spend","⚠ add to Campaigns tab")))</f>
        <v/>
      </c>
      <c r="I1620" s="83" t="str">
        <f aca="false">IF(C1620="","",C1620*IF(Settings!$B$24=Settings!$C$6,1,IF(Settings!$B$24="USD",1/INDEX(Settings!$B$29:$B$40,MONTH(A1620)),INDEX(Settings!$B$29:$B$40,MONTH(A1620)))))</f>
        <v/>
      </c>
    </row>
    <row r="1621" customFormat="false" ht="15" hidden="false" customHeight="false" outlineLevel="0" collapsed="false">
      <c r="H1621" s="0" t="str">
        <f aca="false">IF(B1621="","",IF(COUNTIF(Campaigns!$A$7:$A$300,B1621)&gt;0,"✓",IF(N(C1621)=0,"– no spend","⚠ add to Campaigns tab")))</f>
        <v/>
      </c>
      <c r="I1621" s="83" t="str">
        <f aca="false">IF(C1621="","",C1621*IF(Settings!$B$24=Settings!$C$6,1,IF(Settings!$B$24="USD",1/INDEX(Settings!$B$29:$B$40,MONTH(A1621)),INDEX(Settings!$B$29:$B$40,MONTH(A1621)))))</f>
        <v/>
      </c>
    </row>
    <row r="1622" customFormat="false" ht="15" hidden="false" customHeight="false" outlineLevel="0" collapsed="false">
      <c r="H1622" s="0" t="str">
        <f aca="false">IF(B1622="","",IF(COUNTIF(Campaigns!$A$7:$A$300,B1622)&gt;0,"✓",IF(N(C1622)=0,"– no spend","⚠ add to Campaigns tab")))</f>
        <v/>
      </c>
      <c r="I1622" s="83" t="str">
        <f aca="false">IF(C1622="","",C1622*IF(Settings!$B$24=Settings!$C$6,1,IF(Settings!$B$24="USD",1/INDEX(Settings!$B$29:$B$40,MONTH(A1622)),INDEX(Settings!$B$29:$B$40,MONTH(A1622)))))</f>
        <v/>
      </c>
    </row>
    <row r="1623" customFormat="false" ht="15" hidden="false" customHeight="false" outlineLevel="0" collapsed="false">
      <c r="H1623" s="0" t="str">
        <f aca="false">IF(B1623="","",IF(COUNTIF(Campaigns!$A$7:$A$300,B1623)&gt;0,"✓",IF(N(C1623)=0,"– no spend","⚠ add to Campaigns tab")))</f>
        <v/>
      </c>
      <c r="I1623" s="83" t="str">
        <f aca="false">IF(C1623="","",C1623*IF(Settings!$B$24=Settings!$C$6,1,IF(Settings!$B$24="USD",1/INDEX(Settings!$B$29:$B$40,MONTH(A1623)),INDEX(Settings!$B$29:$B$40,MONTH(A1623)))))</f>
        <v/>
      </c>
    </row>
    <row r="1624" customFormat="false" ht="15" hidden="false" customHeight="false" outlineLevel="0" collapsed="false">
      <c r="H1624" s="0" t="str">
        <f aca="false">IF(B1624="","",IF(COUNTIF(Campaigns!$A$7:$A$300,B1624)&gt;0,"✓",IF(N(C1624)=0,"– no spend","⚠ add to Campaigns tab")))</f>
        <v/>
      </c>
      <c r="I1624" s="83" t="str">
        <f aca="false">IF(C1624="","",C1624*IF(Settings!$B$24=Settings!$C$6,1,IF(Settings!$B$24="USD",1/INDEX(Settings!$B$29:$B$40,MONTH(A1624)),INDEX(Settings!$B$29:$B$40,MONTH(A1624)))))</f>
        <v/>
      </c>
    </row>
    <row r="1625" customFormat="false" ht="15" hidden="false" customHeight="false" outlineLevel="0" collapsed="false">
      <c r="H1625" s="0" t="str">
        <f aca="false">IF(B1625="","",IF(COUNTIF(Campaigns!$A$7:$A$300,B1625)&gt;0,"✓",IF(N(C1625)=0,"– no spend","⚠ add to Campaigns tab")))</f>
        <v/>
      </c>
      <c r="I1625" s="83" t="str">
        <f aca="false">IF(C1625="","",C1625*IF(Settings!$B$24=Settings!$C$6,1,IF(Settings!$B$24="USD",1/INDEX(Settings!$B$29:$B$40,MONTH(A1625)),INDEX(Settings!$B$29:$B$40,MONTH(A1625)))))</f>
        <v/>
      </c>
    </row>
    <row r="1626" customFormat="false" ht="15" hidden="false" customHeight="false" outlineLevel="0" collapsed="false">
      <c r="H1626" s="0" t="str">
        <f aca="false">IF(B1626="","",IF(COUNTIF(Campaigns!$A$7:$A$300,B1626)&gt;0,"✓",IF(N(C1626)=0,"– no spend","⚠ add to Campaigns tab")))</f>
        <v/>
      </c>
      <c r="I1626" s="83" t="str">
        <f aca="false">IF(C1626="","",C1626*IF(Settings!$B$24=Settings!$C$6,1,IF(Settings!$B$24="USD",1/INDEX(Settings!$B$29:$B$40,MONTH(A1626)),INDEX(Settings!$B$29:$B$40,MONTH(A1626)))))</f>
        <v/>
      </c>
    </row>
    <row r="1627" customFormat="false" ht="15" hidden="false" customHeight="false" outlineLevel="0" collapsed="false">
      <c r="H1627" s="0" t="str">
        <f aca="false">IF(B1627="","",IF(COUNTIF(Campaigns!$A$7:$A$300,B1627)&gt;0,"✓",IF(N(C1627)=0,"– no spend","⚠ add to Campaigns tab")))</f>
        <v/>
      </c>
      <c r="I1627" s="83" t="str">
        <f aca="false">IF(C1627="","",C1627*IF(Settings!$B$24=Settings!$C$6,1,IF(Settings!$B$24="USD",1/INDEX(Settings!$B$29:$B$40,MONTH(A1627)),INDEX(Settings!$B$29:$B$40,MONTH(A1627)))))</f>
        <v/>
      </c>
    </row>
    <row r="1628" customFormat="false" ht="15" hidden="false" customHeight="false" outlineLevel="0" collapsed="false">
      <c r="H1628" s="0" t="str">
        <f aca="false">IF(B1628="","",IF(COUNTIF(Campaigns!$A$7:$A$300,B1628)&gt;0,"✓",IF(N(C1628)=0,"– no spend","⚠ add to Campaigns tab")))</f>
        <v/>
      </c>
      <c r="I1628" s="83" t="str">
        <f aca="false">IF(C1628="","",C1628*IF(Settings!$B$24=Settings!$C$6,1,IF(Settings!$B$24="USD",1/INDEX(Settings!$B$29:$B$40,MONTH(A1628)),INDEX(Settings!$B$29:$B$40,MONTH(A1628)))))</f>
        <v/>
      </c>
    </row>
    <row r="1629" customFormat="false" ht="15" hidden="false" customHeight="false" outlineLevel="0" collapsed="false">
      <c r="H1629" s="0" t="str">
        <f aca="false">IF(B1629="","",IF(COUNTIF(Campaigns!$A$7:$A$300,B1629)&gt;0,"✓",IF(N(C1629)=0,"– no spend","⚠ add to Campaigns tab")))</f>
        <v/>
      </c>
      <c r="I1629" s="83" t="str">
        <f aca="false">IF(C1629="","",C1629*IF(Settings!$B$24=Settings!$C$6,1,IF(Settings!$B$24="USD",1/INDEX(Settings!$B$29:$B$40,MONTH(A1629)),INDEX(Settings!$B$29:$B$40,MONTH(A1629)))))</f>
        <v/>
      </c>
    </row>
    <row r="1630" customFormat="false" ht="15" hidden="false" customHeight="false" outlineLevel="0" collapsed="false">
      <c r="H1630" s="0" t="str">
        <f aca="false">IF(B1630="","",IF(COUNTIF(Campaigns!$A$7:$A$300,B1630)&gt;0,"✓",IF(N(C1630)=0,"– no spend","⚠ add to Campaigns tab")))</f>
        <v/>
      </c>
      <c r="I1630" s="83" t="str">
        <f aca="false">IF(C1630="","",C1630*IF(Settings!$B$24=Settings!$C$6,1,IF(Settings!$B$24="USD",1/INDEX(Settings!$B$29:$B$40,MONTH(A1630)),INDEX(Settings!$B$29:$B$40,MONTH(A1630)))))</f>
        <v/>
      </c>
    </row>
    <row r="1631" customFormat="false" ht="15" hidden="false" customHeight="false" outlineLevel="0" collapsed="false">
      <c r="H1631" s="0" t="str">
        <f aca="false">IF(B1631="","",IF(COUNTIF(Campaigns!$A$7:$A$300,B1631)&gt;0,"✓",IF(N(C1631)=0,"– no spend","⚠ add to Campaigns tab")))</f>
        <v/>
      </c>
      <c r="I1631" s="83" t="str">
        <f aca="false">IF(C1631="","",C1631*IF(Settings!$B$24=Settings!$C$6,1,IF(Settings!$B$24="USD",1/INDEX(Settings!$B$29:$B$40,MONTH(A1631)),INDEX(Settings!$B$29:$B$40,MONTH(A1631)))))</f>
        <v/>
      </c>
    </row>
    <row r="1632" customFormat="false" ht="15" hidden="false" customHeight="false" outlineLevel="0" collapsed="false">
      <c r="H1632" s="0" t="str">
        <f aca="false">IF(B1632="","",IF(COUNTIF(Campaigns!$A$7:$A$300,B1632)&gt;0,"✓",IF(N(C1632)=0,"– no spend","⚠ add to Campaigns tab")))</f>
        <v/>
      </c>
      <c r="I1632" s="83" t="str">
        <f aca="false">IF(C1632="","",C1632*IF(Settings!$B$24=Settings!$C$6,1,IF(Settings!$B$24="USD",1/INDEX(Settings!$B$29:$B$40,MONTH(A1632)),INDEX(Settings!$B$29:$B$40,MONTH(A1632)))))</f>
        <v/>
      </c>
    </row>
    <row r="1633" customFormat="false" ht="15" hidden="false" customHeight="false" outlineLevel="0" collapsed="false">
      <c r="H1633" s="0" t="str">
        <f aca="false">IF(B1633="","",IF(COUNTIF(Campaigns!$A$7:$A$300,B1633)&gt;0,"✓",IF(N(C1633)=0,"– no spend","⚠ add to Campaigns tab")))</f>
        <v/>
      </c>
      <c r="I1633" s="83" t="str">
        <f aca="false">IF(C1633="","",C1633*IF(Settings!$B$24=Settings!$C$6,1,IF(Settings!$B$24="USD",1/INDEX(Settings!$B$29:$B$40,MONTH(A1633)),INDEX(Settings!$B$29:$B$40,MONTH(A1633)))))</f>
        <v/>
      </c>
    </row>
    <row r="1634" customFormat="false" ht="15" hidden="false" customHeight="false" outlineLevel="0" collapsed="false">
      <c r="H1634" s="0" t="str">
        <f aca="false">IF(B1634="","",IF(COUNTIF(Campaigns!$A$7:$A$300,B1634)&gt;0,"✓",IF(N(C1634)=0,"– no spend","⚠ add to Campaigns tab")))</f>
        <v/>
      </c>
      <c r="I1634" s="83" t="str">
        <f aca="false">IF(C1634="","",C1634*IF(Settings!$B$24=Settings!$C$6,1,IF(Settings!$B$24="USD",1/INDEX(Settings!$B$29:$B$40,MONTH(A1634)),INDEX(Settings!$B$29:$B$40,MONTH(A1634)))))</f>
        <v/>
      </c>
    </row>
    <row r="1635" customFormat="false" ht="15" hidden="false" customHeight="false" outlineLevel="0" collapsed="false">
      <c r="H1635" s="0" t="str">
        <f aca="false">IF(B1635="","",IF(COUNTIF(Campaigns!$A$7:$A$300,B1635)&gt;0,"✓",IF(N(C1635)=0,"– no spend","⚠ add to Campaigns tab")))</f>
        <v/>
      </c>
      <c r="I1635" s="83" t="str">
        <f aca="false">IF(C1635="","",C1635*IF(Settings!$B$24=Settings!$C$6,1,IF(Settings!$B$24="USD",1/INDEX(Settings!$B$29:$B$40,MONTH(A1635)),INDEX(Settings!$B$29:$B$40,MONTH(A1635)))))</f>
        <v/>
      </c>
    </row>
    <row r="1636" customFormat="false" ht="15" hidden="false" customHeight="false" outlineLevel="0" collapsed="false">
      <c r="H1636" s="0" t="str">
        <f aca="false">IF(B1636="","",IF(COUNTIF(Campaigns!$A$7:$A$300,B1636)&gt;0,"✓",IF(N(C1636)=0,"– no spend","⚠ add to Campaigns tab")))</f>
        <v/>
      </c>
      <c r="I1636" s="83" t="str">
        <f aca="false">IF(C1636="","",C1636*IF(Settings!$B$24=Settings!$C$6,1,IF(Settings!$B$24="USD",1/INDEX(Settings!$B$29:$B$40,MONTH(A1636)),INDEX(Settings!$B$29:$B$40,MONTH(A1636)))))</f>
        <v/>
      </c>
    </row>
    <row r="1637" customFormat="false" ht="15" hidden="false" customHeight="false" outlineLevel="0" collapsed="false">
      <c r="H1637" s="0" t="str">
        <f aca="false">IF(B1637="","",IF(COUNTIF(Campaigns!$A$7:$A$300,B1637)&gt;0,"✓",IF(N(C1637)=0,"– no spend","⚠ add to Campaigns tab")))</f>
        <v/>
      </c>
      <c r="I1637" s="83" t="str">
        <f aca="false">IF(C1637="","",C1637*IF(Settings!$B$24=Settings!$C$6,1,IF(Settings!$B$24="USD",1/INDEX(Settings!$B$29:$B$40,MONTH(A1637)),INDEX(Settings!$B$29:$B$40,MONTH(A1637)))))</f>
        <v/>
      </c>
    </row>
    <row r="1638" customFormat="false" ht="15" hidden="false" customHeight="false" outlineLevel="0" collapsed="false">
      <c r="H1638" s="0" t="str">
        <f aca="false">IF(B1638="","",IF(COUNTIF(Campaigns!$A$7:$A$300,B1638)&gt;0,"✓",IF(N(C1638)=0,"– no spend","⚠ add to Campaigns tab")))</f>
        <v/>
      </c>
      <c r="I1638" s="83" t="str">
        <f aca="false">IF(C1638="","",C1638*IF(Settings!$B$24=Settings!$C$6,1,IF(Settings!$B$24="USD",1/INDEX(Settings!$B$29:$B$40,MONTH(A1638)),INDEX(Settings!$B$29:$B$40,MONTH(A1638)))))</f>
        <v/>
      </c>
    </row>
    <row r="1639" customFormat="false" ht="15" hidden="false" customHeight="false" outlineLevel="0" collapsed="false">
      <c r="H1639" s="0" t="str">
        <f aca="false">IF(B1639="","",IF(COUNTIF(Campaigns!$A$7:$A$300,B1639)&gt;0,"✓",IF(N(C1639)=0,"– no spend","⚠ add to Campaigns tab")))</f>
        <v/>
      </c>
      <c r="I1639" s="83" t="str">
        <f aca="false">IF(C1639="","",C1639*IF(Settings!$B$24=Settings!$C$6,1,IF(Settings!$B$24="USD",1/INDEX(Settings!$B$29:$B$40,MONTH(A1639)),INDEX(Settings!$B$29:$B$40,MONTH(A1639)))))</f>
        <v/>
      </c>
    </row>
    <row r="1640" customFormat="false" ht="15" hidden="false" customHeight="false" outlineLevel="0" collapsed="false">
      <c r="H1640" s="0" t="str">
        <f aca="false">IF(B1640="","",IF(COUNTIF(Campaigns!$A$7:$A$300,B1640)&gt;0,"✓",IF(N(C1640)=0,"– no spend","⚠ add to Campaigns tab")))</f>
        <v/>
      </c>
      <c r="I1640" s="83" t="str">
        <f aca="false">IF(C1640="","",C1640*IF(Settings!$B$24=Settings!$C$6,1,IF(Settings!$B$24="USD",1/INDEX(Settings!$B$29:$B$40,MONTH(A1640)),INDEX(Settings!$B$29:$B$40,MONTH(A1640)))))</f>
        <v/>
      </c>
    </row>
    <row r="1641" customFormat="false" ht="15" hidden="false" customHeight="false" outlineLevel="0" collapsed="false">
      <c r="H1641" s="0" t="str">
        <f aca="false">IF(B1641="","",IF(COUNTIF(Campaigns!$A$7:$A$300,B1641)&gt;0,"✓",IF(N(C1641)=0,"– no spend","⚠ add to Campaigns tab")))</f>
        <v/>
      </c>
      <c r="I1641" s="83" t="str">
        <f aca="false">IF(C1641="","",C1641*IF(Settings!$B$24=Settings!$C$6,1,IF(Settings!$B$24="USD",1/INDEX(Settings!$B$29:$B$40,MONTH(A1641)),INDEX(Settings!$B$29:$B$40,MONTH(A1641)))))</f>
        <v/>
      </c>
    </row>
    <row r="1642" customFormat="false" ht="15" hidden="false" customHeight="false" outlineLevel="0" collapsed="false">
      <c r="H1642" s="0" t="str">
        <f aca="false">IF(B1642="","",IF(COUNTIF(Campaigns!$A$7:$A$300,B1642)&gt;0,"✓",IF(N(C1642)=0,"– no spend","⚠ add to Campaigns tab")))</f>
        <v/>
      </c>
      <c r="I1642" s="83" t="str">
        <f aca="false">IF(C1642="","",C1642*IF(Settings!$B$24=Settings!$C$6,1,IF(Settings!$B$24="USD",1/INDEX(Settings!$B$29:$B$40,MONTH(A1642)),INDEX(Settings!$B$29:$B$40,MONTH(A1642)))))</f>
        <v/>
      </c>
    </row>
    <row r="1643" customFormat="false" ht="15" hidden="false" customHeight="false" outlineLevel="0" collapsed="false">
      <c r="H1643" s="0" t="str">
        <f aca="false">IF(B1643="","",IF(COUNTIF(Campaigns!$A$7:$A$300,B1643)&gt;0,"✓",IF(N(C1643)=0,"– no spend","⚠ add to Campaigns tab")))</f>
        <v/>
      </c>
      <c r="I1643" s="83" t="str">
        <f aca="false">IF(C1643="","",C1643*IF(Settings!$B$24=Settings!$C$6,1,IF(Settings!$B$24="USD",1/INDEX(Settings!$B$29:$B$40,MONTH(A1643)),INDEX(Settings!$B$29:$B$40,MONTH(A1643)))))</f>
        <v/>
      </c>
    </row>
    <row r="1644" customFormat="false" ht="15" hidden="false" customHeight="false" outlineLevel="0" collapsed="false">
      <c r="H1644" s="0" t="str">
        <f aca="false">IF(B1644="","",IF(COUNTIF(Campaigns!$A$7:$A$300,B1644)&gt;0,"✓",IF(N(C1644)=0,"– no spend","⚠ add to Campaigns tab")))</f>
        <v/>
      </c>
      <c r="I1644" s="83" t="str">
        <f aca="false">IF(C1644="","",C1644*IF(Settings!$B$24=Settings!$C$6,1,IF(Settings!$B$24="USD",1/INDEX(Settings!$B$29:$B$40,MONTH(A1644)),INDEX(Settings!$B$29:$B$40,MONTH(A1644)))))</f>
        <v/>
      </c>
    </row>
    <row r="1645" customFormat="false" ht="15" hidden="false" customHeight="false" outlineLevel="0" collapsed="false">
      <c r="H1645" s="0" t="str">
        <f aca="false">IF(B1645="","",IF(COUNTIF(Campaigns!$A$7:$A$300,B1645)&gt;0,"✓",IF(N(C1645)=0,"– no spend","⚠ add to Campaigns tab")))</f>
        <v/>
      </c>
      <c r="I1645" s="83" t="str">
        <f aca="false">IF(C1645="","",C1645*IF(Settings!$B$24=Settings!$C$6,1,IF(Settings!$B$24="USD",1/INDEX(Settings!$B$29:$B$40,MONTH(A1645)),INDEX(Settings!$B$29:$B$40,MONTH(A1645)))))</f>
        <v/>
      </c>
    </row>
    <row r="1646" customFormat="false" ht="15" hidden="false" customHeight="false" outlineLevel="0" collapsed="false">
      <c r="H1646" s="0" t="str">
        <f aca="false">IF(B1646="","",IF(COUNTIF(Campaigns!$A$7:$A$300,B1646)&gt;0,"✓",IF(N(C1646)=0,"– no spend","⚠ add to Campaigns tab")))</f>
        <v/>
      </c>
      <c r="I1646" s="83" t="str">
        <f aca="false">IF(C1646="","",C1646*IF(Settings!$B$24=Settings!$C$6,1,IF(Settings!$B$24="USD",1/INDEX(Settings!$B$29:$B$40,MONTH(A1646)),INDEX(Settings!$B$29:$B$40,MONTH(A1646)))))</f>
        <v/>
      </c>
    </row>
    <row r="1647" customFormat="false" ht="15" hidden="false" customHeight="false" outlineLevel="0" collapsed="false">
      <c r="H1647" s="0" t="str">
        <f aca="false">IF(B1647="","",IF(COUNTIF(Campaigns!$A$7:$A$300,B1647)&gt;0,"✓",IF(N(C1647)=0,"– no spend","⚠ add to Campaigns tab")))</f>
        <v/>
      </c>
      <c r="I1647" s="83" t="str">
        <f aca="false">IF(C1647="","",C1647*IF(Settings!$B$24=Settings!$C$6,1,IF(Settings!$B$24="USD",1/INDEX(Settings!$B$29:$B$40,MONTH(A1647)),INDEX(Settings!$B$29:$B$40,MONTH(A1647)))))</f>
        <v/>
      </c>
    </row>
    <row r="1648" customFormat="false" ht="15" hidden="false" customHeight="false" outlineLevel="0" collapsed="false">
      <c r="H1648" s="0" t="str">
        <f aca="false">IF(B1648="","",IF(COUNTIF(Campaigns!$A$7:$A$300,B1648)&gt;0,"✓",IF(N(C1648)=0,"– no spend","⚠ add to Campaigns tab")))</f>
        <v/>
      </c>
      <c r="I1648" s="83" t="str">
        <f aca="false">IF(C1648="","",C1648*IF(Settings!$B$24=Settings!$C$6,1,IF(Settings!$B$24="USD",1/INDEX(Settings!$B$29:$B$40,MONTH(A1648)),INDEX(Settings!$B$29:$B$40,MONTH(A1648)))))</f>
        <v/>
      </c>
    </row>
    <row r="1649" customFormat="false" ht="15" hidden="false" customHeight="false" outlineLevel="0" collapsed="false">
      <c r="H1649" s="0" t="str">
        <f aca="false">IF(B1649="","",IF(COUNTIF(Campaigns!$A$7:$A$300,B1649)&gt;0,"✓",IF(N(C1649)=0,"– no spend","⚠ add to Campaigns tab")))</f>
        <v/>
      </c>
      <c r="I1649" s="83" t="str">
        <f aca="false">IF(C1649="","",C1649*IF(Settings!$B$24=Settings!$C$6,1,IF(Settings!$B$24="USD",1/INDEX(Settings!$B$29:$B$40,MONTH(A1649)),INDEX(Settings!$B$29:$B$40,MONTH(A1649)))))</f>
        <v/>
      </c>
    </row>
    <row r="1650" customFormat="false" ht="15" hidden="false" customHeight="false" outlineLevel="0" collapsed="false">
      <c r="H1650" s="0" t="str">
        <f aca="false">IF(B1650="","",IF(COUNTIF(Campaigns!$A$7:$A$300,B1650)&gt;0,"✓",IF(N(C1650)=0,"– no spend","⚠ add to Campaigns tab")))</f>
        <v/>
      </c>
      <c r="I1650" s="83" t="str">
        <f aca="false">IF(C1650="","",C1650*IF(Settings!$B$24=Settings!$C$6,1,IF(Settings!$B$24="USD",1/INDEX(Settings!$B$29:$B$40,MONTH(A1650)),INDEX(Settings!$B$29:$B$40,MONTH(A1650)))))</f>
        <v/>
      </c>
    </row>
    <row r="1651" customFormat="false" ht="15" hidden="false" customHeight="false" outlineLevel="0" collapsed="false">
      <c r="H1651" s="0" t="str">
        <f aca="false">IF(B1651="","",IF(COUNTIF(Campaigns!$A$7:$A$300,B1651)&gt;0,"✓",IF(N(C1651)=0,"– no spend","⚠ add to Campaigns tab")))</f>
        <v/>
      </c>
      <c r="I1651" s="83" t="str">
        <f aca="false">IF(C1651="","",C1651*IF(Settings!$B$24=Settings!$C$6,1,IF(Settings!$B$24="USD",1/INDEX(Settings!$B$29:$B$40,MONTH(A1651)),INDEX(Settings!$B$29:$B$40,MONTH(A1651)))))</f>
        <v/>
      </c>
    </row>
    <row r="1652" customFormat="false" ht="15" hidden="false" customHeight="false" outlineLevel="0" collapsed="false">
      <c r="H1652" s="0" t="str">
        <f aca="false">IF(B1652="","",IF(COUNTIF(Campaigns!$A$7:$A$300,B1652)&gt;0,"✓",IF(N(C1652)=0,"– no spend","⚠ add to Campaigns tab")))</f>
        <v/>
      </c>
      <c r="I1652" s="83" t="str">
        <f aca="false">IF(C1652="","",C1652*IF(Settings!$B$24=Settings!$C$6,1,IF(Settings!$B$24="USD",1/INDEX(Settings!$B$29:$B$40,MONTH(A1652)),INDEX(Settings!$B$29:$B$40,MONTH(A1652)))))</f>
        <v/>
      </c>
    </row>
    <row r="1653" customFormat="false" ht="15" hidden="false" customHeight="false" outlineLevel="0" collapsed="false">
      <c r="H1653" s="0" t="str">
        <f aca="false">IF(B1653="","",IF(COUNTIF(Campaigns!$A$7:$A$300,B1653)&gt;0,"✓",IF(N(C1653)=0,"– no spend","⚠ add to Campaigns tab")))</f>
        <v/>
      </c>
      <c r="I1653" s="83" t="str">
        <f aca="false">IF(C1653="","",C1653*IF(Settings!$B$24=Settings!$C$6,1,IF(Settings!$B$24="USD",1/INDEX(Settings!$B$29:$B$40,MONTH(A1653)),INDEX(Settings!$B$29:$B$40,MONTH(A1653)))))</f>
        <v/>
      </c>
    </row>
    <row r="1654" customFormat="false" ht="15" hidden="false" customHeight="false" outlineLevel="0" collapsed="false">
      <c r="H1654" s="0" t="str">
        <f aca="false">IF(B1654="","",IF(COUNTIF(Campaigns!$A$7:$A$300,B1654)&gt;0,"✓",IF(N(C1654)=0,"– no spend","⚠ add to Campaigns tab")))</f>
        <v/>
      </c>
      <c r="I1654" s="83" t="str">
        <f aca="false">IF(C1654="","",C1654*IF(Settings!$B$24=Settings!$C$6,1,IF(Settings!$B$24="USD",1/INDEX(Settings!$B$29:$B$40,MONTH(A1654)),INDEX(Settings!$B$29:$B$40,MONTH(A1654)))))</f>
        <v/>
      </c>
    </row>
    <row r="1655" customFormat="false" ht="15" hidden="false" customHeight="false" outlineLevel="0" collapsed="false">
      <c r="H1655" s="0" t="str">
        <f aca="false">IF(B1655="","",IF(COUNTIF(Campaigns!$A$7:$A$300,B1655)&gt;0,"✓",IF(N(C1655)=0,"– no spend","⚠ add to Campaigns tab")))</f>
        <v/>
      </c>
      <c r="I1655" s="83" t="str">
        <f aca="false">IF(C1655="","",C1655*IF(Settings!$B$24=Settings!$C$6,1,IF(Settings!$B$24="USD",1/INDEX(Settings!$B$29:$B$40,MONTH(A1655)),INDEX(Settings!$B$29:$B$40,MONTH(A1655)))))</f>
        <v/>
      </c>
    </row>
    <row r="1656" customFormat="false" ht="15" hidden="false" customHeight="false" outlineLevel="0" collapsed="false">
      <c r="H1656" s="0" t="str">
        <f aca="false">IF(B1656="","",IF(COUNTIF(Campaigns!$A$7:$A$300,B1656)&gt;0,"✓",IF(N(C1656)=0,"– no spend","⚠ add to Campaigns tab")))</f>
        <v/>
      </c>
      <c r="I1656" s="83" t="str">
        <f aca="false">IF(C1656="","",C1656*IF(Settings!$B$24=Settings!$C$6,1,IF(Settings!$B$24="USD",1/INDEX(Settings!$B$29:$B$40,MONTH(A1656)),INDEX(Settings!$B$29:$B$40,MONTH(A1656)))))</f>
        <v/>
      </c>
    </row>
    <row r="1657" customFormat="false" ht="15" hidden="false" customHeight="false" outlineLevel="0" collapsed="false">
      <c r="H1657" s="0" t="str">
        <f aca="false">IF(B1657="","",IF(COUNTIF(Campaigns!$A$7:$A$300,B1657)&gt;0,"✓",IF(N(C1657)=0,"– no spend","⚠ add to Campaigns tab")))</f>
        <v/>
      </c>
      <c r="I1657" s="83" t="str">
        <f aca="false">IF(C1657="","",C1657*IF(Settings!$B$24=Settings!$C$6,1,IF(Settings!$B$24="USD",1/INDEX(Settings!$B$29:$B$40,MONTH(A1657)),INDEX(Settings!$B$29:$B$40,MONTH(A1657)))))</f>
        <v/>
      </c>
    </row>
    <row r="1658" customFormat="false" ht="15" hidden="false" customHeight="false" outlineLevel="0" collapsed="false">
      <c r="H1658" s="0" t="str">
        <f aca="false">IF(B1658="","",IF(COUNTIF(Campaigns!$A$7:$A$300,B1658)&gt;0,"✓",IF(N(C1658)=0,"– no spend","⚠ add to Campaigns tab")))</f>
        <v/>
      </c>
      <c r="I1658" s="83" t="str">
        <f aca="false">IF(C1658="","",C1658*IF(Settings!$B$24=Settings!$C$6,1,IF(Settings!$B$24="USD",1/INDEX(Settings!$B$29:$B$40,MONTH(A1658)),INDEX(Settings!$B$29:$B$40,MONTH(A1658)))))</f>
        <v/>
      </c>
    </row>
    <row r="1659" customFormat="false" ht="15" hidden="false" customHeight="false" outlineLevel="0" collapsed="false">
      <c r="H1659" s="0" t="str">
        <f aca="false">IF(B1659="","",IF(COUNTIF(Campaigns!$A$7:$A$300,B1659)&gt;0,"✓",IF(N(C1659)=0,"– no spend","⚠ add to Campaigns tab")))</f>
        <v/>
      </c>
      <c r="I1659" s="83" t="str">
        <f aca="false">IF(C1659="","",C1659*IF(Settings!$B$24=Settings!$C$6,1,IF(Settings!$B$24="USD",1/INDEX(Settings!$B$29:$B$40,MONTH(A1659)),INDEX(Settings!$B$29:$B$40,MONTH(A1659)))))</f>
        <v/>
      </c>
    </row>
    <row r="1660" customFormat="false" ht="15" hidden="false" customHeight="false" outlineLevel="0" collapsed="false">
      <c r="H1660" s="0" t="str">
        <f aca="false">IF(B1660="","",IF(COUNTIF(Campaigns!$A$7:$A$300,B1660)&gt;0,"✓",IF(N(C1660)=0,"– no spend","⚠ add to Campaigns tab")))</f>
        <v/>
      </c>
      <c r="I1660" s="83" t="str">
        <f aca="false">IF(C1660="","",C1660*IF(Settings!$B$24=Settings!$C$6,1,IF(Settings!$B$24="USD",1/INDEX(Settings!$B$29:$B$40,MONTH(A1660)),INDEX(Settings!$B$29:$B$40,MONTH(A1660)))))</f>
        <v/>
      </c>
    </row>
    <row r="1661" customFormat="false" ht="15" hidden="false" customHeight="false" outlineLevel="0" collapsed="false">
      <c r="H1661" s="0" t="str">
        <f aca="false">IF(B1661="","",IF(COUNTIF(Campaigns!$A$7:$A$300,B1661)&gt;0,"✓",IF(N(C1661)=0,"– no spend","⚠ add to Campaigns tab")))</f>
        <v/>
      </c>
      <c r="I1661" s="83" t="str">
        <f aca="false">IF(C1661="","",C1661*IF(Settings!$B$24=Settings!$C$6,1,IF(Settings!$B$24="USD",1/INDEX(Settings!$B$29:$B$40,MONTH(A1661)),INDEX(Settings!$B$29:$B$40,MONTH(A1661)))))</f>
        <v/>
      </c>
    </row>
    <row r="1662" customFormat="false" ht="15" hidden="false" customHeight="false" outlineLevel="0" collapsed="false">
      <c r="H1662" s="0" t="str">
        <f aca="false">IF(B1662="","",IF(COUNTIF(Campaigns!$A$7:$A$300,B1662)&gt;0,"✓",IF(N(C1662)=0,"– no spend","⚠ add to Campaigns tab")))</f>
        <v/>
      </c>
      <c r="I1662" s="83" t="str">
        <f aca="false">IF(C1662="","",C1662*IF(Settings!$B$24=Settings!$C$6,1,IF(Settings!$B$24="USD",1/INDEX(Settings!$B$29:$B$40,MONTH(A1662)),INDEX(Settings!$B$29:$B$40,MONTH(A1662)))))</f>
        <v/>
      </c>
    </row>
    <row r="1663" customFormat="false" ht="15" hidden="false" customHeight="false" outlineLevel="0" collapsed="false">
      <c r="H1663" s="0" t="str">
        <f aca="false">IF(B1663="","",IF(COUNTIF(Campaigns!$A$7:$A$300,B1663)&gt;0,"✓",IF(N(C1663)=0,"– no spend","⚠ add to Campaigns tab")))</f>
        <v/>
      </c>
      <c r="I1663" s="83" t="str">
        <f aca="false">IF(C1663="","",C1663*IF(Settings!$B$24=Settings!$C$6,1,IF(Settings!$B$24="USD",1/INDEX(Settings!$B$29:$B$40,MONTH(A1663)),INDEX(Settings!$B$29:$B$40,MONTH(A1663)))))</f>
        <v/>
      </c>
    </row>
    <row r="1664" customFormat="false" ht="15" hidden="false" customHeight="false" outlineLevel="0" collapsed="false">
      <c r="H1664" s="0" t="str">
        <f aca="false">IF(B1664="","",IF(COUNTIF(Campaigns!$A$7:$A$300,B1664)&gt;0,"✓",IF(N(C1664)=0,"– no spend","⚠ add to Campaigns tab")))</f>
        <v/>
      </c>
      <c r="I1664" s="83" t="str">
        <f aca="false">IF(C1664="","",C1664*IF(Settings!$B$24=Settings!$C$6,1,IF(Settings!$B$24="USD",1/INDEX(Settings!$B$29:$B$40,MONTH(A1664)),INDEX(Settings!$B$29:$B$40,MONTH(A1664)))))</f>
        <v/>
      </c>
    </row>
    <row r="1665" customFormat="false" ht="15" hidden="false" customHeight="false" outlineLevel="0" collapsed="false">
      <c r="H1665" s="0" t="str">
        <f aca="false">IF(B1665="","",IF(COUNTIF(Campaigns!$A$7:$A$300,B1665)&gt;0,"✓",IF(N(C1665)=0,"– no spend","⚠ add to Campaigns tab")))</f>
        <v/>
      </c>
      <c r="I1665" s="83" t="str">
        <f aca="false">IF(C1665="","",C1665*IF(Settings!$B$24=Settings!$C$6,1,IF(Settings!$B$24="USD",1/INDEX(Settings!$B$29:$B$40,MONTH(A1665)),INDEX(Settings!$B$29:$B$40,MONTH(A1665)))))</f>
        <v/>
      </c>
    </row>
    <row r="1666" customFormat="false" ht="15" hidden="false" customHeight="false" outlineLevel="0" collapsed="false">
      <c r="H1666" s="0" t="str">
        <f aca="false">IF(B1666="","",IF(COUNTIF(Campaigns!$A$7:$A$300,B1666)&gt;0,"✓",IF(N(C1666)=0,"– no spend","⚠ add to Campaigns tab")))</f>
        <v/>
      </c>
      <c r="I1666" s="83" t="str">
        <f aca="false">IF(C1666="","",C1666*IF(Settings!$B$24=Settings!$C$6,1,IF(Settings!$B$24="USD",1/INDEX(Settings!$B$29:$B$40,MONTH(A1666)),INDEX(Settings!$B$29:$B$40,MONTH(A1666)))))</f>
        <v/>
      </c>
    </row>
    <row r="1667" customFormat="false" ht="15" hidden="false" customHeight="false" outlineLevel="0" collapsed="false">
      <c r="H1667" s="0" t="str">
        <f aca="false">IF(B1667="","",IF(COUNTIF(Campaigns!$A$7:$A$300,B1667)&gt;0,"✓",IF(N(C1667)=0,"– no spend","⚠ add to Campaigns tab")))</f>
        <v/>
      </c>
      <c r="I1667" s="83" t="str">
        <f aca="false">IF(C1667="","",C1667*IF(Settings!$B$24=Settings!$C$6,1,IF(Settings!$B$24="USD",1/INDEX(Settings!$B$29:$B$40,MONTH(A1667)),INDEX(Settings!$B$29:$B$40,MONTH(A1667)))))</f>
        <v/>
      </c>
    </row>
    <row r="1668" customFormat="false" ht="15" hidden="false" customHeight="false" outlineLevel="0" collapsed="false">
      <c r="H1668" s="0" t="str">
        <f aca="false">IF(B1668="","",IF(COUNTIF(Campaigns!$A$7:$A$300,B1668)&gt;0,"✓",IF(N(C1668)=0,"– no spend","⚠ add to Campaigns tab")))</f>
        <v/>
      </c>
      <c r="I1668" s="83" t="str">
        <f aca="false">IF(C1668="","",C1668*IF(Settings!$B$24=Settings!$C$6,1,IF(Settings!$B$24="USD",1/INDEX(Settings!$B$29:$B$40,MONTH(A1668)),INDEX(Settings!$B$29:$B$40,MONTH(A1668)))))</f>
        <v/>
      </c>
    </row>
    <row r="1669" customFormat="false" ht="15" hidden="false" customHeight="false" outlineLevel="0" collapsed="false">
      <c r="H1669" s="0" t="str">
        <f aca="false">IF(B1669="","",IF(COUNTIF(Campaigns!$A$7:$A$300,B1669)&gt;0,"✓",IF(N(C1669)=0,"– no spend","⚠ add to Campaigns tab")))</f>
        <v/>
      </c>
      <c r="I1669" s="83" t="str">
        <f aca="false">IF(C1669="","",C1669*IF(Settings!$B$24=Settings!$C$6,1,IF(Settings!$B$24="USD",1/INDEX(Settings!$B$29:$B$40,MONTH(A1669)),INDEX(Settings!$B$29:$B$40,MONTH(A1669)))))</f>
        <v/>
      </c>
    </row>
    <row r="1670" customFormat="false" ht="15" hidden="false" customHeight="false" outlineLevel="0" collapsed="false">
      <c r="H1670" s="0" t="str">
        <f aca="false">IF(B1670="","",IF(COUNTIF(Campaigns!$A$7:$A$300,B1670)&gt;0,"✓",IF(N(C1670)=0,"– no spend","⚠ add to Campaigns tab")))</f>
        <v/>
      </c>
      <c r="I1670" s="83" t="str">
        <f aca="false">IF(C1670="","",C1670*IF(Settings!$B$24=Settings!$C$6,1,IF(Settings!$B$24="USD",1/INDEX(Settings!$B$29:$B$40,MONTH(A1670)),INDEX(Settings!$B$29:$B$40,MONTH(A1670)))))</f>
        <v/>
      </c>
    </row>
    <row r="1671" customFormat="false" ht="15" hidden="false" customHeight="false" outlineLevel="0" collapsed="false">
      <c r="H1671" s="0" t="str">
        <f aca="false">IF(B1671="","",IF(COUNTIF(Campaigns!$A$7:$A$300,B1671)&gt;0,"✓",IF(N(C1671)=0,"– no spend","⚠ add to Campaigns tab")))</f>
        <v/>
      </c>
      <c r="I1671" s="83" t="str">
        <f aca="false">IF(C1671="","",C1671*IF(Settings!$B$24=Settings!$C$6,1,IF(Settings!$B$24="USD",1/INDEX(Settings!$B$29:$B$40,MONTH(A1671)),INDEX(Settings!$B$29:$B$40,MONTH(A1671)))))</f>
        <v/>
      </c>
    </row>
    <row r="1672" customFormat="false" ht="15" hidden="false" customHeight="false" outlineLevel="0" collapsed="false">
      <c r="H1672" s="0" t="str">
        <f aca="false">IF(B1672="","",IF(COUNTIF(Campaigns!$A$7:$A$300,B1672)&gt;0,"✓",IF(N(C1672)=0,"– no spend","⚠ add to Campaigns tab")))</f>
        <v/>
      </c>
      <c r="I1672" s="83" t="str">
        <f aca="false">IF(C1672="","",C1672*IF(Settings!$B$24=Settings!$C$6,1,IF(Settings!$B$24="USD",1/INDEX(Settings!$B$29:$B$40,MONTH(A1672)),INDEX(Settings!$B$29:$B$40,MONTH(A1672)))))</f>
        <v/>
      </c>
    </row>
    <row r="1673" customFormat="false" ht="15" hidden="false" customHeight="false" outlineLevel="0" collapsed="false">
      <c r="H1673" s="0" t="str">
        <f aca="false">IF(B1673="","",IF(COUNTIF(Campaigns!$A$7:$A$300,B1673)&gt;0,"✓",IF(N(C1673)=0,"– no spend","⚠ add to Campaigns tab")))</f>
        <v/>
      </c>
      <c r="I1673" s="83" t="str">
        <f aca="false">IF(C1673="","",C1673*IF(Settings!$B$24=Settings!$C$6,1,IF(Settings!$B$24="USD",1/INDEX(Settings!$B$29:$B$40,MONTH(A1673)),INDEX(Settings!$B$29:$B$40,MONTH(A1673)))))</f>
        <v/>
      </c>
    </row>
    <row r="1674" customFormat="false" ht="15" hidden="false" customHeight="false" outlineLevel="0" collapsed="false">
      <c r="H1674" s="0" t="str">
        <f aca="false">IF(B1674="","",IF(COUNTIF(Campaigns!$A$7:$A$300,B1674)&gt;0,"✓",IF(N(C1674)=0,"– no spend","⚠ add to Campaigns tab")))</f>
        <v/>
      </c>
      <c r="I1674" s="83" t="str">
        <f aca="false">IF(C1674="","",C1674*IF(Settings!$B$24=Settings!$C$6,1,IF(Settings!$B$24="USD",1/INDEX(Settings!$B$29:$B$40,MONTH(A1674)),INDEX(Settings!$B$29:$B$40,MONTH(A1674)))))</f>
        <v/>
      </c>
    </row>
    <row r="1675" customFormat="false" ht="15" hidden="false" customHeight="false" outlineLevel="0" collapsed="false">
      <c r="H1675" s="0" t="str">
        <f aca="false">IF(B1675="","",IF(COUNTIF(Campaigns!$A$7:$A$300,B1675)&gt;0,"✓",IF(N(C1675)=0,"– no spend","⚠ add to Campaigns tab")))</f>
        <v/>
      </c>
      <c r="I1675" s="83" t="str">
        <f aca="false">IF(C1675="","",C1675*IF(Settings!$B$24=Settings!$C$6,1,IF(Settings!$B$24="USD",1/INDEX(Settings!$B$29:$B$40,MONTH(A1675)),INDEX(Settings!$B$29:$B$40,MONTH(A1675)))))</f>
        <v/>
      </c>
    </row>
    <row r="1676" customFormat="false" ht="15" hidden="false" customHeight="false" outlineLevel="0" collapsed="false">
      <c r="H1676" s="0" t="str">
        <f aca="false">IF(B1676="","",IF(COUNTIF(Campaigns!$A$7:$A$300,B1676)&gt;0,"✓",IF(N(C1676)=0,"– no spend","⚠ add to Campaigns tab")))</f>
        <v/>
      </c>
      <c r="I1676" s="83" t="str">
        <f aca="false">IF(C1676="","",C1676*IF(Settings!$B$24=Settings!$C$6,1,IF(Settings!$B$24="USD",1/INDEX(Settings!$B$29:$B$40,MONTH(A1676)),INDEX(Settings!$B$29:$B$40,MONTH(A1676)))))</f>
        <v/>
      </c>
    </row>
    <row r="1677" customFormat="false" ht="15" hidden="false" customHeight="false" outlineLevel="0" collapsed="false">
      <c r="H1677" s="0" t="str">
        <f aca="false">IF(B1677="","",IF(COUNTIF(Campaigns!$A$7:$A$300,B1677)&gt;0,"✓",IF(N(C1677)=0,"– no spend","⚠ add to Campaigns tab")))</f>
        <v/>
      </c>
      <c r="I1677" s="83" t="str">
        <f aca="false">IF(C1677="","",C1677*IF(Settings!$B$24=Settings!$C$6,1,IF(Settings!$B$24="USD",1/INDEX(Settings!$B$29:$B$40,MONTH(A1677)),INDEX(Settings!$B$29:$B$40,MONTH(A1677)))))</f>
        <v/>
      </c>
    </row>
    <row r="1678" customFormat="false" ht="15" hidden="false" customHeight="false" outlineLevel="0" collapsed="false">
      <c r="H1678" s="0" t="str">
        <f aca="false">IF(B1678="","",IF(COUNTIF(Campaigns!$A$7:$A$300,B1678)&gt;0,"✓",IF(N(C1678)=0,"– no spend","⚠ add to Campaigns tab")))</f>
        <v/>
      </c>
      <c r="I1678" s="83" t="str">
        <f aca="false">IF(C1678="","",C1678*IF(Settings!$B$24=Settings!$C$6,1,IF(Settings!$B$24="USD",1/INDEX(Settings!$B$29:$B$40,MONTH(A1678)),INDEX(Settings!$B$29:$B$40,MONTH(A1678)))))</f>
        <v/>
      </c>
    </row>
    <row r="1679" customFormat="false" ht="15" hidden="false" customHeight="false" outlineLevel="0" collapsed="false">
      <c r="H1679" s="0" t="str">
        <f aca="false">IF(B1679="","",IF(COUNTIF(Campaigns!$A$7:$A$300,B1679)&gt;0,"✓",IF(N(C1679)=0,"– no spend","⚠ add to Campaigns tab")))</f>
        <v/>
      </c>
      <c r="I1679" s="83" t="str">
        <f aca="false">IF(C1679="","",C1679*IF(Settings!$B$24=Settings!$C$6,1,IF(Settings!$B$24="USD",1/INDEX(Settings!$B$29:$B$40,MONTH(A1679)),INDEX(Settings!$B$29:$B$40,MONTH(A1679)))))</f>
        <v/>
      </c>
    </row>
    <row r="1680" customFormat="false" ht="15" hidden="false" customHeight="false" outlineLevel="0" collapsed="false">
      <c r="H1680" s="0" t="str">
        <f aca="false">IF(B1680="","",IF(COUNTIF(Campaigns!$A$7:$A$300,B1680)&gt;0,"✓",IF(N(C1680)=0,"– no spend","⚠ add to Campaigns tab")))</f>
        <v/>
      </c>
      <c r="I1680" s="83" t="str">
        <f aca="false">IF(C1680="","",C1680*IF(Settings!$B$24=Settings!$C$6,1,IF(Settings!$B$24="USD",1/INDEX(Settings!$B$29:$B$40,MONTH(A1680)),INDEX(Settings!$B$29:$B$40,MONTH(A1680)))))</f>
        <v/>
      </c>
    </row>
    <row r="1681" customFormat="false" ht="15" hidden="false" customHeight="false" outlineLevel="0" collapsed="false">
      <c r="H1681" s="0" t="str">
        <f aca="false">IF(B1681="","",IF(COUNTIF(Campaigns!$A$7:$A$300,B1681)&gt;0,"✓",IF(N(C1681)=0,"– no spend","⚠ add to Campaigns tab")))</f>
        <v/>
      </c>
      <c r="I1681" s="83" t="str">
        <f aca="false">IF(C1681="","",C1681*IF(Settings!$B$24=Settings!$C$6,1,IF(Settings!$B$24="USD",1/INDEX(Settings!$B$29:$B$40,MONTH(A1681)),INDEX(Settings!$B$29:$B$40,MONTH(A1681)))))</f>
        <v/>
      </c>
    </row>
    <row r="1682" customFormat="false" ht="15" hidden="false" customHeight="false" outlineLevel="0" collapsed="false">
      <c r="H1682" s="0" t="str">
        <f aca="false">IF(B1682="","",IF(COUNTIF(Campaigns!$A$7:$A$300,B1682)&gt;0,"✓",IF(N(C1682)=0,"– no spend","⚠ add to Campaigns tab")))</f>
        <v/>
      </c>
      <c r="I1682" s="83" t="str">
        <f aca="false">IF(C1682="","",C1682*IF(Settings!$B$24=Settings!$C$6,1,IF(Settings!$B$24="USD",1/INDEX(Settings!$B$29:$B$40,MONTH(A1682)),INDEX(Settings!$B$29:$B$40,MONTH(A1682)))))</f>
        <v/>
      </c>
    </row>
    <row r="1683" customFormat="false" ht="15" hidden="false" customHeight="false" outlineLevel="0" collapsed="false">
      <c r="H1683" s="0" t="str">
        <f aca="false">IF(B1683="","",IF(COUNTIF(Campaigns!$A$7:$A$300,B1683)&gt;0,"✓",IF(N(C1683)=0,"– no spend","⚠ add to Campaigns tab")))</f>
        <v/>
      </c>
      <c r="I1683" s="83" t="str">
        <f aca="false">IF(C1683="","",C1683*IF(Settings!$B$24=Settings!$C$6,1,IF(Settings!$B$24="USD",1/INDEX(Settings!$B$29:$B$40,MONTH(A1683)),INDEX(Settings!$B$29:$B$40,MONTH(A1683)))))</f>
        <v/>
      </c>
    </row>
    <row r="1684" customFormat="false" ht="15" hidden="false" customHeight="false" outlineLevel="0" collapsed="false">
      <c r="H1684" s="0" t="str">
        <f aca="false">IF(B1684="","",IF(COUNTIF(Campaigns!$A$7:$A$300,B1684)&gt;0,"✓",IF(N(C1684)=0,"– no spend","⚠ add to Campaigns tab")))</f>
        <v/>
      </c>
      <c r="I1684" s="83" t="str">
        <f aca="false">IF(C1684="","",C1684*IF(Settings!$B$24=Settings!$C$6,1,IF(Settings!$B$24="USD",1/INDEX(Settings!$B$29:$B$40,MONTH(A1684)),INDEX(Settings!$B$29:$B$40,MONTH(A1684)))))</f>
        <v/>
      </c>
    </row>
    <row r="1685" customFormat="false" ht="15" hidden="false" customHeight="false" outlineLevel="0" collapsed="false">
      <c r="H1685" s="0" t="str">
        <f aca="false">IF(B1685="","",IF(COUNTIF(Campaigns!$A$7:$A$300,B1685)&gt;0,"✓",IF(N(C1685)=0,"– no spend","⚠ add to Campaigns tab")))</f>
        <v/>
      </c>
      <c r="I1685" s="83" t="str">
        <f aca="false">IF(C1685="","",C1685*IF(Settings!$B$24=Settings!$C$6,1,IF(Settings!$B$24="USD",1/INDEX(Settings!$B$29:$B$40,MONTH(A1685)),INDEX(Settings!$B$29:$B$40,MONTH(A1685)))))</f>
        <v/>
      </c>
    </row>
    <row r="1686" customFormat="false" ht="15" hidden="false" customHeight="false" outlineLevel="0" collapsed="false">
      <c r="H1686" s="0" t="str">
        <f aca="false">IF(B1686="","",IF(COUNTIF(Campaigns!$A$7:$A$300,B1686)&gt;0,"✓",IF(N(C1686)=0,"– no spend","⚠ add to Campaigns tab")))</f>
        <v/>
      </c>
      <c r="I1686" s="83" t="str">
        <f aca="false">IF(C1686="","",C1686*IF(Settings!$B$24=Settings!$C$6,1,IF(Settings!$B$24="USD",1/INDEX(Settings!$B$29:$B$40,MONTH(A1686)),INDEX(Settings!$B$29:$B$40,MONTH(A1686)))))</f>
        <v/>
      </c>
    </row>
    <row r="1687" customFormat="false" ht="15" hidden="false" customHeight="false" outlineLevel="0" collapsed="false">
      <c r="H1687" s="0" t="str">
        <f aca="false">IF(B1687="","",IF(COUNTIF(Campaigns!$A$7:$A$300,B1687)&gt;0,"✓",IF(N(C1687)=0,"– no spend","⚠ add to Campaigns tab")))</f>
        <v/>
      </c>
      <c r="I1687" s="83" t="str">
        <f aca="false">IF(C1687="","",C1687*IF(Settings!$B$24=Settings!$C$6,1,IF(Settings!$B$24="USD",1/INDEX(Settings!$B$29:$B$40,MONTH(A1687)),INDEX(Settings!$B$29:$B$40,MONTH(A1687)))))</f>
        <v/>
      </c>
    </row>
    <row r="1688" customFormat="false" ht="15" hidden="false" customHeight="false" outlineLevel="0" collapsed="false">
      <c r="H1688" s="0" t="str">
        <f aca="false">IF(B1688="","",IF(COUNTIF(Campaigns!$A$7:$A$300,B1688)&gt;0,"✓",IF(N(C1688)=0,"– no spend","⚠ add to Campaigns tab")))</f>
        <v/>
      </c>
      <c r="I1688" s="83" t="str">
        <f aca="false">IF(C1688="","",C1688*IF(Settings!$B$24=Settings!$C$6,1,IF(Settings!$B$24="USD",1/INDEX(Settings!$B$29:$B$40,MONTH(A1688)),INDEX(Settings!$B$29:$B$40,MONTH(A1688)))))</f>
        <v/>
      </c>
    </row>
    <row r="1689" customFormat="false" ht="15" hidden="false" customHeight="false" outlineLevel="0" collapsed="false">
      <c r="H1689" s="0" t="str">
        <f aca="false">IF(B1689="","",IF(COUNTIF(Campaigns!$A$7:$A$300,B1689)&gt;0,"✓",IF(N(C1689)=0,"– no spend","⚠ add to Campaigns tab")))</f>
        <v/>
      </c>
      <c r="I1689" s="83" t="str">
        <f aca="false">IF(C1689="","",C1689*IF(Settings!$B$24=Settings!$C$6,1,IF(Settings!$B$24="USD",1/INDEX(Settings!$B$29:$B$40,MONTH(A1689)),INDEX(Settings!$B$29:$B$40,MONTH(A1689)))))</f>
        <v/>
      </c>
    </row>
    <row r="1690" customFormat="false" ht="15" hidden="false" customHeight="false" outlineLevel="0" collapsed="false">
      <c r="H1690" s="0" t="str">
        <f aca="false">IF(B1690="","",IF(COUNTIF(Campaigns!$A$7:$A$300,B1690)&gt;0,"✓",IF(N(C1690)=0,"– no spend","⚠ add to Campaigns tab")))</f>
        <v/>
      </c>
      <c r="I1690" s="83" t="str">
        <f aca="false">IF(C1690="","",C1690*IF(Settings!$B$24=Settings!$C$6,1,IF(Settings!$B$24="USD",1/INDEX(Settings!$B$29:$B$40,MONTH(A1690)),INDEX(Settings!$B$29:$B$40,MONTH(A1690)))))</f>
        <v/>
      </c>
    </row>
    <row r="1691" customFormat="false" ht="15" hidden="false" customHeight="false" outlineLevel="0" collapsed="false">
      <c r="H1691" s="0" t="str">
        <f aca="false">IF(B1691="","",IF(COUNTIF(Campaigns!$A$7:$A$300,B1691)&gt;0,"✓",IF(N(C1691)=0,"– no spend","⚠ add to Campaigns tab")))</f>
        <v/>
      </c>
      <c r="I1691" s="83" t="str">
        <f aca="false">IF(C1691="","",C1691*IF(Settings!$B$24=Settings!$C$6,1,IF(Settings!$B$24="USD",1/INDEX(Settings!$B$29:$B$40,MONTH(A1691)),INDEX(Settings!$B$29:$B$40,MONTH(A1691)))))</f>
        <v/>
      </c>
    </row>
    <row r="1692" customFormat="false" ht="15" hidden="false" customHeight="false" outlineLevel="0" collapsed="false">
      <c r="H1692" s="0" t="str">
        <f aca="false">IF(B1692="","",IF(COUNTIF(Campaigns!$A$7:$A$300,B1692)&gt;0,"✓",IF(N(C1692)=0,"– no spend","⚠ add to Campaigns tab")))</f>
        <v/>
      </c>
      <c r="I1692" s="83" t="str">
        <f aca="false">IF(C1692="","",C1692*IF(Settings!$B$24=Settings!$C$6,1,IF(Settings!$B$24="USD",1/INDEX(Settings!$B$29:$B$40,MONTH(A1692)),INDEX(Settings!$B$29:$B$40,MONTH(A1692)))))</f>
        <v/>
      </c>
    </row>
    <row r="1693" customFormat="false" ht="15" hidden="false" customHeight="false" outlineLevel="0" collapsed="false">
      <c r="H1693" s="0" t="str">
        <f aca="false">IF(B1693="","",IF(COUNTIF(Campaigns!$A$7:$A$300,B1693)&gt;0,"✓",IF(N(C1693)=0,"– no spend","⚠ add to Campaigns tab")))</f>
        <v/>
      </c>
      <c r="I1693" s="83" t="str">
        <f aca="false">IF(C1693="","",C1693*IF(Settings!$B$24=Settings!$C$6,1,IF(Settings!$B$24="USD",1/INDEX(Settings!$B$29:$B$40,MONTH(A1693)),INDEX(Settings!$B$29:$B$40,MONTH(A1693)))))</f>
        <v/>
      </c>
    </row>
    <row r="1694" customFormat="false" ht="15" hidden="false" customHeight="false" outlineLevel="0" collapsed="false">
      <c r="H1694" s="0" t="str">
        <f aca="false">IF(B1694="","",IF(COUNTIF(Campaigns!$A$7:$A$300,B1694)&gt;0,"✓",IF(N(C1694)=0,"– no spend","⚠ add to Campaigns tab")))</f>
        <v/>
      </c>
      <c r="I1694" s="83" t="str">
        <f aca="false">IF(C1694="","",C1694*IF(Settings!$B$24=Settings!$C$6,1,IF(Settings!$B$24="USD",1/INDEX(Settings!$B$29:$B$40,MONTH(A1694)),INDEX(Settings!$B$29:$B$40,MONTH(A1694)))))</f>
        <v/>
      </c>
    </row>
    <row r="1695" customFormat="false" ht="15" hidden="false" customHeight="false" outlineLevel="0" collapsed="false">
      <c r="H1695" s="0" t="str">
        <f aca="false">IF(B1695="","",IF(COUNTIF(Campaigns!$A$7:$A$300,B1695)&gt;0,"✓",IF(N(C1695)=0,"– no spend","⚠ add to Campaigns tab")))</f>
        <v/>
      </c>
      <c r="I1695" s="83" t="str">
        <f aca="false">IF(C1695="","",C1695*IF(Settings!$B$24=Settings!$C$6,1,IF(Settings!$B$24="USD",1/INDEX(Settings!$B$29:$B$40,MONTH(A1695)),INDEX(Settings!$B$29:$B$40,MONTH(A1695)))))</f>
        <v/>
      </c>
    </row>
    <row r="1696" customFormat="false" ht="15" hidden="false" customHeight="false" outlineLevel="0" collapsed="false">
      <c r="H1696" s="0" t="str">
        <f aca="false">IF(B1696="","",IF(COUNTIF(Campaigns!$A$7:$A$300,B1696)&gt;0,"✓",IF(N(C1696)=0,"– no spend","⚠ add to Campaigns tab")))</f>
        <v/>
      </c>
      <c r="I1696" s="83" t="str">
        <f aca="false">IF(C1696="","",C1696*IF(Settings!$B$24=Settings!$C$6,1,IF(Settings!$B$24="USD",1/INDEX(Settings!$B$29:$B$40,MONTH(A1696)),INDEX(Settings!$B$29:$B$40,MONTH(A1696)))))</f>
        <v/>
      </c>
    </row>
    <row r="1697" customFormat="false" ht="15" hidden="false" customHeight="false" outlineLevel="0" collapsed="false">
      <c r="H1697" s="0" t="str">
        <f aca="false">IF(B1697="","",IF(COUNTIF(Campaigns!$A$7:$A$300,B1697)&gt;0,"✓",IF(N(C1697)=0,"– no spend","⚠ add to Campaigns tab")))</f>
        <v/>
      </c>
      <c r="I1697" s="83" t="str">
        <f aca="false">IF(C1697="","",C1697*IF(Settings!$B$24=Settings!$C$6,1,IF(Settings!$B$24="USD",1/INDEX(Settings!$B$29:$B$40,MONTH(A1697)),INDEX(Settings!$B$29:$B$40,MONTH(A1697)))))</f>
        <v/>
      </c>
    </row>
    <row r="1698" customFormat="false" ht="15" hidden="false" customHeight="false" outlineLevel="0" collapsed="false">
      <c r="H1698" s="0" t="str">
        <f aca="false">IF(B1698="","",IF(COUNTIF(Campaigns!$A$7:$A$300,B1698)&gt;0,"✓",IF(N(C1698)=0,"– no spend","⚠ add to Campaigns tab")))</f>
        <v/>
      </c>
      <c r="I1698" s="83" t="str">
        <f aca="false">IF(C1698="","",C1698*IF(Settings!$B$24=Settings!$C$6,1,IF(Settings!$B$24="USD",1/INDEX(Settings!$B$29:$B$40,MONTH(A1698)),INDEX(Settings!$B$29:$B$40,MONTH(A1698)))))</f>
        <v/>
      </c>
    </row>
    <row r="1699" customFormat="false" ht="15" hidden="false" customHeight="false" outlineLevel="0" collapsed="false">
      <c r="H1699" s="0" t="str">
        <f aca="false">IF(B1699="","",IF(COUNTIF(Campaigns!$A$7:$A$300,B1699)&gt;0,"✓",IF(N(C1699)=0,"– no spend","⚠ add to Campaigns tab")))</f>
        <v/>
      </c>
      <c r="I1699" s="83" t="str">
        <f aca="false">IF(C1699="","",C1699*IF(Settings!$B$24=Settings!$C$6,1,IF(Settings!$B$24="USD",1/INDEX(Settings!$B$29:$B$40,MONTH(A1699)),INDEX(Settings!$B$29:$B$40,MONTH(A1699)))))</f>
        <v/>
      </c>
    </row>
    <row r="1700" customFormat="false" ht="15" hidden="false" customHeight="false" outlineLevel="0" collapsed="false">
      <c r="H1700" s="0" t="str">
        <f aca="false">IF(B1700="","",IF(COUNTIF(Campaigns!$A$7:$A$300,B1700)&gt;0,"✓",IF(N(C1700)=0,"– no spend","⚠ add to Campaigns tab")))</f>
        <v/>
      </c>
      <c r="I1700" s="83" t="str">
        <f aca="false">IF(C1700="","",C1700*IF(Settings!$B$24=Settings!$C$6,1,IF(Settings!$B$24="USD",1/INDEX(Settings!$B$29:$B$40,MONTH(A1700)),INDEX(Settings!$B$29:$B$40,MONTH(A1700)))))</f>
        <v/>
      </c>
    </row>
    <row r="1701" customFormat="false" ht="15" hidden="false" customHeight="false" outlineLevel="0" collapsed="false">
      <c r="H1701" s="0" t="str">
        <f aca="false">IF(B1701="","",IF(COUNTIF(Campaigns!$A$7:$A$300,B1701)&gt;0,"✓",IF(N(C1701)=0,"– no spend","⚠ add to Campaigns tab")))</f>
        <v/>
      </c>
      <c r="I1701" s="83" t="str">
        <f aca="false">IF(C1701="","",C1701*IF(Settings!$B$24=Settings!$C$6,1,IF(Settings!$B$24="USD",1/INDEX(Settings!$B$29:$B$40,MONTH(A1701)),INDEX(Settings!$B$29:$B$40,MONTH(A1701)))))</f>
        <v/>
      </c>
    </row>
    <row r="1702" customFormat="false" ht="15" hidden="false" customHeight="false" outlineLevel="0" collapsed="false">
      <c r="H1702" s="0" t="str">
        <f aca="false">IF(B1702="","",IF(COUNTIF(Campaigns!$A$7:$A$300,B1702)&gt;0,"✓",IF(N(C1702)=0,"– no spend","⚠ add to Campaigns tab")))</f>
        <v/>
      </c>
      <c r="I1702" s="83" t="str">
        <f aca="false">IF(C1702="","",C1702*IF(Settings!$B$24=Settings!$C$6,1,IF(Settings!$B$24="USD",1/INDEX(Settings!$B$29:$B$40,MONTH(A1702)),INDEX(Settings!$B$29:$B$40,MONTH(A1702)))))</f>
        <v/>
      </c>
    </row>
    <row r="1703" customFormat="false" ht="15" hidden="false" customHeight="false" outlineLevel="0" collapsed="false">
      <c r="H1703" s="0" t="str">
        <f aca="false">IF(B1703="","",IF(COUNTIF(Campaigns!$A$7:$A$300,B1703)&gt;0,"✓",IF(N(C1703)=0,"– no spend","⚠ add to Campaigns tab")))</f>
        <v/>
      </c>
      <c r="I1703" s="83" t="str">
        <f aca="false">IF(C1703="","",C1703*IF(Settings!$B$24=Settings!$C$6,1,IF(Settings!$B$24="USD",1/INDEX(Settings!$B$29:$B$40,MONTH(A1703)),INDEX(Settings!$B$29:$B$40,MONTH(A1703)))))</f>
        <v/>
      </c>
    </row>
    <row r="1704" customFormat="false" ht="15" hidden="false" customHeight="false" outlineLevel="0" collapsed="false">
      <c r="H1704" s="0" t="str">
        <f aca="false">IF(B1704="","",IF(COUNTIF(Campaigns!$A$7:$A$300,B1704)&gt;0,"✓",IF(N(C1704)=0,"– no spend","⚠ add to Campaigns tab")))</f>
        <v/>
      </c>
      <c r="I1704" s="83" t="str">
        <f aca="false">IF(C1704="","",C1704*IF(Settings!$B$24=Settings!$C$6,1,IF(Settings!$B$24="USD",1/INDEX(Settings!$B$29:$B$40,MONTH(A1704)),INDEX(Settings!$B$29:$B$40,MONTH(A1704)))))</f>
        <v/>
      </c>
    </row>
    <row r="1705" customFormat="false" ht="15" hidden="false" customHeight="false" outlineLevel="0" collapsed="false">
      <c r="H1705" s="0" t="str">
        <f aca="false">IF(B1705="","",IF(COUNTIF(Campaigns!$A$7:$A$300,B1705)&gt;0,"✓",IF(N(C1705)=0,"– no spend","⚠ add to Campaigns tab")))</f>
        <v/>
      </c>
      <c r="I1705" s="83" t="str">
        <f aca="false">IF(C1705="","",C1705*IF(Settings!$B$24=Settings!$C$6,1,IF(Settings!$B$24="USD",1/INDEX(Settings!$B$29:$B$40,MONTH(A1705)),INDEX(Settings!$B$29:$B$40,MONTH(A1705)))))</f>
        <v/>
      </c>
    </row>
    <row r="1706" customFormat="false" ht="15" hidden="false" customHeight="false" outlineLevel="0" collapsed="false">
      <c r="H1706" s="0" t="str">
        <f aca="false">IF(B1706="","",IF(COUNTIF(Campaigns!$A$7:$A$300,B1706)&gt;0,"✓",IF(N(C1706)=0,"– no spend","⚠ add to Campaigns tab")))</f>
        <v/>
      </c>
      <c r="I1706" s="83" t="str">
        <f aca="false">IF(C1706="","",C1706*IF(Settings!$B$24=Settings!$C$6,1,IF(Settings!$B$24="USD",1/INDEX(Settings!$B$29:$B$40,MONTH(A1706)),INDEX(Settings!$B$29:$B$40,MONTH(A1706)))))</f>
        <v/>
      </c>
    </row>
    <row r="1707" customFormat="false" ht="15" hidden="false" customHeight="false" outlineLevel="0" collapsed="false">
      <c r="H1707" s="0" t="str">
        <f aca="false">IF(B1707="","",IF(COUNTIF(Campaigns!$A$7:$A$300,B1707)&gt;0,"✓",IF(N(C1707)=0,"– no spend","⚠ add to Campaigns tab")))</f>
        <v/>
      </c>
      <c r="I1707" s="83" t="str">
        <f aca="false">IF(C1707="","",C1707*IF(Settings!$B$24=Settings!$C$6,1,IF(Settings!$B$24="USD",1/INDEX(Settings!$B$29:$B$40,MONTH(A1707)),INDEX(Settings!$B$29:$B$40,MONTH(A1707)))))</f>
        <v/>
      </c>
    </row>
    <row r="1708" customFormat="false" ht="15" hidden="false" customHeight="false" outlineLevel="0" collapsed="false">
      <c r="H1708" s="0" t="str">
        <f aca="false">IF(B1708="","",IF(COUNTIF(Campaigns!$A$7:$A$300,B1708)&gt;0,"✓",IF(N(C1708)=0,"– no spend","⚠ add to Campaigns tab")))</f>
        <v/>
      </c>
      <c r="I1708" s="83" t="str">
        <f aca="false">IF(C1708="","",C1708*IF(Settings!$B$24=Settings!$C$6,1,IF(Settings!$B$24="USD",1/INDEX(Settings!$B$29:$B$40,MONTH(A1708)),INDEX(Settings!$B$29:$B$40,MONTH(A1708)))))</f>
        <v/>
      </c>
    </row>
    <row r="1709" customFormat="false" ht="15" hidden="false" customHeight="false" outlineLevel="0" collapsed="false">
      <c r="H1709" s="0" t="str">
        <f aca="false">IF(B1709="","",IF(COUNTIF(Campaigns!$A$7:$A$300,B1709)&gt;0,"✓",IF(N(C1709)=0,"– no spend","⚠ add to Campaigns tab")))</f>
        <v/>
      </c>
      <c r="I1709" s="83" t="str">
        <f aca="false">IF(C1709="","",C1709*IF(Settings!$B$24=Settings!$C$6,1,IF(Settings!$B$24="USD",1/INDEX(Settings!$B$29:$B$40,MONTH(A1709)),INDEX(Settings!$B$29:$B$40,MONTH(A1709)))))</f>
        <v/>
      </c>
    </row>
    <row r="1710" customFormat="false" ht="15" hidden="false" customHeight="false" outlineLevel="0" collapsed="false">
      <c r="H1710" s="0" t="str">
        <f aca="false">IF(B1710="","",IF(COUNTIF(Campaigns!$A$7:$A$300,B1710)&gt;0,"✓",IF(N(C1710)=0,"– no spend","⚠ add to Campaigns tab")))</f>
        <v/>
      </c>
      <c r="I1710" s="83" t="str">
        <f aca="false">IF(C1710="","",C1710*IF(Settings!$B$24=Settings!$C$6,1,IF(Settings!$B$24="USD",1/INDEX(Settings!$B$29:$B$40,MONTH(A1710)),INDEX(Settings!$B$29:$B$40,MONTH(A1710)))))</f>
        <v/>
      </c>
    </row>
    <row r="1711" customFormat="false" ht="15" hidden="false" customHeight="false" outlineLevel="0" collapsed="false">
      <c r="H1711" s="0" t="str">
        <f aca="false">IF(B1711="","",IF(COUNTIF(Campaigns!$A$7:$A$300,B1711)&gt;0,"✓",IF(N(C1711)=0,"– no spend","⚠ add to Campaigns tab")))</f>
        <v/>
      </c>
      <c r="I1711" s="83" t="str">
        <f aca="false">IF(C1711="","",C1711*IF(Settings!$B$24=Settings!$C$6,1,IF(Settings!$B$24="USD",1/INDEX(Settings!$B$29:$B$40,MONTH(A1711)),INDEX(Settings!$B$29:$B$40,MONTH(A1711)))))</f>
        <v/>
      </c>
    </row>
    <row r="1712" customFormat="false" ht="15" hidden="false" customHeight="false" outlineLevel="0" collapsed="false">
      <c r="H1712" s="0" t="str">
        <f aca="false">IF(B1712="","",IF(COUNTIF(Campaigns!$A$7:$A$300,B1712)&gt;0,"✓",IF(N(C1712)=0,"– no spend","⚠ add to Campaigns tab")))</f>
        <v/>
      </c>
      <c r="I1712" s="83" t="str">
        <f aca="false">IF(C1712="","",C1712*IF(Settings!$B$24=Settings!$C$6,1,IF(Settings!$B$24="USD",1/INDEX(Settings!$B$29:$B$40,MONTH(A1712)),INDEX(Settings!$B$29:$B$40,MONTH(A1712)))))</f>
        <v/>
      </c>
    </row>
    <row r="1713" customFormat="false" ht="15" hidden="false" customHeight="false" outlineLevel="0" collapsed="false">
      <c r="H1713" s="0" t="str">
        <f aca="false">IF(B1713="","",IF(COUNTIF(Campaigns!$A$7:$A$300,B1713)&gt;0,"✓",IF(N(C1713)=0,"– no spend","⚠ add to Campaigns tab")))</f>
        <v/>
      </c>
      <c r="I1713" s="83" t="str">
        <f aca="false">IF(C1713="","",C1713*IF(Settings!$B$24=Settings!$C$6,1,IF(Settings!$B$24="USD",1/INDEX(Settings!$B$29:$B$40,MONTH(A1713)),INDEX(Settings!$B$29:$B$40,MONTH(A1713)))))</f>
        <v/>
      </c>
    </row>
    <row r="1714" customFormat="false" ht="15" hidden="false" customHeight="false" outlineLevel="0" collapsed="false">
      <c r="H1714" s="0" t="str">
        <f aca="false">IF(B1714="","",IF(COUNTIF(Campaigns!$A$7:$A$300,B1714)&gt;0,"✓",IF(N(C1714)=0,"– no spend","⚠ add to Campaigns tab")))</f>
        <v/>
      </c>
      <c r="I1714" s="83" t="str">
        <f aca="false">IF(C1714="","",C1714*IF(Settings!$B$24=Settings!$C$6,1,IF(Settings!$B$24="USD",1/INDEX(Settings!$B$29:$B$40,MONTH(A1714)),INDEX(Settings!$B$29:$B$40,MONTH(A1714)))))</f>
        <v/>
      </c>
    </row>
    <row r="1715" customFormat="false" ht="15" hidden="false" customHeight="false" outlineLevel="0" collapsed="false">
      <c r="H1715" s="0" t="str">
        <f aca="false">IF(B1715="","",IF(COUNTIF(Campaigns!$A$7:$A$300,B1715)&gt;0,"✓",IF(N(C1715)=0,"– no spend","⚠ add to Campaigns tab")))</f>
        <v/>
      </c>
      <c r="I1715" s="83" t="str">
        <f aca="false">IF(C1715="","",C1715*IF(Settings!$B$24=Settings!$C$6,1,IF(Settings!$B$24="USD",1/INDEX(Settings!$B$29:$B$40,MONTH(A1715)),INDEX(Settings!$B$29:$B$40,MONTH(A1715)))))</f>
        <v/>
      </c>
    </row>
    <row r="1716" customFormat="false" ht="15" hidden="false" customHeight="false" outlineLevel="0" collapsed="false">
      <c r="H1716" s="0" t="str">
        <f aca="false">IF(B1716="","",IF(COUNTIF(Campaigns!$A$7:$A$300,B1716)&gt;0,"✓",IF(N(C1716)=0,"– no spend","⚠ add to Campaigns tab")))</f>
        <v/>
      </c>
      <c r="I1716" s="83" t="str">
        <f aca="false">IF(C1716="","",C1716*IF(Settings!$B$24=Settings!$C$6,1,IF(Settings!$B$24="USD",1/INDEX(Settings!$B$29:$B$40,MONTH(A1716)),INDEX(Settings!$B$29:$B$40,MONTH(A1716)))))</f>
        <v/>
      </c>
    </row>
    <row r="1717" customFormat="false" ht="15" hidden="false" customHeight="false" outlineLevel="0" collapsed="false">
      <c r="H1717" s="0" t="str">
        <f aca="false">IF(B1717="","",IF(COUNTIF(Campaigns!$A$7:$A$300,B1717)&gt;0,"✓",IF(N(C1717)=0,"– no spend","⚠ add to Campaigns tab")))</f>
        <v/>
      </c>
      <c r="I1717" s="83" t="str">
        <f aca="false">IF(C1717="","",C1717*IF(Settings!$B$24=Settings!$C$6,1,IF(Settings!$B$24="USD",1/INDEX(Settings!$B$29:$B$40,MONTH(A1717)),INDEX(Settings!$B$29:$B$40,MONTH(A1717)))))</f>
        <v/>
      </c>
    </row>
    <row r="1718" customFormat="false" ht="15" hidden="false" customHeight="false" outlineLevel="0" collapsed="false">
      <c r="H1718" s="0" t="str">
        <f aca="false">IF(B1718="","",IF(COUNTIF(Campaigns!$A$7:$A$300,B1718)&gt;0,"✓",IF(N(C1718)=0,"– no spend","⚠ add to Campaigns tab")))</f>
        <v/>
      </c>
      <c r="I1718" s="83" t="str">
        <f aca="false">IF(C1718="","",C1718*IF(Settings!$B$24=Settings!$C$6,1,IF(Settings!$B$24="USD",1/INDEX(Settings!$B$29:$B$40,MONTH(A1718)),INDEX(Settings!$B$29:$B$40,MONTH(A1718)))))</f>
        <v/>
      </c>
    </row>
    <row r="1719" customFormat="false" ht="15" hidden="false" customHeight="false" outlineLevel="0" collapsed="false">
      <c r="H1719" s="0" t="str">
        <f aca="false">IF(B1719="","",IF(COUNTIF(Campaigns!$A$7:$A$300,B1719)&gt;0,"✓",IF(N(C1719)=0,"– no spend","⚠ add to Campaigns tab")))</f>
        <v/>
      </c>
      <c r="I1719" s="83" t="str">
        <f aca="false">IF(C1719="","",C1719*IF(Settings!$B$24=Settings!$C$6,1,IF(Settings!$B$24="USD",1/INDEX(Settings!$B$29:$B$40,MONTH(A1719)),INDEX(Settings!$B$29:$B$40,MONTH(A1719)))))</f>
        <v/>
      </c>
    </row>
    <row r="1720" customFormat="false" ht="15" hidden="false" customHeight="false" outlineLevel="0" collapsed="false">
      <c r="H1720" s="0" t="str">
        <f aca="false">IF(B1720="","",IF(COUNTIF(Campaigns!$A$7:$A$300,B1720)&gt;0,"✓",IF(N(C1720)=0,"– no spend","⚠ add to Campaigns tab")))</f>
        <v/>
      </c>
      <c r="I1720" s="83" t="str">
        <f aca="false">IF(C1720="","",C1720*IF(Settings!$B$24=Settings!$C$6,1,IF(Settings!$B$24="USD",1/INDEX(Settings!$B$29:$B$40,MONTH(A1720)),INDEX(Settings!$B$29:$B$40,MONTH(A1720)))))</f>
        <v/>
      </c>
    </row>
    <row r="1721" customFormat="false" ht="15" hidden="false" customHeight="false" outlineLevel="0" collapsed="false">
      <c r="H1721" s="0" t="str">
        <f aca="false">IF(B1721="","",IF(COUNTIF(Campaigns!$A$7:$A$300,B1721)&gt;0,"✓",IF(N(C1721)=0,"– no spend","⚠ add to Campaigns tab")))</f>
        <v/>
      </c>
      <c r="I1721" s="83" t="str">
        <f aca="false">IF(C1721="","",C1721*IF(Settings!$B$24=Settings!$C$6,1,IF(Settings!$B$24="USD",1/INDEX(Settings!$B$29:$B$40,MONTH(A1721)),INDEX(Settings!$B$29:$B$40,MONTH(A1721)))))</f>
        <v/>
      </c>
    </row>
    <row r="1722" customFormat="false" ht="15" hidden="false" customHeight="false" outlineLevel="0" collapsed="false">
      <c r="H1722" s="0" t="str">
        <f aca="false">IF(B1722="","",IF(COUNTIF(Campaigns!$A$7:$A$300,B1722)&gt;0,"✓",IF(N(C1722)=0,"– no spend","⚠ add to Campaigns tab")))</f>
        <v/>
      </c>
      <c r="I1722" s="83" t="str">
        <f aca="false">IF(C1722="","",C1722*IF(Settings!$B$24=Settings!$C$6,1,IF(Settings!$B$24="USD",1/INDEX(Settings!$B$29:$B$40,MONTH(A1722)),INDEX(Settings!$B$29:$B$40,MONTH(A1722)))))</f>
        <v/>
      </c>
    </row>
    <row r="1723" customFormat="false" ht="15" hidden="false" customHeight="false" outlineLevel="0" collapsed="false">
      <c r="H1723" s="0" t="str">
        <f aca="false">IF(B1723="","",IF(COUNTIF(Campaigns!$A$7:$A$300,B1723)&gt;0,"✓",IF(N(C1723)=0,"– no spend","⚠ add to Campaigns tab")))</f>
        <v/>
      </c>
      <c r="I1723" s="83" t="str">
        <f aca="false">IF(C1723="","",C1723*IF(Settings!$B$24=Settings!$C$6,1,IF(Settings!$B$24="USD",1/INDEX(Settings!$B$29:$B$40,MONTH(A1723)),INDEX(Settings!$B$29:$B$40,MONTH(A1723)))))</f>
        <v/>
      </c>
    </row>
    <row r="1724" customFormat="false" ht="15" hidden="false" customHeight="false" outlineLevel="0" collapsed="false">
      <c r="H1724" s="0" t="str">
        <f aca="false">IF(B1724="","",IF(COUNTIF(Campaigns!$A$7:$A$300,B1724)&gt;0,"✓",IF(N(C1724)=0,"– no spend","⚠ add to Campaigns tab")))</f>
        <v/>
      </c>
      <c r="I1724" s="83" t="str">
        <f aca="false">IF(C1724="","",C1724*IF(Settings!$B$24=Settings!$C$6,1,IF(Settings!$B$24="USD",1/INDEX(Settings!$B$29:$B$40,MONTH(A1724)),INDEX(Settings!$B$29:$B$40,MONTH(A1724)))))</f>
        <v/>
      </c>
    </row>
    <row r="1725" customFormat="false" ht="15" hidden="false" customHeight="false" outlineLevel="0" collapsed="false">
      <c r="H1725" s="0" t="str">
        <f aca="false">IF(B1725="","",IF(COUNTIF(Campaigns!$A$7:$A$300,B1725)&gt;0,"✓",IF(N(C1725)=0,"– no spend","⚠ add to Campaigns tab")))</f>
        <v/>
      </c>
      <c r="I1725" s="83" t="str">
        <f aca="false">IF(C1725="","",C1725*IF(Settings!$B$24=Settings!$C$6,1,IF(Settings!$B$24="USD",1/INDEX(Settings!$B$29:$B$40,MONTH(A1725)),INDEX(Settings!$B$29:$B$40,MONTH(A1725)))))</f>
        <v/>
      </c>
    </row>
    <row r="1726" customFormat="false" ht="15" hidden="false" customHeight="false" outlineLevel="0" collapsed="false">
      <c r="H1726" s="0" t="str">
        <f aca="false">IF(B1726="","",IF(COUNTIF(Campaigns!$A$7:$A$300,B1726)&gt;0,"✓",IF(N(C1726)=0,"– no spend","⚠ add to Campaigns tab")))</f>
        <v/>
      </c>
      <c r="I1726" s="83" t="str">
        <f aca="false">IF(C1726="","",C1726*IF(Settings!$B$24=Settings!$C$6,1,IF(Settings!$B$24="USD",1/INDEX(Settings!$B$29:$B$40,MONTH(A1726)),INDEX(Settings!$B$29:$B$40,MONTH(A1726)))))</f>
        <v/>
      </c>
    </row>
    <row r="1727" customFormat="false" ht="15" hidden="false" customHeight="false" outlineLevel="0" collapsed="false">
      <c r="H1727" s="0" t="str">
        <f aca="false">IF(B1727="","",IF(COUNTIF(Campaigns!$A$7:$A$300,B1727)&gt;0,"✓",IF(N(C1727)=0,"– no spend","⚠ add to Campaigns tab")))</f>
        <v/>
      </c>
      <c r="I1727" s="83" t="str">
        <f aca="false">IF(C1727="","",C1727*IF(Settings!$B$24=Settings!$C$6,1,IF(Settings!$B$24="USD",1/INDEX(Settings!$B$29:$B$40,MONTH(A1727)),INDEX(Settings!$B$29:$B$40,MONTH(A1727)))))</f>
        <v/>
      </c>
    </row>
    <row r="1728" customFormat="false" ht="15" hidden="false" customHeight="false" outlineLevel="0" collapsed="false">
      <c r="H1728" s="0" t="str">
        <f aca="false">IF(B1728="","",IF(COUNTIF(Campaigns!$A$7:$A$300,B1728)&gt;0,"✓",IF(N(C1728)=0,"– no spend","⚠ add to Campaigns tab")))</f>
        <v/>
      </c>
      <c r="I1728" s="83" t="str">
        <f aca="false">IF(C1728="","",C1728*IF(Settings!$B$24=Settings!$C$6,1,IF(Settings!$B$24="USD",1/INDEX(Settings!$B$29:$B$40,MONTH(A1728)),INDEX(Settings!$B$29:$B$40,MONTH(A1728)))))</f>
        <v/>
      </c>
    </row>
    <row r="1729" customFormat="false" ht="15" hidden="false" customHeight="false" outlineLevel="0" collapsed="false">
      <c r="H1729" s="0" t="str">
        <f aca="false">IF(B1729="","",IF(COUNTIF(Campaigns!$A$7:$A$300,B1729)&gt;0,"✓",IF(N(C1729)=0,"– no spend","⚠ add to Campaigns tab")))</f>
        <v/>
      </c>
      <c r="I1729" s="83" t="str">
        <f aca="false">IF(C1729="","",C1729*IF(Settings!$B$24=Settings!$C$6,1,IF(Settings!$B$24="USD",1/INDEX(Settings!$B$29:$B$40,MONTH(A1729)),INDEX(Settings!$B$29:$B$40,MONTH(A1729)))))</f>
        <v/>
      </c>
    </row>
    <row r="1730" customFormat="false" ht="15" hidden="false" customHeight="false" outlineLevel="0" collapsed="false">
      <c r="H1730" s="0" t="str">
        <f aca="false">IF(B1730="","",IF(COUNTIF(Campaigns!$A$7:$A$300,B1730)&gt;0,"✓",IF(N(C1730)=0,"– no spend","⚠ add to Campaigns tab")))</f>
        <v/>
      </c>
      <c r="I1730" s="83" t="str">
        <f aca="false">IF(C1730="","",C1730*IF(Settings!$B$24=Settings!$C$6,1,IF(Settings!$B$24="USD",1/INDEX(Settings!$B$29:$B$40,MONTH(A1730)),INDEX(Settings!$B$29:$B$40,MONTH(A1730)))))</f>
        <v/>
      </c>
    </row>
    <row r="1731" customFormat="false" ht="15" hidden="false" customHeight="false" outlineLevel="0" collapsed="false">
      <c r="H1731" s="0" t="str">
        <f aca="false">IF(B1731="","",IF(COUNTIF(Campaigns!$A$7:$A$300,B1731)&gt;0,"✓",IF(N(C1731)=0,"– no spend","⚠ add to Campaigns tab")))</f>
        <v/>
      </c>
      <c r="I1731" s="83" t="str">
        <f aca="false">IF(C1731="","",C1731*IF(Settings!$B$24=Settings!$C$6,1,IF(Settings!$B$24="USD",1/INDEX(Settings!$B$29:$B$40,MONTH(A1731)),INDEX(Settings!$B$29:$B$40,MONTH(A1731)))))</f>
        <v/>
      </c>
    </row>
    <row r="1732" customFormat="false" ht="15" hidden="false" customHeight="false" outlineLevel="0" collapsed="false">
      <c r="H1732" s="0" t="str">
        <f aca="false">IF(B1732="","",IF(COUNTIF(Campaigns!$A$7:$A$300,B1732)&gt;0,"✓",IF(N(C1732)=0,"– no spend","⚠ add to Campaigns tab")))</f>
        <v/>
      </c>
      <c r="I1732" s="83" t="str">
        <f aca="false">IF(C1732="","",C1732*IF(Settings!$B$24=Settings!$C$6,1,IF(Settings!$B$24="USD",1/INDEX(Settings!$B$29:$B$40,MONTH(A1732)),INDEX(Settings!$B$29:$B$40,MONTH(A1732)))))</f>
        <v/>
      </c>
    </row>
    <row r="1733" customFormat="false" ht="15" hidden="false" customHeight="false" outlineLevel="0" collapsed="false">
      <c r="H1733" s="0" t="str">
        <f aca="false">IF(B1733="","",IF(COUNTIF(Campaigns!$A$7:$A$300,B1733)&gt;0,"✓",IF(N(C1733)=0,"– no spend","⚠ add to Campaigns tab")))</f>
        <v/>
      </c>
      <c r="I1733" s="83" t="str">
        <f aca="false">IF(C1733="","",C1733*IF(Settings!$B$24=Settings!$C$6,1,IF(Settings!$B$24="USD",1/INDEX(Settings!$B$29:$B$40,MONTH(A1733)),INDEX(Settings!$B$29:$B$40,MONTH(A1733)))))</f>
        <v/>
      </c>
    </row>
    <row r="1734" customFormat="false" ht="15" hidden="false" customHeight="false" outlineLevel="0" collapsed="false">
      <c r="H1734" s="0" t="str">
        <f aca="false">IF(B1734="","",IF(COUNTIF(Campaigns!$A$7:$A$300,B1734)&gt;0,"✓",IF(N(C1734)=0,"– no spend","⚠ add to Campaigns tab")))</f>
        <v/>
      </c>
      <c r="I1734" s="83" t="str">
        <f aca="false">IF(C1734="","",C1734*IF(Settings!$B$24=Settings!$C$6,1,IF(Settings!$B$24="USD",1/INDEX(Settings!$B$29:$B$40,MONTH(A1734)),INDEX(Settings!$B$29:$B$40,MONTH(A1734)))))</f>
        <v/>
      </c>
    </row>
    <row r="1735" customFormat="false" ht="15" hidden="false" customHeight="false" outlineLevel="0" collapsed="false">
      <c r="H1735" s="0" t="str">
        <f aca="false">IF(B1735="","",IF(COUNTIF(Campaigns!$A$7:$A$300,B1735)&gt;0,"✓",IF(N(C1735)=0,"– no spend","⚠ add to Campaigns tab")))</f>
        <v/>
      </c>
      <c r="I1735" s="83" t="str">
        <f aca="false">IF(C1735="","",C1735*IF(Settings!$B$24=Settings!$C$6,1,IF(Settings!$B$24="USD",1/INDEX(Settings!$B$29:$B$40,MONTH(A1735)),INDEX(Settings!$B$29:$B$40,MONTH(A1735)))))</f>
        <v/>
      </c>
    </row>
    <row r="1736" customFormat="false" ht="15" hidden="false" customHeight="false" outlineLevel="0" collapsed="false">
      <c r="H1736" s="0" t="str">
        <f aca="false">IF(B1736="","",IF(COUNTIF(Campaigns!$A$7:$A$300,B1736)&gt;0,"✓",IF(N(C1736)=0,"– no spend","⚠ add to Campaigns tab")))</f>
        <v/>
      </c>
      <c r="I1736" s="83" t="str">
        <f aca="false">IF(C1736="","",C1736*IF(Settings!$B$24=Settings!$C$6,1,IF(Settings!$B$24="USD",1/INDEX(Settings!$B$29:$B$40,MONTH(A1736)),INDEX(Settings!$B$29:$B$40,MONTH(A1736)))))</f>
        <v/>
      </c>
    </row>
    <row r="1737" customFormat="false" ht="15" hidden="false" customHeight="false" outlineLevel="0" collapsed="false">
      <c r="H1737" s="0" t="str">
        <f aca="false">IF(B1737="","",IF(COUNTIF(Campaigns!$A$7:$A$300,B1737)&gt;0,"✓",IF(N(C1737)=0,"– no spend","⚠ add to Campaigns tab")))</f>
        <v/>
      </c>
      <c r="I1737" s="83" t="str">
        <f aca="false">IF(C1737="","",C1737*IF(Settings!$B$24=Settings!$C$6,1,IF(Settings!$B$24="USD",1/INDEX(Settings!$B$29:$B$40,MONTH(A1737)),INDEX(Settings!$B$29:$B$40,MONTH(A1737)))))</f>
        <v/>
      </c>
    </row>
    <row r="1738" customFormat="false" ht="15" hidden="false" customHeight="false" outlineLevel="0" collapsed="false">
      <c r="H1738" s="0" t="str">
        <f aca="false">IF(B1738="","",IF(COUNTIF(Campaigns!$A$7:$A$300,B1738)&gt;0,"✓",IF(N(C1738)=0,"– no spend","⚠ add to Campaigns tab")))</f>
        <v/>
      </c>
      <c r="I1738" s="83" t="str">
        <f aca="false">IF(C1738="","",C1738*IF(Settings!$B$24=Settings!$C$6,1,IF(Settings!$B$24="USD",1/INDEX(Settings!$B$29:$B$40,MONTH(A1738)),INDEX(Settings!$B$29:$B$40,MONTH(A1738)))))</f>
        <v/>
      </c>
    </row>
    <row r="1739" customFormat="false" ht="15" hidden="false" customHeight="false" outlineLevel="0" collapsed="false">
      <c r="H1739" s="0" t="str">
        <f aca="false">IF(B1739="","",IF(COUNTIF(Campaigns!$A$7:$A$300,B1739)&gt;0,"✓",IF(N(C1739)=0,"– no spend","⚠ add to Campaigns tab")))</f>
        <v/>
      </c>
      <c r="I1739" s="83" t="str">
        <f aca="false">IF(C1739="","",C1739*IF(Settings!$B$24=Settings!$C$6,1,IF(Settings!$B$24="USD",1/INDEX(Settings!$B$29:$B$40,MONTH(A1739)),INDEX(Settings!$B$29:$B$40,MONTH(A1739)))))</f>
        <v/>
      </c>
    </row>
    <row r="1740" customFormat="false" ht="15" hidden="false" customHeight="false" outlineLevel="0" collapsed="false">
      <c r="H1740" s="0" t="str">
        <f aca="false">IF(B1740="","",IF(COUNTIF(Campaigns!$A$7:$A$300,B1740)&gt;0,"✓",IF(N(C1740)=0,"– no spend","⚠ add to Campaigns tab")))</f>
        <v/>
      </c>
      <c r="I1740" s="83" t="str">
        <f aca="false">IF(C1740="","",C1740*IF(Settings!$B$24=Settings!$C$6,1,IF(Settings!$B$24="USD",1/INDEX(Settings!$B$29:$B$40,MONTH(A1740)),INDEX(Settings!$B$29:$B$40,MONTH(A1740)))))</f>
        <v/>
      </c>
    </row>
    <row r="1741" customFormat="false" ht="15" hidden="false" customHeight="false" outlineLevel="0" collapsed="false">
      <c r="H1741" s="0" t="str">
        <f aca="false">IF(B1741="","",IF(COUNTIF(Campaigns!$A$7:$A$300,B1741)&gt;0,"✓",IF(N(C1741)=0,"– no spend","⚠ add to Campaigns tab")))</f>
        <v/>
      </c>
      <c r="I1741" s="83" t="str">
        <f aca="false">IF(C1741="","",C1741*IF(Settings!$B$24=Settings!$C$6,1,IF(Settings!$B$24="USD",1/INDEX(Settings!$B$29:$B$40,MONTH(A1741)),INDEX(Settings!$B$29:$B$40,MONTH(A1741)))))</f>
        <v/>
      </c>
    </row>
    <row r="1742" customFormat="false" ht="15" hidden="false" customHeight="false" outlineLevel="0" collapsed="false">
      <c r="H1742" s="0" t="str">
        <f aca="false">IF(B1742="","",IF(COUNTIF(Campaigns!$A$7:$A$300,B1742)&gt;0,"✓",IF(N(C1742)=0,"– no spend","⚠ add to Campaigns tab")))</f>
        <v/>
      </c>
      <c r="I1742" s="83" t="str">
        <f aca="false">IF(C1742="","",C1742*IF(Settings!$B$24=Settings!$C$6,1,IF(Settings!$B$24="USD",1/INDEX(Settings!$B$29:$B$40,MONTH(A1742)),INDEX(Settings!$B$29:$B$40,MONTH(A1742)))))</f>
        <v/>
      </c>
    </row>
    <row r="1743" customFormat="false" ht="15" hidden="false" customHeight="false" outlineLevel="0" collapsed="false">
      <c r="H1743" s="0" t="str">
        <f aca="false">IF(B1743="","",IF(COUNTIF(Campaigns!$A$7:$A$300,B1743)&gt;0,"✓",IF(N(C1743)=0,"– no spend","⚠ add to Campaigns tab")))</f>
        <v/>
      </c>
      <c r="I1743" s="83" t="str">
        <f aca="false">IF(C1743="","",C1743*IF(Settings!$B$24=Settings!$C$6,1,IF(Settings!$B$24="USD",1/INDEX(Settings!$B$29:$B$40,MONTH(A1743)),INDEX(Settings!$B$29:$B$40,MONTH(A1743)))))</f>
        <v/>
      </c>
    </row>
    <row r="1744" customFormat="false" ht="15" hidden="false" customHeight="false" outlineLevel="0" collapsed="false">
      <c r="H1744" s="0" t="str">
        <f aca="false">IF(B1744="","",IF(COUNTIF(Campaigns!$A$7:$A$300,B1744)&gt;0,"✓",IF(N(C1744)=0,"– no spend","⚠ add to Campaigns tab")))</f>
        <v/>
      </c>
      <c r="I1744" s="83" t="str">
        <f aca="false">IF(C1744="","",C1744*IF(Settings!$B$24=Settings!$C$6,1,IF(Settings!$B$24="USD",1/INDEX(Settings!$B$29:$B$40,MONTH(A1744)),INDEX(Settings!$B$29:$B$40,MONTH(A1744)))))</f>
        <v/>
      </c>
    </row>
    <row r="1745" customFormat="false" ht="15" hidden="false" customHeight="false" outlineLevel="0" collapsed="false">
      <c r="H1745" s="0" t="str">
        <f aca="false">IF(B1745="","",IF(COUNTIF(Campaigns!$A$7:$A$300,B1745)&gt;0,"✓",IF(N(C1745)=0,"– no spend","⚠ add to Campaigns tab")))</f>
        <v/>
      </c>
      <c r="I1745" s="83" t="str">
        <f aca="false">IF(C1745="","",C1745*IF(Settings!$B$24=Settings!$C$6,1,IF(Settings!$B$24="USD",1/INDEX(Settings!$B$29:$B$40,MONTH(A1745)),INDEX(Settings!$B$29:$B$40,MONTH(A1745)))))</f>
        <v/>
      </c>
    </row>
    <row r="1746" customFormat="false" ht="15" hidden="false" customHeight="false" outlineLevel="0" collapsed="false">
      <c r="H1746" s="0" t="str">
        <f aca="false">IF(B1746="","",IF(COUNTIF(Campaigns!$A$7:$A$300,B1746)&gt;0,"✓",IF(N(C1746)=0,"– no spend","⚠ add to Campaigns tab")))</f>
        <v/>
      </c>
      <c r="I1746" s="83" t="str">
        <f aca="false">IF(C1746="","",C1746*IF(Settings!$B$24=Settings!$C$6,1,IF(Settings!$B$24="USD",1/INDEX(Settings!$B$29:$B$40,MONTH(A1746)),INDEX(Settings!$B$29:$B$40,MONTH(A1746)))))</f>
        <v/>
      </c>
    </row>
    <row r="1747" customFormat="false" ht="15" hidden="false" customHeight="false" outlineLevel="0" collapsed="false">
      <c r="H1747" s="0" t="str">
        <f aca="false">IF(B1747="","",IF(COUNTIF(Campaigns!$A$7:$A$300,B1747)&gt;0,"✓",IF(N(C1747)=0,"– no spend","⚠ add to Campaigns tab")))</f>
        <v/>
      </c>
      <c r="I1747" s="83" t="str">
        <f aca="false">IF(C1747="","",C1747*IF(Settings!$B$24=Settings!$C$6,1,IF(Settings!$B$24="USD",1/INDEX(Settings!$B$29:$B$40,MONTH(A1747)),INDEX(Settings!$B$29:$B$40,MONTH(A1747)))))</f>
        <v/>
      </c>
    </row>
    <row r="1748" customFormat="false" ht="15" hidden="false" customHeight="false" outlineLevel="0" collapsed="false">
      <c r="H1748" s="0" t="str">
        <f aca="false">IF(B1748="","",IF(COUNTIF(Campaigns!$A$7:$A$300,B1748)&gt;0,"✓",IF(N(C1748)=0,"– no spend","⚠ add to Campaigns tab")))</f>
        <v/>
      </c>
      <c r="I1748" s="83" t="str">
        <f aca="false">IF(C1748="","",C1748*IF(Settings!$B$24=Settings!$C$6,1,IF(Settings!$B$24="USD",1/INDEX(Settings!$B$29:$B$40,MONTH(A1748)),INDEX(Settings!$B$29:$B$40,MONTH(A1748)))))</f>
        <v/>
      </c>
    </row>
    <row r="1749" customFormat="false" ht="15" hidden="false" customHeight="false" outlineLevel="0" collapsed="false">
      <c r="H1749" s="0" t="str">
        <f aca="false">IF(B1749="","",IF(COUNTIF(Campaigns!$A$7:$A$300,B1749)&gt;0,"✓",IF(N(C1749)=0,"– no spend","⚠ add to Campaigns tab")))</f>
        <v/>
      </c>
      <c r="I1749" s="83" t="str">
        <f aca="false">IF(C1749="","",C1749*IF(Settings!$B$24=Settings!$C$6,1,IF(Settings!$B$24="USD",1/INDEX(Settings!$B$29:$B$40,MONTH(A1749)),INDEX(Settings!$B$29:$B$40,MONTH(A1749)))))</f>
        <v/>
      </c>
    </row>
    <row r="1750" customFormat="false" ht="15" hidden="false" customHeight="false" outlineLevel="0" collapsed="false">
      <c r="H1750" s="0" t="str">
        <f aca="false">IF(B1750="","",IF(COUNTIF(Campaigns!$A$7:$A$300,B1750)&gt;0,"✓",IF(N(C1750)=0,"– no spend","⚠ add to Campaigns tab")))</f>
        <v/>
      </c>
      <c r="I1750" s="83" t="str">
        <f aca="false">IF(C1750="","",C1750*IF(Settings!$B$24=Settings!$C$6,1,IF(Settings!$B$24="USD",1/INDEX(Settings!$B$29:$B$40,MONTH(A1750)),INDEX(Settings!$B$29:$B$40,MONTH(A1750)))))</f>
        <v/>
      </c>
    </row>
    <row r="1751" customFormat="false" ht="15" hidden="false" customHeight="false" outlineLevel="0" collapsed="false">
      <c r="H1751" s="0" t="str">
        <f aca="false">IF(B1751="","",IF(COUNTIF(Campaigns!$A$7:$A$300,B1751)&gt;0,"✓",IF(N(C1751)=0,"– no spend","⚠ add to Campaigns tab")))</f>
        <v/>
      </c>
      <c r="I1751" s="83" t="str">
        <f aca="false">IF(C1751="","",C1751*IF(Settings!$B$24=Settings!$C$6,1,IF(Settings!$B$24="USD",1/INDEX(Settings!$B$29:$B$40,MONTH(A1751)),INDEX(Settings!$B$29:$B$40,MONTH(A1751)))))</f>
        <v/>
      </c>
    </row>
    <row r="1752" customFormat="false" ht="15" hidden="false" customHeight="false" outlineLevel="0" collapsed="false">
      <c r="H1752" s="0" t="str">
        <f aca="false">IF(B1752="","",IF(COUNTIF(Campaigns!$A$7:$A$300,B1752)&gt;0,"✓",IF(N(C1752)=0,"– no spend","⚠ add to Campaigns tab")))</f>
        <v/>
      </c>
      <c r="I1752" s="83" t="str">
        <f aca="false">IF(C1752="","",C1752*IF(Settings!$B$24=Settings!$C$6,1,IF(Settings!$B$24="USD",1/INDEX(Settings!$B$29:$B$40,MONTH(A1752)),INDEX(Settings!$B$29:$B$40,MONTH(A1752)))))</f>
        <v/>
      </c>
    </row>
    <row r="1753" customFormat="false" ht="15" hidden="false" customHeight="false" outlineLevel="0" collapsed="false">
      <c r="H1753" s="0" t="str">
        <f aca="false">IF(B1753="","",IF(COUNTIF(Campaigns!$A$7:$A$300,B1753)&gt;0,"✓",IF(N(C1753)=0,"– no spend","⚠ add to Campaigns tab")))</f>
        <v/>
      </c>
      <c r="I1753" s="83" t="str">
        <f aca="false">IF(C1753="","",C1753*IF(Settings!$B$24=Settings!$C$6,1,IF(Settings!$B$24="USD",1/INDEX(Settings!$B$29:$B$40,MONTH(A1753)),INDEX(Settings!$B$29:$B$40,MONTH(A1753)))))</f>
        <v/>
      </c>
    </row>
    <row r="1754" customFormat="false" ht="15" hidden="false" customHeight="false" outlineLevel="0" collapsed="false">
      <c r="H1754" s="0" t="str">
        <f aca="false">IF(B1754="","",IF(COUNTIF(Campaigns!$A$7:$A$300,B1754)&gt;0,"✓",IF(N(C1754)=0,"– no spend","⚠ add to Campaigns tab")))</f>
        <v/>
      </c>
      <c r="I1754" s="83" t="str">
        <f aca="false">IF(C1754="","",C1754*IF(Settings!$B$24=Settings!$C$6,1,IF(Settings!$B$24="USD",1/INDEX(Settings!$B$29:$B$40,MONTH(A1754)),INDEX(Settings!$B$29:$B$40,MONTH(A1754)))))</f>
        <v/>
      </c>
    </row>
    <row r="1755" customFormat="false" ht="15" hidden="false" customHeight="false" outlineLevel="0" collapsed="false">
      <c r="H1755" s="0" t="str">
        <f aca="false">IF(B1755="","",IF(COUNTIF(Campaigns!$A$7:$A$300,B1755)&gt;0,"✓",IF(N(C1755)=0,"– no spend","⚠ add to Campaigns tab")))</f>
        <v/>
      </c>
      <c r="I1755" s="83" t="str">
        <f aca="false">IF(C1755="","",C1755*IF(Settings!$B$24=Settings!$C$6,1,IF(Settings!$B$24="USD",1/INDEX(Settings!$B$29:$B$40,MONTH(A1755)),INDEX(Settings!$B$29:$B$40,MONTH(A1755)))))</f>
        <v/>
      </c>
    </row>
    <row r="1756" customFormat="false" ht="15" hidden="false" customHeight="false" outlineLevel="0" collapsed="false">
      <c r="H1756" s="0" t="str">
        <f aca="false">IF(B1756="","",IF(COUNTIF(Campaigns!$A$7:$A$300,B1756)&gt;0,"✓",IF(N(C1756)=0,"– no spend","⚠ add to Campaigns tab")))</f>
        <v/>
      </c>
      <c r="I1756" s="83" t="str">
        <f aca="false">IF(C1756="","",C1756*IF(Settings!$B$24=Settings!$C$6,1,IF(Settings!$B$24="USD",1/INDEX(Settings!$B$29:$B$40,MONTH(A1756)),INDEX(Settings!$B$29:$B$40,MONTH(A1756)))))</f>
        <v/>
      </c>
    </row>
    <row r="1757" customFormat="false" ht="15" hidden="false" customHeight="false" outlineLevel="0" collapsed="false">
      <c r="H1757" s="0" t="str">
        <f aca="false">IF(B1757="","",IF(COUNTIF(Campaigns!$A$7:$A$300,B1757)&gt;0,"✓",IF(N(C1757)=0,"– no spend","⚠ add to Campaigns tab")))</f>
        <v/>
      </c>
      <c r="I1757" s="83" t="str">
        <f aca="false">IF(C1757="","",C1757*IF(Settings!$B$24=Settings!$C$6,1,IF(Settings!$B$24="USD",1/INDEX(Settings!$B$29:$B$40,MONTH(A1757)),INDEX(Settings!$B$29:$B$40,MONTH(A1757)))))</f>
        <v/>
      </c>
    </row>
    <row r="1758" customFormat="false" ht="15" hidden="false" customHeight="false" outlineLevel="0" collapsed="false">
      <c r="H1758" s="0" t="str">
        <f aca="false">IF(B1758="","",IF(COUNTIF(Campaigns!$A$7:$A$300,B1758)&gt;0,"✓",IF(N(C1758)=0,"– no spend","⚠ add to Campaigns tab")))</f>
        <v/>
      </c>
      <c r="I1758" s="83" t="str">
        <f aca="false">IF(C1758="","",C1758*IF(Settings!$B$24=Settings!$C$6,1,IF(Settings!$B$24="USD",1/INDEX(Settings!$B$29:$B$40,MONTH(A1758)),INDEX(Settings!$B$29:$B$40,MONTH(A1758)))))</f>
        <v/>
      </c>
    </row>
    <row r="1759" customFormat="false" ht="15" hidden="false" customHeight="false" outlineLevel="0" collapsed="false">
      <c r="H1759" s="0" t="str">
        <f aca="false">IF(B1759="","",IF(COUNTIF(Campaigns!$A$7:$A$300,B1759)&gt;0,"✓",IF(N(C1759)=0,"– no spend","⚠ add to Campaigns tab")))</f>
        <v/>
      </c>
      <c r="I1759" s="83" t="str">
        <f aca="false">IF(C1759="","",C1759*IF(Settings!$B$24=Settings!$C$6,1,IF(Settings!$B$24="USD",1/INDEX(Settings!$B$29:$B$40,MONTH(A1759)),INDEX(Settings!$B$29:$B$40,MONTH(A1759)))))</f>
        <v/>
      </c>
    </row>
    <row r="1760" customFormat="false" ht="15" hidden="false" customHeight="false" outlineLevel="0" collapsed="false">
      <c r="H1760" s="0" t="str">
        <f aca="false">IF(B1760="","",IF(COUNTIF(Campaigns!$A$7:$A$300,B1760)&gt;0,"✓",IF(N(C1760)=0,"– no spend","⚠ add to Campaigns tab")))</f>
        <v/>
      </c>
      <c r="I1760" s="83" t="str">
        <f aca="false">IF(C1760="","",C1760*IF(Settings!$B$24=Settings!$C$6,1,IF(Settings!$B$24="USD",1/INDEX(Settings!$B$29:$B$40,MONTH(A1760)),INDEX(Settings!$B$29:$B$40,MONTH(A1760)))))</f>
        <v/>
      </c>
    </row>
    <row r="1761" customFormat="false" ht="15" hidden="false" customHeight="false" outlineLevel="0" collapsed="false">
      <c r="H1761" s="0" t="str">
        <f aca="false">IF(B1761="","",IF(COUNTIF(Campaigns!$A$7:$A$300,B1761)&gt;0,"✓",IF(N(C1761)=0,"– no spend","⚠ add to Campaigns tab")))</f>
        <v/>
      </c>
      <c r="I1761" s="83" t="str">
        <f aca="false">IF(C1761="","",C1761*IF(Settings!$B$24=Settings!$C$6,1,IF(Settings!$B$24="USD",1/INDEX(Settings!$B$29:$B$40,MONTH(A1761)),INDEX(Settings!$B$29:$B$40,MONTH(A1761)))))</f>
        <v/>
      </c>
    </row>
    <row r="1762" customFormat="false" ht="15" hidden="false" customHeight="false" outlineLevel="0" collapsed="false">
      <c r="H1762" s="0" t="str">
        <f aca="false">IF(B1762="","",IF(COUNTIF(Campaigns!$A$7:$A$300,B1762)&gt;0,"✓",IF(N(C1762)=0,"– no spend","⚠ add to Campaigns tab")))</f>
        <v/>
      </c>
      <c r="I1762" s="83" t="str">
        <f aca="false">IF(C1762="","",C1762*IF(Settings!$B$24=Settings!$C$6,1,IF(Settings!$B$24="USD",1/INDEX(Settings!$B$29:$B$40,MONTH(A1762)),INDEX(Settings!$B$29:$B$40,MONTH(A1762)))))</f>
        <v/>
      </c>
    </row>
    <row r="1763" customFormat="false" ht="15" hidden="false" customHeight="false" outlineLevel="0" collapsed="false">
      <c r="H1763" s="0" t="str">
        <f aca="false">IF(B1763="","",IF(COUNTIF(Campaigns!$A$7:$A$300,B1763)&gt;0,"✓",IF(N(C1763)=0,"– no spend","⚠ add to Campaigns tab")))</f>
        <v/>
      </c>
      <c r="I1763" s="83" t="str">
        <f aca="false">IF(C1763="","",C1763*IF(Settings!$B$24=Settings!$C$6,1,IF(Settings!$B$24="USD",1/INDEX(Settings!$B$29:$B$40,MONTH(A1763)),INDEX(Settings!$B$29:$B$40,MONTH(A1763)))))</f>
        <v/>
      </c>
    </row>
    <row r="1764" customFormat="false" ht="15" hidden="false" customHeight="false" outlineLevel="0" collapsed="false">
      <c r="H1764" s="0" t="str">
        <f aca="false">IF(B1764="","",IF(COUNTIF(Campaigns!$A$7:$A$300,B1764)&gt;0,"✓",IF(N(C1764)=0,"– no spend","⚠ add to Campaigns tab")))</f>
        <v/>
      </c>
      <c r="I1764" s="83" t="str">
        <f aca="false">IF(C1764="","",C1764*IF(Settings!$B$24=Settings!$C$6,1,IF(Settings!$B$24="USD",1/INDEX(Settings!$B$29:$B$40,MONTH(A1764)),INDEX(Settings!$B$29:$B$40,MONTH(A1764)))))</f>
        <v/>
      </c>
    </row>
    <row r="1765" customFormat="false" ht="15" hidden="false" customHeight="false" outlineLevel="0" collapsed="false">
      <c r="H1765" s="0" t="str">
        <f aca="false">IF(B1765="","",IF(COUNTIF(Campaigns!$A$7:$A$300,B1765)&gt;0,"✓",IF(N(C1765)=0,"– no spend","⚠ add to Campaigns tab")))</f>
        <v/>
      </c>
      <c r="I1765" s="83" t="str">
        <f aca="false">IF(C1765="","",C1765*IF(Settings!$B$24=Settings!$C$6,1,IF(Settings!$B$24="USD",1/INDEX(Settings!$B$29:$B$40,MONTH(A1765)),INDEX(Settings!$B$29:$B$40,MONTH(A1765)))))</f>
        <v/>
      </c>
    </row>
    <row r="1766" customFormat="false" ht="15" hidden="false" customHeight="false" outlineLevel="0" collapsed="false">
      <c r="H1766" s="0" t="str">
        <f aca="false">IF(B1766="","",IF(COUNTIF(Campaigns!$A$7:$A$300,B1766)&gt;0,"✓",IF(N(C1766)=0,"– no spend","⚠ add to Campaigns tab")))</f>
        <v/>
      </c>
      <c r="I1766" s="83" t="str">
        <f aca="false">IF(C1766="","",C1766*IF(Settings!$B$24=Settings!$C$6,1,IF(Settings!$B$24="USD",1/INDEX(Settings!$B$29:$B$40,MONTH(A1766)),INDEX(Settings!$B$29:$B$40,MONTH(A1766)))))</f>
        <v/>
      </c>
    </row>
    <row r="1767" customFormat="false" ht="15" hidden="false" customHeight="false" outlineLevel="0" collapsed="false">
      <c r="H1767" s="0" t="str">
        <f aca="false">IF(B1767="","",IF(COUNTIF(Campaigns!$A$7:$A$300,B1767)&gt;0,"✓",IF(N(C1767)=0,"– no spend","⚠ add to Campaigns tab")))</f>
        <v/>
      </c>
      <c r="I1767" s="83" t="str">
        <f aca="false">IF(C1767="","",C1767*IF(Settings!$B$24=Settings!$C$6,1,IF(Settings!$B$24="USD",1/INDEX(Settings!$B$29:$B$40,MONTH(A1767)),INDEX(Settings!$B$29:$B$40,MONTH(A1767)))))</f>
        <v/>
      </c>
    </row>
    <row r="1768" customFormat="false" ht="15" hidden="false" customHeight="false" outlineLevel="0" collapsed="false">
      <c r="H1768" s="0" t="str">
        <f aca="false">IF(B1768="","",IF(COUNTIF(Campaigns!$A$7:$A$300,B1768)&gt;0,"✓",IF(N(C1768)=0,"– no spend","⚠ add to Campaigns tab")))</f>
        <v/>
      </c>
      <c r="I1768" s="83" t="str">
        <f aca="false">IF(C1768="","",C1768*IF(Settings!$B$24=Settings!$C$6,1,IF(Settings!$B$24="USD",1/INDEX(Settings!$B$29:$B$40,MONTH(A1768)),INDEX(Settings!$B$29:$B$40,MONTH(A1768)))))</f>
        <v/>
      </c>
    </row>
    <row r="1769" customFormat="false" ht="15" hidden="false" customHeight="false" outlineLevel="0" collapsed="false">
      <c r="H1769" s="0" t="str">
        <f aca="false">IF(B1769="","",IF(COUNTIF(Campaigns!$A$7:$A$300,B1769)&gt;0,"✓",IF(N(C1769)=0,"– no spend","⚠ add to Campaigns tab")))</f>
        <v/>
      </c>
      <c r="I1769" s="83" t="str">
        <f aca="false">IF(C1769="","",C1769*IF(Settings!$B$24=Settings!$C$6,1,IF(Settings!$B$24="USD",1/INDEX(Settings!$B$29:$B$40,MONTH(A1769)),INDEX(Settings!$B$29:$B$40,MONTH(A1769)))))</f>
        <v/>
      </c>
    </row>
    <row r="1770" customFormat="false" ht="15" hidden="false" customHeight="false" outlineLevel="0" collapsed="false">
      <c r="H1770" s="0" t="str">
        <f aca="false">IF(B1770="","",IF(COUNTIF(Campaigns!$A$7:$A$300,B1770)&gt;0,"✓",IF(N(C1770)=0,"– no spend","⚠ add to Campaigns tab")))</f>
        <v/>
      </c>
      <c r="I1770" s="83" t="str">
        <f aca="false">IF(C1770="","",C1770*IF(Settings!$B$24=Settings!$C$6,1,IF(Settings!$B$24="USD",1/INDEX(Settings!$B$29:$B$40,MONTH(A1770)),INDEX(Settings!$B$29:$B$40,MONTH(A1770)))))</f>
        <v/>
      </c>
    </row>
    <row r="1771" customFormat="false" ht="15" hidden="false" customHeight="false" outlineLevel="0" collapsed="false">
      <c r="H1771" s="0" t="str">
        <f aca="false">IF(B1771="","",IF(COUNTIF(Campaigns!$A$7:$A$300,B1771)&gt;0,"✓",IF(N(C1771)=0,"– no spend","⚠ add to Campaigns tab")))</f>
        <v/>
      </c>
      <c r="I1771" s="83" t="str">
        <f aca="false">IF(C1771="","",C1771*IF(Settings!$B$24=Settings!$C$6,1,IF(Settings!$B$24="USD",1/INDEX(Settings!$B$29:$B$40,MONTH(A1771)),INDEX(Settings!$B$29:$B$40,MONTH(A1771)))))</f>
        <v/>
      </c>
    </row>
    <row r="1772" customFormat="false" ht="15" hidden="false" customHeight="false" outlineLevel="0" collapsed="false">
      <c r="H1772" s="0" t="str">
        <f aca="false">IF(B1772="","",IF(COUNTIF(Campaigns!$A$7:$A$300,B1772)&gt;0,"✓",IF(N(C1772)=0,"– no spend","⚠ add to Campaigns tab")))</f>
        <v/>
      </c>
      <c r="I1772" s="83" t="str">
        <f aca="false">IF(C1772="","",C1772*IF(Settings!$B$24=Settings!$C$6,1,IF(Settings!$B$24="USD",1/INDEX(Settings!$B$29:$B$40,MONTH(A1772)),INDEX(Settings!$B$29:$B$40,MONTH(A1772)))))</f>
        <v/>
      </c>
    </row>
    <row r="1773" customFormat="false" ht="15" hidden="false" customHeight="false" outlineLevel="0" collapsed="false">
      <c r="H1773" s="0" t="str">
        <f aca="false">IF(B1773="","",IF(COUNTIF(Campaigns!$A$7:$A$300,B1773)&gt;0,"✓",IF(N(C1773)=0,"– no spend","⚠ add to Campaigns tab")))</f>
        <v/>
      </c>
      <c r="I1773" s="83" t="str">
        <f aca="false">IF(C1773="","",C1773*IF(Settings!$B$24=Settings!$C$6,1,IF(Settings!$B$24="USD",1/INDEX(Settings!$B$29:$B$40,MONTH(A1773)),INDEX(Settings!$B$29:$B$40,MONTH(A1773)))))</f>
        <v/>
      </c>
    </row>
    <row r="1774" customFormat="false" ht="15" hidden="false" customHeight="false" outlineLevel="0" collapsed="false">
      <c r="H1774" s="0" t="str">
        <f aca="false">IF(B1774="","",IF(COUNTIF(Campaigns!$A$7:$A$300,B1774)&gt;0,"✓",IF(N(C1774)=0,"– no spend","⚠ add to Campaigns tab")))</f>
        <v/>
      </c>
      <c r="I1774" s="83" t="str">
        <f aca="false">IF(C1774="","",C1774*IF(Settings!$B$24=Settings!$C$6,1,IF(Settings!$B$24="USD",1/INDEX(Settings!$B$29:$B$40,MONTH(A1774)),INDEX(Settings!$B$29:$B$40,MONTH(A1774)))))</f>
        <v/>
      </c>
    </row>
    <row r="1775" customFormat="false" ht="15" hidden="false" customHeight="false" outlineLevel="0" collapsed="false">
      <c r="H1775" s="0" t="str">
        <f aca="false">IF(B1775="","",IF(COUNTIF(Campaigns!$A$7:$A$300,B1775)&gt;0,"✓",IF(N(C1775)=0,"– no spend","⚠ add to Campaigns tab")))</f>
        <v/>
      </c>
      <c r="I1775" s="83" t="str">
        <f aca="false">IF(C1775="","",C1775*IF(Settings!$B$24=Settings!$C$6,1,IF(Settings!$B$24="USD",1/INDEX(Settings!$B$29:$B$40,MONTH(A1775)),INDEX(Settings!$B$29:$B$40,MONTH(A1775)))))</f>
        <v/>
      </c>
    </row>
    <row r="1776" customFormat="false" ht="15" hidden="false" customHeight="false" outlineLevel="0" collapsed="false">
      <c r="H1776" s="0" t="str">
        <f aca="false">IF(B1776="","",IF(COUNTIF(Campaigns!$A$7:$A$300,B1776)&gt;0,"✓",IF(N(C1776)=0,"– no spend","⚠ add to Campaigns tab")))</f>
        <v/>
      </c>
      <c r="I1776" s="83" t="str">
        <f aca="false">IF(C1776="","",C1776*IF(Settings!$B$24=Settings!$C$6,1,IF(Settings!$B$24="USD",1/INDEX(Settings!$B$29:$B$40,MONTH(A1776)),INDEX(Settings!$B$29:$B$40,MONTH(A1776)))))</f>
        <v/>
      </c>
    </row>
    <row r="1777" customFormat="false" ht="15" hidden="false" customHeight="false" outlineLevel="0" collapsed="false">
      <c r="H1777" s="0" t="str">
        <f aca="false">IF(B1777="","",IF(COUNTIF(Campaigns!$A$7:$A$300,B1777)&gt;0,"✓",IF(N(C1777)=0,"– no spend","⚠ add to Campaigns tab")))</f>
        <v/>
      </c>
      <c r="I1777" s="83" t="str">
        <f aca="false">IF(C1777="","",C1777*IF(Settings!$B$24=Settings!$C$6,1,IF(Settings!$B$24="USD",1/INDEX(Settings!$B$29:$B$40,MONTH(A1777)),INDEX(Settings!$B$29:$B$40,MONTH(A1777)))))</f>
        <v/>
      </c>
    </row>
    <row r="1778" customFormat="false" ht="15" hidden="false" customHeight="false" outlineLevel="0" collapsed="false">
      <c r="H1778" s="0" t="str">
        <f aca="false">IF(B1778="","",IF(COUNTIF(Campaigns!$A$7:$A$300,B1778)&gt;0,"✓",IF(N(C1778)=0,"– no spend","⚠ add to Campaigns tab")))</f>
        <v/>
      </c>
      <c r="I1778" s="83" t="str">
        <f aca="false">IF(C1778="","",C1778*IF(Settings!$B$24=Settings!$C$6,1,IF(Settings!$B$24="USD",1/INDEX(Settings!$B$29:$B$40,MONTH(A1778)),INDEX(Settings!$B$29:$B$40,MONTH(A1778)))))</f>
        <v/>
      </c>
    </row>
    <row r="1779" customFormat="false" ht="15" hidden="false" customHeight="false" outlineLevel="0" collapsed="false">
      <c r="H1779" s="0" t="str">
        <f aca="false">IF(B1779="","",IF(COUNTIF(Campaigns!$A$7:$A$300,B1779)&gt;0,"✓",IF(N(C1779)=0,"– no spend","⚠ add to Campaigns tab")))</f>
        <v/>
      </c>
      <c r="I1779" s="83" t="str">
        <f aca="false">IF(C1779="","",C1779*IF(Settings!$B$24=Settings!$C$6,1,IF(Settings!$B$24="USD",1/INDEX(Settings!$B$29:$B$40,MONTH(A1779)),INDEX(Settings!$B$29:$B$40,MONTH(A1779)))))</f>
        <v/>
      </c>
    </row>
    <row r="1780" customFormat="false" ht="15" hidden="false" customHeight="false" outlineLevel="0" collapsed="false">
      <c r="H1780" s="0" t="str">
        <f aca="false">IF(B1780="","",IF(COUNTIF(Campaigns!$A$7:$A$300,B1780)&gt;0,"✓",IF(N(C1780)=0,"– no spend","⚠ add to Campaigns tab")))</f>
        <v/>
      </c>
      <c r="I1780" s="83" t="str">
        <f aca="false">IF(C1780="","",C1780*IF(Settings!$B$24=Settings!$C$6,1,IF(Settings!$B$24="USD",1/INDEX(Settings!$B$29:$B$40,MONTH(A1780)),INDEX(Settings!$B$29:$B$40,MONTH(A1780)))))</f>
        <v/>
      </c>
    </row>
    <row r="1781" customFormat="false" ht="15" hidden="false" customHeight="false" outlineLevel="0" collapsed="false">
      <c r="H1781" s="0" t="str">
        <f aca="false">IF(B1781="","",IF(COUNTIF(Campaigns!$A$7:$A$300,B1781)&gt;0,"✓",IF(N(C1781)=0,"– no spend","⚠ add to Campaigns tab")))</f>
        <v/>
      </c>
      <c r="I1781" s="83" t="str">
        <f aca="false">IF(C1781="","",C1781*IF(Settings!$B$24=Settings!$C$6,1,IF(Settings!$B$24="USD",1/INDEX(Settings!$B$29:$B$40,MONTH(A1781)),INDEX(Settings!$B$29:$B$40,MONTH(A1781)))))</f>
        <v/>
      </c>
    </row>
    <row r="1782" customFormat="false" ht="15" hidden="false" customHeight="false" outlineLevel="0" collapsed="false">
      <c r="H1782" s="0" t="str">
        <f aca="false">IF(B1782="","",IF(COUNTIF(Campaigns!$A$7:$A$300,B1782)&gt;0,"✓",IF(N(C1782)=0,"– no spend","⚠ add to Campaigns tab")))</f>
        <v/>
      </c>
      <c r="I1782" s="83" t="str">
        <f aca="false">IF(C1782="","",C1782*IF(Settings!$B$24=Settings!$C$6,1,IF(Settings!$B$24="USD",1/INDEX(Settings!$B$29:$B$40,MONTH(A1782)),INDEX(Settings!$B$29:$B$40,MONTH(A1782)))))</f>
        <v/>
      </c>
    </row>
    <row r="1783" customFormat="false" ht="15" hidden="false" customHeight="false" outlineLevel="0" collapsed="false">
      <c r="H1783" s="0" t="str">
        <f aca="false">IF(B1783="","",IF(COUNTIF(Campaigns!$A$7:$A$300,B1783)&gt;0,"✓",IF(N(C1783)=0,"– no spend","⚠ add to Campaigns tab")))</f>
        <v/>
      </c>
      <c r="I1783" s="83" t="str">
        <f aca="false">IF(C1783="","",C1783*IF(Settings!$B$24=Settings!$C$6,1,IF(Settings!$B$24="USD",1/INDEX(Settings!$B$29:$B$40,MONTH(A1783)),INDEX(Settings!$B$29:$B$40,MONTH(A1783)))))</f>
        <v/>
      </c>
    </row>
    <row r="1784" customFormat="false" ht="15" hidden="false" customHeight="false" outlineLevel="0" collapsed="false">
      <c r="H1784" s="0" t="str">
        <f aca="false">IF(B1784="","",IF(COUNTIF(Campaigns!$A$7:$A$300,B1784)&gt;0,"✓",IF(N(C1784)=0,"– no spend","⚠ add to Campaigns tab")))</f>
        <v/>
      </c>
      <c r="I1784" s="83" t="str">
        <f aca="false">IF(C1784="","",C1784*IF(Settings!$B$24=Settings!$C$6,1,IF(Settings!$B$24="USD",1/INDEX(Settings!$B$29:$B$40,MONTH(A1784)),INDEX(Settings!$B$29:$B$40,MONTH(A1784)))))</f>
        <v/>
      </c>
    </row>
    <row r="1785" customFormat="false" ht="15" hidden="false" customHeight="false" outlineLevel="0" collapsed="false">
      <c r="H1785" s="0" t="str">
        <f aca="false">IF(B1785="","",IF(COUNTIF(Campaigns!$A$7:$A$300,B1785)&gt;0,"✓",IF(N(C1785)=0,"– no spend","⚠ add to Campaigns tab")))</f>
        <v/>
      </c>
      <c r="I1785" s="83" t="str">
        <f aca="false">IF(C1785="","",C1785*IF(Settings!$B$24=Settings!$C$6,1,IF(Settings!$B$24="USD",1/INDEX(Settings!$B$29:$B$40,MONTH(A1785)),INDEX(Settings!$B$29:$B$40,MONTH(A1785)))))</f>
        <v/>
      </c>
    </row>
    <row r="1786" customFormat="false" ht="15" hidden="false" customHeight="false" outlineLevel="0" collapsed="false">
      <c r="H1786" s="0" t="str">
        <f aca="false">IF(B1786="","",IF(COUNTIF(Campaigns!$A$7:$A$300,B1786)&gt;0,"✓",IF(N(C1786)=0,"– no spend","⚠ add to Campaigns tab")))</f>
        <v/>
      </c>
      <c r="I1786" s="83" t="str">
        <f aca="false">IF(C1786="","",C1786*IF(Settings!$B$24=Settings!$C$6,1,IF(Settings!$B$24="USD",1/INDEX(Settings!$B$29:$B$40,MONTH(A1786)),INDEX(Settings!$B$29:$B$40,MONTH(A1786)))))</f>
        <v/>
      </c>
    </row>
    <row r="1787" customFormat="false" ht="15" hidden="false" customHeight="false" outlineLevel="0" collapsed="false">
      <c r="H1787" s="0" t="str">
        <f aca="false">IF(B1787="","",IF(COUNTIF(Campaigns!$A$7:$A$300,B1787)&gt;0,"✓",IF(N(C1787)=0,"– no spend","⚠ add to Campaigns tab")))</f>
        <v/>
      </c>
      <c r="I1787" s="83" t="str">
        <f aca="false">IF(C1787="","",C1787*IF(Settings!$B$24=Settings!$C$6,1,IF(Settings!$B$24="USD",1/INDEX(Settings!$B$29:$B$40,MONTH(A1787)),INDEX(Settings!$B$29:$B$40,MONTH(A1787)))))</f>
        <v/>
      </c>
    </row>
    <row r="1788" customFormat="false" ht="15" hidden="false" customHeight="false" outlineLevel="0" collapsed="false">
      <c r="H1788" s="0" t="str">
        <f aca="false">IF(B1788="","",IF(COUNTIF(Campaigns!$A$7:$A$300,B1788)&gt;0,"✓",IF(N(C1788)=0,"– no spend","⚠ add to Campaigns tab")))</f>
        <v/>
      </c>
      <c r="I1788" s="83" t="str">
        <f aca="false">IF(C1788="","",C1788*IF(Settings!$B$24=Settings!$C$6,1,IF(Settings!$B$24="USD",1/INDEX(Settings!$B$29:$B$40,MONTH(A1788)),INDEX(Settings!$B$29:$B$40,MONTH(A1788)))))</f>
        <v/>
      </c>
    </row>
    <row r="1789" customFormat="false" ht="15" hidden="false" customHeight="false" outlineLevel="0" collapsed="false">
      <c r="H1789" s="0" t="str">
        <f aca="false">IF(B1789="","",IF(COUNTIF(Campaigns!$A$7:$A$300,B1789)&gt;0,"✓",IF(N(C1789)=0,"– no spend","⚠ add to Campaigns tab")))</f>
        <v/>
      </c>
      <c r="I1789" s="83" t="str">
        <f aca="false">IF(C1789="","",C1789*IF(Settings!$B$24=Settings!$C$6,1,IF(Settings!$B$24="USD",1/INDEX(Settings!$B$29:$B$40,MONTH(A1789)),INDEX(Settings!$B$29:$B$40,MONTH(A1789)))))</f>
        <v/>
      </c>
    </row>
    <row r="1790" customFormat="false" ht="15" hidden="false" customHeight="false" outlineLevel="0" collapsed="false">
      <c r="H1790" s="0" t="str">
        <f aca="false">IF(B1790="","",IF(COUNTIF(Campaigns!$A$7:$A$300,B1790)&gt;0,"✓",IF(N(C1790)=0,"– no spend","⚠ add to Campaigns tab")))</f>
        <v/>
      </c>
      <c r="I1790" s="83" t="str">
        <f aca="false">IF(C1790="","",C1790*IF(Settings!$B$24=Settings!$C$6,1,IF(Settings!$B$24="USD",1/INDEX(Settings!$B$29:$B$40,MONTH(A1790)),INDEX(Settings!$B$29:$B$40,MONTH(A1790)))))</f>
        <v/>
      </c>
    </row>
    <row r="1791" customFormat="false" ht="15" hidden="false" customHeight="false" outlineLevel="0" collapsed="false">
      <c r="H1791" s="0" t="str">
        <f aca="false">IF(B1791="","",IF(COUNTIF(Campaigns!$A$7:$A$300,B1791)&gt;0,"✓",IF(N(C1791)=0,"– no spend","⚠ add to Campaigns tab")))</f>
        <v/>
      </c>
      <c r="I1791" s="83" t="str">
        <f aca="false">IF(C1791="","",C1791*IF(Settings!$B$24=Settings!$C$6,1,IF(Settings!$B$24="USD",1/INDEX(Settings!$B$29:$B$40,MONTH(A1791)),INDEX(Settings!$B$29:$B$40,MONTH(A1791)))))</f>
        <v/>
      </c>
    </row>
    <row r="1792" customFormat="false" ht="15" hidden="false" customHeight="false" outlineLevel="0" collapsed="false">
      <c r="H1792" s="0" t="str">
        <f aca="false">IF(B1792="","",IF(COUNTIF(Campaigns!$A$7:$A$300,B1792)&gt;0,"✓",IF(N(C1792)=0,"– no spend","⚠ add to Campaigns tab")))</f>
        <v/>
      </c>
      <c r="I1792" s="83" t="str">
        <f aca="false">IF(C1792="","",C1792*IF(Settings!$B$24=Settings!$C$6,1,IF(Settings!$B$24="USD",1/INDEX(Settings!$B$29:$B$40,MONTH(A1792)),INDEX(Settings!$B$29:$B$40,MONTH(A1792)))))</f>
        <v/>
      </c>
    </row>
    <row r="1793" customFormat="false" ht="15" hidden="false" customHeight="false" outlineLevel="0" collapsed="false">
      <c r="H1793" s="0" t="str">
        <f aca="false">IF(B1793="","",IF(COUNTIF(Campaigns!$A$7:$A$300,B1793)&gt;0,"✓",IF(N(C1793)=0,"– no spend","⚠ add to Campaigns tab")))</f>
        <v/>
      </c>
      <c r="I1793" s="83" t="str">
        <f aca="false">IF(C1793="","",C1793*IF(Settings!$B$24=Settings!$C$6,1,IF(Settings!$B$24="USD",1/INDEX(Settings!$B$29:$B$40,MONTH(A1793)),INDEX(Settings!$B$29:$B$40,MONTH(A1793)))))</f>
        <v/>
      </c>
    </row>
    <row r="1794" customFormat="false" ht="15" hidden="false" customHeight="false" outlineLevel="0" collapsed="false">
      <c r="H1794" s="0" t="str">
        <f aca="false">IF(B1794="","",IF(COUNTIF(Campaigns!$A$7:$A$300,B1794)&gt;0,"✓",IF(N(C1794)=0,"– no spend","⚠ add to Campaigns tab")))</f>
        <v/>
      </c>
      <c r="I1794" s="83" t="str">
        <f aca="false">IF(C1794="","",C1794*IF(Settings!$B$24=Settings!$C$6,1,IF(Settings!$B$24="USD",1/INDEX(Settings!$B$29:$B$40,MONTH(A1794)),INDEX(Settings!$B$29:$B$40,MONTH(A1794)))))</f>
        <v/>
      </c>
    </row>
    <row r="1795" customFormat="false" ht="15" hidden="false" customHeight="false" outlineLevel="0" collapsed="false">
      <c r="H1795" s="0" t="str">
        <f aca="false">IF(B1795="","",IF(COUNTIF(Campaigns!$A$7:$A$300,B1795)&gt;0,"✓",IF(N(C1795)=0,"– no spend","⚠ add to Campaigns tab")))</f>
        <v/>
      </c>
      <c r="I1795" s="83" t="str">
        <f aca="false">IF(C1795="","",C1795*IF(Settings!$B$24=Settings!$C$6,1,IF(Settings!$B$24="USD",1/INDEX(Settings!$B$29:$B$40,MONTH(A1795)),INDEX(Settings!$B$29:$B$40,MONTH(A1795)))))</f>
        <v/>
      </c>
    </row>
    <row r="1796" customFormat="false" ht="15" hidden="false" customHeight="false" outlineLevel="0" collapsed="false">
      <c r="H1796" s="0" t="str">
        <f aca="false">IF(B1796="","",IF(COUNTIF(Campaigns!$A$7:$A$300,B1796)&gt;0,"✓",IF(N(C1796)=0,"– no spend","⚠ add to Campaigns tab")))</f>
        <v/>
      </c>
      <c r="I1796" s="83" t="str">
        <f aca="false">IF(C1796="","",C1796*IF(Settings!$B$24=Settings!$C$6,1,IF(Settings!$B$24="USD",1/INDEX(Settings!$B$29:$B$40,MONTH(A1796)),INDEX(Settings!$B$29:$B$40,MONTH(A1796)))))</f>
        <v/>
      </c>
    </row>
    <row r="1797" customFormat="false" ht="15" hidden="false" customHeight="false" outlineLevel="0" collapsed="false">
      <c r="H1797" s="0" t="str">
        <f aca="false">IF(B1797="","",IF(COUNTIF(Campaigns!$A$7:$A$300,B1797)&gt;0,"✓",IF(N(C1797)=0,"– no spend","⚠ add to Campaigns tab")))</f>
        <v/>
      </c>
      <c r="I1797" s="83" t="str">
        <f aca="false">IF(C1797="","",C1797*IF(Settings!$B$24=Settings!$C$6,1,IF(Settings!$B$24="USD",1/INDEX(Settings!$B$29:$B$40,MONTH(A1797)),INDEX(Settings!$B$29:$B$40,MONTH(A1797)))))</f>
        <v/>
      </c>
    </row>
    <row r="1798" customFormat="false" ht="15" hidden="false" customHeight="false" outlineLevel="0" collapsed="false">
      <c r="H1798" s="0" t="str">
        <f aca="false">IF(B1798="","",IF(COUNTIF(Campaigns!$A$7:$A$300,B1798)&gt;0,"✓",IF(N(C1798)=0,"– no spend","⚠ add to Campaigns tab")))</f>
        <v/>
      </c>
      <c r="I1798" s="83" t="str">
        <f aca="false">IF(C1798="","",C1798*IF(Settings!$B$24=Settings!$C$6,1,IF(Settings!$B$24="USD",1/INDEX(Settings!$B$29:$B$40,MONTH(A1798)),INDEX(Settings!$B$29:$B$40,MONTH(A1798)))))</f>
        <v/>
      </c>
    </row>
    <row r="1799" customFormat="false" ht="15" hidden="false" customHeight="false" outlineLevel="0" collapsed="false">
      <c r="H1799" s="0" t="str">
        <f aca="false">IF(B1799="","",IF(COUNTIF(Campaigns!$A$7:$A$300,B1799)&gt;0,"✓",IF(N(C1799)=0,"– no spend","⚠ add to Campaigns tab")))</f>
        <v/>
      </c>
      <c r="I1799" s="83" t="str">
        <f aca="false">IF(C1799="","",C1799*IF(Settings!$B$24=Settings!$C$6,1,IF(Settings!$B$24="USD",1/INDEX(Settings!$B$29:$B$40,MONTH(A1799)),INDEX(Settings!$B$29:$B$40,MONTH(A1799)))))</f>
        <v/>
      </c>
    </row>
    <row r="1800" customFormat="false" ht="15" hidden="false" customHeight="false" outlineLevel="0" collapsed="false">
      <c r="H1800" s="0" t="str">
        <f aca="false">IF(B1800="","",IF(COUNTIF(Campaigns!$A$7:$A$300,B1800)&gt;0,"✓",IF(N(C1800)=0,"– no spend","⚠ add to Campaigns tab")))</f>
        <v/>
      </c>
      <c r="I1800" s="83" t="str">
        <f aca="false">IF(C1800="","",C1800*IF(Settings!$B$24=Settings!$C$6,1,IF(Settings!$B$24="USD",1/INDEX(Settings!$B$29:$B$40,MONTH(A1800)),INDEX(Settings!$B$29:$B$40,MONTH(A1800)))))</f>
        <v/>
      </c>
    </row>
    <row r="1801" customFormat="false" ht="15" hidden="false" customHeight="false" outlineLevel="0" collapsed="false">
      <c r="H1801" s="0" t="str">
        <f aca="false">IF(B1801="","",IF(COUNTIF(Campaigns!$A$7:$A$300,B1801)&gt;0,"✓",IF(N(C1801)=0,"– no spend","⚠ add to Campaigns tab")))</f>
        <v/>
      </c>
      <c r="I1801" s="83" t="str">
        <f aca="false">IF(C1801="","",C1801*IF(Settings!$B$24=Settings!$C$6,1,IF(Settings!$B$24="USD",1/INDEX(Settings!$B$29:$B$40,MONTH(A1801)),INDEX(Settings!$B$29:$B$40,MONTH(A1801)))))</f>
        <v/>
      </c>
    </row>
    <row r="1802" customFormat="false" ht="15" hidden="false" customHeight="false" outlineLevel="0" collapsed="false">
      <c r="H1802" s="0" t="str">
        <f aca="false">IF(B1802="","",IF(COUNTIF(Campaigns!$A$7:$A$300,B1802)&gt;0,"✓",IF(N(C1802)=0,"– no spend","⚠ add to Campaigns tab")))</f>
        <v/>
      </c>
      <c r="I1802" s="83" t="str">
        <f aca="false">IF(C1802="","",C1802*IF(Settings!$B$24=Settings!$C$6,1,IF(Settings!$B$24="USD",1/INDEX(Settings!$B$29:$B$40,MONTH(A1802)),INDEX(Settings!$B$29:$B$40,MONTH(A1802)))))</f>
        <v/>
      </c>
    </row>
    <row r="1803" customFormat="false" ht="15" hidden="false" customHeight="false" outlineLevel="0" collapsed="false">
      <c r="H1803" s="0" t="str">
        <f aca="false">IF(B1803="","",IF(COUNTIF(Campaigns!$A$7:$A$300,B1803)&gt;0,"✓",IF(N(C1803)=0,"– no spend","⚠ add to Campaigns tab")))</f>
        <v/>
      </c>
      <c r="I1803" s="83" t="str">
        <f aca="false">IF(C1803="","",C1803*IF(Settings!$B$24=Settings!$C$6,1,IF(Settings!$B$24="USD",1/INDEX(Settings!$B$29:$B$40,MONTH(A1803)),INDEX(Settings!$B$29:$B$40,MONTH(A1803)))))</f>
        <v/>
      </c>
    </row>
    <row r="1804" customFormat="false" ht="15" hidden="false" customHeight="false" outlineLevel="0" collapsed="false">
      <c r="H1804" s="0" t="str">
        <f aca="false">IF(B1804="","",IF(COUNTIF(Campaigns!$A$7:$A$300,B1804)&gt;0,"✓",IF(N(C1804)=0,"– no spend","⚠ add to Campaigns tab")))</f>
        <v/>
      </c>
      <c r="I1804" s="83" t="str">
        <f aca="false">IF(C1804="","",C1804*IF(Settings!$B$24=Settings!$C$6,1,IF(Settings!$B$24="USD",1/INDEX(Settings!$B$29:$B$40,MONTH(A1804)),INDEX(Settings!$B$29:$B$40,MONTH(A1804)))))</f>
        <v/>
      </c>
    </row>
    <row r="1805" customFormat="false" ht="15" hidden="false" customHeight="false" outlineLevel="0" collapsed="false">
      <c r="H1805" s="0" t="str">
        <f aca="false">IF(B1805="","",IF(COUNTIF(Campaigns!$A$7:$A$300,B1805)&gt;0,"✓",IF(N(C1805)=0,"– no spend","⚠ add to Campaigns tab")))</f>
        <v/>
      </c>
      <c r="I1805" s="83" t="str">
        <f aca="false">IF(C1805="","",C1805*IF(Settings!$B$24=Settings!$C$6,1,IF(Settings!$B$24="USD",1/INDEX(Settings!$B$29:$B$40,MONTH(A1805)),INDEX(Settings!$B$29:$B$40,MONTH(A1805)))))</f>
        <v/>
      </c>
    </row>
    <row r="1806" customFormat="false" ht="15" hidden="false" customHeight="false" outlineLevel="0" collapsed="false">
      <c r="H1806" s="0" t="str">
        <f aca="false">IF(B1806="","",IF(COUNTIF(Campaigns!$A$7:$A$300,B1806)&gt;0,"✓",IF(N(C1806)=0,"– no spend","⚠ add to Campaigns tab")))</f>
        <v/>
      </c>
      <c r="I1806" s="83" t="str">
        <f aca="false">IF(C1806="","",C1806*IF(Settings!$B$24=Settings!$C$6,1,IF(Settings!$B$24="USD",1/INDEX(Settings!$B$29:$B$40,MONTH(A1806)),INDEX(Settings!$B$29:$B$40,MONTH(A1806)))))</f>
        <v/>
      </c>
    </row>
    <row r="1807" customFormat="false" ht="15" hidden="false" customHeight="false" outlineLevel="0" collapsed="false">
      <c r="H1807" s="0" t="str">
        <f aca="false">IF(B1807="","",IF(COUNTIF(Campaigns!$A$7:$A$300,B1807)&gt;0,"✓",IF(N(C1807)=0,"– no spend","⚠ add to Campaigns tab")))</f>
        <v/>
      </c>
      <c r="I1807" s="83" t="str">
        <f aca="false">IF(C1807="","",C1807*IF(Settings!$B$24=Settings!$C$6,1,IF(Settings!$B$24="USD",1/INDEX(Settings!$B$29:$B$40,MONTH(A1807)),INDEX(Settings!$B$29:$B$40,MONTH(A1807)))))</f>
        <v/>
      </c>
    </row>
    <row r="1808" customFormat="false" ht="15" hidden="false" customHeight="false" outlineLevel="0" collapsed="false">
      <c r="H1808" s="0" t="str">
        <f aca="false">IF(B1808="","",IF(COUNTIF(Campaigns!$A$7:$A$300,B1808)&gt;0,"✓",IF(N(C1808)=0,"– no spend","⚠ add to Campaigns tab")))</f>
        <v/>
      </c>
      <c r="I1808" s="83" t="str">
        <f aca="false">IF(C1808="","",C1808*IF(Settings!$B$24=Settings!$C$6,1,IF(Settings!$B$24="USD",1/INDEX(Settings!$B$29:$B$40,MONTH(A1808)),INDEX(Settings!$B$29:$B$40,MONTH(A1808)))))</f>
        <v/>
      </c>
    </row>
    <row r="1809" customFormat="false" ht="15" hidden="false" customHeight="false" outlineLevel="0" collapsed="false">
      <c r="H1809" s="0" t="str">
        <f aca="false">IF(B1809="","",IF(COUNTIF(Campaigns!$A$7:$A$300,B1809)&gt;0,"✓",IF(N(C1809)=0,"– no spend","⚠ add to Campaigns tab")))</f>
        <v/>
      </c>
      <c r="I1809" s="83" t="str">
        <f aca="false">IF(C1809="","",C1809*IF(Settings!$B$24=Settings!$C$6,1,IF(Settings!$B$24="USD",1/INDEX(Settings!$B$29:$B$40,MONTH(A1809)),INDEX(Settings!$B$29:$B$40,MONTH(A1809)))))</f>
        <v/>
      </c>
    </row>
    <row r="1810" customFormat="false" ht="15" hidden="false" customHeight="false" outlineLevel="0" collapsed="false">
      <c r="H1810" s="0" t="str">
        <f aca="false">IF(B1810="","",IF(COUNTIF(Campaigns!$A$7:$A$300,B1810)&gt;0,"✓",IF(N(C1810)=0,"– no spend","⚠ add to Campaigns tab")))</f>
        <v/>
      </c>
      <c r="I1810" s="83" t="str">
        <f aca="false">IF(C1810="","",C1810*IF(Settings!$B$24=Settings!$C$6,1,IF(Settings!$B$24="USD",1/INDEX(Settings!$B$29:$B$40,MONTH(A1810)),INDEX(Settings!$B$29:$B$40,MONTH(A1810)))))</f>
        <v/>
      </c>
    </row>
    <row r="1811" customFormat="false" ht="15" hidden="false" customHeight="false" outlineLevel="0" collapsed="false">
      <c r="H1811" s="0" t="str">
        <f aca="false">IF(B1811="","",IF(COUNTIF(Campaigns!$A$7:$A$300,B1811)&gt;0,"✓",IF(N(C1811)=0,"– no spend","⚠ add to Campaigns tab")))</f>
        <v/>
      </c>
      <c r="I1811" s="83" t="str">
        <f aca="false">IF(C1811="","",C1811*IF(Settings!$B$24=Settings!$C$6,1,IF(Settings!$B$24="USD",1/INDEX(Settings!$B$29:$B$40,MONTH(A1811)),INDEX(Settings!$B$29:$B$40,MONTH(A1811)))))</f>
        <v/>
      </c>
    </row>
    <row r="1812" customFormat="false" ht="15" hidden="false" customHeight="false" outlineLevel="0" collapsed="false">
      <c r="H1812" s="0" t="str">
        <f aca="false">IF(B1812="","",IF(COUNTIF(Campaigns!$A$7:$A$300,B1812)&gt;0,"✓",IF(N(C1812)=0,"– no spend","⚠ add to Campaigns tab")))</f>
        <v/>
      </c>
      <c r="I1812" s="83" t="str">
        <f aca="false">IF(C1812="","",C1812*IF(Settings!$B$24=Settings!$C$6,1,IF(Settings!$B$24="USD",1/INDEX(Settings!$B$29:$B$40,MONTH(A1812)),INDEX(Settings!$B$29:$B$40,MONTH(A1812)))))</f>
        <v/>
      </c>
    </row>
    <row r="1813" customFormat="false" ht="15" hidden="false" customHeight="false" outlineLevel="0" collapsed="false">
      <c r="H1813" s="0" t="str">
        <f aca="false">IF(B1813="","",IF(COUNTIF(Campaigns!$A$7:$A$300,B1813)&gt;0,"✓",IF(N(C1813)=0,"– no spend","⚠ add to Campaigns tab")))</f>
        <v/>
      </c>
      <c r="I1813" s="83" t="str">
        <f aca="false">IF(C1813="","",C1813*IF(Settings!$B$24=Settings!$C$6,1,IF(Settings!$B$24="USD",1/INDEX(Settings!$B$29:$B$40,MONTH(A1813)),INDEX(Settings!$B$29:$B$40,MONTH(A1813)))))</f>
        <v/>
      </c>
    </row>
    <row r="1814" customFormat="false" ht="15" hidden="false" customHeight="false" outlineLevel="0" collapsed="false">
      <c r="H1814" s="0" t="str">
        <f aca="false">IF(B1814="","",IF(COUNTIF(Campaigns!$A$7:$A$300,B1814)&gt;0,"✓",IF(N(C1814)=0,"– no spend","⚠ add to Campaigns tab")))</f>
        <v/>
      </c>
      <c r="I1814" s="83" t="str">
        <f aca="false">IF(C1814="","",C1814*IF(Settings!$B$24=Settings!$C$6,1,IF(Settings!$B$24="USD",1/INDEX(Settings!$B$29:$B$40,MONTH(A1814)),INDEX(Settings!$B$29:$B$40,MONTH(A1814)))))</f>
        <v/>
      </c>
    </row>
    <row r="1815" customFormat="false" ht="15" hidden="false" customHeight="false" outlineLevel="0" collapsed="false">
      <c r="H1815" s="0" t="str">
        <f aca="false">IF(B1815="","",IF(COUNTIF(Campaigns!$A$7:$A$300,B1815)&gt;0,"✓",IF(N(C1815)=0,"– no spend","⚠ add to Campaigns tab")))</f>
        <v/>
      </c>
      <c r="I1815" s="83" t="str">
        <f aca="false">IF(C1815="","",C1815*IF(Settings!$B$24=Settings!$C$6,1,IF(Settings!$B$24="USD",1/INDEX(Settings!$B$29:$B$40,MONTH(A1815)),INDEX(Settings!$B$29:$B$40,MONTH(A1815)))))</f>
        <v/>
      </c>
    </row>
    <row r="1816" customFormat="false" ht="15" hidden="false" customHeight="false" outlineLevel="0" collapsed="false">
      <c r="H1816" s="0" t="str">
        <f aca="false">IF(B1816="","",IF(COUNTIF(Campaigns!$A$7:$A$300,B1816)&gt;0,"✓",IF(N(C1816)=0,"– no spend","⚠ add to Campaigns tab")))</f>
        <v/>
      </c>
      <c r="I1816" s="83" t="str">
        <f aca="false">IF(C1816="","",C1816*IF(Settings!$B$24=Settings!$C$6,1,IF(Settings!$B$24="USD",1/INDEX(Settings!$B$29:$B$40,MONTH(A1816)),INDEX(Settings!$B$29:$B$40,MONTH(A1816)))))</f>
        <v/>
      </c>
    </row>
    <row r="1817" customFormat="false" ht="15" hidden="false" customHeight="false" outlineLevel="0" collapsed="false">
      <c r="H1817" s="0" t="str">
        <f aca="false">IF(B1817="","",IF(COUNTIF(Campaigns!$A$7:$A$300,B1817)&gt;0,"✓",IF(N(C1817)=0,"– no spend","⚠ add to Campaigns tab")))</f>
        <v/>
      </c>
      <c r="I1817" s="83" t="str">
        <f aca="false">IF(C1817="","",C1817*IF(Settings!$B$24=Settings!$C$6,1,IF(Settings!$B$24="USD",1/INDEX(Settings!$B$29:$B$40,MONTH(A1817)),INDEX(Settings!$B$29:$B$40,MONTH(A1817)))))</f>
        <v/>
      </c>
    </row>
    <row r="1818" customFormat="false" ht="15" hidden="false" customHeight="false" outlineLevel="0" collapsed="false">
      <c r="H1818" s="0" t="str">
        <f aca="false">IF(B1818="","",IF(COUNTIF(Campaigns!$A$7:$A$300,B1818)&gt;0,"✓",IF(N(C1818)=0,"– no spend","⚠ add to Campaigns tab")))</f>
        <v/>
      </c>
      <c r="I1818" s="83" t="str">
        <f aca="false">IF(C1818="","",C1818*IF(Settings!$B$24=Settings!$C$6,1,IF(Settings!$B$24="USD",1/INDEX(Settings!$B$29:$B$40,MONTH(A1818)),INDEX(Settings!$B$29:$B$40,MONTH(A1818)))))</f>
        <v/>
      </c>
    </row>
    <row r="1819" customFormat="false" ht="15" hidden="false" customHeight="false" outlineLevel="0" collapsed="false">
      <c r="H1819" s="0" t="str">
        <f aca="false">IF(B1819="","",IF(COUNTIF(Campaigns!$A$7:$A$300,B1819)&gt;0,"✓",IF(N(C1819)=0,"– no spend","⚠ add to Campaigns tab")))</f>
        <v/>
      </c>
      <c r="I1819" s="83" t="str">
        <f aca="false">IF(C1819="","",C1819*IF(Settings!$B$24=Settings!$C$6,1,IF(Settings!$B$24="USD",1/INDEX(Settings!$B$29:$B$40,MONTH(A1819)),INDEX(Settings!$B$29:$B$40,MONTH(A1819)))))</f>
        <v/>
      </c>
    </row>
    <row r="1820" customFormat="false" ht="15" hidden="false" customHeight="false" outlineLevel="0" collapsed="false">
      <c r="H1820" s="0" t="str">
        <f aca="false">IF(B1820="","",IF(COUNTIF(Campaigns!$A$7:$A$300,B1820)&gt;0,"✓",IF(N(C1820)=0,"– no spend","⚠ add to Campaigns tab")))</f>
        <v/>
      </c>
      <c r="I1820" s="83" t="str">
        <f aca="false">IF(C1820="","",C1820*IF(Settings!$B$24=Settings!$C$6,1,IF(Settings!$B$24="USD",1/INDEX(Settings!$B$29:$B$40,MONTH(A1820)),INDEX(Settings!$B$29:$B$40,MONTH(A1820)))))</f>
        <v/>
      </c>
    </row>
    <row r="1821" customFormat="false" ht="15" hidden="false" customHeight="false" outlineLevel="0" collapsed="false">
      <c r="H1821" s="0" t="str">
        <f aca="false">IF(B1821="","",IF(COUNTIF(Campaigns!$A$7:$A$300,B1821)&gt;0,"✓",IF(N(C1821)=0,"– no spend","⚠ add to Campaigns tab")))</f>
        <v/>
      </c>
      <c r="I1821" s="83" t="str">
        <f aca="false">IF(C1821="","",C1821*IF(Settings!$B$24=Settings!$C$6,1,IF(Settings!$B$24="USD",1/INDEX(Settings!$B$29:$B$40,MONTH(A1821)),INDEX(Settings!$B$29:$B$40,MONTH(A1821)))))</f>
        <v/>
      </c>
    </row>
    <row r="1822" customFormat="false" ht="15" hidden="false" customHeight="false" outlineLevel="0" collapsed="false">
      <c r="H1822" s="0" t="str">
        <f aca="false">IF(B1822="","",IF(COUNTIF(Campaigns!$A$7:$A$300,B1822)&gt;0,"✓",IF(N(C1822)=0,"– no spend","⚠ add to Campaigns tab")))</f>
        <v/>
      </c>
      <c r="I1822" s="83" t="str">
        <f aca="false">IF(C1822="","",C1822*IF(Settings!$B$24=Settings!$C$6,1,IF(Settings!$B$24="USD",1/INDEX(Settings!$B$29:$B$40,MONTH(A1822)),INDEX(Settings!$B$29:$B$40,MONTH(A1822)))))</f>
        <v/>
      </c>
    </row>
    <row r="1823" customFormat="false" ht="15" hidden="false" customHeight="false" outlineLevel="0" collapsed="false">
      <c r="H1823" s="0" t="str">
        <f aca="false">IF(B1823="","",IF(COUNTIF(Campaigns!$A$7:$A$300,B1823)&gt;0,"✓",IF(N(C1823)=0,"– no spend","⚠ add to Campaigns tab")))</f>
        <v/>
      </c>
      <c r="I1823" s="83" t="str">
        <f aca="false">IF(C1823="","",C1823*IF(Settings!$B$24=Settings!$C$6,1,IF(Settings!$B$24="USD",1/INDEX(Settings!$B$29:$B$40,MONTH(A1823)),INDEX(Settings!$B$29:$B$40,MONTH(A1823)))))</f>
        <v/>
      </c>
    </row>
    <row r="1824" customFormat="false" ht="15" hidden="false" customHeight="false" outlineLevel="0" collapsed="false">
      <c r="H1824" s="0" t="str">
        <f aca="false">IF(B1824="","",IF(COUNTIF(Campaigns!$A$7:$A$300,B1824)&gt;0,"✓",IF(N(C1824)=0,"– no spend","⚠ add to Campaigns tab")))</f>
        <v/>
      </c>
      <c r="I1824" s="83" t="str">
        <f aca="false">IF(C1824="","",C1824*IF(Settings!$B$24=Settings!$C$6,1,IF(Settings!$B$24="USD",1/INDEX(Settings!$B$29:$B$40,MONTH(A1824)),INDEX(Settings!$B$29:$B$40,MONTH(A1824)))))</f>
        <v/>
      </c>
    </row>
    <row r="1825" customFormat="false" ht="15" hidden="false" customHeight="false" outlineLevel="0" collapsed="false">
      <c r="H1825" s="0" t="str">
        <f aca="false">IF(B1825="","",IF(COUNTIF(Campaigns!$A$7:$A$300,B1825)&gt;0,"✓",IF(N(C1825)=0,"– no spend","⚠ add to Campaigns tab")))</f>
        <v/>
      </c>
      <c r="I1825" s="83" t="str">
        <f aca="false">IF(C1825="","",C1825*IF(Settings!$B$24=Settings!$C$6,1,IF(Settings!$B$24="USD",1/INDEX(Settings!$B$29:$B$40,MONTH(A1825)),INDEX(Settings!$B$29:$B$40,MONTH(A1825)))))</f>
        <v/>
      </c>
    </row>
    <row r="1826" customFormat="false" ht="15" hidden="false" customHeight="false" outlineLevel="0" collapsed="false">
      <c r="H1826" s="0" t="str">
        <f aca="false">IF(B1826="","",IF(COUNTIF(Campaigns!$A$7:$A$300,B1826)&gt;0,"✓",IF(N(C1826)=0,"– no spend","⚠ add to Campaigns tab")))</f>
        <v/>
      </c>
      <c r="I1826" s="83" t="str">
        <f aca="false">IF(C1826="","",C1826*IF(Settings!$B$24=Settings!$C$6,1,IF(Settings!$B$24="USD",1/INDEX(Settings!$B$29:$B$40,MONTH(A1826)),INDEX(Settings!$B$29:$B$40,MONTH(A1826)))))</f>
        <v/>
      </c>
    </row>
    <row r="1827" customFormat="false" ht="15" hidden="false" customHeight="false" outlineLevel="0" collapsed="false">
      <c r="H1827" s="0" t="str">
        <f aca="false">IF(B1827="","",IF(COUNTIF(Campaigns!$A$7:$A$300,B1827)&gt;0,"✓",IF(N(C1827)=0,"– no spend","⚠ add to Campaigns tab")))</f>
        <v/>
      </c>
      <c r="I1827" s="83" t="str">
        <f aca="false">IF(C1827="","",C1827*IF(Settings!$B$24=Settings!$C$6,1,IF(Settings!$B$24="USD",1/INDEX(Settings!$B$29:$B$40,MONTH(A1827)),INDEX(Settings!$B$29:$B$40,MONTH(A1827)))))</f>
        <v/>
      </c>
    </row>
    <row r="1828" customFormat="false" ht="15" hidden="false" customHeight="false" outlineLevel="0" collapsed="false">
      <c r="H1828" s="0" t="str">
        <f aca="false">IF(B1828="","",IF(COUNTIF(Campaigns!$A$7:$A$300,B1828)&gt;0,"✓",IF(N(C1828)=0,"– no spend","⚠ add to Campaigns tab")))</f>
        <v/>
      </c>
      <c r="I1828" s="83" t="str">
        <f aca="false">IF(C1828="","",C1828*IF(Settings!$B$24=Settings!$C$6,1,IF(Settings!$B$24="USD",1/INDEX(Settings!$B$29:$B$40,MONTH(A1828)),INDEX(Settings!$B$29:$B$40,MONTH(A1828)))))</f>
        <v/>
      </c>
    </row>
    <row r="1829" customFormat="false" ht="15" hidden="false" customHeight="false" outlineLevel="0" collapsed="false">
      <c r="H1829" s="0" t="str">
        <f aca="false">IF(B1829="","",IF(COUNTIF(Campaigns!$A$7:$A$300,B1829)&gt;0,"✓",IF(N(C1829)=0,"– no spend","⚠ add to Campaigns tab")))</f>
        <v/>
      </c>
      <c r="I1829" s="83" t="str">
        <f aca="false">IF(C1829="","",C1829*IF(Settings!$B$24=Settings!$C$6,1,IF(Settings!$B$24="USD",1/INDEX(Settings!$B$29:$B$40,MONTH(A1829)),INDEX(Settings!$B$29:$B$40,MONTH(A1829)))))</f>
        <v/>
      </c>
    </row>
    <row r="1830" customFormat="false" ht="15" hidden="false" customHeight="false" outlineLevel="0" collapsed="false">
      <c r="H1830" s="0" t="str">
        <f aca="false">IF(B1830="","",IF(COUNTIF(Campaigns!$A$7:$A$300,B1830)&gt;0,"✓",IF(N(C1830)=0,"– no spend","⚠ add to Campaigns tab")))</f>
        <v/>
      </c>
      <c r="I1830" s="83" t="str">
        <f aca="false">IF(C1830="","",C1830*IF(Settings!$B$24=Settings!$C$6,1,IF(Settings!$B$24="USD",1/INDEX(Settings!$B$29:$B$40,MONTH(A1830)),INDEX(Settings!$B$29:$B$40,MONTH(A1830)))))</f>
        <v/>
      </c>
    </row>
    <row r="1831" customFormat="false" ht="15" hidden="false" customHeight="false" outlineLevel="0" collapsed="false">
      <c r="H1831" s="0" t="str">
        <f aca="false">IF(B1831="","",IF(COUNTIF(Campaigns!$A$7:$A$300,B1831)&gt;0,"✓",IF(N(C1831)=0,"– no spend","⚠ add to Campaigns tab")))</f>
        <v/>
      </c>
      <c r="I1831" s="83" t="str">
        <f aca="false">IF(C1831="","",C1831*IF(Settings!$B$24=Settings!$C$6,1,IF(Settings!$B$24="USD",1/INDEX(Settings!$B$29:$B$40,MONTH(A1831)),INDEX(Settings!$B$29:$B$40,MONTH(A1831)))))</f>
        <v/>
      </c>
    </row>
    <row r="1832" customFormat="false" ht="15" hidden="false" customHeight="false" outlineLevel="0" collapsed="false">
      <c r="H1832" s="0" t="str">
        <f aca="false">IF(B1832="","",IF(COUNTIF(Campaigns!$A$7:$A$300,B1832)&gt;0,"✓",IF(N(C1832)=0,"– no spend","⚠ add to Campaigns tab")))</f>
        <v/>
      </c>
      <c r="I1832" s="83" t="str">
        <f aca="false">IF(C1832="","",C1832*IF(Settings!$B$24=Settings!$C$6,1,IF(Settings!$B$24="USD",1/INDEX(Settings!$B$29:$B$40,MONTH(A1832)),INDEX(Settings!$B$29:$B$40,MONTH(A1832)))))</f>
        <v/>
      </c>
    </row>
    <row r="1833" customFormat="false" ht="15" hidden="false" customHeight="false" outlineLevel="0" collapsed="false">
      <c r="H1833" s="0" t="str">
        <f aca="false">IF(B1833="","",IF(COUNTIF(Campaigns!$A$7:$A$300,B1833)&gt;0,"✓",IF(N(C1833)=0,"– no spend","⚠ add to Campaigns tab")))</f>
        <v/>
      </c>
      <c r="I1833" s="83" t="str">
        <f aca="false">IF(C1833="","",C1833*IF(Settings!$B$24=Settings!$C$6,1,IF(Settings!$B$24="USD",1/INDEX(Settings!$B$29:$B$40,MONTH(A1833)),INDEX(Settings!$B$29:$B$40,MONTH(A1833)))))</f>
        <v/>
      </c>
    </row>
    <row r="1834" customFormat="false" ht="15" hidden="false" customHeight="false" outlineLevel="0" collapsed="false">
      <c r="H1834" s="0" t="str">
        <f aca="false">IF(B1834="","",IF(COUNTIF(Campaigns!$A$7:$A$300,B1834)&gt;0,"✓",IF(N(C1834)=0,"– no spend","⚠ add to Campaigns tab")))</f>
        <v/>
      </c>
      <c r="I1834" s="83" t="str">
        <f aca="false">IF(C1834="","",C1834*IF(Settings!$B$24=Settings!$C$6,1,IF(Settings!$B$24="USD",1/INDEX(Settings!$B$29:$B$40,MONTH(A1834)),INDEX(Settings!$B$29:$B$40,MONTH(A1834)))))</f>
        <v/>
      </c>
    </row>
    <row r="1835" customFormat="false" ht="15" hidden="false" customHeight="false" outlineLevel="0" collapsed="false">
      <c r="H1835" s="0" t="str">
        <f aca="false">IF(B1835="","",IF(COUNTIF(Campaigns!$A$7:$A$300,B1835)&gt;0,"✓",IF(N(C1835)=0,"– no spend","⚠ add to Campaigns tab")))</f>
        <v/>
      </c>
      <c r="I1835" s="83" t="str">
        <f aca="false">IF(C1835="","",C1835*IF(Settings!$B$24=Settings!$C$6,1,IF(Settings!$B$24="USD",1/INDEX(Settings!$B$29:$B$40,MONTH(A1835)),INDEX(Settings!$B$29:$B$40,MONTH(A1835)))))</f>
        <v/>
      </c>
    </row>
    <row r="1836" customFormat="false" ht="15" hidden="false" customHeight="false" outlineLevel="0" collapsed="false">
      <c r="H1836" s="0" t="str">
        <f aca="false">IF(B1836="","",IF(COUNTIF(Campaigns!$A$7:$A$300,B1836)&gt;0,"✓",IF(N(C1836)=0,"– no spend","⚠ add to Campaigns tab")))</f>
        <v/>
      </c>
      <c r="I1836" s="83" t="str">
        <f aca="false">IF(C1836="","",C1836*IF(Settings!$B$24=Settings!$C$6,1,IF(Settings!$B$24="USD",1/INDEX(Settings!$B$29:$B$40,MONTH(A1836)),INDEX(Settings!$B$29:$B$40,MONTH(A1836)))))</f>
        <v/>
      </c>
    </row>
    <row r="1837" customFormat="false" ht="15" hidden="false" customHeight="false" outlineLevel="0" collapsed="false">
      <c r="H1837" s="0" t="str">
        <f aca="false">IF(B1837="","",IF(COUNTIF(Campaigns!$A$7:$A$300,B1837)&gt;0,"✓",IF(N(C1837)=0,"– no spend","⚠ add to Campaigns tab")))</f>
        <v/>
      </c>
      <c r="I1837" s="83" t="str">
        <f aca="false">IF(C1837="","",C1837*IF(Settings!$B$24=Settings!$C$6,1,IF(Settings!$B$24="USD",1/INDEX(Settings!$B$29:$B$40,MONTH(A1837)),INDEX(Settings!$B$29:$B$40,MONTH(A1837)))))</f>
        <v/>
      </c>
    </row>
    <row r="1838" customFormat="false" ht="15" hidden="false" customHeight="false" outlineLevel="0" collapsed="false">
      <c r="H1838" s="0" t="str">
        <f aca="false">IF(B1838="","",IF(COUNTIF(Campaigns!$A$7:$A$300,B1838)&gt;0,"✓",IF(N(C1838)=0,"– no spend","⚠ add to Campaigns tab")))</f>
        <v/>
      </c>
      <c r="I1838" s="83" t="str">
        <f aca="false">IF(C1838="","",C1838*IF(Settings!$B$24=Settings!$C$6,1,IF(Settings!$B$24="USD",1/INDEX(Settings!$B$29:$B$40,MONTH(A1838)),INDEX(Settings!$B$29:$B$40,MONTH(A1838)))))</f>
        <v/>
      </c>
    </row>
    <row r="1839" customFormat="false" ht="15" hidden="false" customHeight="false" outlineLevel="0" collapsed="false">
      <c r="H1839" s="0" t="str">
        <f aca="false">IF(B1839="","",IF(COUNTIF(Campaigns!$A$7:$A$300,B1839)&gt;0,"✓",IF(N(C1839)=0,"– no spend","⚠ add to Campaigns tab")))</f>
        <v/>
      </c>
      <c r="I1839" s="83" t="str">
        <f aca="false">IF(C1839="","",C1839*IF(Settings!$B$24=Settings!$C$6,1,IF(Settings!$B$24="USD",1/INDEX(Settings!$B$29:$B$40,MONTH(A1839)),INDEX(Settings!$B$29:$B$40,MONTH(A1839)))))</f>
        <v/>
      </c>
    </row>
    <row r="1840" customFormat="false" ht="15" hidden="false" customHeight="false" outlineLevel="0" collapsed="false">
      <c r="H1840" s="0" t="str">
        <f aca="false">IF(B1840="","",IF(COUNTIF(Campaigns!$A$7:$A$300,B1840)&gt;0,"✓",IF(N(C1840)=0,"– no spend","⚠ add to Campaigns tab")))</f>
        <v/>
      </c>
      <c r="I1840" s="83" t="str">
        <f aca="false">IF(C1840="","",C1840*IF(Settings!$B$24=Settings!$C$6,1,IF(Settings!$B$24="USD",1/INDEX(Settings!$B$29:$B$40,MONTH(A1840)),INDEX(Settings!$B$29:$B$40,MONTH(A1840)))))</f>
        <v/>
      </c>
    </row>
    <row r="1841" customFormat="false" ht="15" hidden="false" customHeight="false" outlineLevel="0" collapsed="false">
      <c r="H1841" s="0" t="str">
        <f aca="false">IF(B1841="","",IF(COUNTIF(Campaigns!$A$7:$A$300,B1841)&gt;0,"✓",IF(N(C1841)=0,"– no spend","⚠ add to Campaigns tab")))</f>
        <v/>
      </c>
      <c r="I1841" s="83" t="str">
        <f aca="false">IF(C1841="","",C1841*IF(Settings!$B$24=Settings!$C$6,1,IF(Settings!$B$24="USD",1/INDEX(Settings!$B$29:$B$40,MONTH(A1841)),INDEX(Settings!$B$29:$B$40,MONTH(A1841)))))</f>
        <v/>
      </c>
    </row>
    <row r="1842" customFormat="false" ht="15" hidden="false" customHeight="false" outlineLevel="0" collapsed="false">
      <c r="H1842" s="0" t="str">
        <f aca="false">IF(B1842="","",IF(COUNTIF(Campaigns!$A$7:$A$300,B1842)&gt;0,"✓",IF(N(C1842)=0,"– no spend","⚠ add to Campaigns tab")))</f>
        <v/>
      </c>
      <c r="I1842" s="83" t="str">
        <f aca="false">IF(C1842="","",C1842*IF(Settings!$B$24=Settings!$C$6,1,IF(Settings!$B$24="USD",1/INDEX(Settings!$B$29:$B$40,MONTH(A1842)),INDEX(Settings!$B$29:$B$40,MONTH(A1842)))))</f>
        <v/>
      </c>
    </row>
    <row r="1843" customFormat="false" ht="15" hidden="false" customHeight="false" outlineLevel="0" collapsed="false">
      <c r="H1843" s="0" t="str">
        <f aca="false">IF(B1843="","",IF(COUNTIF(Campaigns!$A$7:$A$300,B1843)&gt;0,"✓",IF(N(C1843)=0,"– no spend","⚠ add to Campaigns tab")))</f>
        <v/>
      </c>
      <c r="I1843" s="83" t="str">
        <f aca="false">IF(C1843="","",C1843*IF(Settings!$B$24=Settings!$C$6,1,IF(Settings!$B$24="USD",1/INDEX(Settings!$B$29:$B$40,MONTH(A1843)),INDEX(Settings!$B$29:$B$40,MONTH(A1843)))))</f>
        <v/>
      </c>
    </row>
    <row r="1844" customFormat="false" ht="15" hidden="false" customHeight="false" outlineLevel="0" collapsed="false">
      <c r="H1844" s="0" t="str">
        <f aca="false">IF(B1844="","",IF(COUNTIF(Campaigns!$A$7:$A$300,B1844)&gt;0,"✓",IF(N(C1844)=0,"– no spend","⚠ add to Campaigns tab")))</f>
        <v/>
      </c>
      <c r="I1844" s="83" t="str">
        <f aca="false">IF(C1844="","",C1844*IF(Settings!$B$24=Settings!$C$6,1,IF(Settings!$B$24="USD",1/INDEX(Settings!$B$29:$B$40,MONTH(A1844)),INDEX(Settings!$B$29:$B$40,MONTH(A1844)))))</f>
        <v/>
      </c>
    </row>
    <row r="1845" customFormat="false" ht="15" hidden="false" customHeight="false" outlineLevel="0" collapsed="false">
      <c r="H1845" s="0" t="str">
        <f aca="false">IF(B1845="","",IF(COUNTIF(Campaigns!$A$7:$A$300,B1845)&gt;0,"✓",IF(N(C1845)=0,"– no spend","⚠ add to Campaigns tab")))</f>
        <v/>
      </c>
      <c r="I1845" s="83" t="str">
        <f aca="false">IF(C1845="","",C1845*IF(Settings!$B$24=Settings!$C$6,1,IF(Settings!$B$24="USD",1/INDEX(Settings!$B$29:$B$40,MONTH(A1845)),INDEX(Settings!$B$29:$B$40,MONTH(A1845)))))</f>
        <v/>
      </c>
    </row>
    <row r="1846" customFormat="false" ht="15" hidden="false" customHeight="false" outlineLevel="0" collapsed="false">
      <c r="H1846" s="0" t="str">
        <f aca="false">IF(B1846="","",IF(COUNTIF(Campaigns!$A$7:$A$300,B1846)&gt;0,"✓",IF(N(C1846)=0,"– no spend","⚠ add to Campaigns tab")))</f>
        <v/>
      </c>
      <c r="I1846" s="83" t="str">
        <f aca="false">IF(C1846="","",C1846*IF(Settings!$B$24=Settings!$C$6,1,IF(Settings!$B$24="USD",1/INDEX(Settings!$B$29:$B$40,MONTH(A1846)),INDEX(Settings!$B$29:$B$40,MONTH(A1846)))))</f>
        <v/>
      </c>
    </row>
    <row r="1847" customFormat="false" ht="15" hidden="false" customHeight="false" outlineLevel="0" collapsed="false">
      <c r="H1847" s="0" t="str">
        <f aca="false">IF(B1847="","",IF(COUNTIF(Campaigns!$A$7:$A$300,B1847)&gt;0,"✓",IF(N(C1847)=0,"– no spend","⚠ add to Campaigns tab")))</f>
        <v/>
      </c>
      <c r="I1847" s="83" t="str">
        <f aca="false">IF(C1847="","",C1847*IF(Settings!$B$24=Settings!$C$6,1,IF(Settings!$B$24="USD",1/INDEX(Settings!$B$29:$B$40,MONTH(A1847)),INDEX(Settings!$B$29:$B$40,MONTH(A1847)))))</f>
        <v/>
      </c>
    </row>
    <row r="1848" customFormat="false" ht="15" hidden="false" customHeight="false" outlineLevel="0" collapsed="false">
      <c r="H1848" s="0" t="str">
        <f aca="false">IF(B1848="","",IF(COUNTIF(Campaigns!$A$7:$A$300,B1848)&gt;0,"✓",IF(N(C1848)=0,"– no spend","⚠ add to Campaigns tab")))</f>
        <v/>
      </c>
      <c r="I1848" s="83" t="str">
        <f aca="false">IF(C1848="","",C1848*IF(Settings!$B$24=Settings!$C$6,1,IF(Settings!$B$24="USD",1/INDEX(Settings!$B$29:$B$40,MONTH(A1848)),INDEX(Settings!$B$29:$B$40,MONTH(A1848)))))</f>
        <v/>
      </c>
    </row>
    <row r="1849" customFormat="false" ht="15" hidden="false" customHeight="false" outlineLevel="0" collapsed="false">
      <c r="H1849" s="0" t="str">
        <f aca="false">IF(B1849="","",IF(COUNTIF(Campaigns!$A$7:$A$300,B1849)&gt;0,"✓",IF(N(C1849)=0,"– no spend","⚠ add to Campaigns tab")))</f>
        <v/>
      </c>
      <c r="I1849" s="83" t="str">
        <f aca="false">IF(C1849="","",C1849*IF(Settings!$B$24=Settings!$C$6,1,IF(Settings!$B$24="USD",1/INDEX(Settings!$B$29:$B$40,MONTH(A1849)),INDEX(Settings!$B$29:$B$40,MONTH(A1849)))))</f>
        <v/>
      </c>
    </row>
    <row r="1850" customFormat="false" ht="15" hidden="false" customHeight="false" outlineLevel="0" collapsed="false">
      <c r="H1850" s="0" t="str">
        <f aca="false">IF(B1850="","",IF(COUNTIF(Campaigns!$A$7:$A$300,B1850)&gt;0,"✓",IF(N(C1850)=0,"– no spend","⚠ add to Campaigns tab")))</f>
        <v/>
      </c>
      <c r="I1850" s="83" t="str">
        <f aca="false">IF(C1850="","",C1850*IF(Settings!$B$24=Settings!$C$6,1,IF(Settings!$B$24="USD",1/INDEX(Settings!$B$29:$B$40,MONTH(A1850)),INDEX(Settings!$B$29:$B$40,MONTH(A1850)))))</f>
        <v/>
      </c>
    </row>
    <row r="1851" customFormat="false" ht="15" hidden="false" customHeight="false" outlineLevel="0" collapsed="false">
      <c r="H1851" s="0" t="str">
        <f aca="false">IF(B1851="","",IF(COUNTIF(Campaigns!$A$7:$A$300,B1851)&gt;0,"✓",IF(N(C1851)=0,"– no spend","⚠ add to Campaigns tab")))</f>
        <v/>
      </c>
      <c r="I1851" s="83" t="str">
        <f aca="false">IF(C1851="","",C1851*IF(Settings!$B$24=Settings!$C$6,1,IF(Settings!$B$24="USD",1/INDEX(Settings!$B$29:$B$40,MONTH(A1851)),INDEX(Settings!$B$29:$B$40,MONTH(A1851)))))</f>
        <v/>
      </c>
    </row>
    <row r="1852" customFormat="false" ht="15" hidden="false" customHeight="false" outlineLevel="0" collapsed="false">
      <c r="H1852" s="0" t="str">
        <f aca="false">IF(B1852="","",IF(COUNTIF(Campaigns!$A$7:$A$300,B1852)&gt;0,"✓",IF(N(C1852)=0,"– no spend","⚠ add to Campaigns tab")))</f>
        <v/>
      </c>
      <c r="I1852" s="83" t="str">
        <f aca="false">IF(C1852="","",C1852*IF(Settings!$B$24=Settings!$C$6,1,IF(Settings!$B$24="USD",1/INDEX(Settings!$B$29:$B$40,MONTH(A1852)),INDEX(Settings!$B$29:$B$40,MONTH(A1852)))))</f>
        <v/>
      </c>
    </row>
    <row r="1853" customFormat="false" ht="15" hidden="false" customHeight="false" outlineLevel="0" collapsed="false">
      <c r="H1853" s="0" t="str">
        <f aca="false">IF(B1853="","",IF(COUNTIF(Campaigns!$A$7:$A$300,B1853)&gt;0,"✓",IF(N(C1853)=0,"– no spend","⚠ add to Campaigns tab")))</f>
        <v/>
      </c>
      <c r="I1853" s="83" t="str">
        <f aca="false">IF(C1853="","",C1853*IF(Settings!$B$24=Settings!$C$6,1,IF(Settings!$B$24="USD",1/INDEX(Settings!$B$29:$B$40,MONTH(A1853)),INDEX(Settings!$B$29:$B$40,MONTH(A1853)))))</f>
        <v/>
      </c>
    </row>
    <row r="1854" customFormat="false" ht="15" hidden="false" customHeight="false" outlineLevel="0" collapsed="false">
      <c r="H1854" s="0" t="str">
        <f aca="false">IF(B1854="","",IF(COUNTIF(Campaigns!$A$7:$A$300,B1854)&gt;0,"✓",IF(N(C1854)=0,"– no spend","⚠ add to Campaigns tab")))</f>
        <v/>
      </c>
      <c r="I1854" s="83" t="str">
        <f aca="false">IF(C1854="","",C1854*IF(Settings!$B$24=Settings!$C$6,1,IF(Settings!$B$24="USD",1/INDEX(Settings!$B$29:$B$40,MONTH(A1854)),INDEX(Settings!$B$29:$B$40,MONTH(A1854)))))</f>
        <v/>
      </c>
    </row>
    <row r="1855" customFormat="false" ht="15" hidden="false" customHeight="false" outlineLevel="0" collapsed="false">
      <c r="H1855" s="0" t="str">
        <f aca="false">IF(B1855="","",IF(COUNTIF(Campaigns!$A$7:$A$300,B1855)&gt;0,"✓",IF(N(C1855)=0,"– no spend","⚠ add to Campaigns tab")))</f>
        <v/>
      </c>
      <c r="I1855" s="83" t="str">
        <f aca="false">IF(C1855="","",C1855*IF(Settings!$B$24=Settings!$C$6,1,IF(Settings!$B$24="USD",1/INDEX(Settings!$B$29:$B$40,MONTH(A1855)),INDEX(Settings!$B$29:$B$40,MONTH(A1855)))))</f>
        <v/>
      </c>
    </row>
    <row r="1856" customFormat="false" ht="15" hidden="false" customHeight="false" outlineLevel="0" collapsed="false">
      <c r="H1856" s="0" t="str">
        <f aca="false">IF(B1856="","",IF(COUNTIF(Campaigns!$A$7:$A$300,B1856)&gt;0,"✓",IF(N(C1856)=0,"– no spend","⚠ add to Campaigns tab")))</f>
        <v/>
      </c>
      <c r="I1856" s="83" t="str">
        <f aca="false">IF(C1856="","",C1856*IF(Settings!$B$24=Settings!$C$6,1,IF(Settings!$B$24="USD",1/INDEX(Settings!$B$29:$B$40,MONTH(A1856)),INDEX(Settings!$B$29:$B$40,MONTH(A1856)))))</f>
        <v/>
      </c>
    </row>
    <row r="1857" customFormat="false" ht="15" hidden="false" customHeight="false" outlineLevel="0" collapsed="false">
      <c r="H1857" s="0" t="str">
        <f aca="false">IF(B1857="","",IF(COUNTIF(Campaigns!$A$7:$A$300,B1857)&gt;0,"✓",IF(N(C1857)=0,"– no spend","⚠ add to Campaigns tab")))</f>
        <v/>
      </c>
      <c r="I1857" s="83" t="str">
        <f aca="false">IF(C1857="","",C1857*IF(Settings!$B$24=Settings!$C$6,1,IF(Settings!$B$24="USD",1/INDEX(Settings!$B$29:$B$40,MONTH(A1857)),INDEX(Settings!$B$29:$B$40,MONTH(A1857)))))</f>
        <v/>
      </c>
    </row>
    <row r="1858" customFormat="false" ht="15" hidden="false" customHeight="false" outlineLevel="0" collapsed="false">
      <c r="H1858" s="0" t="str">
        <f aca="false">IF(B1858="","",IF(COUNTIF(Campaigns!$A$7:$A$300,B1858)&gt;0,"✓",IF(N(C1858)=0,"– no spend","⚠ add to Campaigns tab")))</f>
        <v/>
      </c>
      <c r="I1858" s="83" t="str">
        <f aca="false">IF(C1858="","",C1858*IF(Settings!$B$24=Settings!$C$6,1,IF(Settings!$B$24="USD",1/INDEX(Settings!$B$29:$B$40,MONTH(A1858)),INDEX(Settings!$B$29:$B$40,MONTH(A1858)))))</f>
        <v/>
      </c>
    </row>
    <row r="1859" customFormat="false" ht="15" hidden="false" customHeight="false" outlineLevel="0" collapsed="false">
      <c r="H1859" s="0" t="str">
        <f aca="false">IF(B1859="","",IF(COUNTIF(Campaigns!$A$7:$A$300,B1859)&gt;0,"✓",IF(N(C1859)=0,"– no spend","⚠ add to Campaigns tab")))</f>
        <v/>
      </c>
      <c r="I1859" s="83" t="str">
        <f aca="false">IF(C1859="","",C1859*IF(Settings!$B$24=Settings!$C$6,1,IF(Settings!$B$24="USD",1/INDEX(Settings!$B$29:$B$40,MONTH(A1859)),INDEX(Settings!$B$29:$B$40,MONTH(A1859)))))</f>
        <v/>
      </c>
    </row>
    <row r="1860" customFormat="false" ht="15" hidden="false" customHeight="false" outlineLevel="0" collapsed="false">
      <c r="H1860" s="0" t="str">
        <f aca="false">IF(B1860="","",IF(COUNTIF(Campaigns!$A$7:$A$300,B1860)&gt;0,"✓",IF(N(C1860)=0,"– no spend","⚠ add to Campaigns tab")))</f>
        <v/>
      </c>
      <c r="I1860" s="83" t="str">
        <f aca="false">IF(C1860="","",C1860*IF(Settings!$B$24=Settings!$C$6,1,IF(Settings!$B$24="USD",1/INDEX(Settings!$B$29:$B$40,MONTH(A1860)),INDEX(Settings!$B$29:$B$40,MONTH(A1860)))))</f>
        <v/>
      </c>
    </row>
    <row r="1861" customFormat="false" ht="15" hidden="false" customHeight="false" outlineLevel="0" collapsed="false">
      <c r="H1861" s="0" t="str">
        <f aca="false">IF(B1861="","",IF(COUNTIF(Campaigns!$A$7:$A$300,B1861)&gt;0,"✓",IF(N(C1861)=0,"– no spend","⚠ add to Campaigns tab")))</f>
        <v/>
      </c>
      <c r="I1861" s="83" t="str">
        <f aca="false">IF(C1861="","",C1861*IF(Settings!$B$24=Settings!$C$6,1,IF(Settings!$B$24="USD",1/INDEX(Settings!$B$29:$B$40,MONTH(A1861)),INDEX(Settings!$B$29:$B$40,MONTH(A1861)))))</f>
        <v/>
      </c>
    </row>
    <row r="1862" customFormat="false" ht="15" hidden="false" customHeight="false" outlineLevel="0" collapsed="false">
      <c r="H1862" s="0" t="str">
        <f aca="false">IF(B1862="","",IF(COUNTIF(Campaigns!$A$7:$A$300,B1862)&gt;0,"✓",IF(N(C1862)=0,"– no spend","⚠ add to Campaigns tab")))</f>
        <v/>
      </c>
      <c r="I1862" s="83" t="str">
        <f aca="false">IF(C1862="","",C1862*IF(Settings!$B$24=Settings!$C$6,1,IF(Settings!$B$24="USD",1/INDEX(Settings!$B$29:$B$40,MONTH(A1862)),INDEX(Settings!$B$29:$B$40,MONTH(A1862)))))</f>
        <v/>
      </c>
    </row>
    <row r="1863" customFormat="false" ht="15" hidden="false" customHeight="false" outlineLevel="0" collapsed="false">
      <c r="H1863" s="0" t="str">
        <f aca="false">IF(B1863="","",IF(COUNTIF(Campaigns!$A$7:$A$300,B1863)&gt;0,"✓",IF(N(C1863)=0,"– no spend","⚠ add to Campaigns tab")))</f>
        <v/>
      </c>
      <c r="I1863" s="83" t="str">
        <f aca="false">IF(C1863="","",C1863*IF(Settings!$B$24=Settings!$C$6,1,IF(Settings!$B$24="USD",1/INDEX(Settings!$B$29:$B$40,MONTH(A1863)),INDEX(Settings!$B$29:$B$40,MONTH(A1863)))))</f>
        <v/>
      </c>
    </row>
    <row r="1864" customFormat="false" ht="15" hidden="false" customHeight="false" outlineLevel="0" collapsed="false">
      <c r="H1864" s="0" t="str">
        <f aca="false">IF(B1864="","",IF(COUNTIF(Campaigns!$A$7:$A$300,B1864)&gt;0,"✓",IF(N(C1864)=0,"– no spend","⚠ add to Campaigns tab")))</f>
        <v/>
      </c>
      <c r="I1864" s="83" t="str">
        <f aca="false">IF(C1864="","",C1864*IF(Settings!$B$24=Settings!$C$6,1,IF(Settings!$B$24="USD",1/INDEX(Settings!$B$29:$B$40,MONTH(A1864)),INDEX(Settings!$B$29:$B$40,MONTH(A1864)))))</f>
        <v/>
      </c>
    </row>
    <row r="1865" customFormat="false" ht="15" hidden="false" customHeight="false" outlineLevel="0" collapsed="false">
      <c r="H1865" s="0" t="str">
        <f aca="false">IF(B1865="","",IF(COUNTIF(Campaigns!$A$7:$A$300,B1865)&gt;0,"✓",IF(N(C1865)=0,"– no spend","⚠ add to Campaigns tab")))</f>
        <v/>
      </c>
      <c r="I1865" s="83" t="str">
        <f aca="false">IF(C1865="","",C1865*IF(Settings!$B$24=Settings!$C$6,1,IF(Settings!$B$24="USD",1/INDEX(Settings!$B$29:$B$40,MONTH(A1865)),INDEX(Settings!$B$29:$B$40,MONTH(A1865)))))</f>
        <v/>
      </c>
    </row>
    <row r="1866" customFormat="false" ht="15" hidden="false" customHeight="false" outlineLevel="0" collapsed="false">
      <c r="H1866" s="0" t="str">
        <f aca="false">IF(B1866="","",IF(COUNTIF(Campaigns!$A$7:$A$300,B1866)&gt;0,"✓",IF(N(C1866)=0,"– no spend","⚠ add to Campaigns tab")))</f>
        <v/>
      </c>
      <c r="I1866" s="83" t="str">
        <f aca="false">IF(C1866="","",C1866*IF(Settings!$B$24=Settings!$C$6,1,IF(Settings!$B$24="USD",1/INDEX(Settings!$B$29:$B$40,MONTH(A1866)),INDEX(Settings!$B$29:$B$40,MONTH(A1866)))))</f>
        <v/>
      </c>
    </row>
    <row r="1867" customFormat="false" ht="15" hidden="false" customHeight="false" outlineLevel="0" collapsed="false">
      <c r="H1867" s="0" t="str">
        <f aca="false">IF(B1867="","",IF(COUNTIF(Campaigns!$A$7:$A$300,B1867)&gt;0,"✓",IF(N(C1867)=0,"– no spend","⚠ add to Campaigns tab")))</f>
        <v/>
      </c>
      <c r="I1867" s="83" t="str">
        <f aca="false">IF(C1867="","",C1867*IF(Settings!$B$24=Settings!$C$6,1,IF(Settings!$B$24="USD",1/INDEX(Settings!$B$29:$B$40,MONTH(A1867)),INDEX(Settings!$B$29:$B$40,MONTH(A1867)))))</f>
        <v/>
      </c>
    </row>
    <row r="1868" customFormat="false" ht="15" hidden="false" customHeight="false" outlineLevel="0" collapsed="false">
      <c r="H1868" s="0" t="str">
        <f aca="false">IF(B1868="","",IF(COUNTIF(Campaigns!$A$7:$A$300,B1868)&gt;0,"✓",IF(N(C1868)=0,"– no spend","⚠ add to Campaigns tab")))</f>
        <v/>
      </c>
      <c r="I1868" s="83" t="str">
        <f aca="false">IF(C1868="","",C1868*IF(Settings!$B$24=Settings!$C$6,1,IF(Settings!$B$24="USD",1/INDEX(Settings!$B$29:$B$40,MONTH(A1868)),INDEX(Settings!$B$29:$B$40,MONTH(A1868)))))</f>
        <v/>
      </c>
    </row>
    <row r="1869" customFormat="false" ht="15" hidden="false" customHeight="false" outlineLevel="0" collapsed="false">
      <c r="H1869" s="0" t="str">
        <f aca="false">IF(B1869="","",IF(COUNTIF(Campaigns!$A$7:$A$300,B1869)&gt;0,"✓",IF(N(C1869)=0,"– no spend","⚠ add to Campaigns tab")))</f>
        <v/>
      </c>
      <c r="I1869" s="83" t="str">
        <f aca="false">IF(C1869="","",C1869*IF(Settings!$B$24=Settings!$C$6,1,IF(Settings!$B$24="USD",1/INDEX(Settings!$B$29:$B$40,MONTH(A1869)),INDEX(Settings!$B$29:$B$40,MONTH(A1869)))))</f>
        <v/>
      </c>
    </row>
    <row r="1870" customFormat="false" ht="15" hidden="false" customHeight="false" outlineLevel="0" collapsed="false">
      <c r="H1870" s="0" t="str">
        <f aca="false">IF(B1870="","",IF(COUNTIF(Campaigns!$A$7:$A$300,B1870)&gt;0,"✓",IF(N(C1870)=0,"– no spend","⚠ add to Campaigns tab")))</f>
        <v/>
      </c>
      <c r="I1870" s="83" t="str">
        <f aca="false">IF(C1870="","",C1870*IF(Settings!$B$24=Settings!$C$6,1,IF(Settings!$B$24="USD",1/INDEX(Settings!$B$29:$B$40,MONTH(A1870)),INDEX(Settings!$B$29:$B$40,MONTH(A1870)))))</f>
        <v/>
      </c>
    </row>
    <row r="1871" customFormat="false" ht="15" hidden="false" customHeight="false" outlineLevel="0" collapsed="false">
      <c r="H1871" s="0" t="str">
        <f aca="false">IF(B1871="","",IF(COUNTIF(Campaigns!$A$7:$A$300,B1871)&gt;0,"✓",IF(N(C1871)=0,"– no spend","⚠ add to Campaigns tab")))</f>
        <v/>
      </c>
      <c r="I1871" s="83" t="str">
        <f aca="false">IF(C1871="","",C1871*IF(Settings!$B$24=Settings!$C$6,1,IF(Settings!$B$24="USD",1/INDEX(Settings!$B$29:$B$40,MONTH(A1871)),INDEX(Settings!$B$29:$B$40,MONTH(A1871)))))</f>
        <v/>
      </c>
    </row>
    <row r="1872" customFormat="false" ht="15" hidden="false" customHeight="false" outlineLevel="0" collapsed="false">
      <c r="H1872" s="0" t="str">
        <f aca="false">IF(B1872="","",IF(COUNTIF(Campaigns!$A$7:$A$300,B1872)&gt;0,"✓",IF(N(C1872)=0,"– no spend","⚠ add to Campaigns tab")))</f>
        <v/>
      </c>
      <c r="I1872" s="83" t="str">
        <f aca="false">IF(C1872="","",C1872*IF(Settings!$B$24=Settings!$C$6,1,IF(Settings!$B$24="USD",1/INDEX(Settings!$B$29:$B$40,MONTH(A1872)),INDEX(Settings!$B$29:$B$40,MONTH(A1872)))))</f>
        <v/>
      </c>
    </row>
    <row r="1873" customFormat="false" ht="15" hidden="false" customHeight="false" outlineLevel="0" collapsed="false">
      <c r="H1873" s="0" t="str">
        <f aca="false">IF(B1873="","",IF(COUNTIF(Campaigns!$A$7:$A$300,B1873)&gt;0,"✓",IF(N(C1873)=0,"– no spend","⚠ add to Campaigns tab")))</f>
        <v/>
      </c>
      <c r="I1873" s="83" t="str">
        <f aca="false">IF(C1873="","",C1873*IF(Settings!$B$24=Settings!$C$6,1,IF(Settings!$B$24="USD",1/INDEX(Settings!$B$29:$B$40,MONTH(A1873)),INDEX(Settings!$B$29:$B$40,MONTH(A1873)))))</f>
        <v/>
      </c>
    </row>
    <row r="1874" customFormat="false" ht="15" hidden="false" customHeight="false" outlineLevel="0" collapsed="false">
      <c r="H1874" s="0" t="str">
        <f aca="false">IF(B1874="","",IF(COUNTIF(Campaigns!$A$7:$A$300,B1874)&gt;0,"✓",IF(N(C1874)=0,"– no spend","⚠ add to Campaigns tab")))</f>
        <v/>
      </c>
      <c r="I1874" s="83" t="str">
        <f aca="false">IF(C1874="","",C1874*IF(Settings!$B$24=Settings!$C$6,1,IF(Settings!$B$24="USD",1/INDEX(Settings!$B$29:$B$40,MONTH(A1874)),INDEX(Settings!$B$29:$B$40,MONTH(A1874)))))</f>
        <v/>
      </c>
    </row>
    <row r="1875" customFormat="false" ht="15" hidden="false" customHeight="false" outlineLevel="0" collapsed="false">
      <c r="H1875" s="0" t="str">
        <f aca="false">IF(B1875="","",IF(COUNTIF(Campaigns!$A$7:$A$300,B1875)&gt;0,"✓",IF(N(C1875)=0,"– no spend","⚠ add to Campaigns tab")))</f>
        <v/>
      </c>
      <c r="I1875" s="83" t="str">
        <f aca="false">IF(C1875="","",C1875*IF(Settings!$B$24=Settings!$C$6,1,IF(Settings!$B$24="USD",1/INDEX(Settings!$B$29:$B$40,MONTH(A1875)),INDEX(Settings!$B$29:$B$40,MONTH(A1875)))))</f>
        <v/>
      </c>
    </row>
    <row r="1876" customFormat="false" ht="15" hidden="false" customHeight="false" outlineLevel="0" collapsed="false">
      <c r="H1876" s="0" t="str">
        <f aca="false">IF(B1876="","",IF(COUNTIF(Campaigns!$A$7:$A$300,B1876)&gt;0,"✓",IF(N(C1876)=0,"– no spend","⚠ add to Campaigns tab")))</f>
        <v/>
      </c>
      <c r="I1876" s="83" t="str">
        <f aca="false">IF(C1876="","",C1876*IF(Settings!$B$24=Settings!$C$6,1,IF(Settings!$B$24="USD",1/INDEX(Settings!$B$29:$B$40,MONTH(A1876)),INDEX(Settings!$B$29:$B$40,MONTH(A1876)))))</f>
        <v/>
      </c>
    </row>
    <row r="1877" customFormat="false" ht="15" hidden="false" customHeight="false" outlineLevel="0" collapsed="false">
      <c r="H1877" s="0" t="str">
        <f aca="false">IF(B1877="","",IF(COUNTIF(Campaigns!$A$7:$A$300,B1877)&gt;0,"✓",IF(N(C1877)=0,"– no spend","⚠ add to Campaigns tab")))</f>
        <v/>
      </c>
      <c r="I1877" s="83" t="str">
        <f aca="false">IF(C1877="","",C1877*IF(Settings!$B$24=Settings!$C$6,1,IF(Settings!$B$24="USD",1/INDEX(Settings!$B$29:$B$40,MONTH(A1877)),INDEX(Settings!$B$29:$B$40,MONTH(A1877)))))</f>
        <v/>
      </c>
    </row>
    <row r="1878" customFormat="false" ht="15" hidden="false" customHeight="false" outlineLevel="0" collapsed="false">
      <c r="H1878" s="0" t="str">
        <f aca="false">IF(B1878="","",IF(COUNTIF(Campaigns!$A$7:$A$300,B1878)&gt;0,"✓",IF(N(C1878)=0,"– no spend","⚠ add to Campaigns tab")))</f>
        <v/>
      </c>
      <c r="I1878" s="83" t="str">
        <f aca="false">IF(C1878="","",C1878*IF(Settings!$B$24=Settings!$C$6,1,IF(Settings!$B$24="USD",1/INDEX(Settings!$B$29:$B$40,MONTH(A1878)),INDEX(Settings!$B$29:$B$40,MONTH(A1878)))))</f>
        <v/>
      </c>
    </row>
    <row r="1879" customFormat="false" ht="15" hidden="false" customHeight="false" outlineLevel="0" collapsed="false">
      <c r="H1879" s="0" t="str">
        <f aca="false">IF(B1879="","",IF(COUNTIF(Campaigns!$A$7:$A$300,B1879)&gt;0,"✓",IF(N(C1879)=0,"– no spend","⚠ add to Campaigns tab")))</f>
        <v/>
      </c>
      <c r="I1879" s="83" t="str">
        <f aca="false">IF(C1879="","",C1879*IF(Settings!$B$24=Settings!$C$6,1,IF(Settings!$B$24="USD",1/INDEX(Settings!$B$29:$B$40,MONTH(A1879)),INDEX(Settings!$B$29:$B$40,MONTH(A1879)))))</f>
        <v/>
      </c>
    </row>
    <row r="1880" customFormat="false" ht="15" hidden="false" customHeight="false" outlineLevel="0" collapsed="false">
      <c r="H1880" s="0" t="str">
        <f aca="false">IF(B1880="","",IF(COUNTIF(Campaigns!$A$7:$A$300,B1880)&gt;0,"✓",IF(N(C1880)=0,"– no spend","⚠ add to Campaigns tab")))</f>
        <v/>
      </c>
      <c r="I1880" s="83" t="str">
        <f aca="false">IF(C1880="","",C1880*IF(Settings!$B$24=Settings!$C$6,1,IF(Settings!$B$24="USD",1/INDEX(Settings!$B$29:$B$40,MONTH(A1880)),INDEX(Settings!$B$29:$B$40,MONTH(A1880)))))</f>
        <v/>
      </c>
    </row>
    <row r="1881" customFormat="false" ht="15" hidden="false" customHeight="false" outlineLevel="0" collapsed="false">
      <c r="H1881" s="0" t="str">
        <f aca="false">IF(B1881="","",IF(COUNTIF(Campaigns!$A$7:$A$300,B1881)&gt;0,"✓",IF(N(C1881)=0,"– no spend","⚠ add to Campaigns tab")))</f>
        <v/>
      </c>
      <c r="I1881" s="83" t="str">
        <f aca="false">IF(C1881="","",C1881*IF(Settings!$B$24=Settings!$C$6,1,IF(Settings!$B$24="USD",1/INDEX(Settings!$B$29:$B$40,MONTH(A1881)),INDEX(Settings!$B$29:$B$40,MONTH(A1881)))))</f>
        <v/>
      </c>
    </row>
    <row r="1882" customFormat="false" ht="15" hidden="false" customHeight="false" outlineLevel="0" collapsed="false">
      <c r="H1882" s="0" t="str">
        <f aca="false">IF(B1882="","",IF(COUNTIF(Campaigns!$A$7:$A$300,B1882)&gt;0,"✓",IF(N(C1882)=0,"– no spend","⚠ add to Campaigns tab")))</f>
        <v/>
      </c>
      <c r="I1882" s="83" t="str">
        <f aca="false">IF(C1882="","",C1882*IF(Settings!$B$24=Settings!$C$6,1,IF(Settings!$B$24="USD",1/INDEX(Settings!$B$29:$B$40,MONTH(A1882)),INDEX(Settings!$B$29:$B$40,MONTH(A1882)))))</f>
        <v/>
      </c>
    </row>
    <row r="1883" customFormat="false" ht="15" hidden="false" customHeight="false" outlineLevel="0" collapsed="false">
      <c r="H1883" s="0" t="str">
        <f aca="false">IF(B1883="","",IF(COUNTIF(Campaigns!$A$7:$A$300,B1883)&gt;0,"✓",IF(N(C1883)=0,"– no spend","⚠ add to Campaigns tab")))</f>
        <v/>
      </c>
      <c r="I1883" s="83" t="str">
        <f aca="false">IF(C1883="","",C1883*IF(Settings!$B$24=Settings!$C$6,1,IF(Settings!$B$24="USD",1/INDEX(Settings!$B$29:$B$40,MONTH(A1883)),INDEX(Settings!$B$29:$B$40,MONTH(A1883)))))</f>
        <v/>
      </c>
    </row>
    <row r="1884" customFormat="false" ht="15" hidden="false" customHeight="false" outlineLevel="0" collapsed="false">
      <c r="H1884" s="0" t="str">
        <f aca="false">IF(B1884="","",IF(COUNTIF(Campaigns!$A$7:$A$300,B1884)&gt;0,"✓",IF(N(C1884)=0,"– no spend","⚠ add to Campaigns tab")))</f>
        <v/>
      </c>
      <c r="I1884" s="83" t="str">
        <f aca="false">IF(C1884="","",C1884*IF(Settings!$B$24=Settings!$C$6,1,IF(Settings!$B$24="USD",1/INDEX(Settings!$B$29:$B$40,MONTH(A1884)),INDEX(Settings!$B$29:$B$40,MONTH(A1884)))))</f>
        <v/>
      </c>
    </row>
    <row r="1885" customFormat="false" ht="15" hidden="false" customHeight="false" outlineLevel="0" collapsed="false">
      <c r="H1885" s="0" t="str">
        <f aca="false">IF(B1885="","",IF(COUNTIF(Campaigns!$A$7:$A$300,B1885)&gt;0,"✓",IF(N(C1885)=0,"– no spend","⚠ add to Campaigns tab")))</f>
        <v/>
      </c>
      <c r="I1885" s="83" t="str">
        <f aca="false">IF(C1885="","",C1885*IF(Settings!$B$24=Settings!$C$6,1,IF(Settings!$B$24="USD",1/INDEX(Settings!$B$29:$B$40,MONTH(A1885)),INDEX(Settings!$B$29:$B$40,MONTH(A1885)))))</f>
        <v/>
      </c>
    </row>
    <row r="1886" customFormat="false" ht="15" hidden="false" customHeight="false" outlineLevel="0" collapsed="false">
      <c r="H1886" s="0" t="str">
        <f aca="false">IF(B1886="","",IF(COUNTIF(Campaigns!$A$7:$A$300,B1886)&gt;0,"✓",IF(N(C1886)=0,"– no spend","⚠ add to Campaigns tab")))</f>
        <v/>
      </c>
      <c r="I1886" s="83" t="str">
        <f aca="false">IF(C1886="","",C1886*IF(Settings!$B$24=Settings!$C$6,1,IF(Settings!$B$24="USD",1/INDEX(Settings!$B$29:$B$40,MONTH(A1886)),INDEX(Settings!$B$29:$B$40,MONTH(A1886)))))</f>
        <v/>
      </c>
    </row>
    <row r="1887" customFormat="false" ht="15" hidden="false" customHeight="false" outlineLevel="0" collapsed="false">
      <c r="H1887" s="0" t="str">
        <f aca="false">IF(B1887="","",IF(COUNTIF(Campaigns!$A$7:$A$300,B1887)&gt;0,"✓",IF(N(C1887)=0,"– no spend","⚠ add to Campaigns tab")))</f>
        <v/>
      </c>
      <c r="I1887" s="83" t="str">
        <f aca="false">IF(C1887="","",C1887*IF(Settings!$B$24=Settings!$C$6,1,IF(Settings!$B$24="USD",1/INDEX(Settings!$B$29:$B$40,MONTH(A1887)),INDEX(Settings!$B$29:$B$40,MONTH(A1887)))))</f>
        <v/>
      </c>
    </row>
    <row r="1888" customFormat="false" ht="15" hidden="false" customHeight="false" outlineLevel="0" collapsed="false">
      <c r="H1888" s="0" t="str">
        <f aca="false">IF(B1888="","",IF(COUNTIF(Campaigns!$A$7:$A$300,B1888)&gt;0,"✓",IF(N(C1888)=0,"– no spend","⚠ add to Campaigns tab")))</f>
        <v/>
      </c>
      <c r="I1888" s="83" t="str">
        <f aca="false">IF(C1888="","",C1888*IF(Settings!$B$24=Settings!$C$6,1,IF(Settings!$B$24="USD",1/INDEX(Settings!$B$29:$B$40,MONTH(A1888)),INDEX(Settings!$B$29:$B$40,MONTH(A1888)))))</f>
        <v/>
      </c>
    </row>
    <row r="1889" customFormat="false" ht="15" hidden="false" customHeight="false" outlineLevel="0" collapsed="false">
      <c r="H1889" s="0" t="str">
        <f aca="false">IF(B1889="","",IF(COUNTIF(Campaigns!$A$7:$A$300,B1889)&gt;0,"✓",IF(N(C1889)=0,"– no spend","⚠ add to Campaigns tab")))</f>
        <v/>
      </c>
      <c r="I1889" s="83" t="str">
        <f aca="false">IF(C1889="","",C1889*IF(Settings!$B$24=Settings!$C$6,1,IF(Settings!$B$24="USD",1/INDEX(Settings!$B$29:$B$40,MONTH(A1889)),INDEX(Settings!$B$29:$B$40,MONTH(A1889)))))</f>
        <v/>
      </c>
    </row>
    <row r="1890" customFormat="false" ht="15" hidden="false" customHeight="false" outlineLevel="0" collapsed="false">
      <c r="H1890" s="0" t="str">
        <f aca="false">IF(B1890="","",IF(COUNTIF(Campaigns!$A$7:$A$300,B1890)&gt;0,"✓",IF(N(C1890)=0,"– no spend","⚠ add to Campaigns tab")))</f>
        <v/>
      </c>
      <c r="I1890" s="83" t="str">
        <f aca="false">IF(C1890="","",C1890*IF(Settings!$B$24=Settings!$C$6,1,IF(Settings!$B$24="USD",1/INDEX(Settings!$B$29:$B$40,MONTH(A1890)),INDEX(Settings!$B$29:$B$40,MONTH(A1890)))))</f>
        <v/>
      </c>
    </row>
    <row r="1891" customFormat="false" ht="15" hidden="false" customHeight="false" outlineLevel="0" collapsed="false">
      <c r="H1891" s="0" t="str">
        <f aca="false">IF(B1891="","",IF(COUNTIF(Campaigns!$A$7:$A$300,B1891)&gt;0,"✓",IF(N(C1891)=0,"– no spend","⚠ add to Campaigns tab")))</f>
        <v/>
      </c>
      <c r="I1891" s="83" t="str">
        <f aca="false">IF(C1891="","",C1891*IF(Settings!$B$24=Settings!$C$6,1,IF(Settings!$B$24="USD",1/INDEX(Settings!$B$29:$B$40,MONTH(A1891)),INDEX(Settings!$B$29:$B$40,MONTH(A1891)))))</f>
        <v/>
      </c>
    </row>
    <row r="1892" customFormat="false" ht="15" hidden="false" customHeight="false" outlineLevel="0" collapsed="false">
      <c r="H1892" s="0" t="str">
        <f aca="false">IF(B1892="","",IF(COUNTIF(Campaigns!$A$7:$A$300,B1892)&gt;0,"✓",IF(N(C1892)=0,"– no spend","⚠ add to Campaigns tab")))</f>
        <v/>
      </c>
      <c r="I1892" s="83" t="str">
        <f aca="false">IF(C1892="","",C1892*IF(Settings!$B$24=Settings!$C$6,1,IF(Settings!$B$24="USD",1/INDEX(Settings!$B$29:$B$40,MONTH(A1892)),INDEX(Settings!$B$29:$B$40,MONTH(A1892)))))</f>
        <v/>
      </c>
    </row>
    <row r="1893" customFormat="false" ht="15" hidden="false" customHeight="false" outlineLevel="0" collapsed="false">
      <c r="H1893" s="0" t="str">
        <f aca="false">IF(B1893="","",IF(COUNTIF(Campaigns!$A$7:$A$300,B1893)&gt;0,"✓",IF(N(C1893)=0,"– no spend","⚠ add to Campaigns tab")))</f>
        <v/>
      </c>
      <c r="I1893" s="83" t="str">
        <f aca="false">IF(C1893="","",C1893*IF(Settings!$B$24=Settings!$C$6,1,IF(Settings!$B$24="USD",1/INDEX(Settings!$B$29:$B$40,MONTH(A1893)),INDEX(Settings!$B$29:$B$40,MONTH(A1893)))))</f>
        <v/>
      </c>
    </row>
    <row r="1894" customFormat="false" ht="15" hidden="false" customHeight="false" outlineLevel="0" collapsed="false">
      <c r="H1894" s="0" t="str">
        <f aca="false">IF(B1894="","",IF(COUNTIF(Campaigns!$A$7:$A$300,B1894)&gt;0,"✓",IF(N(C1894)=0,"– no spend","⚠ add to Campaigns tab")))</f>
        <v/>
      </c>
      <c r="I1894" s="83" t="str">
        <f aca="false">IF(C1894="","",C1894*IF(Settings!$B$24=Settings!$C$6,1,IF(Settings!$B$24="USD",1/INDEX(Settings!$B$29:$B$40,MONTH(A1894)),INDEX(Settings!$B$29:$B$40,MONTH(A1894)))))</f>
        <v/>
      </c>
    </row>
    <row r="1895" customFormat="false" ht="15" hidden="false" customHeight="false" outlineLevel="0" collapsed="false">
      <c r="H1895" s="0" t="str">
        <f aca="false">IF(B1895="","",IF(COUNTIF(Campaigns!$A$7:$A$300,B1895)&gt;0,"✓",IF(N(C1895)=0,"– no spend","⚠ add to Campaigns tab")))</f>
        <v/>
      </c>
      <c r="I1895" s="83" t="str">
        <f aca="false">IF(C1895="","",C1895*IF(Settings!$B$24=Settings!$C$6,1,IF(Settings!$B$24="USD",1/INDEX(Settings!$B$29:$B$40,MONTH(A1895)),INDEX(Settings!$B$29:$B$40,MONTH(A1895)))))</f>
        <v/>
      </c>
    </row>
    <row r="1896" customFormat="false" ht="15" hidden="false" customHeight="false" outlineLevel="0" collapsed="false">
      <c r="H1896" s="0" t="str">
        <f aca="false">IF(B1896="","",IF(COUNTIF(Campaigns!$A$7:$A$300,B1896)&gt;0,"✓",IF(N(C1896)=0,"– no spend","⚠ add to Campaigns tab")))</f>
        <v/>
      </c>
      <c r="I1896" s="83" t="str">
        <f aca="false">IF(C1896="","",C1896*IF(Settings!$B$24=Settings!$C$6,1,IF(Settings!$B$24="USD",1/INDEX(Settings!$B$29:$B$40,MONTH(A1896)),INDEX(Settings!$B$29:$B$40,MONTH(A1896)))))</f>
        <v/>
      </c>
    </row>
    <row r="1897" customFormat="false" ht="15" hidden="false" customHeight="false" outlineLevel="0" collapsed="false">
      <c r="H1897" s="0" t="str">
        <f aca="false">IF(B1897="","",IF(COUNTIF(Campaigns!$A$7:$A$300,B1897)&gt;0,"✓",IF(N(C1897)=0,"– no spend","⚠ add to Campaigns tab")))</f>
        <v/>
      </c>
      <c r="I1897" s="83" t="str">
        <f aca="false">IF(C1897="","",C1897*IF(Settings!$B$24=Settings!$C$6,1,IF(Settings!$B$24="USD",1/INDEX(Settings!$B$29:$B$40,MONTH(A1897)),INDEX(Settings!$B$29:$B$40,MONTH(A1897)))))</f>
        <v/>
      </c>
    </row>
    <row r="1898" customFormat="false" ht="15" hidden="false" customHeight="false" outlineLevel="0" collapsed="false">
      <c r="H1898" s="0" t="str">
        <f aca="false">IF(B1898="","",IF(COUNTIF(Campaigns!$A$7:$A$300,B1898)&gt;0,"✓",IF(N(C1898)=0,"– no spend","⚠ add to Campaigns tab")))</f>
        <v/>
      </c>
      <c r="I1898" s="83" t="str">
        <f aca="false">IF(C1898="","",C1898*IF(Settings!$B$24=Settings!$C$6,1,IF(Settings!$B$24="USD",1/INDEX(Settings!$B$29:$B$40,MONTH(A1898)),INDEX(Settings!$B$29:$B$40,MONTH(A1898)))))</f>
        <v/>
      </c>
    </row>
    <row r="1899" customFormat="false" ht="15" hidden="false" customHeight="false" outlineLevel="0" collapsed="false">
      <c r="H1899" s="0" t="str">
        <f aca="false">IF(B1899="","",IF(COUNTIF(Campaigns!$A$7:$A$300,B1899)&gt;0,"✓",IF(N(C1899)=0,"– no spend","⚠ add to Campaigns tab")))</f>
        <v/>
      </c>
      <c r="I1899" s="83" t="str">
        <f aca="false">IF(C1899="","",C1899*IF(Settings!$B$24=Settings!$C$6,1,IF(Settings!$B$24="USD",1/INDEX(Settings!$B$29:$B$40,MONTH(A1899)),INDEX(Settings!$B$29:$B$40,MONTH(A1899)))))</f>
        <v/>
      </c>
    </row>
    <row r="1900" customFormat="false" ht="15" hidden="false" customHeight="false" outlineLevel="0" collapsed="false">
      <c r="H1900" s="0" t="str">
        <f aca="false">IF(B1900="","",IF(COUNTIF(Campaigns!$A$7:$A$300,B1900)&gt;0,"✓",IF(N(C1900)=0,"– no spend","⚠ add to Campaigns tab")))</f>
        <v/>
      </c>
      <c r="I1900" s="83" t="str">
        <f aca="false">IF(C1900="","",C1900*IF(Settings!$B$24=Settings!$C$6,1,IF(Settings!$B$24="USD",1/INDEX(Settings!$B$29:$B$40,MONTH(A1900)),INDEX(Settings!$B$29:$B$40,MONTH(A1900)))))</f>
        <v/>
      </c>
    </row>
    <row r="1901" customFormat="false" ht="15" hidden="false" customHeight="false" outlineLevel="0" collapsed="false">
      <c r="H1901" s="0" t="str">
        <f aca="false">IF(B1901="","",IF(COUNTIF(Campaigns!$A$7:$A$300,B1901)&gt;0,"✓",IF(N(C1901)=0,"– no spend","⚠ add to Campaigns tab")))</f>
        <v/>
      </c>
      <c r="I1901" s="83" t="str">
        <f aca="false">IF(C1901="","",C1901*IF(Settings!$B$24=Settings!$C$6,1,IF(Settings!$B$24="USD",1/INDEX(Settings!$B$29:$B$40,MONTH(A1901)),INDEX(Settings!$B$29:$B$40,MONTH(A1901)))))</f>
        <v/>
      </c>
    </row>
    <row r="1902" customFormat="false" ht="15" hidden="false" customHeight="false" outlineLevel="0" collapsed="false">
      <c r="H1902" s="0" t="str">
        <f aca="false">IF(B1902="","",IF(COUNTIF(Campaigns!$A$7:$A$300,B1902)&gt;0,"✓",IF(N(C1902)=0,"– no spend","⚠ add to Campaigns tab")))</f>
        <v/>
      </c>
      <c r="I1902" s="83" t="str">
        <f aca="false">IF(C1902="","",C1902*IF(Settings!$B$24=Settings!$C$6,1,IF(Settings!$B$24="USD",1/INDEX(Settings!$B$29:$B$40,MONTH(A1902)),INDEX(Settings!$B$29:$B$40,MONTH(A1902)))))</f>
        <v/>
      </c>
    </row>
    <row r="1903" customFormat="false" ht="15" hidden="false" customHeight="false" outlineLevel="0" collapsed="false">
      <c r="H1903" s="0" t="str">
        <f aca="false">IF(B1903="","",IF(COUNTIF(Campaigns!$A$7:$A$300,B1903)&gt;0,"✓",IF(N(C1903)=0,"– no spend","⚠ add to Campaigns tab")))</f>
        <v/>
      </c>
      <c r="I1903" s="83" t="str">
        <f aca="false">IF(C1903="","",C1903*IF(Settings!$B$24=Settings!$C$6,1,IF(Settings!$B$24="USD",1/INDEX(Settings!$B$29:$B$40,MONTH(A1903)),INDEX(Settings!$B$29:$B$40,MONTH(A1903)))))</f>
        <v/>
      </c>
    </row>
    <row r="1904" customFormat="false" ht="15" hidden="false" customHeight="false" outlineLevel="0" collapsed="false">
      <c r="H1904" s="0" t="str">
        <f aca="false">IF(B1904="","",IF(COUNTIF(Campaigns!$A$7:$A$300,B1904)&gt;0,"✓",IF(N(C1904)=0,"– no spend","⚠ add to Campaigns tab")))</f>
        <v/>
      </c>
      <c r="I1904" s="83" t="str">
        <f aca="false">IF(C1904="","",C1904*IF(Settings!$B$24=Settings!$C$6,1,IF(Settings!$B$24="USD",1/INDEX(Settings!$B$29:$B$40,MONTH(A1904)),INDEX(Settings!$B$29:$B$40,MONTH(A1904)))))</f>
        <v/>
      </c>
    </row>
    <row r="1905" customFormat="false" ht="15" hidden="false" customHeight="false" outlineLevel="0" collapsed="false">
      <c r="H1905" s="0" t="str">
        <f aca="false">IF(B1905="","",IF(COUNTIF(Campaigns!$A$7:$A$300,B1905)&gt;0,"✓",IF(N(C1905)=0,"– no spend","⚠ add to Campaigns tab")))</f>
        <v/>
      </c>
      <c r="I1905" s="83" t="str">
        <f aca="false">IF(C1905="","",C1905*IF(Settings!$B$24=Settings!$C$6,1,IF(Settings!$B$24="USD",1/INDEX(Settings!$B$29:$B$40,MONTH(A1905)),INDEX(Settings!$B$29:$B$40,MONTH(A1905)))))</f>
        <v/>
      </c>
    </row>
    <row r="1906" customFormat="false" ht="15" hidden="false" customHeight="false" outlineLevel="0" collapsed="false">
      <c r="H1906" s="0" t="str">
        <f aca="false">IF(B1906="","",IF(COUNTIF(Campaigns!$A$7:$A$300,B1906)&gt;0,"✓",IF(N(C1906)=0,"– no spend","⚠ add to Campaigns tab")))</f>
        <v/>
      </c>
      <c r="I1906" s="83" t="str">
        <f aca="false">IF(C1906="","",C1906*IF(Settings!$B$24=Settings!$C$6,1,IF(Settings!$B$24="USD",1/INDEX(Settings!$B$29:$B$40,MONTH(A1906)),INDEX(Settings!$B$29:$B$40,MONTH(A1906)))))</f>
        <v/>
      </c>
    </row>
    <row r="1907" customFormat="false" ht="15" hidden="false" customHeight="false" outlineLevel="0" collapsed="false">
      <c r="H1907" s="0" t="str">
        <f aca="false">IF(B1907="","",IF(COUNTIF(Campaigns!$A$7:$A$300,B1907)&gt;0,"✓",IF(N(C1907)=0,"– no spend","⚠ add to Campaigns tab")))</f>
        <v/>
      </c>
      <c r="I1907" s="83" t="str">
        <f aca="false">IF(C1907="","",C1907*IF(Settings!$B$24=Settings!$C$6,1,IF(Settings!$B$24="USD",1/INDEX(Settings!$B$29:$B$40,MONTH(A1907)),INDEX(Settings!$B$29:$B$40,MONTH(A1907)))))</f>
        <v/>
      </c>
    </row>
    <row r="1908" customFormat="false" ht="15" hidden="false" customHeight="false" outlineLevel="0" collapsed="false">
      <c r="H1908" s="0" t="str">
        <f aca="false">IF(B1908="","",IF(COUNTIF(Campaigns!$A$7:$A$300,B1908)&gt;0,"✓",IF(N(C1908)=0,"– no spend","⚠ add to Campaigns tab")))</f>
        <v/>
      </c>
      <c r="I1908" s="83" t="str">
        <f aca="false">IF(C1908="","",C1908*IF(Settings!$B$24=Settings!$C$6,1,IF(Settings!$B$24="USD",1/INDEX(Settings!$B$29:$B$40,MONTH(A1908)),INDEX(Settings!$B$29:$B$40,MONTH(A1908)))))</f>
        <v/>
      </c>
    </row>
    <row r="1909" customFormat="false" ht="15" hidden="false" customHeight="false" outlineLevel="0" collapsed="false">
      <c r="H1909" s="0" t="str">
        <f aca="false">IF(B1909="","",IF(COUNTIF(Campaigns!$A$7:$A$300,B1909)&gt;0,"✓",IF(N(C1909)=0,"– no spend","⚠ add to Campaigns tab")))</f>
        <v/>
      </c>
      <c r="I1909" s="83" t="str">
        <f aca="false">IF(C1909="","",C1909*IF(Settings!$B$24=Settings!$C$6,1,IF(Settings!$B$24="USD",1/INDEX(Settings!$B$29:$B$40,MONTH(A1909)),INDEX(Settings!$B$29:$B$40,MONTH(A1909)))))</f>
        <v/>
      </c>
    </row>
    <row r="1910" customFormat="false" ht="15" hidden="false" customHeight="false" outlineLevel="0" collapsed="false">
      <c r="H1910" s="0" t="str">
        <f aca="false">IF(B1910="","",IF(COUNTIF(Campaigns!$A$7:$A$300,B1910)&gt;0,"✓",IF(N(C1910)=0,"– no spend","⚠ add to Campaigns tab")))</f>
        <v/>
      </c>
      <c r="I1910" s="83" t="str">
        <f aca="false">IF(C1910="","",C1910*IF(Settings!$B$24=Settings!$C$6,1,IF(Settings!$B$24="USD",1/INDEX(Settings!$B$29:$B$40,MONTH(A1910)),INDEX(Settings!$B$29:$B$40,MONTH(A1910)))))</f>
        <v/>
      </c>
    </row>
    <row r="1911" customFormat="false" ht="15" hidden="false" customHeight="false" outlineLevel="0" collapsed="false">
      <c r="H1911" s="0" t="str">
        <f aca="false">IF(B1911="","",IF(COUNTIF(Campaigns!$A$7:$A$300,B1911)&gt;0,"✓",IF(N(C1911)=0,"– no spend","⚠ add to Campaigns tab")))</f>
        <v/>
      </c>
      <c r="I1911" s="83" t="str">
        <f aca="false">IF(C1911="","",C1911*IF(Settings!$B$24=Settings!$C$6,1,IF(Settings!$B$24="USD",1/INDEX(Settings!$B$29:$B$40,MONTH(A1911)),INDEX(Settings!$B$29:$B$40,MONTH(A1911)))))</f>
        <v/>
      </c>
    </row>
    <row r="1912" customFormat="false" ht="15" hidden="false" customHeight="false" outlineLevel="0" collapsed="false">
      <c r="H1912" s="0" t="str">
        <f aca="false">IF(B1912="","",IF(COUNTIF(Campaigns!$A$7:$A$300,B1912)&gt;0,"✓",IF(N(C1912)=0,"– no spend","⚠ add to Campaigns tab")))</f>
        <v/>
      </c>
      <c r="I1912" s="83" t="str">
        <f aca="false">IF(C1912="","",C1912*IF(Settings!$B$24=Settings!$C$6,1,IF(Settings!$B$24="USD",1/INDEX(Settings!$B$29:$B$40,MONTH(A1912)),INDEX(Settings!$B$29:$B$40,MONTH(A1912)))))</f>
        <v/>
      </c>
    </row>
    <row r="1913" customFormat="false" ht="15" hidden="false" customHeight="false" outlineLevel="0" collapsed="false">
      <c r="H1913" s="0" t="str">
        <f aca="false">IF(B1913="","",IF(COUNTIF(Campaigns!$A$7:$A$300,B1913)&gt;0,"✓",IF(N(C1913)=0,"– no spend","⚠ add to Campaigns tab")))</f>
        <v/>
      </c>
      <c r="I1913" s="83" t="str">
        <f aca="false">IF(C1913="","",C1913*IF(Settings!$B$24=Settings!$C$6,1,IF(Settings!$B$24="USD",1/INDEX(Settings!$B$29:$B$40,MONTH(A1913)),INDEX(Settings!$B$29:$B$40,MONTH(A1913)))))</f>
        <v/>
      </c>
    </row>
    <row r="1914" customFormat="false" ht="15" hidden="false" customHeight="false" outlineLevel="0" collapsed="false">
      <c r="H1914" s="0" t="str">
        <f aca="false">IF(B1914="","",IF(COUNTIF(Campaigns!$A$7:$A$300,B1914)&gt;0,"✓",IF(N(C1914)=0,"– no spend","⚠ add to Campaigns tab")))</f>
        <v/>
      </c>
      <c r="I1914" s="83" t="str">
        <f aca="false">IF(C1914="","",C1914*IF(Settings!$B$24=Settings!$C$6,1,IF(Settings!$B$24="USD",1/INDEX(Settings!$B$29:$B$40,MONTH(A1914)),INDEX(Settings!$B$29:$B$40,MONTH(A1914)))))</f>
        <v/>
      </c>
    </row>
    <row r="1915" customFormat="false" ht="15" hidden="false" customHeight="false" outlineLevel="0" collapsed="false">
      <c r="H1915" s="0" t="str">
        <f aca="false">IF(B1915="","",IF(COUNTIF(Campaigns!$A$7:$A$300,B1915)&gt;0,"✓",IF(N(C1915)=0,"– no spend","⚠ add to Campaigns tab")))</f>
        <v/>
      </c>
      <c r="I1915" s="83" t="str">
        <f aca="false">IF(C1915="","",C1915*IF(Settings!$B$24=Settings!$C$6,1,IF(Settings!$B$24="USD",1/INDEX(Settings!$B$29:$B$40,MONTH(A1915)),INDEX(Settings!$B$29:$B$40,MONTH(A1915)))))</f>
        <v/>
      </c>
    </row>
    <row r="1916" customFormat="false" ht="15" hidden="false" customHeight="false" outlineLevel="0" collapsed="false">
      <c r="H1916" s="0" t="str">
        <f aca="false">IF(B1916="","",IF(COUNTIF(Campaigns!$A$7:$A$300,B1916)&gt;0,"✓",IF(N(C1916)=0,"– no spend","⚠ add to Campaigns tab")))</f>
        <v/>
      </c>
      <c r="I1916" s="83" t="str">
        <f aca="false">IF(C1916="","",C1916*IF(Settings!$B$24=Settings!$C$6,1,IF(Settings!$B$24="USD",1/INDEX(Settings!$B$29:$B$40,MONTH(A1916)),INDEX(Settings!$B$29:$B$40,MONTH(A1916)))))</f>
        <v/>
      </c>
    </row>
    <row r="1917" customFormat="false" ht="15" hidden="false" customHeight="false" outlineLevel="0" collapsed="false">
      <c r="H1917" s="0" t="str">
        <f aca="false">IF(B1917="","",IF(COUNTIF(Campaigns!$A$7:$A$300,B1917)&gt;0,"✓",IF(N(C1917)=0,"– no spend","⚠ add to Campaigns tab")))</f>
        <v/>
      </c>
      <c r="I1917" s="83" t="str">
        <f aca="false">IF(C1917="","",C1917*IF(Settings!$B$24=Settings!$C$6,1,IF(Settings!$B$24="USD",1/INDEX(Settings!$B$29:$B$40,MONTH(A1917)),INDEX(Settings!$B$29:$B$40,MONTH(A1917)))))</f>
        <v/>
      </c>
    </row>
    <row r="1918" customFormat="false" ht="15" hidden="false" customHeight="false" outlineLevel="0" collapsed="false">
      <c r="H1918" s="0" t="str">
        <f aca="false">IF(B1918="","",IF(COUNTIF(Campaigns!$A$7:$A$300,B1918)&gt;0,"✓",IF(N(C1918)=0,"– no spend","⚠ add to Campaigns tab")))</f>
        <v/>
      </c>
      <c r="I1918" s="83" t="str">
        <f aca="false">IF(C1918="","",C1918*IF(Settings!$B$24=Settings!$C$6,1,IF(Settings!$B$24="USD",1/INDEX(Settings!$B$29:$B$40,MONTH(A1918)),INDEX(Settings!$B$29:$B$40,MONTH(A1918)))))</f>
        <v/>
      </c>
    </row>
    <row r="1919" customFormat="false" ht="15" hidden="false" customHeight="false" outlineLevel="0" collapsed="false">
      <c r="H1919" s="0" t="str">
        <f aca="false">IF(B1919="","",IF(COUNTIF(Campaigns!$A$7:$A$300,B1919)&gt;0,"✓",IF(N(C1919)=0,"– no spend","⚠ add to Campaigns tab")))</f>
        <v/>
      </c>
      <c r="I1919" s="83" t="str">
        <f aca="false">IF(C1919="","",C1919*IF(Settings!$B$24=Settings!$C$6,1,IF(Settings!$B$24="USD",1/INDEX(Settings!$B$29:$B$40,MONTH(A1919)),INDEX(Settings!$B$29:$B$40,MONTH(A1919)))))</f>
        <v/>
      </c>
    </row>
    <row r="1920" customFormat="false" ht="15" hidden="false" customHeight="false" outlineLevel="0" collapsed="false">
      <c r="H1920" s="0" t="str">
        <f aca="false">IF(B1920="","",IF(COUNTIF(Campaigns!$A$7:$A$300,B1920)&gt;0,"✓",IF(N(C1920)=0,"– no spend","⚠ add to Campaigns tab")))</f>
        <v/>
      </c>
      <c r="I1920" s="83" t="str">
        <f aca="false">IF(C1920="","",C1920*IF(Settings!$B$24=Settings!$C$6,1,IF(Settings!$B$24="USD",1/INDEX(Settings!$B$29:$B$40,MONTH(A1920)),INDEX(Settings!$B$29:$B$40,MONTH(A1920)))))</f>
        <v/>
      </c>
    </row>
    <row r="1921" customFormat="false" ht="15" hidden="false" customHeight="false" outlineLevel="0" collapsed="false">
      <c r="H1921" s="0" t="str">
        <f aca="false">IF(B1921="","",IF(COUNTIF(Campaigns!$A$7:$A$300,B1921)&gt;0,"✓",IF(N(C1921)=0,"– no spend","⚠ add to Campaigns tab")))</f>
        <v/>
      </c>
      <c r="I1921" s="83" t="str">
        <f aca="false">IF(C1921="","",C1921*IF(Settings!$B$24=Settings!$C$6,1,IF(Settings!$B$24="USD",1/INDEX(Settings!$B$29:$B$40,MONTH(A1921)),INDEX(Settings!$B$29:$B$40,MONTH(A1921)))))</f>
        <v/>
      </c>
    </row>
    <row r="1922" customFormat="false" ht="15" hidden="false" customHeight="false" outlineLevel="0" collapsed="false">
      <c r="H1922" s="0" t="str">
        <f aca="false">IF(B1922="","",IF(COUNTIF(Campaigns!$A$7:$A$300,B1922)&gt;0,"✓",IF(N(C1922)=0,"– no spend","⚠ add to Campaigns tab")))</f>
        <v/>
      </c>
      <c r="I1922" s="83" t="str">
        <f aca="false">IF(C1922="","",C1922*IF(Settings!$B$24=Settings!$C$6,1,IF(Settings!$B$24="USD",1/INDEX(Settings!$B$29:$B$40,MONTH(A1922)),INDEX(Settings!$B$29:$B$40,MONTH(A1922)))))</f>
        <v/>
      </c>
    </row>
    <row r="1923" customFormat="false" ht="15" hidden="false" customHeight="false" outlineLevel="0" collapsed="false">
      <c r="H1923" s="0" t="str">
        <f aca="false">IF(B1923="","",IF(COUNTIF(Campaigns!$A$7:$A$300,B1923)&gt;0,"✓",IF(N(C1923)=0,"– no spend","⚠ add to Campaigns tab")))</f>
        <v/>
      </c>
      <c r="I1923" s="83" t="str">
        <f aca="false">IF(C1923="","",C1923*IF(Settings!$B$24=Settings!$C$6,1,IF(Settings!$B$24="USD",1/INDEX(Settings!$B$29:$B$40,MONTH(A1923)),INDEX(Settings!$B$29:$B$40,MONTH(A1923)))))</f>
        <v/>
      </c>
    </row>
    <row r="1924" customFormat="false" ht="15" hidden="false" customHeight="false" outlineLevel="0" collapsed="false">
      <c r="H1924" s="0" t="str">
        <f aca="false">IF(B1924="","",IF(COUNTIF(Campaigns!$A$7:$A$300,B1924)&gt;0,"✓",IF(N(C1924)=0,"– no spend","⚠ add to Campaigns tab")))</f>
        <v/>
      </c>
      <c r="I1924" s="83" t="str">
        <f aca="false">IF(C1924="","",C1924*IF(Settings!$B$24=Settings!$C$6,1,IF(Settings!$B$24="USD",1/INDEX(Settings!$B$29:$B$40,MONTH(A1924)),INDEX(Settings!$B$29:$B$40,MONTH(A1924)))))</f>
        <v/>
      </c>
    </row>
    <row r="1925" customFormat="false" ht="15" hidden="false" customHeight="false" outlineLevel="0" collapsed="false">
      <c r="H1925" s="0" t="str">
        <f aca="false">IF(B1925="","",IF(COUNTIF(Campaigns!$A$7:$A$300,B1925)&gt;0,"✓",IF(N(C1925)=0,"– no spend","⚠ add to Campaigns tab")))</f>
        <v/>
      </c>
      <c r="I1925" s="83" t="str">
        <f aca="false">IF(C1925="","",C1925*IF(Settings!$B$24=Settings!$C$6,1,IF(Settings!$B$24="USD",1/INDEX(Settings!$B$29:$B$40,MONTH(A1925)),INDEX(Settings!$B$29:$B$40,MONTH(A1925)))))</f>
        <v/>
      </c>
    </row>
    <row r="1926" customFormat="false" ht="15" hidden="false" customHeight="false" outlineLevel="0" collapsed="false">
      <c r="H1926" s="0" t="str">
        <f aca="false">IF(B1926="","",IF(COUNTIF(Campaigns!$A$7:$A$300,B1926)&gt;0,"✓",IF(N(C1926)=0,"– no spend","⚠ add to Campaigns tab")))</f>
        <v/>
      </c>
      <c r="I1926" s="83" t="str">
        <f aca="false">IF(C1926="","",C1926*IF(Settings!$B$24=Settings!$C$6,1,IF(Settings!$B$24="USD",1/INDEX(Settings!$B$29:$B$40,MONTH(A1926)),INDEX(Settings!$B$29:$B$40,MONTH(A1926)))))</f>
        <v/>
      </c>
    </row>
    <row r="1927" customFormat="false" ht="15" hidden="false" customHeight="false" outlineLevel="0" collapsed="false">
      <c r="H1927" s="0" t="str">
        <f aca="false">IF(B1927="","",IF(COUNTIF(Campaigns!$A$7:$A$300,B1927)&gt;0,"✓",IF(N(C1927)=0,"– no spend","⚠ add to Campaigns tab")))</f>
        <v/>
      </c>
      <c r="I1927" s="83" t="str">
        <f aca="false">IF(C1927="","",C1927*IF(Settings!$B$24=Settings!$C$6,1,IF(Settings!$B$24="USD",1/INDEX(Settings!$B$29:$B$40,MONTH(A1927)),INDEX(Settings!$B$29:$B$40,MONTH(A1927)))))</f>
        <v/>
      </c>
    </row>
    <row r="1928" customFormat="false" ht="15" hidden="false" customHeight="false" outlineLevel="0" collapsed="false">
      <c r="H1928" s="0" t="str">
        <f aca="false">IF(B1928="","",IF(COUNTIF(Campaigns!$A$7:$A$300,B1928)&gt;0,"✓",IF(N(C1928)=0,"– no spend","⚠ add to Campaigns tab")))</f>
        <v/>
      </c>
      <c r="I1928" s="83" t="str">
        <f aca="false">IF(C1928="","",C1928*IF(Settings!$B$24=Settings!$C$6,1,IF(Settings!$B$24="USD",1/INDEX(Settings!$B$29:$B$40,MONTH(A1928)),INDEX(Settings!$B$29:$B$40,MONTH(A1928)))))</f>
        <v/>
      </c>
    </row>
    <row r="1929" customFormat="false" ht="15" hidden="false" customHeight="false" outlineLevel="0" collapsed="false">
      <c r="H1929" s="0" t="str">
        <f aca="false">IF(B1929="","",IF(COUNTIF(Campaigns!$A$7:$A$300,B1929)&gt;0,"✓",IF(N(C1929)=0,"– no spend","⚠ add to Campaigns tab")))</f>
        <v/>
      </c>
      <c r="I1929" s="83" t="str">
        <f aca="false">IF(C1929="","",C1929*IF(Settings!$B$24=Settings!$C$6,1,IF(Settings!$B$24="USD",1/INDEX(Settings!$B$29:$B$40,MONTH(A1929)),INDEX(Settings!$B$29:$B$40,MONTH(A1929)))))</f>
        <v/>
      </c>
    </row>
    <row r="1930" customFormat="false" ht="15" hidden="false" customHeight="false" outlineLevel="0" collapsed="false">
      <c r="H1930" s="0" t="str">
        <f aca="false">IF(B1930="","",IF(COUNTIF(Campaigns!$A$7:$A$300,B1930)&gt;0,"✓",IF(N(C1930)=0,"– no spend","⚠ add to Campaigns tab")))</f>
        <v/>
      </c>
      <c r="I1930" s="83" t="str">
        <f aca="false">IF(C1930="","",C1930*IF(Settings!$B$24=Settings!$C$6,1,IF(Settings!$B$24="USD",1/INDEX(Settings!$B$29:$B$40,MONTH(A1930)),INDEX(Settings!$B$29:$B$40,MONTH(A1930)))))</f>
        <v/>
      </c>
    </row>
    <row r="1931" customFormat="false" ht="15" hidden="false" customHeight="false" outlineLevel="0" collapsed="false">
      <c r="H1931" s="0" t="str">
        <f aca="false">IF(B1931="","",IF(COUNTIF(Campaigns!$A$7:$A$300,B1931)&gt;0,"✓",IF(N(C1931)=0,"– no spend","⚠ add to Campaigns tab")))</f>
        <v/>
      </c>
      <c r="I1931" s="83" t="str">
        <f aca="false">IF(C1931="","",C1931*IF(Settings!$B$24=Settings!$C$6,1,IF(Settings!$B$24="USD",1/INDEX(Settings!$B$29:$B$40,MONTH(A1931)),INDEX(Settings!$B$29:$B$40,MONTH(A1931)))))</f>
        <v/>
      </c>
    </row>
    <row r="1932" customFormat="false" ht="15" hidden="false" customHeight="false" outlineLevel="0" collapsed="false">
      <c r="H1932" s="0" t="str">
        <f aca="false">IF(B1932="","",IF(COUNTIF(Campaigns!$A$7:$A$300,B1932)&gt;0,"✓",IF(N(C1932)=0,"– no spend","⚠ add to Campaigns tab")))</f>
        <v/>
      </c>
      <c r="I1932" s="83" t="str">
        <f aca="false">IF(C1932="","",C1932*IF(Settings!$B$24=Settings!$C$6,1,IF(Settings!$B$24="USD",1/INDEX(Settings!$B$29:$B$40,MONTH(A1932)),INDEX(Settings!$B$29:$B$40,MONTH(A1932)))))</f>
        <v/>
      </c>
    </row>
    <row r="1933" customFormat="false" ht="15" hidden="false" customHeight="false" outlineLevel="0" collapsed="false">
      <c r="H1933" s="0" t="str">
        <f aca="false">IF(B1933="","",IF(COUNTIF(Campaigns!$A$7:$A$300,B1933)&gt;0,"✓",IF(N(C1933)=0,"– no spend","⚠ add to Campaigns tab")))</f>
        <v/>
      </c>
      <c r="I1933" s="83" t="str">
        <f aca="false">IF(C1933="","",C1933*IF(Settings!$B$24=Settings!$C$6,1,IF(Settings!$B$24="USD",1/INDEX(Settings!$B$29:$B$40,MONTH(A1933)),INDEX(Settings!$B$29:$B$40,MONTH(A1933)))))</f>
        <v/>
      </c>
    </row>
    <row r="1934" customFormat="false" ht="15" hidden="false" customHeight="false" outlineLevel="0" collapsed="false">
      <c r="H1934" s="0" t="str">
        <f aca="false">IF(B1934="","",IF(COUNTIF(Campaigns!$A$7:$A$300,B1934)&gt;0,"✓",IF(N(C1934)=0,"– no spend","⚠ add to Campaigns tab")))</f>
        <v/>
      </c>
      <c r="I1934" s="83" t="str">
        <f aca="false">IF(C1934="","",C1934*IF(Settings!$B$24=Settings!$C$6,1,IF(Settings!$B$24="USD",1/INDEX(Settings!$B$29:$B$40,MONTH(A1934)),INDEX(Settings!$B$29:$B$40,MONTH(A1934)))))</f>
        <v/>
      </c>
    </row>
    <row r="1935" customFormat="false" ht="15" hidden="false" customHeight="false" outlineLevel="0" collapsed="false">
      <c r="H1935" s="0" t="str">
        <f aca="false">IF(B1935="","",IF(COUNTIF(Campaigns!$A$7:$A$300,B1935)&gt;0,"✓",IF(N(C1935)=0,"– no spend","⚠ add to Campaigns tab")))</f>
        <v/>
      </c>
      <c r="I1935" s="83" t="str">
        <f aca="false">IF(C1935="","",C1935*IF(Settings!$B$24=Settings!$C$6,1,IF(Settings!$B$24="USD",1/INDEX(Settings!$B$29:$B$40,MONTH(A1935)),INDEX(Settings!$B$29:$B$40,MONTH(A1935)))))</f>
        <v/>
      </c>
    </row>
    <row r="1936" customFormat="false" ht="15" hidden="false" customHeight="false" outlineLevel="0" collapsed="false">
      <c r="H1936" s="0" t="str">
        <f aca="false">IF(B1936="","",IF(COUNTIF(Campaigns!$A$7:$A$300,B1936)&gt;0,"✓",IF(N(C1936)=0,"– no spend","⚠ add to Campaigns tab")))</f>
        <v/>
      </c>
      <c r="I1936" s="83" t="str">
        <f aca="false">IF(C1936="","",C1936*IF(Settings!$B$24=Settings!$C$6,1,IF(Settings!$B$24="USD",1/INDEX(Settings!$B$29:$B$40,MONTH(A1936)),INDEX(Settings!$B$29:$B$40,MONTH(A1936)))))</f>
        <v/>
      </c>
    </row>
    <row r="1937" customFormat="false" ht="15" hidden="false" customHeight="false" outlineLevel="0" collapsed="false">
      <c r="H1937" s="0" t="str">
        <f aca="false">IF(B1937="","",IF(COUNTIF(Campaigns!$A$7:$A$300,B1937)&gt;0,"✓",IF(N(C1937)=0,"– no spend","⚠ add to Campaigns tab")))</f>
        <v/>
      </c>
      <c r="I1937" s="83" t="str">
        <f aca="false">IF(C1937="","",C1937*IF(Settings!$B$24=Settings!$C$6,1,IF(Settings!$B$24="USD",1/INDEX(Settings!$B$29:$B$40,MONTH(A1937)),INDEX(Settings!$B$29:$B$40,MONTH(A1937)))))</f>
        <v/>
      </c>
    </row>
    <row r="1938" customFormat="false" ht="15" hidden="false" customHeight="false" outlineLevel="0" collapsed="false">
      <c r="H1938" s="0" t="str">
        <f aca="false">IF(B1938="","",IF(COUNTIF(Campaigns!$A$7:$A$300,B1938)&gt;0,"✓",IF(N(C1938)=0,"– no spend","⚠ add to Campaigns tab")))</f>
        <v/>
      </c>
      <c r="I1938" s="83" t="str">
        <f aca="false">IF(C1938="","",C1938*IF(Settings!$B$24=Settings!$C$6,1,IF(Settings!$B$24="USD",1/INDEX(Settings!$B$29:$B$40,MONTH(A1938)),INDEX(Settings!$B$29:$B$40,MONTH(A1938)))))</f>
        <v/>
      </c>
    </row>
    <row r="1939" customFormat="false" ht="15" hidden="false" customHeight="false" outlineLevel="0" collapsed="false">
      <c r="H1939" s="0" t="str">
        <f aca="false">IF(B1939="","",IF(COUNTIF(Campaigns!$A$7:$A$300,B1939)&gt;0,"✓",IF(N(C1939)=0,"– no spend","⚠ add to Campaigns tab")))</f>
        <v/>
      </c>
      <c r="I1939" s="83" t="str">
        <f aca="false">IF(C1939="","",C1939*IF(Settings!$B$24=Settings!$C$6,1,IF(Settings!$B$24="USD",1/INDEX(Settings!$B$29:$B$40,MONTH(A1939)),INDEX(Settings!$B$29:$B$40,MONTH(A1939)))))</f>
        <v/>
      </c>
    </row>
    <row r="1940" customFormat="false" ht="15" hidden="false" customHeight="false" outlineLevel="0" collapsed="false">
      <c r="H1940" s="0" t="str">
        <f aca="false">IF(B1940="","",IF(COUNTIF(Campaigns!$A$7:$A$300,B1940)&gt;0,"✓",IF(N(C1940)=0,"– no spend","⚠ add to Campaigns tab")))</f>
        <v/>
      </c>
      <c r="I1940" s="83" t="str">
        <f aca="false">IF(C1940="","",C1940*IF(Settings!$B$24=Settings!$C$6,1,IF(Settings!$B$24="USD",1/INDEX(Settings!$B$29:$B$40,MONTH(A1940)),INDEX(Settings!$B$29:$B$40,MONTH(A1940)))))</f>
        <v/>
      </c>
    </row>
    <row r="1941" customFormat="false" ht="15" hidden="false" customHeight="false" outlineLevel="0" collapsed="false">
      <c r="H1941" s="0" t="str">
        <f aca="false">IF(B1941="","",IF(COUNTIF(Campaigns!$A$7:$A$300,B1941)&gt;0,"✓",IF(N(C1941)=0,"– no spend","⚠ add to Campaigns tab")))</f>
        <v/>
      </c>
      <c r="I1941" s="83" t="str">
        <f aca="false">IF(C1941="","",C1941*IF(Settings!$B$24=Settings!$C$6,1,IF(Settings!$B$24="USD",1/INDEX(Settings!$B$29:$B$40,MONTH(A1941)),INDEX(Settings!$B$29:$B$40,MONTH(A1941)))))</f>
        <v/>
      </c>
    </row>
    <row r="1942" customFormat="false" ht="15" hidden="false" customHeight="false" outlineLevel="0" collapsed="false">
      <c r="H1942" s="0" t="str">
        <f aca="false">IF(B1942="","",IF(COUNTIF(Campaigns!$A$7:$A$300,B1942)&gt;0,"✓",IF(N(C1942)=0,"– no spend","⚠ add to Campaigns tab")))</f>
        <v/>
      </c>
      <c r="I1942" s="83" t="str">
        <f aca="false">IF(C1942="","",C1942*IF(Settings!$B$24=Settings!$C$6,1,IF(Settings!$B$24="USD",1/INDEX(Settings!$B$29:$B$40,MONTH(A1942)),INDEX(Settings!$B$29:$B$40,MONTH(A1942)))))</f>
        <v/>
      </c>
    </row>
    <row r="1943" customFormat="false" ht="15" hidden="false" customHeight="false" outlineLevel="0" collapsed="false">
      <c r="H1943" s="0" t="str">
        <f aca="false">IF(B1943="","",IF(COUNTIF(Campaigns!$A$7:$A$300,B1943)&gt;0,"✓",IF(N(C1943)=0,"– no spend","⚠ add to Campaigns tab")))</f>
        <v/>
      </c>
      <c r="I1943" s="83" t="str">
        <f aca="false">IF(C1943="","",C1943*IF(Settings!$B$24=Settings!$C$6,1,IF(Settings!$B$24="USD",1/INDEX(Settings!$B$29:$B$40,MONTH(A1943)),INDEX(Settings!$B$29:$B$40,MONTH(A1943)))))</f>
        <v/>
      </c>
    </row>
    <row r="1944" customFormat="false" ht="15" hidden="false" customHeight="false" outlineLevel="0" collapsed="false">
      <c r="H1944" s="0" t="str">
        <f aca="false">IF(B1944="","",IF(COUNTIF(Campaigns!$A$7:$A$300,B1944)&gt;0,"✓",IF(N(C1944)=0,"– no spend","⚠ add to Campaigns tab")))</f>
        <v/>
      </c>
      <c r="I1944" s="83" t="str">
        <f aca="false">IF(C1944="","",C1944*IF(Settings!$B$24=Settings!$C$6,1,IF(Settings!$B$24="USD",1/INDEX(Settings!$B$29:$B$40,MONTH(A1944)),INDEX(Settings!$B$29:$B$40,MONTH(A1944)))))</f>
        <v/>
      </c>
    </row>
    <row r="1945" customFormat="false" ht="15" hidden="false" customHeight="false" outlineLevel="0" collapsed="false">
      <c r="H1945" s="0" t="str">
        <f aca="false">IF(B1945="","",IF(COUNTIF(Campaigns!$A$7:$A$300,B1945)&gt;0,"✓",IF(N(C1945)=0,"– no spend","⚠ add to Campaigns tab")))</f>
        <v/>
      </c>
      <c r="I1945" s="83" t="str">
        <f aca="false">IF(C1945="","",C1945*IF(Settings!$B$24=Settings!$C$6,1,IF(Settings!$B$24="USD",1/INDEX(Settings!$B$29:$B$40,MONTH(A1945)),INDEX(Settings!$B$29:$B$40,MONTH(A1945)))))</f>
        <v/>
      </c>
    </row>
    <row r="1946" customFormat="false" ht="15" hidden="false" customHeight="false" outlineLevel="0" collapsed="false">
      <c r="H1946" s="0" t="str">
        <f aca="false">IF(B1946="","",IF(COUNTIF(Campaigns!$A$7:$A$300,B1946)&gt;0,"✓",IF(N(C1946)=0,"– no spend","⚠ add to Campaigns tab")))</f>
        <v/>
      </c>
      <c r="I1946" s="83" t="str">
        <f aca="false">IF(C1946="","",C1946*IF(Settings!$B$24=Settings!$C$6,1,IF(Settings!$B$24="USD",1/INDEX(Settings!$B$29:$B$40,MONTH(A1946)),INDEX(Settings!$B$29:$B$40,MONTH(A1946)))))</f>
        <v/>
      </c>
    </row>
    <row r="1947" customFormat="false" ht="15" hidden="false" customHeight="false" outlineLevel="0" collapsed="false">
      <c r="H1947" s="0" t="str">
        <f aca="false">IF(B1947="","",IF(COUNTIF(Campaigns!$A$7:$A$300,B1947)&gt;0,"✓",IF(N(C1947)=0,"– no spend","⚠ add to Campaigns tab")))</f>
        <v/>
      </c>
      <c r="I1947" s="83" t="str">
        <f aca="false">IF(C1947="","",C1947*IF(Settings!$B$24=Settings!$C$6,1,IF(Settings!$B$24="USD",1/INDEX(Settings!$B$29:$B$40,MONTH(A1947)),INDEX(Settings!$B$29:$B$40,MONTH(A1947)))))</f>
        <v/>
      </c>
    </row>
    <row r="1948" customFormat="false" ht="15" hidden="false" customHeight="false" outlineLevel="0" collapsed="false">
      <c r="H1948" s="0" t="str">
        <f aca="false">IF(B1948="","",IF(COUNTIF(Campaigns!$A$7:$A$300,B1948)&gt;0,"✓",IF(N(C1948)=0,"– no spend","⚠ add to Campaigns tab")))</f>
        <v/>
      </c>
      <c r="I1948" s="83" t="str">
        <f aca="false">IF(C1948="","",C1948*IF(Settings!$B$24=Settings!$C$6,1,IF(Settings!$B$24="USD",1/INDEX(Settings!$B$29:$B$40,MONTH(A1948)),INDEX(Settings!$B$29:$B$40,MONTH(A1948)))))</f>
        <v/>
      </c>
    </row>
    <row r="1949" customFormat="false" ht="15" hidden="false" customHeight="false" outlineLevel="0" collapsed="false">
      <c r="H1949" s="0" t="str">
        <f aca="false">IF(B1949="","",IF(COUNTIF(Campaigns!$A$7:$A$300,B1949)&gt;0,"✓",IF(N(C1949)=0,"– no spend","⚠ add to Campaigns tab")))</f>
        <v/>
      </c>
      <c r="I1949" s="83" t="str">
        <f aca="false">IF(C1949="","",C1949*IF(Settings!$B$24=Settings!$C$6,1,IF(Settings!$B$24="USD",1/INDEX(Settings!$B$29:$B$40,MONTH(A1949)),INDEX(Settings!$B$29:$B$40,MONTH(A1949)))))</f>
        <v/>
      </c>
    </row>
    <row r="1950" customFormat="false" ht="15" hidden="false" customHeight="false" outlineLevel="0" collapsed="false">
      <c r="H1950" s="0" t="str">
        <f aca="false">IF(B1950="","",IF(COUNTIF(Campaigns!$A$7:$A$300,B1950)&gt;0,"✓",IF(N(C1950)=0,"– no spend","⚠ add to Campaigns tab")))</f>
        <v/>
      </c>
      <c r="I1950" s="83" t="str">
        <f aca="false">IF(C1950="","",C1950*IF(Settings!$B$24=Settings!$C$6,1,IF(Settings!$B$24="USD",1/INDEX(Settings!$B$29:$B$40,MONTH(A1950)),INDEX(Settings!$B$29:$B$40,MONTH(A1950)))))</f>
        <v/>
      </c>
    </row>
    <row r="1951" customFormat="false" ht="15" hidden="false" customHeight="false" outlineLevel="0" collapsed="false">
      <c r="H1951" s="0" t="str">
        <f aca="false">IF(B1951="","",IF(COUNTIF(Campaigns!$A$7:$A$300,B1951)&gt;0,"✓",IF(N(C1951)=0,"– no spend","⚠ add to Campaigns tab")))</f>
        <v/>
      </c>
      <c r="I1951" s="83" t="str">
        <f aca="false">IF(C1951="","",C1951*IF(Settings!$B$24=Settings!$C$6,1,IF(Settings!$B$24="USD",1/INDEX(Settings!$B$29:$B$40,MONTH(A1951)),INDEX(Settings!$B$29:$B$40,MONTH(A1951)))))</f>
        <v/>
      </c>
    </row>
    <row r="1952" customFormat="false" ht="15" hidden="false" customHeight="false" outlineLevel="0" collapsed="false">
      <c r="H1952" s="0" t="str">
        <f aca="false">IF(B1952="","",IF(COUNTIF(Campaigns!$A$7:$A$300,B1952)&gt;0,"✓",IF(N(C1952)=0,"– no spend","⚠ add to Campaigns tab")))</f>
        <v/>
      </c>
      <c r="I1952" s="83" t="str">
        <f aca="false">IF(C1952="","",C1952*IF(Settings!$B$24=Settings!$C$6,1,IF(Settings!$B$24="USD",1/INDEX(Settings!$B$29:$B$40,MONTH(A1952)),INDEX(Settings!$B$29:$B$40,MONTH(A1952)))))</f>
        <v/>
      </c>
    </row>
    <row r="1953" customFormat="false" ht="15" hidden="false" customHeight="false" outlineLevel="0" collapsed="false">
      <c r="H1953" s="0" t="str">
        <f aca="false">IF(B1953="","",IF(COUNTIF(Campaigns!$A$7:$A$300,B1953)&gt;0,"✓",IF(N(C1953)=0,"– no spend","⚠ add to Campaigns tab")))</f>
        <v/>
      </c>
      <c r="I1953" s="83" t="str">
        <f aca="false">IF(C1953="","",C1953*IF(Settings!$B$24=Settings!$C$6,1,IF(Settings!$B$24="USD",1/INDEX(Settings!$B$29:$B$40,MONTH(A1953)),INDEX(Settings!$B$29:$B$40,MONTH(A1953)))))</f>
        <v/>
      </c>
    </row>
    <row r="1954" customFormat="false" ht="15" hidden="false" customHeight="false" outlineLevel="0" collapsed="false">
      <c r="H1954" s="0" t="str">
        <f aca="false">IF(B1954="","",IF(COUNTIF(Campaigns!$A$7:$A$300,B1954)&gt;0,"✓",IF(N(C1954)=0,"– no spend","⚠ add to Campaigns tab")))</f>
        <v/>
      </c>
      <c r="I1954" s="83" t="str">
        <f aca="false">IF(C1954="","",C1954*IF(Settings!$B$24=Settings!$C$6,1,IF(Settings!$B$24="USD",1/INDEX(Settings!$B$29:$B$40,MONTH(A1954)),INDEX(Settings!$B$29:$B$40,MONTH(A1954)))))</f>
        <v/>
      </c>
    </row>
    <row r="1955" customFormat="false" ht="15" hidden="false" customHeight="false" outlineLevel="0" collapsed="false">
      <c r="H1955" s="0" t="str">
        <f aca="false">IF(B1955="","",IF(COUNTIF(Campaigns!$A$7:$A$300,B1955)&gt;0,"✓",IF(N(C1955)=0,"– no spend","⚠ add to Campaigns tab")))</f>
        <v/>
      </c>
      <c r="I1955" s="83" t="str">
        <f aca="false">IF(C1955="","",C1955*IF(Settings!$B$24=Settings!$C$6,1,IF(Settings!$B$24="USD",1/INDEX(Settings!$B$29:$B$40,MONTH(A1955)),INDEX(Settings!$B$29:$B$40,MONTH(A1955)))))</f>
        <v/>
      </c>
    </row>
    <row r="1956" customFormat="false" ht="15" hidden="false" customHeight="false" outlineLevel="0" collapsed="false">
      <c r="H1956" s="0" t="str">
        <f aca="false">IF(B1956="","",IF(COUNTIF(Campaigns!$A$7:$A$300,B1956)&gt;0,"✓",IF(N(C1956)=0,"– no spend","⚠ add to Campaigns tab")))</f>
        <v/>
      </c>
      <c r="I1956" s="83" t="str">
        <f aca="false">IF(C1956="","",C1956*IF(Settings!$B$24=Settings!$C$6,1,IF(Settings!$B$24="USD",1/INDEX(Settings!$B$29:$B$40,MONTH(A1956)),INDEX(Settings!$B$29:$B$40,MONTH(A1956)))))</f>
        <v/>
      </c>
    </row>
    <row r="1957" customFormat="false" ht="15" hidden="false" customHeight="false" outlineLevel="0" collapsed="false">
      <c r="H1957" s="0" t="str">
        <f aca="false">IF(B1957="","",IF(COUNTIF(Campaigns!$A$7:$A$300,B1957)&gt;0,"✓",IF(N(C1957)=0,"– no spend","⚠ add to Campaigns tab")))</f>
        <v/>
      </c>
      <c r="I1957" s="83" t="str">
        <f aca="false">IF(C1957="","",C1957*IF(Settings!$B$24=Settings!$C$6,1,IF(Settings!$B$24="USD",1/INDEX(Settings!$B$29:$B$40,MONTH(A1957)),INDEX(Settings!$B$29:$B$40,MONTH(A1957)))))</f>
        <v/>
      </c>
    </row>
    <row r="1958" customFormat="false" ht="15" hidden="false" customHeight="false" outlineLevel="0" collapsed="false">
      <c r="H1958" s="0" t="str">
        <f aca="false">IF(B1958="","",IF(COUNTIF(Campaigns!$A$7:$A$300,B1958)&gt;0,"✓",IF(N(C1958)=0,"– no spend","⚠ add to Campaigns tab")))</f>
        <v/>
      </c>
      <c r="I1958" s="83" t="str">
        <f aca="false">IF(C1958="","",C1958*IF(Settings!$B$24=Settings!$C$6,1,IF(Settings!$B$24="USD",1/INDEX(Settings!$B$29:$B$40,MONTH(A1958)),INDEX(Settings!$B$29:$B$40,MONTH(A1958)))))</f>
        <v/>
      </c>
    </row>
    <row r="1959" customFormat="false" ht="15" hidden="false" customHeight="false" outlineLevel="0" collapsed="false">
      <c r="H1959" s="0" t="str">
        <f aca="false">IF(B1959="","",IF(COUNTIF(Campaigns!$A$7:$A$300,B1959)&gt;0,"✓",IF(N(C1959)=0,"– no spend","⚠ add to Campaigns tab")))</f>
        <v/>
      </c>
      <c r="I1959" s="83" t="str">
        <f aca="false">IF(C1959="","",C1959*IF(Settings!$B$24=Settings!$C$6,1,IF(Settings!$B$24="USD",1/INDEX(Settings!$B$29:$B$40,MONTH(A1959)),INDEX(Settings!$B$29:$B$40,MONTH(A1959)))))</f>
        <v/>
      </c>
    </row>
    <row r="1960" customFormat="false" ht="15" hidden="false" customHeight="false" outlineLevel="0" collapsed="false">
      <c r="H1960" s="0" t="str">
        <f aca="false">IF(B1960="","",IF(COUNTIF(Campaigns!$A$7:$A$300,B1960)&gt;0,"✓",IF(N(C1960)=0,"– no spend","⚠ add to Campaigns tab")))</f>
        <v/>
      </c>
      <c r="I1960" s="83" t="str">
        <f aca="false">IF(C1960="","",C1960*IF(Settings!$B$24=Settings!$C$6,1,IF(Settings!$B$24="USD",1/INDEX(Settings!$B$29:$B$40,MONTH(A1960)),INDEX(Settings!$B$29:$B$40,MONTH(A1960)))))</f>
        <v/>
      </c>
    </row>
    <row r="1961" customFormat="false" ht="15" hidden="false" customHeight="false" outlineLevel="0" collapsed="false">
      <c r="H1961" s="0" t="str">
        <f aca="false">IF(B1961="","",IF(COUNTIF(Campaigns!$A$7:$A$300,B1961)&gt;0,"✓",IF(N(C1961)=0,"– no spend","⚠ add to Campaigns tab")))</f>
        <v/>
      </c>
      <c r="I1961" s="83" t="str">
        <f aca="false">IF(C1961="","",C1961*IF(Settings!$B$24=Settings!$C$6,1,IF(Settings!$B$24="USD",1/INDEX(Settings!$B$29:$B$40,MONTH(A1961)),INDEX(Settings!$B$29:$B$40,MONTH(A1961)))))</f>
        <v/>
      </c>
    </row>
    <row r="1962" customFormat="false" ht="15" hidden="false" customHeight="false" outlineLevel="0" collapsed="false">
      <c r="H1962" s="0" t="str">
        <f aca="false">IF(B1962="","",IF(COUNTIF(Campaigns!$A$7:$A$300,B1962)&gt;0,"✓",IF(N(C1962)=0,"– no spend","⚠ add to Campaigns tab")))</f>
        <v/>
      </c>
      <c r="I1962" s="83" t="str">
        <f aca="false">IF(C1962="","",C1962*IF(Settings!$B$24=Settings!$C$6,1,IF(Settings!$B$24="USD",1/INDEX(Settings!$B$29:$B$40,MONTH(A1962)),INDEX(Settings!$B$29:$B$40,MONTH(A1962)))))</f>
        <v/>
      </c>
    </row>
    <row r="1963" customFormat="false" ht="15" hidden="false" customHeight="false" outlineLevel="0" collapsed="false">
      <c r="H1963" s="0" t="str">
        <f aca="false">IF(B1963="","",IF(COUNTIF(Campaigns!$A$7:$A$300,B1963)&gt;0,"✓",IF(N(C1963)=0,"– no spend","⚠ add to Campaigns tab")))</f>
        <v/>
      </c>
      <c r="I1963" s="83" t="str">
        <f aca="false">IF(C1963="","",C1963*IF(Settings!$B$24=Settings!$C$6,1,IF(Settings!$B$24="USD",1/INDEX(Settings!$B$29:$B$40,MONTH(A1963)),INDEX(Settings!$B$29:$B$40,MONTH(A1963)))))</f>
        <v/>
      </c>
    </row>
    <row r="1964" customFormat="false" ht="15" hidden="false" customHeight="false" outlineLevel="0" collapsed="false">
      <c r="H1964" s="0" t="str">
        <f aca="false">IF(B1964="","",IF(COUNTIF(Campaigns!$A$7:$A$300,B1964)&gt;0,"✓",IF(N(C1964)=0,"– no spend","⚠ add to Campaigns tab")))</f>
        <v/>
      </c>
      <c r="I1964" s="83" t="str">
        <f aca="false">IF(C1964="","",C1964*IF(Settings!$B$24=Settings!$C$6,1,IF(Settings!$B$24="USD",1/INDEX(Settings!$B$29:$B$40,MONTH(A1964)),INDEX(Settings!$B$29:$B$40,MONTH(A1964)))))</f>
        <v/>
      </c>
    </row>
    <row r="1965" customFormat="false" ht="15" hidden="false" customHeight="false" outlineLevel="0" collapsed="false">
      <c r="H1965" s="0" t="str">
        <f aca="false">IF(B1965="","",IF(COUNTIF(Campaigns!$A$7:$A$300,B1965)&gt;0,"✓",IF(N(C1965)=0,"– no spend","⚠ add to Campaigns tab")))</f>
        <v/>
      </c>
      <c r="I1965" s="83" t="str">
        <f aca="false">IF(C1965="","",C1965*IF(Settings!$B$24=Settings!$C$6,1,IF(Settings!$B$24="USD",1/INDEX(Settings!$B$29:$B$40,MONTH(A1965)),INDEX(Settings!$B$29:$B$40,MONTH(A1965)))))</f>
        <v/>
      </c>
    </row>
    <row r="1966" customFormat="false" ht="15" hidden="false" customHeight="false" outlineLevel="0" collapsed="false">
      <c r="H1966" s="0" t="str">
        <f aca="false">IF(B1966="","",IF(COUNTIF(Campaigns!$A$7:$A$300,B1966)&gt;0,"✓",IF(N(C1966)=0,"– no spend","⚠ add to Campaigns tab")))</f>
        <v/>
      </c>
      <c r="I1966" s="83" t="str">
        <f aca="false">IF(C1966="","",C1966*IF(Settings!$B$24=Settings!$C$6,1,IF(Settings!$B$24="USD",1/INDEX(Settings!$B$29:$B$40,MONTH(A1966)),INDEX(Settings!$B$29:$B$40,MONTH(A1966)))))</f>
        <v/>
      </c>
    </row>
    <row r="1967" customFormat="false" ht="15" hidden="false" customHeight="false" outlineLevel="0" collapsed="false">
      <c r="H1967" s="0" t="str">
        <f aca="false">IF(B1967="","",IF(COUNTIF(Campaigns!$A$7:$A$300,B1967)&gt;0,"✓",IF(N(C1967)=0,"– no spend","⚠ add to Campaigns tab")))</f>
        <v/>
      </c>
      <c r="I1967" s="83" t="str">
        <f aca="false">IF(C1967="","",C1967*IF(Settings!$B$24=Settings!$C$6,1,IF(Settings!$B$24="USD",1/INDEX(Settings!$B$29:$B$40,MONTH(A1967)),INDEX(Settings!$B$29:$B$40,MONTH(A1967)))))</f>
        <v/>
      </c>
    </row>
    <row r="1968" customFormat="false" ht="15" hidden="false" customHeight="false" outlineLevel="0" collapsed="false">
      <c r="H1968" s="0" t="str">
        <f aca="false">IF(B1968="","",IF(COUNTIF(Campaigns!$A$7:$A$300,B1968)&gt;0,"✓",IF(N(C1968)=0,"– no spend","⚠ add to Campaigns tab")))</f>
        <v/>
      </c>
      <c r="I1968" s="83" t="str">
        <f aca="false">IF(C1968="","",C1968*IF(Settings!$B$24=Settings!$C$6,1,IF(Settings!$B$24="USD",1/INDEX(Settings!$B$29:$B$40,MONTH(A1968)),INDEX(Settings!$B$29:$B$40,MONTH(A1968)))))</f>
        <v/>
      </c>
    </row>
    <row r="1969" customFormat="false" ht="15" hidden="false" customHeight="false" outlineLevel="0" collapsed="false">
      <c r="H1969" s="0" t="str">
        <f aca="false">IF(B1969="","",IF(COUNTIF(Campaigns!$A$7:$A$300,B1969)&gt;0,"✓",IF(N(C1969)=0,"– no spend","⚠ add to Campaigns tab")))</f>
        <v/>
      </c>
      <c r="I1969" s="83" t="str">
        <f aca="false">IF(C1969="","",C1969*IF(Settings!$B$24=Settings!$C$6,1,IF(Settings!$B$24="USD",1/INDEX(Settings!$B$29:$B$40,MONTH(A1969)),INDEX(Settings!$B$29:$B$40,MONTH(A1969)))))</f>
        <v/>
      </c>
    </row>
    <row r="1970" customFormat="false" ht="15" hidden="false" customHeight="false" outlineLevel="0" collapsed="false">
      <c r="H1970" s="0" t="str">
        <f aca="false">IF(B1970="","",IF(COUNTIF(Campaigns!$A$7:$A$300,B1970)&gt;0,"✓",IF(N(C1970)=0,"– no spend","⚠ add to Campaigns tab")))</f>
        <v/>
      </c>
      <c r="I1970" s="83" t="str">
        <f aca="false">IF(C1970="","",C1970*IF(Settings!$B$24=Settings!$C$6,1,IF(Settings!$B$24="USD",1/INDEX(Settings!$B$29:$B$40,MONTH(A1970)),INDEX(Settings!$B$29:$B$40,MONTH(A1970)))))</f>
        <v/>
      </c>
    </row>
    <row r="1971" customFormat="false" ht="15" hidden="false" customHeight="false" outlineLevel="0" collapsed="false">
      <c r="H1971" s="0" t="str">
        <f aca="false">IF(B1971="","",IF(COUNTIF(Campaigns!$A$7:$A$300,B1971)&gt;0,"✓",IF(N(C1971)=0,"– no spend","⚠ add to Campaigns tab")))</f>
        <v/>
      </c>
      <c r="I1971" s="83" t="str">
        <f aca="false">IF(C1971="","",C1971*IF(Settings!$B$24=Settings!$C$6,1,IF(Settings!$B$24="USD",1/INDEX(Settings!$B$29:$B$40,MONTH(A1971)),INDEX(Settings!$B$29:$B$40,MONTH(A1971)))))</f>
        <v/>
      </c>
    </row>
    <row r="1972" customFormat="false" ht="15" hidden="false" customHeight="false" outlineLevel="0" collapsed="false">
      <c r="H1972" s="0" t="str">
        <f aca="false">IF(B1972="","",IF(COUNTIF(Campaigns!$A$7:$A$300,B1972)&gt;0,"✓",IF(N(C1972)=0,"– no spend","⚠ add to Campaigns tab")))</f>
        <v/>
      </c>
      <c r="I1972" s="83" t="str">
        <f aca="false">IF(C1972="","",C1972*IF(Settings!$B$24=Settings!$C$6,1,IF(Settings!$B$24="USD",1/INDEX(Settings!$B$29:$B$40,MONTH(A1972)),INDEX(Settings!$B$29:$B$40,MONTH(A1972)))))</f>
        <v/>
      </c>
    </row>
    <row r="1973" customFormat="false" ht="15" hidden="false" customHeight="false" outlineLevel="0" collapsed="false">
      <c r="H1973" s="0" t="str">
        <f aca="false">IF(B1973="","",IF(COUNTIF(Campaigns!$A$7:$A$300,B1973)&gt;0,"✓",IF(N(C1973)=0,"– no spend","⚠ add to Campaigns tab")))</f>
        <v/>
      </c>
      <c r="I1973" s="83" t="str">
        <f aca="false">IF(C1973="","",C1973*IF(Settings!$B$24=Settings!$C$6,1,IF(Settings!$B$24="USD",1/INDEX(Settings!$B$29:$B$40,MONTH(A1973)),INDEX(Settings!$B$29:$B$40,MONTH(A1973)))))</f>
        <v/>
      </c>
    </row>
    <row r="1974" customFormat="false" ht="15" hidden="false" customHeight="false" outlineLevel="0" collapsed="false">
      <c r="H1974" s="0" t="str">
        <f aca="false">IF(B1974="","",IF(COUNTIF(Campaigns!$A$7:$A$300,B1974)&gt;0,"✓",IF(N(C1974)=0,"– no spend","⚠ add to Campaigns tab")))</f>
        <v/>
      </c>
      <c r="I1974" s="83" t="str">
        <f aca="false">IF(C1974="","",C1974*IF(Settings!$B$24=Settings!$C$6,1,IF(Settings!$B$24="USD",1/INDEX(Settings!$B$29:$B$40,MONTH(A1974)),INDEX(Settings!$B$29:$B$40,MONTH(A1974)))))</f>
        <v/>
      </c>
    </row>
    <row r="1975" customFormat="false" ht="15" hidden="false" customHeight="false" outlineLevel="0" collapsed="false">
      <c r="H1975" s="0" t="str">
        <f aca="false">IF(B1975="","",IF(COUNTIF(Campaigns!$A$7:$A$300,B1975)&gt;0,"✓",IF(N(C1975)=0,"– no spend","⚠ add to Campaigns tab")))</f>
        <v/>
      </c>
      <c r="I1975" s="83" t="str">
        <f aca="false">IF(C1975="","",C1975*IF(Settings!$B$24=Settings!$C$6,1,IF(Settings!$B$24="USD",1/INDEX(Settings!$B$29:$B$40,MONTH(A1975)),INDEX(Settings!$B$29:$B$40,MONTH(A1975)))))</f>
        <v/>
      </c>
    </row>
    <row r="1976" customFormat="false" ht="15" hidden="false" customHeight="false" outlineLevel="0" collapsed="false">
      <c r="H1976" s="0" t="str">
        <f aca="false">IF(B1976="","",IF(COUNTIF(Campaigns!$A$7:$A$300,B1976)&gt;0,"✓",IF(N(C1976)=0,"– no spend","⚠ add to Campaigns tab")))</f>
        <v/>
      </c>
      <c r="I1976" s="83" t="str">
        <f aca="false">IF(C1976="","",C1976*IF(Settings!$B$24=Settings!$C$6,1,IF(Settings!$B$24="USD",1/INDEX(Settings!$B$29:$B$40,MONTH(A1976)),INDEX(Settings!$B$29:$B$40,MONTH(A1976)))))</f>
        <v/>
      </c>
    </row>
    <row r="1977" customFormat="false" ht="15" hidden="false" customHeight="false" outlineLevel="0" collapsed="false">
      <c r="H1977" s="0" t="str">
        <f aca="false">IF(B1977="","",IF(COUNTIF(Campaigns!$A$7:$A$300,B1977)&gt;0,"✓",IF(N(C1977)=0,"– no spend","⚠ add to Campaigns tab")))</f>
        <v/>
      </c>
      <c r="I1977" s="83" t="str">
        <f aca="false">IF(C1977="","",C1977*IF(Settings!$B$24=Settings!$C$6,1,IF(Settings!$B$24="USD",1/INDEX(Settings!$B$29:$B$40,MONTH(A1977)),INDEX(Settings!$B$29:$B$40,MONTH(A1977)))))</f>
        <v/>
      </c>
    </row>
    <row r="1978" customFormat="false" ht="15" hidden="false" customHeight="false" outlineLevel="0" collapsed="false">
      <c r="H1978" s="0" t="str">
        <f aca="false">IF(B1978="","",IF(COUNTIF(Campaigns!$A$7:$A$300,B1978)&gt;0,"✓",IF(N(C1978)=0,"– no spend","⚠ add to Campaigns tab")))</f>
        <v/>
      </c>
      <c r="I1978" s="83" t="str">
        <f aca="false">IF(C1978="","",C1978*IF(Settings!$B$24=Settings!$C$6,1,IF(Settings!$B$24="USD",1/INDEX(Settings!$B$29:$B$40,MONTH(A1978)),INDEX(Settings!$B$29:$B$40,MONTH(A1978)))))</f>
        <v/>
      </c>
    </row>
    <row r="1979" customFormat="false" ht="15" hidden="false" customHeight="false" outlineLevel="0" collapsed="false">
      <c r="H1979" s="0" t="str">
        <f aca="false">IF(B1979="","",IF(COUNTIF(Campaigns!$A$7:$A$300,B1979)&gt;0,"✓",IF(N(C1979)=0,"– no spend","⚠ add to Campaigns tab")))</f>
        <v/>
      </c>
      <c r="I1979" s="83" t="str">
        <f aca="false">IF(C1979="","",C1979*IF(Settings!$B$24=Settings!$C$6,1,IF(Settings!$B$24="USD",1/INDEX(Settings!$B$29:$B$40,MONTH(A1979)),INDEX(Settings!$B$29:$B$40,MONTH(A1979)))))</f>
        <v/>
      </c>
    </row>
    <row r="1980" customFormat="false" ht="15" hidden="false" customHeight="false" outlineLevel="0" collapsed="false">
      <c r="H1980" s="0" t="str">
        <f aca="false">IF(B1980="","",IF(COUNTIF(Campaigns!$A$7:$A$300,B1980)&gt;0,"✓",IF(N(C1980)=0,"– no spend","⚠ add to Campaigns tab")))</f>
        <v/>
      </c>
      <c r="I1980" s="83" t="str">
        <f aca="false">IF(C1980="","",C1980*IF(Settings!$B$24=Settings!$C$6,1,IF(Settings!$B$24="USD",1/INDEX(Settings!$B$29:$B$40,MONTH(A1980)),INDEX(Settings!$B$29:$B$40,MONTH(A1980)))))</f>
        <v/>
      </c>
    </row>
    <row r="1981" customFormat="false" ht="15" hidden="false" customHeight="false" outlineLevel="0" collapsed="false">
      <c r="H1981" s="0" t="str">
        <f aca="false">IF(B1981="","",IF(COUNTIF(Campaigns!$A$7:$A$300,B1981)&gt;0,"✓",IF(N(C1981)=0,"– no spend","⚠ add to Campaigns tab")))</f>
        <v/>
      </c>
      <c r="I1981" s="83" t="str">
        <f aca="false">IF(C1981="","",C1981*IF(Settings!$B$24=Settings!$C$6,1,IF(Settings!$B$24="USD",1/INDEX(Settings!$B$29:$B$40,MONTH(A1981)),INDEX(Settings!$B$29:$B$40,MONTH(A1981)))))</f>
        <v/>
      </c>
    </row>
    <row r="1982" customFormat="false" ht="15" hidden="false" customHeight="false" outlineLevel="0" collapsed="false">
      <c r="H1982" s="0" t="str">
        <f aca="false">IF(B1982="","",IF(COUNTIF(Campaigns!$A$7:$A$300,B1982)&gt;0,"✓",IF(N(C1982)=0,"– no spend","⚠ add to Campaigns tab")))</f>
        <v/>
      </c>
      <c r="I1982" s="83" t="str">
        <f aca="false">IF(C1982="","",C1982*IF(Settings!$B$24=Settings!$C$6,1,IF(Settings!$B$24="USD",1/INDEX(Settings!$B$29:$B$40,MONTH(A1982)),INDEX(Settings!$B$29:$B$40,MONTH(A1982)))))</f>
        <v/>
      </c>
    </row>
    <row r="1983" customFormat="false" ht="15" hidden="false" customHeight="false" outlineLevel="0" collapsed="false">
      <c r="H1983" s="0" t="str">
        <f aca="false">IF(B1983="","",IF(COUNTIF(Campaigns!$A$7:$A$300,B1983)&gt;0,"✓",IF(N(C1983)=0,"– no spend","⚠ add to Campaigns tab")))</f>
        <v/>
      </c>
      <c r="I1983" s="83" t="str">
        <f aca="false">IF(C1983="","",C1983*IF(Settings!$B$24=Settings!$C$6,1,IF(Settings!$B$24="USD",1/INDEX(Settings!$B$29:$B$40,MONTH(A1983)),INDEX(Settings!$B$29:$B$40,MONTH(A1983)))))</f>
        <v/>
      </c>
    </row>
    <row r="1984" customFormat="false" ht="15" hidden="false" customHeight="false" outlineLevel="0" collapsed="false">
      <c r="H1984" s="0" t="str">
        <f aca="false">IF(B1984="","",IF(COUNTIF(Campaigns!$A$7:$A$300,B1984)&gt;0,"✓",IF(N(C1984)=0,"– no spend","⚠ add to Campaigns tab")))</f>
        <v/>
      </c>
      <c r="I1984" s="83" t="str">
        <f aca="false">IF(C1984="","",C1984*IF(Settings!$B$24=Settings!$C$6,1,IF(Settings!$B$24="USD",1/INDEX(Settings!$B$29:$B$40,MONTH(A1984)),INDEX(Settings!$B$29:$B$40,MONTH(A1984)))))</f>
        <v/>
      </c>
    </row>
    <row r="1985" customFormat="false" ht="15" hidden="false" customHeight="false" outlineLevel="0" collapsed="false">
      <c r="H1985" s="0" t="str">
        <f aca="false">IF(B1985="","",IF(COUNTIF(Campaigns!$A$7:$A$300,B1985)&gt;0,"✓",IF(N(C1985)=0,"– no spend","⚠ add to Campaigns tab")))</f>
        <v/>
      </c>
      <c r="I1985" s="83" t="str">
        <f aca="false">IF(C1985="","",C1985*IF(Settings!$B$24=Settings!$C$6,1,IF(Settings!$B$24="USD",1/INDEX(Settings!$B$29:$B$40,MONTH(A1985)),INDEX(Settings!$B$29:$B$40,MONTH(A1985)))))</f>
        <v/>
      </c>
    </row>
    <row r="1986" customFormat="false" ht="15" hidden="false" customHeight="false" outlineLevel="0" collapsed="false">
      <c r="H1986" s="0" t="str">
        <f aca="false">IF(B1986="","",IF(COUNTIF(Campaigns!$A$7:$A$300,B1986)&gt;0,"✓",IF(N(C1986)=0,"– no spend","⚠ add to Campaigns tab")))</f>
        <v/>
      </c>
      <c r="I1986" s="83" t="str">
        <f aca="false">IF(C1986="","",C1986*IF(Settings!$B$24=Settings!$C$6,1,IF(Settings!$B$24="USD",1/INDEX(Settings!$B$29:$B$40,MONTH(A1986)),INDEX(Settings!$B$29:$B$40,MONTH(A1986)))))</f>
        <v/>
      </c>
    </row>
    <row r="1987" customFormat="false" ht="15" hidden="false" customHeight="false" outlineLevel="0" collapsed="false">
      <c r="H1987" s="0" t="str">
        <f aca="false">IF(B1987="","",IF(COUNTIF(Campaigns!$A$7:$A$300,B1987)&gt;0,"✓",IF(N(C1987)=0,"– no spend","⚠ add to Campaigns tab")))</f>
        <v/>
      </c>
      <c r="I1987" s="83" t="str">
        <f aca="false">IF(C1987="","",C1987*IF(Settings!$B$24=Settings!$C$6,1,IF(Settings!$B$24="USD",1/INDEX(Settings!$B$29:$B$40,MONTH(A1987)),INDEX(Settings!$B$29:$B$40,MONTH(A1987)))))</f>
        <v/>
      </c>
    </row>
    <row r="1988" customFormat="false" ht="15" hidden="false" customHeight="false" outlineLevel="0" collapsed="false">
      <c r="H1988" s="0" t="str">
        <f aca="false">IF(B1988="","",IF(COUNTIF(Campaigns!$A$7:$A$300,B1988)&gt;0,"✓",IF(N(C1988)=0,"– no spend","⚠ add to Campaigns tab")))</f>
        <v/>
      </c>
      <c r="I1988" s="83" t="str">
        <f aca="false">IF(C1988="","",C1988*IF(Settings!$B$24=Settings!$C$6,1,IF(Settings!$B$24="USD",1/INDEX(Settings!$B$29:$B$40,MONTH(A1988)),INDEX(Settings!$B$29:$B$40,MONTH(A1988)))))</f>
        <v/>
      </c>
    </row>
    <row r="1989" customFormat="false" ht="15" hidden="false" customHeight="false" outlineLevel="0" collapsed="false">
      <c r="H1989" s="0" t="str">
        <f aca="false">IF(B1989="","",IF(COUNTIF(Campaigns!$A$7:$A$300,B1989)&gt;0,"✓",IF(N(C1989)=0,"– no spend","⚠ add to Campaigns tab")))</f>
        <v/>
      </c>
      <c r="I1989" s="83" t="str">
        <f aca="false">IF(C1989="","",C1989*IF(Settings!$B$24=Settings!$C$6,1,IF(Settings!$B$24="USD",1/INDEX(Settings!$B$29:$B$40,MONTH(A1989)),INDEX(Settings!$B$29:$B$40,MONTH(A1989)))))</f>
        <v/>
      </c>
    </row>
    <row r="1990" customFormat="false" ht="15" hidden="false" customHeight="false" outlineLevel="0" collapsed="false">
      <c r="H1990" s="0" t="str">
        <f aca="false">IF(B1990="","",IF(COUNTIF(Campaigns!$A$7:$A$300,B1990)&gt;0,"✓",IF(N(C1990)=0,"– no spend","⚠ add to Campaigns tab")))</f>
        <v/>
      </c>
      <c r="I1990" s="83" t="str">
        <f aca="false">IF(C1990="","",C1990*IF(Settings!$B$24=Settings!$C$6,1,IF(Settings!$B$24="USD",1/INDEX(Settings!$B$29:$B$40,MONTH(A1990)),INDEX(Settings!$B$29:$B$40,MONTH(A1990)))))</f>
        <v/>
      </c>
    </row>
    <row r="1991" customFormat="false" ht="15" hidden="false" customHeight="false" outlineLevel="0" collapsed="false">
      <c r="H1991" s="0" t="str">
        <f aca="false">IF(B1991="","",IF(COUNTIF(Campaigns!$A$7:$A$300,B1991)&gt;0,"✓",IF(N(C1991)=0,"– no spend","⚠ add to Campaigns tab")))</f>
        <v/>
      </c>
      <c r="I1991" s="83" t="str">
        <f aca="false">IF(C1991="","",C1991*IF(Settings!$B$24=Settings!$C$6,1,IF(Settings!$B$24="USD",1/INDEX(Settings!$B$29:$B$40,MONTH(A1991)),INDEX(Settings!$B$29:$B$40,MONTH(A1991)))))</f>
        <v/>
      </c>
    </row>
    <row r="1992" customFormat="false" ht="15" hidden="false" customHeight="false" outlineLevel="0" collapsed="false">
      <c r="H1992" s="0" t="str">
        <f aca="false">IF(B1992="","",IF(COUNTIF(Campaigns!$A$7:$A$300,B1992)&gt;0,"✓",IF(N(C1992)=0,"– no spend","⚠ add to Campaigns tab")))</f>
        <v/>
      </c>
      <c r="I1992" s="83" t="str">
        <f aca="false">IF(C1992="","",C1992*IF(Settings!$B$24=Settings!$C$6,1,IF(Settings!$B$24="USD",1/INDEX(Settings!$B$29:$B$40,MONTH(A1992)),INDEX(Settings!$B$29:$B$40,MONTH(A1992)))))</f>
        <v/>
      </c>
    </row>
    <row r="1993" customFormat="false" ht="15" hidden="false" customHeight="false" outlineLevel="0" collapsed="false">
      <c r="H1993" s="0" t="str">
        <f aca="false">IF(B1993="","",IF(COUNTIF(Campaigns!$A$7:$A$300,B1993)&gt;0,"✓",IF(N(C1993)=0,"– no spend","⚠ add to Campaigns tab")))</f>
        <v/>
      </c>
      <c r="I1993" s="83" t="str">
        <f aca="false">IF(C1993="","",C1993*IF(Settings!$B$24=Settings!$C$6,1,IF(Settings!$B$24="USD",1/INDEX(Settings!$B$29:$B$40,MONTH(A1993)),INDEX(Settings!$B$29:$B$40,MONTH(A1993)))))</f>
        <v/>
      </c>
    </row>
    <row r="1994" customFormat="false" ht="15" hidden="false" customHeight="false" outlineLevel="0" collapsed="false">
      <c r="H1994" s="0" t="str">
        <f aca="false">IF(B1994="","",IF(COUNTIF(Campaigns!$A$7:$A$300,B1994)&gt;0,"✓",IF(N(C1994)=0,"– no spend","⚠ add to Campaigns tab")))</f>
        <v/>
      </c>
      <c r="I1994" s="83" t="str">
        <f aca="false">IF(C1994="","",C1994*IF(Settings!$B$24=Settings!$C$6,1,IF(Settings!$B$24="USD",1/INDEX(Settings!$B$29:$B$40,MONTH(A1994)),INDEX(Settings!$B$29:$B$40,MONTH(A1994)))))</f>
        <v/>
      </c>
    </row>
    <row r="1995" customFormat="false" ht="15" hidden="false" customHeight="false" outlineLevel="0" collapsed="false">
      <c r="H1995" s="0" t="str">
        <f aca="false">IF(B1995="","",IF(COUNTIF(Campaigns!$A$7:$A$300,B1995)&gt;0,"✓",IF(N(C1995)=0,"– no spend","⚠ add to Campaigns tab")))</f>
        <v/>
      </c>
      <c r="I1995" s="83" t="str">
        <f aca="false">IF(C1995="","",C1995*IF(Settings!$B$24=Settings!$C$6,1,IF(Settings!$B$24="USD",1/INDEX(Settings!$B$29:$B$40,MONTH(A1995)),INDEX(Settings!$B$29:$B$40,MONTH(A1995)))))</f>
        <v/>
      </c>
    </row>
    <row r="1996" customFormat="false" ht="15" hidden="false" customHeight="false" outlineLevel="0" collapsed="false">
      <c r="H1996" s="0" t="str">
        <f aca="false">IF(B1996="","",IF(COUNTIF(Campaigns!$A$7:$A$300,B1996)&gt;0,"✓",IF(N(C1996)=0,"– no spend","⚠ add to Campaigns tab")))</f>
        <v/>
      </c>
      <c r="I1996" s="83" t="str">
        <f aca="false">IF(C1996="","",C1996*IF(Settings!$B$24=Settings!$C$6,1,IF(Settings!$B$24="USD",1/INDEX(Settings!$B$29:$B$40,MONTH(A1996)),INDEX(Settings!$B$29:$B$40,MONTH(A1996)))))</f>
        <v/>
      </c>
    </row>
    <row r="1997" customFormat="false" ht="15" hidden="false" customHeight="false" outlineLevel="0" collapsed="false">
      <c r="H1997" s="0" t="str">
        <f aca="false">IF(B1997="","",IF(COUNTIF(Campaigns!$A$7:$A$300,B1997)&gt;0,"✓",IF(N(C1997)=0,"– no spend","⚠ add to Campaigns tab")))</f>
        <v/>
      </c>
      <c r="I1997" s="83" t="str">
        <f aca="false">IF(C1997="","",C1997*IF(Settings!$B$24=Settings!$C$6,1,IF(Settings!$B$24="USD",1/INDEX(Settings!$B$29:$B$40,MONTH(A1997)),INDEX(Settings!$B$29:$B$40,MONTH(A1997)))))</f>
        <v/>
      </c>
    </row>
    <row r="1998" customFormat="false" ht="15" hidden="false" customHeight="false" outlineLevel="0" collapsed="false">
      <c r="H1998" s="0" t="str">
        <f aca="false">IF(B1998="","",IF(COUNTIF(Campaigns!$A$7:$A$300,B1998)&gt;0,"✓",IF(N(C1998)=0,"– no spend","⚠ add to Campaigns tab")))</f>
        <v/>
      </c>
      <c r="I1998" s="83" t="str">
        <f aca="false">IF(C1998="","",C1998*IF(Settings!$B$24=Settings!$C$6,1,IF(Settings!$B$24="USD",1/INDEX(Settings!$B$29:$B$40,MONTH(A1998)),INDEX(Settings!$B$29:$B$40,MONTH(A1998)))))</f>
        <v/>
      </c>
    </row>
    <row r="1999" customFormat="false" ht="15" hidden="false" customHeight="false" outlineLevel="0" collapsed="false">
      <c r="H1999" s="0" t="str">
        <f aca="false">IF(B1999="","",IF(COUNTIF(Campaigns!$A$7:$A$300,B1999)&gt;0,"✓",IF(N(C1999)=0,"– no spend","⚠ add to Campaigns tab")))</f>
        <v/>
      </c>
      <c r="I1999" s="83" t="str">
        <f aca="false">IF(C1999="","",C1999*IF(Settings!$B$24=Settings!$C$6,1,IF(Settings!$B$24="USD",1/INDEX(Settings!$B$29:$B$40,MONTH(A1999)),INDEX(Settings!$B$29:$B$40,MONTH(A1999)))))</f>
        <v/>
      </c>
    </row>
    <row r="2000" customFormat="false" ht="15" hidden="false" customHeight="false" outlineLevel="0" collapsed="false">
      <c r="H2000" s="0" t="str">
        <f aca="false">IF(B2000="","",IF(COUNTIF(Campaigns!$A$7:$A$300,B2000)&gt;0,"✓",IF(N(C2000)=0,"– no spend","⚠ add to Campaigns tab")))</f>
        <v/>
      </c>
      <c r="I2000" s="83" t="str">
        <f aca="false">IF(C2000="","",C2000*IF(Settings!$B$24=Settings!$C$6,1,IF(Settings!$B$24="USD",1/INDEX(Settings!$B$29:$B$40,MONTH(A2000)),INDEX(Settings!$B$29:$B$40,MONTH(A2000)))))</f>
        <v/>
      </c>
    </row>
  </sheetData>
  <mergeCells count="1">
    <mergeCell ref="A1:I1"/>
  </mergeCells>
  <conditionalFormatting sqref="H3:H2000">
    <cfRule type="expression" priority="2" aboveAverage="0" equalAverage="0" bottom="0" percent="0" rank="0" text="" dxfId="7">
      <formula>LEFT(H3,1)="⚠"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9000"/>
    <pageSetUpPr fitToPage="false"/>
  </sheetPr>
  <dimension ref="A1:K2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8"/>
    <col collapsed="false" customWidth="true" hidden="false" outlineLevel="0" max="7" min="3" style="0" width="12"/>
    <col collapsed="false" customWidth="true" hidden="false" outlineLevel="0" max="8" min="8" style="0" width="22"/>
    <col collapsed="false" customWidth="true" hidden="false" outlineLevel="0" max="9" min="9" style="0" width="12"/>
  </cols>
  <sheetData>
    <row r="1" customFormat="false" ht="15" hidden="false" customHeight="false" outlineLevel="0" collapsed="false">
      <c r="A1" s="80" t="s">
        <v>547</v>
      </c>
      <c r="B1" s="80"/>
      <c r="C1" s="80"/>
      <c r="D1" s="80"/>
      <c r="E1" s="80"/>
      <c r="F1" s="80"/>
      <c r="G1" s="80"/>
      <c r="H1" s="80"/>
      <c r="I1" s="80"/>
    </row>
    <row r="2" customFormat="false" ht="39.75" hidden="false" customHeight="true" outlineLevel="0" collapsed="false">
      <c r="A2" s="33" t="s">
        <v>544</v>
      </c>
      <c r="B2" s="33" t="s">
        <v>162</v>
      </c>
      <c r="C2" s="33" t="s">
        <v>545</v>
      </c>
      <c r="D2" s="33" t="s">
        <v>511</v>
      </c>
      <c r="E2" s="33" t="s">
        <v>113</v>
      </c>
      <c r="F2" s="33" t="s">
        <v>114</v>
      </c>
      <c r="G2" s="12" t="s">
        <v>519</v>
      </c>
      <c r="H2" s="12" t="s">
        <v>520</v>
      </c>
      <c r="I2" s="12" t="str">
        <f aca="false">"Spend ("&amp;Settings!$C$6&amp;")"</f>
        <v>Spend (USD)</v>
      </c>
      <c r="K2" s="30" t="s">
        <v>521</v>
      </c>
    </row>
    <row r="3" customFormat="false" ht="15" hidden="false" customHeight="false" outlineLevel="0" collapsed="false">
      <c r="H3" s="0" t="str">
        <f aca="false">IF(B3="","",IF(COUNTIF(Campaigns!$A$7:$A$300,B3)&gt;0,"✓",IF(N(C3)=0,"– no spend","⚠ add to Campaigns tab")))</f>
        <v/>
      </c>
      <c r="I3" s="83" t="str">
        <f aca="false">IF(C3="","",C3*IF(Settings!$B$25=Settings!$C$6,1,IF(Settings!$B$25="USD",1/INDEX(Settings!$B$29:$B$40,MONTH(A3)),INDEX(Settings!$B$29:$B$40,MONTH(A3)))))</f>
        <v/>
      </c>
    </row>
    <row r="4" customFormat="false" ht="15" hidden="false" customHeight="false" outlineLevel="0" collapsed="false">
      <c r="H4" s="0" t="str">
        <f aca="false">IF(B4="","",IF(COUNTIF(Campaigns!$A$7:$A$300,B4)&gt;0,"✓",IF(N(C4)=0,"– no spend","⚠ add to Campaigns tab")))</f>
        <v/>
      </c>
      <c r="I4" s="83" t="str">
        <f aca="false">IF(C4="","",C4*IF(Settings!$B$25=Settings!$C$6,1,IF(Settings!$B$25="USD",1/INDEX(Settings!$B$29:$B$40,MONTH(A4)),INDEX(Settings!$B$29:$B$40,MONTH(A4)))))</f>
        <v/>
      </c>
    </row>
    <row r="5" customFormat="false" ht="15" hidden="false" customHeight="false" outlineLevel="0" collapsed="false">
      <c r="H5" s="0" t="str">
        <f aca="false">IF(B5="","",IF(COUNTIF(Campaigns!$A$7:$A$300,B5)&gt;0,"✓",IF(N(C5)=0,"– no spend","⚠ add to Campaigns tab")))</f>
        <v/>
      </c>
      <c r="I5" s="83" t="str">
        <f aca="false">IF(C5="","",C5*IF(Settings!$B$25=Settings!$C$6,1,IF(Settings!$B$25="USD",1/INDEX(Settings!$B$29:$B$40,MONTH(A5)),INDEX(Settings!$B$29:$B$40,MONTH(A5)))))</f>
        <v/>
      </c>
    </row>
    <row r="6" customFormat="false" ht="15" hidden="false" customHeight="false" outlineLevel="0" collapsed="false">
      <c r="H6" s="0" t="str">
        <f aca="false">IF(B6="","",IF(COUNTIF(Campaigns!$A$7:$A$300,B6)&gt;0,"✓",IF(N(C6)=0,"– no spend","⚠ add to Campaigns tab")))</f>
        <v/>
      </c>
      <c r="I6" s="83" t="str">
        <f aca="false">IF(C6="","",C6*IF(Settings!$B$25=Settings!$C$6,1,IF(Settings!$B$25="USD",1/INDEX(Settings!$B$29:$B$40,MONTH(A6)),INDEX(Settings!$B$29:$B$40,MONTH(A6)))))</f>
        <v/>
      </c>
    </row>
    <row r="7" customFormat="false" ht="15" hidden="false" customHeight="false" outlineLevel="0" collapsed="false">
      <c r="H7" s="0" t="str">
        <f aca="false">IF(B7="","",IF(COUNTIF(Campaigns!$A$7:$A$300,B7)&gt;0,"✓",IF(N(C7)=0,"– no spend","⚠ add to Campaigns tab")))</f>
        <v/>
      </c>
      <c r="I7" s="83" t="str">
        <f aca="false">IF(C7="","",C7*IF(Settings!$B$25=Settings!$C$6,1,IF(Settings!$B$25="USD",1/INDEX(Settings!$B$29:$B$40,MONTH(A7)),INDEX(Settings!$B$29:$B$40,MONTH(A7)))))</f>
        <v/>
      </c>
    </row>
    <row r="8" customFormat="false" ht="15" hidden="false" customHeight="false" outlineLevel="0" collapsed="false">
      <c r="H8" s="0" t="str">
        <f aca="false">IF(B8="","",IF(COUNTIF(Campaigns!$A$7:$A$300,B8)&gt;0,"✓",IF(N(C8)=0,"– no spend","⚠ add to Campaigns tab")))</f>
        <v/>
      </c>
      <c r="I8" s="83" t="str">
        <f aca="false">IF(C8="","",C8*IF(Settings!$B$25=Settings!$C$6,1,IF(Settings!$B$25="USD",1/INDEX(Settings!$B$29:$B$40,MONTH(A8)),INDEX(Settings!$B$29:$B$40,MONTH(A8)))))</f>
        <v/>
      </c>
    </row>
    <row r="9" customFormat="false" ht="15" hidden="false" customHeight="false" outlineLevel="0" collapsed="false">
      <c r="H9" s="0" t="str">
        <f aca="false">IF(B9="","",IF(COUNTIF(Campaigns!$A$7:$A$300,B9)&gt;0,"✓",IF(N(C9)=0,"– no spend","⚠ add to Campaigns tab")))</f>
        <v/>
      </c>
      <c r="I9" s="83" t="str">
        <f aca="false">IF(C9="","",C9*IF(Settings!$B$25=Settings!$C$6,1,IF(Settings!$B$25="USD",1/INDEX(Settings!$B$29:$B$40,MONTH(A9)),INDEX(Settings!$B$29:$B$40,MONTH(A9)))))</f>
        <v/>
      </c>
    </row>
    <row r="10" customFormat="false" ht="15" hidden="false" customHeight="false" outlineLevel="0" collapsed="false">
      <c r="H10" s="0" t="str">
        <f aca="false">IF(B10="","",IF(COUNTIF(Campaigns!$A$7:$A$300,B10)&gt;0,"✓",IF(N(C10)=0,"– no spend","⚠ add to Campaigns tab")))</f>
        <v/>
      </c>
      <c r="I10" s="83" t="str">
        <f aca="false">IF(C10="","",C10*IF(Settings!$B$25=Settings!$C$6,1,IF(Settings!$B$25="USD",1/INDEX(Settings!$B$29:$B$40,MONTH(A10)),INDEX(Settings!$B$29:$B$40,MONTH(A10)))))</f>
        <v/>
      </c>
    </row>
    <row r="11" customFormat="false" ht="15" hidden="false" customHeight="false" outlineLevel="0" collapsed="false">
      <c r="H11" s="0" t="str">
        <f aca="false">IF(B11="","",IF(COUNTIF(Campaigns!$A$7:$A$300,B11)&gt;0,"✓",IF(N(C11)=0,"– no spend","⚠ add to Campaigns tab")))</f>
        <v/>
      </c>
      <c r="I11" s="83" t="str">
        <f aca="false">IF(C11="","",C11*IF(Settings!$B$25=Settings!$C$6,1,IF(Settings!$B$25="USD",1/INDEX(Settings!$B$29:$B$40,MONTH(A11)),INDEX(Settings!$B$29:$B$40,MONTH(A11)))))</f>
        <v/>
      </c>
    </row>
    <row r="12" customFormat="false" ht="15" hidden="false" customHeight="false" outlineLevel="0" collapsed="false">
      <c r="H12" s="0" t="str">
        <f aca="false">IF(B12="","",IF(COUNTIF(Campaigns!$A$7:$A$300,B12)&gt;0,"✓",IF(N(C12)=0,"– no spend","⚠ add to Campaigns tab")))</f>
        <v/>
      </c>
      <c r="I12" s="83" t="str">
        <f aca="false">IF(C12="","",C12*IF(Settings!$B$25=Settings!$C$6,1,IF(Settings!$B$25="USD",1/INDEX(Settings!$B$29:$B$40,MONTH(A12)),INDEX(Settings!$B$29:$B$40,MONTH(A12)))))</f>
        <v/>
      </c>
    </row>
    <row r="13" customFormat="false" ht="15" hidden="false" customHeight="false" outlineLevel="0" collapsed="false">
      <c r="H13" s="0" t="str">
        <f aca="false">IF(B13="","",IF(COUNTIF(Campaigns!$A$7:$A$300,B13)&gt;0,"✓",IF(N(C13)=0,"– no spend","⚠ add to Campaigns tab")))</f>
        <v/>
      </c>
      <c r="I13" s="83" t="str">
        <f aca="false">IF(C13="","",C13*IF(Settings!$B$25=Settings!$C$6,1,IF(Settings!$B$25="USD",1/INDEX(Settings!$B$29:$B$40,MONTH(A13)),INDEX(Settings!$B$29:$B$40,MONTH(A13)))))</f>
        <v/>
      </c>
    </row>
    <row r="14" customFormat="false" ht="15" hidden="false" customHeight="false" outlineLevel="0" collapsed="false">
      <c r="H14" s="0" t="str">
        <f aca="false">IF(B14="","",IF(COUNTIF(Campaigns!$A$7:$A$300,B14)&gt;0,"✓",IF(N(C14)=0,"– no spend","⚠ add to Campaigns tab")))</f>
        <v/>
      </c>
      <c r="I14" s="83" t="str">
        <f aca="false">IF(C14="","",C14*IF(Settings!$B$25=Settings!$C$6,1,IF(Settings!$B$25="USD",1/INDEX(Settings!$B$29:$B$40,MONTH(A14)),INDEX(Settings!$B$29:$B$40,MONTH(A14)))))</f>
        <v/>
      </c>
    </row>
    <row r="15" customFormat="false" ht="15" hidden="false" customHeight="false" outlineLevel="0" collapsed="false">
      <c r="H15" s="0" t="str">
        <f aca="false">IF(B15="","",IF(COUNTIF(Campaigns!$A$7:$A$300,B15)&gt;0,"✓",IF(N(C15)=0,"– no spend","⚠ add to Campaigns tab")))</f>
        <v/>
      </c>
      <c r="I15" s="83" t="str">
        <f aca="false">IF(C15="","",C15*IF(Settings!$B$25=Settings!$C$6,1,IF(Settings!$B$25="USD",1/INDEX(Settings!$B$29:$B$40,MONTH(A15)),INDEX(Settings!$B$29:$B$40,MONTH(A15)))))</f>
        <v/>
      </c>
    </row>
    <row r="16" customFormat="false" ht="15" hidden="false" customHeight="false" outlineLevel="0" collapsed="false">
      <c r="H16" s="0" t="str">
        <f aca="false">IF(B16="","",IF(COUNTIF(Campaigns!$A$7:$A$300,B16)&gt;0,"✓",IF(N(C16)=0,"– no spend","⚠ add to Campaigns tab")))</f>
        <v/>
      </c>
      <c r="I16" s="83" t="str">
        <f aca="false">IF(C16="","",C16*IF(Settings!$B$25=Settings!$C$6,1,IF(Settings!$B$25="USD",1/INDEX(Settings!$B$29:$B$40,MONTH(A16)),INDEX(Settings!$B$29:$B$40,MONTH(A16)))))</f>
        <v/>
      </c>
    </row>
    <row r="17" customFormat="false" ht="15" hidden="false" customHeight="false" outlineLevel="0" collapsed="false">
      <c r="H17" s="0" t="str">
        <f aca="false">IF(B17="","",IF(COUNTIF(Campaigns!$A$7:$A$300,B17)&gt;0,"✓",IF(N(C17)=0,"– no spend","⚠ add to Campaigns tab")))</f>
        <v/>
      </c>
      <c r="I17" s="83" t="str">
        <f aca="false">IF(C17="","",C17*IF(Settings!$B$25=Settings!$C$6,1,IF(Settings!$B$25="USD",1/INDEX(Settings!$B$29:$B$40,MONTH(A17)),INDEX(Settings!$B$29:$B$40,MONTH(A17)))))</f>
        <v/>
      </c>
    </row>
    <row r="18" customFormat="false" ht="15" hidden="false" customHeight="false" outlineLevel="0" collapsed="false">
      <c r="H18" s="0" t="str">
        <f aca="false">IF(B18="","",IF(COUNTIF(Campaigns!$A$7:$A$300,B18)&gt;0,"✓",IF(N(C18)=0,"– no spend","⚠ add to Campaigns tab")))</f>
        <v/>
      </c>
      <c r="I18" s="83" t="str">
        <f aca="false">IF(C18="","",C18*IF(Settings!$B$25=Settings!$C$6,1,IF(Settings!$B$25="USD",1/INDEX(Settings!$B$29:$B$40,MONTH(A18)),INDEX(Settings!$B$29:$B$40,MONTH(A18)))))</f>
        <v/>
      </c>
    </row>
    <row r="19" customFormat="false" ht="15" hidden="false" customHeight="false" outlineLevel="0" collapsed="false">
      <c r="H19" s="0" t="str">
        <f aca="false">IF(B19="","",IF(COUNTIF(Campaigns!$A$7:$A$300,B19)&gt;0,"✓",IF(N(C19)=0,"– no spend","⚠ add to Campaigns tab")))</f>
        <v/>
      </c>
      <c r="I19" s="83" t="str">
        <f aca="false">IF(C19="","",C19*IF(Settings!$B$25=Settings!$C$6,1,IF(Settings!$B$25="USD",1/INDEX(Settings!$B$29:$B$40,MONTH(A19)),INDEX(Settings!$B$29:$B$40,MONTH(A19)))))</f>
        <v/>
      </c>
    </row>
    <row r="20" customFormat="false" ht="15" hidden="false" customHeight="false" outlineLevel="0" collapsed="false">
      <c r="H20" s="0" t="str">
        <f aca="false">IF(B20="","",IF(COUNTIF(Campaigns!$A$7:$A$300,B20)&gt;0,"✓",IF(N(C20)=0,"– no spend","⚠ add to Campaigns tab")))</f>
        <v/>
      </c>
      <c r="I20" s="83" t="str">
        <f aca="false">IF(C20="","",C20*IF(Settings!$B$25=Settings!$C$6,1,IF(Settings!$B$25="USD",1/INDEX(Settings!$B$29:$B$40,MONTH(A20)),INDEX(Settings!$B$29:$B$40,MONTH(A20)))))</f>
        <v/>
      </c>
    </row>
    <row r="21" customFormat="false" ht="15" hidden="false" customHeight="false" outlineLevel="0" collapsed="false">
      <c r="H21" s="0" t="str">
        <f aca="false">IF(B21="","",IF(COUNTIF(Campaigns!$A$7:$A$300,B21)&gt;0,"✓",IF(N(C21)=0,"– no spend","⚠ add to Campaigns tab")))</f>
        <v/>
      </c>
      <c r="I21" s="83" t="str">
        <f aca="false">IF(C21="","",C21*IF(Settings!$B$25=Settings!$C$6,1,IF(Settings!$B$25="USD",1/INDEX(Settings!$B$29:$B$40,MONTH(A21)),INDEX(Settings!$B$29:$B$40,MONTH(A21)))))</f>
        <v/>
      </c>
    </row>
    <row r="22" customFormat="false" ht="15" hidden="false" customHeight="false" outlineLevel="0" collapsed="false">
      <c r="H22" s="0" t="str">
        <f aca="false">IF(B22="","",IF(COUNTIF(Campaigns!$A$7:$A$300,B22)&gt;0,"✓",IF(N(C22)=0,"– no spend","⚠ add to Campaigns tab")))</f>
        <v/>
      </c>
      <c r="I22" s="83" t="str">
        <f aca="false">IF(C22="","",C22*IF(Settings!$B$25=Settings!$C$6,1,IF(Settings!$B$25="USD",1/INDEX(Settings!$B$29:$B$40,MONTH(A22)),INDEX(Settings!$B$29:$B$40,MONTH(A22)))))</f>
        <v/>
      </c>
    </row>
    <row r="23" customFormat="false" ht="15" hidden="false" customHeight="false" outlineLevel="0" collapsed="false">
      <c r="H23" s="0" t="str">
        <f aca="false">IF(B23="","",IF(COUNTIF(Campaigns!$A$7:$A$300,B23)&gt;0,"✓",IF(N(C23)=0,"– no spend","⚠ add to Campaigns tab")))</f>
        <v/>
      </c>
      <c r="I23" s="83" t="str">
        <f aca="false">IF(C23="","",C23*IF(Settings!$B$25=Settings!$C$6,1,IF(Settings!$B$25="USD",1/INDEX(Settings!$B$29:$B$40,MONTH(A23)),INDEX(Settings!$B$29:$B$40,MONTH(A23)))))</f>
        <v/>
      </c>
    </row>
    <row r="24" customFormat="false" ht="15" hidden="false" customHeight="false" outlineLevel="0" collapsed="false">
      <c r="H24" s="0" t="str">
        <f aca="false">IF(B24="","",IF(COUNTIF(Campaigns!$A$7:$A$300,B24)&gt;0,"✓",IF(N(C24)=0,"– no spend","⚠ add to Campaigns tab")))</f>
        <v/>
      </c>
      <c r="I24" s="83" t="str">
        <f aca="false">IF(C24="","",C24*IF(Settings!$B$25=Settings!$C$6,1,IF(Settings!$B$25="USD",1/INDEX(Settings!$B$29:$B$40,MONTH(A24)),INDEX(Settings!$B$29:$B$40,MONTH(A24)))))</f>
        <v/>
      </c>
    </row>
    <row r="25" customFormat="false" ht="15" hidden="false" customHeight="false" outlineLevel="0" collapsed="false">
      <c r="H25" s="0" t="str">
        <f aca="false">IF(B25="","",IF(COUNTIF(Campaigns!$A$7:$A$300,B25)&gt;0,"✓",IF(N(C25)=0,"– no spend","⚠ add to Campaigns tab")))</f>
        <v/>
      </c>
      <c r="I25" s="83" t="str">
        <f aca="false">IF(C25="","",C25*IF(Settings!$B$25=Settings!$C$6,1,IF(Settings!$B$25="USD",1/INDEX(Settings!$B$29:$B$40,MONTH(A25)),INDEX(Settings!$B$29:$B$40,MONTH(A25)))))</f>
        <v/>
      </c>
    </row>
    <row r="26" customFormat="false" ht="15" hidden="false" customHeight="false" outlineLevel="0" collapsed="false">
      <c r="H26" s="0" t="str">
        <f aca="false">IF(B26="","",IF(COUNTIF(Campaigns!$A$7:$A$300,B26)&gt;0,"✓",IF(N(C26)=0,"– no spend","⚠ add to Campaigns tab")))</f>
        <v/>
      </c>
      <c r="I26" s="83" t="str">
        <f aca="false">IF(C26="","",C26*IF(Settings!$B$25=Settings!$C$6,1,IF(Settings!$B$25="USD",1/INDEX(Settings!$B$29:$B$40,MONTH(A26)),INDEX(Settings!$B$29:$B$40,MONTH(A26)))))</f>
        <v/>
      </c>
    </row>
    <row r="27" customFormat="false" ht="15" hidden="false" customHeight="false" outlineLevel="0" collapsed="false">
      <c r="H27" s="0" t="str">
        <f aca="false">IF(B27="","",IF(COUNTIF(Campaigns!$A$7:$A$300,B27)&gt;0,"✓",IF(N(C27)=0,"– no spend","⚠ add to Campaigns tab")))</f>
        <v/>
      </c>
      <c r="I27" s="83" t="str">
        <f aca="false">IF(C27="","",C27*IF(Settings!$B$25=Settings!$C$6,1,IF(Settings!$B$25="USD",1/INDEX(Settings!$B$29:$B$40,MONTH(A27)),INDEX(Settings!$B$29:$B$40,MONTH(A27)))))</f>
        <v/>
      </c>
    </row>
    <row r="28" customFormat="false" ht="15" hidden="false" customHeight="false" outlineLevel="0" collapsed="false">
      <c r="H28" s="0" t="str">
        <f aca="false">IF(B28="","",IF(COUNTIF(Campaigns!$A$7:$A$300,B28)&gt;0,"✓",IF(N(C28)=0,"– no spend","⚠ add to Campaigns tab")))</f>
        <v/>
      </c>
      <c r="I28" s="83" t="str">
        <f aca="false">IF(C28="","",C28*IF(Settings!$B$25=Settings!$C$6,1,IF(Settings!$B$25="USD",1/INDEX(Settings!$B$29:$B$40,MONTH(A28)),INDEX(Settings!$B$29:$B$40,MONTH(A28)))))</f>
        <v/>
      </c>
    </row>
    <row r="29" customFormat="false" ht="15" hidden="false" customHeight="false" outlineLevel="0" collapsed="false">
      <c r="H29" s="0" t="str">
        <f aca="false">IF(B29="","",IF(COUNTIF(Campaigns!$A$7:$A$300,B29)&gt;0,"✓",IF(N(C29)=0,"– no spend","⚠ add to Campaigns tab")))</f>
        <v/>
      </c>
      <c r="I29" s="83" t="str">
        <f aca="false">IF(C29="","",C29*IF(Settings!$B$25=Settings!$C$6,1,IF(Settings!$B$25="USD",1/INDEX(Settings!$B$29:$B$40,MONTH(A29)),INDEX(Settings!$B$29:$B$40,MONTH(A29)))))</f>
        <v/>
      </c>
    </row>
    <row r="30" customFormat="false" ht="15" hidden="false" customHeight="false" outlineLevel="0" collapsed="false">
      <c r="H30" s="0" t="str">
        <f aca="false">IF(B30="","",IF(COUNTIF(Campaigns!$A$7:$A$300,B30)&gt;0,"✓",IF(N(C30)=0,"– no spend","⚠ add to Campaigns tab")))</f>
        <v/>
      </c>
      <c r="I30" s="83" t="str">
        <f aca="false">IF(C30="","",C30*IF(Settings!$B$25=Settings!$C$6,1,IF(Settings!$B$25="USD",1/INDEX(Settings!$B$29:$B$40,MONTH(A30)),INDEX(Settings!$B$29:$B$40,MONTH(A30)))))</f>
        <v/>
      </c>
    </row>
    <row r="31" customFormat="false" ht="15" hidden="false" customHeight="false" outlineLevel="0" collapsed="false">
      <c r="H31" s="0" t="str">
        <f aca="false">IF(B31="","",IF(COUNTIF(Campaigns!$A$7:$A$300,B31)&gt;0,"✓",IF(N(C31)=0,"– no spend","⚠ add to Campaigns tab")))</f>
        <v/>
      </c>
      <c r="I31" s="83" t="str">
        <f aca="false">IF(C31="","",C31*IF(Settings!$B$25=Settings!$C$6,1,IF(Settings!$B$25="USD",1/INDEX(Settings!$B$29:$B$40,MONTH(A31)),INDEX(Settings!$B$29:$B$40,MONTH(A31)))))</f>
        <v/>
      </c>
    </row>
    <row r="32" customFormat="false" ht="15" hidden="false" customHeight="false" outlineLevel="0" collapsed="false">
      <c r="H32" s="0" t="str">
        <f aca="false">IF(B32="","",IF(COUNTIF(Campaigns!$A$7:$A$300,B32)&gt;0,"✓",IF(N(C32)=0,"– no spend","⚠ add to Campaigns tab")))</f>
        <v/>
      </c>
      <c r="I32" s="83" t="str">
        <f aca="false">IF(C32="","",C32*IF(Settings!$B$25=Settings!$C$6,1,IF(Settings!$B$25="USD",1/INDEX(Settings!$B$29:$B$40,MONTH(A32)),INDEX(Settings!$B$29:$B$40,MONTH(A32)))))</f>
        <v/>
      </c>
    </row>
    <row r="33" customFormat="false" ht="15" hidden="false" customHeight="false" outlineLevel="0" collapsed="false">
      <c r="H33" s="0" t="str">
        <f aca="false">IF(B33="","",IF(COUNTIF(Campaigns!$A$7:$A$300,B33)&gt;0,"✓",IF(N(C33)=0,"– no spend","⚠ add to Campaigns tab")))</f>
        <v/>
      </c>
      <c r="I33" s="83" t="str">
        <f aca="false">IF(C33="","",C33*IF(Settings!$B$25=Settings!$C$6,1,IF(Settings!$B$25="USD",1/INDEX(Settings!$B$29:$B$40,MONTH(A33)),INDEX(Settings!$B$29:$B$40,MONTH(A33)))))</f>
        <v/>
      </c>
    </row>
    <row r="34" customFormat="false" ht="15" hidden="false" customHeight="false" outlineLevel="0" collapsed="false">
      <c r="H34" s="0" t="str">
        <f aca="false">IF(B34="","",IF(COUNTIF(Campaigns!$A$7:$A$300,B34)&gt;0,"✓",IF(N(C34)=0,"– no spend","⚠ add to Campaigns tab")))</f>
        <v/>
      </c>
      <c r="I34" s="83" t="str">
        <f aca="false">IF(C34="","",C34*IF(Settings!$B$25=Settings!$C$6,1,IF(Settings!$B$25="USD",1/INDEX(Settings!$B$29:$B$40,MONTH(A34)),INDEX(Settings!$B$29:$B$40,MONTH(A34)))))</f>
        <v/>
      </c>
    </row>
    <row r="35" customFormat="false" ht="15" hidden="false" customHeight="false" outlineLevel="0" collapsed="false">
      <c r="H35" s="0" t="str">
        <f aca="false">IF(B35="","",IF(COUNTIF(Campaigns!$A$7:$A$300,B35)&gt;0,"✓",IF(N(C35)=0,"– no spend","⚠ add to Campaigns tab")))</f>
        <v/>
      </c>
      <c r="I35" s="83" t="str">
        <f aca="false">IF(C35="","",C35*IF(Settings!$B$25=Settings!$C$6,1,IF(Settings!$B$25="USD",1/INDEX(Settings!$B$29:$B$40,MONTH(A35)),INDEX(Settings!$B$29:$B$40,MONTH(A35)))))</f>
        <v/>
      </c>
    </row>
    <row r="36" customFormat="false" ht="15" hidden="false" customHeight="false" outlineLevel="0" collapsed="false">
      <c r="H36" s="0" t="str">
        <f aca="false">IF(B36="","",IF(COUNTIF(Campaigns!$A$7:$A$300,B36)&gt;0,"✓",IF(N(C36)=0,"– no spend","⚠ add to Campaigns tab")))</f>
        <v/>
      </c>
      <c r="I36" s="83" t="str">
        <f aca="false">IF(C36="","",C36*IF(Settings!$B$25=Settings!$C$6,1,IF(Settings!$B$25="USD",1/INDEX(Settings!$B$29:$B$40,MONTH(A36)),INDEX(Settings!$B$29:$B$40,MONTH(A36)))))</f>
        <v/>
      </c>
    </row>
    <row r="37" customFormat="false" ht="15" hidden="false" customHeight="false" outlineLevel="0" collapsed="false">
      <c r="H37" s="0" t="str">
        <f aca="false">IF(B37="","",IF(COUNTIF(Campaigns!$A$7:$A$300,B37)&gt;0,"✓",IF(N(C37)=0,"– no spend","⚠ add to Campaigns tab")))</f>
        <v/>
      </c>
      <c r="I37" s="83" t="str">
        <f aca="false">IF(C37="","",C37*IF(Settings!$B$25=Settings!$C$6,1,IF(Settings!$B$25="USD",1/INDEX(Settings!$B$29:$B$40,MONTH(A37)),INDEX(Settings!$B$29:$B$40,MONTH(A37)))))</f>
        <v/>
      </c>
    </row>
    <row r="38" customFormat="false" ht="15" hidden="false" customHeight="false" outlineLevel="0" collapsed="false">
      <c r="H38" s="0" t="str">
        <f aca="false">IF(B38="","",IF(COUNTIF(Campaigns!$A$7:$A$300,B38)&gt;0,"✓",IF(N(C38)=0,"– no spend","⚠ add to Campaigns tab")))</f>
        <v/>
      </c>
      <c r="I38" s="83" t="str">
        <f aca="false">IF(C38="","",C38*IF(Settings!$B$25=Settings!$C$6,1,IF(Settings!$B$25="USD",1/INDEX(Settings!$B$29:$B$40,MONTH(A38)),INDEX(Settings!$B$29:$B$40,MONTH(A38)))))</f>
        <v/>
      </c>
    </row>
    <row r="39" customFormat="false" ht="15" hidden="false" customHeight="false" outlineLevel="0" collapsed="false">
      <c r="H39" s="0" t="str">
        <f aca="false">IF(B39="","",IF(COUNTIF(Campaigns!$A$7:$A$300,B39)&gt;0,"✓",IF(N(C39)=0,"– no spend","⚠ add to Campaigns tab")))</f>
        <v/>
      </c>
      <c r="I39" s="83" t="str">
        <f aca="false">IF(C39="","",C39*IF(Settings!$B$25=Settings!$C$6,1,IF(Settings!$B$25="USD",1/INDEX(Settings!$B$29:$B$40,MONTH(A39)),INDEX(Settings!$B$29:$B$40,MONTH(A39)))))</f>
        <v/>
      </c>
    </row>
    <row r="40" customFormat="false" ht="15" hidden="false" customHeight="false" outlineLevel="0" collapsed="false">
      <c r="H40" s="0" t="str">
        <f aca="false">IF(B40="","",IF(COUNTIF(Campaigns!$A$7:$A$300,B40)&gt;0,"✓",IF(N(C40)=0,"– no spend","⚠ add to Campaigns tab")))</f>
        <v/>
      </c>
      <c r="I40" s="83" t="str">
        <f aca="false">IF(C40="","",C40*IF(Settings!$B$25=Settings!$C$6,1,IF(Settings!$B$25="USD",1/INDEX(Settings!$B$29:$B$40,MONTH(A40)),INDEX(Settings!$B$29:$B$40,MONTH(A40)))))</f>
        <v/>
      </c>
    </row>
    <row r="41" customFormat="false" ht="15" hidden="false" customHeight="false" outlineLevel="0" collapsed="false">
      <c r="H41" s="0" t="str">
        <f aca="false">IF(B41="","",IF(COUNTIF(Campaigns!$A$7:$A$300,B41)&gt;0,"✓",IF(N(C41)=0,"– no spend","⚠ add to Campaigns tab")))</f>
        <v/>
      </c>
      <c r="I41" s="83" t="str">
        <f aca="false">IF(C41="","",C41*IF(Settings!$B$25=Settings!$C$6,1,IF(Settings!$B$25="USD",1/INDEX(Settings!$B$29:$B$40,MONTH(A41)),INDEX(Settings!$B$29:$B$40,MONTH(A41)))))</f>
        <v/>
      </c>
    </row>
    <row r="42" customFormat="false" ht="15" hidden="false" customHeight="false" outlineLevel="0" collapsed="false">
      <c r="H42" s="0" t="str">
        <f aca="false">IF(B42="","",IF(COUNTIF(Campaigns!$A$7:$A$300,B42)&gt;0,"✓",IF(N(C42)=0,"– no spend","⚠ add to Campaigns tab")))</f>
        <v/>
      </c>
      <c r="I42" s="83" t="str">
        <f aca="false">IF(C42="","",C42*IF(Settings!$B$25=Settings!$C$6,1,IF(Settings!$B$25="USD",1/INDEX(Settings!$B$29:$B$40,MONTH(A42)),INDEX(Settings!$B$29:$B$40,MONTH(A42)))))</f>
        <v/>
      </c>
    </row>
    <row r="43" customFormat="false" ht="15" hidden="false" customHeight="false" outlineLevel="0" collapsed="false">
      <c r="H43" s="0" t="str">
        <f aca="false">IF(B43="","",IF(COUNTIF(Campaigns!$A$7:$A$300,B43)&gt;0,"✓",IF(N(C43)=0,"– no spend","⚠ add to Campaigns tab")))</f>
        <v/>
      </c>
      <c r="I43" s="83" t="str">
        <f aca="false">IF(C43="","",C43*IF(Settings!$B$25=Settings!$C$6,1,IF(Settings!$B$25="USD",1/INDEX(Settings!$B$29:$B$40,MONTH(A43)),INDEX(Settings!$B$29:$B$40,MONTH(A43)))))</f>
        <v/>
      </c>
    </row>
    <row r="44" customFormat="false" ht="15" hidden="false" customHeight="false" outlineLevel="0" collapsed="false">
      <c r="H44" s="0" t="str">
        <f aca="false">IF(B44="","",IF(COUNTIF(Campaigns!$A$7:$A$300,B44)&gt;0,"✓",IF(N(C44)=0,"– no spend","⚠ add to Campaigns tab")))</f>
        <v/>
      </c>
      <c r="I44" s="83" t="str">
        <f aca="false">IF(C44="","",C44*IF(Settings!$B$25=Settings!$C$6,1,IF(Settings!$B$25="USD",1/INDEX(Settings!$B$29:$B$40,MONTH(A44)),INDEX(Settings!$B$29:$B$40,MONTH(A44)))))</f>
        <v/>
      </c>
    </row>
    <row r="45" customFormat="false" ht="15" hidden="false" customHeight="false" outlineLevel="0" collapsed="false">
      <c r="H45" s="0" t="str">
        <f aca="false">IF(B45="","",IF(COUNTIF(Campaigns!$A$7:$A$300,B45)&gt;0,"✓",IF(N(C45)=0,"– no spend","⚠ add to Campaigns tab")))</f>
        <v/>
      </c>
      <c r="I45" s="83" t="str">
        <f aca="false">IF(C45="","",C45*IF(Settings!$B$25=Settings!$C$6,1,IF(Settings!$B$25="USD",1/INDEX(Settings!$B$29:$B$40,MONTH(A45)),INDEX(Settings!$B$29:$B$40,MONTH(A45)))))</f>
        <v/>
      </c>
    </row>
    <row r="46" customFormat="false" ht="15" hidden="false" customHeight="false" outlineLevel="0" collapsed="false">
      <c r="H46" s="0" t="str">
        <f aca="false">IF(B46="","",IF(COUNTIF(Campaigns!$A$7:$A$300,B46)&gt;0,"✓",IF(N(C46)=0,"– no spend","⚠ add to Campaigns tab")))</f>
        <v/>
      </c>
      <c r="I46" s="83" t="str">
        <f aca="false">IF(C46="","",C46*IF(Settings!$B$25=Settings!$C$6,1,IF(Settings!$B$25="USD",1/INDEX(Settings!$B$29:$B$40,MONTH(A46)),INDEX(Settings!$B$29:$B$40,MONTH(A46)))))</f>
        <v/>
      </c>
    </row>
    <row r="47" customFormat="false" ht="15" hidden="false" customHeight="false" outlineLevel="0" collapsed="false">
      <c r="H47" s="0" t="str">
        <f aca="false">IF(B47="","",IF(COUNTIF(Campaigns!$A$7:$A$300,B47)&gt;0,"✓",IF(N(C47)=0,"– no spend","⚠ add to Campaigns tab")))</f>
        <v/>
      </c>
      <c r="I47" s="83" t="str">
        <f aca="false">IF(C47="","",C47*IF(Settings!$B$25=Settings!$C$6,1,IF(Settings!$B$25="USD",1/INDEX(Settings!$B$29:$B$40,MONTH(A47)),INDEX(Settings!$B$29:$B$40,MONTH(A47)))))</f>
        <v/>
      </c>
    </row>
    <row r="48" customFormat="false" ht="15" hidden="false" customHeight="false" outlineLevel="0" collapsed="false">
      <c r="H48" s="0" t="str">
        <f aca="false">IF(B48="","",IF(COUNTIF(Campaigns!$A$7:$A$300,B48)&gt;0,"✓",IF(N(C48)=0,"– no spend","⚠ add to Campaigns tab")))</f>
        <v/>
      </c>
      <c r="I48" s="83" t="str">
        <f aca="false">IF(C48="","",C48*IF(Settings!$B$25=Settings!$C$6,1,IF(Settings!$B$25="USD",1/INDEX(Settings!$B$29:$B$40,MONTH(A48)),INDEX(Settings!$B$29:$B$40,MONTH(A48)))))</f>
        <v/>
      </c>
    </row>
    <row r="49" customFormat="false" ht="15" hidden="false" customHeight="false" outlineLevel="0" collapsed="false">
      <c r="H49" s="0" t="str">
        <f aca="false">IF(B49="","",IF(COUNTIF(Campaigns!$A$7:$A$300,B49)&gt;0,"✓",IF(N(C49)=0,"– no spend","⚠ add to Campaigns tab")))</f>
        <v/>
      </c>
      <c r="I49" s="83" t="str">
        <f aca="false">IF(C49="","",C49*IF(Settings!$B$25=Settings!$C$6,1,IF(Settings!$B$25="USD",1/INDEX(Settings!$B$29:$B$40,MONTH(A49)),INDEX(Settings!$B$29:$B$40,MONTH(A49)))))</f>
        <v/>
      </c>
    </row>
    <row r="50" customFormat="false" ht="15" hidden="false" customHeight="false" outlineLevel="0" collapsed="false">
      <c r="H50" s="0" t="str">
        <f aca="false">IF(B50="","",IF(COUNTIF(Campaigns!$A$7:$A$300,B50)&gt;0,"✓",IF(N(C50)=0,"– no spend","⚠ add to Campaigns tab")))</f>
        <v/>
      </c>
      <c r="I50" s="83" t="str">
        <f aca="false">IF(C50="","",C50*IF(Settings!$B$25=Settings!$C$6,1,IF(Settings!$B$25="USD",1/INDEX(Settings!$B$29:$B$40,MONTH(A50)),INDEX(Settings!$B$29:$B$40,MONTH(A50)))))</f>
        <v/>
      </c>
    </row>
    <row r="51" customFormat="false" ht="15" hidden="false" customHeight="false" outlineLevel="0" collapsed="false">
      <c r="H51" s="0" t="str">
        <f aca="false">IF(B51="","",IF(COUNTIF(Campaigns!$A$7:$A$300,B51)&gt;0,"✓",IF(N(C51)=0,"– no spend","⚠ add to Campaigns tab")))</f>
        <v/>
      </c>
      <c r="I51" s="83" t="str">
        <f aca="false">IF(C51="","",C51*IF(Settings!$B$25=Settings!$C$6,1,IF(Settings!$B$25="USD",1/INDEX(Settings!$B$29:$B$40,MONTH(A51)),INDEX(Settings!$B$29:$B$40,MONTH(A51)))))</f>
        <v/>
      </c>
    </row>
    <row r="52" customFormat="false" ht="15" hidden="false" customHeight="false" outlineLevel="0" collapsed="false">
      <c r="H52" s="0" t="str">
        <f aca="false">IF(B52="","",IF(COUNTIF(Campaigns!$A$7:$A$300,B52)&gt;0,"✓",IF(N(C52)=0,"– no spend","⚠ add to Campaigns tab")))</f>
        <v/>
      </c>
      <c r="I52" s="83" t="str">
        <f aca="false">IF(C52="","",C52*IF(Settings!$B$25=Settings!$C$6,1,IF(Settings!$B$25="USD",1/INDEX(Settings!$B$29:$B$40,MONTH(A52)),INDEX(Settings!$B$29:$B$40,MONTH(A52)))))</f>
        <v/>
      </c>
    </row>
    <row r="53" customFormat="false" ht="15" hidden="false" customHeight="false" outlineLevel="0" collapsed="false">
      <c r="H53" s="0" t="str">
        <f aca="false">IF(B53="","",IF(COUNTIF(Campaigns!$A$7:$A$300,B53)&gt;0,"✓",IF(N(C53)=0,"– no spend","⚠ add to Campaigns tab")))</f>
        <v/>
      </c>
      <c r="I53" s="83" t="str">
        <f aca="false">IF(C53="","",C53*IF(Settings!$B$25=Settings!$C$6,1,IF(Settings!$B$25="USD",1/INDEX(Settings!$B$29:$B$40,MONTH(A53)),INDEX(Settings!$B$29:$B$40,MONTH(A53)))))</f>
        <v/>
      </c>
    </row>
    <row r="54" customFormat="false" ht="15" hidden="false" customHeight="false" outlineLevel="0" collapsed="false">
      <c r="H54" s="0" t="str">
        <f aca="false">IF(B54="","",IF(COUNTIF(Campaigns!$A$7:$A$300,B54)&gt;0,"✓",IF(N(C54)=0,"– no spend","⚠ add to Campaigns tab")))</f>
        <v/>
      </c>
      <c r="I54" s="83" t="str">
        <f aca="false">IF(C54="","",C54*IF(Settings!$B$25=Settings!$C$6,1,IF(Settings!$B$25="USD",1/INDEX(Settings!$B$29:$B$40,MONTH(A54)),INDEX(Settings!$B$29:$B$40,MONTH(A54)))))</f>
        <v/>
      </c>
    </row>
    <row r="55" customFormat="false" ht="15" hidden="false" customHeight="false" outlineLevel="0" collapsed="false">
      <c r="H55" s="0" t="str">
        <f aca="false">IF(B55="","",IF(COUNTIF(Campaigns!$A$7:$A$300,B55)&gt;0,"✓",IF(N(C55)=0,"– no spend","⚠ add to Campaigns tab")))</f>
        <v/>
      </c>
      <c r="I55" s="83" t="str">
        <f aca="false">IF(C55="","",C55*IF(Settings!$B$25=Settings!$C$6,1,IF(Settings!$B$25="USD",1/INDEX(Settings!$B$29:$B$40,MONTH(A55)),INDEX(Settings!$B$29:$B$40,MONTH(A55)))))</f>
        <v/>
      </c>
    </row>
    <row r="56" customFormat="false" ht="15" hidden="false" customHeight="false" outlineLevel="0" collapsed="false">
      <c r="H56" s="0" t="str">
        <f aca="false">IF(B56="","",IF(COUNTIF(Campaigns!$A$7:$A$300,B56)&gt;0,"✓",IF(N(C56)=0,"– no spend","⚠ add to Campaigns tab")))</f>
        <v/>
      </c>
      <c r="I56" s="83" t="str">
        <f aca="false">IF(C56="","",C56*IF(Settings!$B$25=Settings!$C$6,1,IF(Settings!$B$25="USD",1/INDEX(Settings!$B$29:$B$40,MONTH(A56)),INDEX(Settings!$B$29:$B$40,MONTH(A56)))))</f>
        <v/>
      </c>
    </row>
    <row r="57" customFormat="false" ht="15" hidden="false" customHeight="false" outlineLevel="0" collapsed="false">
      <c r="H57" s="0" t="str">
        <f aca="false">IF(B57="","",IF(COUNTIF(Campaigns!$A$7:$A$300,B57)&gt;0,"✓",IF(N(C57)=0,"– no spend","⚠ add to Campaigns tab")))</f>
        <v/>
      </c>
      <c r="I57" s="83" t="str">
        <f aca="false">IF(C57="","",C57*IF(Settings!$B$25=Settings!$C$6,1,IF(Settings!$B$25="USD",1/INDEX(Settings!$B$29:$B$40,MONTH(A57)),INDEX(Settings!$B$29:$B$40,MONTH(A57)))))</f>
        <v/>
      </c>
    </row>
    <row r="58" customFormat="false" ht="15" hidden="false" customHeight="false" outlineLevel="0" collapsed="false">
      <c r="H58" s="0" t="str">
        <f aca="false">IF(B58="","",IF(COUNTIF(Campaigns!$A$7:$A$300,B58)&gt;0,"✓",IF(N(C58)=0,"– no spend","⚠ add to Campaigns tab")))</f>
        <v/>
      </c>
      <c r="I58" s="83" t="str">
        <f aca="false">IF(C58="","",C58*IF(Settings!$B$25=Settings!$C$6,1,IF(Settings!$B$25="USD",1/INDEX(Settings!$B$29:$B$40,MONTH(A58)),INDEX(Settings!$B$29:$B$40,MONTH(A58)))))</f>
        <v/>
      </c>
    </row>
    <row r="59" customFormat="false" ht="15" hidden="false" customHeight="false" outlineLevel="0" collapsed="false">
      <c r="H59" s="0" t="str">
        <f aca="false">IF(B59="","",IF(COUNTIF(Campaigns!$A$7:$A$300,B59)&gt;0,"✓",IF(N(C59)=0,"– no spend","⚠ add to Campaigns tab")))</f>
        <v/>
      </c>
      <c r="I59" s="83" t="str">
        <f aca="false">IF(C59="","",C59*IF(Settings!$B$25=Settings!$C$6,1,IF(Settings!$B$25="USD",1/INDEX(Settings!$B$29:$B$40,MONTH(A59)),INDEX(Settings!$B$29:$B$40,MONTH(A59)))))</f>
        <v/>
      </c>
    </row>
    <row r="60" customFormat="false" ht="15" hidden="false" customHeight="false" outlineLevel="0" collapsed="false">
      <c r="H60" s="0" t="str">
        <f aca="false">IF(B60="","",IF(COUNTIF(Campaigns!$A$7:$A$300,B60)&gt;0,"✓",IF(N(C60)=0,"– no spend","⚠ add to Campaigns tab")))</f>
        <v/>
      </c>
      <c r="I60" s="83" t="str">
        <f aca="false">IF(C60="","",C60*IF(Settings!$B$25=Settings!$C$6,1,IF(Settings!$B$25="USD",1/INDEX(Settings!$B$29:$B$40,MONTH(A60)),INDEX(Settings!$B$29:$B$40,MONTH(A60)))))</f>
        <v/>
      </c>
    </row>
    <row r="61" customFormat="false" ht="15" hidden="false" customHeight="false" outlineLevel="0" collapsed="false">
      <c r="H61" s="0" t="str">
        <f aca="false">IF(B61="","",IF(COUNTIF(Campaigns!$A$7:$A$300,B61)&gt;0,"✓",IF(N(C61)=0,"– no spend","⚠ add to Campaigns tab")))</f>
        <v/>
      </c>
      <c r="I61" s="83" t="str">
        <f aca="false">IF(C61="","",C61*IF(Settings!$B$25=Settings!$C$6,1,IF(Settings!$B$25="USD",1/INDEX(Settings!$B$29:$B$40,MONTH(A61)),INDEX(Settings!$B$29:$B$40,MONTH(A61)))))</f>
        <v/>
      </c>
    </row>
    <row r="62" customFormat="false" ht="15" hidden="false" customHeight="false" outlineLevel="0" collapsed="false">
      <c r="H62" s="0" t="str">
        <f aca="false">IF(B62="","",IF(COUNTIF(Campaigns!$A$7:$A$300,B62)&gt;0,"✓",IF(N(C62)=0,"– no spend","⚠ add to Campaigns tab")))</f>
        <v/>
      </c>
      <c r="I62" s="83" t="str">
        <f aca="false">IF(C62="","",C62*IF(Settings!$B$25=Settings!$C$6,1,IF(Settings!$B$25="USD",1/INDEX(Settings!$B$29:$B$40,MONTH(A62)),INDEX(Settings!$B$29:$B$40,MONTH(A62)))))</f>
        <v/>
      </c>
    </row>
    <row r="63" customFormat="false" ht="15" hidden="false" customHeight="false" outlineLevel="0" collapsed="false">
      <c r="H63" s="0" t="str">
        <f aca="false">IF(B63="","",IF(COUNTIF(Campaigns!$A$7:$A$300,B63)&gt;0,"✓",IF(N(C63)=0,"– no spend","⚠ add to Campaigns tab")))</f>
        <v/>
      </c>
      <c r="I63" s="83" t="str">
        <f aca="false">IF(C63="","",C63*IF(Settings!$B$25=Settings!$C$6,1,IF(Settings!$B$25="USD",1/INDEX(Settings!$B$29:$B$40,MONTH(A63)),INDEX(Settings!$B$29:$B$40,MONTH(A63)))))</f>
        <v/>
      </c>
    </row>
    <row r="64" customFormat="false" ht="15" hidden="false" customHeight="false" outlineLevel="0" collapsed="false">
      <c r="H64" s="0" t="str">
        <f aca="false">IF(B64="","",IF(COUNTIF(Campaigns!$A$7:$A$300,B64)&gt;0,"✓",IF(N(C64)=0,"– no spend","⚠ add to Campaigns tab")))</f>
        <v/>
      </c>
      <c r="I64" s="83" t="str">
        <f aca="false">IF(C64="","",C64*IF(Settings!$B$25=Settings!$C$6,1,IF(Settings!$B$25="USD",1/INDEX(Settings!$B$29:$B$40,MONTH(A64)),INDEX(Settings!$B$29:$B$40,MONTH(A64)))))</f>
        <v/>
      </c>
    </row>
    <row r="65" customFormat="false" ht="15" hidden="false" customHeight="false" outlineLevel="0" collapsed="false">
      <c r="H65" s="0" t="str">
        <f aca="false">IF(B65="","",IF(COUNTIF(Campaigns!$A$7:$A$300,B65)&gt;0,"✓",IF(N(C65)=0,"– no spend","⚠ add to Campaigns tab")))</f>
        <v/>
      </c>
      <c r="I65" s="83" t="str">
        <f aca="false">IF(C65="","",C65*IF(Settings!$B$25=Settings!$C$6,1,IF(Settings!$B$25="USD",1/INDEX(Settings!$B$29:$B$40,MONTH(A65)),INDEX(Settings!$B$29:$B$40,MONTH(A65)))))</f>
        <v/>
      </c>
    </row>
    <row r="66" customFormat="false" ht="15" hidden="false" customHeight="false" outlineLevel="0" collapsed="false">
      <c r="H66" s="0" t="str">
        <f aca="false">IF(B66="","",IF(COUNTIF(Campaigns!$A$7:$A$300,B66)&gt;0,"✓",IF(N(C66)=0,"– no spend","⚠ add to Campaigns tab")))</f>
        <v/>
      </c>
      <c r="I66" s="83" t="str">
        <f aca="false">IF(C66="","",C66*IF(Settings!$B$25=Settings!$C$6,1,IF(Settings!$B$25="USD",1/INDEX(Settings!$B$29:$B$40,MONTH(A66)),INDEX(Settings!$B$29:$B$40,MONTH(A66)))))</f>
        <v/>
      </c>
    </row>
    <row r="67" customFormat="false" ht="15" hidden="false" customHeight="false" outlineLevel="0" collapsed="false">
      <c r="H67" s="0" t="str">
        <f aca="false">IF(B67="","",IF(COUNTIF(Campaigns!$A$7:$A$300,B67)&gt;0,"✓",IF(N(C67)=0,"– no spend","⚠ add to Campaigns tab")))</f>
        <v/>
      </c>
      <c r="I67" s="83" t="str">
        <f aca="false">IF(C67="","",C67*IF(Settings!$B$25=Settings!$C$6,1,IF(Settings!$B$25="USD",1/INDEX(Settings!$B$29:$B$40,MONTH(A67)),INDEX(Settings!$B$29:$B$40,MONTH(A67)))))</f>
        <v/>
      </c>
    </row>
    <row r="68" customFormat="false" ht="15" hidden="false" customHeight="false" outlineLevel="0" collapsed="false">
      <c r="H68" s="0" t="str">
        <f aca="false">IF(B68="","",IF(COUNTIF(Campaigns!$A$7:$A$300,B68)&gt;0,"✓",IF(N(C68)=0,"– no spend","⚠ add to Campaigns tab")))</f>
        <v/>
      </c>
      <c r="I68" s="83" t="str">
        <f aca="false">IF(C68="","",C68*IF(Settings!$B$25=Settings!$C$6,1,IF(Settings!$B$25="USD",1/INDEX(Settings!$B$29:$B$40,MONTH(A68)),INDEX(Settings!$B$29:$B$40,MONTH(A68)))))</f>
        <v/>
      </c>
    </row>
    <row r="69" customFormat="false" ht="15" hidden="false" customHeight="false" outlineLevel="0" collapsed="false">
      <c r="H69" s="0" t="str">
        <f aca="false">IF(B69="","",IF(COUNTIF(Campaigns!$A$7:$A$300,B69)&gt;0,"✓",IF(N(C69)=0,"– no spend","⚠ add to Campaigns tab")))</f>
        <v/>
      </c>
      <c r="I69" s="83" t="str">
        <f aca="false">IF(C69="","",C69*IF(Settings!$B$25=Settings!$C$6,1,IF(Settings!$B$25="USD",1/INDEX(Settings!$B$29:$B$40,MONTH(A69)),INDEX(Settings!$B$29:$B$40,MONTH(A69)))))</f>
        <v/>
      </c>
    </row>
    <row r="70" customFormat="false" ht="15" hidden="false" customHeight="false" outlineLevel="0" collapsed="false">
      <c r="H70" s="0" t="str">
        <f aca="false">IF(B70="","",IF(COUNTIF(Campaigns!$A$7:$A$300,B70)&gt;0,"✓",IF(N(C70)=0,"– no spend","⚠ add to Campaigns tab")))</f>
        <v/>
      </c>
      <c r="I70" s="83" t="str">
        <f aca="false">IF(C70="","",C70*IF(Settings!$B$25=Settings!$C$6,1,IF(Settings!$B$25="USD",1/INDEX(Settings!$B$29:$B$40,MONTH(A70)),INDEX(Settings!$B$29:$B$40,MONTH(A70)))))</f>
        <v/>
      </c>
    </row>
    <row r="71" customFormat="false" ht="15" hidden="false" customHeight="false" outlineLevel="0" collapsed="false">
      <c r="H71" s="0" t="str">
        <f aca="false">IF(B71="","",IF(COUNTIF(Campaigns!$A$7:$A$300,B71)&gt;0,"✓",IF(N(C71)=0,"– no spend","⚠ add to Campaigns tab")))</f>
        <v/>
      </c>
      <c r="I71" s="83" t="str">
        <f aca="false">IF(C71="","",C71*IF(Settings!$B$25=Settings!$C$6,1,IF(Settings!$B$25="USD",1/INDEX(Settings!$B$29:$B$40,MONTH(A71)),INDEX(Settings!$B$29:$B$40,MONTH(A71)))))</f>
        <v/>
      </c>
    </row>
    <row r="72" customFormat="false" ht="15" hidden="false" customHeight="false" outlineLevel="0" collapsed="false">
      <c r="H72" s="0" t="str">
        <f aca="false">IF(B72="","",IF(COUNTIF(Campaigns!$A$7:$A$300,B72)&gt;0,"✓",IF(N(C72)=0,"– no spend","⚠ add to Campaigns tab")))</f>
        <v/>
      </c>
      <c r="I72" s="83" t="str">
        <f aca="false">IF(C72="","",C72*IF(Settings!$B$25=Settings!$C$6,1,IF(Settings!$B$25="USD",1/INDEX(Settings!$B$29:$B$40,MONTH(A72)),INDEX(Settings!$B$29:$B$40,MONTH(A72)))))</f>
        <v/>
      </c>
    </row>
    <row r="73" customFormat="false" ht="15" hidden="false" customHeight="false" outlineLevel="0" collapsed="false">
      <c r="H73" s="0" t="str">
        <f aca="false">IF(B73="","",IF(COUNTIF(Campaigns!$A$7:$A$300,B73)&gt;0,"✓",IF(N(C73)=0,"– no spend","⚠ add to Campaigns tab")))</f>
        <v/>
      </c>
      <c r="I73" s="83" t="str">
        <f aca="false">IF(C73="","",C73*IF(Settings!$B$25=Settings!$C$6,1,IF(Settings!$B$25="USD",1/INDEX(Settings!$B$29:$B$40,MONTH(A73)),INDEX(Settings!$B$29:$B$40,MONTH(A73)))))</f>
        <v/>
      </c>
    </row>
    <row r="74" customFormat="false" ht="15" hidden="false" customHeight="false" outlineLevel="0" collapsed="false">
      <c r="H74" s="0" t="str">
        <f aca="false">IF(B74="","",IF(COUNTIF(Campaigns!$A$7:$A$300,B74)&gt;0,"✓",IF(N(C74)=0,"– no spend","⚠ add to Campaigns tab")))</f>
        <v/>
      </c>
      <c r="I74" s="83" t="str">
        <f aca="false">IF(C74="","",C74*IF(Settings!$B$25=Settings!$C$6,1,IF(Settings!$B$25="USD",1/INDEX(Settings!$B$29:$B$40,MONTH(A74)),INDEX(Settings!$B$29:$B$40,MONTH(A74)))))</f>
        <v/>
      </c>
    </row>
    <row r="75" customFormat="false" ht="15" hidden="false" customHeight="false" outlineLevel="0" collapsed="false">
      <c r="H75" s="0" t="str">
        <f aca="false">IF(B75="","",IF(COUNTIF(Campaigns!$A$7:$A$300,B75)&gt;0,"✓",IF(N(C75)=0,"– no spend","⚠ add to Campaigns tab")))</f>
        <v/>
      </c>
      <c r="I75" s="83" t="str">
        <f aca="false">IF(C75="","",C75*IF(Settings!$B$25=Settings!$C$6,1,IF(Settings!$B$25="USD",1/INDEX(Settings!$B$29:$B$40,MONTH(A75)),INDEX(Settings!$B$29:$B$40,MONTH(A75)))))</f>
        <v/>
      </c>
    </row>
    <row r="76" customFormat="false" ht="15" hidden="false" customHeight="false" outlineLevel="0" collapsed="false">
      <c r="H76" s="0" t="str">
        <f aca="false">IF(B76="","",IF(COUNTIF(Campaigns!$A$7:$A$300,B76)&gt;0,"✓",IF(N(C76)=0,"– no spend","⚠ add to Campaigns tab")))</f>
        <v/>
      </c>
      <c r="I76" s="83" t="str">
        <f aca="false">IF(C76="","",C76*IF(Settings!$B$25=Settings!$C$6,1,IF(Settings!$B$25="USD",1/INDEX(Settings!$B$29:$B$40,MONTH(A76)),INDEX(Settings!$B$29:$B$40,MONTH(A76)))))</f>
        <v/>
      </c>
    </row>
    <row r="77" customFormat="false" ht="15" hidden="false" customHeight="false" outlineLevel="0" collapsed="false">
      <c r="H77" s="0" t="str">
        <f aca="false">IF(B77="","",IF(COUNTIF(Campaigns!$A$7:$A$300,B77)&gt;0,"✓",IF(N(C77)=0,"– no spend","⚠ add to Campaigns tab")))</f>
        <v/>
      </c>
      <c r="I77" s="83" t="str">
        <f aca="false">IF(C77="","",C77*IF(Settings!$B$25=Settings!$C$6,1,IF(Settings!$B$25="USD",1/INDEX(Settings!$B$29:$B$40,MONTH(A77)),INDEX(Settings!$B$29:$B$40,MONTH(A77)))))</f>
        <v/>
      </c>
    </row>
    <row r="78" customFormat="false" ht="15" hidden="false" customHeight="false" outlineLevel="0" collapsed="false">
      <c r="H78" s="0" t="str">
        <f aca="false">IF(B78="","",IF(COUNTIF(Campaigns!$A$7:$A$300,B78)&gt;0,"✓",IF(N(C78)=0,"– no spend","⚠ add to Campaigns tab")))</f>
        <v/>
      </c>
      <c r="I78" s="83" t="str">
        <f aca="false">IF(C78="","",C78*IF(Settings!$B$25=Settings!$C$6,1,IF(Settings!$B$25="USD",1/INDEX(Settings!$B$29:$B$40,MONTH(A78)),INDEX(Settings!$B$29:$B$40,MONTH(A78)))))</f>
        <v/>
      </c>
    </row>
    <row r="79" customFormat="false" ht="15" hidden="false" customHeight="false" outlineLevel="0" collapsed="false">
      <c r="H79" s="0" t="str">
        <f aca="false">IF(B79="","",IF(COUNTIF(Campaigns!$A$7:$A$300,B79)&gt;0,"✓",IF(N(C79)=0,"– no spend","⚠ add to Campaigns tab")))</f>
        <v/>
      </c>
      <c r="I79" s="83" t="str">
        <f aca="false">IF(C79="","",C79*IF(Settings!$B$25=Settings!$C$6,1,IF(Settings!$B$25="USD",1/INDEX(Settings!$B$29:$B$40,MONTH(A79)),INDEX(Settings!$B$29:$B$40,MONTH(A79)))))</f>
        <v/>
      </c>
    </row>
    <row r="80" customFormat="false" ht="15" hidden="false" customHeight="false" outlineLevel="0" collapsed="false">
      <c r="H80" s="0" t="str">
        <f aca="false">IF(B80="","",IF(COUNTIF(Campaigns!$A$7:$A$300,B80)&gt;0,"✓",IF(N(C80)=0,"– no spend","⚠ add to Campaigns tab")))</f>
        <v/>
      </c>
      <c r="I80" s="83" t="str">
        <f aca="false">IF(C80="","",C80*IF(Settings!$B$25=Settings!$C$6,1,IF(Settings!$B$25="USD",1/INDEX(Settings!$B$29:$B$40,MONTH(A80)),INDEX(Settings!$B$29:$B$40,MONTH(A80)))))</f>
        <v/>
      </c>
    </row>
    <row r="81" customFormat="false" ht="15" hidden="false" customHeight="false" outlineLevel="0" collapsed="false">
      <c r="H81" s="0" t="str">
        <f aca="false">IF(B81="","",IF(COUNTIF(Campaigns!$A$7:$A$300,B81)&gt;0,"✓",IF(N(C81)=0,"– no spend","⚠ add to Campaigns tab")))</f>
        <v/>
      </c>
      <c r="I81" s="83" t="str">
        <f aca="false">IF(C81="","",C81*IF(Settings!$B$25=Settings!$C$6,1,IF(Settings!$B$25="USD",1/INDEX(Settings!$B$29:$B$40,MONTH(A81)),INDEX(Settings!$B$29:$B$40,MONTH(A81)))))</f>
        <v/>
      </c>
    </row>
    <row r="82" customFormat="false" ht="15" hidden="false" customHeight="false" outlineLevel="0" collapsed="false">
      <c r="H82" s="0" t="str">
        <f aca="false">IF(B82="","",IF(COUNTIF(Campaigns!$A$7:$A$300,B82)&gt;0,"✓",IF(N(C82)=0,"– no spend","⚠ add to Campaigns tab")))</f>
        <v/>
      </c>
      <c r="I82" s="83" t="str">
        <f aca="false">IF(C82="","",C82*IF(Settings!$B$25=Settings!$C$6,1,IF(Settings!$B$25="USD",1/INDEX(Settings!$B$29:$B$40,MONTH(A82)),INDEX(Settings!$B$29:$B$40,MONTH(A82)))))</f>
        <v/>
      </c>
    </row>
    <row r="83" customFormat="false" ht="15" hidden="false" customHeight="false" outlineLevel="0" collapsed="false">
      <c r="H83" s="0" t="str">
        <f aca="false">IF(B83="","",IF(COUNTIF(Campaigns!$A$7:$A$300,B83)&gt;0,"✓",IF(N(C83)=0,"– no spend","⚠ add to Campaigns tab")))</f>
        <v/>
      </c>
      <c r="I83" s="83" t="str">
        <f aca="false">IF(C83="","",C83*IF(Settings!$B$25=Settings!$C$6,1,IF(Settings!$B$25="USD",1/INDEX(Settings!$B$29:$B$40,MONTH(A83)),INDEX(Settings!$B$29:$B$40,MONTH(A83)))))</f>
        <v/>
      </c>
    </row>
    <row r="84" customFormat="false" ht="15" hidden="false" customHeight="false" outlineLevel="0" collapsed="false">
      <c r="H84" s="0" t="str">
        <f aca="false">IF(B84="","",IF(COUNTIF(Campaigns!$A$7:$A$300,B84)&gt;0,"✓",IF(N(C84)=0,"– no spend","⚠ add to Campaigns tab")))</f>
        <v/>
      </c>
      <c r="I84" s="83" t="str">
        <f aca="false">IF(C84="","",C84*IF(Settings!$B$25=Settings!$C$6,1,IF(Settings!$B$25="USD",1/INDEX(Settings!$B$29:$B$40,MONTH(A84)),INDEX(Settings!$B$29:$B$40,MONTH(A84)))))</f>
        <v/>
      </c>
    </row>
    <row r="85" customFormat="false" ht="15" hidden="false" customHeight="false" outlineLevel="0" collapsed="false">
      <c r="H85" s="0" t="str">
        <f aca="false">IF(B85="","",IF(COUNTIF(Campaigns!$A$7:$A$300,B85)&gt;0,"✓",IF(N(C85)=0,"– no spend","⚠ add to Campaigns tab")))</f>
        <v/>
      </c>
      <c r="I85" s="83" t="str">
        <f aca="false">IF(C85="","",C85*IF(Settings!$B$25=Settings!$C$6,1,IF(Settings!$B$25="USD",1/INDEX(Settings!$B$29:$B$40,MONTH(A85)),INDEX(Settings!$B$29:$B$40,MONTH(A85)))))</f>
        <v/>
      </c>
    </row>
    <row r="86" customFormat="false" ht="15" hidden="false" customHeight="false" outlineLevel="0" collapsed="false">
      <c r="H86" s="0" t="str">
        <f aca="false">IF(B86="","",IF(COUNTIF(Campaigns!$A$7:$A$300,B86)&gt;0,"✓",IF(N(C86)=0,"– no spend","⚠ add to Campaigns tab")))</f>
        <v/>
      </c>
      <c r="I86" s="83" t="str">
        <f aca="false">IF(C86="","",C86*IF(Settings!$B$25=Settings!$C$6,1,IF(Settings!$B$25="USD",1/INDEX(Settings!$B$29:$B$40,MONTH(A86)),INDEX(Settings!$B$29:$B$40,MONTH(A86)))))</f>
        <v/>
      </c>
    </row>
    <row r="87" customFormat="false" ht="15" hidden="false" customHeight="false" outlineLevel="0" collapsed="false">
      <c r="H87" s="0" t="str">
        <f aca="false">IF(B87="","",IF(COUNTIF(Campaigns!$A$7:$A$300,B87)&gt;0,"✓",IF(N(C87)=0,"– no spend","⚠ add to Campaigns tab")))</f>
        <v/>
      </c>
      <c r="I87" s="83" t="str">
        <f aca="false">IF(C87="","",C87*IF(Settings!$B$25=Settings!$C$6,1,IF(Settings!$B$25="USD",1/INDEX(Settings!$B$29:$B$40,MONTH(A87)),INDEX(Settings!$B$29:$B$40,MONTH(A87)))))</f>
        <v/>
      </c>
    </row>
    <row r="88" customFormat="false" ht="15" hidden="false" customHeight="false" outlineLevel="0" collapsed="false">
      <c r="H88" s="0" t="str">
        <f aca="false">IF(B88="","",IF(COUNTIF(Campaigns!$A$7:$A$300,B88)&gt;0,"✓",IF(N(C88)=0,"– no spend","⚠ add to Campaigns tab")))</f>
        <v/>
      </c>
      <c r="I88" s="83" t="str">
        <f aca="false">IF(C88="","",C88*IF(Settings!$B$25=Settings!$C$6,1,IF(Settings!$B$25="USD",1/INDEX(Settings!$B$29:$B$40,MONTH(A88)),INDEX(Settings!$B$29:$B$40,MONTH(A88)))))</f>
        <v/>
      </c>
    </row>
    <row r="89" customFormat="false" ht="15" hidden="false" customHeight="false" outlineLevel="0" collapsed="false">
      <c r="H89" s="0" t="str">
        <f aca="false">IF(B89="","",IF(COUNTIF(Campaigns!$A$7:$A$300,B89)&gt;0,"✓",IF(N(C89)=0,"– no spend","⚠ add to Campaigns tab")))</f>
        <v/>
      </c>
      <c r="I89" s="83" t="str">
        <f aca="false">IF(C89="","",C89*IF(Settings!$B$25=Settings!$C$6,1,IF(Settings!$B$25="USD",1/INDEX(Settings!$B$29:$B$40,MONTH(A89)),INDEX(Settings!$B$29:$B$40,MONTH(A89)))))</f>
        <v/>
      </c>
    </row>
    <row r="90" customFormat="false" ht="15" hidden="false" customHeight="false" outlineLevel="0" collapsed="false">
      <c r="H90" s="0" t="str">
        <f aca="false">IF(B90="","",IF(COUNTIF(Campaigns!$A$7:$A$300,B90)&gt;0,"✓",IF(N(C90)=0,"– no spend","⚠ add to Campaigns tab")))</f>
        <v/>
      </c>
      <c r="I90" s="83" t="str">
        <f aca="false">IF(C90="","",C90*IF(Settings!$B$25=Settings!$C$6,1,IF(Settings!$B$25="USD",1/INDEX(Settings!$B$29:$B$40,MONTH(A90)),INDEX(Settings!$B$29:$B$40,MONTH(A90)))))</f>
        <v/>
      </c>
    </row>
    <row r="91" customFormat="false" ht="15" hidden="false" customHeight="false" outlineLevel="0" collapsed="false">
      <c r="H91" s="0" t="str">
        <f aca="false">IF(B91="","",IF(COUNTIF(Campaigns!$A$7:$A$300,B91)&gt;0,"✓",IF(N(C91)=0,"– no spend","⚠ add to Campaigns tab")))</f>
        <v/>
      </c>
      <c r="I91" s="83" t="str">
        <f aca="false">IF(C91="","",C91*IF(Settings!$B$25=Settings!$C$6,1,IF(Settings!$B$25="USD",1/INDEX(Settings!$B$29:$B$40,MONTH(A91)),INDEX(Settings!$B$29:$B$40,MONTH(A91)))))</f>
        <v/>
      </c>
    </row>
    <row r="92" customFormat="false" ht="15" hidden="false" customHeight="false" outlineLevel="0" collapsed="false">
      <c r="H92" s="0" t="str">
        <f aca="false">IF(B92="","",IF(COUNTIF(Campaigns!$A$7:$A$300,B92)&gt;0,"✓",IF(N(C92)=0,"– no spend","⚠ add to Campaigns tab")))</f>
        <v/>
      </c>
      <c r="I92" s="83" t="str">
        <f aca="false">IF(C92="","",C92*IF(Settings!$B$25=Settings!$C$6,1,IF(Settings!$B$25="USD",1/INDEX(Settings!$B$29:$B$40,MONTH(A92)),INDEX(Settings!$B$29:$B$40,MONTH(A92)))))</f>
        <v/>
      </c>
    </row>
    <row r="93" customFormat="false" ht="15" hidden="false" customHeight="false" outlineLevel="0" collapsed="false">
      <c r="H93" s="0" t="str">
        <f aca="false">IF(B93="","",IF(COUNTIF(Campaigns!$A$7:$A$300,B93)&gt;0,"✓",IF(N(C93)=0,"– no spend","⚠ add to Campaigns tab")))</f>
        <v/>
      </c>
      <c r="I93" s="83" t="str">
        <f aca="false">IF(C93="","",C93*IF(Settings!$B$25=Settings!$C$6,1,IF(Settings!$B$25="USD",1/INDEX(Settings!$B$29:$B$40,MONTH(A93)),INDEX(Settings!$B$29:$B$40,MONTH(A93)))))</f>
        <v/>
      </c>
    </row>
    <row r="94" customFormat="false" ht="15" hidden="false" customHeight="false" outlineLevel="0" collapsed="false">
      <c r="H94" s="0" t="str">
        <f aca="false">IF(B94="","",IF(COUNTIF(Campaigns!$A$7:$A$300,B94)&gt;0,"✓",IF(N(C94)=0,"– no spend","⚠ add to Campaigns tab")))</f>
        <v/>
      </c>
      <c r="I94" s="83" t="str">
        <f aca="false">IF(C94="","",C94*IF(Settings!$B$25=Settings!$C$6,1,IF(Settings!$B$25="USD",1/INDEX(Settings!$B$29:$B$40,MONTH(A94)),INDEX(Settings!$B$29:$B$40,MONTH(A94)))))</f>
        <v/>
      </c>
    </row>
    <row r="95" customFormat="false" ht="15" hidden="false" customHeight="false" outlineLevel="0" collapsed="false">
      <c r="H95" s="0" t="str">
        <f aca="false">IF(B95="","",IF(COUNTIF(Campaigns!$A$7:$A$300,B95)&gt;0,"✓",IF(N(C95)=0,"– no spend","⚠ add to Campaigns tab")))</f>
        <v/>
      </c>
      <c r="I95" s="83" t="str">
        <f aca="false">IF(C95="","",C95*IF(Settings!$B$25=Settings!$C$6,1,IF(Settings!$B$25="USD",1/INDEX(Settings!$B$29:$B$40,MONTH(A95)),INDEX(Settings!$B$29:$B$40,MONTH(A95)))))</f>
        <v/>
      </c>
    </row>
    <row r="96" customFormat="false" ht="15" hidden="false" customHeight="false" outlineLevel="0" collapsed="false">
      <c r="H96" s="0" t="str">
        <f aca="false">IF(B96="","",IF(COUNTIF(Campaigns!$A$7:$A$300,B96)&gt;0,"✓",IF(N(C96)=0,"– no spend","⚠ add to Campaigns tab")))</f>
        <v/>
      </c>
      <c r="I96" s="83" t="str">
        <f aca="false">IF(C96="","",C96*IF(Settings!$B$25=Settings!$C$6,1,IF(Settings!$B$25="USD",1/INDEX(Settings!$B$29:$B$40,MONTH(A96)),INDEX(Settings!$B$29:$B$40,MONTH(A96)))))</f>
        <v/>
      </c>
    </row>
    <row r="97" customFormat="false" ht="15" hidden="false" customHeight="false" outlineLevel="0" collapsed="false">
      <c r="H97" s="0" t="str">
        <f aca="false">IF(B97="","",IF(COUNTIF(Campaigns!$A$7:$A$300,B97)&gt;0,"✓",IF(N(C97)=0,"– no spend","⚠ add to Campaigns tab")))</f>
        <v/>
      </c>
      <c r="I97" s="83" t="str">
        <f aca="false">IF(C97="","",C97*IF(Settings!$B$25=Settings!$C$6,1,IF(Settings!$B$25="USD",1/INDEX(Settings!$B$29:$B$40,MONTH(A97)),INDEX(Settings!$B$29:$B$40,MONTH(A97)))))</f>
        <v/>
      </c>
    </row>
    <row r="98" customFormat="false" ht="15" hidden="false" customHeight="false" outlineLevel="0" collapsed="false">
      <c r="H98" s="0" t="str">
        <f aca="false">IF(B98="","",IF(COUNTIF(Campaigns!$A$7:$A$300,B98)&gt;0,"✓",IF(N(C98)=0,"– no spend","⚠ add to Campaigns tab")))</f>
        <v/>
      </c>
      <c r="I98" s="83" t="str">
        <f aca="false">IF(C98="","",C98*IF(Settings!$B$25=Settings!$C$6,1,IF(Settings!$B$25="USD",1/INDEX(Settings!$B$29:$B$40,MONTH(A98)),INDEX(Settings!$B$29:$B$40,MONTH(A98)))))</f>
        <v/>
      </c>
    </row>
    <row r="99" customFormat="false" ht="15" hidden="false" customHeight="false" outlineLevel="0" collapsed="false">
      <c r="H99" s="0" t="str">
        <f aca="false">IF(B99="","",IF(COUNTIF(Campaigns!$A$7:$A$300,B99)&gt;0,"✓",IF(N(C99)=0,"– no spend","⚠ add to Campaigns tab")))</f>
        <v/>
      </c>
      <c r="I99" s="83" t="str">
        <f aca="false">IF(C99="","",C99*IF(Settings!$B$25=Settings!$C$6,1,IF(Settings!$B$25="USD",1/INDEX(Settings!$B$29:$B$40,MONTH(A99)),INDEX(Settings!$B$29:$B$40,MONTH(A99)))))</f>
        <v/>
      </c>
    </row>
    <row r="100" customFormat="false" ht="15" hidden="false" customHeight="false" outlineLevel="0" collapsed="false">
      <c r="H100" s="0" t="str">
        <f aca="false">IF(B100="","",IF(COUNTIF(Campaigns!$A$7:$A$300,B100)&gt;0,"✓",IF(N(C100)=0,"– no spend","⚠ add to Campaigns tab")))</f>
        <v/>
      </c>
      <c r="I100" s="83" t="str">
        <f aca="false">IF(C100="","",C100*IF(Settings!$B$25=Settings!$C$6,1,IF(Settings!$B$25="USD",1/INDEX(Settings!$B$29:$B$40,MONTH(A100)),INDEX(Settings!$B$29:$B$40,MONTH(A100)))))</f>
        <v/>
      </c>
    </row>
    <row r="101" customFormat="false" ht="15" hidden="false" customHeight="false" outlineLevel="0" collapsed="false">
      <c r="H101" s="0" t="str">
        <f aca="false">IF(B101="","",IF(COUNTIF(Campaigns!$A$7:$A$300,B101)&gt;0,"✓",IF(N(C101)=0,"– no spend","⚠ add to Campaigns tab")))</f>
        <v/>
      </c>
      <c r="I101" s="83" t="str">
        <f aca="false">IF(C101="","",C101*IF(Settings!$B$25=Settings!$C$6,1,IF(Settings!$B$25="USD",1/INDEX(Settings!$B$29:$B$40,MONTH(A101)),INDEX(Settings!$B$29:$B$40,MONTH(A101)))))</f>
        <v/>
      </c>
    </row>
    <row r="102" customFormat="false" ht="15" hidden="false" customHeight="false" outlineLevel="0" collapsed="false">
      <c r="H102" s="0" t="str">
        <f aca="false">IF(B102="","",IF(COUNTIF(Campaigns!$A$7:$A$300,B102)&gt;0,"✓",IF(N(C102)=0,"– no spend","⚠ add to Campaigns tab")))</f>
        <v/>
      </c>
      <c r="I102" s="83" t="str">
        <f aca="false">IF(C102="","",C102*IF(Settings!$B$25=Settings!$C$6,1,IF(Settings!$B$25="USD",1/INDEX(Settings!$B$29:$B$40,MONTH(A102)),INDEX(Settings!$B$29:$B$40,MONTH(A102)))))</f>
        <v/>
      </c>
    </row>
    <row r="103" customFormat="false" ht="15" hidden="false" customHeight="false" outlineLevel="0" collapsed="false">
      <c r="H103" s="0" t="str">
        <f aca="false">IF(B103="","",IF(COUNTIF(Campaigns!$A$7:$A$300,B103)&gt;0,"✓",IF(N(C103)=0,"– no spend","⚠ add to Campaigns tab")))</f>
        <v/>
      </c>
      <c r="I103" s="83" t="str">
        <f aca="false">IF(C103="","",C103*IF(Settings!$B$25=Settings!$C$6,1,IF(Settings!$B$25="USD",1/INDEX(Settings!$B$29:$B$40,MONTH(A103)),INDEX(Settings!$B$29:$B$40,MONTH(A103)))))</f>
        <v/>
      </c>
    </row>
    <row r="104" customFormat="false" ht="15" hidden="false" customHeight="false" outlineLevel="0" collapsed="false">
      <c r="H104" s="0" t="str">
        <f aca="false">IF(B104="","",IF(COUNTIF(Campaigns!$A$7:$A$300,B104)&gt;0,"✓",IF(N(C104)=0,"– no spend","⚠ add to Campaigns tab")))</f>
        <v/>
      </c>
      <c r="I104" s="83" t="str">
        <f aca="false">IF(C104="","",C104*IF(Settings!$B$25=Settings!$C$6,1,IF(Settings!$B$25="USD",1/INDEX(Settings!$B$29:$B$40,MONTH(A104)),INDEX(Settings!$B$29:$B$40,MONTH(A104)))))</f>
        <v/>
      </c>
    </row>
    <row r="105" customFormat="false" ht="15" hidden="false" customHeight="false" outlineLevel="0" collapsed="false">
      <c r="H105" s="0" t="str">
        <f aca="false">IF(B105="","",IF(COUNTIF(Campaigns!$A$7:$A$300,B105)&gt;0,"✓",IF(N(C105)=0,"– no spend","⚠ add to Campaigns tab")))</f>
        <v/>
      </c>
      <c r="I105" s="83" t="str">
        <f aca="false">IF(C105="","",C105*IF(Settings!$B$25=Settings!$C$6,1,IF(Settings!$B$25="USD",1/INDEX(Settings!$B$29:$B$40,MONTH(A105)),INDEX(Settings!$B$29:$B$40,MONTH(A105)))))</f>
        <v/>
      </c>
    </row>
    <row r="106" customFormat="false" ht="15" hidden="false" customHeight="false" outlineLevel="0" collapsed="false">
      <c r="H106" s="0" t="str">
        <f aca="false">IF(B106="","",IF(COUNTIF(Campaigns!$A$7:$A$300,B106)&gt;0,"✓",IF(N(C106)=0,"– no spend","⚠ add to Campaigns tab")))</f>
        <v/>
      </c>
      <c r="I106" s="83" t="str">
        <f aca="false">IF(C106="","",C106*IF(Settings!$B$25=Settings!$C$6,1,IF(Settings!$B$25="USD",1/INDEX(Settings!$B$29:$B$40,MONTH(A106)),INDEX(Settings!$B$29:$B$40,MONTH(A106)))))</f>
        <v/>
      </c>
    </row>
    <row r="107" customFormat="false" ht="15" hidden="false" customHeight="false" outlineLevel="0" collapsed="false">
      <c r="H107" s="0" t="str">
        <f aca="false">IF(B107="","",IF(COUNTIF(Campaigns!$A$7:$A$300,B107)&gt;0,"✓",IF(N(C107)=0,"– no spend","⚠ add to Campaigns tab")))</f>
        <v/>
      </c>
      <c r="I107" s="83" t="str">
        <f aca="false">IF(C107="","",C107*IF(Settings!$B$25=Settings!$C$6,1,IF(Settings!$B$25="USD",1/INDEX(Settings!$B$29:$B$40,MONTH(A107)),INDEX(Settings!$B$29:$B$40,MONTH(A107)))))</f>
        <v/>
      </c>
    </row>
    <row r="108" customFormat="false" ht="15" hidden="false" customHeight="false" outlineLevel="0" collapsed="false">
      <c r="H108" s="0" t="str">
        <f aca="false">IF(B108="","",IF(COUNTIF(Campaigns!$A$7:$A$300,B108)&gt;0,"✓",IF(N(C108)=0,"– no spend","⚠ add to Campaigns tab")))</f>
        <v/>
      </c>
      <c r="I108" s="83" t="str">
        <f aca="false">IF(C108="","",C108*IF(Settings!$B$25=Settings!$C$6,1,IF(Settings!$B$25="USD",1/INDEX(Settings!$B$29:$B$40,MONTH(A108)),INDEX(Settings!$B$29:$B$40,MONTH(A108)))))</f>
        <v/>
      </c>
    </row>
    <row r="109" customFormat="false" ht="15" hidden="false" customHeight="false" outlineLevel="0" collapsed="false">
      <c r="H109" s="0" t="str">
        <f aca="false">IF(B109="","",IF(COUNTIF(Campaigns!$A$7:$A$300,B109)&gt;0,"✓",IF(N(C109)=0,"– no spend","⚠ add to Campaigns tab")))</f>
        <v/>
      </c>
      <c r="I109" s="83" t="str">
        <f aca="false">IF(C109="","",C109*IF(Settings!$B$25=Settings!$C$6,1,IF(Settings!$B$25="USD",1/INDEX(Settings!$B$29:$B$40,MONTH(A109)),INDEX(Settings!$B$29:$B$40,MONTH(A109)))))</f>
        <v/>
      </c>
    </row>
    <row r="110" customFormat="false" ht="15" hidden="false" customHeight="false" outlineLevel="0" collapsed="false">
      <c r="H110" s="0" t="str">
        <f aca="false">IF(B110="","",IF(COUNTIF(Campaigns!$A$7:$A$300,B110)&gt;0,"✓",IF(N(C110)=0,"– no spend","⚠ add to Campaigns tab")))</f>
        <v/>
      </c>
      <c r="I110" s="83" t="str">
        <f aca="false">IF(C110="","",C110*IF(Settings!$B$25=Settings!$C$6,1,IF(Settings!$B$25="USD",1/INDEX(Settings!$B$29:$B$40,MONTH(A110)),INDEX(Settings!$B$29:$B$40,MONTH(A110)))))</f>
        <v/>
      </c>
    </row>
    <row r="111" customFormat="false" ht="15" hidden="false" customHeight="false" outlineLevel="0" collapsed="false">
      <c r="H111" s="0" t="str">
        <f aca="false">IF(B111="","",IF(COUNTIF(Campaigns!$A$7:$A$300,B111)&gt;0,"✓",IF(N(C111)=0,"– no spend","⚠ add to Campaigns tab")))</f>
        <v/>
      </c>
      <c r="I111" s="83" t="str">
        <f aca="false">IF(C111="","",C111*IF(Settings!$B$25=Settings!$C$6,1,IF(Settings!$B$25="USD",1/INDEX(Settings!$B$29:$B$40,MONTH(A111)),INDEX(Settings!$B$29:$B$40,MONTH(A111)))))</f>
        <v/>
      </c>
    </row>
    <row r="112" customFormat="false" ht="15" hidden="false" customHeight="false" outlineLevel="0" collapsed="false">
      <c r="H112" s="0" t="str">
        <f aca="false">IF(B112="","",IF(COUNTIF(Campaigns!$A$7:$A$300,B112)&gt;0,"✓",IF(N(C112)=0,"– no spend","⚠ add to Campaigns tab")))</f>
        <v/>
      </c>
      <c r="I112" s="83" t="str">
        <f aca="false">IF(C112="","",C112*IF(Settings!$B$25=Settings!$C$6,1,IF(Settings!$B$25="USD",1/INDEX(Settings!$B$29:$B$40,MONTH(A112)),INDEX(Settings!$B$29:$B$40,MONTH(A112)))))</f>
        <v/>
      </c>
    </row>
    <row r="113" customFormat="false" ht="15" hidden="false" customHeight="false" outlineLevel="0" collapsed="false">
      <c r="H113" s="0" t="str">
        <f aca="false">IF(B113="","",IF(COUNTIF(Campaigns!$A$7:$A$300,B113)&gt;0,"✓",IF(N(C113)=0,"– no spend","⚠ add to Campaigns tab")))</f>
        <v/>
      </c>
      <c r="I113" s="83" t="str">
        <f aca="false">IF(C113="","",C113*IF(Settings!$B$25=Settings!$C$6,1,IF(Settings!$B$25="USD",1/INDEX(Settings!$B$29:$B$40,MONTH(A113)),INDEX(Settings!$B$29:$B$40,MONTH(A113)))))</f>
        <v/>
      </c>
    </row>
    <row r="114" customFormat="false" ht="15" hidden="false" customHeight="false" outlineLevel="0" collapsed="false">
      <c r="H114" s="0" t="str">
        <f aca="false">IF(B114="","",IF(COUNTIF(Campaigns!$A$7:$A$300,B114)&gt;0,"✓",IF(N(C114)=0,"– no spend","⚠ add to Campaigns tab")))</f>
        <v/>
      </c>
      <c r="I114" s="83" t="str">
        <f aca="false">IF(C114="","",C114*IF(Settings!$B$25=Settings!$C$6,1,IF(Settings!$B$25="USD",1/INDEX(Settings!$B$29:$B$40,MONTH(A114)),INDEX(Settings!$B$29:$B$40,MONTH(A114)))))</f>
        <v/>
      </c>
    </row>
    <row r="115" customFormat="false" ht="15" hidden="false" customHeight="false" outlineLevel="0" collapsed="false">
      <c r="H115" s="0" t="str">
        <f aca="false">IF(B115="","",IF(COUNTIF(Campaigns!$A$7:$A$300,B115)&gt;0,"✓",IF(N(C115)=0,"– no spend","⚠ add to Campaigns tab")))</f>
        <v/>
      </c>
      <c r="I115" s="83" t="str">
        <f aca="false">IF(C115="","",C115*IF(Settings!$B$25=Settings!$C$6,1,IF(Settings!$B$25="USD",1/INDEX(Settings!$B$29:$B$40,MONTH(A115)),INDEX(Settings!$B$29:$B$40,MONTH(A115)))))</f>
        <v/>
      </c>
    </row>
    <row r="116" customFormat="false" ht="15" hidden="false" customHeight="false" outlineLevel="0" collapsed="false">
      <c r="H116" s="0" t="str">
        <f aca="false">IF(B116="","",IF(COUNTIF(Campaigns!$A$7:$A$300,B116)&gt;0,"✓",IF(N(C116)=0,"– no spend","⚠ add to Campaigns tab")))</f>
        <v/>
      </c>
      <c r="I116" s="83" t="str">
        <f aca="false">IF(C116="","",C116*IF(Settings!$B$25=Settings!$C$6,1,IF(Settings!$B$25="USD",1/INDEX(Settings!$B$29:$B$40,MONTH(A116)),INDEX(Settings!$B$29:$B$40,MONTH(A116)))))</f>
        <v/>
      </c>
    </row>
    <row r="117" customFormat="false" ht="15" hidden="false" customHeight="false" outlineLevel="0" collapsed="false">
      <c r="H117" s="0" t="str">
        <f aca="false">IF(B117="","",IF(COUNTIF(Campaigns!$A$7:$A$300,B117)&gt;0,"✓",IF(N(C117)=0,"– no spend","⚠ add to Campaigns tab")))</f>
        <v/>
      </c>
      <c r="I117" s="83" t="str">
        <f aca="false">IF(C117="","",C117*IF(Settings!$B$25=Settings!$C$6,1,IF(Settings!$B$25="USD",1/INDEX(Settings!$B$29:$B$40,MONTH(A117)),INDEX(Settings!$B$29:$B$40,MONTH(A117)))))</f>
        <v/>
      </c>
    </row>
    <row r="118" customFormat="false" ht="15" hidden="false" customHeight="false" outlineLevel="0" collapsed="false">
      <c r="H118" s="0" t="str">
        <f aca="false">IF(B118="","",IF(COUNTIF(Campaigns!$A$7:$A$300,B118)&gt;0,"✓",IF(N(C118)=0,"– no spend","⚠ add to Campaigns tab")))</f>
        <v/>
      </c>
      <c r="I118" s="83" t="str">
        <f aca="false">IF(C118="","",C118*IF(Settings!$B$25=Settings!$C$6,1,IF(Settings!$B$25="USD",1/INDEX(Settings!$B$29:$B$40,MONTH(A118)),INDEX(Settings!$B$29:$B$40,MONTH(A118)))))</f>
        <v/>
      </c>
    </row>
    <row r="119" customFormat="false" ht="15" hidden="false" customHeight="false" outlineLevel="0" collapsed="false">
      <c r="H119" s="0" t="str">
        <f aca="false">IF(B119="","",IF(COUNTIF(Campaigns!$A$7:$A$300,B119)&gt;0,"✓",IF(N(C119)=0,"– no spend","⚠ add to Campaigns tab")))</f>
        <v/>
      </c>
      <c r="I119" s="83" t="str">
        <f aca="false">IF(C119="","",C119*IF(Settings!$B$25=Settings!$C$6,1,IF(Settings!$B$25="USD",1/INDEX(Settings!$B$29:$B$40,MONTH(A119)),INDEX(Settings!$B$29:$B$40,MONTH(A119)))))</f>
        <v/>
      </c>
    </row>
    <row r="120" customFormat="false" ht="15" hidden="false" customHeight="false" outlineLevel="0" collapsed="false">
      <c r="H120" s="0" t="str">
        <f aca="false">IF(B120="","",IF(COUNTIF(Campaigns!$A$7:$A$300,B120)&gt;0,"✓",IF(N(C120)=0,"– no spend","⚠ add to Campaigns tab")))</f>
        <v/>
      </c>
      <c r="I120" s="83" t="str">
        <f aca="false">IF(C120="","",C120*IF(Settings!$B$25=Settings!$C$6,1,IF(Settings!$B$25="USD",1/INDEX(Settings!$B$29:$B$40,MONTH(A120)),INDEX(Settings!$B$29:$B$40,MONTH(A120)))))</f>
        <v/>
      </c>
    </row>
    <row r="121" customFormat="false" ht="15" hidden="false" customHeight="false" outlineLevel="0" collapsed="false">
      <c r="H121" s="0" t="str">
        <f aca="false">IF(B121="","",IF(COUNTIF(Campaigns!$A$7:$A$300,B121)&gt;0,"✓",IF(N(C121)=0,"– no spend","⚠ add to Campaigns tab")))</f>
        <v/>
      </c>
      <c r="I121" s="83" t="str">
        <f aca="false">IF(C121="","",C121*IF(Settings!$B$25=Settings!$C$6,1,IF(Settings!$B$25="USD",1/INDEX(Settings!$B$29:$B$40,MONTH(A121)),INDEX(Settings!$B$29:$B$40,MONTH(A121)))))</f>
        <v/>
      </c>
    </row>
    <row r="122" customFormat="false" ht="15" hidden="false" customHeight="false" outlineLevel="0" collapsed="false">
      <c r="H122" s="0" t="str">
        <f aca="false">IF(B122="","",IF(COUNTIF(Campaigns!$A$7:$A$300,B122)&gt;0,"✓",IF(N(C122)=0,"– no spend","⚠ add to Campaigns tab")))</f>
        <v/>
      </c>
      <c r="I122" s="83" t="str">
        <f aca="false">IF(C122="","",C122*IF(Settings!$B$25=Settings!$C$6,1,IF(Settings!$B$25="USD",1/INDEX(Settings!$B$29:$B$40,MONTH(A122)),INDEX(Settings!$B$29:$B$40,MONTH(A122)))))</f>
        <v/>
      </c>
    </row>
    <row r="123" customFormat="false" ht="15" hidden="false" customHeight="false" outlineLevel="0" collapsed="false">
      <c r="H123" s="0" t="str">
        <f aca="false">IF(B123="","",IF(COUNTIF(Campaigns!$A$7:$A$300,B123)&gt;0,"✓",IF(N(C123)=0,"– no spend","⚠ add to Campaigns tab")))</f>
        <v/>
      </c>
      <c r="I123" s="83" t="str">
        <f aca="false">IF(C123="","",C123*IF(Settings!$B$25=Settings!$C$6,1,IF(Settings!$B$25="USD",1/INDEX(Settings!$B$29:$B$40,MONTH(A123)),INDEX(Settings!$B$29:$B$40,MONTH(A123)))))</f>
        <v/>
      </c>
    </row>
    <row r="124" customFormat="false" ht="15" hidden="false" customHeight="false" outlineLevel="0" collapsed="false">
      <c r="H124" s="0" t="str">
        <f aca="false">IF(B124="","",IF(COUNTIF(Campaigns!$A$7:$A$300,B124)&gt;0,"✓",IF(N(C124)=0,"– no spend","⚠ add to Campaigns tab")))</f>
        <v/>
      </c>
      <c r="I124" s="83" t="str">
        <f aca="false">IF(C124="","",C124*IF(Settings!$B$25=Settings!$C$6,1,IF(Settings!$B$25="USD",1/INDEX(Settings!$B$29:$B$40,MONTH(A124)),INDEX(Settings!$B$29:$B$40,MONTH(A124)))))</f>
        <v/>
      </c>
    </row>
    <row r="125" customFormat="false" ht="15" hidden="false" customHeight="false" outlineLevel="0" collapsed="false">
      <c r="H125" s="0" t="str">
        <f aca="false">IF(B125="","",IF(COUNTIF(Campaigns!$A$7:$A$300,B125)&gt;0,"✓",IF(N(C125)=0,"– no spend","⚠ add to Campaigns tab")))</f>
        <v/>
      </c>
      <c r="I125" s="83" t="str">
        <f aca="false">IF(C125="","",C125*IF(Settings!$B$25=Settings!$C$6,1,IF(Settings!$B$25="USD",1/INDEX(Settings!$B$29:$B$40,MONTH(A125)),INDEX(Settings!$B$29:$B$40,MONTH(A125)))))</f>
        <v/>
      </c>
    </row>
    <row r="126" customFormat="false" ht="15" hidden="false" customHeight="false" outlineLevel="0" collapsed="false">
      <c r="H126" s="0" t="str">
        <f aca="false">IF(B126="","",IF(COUNTIF(Campaigns!$A$7:$A$300,B126)&gt;0,"✓",IF(N(C126)=0,"– no spend","⚠ add to Campaigns tab")))</f>
        <v/>
      </c>
      <c r="I126" s="83" t="str">
        <f aca="false">IF(C126="","",C126*IF(Settings!$B$25=Settings!$C$6,1,IF(Settings!$B$25="USD",1/INDEX(Settings!$B$29:$B$40,MONTH(A126)),INDEX(Settings!$B$29:$B$40,MONTH(A126)))))</f>
        <v/>
      </c>
    </row>
    <row r="127" customFormat="false" ht="15" hidden="false" customHeight="false" outlineLevel="0" collapsed="false">
      <c r="H127" s="0" t="str">
        <f aca="false">IF(B127="","",IF(COUNTIF(Campaigns!$A$7:$A$300,B127)&gt;0,"✓",IF(N(C127)=0,"– no spend","⚠ add to Campaigns tab")))</f>
        <v/>
      </c>
      <c r="I127" s="83" t="str">
        <f aca="false">IF(C127="","",C127*IF(Settings!$B$25=Settings!$C$6,1,IF(Settings!$B$25="USD",1/INDEX(Settings!$B$29:$B$40,MONTH(A127)),INDEX(Settings!$B$29:$B$40,MONTH(A127)))))</f>
        <v/>
      </c>
    </row>
    <row r="128" customFormat="false" ht="15" hidden="false" customHeight="false" outlineLevel="0" collapsed="false">
      <c r="H128" s="0" t="str">
        <f aca="false">IF(B128="","",IF(COUNTIF(Campaigns!$A$7:$A$300,B128)&gt;0,"✓",IF(N(C128)=0,"– no spend","⚠ add to Campaigns tab")))</f>
        <v/>
      </c>
      <c r="I128" s="83" t="str">
        <f aca="false">IF(C128="","",C128*IF(Settings!$B$25=Settings!$C$6,1,IF(Settings!$B$25="USD",1/INDEX(Settings!$B$29:$B$40,MONTH(A128)),INDEX(Settings!$B$29:$B$40,MONTH(A128)))))</f>
        <v/>
      </c>
    </row>
    <row r="129" customFormat="false" ht="15" hidden="false" customHeight="false" outlineLevel="0" collapsed="false">
      <c r="H129" s="0" t="str">
        <f aca="false">IF(B129="","",IF(COUNTIF(Campaigns!$A$7:$A$300,B129)&gt;0,"✓",IF(N(C129)=0,"– no spend","⚠ add to Campaigns tab")))</f>
        <v/>
      </c>
      <c r="I129" s="83" t="str">
        <f aca="false">IF(C129="","",C129*IF(Settings!$B$25=Settings!$C$6,1,IF(Settings!$B$25="USD",1/INDEX(Settings!$B$29:$B$40,MONTH(A129)),INDEX(Settings!$B$29:$B$40,MONTH(A129)))))</f>
        <v/>
      </c>
    </row>
    <row r="130" customFormat="false" ht="15" hidden="false" customHeight="false" outlineLevel="0" collapsed="false">
      <c r="H130" s="0" t="str">
        <f aca="false">IF(B130="","",IF(COUNTIF(Campaigns!$A$7:$A$300,B130)&gt;0,"✓",IF(N(C130)=0,"– no spend","⚠ add to Campaigns tab")))</f>
        <v/>
      </c>
      <c r="I130" s="83" t="str">
        <f aca="false">IF(C130="","",C130*IF(Settings!$B$25=Settings!$C$6,1,IF(Settings!$B$25="USD",1/INDEX(Settings!$B$29:$B$40,MONTH(A130)),INDEX(Settings!$B$29:$B$40,MONTH(A130)))))</f>
        <v/>
      </c>
    </row>
    <row r="131" customFormat="false" ht="15" hidden="false" customHeight="false" outlineLevel="0" collapsed="false">
      <c r="H131" s="0" t="str">
        <f aca="false">IF(B131="","",IF(COUNTIF(Campaigns!$A$7:$A$300,B131)&gt;0,"✓",IF(N(C131)=0,"– no spend","⚠ add to Campaigns tab")))</f>
        <v/>
      </c>
      <c r="I131" s="83" t="str">
        <f aca="false">IF(C131="","",C131*IF(Settings!$B$25=Settings!$C$6,1,IF(Settings!$B$25="USD",1/INDEX(Settings!$B$29:$B$40,MONTH(A131)),INDEX(Settings!$B$29:$B$40,MONTH(A131)))))</f>
        <v/>
      </c>
    </row>
    <row r="132" customFormat="false" ht="15" hidden="false" customHeight="false" outlineLevel="0" collapsed="false">
      <c r="H132" s="0" t="str">
        <f aca="false">IF(B132="","",IF(COUNTIF(Campaigns!$A$7:$A$300,B132)&gt;0,"✓",IF(N(C132)=0,"– no spend","⚠ add to Campaigns tab")))</f>
        <v/>
      </c>
      <c r="I132" s="83" t="str">
        <f aca="false">IF(C132="","",C132*IF(Settings!$B$25=Settings!$C$6,1,IF(Settings!$B$25="USD",1/INDEX(Settings!$B$29:$B$40,MONTH(A132)),INDEX(Settings!$B$29:$B$40,MONTH(A132)))))</f>
        <v/>
      </c>
    </row>
    <row r="133" customFormat="false" ht="15" hidden="false" customHeight="false" outlineLevel="0" collapsed="false">
      <c r="H133" s="0" t="str">
        <f aca="false">IF(B133="","",IF(COUNTIF(Campaigns!$A$7:$A$300,B133)&gt;0,"✓",IF(N(C133)=0,"– no spend","⚠ add to Campaigns tab")))</f>
        <v/>
      </c>
      <c r="I133" s="83" t="str">
        <f aca="false">IF(C133="","",C133*IF(Settings!$B$25=Settings!$C$6,1,IF(Settings!$B$25="USD",1/INDEX(Settings!$B$29:$B$40,MONTH(A133)),INDEX(Settings!$B$29:$B$40,MONTH(A133)))))</f>
        <v/>
      </c>
    </row>
    <row r="134" customFormat="false" ht="15" hidden="false" customHeight="false" outlineLevel="0" collapsed="false">
      <c r="H134" s="0" t="str">
        <f aca="false">IF(B134="","",IF(COUNTIF(Campaigns!$A$7:$A$300,B134)&gt;0,"✓",IF(N(C134)=0,"– no spend","⚠ add to Campaigns tab")))</f>
        <v/>
      </c>
      <c r="I134" s="83" t="str">
        <f aca="false">IF(C134="","",C134*IF(Settings!$B$25=Settings!$C$6,1,IF(Settings!$B$25="USD",1/INDEX(Settings!$B$29:$B$40,MONTH(A134)),INDEX(Settings!$B$29:$B$40,MONTH(A134)))))</f>
        <v/>
      </c>
    </row>
    <row r="135" customFormat="false" ht="15" hidden="false" customHeight="false" outlineLevel="0" collapsed="false">
      <c r="H135" s="0" t="str">
        <f aca="false">IF(B135="","",IF(COUNTIF(Campaigns!$A$7:$A$300,B135)&gt;0,"✓",IF(N(C135)=0,"– no spend","⚠ add to Campaigns tab")))</f>
        <v/>
      </c>
      <c r="I135" s="83" t="str">
        <f aca="false">IF(C135="","",C135*IF(Settings!$B$25=Settings!$C$6,1,IF(Settings!$B$25="USD",1/INDEX(Settings!$B$29:$B$40,MONTH(A135)),INDEX(Settings!$B$29:$B$40,MONTH(A135)))))</f>
        <v/>
      </c>
    </row>
    <row r="136" customFormat="false" ht="15" hidden="false" customHeight="false" outlineLevel="0" collapsed="false">
      <c r="H136" s="0" t="str">
        <f aca="false">IF(B136="","",IF(COUNTIF(Campaigns!$A$7:$A$300,B136)&gt;0,"✓",IF(N(C136)=0,"– no spend","⚠ add to Campaigns tab")))</f>
        <v/>
      </c>
      <c r="I136" s="83" t="str">
        <f aca="false">IF(C136="","",C136*IF(Settings!$B$25=Settings!$C$6,1,IF(Settings!$B$25="USD",1/INDEX(Settings!$B$29:$B$40,MONTH(A136)),INDEX(Settings!$B$29:$B$40,MONTH(A136)))))</f>
        <v/>
      </c>
    </row>
    <row r="137" customFormat="false" ht="15" hidden="false" customHeight="false" outlineLevel="0" collapsed="false">
      <c r="H137" s="0" t="str">
        <f aca="false">IF(B137="","",IF(COUNTIF(Campaigns!$A$7:$A$300,B137)&gt;0,"✓",IF(N(C137)=0,"– no spend","⚠ add to Campaigns tab")))</f>
        <v/>
      </c>
      <c r="I137" s="83" t="str">
        <f aca="false">IF(C137="","",C137*IF(Settings!$B$25=Settings!$C$6,1,IF(Settings!$B$25="USD",1/INDEX(Settings!$B$29:$B$40,MONTH(A137)),INDEX(Settings!$B$29:$B$40,MONTH(A137)))))</f>
        <v/>
      </c>
    </row>
    <row r="138" customFormat="false" ht="15" hidden="false" customHeight="false" outlineLevel="0" collapsed="false">
      <c r="H138" s="0" t="str">
        <f aca="false">IF(B138="","",IF(COUNTIF(Campaigns!$A$7:$A$300,B138)&gt;0,"✓",IF(N(C138)=0,"– no spend","⚠ add to Campaigns tab")))</f>
        <v/>
      </c>
      <c r="I138" s="83" t="str">
        <f aca="false">IF(C138="","",C138*IF(Settings!$B$25=Settings!$C$6,1,IF(Settings!$B$25="USD",1/INDEX(Settings!$B$29:$B$40,MONTH(A138)),INDEX(Settings!$B$29:$B$40,MONTH(A138)))))</f>
        <v/>
      </c>
    </row>
    <row r="139" customFormat="false" ht="15" hidden="false" customHeight="false" outlineLevel="0" collapsed="false">
      <c r="H139" s="0" t="str">
        <f aca="false">IF(B139="","",IF(COUNTIF(Campaigns!$A$7:$A$300,B139)&gt;0,"✓",IF(N(C139)=0,"– no spend","⚠ add to Campaigns tab")))</f>
        <v/>
      </c>
      <c r="I139" s="83" t="str">
        <f aca="false">IF(C139="","",C139*IF(Settings!$B$25=Settings!$C$6,1,IF(Settings!$B$25="USD",1/INDEX(Settings!$B$29:$B$40,MONTH(A139)),INDEX(Settings!$B$29:$B$40,MONTH(A139)))))</f>
        <v/>
      </c>
    </row>
    <row r="140" customFormat="false" ht="15" hidden="false" customHeight="false" outlineLevel="0" collapsed="false">
      <c r="H140" s="0" t="str">
        <f aca="false">IF(B140="","",IF(COUNTIF(Campaigns!$A$7:$A$300,B140)&gt;0,"✓",IF(N(C140)=0,"– no spend","⚠ add to Campaigns tab")))</f>
        <v/>
      </c>
      <c r="I140" s="83" t="str">
        <f aca="false">IF(C140="","",C140*IF(Settings!$B$25=Settings!$C$6,1,IF(Settings!$B$25="USD",1/INDEX(Settings!$B$29:$B$40,MONTH(A140)),INDEX(Settings!$B$29:$B$40,MONTH(A140)))))</f>
        <v/>
      </c>
    </row>
    <row r="141" customFormat="false" ht="15" hidden="false" customHeight="false" outlineLevel="0" collapsed="false">
      <c r="H141" s="0" t="str">
        <f aca="false">IF(B141="","",IF(COUNTIF(Campaigns!$A$7:$A$300,B141)&gt;0,"✓",IF(N(C141)=0,"– no spend","⚠ add to Campaigns tab")))</f>
        <v/>
      </c>
      <c r="I141" s="83" t="str">
        <f aca="false">IF(C141="","",C141*IF(Settings!$B$25=Settings!$C$6,1,IF(Settings!$B$25="USD",1/INDEX(Settings!$B$29:$B$40,MONTH(A141)),INDEX(Settings!$B$29:$B$40,MONTH(A141)))))</f>
        <v/>
      </c>
    </row>
    <row r="142" customFormat="false" ht="15" hidden="false" customHeight="false" outlineLevel="0" collapsed="false">
      <c r="H142" s="0" t="str">
        <f aca="false">IF(B142="","",IF(COUNTIF(Campaigns!$A$7:$A$300,B142)&gt;0,"✓",IF(N(C142)=0,"– no spend","⚠ add to Campaigns tab")))</f>
        <v/>
      </c>
      <c r="I142" s="83" t="str">
        <f aca="false">IF(C142="","",C142*IF(Settings!$B$25=Settings!$C$6,1,IF(Settings!$B$25="USD",1/INDEX(Settings!$B$29:$B$40,MONTH(A142)),INDEX(Settings!$B$29:$B$40,MONTH(A142)))))</f>
        <v/>
      </c>
    </row>
    <row r="143" customFormat="false" ht="15" hidden="false" customHeight="false" outlineLevel="0" collapsed="false">
      <c r="H143" s="0" t="str">
        <f aca="false">IF(B143="","",IF(COUNTIF(Campaigns!$A$7:$A$300,B143)&gt;0,"✓",IF(N(C143)=0,"– no spend","⚠ add to Campaigns tab")))</f>
        <v/>
      </c>
      <c r="I143" s="83" t="str">
        <f aca="false">IF(C143="","",C143*IF(Settings!$B$25=Settings!$C$6,1,IF(Settings!$B$25="USD",1/INDEX(Settings!$B$29:$B$40,MONTH(A143)),INDEX(Settings!$B$29:$B$40,MONTH(A143)))))</f>
        <v/>
      </c>
    </row>
    <row r="144" customFormat="false" ht="15" hidden="false" customHeight="false" outlineLevel="0" collapsed="false">
      <c r="H144" s="0" t="str">
        <f aca="false">IF(B144="","",IF(COUNTIF(Campaigns!$A$7:$A$300,B144)&gt;0,"✓",IF(N(C144)=0,"– no spend","⚠ add to Campaigns tab")))</f>
        <v/>
      </c>
      <c r="I144" s="83" t="str">
        <f aca="false">IF(C144="","",C144*IF(Settings!$B$25=Settings!$C$6,1,IF(Settings!$B$25="USD",1/INDEX(Settings!$B$29:$B$40,MONTH(A144)),INDEX(Settings!$B$29:$B$40,MONTH(A144)))))</f>
        <v/>
      </c>
    </row>
    <row r="145" customFormat="false" ht="15" hidden="false" customHeight="false" outlineLevel="0" collapsed="false">
      <c r="H145" s="0" t="str">
        <f aca="false">IF(B145="","",IF(COUNTIF(Campaigns!$A$7:$A$300,B145)&gt;0,"✓",IF(N(C145)=0,"– no spend","⚠ add to Campaigns tab")))</f>
        <v/>
      </c>
      <c r="I145" s="83" t="str">
        <f aca="false">IF(C145="","",C145*IF(Settings!$B$25=Settings!$C$6,1,IF(Settings!$B$25="USD",1/INDEX(Settings!$B$29:$B$40,MONTH(A145)),INDEX(Settings!$B$29:$B$40,MONTH(A145)))))</f>
        <v/>
      </c>
    </row>
    <row r="146" customFormat="false" ht="15" hidden="false" customHeight="false" outlineLevel="0" collapsed="false">
      <c r="H146" s="0" t="str">
        <f aca="false">IF(B146="","",IF(COUNTIF(Campaigns!$A$7:$A$300,B146)&gt;0,"✓",IF(N(C146)=0,"– no spend","⚠ add to Campaigns tab")))</f>
        <v/>
      </c>
      <c r="I146" s="83" t="str">
        <f aca="false">IF(C146="","",C146*IF(Settings!$B$25=Settings!$C$6,1,IF(Settings!$B$25="USD",1/INDEX(Settings!$B$29:$B$40,MONTH(A146)),INDEX(Settings!$B$29:$B$40,MONTH(A146)))))</f>
        <v/>
      </c>
    </row>
    <row r="147" customFormat="false" ht="15" hidden="false" customHeight="false" outlineLevel="0" collapsed="false">
      <c r="H147" s="0" t="str">
        <f aca="false">IF(B147="","",IF(COUNTIF(Campaigns!$A$7:$A$300,B147)&gt;0,"✓",IF(N(C147)=0,"– no spend","⚠ add to Campaigns tab")))</f>
        <v/>
      </c>
      <c r="I147" s="83" t="str">
        <f aca="false">IF(C147="","",C147*IF(Settings!$B$25=Settings!$C$6,1,IF(Settings!$B$25="USD",1/INDEX(Settings!$B$29:$B$40,MONTH(A147)),INDEX(Settings!$B$29:$B$40,MONTH(A147)))))</f>
        <v/>
      </c>
    </row>
    <row r="148" customFormat="false" ht="15" hidden="false" customHeight="false" outlineLevel="0" collapsed="false">
      <c r="H148" s="0" t="str">
        <f aca="false">IF(B148="","",IF(COUNTIF(Campaigns!$A$7:$A$300,B148)&gt;0,"✓",IF(N(C148)=0,"– no spend","⚠ add to Campaigns tab")))</f>
        <v/>
      </c>
      <c r="I148" s="83" t="str">
        <f aca="false">IF(C148="","",C148*IF(Settings!$B$25=Settings!$C$6,1,IF(Settings!$B$25="USD",1/INDEX(Settings!$B$29:$B$40,MONTH(A148)),INDEX(Settings!$B$29:$B$40,MONTH(A148)))))</f>
        <v/>
      </c>
    </row>
    <row r="149" customFormat="false" ht="15" hidden="false" customHeight="false" outlineLevel="0" collapsed="false">
      <c r="H149" s="0" t="str">
        <f aca="false">IF(B149="","",IF(COUNTIF(Campaigns!$A$7:$A$300,B149)&gt;0,"✓",IF(N(C149)=0,"– no spend","⚠ add to Campaigns tab")))</f>
        <v/>
      </c>
      <c r="I149" s="83" t="str">
        <f aca="false">IF(C149="","",C149*IF(Settings!$B$25=Settings!$C$6,1,IF(Settings!$B$25="USD",1/INDEX(Settings!$B$29:$B$40,MONTH(A149)),INDEX(Settings!$B$29:$B$40,MONTH(A149)))))</f>
        <v/>
      </c>
    </row>
    <row r="150" customFormat="false" ht="15" hidden="false" customHeight="false" outlineLevel="0" collapsed="false">
      <c r="H150" s="0" t="str">
        <f aca="false">IF(B150="","",IF(COUNTIF(Campaigns!$A$7:$A$300,B150)&gt;0,"✓",IF(N(C150)=0,"– no spend","⚠ add to Campaigns tab")))</f>
        <v/>
      </c>
      <c r="I150" s="83" t="str">
        <f aca="false">IF(C150="","",C150*IF(Settings!$B$25=Settings!$C$6,1,IF(Settings!$B$25="USD",1/INDEX(Settings!$B$29:$B$40,MONTH(A150)),INDEX(Settings!$B$29:$B$40,MONTH(A150)))))</f>
        <v/>
      </c>
    </row>
    <row r="151" customFormat="false" ht="15" hidden="false" customHeight="false" outlineLevel="0" collapsed="false">
      <c r="H151" s="0" t="str">
        <f aca="false">IF(B151="","",IF(COUNTIF(Campaigns!$A$7:$A$300,B151)&gt;0,"✓",IF(N(C151)=0,"– no spend","⚠ add to Campaigns tab")))</f>
        <v/>
      </c>
      <c r="I151" s="83" t="str">
        <f aca="false">IF(C151="","",C151*IF(Settings!$B$25=Settings!$C$6,1,IF(Settings!$B$25="USD",1/INDEX(Settings!$B$29:$B$40,MONTH(A151)),INDEX(Settings!$B$29:$B$40,MONTH(A151)))))</f>
        <v/>
      </c>
    </row>
    <row r="152" customFormat="false" ht="15" hidden="false" customHeight="false" outlineLevel="0" collapsed="false">
      <c r="H152" s="0" t="str">
        <f aca="false">IF(B152="","",IF(COUNTIF(Campaigns!$A$7:$A$300,B152)&gt;0,"✓",IF(N(C152)=0,"– no spend","⚠ add to Campaigns tab")))</f>
        <v/>
      </c>
      <c r="I152" s="83" t="str">
        <f aca="false">IF(C152="","",C152*IF(Settings!$B$25=Settings!$C$6,1,IF(Settings!$B$25="USD",1/INDEX(Settings!$B$29:$B$40,MONTH(A152)),INDEX(Settings!$B$29:$B$40,MONTH(A152)))))</f>
        <v/>
      </c>
    </row>
    <row r="153" customFormat="false" ht="15" hidden="false" customHeight="false" outlineLevel="0" collapsed="false">
      <c r="H153" s="0" t="str">
        <f aca="false">IF(B153="","",IF(COUNTIF(Campaigns!$A$7:$A$300,B153)&gt;0,"✓",IF(N(C153)=0,"– no spend","⚠ add to Campaigns tab")))</f>
        <v/>
      </c>
      <c r="I153" s="83" t="str">
        <f aca="false">IF(C153="","",C153*IF(Settings!$B$25=Settings!$C$6,1,IF(Settings!$B$25="USD",1/INDEX(Settings!$B$29:$B$40,MONTH(A153)),INDEX(Settings!$B$29:$B$40,MONTH(A153)))))</f>
        <v/>
      </c>
    </row>
    <row r="154" customFormat="false" ht="15" hidden="false" customHeight="false" outlineLevel="0" collapsed="false">
      <c r="H154" s="0" t="str">
        <f aca="false">IF(B154="","",IF(COUNTIF(Campaigns!$A$7:$A$300,B154)&gt;0,"✓",IF(N(C154)=0,"– no spend","⚠ add to Campaigns tab")))</f>
        <v/>
      </c>
      <c r="I154" s="83" t="str">
        <f aca="false">IF(C154="","",C154*IF(Settings!$B$25=Settings!$C$6,1,IF(Settings!$B$25="USD",1/INDEX(Settings!$B$29:$B$40,MONTH(A154)),INDEX(Settings!$B$29:$B$40,MONTH(A154)))))</f>
        <v/>
      </c>
    </row>
    <row r="155" customFormat="false" ht="15" hidden="false" customHeight="false" outlineLevel="0" collapsed="false">
      <c r="H155" s="0" t="str">
        <f aca="false">IF(B155="","",IF(COUNTIF(Campaigns!$A$7:$A$300,B155)&gt;0,"✓",IF(N(C155)=0,"– no spend","⚠ add to Campaigns tab")))</f>
        <v/>
      </c>
      <c r="I155" s="83" t="str">
        <f aca="false">IF(C155="","",C155*IF(Settings!$B$25=Settings!$C$6,1,IF(Settings!$B$25="USD",1/INDEX(Settings!$B$29:$B$40,MONTH(A155)),INDEX(Settings!$B$29:$B$40,MONTH(A155)))))</f>
        <v/>
      </c>
    </row>
    <row r="156" customFormat="false" ht="15" hidden="false" customHeight="false" outlineLevel="0" collapsed="false">
      <c r="H156" s="0" t="str">
        <f aca="false">IF(B156="","",IF(COUNTIF(Campaigns!$A$7:$A$300,B156)&gt;0,"✓",IF(N(C156)=0,"– no spend","⚠ add to Campaigns tab")))</f>
        <v/>
      </c>
      <c r="I156" s="83" t="str">
        <f aca="false">IF(C156="","",C156*IF(Settings!$B$25=Settings!$C$6,1,IF(Settings!$B$25="USD",1/INDEX(Settings!$B$29:$B$40,MONTH(A156)),INDEX(Settings!$B$29:$B$40,MONTH(A156)))))</f>
        <v/>
      </c>
    </row>
    <row r="157" customFormat="false" ht="15" hidden="false" customHeight="false" outlineLevel="0" collapsed="false">
      <c r="H157" s="0" t="str">
        <f aca="false">IF(B157="","",IF(COUNTIF(Campaigns!$A$7:$A$300,B157)&gt;0,"✓",IF(N(C157)=0,"– no spend","⚠ add to Campaigns tab")))</f>
        <v/>
      </c>
      <c r="I157" s="83" t="str">
        <f aca="false">IF(C157="","",C157*IF(Settings!$B$25=Settings!$C$6,1,IF(Settings!$B$25="USD",1/INDEX(Settings!$B$29:$B$40,MONTH(A157)),INDEX(Settings!$B$29:$B$40,MONTH(A157)))))</f>
        <v/>
      </c>
    </row>
    <row r="158" customFormat="false" ht="15" hidden="false" customHeight="false" outlineLevel="0" collapsed="false">
      <c r="H158" s="0" t="str">
        <f aca="false">IF(B158="","",IF(COUNTIF(Campaigns!$A$7:$A$300,B158)&gt;0,"✓",IF(N(C158)=0,"– no spend","⚠ add to Campaigns tab")))</f>
        <v/>
      </c>
      <c r="I158" s="83" t="str">
        <f aca="false">IF(C158="","",C158*IF(Settings!$B$25=Settings!$C$6,1,IF(Settings!$B$25="USD",1/INDEX(Settings!$B$29:$B$40,MONTH(A158)),INDEX(Settings!$B$29:$B$40,MONTH(A158)))))</f>
        <v/>
      </c>
    </row>
    <row r="159" customFormat="false" ht="15" hidden="false" customHeight="false" outlineLevel="0" collapsed="false">
      <c r="H159" s="0" t="str">
        <f aca="false">IF(B159="","",IF(COUNTIF(Campaigns!$A$7:$A$300,B159)&gt;0,"✓",IF(N(C159)=0,"– no spend","⚠ add to Campaigns tab")))</f>
        <v/>
      </c>
      <c r="I159" s="83" t="str">
        <f aca="false">IF(C159="","",C159*IF(Settings!$B$25=Settings!$C$6,1,IF(Settings!$B$25="USD",1/INDEX(Settings!$B$29:$B$40,MONTH(A159)),INDEX(Settings!$B$29:$B$40,MONTH(A159)))))</f>
        <v/>
      </c>
    </row>
    <row r="160" customFormat="false" ht="15" hidden="false" customHeight="false" outlineLevel="0" collapsed="false">
      <c r="H160" s="0" t="str">
        <f aca="false">IF(B160="","",IF(COUNTIF(Campaigns!$A$7:$A$300,B160)&gt;0,"✓",IF(N(C160)=0,"– no spend","⚠ add to Campaigns tab")))</f>
        <v/>
      </c>
      <c r="I160" s="83" t="str">
        <f aca="false">IF(C160="","",C160*IF(Settings!$B$25=Settings!$C$6,1,IF(Settings!$B$25="USD",1/INDEX(Settings!$B$29:$B$40,MONTH(A160)),INDEX(Settings!$B$29:$B$40,MONTH(A160)))))</f>
        <v/>
      </c>
    </row>
    <row r="161" customFormat="false" ht="15" hidden="false" customHeight="false" outlineLevel="0" collapsed="false">
      <c r="H161" s="0" t="str">
        <f aca="false">IF(B161="","",IF(COUNTIF(Campaigns!$A$7:$A$300,B161)&gt;0,"✓",IF(N(C161)=0,"– no spend","⚠ add to Campaigns tab")))</f>
        <v/>
      </c>
      <c r="I161" s="83" t="str">
        <f aca="false">IF(C161="","",C161*IF(Settings!$B$25=Settings!$C$6,1,IF(Settings!$B$25="USD",1/INDEX(Settings!$B$29:$B$40,MONTH(A161)),INDEX(Settings!$B$29:$B$40,MONTH(A161)))))</f>
        <v/>
      </c>
    </row>
    <row r="162" customFormat="false" ht="15" hidden="false" customHeight="false" outlineLevel="0" collapsed="false">
      <c r="H162" s="0" t="str">
        <f aca="false">IF(B162="","",IF(COUNTIF(Campaigns!$A$7:$A$300,B162)&gt;0,"✓",IF(N(C162)=0,"– no spend","⚠ add to Campaigns tab")))</f>
        <v/>
      </c>
      <c r="I162" s="83" t="str">
        <f aca="false">IF(C162="","",C162*IF(Settings!$B$25=Settings!$C$6,1,IF(Settings!$B$25="USD",1/INDEX(Settings!$B$29:$B$40,MONTH(A162)),INDEX(Settings!$B$29:$B$40,MONTH(A162)))))</f>
        <v/>
      </c>
    </row>
    <row r="163" customFormat="false" ht="15" hidden="false" customHeight="false" outlineLevel="0" collapsed="false">
      <c r="H163" s="0" t="str">
        <f aca="false">IF(B163="","",IF(COUNTIF(Campaigns!$A$7:$A$300,B163)&gt;0,"✓",IF(N(C163)=0,"– no spend","⚠ add to Campaigns tab")))</f>
        <v/>
      </c>
      <c r="I163" s="83" t="str">
        <f aca="false">IF(C163="","",C163*IF(Settings!$B$25=Settings!$C$6,1,IF(Settings!$B$25="USD",1/INDEX(Settings!$B$29:$B$40,MONTH(A163)),INDEX(Settings!$B$29:$B$40,MONTH(A163)))))</f>
        <v/>
      </c>
    </row>
    <row r="164" customFormat="false" ht="15" hidden="false" customHeight="false" outlineLevel="0" collapsed="false">
      <c r="H164" s="0" t="str">
        <f aca="false">IF(B164="","",IF(COUNTIF(Campaigns!$A$7:$A$300,B164)&gt;0,"✓",IF(N(C164)=0,"– no spend","⚠ add to Campaigns tab")))</f>
        <v/>
      </c>
      <c r="I164" s="83" t="str">
        <f aca="false">IF(C164="","",C164*IF(Settings!$B$25=Settings!$C$6,1,IF(Settings!$B$25="USD",1/INDEX(Settings!$B$29:$B$40,MONTH(A164)),INDEX(Settings!$B$29:$B$40,MONTH(A164)))))</f>
        <v/>
      </c>
    </row>
    <row r="165" customFormat="false" ht="15" hidden="false" customHeight="false" outlineLevel="0" collapsed="false">
      <c r="H165" s="0" t="str">
        <f aca="false">IF(B165="","",IF(COUNTIF(Campaigns!$A$7:$A$300,B165)&gt;0,"✓",IF(N(C165)=0,"– no spend","⚠ add to Campaigns tab")))</f>
        <v/>
      </c>
      <c r="I165" s="83" t="str">
        <f aca="false">IF(C165="","",C165*IF(Settings!$B$25=Settings!$C$6,1,IF(Settings!$B$25="USD",1/INDEX(Settings!$B$29:$B$40,MONTH(A165)),INDEX(Settings!$B$29:$B$40,MONTH(A165)))))</f>
        <v/>
      </c>
    </row>
    <row r="166" customFormat="false" ht="15" hidden="false" customHeight="false" outlineLevel="0" collapsed="false">
      <c r="H166" s="0" t="str">
        <f aca="false">IF(B166="","",IF(COUNTIF(Campaigns!$A$7:$A$300,B166)&gt;0,"✓",IF(N(C166)=0,"– no spend","⚠ add to Campaigns tab")))</f>
        <v/>
      </c>
      <c r="I166" s="83" t="str">
        <f aca="false">IF(C166="","",C166*IF(Settings!$B$25=Settings!$C$6,1,IF(Settings!$B$25="USD",1/INDEX(Settings!$B$29:$B$40,MONTH(A166)),INDEX(Settings!$B$29:$B$40,MONTH(A166)))))</f>
        <v/>
      </c>
    </row>
    <row r="167" customFormat="false" ht="15" hidden="false" customHeight="false" outlineLevel="0" collapsed="false">
      <c r="H167" s="0" t="str">
        <f aca="false">IF(B167="","",IF(COUNTIF(Campaigns!$A$7:$A$300,B167)&gt;0,"✓",IF(N(C167)=0,"– no spend","⚠ add to Campaigns tab")))</f>
        <v/>
      </c>
      <c r="I167" s="83" t="str">
        <f aca="false">IF(C167="","",C167*IF(Settings!$B$25=Settings!$C$6,1,IF(Settings!$B$25="USD",1/INDEX(Settings!$B$29:$B$40,MONTH(A167)),INDEX(Settings!$B$29:$B$40,MONTH(A167)))))</f>
        <v/>
      </c>
    </row>
    <row r="168" customFormat="false" ht="15" hidden="false" customHeight="false" outlineLevel="0" collapsed="false">
      <c r="H168" s="0" t="str">
        <f aca="false">IF(B168="","",IF(COUNTIF(Campaigns!$A$7:$A$300,B168)&gt;0,"✓",IF(N(C168)=0,"– no spend","⚠ add to Campaigns tab")))</f>
        <v/>
      </c>
      <c r="I168" s="83" t="str">
        <f aca="false">IF(C168="","",C168*IF(Settings!$B$25=Settings!$C$6,1,IF(Settings!$B$25="USD",1/INDEX(Settings!$B$29:$B$40,MONTH(A168)),INDEX(Settings!$B$29:$B$40,MONTH(A168)))))</f>
        <v/>
      </c>
    </row>
    <row r="169" customFormat="false" ht="15" hidden="false" customHeight="false" outlineLevel="0" collapsed="false">
      <c r="H169" s="0" t="str">
        <f aca="false">IF(B169="","",IF(COUNTIF(Campaigns!$A$7:$A$300,B169)&gt;0,"✓",IF(N(C169)=0,"– no spend","⚠ add to Campaigns tab")))</f>
        <v/>
      </c>
      <c r="I169" s="83" t="str">
        <f aca="false">IF(C169="","",C169*IF(Settings!$B$25=Settings!$C$6,1,IF(Settings!$B$25="USD",1/INDEX(Settings!$B$29:$B$40,MONTH(A169)),INDEX(Settings!$B$29:$B$40,MONTH(A169)))))</f>
        <v/>
      </c>
    </row>
    <row r="170" customFormat="false" ht="15" hidden="false" customHeight="false" outlineLevel="0" collapsed="false">
      <c r="H170" s="0" t="str">
        <f aca="false">IF(B170="","",IF(COUNTIF(Campaigns!$A$7:$A$300,B170)&gt;0,"✓",IF(N(C170)=0,"– no spend","⚠ add to Campaigns tab")))</f>
        <v/>
      </c>
      <c r="I170" s="83" t="str">
        <f aca="false">IF(C170="","",C170*IF(Settings!$B$25=Settings!$C$6,1,IF(Settings!$B$25="USD",1/INDEX(Settings!$B$29:$B$40,MONTH(A170)),INDEX(Settings!$B$29:$B$40,MONTH(A170)))))</f>
        <v/>
      </c>
    </row>
    <row r="171" customFormat="false" ht="15" hidden="false" customHeight="false" outlineLevel="0" collapsed="false">
      <c r="H171" s="0" t="str">
        <f aca="false">IF(B171="","",IF(COUNTIF(Campaigns!$A$7:$A$300,B171)&gt;0,"✓",IF(N(C171)=0,"– no spend","⚠ add to Campaigns tab")))</f>
        <v/>
      </c>
      <c r="I171" s="83" t="str">
        <f aca="false">IF(C171="","",C171*IF(Settings!$B$25=Settings!$C$6,1,IF(Settings!$B$25="USD",1/INDEX(Settings!$B$29:$B$40,MONTH(A171)),INDEX(Settings!$B$29:$B$40,MONTH(A171)))))</f>
        <v/>
      </c>
    </row>
    <row r="172" customFormat="false" ht="15" hidden="false" customHeight="false" outlineLevel="0" collapsed="false">
      <c r="H172" s="0" t="str">
        <f aca="false">IF(B172="","",IF(COUNTIF(Campaigns!$A$7:$A$300,B172)&gt;0,"✓",IF(N(C172)=0,"– no spend","⚠ add to Campaigns tab")))</f>
        <v/>
      </c>
      <c r="I172" s="83" t="str">
        <f aca="false">IF(C172="","",C172*IF(Settings!$B$25=Settings!$C$6,1,IF(Settings!$B$25="USD",1/INDEX(Settings!$B$29:$B$40,MONTH(A172)),INDEX(Settings!$B$29:$B$40,MONTH(A172)))))</f>
        <v/>
      </c>
    </row>
    <row r="173" customFormat="false" ht="15" hidden="false" customHeight="false" outlineLevel="0" collapsed="false">
      <c r="H173" s="0" t="str">
        <f aca="false">IF(B173="","",IF(COUNTIF(Campaigns!$A$7:$A$300,B173)&gt;0,"✓",IF(N(C173)=0,"– no spend","⚠ add to Campaigns tab")))</f>
        <v/>
      </c>
      <c r="I173" s="83" t="str">
        <f aca="false">IF(C173="","",C173*IF(Settings!$B$25=Settings!$C$6,1,IF(Settings!$B$25="USD",1/INDEX(Settings!$B$29:$B$40,MONTH(A173)),INDEX(Settings!$B$29:$B$40,MONTH(A173)))))</f>
        <v/>
      </c>
    </row>
    <row r="174" customFormat="false" ht="15" hidden="false" customHeight="false" outlineLevel="0" collapsed="false">
      <c r="H174" s="0" t="str">
        <f aca="false">IF(B174="","",IF(COUNTIF(Campaigns!$A$7:$A$300,B174)&gt;0,"✓",IF(N(C174)=0,"– no spend","⚠ add to Campaigns tab")))</f>
        <v/>
      </c>
      <c r="I174" s="83" t="str">
        <f aca="false">IF(C174="","",C174*IF(Settings!$B$25=Settings!$C$6,1,IF(Settings!$B$25="USD",1/INDEX(Settings!$B$29:$B$40,MONTH(A174)),INDEX(Settings!$B$29:$B$40,MONTH(A174)))))</f>
        <v/>
      </c>
    </row>
    <row r="175" customFormat="false" ht="15" hidden="false" customHeight="false" outlineLevel="0" collapsed="false">
      <c r="H175" s="0" t="str">
        <f aca="false">IF(B175="","",IF(COUNTIF(Campaigns!$A$7:$A$300,B175)&gt;0,"✓",IF(N(C175)=0,"– no spend","⚠ add to Campaigns tab")))</f>
        <v/>
      </c>
      <c r="I175" s="83" t="str">
        <f aca="false">IF(C175="","",C175*IF(Settings!$B$25=Settings!$C$6,1,IF(Settings!$B$25="USD",1/INDEX(Settings!$B$29:$B$40,MONTH(A175)),INDEX(Settings!$B$29:$B$40,MONTH(A175)))))</f>
        <v/>
      </c>
    </row>
    <row r="176" customFormat="false" ht="15" hidden="false" customHeight="false" outlineLevel="0" collapsed="false">
      <c r="H176" s="0" t="str">
        <f aca="false">IF(B176="","",IF(COUNTIF(Campaigns!$A$7:$A$300,B176)&gt;0,"✓",IF(N(C176)=0,"– no spend","⚠ add to Campaigns tab")))</f>
        <v/>
      </c>
      <c r="I176" s="83" t="str">
        <f aca="false">IF(C176="","",C176*IF(Settings!$B$25=Settings!$C$6,1,IF(Settings!$B$25="USD",1/INDEX(Settings!$B$29:$B$40,MONTH(A176)),INDEX(Settings!$B$29:$B$40,MONTH(A176)))))</f>
        <v/>
      </c>
    </row>
    <row r="177" customFormat="false" ht="15" hidden="false" customHeight="false" outlineLevel="0" collapsed="false">
      <c r="H177" s="0" t="str">
        <f aca="false">IF(B177="","",IF(COUNTIF(Campaigns!$A$7:$A$300,B177)&gt;0,"✓",IF(N(C177)=0,"– no spend","⚠ add to Campaigns tab")))</f>
        <v/>
      </c>
      <c r="I177" s="83" t="str">
        <f aca="false">IF(C177="","",C177*IF(Settings!$B$25=Settings!$C$6,1,IF(Settings!$B$25="USD",1/INDEX(Settings!$B$29:$B$40,MONTH(A177)),INDEX(Settings!$B$29:$B$40,MONTH(A177)))))</f>
        <v/>
      </c>
    </row>
    <row r="178" customFormat="false" ht="15" hidden="false" customHeight="false" outlineLevel="0" collapsed="false">
      <c r="H178" s="0" t="str">
        <f aca="false">IF(B178="","",IF(COUNTIF(Campaigns!$A$7:$A$300,B178)&gt;0,"✓",IF(N(C178)=0,"– no spend","⚠ add to Campaigns tab")))</f>
        <v/>
      </c>
      <c r="I178" s="83" t="str">
        <f aca="false">IF(C178="","",C178*IF(Settings!$B$25=Settings!$C$6,1,IF(Settings!$B$25="USD",1/INDEX(Settings!$B$29:$B$40,MONTH(A178)),INDEX(Settings!$B$29:$B$40,MONTH(A178)))))</f>
        <v/>
      </c>
    </row>
    <row r="179" customFormat="false" ht="15" hidden="false" customHeight="false" outlineLevel="0" collapsed="false">
      <c r="H179" s="0" t="str">
        <f aca="false">IF(B179="","",IF(COUNTIF(Campaigns!$A$7:$A$300,B179)&gt;0,"✓",IF(N(C179)=0,"– no spend","⚠ add to Campaigns tab")))</f>
        <v/>
      </c>
      <c r="I179" s="83" t="str">
        <f aca="false">IF(C179="","",C179*IF(Settings!$B$25=Settings!$C$6,1,IF(Settings!$B$25="USD",1/INDEX(Settings!$B$29:$B$40,MONTH(A179)),INDEX(Settings!$B$29:$B$40,MONTH(A179)))))</f>
        <v/>
      </c>
    </row>
    <row r="180" customFormat="false" ht="15" hidden="false" customHeight="false" outlineLevel="0" collapsed="false">
      <c r="H180" s="0" t="str">
        <f aca="false">IF(B180="","",IF(COUNTIF(Campaigns!$A$7:$A$300,B180)&gt;0,"✓",IF(N(C180)=0,"– no spend","⚠ add to Campaigns tab")))</f>
        <v/>
      </c>
      <c r="I180" s="83" t="str">
        <f aca="false">IF(C180="","",C180*IF(Settings!$B$25=Settings!$C$6,1,IF(Settings!$B$25="USD",1/INDEX(Settings!$B$29:$B$40,MONTH(A180)),INDEX(Settings!$B$29:$B$40,MONTH(A180)))))</f>
        <v/>
      </c>
    </row>
    <row r="181" customFormat="false" ht="15" hidden="false" customHeight="false" outlineLevel="0" collapsed="false">
      <c r="H181" s="0" t="str">
        <f aca="false">IF(B181="","",IF(COUNTIF(Campaigns!$A$7:$A$300,B181)&gt;0,"✓",IF(N(C181)=0,"– no spend","⚠ add to Campaigns tab")))</f>
        <v/>
      </c>
      <c r="I181" s="83" t="str">
        <f aca="false">IF(C181="","",C181*IF(Settings!$B$25=Settings!$C$6,1,IF(Settings!$B$25="USD",1/INDEX(Settings!$B$29:$B$40,MONTH(A181)),INDEX(Settings!$B$29:$B$40,MONTH(A181)))))</f>
        <v/>
      </c>
    </row>
    <row r="182" customFormat="false" ht="15" hidden="false" customHeight="false" outlineLevel="0" collapsed="false">
      <c r="H182" s="0" t="str">
        <f aca="false">IF(B182="","",IF(COUNTIF(Campaigns!$A$7:$A$300,B182)&gt;0,"✓",IF(N(C182)=0,"– no spend","⚠ add to Campaigns tab")))</f>
        <v/>
      </c>
      <c r="I182" s="83" t="str">
        <f aca="false">IF(C182="","",C182*IF(Settings!$B$25=Settings!$C$6,1,IF(Settings!$B$25="USD",1/INDEX(Settings!$B$29:$B$40,MONTH(A182)),INDEX(Settings!$B$29:$B$40,MONTH(A182)))))</f>
        <v/>
      </c>
    </row>
    <row r="183" customFormat="false" ht="15" hidden="false" customHeight="false" outlineLevel="0" collapsed="false">
      <c r="H183" s="0" t="str">
        <f aca="false">IF(B183="","",IF(COUNTIF(Campaigns!$A$7:$A$300,B183)&gt;0,"✓",IF(N(C183)=0,"– no spend","⚠ add to Campaigns tab")))</f>
        <v/>
      </c>
      <c r="I183" s="83" t="str">
        <f aca="false">IF(C183="","",C183*IF(Settings!$B$25=Settings!$C$6,1,IF(Settings!$B$25="USD",1/INDEX(Settings!$B$29:$B$40,MONTH(A183)),INDEX(Settings!$B$29:$B$40,MONTH(A183)))))</f>
        <v/>
      </c>
    </row>
    <row r="184" customFormat="false" ht="15" hidden="false" customHeight="false" outlineLevel="0" collapsed="false">
      <c r="H184" s="0" t="str">
        <f aca="false">IF(B184="","",IF(COUNTIF(Campaigns!$A$7:$A$300,B184)&gt;0,"✓",IF(N(C184)=0,"– no spend","⚠ add to Campaigns tab")))</f>
        <v/>
      </c>
      <c r="I184" s="83" t="str">
        <f aca="false">IF(C184="","",C184*IF(Settings!$B$25=Settings!$C$6,1,IF(Settings!$B$25="USD",1/INDEX(Settings!$B$29:$B$40,MONTH(A184)),INDEX(Settings!$B$29:$B$40,MONTH(A184)))))</f>
        <v/>
      </c>
    </row>
    <row r="185" customFormat="false" ht="15" hidden="false" customHeight="false" outlineLevel="0" collapsed="false">
      <c r="H185" s="0" t="str">
        <f aca="false">IF(B185="","",IF(COUNTIF(Campaigns!$A$7:$A$300,B185)&gt;0,"✓",IF(N(C185)=0,"– no spend","⚠ add to Campaigns tab")))</f>
        <v/>
      </c>
      <c r="I185" s="83" t="str">
        <f aca="false">IF(C185="","",C185*IF(Settings!$B$25=Settings!$C$6,1,IF(Settings!$B$25="USD",1/INDEX(Settings!$B$29:$B$40,MONTH(A185)),INDEX(Settings!$B$29:$B$40,MONTH(A185)))))</f>
        <v/>
      </c>
    </row>
    <row r="186" customFormat="false" ht="15" hidden="false" customHeight="false" outlineLevel="0" collapsed="false">
      <c r="H186" s="0" t="str">
        <f aca="false">IF(B186="","",IF(COUNTIF(Campaigns!$A$7:$A$300,B186)&gt;0,"✓",IF(N(C186)=0,"– no spend","⚠ add to Campaigns tab")))</f>
        <v/>
      </c>
      <c r="I186" s="83" t="str">
        <f aca="false">IF(C186="","",C186*IF(Settings!$B$25=Settings!$C$6,1,IF(Settings!$B$25="USD",1/INDEX(Settings!$B$29:$B$40,MONTH(A186)),INDEX(Settings!$B$29:$B$40,MONTH(A186)))))</f>
        <v/>
      </c>
    </row>
    <row r="187" customFormat="false" ht="15" hidden="false" customHeight="false" outlineLevel="0" collapsed="false">
      <c r="H187" s="0" t="str">
        <f aca="false">IF(B187="","",IF(COUNTIF(Campaigns!$A$7:$A$300,B187)&gt;0,"✓",IF(N(C187)=0,"– no spend","⚠ add to Campaigns tab")))</f>
        <v/>
      </c>
      <c r="I187" s="83" t="str">
        <f aca="false">IF(C187="","",C187*IF(Settings!$B$25=Settings!$C$6,1,IF(Settings!$B$25="USD",1/INDEX(Settings!$B$29:$B$40,MONTH(A187)),INDEX(Settings!$B$29:$B$40,MONTH(A187)))))</f>
        <v/>
      </c>
    </row>
    <row r="188" customFormat="false" ht="15" hidden="false" customHeight="false" outlineLevel="0" collapsed="false">
      <c r="H188" s="0" t="str">
        <f aca="false">IF(B188="","",IF(COUNTIF(Campaigns!$A$7:$A$300,B188)&gt;0,"✓",IF(N(C188)=0,"– no spend","⚠ add to Campaigns tab")))</f>
        <v/>
      </c>
      <c r="I188" s="83" t="str">
        <f aca="false">IF(C188="","",C188*IF(Settings!$B$25=Settings!$C$6,1,IF(Settings!$B$25="USD",1/INDEX(Settings!$B$29:$B$40,MONTH(A188)),INDEX(Settings!$B$29:$B$40,MONTH(A188)))))</f>
        <v/>
      </c>
    </row>
    <row r="189" customFormat="false" ht="15" hidden="false" customHeight="false" outlineLevel="0" collapsed="false">
      <c r="H189" s="0" t="str">
        <f aca="false">IF(B189="","",IF(COUNTIF(Campaigns!$A$7:$A$300,B189)&gt;0,"✓",IF(N(C189)=0,"– no spend","⚠ add to Campaigns tab")))</f>
        <v/>
      </c>
      <c r="I189" s="83" t="str">
        <f aca="false">IF(C189="","",C189*IF(Settings!$B$25=Settings!$C$6,1,IF(Settings!$B$25="USD",1/INDEX(Settings!$B$29:$B$40,MONTH(A189)),INDEX(Settings!$B$29:$B$40,MONTH(A189)))))</f>
        <v/>
      </c>
    </row>
    <row r="190" customFormat="false" ht="15" hidden="false" customHeight="false" outlineLevel="0" collapsed="false">
      <c r="H190" s="0" t="str">
        <f aca="false">IF(B190="","",IF(COUNTIF(Campaigns!$A$7:$A$300,B190)&gt;0,"✓",IF(N(C190)=0,"– no spend","⚠ add to Campaigns tab")))</f>
        <v/>
      </c>
      <c r="I190" s="83" t="str">
        <f aca="false">IF(C190="","",C190*IF(Settings!$B$25=Settings!$C$6,1,IF(Settings!$B$25="USD",1/INDEX(Settings!$B$29:$B$40,MONTH(A190)),INDEX(Settings!$B$29:$B$40,MONTH(A190)))))</f>
        <v/>
      </c>
    </row>
    <row r="191" customFormat="false" ht="15" hidden="false" customHeight="false" outlineLevel="0" collapsed="false">
      <c r="H191" s="0" t="str">
        <f aca="false">IF(B191="","",IF(COUNTIF(Campaigns!$A$7:$A$300,B191)&gt;0,"✓",IF(N(C191)=0,"– no spend","⚠ add to Campaigns tab")))</f>
        <v/>
      </c>
      <c r="I191" s="83" t="str">
        <f aca="false">IF(C191="","",C191*IF(Settings!$B$25=Settings!$C$6,1,IF(Settings!$B$25="USD",1/INDEX(Settings!$B$29:$B$40,MONTH(A191)),INDEX(Settings!$B$29:$B$40,MONTH(A191)))))</f>
        <v/>
      </c>
    </row>
    <row r="192" customFormat="false" ht="15" hidden="false" customHeight="false" outlineLevel="0" collapsed="false">
      <c r="H192" s="0" t="str">
        <f aca="false">IF(B192="","",IF(COUNTIF(Campaigns!$A$7:$A$300,B192)&gt;0,"✓",IF(N(C192)=0,"– no spend","⚠ add to Campaigns tab")))</f>
        <v/>
      </c>
      <c r="I192" s="83" t="str">
        <f aca="false">IF(C192="","",C192*IF(Settings!$B$25=Settings!$C$6,1,IF(Settings!$B$25="USD",1/INDEX(Settings!$B$29:$B$40,MONTH(A192)),INDEX(Settings!$B$29:$B$40,MONTH(A192)))))</f>
        <v/>
      </c>
    </row>
    <row r="193" customFormat="false" ht="15" hidden="false" customHeight="false" outlineLevel="0" collapsed="false">
      <c r="H193" s="0" t="str">
        <f aca="false">IF(B193="","",IF(COUNTIF(Campaigns!$A$7:$A$300,B193)&gt;0,"✓",IF(N(C193)=0,"– no spend","⚠ add to Campaigns tab")))</f>
        <v/>
      </c>
      <c r="I193" s="83" t="str">
        <f aca="false">IF(C193="","",C193*IF(Settings!$B$25=Settings!$C$6,1,IF(Settings!$B$25="USD",1/INDEX(Settings!$B$29:$B$40,MONTH(A193)),INDEX(Settings!$B$29:$B$40,MONTH(A193)))))</f>
        <v/>
      </c>
    </row>
    <row r="194" customFormat="false" ht="15" hidden="false" customHeight="false" outlineLevel="0" collapsed="false">
      <c r="H194" s="0" t="str">
        <f aca="false">IF(B194="","",IF(COUNTIF(Campaigns!$A$7:$A$300,B194)&gt;0,"✓",IF(N(C194)=0,"– no spend","⚠ add to Campaigns tab")))</f>
        <v/>
      </c>
      <c r="I194" s="83" t="str">
        <f aca="false">IF(C194="","",C194*IF(Settings!$B$25=Settings!$C$6,1,IF(Settings!$B$25="USD",1/INDEX(Settings!$B$29:$B$40,MONTH(A194)),INDEX(Settings!$B$29:$B$40,MONTH(A194)))))</f>
        <v/>
      </c>
    </row>
    <row r="195" customFormat="false" ht="15" hidden="false" customHeight="false" outlineLevel="0" collapsed="false">
      <c r="H195" s="0" t="str">
        <f aca="false">IF(B195="","",IF(COUNTIF(Campaigns!$A$7:$A$300,B195)&gt;0,"✓",IF(N(C195)=0,"– no spend","⚠ add to Campaigns tab")))</f>
        <v/>
      </c>
      <c r="I195" s="83" t="str">
        <f aca="false">IF(C195="","",C195*IF(Settings!$B$25=Settings!$C$6,1,IF(Settings!$B$25="USD",1/INDEX(Settings!$B$29:$B$40,MONTH(A195)),INDEX(Settings!$B$29:$B$40,MONTH(A195)))))</f>
        <v/>
      </c>
    </row>
    <row r="196" customFormat="false" ht="15" hidden="false" customHeight="false" outlineLevel="0" collapsed="false">
      <c r="H196" s="0" t="str">
        <f aca="false">IF(B196="","",IF(COUNTIF(Campaigns!$A$7:$A$300,B196)&gt;0,"✓",IF(N(C196)=0,"– no spend","⚠ add to Campaigns tab")))</f>
        <v/>
      </c>
      <c r="I196" s="83" t="str">
        <f aca="false">IF(C196="","",C196*IF(Settings!$B$25=Settings!$C$6,1,IF(Settings!$B$25="USD",1/INDEX(Settings!$B$29:$B$40,MONTH(A196)),INDEX(Settings!$B$29:$B$40,MONTH(A196)))))</f>
        <v/>
      </c>
    </row>
    <row r="197" customFormat="false" ht="15" hidden="false" customHeight="false" outlineLevel="0" collapsed="false">
      <c r="H197" s="0" t="str">
        <f aca="false">IF(B197="","",IF(COUNTIF(Campaigns!$A$7:$A$300,B197)&gt;0,"✓",IF(N(C197)=0,"– no spend","⚠ add to Campaigns tab")))</f>
        <v/>
      </c>
      <c r="I197" s="83" t="str">
        <f aca="false">IF(C197="","",C197*IF(Settings!$B$25=Settings!$C$6,1,IF(Settings!$B$25="USD",1/INDEX(Settings!$B$29:$B$40,MONTH(A197)),INDEX(Settings!$B$29:$B$40,MONTH(A197)))))</f>
        <v/>
      </c>
    </row>
    <row r="198" customFormat="false" ht="15" hidden="false" customHeight="false" outlineLevel="0" collapsed="false">
      <c r="H198" s="0" t="str">
        <f aca="false">IF(B198="","",IF(COUNTIF(Campaigns!$A$7:$A$300,B198)&gt;0,"✓",IF(N(C198)=0,"– no spend","⚠ add to Campaigns tab")))</f>
        <v/>
      </c>
      <c r="I198" s="83" t="str">
        <f aca="false">IF(C198="","",C198*IF(Settings!$B$25=Settings!$C$6,1,IF(Settings!$B$25="USD",1/INDEX(Settings!$B$29:$B$40,MONTH(A198)),INDEX(Settings!$B$29:$B$40,MONTH(A198)))))</f>
        <v/>
      </c>
    </row>
    <row r="199" customFormat="false" ht="15" hidden="false" customHeight="false" outlineLevel="0" collapsed="false">
      <c r="H199" s="0" t="str">
        <f aca="false">IF(B199="","",IF(COUNTIF(Campaigns!$A$7:$A$300,B199)&gt;0,"✓",IF(N(C199)=0,"– no spend","⚠ add to Campaigns tab")))</f>
        <v/>
      </c>
      <c r="I199" s="83" t="str">
        <f aca="false">IF(C199="","",C199*IF(Settings!$B$25=Settings!$C$6,1,IF(Settings!$B$25="USD",1/INDEX(Settings!$B$29:$B$40,MONTH(A199)),INDEX(Settings!$B$29:$B$40,MONTH(A199)))))</f>
        <v/>
      </c>
    </row>
    <row r="200" customFormat="false" ht="15" hidden="false" customHeight="false" outlineLevel="0" collapsed="false">
      <c r="H200" s="0" t="str">
        <f aca="false">IF(B200="","",IF(COUNTIF(Campaigns!$A$7:$A$300,B200)&gt;0,"✓",IF(N(C200)=0,"– no spend","⚠ add to Campaigns tab")))</f>
        <v/>
      </c>
      <c r="I200" s="83" t="str">
        <f aca="false">IF(C200="","",C200*IF(Settings!$B$25=Settings!$C$6,1,IF(Settings!$B$25="USD",1/INDEX(Settings!$B$29:$B$40,MONTH(A200)),INDEX(Settings!$B$29:$B$40,MONTH(A200)))))</f>
        <v/>
      </c>
    </row>
    <row r="201" customFormat="false" ht="15" hidden="false" customHeight="false" outlineLevel="0" collapsed="false">
      <c r="H201" s="0" t="str">
        <f aca="false">IF(B201="","",IF(COUNTIF(Campaigns!$A$7:$A$300,B201)&gt;0,"✓",IF(N(C201)=0,"– no spend","⚠ add to Campaigns tab")))</f>
        <v/>
      </c>
      <c r="I201" s="83" t="str">
        <f aca="false">IF(C201="","",C201*IF(Settings!$B$25=Settings!$C$6,1,IF(Settings!$B$25="USD",1/INDEX(Settings!$B$29:$B$40,MONTH(A201)),INDEX(Settings!$B$29:$B$40,MONTH(A201)))))</f>
        <v/>
      </c>
    </row>
    <row r="202" customFormat="false" ht="15" hidden="false" customHeight="false" outlineLevel="0" collapsed="false">
      <c r="H202" s="0" t="str">
        <f aca="false">IF(B202="","",IF(COUNTIF(Campaigns!$A$7:$A$300,B202)&gt;0,"✓",IF(N(C202)=0,"– no spend","⚠ add to Campaigns tab")))</f>
        <v/>
      </c>
      <c r="I202" s="83" t="str">
        <f aca="false">IF(C202="","",C202*IF(Settings!$B$25=Settings!$C$6,1,IF(Settings!$B$25="USD",1/INDEX(Settings!$B$29:$B$40,MONTH(A202)),INDEX(Settings!$B$29:$B$40,MONTH(A202)))))</f>
        <v/>
      </c>
    </row>
    <row r="203" customFormat="false" ht="15" hidden="false" customHeight="false" outlineLevel="0" collapsed="false">
      <c r="H203" s="0" t="str">
        <f aca="false">IF(B203="","",IF(COUNTIF(Campaigns!$A$7:$A$300,B203)&gt;0,"✓",IF(N(C203)=0,"– no spend","⚠ add to Campaigns tab")))</f>
        <v/>
      </c>
      <c r="I203" s="83" t="str">
        <f aca="false">IF(C203="","",C203*IF(Settings!$B$25=Settings!$C$6,1,IF(Settings!$B$25="USD",1/INDEX(Settings!$B$29:$B$40,MONTH(A203)),INDEX(Settings!$B$29:$B$40,MONTH(A203)))))</f>
        <v/>
      </c>
    </row>
    <row r="204" customFormat="false" ht="15" hidden="false" customHeight="false" outlineLevel="0" collapsed="false">
      <c r="H204" s="0" t="str">
        <f aca="false">IF(B204="","",IF(COUNTIF(Campaigns!$A$7:$A$300,B204)&gt;0,"✓",IF(N(C204)=0,"– no spend","⚠ add to Campaigns tab")))</f>
        <v/>
      </c>
      <c r="I204" s="83" t="str">
        <f aca="false">IF(C204="","",C204*IF(Settings!$B$25=Settings!$C$6,1,IF(Settings!$B$25="USD",1/INDEX(Settings!$B$29:$B$40,MONTH(A204)),INDEX(Settings!$B$29:$B$40,MONTH(A204)))))</f>
        <v/>
      </c>
    </row>
    <row r="205" customFormat="false" ht="15" hidden="false" customHeight="false" outlineLevel="0" collapsed="false">
      <c r="H205" s="0" t="str">
        <f aca="false">IF(B205="","",IF(COUNTIF(Campaigns!$A$7:$A$300,B205)&gt;0,"✓",IF(N(C205)=0,"– no spend","⚠ add to Campaigns tab")))</f>
        <v/>
      </c>
      <c r="I205" s="83" t="str">
        <f aca="false">IF(C205="","",C205*IF(Settings!$B$25=Settings!$C$6,1,IF(Settings!$B$25="USD",1/INDEX(Settings!$B$29:$B$40,MONTH(A205)),INDEX(Settings!$B$29:$B$40,MONTH(A205)))))</f>
        <v/>
      </c>
    </row>
    <row r="206" customFormat="false" ht="15" hidden="false" customHeight="false" outlineLevel="0" collapsed="false">
      <c r="H206" s="0" t="str">
        <f aca="false">IF(B206="","",IF(COUNTIF(Campaigns!$A$7:$A$300,B206)&gt;0,"✓",IF(N(C206)=0,"– no spend","⚠ add to Campaigns tab")))</f>
        <v/>
      </c>
      <c r="I206" s="83" t="str">
        <f aca="false">IF(C206="","",C206*IF(Settings!$B$25=Settings!$C$6,1,IF(Settings!$B$25="USD",1/INDEX(Settings!$B$29:$B$40,MONTH(A206)),INDEX(Settings!$B$29:$B$40,MONTH(A206)))))</f>
        <v/>
      </c>
    </row>
    <row r="207" customFormat="false" ht="15" hidden="false" customHeight="false" outlineLevel="0" collapsed="false">
      <c r="H207" s="0" t="str">
        <f aca="false">IF(B207="","",IF(COUNTIF(Campaigns!$A$7:$A$300,B207)&gt;0,"✓",IF(N(C207)=0,"– no spend","⚠ add to Campaigns tab")))</f>
        <v/>
      </c>
      <c r="I207" s="83" t="str">
        <f aca="false">IF(C207="","",C207*IF(Settings!$B$25=Settings!$C$6,1,IF(Settings!$B$25="USD",1/INDEX(Settings!$B$29:$B$40,MONTH(A207)),INDEX(Settings!$B$29:$B$40,MONTH(A207)))))</f>
        <v/>
      </c>
    </row>
    <row r="208" customFormat="false" ht="15" hidden="false" customHeight="false" outlineLevel="0" collapsed="false">
      <c r="H208" s="0" t="str">
        <f aca="false">IF(B208="","",IF(COUNTIF(Campaigns!$A$7:$A$300,B208)&gt;0,"✓",IF(N(C208)=0,"– no spend","⚠ add to Campaigns tab")))</f>
        <v/>
      </c>
      <c r="I208" s="83" t="str">
        <f aca="false">IF(C208="","",C208*IF(Settings!$B$25=Settings!$C$6,1,IF(Settings!$B$25="USD",1/INDEX(Settings!$B$29:$B$40,MONTH(A208)),INDEX(Settings!$B$29:$B$40,MONTH(A208)))))</f>
        <v/>
      </c>
    </row>
    <row r="209" customFormat="false" ht="15" hidden="false" customHeight="false" outlineLevel="0" collapsed="false">
      <c r="H209" s="0" t="str">
        <f aca="false">IF(B209="","",IF(COUNTIF(Campaigns!$A$7:$A$300,B209)&gt;0,"✓",IF(N(C209)=0,"– no spend","⚠ add to Campaigns tab")))</f>
        <v/>
      </c>
      <c r="I209" s="83" t="str">
        <f aca="false">IF(C209="","",C209*IF(Settings!$B$25=Settings!$C$6,1,IF(Settings!$B$25="USD",1/INDEX(Settings!$B$29:$B$40,MONTH(A209)),INDEX(Settings!$B$29:$B$40,MONTH(A209)))))</f>
        <v/>
      </c>
    </row>
    <row r="210" customFormat="false" ht="15" hidden="false" customHeight="false" outlineLevel="0" collapsed="false">
      <c r="H210" s="0" t="str">
        <f aca="false">IF(B210="","",IF(COUNTIF(Campaigns!$A$7:$A$300,B210)&gt;0,"✓",IF(N(C210)=0,"– no spend","⚠ add to Campaigns tab")))</f>
        <v/>
      </c>
      <c r="I210" s="83" t="str">
        <f aca="false">IF(C210="","",C210*IF(Settings!$B$25=Settings!$C$6,1,IF(Settings!$B$25="USD",1/INDEX(Settings!$B$29:$B$40,MONTH(A210)),INDEX(Settings!$B$29:$B$40,MONTH(A210)))))</f>
        <v/>
      </c>
    </row>
    <row r="211" customFormat="false" ht="15" hidden="false" customHeight="false" outlineLevel="0" collapsed="false">
      <c r="H211" s="0" t="str">
        <f aca="false">IF(B211="","",IF(COUNTIF(Campaigns!$A$7:$A$300,B211)&gt;0,"✓",IF(N(C211)=0,"– no spend","⚠ add to Campaigns tab")))</f>
        <v/>
      </c>
      <c r="I211" s="83" t="str">
        <f aca="false">IF(C211="","",C211*IF(Settings!$B$25=Settings!$C$6,1,IF(Settings!$B$25="USD",1/INDEX(Settings!$B$29:$B$40,MONTH(A211)),INDEX(Settings!$B$29:$B$40,MONTH(A211)))))</f>
        <v/>
      </c>
    </row>
    <row r="212" customFormat="false" ht="15" hidden="false" customHeight="false" outlineLevel="0" collapsed="false">
      <c r="H212" s="0" t="str">
        <f aca="false">IF(B212="","",IF(COUNTIF(Campaigns!$A$7:$A$300,B212)&gt;0,"✓",IF(N(C212)=0,"– no spend","⚠ add to Campaigns tab")))</f>
        <v/>
      </c>
      <c r="I212" s="83" t="str">
        <f aca="false">IF(C212="","",C212*IF(Settings!$B$25=Settings!$C$6,1,IF(Settings!$B$25="USD",1/INDEX(Settings!$B$29:$B$40,MONTH(A212)),INDEX(Settings!$B$29:$B$40,MONTH(A212)))))</f>
        <v/>
      </c>
    </row>
    <row r="213" customFormat="false" ht="15" hidden="false" customHeight="false" outlineLevel="0" collapsed="false">
      <c r="H213" s="0" t="str">
        <f aca="false">IF(B213="","",IF(COUNTIF(Campaigns!$A$7:$A$300,B213)&gt;0,"✓",IF(N(C213)=0,"– no spend","⚠ add to Campaigns tab")))</f>
        <v/>
      </c>
      <c r="I213" s="83" t="str">
        <f aca="false">IF(C213="","",C213*IF(Settings!$B$25=Settings!$C$6,1,IF(Settings!$B$25="USD",1/INDEX(Settings!$B$29:$B$40,MONTH(A213)),INDEX(Settings!$B$29:$B$40,MONTH(A213)))))</f>
        <v/>
      </c>
    </row>
    <row r="214" customFormat="false" ht="15" hidden="false" customHeight="false" outlineLevel="0" collapsed="false">
      <c r="H214" s="0" t="str">
        <f aca="false">IF(B214="","",IF(COUNTIF(Campaigns!$A$7:$A$300,B214)&gt;0,"✓",IF(N(C214)=0,"– no spend","⚠ add to Campaigns tab")))</f>
        <v/>
      </c>
      <c r="I214" s="83" t="str">
        <f aca="false">IF(C214="","",C214*IF(Settings!$B$25=Settings!$C$6,1,IF(Settings!$B$25="USD",1/INDEX(Settings!$B$29:$B$40,MONTH(A214)),INDEX(Settings!$B$29:$B$40,MONTH(A214)))))</f>
        <v/>
      </c>
    </row>
    <row r="215" customFormat="false" ht="15" hidden="false" customHeight="false" outlineLevel="0" collapsed="false">
      <c r="H215" s="0" t="str">
        <f aca="false">IF(B215="","",IF(COUNTIF(Campaigns!$A$7:$A$300,B215)&gt;0,"✓",IF(N(C215)=0,"– no spend","⚠ add to Campaigns tab")))</f>
        <v/>
      </c>
      <c r="I215" s="83" t="str">
        <f aca="false">IF(C215="","",C215*IF(Settings!$B$25=Settings!$C$6,1,IF(Settings!$B$25="USD",1/INDEX(Settings!$B$29:$B$40,MONTH(A215)),INDEX(Settings!$B$29:$B$40,MONTH(A215)))))</f>
        <v/>
      </c>
    </row>
    <row r="216" customFormat="false" ht="15" hidden="false" customHeight="false" outlineLevel="0" collapsed="false">
      <c r="H216" s="0" t="str">
        <f aca="false">IF(B216="","",IF(COUNTIF(Campaigns!$A$7:$A$300,B216)&gt;0,"✓",IF(N(C216)=0,"– no spend","⚠ add to Campaigns tab")))</f>
        <v/>
      </c>
      <c r="I216" s="83" t="str">
        <f aca="false">IF(C216="","",C216*IF(Settings!$B$25=Settings!$C$6,1,IF(Settings!$B$25="USD",1/INDEX(Settings!$B$29:$B$40,MONTH(A216)),INDEX(Settings!$B$29:$B$40,MONTH(A216)))))</f>
        <v/>
      </c>
    </row>
    <row r="217" customFormat="false" ht="15" hidden="false" customHeight="false" outlineLevel="0" collapsed="false">
      <c r="H217" s="0" t="str">
        <f aca="false">IF(B217="","",IF(COUNTIF(Campaigns!$A$7:$A$300,B217)&gt;0,"✓",IF(N(C217)=0,"– no spend","⚠ add to Campaigns tab")))</f>
        <v/>
      </c>
      <c r="I217" s="83" t="str">
        <f aca="false">IF(C217="","",C217*IF(Settings!$B$25=Settings!$C$6,1,IF(Settings!$B$25="USD",1/INDEX(Settings!$B$29:$B$40,MONTH(A217)),INDEX(Settings!$B$29:$B$40,MONTH(A217)))))</f>
        <v/>
      </c>
    </row>
    <row r="218" customFormat="false" ht="15" hidden="false" customHeight="false" outlineLevel="0" collapsed="false">
      <c r="H218" s="0" t="str">
        <f aca="false">IF(B218="","",IF(COUNTIF(Campaigns!$A$7:$A$300,B218)&gt;0,"✓",IF(N(C218)=0,"– no spend","⚠ add to Campaigns tab")))</f>
        <v/>
      </c>
      <c r="I218" s="83" t="str">
        <f aca="false">IF(C218="","",C218*IF(Settings!$B$25=Settings!$C$6,1,IF(Settings!$B$25="USD",1/INDEX(Settings!$B$29:$B$40,MONTH(A218)),INDEX(Settings!$B$29:$B$40,MONTH(A218)))))</f>
        <v/>
      </c>
    </row>
    <row r="219" customFormat="false" ht="15" hidden="false" customHeight="false" outlineLevel="0" collapsed="false">
      <c r="H219" s="0" t="str">
        <f aca="false">IF(B219="","",IF(COUNTIF(Campaigns!$A$7:$A$300,B219)&gt;0,"✓",IF(N(C219)=0,"– no spend","⚠ add to Campaigns tab")))</f>
        <v/>
      </c>
      <c r="I219" s="83" t="str">
        <f aca="false">IF(C219="","",C219*IF(Settings!$B$25=Settings!$C$6,1,IF(Settings!$B$25="USD",1/INDEX(Settings!$B$29:$B$40,MONTH(A219)),INDEX(Settings!$B$29:$B$40,MONTH(A219)))))</f>
        <v/>
      </c>
    </row>
    <row r="220" customFormat="false" ht="15" hidden="false" customHeight="false" outlineLevel="0" collapsed="false">
      <c r="H220" s="0" t="str">
        <f aca="false">IF(B220="","",IF(COUNTIF(Campaigns!$A$7:$A$300,B220)&gt;0,"✓",IF(N(C220)=0,"– no spend","⚠ add to Campaigns tab")))</f>
        <v/>
      </c>
      <c r="I220" s="83" t="str">
        <f aca="false">IF(C220="","",C220*IF(Settings!$B$25=Settings!$C$6,1,IF(Settings!$B$25="USD",1/INDEX(Settings!$B$29:$B$40,MONTH(A220)),INDEX(Settings!$B$29:$B$40,MONTH(A220)))))</f>
        <v/>
      </c>
    </row>
    <row r="221" customFormat="false" ht="15" hidden="false" customHeight="false" outlineLevel="0" collapsed="false">
      <c r="H221" s="0" t="str">
        <f aca="false">IF(B221="","",IF(COUNTIF(Campaigns!$A$7:$A$300,B221)&gt;0,"✓",IF(N(C221)=0,"– no spend","⚠ add to Campaigns tab")))</f>
        <v/>
      </c>
      <c r="I221" s="83" t="str">
        <f aca="false">IF(C221="","",C221*IF(Settings!$B$25=Settings!$C$6,1,IF(Settings!$B$25="USD",1/INDEX(Settings!$B$29:$B$40,MONTH(A221)),INDEX(Settings!$B$29:$B$40,MONTH(A221)))))</f>
        <v/>
      </c>
    </row>
    <row r="222" customFormat="false" ht="15" hidden="false" customHeight="false" outlineLevel="0" collapsed="false">
      <c r="H222" s="0" t="str">
        <f aca="false">IF(B222="","",IF(COUNTIF(Campaigns!$A$7:$A$300,B222)&gt;0,"✓",IF(N(C222)=0,"– no spend","⚠ add to Campaigns tab")))</f>
        <v/>
      </c>
      <c r="I222" s="83" t="str">
        <f aca="false">IF(C222="","",C222*IF(Settings!$B$25=Settings!$C$6,1,IF(Settings!$B$25="USD",1/INDEX(Settings!$B$29:$B$40,MONTH(A222)),INDEX(Settings!$B$29:$B$40,MONTH(A222)))))</f>
        <v/>
      </c>
    </row>
    <row r="223" customFormat="false" ht="15" hidden="false" customHeight="false" outlineLevel="0" collapsed="false">
      <c r="H223" s="0" t="str">
        <f aca="false">IF(B223="","",IF(COUNTIF(Campaigns!$A$7:$A$300,B223)&gt;0,"✓",IF(N(C223)=0,"– no spend","⚠ add to Campaigns tab")))</f>
        <v/>
      </c>
      <c r="I223" s="83" t="str">
        <f aca="false">IF(C223="","",C223*IF(Settings!$B$25=Settings!$C$6,1,IF(Settings!$B$25="USD",1/INDEX(Settings!$B$29:$B$40,MONTH(A223)),INDEX(Settings!$B$29:$B$40,MONTH(A223)))))</f>
        <v/>
      </c>
    </row>
    <row r="224" customFormat="false" ht="15" hidden="false" customHeight="false" outlineLevel="0" collapsed="false">
      <c r="H224" s="0" t="str">
        <f aca="false">IF(B224="","",IF(COUNTIF(Campaigns!$A$7:$A$300,B224)&gt;0,"✓",IF(N(C224)=0,"– no spend","⚠ add to Campaigns tab")))</f>
        <v/>
      </c>
      <c r="I224" s="83" t="str">
        <f aca="false">IF(C224="","",C224*IF(Settings!$B$25=Settings!$C$6,1,IF(Settings!$B$25="USD",1/INDEX(Settings!$B$29:$B$40,MONTH(A224)),INDEX(Settings!$B$29:$B$40,MONTH(A224)))))</f>
        <v/>
      </c>
    </row>
    <row r="225" customFormat="false" ht="15" hidden="false" customHeight="false" outlineLevel="0" collapsed="false">
      <c r="H225" s="0" t="str">
        <f aca="false">IF(B225="","",IF(COUNTIF(Campaigns!$A$7:$A$300,B225)&gt;0,"✓",IF(N(C225)=0,"– no spend","⚠ add to Campaigns tab")))</f>
        <v/>
      </c>
      <c r="I225" s="83" t="str">
        <f aca="false">IF(C225="","",C225*IF(Settings!$B$25=Settings!$C$6,1,IF(Settings!$B$25="USD",1/INDEX(Settings!$B$29:$B$40,MONTH(A225)),INDEX(Settings!$B$29:$B$40,MONTH(A225)))))</f>
        <v/>
      </c>
    </row>
    <row r="226" customFormat="false" ht="15" hidden="false" customHeight="false" outlineLevel="0" collapsed="false">
      <c r="H226" s="0" t="str">
        <f aca="false">IF(B226="","",IF(COUNTIF(Campaigns!$A$7:$A$300,B226)&gt;0,"✓",IF(N(C226)=0,"– no spend","⚠ add to Campaigns tab")))</f>
        <v/>
      </c>
      <c r="I226" s="83" t="str">
        <f aca="false">IF(C226="","",C226*IF(Settings!$B$25=Settings!$C$6,1,IF(Settings!$B$25="USD",1/INDEX(Settings!$B$29:$B$40,MONTH(A226)),INDEX(Settings!$B$29:$B$40,MONTH(A226)))))</f>
        <v/>
      </c>
    </row>
    <row r="227" customFormat="false" ht="15" hidden="false" customHeight="false" outlineLevel="0" collapsed="false">
      <c r="H227" s="0" t="str">
        <f aca="false">IF(B227="","",IF(COUNTIF(Campaigns!$A$7:$A$300,B227)&gt;0,"✓",IF(N(C227)=0,"– no spend","⚠ add to Campaigns tab")))</f>
        <v/>
      </c>
      <c r="I227" s="83" t="str">
        <f aca="false">IF(C227="","",C227*IF(Settings!$B$25=Settings!$C$6,1,IF(Settings!$B$25="USD",1/INDEX(Settings!$B$29:$B$40,MONTH(A227)),INDEX(Settings!$B$29:$B$40,MONTH(A227)))))</f>
        <v/>
      </c>
    </row>
    <row r="228" customFormat="false" ht="15" hidden="false" customHeight="false" outlineLevel="0" collapsed="false">
      <c r="H228" s="0" t="str">
        <f aca="false">IF(B228="","",IF(COUNTIF(Campaigns!$A$7:$A$300,B228)&gt;0,"✓",IF(N(C228)=0,"– no spend","⚠ add to Campaigns tab")))</f>
        <v/>
      </c>
      <c r="I228" s="83" t="str">
        <f aca="false">IF(C228="","",C228*IF(Settings!$B$25=Settings!$C$6,1,IF(Settings!$B$25="USD",1/INDEX(Settings!$B$29:$B$40,MONTH(A228)),INDEX(Settings!$B$29:$B$40,MONTH(A228)))))</f>
        <v/>
      </c>
    </row>
    <row r="229" customFormat="false" ht="15" hidden="false" customHeight="false" outlineLevel="0" collapsed="false">
      <c r="H229" s="0" t="str">
        <f aca="false">IF(B229="","",IF(COUNTIF(Campaigns!$A$7:$A$300,B229)&gt;0,"✓",IF(N(C229)=0,"– no spend","⚠ add to Campaigns tab")))</f>
        <v/>
      </c>
      <c r="I229" s="83" t="str">
        <f aca="false">IF(C229="","",C229*IF(Settings!$B$25=Settings!$C$6,1,IF(Settings!$B$25="USD",1/INDEX(Settings!$B$29:$B$40,MONTH(A229)),INDEX(Settings!$B$29:$B$40,MONTH(A229)))))</f>
        <v/>
      </c>
    </row>
    <row r="230" customFormat="false" ht="15" hidden="false" customHeight="false" outlineLevel="0" collapsed="false">
      <c r="H230" s="0" t="str">
        <f aca="false">IF(B230="","",IF(COUNTIF(Campaigns!$A$7:$A$300,B230)&gt;0,"✓",IF(N(C230)=0,"– no spend","⚠ add to Campaigns tab")))</f>
        <v/>
      </c>
      <c r="I230" s="83" t="str">
        <f aca="false">IF(C230="","",C230*IF(Settings!$B$25=Settings!$C$6,1,IF(Settings!$B$25="USD",1/INDEX(Settings!$B$29:$B$40,MONTH(A230)),INDEX(Settings!$B$29:$B$40,MONTH(A230)))))</f>
        <v/>
      </c>
    </row>
    <row r="231" customFormat="false" ht="15" hidden="false" customHeight="false" outlineLevel="0" collapsed="false">
      <c r="H231" s="0" t="str">
        <f aca="false">IF(B231="","",IF(COUNTIF(Campaigns!$A$7:$A$300,B231)&gt;0,"✓",IF(N(C231)=0,"– no spend","⚠ add to Campaigns tab")))</f>
        <v/>
      </c>
      <c r="I231" s="83" t="str">
        <f aca="false">IF(C231="","",C231*IF(Settings!$B$25=Settings!$C$6,1,IF(Settings!$B$25="USD",1/INDEX(Settings!$B$29:$B$40,MONTH(A231)),INDEX(Settings!$B$29:$B$40,MONTH(A231)))))</f>
        <v/>
      </c>
    </row>
    <row r="232" customFormat="false" ht="15" hidden="false" customHeight="false" outlineLevel="0" collapsed="false">
      <c r="H232" s="0" t="str">
        <f aca="false">IF(B232="","",IF(COUNTIF(Campaigns!$A$7:$A$300,B232)&gt;0,"✓",IF(N(C232)=0,"– no spend","⚠ add to Campaigns tab")))</f>
        <v/>
      </c>
      <c r="I232" s="83" t="str">
        <f aca="false">IF(C232="","",C232*IF(Settings!$B$25=Settings!$C$6,1,IF(Settings!$B$25="USD",1/INDEX(Settings!$B$29:$B$40,MONTH(A232)),INDEX(Settings!$B$29:$B$40,MONTH(A232)))))</f>
        <v/>
      </c>
    </row>
    <row r="233" customFormat="false" ht="15" hidden="false" customHeight="false" outlineLevel="0" collapsed="false">
      <c r="H233" s="0" t="str">
        <f aca="false">IF(B233="","",IF(COUNTIF(Campaigns!$A$7:$A$300,B233)&gt;0,"✓",IF(N(C233)=0,"– no spend","⚠ add to Campaigns tab")))</f>
        <v/>
      </c>
      <c r="I233" s="83" t="str">
        <f aca="false">IF(C233="","",C233*IF(Settings!$B$25=Settings!$C$6,1,IF(Settings!$B$25="USD",1/INDEX(Settings!$B$29:$B$40,MONTH(A233)),INDEX(Settings!$B$29:$B$40,MONTH(A233)))))</f>
        <v/>
      </c>
    </row>
    <row r="234" customFormat="false" ht="15" hidden="false" customHeight="false" outlineLevel="0" collapsed="false">
      <c r="H234" s="0" t="str">
        <f aca="false">IF(B234="","",IF(COUNTIF(Campaigns!$A$7:$A$300,B234)&gt;0,"✓",IF(N(C234)=0,"– no spend","⚠ add to Campaigns tab")))</f>
        <v/>
      </c>
      <c r="I234" s="83" t="str">
        <f aca="false">IF(C234="","",C234*IF(Settings!$B$25=Settings!$C$6,1,IF(Settings!$B$25="USD",1/INDEX(Settings!$B$29:$B$40,MONTH(A234)),INDEX(Settings!$B$29:$B$40,MONTH(A234)))))</f>
        <v/>
      </c>
    </row>
    <row r="235" customFormat="false" ht="15" hidden="false" customHeight="false" outlineLevel="0" collapsed="false">
      <c r="H235" s="0" t="str">
        <f aca="false">IF(B235="","",IF(COUNTIF(Campaigns!$A$7:$A$300,B235)&gt;0,"✓",IF(N(C235)=0,"– no spend","⚠ add to Campaigns tab")))</f>
        <v/>
      </c>
      <c r="I235" s="83" t="str">
        <f aca="false">IF(C235="","",C235*IF(Settings!$B$25=Settings!$C$6,1,IF(Settings!$B$25="USD",1/INDEX(Settings!$B$29:$B$40,MONTH(A235)),INDEX(Settings!$B$29:$B$40,MONTH(A235)))))</f>
        <v/>
      </c>
    </row>
    <row r="236" customFormat="false" ht="15" hidden="false" customHeight="false" outlineLevel="0" collapsed="false">
      <c r="H236" s="0" t="str">
        <f aca="false">IF(B236="","",IF(COUNTIF(Campaigns!$A$7:$A$300,B236)&gt;0,"✓",IF(N(C236)=0,"– no spend","⚠ add to Campaigns tab")))</f>
        <v/>
      </c>
      <c r="I236" s="83" t="str">
        <f aca="false">IF(C236="","",C236*IF(Settings!$B$25=Settings!$C$6,1,IF(Settings!$B$25="USD",1/INDEX(Settings!$B$29:$B$40,MONTH(A236)),INDEX(Settings!$B$29:$B$40,MONTH(A236)))))</f>
        <v/>
      </c>
    </row>
    <row r="237" customFormat="false" ht="15" hidden="false" customHeight="false" outlineLevel="0" collapsed="false">
      <c r="H237" s="0" t="str">
        <f aca="false">IF(B237="","",IF(COUNTIF(Campaigns!$A$7:$A$300,B237)&gt;0,"✓",IF(N(C237)=0,"– no spend","⚠ add to Campaigns tab")))</f>
        <v/>
      </c>
      <c r="I237" s="83" t="str">
        <f aca="false">IF(C237="","",C237*IF(Settings!$B$25=Settings!$C$6,1,IF(Settings!$B$25="USD",1/INDEX(Settings!$B$29:$B$40,MONTH(A237)),INDEX(Settings!$B$29:$B$40,MONTH(A237)))))</f>
        <v/>
      </c>
    </row>
    <row r="238" customFormat="false" ht="15" hidden="false" customHeight="false" outlineLevel="0" collapsed="false">
      <c r="H238" s="0" t="str">
        <f aca="false">IF(B238="","",IF(COUNTIF(Campaigns!$A$7:$A$300,B238)&gt;0,"✓",IF(N(C238)=0,"– no spend","⚠ add to Campaigns tab")))</f>
        <v/>
      </c>
      <c r="I238" s="83" t="str">
        <f aca="false">IF(C238="","",C238*IF(Settings!$B$25=Settings!$C$6,1,IF(Settings!$B$25="USD",1/INDEX(Settings!$B$29:$B$40,MONTH(A238)),INDEX(Settings!$B$29:$B$40,MONTH(A238)))))</f>
        <v/>
      </c>
    </row>
    <row r="239" customFormat="false" ht="15" hidden="false" customHeight="false" outlineLevel="0" collapsed="false">
      <c r="H239" s="0" t="str">
        <f aca="false">IF(B239="","",IF(COUNTIF(Campaigns!$A$7:$A$300,B239)&gt;0,"✓",IF(N(C239)=0,"– no spend","⚠ add to Campaigns tab")))</f>
        <v/>
      </c>
      <c r="I239" s="83" t="str">
        <f aca="false">IF(C239="","",C239*IF(Settings!$B$25=Settings!$C$6,1,IF(Settings!$B$25="USD",1/INDEX(Settings!$B$29:$B$40,MONTH(A239)),INDEX(Settings!$B$29:$B$40,MONTH(A239)))))</f>
        <v/>
      </c>
    </row>
    <row r="240" customFormat="false" ht="15" hidden="false" customHeight="false" outlineLevel="0" collapsed="false">
      <c r="H240" s="0" t="str">
        <f aca="false">IF(B240="","",IF(COUNTIF(Campaigns!$A$7:$A$300,B240)&gt;0,"✓",IF(N(C240)=0,"– no spend","⚠ add to Campaigns tab")))</f>
        <v/>
      </c>
      <c r="I240" s="83" t="str">
        <f aca="false">IF(C240="","",C240*IF(Settings!$B$25=Settings!$C$6,1,IF(Settings!$B$25="USD",1/INDEX(Settings!$B$29:$B$40,MONTH(A240)),INDEX(Settings!$B$29:$B$40,MONTH(A240)))))</f>
        <v/>
      </c>
    </row>
    <row r="241" customFormat="false" ht="15" hidden="false" customHeight="false" outlineLevel="0" collapsed="false">
      <c r="H241" s="0" t="str">
        <f aca="false">IF(B241="","",IF(COUNTIF(Campaigns!$A$7:$A$300,B241)&gt;0,"✓",IF(N(C241)=0,"– no spend","⚠ add to Campaigns tab")))</f>
        <v/>
      </c>
      <c r="I241" s="83" t="str">
        <f aca="false">IF(C241="","",C241*IF(Settings!$B$25=Settings!$C$6,1,IF(Settings!$B$25="USD",1/INDEX(Settings!$B$29:$B$40,MONTH(A241)),INDEX(Settings!$B$29:$B$40,MONTH(A241)))))</f>
        <v/>
      </c>
    </row>
    <row r="242" customFormat="false" ht="15" hidden="false" customHeight="false" outlineLevel="0" collapsed="false">
      <c r="H242" s="0" t="str">
        <f aca="false">IF(B242="","",IF(COUNTIF(Campaigns!$A$7:$A$300,B242)&gt;0,"✓",IF(N(C242)=0,"– no spend","⚠ add to Campaigns tab")))</f>
        <v/>
      </c>
      <c r="I242" s="83" t="str">
        <f aca="false">IF(C242="","",C242*IF(Settings!$B$25=Settings!$C$6,1,IF(Settings!$B$25="USD",1/INDEX(Settings!$B$29:$B$40,MONTH(A242)),INDEX(Settings!$B$29:$B$40,MONTH(A242)))))</f>
        <v/>
      </c>
    </row>
    <row r="243" customFormat="false" ht="15" hidden="false" customHeight="false" outlineLevel="0" collapsed="false">
      <c r="H243" s="0" t="str">
        <f aca="false">IF(B243="","",IF(COUNTIF(Campaigns!$A$7:$A$300,B243)&gt;0,"✓",IF(N(C243)=0,"– no spend","⚠ add to Campaigns tab")))</f>
        <v/>
      </c>
      <c r="I243" s="83" t="str">
        <f aca="false">IF(C243="","",C243*IF(Settings!$B$25=Settings!$C$6,1,IF(Settings!$B$25="USD",1/INDEX(Settings!$B$29:$B$40,MONTH(A243)),INDEX(Settings!$B$29:$B$40,MONTH(A243)))))</f>
        <v/>
      </c>
    </row>
    <row r="244" customFormat="false" ht="15" hidden="false" customHeight="false" outlineLevel="0" collapsed="false">
      <c r="H244" s="0" t="str">
        <f aca="false">IF(B244="","",IF(COUNTIF(Campaigns!$A$7:$A$300,B244)&gt;0,"✓",IF(N(C244)=0,"– no spend","⚠ add to Campaigns tab")))</f>
        <v/>
      </c>
      <c r="I244" s="83" t="str">
        <f aca="false">IF(C244="","",C244*IF(Settings!$B$25=Settings!$C$6,1,IF(Settings!$B$25="USD",1/INDEX(Settings!$B$29:$B$40,MONTH(A244)),INDEX(Settings!$B$29:$B$40,MONTH(A244)))))</f>
        <v/>
      </c>
    </row>
    <row r="245" customFormat="false" ht="15" hidden="false" customHeight="false" outlineLevel="0" collapsed="false">
      <c r="H245" s="0" t="str">
        <f aca="false">IF(B245="","",IF(COUNTIF(Campaigns!$A$7:$A$300,B245)&gt;0,"✓",IF(N(C245)=0,"– no spend","⚠ add to Campaigns tab")))</f>
        <v/>
      </c>
      <c r="I245" s="83" t="str">
        <f aca="false">IF(C245="","",C245*IF(Settings!$B$25=Settings!$C$6,1,IF(Settings!$B$25="USD",1/INDEX(Settings!$B$29:$B$40,MONTH(A245)),INDEX(Settings!$B$29:$B$40,MONTH(A245)))))</f>
        <v/>
      </c>
    </row>
    <row r="246" customFormat="false" ht="15" hidden="false" customHeight="false" outlineLevel="0" collapsed="false">
      <c r="H246" s="0" t="str">
        <f aca="false">IF(B246="","",IF(COUNTIF(Campaigns!$A$7:$A$300,B246)&gt;0,"✓",IF(N(C246)=0,"– no spend","⚠ add to Campaigns tab")))</f>
        <v/>
      </c>
      <c r="I246" s="83" t="str">
        <f aca="false">IF(C246="","",C246*IF(Settings!$B$25=Settings!$C$6,1,IF(Settings!$B$25="USD",1/INDEX(Settings!$B$29:$B$40,MONTH(A246)),INDEX(Settings!$B$29:$B$40,MONTH(A246)))))</f>
        <v/>
      </c>
    </row>
    <row r="247" customFormat="false" ht="15" hidden="false" customHeight="false" outlineLevel="0" collapsed="false">
      <c r="H247" s="0" t="str">
        <f aca="false">IF(B247="","",IF(COUNTIF(Campaigns!$A$7:$A$300,B247)&gt;0,"✓",IF(N(C247)=0,"– no spend","⚠ add to Campaigns tab")))</f>
        <v/>
      </c>
      <c r="I247" s="83" t="str">
        <f aca="false">IF(C247="","",C247*IF(Settings!$B$25=Settings!$C$6,1,IF(Settings!$B$25="USD",1/INDEX(Settings!$B$29:$B$40,MONTH(A247)),INDEX(Settings!$B$29:$B$40,MONTH(A247)))))</f>
        <v/>
      </c>
    </row>
    <row r="248" customFormat="false" ht="15" hidden="false" customHeight="false" outlineLevel="0" collapsed="false">
      <c r="H248" s="0" t="str">
        <f aca="false">IF(B248="","",IF(COUNTIF(Campaigns!$A$7:$A$300,B248)&gt;0,"✓",IF(N(C248)=0,"– no spend","⚠ add to Campaigns tab")))</f>
        <v/>
      </c>
      <c r="I248" s="83" t="str">
        <f aca="false">IF(C248="","",C248*IF(Settings!$B$25=Settings!$C$6,1,IF(Settings!$B$25="USD",1/INDEX(Settings!$B$29:$B$40,MONTH(A248)),INDEX(Settings!$B$29:$B$40,MONTH(A248)))))</f>
        <v/>
      </c>
    </row>
    <row r="249" customFormat="false" ht="15" hidden="false" customHeight="false" outlineLevel="0" collapsed="false">
      <c r="H249" s="0" t="str">
        <f aca="false">IF(B249="","",IF(COUNTIF(Campaigns!$A$7:$A$300,B249)&gt;0,"✓",IF(N(C249)=0,"– no spend","⚠ add to Campaigns tab")))</f>
        <v/>
      </c>
      <c r="I249" s="83" t="str">
        <f aca="false">IF(C249="","",C249*IF(Settings!$B$25=Settings!$C$6,1,IF(Settings!$B$25="USD",1/INDEX(Settings!$B$29:$B$40,MONTH(A249)),INDEX(Settings!$B$29:$B$40,MONTH(A249)))))</f>
        <v/>
      </c>
    </row>
    <row r="250" customFormat="false" ht="15" hidden="false" customHeight="false" outlineLevel="0" collapsed="false">
      <c r="H250" s="0" t="str">
        <f aca="false">IF(B250="","",IF(COUNTIF(Campaigns!$A$7:$A$300,B250)&gt;0,"✓",IF(N(C250)=0,"– no spend","⚠ add to Campaigns tab")))</f>
        <v/>
      </c>
      <c r="I250" s="83" t="str">
        <f aca="false">IF(C250="","",C250*IF(Settings!$B$25=Settings!$C$6,1,IF(Settings!$B$25="USD",1/INDEX(Settings!$B$29:$B$40,MONTH(A250)),INDEX(Settings!$B$29:$B$40,MONTH(A250)))))</f>
        <v/>
      </c>
    </row>
    <row r="251" customFormat="false" ht="15" hidden="false" customHeight="false" outlineLevel="0" collapsed="false">
      <c r="H251" s="0" t="str">
        <f aca="false">IF(B251="","",IF(COUNTIF(Campaigns!$A$7:$A$300,B251)&gt;0,"✓",IF(N(C251)=0,"– no spend","⚠ add to Campaigns tab")))</f>
        <v/>
      </c>
      <c r="I251" s="83" t="str">
        <f aca="false">IF(C251="","",C251*IF(Settings!$B$25=Settings!$C$6,1,IF(Settings!$B$25="USD",1/INDEX(Settings!$B$29:$B$40,MONTH(A251)),INDEX(Settings!$B$29:$B$40,MONTH(A251)))))</f>
        <v/>
      </c>
    </row>
    <row r="252" customFormat="false" ht="15" hidden="false" customHeight="false" outlineLevel="0" collapsed="false">
      <c r="H252" s="0" t="str">
        <f aca="false">IF(B252="","",IF(COUNTIF(Campaigns!$A$7:$A$300,B252)&gt;0,"✓",IF(N(C252)=0,"– no spend","⚠ add to Campaigns tab")))</f>
        <v/>
      </c>
      <c r="I252" s="83" t="str">
        <f aca="false">IF(C252="","",C252*IF(Settings!$B$25=Settings!$C$6,1,IF(Settings!$B$25="USD",1/INDEX(Settings!$B$29:$B$40,MONTH(A252)),INDEX(Settings!$B$29:$B$40,MONTH(A252)))))</f>
        <v/>
      </c>
    </row>
    <row r="253" customFormat="false" ht="15" hidden="false" customHeight="false" outlineLevel="0" collapsed="false">
      <c r="H253" s="0" t="str">
        <f aca="false">IF(B253="","",IF(COUNTIF(Campaigns!$A$7:$A$300,B253)&gt;0,"✓",IF(N(C253)=0,"– no spend","⚠ add to Campaigns tab")))</f>
        <v/>
      </c>
      <c r="I253" s="83" t="str">
        <f aca="false">IF(C253="","",C253*IF(Settings!$B$25=Settings!$C$6,1,IF(Settings!$B$25="USD",1/INDEX(Settings!$B$29:$B$40,MONTH(A253)),INDEX(Settings!$B$29:$B$40,MONTH(A253)))))</f>
        <v/>
      </c>
    </row>
    <row r="254" customFormat="false" ht="15" hidden="false" customHeight="false" outlineLevel="0" collapsed="false">
      <c r="H254" s="0" t="str">
        <f aca="false">IF(B254="","",IF(COUNTIF(Campaigns!$A$7:$A$300,B254)&gt;0,"✓",IF(N(C254)=0,"– no spend","⚠ add to Campaigns tab")))</f>
        <v/>
      </c>
      <c r="I254" s="83" t="str">
        <f aca="false">IF(C254="","",C254*IF(Settings!$B$25=Settings!$C$6,1,IF(Settings!$B$25="USD",1/INDEX(Settings!$B$29:$B$40,MONTH(A254)),INDEX(Settings!$B$29:$B$40,MONTH(A254)))))</f>
        <v/>
      </c>
    </row>
    <row r="255" customFormat="false" ht="15" hidden="false" customHeight="false" outlineLevel="0" collapsed="false">
      <c r="H255" s="0" t="str">
        <f aca="false">IF(B255="","",IF(COUNTIF(Campaigns!$A$7:$A$300,B255)&gt;0,"✓",IF(N(C255)=0,"– no spend","⚠ add to Campaigns tab")))</f>
        <v/>
      </c>
      <c r="I255" s="83" t="str">
        <f aca="false">IF(C255="","",C255*IF(Settings!$B$25=Settings!$C$6,1,IF(Settings!$B$25="USD",1/INDEX(Settings!$B$29:$B$40,MONTH(A255)),INDEX(Settings!$B$29:$B$40,MONTH(A255)))))</f>
        <v/>
      </c>
    </row>
    <row r="256" customFormat="false" ht="15" hidden="false" customHeight="false" outlineLevel="0" collapsed="false">
      <c r="H256" s="0" t="str">
        <f aca="false">IF(B256="","",IF(COUNTIF(Campaigns!$A$7:$A$300,B256)&gt;0,"✓",IF(N(C256)=0,"– no spend","⚠ add to Campaigns tab")))</f>
        <v/>
      </c>
      <c r="I256" s="83" t="str">
        <f aca="false">IF(C256="","",C256*IF(Settings!$B$25=Settings!$C$6,1,IF(Settings!$B$25="USD",1/INDEX(Settings!$B$29:$B$40,MONTH(A256)),INDEX(Settings!$B$29:$B$40,MONTH(A256)))))</f>
        <v/>
      </c>
    </row>
    <row r="257" customFormat="false" ht="15" hidden="false" customHeight="false" outlineLevel="0" collapsed="false">
      <c r="H257" s="0" t="str">
        <f aca="false">IF(B257="","",IF(COUNTIF(Campaigns!$A$7:$A$300,B257)&gt;0,"✓",IF(N(C257)=0,"– no spend","⚠ add to Campaigns tab")))</f>
        <v/>
      </c>
      <c r="I257" s="83" t="str">
        <f aca="false">IF(C257="","",C257*IF(Settings!$B$25=Settings!$C$6,1,IF(Settings!$B$25="USD",1/INDEX(Settings!$B$29:$B$40,MONTH(A257)),INDEX(Settings!$B$29:$B$40,MONTH(A257)))))</f>
        <v/>
      </c>
    </row>
    <row r="258" customFormat="false" ht="15" hidden="false" customHeight="false" outlineLevel="0" collapsed="false">
      <c r="H258" s="0" t="str">
        <f aca="false">IF(B258="","",IF(COUNTIF(Campaigns!$A$7:$A$300,B258)&gt;0,"✓",IF(N(C258)=0,"– no spend","⚠ add to Campaigns tab")))</f>
        <v/>
      </c>
      <c r="I258" s="83" t="str">
        <f aca="false">IF(C258="","",C258*IF(Settings!$B$25=Settings!$C$6,1,IF(Settings!$B$25="USD",1/INDEX(Settings!$B$29:$B$40,MONTH(A258)),INDEX(Settings!$B$29:$B$40,MONTH(A258)))))</f>
        <v/>
      </c>
    </row>
    <row r="259" customFormat="false" ht="15" hidden="false" customHeight="false" outlineLevel="0" collapsed="false">
      <c r="H259" s="0" t="str">
        <f aca="false">IF(B259="","",IF(COUNTIF(Campaigns!$A$7:$A$300,B259)&gt;0,"✓",IF(N(C259)=0,"– no spend","⚠ add to Campaigns tab")))</f>
        <v/>
      </c>
      <c r="I259" s="83" t="str">
        <f aca="false">IF(C259="","",C259*IF(Settings!$B$25=Settings!$C$6,1,IF(Settings!$B$25="USD",1/INDEX(Settings!$B$29:$B$40,MONTH(A259)),INDEX(Settings!$B$29:$B$40,MONTH(A259)))))</f>
        <v/>
      </c>
    </row>
    <row r="260" customFormat="false" ht="15" hidden="false" customHeight="false" outlineLevel="0" collapsed="false">
      <c r="H260" s="0" t="str">
        <f aca="false">IF(B260="","",IF(COUNTIF(Campaigns!$A$7:$A$300,B260)&gt;0,"✓",IF(N(C260)=0,"– no spend","⚠ add to Campaigns tab")))</f>
        <v/>
      </c>
      <c r="I260" s="83" t="str">
        <f aca="false">IF(C260="","",C260*IF(Settings!$B$25=Settings!$C$6,1,IF(Settings!$B$25="USD",1/INDEX(Settings!$B$29:$B$40,MONTH(A260)),INDEX(Settings!$B$29:$B$40,MONTH(A260)))))</f>
        <v/>
      </c>
    </row>
    <row r="261" customFormat="false" ht="15" hidden="false" customHeight="false" outlineLevel="0" collapsed="false">
      <c r="H261" s="0" t="str">
        <f aca="false">IF(B261="","",IF(COUNTIF(Campaigns!$A$7:$A$300,B261)&gt;0,"✓",IF(N(C261)=0,"– no spend","⚠ add to Campaigns tab")))</f>
        <v/>
      </c>
      <c r="I261" s="83" t="str">
        <f aca="false">IF(C261="","",C261*IF(Settings!$B$25=Settings!$C$6,1,IF(Settings!$B$25="USD",1/INDEX(Settings!$B$29:$B$40,MONTH(A261)),INDEX(Settings!$B$29:$B$40,MONTH(A261)))))</f>
        <v/>
      </c>
    </row>
    <row r="262" customFormat="false" ht="15" hidden="false" customHeight="false" outlineLevel="0" collapsed="false">
      <c r="H262" s="0" t="str">
        <f aca="false">IF(B262="","",IF(COUNTIF(Campaigns!$A$7:$A$300,B262)&gt;0,"✓",IF(N(C262)=0,"– no spend","⚠ add to Campaigns tab")))</f>
        <v/>
      </c>
      <c r="I262" s="83" t="str">
        <f aca="false">IF(C262="","",C262*IF(Settings!$B$25=Settings!$C$6,1,IF(Settings!$B$25="USD",1/INDEX(Settings!$B$29:$B$40,MONTH(A262)),INDEX(Settings!$B$29:$B$40,MONTH(A262)))))</f>
        <v/>
      </c>
    </row>
    <row r="263" customFormat="false" ht="15" hidden="false" customHeight="false" outlineLevel="0" collapsed="false">
      <c r="H263" s="0" t="str">
        <f aca="false">IF(B263="","",IF(COUNTIF(Campaigns!$A$7:$A$300,B263)&gt;0,"✓",IF(N(C263)=0,"– no spend","⚠ add to Campaigns tab")))</f>
        <v/>
      </c>
      <c r="I263" s="83" t="str">
        <f aca="false">IF(C263="","",C263*IF(Settings!$B$25=Settings!$C$6,1,IF(Settings!$B$25="USD",1/INDEX(Settings!$B$29:$B$40,MONTH(A263)),INDEX(Settings!$B$29:$B$40,MONTH(A263)))))</f>
        <v/>
      </c>
    </row>
    <row r="264" customFormat="false" ht="15" hidden="false" customHeight="false" outlineLevel="0" collapsed="false">
      <c r="H264" s="0" t="str">
        <f aca="false">IF(B264="","",IF(COUNTIF(Campaigns!$A$7:$A$300,B264)&gt;0,"✓",IF(N(C264)=0,"– no spend","⚠ add to Campaigns tab")))</f>
        <v/>
      </c>
      <c r="I264" s="83" t="str">
        <f aca="false">IF(C264="","",C264*IF(Settings!$B$25=Settings!$C$6,1,IF(Settings!$B$25="USD",1/INDEX(Settings!$B$29:$B$40,MONTH(A264)),INDEX(Settings!$B$29:$B$40,MONTH(A264)))))</f>
        <v/>
      </c>
    </row>
    <row r="265" customFormat="false" ht="15" hidden="false" customHeight="false" outlineLevel="0" collapsed="false">
      <c r="H265" s="0" t="str">
        <f aca="false">IF(B265="","",IF(COUNTIF(Campaigns!$A$7:$A$300,B265)&gt;0,"✓",IF(N(C265)=0,"– no spend","⚠ add to Campaigns tab")))</f>
        <v/>
      </c>
      <c r="I265" s="83" t="str">
        <f aca="false">IF(C265="","",C265*IF(Settings!$B$25=Settings!$C$6,1,IF(Settings!$B$25="USD",1/INDEX(Settings!$B$29:$B$40,MONTH(A265)),INDEX(Settings!$B$29:$B$40,MONTH(A265)))))</f>
        <v/>
      </c>
    </row>
    <row r="266" customFormat="false" ht="15" hidden="false" customHeight="false" outlineLevel="0" collapsed="false">
      <c r="H266" s="0" t="str">
        <f aca="false">IF(B266="","",IF(COUNTIF(Campaigns!$A$7:$A$300,B266)&gt;0,"✓",IF(N(C266)=0,"– no spend","⚠ add to Campaigns tab")))</f>
        <v/>
      </c>
      <c r="I266" s="83" t="str">
        <f aca="false">IF(C266="","",C266*IF(Settings!$B$25=Settings!$C$6,1,IF(Settings!$B$25="USD",1/INDEX(Settings!$B$29:$B$40,MONTH(A266)),INDEX(Settings!$B$29:$B$40,MONTH(A266)))))</f>
        <v/>
      </c>
    </row>
    <row r="267" customFormat="false" ht="15" hidden="false" customHeight="false" outlineLevel="0" collapsed="false">
      <c r="H267" s="0" t="str">
        <f aca="false">IF(B267="","",IF(COUNTIF(Campaigns!$A$7:$A$300,B267)&gt;0,"✓",IF(N(C267)=0,"– no spend","⚠ add to Campaigns tab")))</f>
        <v/>
      </c>
      <c r="I267" s="83" t="str">
        <f aca="false">IF(C267="","",C267*IF(Settings!$B$25=Settings!$C$6,1,IF(Settings!$B$25="USD",1/INDEX(Settings!$B$29:$B$40,MONTH(A267)),INDEX(Settings!$B$29:$B$40,MONTH(A267)))))</f>
        <v/>
      </c>
    </row>
    <row r="268" customFormat="false" ht="15" hidden="false" customHeight="false" outlineLevel="0" collapsed="false">
      <c r="H268" s="0" t="str">
        <f aca="false">IF(B268="","",IF(COUNTIF(Campaigns!$A$7:$A$300,B268)&gt;0,"✓",IF(N(C268)=0,"– no spend","⚠ add to Campaigns tab")))</f>
        <v/>
      </c>
      <c r="I268" s="83" t="str">
        <f aca="false">IF(C268="","",C268*IF(Settings!$B$25=Settings!$C$6,1,IF(Settings!$B$25="USD",1/INDEX(Settings!$B$29:$B$40,MONTH(A268)),INDEX(Settings!$B$29:$B$40,MONTH(A268)))))</f>
        <v/>
      </c>
    </row>
    <row r="269" customFormat="false" ht="15" hidden="false" customHeight="false" outlineLevel="0" collapsed="false">
      <c r="H269" s="0" t="str">
        <f aca="false">IF(B269="","",IF(COUNTIF(Campaigns!$A$7:$A$300,B269)&gt;0,"✓",IF(N(C269)=0,"– no spend","⚠ add to Campaigns tab")))</f>
        <v/>
      </c>
      <c r="I269" s="83" t="str">
        <f aca="false">IF(C269="","",C269*IF(Settings!$B$25=Settings!$C$6,1,IF(Settings!$B$25="USD",1/INDEX(Settings!$B$29:$B$40,MONTH(A269)),INDEX(Settings!$B$29:$B$40,MONTH(A269)))))</f>
        <v/>
      </c>
    </row>
    <row r="270" customFormat="false" ht="15" hidden="false" customHeight="false" outlineLevel="0" collapsed="false">
      <c r="H270" s="0" t="str">
        <f aca="false">IF(B270="","",IF(COUNTIF(Campaigns!$A$7:$A$300,B270)&gt;0,"✓",IF(N(C270)=0,"– no spend","⚠ add to Campaigns tab")))</f>
        <v/>
      </c>
      <c r="I270" s="83" t="str">
        <f aca="false">IF(C270="","",C270*IF(Settings!$B$25=Settings!$C$6,1,IF(Settings!$B$25="USD",1/INDEX(Settings!$B$29:$B$40,MONTH(A270)),INDEX(Settings!$B$29:$B$40,MONTH(A270)))))</f>
        <v/>
      </c>
    </row>
    <row r="271" customFormat="false" ht="15" hidden="false" customHeight="false" outlineLevel="0" collapsed="false">
      <c r="H271" s="0" t="str">
        <f aca="false">IF(B271="","",IF(COUNTIF(Campaigns!$A$7:$A$300,B271)&gt;0,"✓",IF(N(C271)=0,"– no spend","⚠ add to Campaigns tab")))</f>
        <v/>
      </c>
      <c r="I271" s="83" t="str">
        <f aca="false">IF(C271="","",C271*IF(Settings!$B$25=Settings!$C$6,1,IF(Settings!$B$25="USD",1/INDEX(Settings!$B$29:$B$40,MONTH(A271)),INDEX(Settings!$B$29:$B$40,MONTH(A271)))))</f>
        <v/>
      </c>
    </row>
    <row r="272" customFormat="false" ht="15" hidden="false" customHeight="false" outlineLevel="0" collapsed="false">
      <c r="H272" s="0" t="str">
        <f aca="false">IF(B272="","",IF(COUNTIF(Campaigns!$A$7:$A$300,B272)&gt;0,"✓",IF(N(C272)=0,"– no spend","⚠ add to Campaigns tab")))</f>
        <v/>
      </c>
      <c r="I272" s="83" t="str">
        <f aca="false">IF(C272="","",C272*IF(Settings!$B$25=Settings!$C$6,1,IF(Settings!$B$25="USD",1/INDEX(Settings!$B$29:$B$40,MONTH(A272)),INDEX(Settings!$B$29:$B$40,MONTH(A272)))))</f>
        <v/>
      </c>
    </row>
    <row r="273" customFormat="false" ht="15" hidden="false" customHeight="false" outlineLevel="0" collapsed="false">
      <c r="H273" s="0" t="str">
        <f aca="false">IF(B273="","",IF(COUNTIF(Campaigns!$A$7:$A$300,B273)&gt;0,"✓",IF(N(C273)=0,"– no spend","⚠ add to Campaigns tab")))</f>
        <v/>
      </c>
      <c r="I273" s="83" t="str">
        <f aca="false">IF(C273="","",C273*IF(Settings!$B$25=Settings!$C$6,1,IF(Settings!$B$25="USD",1/INDEX(Settings!$B$29:$B$40,MONTH(A273)),INDEX(Settings!$B$29:$B$40,MONTH(A273)))))</f>
        <v/>
      </c>
    </row>
    <row r="274" customFormat="false" ht="15" hidden="false" customHeight="false" outlineLevel="0" collapsed="false">
      <c r="H274" s="0" t="str">
        <f aca="false">IF(B274="","",IF(COUNTIF(Campaigns!$A$7:$A$300,B274)&gt;0,"✓",IF(N(C274)=0,"– no spend","⚠ add to Campaigns tab")))</f>
        <v/>
      </c>
      <c r="I274" s="83" t="str">
        <f aca="false">IF(C274="","",C274*IF(Settings!$B$25=Settings!$C$6,1,IF(Settings!$B$25="USD",1/INDEX(Settings!$B$29:$B$40,MONTH(A274)),INDEX(Settings!$B$29:$B$40,MONTH(A274)))))</f>
        <v/>
      </c>
    </row>
    <row r="275" customFormat="false" ht="15" hidden="false" customHeight="false" outlineLevel="0" collapsed="false">
      <c r="H275" s="0" t="str">
        <f aca="false">IF(B275="","",IF(COUNTIF(Campaigns!$A$7:$A$300,B275)&gt;0,"✓",IF(N(C275)=0,"– no spend","⚠ add to Campaigns tab")))</f>
        <v/>
      </c>
      <c r="I275" s="83" t="str">
        <f aca="false">IF(C275="","",C275*IF(Settings!$B$25=Settings!$C$6,1,IF(Settings!$B$25="USD",1/INDEX(Settings!$B$29:$B$40,MONTH(A275)),INDEX(Settings!$B$29:$B$40,MONTH(A275)))))</f>
        <v/>
      </c>
    </row>
    <row r="276" customFormat="false" ht="15" hidden="false" customHeight="false" outlineLevel="0" collapsed="false">
      <c r="H276" s="0" t="str">
        <f aca="false">IF(B276="","",IF(COUNTIF(Campaigns!$A$7:$A$300,B276)&gt;0,"✓",IF(N(C276)=0,"– no spend","⚠ add to Campaigns tab")))</f>
        <v/>
      </c>
      <c r="I276" s="83" t="str">
        <f aca="false">IF(C276="","",C276*IF(Settings!$B$25=Settings!$C$6,1,IF(Settings!$B$25="USD",1/INDEX(Settings!$B$29:$B$40,MONTH(A276)),INDEX(Settings!$B$29:$B$40,MONTH(A276)))))</f>
        <v/>
      </c>
    </row>
    <row r="277" customFormat="false" ht="15" hidden="false" customHeight="false" outlineLevel="0" collapsed="false">
      <c r="H277" s="0" t="str">
        <f aca="false">IF(B277="","",IF(COUNTIF(Campaigns!$A$7:$A$300,B277)&gt;0,"✓",IF(N(C277)=0,"– no spend","⚠ add to Campaigns tab")))</f>
        <v/>
      </c>
      <c r="I277" s="83" t="str">
        <f aca="false">IF(C277="","",C277*IF(Settings!$B$25=Settings!$C$6,1,IF(Settings!$B$25="USD",1/INDEX(Settings!$B$29:$B$40,MONTH(A277)),INDEX(Settings!$B$29:$B$40,MONTH(A277)))))</f>
        <v/>
      </c>
    </row>
    <row r="278" customFormat="false" ht="15" hidden="false" customHeight="false" outlineLevel="0" collapsed="false">
      <c r="H278" s="0" t="str">
        <f aca="false">IF(B278="","",IF(COUNTIF(Campaigns!$A$7:$A$300,B278)&gt;0,"✓",IF(N(C278)=0,"– no spend","⚠ add to Campaigns tab")))</f>
        <v/>
      </c>
      <c r="I278" s="83" t="str">
        <f aca="false">IF(C278="","",C278*IF(Settings!$B$25=Settings!$C$6,1,IF(Settings!$B$25="USD",1/INDEX(Settings!$B$29:$B$40,MONTH(A278)),INDEX(Settings!$B$29:$B$40,MONTH(A278)))))</f>
        <v/>
      </c>
    </row>
    <row r="279" customFormat="false" ht="15" hidden="false" customHeight="false" outlineLevel="0" collapsed="false">
      <c r="H279" s="0" t="str">
        <f aca="false">IF(B279="","",IF(COUNTIF(Campaigns!$A$7:$A$300,B279)&gt;0,"✓",IF(N(C279)=0,"– no spend","⚠ add to Campaigns tab")))</f>
        <v/>
      </c>
      <c r="I279" s="83" t="str">
        <f aca="false">IF(C279="","",C279*IF(Settings!$B$25=Settings!$C$6,1,IF(Settings!$B$25="USD",1/INDEX(Settings!$B$29:$B$40,MONTH(A279)),INDEX(Settings!$B$29:$B$40,MONTH(A279)))))</f>
        <v/>
      </c>
    </row>
    <row r="280" customFormat="false" ht="15" hidden="false" customHeight="false" outlineLevel="0" collapsed="false">
      <c r="H280" s="0" t="str">
        <f aca="false">IF(B280="","",IF(COUNTIF(Campaigns!$A$7:$A$300,B280)&gt;0,"✓",IF(N(C280)=0,"– no spend","⚠ add to Campaigns tab")))</f>
        <v/>
      </c>
      <c r="I280" s="83" t="str">
        <f aca="false">IF(C280="","",C280*IF(Settings!$B$25=Settings!$C$6,1,IF(Settings!$B$25="USD",1/INDEX(Settings!$B$29:$B$40,MONTH(A280)),INDEX(Settings!$B$29:$B$40,MONTH(A280)))))</f>
        <v/>
      </c>
    </row>
    <row r="281" customFormat="false" ht="15" hidden="false" customHeight="false" outlineLevel="0" collapsed="false">
      <c r="H281" s="0" t="str">
        <f aca="false">IF(B281="","",IF(COUNTIF(Campaigns!$A$7:$A$300,B281)&gt;0,"✓",IF(N(C281)=0,"– no spend","⚠ add to Campaigns tab")))</f>
        <v/>
      </c>
      <c r="I281" s="83" t="str">
        <f aca="false">IF(C281="","",C281*IF(Settings!$B$25=Settings!$C$6,1,IF(Settings!$B$25="USD",1/INDEX(Settings!$B$29:$B$40,MONTH(A281)),INDEX(Settings!$B$29:$B$40,MONTH(A281)))))</f>
        <v/>
      </c>
    </row>
    <row r="282" customFormat="false" ht="15" hidden="false" customHeight="false" outlineLevel="0" collapsed="false">
      <c r="H282" s="0" t="str">
        <f aca="false">IF(B282="","",IF(COUNTIF(Campaigns!$A$7:$A$300,B282)&gt;0,"✓",IF(N(C282)=0,"– no spend","⚠ add to Campaigns tab")))</f>
        <v/>
      </c>
      <c r="I282" s="83" t="str">
        <f aca="false">IF(C282="","",C282*IF(Settings!$B$25=Settings!$C$6,1,IF(Settings!$B$25="USD",1/INDEX(Settings!$B$29:$B$40,MONTH(A282)),INDEX(Settings!$B$29:$B$40,MONTH(A282)))))</f>
        <v/>
      </c>
    </row>
    <row r="283" customFormat="false" ht="15" hidden="false" customHeight="false" outlineLevel="0" collapsed="false">
      <c r="H283" s="0" t="str">
        <f aca="false">IF(B283="","",IF(COUNTIF(Campaigns!$A$7:$A$300,B283)&gt;0,"✓",IF(N(C283)=0,"– no spend","⚠ add to Campaigns tab")))</f>
        <v/>
      </c>
      <c r="I283" s="83" t="str">
        <f aca="false">IF(C283="","",C283*IF(Settings!$B$25=Settings!$C$6,1,IF(Settings!$B$25="USD",1/INDEX(Settings!$B$29:$B$40,MONTH(A283)),INDEX(Settings!$B$29:$B$40,MONTH(A283)))))</f>
        <v/>
      </c>
    </row>
    <row r="284" customFormat="false" ht="15" hidden="false" customHeight="false" outlineLevel="0" collapsed="false">
      <c r="H284" s="0" t="str">
        <f aca="false">IF(B284="","",IF(COUNTIF(Campaigns!$A$7:$A$300,B284)&gt;0,"✓",IF(N(C284)=0,"– no spend","⚠ add to Campaigns tab")))</f>
        <v/>
      </c>
      <c r="I284" s="83" t="str">
        <f aca="false">IF(C284="","",C284*IF(Settings!$B$25=Settings!$C$6,1,IF(Settings!$B$25="USD",1/INDEX(Settings!$B$29:$B$40,MONTH(A284)),INDEX(Settings!$B$29:$B$40,MONTH(A284)))))</f>
        <v/>
      </c>
    </row>
    <row r="285" customFormat="false" ht="15" hidden="false" customHeight="false" outlineLevel="0" collapsed="false">
      <c r="H285" s="0" t="str">
        <f aca="false">IF(B285="","",IF(COUNTIF(Campaigns!$A$7:$A$300,B285)&gt;0,"✓",IF(N(C285)=0,"– no spend","⚠ add to Campaigns tab")))</f>
        <v/>
      </c>
      <c r="I285" s="83" t="str">
        <f aca="false">IF(C285="","",C285*IF(Settings!$B$25=Settings!$C$6,1,IF(Settings!$B$25="USD",1/INDEX(Settings!$B$29:$B$40,MONTH(A285)),INDEX(Settings!$B$29:$B$40,MONTH(A285)))))</f>
        <v/>
      </c>
    </row>
    <row r="286" customFormat="false" ht="15" hidden="false" customHeight="false" outlineLevel="0" collapsed="false">
      <c r="H286" s="0" t="str">
        <f aca="false">IF(B286="","",IF(COUNTIF(Campaigns!$A$7:$A$300,B286)&gt;0,"✓",IF(N(C286)=0,"– no spend","⚠ add to Campaigns tab")))</f>
        <v/>
      </c>
      <c r="I286" s="83" t="str">
        <f aca="false">IF(C286="","",C286*IF(Settings!$B$25=Settings!$C$6,1,IF(Settings!$B$25="USD",1/INDEX(Settings!$B$29:$B$40,MONTH(A286)),INDEX(Settings!$B$29:$B$40,MONTH(A286)))))</f>
        <v/>
      </c>
    </row>
    <row r="287" customFormat="false" ht="15" hidden="false" customHeight="false" outlineLevel="0" collapsed="false">
      <c r="H287" s="0" t="str">
        <f aca="false">IF(B287="","",IF(COUNTIF(Campaigns!$A$7:$A$300,B287)&gt;0,"✓",IF(N(C287)=0,"– no spend","⚠ add to Campaigns tab")))</f>
        <v/>
      </c>
      <c r="I287" s="83" t="str">
        <f aca="false">IF(C287="","",C287*IF(Settings!$B$25=Settings!$C$6,1,IF(Settings!$B$25="USD",1/INDEX(Settings!$B$29:$B$40,MONTH(A287)),INDEX(Settings!$B$29:$B$40,MONTH(A287)))))</f>
        <v/>
      </c>
    </row>
    <row r="288" customFormat="false" ht="15" hidden="false" customHeight="false" outlineLevel="0" collapsed="false">
      <c r="H288" s="0" t="str">
        <f aca="false">IF(B288="","",IF(COUNTIF(Campaigns!$A$7:$A$300,B288)&gt;0,"✓",IF(N(C288)=0,"– no spend","⚠ add to Campaigns tab")))</f>
        <v/>
      </c>
      <c r="I288" s="83" t="str">
        <f aca="false">IF(C288="","",C288*IF(Settings!$B$25=Settings!$C$6,1,IF(Settings!$B$25="USD",1/INDEX(Settings!$B$29:$B$40,MONTH(A288)),INDEX(Settings!$B$29:$B$40,MONTH(A288)))))</f>
        <v/>
      </c>
    </row>
    <row r="289" customFormat="false" ht="15" hidden="false" customHeight="false" outlineLevel="0" collapsed="false">
      <c r="H289" s="0" t="str">
        <f aca="false">IF(B289="","",IF(COUNTIF(Campaigns!$A$7:$A$300,B289)&gt;0,"✓",IF(N(C289)=0,"– no spend","⚠ add to Campaigns tab")))</f>
        <v/>
      </c>
      <c r="I289" s="83" t="str">
        <f aca="false">IF(C289="","",C289*IF(Settings!$B$25=Settings!$C$6,1,IF(Settings!$B$25="USD",1/INDEX(Settings!$B$29:$B$40,MONTH(A289)),INDEX(Settings!$B$29:$B$40,MONTH(A289)))))</f>
        <v/>
      </c>
    </row>
    <row r="290" customFormat="false" ht="15" hidden="false" customHeight="false" outlineLevel="0" collapsed="false">
      <c r="H290" s="0" t="str">
        <f aca="false">IF(B290="","",IF(COUNTIF(Campaigns!$A$7:$A$300,B290)&gt;0,"✓",IF(N(C290)=0,"– no spend","⚠ add to Campaigns tab")))</f>
        <v/>
      </c>
      <c r="I290" s="83" t="str">
        <f aca="false">IF(C290="","",C290*IF(Settings!$B$25=Settings!$C$6,1,IF(Settings!$B$25="USD",1/INDEX(Settings!$B$29:$B$40,MONTH(A290)),INDEX(Settings!$B$29:$B$40,MONTH(A290)))))</f>
        <v/>
      </c>
    </row>
    <row r="291" customFormat="false" ht="15" hidden="false" customHeight="false" outlineLevel="0" collapsed="false">
      <c r="H291" s="0" t="str">
        <f aca="false">IF(B291="","",IF(COUNTIF(Campaigns!$A$7:$A$300,B291)&gt;0,"✓",IF(N(C291)=0,"– no spend","⚠ add to Campaigns tab")))</f>
        <v/>
      </c>
      <c r="I291" s="83" t="str">
        <f aca="false">IF(C291="","",C291*IF(Settings!$B$25=Settings!$C$6,1,IF(Settings!$B$25="USD",1/INDEX(Settings!$B$29:$B$40,MONTH(A291)),INDEX(Settings!$B$29:$B$40,MONTH(A291)))))</f>
        <v/>
      </c>
    </row>
    <row r="292" customFormat="false" ht="15" hidden="false" customHeight="false" outlineLevel="0" collapsed="false">
      <c r="H292" s="0" t="str">
        <f aca="false">IF(B292="","",IF(COUNTIF(Campaigns!$A$7:$A$300,B292)&gt;0,"✓",IF(N(C292)=0,"– no spend","⚠ add to Campaigns tab")))</f>
        <v/>
      </c>
      <c r="I292" s="83" t="str">
        <f aca="false">IF(C292="","",C292*IF(Settings!$B$25=Settings!$C$6,1,IF(Settings!$B$25="USD",1/INDEX(Settings!$B$29:$B$40,MONTH(A292)),INDEX(Settings!$B$29:$B$40,MONTH(A292)))))</f>
        <v/>
      </c>
    </row>
    <row r="293" customFormat="false" ht="15" hidden="false" customHeight="false" outlineLevel="0" collapsed="false">
      <c r="H293" s="0" t="str">
        <f aca="false">IF(B293="","",IF(COUNTIF(Campaigns!$A$7:$A$300,B293)&gt;0,"✓",IF(N(C293)=0,"– no spend","⚠ add to Campaigns tab")))</f>
        <v/>
      </c>
      <c r="I293" s="83" t="str">
        <f aca="false">IF(C293="","",C293*IF(Settings!$B$25=Settings!$C$6,1,IF(Settings!$B$25="USD",1/INDEX(Settings!$B$29:$B$40,MONTH(A293)),INDEX(Settings!$B$29:$B$40,MONTH(A293)))))</f>
        <v/>
      </c>
    </row>
    <row r="294" customFormat="false" ht="15" hidden="false" customHeight="false" outlineLevel="0" collapsed="false">
      <c r="H294" s="0" t="str">
        <f aca="false">IF(B294="","",IF(COUNTIF(Campaigns!$A$7:$A$300,B294)&gt;0,"✓",IF(N(C294)=0,"– no spend","⚠ add to Campaigns tab")))</f>
        <v/>
      </c>
      <c r="I294" s="83" t="str">
        <f aca="false">IF(C294="","",C294*IF(Settings!$B$25=Settings!$C$6,1,IF(Settings!$B$25="USD",1/INDEX(Settings!$B$29:$B$40,MONTH(A294)),INDEX(Settings!$B$29:$B$40,MONTH(A294)))))</f>
        <v/>
      </c>
    </row>
    <row r="295" customFormat="false" ht="15" hidden="false" customHeight="false" outlineLevel="0" collapsed="false">
      <c r="H295" s="0" t="str">
        <f aca="false">IF(B295="","",IF(COUNTIF(Campaigns!$A$7:$A$300,B295)&gt;0,"✓",IF(N(C295)=0,"– no spend","⚠ add to Campaigns tab")))</f>
        <v/>
      </c>
      <c r="I295" s="83" t="str">
        <f aca="false">IF(C295="","",C295*IF(Settings!$B$25=Settings!$C$6,1,IF(Settings!$B$25="USD",1/INDEX(Settings!$B$29:$B$40,MONTH(A295)),INDEX(Settings!$B$29:$B$40,MONTH(A295)))))</f>
        <v/>
      </c>
    </row>
    <row r="296" customFormat="false" ht="15" hidden="false" customHeight="false" outlineLevel="0" collapsed="false">
      <c r="H296" s="0" t="str">
        <f aca="false">IF(B296="","",IF(COUNTIF(Campaigns!$A$7:$A$300,B296)&gt;0,"✓",IF(N(C296)=0,"– no spend","⚠ add to Campaigns tab")))</f>
        <v/>
      </c>
      <c r="I296" s="83" t="str">
        <f aca="false">IF(C296="","",C296*IF(Settings!$B$25=Settings!$C$6,1,IF(Settings!$B$25="USD",1/INDEX(Settings!$B$29:$B$40,MONTH(A296)),INDEX(Settings!$B$29:$B$40,MONTH(A296)))))</f>
        <v/>
      </c>
    </row>
    <row r="297" customFormat="false" ht="15" hidden="false" customHeight="false" outlineLevel="0" collapsed="false">
      <c r="H297" s="0" t="str">
        <f aca="false">IF(B297="","",IF(COUNTIF(Campaigns!$A$7:$A$300,B297)&gt;0,"✓",IF(N(C297)=0,"– no spend","⚠ add to Campaigns tab")))</f>
        <v/>
      </c>
      <c r="I297" s="83" t="str">
        <f aca="false">IF(C297="","",C297*IF(Settings!$B$25=Settings!$C$6,1,IF(Settings!$B$25="USD",1/INDEX(Settings!$B$29:$B$40,MONTH(A297)),INDEX(Settings!$B$29:$B$40,MONTH(A297)))))</f>
        <v/>
      </c>
    </row>
    <row r="298" customFormat="false" ht="15" hidden="false" customHeight="false" outlineLevel="0" collapsed="false">
      <c r="H298" s="0" t="str">
        <f aca="false">IF(B298="","",IF(COUNTIF(Campaigns!$A$7:$A$300,B298)&gt;0,"✓",IF(N(C298)=0,"– no spend","⚠ add to Campaigns tab")))</f>
        <v/>
      </c>
      <c r="I298" s="83" t="str">
        <f aca="false">IF(C298="","",C298*IF(Settings!$B$25=Settings!$C$6,1,IF(Settings!$B$25="USD",1/INDEX(Settings!$B$29:$B$40,MONTH(A298)),INDEX(Settings!$B$29:$B$40,MONTH(A298)))))</f>
        <v/>
      </c>
    </row>
    <row r="299" customFormat="false" ht="15" hidden="false" customHeight="false" outlineLevel="0" collapsed="false">
      <c r="H299" s="0" t="str">
        <f aca="false">IF(B299="","",IF(COUNTIF(Campaigns!$A$7:$A$300,B299)&gt;0,"✓",IF(N(C299)=0,"– no spend","⚠ add to Campaigns tab")))</f>
        <v/>
      </c>
      <c r="I299" s="83" t="str">
        <f aca="false">IF(C299="","",C299*IF(Settings!$B$25=Settings!$C$6,1,IF(Settings!$B$25="USD",1/INDEX(Settings!$B$29:$B$40,MONTH(A299)),INDEX(Settings!$B$29:$B$40,MONTH(A299)))))</f>
        <v/>
      </c>
    </row>
    <row r="300" customFormat="false" ht="15" hidden="false" customHeight="false" outlineLevel="0" collapsed="false">
      <c r="H300" s="0" t="str">
        <f aca="false">IF(B300="","",IF(COUNTIF(Campaigns!$A$7:$A$300,B300)&gt;0,"✓",IF(N(C300)=0,"– no spend","⚠ add to Campaigns tab")))</f>
        <v/>
      </c>
      <c r="I300" s="83" t="str">
        <f aca="false">IF(C300="","",C300*IF(Settings!$B$25=Settings!$C$6,1,IF(Settings!$B$25="USD",1/INDEX(Settings!$B$29:$B$40,MONTH(A300)),INDEX(Settings!$B$29:$B$40,MONTH(A300)))))</f>
        <v/>
      </c>
    </row>
    <row r="301" customFormat="false" ht="15" hidden="false" customHeight="false" outlineLevel="0" collapsed="false">
      <c r="H301" s="0" t="str">
        <f aca="false">IF(B301="","",IF(COUNTIF(Campaigns!$A$7:$A$300,B301)&gt;0,"✓",IF(N(C301)=0,"– no spend","⚠ add to Campaigns tab")))</f>
        <v/>
      </c>
      <c r="I301" s="83" t="str">
        <f aca="false">IF(C301="","",C301*IF(Settings!$B$25=Settings!$C$6,1,IF(Settings!$B$25="USD",1/INDEX(Settings!$B$29:$B$40,MONTH(A301)),INDEX(Settings!$B$29:$B$40,MONTH(A301)))))</f>
        <v/>
      </c>
    </row>
    <row r="302" customFormat="false" ht="15" hidden="false" customHeight="false" outlineLevel="0" collapsed="false">
      <c r="H302" s="0" t="str">
        <f aca="false">IF(B302="","",IF(COUNTIF(Campaigns!$A$7:$A$300,B302)&gt;0,"✓",IF(N(C302)=0,"– no spend","⚠ add to Campaigns tab")))</f>
        <v/>
      </c>
      <c r="I302" s="83" t="str">
        <f aca="false">IF(C302="","",C302*IF(Settings!$B$25=Settings!$C$6,1,IF(Settings!$B$25="USD",1/INDEX(Settings!$B$29:$B$40,MONTH(A302)),INDEX(Settings!$B$29:$B$40,MONTH(A302)))))</f>
        <v/>
      </c>
    </row>
    <row r="303" customFormat="false" ht="15" hidden="false" customHeight="false" outlineLevel="0" collapsed="false">
      <c r="H303" s="0" t="str">
        <f aca="false">IF(B303="","",IF(COUNTIF(Campaigns!$A$7:$A$300,B303)&gt;0,"✓",IF(N(C303)=0,"– no spend","⚠ add to Campaigns tab")))</f>
        <v/>
      </c>
      <c r="I303" s="83" t="str">
        <f aca="false">IF(C303="","",C303*IF(Settings!$B$25=Settings!$C$6,1,IF(Settings!$B$25="USD",1/INDEX(Settings!$B$29:$B$40,MONTH(A303)),INDEX(Settings!$B$29:$B$40,MONTH(A303)))))</f>
        <v/>
      </c>
    </row>
    <row r="304" customFormat="false" ht="15" hidden="false" customHeight="false" outlineLevel="0" collapsed="false">
      <c r="H304" s="0" t="str">
        <f aca="false">IF(B304="","",IF(COUNTIF(Campaigns!$A$7:$A$300,B304)&gt;0,"✓",IF(N(C304)=0,"– no spend","⚠ add to Campaigns tab")))</f>
        <v/>
      </c>
      <c r="I304" s="83" t="str">
        <f aca="false">IF(C304="","",C304*IF(Settings!$B$25=Settings!$C$6,1,IF(Settings!$B$25="USD",1/INDEX(Settings!$B$29:$B$40,MONTH(A304)),INDEX(Settings!$B$29:$B$40,MONTH(A304)))))</f>
        <v/>
      </c>
    </row>
    <row r="305" customFormat="false" ht="15" hidden="false" customHeight="false" outlineLevel="0" collapsed="false">
      <c r="H305" s="0" t="str">
        <f aca="false">IF(B305="","",IF(COUNTIF(Campaigns!$A$7:$A$300,B305)&gt;0,"✓",IF(N(C305)=0,"– no spend","⚠ add to Campaigns tab")))</f>
        <v/>
      </c>
      <c r="I305" s="83" t="str">
        <f aca="false">IF(C305="","",C305*IF(Settings!$B$25=Settings!$C$6,1,IF(Settings!$B$25="USD",1/INDEX(Settings!$B$29:$B$40,MONTH(A305)),INDEX(Settings!$B$29:$B$40,MONTH(A305)))))</f>
        <v/>
      </c>
    </row>
    <row r="306" customFormat="false" ht="15" hidden="false" customHeight="false" outlineLevel="0" collapsed="false">
      <c r="H306" s="0" t="str">
        <f aca="false">IF(B306="","",IF(COUNTIF(Campaigns!$A$7:$A$300,B306)&gt;0,"✓",IF(N(C306)=0,"– no spend","⚠ add to Campaigns tab")))</f>
        <v/>
      </c>
      <c r="I306" s="83" t="str">
        <f aca="false">IF(C306="","",C306*IF(Settings!$B$25=Settings!$C$6,1,IF(Settings!$B$25="USD",1/INDEX(Settings!$B$29:$B$40,MONTH(A306)),INDEX(Settings!$B$29:$B$40,MONTH(A306)))))</f>
        <v/>
      </c>
    </row>
    <row r="307" customFormat="false" ht="15" hidden="false" customHeight="false" outlineLevel="0" collapsed="false">
      <c r="H307" s="0" t="str">
        <f aca="false">IF(B307="","",IF(COUNTIF(Campaigns!$A$7:$A$300,B307)&gt;0,"✓",IF(N(C307)=0,"– no spend","⚠ add to Campaigns tab")))</f>
        <v/>
      </c>
      <c r="I307" s="83" t="str">
        <f aca="false">IF(C307="","",C307*IF(Settings!$B$25=Settings!$C$6,1,IF(Settings!$B$25="USD",1/INDEX(Settings!$B$29:$B$40,MONTH(A307)),INDEX(Settings!$B$29:$B$40,MONTH(A307)))))</f>
        <v/>
      </c>
    </row>
    <row r="308" customFormat="false" ht="15" hidden="false" customHeight="false" outlineLevel="0" collapsed="false">
      <c r="H308" s="0" t="str">
        <f aca="false">IF(B308="","",IF(COUNTIF(Campaigns!$A$7:$A$300,B308)&gt;0,"✓",IF(N(C308)=0,"– no spend","⚠ add to Campaigns tab")))</f>
        <v/>
      </c>
      <c r="I308" s="83" t="str">
        <f aca="false">IF(C308="","",C308*IF(Settings!$B$25=Settings!$C$6,1,IF(Settings!$B$25="USD",1/INDEX(Settings!$B$29:$B$40,MONTH(A308)),INDEX(Settings!$B$29:$B$40,MONTH(A308)))))</f>
        <v/>
      </c>
    </row>
    <row r="309" customFormat="false" ht="15" hidden="false" customHeight="false" outlineLevel="0" collapsed="false">
      <c r="H309" s="0" t="str">
        <f aca="false">IF(B309="","",IF(COUNTIF(Campaigns!$A$7:$A$300,B309)&gt;0,"✓",IF(N(C309)=0,"– no spend","⚠ add to Campaigns tab")))</f>
        <v/>
      </c>
      <c r="I309" s="83" t="str">
        <f aca="false">IF(C309="","",C309*IF(Settings!$B$25=Settings!$C$6,1,IF(Settings!$B$25="USD",1/INDEX(Settings!$B$29:$B$40,MONTH(A309)),INDEX(Settings!$B$29:$B$40,MONTH(A309)))))</f>
        <v/>
      </c>
    </row>
    <row r="310" customFormat="false" ht="15" hidden="false" customHeight="false" outlineLevel="0" collapsed="false">
      <c r="H310" s="0" t="str">
        <f aca="false">IF(B310="","",IF(COUNTIF(Campaigns!$A$7:$A$300,B310)&gt;0,"✓",IF(N(C310)=0,"– no spend","⚠ add to Campaigns tab")))</f>
        <v/>
      </c>
      <c r="I310" s="83" t="str">
        <f aca="false">IF(C310="","",C310*IF(Settings!$B$25=Settings!$C$6,1,IF(Settings!$B$25="USD",1/INDEX(Settings!$B$29:$B$40,MONTH(A310)),INDEX(Settings!$B$29:$B$40,MONTH(A310)))))</f>
        <v/>
      </c>
    </row>
    <row r="311" customFormat="false" ht="15" hidden="false" customHeight="false" outlineLevel="0" collapsed="false">
      <c r="H311" s="0" t="str">
        <f aca="false">IF(B311="","",IF(COUNTIF(Campaigns!$A$7:$A$300,B311)&gt;0,"✓",IF(N(C311)=0,"– no spend","⚠ add to Campaigns tab")))</f>
        <v/>
      </c>
      <c r="I311" s="83" t="str">
        <f aca="false">IF(C311="","",C311*IF(Settings!$B$25=Settings!$C$6,1,IF(Settings!$B$25="USD",1/INDEX(Settings!$B$29:$B$40,MONTH(A311)),INDEX(Settings!$B$29:$B$40,MONTH(A311)))))</f>
        <v/>
      </c>
    </row>
    <row r="312" customFormat="false" ht="15" hidden="false" customHeight="false" outlineLevel="0" collapsed="false">
      <c r="H312" s="0" t="str">
        <f aca="false">IF(B312="","",IF(COUNTIF(Campaigns!$A$7:$A$300,B312)&gt;0,"✓",IF(N(C312)=0,"– no spend","⚠ add to Campaigns tab")))</f>
        <v/>
      </c>
      <c r="I312" s="83" t="str">
        <f aca="false">IF(C312="","",C312*IF(Settings!$B$25=Settings!$C$6,1,IF(Settings!$B$25="USD",1/INDEX(Settings!$B$29:$B$40,MONTH(A312)),INDEX(Settings!$B$29:$B$40,MONTH(A312)))))</f>
        <v/>
      </c>
    </row>
    <row r="313" customFormat="false" ht="15" hidden="false" customHeight="false" outlineLevel="0" collapsed="false">
      <c r="H313" s="0" t="str">
        <f aca="false">IF(B313="","",IF(COUNTIF(Campaigns!$A$7:$A$300,B313)&gt;0,"✓",IF(N(C313)=0,"– no spend","⚠ add to Campaigns tab")))</f>
        <v/>
      </c>
      <c r="I313" s="83" t="str">
        <f aca="false">IF(C313="","",C313*IF(Settings!$B$25=Settings!$C$6,1,IF(Settings!$B$25="USD",1/INDEX(Settings!$B$29:$B$40,MONTH(A313)),INDEX(Settings!$B$29:$B$40,MONTH(A313)))))</f>
        <v/>
      </c>
    </row>
    <row r="314" customFormat="false" ht="15" hidden="false" customHeight="false" outlineLevel="0" collapsed="false">
      <c r="H314" s="0" t="str">
        <f aca="false">IF(B314="","",IF(COUNTIF(Campaigns!$A$7:$A$300,B314)&gt;0,"✓",IF(N(C314)=0,"– no spend","⚠ add to Campaigns tab")))</f>
        <v/>
      </c>
      <c r="I314" s="83" t="str">
        <f aca="false">IF(C314="","",C314*IF(Settings!$B$25=Settings!$C$6,1,IF(Settings!$B$25="USD",1/INDEX(Settings!$B$29:$B$40,MONTH(A314)),INDEX(Settings!$B$29:$B$40,MONTH(A314)))))</f>
        <v/>
      </c>
    </row>
    <row r="315" customFormat="false" ht="15" hidden="false" customHeight="false" outlineLevel="0" collapsed="false">
      <c r="H315" s="0" t="str">
        <f aca="false">IF(B315="","",IF(COUNTIF(Campaigns!$A$7:$A$300,B315)&gt;0,"✓",IF(N(C315)=0,"– no spend","⚠ add to Campaigns tab")))</f>
        <v/>
      </c>
      <c r="I315" s="83" t="str">
        <f aca="false">IF(C315="","",C315*IF(Settings!$B$25=Settings!$C$6,1,IF(Settings!$B$25="USD",1/INDEX(Settings!$B$29:$B$40,MONTH(A315)),INDEX(Settings!$B$29:$B$40,MONTH(A315)))))</f>
        <v/>
      </c>
    </row>
    <row r="316" customFormat="false" ht="15" hidden="false" customHeight="false" outlineLevel="0" collapsed="false">
      <c r="H316" s="0" t="str">
        <f aca="false">IF(B316="","",IF(COUNTIF(Campaigns!$A$7:$A$300,B316)&gt;0,"✓",IF(N(C316)=0,"– no spend","⚠ add to Campaigns tab")))</f>
        <v/>
      </c>
      <c r="I316" s="83" t="str">
        <f aca="false">IF(C316="","",C316*IF(Settings!$B$25=Settings!$C$6,1,IF(Settings!$B$25="USD",1/INDEX(Settings!$B$29:$B$40,MONTH(A316)),INDEX(Settings!$B$29:$B$40,MONTH(A316)))))</f>
        <v/>
      </c>
    </row>
    <row r="317" customFormat="false" ht="15" hidden="false" customHeight="false" outlineLevel="0" collapsed="false">
      <c r="H317" s="0" t="str">
        <f aca="false">IF(B317="","",IF(COUNTIF(Campaigns!$A$7:$A$300,B317)&gt;0,"✓",IF(N(C317)=0,"– no spend","⚠ add to Campaigns tab")))</f>
        <v/>
      </c>
      <c r="I317" s="83" t="str">
        <f aca="false">IF(C317="","",C317*IF(Settings!$B$25=Settings!$C$6,1,IF(Settings!$B$25="USD",1/INDEX(Settings!$B$29:$B$40,MONTH(A317)),INDEX(Settings!$B$29:$B$40,MONTH(A317)))))</f>
        <v/>
      </c>
    </row>
    <row r="318" customFormat="false" ht="15" hidden="false" customHeight="false" outlineLevel="0" collapsed="false">
      <c r="H318" s="0" t="str">
        <f aca="false">IF(B318="","",IF(COUNTIF(Campaigns!$A$7:$A$300,B318)&gt;0,"✓",IF(N(C318)=0,"– no spend","⚠ add to Campaigns tab")))</f>
        <v/>
      </c>
      <c r="I318" s="83" t="str">
        <f aca="false">IF(C318="","",C318*IF(Settings!$B$25=Settings!$C$6,1,IF(Settings!$B$25="USD",1/INDEX(Settings!$B$29:$B$40,MONTH(A318)),INDEX(Settings!$B$29:$B$40,MONTH(A318)))))</f>
        <v/>
      </c>
    </row>
    <row r="319" customFormat="false" ht="15" hidden="false" customHeight="false" outlineLevel="0" collapsed="false">
      <c r="H319" s="0" t="str">
        <f aca="false">IF(B319="","",IF(COUNTIF(Campaigns!$A$7:$A$300,B319)&gt;0,"✓",IF(N(C319)=0,"– no spend","⚠ add to Campaigns tab")))</f>
        <v/>
      </c>
      <c r="I319" s="83" t="str">
        <f aca="false">IF(C319="","",C319*IF(Settings!$B$25=Settings!$C$6,1,IF(Settings!$B$25="USD",1/INDEX(Settings!$B$29:$B$40,MONTH(A319)),INDEX(Settings!$B$29:$B$40,MONTH(A319)))))</f>
        <v/>
      </c>
    </row>
    <row r="320" customFormat="false" ht="15" hidden="false" customHeight="false" outlineLevel="0" collapsed="false">
      <c r="H320" s="0" t="str">
        <f aca="false">IF(B320="","",IF(COUNTIF(Campaigns!$A$7:$A$300,B320)&gt;0,"✓",IF(N(C320)=0,"– no spend","⚠ add to Campaigns tab")))</f>
        <v/>
      </c>
      <c r="I320" s="83" t="str">
        <f aca="false">IF(C320="","",C320*IF(Settings!$B$25=Settings!$C$6,1,IF(Settings!$B$25="USD",1/INDEX(Settings!$B$29:$B$40,MONTH(A320)),INDEX(Settings!$B$29:$B$40,MONTH(A320)))))</f>
        <v/>
      </c>
    </row>
    <row r="321" customFormat="false" ht="15" hidden="false" customHeight="false" outlineLevel="0" collapsed="false">
      <c r="H321" s="0" t="str">
        <f aca="false">IF(B321="","",IF(COUNTIF(Campaigns!$A$7:$A$300,B321)&gt;0,"✓",IF(N(C321)=0,"– no spend","⚠ add to Campaigns tab")))</f>
        <v/>
      </c>
      <c r="I321" s="83" t="str">
        <f aca="false">IF(C321="","",C321*IF(Settings!$B$25=Settings!$C$6,1,IF(Settings!$B$25="USD",1/INDEX(Settings!$B$29:$B$40,MONTH(A321)),INDEX(Settings!$B$29:$B$40,MONTH(A321)))))</f>
        <v/>
      </c>
    </row>
    <row r="322" customFormat="false" ht="15" hidden="false" customHeight="false" outlineLevel="0" collapsed="false">
      <c r="H322" s="0" t="str">
        <f aca="false">IF(B322="","",IF(COUNTIF(Campaigns!$A$7:$A$300,B322)&gt;0,"✓",IF(N(C322)=0,"– no spend","⚠ add to Campaigns tab")))</f>
        <v/>
      </c>
      <c r="I322" s="83" t="str">
        <f aca="false">IF(C322="","",C322*IF(Settings!$B$25=Settings!$C$6,1,IF(Settings!$B$25="USD",1/INDEX(Settings!$B$29:$B$40,MONTH(A322)),INDEX(Settings!$B$29:$B$40,MONTH(A322)))))</f>
        <v/>
      </c>
    </row>
    <row r="323" customFormat="false" ht="15" hidden="false" customHeight="false" outlineLevel="0" collapsed="false">
      <c r="H323" s="0" t="str">
        <f aca="false">IF(B323="","",IF(COUNTIF(Campaigns!$A$7:$A$300,B323)&gt;0,"✓",IF(N(C323)=0,"– no spend","⚠ add to Campaigns tab")))</f>
        <v/>
      </c>
      <c r="I323" s="83" t="str">
        <f aca="false">IF(C323="","",C323*IF(Settings!$B$25=Settings!$C$6,1,IF(Settings!$B$25="USD",1/INDEX(Settings!$B$29:$B$40,MONTH(A323)),INDEX(Settings!$B$29:$B$40,MONTH(A323)))))</f>
        <v/>
      </c>
    </row>
    <row r="324" customFormat="false" ht="15" hidden="false" customHeight="false" outlineLevel="0" collapsed="false">
      <c r="H324" s="0" t="str">
        <f aca="false">IF(B324="","",IF(COUNTIF(Campaigns!$A$7:$A$300,B324)&gt;0,"✓",IF(N(C324)=0,"– no spend","⚠ add to Campaigns tab")))</f>
        <v/>
      </c>
      <c r="I324" s="83" t="str">
        <f aca="false">IF(C324="","",C324*IF(Settings!$B$25=Settings!$C$6,1,IF(Settings!$B$25="USD",1/INDEX(Settings!$B$29:$B$40,MONTH(A324)),INDEX(Settings!$B$29:$B$40,MONTH(A324)))))</f>
        <v/>
      </c>
    </row>
    <row r="325" customFormat="false" ht="15" hidden="false" customHeight="false" outlineLevel="0" collapsed="false">
      <c r="H325" s="0" t="str">
        <f aca="false">IF(B325="","",IF(COUNTIF(Campaigns!$A$7:$A$300,B325)&gt;0,"✓",IF(N(C325)=0,"– no spend","⚠ add to Campaigns tab")))</f>
        <v/>
      </c>
      <c r="I325" s="83" t="str">
        <f aca="false">IF(C325="","",C325*IF(Settings!$B$25=Settings!$C$6,1,IF(Settings!$B$25="USD",1/INDEX(Settings!$B$29:$B$40,MONTH(A325)),INDEX(Settings!$B$29:$B$40,MONTH(A325)))))</f>
        <v/>
      </c>
    </row>
    <row r="326" customFormat="false" ht="15" hidden="false" customHeight="false" outlineLevel="0" collapsed="false">
      <c r="H326" s="0" t="str">
        <f aca="false">IF(B326="","",IF(COUNTIF(Campaigns!$A$7:$A$300,B326)&gt;0,"✓",IF(N(C326)=0,"– no spend","⚠ add to Campaigns tab")))</f>
        <v/>
      </c>
      <c r="I326" s="83" t="str">
        <f aca="false">IF(C326="","",C326*IF(Settings!$B$25=Settings!$C$6,1,IF(Settings!$B$25="USD",1/INDEX(Settings!$B$29:$B$40,MONTH(A326)),INDEX(Settings!$B$29:$B$40,MONTH(A326)))))</f>
        <v/>
      </c>
    </row>
    <row r="327" customFormat="false" ht="15" hidden="false" customHeight="false" outlineLevel="0" collapsed="false">
      <c r="H327" s="0" t="str">
        <f aca="false">IF(B327="","",IF(COUNTIF(Campaigns!$A$7:$A$300,B327)&gt;0,"✓",IF(N(C327)=0,"– no spend","⚠ add to Campaigns tab")))</f>
        <v/>
      </c>
      <c r="I327" s="83" t="str">
        <f aca="false">IF(C327="","",C327*IF(Settings!$B$25=Settings!$C$6,1,IF(Settings!$B$25="USD",1/INDEX(Settings!$B$29:$B$40,MONTH(A327)),INDEX(Settings!$B$29:$B$40,MONTH(A327)))))</f>
        <v/>
      </c>
    </row>
    <row r="328" customFormat="false" ht="15" hidden="false" customHeight="false" outlineLevel="0" collapsed="false">
      <c r="H328" s="0" t="str">
        <f aca="false">IF(B328="","",IF(COUNTIF(Campaigns!$A$7:$A$300,B328)&gt;0,"✓",IF(N(C328)=0,"– no spend","⚠ add to Campaigns tab")))</f>
        <v/>
      </c>
      <c r="I328" s="83" t="str">
        <f aca="false">IF(C328="","",C328*IF(Settings!$B$25=Settings!$C$6,1,IF(Settings!$B$25="USD",1/INDEX(Settings!$B$29:$B$40,MONTH(A328)),INDEX(Settings!$B$29:$B$40,MONTH(A328)))))</f>
        <v/>
      </c>
    </row>
    <row r="329" customFormat="false" ht="15" hidden="false" customHeight="false" outlineLevel="0" collapsed="false">
      <c r="H329" s="0" t="str">
        <f aca="false">IF(B329="","",IF(COUNTIF(Campaigns!$A$7:$A$300,B329)&gt;0,"✓",IF(N(C329)=0,"– no spend","⚠ add to Campaigns tab")))</f>
        <v/>
      </c>
      <c r="I329" s="83" t="str">
        <f aca="false">IF(C329="","",C329*IF(Settings!$B$25=Settings!$C$6,1,IF(Settings!$B$25="USD",1/INDEX(Settings!$B$29:$B$40,MONTH(A329)),INDEX(Settings!$B$29:$B$40,MONTH(A329)))))</f>
        <v/>
      </c>
    </row>
    <row r="330" customFormat="false" ht="15" hidden="false" customHeight="false" outlineLevel="0" collapsed="false">
      <c r="H330" s="0" t="str">
        <f aca="false">IF(B330="","",IF(COUNTIF(Campaigns!$A$7:$A$300,B330)&gt;0,"✓",IF(N(C330)=0,"– no spend","⚠ add to Campaigns tab")))</f>
        <v/>
      </c>
      <c r="I330" s="83" t="str">
        <f aca="false">IF(C330="","",C330*IF(Settings!$B$25=Settings!$C$6,1,IF(Settings!$B$25="USD",1/INDEX(Settings!$B$29:$B$40,MONTH(A330)),INDEX(Settings!$B$29:$B$40,MONTH(A330)))))</f>
        <v/>
      </c>
    </row>
    <row r="331" customFormat="false" ht="15" hidden="false" customHeight="false" outlineLevel="0" collapsed="false">
      <c r="H331" s="0" t="str">
        <f aca="false">IF(B331="","",IF(COUNTIF(Campaigns!$A$7:$A$300,B331)&gt;0,"✓",IF(N(C331)=0,"– no spend","⚠ add to Campaigns tab")))</f>
        <v/>
      </c>
      <c r="I331" s="83" t="str">
        <f aca="false">IF(C331="","",C331*IF(Settings!$B$25=Settings!$C$6,1,IF(Settings!$B$25="USD",1/INDEX(Settings!$B$29:$B$40,MONTH(A331)),INDEX(Settings!$B$29:$B$40,MONTH(A331)))))</f>
        <v/>
      </c>
    </row>
    <row r="332" customFormat="false" ht="15" hidden="false" customHeight="false" outlineLevel="0" collapsed="false">
      <c r="H332" s="0" t="str">
        <f aca="false">IF(B332="","",IF(COUNTIF(Campaigns!$A$7:$A$300,B332)&gt;0,"✓",IF(N(C332)=0,"– no spend","⚠ add to Campaigns tab")))</f>
        <v/>
      </c>
      <c r="I332" s="83" t="str">
        <f aca="false">IF(C332="","",C332*IF(Settings!$B$25=Settings!$C$6,1,IF(Settings!$B$25="USD",1/INDEX(Settings!$B$29:$B$40,MONTH(A332)),INDEX(Settings!$B$29:$B$40,MONTH(A332)))))</f>
        <v/>
      </c>
    </row>
    <row r="333" customFormat="false" ht="15" hidden="false" customHeight="false" outlineLevel="0" collapsed="false">
      <c r="H333" s="0" t="str">
        <f aca="false">IF(B333="","",IF(COUNTIF(Campaigns!$A$7:$A$300,B333)&gt;0,"✓",IF(N(C333)=0,"– no spend","⚠ add to Campaigns tab")))</f>
        <v/>
      </c>
      <c r="I333" s="83" t="str">
        <f aca="false">IF(C333="","",C333*IF(Settings!$B$25=Settings!$C$6,1,IF(Settings!$B$25="USD",1/INDEX(Settings!$B$29:$B$40,MONTH(A333)),INDEX(Settings!$B$29:$B$40,MONTH(A333)))))</f>
        <v/>
      </c>
    </row>
    <row r="334" customFormat="false" ht="15" hidden="false" customHeight="false" outlineLevel="0" collapsed="false">
      <c r="H334" s="0" t="str">
        <f aca="false">IF(B334="","",IF(COUNTIF(Campaigns!$A$7:$A$300,B334)&gt;0,"✓",IF(N(C334)=0,"– no spend","⚠ add to Campaigns tab")))</f>
        <v/>
      </c>
      <c r="I334" s="83" t="str">
        <f aca="false">IF(C334="","",C334*IF(Settings!$B$25=Settings!$C$6,1,IF(Settings!$B$25="USD",1/INDEX(Settings!$B$29:$B$40,MONTH(A334)),INDEX(Settings!$B$29:$B$40,MONTH(A334)))))</f>
        <v/>
      </c>
    </row>
    <row r="335" customFormat="false" ht="15" hidden="false" customHeight="false" outlineLevel="0" collapsed="false">
      <c r="H335" s="0" t="str">
        <f aca="false">IF(B335="","",IF(COUNTIF(Campaigns!$A$7:$A$300,B335)&gt;0,"✓",IF(N(C335)=0,"– no spend","⚠ add to Campaigns tab")))</f>
        <v/>
      </c>
      <c r="I335" s="83" t="str">
        <f aca="false">IF(C335="","",C335*IF(Settings!$B$25=Settings!$C$6,1,IF(Settings!$B$25="USD",1/INDEX(Settings!$B$29:$B$40,MONTH(A335)),INDEX(Settings!$B$29:$B$40,MONTH(A335)))))</f>
        <v/>
      </c>
    </row>
    <row r="336" customFormat="false" ht="15" hidden="false" customHeight="false" outlineLevel="0" collapsed="false">
      <c r="H336" s="0" t="str">
        <f aca="false">IF(B336="","",IF(COUNTIF(Campaigns!$A$7:$A$300,B336)&gt;0,"✓",IF(N(C336)=0,"– no spend","⚠ add to Campaigns tab")))</f>
        <v/>
      </c>
      <c r="I336" s="83" t="str">
        <f aca="false">IF(C336="","",C336*IF(Settings!$B$25=Settings!$C$6,1,IF(Settings!$B$25="USD",1/INDEX(Settings!$B$29:$B$40,MONTH(A336)),INDEX(Settings!$B$29:$B$40,MONTH(A336)))))</f>
        <v/>
      </c>
    </row>
    <row r="337" customFormat="false" ht="15" hidden="false" customHeight="false" outlineLevel="0" collapsed="false">
      <c r="H337" s="0" t="str">
        <f aca="false">IF(B337="","",IF(COUNTIF(Campaigns!$A$7:$A$300,B337)&gt;0,"✓",IF(N(C337)=0,"– no spend","⚠ add to Campaigns tab")))</f>
        <v/>
      </c>
      <c r="I337" s="83" t="str">
        <f aca="false">IF(C337="","",C337*IF(Settings!$B$25=Settings!$C$6,1,IF(Settings!$B$25="USD",1/INDEX(Settings!$B$29:$B$40,MONTH(A337)),INDEX(Settings!$B$29:$B$40,MONTH(A337)))))</f>
        <v/>
      </c>
    </row>
    <row r="338" customFormat="false" ht="15" hidden="false" customHeight="false" outlineLevel="0" collapsed="false">
      <c r="H338" s="0" t="str">
        <f aca="false">IF(B338="","",IF(COUNTIF(Campaigns!$A$7:$A$300,B338)&gt;0,"✓",IF(N(C338)=0,"– no spend","⚠ add to Campaigns tab")))</f>
        <v/>
      </c>
      <c r="I338" s="83" t="str">
        <f aca="false">IF(C338="","",C338*IF(Settings!$B$25=Settings!$C$6,1,IF(Settings!$B$25="USD",1/INDEX(Settings!$B$29:$B$40,MONTH(A338)),INDEX(Settings!$B$29:$B$40,MONTH(A338)))))</f>
        <v/>
      </c>
    </row>
    <row r="339" customFormat="false" ht="15" hidden="false" customHeight="false" outlineLevel="0" collapsed="false">
      <c r="H339" s="0" t="str">
        <f aca="false">IF(B339="","",IF(COUNTIF(Campaigns!$A$7:$A$300,B339)&gt;0,"✓",IF(N(C339)=0,"– no spend","⚠ add to Campaigns tab")))</f>
        <v/>
      </c>
      <c r="I339" s="83" t="str">
        <f aca="false">IF(C339="","",C339*IF(Settings!$B$25=Settings!$C$6,1,IF(Settings!$B$25="USD",1/INDEX(Settings!$B$29:$B$40,MONTH(A339)),INDEX(Settings!$B$29:$B$40,MONTH(A339)))))</f>
        <v/>
      </c>
    </row>
    <row r="340" customFormat="false" ht="15" hidden="false" customHeight="false" outlineLevel="0" collapsed="false">
      <c r="H340" s="0" t="str">
        <f aca="false">IF(B340="","",IF(COUNTIF(Campaigns!$A$7:$A$300,B340)&gt;0,"✓",IF(N(C340)=0,"– no spend","⚠ add to Campaigns tab")))</f>
        <v/>
      </c>
      <c r="I340" s="83" t="str">
        <f aca="false">IF(C340="","",C340*IF(Settings!$B$25=Settings!$C$6,1,IF(Settings!$B$25="USD",1/INDEX(Settings!$B$29:$B$40,MONTH(A340)),INDEX(Settings!$B$29:$B$40,MONTH(A340)))))</f>
        <v/>
      </c>
    </row>
    <row r="341" customFormat="false" ht="15" hidden="false" customHeight="false" outlineLevel="0" collapsed="false">
      <c r="H341" s="0" t="str">
        <f aca="false">IF(B341="","",IF(COUNTIF(Campaigns!$A$7:$A$300,B341)&gt;0,"✓",IF(N(C341)=0,"– no spend","⚠ add to Campaigns tab")))</f>
        <v/>
      </c>
      <c r="I341" s="83" t="str">
        <f aca="false">IF(C341="","",C341*IF(Settings!$B$25=Settings!$C$6,1,IF(Settings!$B$25="USD",1/INDEX(Settings!$B$29:$B$40,MONTH(A341)),INDEX(Settings!$B$29:$B$40,MONTH(A341)))))</f>
        <v/>
      </c>
    </row>
    <row r="342" customFormat="false" ht="15" hidden="false" customHeight="false" outlineLevel="0" collapsed="false">
      <c r="H342" s="0" t="str">
        <f aca="false">IF(B342="","",IF(COUNTIF(Campaigns!$A$7:$A$300,B342)&gt;0,"✓",IF(N(C342)=0,"– no spend","⚠ add to Campaigns tab")))</f>
        <v/>
      </c>
      <c r="I342" s="83" t="str">
        <f aca="false">IF(C342="","",C342*IF(Settings!$B$25=Settings!$C$6,1,IF(Settings!$B$25="USD",1/INDEX(Settings!$B$29:$B$40,MONTH(A342)),INDEX(Settings!$B$29:$B$40,MONTH(A342)))))</f>
        <v/>
      </c>
    </row>
    <row r="343" customFormat="false" ht="15" hidden="false" customHeight="false" outlineLevel="0" collapsed="false">
      <c r="H343" s="0" t="str">
        <f aca="false">IF(B343="","",IF(COUNTIF(Campaigns!$A$7:$A$300,B343)&gt;0,"✓",IF(N(C343)=0,"– no spend","⚠ add to Campaigns tab")))</f>
        <v/>
      </c>
      <c r="I343" s="83" t="str">
        <f aca="false">IF(C343="","",C343*IF(Settings!$B$25=Settings!$C$6,1,IF(Settings!$B$25="USD",1/INDEX(Settings!$B$29:$B$40,MONTH(A343)),INDEX(Settings!$B$29:$B$40,MONTH(A343)))))</f>
        <v/>
      </c>
    </row>
    <row r="344" customFormat="false" ht="15" hidden="false" customHeight="false" outlineLevel="0" collapsed="false">
      <c r="H344" s="0" t="str">
        <f aca="false">IF(B344="","",IF(COUNTIF(Campaigns!$A$7:$A$300,B344)&gt;0,"✓",IF(N(C344)=0,"– no spend","⚠ add to Campaigns tab")))</f>
        <v/>
      </c>
      <c r="I344" s="83" t="str">
        <f aca="false">IF(C344="","",C344*IF(Settings!$B$25=Settings!$C$6,1,IF(Settings!$B$25="USD",1/INDEX(Settings!$B$29:$B$40,MONTH(A344)),INDEX(Settings!$B$29:$B$40,MONTH(A344)))))</f>
        <v/>
      </c>
    </row>
    <row r="345" customFormat="false" ht="15" hidden="false" customHeight="false" outlineLevel="0" collapsed="false">
      <c r="H345" s="0" t="str">
        <f aca="false">IF(B345="","",IF(COUNTIF(Campaigns!$A$7:$A$300,B345)&gt;0,"✓",IF(N(C345)=0,"– no spend","⚠ add to Campaigns tab")))</f>
        <v/>
      </c>
      <c r="I345" s="83" t="str">
        <f aca="false">IF(C345="","",C345*IF(Settings!$B$25=Settings!$C$6,1,IF(Settings!$B$25="USD",1/INDEX(Settings!$B$29:$B$40,MONTH(A345)),INDEX(Settings!$B$29:$B$40,MONTH(A345)))))</f>
        <v/>
      </c>
    </row>
    <row r="346" customFormat="false" ht="15" hidden="false" customHeight="false" outlineLevel="0" collapsed="false">
      <c r="H346" s="0" t="str">
        <f aca="false">IF(B346="","",IF(COUNTIF(Campaigns!$A$7:$A$300,B346)&gt;0,"✓",IF(N(C346)=0,"– no spend","⚠ add to Campaigns tab")))</f>
        <v/>
      </c>
      <c r="I346" s="83" t="str">
        <f aca="false">IF(C346="","",C346*IF(Settings!$B$25=Settings!$C$6,1,IF(Settings!$B$25="USD",1/INDEX(Settings!$B$29:$B$40,MONTH(A346)),INDEX(Settings!$B$29:$B$40,MONTH(A346)))))</f>
        <v/>
      </c>
    </row>
    <row r="347" customFormat="false" ht="15" hidden="false" customHeight="false" outlineLevel="0" collapsed="false">
      <c r="H347" s="0" t="str">
        <f aca="false">IF(B347="","",IF(COUNTIF(Campaigns!$A$7:$A$300,B347)&gt;0,"✓",IF(N(C347)=0,"– no spend","⚠ add to Campaigns tab")))</f>
        <v/>
      </c>
      <c r="I347" s="83" t="str">
        <f aca="false">IF(C347="","",C347*IF(Settings!$B$25=Settings!$C$6,1,IF(Settings!$B$25="USD",1/INDEX(Settings!$B$29:$B$40,MONTH(A347)),INDEX(Settings!$B$29:$B$40,MONTH(A347)))))</f>
        <v/>
      </c>
    </row>
    <row r="348" customFormat="false" ht="15" hidden="false" customHeight="false" outlineLevel="0" collapsed="false">
      <c r="H348" s="0" t="str">
        <f aca="false">IF(B348="","",IF(COUNTIF(Campaigns!$A$7:$A$300,B348)&gt;0,"✓",IF(N(C348)=0,"– no spend","⚠ add to Campaigns tab")))</f>
        <v/>
      </c>
      <c r="I348" s="83" t="str">
        <f aca="false">IF(C348="","",C348*IF(Settings!$B$25=Settings!$C$6,1,IF(Settings!$B$25="USD",1/INDEX(Settings!$B$29:$B$40,MONTH(A348)),INDEX(Settings!$B$29:$B$40,MONTH(A348)))))</f>
        <v/>
      </c>
    </row>
    <row r="349" customFormat="false" ht="15" hidden="false" customHeight="false" outlineLevel="0" collapsed="false">
      <c r="H349" s="0" t="str">
        <f aca="false">IF(B349="","",IF(COUNTIF(Campaigns!$A$7:$A$300,B349)&gt;0,"✓",IF(N(C349)=0,"– no spend","⚠ add to Campaigns tab")))</f>
        <v/>
      </c>
      <c r="I349" s="83" t="str">
        <f aca="false">IF(C349="","",C349*IF(Settings!$B$25=Settings!$C$6,1,IF(Settings!$B$25="USD",1/INDEX(Settings!$B$29:$B$40,MONTH(A349)),INDEX(Settings!$B$29:$B$40,MONTH(A349)))))</f>
        <v/>
      </c>
    </row>
    <row r="350" customFormat="false" ht="15" hidden="false" customHeight="false" outlineLevel="0" collapsed="false">
      <c r="H350" s="0" t="str">
        <f aca="false">IF(B350="","",IF(COUNTIF(Campaigns!$A$7:$A$300,B350)&gt;0,"✓",IF(N(C350)=0,"– no spend","⚠ add to Campaigns tab")))</f>
        <v/>
      </c>
      <c r="I350" s="83" t="str">
        <f aca="false">IF(C350="","",C350*IF(Settings!$B$25=Settings!$C$6,1,IF(Settings!$B$25="USD",1/INDEX(Settings!$B$29:$B$40,MONTH(A350)),INDEX(Settings!$B$29:$B$40,MONTH(A350)))))</f>
        <v/>
      </c>
    </row>
    <row r="351" customFormat="false" ht="15" hidden="false" customHeight="false" outlineLevel="0" collapsed="false">
      <c r="H351" s="0" t="str">
        <f aca="false">IF(B351="","",IF(COUNTIF(Campaigns!$A$7:$A$300,B351)&gt;0,"✓",IF(N(C351)=0,"– no spend","⚠ add to Campaigns tab")))</f>
        <v/>
      </c>
      <c r="I351" s="83" t="str">
        <f aca="false">IF(C351="","",C351*IF(Settings!$B$25=Settings!$C$6,1,IF(Settings!$B$25="USD",1/INDEX(Settings!$B$29:$B$40,MONTH(A351)),INDEX(Settings!$B$29:$B$40,MONTH(A351)))))</f>
        <v/>
      </c>
    </row>
    <row r="352" customFormat="false" ht="15" hidden="false" customHeight="false" outlineLevel="0" collapsed="false">
      <c r="H352" s="0" t="str">
        <f aca="false">IF(B352="","",IF(COUNTIF(Campaigns!$A$7:$A$300,B352)&gt;0,"✓",IF(N(C352)=0,"– no spend","⚠ add to Campaigns tab")))</f>
        <v/>
      </c>
      <c r="I352" s="83" t="str">
        <f aca="false">IF(C352="","",C352*IF(Settings!$B$25=Settings!$C$6,1,IF(Settings!$B$25="USD",1/INDEX(Settings!$B$29:$B$40,MONTH(A352)),INDEX(Settings!$B$29:$B$40,MONTH(A352)))))</f>
        <v/>
      </c>
    </row>
    <row r="353" customFormat="false" ht="15" hidden="false" customHeight="false" outlineLevel="0" collapsed="false">
      <c r="H353" s="0" t="str">
        <f aca="false">IF(B353="","",IF(COUNTIF(Campaigns!$A$7:$A$300,B353)&gt;0,"✓",IF(N(C353)=0,"– no spend","⚠ add to Campaigns tab")))</f>
        <v/>
      </c>
      <c r="I353" s="83" t="str">
        <f aca="false">IF(C353="","",C353*IF(Settings!$B$25=Settings!$C$6,1,IF(Settings!$B$25="USD",1/INDEX(Settings!$B$29:$B$40,MONTH(A353)),INDEX(Settings!$B$29:$B$40,MONTH(A353)))))</f>
        <v/>
      </c>
    </row>
    <row r="354" customFormat="false" ht="15" hidden="false" customHeight="false" outlineLevel="0" collapsed="false">
      <c r="H354" s="0" t="str">
        <f aca="false">IF(B354="","",IF(COUNTIF(Campaigns!$A$7:$A$300,B354)&gt;0,"✓",IF(N(C354)=0,"– no spend","⚠ add to Campaigns tab")))</f>
        <v/>
      </c>
      <c r="I354" s="83" t="str">
        <f aca="false">IF(C354="","",C354*IF(Settings!$B$25=Settings!$C$6,1,IF(Settings!$B$25="USD",1/INDEX(Settings!$B$29:$B$40,MONTH(A354)),INDEX(Settings!$B$29:$B$40,MONTH(A354)))))</f>
        <v/>
      </c>
    </row>
    <row r="355" customFormat="false" ht="15" hidden="false" customHeight="false" outlineLevel="0" collapsed="false">
      <c r="H355" s="0" t="str">
        <f aca="false">IF(B355="","",IF(COUNTIF(Campaigns!$A$7:$A$300,B355)&gt;0,"✓",IF(N(C355)=0,"– no spend","⚠ add to Campaigns tab")))</f>
        <v/>
      </c>
      <c r="I355" s="83" t="str">
        <f aca="false">IF(C355="","",C355*IF(Settings!$B$25=Settings!$C$6,1,IF(Settings!$B$25="USD",1/INDEX(Settings!$B$29:$B$40,MONTH(A355)),INDEX(Settings!$B$29:$B$40,MONTH(A355)))))</f>
        <v/>
      </c>
    </row>
    <row r="356" customFormat="false" ht="15" hidden="false" customHeight="false" outlineLevel="0" collapsed="false">
      <c r="H356" s="0" t="str">
        <f aca="false">IF(B356="","",IF(COUNTIF(Campaigns!$A$7:$A$300,B356)&gt;0,"✓",IF(N(C356)=0,"– no spend","⚠ add to Campaigns tab")))</f>
        <v/>
      </c>
      <c r="I356" s="83" t="str">
        <f aca="false">IF(C356="","",C356*IF(Settings!$B$25=Settings!$C$6,1,IF(Settings!$B$25="USD",1/INDEX(Settings!$B$29:$B$40,MONTH(A356)),INDEX(Settings!$B$29:$B$40,MONTH(A356)))))</f>
        <v/>
      </c>
    </row>
    <row r="357" customFormat="false" ht="15" hidden="false" customHeight="false" outlineLevel="0" collapsed="false">
      <c r="H357" s="0" t="str">
        <f aca="false">IF(B357="","",IF(COUNTIF(Campaigns!$A$7:$A$300,B357)&gt;0,"✓",IF(N(C357)=0,"– no spend","⚠ add to Campaigns tab")))</f>
        <v/>
      </c>
      <c r="I357" s="83" t="str">
        <f aca="false">IF(C357="","",C357*IF(Settings!$B$25=Settings!$C$6,1,IF(Settings!$B$25="USD",1/INDEX(Settings!$B$29:$B$40,MONTH(A357)),INDEX(Settings!$B$29:$B$40,MONTH(A357)))))</f>
        <v/>
      </c>
    </row>
    <row r="358" customFormat="false" ht="15" hidden="false" customHeight="false" outlineLevel="0" collapsed="false">
      <c r="H358" s="0" t="str">
        <f aca="false">IF(B358="","",IF(COUNTIF(Campaigns!$A$7:$A$300,B358)&gt;0,"✓",IF(N(C358)=0,"– no spend","⚠ add to Campaigns tab")))</f>
        <v/>
      </c>
      <c r="I358" s="83" t="str">
        <f aca="false">IF(C358="","",C358*IF(Settings!$B$25=Settings!$C$6,1,IF(Settings!$B$25="USD",1/INDEX(Settings!$B$29:$B$40,MONTH(A358)),INDEX(Settings!$B$29:$B$40,MONTH(A358)))))</f>
        <v/>
      </c>
    </row>
    <row r="359" customFormat="false" ht="15" hidden="false" customHeight="false" outlineLevel="0" collapsed="false">
      <c r="H359" s="0" t="str">
        <f aca="false">IF(B359="","",IF(COUNTIF(Campaigns!$A$7:$A$300,B359)&gt;0,"✓",IF(N(C359)=0,"– no spend","⚠ add to Campaigns tab")))</f>
        <v/>
      </c>
      <c r="I359" s="83" t="str">
        <f aca="false">IF(C359="","",C359*IF(Settings!$B$25=Settings!$C$6,1,IF(Settings!$B$25="USD",1/INDEX(Settings!$B$29:$B$40,MONTH(A359)),INDEX(Settings!$B$29:$B$40,MONTH(A359)))))</f>
        <v/>
      </c>
    </row>
    <row r="360" customFormat="false" ht="15" hidden="false" customHeight="false" outlineLevel="0" collapsed="false">
      <c r="H360" s="0" t="str">
        <f aca="false">IF(B360="","",IF(COUNTIF(Campaigns!$A$7:$A$300,B360)&gt;0,"✓",IF(N(C360)=0,"– no spend","⚠ add to Campaigns tab")))</f>
        <v/>
      </c>
      <c r="I360" s="83" t="str">
        <f aca="false">IF(C360="","",C360*IF(Settings!$B$25=Settings!$C$6,1,IF(Settings!$B$25="USD",1/INDEX(Settings!$B$29:$B$40,MONTH(A360)),INDEX(Settings!$B$29:$B$40,MONTH(A360)))))</f>
        <v/>
      </c>
    </row>
    <row r="361" customFormat="false" ht="15" hidden="false" customHeight="false" outlineLevel="0" collapsed="false">
      <c r="H361" s="0" t="str">
        <f aca="false">IF(B361="","",IF(COUNTIF(Campaigns!$A$7:$A$300,B361)&gt;0,"✓",IF(N(C361)=0,"– no spend","⚠ add to Campaigns tab")))</f>
        <v/>
      </c>
      <c r="I361" s="83" t="str">
        <f aca="false">IF(C361="","",C361*IF(Settings!$B$25=Settings!$C$6,1,IF(Settings!$B$25="USD",1/INDEX(Settings!$B$29:$B$40,MONTH(A361)),INDEX(Settings!$B$29:$B$40,MONTH(A361)))))</f>
        <v/>
      </c>
    </row>
    <row r="362" customFormat="false" ht="15" hidden="false" customHeight="false" outlineLevel="0" collapsed="false">
      <c r="H362" s="0" t="str">
        <f aca="false">IF(B362="","",IF(COUNTIF(Campaigns!$A$7:$A$300,B362)&gt;0,"✓",IF(N(C362)=0,"– no spend","⚠ add to Campaigns tab")))</f>
        <v/>
      </c>
      <c r="I362" s="83" t="str">
        <f aca="false">IF(C362="","",C362*IF(Settings!$B$25=Settings!$C$6,1,IF(Settings!$B$25="USD",1/INDEX(Settings!$B$29:$B$40,MONTH(A362)),INDEX(Settings!$B$29:$B$40,MONTH(A362)))))</f>
        <v/>
      </c>
    </row>
    <row r="363" customFormat="false" ht="15" hidden="false" customHeight="false" outlineLevel="0" collapsed="false">
      <c r="H363" s="0" t="str">
        <f aca="false">IF(B363="","",IF(COUNTIF(Campaigns!$A$7:$A$300,B363)&gt;0,"✓",IF(N(C363)=0,"– no spend","⚠ add to Campaigns tab")))</f>
        <v/>
      </c>
      <c r="I363" s="83" t="str">
        <f aca="false">IF(C363="","",C363*IF(Settings!$B$25=Settings!$C$6,1,IF(Settings!$B$25="USD",1/INDEX(Settings!$B$29:$B$40,MONTH(A363)),INDEX(Settings!$B$29:$B$40,MONTH(A363)))))</f>
        <v/>
      </c>
    </row>
    <row r="364" customFormat="false" ht="15" hidden="false" customHeight="false" outlineLevel="0" collapsed="false">
      <c r="H364" s="0" t="str">
        <f aca="false">IF(B364="","",IF(COUNTIF(Campaigns!$A$7:$A$300,B364)&gt;0,"✓",IF(N(C364)=0,"– no spend","⚠ add to Campaigns tab")))</f>
        <v/>
      </c>
      <c r="I364" s="83" t="str">
        <f aca="false">IF(C364="","",C364*IF(Settings!$B$25=Settings!$C$6,1,IF(Settings!$B$25="USD",1/INDEX(Settings!$B$29:$B$40,MONTH(A364)),INDEX(Settings!$B$29:$B$40,MONTH(A364)))))</f>
        <v/>
      </c>
    </row>
    <row r="365" customFormat="false" ht="15" hidden="false" customHeight="false" outlineLevel="0" collapsed="false">
      <c r="H365" s="0" t="str">
        <f aca="false">IF(B365="","",IF(COUNTIF(Campaigns!$A$7:$A$300,B365)&gt;0,"✓",IF(N(C365)=0,"– no spend","⚠ add to Campaigns tab")))</f>
        <v/>
      </c>
      <c r="I365" s="83" t="str">
        <f aca="false">IF(C365="","",C365*IF(Settings!$B$25=Settings!$C$6,1,IF(Settings!$B$25="USD",1/INDEX(Settings!$B$29:$B$40,MONTH(A365)),INDEX(Settings!$B$29:$B$40,MONTH(A365)))))</f>
        <v/>
      </c>
    </row>
    <row r="366" customFormat="false" ht="15" hidden="false" customHeight="false" outlineLevel="0" collapsed="false">
      <c r="H366" s="0" t="str">
        <f aca="false">IF(B366="","",IF(COUNTIF(Campaigns!$A$7:$A$300,B366)&gt;0,"✓",IF(N(C366)=0,"– no spend","⚠ add to Campaigns tab")))</f>
        <v/>
      </c>
      <c r="I366" s="83" t="str">
        <f aca="false">IF(C366="","",C366*IF(Settings!$B$25=Settings!$C$6,1,IF(Settings!$B$25="USD",1/INDEX(Settings!$B$29:$B$40,MONTH(A366)),INDEX(Settings!$B$29:$B$40,MONTH(A366)))))</f>
        <v/>
      </c>
    </row>
    <row r="367" customFormat="false" ht="15" hidden="false" customHeight="false" outlineLevel="0" collapsed="false">
      <c r="H367" s="0" t="str">
        <f aca="false">IF(B367="","",IF(COUNTIF(Campaigns!$A$7:$A$300,B367)&gt;0,"✓",IF(N(C367)=0,"– no spend","⚠ add to Campaigns tab")))</f>
        <v/>
      </c>
      <c r="I367" s="83" t="str">
        <f aca="false">IF(C367="","",C367*IF(Settings!$B$25=Settings!$C$6,1,IF(Settings!$B$25="USD",1/INDEX(Settings!$B$29:$B$40,MONTH(A367)),INDEX(Settings!$B$29:$B$40,MONTH(A367)))))</f>
        <v/>
      </c>
    </row>
    <row r="368" customFormat="false" ht="15" hidden="false" customHeight="false" outlineLevel="0" collapsed="false">
      <c r="H368" s="0" t="str">
        <f aca="false">IF(B368="","",IF(COUNTIF(Campaigns!$A$7:$A$300,B368)&gt;0,"✓",IF(N(C368)=0,"– no spend","⚠ add to Campaigns tab")))</f>
        <v/>
      </c>
      <c r="I368" s="83" t="str">
        <f aca="false">IF(C368="","",C368*IF(Settings!$B$25=Settings!$C$6,1,IF(Settings!$B$25="USD",1/INDEX(Settings!$B$29:$B$40,MONTH(A368)),INDEX(Settings!$B$29:$B$40,MONTH(A368)))))</f>
        <v/>
      </c>
    </row>
    <row r="369" customFormat="false" ht="15" hidden="false" customHeight="false" outlineLevel="0" collapsed="false">
      <c r="H369" s="0" t="str">
        <f aca="false">IF(B369="","",IF(COUNTIF(Campaigns!$A$7:$A$300,B369)&gt;0,"✓",IF(N(C369)=0,"– no spend","⚠ add to Campaigns tab")))</f>
        <v/>
      </c>
      <c r="I369" s="83" t="str">
        <f aca="false">IF(C369="","",C369*IF(Settings!$B$25=Settings!$C$6,1,IF(Settings!$B$25="USD",1/INDEX(Settings!$B$29:$B$40,MONTH(A369)),INDEX(Settings!$B$29:$B$40,MONTH(A369)))))</f>
        <v/>
      </c>
    </row>
    <row r="370" customFormat="false" ht="15" hidden="false" customHeight="false" outlineLevel="0" collapsed="false">
      <c r="H370" s="0" t="str">
        <f aca="false">IF(B370="","",IF(COUNTIF(Campaigns!$A$7:$A$300,B370)&gt;0,"✓",IF(N(C370)=0,"– no spend","⚠ add to Campaigns tab")))</f>
        <v/>
      </c>
      <c r="I370" s="83" t="str">
        <f aca="false">IF(C370="","",C370*IF(Settings!$B$25=Settings!$C$6,1,IF(Settings!$B$25="USD",1/INDEX(Settings!$B$29:$B$40,MONTH(A370)),INDEX(Settings!$B$29:$B$40,MONTH(A370)))))</f>
        <v/>
      </c>
    </row>
    <row r="371" customFormat="false" ht="15" hidden="false" customHeight="false" outlineLevel="0" collapsed="false">
      <c r="H371" s="0" t="str">
        <f aca="false">IF(B371="","",IF(COUNTIF(Campaigns!$A$7:$A$300,B371)&gt;0,"✓",IF(N(C371)=0,"– no spend","⚠ add to Campaigns tab")))</f>
        <v/>
      </c>
      <c r="I371" s="83" t="str">
        <f aca="false">IF(C371="","",C371*IF(Settings!$B$25=Settings!$C$6,1,IF(Settings!$B$25="USD",1/INDEX(Settings!$B$29:$B$40,MONTH(A371)),INDEX(Settings!$B$29:$B$40,MONTH(A371)))))</f>
        <v/>
      </c>
    </row>
    <row r="372" customFormat="false" ht="15" hidden="false" customHeight="false" outlineLevel="0" collapsed="false">
      <c r="H372" s="0" t="str">
        <f aca="false">IF(B372="","",IF(COUNTIF(Campaigns!$A$7:$A$300,B372)&gt;0,"✓",IF(N(C372)=0,"– no spend","⚠ add to Campaigns tab")))</f>
        <v/>
      </c>
      <c r="I372" s="83" t="str">
        <f aca="false">IF(C372="","",C372*IF(Settings!$B$25=Settings!$C$6,1,IF(Settings!$B$25="USD",1/INDEX(Settings!$B$29:$B$40,MONTH(A372)),INDEX(Settings!$B$29:$B$40,MONTH(A372)))))</f>
        <v/>
      </c>
    </row>
    <row r="373" customFormat="false" ht="15" hidden="false" customHeight="false" outlineLevel="0" collapsed="false">
      <c r="H373" s="0" t="str">
        <f aca="false">IF(B373="","",IF(COUNTIF(Campaigns!$A$7:$A$300,B373)&gt;0,"✓",IF(N(C373)=0,"– no spend","⚠ add to Campaigns tab")))</f>
        <v/>
      </c>
      <c r="I373" s="83" t="str">
        <f aca="false">IF(C373="","",C373*IF(Settings!$B$25=Settings!$C$6,1,IF(Settings!$B$25="USD",1/INDEX(Settings!$B$29:$B$40,MONTH(A373)),INDEX(Settings!$B$29:$B$40,MONTH(A373)))))</f>
        <v/>
      </c>
    </row>
    <row r="374" customFormat="false" ht="15" hidden="false" customHeight="false" outlineLevel="0" collapsed="false">
      <c r="H374" s="0" t="str">
        <f aca="false">IF(B374="","",IF(COUNTIF(Campaigns!$A$7:$A$300,B374)&gt;0,"✓",IF(N(C374)=0,"– no spend","⚠ add to Campaigns tab")))</f>
        <v/>
      </c>
      <c r="I374" s="83" t="str">
        <f aca="false">IF(C374="","",C374*IF(Settings!$B$25=Settings!$C$6,1,IF(Settings!$B$25="USD",1/INDEX(Settings!$B$29:$B$40,MONTH(A374)),INDEX(Settings!$B$29:$B$40,MONTH(A374)))))</f>
        <v/>
      </c>
    </row>
    <row r="375" customFormat="false" ht="15" hidden="false" customHeight="false" outlineLevel="0" collapsed="false">
      <c r="H375" s="0" t="str">
        <f aca="false">IF(B375="","",IF(COUNTIF(Campaigns!$A$7:$A$300,B375)&gt;0,"✓",IF(N(C375)=0,"– no spend","⚠ add to Campaigns tab")))</f>
        <v/>
      </c>
      <c r="I375" s="83" t="str">
        <f aca="false">IF(C375="","",C375*IF(Settings!$B$25=Settings!$C$6,1,IF(Settings!$B$25="USD",1/INDEX(Settings!$B$29:$B$40,MONTH(A375)),INDEX(Settings!$B$29:$B$40,MONTH(A375)))))</f>
        <v/>
      </c>
    </row>
    <row r="376" customFormat="false" ht="15" hidden="false" customHeight="false" outlineLevel="0" collapsed="false">
      <c r="H376" s="0" t="str">
        <f aca="false">IF(B376="","",IF(COUNTIF(Campaigns!$A$7:$A$300,B376)&gt;0,"✓",IF(N(C376)=0,"– no spend","⚠ add to Campaigns tab")))</f>
        <v/>
      </c>
      <c r="I376" s="83" t="str">
        <f aca="false">IF(C376="","",C376*IF(Settings!$B$25=Settings!$C$6,1,IF(Settings!$B$25="USD",1/INDEX(Settings!$B$29:$B$40,MONTH(A376)),INDEX(Settings!$B$29:$B$40,MONTH(A376)))))</f>
        <v/>
      </c>
    </row>
    <row r="377" customFormat="false" ht="15" hidden="false" customHeight="false" outlineLevel="0" collapsed="false">
      <c r="H377" s="0" t="str">
        <f aca="false">IF(B377="","",IF(COUNTIF(Campaigns!$A$7:$A$300,B377)&gt;0,"✓",IF(N(C377)=0,"– no spend","⚠ add to Campaigns tab")))</f>
        <v/>
      </c>
      <c r="I377" s="83" t="str">
        <f aca="false">IF(C377="","",C377*IF(Settings!$B$25=Settings!$C$6,1,IF(Settings!$B$25="USD",1/INDEX(Settings!$B$29:$B$40,MONTH(A377)),INDEX(Settings!$B$29:$B$40,MONTH(A377)))))</f>
        <v/>
      </c>
    </row>
    <row r="378" customFormat="false" ht="15" hidden="false" customHeight="false" outlineLevel="0" collapsed="false">
      <c r="H378" s="0" t="str">
        <f aca="false">IF(B378="","",IF(COUNTIF(Campaigns!$A$7:$A$300,B378)&gt;0,"✓",IF(N(C378)=0,"– no spend","⚠ add to Campaigns tab")))</f>
        <v/>
      </c>
      <c r="I378" s="83" t="str">
        <f aca="false">IF(C378="","",C378*IF(Settings!$B$25=Settings!$C$6,1,IF(Settings!$B$25="USD",1/INDEX(Settings!$B$29:$B$40,MONTH(A378)),INDEX(Settings!$B$29:$B$40,MONTH(A378)))))</f>
        <v/>
      </c>
    </row>
    <row r="379" customFormat="false" ht="15" hidden="false" customHeight="false" outlineLevel="0" collapsed="false">
      <c r="H379" s="0" t="str">
        <f aca="false">IF(B379="","",IF(COUNTIF(Campaigns!$A$7:$A$300,B379)&gt;0,"✓",IF(N(C379)=0,"– no spend","⚠ add to Campaigns tab")))</f>
        <v/>
      </c>
      <c r="I379" s="83" t="str">
        <f aca="false">IF(C379="","",C379*IF(Settings!$B$25=Settings!$C$6,1,IF(Settings!$B$25="USD",1/INDEX(Settings!$B$29:$B$40,MONTH(A379)),INDEX(Settings!$B$29:$B$40,MONTH(A379)))))</f>
        <v/>
      </c>
    </row>
    <row r="380" customFormat="false" ht="15" hidden="false" customHeight="false" outlineLevel="0" collapsed="false">
      <c r="H380" s="0" t="str">
        <f aca="false">IF(B380="","",IF(COUNTIF(Campaigns!$A$7:$A$300,B380)&gt;0,"✓",IF(N(C380)=0,"– no spend","⚠ add to Campaigns tab")))</f>
        <v/>
      </c>
      <c r="I380" s="83" t="str">
        <f aca="false">IF(C380="","",C380*IF(Settings!$B$25=Settings!$C$6,1,IF(Settings!$B$25="USD",1/INDEX(Settings!$B$29:$B$40,MONTH(A380)),INDEX(Settings!$B$29:$B$40,MONTH(A380)))))</f>
        <v/>
      </c>
    </row>
    <row r="381" customFormat="false" ht="15" hidden="false" customHeight="false" outlineLevel="0" collapsed="false">
      <c r="H381" s="0" t="str">
        <f aca="false">IF(B381="","",IF(COUNTIF(Campaigns!$A$7:$A$300,B381)&gt;0,"✓",IF(N(C381)=0,"– no spend","⚠ add to Campaigns tab")))</f>
        <v/>
      </c>
      <c r="I381" s="83" t="str">
        <f aca="false">IF(C381="","",C381*IF(Settings!$B$25=Settings!$C$6,1,IF(Settings!$B$25="USD",1/INDEX(Settings!$B$29:$B$40,MONTH(A381)),INDEX(Settings!$B$29:$B$40,MONTH(A381)))))</f>
        <v/>
      </c>
    </row>
    <row r="382" customFormat="false" ht="15" hidden="false" customHeight="false" outlineLevel="0" collapsed="false">
      <c r="H382" s="0" t="str">
        <f aca="false">IF(B382="","",IF(COUNTIF(Campaigns!$A$7:$A$300,B382)&gt;0,"✓",IF(N(C382)=0,"– no spend","⚠ add to Campaigns tab")))</f>
        <v/>
      </c>
      <c r="I382" s="83" t="str">
        <f aca="false">IF(C382="","",C382*IF(Settings!$B$25=Settings!$C$6,1,IF(Settings!$B$25="USD",1/INDEX(Settings!$B$29:$B$40,MONTH(A382)),INDEX(Settings!$B$29:$B$40,MONTH(A382)))))</f>
        <v/>
      </c>
    </row>
    <row r="383" customFormat="false" ht="15" hidden="false" customHeight="false" outlineLevel="0" collapsed="false">
      <c r="H383" s="0" t="str">
        <f aca="false">IF(B383="","",IF(COUNTIF(Campaigns!$A$7:$A$300,B383)&gt;0,"✓",IF(N(C383)=0,"– no spend","⚠ add to Campaigns tab")))</f>
        <v/>
      </c>
      <c r="I383" s="83" t="str">
        <f aca="false">IF(C383="","",C383*IF(Settings!$B$25=Settings!$C$6,1,IF(Settings!$B$25="USD",1/INDEX(Settings!$B$29:$B$40,MONTH(A383)),INDEX(Settings!$B$29:$B$40,MONTH(A383)))))</f>
        <v/>
      </c>
    </row>
    <row r="384" customFormat="false" ht="15" hidden="false" customHeight="false" outlineLevel="0" collapsed="false">
      <c r="H384" s="0" t="str">
        <f aca="false">IF(B384="","",IF(COUNTIF(Campaigns!$A$7:$A$300,B384)&gt;0,"✓",IF(N(C384)=0,"– no spend","⚠ add to Campaigns tab")))</f>
        <v/>
      </c>
      <c r="I384" s="83" t="str">
        <f aca="false">IF(C384="","",C384*IF(Settings!$B$25=Settings!$C$6,1,IF(Settings!$B$25="USD",1/INDEX(Settings!$B$29:$B$40,MONTH(A384)),INDEX(Settings!$B$29:$B$40,MONTH(A384)))))</f>
        <v/>
      </c>
    </row>
    <row r="385" customFormat="false" ht="15" hidden="false" customHeight="false" outlineLevel="0" collapsed="false">
      <c r="H385" s="0" t="str">
        <f aca="false">IF(B385="","",IF(COUNTIF(Campaigns!$A$7:$A$300,B385)&gt;0,"✓",IF(N(C385)=0,"– no spend","⚠ add to Campaigns tab")))</f>
        <v/>
      </c>
      <c r="I385" s="83" t="str">
        <f aca="false">IF(C385="","",C385*IF(Settings!$B$25=Settings!$C$6,1,IF(Settings!$B$25="USD",1/INDEX(Settings!$B$29:$B$40,MONTH(A385)),INDEX(Settings!$B$29:$B$40,MONTH(A385)))))</f>
        <v/>
      </c>
    </row>
    <row r="386" customFormat="false" ht="15" hidden="false" customHeight="false" outlineLevel="0" collapsed="false">
      <c r="H386" s="0" t="str">
        <f aca="false">IF(B386="","",IF(COUNTIF(Campaigns!$A$7:$A$300,B386)&gt;0,"✓",IF(N(C386)=0,"– no spend","⚠ add to Campaigns tab")))</f>
        <v/>
      </c>
      <c r="I386" s="83" t="str">
        <f aca="false">IF(C386="","",C386*IF(Settings!$B$25=Settings!$C$6,1,IF(Settings!$B$25="USD",1/INDEX(Settings!$B$29:$B$40,MONTH(A386)),INDEX(Settings!$B$29:$B$40,MONTH(A386)))))</f>
        <v/>
      </c>
    </row>
    <row r="387" customFormat="false" ht="15" hidden="false" customHeight="false" outlineLevel="0" collapsed="false">
      <c r="H387" s="0" t="str">
        <f aca="false">IF(B387="","",IF(COUNTIF(Campaigns!$A$7:$A$300,B387)&gt;0,"✓",IF(N(C387)=0,"– no spend","⚠ add to Campaigns tab")))</f>
        <v/>
      </c>
      <c r="I387" s="83" t="str">
        <f aca="false">IF(C387="","",C387*IF(Settings!$B$25=Settings!$C$6,1,IF(Settings!$B$25="USD",1/INDEX(Settings!$B$29:$B$40,MONTH(A387)),INDEX(Settings!$B$29:$B$40,MONTH(A387)))))</f>
        <v/>
      </c>
    </row>
    <row r="388" customFormat="false" ht="15" hidden="false" customHeight="false" outlineLevel="0" collapsed="false">
      <c r="H388" s="0" t="str">
        <f aca="false">IF(B388="","",IF(COUNTIF(Campaigns!$A$7:$A$300,B388)&gt;0,"✓",IF(N(C388)=0,"– no spend","⚠ add to Campaigns tab")))</f>
        <v/>
      </c>
      <c r="I388" s="83" t="str">
        <f aca="false">IF(C388="","",C388*IF(Settings!$B$25=Settings!$C$6,1,IF(Settings!$B$25="USD",1/INDEX(Settings!$B$29:$B$40,MONTH(A388)),INDEX(Settings!$B$29:$B$40,MONTH(A388)))))</f>
        <v/>
      </c>
    </row>
    <row r="389" customFormat="false" ht="15" hidden="false" customHeight="false" outlineLevel="0" collapsed="false">
      <c r="H389" s="0" t="str">
        <f aca="false">IF(B389="","",IF(COUNTIF(Campaigns!$A$7:$A$300,B389)&gt;0,"✓",IF(N(C389)=0,"– no spend","⚠ add to Campaigns tab")))</f>
        <v/>
      </c>
      <c r="I389" s="83" t="str">
        <f aca="false">IF(C389="","",C389*IF(Settings!$B$25=Settings!$C$6,1,IF(Settings!$B$25="USD",1/INDEX(Settings!$B$29:$B$40,MONTH(A389)),INDEX(Settings!$B$29:$B$40,MONTH(A389)))))</f>
        <v/>
      </c>
    </row>
    <row r="390" customFormat="false" ht="15" hidden="false" customHeight="false" outlineLevel="0" collapsed="false">
      <c r="H390" s="0" t="str">
        <f aca="false">IF(B390="","",IF(COUNTIF(Campaigns!$A$7:$A$300,B390)&gt;0,"✓",IF(N(C390)=0,"– no spend","⚠ add to Campaigns tab")))</f>
        <v/>
      </c>
      <c r="I390" s="83" t="str">
        <f aca="false">IF(C390="","",C390*IF(Settings!$B$25=Settings!$C$6,1,IF(Settings!$B$25="USD",1/INDEX(Settings!$B$29:$B$40,MONTH(A390)),INDEX(Settings!$B$29:$B$40,MONTH(A390)))))</f>
        <v/>
      </c>
    </row>
    <row r="391" customFormat="false" ht="15" hidden="false" customHeight="false" outlineLevel="0" collapsed="false">
      <c r="H391" s="0" t="str">
        <f aca="false">IF(B391="","",IF(COUNTIF(Campaigns!$A$7:$A$300,B391)&gt;0,"✓",IF(N(C391)=0,"– no spend","⚠ add to Campaigns tab")))</f>
        <v/>
      </c>
      <c r="I391" s="83" t="str">
        <f aca="false">IF(C391="","",C391*IF(Settings!$B$25=Settings!$C$6,1,IF(Settings!$B$25="USD",1/INDEX(Settings!$B$29:$B$40,MONTH(A391)),INDEX(Settings!$B$29:$B$40,MONTH(A391)))))</f>
        <v/>
      </c>
    </row>
    <row r="392" customFormat="false" ht="15" hidden="false" customHeight="false" outlineLevel="0" collapsed="false">
      <c r="H392" s="0" t="str">
        <f aca="false">IF(B392="","",IF(COUNTIF(Campaigns!$A$7:$A$300,B392)&gt;0,"✓",IF(N(C392)=0,"– no spend","⚠ add to Campaigns tab")))</f>
        <v/>
      </c>
      <c r="I392" s="83" t="str">
        <f aca="false">IF(C392="","",C392*IF(Settings!$B$25=Settings!$C$6,1,IF(Settings!$B$25="USD",1/INDEX(Settings!$B$29:$B$40,MONTH(A392)),INDEX(Settings!$B$29:$B$40,MONTH(A392)))))</f>
        <v/>
      </c>
    </row>
    <row r="393" customFormat="false" ht="15" hidden="false" customHeight="false" outlineLevel="0" collapsed="false">
      <c r="H393" s="0" t="str">
        <f aca="false">IF(B393="","",IF(COUNTIF(Campaigns!$A$7:$A$300,B393)&gt;0,"✓",IF(N(C393)=0,"– no spend","⚠ add to Campaigns tab")))</f>
        <v/>
      </c>
      <c r="I393" s="83" t="str">
        <f aca="false">IF(C393="","",C393*IF(Settings!$B$25=Settings!$C$6,1,IF(Settings!$B$25="USD",1/INDEX(Settings!$B$29:$B$40,MONTH(A393)),INDEX(Settings!$B$29:$B$40,MONTH(A393)))))</f>
        <v/>
      </c>
    </row>
    <row r="394" customFormat="false" ht="15" hidden="false" customHeight="false" outlineLevel="0" collapsed="false">
      <c r="H394" s="0" t="str">
        <f aca="false">IF(B394="","",IF(COUNTIF(Campaigns!$A$7:$A$300,B394)&gt;0,"✓",IF(N(C394)=0,"– no spend","⚠ add to Campaigns tab")))</f>
        <v/>
      </c>
      <c r="I394" s="83" t="str">
        <f aca="false">IF(C394="","",C394*IF(Settings!$B$25=Settings!$C$6,1,IF(Settings!$B$25="USD",1/INDEX(Settings!$B$29:$B$40,MONTH(A394)),INDEX(Settings!$B$29:$B$40,MONTH(A394)))))</f>
        <v/>
      </c>
    </row>
    <row r="395" customFormat="false" ht="15" hidden="false" customHeight="false" outlineLevel="0" collapsed="false">
      <c r="H395" s="0" t="str">
        <f aca="false">IF(B395="","",IF(COUNTIF(Campaigns!$A$7:$A$300,B395)&gt;0,"✓",IF(N(C395)=0,"– no spend","⚠ add to Campaigns tab")))</f>
        <v/>
      </c>
      <c r="I395" s="83" t="str">
        <f aca="false">IF(C395="","",C395*IF(Settings!$B$25=Settings!$C$6,1,IF(Settings!$B$25="USD",1/INDEX(Settings!$B$29:$B$40,MONTH(A395)),INDEX(Settings!$B$29:$B$40,MONTH(A395)))))</f>
        <v/>
      </c>
    </row>
    <row r="396" customFormat="false" ht="15" hidden="false" customHeight="false" outlineLevel="0" collapsed="false">
      <c r="H396" s="0" t="str">
        <f aca="false">IF(B396="","",IF(COUNTIF(Campaigns!$A$7:$A$300,B396)&gt;0,"✓",IF(N(C396)=0,"– no spend","⚠ add to Campaigns tab")))</f>
        <v/>
      </c>
      <c r="I396" s="83" t="str">
        <f aca="false">IF(C396="","",C396*IF(Settings!$B$25=Settings!$C$6,1,IF(Settings!$B$25="USD",1/INDEX(Settings!$B$29:$B$40,MONTH(A396)),INDEX(Settings!$B$29:$B$40,MONTH(A396)))))</f>
        <v/>
      </c>
    </row>
    <row r="397" customFormat="false" ht="15" hidden="false" customHeight="false" outlineLevel="0" collapsed="false">
      <c r="H397" s="0" t="str">
        <f aca="false">IF(B397="","",IF(COUNTIF(Campaigns!$A$7:$A$300,B397)&gt;0,"✓",IF(N(C397)=0,"– no spend","⚠ add to Campaigns tab")))</f>
        <v/>
      </c>
      <c r="I397" s="83" t="str">
        <f aca="false">IF(C397="","",C397*IF(Settings!$B$25=Settings!$C$6,1,IF(Settings!$B$25="USD",1/INDEX(Settings!$B$29:$B$40,MONTH(A397)),INDEX(Settings!$B$29:$B$40,MONTH(A397)))))</f>
        <v/>
      </c>
    </row>
    <row r="398" customFormat="false" ht="15" hidden="false" customHeight="false" outlineLevel="0" collapsed="false">
      <c r="H398" s="0" t="str">
        <f aca="false">IF(B398="","",IF(COUNTIF(Campaigns!$A$7:$A$300,B398)&gt;0,"✓",IF(N(C398)=0,"– no spend","⚠ add to Campaigns tab")))</f>
        <v/>
      </c>
      <c r="I398" s="83" t="str">
        <f aca="false">IF(C398="","",C398*IF(Settings!$B$25=Settings!$C$6,1,IF(Settings!$B$25="USD",1/INDEX(Settings!$B$29:$B$40,MONTH(A398)),INDEX(Settings!$B$29:$B$40,MONTH(A398)))))</f>
        <v/>
      </c>
    </row>
    <row r="399" customFormat="false" ht="15" hidden="false" customHeight="false" outlineLevel="0" collapsed="false">
      <c r="H399" s="0" t="str">
        <f aca="false">IF(B399="","",IF(COUNTIF(Campaigns!$A$7:$A$300,B399)&gt;0,"✓",IF(N(C399)=0,"– no spend","⚠ add to Campaigns tab")))</f>
        <v/>
      </c>
      <c r="I399" s="83" t="str">
        <f aca="false">IF(C399="","",C399*IF(Settings!$B$25=Settings!$C$6,1,IF(Settings!$B$25="USD",1/INDEX(Settings!$B$29:$B$40,MONTH(A399)),INDEX(Settings!$B$29:$B$40,MONTH(A399)))))</f>
        <v/>
      </c>
    </row>
    <row r="400" customFormat="false" ht="15" hidden="false" customHeight="false" outlineLevel="0" collapsed="false">
      <c r="H400" s="0" t="str">
        <f aca="false">IF(B400="","",IF(COUNTIF(Campaigns!$A$7:$A$300,B400)&gt;0,"✓",IF(N(C400)=0,"– no spend","⚠ add to Campaigns tab")))</f>
        <v/>
      </c>
      <c r="I400" s="83" t="str">
        <f aca="false">IF(C400="","",C400*IF(Settings!$B$25=Settings!$C$6,1,IF(Settings!$B$25="USD",1/INDEX(Settings!$B$29:$B$40,MONTH(A400)),INDEX(Settings!$B$29:$B$40,MONTH(A400)))))</f>
        <v/>
      </c>
    </row>
    <row r="401" customFormat="false" ht="15" hidden="false" customHeight="false" outlineLevel="0" collapsed="false">
      <c r="H401" s="0" t="str">
        <f aca="false">IF(B401="","",IF(COUNTIF(Campaigns!$A$7:$A$300,B401)&gt;0,"✓",IF(N(C401)=0,"– no spend","⚠ add to Campaigns tab")))</f>
        <v/>
      </c>
      <c r="I401" s="83" t="str">
        <f aca="false">IF(C401="","",C401*IF(Settings!$B$25=Settings!$C$6,1,IF(Settings!$B$25="USD",1/INDEX(Settings!$B$29:$B$40,MONTH(A401)),INDEX(Settings!$B$29:$B$40,MONTH(A401)))))</f>
        <v/>
      </c>
    </row>
    <row r="402" customFormat="false" ht="15" hidden="false" customHeight="false" outlineLevel="0" collapsed="false">
      <c r="H402" s="0" t="str">
        <f aca="false">IF(B402="","",IF(COUNTIF(Campaigns!$A$7:$A$300,B402)&gt;0,"✓",IF(N(C402)=0,"– no spend","⚠ add to Campaigns tab")))</f>
        <v/>
      </c>
      <c r="I402" s="83" t="str">
        <f aca="false">IF(C402="","",C402*IF(Settings!$B$25=Settings!$C$6,1,IF(Settings!$B$25="USD",1/INDEX(Settings!$B$29:$B$40,MONTH(A402)),INDEX(Settings!$B$29:$B$40,MONTH(A402)))))</f>
        <v/>
      </c>
    </row>
    <row r="403" customFormat="false" ht="15" hidden="false" customHeight="false" outlineLevel="0" collapsed="false">
      <c r="H403" s="0" t="str">
        <f aca="false">IF(B403="","",IF(COUNTIF(Campaigns!$A$7:$A$300,B403)&gt;0,"✓",IF(N(C403)=0,"– no spend","⚠ add to Campaigns tab")))</f>
        <v/>
      </c>
      <c r="I403" s="83" t="str">
        <f aca="false">IF(C403="","",C403*IF(Settings!$B$25=Settings!$C$6,1,IF(Settings!$B$25="USD",1/INDEX(Settings!$B$29:$B$40,MONTH(A403)),INDEX(Settings!$B$29:$B$40,MONTH(A403)))))</f>
        <v/>
      </c>
    </row>
    <row r="404" customFormat="false" ht="15" hidden="false" customHeight="false" outlineLevel="0" collapsed="false">
      <c r="H404" s="0" t="str">
        <f aca="false">IF(B404="","",IF(COUNTIF(Campaigns!$A$7:$A$300,B404)&gt;0,"✓",IF(N(C404)=0,"– no spend","⚠ add to Campaigns tab")))</f>
        <v/>
      </c>
      <c r="I404" s="83" t="str">
        <f aca="false">IF(C404="","",C404*IF(Settings!$B$25=Settings!$C$6,1,IF(Settings!$B$25="USD",1/INDEX(Settings!$B$29:$B$40,MONTH(A404)),INDEX(Settings!$B$29:$B$40,MONTH(A404)))))</f>
        <v/>
      </c>
    </row>
    <row r="405" customFormat="false" ht="15" hidden="false" customHeight="false" outlineLevel="0" collapsed="false">
      <c r="H405" s="0" t="str">
        <f aca="false">IF(B405="","",IF(COUNTIF(Campaigns!$A$7:$A$300,B405)&gt;0,"✓",IF(N(C405)=0,"– no spend","⚠ add to Campaigns tab")))</f>
        <v/>
      </c>
      <c r="I405" s="83" t="str">
        <f aca="false">IF(C405="","",C405*IF(Settings!$B$25=Settings!$C$6,1,IF(Settings!$B$25="USD",1/INDEX(Settings!$B$29:$B$40,MONTH(A405)),INDEX(Settings!$B$29:$B$40,MONTH(A405)))))</f>
        <v/>
      </c>
    </row>
    <row r="406" customFormat="false" ht="15" hidden="false" customHeight="false" outlineLevel="0" collapsed="false">
      <c r="H406" s="0" t="str">
        <f aca="false">IF(B406="","",IF(COUNTIF(Campaigns!$A$7:$A$300,B406)&gt;0,"✓",IF(N(C406)=0,"– no spend","⚠ add to Campaigns tab")))</f>
        <v/>
      </c>
      <c r="I406" s="83" t="str">
        <f aca="false">IF(C406="","",C406*IF(Settings!$B$25=Settings!$C$6,1,IF(Settings!$B$25="USD",1/INDEX(Settings!$B$29:$B$40,MONTH(A406)),INDEX(Settings!$B$29:$B$40,MONTH(A406)))))</f>
        <v/>
      </c>
    </row>
    <row r="407" customFormat="false" ht="15" hidden="false" customHeight="false" outlineLevel="0" collapsed="false">
      <c r="H407" s="0" t="str">
        <f aca="false">IF(B407="","",IF(COUNTIF(Campaigns!$A$7:$A$300,B407)&gt;0,"✓",IF(N(C407)=0,"– no spend","⚠ add to Campaigns tab")))</f>
        <v/>
      </c>
      <c r="I407" s="83" t="str">
        <f aca="false">IF(C407="","",C407*IF(Settings!$B$25=Settings!$C$6,1,IF(Settings!$B$25="USD",1/INDEX(Settings!$B$29:$B$40,MONTH(A407)),INDEX(Settings!$B$29:$B$40,MONTH(A407)))))</f>
        <v/>
      </c>
    </row>
    <row r="408" customFormat="false" ht="15" hidden="false" customHeight="false" outlineLevel="0" collapsed="false">
      <c r="H408" s="0" t="str">
        <f aca="false">IF(B408="","",IF(COUNTIF(Campaigns!$A$7:$A$300,B408)&gt;0,"✓",IF(N(C408)=0,"– no spend","⚠ add to Campaigns tab")))</f>
        <v/>
      </c>
      <c r="I408" s="83" t="str">
        <f aca="false">IF(C408="","",C408*IF(Settings!$B$25=Settings!$C$6,1,IF(Settings!$B$25="USD",1/INDEX(Settings!$B$29:$B$40,MONTH(A408)),INDEX(Settings!$B$29:$B$40,MONTH(A408)))))</f>
        <v/>
      </c>
    </row>
    <row r="409" customFormat="false" ht="15" hidden="false" customHeight="false" outlineLevel="0" collapsed="false">
      <c r="H409" s="0" t="str">
        <f aca="false">IF(B409="","",IF(COUNTIF(Campaigns!$A$7:$A$300,B409)&gt;0,"✓",IF(N(C409)=0,"– no spend","⚠ add to Campaigns tab")))</f>
        <v/>
      </c>
      <c r="I409" s="83" t="str">
        <f aca="false">IF(C409="","",C409*IF(Settings!$B$25=Settings!$C$6,1,IF(Settings!$B$25="USD",1/INDEX(Settings!$B$29:$B$40,MONTH(A409)),INDEX(Settings!$B$29:$B$40,MONTH(A409)))))</f>
        <v/>
      </c>
    </row>
    <row r="410" customFormat="false" ht="15" hidden="false" customHeight="false" outlineLevel="0" collapsed="false">
      <c r="H410" s="0" t="str">
        <f aca="false">IF(B410="","",IF(COUNTIF(Campaigns!$A$7:$A$300,B410)&gt;0,"✓",IF(N(C410)=0,"– no spend","⚠ add to Campaigns tab")))</f>
        <v/>
      </c>
      <c r="I410" s="83" t="str">
        <f aca="false">IF(C410="","",C410*IF(Settings!$B$25=Settings!$C$6,1,IF(Settings!$B$25="USD",1/INDEX(Settings!$B$29:$B$40,MONTH(A410)),INDEX(Settings!$B$29:$B$40,MONTH(A410)))))</f>
        <v/>
      </c>
    </row>
    <row r="411" customFormat="false" ht="15" hidden="false" customHeight="false" outlineLevel="0" collapsed="false">
      <c r="H411" s="0" t="str">
        <f aca="false">IF(B411="","",IF(COUNTIF(Campaigns!$A$7:$A$300,B411)&gt;0,"✓",IF(N(C411)=0,"– no spend","⚠ add to Campaigns tab")))</f>
        <v/>
      </c>
      <c r="I411" s="83" t="str">
        <f aca="false">IF(C411="","",C411*IF(Settings!$B$25=Settings!$C$6,1,IF(Settings!$B$25="USD",1/INDEX(Settings!$B$29:$B$40,MONTH(A411)),INDEX(Settings!$B$29:$B$40,MONTH(A411)))))</f>
        <v/>
      </c>
    </row>
    <row r="412" customFormat="false" ht="15" hidden="false" customHeight="false" outlineLevel="0" collapsed="false">
      <c r="H412" s="0" t="str">
        <f aca="false">IF(B412="","",IF(COUNTIF(Campaigns!$A$7:$A$300,B412)&gt;0,"✓",IF(N(C412)=0,"– no spend","⚠ add to Campaigns tab")))</f>
        <v/>
      </c>
      <c r="I412" s="83" t="str">
        <f aca="false">IF(C412="","",C412*IF(Settings!$B$25=Settings!$C$6,1,IF(Settings!$B$25="USD",1/INDEX(Settings!$B$29:$B$40,MONTH(A412)),INDEX(Settings!$B$29:$B$40,MONTH(A412)))))</f>
        <v/>
      </c>
    </row>
    <row r="413" customFormat="false" ht="15" hidden="false" customHeight="false" outlineLevel="0" collapsed="false">
      <c r="H413" s="0" t="str">
        <f aca="false">IF(B413="","",IF(COUNTIF(Campaigns!$A$7:$A$300,B413)&gt;0,"✓",IF(N(C413)=0,"– no spend","⚠ add to Campaigns tab")))</f>
        <v/>
      </c>
      <c r="I413" s="83" t="str">
        <f aca="false">IF(C413="","",C413*IF(Settings!$B$25=Settings!$C$6,1,IF(Settings!$B$25="USD",1/INDEX(Settings!$B$29:$B$40,MONTH(A413)),INDEX(Settings!$B$29:$B$40,MONTH(A413)))))</f>
        <v/>
      </c>
    </row>
    <row r="414" customFormat="false" ht="15" hidden="false" customHeight="false" outlineLevel="0" collapsed="false">
      <c r="H414" s="0" t="str">
        <f aca="false">IF(B414="","",IF(COUNTIF(Campaigns!$A$7:$A$300,B414)&gt;0,"✓",IF(N(C414)=0,"– no spend","⚠ add to Campaigns tab")))</f>
        <v/>
      </c>
      <c r="I414" s="83" t="str">
        <f aca="false">IF(C414="","",C414*IF(Settings!$B$25=Settings!$C$6,1,IF(Settings!$B$25="USD",1/INDEX(Settings!$B$29:$B$40,MONTH(A414)),INDEX(Settings!$B$29:$B$40,MONTH(A414)))))</f>
        <v/>
      </c>
    </row>
    <row r="415" customFormat="false" ht="15" hidden="false" customHeight="false" outlineLevel="0" collapsed="false">
      <c r="H415" s="0" t="str">
        <f aca="false">IF(B415="","",IF(COUNTIF(Campaigns!$A$7:$A$300,B415)&gt;0,"✓",IF(N(C415)=0,"– no spend","⚠ add to Campaigns tab")))</f>
        <v/>
      </c>
      <c r="I415" s="83" t="str">
        <f aca="false">IF(C415="","",C415*IF(Settings!$B$25=Settings!$C$6,1,IF(Settings!$B$25="USD",1/INDEX(Settings!$B$29:$B$40,MONTH(A415)),INDEX(Settings!$B$29:$B$40,MONTH(A415)))))</f>
        <v/>
      </c>
    </row>
    <row r="416" customFormat="false" ht="15" hidden="false" customHeight="false" outlineLevel="0" collapsed="false">
      <c r="H416" s="0" t="str">
        <f aca="false">IF(B416="","",IF(COUNTIF(Campaigns!$A$7:$A$300,B416)&gt;0,"✓",IF(N(C416)=0,"– no spend","⚠ add to Campaigns tab")))</f>
        <v/>
      </c>
      <c r="I416" s="83" t="str">
        <f aca="false">IF(C416="","",C416*IF(Settings!$B$25=Settings!$C$6,1,IF(Settings!$B$25="USD",1/INDEX(Settings!$B$29:$B$40,MONTH(A416)),INDEX(Settings!$B$29:$B$40,MONTH(A416)))))</f>
        <v/>
      </c>
    </row>
    <row r="417" customFormat="false" ht="15" hidden="false" customHeight="false" outlineLevel="0" collapsed="false">
      <c r="H417" s="0" t="str">
        <f aca="false">IF(B417="","",IF(COUNTIF(Campaigns!$A$7:$A$300,B417)&gt;0,"✓",IF(N(C417)=0,"– no spend","⚠ add to Campaigns tab")))</f>
        <v/>
      </c>
      <c r="I417" s="83" t="str">
        <f aca="false">IF(C417="","",C417*IF(Settings!$B$25=Settings!$C$6,1,IF(Settings!$B$25="USD",1/INDEX(Settings!$B$29:$B$40,MONTH(A417)),INDEX(Settings!$B$29:$B$40,MONTH(A417)))))</f>
        <v/>
      </c>
    </row>
    <row r="418" customFormat="false" ht="15" hidden="false" customHeight="false" outlineLevel="0" collapsed="false">
      <c r="H418" s="0" t="str">
        <f aca="false">IF(B418="","",IF(COUNTIF(Campaigns!$A$7:$A$300,B418)&gt;0,"✓",IF(N(C418)=0,"– no spend","⚠ add to Campaigns tab")))</f>
        <v/>
      </c>
      <c r="I418" s="83" t="str">
        <f aca="false">IF(C418="","",C418*IF(Settings!$B$25=Settings!$C$6,1,IF(Settings!$B$25="USD",1/INDEX(Settings!$B$29:$B$40,MONTH(A418)),INDEX(Settings!$B$29:$B$40,MONTH(A418)))))</f>
        <v/>
      </c>
    </row>
    <row r="419" customFormat="false" ht="15" hidden="false" customHeight="false" outlineLevel="0" collapsed="false">
      <c r="H419" s="0" t="str">
        <f aca="false">IF(B419="","",IF(COUNTIF(Campaigns!$A$7:$A$300,B419)&gt;0,"✓",IF(N(C419)=0,"– no spend","⚠ add to Campaigns tab")))</f>
        <v/>
      </c>
      <c r="I419" s="83" t="str">
        <f aca="false">IF(C419="","",C419*IF(Settings!$B$25=Settings!$C$6,1,IF(Settings!$B$25="USD",1/INDEX(Settings!$B$29:$B$40,MONTH(A419)),INDEX(Settings!$B$29:$B$40,MONTH(A419)))))</f>
        <v/>
      </c>
    </row>
    <row r="420" customFormat="false" ht="15" hidden="false" customHeight="false" outlineLevel="0" collapsed="false">
      <c r="H420" s="0" t="str">
        <f aca="false">IF(B420="","",IF(COUNTIF(Campaigns!$A$7:$A$300,B420)&gt;0,"✓",IF(N(C420)=0,"– no spend","⚠ add to Campaigns tab")))</f>
        <v/>
      </c>
      <c r="I420" s="83" t="str">
        <f aca="false">IF(C420="","",C420*IF(Settings!$B$25=Settings!$C$6,1,IF(Settings!$B$25="USD",1/INDEX(Settings!$B$29:$B$40,MONTH(A420)),INDEX(Settings!$B$29:$B$40,MONTH(A420)))))</f>
        <v/>
      </c>
    </row>
    <row r="421" customFormat="false" ht="15" hidden="false" customHeight="false" outlineLevel="0" collapsed="false">
      <c r="H421" s="0" t="str">
        <f aca="false">IF(B421="","",IF(COUNTIF(Campaigns!$A$7:$A$300,B421)&gt;0,"✓",IF(N(C421)=0,"– no spend","⚠ add to Campaigns tab")))</f>
        <v/>
      </c>
      <c r="I421" s="83" t="str">
        <f aca="false">IF(C421="","",C421*IF(Settings!$B$25=Settings!$C$6,1,IF(Settings!$B$25="USD",1/INDEX(Settings!$B$29:$B$40,MONTH(A421)),INDEX(Settings!$B$29:$B$40,MONTH(A421)))))</f>
        <v/>
      </c>
    </row>
    <row r="422" customFormat="false" ht="15" hidden="false" customHeight="false" outlineLevel="0" collapsed="false">
      <c r="H422" s="0" t="str">
        <f aca="false">IF(B422="","",IF(COUNTIF(Campaigns!$A$7:$A$300,B422)&gt;0,"✓",IF(N(C422)=0,"– no spend","⚠ add to Campaigns tab")))</f>
        <v/>
      </c>
      <c r="I422" s="83" t="str">
        <f aca="false">IF(C422="","",C422*IF(Settings!$B$25=Settings!$C$6,1,IF(Settings!$B$25="USD",1/INDEX(Settings!$B$29:$B$40,MONTH(A422)),INDEX(Settings!$B$29:$B$40,MONTH(A422)))))</f>
        <v/>
      </c>
    </row>
    <row r="423" customFormat="false" ht="15" hidden="false" customHeight="false" outlineLevel="0" collapsed="false">
      <c r="H423" s="0" t="str">
        <f aca="false">IF(B423="","",IF(COUNTIF(Campaigns!$A$7:$A$300,B423)&gt;0,"✓",IF(N(C423)=0,"– no spend","⚠ add to Campaigns tab")))</f>
        <v/>
      </c>
      <c r="I423" s="83" t="str">
        <f aca="false">IF(C423="","",C423*IF(Settings!$B$25=Settings!$C$6,1,IF(Settings!$B$25="USD",1/INDEX(Settings!$B$29:$B$40,MONTH(A423)),INDEX(Settings!$B$29:$B$40,MONTH(A423)))))</f>
        <v/>
      </c>
    </row>
    <row r="424" customFormat="false" ht="15" hidden="false" customHeight="false" outlineLevel="0" collapsed="false">
      <c r="H424" s="0" t="str">
        <f aca="false">IF(B424="","",IF(COUNTIF(Campaigns!$A$7:$A$300,B424)&gt;0,"✓",IF(N(C424)=0,"– no spend","⚠ add to Campaigns tab")))</f>
        <v/>
      </c>
      <c r="I424" s="83" t="str">
        <f aca="false">IF(C424="","",C424*IF(Settings!$B$25=Settings!$C$6,1,IF(Settings!$B$25="USD",1/INDEX(Settings!$B$29:$B$40,MONTH(A424)),INDEX(Settings!$B$29:$B$40,MONTH(A424)))))</f>
        <v/>
      </c>
    </row>
    <row r="425" customFormat="false" ht="15" hidden="false" customHeight="false" outlineLevel="0" collapsed="false">
      <c r="H425" s="0" t="str">
        <f aca="false">IF(B425="","",IF(COUNTIF(Campaigns!$A$7:$A$300,B425)&gt;0,"✓",IF(N(C425)=0,"– no spend","⚠ add to Campaigns tab")))</f>
        <v/>
      </c>
      <c r="I425" s="83" t="str">
        <f aca="false">IF(C425="","",C425*IF(Settings!$B$25=Settings!$C$6,1,IF(Settings!$B$25="USD",1/INDEX(Settings!$B$29:$B$40,MONTH(A425)),INDEX(Settings!$B$29:$B$40,MONTH(A425)))))</f>
        <v/>
      </c>
    </row>
    <row r="426" customFormat="false" ht="15" hidden="false" customHeight="false" outlineLevel="0" collapsed="false">
      <c r="H426" s="0" t="str">
        <f aca="false">IF(B426="","",IF(COUNTIF(Campaigns!$A$7:$A$300,B426)&gt;0,"✓",IF(N(C426)=0,"– no spend","⚠ add to Campaigns tab")))</f>
        <v/>
      </c>
      <c r="I426" s="83" t="str">
        <f aca="false">IF(C426="","",C426*IF(Settings!$B$25=Settings!$C$6,1,IF(Settings!$B$25="USD",1/INDEX(Settings!$B$29:$B$40,MONTH(A426)),INDEX(Settings!$B$29:$B$40,MONTH(A426)))))</f>
        <v/>
      </c>
    </row>
    <row r="427" customFormat="false" ht="15" hidden="false" customHeight="false" outlineLevel="0" collapsed="false">
      <c r="H427" s="0" t="str">
        <f aca="false">IF(B427="","",IF(COUNTIF(Campaigns!$A$7:$A$300,B427)&gt;0,"✓",IF(N(C427)=0,"– no spend","⚠ add to Campaigns tab")))</f>
        <v/>
      </c>
      <c r="I427" s="83" t="str">
        <f aca="false">IF(C427="","",C427*IF(Settings!$B$25=Settings!$C$6,1,IF(Settings!$B$25="USD",1/INDEX(Settings!$B$29:$B$40,MONTH(A427)),INDEX(Settings!$B$29:$B$40,MONTH(A427)))))</f>
        <v/>
      </c>
    </row>
    <row r="428" customFormat="false" ht="15" hidden="false" customHeight="false" outlineLevel="0" collapsed="false">
      <c r="H428" s="0" t="str">
        <f aca="false">IF(B428="","",IF(COUNTIF(Campaigns!$A$7:$A$300,B428)&gt;0,"✓",IF(N(C428)=0,"– no spend","⚠ add to Campaigns tab")))</f>
        <v/>
      </c>
      <c r="I428" s="83" t="str">
        <f aca="false">IF(C428="","",C428*IF(Settings!$B$25=Settings!$C$6,1,IF(Settings!$B$25="USD",1/INDEX(Settings!$B$29:$B$40,MONTH(A428)),INDEX(Settings!$B$29:$B$40,MONTH(A428)))))</f>
        <v/>
      </c>
    </row>
    <row r="429" customFormat="false" ht="15" hidden="false" customHeight="false" outlineLevel="0" collapsed="false">
      <c r="H429" s="0" t="str">
        <f aca="false">IF(B429="","",IF(COUNTIF(Campaigns!$A$7:$A$300,B429)&gt;0,"✓",IF(N(C429)=0,"– no spend","⚠ add to Campaigns tab")))</f>
        <v/>
      </c>
      <c r="I429" s="83" t="str">
        <f aca="false">IF(C429="","",C429*IF(Settings!$B$25=Settings!$C$6,1,IF(Settings!$B$25="USD",1/INDEX(Settings!$B$29:$B$40,MONTH(A429)),INDEX(Settings!$B$29:$B$40,MONTH(A429)))))</f>
        <v/>
      </c>
    </row>
    <row r="430" customFormat="false" ht="15" hidden="false" customHeight="false" outlineLevel="0" collapsed="false">
      <c r="H430" s="0" t="str">
        <f aca="false">IF(B430="","",IF(COUNTIF(Campaigns!$A$7:$A$300,B430)&gt;0,"✓",IF(N(C430)=0,"– no spend","⚠ add to Campaigns tab")))</f>
        <v/>
      </c>
      <c r="I430" s="83" t="str">
        <f aca="false">IF(C430="","",C430*IF(Settings!$B$25=Settings!$C$6,1,IF(Settings!$B$25="USD",1/INDEX(Settings!$B$29:$B$40,MONTH(A430)),INDEX(Settings!$B$29:$B$40,MONTH(A430)))))</f>
        <v/>
      </c>
    </row>
    <row r="431" customFormat="false" ht="15" hidden="false" customHeight="false" outlineLevel="0" collapsed="false">
      <c r="H431" s="0" t="str">
        <f aca="false">IF(B431="","",IF(COUNTIF(Campaigns!$A$7:$A$300,B431)&gt;0,"✓",IF(N(C431)=0,"– no spend","⚠ add to Campaigns tab")))</f>
        <v/>
      </c>
      <c r="I431" s="83" t="str">
        <f aca="false">IF(C431="","",C431*IF(Settings!$B$25=Settings!$C$6,1,IF(Settings!$B$25="USD",1/INDEX(Settings!$B$29:$B$40,MONTH(A431)),INDEX(Settings!$B$29:$B$40,MONTH(A431)))))</f>
        <v/>
      </c>
    </row>
    <row r="432" customFormat="false" ht="15" hidden="false" customHeight="false" outlineLevel="0" collapsed="false">
      <c r="H432" s="0" t="str">
        <f aca="false">IF(B432="","",IF(COUNTIF(Campaigns!$A$7:$A$300,B432)&gt;0,"✓",IF(N(C432)=0,"– no spend","⚠ add to Campaigns tab")))</f>
        <v/>
      </c>
      <c r="I432" s="83" t="str">
        <f aca="false">IF(C432="","",C432*IF(Settings!$B$25=Settings!$C$6,1,IF(Settings!$B$25="USD",1/INDEX(Settings!$B$29:$B$40,MONTH(A432)),INDEX(Settings!$B$29:$B$40,MONTH(A432)))))</f>
        <v/>
      </c>
    </row>
    <row r="433" customFormat="false" ht="15" hidden="false" customHeight="false" outlineLevel="0" collapsed="false">
      <c r="H433" s="0" t="str">
        <f aca="false">IF(B433="","",IF(COUNTIF(Campaigns!$A$7:$A$300,B433)&gt;0,"✓",IF(N(C433)=0,"– no spend","⚠ add to Campaigns tab")))</f>
        <v/>
      </c>
      <c r="I433" s="83" t="str">
        <f aca="false">IF(C433="","",C433*IF(Settings!$B$25=Settings!$C$6,1,IF(Settings!$B$25="USD",1/INDEX(Settings!$B$29:$B$40,MONTH(A433)),INDEX(Settings!$B$29:$B$40,MONTH(A433)))))</f>
        <v/>
      </c>
    </row>
    <row r="434" customFormat="false" ht="15" hidden="false" customHeight="false" outlineLevel="0" collapsed="false">
      <c r="H434" s="0" t="str">
        <f aca="false">IF(B434="","",IF(COUNTIF(Campaigns!$A$7:$A$300,B434)&gt;0,"✓",IF(N(C434)=0,"– no spend","⚠ add to Campaigns tab")))</f>
        <v/>
      </c>
      <c r="I434" s="83" t="str">
        <f aca="false">IF(C434="","",C434*IF(Settings!$B$25=Settings!$C$6,1,IF(Settings!$B$25="USD",1/INDEX(Settings!$B$29:$B$40,MONTH(A434)),INDEX(Settings!$B$29:$B$40,MONTH(A434)))))</f>
        <v/>
      </c>
    </row>
    <row r="435" customFormat="false" ht="15" hidden="false" customHeight="false" outlineLevel="0" collapsed="false">
      <c r="H435" s="0" t="str">
        <f aca="false">IF(B435="","",IF(COUNTIF(Campaigns!$A$7:$A$300,B435)&gt;0,"✓",IF(N(C435)=0,"– no spend","⚠ add to Campaigns tab")))</f>
        <v/>
      </c>
      <c r="I435" s="83" t="str">
        <f aca="false">IF(C435="","",C435*IF(Settings!$B$25=Settings!$C$6,1,IF(Settings!$B$25="USD",1/INDEX(Settings!$B$29:$B$40,MONTH(A435)),INDEX(Settings!$B$29:$B$40,MONTH(A435)))))</f>
        <v/>
      </c>
    </row>
    <row r="436" customFormat="false" ht="15" hidden="false" customHeight="false" outlineLevel="0" collapsed="false">
      <c r="H436" s="0" t="str">
        <f aca="false">IF(B436="","",IF(COUNTIF(Campaigns!$A$7:$A$300,B436)&gt;0,"✓",IF(N(C436)=0,"– no spend","⚠ add to Campaigns tab")))</f>
        <v/>
      </c>
      <c r="I436" s="83" t="str">
        <f aca="false">IF(C436="","",C436*IF(Settings!$B$25=Settings!$C$6,1,IF(Settings!$B$25="USD",1/INDEX(Settings!$B$29:$B$40,MONTH(A436)),INDEX(Settings!$B$29:$B$40,MONTH(A436)))))</f>
        <v/>
      </c>
    </row>
    <row r="437" customFormat="false" ht="15" hidden="false" customHeight="false" outlineLevel="0" collapsed="false">
      <c r="H437" s="0" t="str">
        <f aca="false">IF(B437="","",IF(COUNTIF(Campaigns!$A$7:$A$300,B437)&gt;0,"✓",IF(N(C437)=0,"– no spend","⚠ add to Campaigns tab")))</f>
        <v/>
      </c>
      <c r="I437" s="83" t="str">
        <f aca="false">IF(C437="","",C437*IF(Settings!$B$25=Settings!$C$6,1,IF(Settings!$B$25="USD",1/INDEX(Settings!$B$29:$B$40,MONTH(A437)),INDEX(Settings!$B$29:$B$40,MONTH(A437)))))</f>
        <v/>
      </c>
    </row>
    <row r="438" customFormat="false" ht="15" hidden="false" customHeight="false" outlineLevel="0" collapsed="false">
      <c r="H438" s="0" t="str">
        <f aca="false">IF(B438="","",IF(COUNTIF(Campaigns!$A$7:$A$300,B438)&gt;0,"✓",IF(N(C438)=0,"– no spend","⚠ add to Campaigns tab")))</f>
        <v/>
      </c>
      <c r="I438" s="83" t="str">
        <f aca="false">IF(C438="","",C438*IF(Settings!$B$25=Settings!$C$6,1,IF(Settings!$B$25="USD",1/INDEX(Settings!$B$29:$B$40,MONTH(A438)),INDEX(Settings!$B$29:$B$40,MONTH(A438)))))</f>
        <v/>
      </c>
    </row>
    <row r="439" customFormat="false" ht="15" hidden="false" customHeight="false" outlineLevel="0" collapsed="false">
      <c r="H439" s="0" t="str">
        <f aca="false">IF(B439="","",IF(COUNTIF(Campaigns!$A$7:$A$300,B439)&gt;0,"✓",IF(N(C439)=0,"– no spend","⚠ add to Campaigns tab")))</f>
        <v/>
      </c>
      <c r="I439" s="83" t="str">
        <f aca="false">IF(C439="","",C439*IF(Settings!$B$25=Settings!$C$6,1,IF(Settings!$B$25="USD",1/INDEX(Settings!$B$29:$B$40,MONTH(A439)),INDEX(Settings!$B$29:$B$40,MONTH(A439)))))</f>
        <v/>
      </c>
    </row>
    <row r="440" customFormat="false" ht="15" hidden="false" customHeight="false" outlineLevel="0" collapsed="false">
      <c r="H440" s="0" t="str">
        <f aca="false">IF(B440="","",IF(COUNTIF(Campaigns!$A$7:$A$300,B440)&gt;0,"✓",IF(N(C440)=0,"– no spend","⚠ add to Campaigns tab")))</f>
        <v/>
      </c>
      <c r="I440" s="83" t="str">
        <f aca="false">IF(C440="","",C440*IF(Settings!$B$25=Settings!$C$6,1,IF(Settings!$B$25="USD",1/INDEX(Settings!$B$29:$B$40,MONTH(A440)),INDEX(Settings!$B$29:$B$40,MONTH(A440)))))</f>
        <v/>
      </c>
    </row>
    <row r="441" customFormat="false" ht="15" hidden="false" customHeight="false" outlineLevel="0" collapsed="false">
      <c r="H441" s="0" t="str">
        <f aca="false">IF(B441="","",IF(COUNTIF(Campaigns!$A$7:$A$300,B441)&gt;0,"✓",IF(N(C441)=0,"– no spend","⚠ add to Campaigns tab")))</f>
        <v/>
      </c>
      <c r="I441" s="83" t="str">
        <f aca="false">IF(C441="","",C441*IF(Settings!$B$25=Settings!$C$6,1,IF(Settings!$B$25="USD",1/INDEX(Settings!$B$29:$B$40,MONTH(A441)),INDEX(Settings!$B$29:$B$40,MONTH(A441)))))</f>
        <v/>
      </c>
    </row>
    <row r="442" customFormat="false" ht="15" hidden="false" customHeight="false" outlineLevel="0" collapsed="false">
      <c r="H442" s="0" t="str">
        <f aca="false">IF(B442="","",IF(COUNTIF(Campaigns!$A$7:$A$300,B442)&gt;0,"✓",IF(N(C442)=0,"– no spend","⚠ add to Campaigns tab")))</f>
        <v/>
      </c>
      <c r="I442" s="83" t="str">
        <f aca="false">IF(C442="","",C442*IF(Settings!$B$25=Settings!$C$6,1,IF(Settings!$B$25="USD",1/INDEX(Settings!$B$29:$B$40,MONTH(A442)),INDEX(Settings!$B$29:$B$40,MONTH(A442)))))</f>
        <v/>
      </c>
    </row>
    <row r="443" customFormat="false" ht="15" hidden="false" customHeight="false" outlineLevel="0" collapsed="false">
      <c r="H443" s="0" t="str">
        <f aca="false">IF(B443="","",IF(COUNTIF(Campaigns!$A$7:$A$300,B443)&gt;0,"✓",IF(N(C443)=0,"– no spend","⚠ add to Campaigns tab")))</f>
        <v/>
      </c>
      <c r="I443" s="83" t="str">
        <f aca="false">IF(C443="","",C443*IF(Settings!$B$25=Settings!$C$6,1,IF(Settings!$B$25="USD",1/INDEX(Settings!$B$29:$B$40,MONTH(A443)),INDEX(Settings!$B$29:$B$40,MONTH(A443)))))</f>
        <v/>
      </c>
    </row>
    <row r="444" customFormat="false" ht="15" hidden="false" customHeight="false" outlineLevel="0" collapsed="false">
      <c r="H444" s="0" t="str">
        <f aca="false">IF(B444="","",IF(COUNTIF(Campaigns!$A$7:$A$300,B444)&gt;0,"✓",IF(N(C444)=0,"– no spend","⚠ add to Campaigns tab")))</f>
        <v/>
      </c>
      <c r="I444" s="83" t="str">
        <f aca="false">IF(C444="","",C444*IF(Settings!$B$25=Settings!$C$6,1,IF(Settings!$B$25="USD",1/INDEX(Settings!$B$29:$B$40,MONTH(A444)),INDEX(Settings!$B$29:$B$40,MONTH(A444)))))</f>
        <v/>
      </c>
    </row>
    <row r="445" customFormat="false" ht="15" hidden="false" customHeight="false" outlineLevel="0" collapsed="false">
      <c r="H445" s="0" t="str">
        <f aca="false">IF(B445="","",IF(COUNTIF(Campaigns!$A$7:$A$300,B445)&gt;0,"✓",IF(N(C445)=0,"– no spend","⚠ add to Campaigns tab")))</f>
        <v/>
      </c>
      <c r="I445" s="83" t="str">
        <f aca="false">IF(C445="","",C445*IF(Settings!$B$25=Settings!$C$6,1,IF(Settings!$B$25="USD",1/INDEX(Settings!$B$29:$B$40,MONTH(A445)),INDEX(Settings!$B$29:$B$40,MONTH(A445)))))</f>
        <v/>
      </c>
    </row>
    <row r="446" customFormat="false" ht="15" hidden="false" customHeight="false" outlineLevel="0" collapsed="false">
      <c r="H446" s="0" t="str">
        <f aca="false">IF(B446="","",IF(COUNTIF(Campaigns!$A$7:$A$300,B446)&gt;0,"✓",IF(N(C446)=0,"– no spend","⚠ add to Campaigns tab")))</f>
        <v/>
      </c>
      <c r="I446" s="83" t="str">
        <f aca="false">IF(C446="","",C446*IF(Settings!$B$25=Settings!$C$6,1,IF(Settings!$B$25="USD",1/INDEX(Settings!$B$29:$B$40,MONTH(A446)),INDEX(Settings!$B$29:$B$40,MONTH(A446)))))</f>
        <v/>
      </c>
    </row>
    <row r="447" customFormat="false" ht="15" hidden="false" customHeight="false" outlineLevel="0" collapsed="false">
      <c r="H447" s="0" t="str">
        <f aca="false">IF(B447="","",IF(COUNTIF(Campaigns!$A$7:$A$300,B447)&gt;0,"✓",IF(N(C447)=0,"– no spend","⚠ add to Campaigns tab")))</f>
        <v/>
      </c>
      <c r="I447" s="83" t="str">
        <f aca="false">IF(C447="","",C447*IF(Settings!$B$25=Settings!$C$6,1,IF(Settings!$B$25="USD",1/INDEX(Settings!$B$29:$B$40,MONTH(A447)),INDEX(Settings!$B$29:$B$40,MONTH(A447)))))</f>
        <v/>
      </c>
    </row>
    <row r="448" customFormat="false" ht="15" hidden="false" customHeight="false" outlineLevel="0" collapsed="false">
      <c r="H448" s="0" t="str">
        <f aca="false">IF(B448="","",IF(COUNTIF(Campaigns!$A$7:$A$300,B448)&gt;0,"✓",IF(N(C448)=0,"– no spend","⚠ add to Campaigns tab")))</f>
        <v/>
      </c>
      <c r="I448" s="83" t="str">
        <f aca="false">IF(C448="","",C448*IF(Settings!$B$25=Settings!$C$6,1,IF(Settings!$B$25="USD",1/INDEX(Settings!$B$29:$B$40,MONTH(A448)),INDEX(Settings!$B$29:$B$40,MONTH(A448)))))</f>
        <v/>
      </c>
    </row>
    <row r="449" customFormat="false" ht="15" hidden="false" customHeight="false" outlineLevel="0" collapsed="false">
      <c r="H449" s="0" t="str">
        <f aca="false">IF(B449="","",IF(COUNTIF(Campaigns!$A$7:$A$300,B449)&gt;0,"✓",IF(N(C449)=0,"– no spend","⚠ add to Campaigns tab")))</f>
        <v/>
      </c>
      <c r="I449" s="83" t="str">
        <f aca="false">IF(C449="","",C449*IF(Settings!$B$25=Settings!$C$6,1,IF(Settings!$B$25="USD",1/INDEX(Settings!$B$29:$B$40,MONTH(A449)),INDEX(Settings!$B$29:$B$40,MONTH(A449)))))</f>
        <v/>
      </c>
    </row>
    <row r="450" customFormat="false" ht="15" hidden="false" customHeight="false" outlineLevel="0" collapsed="false">
      <c r="H450" s="0" t="str">
        <f aca="false">IF(B450="","",IF(COUNTIF(Campaigns!$A$7:$A$300,B450)&gt;0,"✓",IF(N(C450)=0,"– no spend","⚠ add to Campaigns tab")))</f>
        <v/>
      </c>
      <c r="I450" s="83" t="str">
        <f aca="false">IF(C450="","",C450*IF(Settings!$B$25=Settings!$C$6,1,IF(Settings!$B$25="USD",1/INDEX(Settings!$B$29:$B$40,MONTH(A450)),INDEX(Settings!$B$29:$B$40,MONTH(A450)))))</f>
        <v/>
      </c>
    </row>
    <row r="451" customFormat="false" ht="15" hidden="false" customHeight="false" outlineLevel="0" collapsed="false">
      <c r="H451" s="0" t="str">
        <f aca="false">IF(B451="","",IF(COUNTIF(Campaigns!$A$7:$A$300,B451)&gt;0,"✓",IF(N(C451)=0,"– no spend","⚠ add to Campaigns tab")))</f>
        <v/>
      </c>
      <c r="I451" s="83" t="str">
        <f aca="false">IF(C451="","",C451*IF(Settings!$B$25=Settings!$C$6,1,IF(Settings!$B$25="USD",1/INDEX(Settings!$B$29:$B$40,MONTH(A451)),INDEX(Settings!$B$29:$B$40,MONTH(A451)))))</f>
        <v/>
      </c>
    </row>
    <row r="452" customFormat="false" ht="15" hidden="false" customHeight="false" outlineLevel="0" collapsed="false">
      <c r="H452" s="0" t="str">
        <f aca="false">IF(B452="","",IF(COUNTIF(Campaigns!$A$7:$A$300,B452)&gt;0,"✓",IF(N(C452)=0,"– no spend","⚠ add to Campaigns tab")))</f>
        <v/>
      </c>
      <c r="I452" s="83" t="str">
        <f aca="false">IF(C452="","",C452*IF(Settings!$B$25=Settings!$C$6,1,IF(Settings!$B$25="USD",1/INDEX(Settings!$B$29:$B$40,MONTH(A452)),INDEX(Settings!$B$29:$B$40,MONTH(A452)))))</f>
        <v/>
      </c>
    </row>
    <row r="453" customFormat="false" ht="15" hidden="false" customHeight="false" outlineLevel="0" collapsed="false">
      <c r="H453" s="0" t="str">
        <f aca="false">IF(B453="","",IF(COUNTIF(Campaigns!$A$7:$A$300,B453)&gt;0,"✓",IF(N(C453)=0,"– no spend","⚠ add to Campaigns tab")))</f>
        <v/>
      </c>
      <c r="I453" s="83" t="str">
        <f aca="false">IF(C453="","",C453*IF(Settings!$B$25=Settings!$C$6,1,IF(Settings!$B$25="USD",1/INDEX(Settings!$B$29:$B$40,MONTH(A453)),INDEX(Settings!$B$29:$B$40,MONTH(A453)))))</f>
        <v/>
      </c>
    </row>
    <row r="454" customFormat="false" ht="15" hidden="false" customHeight="false" outlineLevel="0" collapsed="false">
      <c r="H454" s="0" t="str">
        <f aca="false">IF(B454="","",IF(COUNTIF(Campaigns!$A$7:$A$300,B454)&gt;0,"✓",IF(N(C454)=0,"– no spend","⚠ add to Campaigns tab")))</f>
        <v/>
      </c>
      <c r="I454" s="83" t="str">
        <f aca="false">IF(C454="","",C454*IF(Settings!$B$25=Settings!$C$6,1,IF(Settings!$B$25="USD",1/INDEX(Settings!$B$29:$B$40,MONTH(A454)),INDEX(Settings!$B$29:$B$40,MONTH(A454)))))</f>
        <v/>
      </c>
    </row>
    <row r="455" customFormat="false" ht="15" hidden="false" customHeight="false" outlineLevel="0" collapsed="false">
      <c r="H455" s="0" t="str">
        <f aca="false">IF(B455="","",IF(COUNTIF(Campaigns!$A$7:$A$300,B455)&gt;0,"✓",IF(N(C455)=0,"– no spend","⚠ add to Campaigns tab")))</f>
        <v/>
      </c>
      <c r="I455" s="83" t="str">
        <f aca="false">IF(C455="","",C455*IF(Settings!$B$25=Settings!$C$6,1,IF(Settings!$B$25="USD",1/INDEX(Settings!$B$29:$B$40,MONTH(A455)),INDEX(Settings!$B$29:$B$40,MONTH(A455)))))</f>
        <v/>
      </c>
    </row>
    <row r="456" customFormat="false" ht="15" hidden="false" customHeight="false" outlineLevel="0" collapsed="false">
      <c r="H456" s="0" t="str">
        <f aca="false">IF(B456="","",IF(COUNTIF(Campaigns!$A$7:$A$300,B456)&gt;0,"✓",IF(N(C456)=0,"– no spend","⚠ add to Campaigns tab")))</f>
        <v/>
      </c>
      <c r="I456" s="83" t="str">
        <f aca="false">IF(C456="","",C456*IF(Settings!$B$25=Settings!$C$6,1,IF(Settings!$B$25="USD",1/INDEX(Settings!$B$29:$B$40,MONTH(A456)),INDEX(Settings!$B$29:$B$40,MONTH(A456)))))</f>
        <v/>
      </c>
    </row>
    <row r="457" customFormat="false" ht="15" hidden="false" customHeight="false" outlineLevel="0" collapsed="false">
      <c r="H457" s="0" t="str">
        <f aca="false">IF(B457="","",IF(COUNTIF(Campaigns!$A$7:$A$300,B457)&gt;0,"✓",IF(N(C457)=0,"– no spend","⚠ add to Campaigns tab")))</f>
        <v/>
      </c>
      <c r="I457" s="83" t="str">
        <f aca="false">IF(C457="","",C457*IF(Settings!$B$25=Settings!$C$6,1,IF(Settings!$B$25="USD",1/INDEX(Settings!$B$29:$B$40,MONTH(A457)),INDEX(Settings!$B$29:$B$40,MONTH(A457)))))</f>
        <v/>
      </c>
    </row>
    <row r="458" customFormat="false" ht="15" hidden="false" customHeight="false" outlineLevel="0" collapsed="false">
      <c r="H458" s="0" t="str">
        <f aca="false">IF(B458="","",IF(COUNTIF(Campaigns!$A$7:$A$300,B458)&gt;0,"✓",IF(N(C458)=0,"– no spend","⚠ add to Campaigns tab")))</f>
        <v/>
      </c>
      <c r="I458" s="83" t="str">
        <f aca="false">IF(C458="","",C458*IF(Settings!$B$25=Settings!$C$6,1,IF(Settings!$B$25="USD",1/INDEX(Settings!$B$29:$B$40,MONTH(A458)),INDEX(Settings!$B$29:$B$40,MONTH(A458)))))</f>
        <v/>
      </c>
    </row>
    <row r="459" customFormat="false" ht="15" hidden="false" customHeight="false" outlineLevel="0" collapsed="false">
      <c r="H459" s="0" t="str">
        <f aca="false">IF(B459="","",IF(COUNTIF(Campaigns!$A$7:$A$300,B459)&gt;0,"✓",IF(N(C459)=0,"– no spend","⚠ add to Campaigns tab")))</f>
        <v/>
      </c>
      <c r="I459" s="83" t="str">
        <f aca="false">IF(C459="","",C459*IF(Settings!$B$25=Settings!$C$6,1,IF(Settings!$B$25="USD",1/INDEX(Settings!$B$29:$B$40,MONTH(A459)),INDEX(Settings!$B$29:$B$40,MONTH(A459)))))</f>
        <v/>
      </c>
    </row>
    <row r="460" customFormat="false" ht="15" hidden="false" customHeight="false" outlineLevel="0" collapsed="false">
      <c r="H460" s="0" t="str">
        <f aca="false">IF(B460="","",IF(COUNTIF(Campaigns!$A$7:$A$300,B460)&gt;0,"✓",IF(N(C460)=0,"– no spend","⚠ add to Campaigns tab")))</f>
        <v/>
      </c>
      <c r="I460" s="83" t="str">
        <f aca="false">IF(C460="","",C460*IF(Settings!$B$25=Settings!$C$6,1,IF(Settings!$B$25="USD",1/INDEX(Settings!$B$29:$B$40,MONTH(A460)),INDEX(Settings!$B$29:$B$40,MONTH(A460)))))</f>
        <v/>
      </c>
    </row>
    <row r="461" customFormat="false" ht="15" hidden="false" customHeight="false" outlineLevel="0" collapsed="false">
      <c r="H461" s="0" t="str">
        <f aca="false">IF(B461="","",IF(COUNTIF(Campaigns!$A$7:$A$300,B461)&gt;0,"✓",IF(N(C461)=0,"– no spend","⚠ add to Campaigns tab")))</f>
        <v/>
      </c>
      <c r="I461" s="83" t="str">
        <f aca="false">IF(C461="","",C461*IF(Settings!$B$25=Settings!$C$6,1,IF(Settings!$B$25="USD",1/INDEX(Settings!$B$29:$B$40,MONTH(A461)),INDEX(Settings!$B$29:$B$40,MONTH(A461)))))</f>
        <v/>
      </c>
    </row>
    <row r="462" customFormat="false" ht="15" hidden="false" customHeight="false" outlineLevel="0" collapsed="false">
      <c r="H462" s="0" t="str">
        <f aca="false">IF(B462="","",IF(COUNTIF(Campaigns!$A$7:$A$300,B462)&gt;0,"✓",IF(N(C462)=0,"– no spend","⚠ add to Campaigns tab")))</f>
        <v/>
      </c>
      <c r="I462" s="83" t="str">
        <f aca="false">IF(C462="","",C462*IF(Settings!$B$25=Settings!$C$6,1,IF(Settings!$B$25="USD",1/INDEX(Settings!$B$29:$B$40,MONTH(A462)),INDEX(Settings!$B$29:$B$40,MONTH(A462)))))</f>
        <v/>
      </c>
    </row>
    <row r="463" customFormat="false" ht="15" hidden="false" customHeight="false" outlineLevel="0" collapsed="false">
      <c r="H463" s="0" t="str">
        <f aca="false">IF(B463="","",IF(COUNTIF(Campaigns!$A$7:$A$300,B463)&gt;0,"✓",IF(N(C463)=0,"– no spend","⚠ add to Campaigns tab")))</f>
        <v/>
      </c>
      <c r="I463" s="83" t="str">
        <f aca="false">IF(C463="","",C463*IF(Settings!$B$25=Settings!$C$6,1,IF(Settings!$B$25="USD",1/INDEX(Settings!$B$29:$B$40,MONTH(A463)),INDEX(Settings!$B$29:$B$40,MONTH(A463)))))</f>
        <v/>
      </c>
    </row>
    <row r="464" customFormat="false" ht="15" hidden="false" customHeight="false" outlineLevel="0" collapsed="false">
      <c r="H464" s="0" t="str">
        <f aca="false">IF(B464="","",IF(COUNTIF(Campaigns!$A$7:$A$300,B464)&gt;0,"✓",IF(N(C464)=0,"– no spend","⚠ add to Campaigns tab")))</f>
        <v/>
      </c>
      <c r="I464" s="83" t="str">
        <f aca="false">IF(C464="","",C464*IF(Settings!$B$25=Settings!$C$6,1,IF(Settings!$B$25="USD",1/INDEX(Settings!$B$29:$B$40,MONTH(A464)),INDEX(Settings!$B$29:$B$40,MONTH(A464)))))</f>
        <v/>
      </c>
    </row>
    <row r="465" customFormat="false" ht="15" hidden="false" customHeight="false" outlineLevel="0" collapsed="false">
      <c r="H465" s="0" t="str">
        <f aca="false">IF(B465="","",IF(COUNTIF(Campaigns!$A$7:$A$300,B465)&gt;0,"✓",IF(N(C465)=0,"– no spend","⚠ add to Campaigns tab")))</f>
        <v/>
      </c>
      <c r="I465" s="83" t="str">
        <f aca="false">IF(C465="","",C465*IF(Settings!$B$25=Settings!$C$6,1,IF(Settings!$B$25="USD",1/INDEX(Settings!$B$29:$B$40,MONTH(A465)),INDEX(Settings!$B$29:$B$40,MONTH(A465)))))</f>
        <v/>
      </c>
    </row>
    <row r="466" customFormat="false" ht="15" hidden="false" customHeight="false" outlineLevel="0" collapsed="false">
      <c r="H466" s="0" t="str">
        <f aca="false">IF(B466="","",IF(COUNTIF(Campaigns!$A$7:$A$300,B466)&gt;0,"✓",IF(N(C466)=0,"– no spend","⚠ add to Campaigns tab")))</f>
        <v/>
      </c>
      <c r="I466" s="83" t="str">
        <f aca="false">IF(C466="","",C466*IF(Settings!$B$25=Settings!$C$6,1,IF(Settings!$B$25="USD",1/INDEX(Settings!$B$29:$B$40,MONTH(A466)),INDEX(Settings!$B$29:$B$40,MONTH(A466)))))</f>
        <v/>
      </c>
    </row>
    <row r="467" customFormat="false" ht="15" hidden="false" customHeight="false" outlineLevel="0" collapsed="false">
      <c r="H467" s="0" t="str">
        <f aca="false">IF(B467="","",IF(COUNTIF(Campaigns!$A$7:$A$300,B467)&gt;0,"✓",IF(N(C467)=0,"– no spend","⚠ add to Campaigns tab")))</f>
        <v/>
      </c>
      <c r="I467" s="83" t="str">
        <f aca="false">IF(C467="","",C467*IF(Settings!$B$25=Settings!$C$6,1,IF(Settings!$B$25="USD",1/INDEX(Settings!$B$29:$B$40,MONTH(A467)),INDEX(Settings!$B$29:$B$40,MONTH(A467)))))</f>
        <v/>
      </c>
    </row>
    <row r="468" customFormat="false" ht="15" hidden="false" customHeight="false" outlineLevel="0" collapsed="false">
      <c r="H468" s="0" t="str">
        <f aca="false">IF(B468="","",IF(COUNTIF(Campaigns!$A$7:$A$300,B468)&gt;0,"✓",IF(N(C468)=0,"– no spend","⚠ add to Campaigns tab")))</f>
        <v/>
      </c>
      <c r="I468" s="83" t="str">
        <f aca="false">IF(C468="","",C468*IF(Settings!$B$25=Settings!$C$6,1,IF(Settings!$B$25="USD",1/INDEX(Settings!$B$29:$B$40,MONTH(A468)),INDEX(Settings!$B$29:$B$40,MONTH(A468)))))</f>
        <v/>
      </c>
    </row>
    <row r="469" customFormat="false" ht="15" hidden="false" customHeight="false" outlineLevel="0" collapsed="false">
      <c r="H469" s="0" t="str">
        <f aca="false">IF(B469="","",IF(COUNTIF(Campaigns!$A$7:$A$300,B469)&gt;0,"✓",IF(N(C469)=0,"– no spend","⚠ add to Campaigns tab")))</f>
        <v/>
      </c>
      <c r="I469" s="83" t="str">
        <f aca="false">IF(C469="","",C469*IF(Settings!$B$25=Settings!$C$6,1,IF(Settings!$B$25="USD",1/INDEX(Settings!$B$29:$B$40,MONTH(A469)),INDEX(Settings!$B$29:$B$40,MONTH(A469)))))</f>
        <v/>
      </c>
    </row>
    <row r="470" customFormat="false" ht="15" hidden="false" customHeight="false" outlineLevel="0" collapsed="false">
      <c r="H470" s="0" t="str">
        <f aca="false">IF(B470="","",IF(COUNTIF(Campaigns!$A$7:$A$300,B470)&gt;0,"✓",IF(N(C470)=0,"– no spend","⚠ add to Campaigns tab")))</f>
        <v/>
      </c>
      <c r="I470" s="83" t="str">
        <f aca="false">IF(C470="","",C470*IF(Settings!$B$25=Settings!$C$6,1,IF(Settings!$B$25="USD",1/INDEX(Settings!$B$29:$B$40,MONTH(A470)),INDEX(Settings!$B$29:$B$40,MONTH(A470)))))</f>
        <v/>
      </c>
    </row>
    <row r="471" customFormat="false" ht="15" hidden="false" customHeight="false" outlineLevel="0" collapsed="false">
      <c r="H471" s="0" t="str">
        <f aca="false">IF(B471="","",IF(COUNTIF(Campaigns!$A$7:$A$300,B471)&gt;0,"✓",IF(N(C471)=0,"– no spend","⚠ add to Campaigns tab")))</f>
        <v/>
      </c>
      <c r="I471" s="83" t="str">
        <f aca="false">IF(C471="","",C471*IF(Settings!$B$25=Settings!$C$6,1,IF(Settings!$B$25="USD",1/INDEX(Settings!$B$29:$B$40,MONTH(A471)),INDEX(Settings!$B$29:$B$40,MONTH(A471)))))</f>
        <v/>
      </c>
    </row>
    <row r="472" customFormat="false" ht="15" hidden="false" customHeight="false" outlineLevel="0" collapsed="false">
      <c r="H472" s="0" t="str">
        <f aca="false">IF(B472="","",IF(COUNTIF(Campaigns!$A$7:$A$300,B472)&gt;0,"✓",IF(N(C472)=0,"– no spend","⚠ add to Campaigns tab")))</f>
        <v/>
      </c>
      <c r="I472" s="83" t="str">
        <f aca="false">IF(C472="","",C472*IF(Settings!$B$25=Settings!$C$6,1,IF(Settings!$B$25="USD",1/INDEX(Settings!$B$29:$B$40,MONTH(A472)),INDEX(Settings!$B$29:$B$40,MONTH(A472)))))</f>
        <v/>
      </c>
    </row>
    <row r="473" customFormat="false" ht="15" hidden="false" customHeight="false" outlineLevel="0" collapsed="false">
      <c r="H473" s="0" t="str">
        <f aca="false">IF(B473="","",IF(COUNTIF(Campaigns!$A$7:$A$300,B473)&gt;0,"✓",IF(N(C473)=0,"– no spend","⚠ add to Campaigns tab")))</f>
        <v/>
      </c>
      <c r="I473" s="83" t="str">
        <f aca="false">IF(C473="","",C473*IF(Settings!$B$25=Settings!$C$6,1,IF(Settings!$B$25="USD",1/INDEX(Settings!$B$29:$B$40,MONTH(A473)),INDEX(Settings!$B$29:$B$40,MONTH(A473)))))</f>
        <v/>
      </c>
    </row>
    <row r="474" customFormat="false" ht="15" hidden="false" customHeight="false" outlineLevel="0" collapsed="false">
      <c r="H474" s="0" t="str">
        <f aca="false">IF(B474="","",IF(COUNTIF(Campaigns!$A$7:$A$300,B474)&gt;0,"✓",IF(N(C474)=0,"– no spend","⚠ add to Campaigns tab")))</f>
        <v/>
      </c>
      <c r="I474" s="83" t="str">
        <f aca="false">IF(C474="","",C474*IF(Settings!$B$25=Settings!$C$6,1,IF(Settings!$B$25="USD",1/INDEX(Settings!$B$29:$B$40,MONTH(A474)),INDEX(Settings!$B$29:$B$40,MONTH(A474)))))</f>
        <v/>
      </c>
    </row>
    <row r="475" customFormat="false" ht="15" hidden="false" customHeight="false" outlineLevel="0" collapsed="false">
      <c r="H475" s="0" t="str">
        <f aca="false">IF(B475="","",IF(COUNTIF(Campaigns!$A$7:$A$300,B475)&gt;0,"✓",IF(N(C475)=0,"– no spend","⚠ add to Campaigns tab")))</f>
        <v/>
      </c>
      <c r="I475" s="83" t="str">
        <f aca="false">IF(C475="","",C475*IF(Settings!$B$25=Settings!$C$6,1,IF(Settings!$B$25="USD",1/INDEX(Settings!$B$29:$B$40,MONTH(A475)),INDEX(Settings!$B$29:$B$40,MONTH(A475)))))</f>
        <v/>
      </c>
    </row>
    <row r="476" customFormat="false" ht="15" hidden="false" customHeight="false" outlineLevel="0" collapsed="false">
      <c r="H476" s="0" t="str">
        <f aca="false">IF(B476="","",IF(COUNTIF(Campaigns!$A$7:$A$300,B476)&gt;0,"✓",IF(N(C476)=0,"– no spend","⚠ add to Campaigns tab")))</f>
        <v/>
      </c>
      <c r="I476" s="83" t="str">
        <f aca="false">IF(C476="","",C476*IF(Settings!$B$25=Settings!$C$6,1,IF(Settings!$B$25="USD",1/INDEX(Settings!$B$29:$B$40,MONTH(A476)),INDEX(Settings!$B$29:$B$40,MONTH(A476)))))</f>
        <v/>
      </c>
    </row>
    <row r="477" customFormat="false" ht="15" hidden="false" customHeight="false" outlineLevel="0" collapsed="false">
      <c r="H477" s="0" t="str">
        <f aca="false">IF(B477="","",IF(COUNTIF(Campaigns!$A$7:$A$300,B477)&gt;0,"✓",IF(N(C477)=0,"– no spend","⚠ add to Campaigns tab")))</f>
        <v/>
      </c>
      <c r="I477" s="83" t="str">
        <f aca="false">IF(C477="","",C477*IF(Settings!$B$25=Settings!$C$6,1,IF(Settings!$B$25="USD",1/INDEX(Settings!$B$29:$B$40,MONTH(A477)),INDEX(Settings!$B$29:$B$40,MONTH(A477)))))</f>
        <v/>
      </c>
    </row>
    <row r="478" customFormat="false" ht="15" hidden="false" customHeight="false" outlineLevel="0" collapsed="false">
      <c r="H478" s="0" t="str">
        <f aca="false">IF(B478="","",IF(COUNTIF(Campaigns!$A$7:$A$300,B478)&gt;0,"✓",IF(N(C478)=0,"– no spend","⚠ add to Campaigns tab")))</f>
        <v/>
      </c>
      <c r="I478" s="83" t="str">
        <f aca="false">IF(C478="","",C478*IF(Settings!$B$25=Settings!$C$6,1,IF(Settings!$B$25="USD",1/INDEX(Settings!$B$29:$B$40,MONTH(A478)),INDEX(Settings!$B$29:$B$40,MONTH(A478)))))</f>
        <v/>
      </c>
    </row>
    <row r="479" customFormat="false" ht="15" hidden="false" customHeight="false" outlineLevel="0" collapsed="false">
      <c r="H479" s="0" t="str">
        <f aca="false">IF(B479="","",IF(COUNTIF(Campaigns!$A$7:$A$300,B479)&gt;0,"✓",IF(N(C479)=0,"– no spend","⚠ add to Campaigns tab")))</f>
        <v/>
      </c>
      <c r="I479" s="83" t="str">
        <f aca="false">IF(C479="","",C479*IF(Settings!$B$25=Settings!$C$6,1,IF(Settings!$B$25="USD",1/INDEX(Settings!$B$29:$B$40,MONTH(A479)),INDEX(Settings!$B$29:$B$40,MONTH(A479)))))</f>
        <v/>
      </c>
    </row>
    <row r="480" customFormat="false" ht="15" hidden="false" customHeight="false" outlineLevel="0" collapsed="false">
      <c r="H480" s="0" t="str">
        <f aca="false">IF(B480="","",IF(COUNTIF(Campaigns!$A$7:$A$300,B480)&gt;0,"✓",IF(N(C480)=0,"– no spend","⚠ add to Campaigns tab")))</f>
        <v/>
      </c>
      <c r="I480" s="83" t="str">
        <f aca="false">IF(C480="","",C480*IF(Settings!$B$25=Settings!$C$6,1,IF(Settings!$B$25="USD",1/INDEX(Settings!$B$29:$B$40,MONTH(A480)),INDEX(Settings!$B$29:$B$40,MONTH(A480)))))</f>
        <v/>
      </c>
    </row>
    <row r="481" customFormat="false" ht="15" hidden="false" customHeight="false" outlineLevel="0" collapsed="false">
      <c r="H481" s="0" t="str">
        <f aca="false">IF(B481="","",IF(COUNTIF(Campaigns!$A$7:$A$300,B481)&gt;0,"✓",IF(N(C481)=0,"– no spend","⚠ add to Campaigns tab")))</f>
        <v/>
      </c>
      <c r="I481" s="83" t="str">
        <f aca="false">IF(C481="","",C481*IF(Settings!$B$25=Settings!$C$6,1,IF(Settings!$B$25="USD",1/INDEX(Settings!$B$29:$B$40,MONTH(A481)),INDEX(Settings!$B$29:$B$40,MONTH(A481)))))</f>
        <v/>
      </c>
    </row>
    <row r="482" customFormat="false" ht="15" hidden="false" customHeight="false" outlineLevel="0" collapsed="false">
      <c r="H482" s="0" t="str">
        <f aca="false">IF(B482="","",IF(COUNTIF(Campaigns!$A$7:$A$300,B482)&gt;0,"✓",IF(N(C482)=0,"– no spend","⚠ add to Campaigns tab")))</f>
        <v/>
      </c>
      <c r="I482" s="83" t="str">
        <f aca="false">IF(C482="","",C482*IF(Settings!$B$25=Settings!$C$6,1,IF(Settings!$B$25="USD",1/INDEX(Settings!$B$29:$B$40,MONTH(A482)),INDEX(Settings!$B$29:$B$40,MONTH(A482)))))</f>
        <v/>
      </c>
    </row>
    <row r="483" customFormat="false" ht="15" hidden="false" customHeight="false" outlineLevel="0" collapsed="false">
      <c r="H483" s="0" t="str">
        <f aca="false">IF(B483="","",IF(COUNTIF(Campaigns!$A$7:$A$300,B483)&gt;0,"✓",IF(N(C483)=0,"– no spend","⚠ add to Campaigns tab")))</f>
        <v/>
      </c>
      <c r="I483" s="83" t="str">
        <f aca="false">IF(C483="","",C483*IF(Settings!$B$25=Settings!$C$6,1,IF(Settings!$B$25="USD",1/INDEX(Settings!$B$29:$B$40,MONTH(A483)),INDEX(Settings!$B$29:$B$40,MONTH(A483)))))</f>
        <v/>
      </c>
    </row>
    <row r="484" customFormat="false" ht="15" hidden="false" customHeight="false" outlineLevel="0" collapsed="false">
      <c r="H484" s="0" t="str">
        <f aca="false">IF(B484="","",IF(COUNTIF(Campaigns!$A$7:$A$300,B484)&gt;0,"✓",IF(N(C484)=0,"– no spend","⚠ add to Campaigns tab")))</f>
        <v/>
      </c>
      <c r="I484" s="83" t="str">
        <f aca="false">IF(C484="","",C484*IF(Settings!$B$25=Settings!$C$6,1,IF(Settings!$B$25="USD",1/INDEX(Settings!$B$29:$B$40,MONTH(A484)),INDEX(Settings!$B$29:$B$40,MONTH(A484)))))</f>
        <v/>
      </c>
    </row>
    <row r="485" customFormat="false" ht="15" hidden="false" customHeight="false" outlineLevel="0" collapsed="false">
      <c r="H485" s="0" t="str">
        <f aca="false">IF(B485="","",IF(COUNTIF(Campaigns!$A$7:$A$300,B485)&gt;0,"✓",IF(N(C485)=0,"– no spend","⚠ add to Campaigns tab")))</f>
        <v/>
      </c>
      <c r="I485" s="83" t="str">
        <f aca="false">IF(C485="","",C485*IF(Settings!$B$25=Settings!$C$6,1,IF(Settings!$B$25="USD",1/INDEX(Settings!$B$29:$B$40,MONTH(A485)),INDEX(Settings!$B$29:$B$40,MONTH(A485)))))</f>
        <v/>
      </c>
    </row>
    <row r="486" customFormat="false" ht="15" hidden="false" customHeight="false" outlineLevel="0" collapsed="false">
      <c r="H486" s="0" t="str">
        <f aca="false">IF(B486="","",IF(COUNTIF(Campaigns!$A$7:$A$300,B486)&gt;0,"✓",IF(N(C486)=0,"– no spend","⚠ add to Campaigns tab")))</f>
        <v/>
      </c>
      <c r="I486" s="83" t="str">
        <f aca="false">IF(C486="","",C486*IF(Settings!$B$25=Settings!$C$6,1,IF(Settings!$B$25="USD",1/INDEX(Settings!$B$29:$B$40,MONTH(A486)),INDEX(Settings!$B$29:$B$40,MONTH(A486)))))</f>
        <v/>
      </c>
    </row>
    <row r="487" customFormat="false" ht="15" hidden="false" customHeight="false" outlineLevel="0" collapsed="false">
      <c r="H487" s="0" t="str">
        <f aca="false">IF(B487="","",IF(COUNTIF(Campaigns!$A$7:$A$300,B487)&gt;0,"✓",IF(N(C487)=0,"– no spend","⚠ add to Campaigns tab")))</f>
        <v/>
      </c>
      <c r="I487" s="83" t="str">
        <f aca="false">IF(C487="","",C487*IF(Settings!$B$25=Settings!$C$6,1,IF(Settings!$B$25="USD",1/INDEX(Settings!$B$29:$B$40,MONTH(A487)),INDEX(Settings!$B$29:$B$40,MONTH(A487)))))</f>
        <v/>
      </c>
    </row>
    <row r="488" customFormat="false" ht="15" hidden="false" customHeight="false" outlineLevel="0" collapsed="false">
      <c r="H488" s="0" t="str">
        <f aca="false">IF(B488="","",IF(COUNTIF(Campaigns!$A$7:$A$300,B488)&gt;0,"✓",IF(N(C488)=0,"– no spend","⚠ add to Campaigns tab")))</f>
        <v/>
      </c>
      <c r="I488" s="83" t="str">
        <f aca="false">IF(C488="","",C488*IF(Settings!$B$25=Settings!$C$6,1,IF(Settings!$B$25="USD",1/INDEX(Settings!$B$29:$B$40,MONTH(A488)),INDEX(Settings!$B$29:$B$40,MONTH(A488)))))</f>
        <v/>
      </c>
    </row>
    <row r="489" customFormat="false" ht="15" hidden="false" customHeight="false" outlineLevel="0" collapsed="false">
      <c r="H489" s="0" t="str">
        <f aca="false">IF(B489="","",IF(COUNTIF(Campaigns!$A$7:$A$300,B489)&gt;0,"✓",IF(N(C489)=0,"– no spend","⚠ add to Campaigns tab")))</f>
        <v/>
      </c>
      <c r="I489" s="83" t="str">
        <f aca="false">IF(C489="","",C489*IF(Settings!$B$25=Settings!$C$6,1,IF(Settings!$B$25="USD",1/INDEX(Settings!$B$29:$B$40,MONTH(A489)),INDEX(Settings!$B$29:$B$40,MONTH(A489)))))</f>
        <v/>
      </c>
    </row>
    <row r="490" customFormat="false" ht="15" hidden="false" customHeight="false" outlineLevel="0" collapsed="false">
      <c r="H490" s="0" t="str">
        <f aca="false">IF(B490="","",IF(COUNTIF(Campaigns!$A$7:$A$300,B490)&gt;0,"✓",IF(N(C490)=0,"– no spend","⚠ add to Campaigns tab")))</f>
        <v/>
      </c>
      <c r="I490" s="83" t="str">
        <f aca="false">IF(C490="","",C490*IF(Settings!$B$25=Settings!$C$6,1,IF(Settings!$B$25="USD",1/INDEX(Settings!$B$29:$B$40,MONTH(A490)),INDEX(Settings!$B$29:$B$40,MONTH(A490)))))</f>
        <v/>
      </c>
    </row>
    <row r="491" customFormat="false" ht="15" hidden="false" customHeight="false" outlineLevel="0" collapsed="false">
      <c r="H491" s="0" t="str">
        <f aca="false">IF(B491="","",IF(COUNTIF(Campaigns!$A$7:$A$300,B491)&gt;0,"✓",IF(N(C491)=0,"– no spend","⚠ add to Campaigns tab")))</f>
        <v/>
      </c>
      <c r="I491" s="83" t="str">
        <f aca="false">IF(C491="","",C491*IF(Settings!$B$25=Settings!$C$6,1,IF(Settings!$B$25="USD",1/INDEX(Settings!$B$29:$B$40,MONTH(A491)),INDEX(Settings!$B$29:$B$40,MONTH(A491)))))</f>
        <v/>
      </c>
    </row>
    <row r="492" customFormat="false" ht="15" hidden="false" customHeight="false" outlineLevel="0" collapsed="false">
      <c r="H492" s="0" t="str">
        <f aca="false">IF(B492="","",IF(COUNTIF(Campaigns!$A$7:$A$300,B492)&gt;0,"✓",IF(N(C492)=0,"– no spend","⚠ add to Campaigns tab")))</f>
        <v/>
      </c>
      <c r="I492" s="83" t="str">
        <f aca="false">IF(C492="","",C492*IF(Settings!$B$25=Settings!$C$6,1,IF(Settings!$B$25="USD",1/INDEX(Settings!$B$29:$B$40,MONTH(A492)),INDEX(Settings!$B$29:$B$40,MONTH(A492)))))</f>
        <v/>
      </c>
    </row>
    <row r="493" customFormat="false" ht="15" hidden="false" customHeight="false" outlineLevel="0" collapsed="false">
      <c r="H493" s="0" t="str">
        <f aca="false">IF(B493="","",IF(COUNTIF(Campaigns!$A$7:$A$300,B493)&gt;0,"✓",IF(N(C493)=0,"– no spend","⚠ add to Campaigns tab")))</f>
        <v/>
      </c>
      <c r="I493" s="83" t="str">
        <f aca="false">IF(C493="","",C493*IF(Settings!$B$25=Settings!$C$6,1,IF(Settings!$B$25="USD",1/INDEX(Settings!$B$29:$B$40,MONTH(A493)),INDEX(Settings!$B$29:$B$40,MONTH(A493)))))</f>
        <v/>
      </c>
    </row>
    <row r="494" customFormat="false" ht="15" hidden="false" customHeight="false" outlineLevel="0" collapsed="false">
      <c r="H494" s="0" t="str">
        <f aca="false">IF(B494="","",IF(COUNTIF(Campaigns!$A$7:$A$300,B494)&gt;0,"✓",IF(N(C494)=0,"– no spend","⚠ add to Campaigns tab")))</f>
        <v/>
      </c>
      <c r="I494" s="83" t="str">
        <f aca="false">IF(C494="","",C494*IF(Settings!$B$25=Settings!$C$6,1,IF(Settings!$B$25="USD",1/INDEX(Settings!$B$29:$B$40,MONTH(A494)),INDEX(Settings!$B$29:$B$40,MONTH(A494)))))</f>
        <v/>
      </c>
    </row>
    <row r="495" customFormat="false" ht="15" hidden="false" customHeight="false" outlineLevel="0" collapsed="false">
      <c r="H495" s="0" t="str">
        <f aca="false">IF(B495="","",IF(COUNTIF(Campaigns!$A$7:$A$300,B495)&gt;0,"✓",IF(N(C495)=0,"– no spend","⚠ add to Campaigns tab")))</f>
        <v/>
      </c>
      <c r="I495" s="83" t="str">
        <f aca="false">IF(C495="","",C495*IF(Settings!$B$25=Settings!$C$6,1,IF(Settings!$B$25="USD",1/INDEX(Settings!$B$29:$B$40,MONTH(A495)),INDEX(Settings!$B$29:$B$40,MONTH(A495)))))</f>
        <v/>
      </c>
    </row>
    <row r="496" customFormat="false" ht="15" hidden="false" customHeight="false" outlineLevel="0" collapsed="false">
      <c r="H496" s="0" t="str">
        <f aca="false">IF(B496="","",IF(COUNTIF(Campaigns!$A$7:$A$300,B496)&gt;0,"✓",IF(N(C496)=0,"– no spend","⚠ add to Campaigns tab")))</f>
        <v/>
      </c>
      <c r="I496" s="83" t="str">
        <f aca="false">IF(C496="","",C496*IF(Settings!$B$25=Settings!$C$6,1,IF(Settings!$B$25="USD",1/INDEX(Settings!$B$29:$B$40,MONTH(A496)),INDEX(Settings!$B$29:$B$40,MONTH(A496)))))</f>
        <v/>
      </c>
    </row>
    <row r="497" customFormat="false" ht="15" hidden="false" customHeight="false" outlineLevel="0" collapsed="false">
      <c r="H497" s="0" t="str">
        <f aca="false">IF(B497="","",IF(COUNTIF(Campaigns!$A$7:$A$300,B497)&gt;0,"✓",IF(N(C497)=0,"– no spend","⚠ add to Campaigns tab")))</f>
        <v/>
      </c>
      <c r="I497" s="83" t="str">
        <f aca="false">IF(C497="","",C497*IF(Settings!$B$25=Settings!$C$6,1,IF(Settings!$B$25="USD",1/INDEX(Settings!$B$29:$B$40,MONTH(A497)),INDEX(Settings!$B$29:$B$40,MONTH(A497)))))</f>
        <v/>
      </c>
    </row>
    <row r="498" customFormat="false" ht="15" hidden="false" customHeight="false" outlineLevel="0" collapsed="false">
      <c r="H498" s="0" t="str">
        <f aca="false">IF(B498="","",IF(COUNTIF(Campaigns!$A$7:$A$300,B498)&gt;0,"✓",IF(N(C498)=0,"– no spend","⚠ add to Campaigns tab")))</f>
        <v/>
      </c>
      <c r="I498" s="83" t="str">
        <f aca="false">IF(C498="","",C498*IF(Settings!$B$25=Settings!$C$6,1,IF(Settings!$B$25="USD",1/INDEX(Settings!$B$29:$B$40,MONTH(A498)),INDEX(Settings!$B$29:$B$40,MONTH(A498)))))</f>
        <v/>
      </c>
    </row>
    <row r="499" customFormat="false" ht="15" hidden="false" customHeight="false" outlineLevel="0" collapsed="false">
      <c r="H499" s="0" t="str">
        <f aca="false">IF(B499="","",IF(COUNTIF(Campaigns!$A$7:$A$300,B499)&gt;0,"✓",IF(N(C499)=0,"– no spend","⚠ add to Campaigns tab")))</f>
        <v/>
      </c>
      <c r="I499" s="83" t="str">
        <f aca="false">IF(C499="","",C499*IF(Settings!$B$25=Settings!$C$6,1,IF(Settings!$B$25="USD",1/INDEX(Settings!$B$29:$B$40,MONTH(A499)),INDEX(Settings!$B$29:$B$40,MONTH(A499)))))</f>
        <v/>
      </c>
    </row>
    <row r="500" customFormat="false" ht="15" hidden="false" customHeight="false" outlineLevel="0" collapsed="false">
      <c r="H500" s="0" t="str">
        <f aca="false">IF(B500="","",IF(COUNTIF(Campaigns!$A$7:$A$300,B500)&gt;0,"✓",IF(N(C500)=0,"– no spend","⚠ add to Campaigns tab")))</f>
        <v/>
      </c>
      <c r="I500" s="83" t="str">
        <f aca="false">IF(C500="","",C500*IF(Settings!$B$25=Settings!$C$6,1,IF(Settings!$B$25="USD",1/INDEX(Settings!$B$29:$B$40,MONTH(A500)),INDEX(Settings!$B$29:$B$40,MONTH(A500)))))</f>
        <v/>
      </c>
    </row>
    <row r="501" customFormat="false" ht="15" hidden="false" customHeight="false" outlineLevel="0" collapsed="false">
      <c r="H501" s="0" t="str">
        <f aca="false">IF(B501="","",IF(COUNTIF(Campaigns!$A$7:$A$300,B501)&gt;0,"✓",IF(N(C501)=0,"– no spend","⚠ add to Campaigns tab")))</f>
        <v/>
      </c>
      <c r="I501" s="83" t="str">
        <f aca="false">IF(C501="","",C501*IF(Settings!$B$25=Settings!$C$6,1,IF(Settings!$B$25="USD",1/INDEX(Settings!$B$29:$B$40,MONTH(A501)),INDEX(Settings!$B$29:$B$40,MONTH(A501)))))</f>
        <v/>
      </c>
    </row>
    <row r="502" customFormat="false" ht="15" hidden="false" customHeight="false" outlineLevel="0" collapsed="false">
      <c r="H502" s="0" t="str">
        <f aca="false">IF(B502="","",IF(COUNTIF(Campaigns!$A$7:$A$300,B502)&gt;0,"✓",IF(N(C502)=0,"– no spend","⚠ add to Campaigns tab")))</f>
        <v/>
      </c>
      <c r="I502" s="83" t="str">
        <f aca="false">IF(C502="","",C502*IF(Settings!$B$25=Settings!$C$6,1,IF(Settings!$B$25="USD",1/INDEX(Settings!$B$29:$B$40,MONTH(A502)),INDEX(Settings!$B$29:$B$40,MONTH(A502)))))</f>
        <v/>
      </c>
    </row>
    <row r="503" customFormat="false" ht="15" hidden="false" customHeight="false" outlineLevel="0" collapsed="false">
      <c r="H503" s="0" t="str">
        <f aca="false">IF(B503="","",IF(COUNTIF(Campaigns!$A$7:$A$300,B503)&gt;0,"✓",IF(N(C503)=0,"– no spend","⚠ add to Campaigns tab")))</f>
        <v/>
      </c>
      <c r="I503" s="83" t="str">
        <f aca="false">IF(C503="","",C503*IF(Settings!$B$25=Settings!$C$6,1,IF(Settings!$B$25="USD",1/INDEX(Settings!$B$29:$B$40,MONTH(A503)),INDEX(Settings!$B$29:$B$40,MONTH(A503)))))</f>
        <v/>
      </c>
    </row>
    <row r="504" customFormat="false" ht="15" hidden="false" customHeight="false" outlineLevel="0" collapsed="false">
      <c r="H504" s="0" t="str">
        <f aca="false">IF(B504="","",IF(COUNTIF(Campaigns!$A$7:$A$300,B504)&gt;0,"✓",IF(N(C504)=0,"– no spend","⚠ add to Campaigns tab")))</f>
        <v/>
      </c>
      <c r="I504" s="83" t="str">
        <f aca="false">IF(C504="","",C504*IF(Settings!$B$25=Settings!$C$6,1,IF(Settings!$B$25="USD",1/INDEX(Settings!$B$29:$B$40,MONTH(A504)),INDEX(Settings!$B$29:$B$40,MONTH(A504)))))</f>
        <v/>
      </c>
    </row>
    <row r="505" customFormat="false" ht="15" hidden="false" customHeight="false" outlineLevel="0" collapsed="false">
      <c r="H505" s="0" t="str">
        <f aca="false">IF(B505="","",IF(COUNTIF(Campaigns!$A$7:$A$300,B505)&gt;0,"✓",IF(N(C505)=0,"– no spend","⚠ add to Campaigns tab")))</f>
        <v/>
      </c>
      <c r="I505" s="83" t="str">
        <f aca="false">IF(C505="","",C505*IF(Settings!$B$25=Settings!$C$6,1,IF(Settings!$B$25="USD",1/INDEX(Settings!$B$29:$B$40,MONTH(A505)),INDEX(Settings!$B$29:$B$40,MONTH(A505)))))</f>
        <v/>
      </c>
    </row>
    <row r="506" customFormat="false" ht="15" hidden="false" customHeight="false" outlineLevel="0" collapsed="false">
      <c r="H506" s="0" t="str">
        <f aca="false">IF(B506="","",IF(COUNTIF(Campaigns!$A$7:$A$300,B506)&gt;0,"✓",IF(N(C506)=0,"– no spend","⚠ add to Campaigns tab")))</f>
        <v/>
      </c>
      <c r="I506" s="83" t="str">
        <f aca="false">IF(C506="","",C506*IF(Settings!$B$25=Settings!$C$6,1,IF(Settings!$B$25="USD",1/INDEX(Settings!$B$29:$B$40,MONTH(A506)),INDEX(Settings!$B$29:$B$40,MONTH(A506)))))</f>
        <v/>
      </c>
    </row>
    <row r="507" customFormat="false" ht="15" hidden="false" customHeight="false" outlineLevel="0" collapsed="false">
      <c r="H507" s="0" t="str">
        <f aca="false">IF(B507="","",IF(COUNTIF(Campaigns!$A$7:$A$300,B507)&gt;0,"✓",IF(N(C507)=0,"– no spend","⚠ add to Campaigns tab")))</f>
        <v/>
      </c>
      <c r="I507" s="83" t="str">
        <f aca="false">IF(C507="","",C507*IF(Settings!$B$25=Settings!$C$6,1,IF(Settings!$B$25="USD",1/INDEX(Settings!$B$29:$B$40,MONTH(A507)),INDEX(Settings!$B$29:$B$40,MONTH(A507)))))</f>
        <v/>
      </c>
    </row>
    <row r="508" customFormat="false" ht="15" hidden="false" customHeight="false" outlineLevel="0" collapsed="false">
      <c r="H508" s="0" t="str">
        <f aca="false">IF(B508="","",IF(COUNTIF(Campaigns!$A$7:$A$300,B508)&gt;0,"✓",IF(N(C508)=0,"– no spend","⚠ add to Campaigns tab")))</f>
        <v/>
      </c>
      <c r="I508" s="83" t="str">
        <f aca="false">IF(C508="","",C508*IF(Settings!$B$25=Settings!$C$6,1,IF(Settings!$B$25="USD",1/INDEX(Settings!$B$29:$B$40,MONTH(A508)),INDEX(Settings!$B$29:$B$40,MONTH(A508)))))</f>
        <v/>
      </c>
    </row>
    <row r="509" customFormat="false" ht="15" hidden="false" customHeight="false" outlineLevel="0" collapsed="false">
      <c r="H509" s="0" t="str">
        <f aca="false">IF(B509="","",IF(COUNTIF(Campaigns!$A$7:$A$300,B509)&gt;0,"✓",IF(N(C509)=0,"– no spend","⚠ add to Campaigns tab")))</f>
        <v/>
      </c>
      <c r="I509" s="83" t="str">
        <f aca="false">IF(C509="","",C509*IF(Settings!$B$25=Settings!$C$6,1,IF(Settings!$B$25="USD",1/INDEX(Settings!$B$29:$B$40,MONTH(A509)),INDEX(Settings!$B$29:$B$40,MONTH(A509)))))</f>
        <v/>
      </c>
    </row>
    <row r="510" customFormat="false" ht="15" hidden="false" customHeight="false" outlineLevel="0" collapsed="false">
      <c r="H510" s="0" t="str">
        <f aca="false">IF(B510="","",IF(COUNTIF(Campaigns!$A$7:$A$300,B510)&gt;0,"✓",IF(N(C510)=0,"– no spend","⚠ add to Campaigns tab")))</f>
        <v/>
      </c>
      <c r="I510" s="83" t="str">
        <f aca="false">IF(C510="","",C510*IF(Settings!$B$25=Settings!$C$6,1,IF(Settings!$B$25="USD",1/INDEX(Settings!$B$29:$B$40,MONTH(A510)),INDEX(Settings!$B$29:$B$40,MONTH(A510)))))</f>
        <v/>
      </c>
    </row>
    <row r="511" customFormat="false" ht="15" hidden="false" customHeight="false" outlineLevel="0" collapsed="false">
      <c r="H511" s="0" t="str">
        <f aca="false">IF(B511="","",IF(COUNTIF(Campaigns!$A$7:$A$300,B511)&gt;0,"✓",IF(N(C511)=0,"– no spend","⚠ add to Campaigns tab")))</f>
        <v/>
      </c>
      <c r="I511" s="83" t="str">
        <f aca="false">IF(C511="","",C511*IF(Settings!$B$25=Settings!$C$6,1,IF(Settings!$B$25="USD",1/INDEX(Settings!$B$29:$B$40,MONTH(A511)),INDEX(Settings!$B$29:$B$40,MONTH(A511)))))</f>
        <v/>
      </c>
    </row>
    <row r="512" customFormat="false" ht="15" hidden="false" customHeight="false" outlineLevel="0" collapsed="false">
      <c r="H512" s="0" t="str">
        <f aca="false">IF(B512="","",IF(COUNTIF(Campaigns!$A$7:$A$300,B512)&gt;0,"✓",IF(N(C512)=0,"– no spend","⚠ add to Campaigns tab")))</f>
        <v/>
      </c>
      <c r="I512" s="83" t="str">
        <f aca="false">IF(C512="","",C512*IF(Settings!$B$25=Settings!$C$6,1,IF(Settings!$B$25="USD",1/INDEX(Settings!$B$29:$B$40,MONTH(A512)),INDEX(Settings!$B$29:$B$40,MONTH(A512)))))</f>
        <v/>
      </c>
    </row>
    <row r="513" customFormat="false" ht="15" hidden="false" customHeight="false" outlineLevel="0" collapsed="false">
      <c r="H513" s="0" t="str">
        <f aca="false">IF(B513="","",IF(COUNTIF(Campaigns!$A$7:$A$300,B513)&gt;0,"✓",IF(N(C513)=0,"– no spend","⚠ add to Campaigns tab")))</f>
        <v/>
      </c>
      <c r="I513" s="83" t="str">
        <f aca="false">IF(C513="","",C513*IF(Settings!$B$25=Settings!$C$6,1,IF(Settings!$B$25="USD",1/INDEX(Settings!$B$29:$B$40,MONTH(A513)),INDEX(Settings!$B$29:$B$40,MONTH(A513)))))</f>
        <v/>
      </c>
    </row>
    <row r="514" customFormat="false" ht="15" hidden="false" customHeight="false" outlineLevel="0" collapsed="false">
      <c r="H514" s="0" t="str">
        <f aca="false">IF(B514="","",IF(COUNTIF(Campaigns!$A$7:$A$300,B514)&gt;0,"✓",IF(N(C514)=0,"– no spend","⚠ add to Campaigns tab")))</f>
        <v/>
      </c>
      <c r="I514" s="83" t="str">
        <f aca="false">IF(C514="","",C514*IF(Settings!$B$25=Settings!$C$6,1,IF(Settings!$B$25="USD",1/INDEX(Settings!$B$29:$B$40,MONTH(A514)),INDEX(Settings!$B$29:$B$40,MONTH(A514)))))</f>
        <v/>
      </c>
    </row>
    <row r="515" customFormat="false" ht="15" hidden="false" customHeight="false" outlineLevel="0" collapsed="false">
      <c r="H515" s="0" t="str">
        <f aca="false">IF(B515="","",IF(COUNTIF(Campaigns!$A$7:$A$300,B515)&gt;0,"✓",IF(N(C515)=0,"– no spend","⚠ add to Campaigns tab")))</f>
        <v/>
      </c>
      <c r="I515" s="83" t="str">
        <f aca="false">IF(C515="","",C515*IF(Settings!$B$25=Settings!$C$6,1,IF(Settings!$B$25="USD",1/INDEX(Settings!$B$29:$B$40,MONTH(A515)),INDEX(Settings!$B$29:$B$40,MONTH(A515)))))</f>
        <v/>
      </c>
    </row>
    <row r="516" customFormat="false" ht="15" hidden="false" customHeight="false" outlineLevel="0" collapsed="false">
      <c r="H516" s="0" t="str">
        <f aca="false">IF(B516="","",IF(COUNTIF(Campaigns!$A$7:$A$300,B516)&gt;0,"✓",IF(N(C516)=0,"– no spend","⚠ add to Campaigns tab")))</f>
        <v/>
      </c>
      <c r="I516" s="83" t="str">
        <f aca="false">IF(C516="","",C516*IF(Settings!$B$25=Settings!$C$6,1,IF(Settings!$B$25="USD",1/INDEX(Settings!$B$29:$B$40,MONTH(A516)),INDEX(Settings!$B$29:$B$40,MONTH(A516)))))</f>
        <v/>
      </c>
    </row>
    <row r="517" customFormat="false" ht="15" hidden="false" customHeight="false" outlineLevel="0" collapsed="false">
      <c r="H517" s="0" t="str">
        <f aca="false">IF(B517="","",IF(COUNTIF(Campaigns!$A$7:$A$300,B517)&gt;0,"✓",IF(N(C517)=0,"– no spend","⚠ add to Campaigns tab")))</f>
        <v/>
      </c>
      <c r="I517" s="83" t="str">
        <f aca="false">IF(C517="","",C517*IF(Settings!$B$25=Settings!$C$6,1,IF(Settings!$B$25="USD",1/INDEX(Settings!$B$29:$B$40,MONTH(A517)),INDEX(Settings!$B$29:$B$40,MONTH(A517)))))</f>
        <v/>
      </c>
    </row>
    <row r="518" customFormat="false" ht="15" hidden="false" customHeight="false" outlineLevel="0" collapsed="false">
      <c r="H518" s="0" t="str">
        <f aca="false">IF(B518="","",IF(COUNTIF(Campaigns!$A$7:$A$300,B518)&gt;0,"✓",IF(N(C518)=0,"– no spend","⚠ add to Campaigns tab")))</f>
        <v/>
      </c>
      <c r="I518" s="83" t="str">
        <f aca="false">IF(C518="","",C518*IF(Settings!$B$25=Settings!$C$6,1,IF(Settings!$B$25="USD",1/INDEX(Settings!$B$29:$B$40,MONTH(A518)),INDEX(Settings!$B$29:$B$40,MONTH(A518)))))</f>
        <v/>
      </c>
    </row>
    <row r="519" customFormat="false" ht="15" hidden="false" customHeight="false" outlineLevel="0" collapsed="false">
      <c r="H519" s="0" t="str">
        <f aca="false">IF(B519="","",IF(COUNTIF(Campaigns!$A$7:$A$300,B519)&gt;0,"✓",IF(N(C519)=0,"– no spend","⚠ add to Campaigns tab")))</f>
        <v/>
      </c>
      <c r="I519" s="83" t="str">
        <f aca="false">IF(C519="","",C519*IF(Settings!$B$25=Settings!$C$6,1,IF(Settings!$B$25="USD",1/INDEX(Settings!$B$29:$B$40,MONTH(A519)),INDEX(Settings!$B$29:$B$40,MONTH(A519)))))</f>
        <v/>
      </c>
    </row>
    <row r="520" customFormat="false" ht="15" hidden="false" customHeight="false" outlineLevel="0" collapsed="false">
      <c r="H520" s="0" t="str">
        <f aca="false">IF(B520="","",IF(COUNTIF(Campaigns!$A$7:$A$300,B520)&gt;0,"✓",IF(N(C520)=0,"– no spend","⚠ add to Campaigns tab")))</f>
        <v/>
      </c>
      <c r="I520" s="83" t="str">
        <f aca="false">IF(C520="","",C520*IF(Settings!$B$25=Settings!$C$6,1,IF(Settings!$B$25="USD",1/INDEX(Settings!$B$29:$B$40,MONTH(A520)),INDEX(Settings!$B$29:$B$40,MONTH(A520)))))</f>
        <v/>
      </c>
    </row>
    <row r="521" customFormat="false" ht="15" hidden="false" customHeight="false" outlineLevel="0" collapsed="false">
      <c r="H521" s="0" t="str">
        <f aca="false">IF(B521="","",IF(COUNTIF(Campaigns!$A$7:$A$300,B521)&gt;0,"✓",IF(N(C521)=0,"– no spend","⚠ add to Campaigns tab")))</f>
        <v/>
      </c>
      <c r="I521" s="83" t="str">
        <f aca="false">IF(C521="","",C521*IF(Settings!$B$25=Settings!$C$6,1,IF(Settings!$B$25="USD",1/INDEX(Settings!$B$29:$B$40,MONTH(A521)),INDEX(Settings!$B$29:$B$40,MONTH(A521)))))</f>
        <v/>
      </c>
    </row>
    <row r="522" customFormat="false" ht="15" hidden="false" customHeight="false" outlineLevel="0" collapsed="false">
      <c r="H522" s="0" t="str">
        <f aca="false">IF(B522="","",IF(COUNTIF(Campaigns!$A$7:$A$300,B522)&gt;0,"✓",IF(N(C522)=0,"– no spend","⚠ add to Campaigns tab")))</f>
        <v/>
      </c>
      <c r="I522" s="83" t="str">
        <f aca="false">IF(C522="","",C522*IF(Settings!$B$25=Settings!$C$6,1,IF(Settings!$B$25="USD",1/INDEX(Settings!$B$29:$B$40,MONTH(A522)),INDEX(Settings!$B$29:$B$40,MONTH(A522)))))</f>
        <v/>
      </c>
    </row>
    <row r="523" customFormat="false" ht="15" hidden="false" customHeight="false" outlineLevel="0" collapsed="false">
      <c r="H523" s="0" t="str">
        <f aca="false">IF(B523="","",IF(COUNTIF(Campaigns!$A$7:$A$300,B523)&gt;0,"✓",IF(N(C523)=0,"– no spend","⚠ add to Campaigns tab")))</f>
        <v/>
      </c>
      <c r="I523" s="83" t="str">
        <f aca="false">IF(C523="","",C523*IF(Settings!$B$25=Settings!$C$6,1,IF(Settings!$B$25="USD",1/INDEX(Settings!$B$29:$B$40,MONTH(A523)),INDEX(Settings!$B$29:$B$40,MONTH(A523)))))</f>
        <v/>
      </c>
    </row>
    <row r="524" customFormat="false" ht="15" hidden="false" customHeight="false" outlineLevel="0" collapsed="false">
      <c r="H524" s="0" t="str">
        <f aca="false">IF(B524="","",IF(COUNTIF(Campaigns!$A$7:$A$300,B524)&gt;0,"✓",IF(N(C524)=0,"– no spend","⚠ add to Campaigns tab")))</f>
        <v/>
      </c>
      <c r="I524" s="83" t="str">
        <f aca="false">IF(C524="","",C524*IF(Settings!$B$25=Settings!$C$6,1,IF(Settings!$B$25="USD",1/INDEX(Settings!$B$29:$B$40,MONTH(A524)),INDEX(Settings!$B$29:$B$40,MONTH(A524)))))</f>
        <v/>
      </c>
    </row>
    <row r="525" customFormat="false" ht="15" hidden="false" customHeight="false" outlineLevel="0" collapsed="false">
      <c r="H525" s="0" t="str">
        <f aca="false">IF(B525="","",IF(COUNTIF(Campaigns!$A$7:$A$300,B525)&gt;0,"✓",IF(N(C525)=0,"– no spend","⚠ add to Campaigns tab")))</f>
        <v/>
      </c>
      <c r="I525" s="83" t="str">
        <f aca="false">IF(C525="","",C525*IF(Settings!$B$25=Settings!$C$6,1,IF(Settings!$B$25="USD",1/INDEX(Settings!$B$29:$B$40,MONTH(A525)),INDEX(Settings!$B$29:$B$40,MONTH(A525)))))</f>
        <v/>
      </c>
    </row>
    <row r="526" customFormat="false" ht="15" hidden="false" customHeight="false" outlineLevel="0" collapsed="false">
      <c r="H526" s="0" t="str">
        <f aca="false">IF(B526="","",IF(COUNTIF(Campaigns!$A$7:$A$300,B526)&gt;0,"✓",IF(N(C526)=0,"– no spend","⚠ add to Campaigns tab")))</f>
        <v/>
      </c>
      <c r="I526" s="83" t="str">
        <f aca="false">IF(C526="","",C526*IF(Settings!$B$25=Settings!$C$6,1,IF(Settings!$B$25="USD",1/INDEX(Settings!$B$29:$B$40,MONTH(A526)),INDEX(Settings!$B$29:$B$40,MONTH(A526)))))</f>
        <v/>
      </c>
    </row>
    <row r="527" customFormat="false" ht="15" hidden="false" customHeight="false" outlineLevel="0" collapsed="false">
      <c r="H527" s="0" t="str">
        <f aca="false">IF(B527="","",IF(COUNTIF(Campaigns!$A$7:$A$300,B527)&gt;0,"✓",IF(N(C527)=0,"– no spend","⚠ add to Campaigns tab")))</f>
        <v/>
      </c>
      <c r="I527" s="83" t="str">
        <f aca="false">IF(C527="","",C527*IF(Settings!$B$25=Settings!$C$6,1,IF(Settings!$B$25="USD",1/INDEX(Settings!$B$29:$B$40,MONTH(A527)),INDEX(Settings!$B$29:$B$40,MONTH(A527)))))</f>
        <v/>
      </c>
    </row>
    <row r="528" customFormat="false" ht="15" hidden="false" customHeight="false" outlineLevel="0" collapsed="false">
      <c r="H528" s="0" t="str">
        <f aca="false">IF(B528="","",IF(COUNTIF(Campaigns!$A$7:$A$300,B528)&gt;0,"✓",IF(N(C528)=0,"– no spend","⚠ add to Campaigns tab")))</f>
        <v/>
      </c>
      <c r="I528" s="83" t="str">
        <f aca="false">IF(C528="","",C528*IF(Settings!$B$25=Settings!$C$6,1,IF(Settings!$B$25="USD",1/INDEX(Settings!$B$29:$B$40,MONTH(A528)),INDEX(Settings!$B$29:$B$40,MONTH(A528)))))</f>
        <v/>
      </c>
    </row>
    <row r="529" customFormat="false" ht="15" hidden="false" customHeight="false" outlineLevel="0" collapsed="false">
      <c r="H529" s="0" t="str">
        <f aca="false">IF(B529="","",IF(COUNTIF(Campaigns!$A$7:$A$300,B529)&gt;0,"✓",IF(N(C529)=0,"– no spend","⚠ add to Campaigns tab")))</f>
        <v/>
      </c>
      <c r="I529" s="83" t="str">
        <f aca="false">IF(C529="","",C529*IF(Settings!$B$25=Settings!$C$6,1,IF(Settings!$B$25="USD",1/INDEX(Settings!$B$29:$B$40,MONTH(A529)),INDEX(Settings!$B$29:$B$40,MONTH(A529)))))</f>
        <v/>
      </c>
    </row>
    <row r="530" customFormat="false" ht="15" hidden="false" customHeight="false" outlineLevel="0" collapsed="false">
      <c r="H530" s="0" t="str">
        <f aca="false">IF(B530="","",IF(COUNTIF(Campaigns!$A$7:$A$300,B530)&gt;0,"✓",IF(N(C530)=0,"– no spend","⚠ add to Campaigns tab")))</f>
        <v/>
      </c>
      <c r="I530" s="83" t="str">
        <f aca="false">IF(C530="","",C530*IF(Settings!$B$25=Settings!$C$6,1,IF(Settings!$B$25="USD",1/INDEX(Settings!$B$29:$B$40,MONTH(A530)),INDEX(Settings!$B$29:$B$40,MONTH(A530)))))</f>
        <v/>
      </c>
    </row>
    <row r="531" customFormat="false" ht="15" hidden="false" customHeight="false" outlineLevel="0" collapsed="false">
      <c r="H531" s="0" t="str">
        <f aca="false">IF(B531="","",IF(COUNTIF(Campaigns!$A$7:$A$300,B531)&gt;0,"✓",IF(N(C531)=0,"– no spend","⚠ add to Campaigns tab")))</f>
        <v/>
      </c>
      <c r="I531" s="83" t="str">
        <f aca="false">IF(C531="","",C531*IF(Settings!$B$25=Settings!$C$6,1,IF(Settings!$B$25="USD",1/INDEX(Settings!$B$29:$B$40,MONTH(A531)),INDEX(Settings!$B$29:$B$40,MONTH(A531)))))</f>
        <v/>
      </c>
    </row>
    <row r="532" customFormat="false" ht="15" hidden="false" customHeight="false" outlineLevel="0" collapsed="false">
      <c r="H532" s="0" t="str">
        <f aca="false">IF(B532="","",IF(COUNTIF(Campaigns!$A$7:$A$300,B532)&gt;0,"✓",IF(N(C532)=0,"– no spend","⚠ add to Campaigns tab")))</f>
        <v/>
      </c>
      <c r="I532" s="83" t="str">
        <f aca="false">IF(C532="","",C532*IF(Settings!$B$25=Settings!$C$6,1,IF(Settings!$B$25="USD",1/INDEX(Settings!$B$29:$B$40,MONTH(A532)),INDEX(Settings!$B$29:$B$40,MONTH(A532)))))</f>
        <v/>
      </c>
    </row>
    <row r="533" customFormat="false" ht="15" hidden="false" customHeight="false" outlineLevel="0" collapsed="false">
      <c r="H533" s="0" t="str">
        <f aca="false">IF(B533="","",IF(COUNTIF(Campaigns!$A$7:$A$300,B533)&gt;0,"✓",IF(N(C533)=0,"– no spend","⚠ add to Campaigns tab")))</f>
        <v/>
      </c>
      <c r="I533" s="83" t="str">
        <f aca="false">IF(C533="","",C533*IF(Settings!$B$25=Settings!$C$6,1,IF(Settings!$B$25="USD",1/INDEX(Settings!$B$29:$B$40,MONTH(A533)),INDEX(Settings!$B$29:$B$40,MONTH(A533)))))</f>
        <v/>
      </c>
    </row>
    <row r="534" customFormat="false" ht="15" hidden="false" customHeight="false" outlineLevel="0" collapsed="false">
      <c r="H534" s="0" t="str">
        <f aca="false">IF(B534="","",IF(COUNTIF(Campaigns!$A$7:$A$300,B534)&gt;0,"✓",IF(N(C534)=0,"– no spend","⚠ add to Campaigns tab")))</f>
        <v/>
      </c>
      <c r="I534" s="83" t="str">
        <f aca="false">IF(C534="","",C534*IF(Settings!$B$25=Settings!$C$6,1,IF(Settings!$B$25="USD",1/INDEX(Settings!$B$29:$B$40,MONTH(A534)),INDEX(Settings!$B$29:$B$40,MONTH(A534)))))</f>
        <v/>
      </c>
    </row>
    <row r="535" customFormat="false" ht="15" hidden="false" customHeight="false" outlineLevel="0" collapsed="false">
      <c r="H535" s="0" t="str">
        <f aca="false">IF(B535="","",IF(COUNTIF(Campaigns!$A$7:$A$300,B535)&gt;0,"✓",IF(N(C535)=0,"– no spend","⚠ add to Campaigns tab")))</f>
        <v/>
      </c>
      <c r="I535" s="83" t="str">
        <f aca="false">IF(C535="","",C535*IF(Settings!$B$25=Settings!$C$6,1,IF(Settings!$B$25="USD",1/INDEX(Settings!$B$29:$B$40,MONTH(A535)),INDEX(Settings!$B$29:$B$40,MONTH(A535)))))</f>
        <v/>
      </c>
    </row>
    <row r="536" customFormat="false" ht="15" hidden="false" customHeight="false" outlineLevel="0" collapsed="false">
      <c r="H536" s="0" t="str">
        <f aca="false">IF(B536="","",IF(COUNTIF(Campaigns!$A$7:$A$300,B536)&gt;0,"✓",IF(N(C536)=0,"– no spend","⚠ add to Campaigns tab")))</f>
        <v/>
      </c>
      <c r="I536" s="83" t="str">
        <f aca="false">IF(C536="","",C536*IF(Settings!$B$25=Settings!$C$6,1,IF(Settings!$B$25="USD",1/INDEX(Settings!$B$29:$B$40,MONTH(A536)),INDEX(Settings!$B$29:$B$40,MONTH(A536)))))</f>
        <v/>
      </c>
    </row>
    <row r="537" customFormat="false" ht="15" hidden="false" customHeight="false" outlineLevel="0" collapsed="false">
      <c r="H537" s="0" t="str">
        <f aca="false">IF(B537="","",IF(COUNTIF(Campaigns!$A$7:$A$300,B537)&gt;0,"✓",IF(N(C537)=0,"– no spend","⚠ add to Campaigns tab")))</f>
        <v/>
      </c>
      <c r="I537" s="83" t="str">
        <f aca="false">IF(C537="","",C537*IF(Settings!$B$25=Settings!$C$6,1,IF(Settings!$B$25="USD",1/INDEX(Settings!$B$29:$B$40,MONTH(A537)),INDEX(Settings!$B$29:$B$40,MONTH(A537)))))</f>
        <v/>
      </c>
    </row>
    <row r="538" customFormat="false" ht="15" hidden="false" customHeight="false" outlineLevel="0" collapsed="false">
      <c r="H538" s="0" t="str">
        <f aca="false">IF(B538="","",IF(COUNTIF(Campaigns!$A$7:$A$300,B538)&gt;0,"✓",IF(N(C538)=0,"– no spend","⚠ add to Campaigns tab")))</f>
        <v/>
      </c>
      <c r="I538" s="83" t="str">
        <f aca="false">IF(C538="","",C538*IF(Settings!$B$25=Settings!$C$6,1,IF(Settings!$B$25="USD",1/INDEX(Settings!$B$29:$B$40,MONTH(A538)),INDEX(Settings!$B$29:$B$40,MONTH(A538)))))</f>
        <v/>
      </c>
    </row>
    <row r="539" customFormat="false" ht="15" hidden="false" customHeight="false" outlineLevel="0" collapsed="false">
      <c r="H539" s="0" t="str">
        <f aca="false">IF(B539="","",IF(COUNTIF(Campaigns!$A$7:$A$300,B539)&gt;0,"✓",IF(N(C539)=0,"– no spend","⚠ add to Campaigns tab")))</f>
        <v/>
      </c>
      <c r="I539" s="83" t="str">
        <f aca="false">IF(C539="","",C539*IF(Settings!$B$25=Settings!$C$6,1,IF(Settings!$B$25="USD",1/INDEX(Settings!$B$29:$B$40,MONTH(A539)),INDEX(Settings!$B$29:$B$40,MONTH(A539)))))</f>
        <v/>
      </c>
    </row>
    <row r="540" customFormat="false" ht="15" hidden="false" customHeight="false" outlineLevel="0" collapsed="false">
      <c r="H540" s="0" t="str">
        <f aca="false">IF(B540="","",IF(COUNTIF(Campaigns!$A$7:$A$300,B540)&gt;0,"✓",IF(N(C540)=0,"– no spend","⚠ add to Campaigns tab")))</f>
        <v/>
      </c>
      <c r="I540" s="83" t="str">
        <f aca="false">IF(C540="","",C540*IF(Settings!$B$25=Settings!$C$6,1,IF(Settings!$B$25="USD",1/INDEX(Settings!$B$29:$B$40,MONTH(A540)),INDEX(Settings!$B$29:$B$40,MONTH(A540)))))</f>
        <v/>
      </c>
    </row>
    <row r="541" customFormat="false" ht="15" hidden="false" customHeight="false" outlineLevel="0" collapsed="false">
      <c r="H541" s="0" t="str">
        <f aca="false">IF(B541="","",IF(COUNTIF(Campaigns!$A$7:$A$300,B541)&gt;0,"✓",IF(N(C541)=0,"– no spend","⚠ add to Campaigns tab")))</f>
        <v/>
      </c>
      <c r="I541" s="83" t="str">
        <f aca="false">IF(C541="","",C541*IF(Settings!$B$25=Settings!$C$6,1,IF(Settings!$B$25="USD",1/INDEX(Settings!$B$29:$B$40,MONTH(A541)),INDEX(Settings!$B$29:$B$40,MONTH(A541)))))</f>
        <v/>
      </c>
    </row>
    <row r="542" customFormat="false" ht="15" hidden="false" customHeight="false" outlineLevel="0" collapsed="false">
      <c r="H542" s="0" t="str">
        <f aca="false">IF(B542="","",IF(COUNTIF(Campaigns!$A$7:$A$300,B542)&gt;0,"✓",IF(N(C542)=0,"– no spend","⚠ add to Campaigns tab")))</f>
        <v/>
      </c>
      <c r="I542" s="83" t="str">
        <f aca="false">IF(C542="","",C542*IF(Settings!$B$25=Settings!$C$6,1,IF(Settings!$B$25="USD",1/INDEX(Settings!$B$29:$B$40,MONTH(A542)),INDEX(Settings!$B$29:$B$40,MONTH(A542)))))</f>
        <v/>
      </c>
    </row>
    <row r="543" customFormat="false" ht="15" hidden="false" customHeight="false" outlineLevel="0" collapsed="false">
      <c r="H543" s="0" t="str">
        <f aca="false">IF(B543="","",IF(COUNTIF(Campaigns!$A$7:$A$300,B543)&gt;0,"✓",IF(N(C543)=0,"– no spend","⚠ add to Campaigns tab")))</f>
        <v/>
      </c>
      <c r="I543" s="83" t="str">
        <f aca="false">IF(C543="","",C543*IF(Settings!$B$25=Settings!$C$6,1,IF(Settings!$B$25="USD",1/INDEX(Settings!$B$29:$B$40,MONTH(A543)),INDEX(Settings!$B$29:$B$40,MONTH(A543)))))</f>
        <v/>
      </c>
    </row>
    <row r="544" customFormat="false" ht="15" hidden="false" customHeight="false" outlineLevel="0" collapsed="false">
      <c r="H544" s="0" t="str">
        <f aca="false">IF(B544="","",IF(COUNTIF(Campaigns!$A$7:$A$300,B544)&gt;0,"✓",IF(N(C544)=0,"– no spend","⚠ add to Campaigns tab")))</f>
        <v/>
      </c>
      <c r="I544" s="83" t="str">
        <f aca="false">IF(C544="","",C544*IF(Settings!$B$25=Settings!$C$6,1,IF(Settings!$B$25="USD",1/INDEX(Settings!$B$29:$B$40,MONTH(A544)),INDEX(Settings!$B$29:$B$40,MONTH(A544)))))</f>
        <v/>
      </c>
    </row>
    <row r="545" customFormat="false" ht="15" hidden="false" customHeight="false" outlineLevel="0" collapsed="false">
      <c r="H545" s="0" t="str">
        <f aca="false">IF(B545="","",IF(COUNTIF(Campaigns!$A$7:$A$300,B545)&gt;0,"✓",IF(N(C545)=0,"– no spend","⚠ add to Campaigns tab")))</f>
        <v/>
      </c>
      <c r="I545" s="83" t="str">
        <f aca="false">IF(C545="","",C545*IF(Settings!$B$25=Settings!$C$6,1,IF(Settings!$B$25="USD",1/INDEX(Settings!$B$29:$B$40,MONTH(A545)),INDEX(Settings!$B$29:$B$40,MONTH(A545)))))</f>
        <v/>
      </c>
    </row>
    <row r="546" customFormat="false" ht="15" hidden="false" customHeight="false" outlineLevel="0" collapsed="false">
      <c r="H546" s="0" t="str">
        <f aca="false">IF(B546="","",IF(COUNTIF(Campaigns!$A$7:$A$300,B546)&gt;0,"✓",IF(N(C546)=0,"– no spend","⚠ add to Campaigns tab")))</f>
        <v/>
      </c>
      <c r="I546" s="83" t="str">
        <f aca="false">IF(C546="","",C546*IF(Settings!$B$25=Settings!$C$6,1,IF(Settings!$B$25="USD",1/INDEX(Settings!$B$29:$B$40,MONTH(A546)),INDEX(Settings!$B$29:$B$40,MONTH(A546)))))</f>
        <v/>
      </c>
    </row>
    <row r="547" customFormat="false" ht="15" hidden="false" customHeight="false" outlineLevel="0" collapsed="false">
      <c r="H547" s="0" t="str">
        <f aca="false">IF(B547="","",IF(COUNTIF(Campaigns!$A$7:$A$300,B547)&gt;0,"✓",IF(N(C547)=0,"– no spend","⚠ add to Campaigns tab")))</f>
        <v/>
      </c>
      <c r="I547" s="83" t="str">
        <f aca="false">IF(C547="","",C547*IF(Settings!$B$25=Settings!$C$6,1,IF(Settings!$B$25="USD",1/INDEX(Settings!$B$29:$B$40,MONTH(A547)),INDEX(Settings!$B$29:$B$40,MONTH(A547)))))</f>
        <v/>
      </c>
    </row>
    <row r="548" customFormat="false" ht="15" hidden="false" customHeight="false" outlineLevel="0" collapsed="false">
      <c r="H548" s="0" t="str">
        <f aca="false">IF(B548="","",IF(COUNTIF(Campaigns!$A$7:$A$300,B548)&gt;0,"✓",IF(N(C548)=0,"– no spend","⚠ add to Campaigns tab")))</f>
        <v/>
      </c>
      <c r="I548" s="83" t="str">
        <f aca="false">IF(C548="","",C548*IF(Settings!$B$25=Settings!$C$6,1,IF(Settings!$B$25="USD",1/INDEX(Settings!$B$29:$B$40,MONTH(A548)),INDEX(Settings!$B$29:$B$40,MONTH(A548)))))</f>
        <v/>
      </c>
    </row>
    <row r="549" customFormat="false" ht="15" hidden="false" customHeight="false" outlineLevel="0" collapsed="false">
      <c r="H549" s="0" t="str">
        <f aca="false">IF(B549="","",IF(COUNTIF(Campaigns!$A$7:$A$300,B549)&gt;0,"✓",IF(N(C549)=0,"– no spend","⚠ add to Campaigns tab")))</f>
        <v/>
      </c>
      <c r="I549" s="83" t="str">
        <f aca="false">IF(C549="","",C549*IF(Settings!$B$25=Settings!$C$6,1,IF(Settings!$B$25="USD",1/INDEX(Settings!$B$29:$B$40,MONTH(A549)),INDEX(Settings!$B$29:$B$40,MONTH(A549)))))</f>
        <v/>
      </c>
    </row>
    <row r="550" customFormat="false" ht="15" hidden="false" customHeight="false" outlineLevel="0" collapsed="false">
      <c r="H550" s="0" t="str">
        <f aca="false">IF(B550="","",IF(COUNTIF(Campaigns!$A$7:$A$300,B550)&gt;0,"✓",IF(N(C550)=0,"– no spend","⚠ add to Campaigns tab")))</f>
        <v/>
      </c>
      <c r="I550" s="83" t="str">
        <f aca="false">IF(C550="","",C550*IF(Settings!$B$25=Settings!$C$6,1,IF(Settings!$B$25="USD",1/INDEX(Settings!$B$29:$B$40,MONTH(A550)),INDEX(Settings!$B$29:$B$40,MONTH(A550)))))</f>
        <v/>
      </c>
    </row>
    <row r="551" customFormat="false" ht="15" hidden="false" customHeight="false" outlineLevel="0" collapsed="false">
      <c r="H551" s="0" t="str">
        <f aca="false">IF(B551="","",IF(COUNTIF(Campaigns!$A$7:$A$300,B551)&gt;0,"✓",IF(N(C551)=0,"– no spend","⚠ add to Campaigns tab")))</f>
        <v/>
      </c>
      <c r="I551" s="83" t="str">
        <f aca="false">IF(C551="","",C551*IF(Settings!$B$25=Settings!$C$6,1,IF(Settings!$B$25="USD",1/INDEX(Settings!$B$29:$B$40,MONTH(A551)),INDEX(Settings!$B$29:$B$40,MONTH(A551)))))</f>
        <v/>
      </c>
    </row>
    <row r="552" customFormat="false" ht="15" hidden="false" customHeight="false" outlineLevel="0" collapsed="false">
      <c r="H552" s="0" t="str">
        <f aca="false">IF(B552="","",IF(COUNTIF(Campaigns!$A$7:$A$300,B552)&gt;0,"✓",IF(N(C552)=0,"– no spend","⚠ add to Campaigns tab")))</f>
        <v/>
      </c>
      <c r="I552" s="83" t="str">
        <f aca="false">IF(C552="","",C552*IF(Settings!$B$25=Settings!$C$6,1,IF(Settings!$B$25="USD",1/INDEX(Settings!$B$29:$B$40,MONTH(A552)),INDEX(Settings!$B$29:$B$40,MONTH(A552)))))</f>
        <v/>
      </c>
    </row>
    <row r="553" customFormat="false" ht="15" hidden="false" customHeight="false" outlineLevel="0" collapsed="false">
      <c r="H553" s="0" t="str">
        <f aca="false">IF(B553="","",IF(COUNTIF(Campaigns!$A$7:$A$300,B553)&gt;0,"✓",IF(N(C553)=0,"– no spend","⚠ add to Campaigns tab")))</f>
        <v/>
      </c>
      <c r="I553" s="83" t="str">
        <f aca="false">IF(C553="","",C553*IF(Settings!$B$25=Settings!$C$6,1,IF(Settings!$B$25="USD",1/INDEX(Settings!$B$29:$B$40,MONTH(A553)),INDEX(Settings!$B$29:$B$40,MONTH(A553)))))</f>
        <v/>
      </c>
    </row>
    <row r="554" customFormat="false" ht="15" hidden="false" customHeight="false" outlineLevel="0" collapsed="false">
      <c r="H554" s="0" t="str">
        <f aca="false">IF(B554="","",IF(COUNTIF(Campaigns!$A$7:$A$300,B554)&gt;0,"✓",IF(N(C554)=0,"– no spend","⚠ add to Campaigns tab")))</f>
        <v/>
      </c>
      <c r="I554" s="83" t="str">
        <f aca="false">IF(C554="","",C554*IF(Settings!$B$25=Settings!$C$6,1,IF(Settings!$B$25="USD",1/INDEX(Settings!$B$29:$B$40,MONTH(A554)),INDEX(Settings!$B$29:$B$40,MONTH(A554)))))</f>
        <v/>
      </c>
    </row>
    <row r="555" customFormat="false" ht="15" hidden="false" customHeight="false" outlineLevel="0" collapsed="false">
      <c r="H555" s="0" t="str">
        <f aca="false">IF(B555="","",IF(COUNTIF(Campaigns!$A$7:$A$300,B555)&gt;0,"✓",IF(N(C555)=0,"– no spend","⚠ add to Campaigns tab")))</f>
        <v/>
      </c>
      <c r="I555" s="83" t="str">
        <f aca="false">IF(C555="","",C555*IF(Settings!$B$25=Settings!$C$6,1,IF(Settings!$B$25="USD",1/INDEX(Settings!$B$29:$B$40,MONTH(A555)),INDEX(Settings!$B$29:$B$40,MONTH(A555)))))</f>
        <v/>
      </c>
    </row>
    <row r="556" customFormat="false" ht="15" hidden="false" customHeight="false" outlineLevel="0" collapsed="false">
      <c r="H556" s="0" t="str">
        <f aca="false">IF(B556="","",IF(COUNTIF(Campaigns!$A$7:$A$300,B556)&gt;0,"✓",IF(N(C556)=0,"– no spend","⚠ add to Campaigns tab")))</f>
        <v/>
      </c>
      <c r="I556" s="83" t="str">
        <f aca="false">IF(C556="","",C556*IF(Settings!$B$25=Settings!$C$6,1,IF(Settings!$B$25="USD",1/INDEX(Settings!$B$29:$B$40,MONTH(A556)),INDEX(Settings!$B$29:$B$40,MONTH(A556)))))</f>
        <v/>
      </c>
    </row>
    <row r="557" customFormat="false" ht="15" hidden="false" customHeight="false" outlineLevel="0" collapsed="false">
      <c r="H557" s="0" t="str">
        <f aca="false">IF(B557="","",IF(COUNTIF(Campaigns!$A$7:$A$300,B557)&gt;0,"✓",IF(N(C557)=0,"– no spend","⚠ add to Campaigns tab")))</f>
        <v/>
      </c>
      <c r="I557" s="83" t="str">
        <f aca="false">IF(C557="","",C557*IF(Settings!$B$25=Settings!$C$6,1,IF(Settings!$B$25="USD",1/INDEX(Settings!$B$29:$B$40,MONTH(A557)),INDEX(Settings!$B$29:$B$40,MONTH(A557)))))</f>
        <v/>
      </c>
    </row>
    <row r="558" customFormat="false" ht="15" hidden="false" customHeight="false" outlineLevel="0" collapsed="false">
      <c r="H558" s="0" t="str">
        <f aca="false">IF(B558="","",IF(COUNTIF(Campaigns!$A$7:$A$300,B558)&gt;0,"✓",IF(N(C558)=0,"– no spend","⚠ add to Campaigns tab")))</f>
        <v/>
      </c>
      <c r="I558" s="83" t="str">
        <f aca="false">IF(C558="","",C558*IF(Settings!$B$25=Settings!$C$6,1,IF(Settings!$B$25="USD",1/INDEX(Settings!$B$29:$B$40,MONTH(A558)),INDEX(Settings!$B$29:$B$40,MONTH(A558)))))</f>
        <v/>
      </c>
    </row>
    <row r="559" customFormat="false" ht="15" hidden="false" customHeight="false" outlineLevel="0" collapsed="false">
      <c r="H559" s="0" t="str">
        <f aca="false">IF(B559="","",IF(COUNTIF(Campaigns!$A$7:$A$300,B559)&gt;0,"✓",IF(N(C559)=0,"– no spend","⚠ add to Campaigns tab")))</f>
        <v/>
      </c>
      <c r="I559" s="83" t="str">
        <f aca="false">IF(C559="","",C559*IF(Settings!$B$25=Settings!$C$6,1,IF(Settings!$B$25="USD",1/INDEX(Settings!$B$29:$B$40,MONTH(A559)),INDEX(Settings!$B$29:$B$40,MONTH(A559)))))</f>
        <v/>
      </c>
    </row>
    <row r="560" customFormat="false" ht="15" hidden="false" customHeight="false" outlineLevel="0" collapsed="false">
      <c r="H560" s="0" t="str">
        <f aca="false">IF(B560="","",IF(COUNTIF(Campaigns!$A$7:$A$300,B560)&gt;0,"✓",IF(N(C560)=0,"– no spend","⚠ add to Campaigns tab")))</f>
        <v/>
      </c>
      <c r="I560" s="83" t="str">
        <f aca="false">IF(C560="","",C560*IF(Settings!$B$25=Settings!$C$6,1,IF(Settings!$B$25="USD",1/INDEX(Settings!$B$29:$B$40,MONTH(A560)),INDEX(Settings!$B$29:$B$40,MONTH(A560)))))</f>
        <v/>
      </c>
    </row>
    <row r="561" customFormat="false" ht="15" hidden="false" customHeight="false" outlineLevel="0" collapsed="false">
      <c r="H561" s="0" t="str">
        <f aca="false">IF(B561="","",IF(COUNTIF(Campaigns!$A$7:$A$300,B561)&gt;0,"✓",IF(N(C561)=0,"– no spend","⚠ add to Campaigns tab")))</f>
        <v/>
      </c>
      <c r="I561" s="83" t="str">
        <f aca="false">IF(C561="","",C561*IF(Settings!$B$25=Settings!$C$6,1,IF(Settings!$B$25="USD",1/INDEX(Settings!$B$29:$B$40,MONTH(A561)),INDEX(Settings!$B$29:$B$40,MONTH(A561)))))</f>
        <v/>
      </c>
    </row>
    <row r="562" customFormat="false" ht="15" hidden="false" customHeight="false" outlineLevel="0" collapsed="false">
      <c r="H562" s="0" t="str">
        <f aca="false">IF(B562="","",IF(COUNTIF(Campaigns!$A$7:$A$300,B562)&gt;0,"✓",IF(N(C562)=0,"– no spend","⚠ add to Campaigns tab")))</f>
        <v/>
      </c>
      <c r="I562" s="83" t="str">
        <f aca="false">IF(C562="","",C562*IF(Settings!$B$25=Settings!$C$6,1,IF(Settings!$B$25="USD",1/INDEX(Settings!$B$29:$B$40,MONTH(A562)),INDEX(Settings!$B$29:$B$40,MONTH(A562)))))</f>
        <v/>
      </c>
    </row>
    <row r="563" customFormat="false" ht="15" hidden="false" customHeight="false" outlineLevel="0" collapsed="false">
      <c r="H563" s="0" t="str">
        <f aca="false">IF(B563="","",IF(COUNTIF(Campaigns!$A$7:$A$300,B563)&gt;0,"✓",IF(N(C563)=0,"– no spend","⚠ add to Campaigns tab")))</f>
        <v/>
      </c>
      <c r="I563" s="83" t="str">
        <f aca="false">IF(C563="","",C563*IF(Settings!$B$25=Settings!$C$6,1,IF(Settings!$B$25="USD",1/INDEX(Settings!$B$29:$B$40,MONTH(A563)),INDEX(Settings!$B$29:$B$40,MONTH(A563)))))</f>
        <v/>
      </c>
    </row>
    <row r="564" customFormat="false" ht="15" hidden="false" customHeight="false" outlineLevel="0" collapsed="false">
      <c r="H564" s="0" t="str">
        <f aca="false">IF(B564="","",IF(COUNTIF(Campaigns!$A$7:$A$300,B564)&gt;0,"✓",IF(N(C564)=0,"– no spend","⚠ add to Campaigns tab")))</f>
        <v/>
      </c>
      <c r="I564" s="83" t="str">
        <f aca="false">IF(C564="","",C564*IF(Settings!$B$25=Settings!$C$6,1,IF(Settings!$B$25="USD",1/INDEX(Settings!$B$29:$B$40,MONTH(A564)),INDEX(Settings!$B$29:$B$40,MONTH(A564)))))</f>
        <v/>
      </c>
    </row>
    <row r="565" customFormat="false" ht="15" hidden="false" customHeight="false" outlineLevel="0" collapsed="false">
      <c r="H565" s="0" t="str">
        <f aca="false">IF(B565="","",IF(COUNTIF(Campaigns!$A$7:$A$300,B565)&gt;0,"✓",IF(N(C565)=0,"– no spend","⚠ add to Campaigns tab")))</f>
        <v/>
      </c>
      <c r="I565" s="83" t="str">
        <f aca="false">IF(C565="","",C565*IF(Settings!$B$25=Settings!$C$6,1,IF(Settings!$B$25="USD",1/INDEX(Settings!$B$29:$B$40,MONTH(A565)),INDEX(Settings!$B$29:$B$40,MONTH(A565)))))</f>
        <v/>
      </c>
    </row>
    <row r="566" customFormat="false" ht="15" hidden="false" customHeight="false" outlineLevel="0" collapsed="false">
      <c r="H566" s="0" t="str">
        <f aca="false">IF(B566="","",IF(COUNTIF(Campaigns!$A$7:$A$300,B566)&gt;0,"✓",IF(N(C566)=0,"– no spend","⚠ add to Campaigns tab")))</f>
        <v/>
      </c>
      <c r="I566" s="83" t="str">
        <f aca="false">IF(C566="","",C566*IF(Settings!$B$25=Settings!$C$6,1,IF(Settings!$B$25="USD",1/INDEX(Settings!$B$29:$B$40,MONTH(A566)),INDEX(Settings!$B$29:$B$40,MONTH(A566)))))</f>
        <v/>
      </c>
    </row>
    <row r="567" customFormat="false" ht="15" hidden="false" customHeight="false" outlineLevel="0" collapsed="false">
      <c r="H567" s="0" t="str">
        <f aca="false">IF(B567="","",IF(COUNTIF(Campaigns!$A$7:$A$300,B567)&gt;0,"✓",IF(N(C567)=0,"– no spend","⚠ add to Campaigns tab")))</f>
        <v/>
      </c>
      <c r="I567" s="83" t="str">
        <f aca="false">IF(C567="","",C567*IF(Settings!$B$25=Settings!$C$6,1,IF(Settings!$B$25="USD",1/INDEX(Settings!$B$29:$B$40,MONTH(A567)),INDEX(Settings!$B$29:$B$40,MONTH(A567)))))</f>
        <v/>
      </c>
    </row>
    <row r="568" customFormat="false" ht="15" hidden="false" customHeight="false" outlineLevel="0" collapsed="false">
      <c r="H568" s="0" t="str">
        <f aca="false">IF(B568="","",IF(COUNTIF(Campaigns!$A$7:$A$300,B568)&gt;0,"✓",IF(N(C568)=0,"– no spend","⚠ add to Campaigns tab")))</f>
        <v/>
      </c>
      <c r="I568" s="83" t="str">
        <f aca="false">IF(C568="","",C568*IF(Settings!$B$25=Settings!$C$6,1,IF(Settings!$B$25="USD",1/INDEX(Settings!$B$29:$B$40,MONTH(A568)),INDEX(Settings!$B$29:$B$40,MONTH(A568)))))</f>
        <v/>
      </c>
    </row>
    <row r="569" customFormat="false" ht="15" hidden="false" customHeight="false" outlineLevel="0" collapsed="false">
      <c r="H569" s="0" t="str">
        <f aca="false">IF(B569="","",IF(COUNTIF(Campaigns!$A$7:$A$300,B569)&gt;0,"✓",IF(N(C569)=0,"– no spend","⚠ add to Campaigns tab")))</f>
        <v/>
      </c>
      <c r="I569" s="83" t="str">
        <f aca="false">IF(C569="","",C569*IF(Settings!$B$25=Settings!$C$6,1,IF(Settings!$B$25="USD",1/INDEX(Settings!$B$29:$B$40,MONTH(A569)),INDEX(Settings!$B$29:$B$40,MONTH(A569)))))</f>
        <v/>
      </c>
    </row>
    <row r="570" customFormat="false" ht="15" hidden="false" customHeight="false" outlineLevel="0" collapsed="false">
      <c r="H570" s="0" t="str">
        <f aca="false">IF(B570="","",IF(COUNTIF(Campaigns!$A$7:$A$300,B570)&gt;0,"✓",IF(N(C570)=0,"– no spend","⚠ add to Campaigns tab")))</f>
        <v/>
      </c>
      <c r="I570" s="83" t="str">
        <f aca="false">IF(C570="","",C570*IF(Settings!$B$25=Settings!$C$6,1,IF(Settings!$B$25="USD",1/INDEX(Settings!$B$29:$B$40,MONTH(A570)),INDEX(Settings!$B$29:$B$40,MONTH(A570)))))</f>
        <v/>
      </c>
    </row>
    <row r="571" customFormat="false" ht="15" hidden="false" customHeight="false" outlineLevel="0" collapsed="false">
      <c r="H571" s="0" t="str">
        <f aca="false">IF(B571="","",IF(COUNTIF(Campaigns!$A$7:$A$300,B571)&gt;0,"✓",IF(N(C571)=0,"– no spend","⚠ add to Campaigns tab")))</f>
        <v/>
      </c>
      <c r="I571" s="83" t="str">
        <f aca="false">IF(C571="","",C571*IF(Settings!$B$25=Settings!$C$6,1,IF(Settings!$B$25="USD",1/INDEX(Settings!$B$29:$B$40,MONTH(A571)),INDEX(Settings!$B$29:$B$40,MONTH(A571)))))</f>
        <v/>
      </c>
    </row>
    <row r="572" customFormat="false" ht="15" hidden="false" customHeight="false" outlineLevel="0" collapsed="false">
      <c r="H572" s="0" t="str">
        <f aca="false">IF(B572="","",IF(COUNTIF(Campaigns!$A$7:$A$300,B572)&gt;0,"✓",IF(N(C572)=0,"– no spend","⚠ add to Campaigns tab")))</f>
        <v/>
      </c>
      <c r="I572" s="83" t="str">
        <f aca="false">IF(C572="","",C572*IF(Settings!$B$25=Settings!$C$6,1,IF(Settings!$B$25="USD",1/INDEX(Settings!$B$29:$B$40,MONTH(A572)),INDEX(Settings!$B$29:$B$40,MONTH(A572)))))</f>
        <v/>
      </c>
    </row>
    <row r="573" customFormat="false" ht="15" hidden="false" customHeight="false" outlineLevel="0" collapsed="false">
      <c r="H573" s="0" t="str">
        <f aca="false">IF(B573="","",IF(COUNTIF(Campaigns!$A$7:$A$300,B573)&gt;0,"✓",IF(N(C573)=0,"– no spend","⚠ add to Campaigns tab")))</f>
        <v/>
      </c>
      <c r="I573" s="83" t="str">
        <f aca="false">IF(C573="","",C573*IF(Settings!$B$25=Settings!$C$6,1,IF(Settings!$B$25="USD",1/INDEX(Settings!$B$29:$B$40,MONTH(A573)),INDEX(Settings!$B$29:$B$40,MONTH(A573)))))</f>
        <v/>
      </c>
    </row>
    <row r="574" customFormat="false" ht="15" hidden="false" customHeight="false" outlineLevel="0" collapsed="false">
      <c r="H574" s="0" t="str">
        <f aca="false">IF(B574="","",IF(COUNTIF(Campaigns!$A$7:$A$300,B574)&gt;0,"✓",IF(N(C574)=0,"– no spend","⚠ add to Campaigns tab")))</f>
        <v/>
      </c>
      <c r="I574" s="83" t="str">
        <f aca="false">IF(C574="","",C574*IF(Settings!$B$25=Settings!$C$6,1,IF(Settings!$B$25="USD",1/INDEX(Settings!$B$29:$B$40,MONTH(A574)),INDEX(Settings!$B$29:$B$40,MONTH(A574)))))</f>
        <v/>
      </c>
    </row>
    <row r="575" customFormat="false" ht="15" hidden="false" customHeight="false" outlineLevel="0" collapsed="false">
      <c r="H575" s="0" t="str">
        <f aca="false">IF(B575="","",IF(COUNTIF(Campaigns!$A$7:$A$300,B575)&gt;0,"✓",IF(N(C575)=0,"– no spend","⚠ add to Campaigns tab")))</f>
        <v/>
      </c>
      <c r="I575" s="83" t="str">
        <f aca="false">IF(C575="","",C575*IF(Settings!$B$25=Settings!$C$6,1,IF(Settings!$B$25="USD",1/INDEX(Settings!$B$29:$B$40,MONTH(A575)),INDEX(Settings!$B$29:$B$40,MONTH(A575)))))</f>
        <v/>
      </c>
    </row>
    <row r="576" customFormat="false" ht="15" hidden="false" customHeight="false" outlineLevel="0" collapsed="false">
      <c r="H576" s="0" t="str">
        <f aca="false">IF(B576="","",IF(COUNTIF(Campaigns!$A$7:$A$300,B576)&gt;0,"✓",IF(N(C576)=0,"– no spend","⚠ add to Campaigns tab")))</f>
        <v/>
      </c>
      <c r="I576" s="83" t="str">
        <f aca="false">IF(C576="","",C576*IF(Settings!$B$25=Settings!$C$6,1,IF(Settings!$B$25="USD",1/INDEX(Settings!$B$29:$B$40,MONTH(A576)),INDEX(Settings!$B$29:$B$40,MONTH(A576)))))</f>
        <v/>
      </c>
    </row>
    <row r="577" customFormat="false" ht="15" hidden="false" customHeight="false" outlineLevel="0" collapsed="false">
      <c r="H577" s="0" t="str">
        <f aca="false">IF(B577="","",IF(COUNTIF(Campaigns!$A$7:$A$300,B577)&gt;0,"✓",IF(N(C577)=0,"– no spend","⚠ add to Campaigns tab")))</f>
        <v/>
      </c>
      <c r="I577" s="83" t="str">
        <f aca="false">IF(C577="","",C577*IF(Settings!$B$25=Settings!$C$6,1,IF(Settings!$B$25="USD",1/INDEX(Settings!$B$29:$B$40,MONTH(A577)),INDEX(Settings!$B$29:$B$40,MONTH(A577)))))</f>
        <v/>
      </c>
    </row>
    <row r="578" customFormat="false" ht="15" hidden="false" customHeight="false" outlineLevel="0" collapsed="false">
      <c r="H578" s="0" t="str">
        <f aca="false">IF(B578="","",IF(COUNTIF(Campaigns!$A$7:$A$300,B578)&gt;0,"✓",IF(N(C578)=0,"– no spend","⚠ add to Campaigns tab")))</f>
        <v/>
      </c>
      <c r="I578" s="83" t="str">
        <f aca="false">IF(C578="","",C578*IF(Settings!$B$25=Settings!$C$6,1,IF(Settings!$B$25="USD",1/INDEX(Settings!$B$29:$B$40,MONTH(A578)),INDEX(Settings!$B$29:$B$40,MONTH(A578)))))</f>
        <v/>
      </c>
    </row>
    <row r="579" customFormat="false" ht="15" hidden="false" customHeight="false" outlineLevel="0" collapsed="false">
      <c r="H579" s="0" t="str">
        <f aca="false">IF(B579="","",IF(COUNTIF(Campaigns!$A$7:$A$300,B579)&gt;0,"✓",IF(N(C579)=0,"– no spend","⚠ add to Campaigns tab")))</f>
        <v/>
      </c>
      <c r="I579" s="83" t="str">
        <f aca="false">IF(C579="","",C579*IF(Settings!$B$25=Settings!$C$6,1,IF(Settings!$B$25="USD",1/INDEX(Settings!$B$29:$B$40,MONTH(A579)),INDEX(Settings!$B$29:$B$40,MONTH(A579)))))</f>
        <v/>
      </c>
    </row>
    <row r="580" customFormat="false" ht="15" hidden="false" customHeight="false" outlineLevel="0" collapsed="false">
      <c r="H580" s="0" t="str">
        <f aca="false">IF(B580="","",IF(COUNTIF(Campaigns!$A$7:$A$300,B580)&gt;0,"✓",IF(N(C580)=0,"– no spend","⚠ add to Campaigns tab")))</f>
        <v/>
      </c>
      <c r="I580" s="83" t="str">
        <f aca="false">IF(C580="","",C580*IF(Settings!$B$25=Settings!$C$6,1,IF(Settings!$B$25="USD",1/INDEX(Settings!$B$29:$B$40,MONTH(A580)),INDEX(Settings!$B$29:$B$40,MONTH(A580)))))</f>
        <v/>
      </c>
    </row>
    <row r="581" customFormat="false" ht="15" hidden="false" customHeight="false" outlineLevel="0" collapsed="false">
      <c r="H581" s="0" t="str">
        <f aca="false">IF(B581="","",IF(COUNTIF(Campaigns!$A$7:$A$300,B581)&gt;0,"✓",IF(N(C581)=0,"– no spend","⚠ add to Campaigns tab")))</f>
        <v/>
      </c>
      <c r="I581" s="83" t="str">
        <f aca="false">IF(C581="","",C581*IF(Settings!$B$25=Settings!$C$6,1,IF(Settings!$B$25="USD",1/INDEX(Settings!$B$29:$B$40,MONTH(A581)),INDEX(Settings!$B$29:$B$40,MONTH(A581)))))</f>
        <v/>
      </c>
    </row>
    <row r="582" customFormat="false" ht="15" hidden="false" customHeight="false" outlineLevel="0" collapsed="false">
      <c r="H582" s="0" t="str">
        <f aca="false">IF(B582="","",IF(COUNTIF(Campaigns!$A$7:$A$300,B582)&gt;0,"✓",IF(N(C582)=0,"– no spend","⚠ add to Campaigns tab")))</f>
        <v/>
      </c>
      <c r="I582" s="83" t="str">
        <f aca="false">IF(C582="","",C582*IF(Settings!$B$25=Settings!$C$6,1,IF(Settings!$B$25="USD",1/INDEX(Settings!$B$29:$B$40,MONTH(A582)),INDEX(Settings!$B$29:$B$40,MONTH(A582)))))</f>
        <v/>
      </c>
    </row>
    <row r="583" customFormat="false" ht="15" hidden="false" customHeight="false" outlineLevel="0" collapsed="false">
      <c r="H583" s="0" t="str">
        <f aca="false">IF(B583="","",IF(COUNTIF(Campaigns!$A$7:$A$300,B583)&gt;0,"✓",IF(N(C583)=0,"– no spend","⚠ add to Campaigns tab")))</f>
        <v/>
      </c>
      <c r="I583" s="83" t="str">
        <f aca="false">IF(C583="","",C583*IF(Settings!$B$25=Settings!$C$6,1,IF(Settings!$B$25="USD",1/INDEX(Settings!$B$29:$B$40,MONTH(A583)),INDEX(Settings!$B$29:$B$40,MONTH(A583)))))</f>
        <v/>
      </c>
    </row>
    <row r="584" customFormat="false" ht="15" hidden="false" customHeight="false" outlineLevel="0" collapsed="false">
      <c r="H584" s="0" t="str">
        <f aca="false">IF(B584="","",IF(COUNTIF(Campaigns!$A$7:$A$300,B584)&gt;0,"✓",IF(N(C584)=0,"– no spend","⚠ add to Campaigns tab")))</f>
        <v/>
      </c>
      <c r="I584" s="83" t="str">
        <f aca="false">IF(C584="","",C584*IF(Settings!$B$25=Settings!$C$6,1,IF(Settings!$B$25="USD",1/INDEX(Settings!$B$29:$B$40,MONTH(A584)),INDEX(Settings!$B$29:$B$40,MONTH(A584)))))</f>
        <v/>
      </c>
    </row>
    <row r="585" customFormat="false" ht="15" hidden="false" customHeight="false" outlineLevel="0" collapsed="false">
      <c r="H585" s="0" t="str">
        <f aca="false">IF(B585="","",IF(COUNTIF(Campaigns!$A$7:$A$300,B585)&gt;0,"✓",IF(N(C585)=0,"– no spend","⚠ add to Campaigns tab")))</f>
        <v/>
      </c>
      <c r="I585" s="83" t="str">
        <f aca="false">IF(C585="","",C585*IF(Settings!$B$25=Settings!$C$6,1,IF(Settings!$B$25="USD",1/INDEX(Settings!$B$29:$B$40,MONTH(A585)),INDEX(Settings!$B$29:$B$40,MONTH(A585)))))</f>
        <v/>
      </c>
    </row>
    <row r="586" customFormat="false" ht="15" hidden="false" customHeight="false" outlineLevel="0" collapsed="false">
      <c r="H586" s="0" t="str">
        <f aca="false">IF(B586="","",IF(COUNTIF(Campaigns!$A$7:$A$300,B586)&gt;0,"✓",IF(N(C586)=0,"– no spend","⚠ add to Campaigns tab")))</f>
        <v/>
      </c>
      <c r="I586" s="83" t="str">
        <f aca="false">IF(C586="","",C586*IF(Settings!$B$25=Settings!$C$6,1,IF(Settings!$B$25="USD",1/INDEX(Settings!$B$29:$B$40,MONTH(A586)),INDEX(Settings!$B$29:$B$40,MONTH(A586)))))</f>
        <v/>
      </c>
    </row>
    <row r="587" customFormat="false" ht="15" hidden="false" customHeight="false" outlineLevel="0" collapsed="false">
      <c r="H587" s="0" t="str">
        <f aca="false">IF(B587="","",IF(COUNTIF(Campaigns!$A$7:$A$300,B587)&gt;0,"✓",IF(N(C587)=0,"– no spend","⚠ add to Campaigns tab")))</f>
        <v/>
      </c>
      <c r="I587" s="83" t="str">
        <f aca="false">IF(C587="","",C587*IF(Settings!$B$25=Settings!$C$6,1,IF(Settings!$B$25="USD",1/INDEX(Settings!$B$29:$B$40,MONTH(A587)),INDEX(Settings!$B$29:$B$40,MONTH(A587)))))</f>
        <v/>
      </c>
    </row>
    <row r="588" customFormat="false" ht="15" hidden="false" customHeight="false" outlineLevel="0" collapsed="false">
      <c r="H588" s="0" t="str">
        <f aca="false">IF(B588="","",IF(COUNTIF(Campaigns!$A$7:$A$300,B588)&gt;0,"✓",IF(N(C588)=0,"– no spend","⚠ add to Campaigns tab")))</f>
        <v/>
      </c>
      <c r="I588" s="83" t="str">
        <f aca="false">IF(C588="","",C588*IF(Settings!$B$25=Settings!$C$6,1,IF(Settings!$B$25="USD",1/INDEX(Settings!$B$29:$B$40,MONTH(A588)),INDEX(Settings!$B$29:$B$40,MONTH(A588)))))</f>
        <v/>
      </c>
    </row>
    <row r="589" customFormat="false" ht="15" hidden="false" customHeight="false" outlineLevel="0" collapsed="false">
      <c r="H589" s="0" t="str">
        <f aca="false">IF(B589="","",IF(COUNTIF(Campaigns!$A$7:$A$300,B589)&gt;0,"✓",IF(N(C589)=0,"– no spend","⚠ add to Campaigns tab")))</f>
        <v/>
      </c>
      <c r="I589" s="83" t="str">
        <f aca="false">IF(C589="","",C589*IF(Settings!$B$25=Settings!$C$6,1,IF(Settings!$B$25="USD",1/INDEX(Settings!$B$29:$B$40,MONTH(A589)),INDEX(Settings!$B$29:$B$40,MONTH(A589)))))</f>
        <v/>
      </c>
    </row>
    <row r="590" customFormat="false" ht="15" hidden="false" customHeight="false" outlineLevel="0" collapsed="false">
      <c r="H590" s="0" t="str">
        <f aca="false">IF(B590="","",IF(COUNTIF(Campaigns!$A$7:$A$300,B590)&gt;0,"✓",IF(N(C590)=0,"– no spend","⚠ add to Campaigns tab")))</f>
        <v/>
      </c>
      <c r="I590" s="83" t="str">
        <f aca="false">IF(C590="","",C590*IF(Settings!$B$25=Settings!$C$6,1,IF(Settings!$B$25="USD",1/INDEX(Settings!$B$29:$B$40,MONTH(A590)),INDEX(Settings!$B$29:$B$40,MONTH(A590)))))</f>
        <v/>
      </c>
    </row>
    <row r="591" customFormat="false" ht="15" hidden="false" customHeight="false" outlineLevel="0" collapsed="false">
      <c r="H591" s="0" t="str">
        <f aca="false">IF(B591="","",IF(COUNTIF(Campaigns!$A$7:$A$300,B591)&gt;0,"✓",IF(N(C591)=0,"– no spend","⚠ add to Campaigns tab")))</f>
        <v/>
      </c>
      <c r="I591" s="83" t="str">
        <f aca="false">IF(C591="","",C591*IF(Settings!$B$25=Settings!$C$6,1,IF(Settings!$B$25="USD",1/INDEX(Settings!$B$29:$B$40,MONTH(A591)),INDEX(Settings!$B$29:$B$40,MONTH(A591)))))</f>
        <v/>
      </c>
    </row>
    <row r="592" customFormat="false" ht="15" hidden="false" customHeight="false" outlineLevel="0" collapsed="false">
      <c r="H592" s="0" t="str">
        <f aca="false">IF(B592="","",IF(COUNTIF(Campaigns!$A$7:$A$300,B592)&gt;0,"✓",IF(N(C592)=0,"– no spend","⚠ add to Campaigns tab")))</f>
        <v/>
      </c>
      <c r="I592" s="83" t="str">
        <f aca="false">IF(C592="","",C592*IF(Settings!$B$25=Settings!$C$6,1,IF(Settings!$B$25="USD",1/INDEX(Settings!$B$29:$B$40,MONTH(A592)),INDEX(Settings!$B$29:$B$40,MONTH(A592)))))</f>
        <v/>
      </c>
    </row>
    <row r="593" customFormat="false" ht="15" hidden="false" customHeight="false" outlineLevel="0" collapsed="false">
      <c r="H593" s="0" t="str">
        <f aca="false">IF(B593="","",IF(COUNTIF(Campaigns!$A$7:$A$300,B593)&gt;0,"✓",IF(N(C593)=0,"– no spend","⚠ add to Campaigns tab")))</f>
        <v/>
      </c>
      <c r="I593" s="83" t="str">
        <f aca="false">IF(C593="","",C593*IF(Settings!$B$25=Settings!$C$6,1,IF(Settings!$B$25="USD",1/INDEX(Settings!$B$29:$B$40,MONTH(A593)),INDEX(Settings!$B$29:$B$40,MONTH(A593)))))</f>
        <v/>
      </c>
    </row>
    <row r="594" customFormat="false" ht="15" hidden="false" customHeight="false" outlineLevel="0" collapsed="false">
      <c r="H594" s="0" t="str">
        <f aca="false">IF(B594="","",IF(COUNTIF(Campaigns!$A$7:$A$300,B594)&gt;0,"✓",IF(N(C594)=0,"– no spend","⚠ add to Campaigns tab")))</f>
        <v/>
      </c>
      <c r="I594" s="83" t="str">
        <f aca="false">IF(C594="","",C594*IF(Settings!$B$25=Settings!$C$6,1,IF(Settings!$B$25="USD",1/INDEX(Settings!$B$29:$B$40,MONTH(A594)),INDEX(Settings!$B$29:$B$40,MONTH(A594)))))</f>
        <v/>
      </c>
    </row>
    <row r="595" customFormat="false" ht="15" hidden="false" customHeight="false" outlineLevel="0" collapsed="false">
      <c r="H595" s="0" t="str">
        <f aca="false">IF(B595="","",IF(COUNTIF(Campaigns!$A$7:$A$300,B595)&gt;0,"✓",IF(N(C595)=0,"– no spend","⚠ add to Campaigns tab")))</f>
        <v/>
      </c>
      <c r="I595" s="83" t="str">
        <f aca="false">IF(C595="","",C595*IF(Settings!$B$25=Settings!$C$6,1,IF(Settings!$B$25="USD",1/INDEX(Settings!$B$29:$B$40,MONTH(A595)),INDEX(Settings!$B$29:$B$40,MONTH(A595)))))</f>
        <v/>
      </c>
    </row>
    <row r="596" customFormat="false" ht="15" hidden="false" customHeight="false" outlineLevel="0" collapsed="false">
      <c r="H596" s="0" t="str">
        <f aca="false">IF(B596="","",IF(COUNTIF(Campaigns!$A$7:$A$300,B596)&gt;0,"✓",IF(N(C596)=0,"– no spend","⚠ add to Campaigns tab")))</f>
        <v/>
      </c>
      <c r="I596" s="83" t="str">
        <f aca="false">IF(C596="","",C596*IF(Settings!$B$25=Settings!$C$6,1,IF(Settings!$B$25="USD",1/INDEX(Settings!$B$29:$B$40,MONTH(A596)),INDEX(Settings!$B$29:$B$40,MONTH(A596)))))</f>
        <v/>
      </c>
    </row>
    <row r="597" customFormat="false" ht="15" hidden="false" customHeight="false" outlineLevel="0" collapsed="false">
      <c r="H597" s="0" t="str">
        <f aca="false">IF(B597="","",IF(COUNTIF(Campaigns!$A$7:$A$300,B597)&gt;0,"✓",IF(N(C597)=0,"– no spend","⚠ add to Campaigns tab")))</f>
        <v/>
      </c>
      <c r="I597" s="83" t="str">
        <f aca="false">IF(C597="","",C597*IF(Settings!$B$25=Settings!$C$6,1,IF(Settings!$B$25="USD",1/INDEX(Settings!$B$29:$B$40,MONTH(A597)),INDEX(Settings!$B$29:$B$40,MONTH(A597)))))</f>
        <v/>
      </c>
    </row>
    <row r="598" customFormat="false" ht="15" hidden="false" customHeight="false" outlineLevel="0" collapsed="false">
      <c r="H598" s="0" t="str">
        <f aca="false">IF(B598="","",IF(COUNTIF(Campaigns!$A$7:$A$300,B598)&gt;0,"✓",IF(N(C598)=0,"– no spend","⚠ add to Campaigns tab")))</f>
        <v/>
      </c>
      <c r="I598" s="83" t="str">
        <f aca="false">IF(C598="","",C598*IF(Settings!$B$25=Settings!$C$6,1,IF(Settings!$B$25="USD",1/INDEX(Settings!$B$29:$B$40,MONTH(A598)),INDEX(Settings!$B$29:$B$40,MONTH(A598)))))</f>
        <v/>
      </c>
    </row>
    <row r="599" customFormat="false" ht="15" hidden="false" customHeight="false" outlineLevel="0" collapsed="false">
      <c r="H599" s="0" t="str">
        <f aca="false">IF(B599="","",IF(COUNTIF(Campaigns!$A$7:$A$300,B599)&gt;0,"✓",IF(N(C599)=0,"– no spend","⚠ add to Campaigns tab")))</f>
        <v/>
      </c>
      <c r="I599" s="83" t="str">
        <f aca="false">IF(C599="","",C599*IF(Settings!$B$25=Settings!$C$6,1,IF(Settings!$B$25="USD",1/INDEX(Settings!$B$29:$B$40,MONTH(A599)),INDEX(Settings!$B$29:$B$40,MONTH(A599)))))</f>
        <v/>
      </c>
    </row>
    <row r="600" customFormat="false" ht="15" hidden="false" customHeight="false" outlineLevel="0" collapsed="false">
      <c r="H600" s="0" t="str">
        <f aca="false">IF(B600="","",IF(COUNTIF(Campaigns!$A$7:$A$300,B600)&gt;0,"✓",IF(N(C600)=0,"– no spend","⚠ add to Campaigns tab")))</f>
        <v/>
      </c>
      <c r="I600" s="83" t="str">
        <f aca="false">IF(C600="","",C600*IF(Settings!$B$25=Settings!$C$6,1,IF(Settings!$B$25="USD",1/INDEX(Settings!$B$29:$B$40,MONTH(A600)),INDEX(Settings!$B$29:$B$40,MONTH(A600)))))</f>
        <v/>
      </c>
    </row>
    <row r="601" customFormat="false" ht="15" hidden="false" customHeight="false" outlineLevel="0" collapsed="false">
      <c r="H601" s="0" t="str">
        <f aca="false">IF(B601="","",IF(COUNTIF(Campaigns!$A$7:$A$300,B601)&gt;0,"✓",IF(N(C601)=0,"– no spend","⚠ add to Campaigns tab")))</f>
        <v/>
      </c>
      <c r="I601" s="83" t="str">
        <f aca="false">IF(C601="","",C601*IF(Settings!$B$25=Settings!$C$6,1,IF(Settings!$B$25="USD",1/INDEX(Settings!$B$29:$B$40,MONTH(A601)),INDEX(Settings!$B$29:$B$40,MONTH(A601)))))</f>
        <v/>
      </c>
    </row>
    <row r="602" customFormat="false" ht="15" hidden="false" customHeight="false" outlineLevel="0" collapsed="false">
      <c r="H602" s="0" t="str">
        <f aca="false">IF(B602="","",IF(COUNTIF(Campaigns!$A$7:$A$300,B602)&gt;0,"✓",IF(N(C602)=0,"– no spend","⚠ add to Campaigns tab")))</f>
        <v/>
      </c>
      <c r="I602" s="83" t="str">
        <f aca="false">IF(C602="","",C602*IF(Settings!$B$25=Settings!$C$6,1,IF(Settings!$B$25="USD",1/INDEX(Settings!$B$29:$B$40,MONTH(A602)),INDEX(Settings!$B$29:$B$40,MONTH(A602)))))</f>
        <v/>
      </c>
    </row>
    <row r="603" customFormat="false" ht="15" hidden="false" customHeight="false" outlineLevel="0" collapsed="false">
      <c r="H603" s="0" t="str">
        <f aca="false">IF(B603="","",IF(COUNTIF(Campaigns!$A$7:$A$300,B603)&gt;0,"✓",IF(N(C603)=0,"– no spend","⚠ add to Campaigns tab")))</f>
        <v/>
      </c>
      <c r="I603" s="83" t="str">
        <f aca="false">IF(C603="","",C603*IF(Settings!$B$25=Settings!$C$6,1,IF(Settings!$B$25="USD",1/INDEX(Settings!$B$29:$B$40,MONTH(A603)),INDEX(Settings!$B$29:$B$40,MONTH(A603)))))</f>
        <v/>
      </c>
    </row>
    <row r="604" customFormat="false" ht="15" hidden="false" customHeight="false" outlineLevel="0" collapsed="false">
      <c r="H604" s="0" t="str">
        <f aca="false">IF(B604="","",IF(COUNTIF(Campaigns!$A$7:$A$300,B604)&gt;0,"✓",IF(N(C604)=0,"– no spend","⚠ add to Campaigns tab")))</f>
        <v/>
      </c>
      <c r="I604" s="83" t="str">
        <f aca="false">IF(C604="","",C604*IF(Settings!$B$25=Settings!$C$6,1,IF(Settings!$B$25="USD",1/INDEX(Settings!$B$29:$B$40,MONTH(A604)),INDEX(Settings!$B$29:$B$40,MONTH(A604)))))</f>
        <v/>
      </c>
    </row>
    <row r="605" customFormat="false" ht="15" hidden="false" customHeight="false" outlineLevel="0" collapsed="false">
      <c r="H605" s="0" t="str">
        <f aca="false">IF(B605="","",IF(COUNTIF(Campaigns!$A$7:$A$300,B605)&gt;0,"✓",IF(N(C605)=0,"– no spend","⚠ add to Campaigns tab")))</f>
        <v/>
      </c>
      <c r="I605" s="83" t="str">
        <f aca="false">IF(C605="","",C605*IF(Settings!$B$25=Settings!$C$6,1,IF(Settings!$B$25="USD",1/INDEX(Settings!$B$29:$B$40,MONTH(A605)),INDEX(Settings!$B$29:$B$40,MONTH(A605)))))</f>
        <v/>
      </c>
    </row>
    <row r="606" customFormat="false" ht="15" hidden="false" customHeight="false" outlineLevel="0" collapsed="false">
      <c r="H606" s="0" t="str">
        <f aca="false">IF(B606="","",IF(COUNTIF(Campaigns!$A$7:$A$300,B606)&gt;0,"✓",IF(N(C606)=0,"– no spend","⚠ add to Campaigns tab")))</f>
        <v/>
      </c>
      <c r="I606" s="83" t="str">
        <f aca="false">IF(C606="","",C606*IF(Settings!$B$25=Settings!$C$6,1,IF(Settings!$B$25="USD",1/INDEX(Settings!$B$29:$B$40,MONTH(A606)),INDEX(Settings!$B$29:$B$40,MONTH(A606)))))</f>
        <v/>
      </c>
    </row>
    <row r="607" customFormat="false" ht="15" hidden="false" customHeight="false" outlineLevel="0" collapsed="false">
      <c r="H607" s="0" t="str">
        <f aca="false">IF(B607="","",IF(COUNTIF(Campaigns!$A$7:$A$300,B607)&gt;0,"✓",IF(N(C607)=0,"– no spend","⚠ add to Campaigns tab")))</f>
        <v/>
      </c>
      <c r="I607" s="83" t="str">
        <f aca="false">IF(C607="","",C607*IF(Settings!$B$25=Settings!$C$6,1,IF(Settings!$B$25="USD",1/INDEX(Settings!$B$29:$B$40,MONTH(A607)),INDEX(Settings!$B$29:$B$40,MONTH(A607)))))</f>
        <v/>
      </c>
    </row>
    <row r="608" customFormat="false" ht="15" hidden="false" customHeight="false" outlineLevel="0" collapsed="false">
      <c r="H608" s="0" t="str">
        <f aca="false">IF(B608="","",IF(COUNTIF(Campaigns!$A$7:$A$300,B608)&gt;0,"✓",IF(N(C608)=0,"– no spend","⚠ add to Campaigns tab")))</f>
        <v/>
      </c>
      <c r="I608" s="83" t="str">
        <f aca="false">IF(C608="","",C608*IF(Settings!$B$25=Settings!$C$6,1,IF(Settings!$B$25="USD",1/INDEX(Settings!$B$29:$B$40,MONTH(A608)),INDEX(Settings!$B$29:$B$40,MONTH(A608)))))</f>
        <v/>
      </c>
    </row>
    <row r="609" customFormat="false" ht="15" hidden="false" customHeight="false" outlineLevel="0" collapsed="false">
      <c r="H609" s="0" t="str">
        <f aca="false">IF(B609="","",IF(COUNTIF(Campaigns!$A$7:$A$300,B609)&gt;0,"✓",IF(N(C609)=0,"– no spend","⚠ add to Campaigns tab")))</f>
        <v/>
      </c>
      <c r="I609" s="83" t="str">
        <f aca="false">IF(C609="","",C609*IF(Settings!$B$25=Settings!$C$6,1,IF(Settings!$B$25="USD",1/INDEX(Settings!$B$29:$B$40,MONTH(A609)),INDEX(Settings!$B$29:$B$40,MONTH(A609)))))</f>
        <v/>
      </c>
    </row>
    <row r="610" customFormat="false" ht="15" hidden="false" customHeight="false" outlineLevel="0" collapsed="false">
      <c r="H610" s="0" t="str">
        <f aca="false">IF(B610="","",IF(COUNTIF(Campaigns!$A$7:$A$300,B610)&gt;0,"✓",IF(N(C610)=0,"– no spend","⚠ add to Campaigns tab")))</f>
        <v/>
      </c>
      <c r="I610" s="83" t="str">
        <f aca="false">IF(C610="","",C610*IF(Settings!$B$25=Settings!$C$6,1,IF(Settings!$B$25="USD",1/INDEX(Settings!$B$29:$B$40,MONTH(A610)),INDEX(Settings!$B$29:$B$40,MONTH(A610)))))</f>
        <v/>
      </c>
    </row>
    <row r="611" customFormat="false" ht="15" hidden="false" customHeight="false" outlineLevel="0" collapsed="false">
      <c r="H611" s="0" t="str">
        <f aca="false">IF(B611="","",IF(COUNTIF(Campaigns!$A$7:$A$300,B611)&gt;0,"✓",IF(N(C611)=0,"– no spend","⚠ add to Campaigns tab")))</f>
        <v/>
      </c>
      <c r="I611" s="83" t="str">
        <f aca="false">IF(C611="","",C611*IF(Settings!$B$25=Settings!$C$6,1,IF(Settings!$B$25="USD",1/INDEX(Settings!$B$29:$B$40,MONTH(A611)),INDEX(Settings!$B$29:$B$40,MONTH(A611)))))</f>
        <v/>
      </c>
    </row>
    <row r="612" customFormat="false" ht="15" hidden="false" customHeight="false" outlineLevel="0" collapsed="false">
      <c r="H612" s="0" t="str">
        <f aca="false">IF(B612="","",IF(COUNTIF(Campaigns!$A$7:$A$300,B612)&gt;0,"✓",IF(N(C612)=0,"– no spend","⚠ add to Campaigns tab")))</f>
        <v/>
      </c>
      <c r="I612" s="83" t="str">
        <f aca="false">IF(C612="","",C612*IF(Settings!$B$25=Settings!$C$6,1,IF(Settings!$B$25="USD",1/INDEX(Settings!$B$29:$B$40,MONTH(A612)),INDEX(Settings!$B$29:$B$40,MONTH(A612)))))</f>
        <v/>
      </c>
    </row>
    <row r="613" customFormat="false" ht="15" hidden="false" customHeight="false" outlineLevel="0" collapsed="false">
      <c r="H613" s="0" t="str">
        <f aca="false">IF(B613="","",IF(COUNTIF(Campaigns!$A$7:$A$300,B613)&gt;0,"✓",IF(N(C613)=0,"– no spend","⚠ add to Campaigns tab")))</f>
        <v/>
      </c>
      <c r="I613" s="83" t="str">
        <f aca="false">IF(C613="","",C613*IF(Settings!$B$25=Settings!$C$6,1,IF(Settings!$B$25="USD",1/INDEX(Settings!$B$29:$B$40,MONTH(A613)),INDEX(Settings!$B$29:$B$40,MONTH(A613)))))</f>
        <v/>
      </c>
    </row>
    <row r="614" customFormat="false" ht="15" hidden="false" customHeight="false" outlineLevel="0" collapsed="false">
      <c r="H614" s="0" t="str">
        <f aca="false">IF(B614="","",IF(COUNTIF(Campaigns!$A$7:$A$300,B614)&gt;0,"✓",IF(N(C614)=0,"– no spend","⚠ add to Campaigns tab")))</f>
        <v/>
      </c>
      <c r="I614" s="83" t="str">
        <f aca="false">IF(C614="","",C614*IF(Settings!$B$25=Settings!$C$6,1,IF(Settings!$B$25="USD",1/INDEX(Settings!$B$29:$B$40,MONTH(A614)),INDEX(Settings!$B$29:$B$40,MONTH(A614)))))</f>
        <v/>
      </c>
    </row>
    <row r="615" customFormat="false" ht="15" hidden="false" customHeight="false" outlineLevel="0" collapsed="false">
      <c r="H615" s="0" t="str">
        <f aca="false">IF(B615="","",IF(COUNTIF(Campaigns!$A$7:$A$300,B615)&gt;0,"✓",IF(N(C615)=0,"– no spend","⚠ add to Campaigns tab")))</f>
        <v/>
      </c>
      <c r="I615" s="83" t="str">
        <f aca="false">IF(C615="","",C615*IF(Settings!$B$25=Settings!$C$6,1,IF(Settings!$B$25="USD",1/INDEX(Settings!$B$29:$B$40,MONTH(A615)),INDEX(Settings!$B$29:$B$40,MONTH(A615)))))</f>
        <v/>
      </c>
    </row>
    <row r="616" customFormat="false" ht="15" hidden="false" customHeight="false" outlineLevel="0" collapsed="false">
      <c r="H616" s="0" t="str">
        <f aca="false">IF(B616="","",IF(COUNTIF(Campaigns!$A$7:$A$300,B616)&gt;0,"✓",IF(N(C616)=0,"– no spend","⚠ add to Campaigns tab")))</f>
        <v/>
      </c>
      <c r="I616" s="83" t="str">
        <f aca="false">IF(C616="","",C616*IF(Settings!$B$25=Settings!$C$6,1,IF(Settings!$B$25="USD",1/INDEX(Settings!$B$29:$B$40,MONTH(A616)),INDEX(Settings!$B$29:$B$40,MONTH(A616)))))</f>
        <v/>
      </c>
    </row>
    <row r="617" customFormat="false" ht="15" hidden="false" customHeight="false" outlineLevel="0" collapsed="false">
      <c r="H617" s="0" t="str">
        <f aca="false">IF(B617="","",IF(COUNTIF(Campaigns!$A$7:$A$300,B617)&gt;0,"✓",IF(N(C617)=0,"– no spend","⚠ add to Campaigns tab")))</f>
        <v/>
      </c>
      <c r="I617" s="83" t="str">
        <f aca="false">IF(C617="","",C617*IF(Settings!$B$25=Settings!$C$6,1,IF(Settings!$B$25="USD",1/INDEX(Settings!$B$29:$B$40,MONTH(A617)),INDEX(Settings!$B$29:$B$40,MONTH(A617)))))</f>
        <v/>
      </c>
    </row>
    <row r="618" customFormat="false" ht="15" hidden="false" customHeight="false" outlineLevel="0" collapsed="false">
      <c r="H618" s="0" t="str">
        <f aca="false">IF(B618="","",IF(COUNTIF(Campaigns!$A$7:$A$300,B618)&gt;0,"✓",IF(N(C618)=0,"– no spend","⚠ add to Campaigns tab")))</f>
        <v/>
      </c>
      <c r="I618" s="83" t="str">
        <f aca="false">IF(C618="","",C618*IF(Settings!$B$25=Settings!$C$6,1,IF(Settings!$B$25="USD",1/INDEX(Settings!$B$29:$B$40,MONTH(A618)),INDEX(Settings!$B$29:$B$40,MONTH(A618)))))</f>
        <v/>
      </c>
    </row>
    <row r="619" customFormat="false" ht="15" hidden="false" customHeight="false" outlineLevel="0" collapsed="false">
      <c r="H619" s="0" t="str">
        <f aca="false">IF(B619="","",IF(COUNTIF(Campaigns!$A$7:$A$300,B619)&gt;0,"✓",IF(N(C619)=0,"– no spend","⚠ add to Campaigns tab")))</f>
        <v/>
      </c>
      <c r="I619" s="83" t="str">
        <f aca="false">IF(C619="","",C619*IF(Settings!$B$25=Settings!$C$6,1,IF(Settings!$B$25="USD",1/INDEX(Settings!$B$29:$B$40,MONTH(A619)),INDEX(Settings!$B$29:$B$40,MONTH(A619)))))</f>
        <v/>
      </c>
    </row>
    <row r="620" customFormat="false" ht="15" hidden="false" customHeight="false" outlineLevel="0" collapsed="false">
      <c r="H620" s="0" t="str">
        <f aca="false">IF(B620="","",IF(COUNTIF(Campaigns!$A$7:$A$300,B620)&gt;0,"✓",IF(N(C620)=0,"– no spend","⚠ add to Campaigns tab")))</f>
        <v/>
      </c>
      <c r="I620" s="83" t="str">
        <f aca="false">IF(C620="","",C620*IF(Settings!$B$25=Settings!$C$6,1,IF(Settings!$B$25="USD",1/INDEX(Settings!$B$29:$B$40,MONTH(A620)),INDEX(Settings!$B$29:$B$40,MONTH(A620)))))</f>
        <v/>
      </c>
    </row>
    <row r="621" customFormat="false" ht="15" hidden="false" customHeight="false" outlineLevel="0" collapsed="false">
      <c r="H621" s="0" t="str">
        <f aca="false">IF(B621="","",IF(COUNTIF(Campaigns!$A$7:$A$300,B621)&gt;0,"✓",IF(N(C621)=0,"– no spend","⚠ add to Campaigns tab")))</f>
        <v/>
      </c>
      <c r="I621" s="83" t="str">
        <f aca="false">IF(C621="","",C621*IF(Settings!$B$25=Settings!$C$6,1,IF(Settings!$B$25="USD",1/INDEX(Settings!$B$29:$B$40,MONTH(A621)),INDEX(Settings!$B$29:$B$40,MONTH(A621)))))</f>
        <v/>
      </c>
    </row>
    <row r="622" customFormat="false" ht="15" hidden="false" customHeight="false" outlineLevel="0" collapsed="false">
      <c r="H622" s="0" t="str">
        <f aca="false">IF(B622="","",IF(COUNTIF(Campaigns!$A$7:$A$300,B622)&gt;0,"✓",IF(N(C622)=0,"– no spend","⚠ add to Campaigns tab")))</f>
        <v/>
      </c>
      <c r="I622" s="83" t="str">
        <f aca="false">IF(C622="","",C622*IF(Settings!$B$25=Settings!$C$6,1,IF(Settings!$B$25="USD",1/INDEX(Settings!$B$29:$B$40,MONTH(A622)),INDEX(Settings!$B$29:$B$40,MONTH(A622)))))</f>
        <v/>
      </c>
    </row>
    <row r="623" customFormat="false" ht="15" hidden="false" customHeight="false" outlineLevel="0" collapsed="false">
      <c r="H623" s="0" t="str">
        <f aca="false">IF(B623="","",IF(COUNTIF(Campaigns!$A$7:$A$300,B623)&gt;0,"✓",IF(N(C623)=0,"– no spend","⚠ add to Campaigns tab")))</f>
        <v/>
      </c>
      <c r="I623" s="83" t="str">
        <f aca="false">IF(C623="","",C623*IF(Settings!$B$25=Settings!$C$6,1,IF(Settings!$B$25="USD",1/INDEX(Settings!$B$29:$B$40,MONTH(A623)),INDEX(Settings!$B$29:$B$40,MONTH(A623)))))</f>
        <v/>
      </c>
    </row>
    <row r="624" customFormat="false" ht="15" hidden="false" customHeight="false" outlineLevel="0" collapsed="false">
      <c r="H624" s="0" t="str">
        <f aca="false">IF(B624="","",IF(COUNTIF(Campaigns!$A$7:$A$300,B624)&gt;0,"✓",IF(N(C624)=0,"– no spend","⚠ add to Campaigns tab")))</f>
        <v/>
      </c>
      <c r="I624" s="83" t="str">
        <f aca="false">IF(C624="","",C624*IF(Settings!$B$25=Settings!$C$6,1,IF(Settings!$B$25="USD",1/INDEX(Settings!$B$29:$B$40,MONTH(A624)),INDEX(Settings!$B$29:$B$40,MONTH(A624)))))</f>
        <v/>
      </c>
    </row>
    <row r="625" customFormat="false" ht="15" hidden="false" customHeight="false" outlineLevel="0" collapsed="false">
      <c r="H625" s="0" t="str">
        <f aca="false">IF(B625="","",IF(COUNTIF(Campaigns!$A$7:$A$300,B625)&gt;0,"✓",IF(N(C625)=0,"– no spend","⚠ add to Campaigns tab")))</f>
        <v/>
      </c>
      <c r="I625" s="83" t="str">
        <f aca="false">IF(C625="","",C625*IF(Settings!$B$25=Settings!$C$6,1,IF(Settings!$B$25="USD",1/INDEX(Settings!$B$29:$B$40,MONTH(A625)),INDEX(Settings!$B$29:$B$40,MONTH(A625)))))</f>
        <v/>
      </c>
    </row>
    <row r="626" customFormat="false" ht="15" hidden="false" customHeight="false" outlineLevel="0" collapsed="false">
      <c r="H626" s="0" t="str">
        <f aca="false">IF(B626="","",IF(COUNTIF(Campaigns!$A$7:$A$300,B626)&gt;0,"✓",IF(N(C626)=0,"– no spend","⚠ add to Campaigns tab")))</f>
        <v/>
      </c>
      <c r="I626" s="83" t="str">
        <f aca="false">IF(C626="","",C626*IF(Settings!$B$25=Settings!$C$6,1,IF(Settings!$B$25="USD",1/INDEX(Settings!$B$29:$B$40,MONTH(A626)),INDEX(Settings!$B$29:$B$40,MONTH(A626)))))</f>
        <v/>
      </c>
    </row>
    <row r="627" customFormat="false" ht="15" hidden="false" customHeight="false" outlineLevel="0" collapsed="false">
      <c r="H627" s="0" t="str">
        <f aca="false">IF(B627="","",IF(COUNTIF(Campaigns!$A$7:$A$300,B627)&gt;0,"✓",IF(N(C627)=0,"– no spend","⚠ add to Campaigns tab")))</f>
        <v/>
      </c>
      <c r="I627" s="83" t="str">
        <f aca="false">IF(C627="","",C627*IF(Settings!$B$25=Settings!$C$6,1,IF(Settings!$B$25="USD",1/INDEX(Settings!$B$29:$B$40,MONTH(A627)),INDEX(Settings!$B$29:$B$40,MONTH(A627)))))</f>
        <v/>
      </c>
    </row>
    <row r="628" customFormat="false" ht="15" hidden="false" customHeight="false" outlineLevel="0" collapsed="false">
      <c r="H628" s="0" t="str">
        <f aca="false">IF(B628="","",IF(COUNTIF(Campaigns!$A$7:$A$300,B628)&gt;0,"✓",IF(N(C628)=0,"– no spend","⚠ add to Campaigns tab")))</f>
        <v/>
      </c>
      <c r="I628" s="83" t="str">
        <f aca="false">IF(C628="","",C628*IF(Settings!$B$25=Settings!$C$6,1,IF(Settings!$B$25="USD",1/INDEX(Settings!$B$29:$B$40,MONTH(A628)),INDEX(Settings!$B$29:$B$40,MONTH(A628)))))</f>
        <v/>
      </c>
    </row>
    <row r="629" customFormat="false" ht="15" hidden="false" customHeight="false" outlineLevel="0" collapsed="false">
      <c r="H629" s="0" t="str">
        <f aca="false">IF(B629="","",IF(COUNTIF(Campaigns!$A$7:$A$300,B629)&gt;0,"✓",IF(N(C629)=0,"– no spend","⚠ add to Campaigns tab")))</f>
        <v/>
      </c>
      <c r="I629" s="83" t="str">
        <f aca="false">IF(C629="","",C629*IF(Settings!$B$25=Settings!$C$6,1,IF(Settings!$B$25="USD",1/INDEX(Settings!$B$29:$B$40,MONTH(A629)),INDEX(Settings!$B$29:$B$40,MONTH(A629)))))</f>
        <v/>
      </c>
    </row>
    <row r="630" customFormat="false" ht="15" hidden="false" customHeight="false" outlineLevel="0" collapsed="false">
      <c r="H630" s="0" t="str">
        <f aca="false">IF(B630="","",IF(COUNTIF(Campaigns!$A$7:$A$300,B630)&gt;0,"✓",IF(N(C630)=0,"– no spend","⚠ add to Campaigns tab")))</f>
        <v/>
      </c>
      <c r="I630" s="83" t="str">
        <f aca="false">IF(C630="","",C630*IF(Settings!$B$25=Settings!$C$6,1,IF(Settings!$B$25="USD",1/INDEX(Settings!$B$29:$B$40,MONTH(A630)),INDEX(Settings!$B$29:$B$40,MONTH(A630)))))</f>
        <v/>
      </c>
    </row>
    <row r="631" customFormat="false" ht="15" hidden="false" customHeight="false" outlineLevel="0" collapsed="false">
      <c r="H631" s="0" t="str">
        <f aca="false">IF(B631="","",IF(COUNTIF(Campaigns!$A$7:$A$300,B631)&gt;0,"✓",IF(N(C631)=0,"– no spend","⚠ add to Campaigns tab")))</f>
        <v/>
      </c>
      <c r="I631" s="83" t="str">
        <f aca="false">IF(C631="","",C631*IF(Settings!$B$25=Settings!$C$6,1,IF(Settings!$B$25="USD",1/INDEX(Settings!$B$29:$B$40,MONTH(A631)),INDEX(Settings!$B$29:$B$40,MONTH(A631)))))</f>
        <v/>
      </c>
    </row>
    <row r="632" customFormat="false" ht="15" hidden="false" customHeight="false" outlineLevel="0" collapsed="false">
      <c r="H632" s="0" t="str">
        <f aca="false">IF(B632="","",IF(COUNTIF(Campaigns!$A$7:$A$300,B632)&gt;0,"✓",IF(N(C632)=0,"– no spend","⚠ add to Campaigns tab")))</f>
        <v/>
      </c>
      <c r="I632" s="83" t="str">
        <f aca="false">IF(C632="","",C632*IF(Settings!$B$25=Settings!$C$6,1,IF(Settings!$B$25="USD",1/INDEX(Settings!$B$29:$B$40,MONTH(A632)),INDEX(Settings!$B$29:$B$40,MONTH(A632)))))</f>
        <v/>
      </c>
    </row>
    <row r="633" customFormat="false" ht="15" hidden="false" customHeight="false" outlineLevel="0" collapsed="false">
      <c r="H633" s="0" t="str">
        <f aca="false">IF(B633="","",IF(COUNTIF(Campaigns!$A$7:$A$300,B633)&gt;0,"✓",IF(N(C633)=0,"– no spend","⚠ add to Campaigns tab")))</f>
        <v/>
      </c>
      <c r="I633" s="83" t="str">
        <f aca="false">IF(C633="","",C633*IF(Settings!$B$25=Settings!$C$6,1,IF(Settings!$B$25="USD",1/INDEX(Settings!$B$29:$B$40,MONTH(A633)),INDEX(Settings!$B$29:$B$40,MONTH(A633)))))</f>
        <v/>
      </c>
    </row>
    <row r="634" customFormat="false" ht="15" hidden="false" customHeight="false" outlineLevel="0" collapsed="false">
      <c r="H634" s="0" t="str">
        <f aca="false">IF(B634="","",IF(COUNTIF(Campaigns!$A$7:$A$300,B634)&gt;0,"✓",IF(N(C634)=0,"– no spend","⚠ add to Campaigns tab")))</f>
        <v/>
      </c>
      <c r="I634" s="83" t="str">
        <f aca="false">IF(C634="","",C634*IF(Settings!$B$25=Settings!$C$6,1,IF(Settings!$B$25="USD",1/INDEX(Settings!$B$29:$B$40,MONTH(A634)),INDEX(Settings!$B$29:$B$40,MONTH(A634)))))</f>
        <v/>
      </c>
    </row>
    <row r="635" customFormat="false" ht="15" hidden="false" customHeight="false" outlineLevel="0" collapsed="false">
      <c r="H635" s="0" t="str">
        <f aca="false">IF(B635="","",IF(COUNTIF(Campaigns!$A$7:$A$300,B635)&gt;0,"✓",IF(N(C635)=0,"– no spend","⚠ add to Campaigns tab")))</f>
        <v/>
      </c>
      <c r="I635" s="83" t="str">
        <f aca="false">IF(C635="","",C635*IF(Settings!$B$25=Settings!$C$6,1,IF(Settings!$B$25="USD",1/INDEX(Settings!$B$29:$B$40,MONTH(A635)),INDEX(Settings!$B$29:$B$40,MONTH(A635)))))</f>
        <v/>
      </c>
    </row>
    <row r="636" customFormat="false" ht="15" hidden="false" customHeight="false" outlineLevel="0" collapsed="false">
      <c r="H636" s="0" t="str">
        <f aca="false">IF(B636="","",IF(COUNTIF(Campaigns!$A$7:$A$300,B636)&gt;0,"✓",IF(N(C636)=0,"– no spend","⚠ add to Campaigns tab")))</f>
        <v/>
      </c>
      <c r="I636" s="83" t="str">
        <f aca="false">IF(C636="","",C636*IF(Settings!$B$25=Settings!$C$6,1,IF(Settings!$B$25="USD",1/INDEX(Settings!$B$29:$B$40,MONTH(A636)),INDEX(Settings!$B$29:$B$40,MONTH(A636)))))</f>
        <v/>
      </c>
    </row>
    <row r="637" customFormat="false" ht="15" hidden="false" customHeight="false" outlineLevel="0" collapsed="false">
      <c r="H637" s="0" t="str">
        <f aca="false">IF(B637="","",IF(COUNTIF(Campaigns!$A$7:$A$300,B637)&gt;0,"✓",IF(N(C637)=0,"– no spend","⚠ add to Campaigns tab")))</f>
        <v/>
      </c>
      <c r="I637" s="83" t="str">
        <f aca="false">IF(C637="","",C637*IF(Settings!$B$25=Settings!$C$6,1,IF(Settings!$B$25="USD",1/INDEX(Settings!$B$29:$B$40,MONTH(A637)),INDEX(Settings!$B$29:$B$40,MONTH(A637)))))</f>
        <v/>
      </c>
    </row>
    <row r="638" customFormat="false" ht="15" hidden="false" customHeight="false" outlineLevel="0" collapsed="false">
      <c r="H638" s="0" t="str">
        <f aca="false">IF(B638="","",IF(COUNTIF(Campaigns!$A$7:$A$300,B638)&gt;0,"✓",IF(N(C638)=0,"– no spend","⚠ add to Campaigns tab")))</f>
        <v/>
      </c>
      <c r="I638" s="83" t="str">
        <f aca="false">IF(C638="","",C638*IF(Settings!$B$25=Settings!$C$6,1,IF(Settings!$B$25="USD",1/INDEX(Settings!$B$29:$B$40,MONTH(A638)),INDEX(Settings!$B$29:$B$40,MONTH(A638)))))</f>
        <v/>
      </c>
    </row>
    <row r="639" customFormat="false" ht="15" hidden="false" customHeight="false" outlineLevel="0" collapsed="false">
      <c r="H639" s="0" t="str">
        <f aca="false">IF(B639="","",IF(COUNTIF(Campaigns!$A$7:$A$300,B639)&gt;0,"✓",IF(N(C639)=0,"– no spend","⚠ add to Campaigns tab")))</f>
        <v/>
      </c>
      <c r="I639" s="83" t="str">
        <f aca="false">IF(C639="","",C639*IF(Settings!$B$25=Settings!$C$6,1,IF(Settings!$B$25="USD",1/INDEX(Settings!$B$29:$B$40,MONTH(A639)),INDEX(Settings!$B$29:$B$40,MONTH(A639)))))</f>
        <v/>
      </c>
    </row>
    <row r="640" customFormat="false" ht="15" hidden="false" customHeight="false" outlineLevel="0" collapsed="false">
      <c r="H640" s="0" t="str">
        <f aca="false">IF(B640="","",IF(COUNTIF(Campaigns!$A$7:$A$300,B640)&gt;0,"✓",IF(N(C640)=0,"– no spend","⚠ add to Campaigns tab")))</f>
        <v/>
      </c>
      <c r="I640" s="83" t="str">
        <f aca="false">IF(C640="","",C640*IF(Settings!$B$25=Settings!$C$6,1,IF(Settings!$B$25="USD",1/INDEX(Settings!$B$29:$B$40,MONTH(A640)),INDEX(Settings!$B$29:$B$40,MONTH(A640)))))</f>
        <v/>
      </c>
    </row>
    <row r="641" customFormat="false" ht="15" hidden="false" customHeight="false" outlineLevel="0" collapsed="false">
      <c r="H641" s="0" t="str">
        <f aca="false">IF(B641="","",IF(COUNTIF(Campaigns!$A$7:$A$300,B641)&gt;0,"✓",IF(N(C641)=0,"– no spend","⚠ add to Campaigns tab")))</f>
        <v/>
      </c>
      <c r="I641" s="83" t="str">
        <f aca="false">IF(C641="","",C641*IF(Settings!$B$25=Settings!$C$6,1,IF(Settings!$B$25="USD",1/INDEX(Settings!$B$29:$B$40,MONTH(A641)),INDEX(Settings!$B$29:$B$40,MONTH(A641)))))</f>
        <v/>
      </c>
    </row>
    <row r="642" customFormat="false" ht="15" hidden="false" customHeight="false" outlineLevel="0" collapsed="false">
      <c r="H642" s="0" t="str">
        <f aca="false">IF(B642="","",IF(COUNTIF(Campaigns!$A$7:$A$300,B642)&gt;0,"✓",IF(N(C642)=0,"– no spend","⚠ add to Campaigns tab")))</f>
        <v/>
      </c>
      <c r="I642" s="83" t="str">
        <f aca="false">IF(C642="","",C642*IF(Settings!$B$25=Settings!$C$6,1,IF(Settings!$B$25="USD",1/INDEX(Settings!$B$29:$B$40,MONTH(A642)),INDEX(Settings!$B$29:$B$40,MONTH(A642)))))</f>
        <v/>
      </c>
    </row>
    <row r="643" customFormat="false" ht="15" hidden="false" customHeight="false" outlineLevel="0" collapsed="false">
      <c r="H643" s="0" t="str">
        <f aca="false">IF(B643="","",IF(COUNTIF(Campaigns!$A$7:$A$300,B643)&gt;0,"✓",IF(N(C643)=0,"– no spend","⚠ add to Campaigns tab")))</f>
        <v/>
      </c>
      <c r="I643" s="83" t="str">
        <f aca="false">IF(C643="","",C643*IF(Settings!$B$25=Settings!$C$6,1,IF(Settings!$B$25="USD",1/INDEX(Settings!$B$29:$B$40,MONTH(A643)),INDEX(Settings!$B$29:$B$40,MONTH(A643)))))</f>
        <v/>
      </c>
    </row>
    <row r="644" customFormat="false" ht="15" hidden="false" customHeight="false" outlineLevel="0" collapsed="false">
      <c r="H644" s="0" t="str">
        <f aca="false">IF(B644="","",IF(COUNTIF(Campaigns!$A$7:$A$300,B644)&gt;0,"✓",IF(N(C644)=0,"– no spend","⚠ add to Campaigns tab")))</f>
        <v/>
      </c>
      <c r="I644" s="83" t="str">
        <f aca="false">IF(C644="","",C644*IF(Settings!$B$25=Settings!$C$6,1,IF(Settings!$B$25="USD",1/INDEX(Settings!$B$29:$B$40,MONTH(A644)),INDEX(Settings!$B$29:$B$40,MONTH(A644)))))</f>
        <v/>
      </c>
    </row>
    <row r="645" customFormat="false" ht="15" hidden="false" customHeight="false" outlineLevel="0" collapsed="false">
      <c r="H645" s="0" t="str">
        <f aca="false">IF(B645="","",IF(COUNTIF(Campaigns!$A$7:$A$300,B645)&gt;0,"✓",IF(N(C645)=0,"– no spend","⚠ add to Campaigns tab")))</f>
        <v/>
      </c>
      <c r="I645" s="83" t="str">
        <f aca="false">IF(C645="","",C645*IF(Settings!$B$25=Settings!$C$6,1,IF(Settings!$B$25="USD",1/INDEX(Settings!$B$29:$B$40,MONTH(A645)),INDEX(Settings!$B$29:$B$40,MONTH(A645)))))</f>
        <v/>
      </c>
    </row>
    <row r="646" customFormat="false" ht="15" hidden="false" customHeight="false" outlineLevel="0" collapsed="false">
      <c r="H646" s="0" t="str">
        <f aca="false">IF(B646="","",IF(COUNTIF(Campaigns!$A$7:$A$300,B646)&gt;0,"✓",IF(N(C646)=0,"– no spend","⚠ add to Campaigns tab")))</f>
        <v/>
      </c>
      <c r="I646" s="83" t="str">
        <f aca="false">IF(C646="","",C646*IF(Settings!$B$25=Settings!$C$6,1,IF(Settings!$B$25="USD",1/INDEX(Settings!$B$29:$B$40,MONTH(A646)),INDEX(Settings!$B$29:$B$40,MONTH(A646)))))</f>
        <v/>
      </c>
    </row>
    <row r="647" customFormat="false" ht="15" hidden="false" customHeight="false" outlineLevel="0" collapsed="false">
      <c r="H647" s="0" t="str">
        <f aca="false">IF(B647="","",IF(COUNTIF(Campaigns!$A$7:$A$300,B647)&gt;0,"✓",IF(N(C647)=0,"– no spend","⚠ add to Campaigns tab")))</f>
        <v/>
      </c>
      <c r="I647" s="83" t="str">
        <f aca="false">IF(C647="","",C647*IF(Settings!$B$25=Settings!$C$6,1,IF(Settings!$B$25="USD",1/INDEX(Settings!$B$29:$B$40,MONTH(A647)),INDEX(Settings!$B$29:$B$40,MONTH(A647)))))</f>
        <v/>
      </c>
    </row>
    <row r="648" customFormat="false" ht="15" hidden="false" customHeight="false" outlineLevel="0" collapsed="false">
      <c r="H648" s="0" t="str">
        <f aca="false">IF(B648="","",IF(COUNTIF(Campaigns!$A$7:$A$300,B648)&gt;0,"✓",IF(N(C648)=0,"– no spend","⚠ add to Campaigns tab")))</f>
        <v/>
      </c>
      <c r="I648" s="83" t="str">
        <f aca="false">IF(C648="","",C648*IF(Settings!$B$25=Settings!$C$6,1,IF(Settings!$B$25="USD",1/INDEX(Settings!$B$29:$B$40,MONTH(A648)),INDEX(Settings!$B$29:$B$40,MONTH(A648)))))</f>
        <v/>
      </c>
    </row>
    <row r="649" customFormat="false" ht="15" hidden="false" customHeight="false" outlineLevel="0" collapsed="false">
      <c r="H649" s="0" t="str">
        <f aca="false">IF(B649="","",IF(COUNTIF(Campaigns!$A$7:$A$300,B649)&gt;0,"✓",IF(N(C649)=0,"– no spend","⚠ add to Campaigns tab")))</f>
        <v/>
      </c>
      <c r="I649" s="83" t="str">
        <f aca="false">IF(C649="","",C649*IF(Settings!$B$25=Settings!$C$6,1,IF(Settings!$B$25="USD",1/INDEX(Settings!$B$29:$B$40,MONTH(A649)),INDEX(Settings!$B$29:$B$40,MONTH(A649)))))</f>
        <v/>
      </c>
    </row>
    <row r="650" customFormat="false" ht="15" hidden="false" customHeight="false" outlineLevel="0" collapsed="false">
      <c r="H650" s="0" t="str">
        <f aca="false">IF(B650="","",IF(COUNTIF(Campaigns!$A$7:$A$300,B650)&gt;0,"✓",IF(N(C650)=0,"– no spend","⚠ add to Campaigns tab")))</f>
        <v/>
      </c>
      <c r="I650" s="83" t="str">
        <f aca="false">IF(C650="","",C650*IF(Settings!$B$25=Settings!$C$6,1,IF(Settings!$B$25="USD",1/INDEX(Settings!$B$29:$B$40,MONTH(A650)),INDEX(Settings!$B$29:$B$40,MONTH(A650)))))</f>
        <v/>
      </c>
    </row>
    <row r="651" customFormat="false" ht="15" hidden="false" customHeight="false" outlineLevel="0" collapsed="false">
      <c r="H651" s="0" t="str">
        <f aca="false">IF(B651="","",IF(COUNTIF(Campaigns!$A$7:$A$300,B651)&gt;0,"✓",IF(N(C651)=0,"– no spend","⚠ add to Campaigns tab")))</f>
        <v/>
      </c>
      <c r="I651" s="83" t="str">
        <f aca="false">IF(C651="","",C651*IF(Settings!$B$25=Settings!$C$6,1,IF(Settings!$B$25="USD",1/INDEX(Settings!$B$29:$B$40,MONTH(A651)),INDEX(Settings!$B$29:$B$40,MONTH(A651)))))</f>
        <v/>
      </c>
    </row>
    <row r="652" customFormat="false" ht="15" hidden="false" customHeight="false" outlineLevel="0" collapsed="false">
      <c r="H652" s="0" t="str">
        <f aca="false">IF(B652="","",IF(COUNTIF(Campaigns!$A$7:$A$300,B652)&gt;0,"✓",IF(N(C652)=0,"– no spend","⚠ add to Campaigns tab")))</f>
        <v/>
      </c>
      <c r="I652" s="83" t="str">
        <f aca="false">IF(C652="","",C652*IF(Settings!$B$25=Settings!$C$6,1,IF(Settings!$B$25="USD",1/INDEX(Settings!$B$29:$B$40,MONTH(A652)),INDEX(Settings!$B$29:$B$40,MONTH(A652)))))</f>
        <v/>
      </c>
    </row>
    <row r="653" customFormat="false" ht="15" hidden="false" customHeight="false" outlineLevel="0" collapsed="false">
      <c r="H653" s="0" t="str">
        <f aca="false">IF(B653="","",IF(COUNTIF(Campaigns!$A$7:$A$300,B653)&gt;0,"✓",IF(N(C653)=0,"– no spend","⚠ add to Campaigns tab")))</f>
        <v/>
      </c>
      <c r="I653" s="83" t="str">
        <f aca="false">IF(C653="","",C653*IF(Settings!$B$25=Settings!$C$6,1,IF(Settings!$B$25="USD",1/INDEX(Settings!$B$29:$B$40,MONTH(A653)),INDEX(Settings!$B$29:$B$40,MONTH(A653)))))</f>
        <v/>
      </c>
    </row>
    <row r="654" customFormat="false" ht="15" hidden="false" customHeight="false" outlineLevel="0" collapsed="false">
      <c r="H654" s="0" t="str">
        <f aca="false">IF(B654="","",IF(COUNTIF(Campaigns!$A$7:$A$300,B654)&gt;0,"✓",IF(N(C654)=0,"– no spend","⚠ add to Campaigns tab")))</f>
        <v/>
      </c>
      <c r="I654" s="83" t="str">
        <f aca="false">IF(C654="","",C654*IF(Settings!$B$25=Settings!$C$6,1,IF(Settings!$B$25="USD",1/INDEX(Settings!$B$29:$B$40,MONTH(A654)),INDEX(Settings!$B$29:$B$40,MONTH(A654)))))</f>
        <v/>
      </c>
    </row>
    <row r="655" customFormat="false" ht="15" hidden="false" customHeight="false" outlineLevel="0" collapsed="false">
      <c r="H655" s="0" t="str">
        <f aca="false">IF(B655="","",IF(COUNTIF(Campaigns!$A$7:$A$300,B655)&gt;0,"✓",IF(N(C655)=0,"– no spend","⚠ add to Campaigns tab")))</f>
        <v/>
      </c>
      <c r="I655" s="83" t="str">
        <f aca="false">IF(C655="","",C655*IF(Settings!$B$25=Settings!$C$6,1,IF(Settings!$B$25="USD",1/INDEX(Settings!$B$29:$B$40,MONTH(A655)),INDEX(Settings!$B$29:$B$40,MONTH(A655)))))</f>
        <v/>
      </c>
    </row>
    <row r="656" customFormat="false" ht="15" hidden="false" customHeight="false" outlineLevel="0" collapsed="false">
      <c r="H656" s="0" t="str">
        <f aca="false">IF(B656="","",IF(COUNTIF(Campaigns!$A$7:$A$300,B656)&gt;0,"✓",IF(N(C656)=0,"– no spend","⚠ add to Campaigns tab")))</f>
        <v/>
      </c>
      <c r="I656" s="83" t="str">
        <f aca="false">IF(C656="","",C656*IF(Settings!$B$25=Settings!$C$6,1,IF(Settings!$B$25="USD",1/INDEX(Settings!$B$29:$B$40,MONTH(A656)),INDEX(Settings!$B$29:$B$40,MONTH(A656)))))</f>
        <v/>
      </c>
    </row>
    <row r="657" customFormat="false" ht="15" hidden="false" customHeight="false" outlineLevel="0" collapsed="false">
      <c r="H657" s="0" t="str">
        <f aca="false">IF(B657="","",IF(COUNTIF(Campaigns!$A$7:$A$300,B657)&gt;0,"✓",IF(N(C657)=0,"– no spend","⚠ add to Campaigns tab")))</f>
        <v/>
      </c>
      <c r="I657" s="83" t="str">
        <f aca="false">IF(C657="","",C657*IF(Settings!$B$25=Settings!$C$6,1,IF(Settings!$B$25="USD",1/INDEX(Settings!$B$29:$B$40,MONTH(A657)),INDEX(Settings!$B$29:$B$40,MONTH(A657)))))</f>
        <v/>
      </c>
    </row>
    <row r="658" customFormat="false" ht="15" hidden="false" customHeight="false" outlineLevel="0" collapsed="false">
      <c r="H658" s="0" t="str">
        <f aca="false">IF(B658="","",IF(COUNTIF(Campaigns!$A$7:$A$300,B658)&gt;0,"✓",IF(N(C658)=0,"– no spend","⚠ add to Campaigns tab")))</f>
        <v/>
      </c>
      <c r="I658" s="83" t="str">
        <f aca="false">IF(C658="","",C658*IF(Settings!$B$25=Settings!$C$6,1,IF(Settings!$B$25="USD",1/INDEX(Settings!$B$29:$B$40,MONTH(A658)),INDEX(Settings!$B$29:$B$40,MONTH(A658)))))</f>
        <v/>
      </c>
    </row>
    <row r="659" customFormat="false" ht="15" hidden="false" customHeight="false" outlineLevel="0" collapsed="false">
      <c r="H659" s="0" t="str">
        <f aca="false">IF(B659="","",IF(COUNTIF(Campaigns!$A$7:$A$300,B659)&gt;0,"✓",IF(N(C659)=0,"– no spend","⚠ add to Campaigns tab")))</f>
        <v/>
      </c>
      <c r="I659" s="83" t="str">
        <f aca="false">IF(C659="","",C659*IF(Settings!$B$25=Settings!$C$6,1,IF(Settings!$B$25="USD",1/INDEX(Settings!$B$29:$B$40,MONTH(A659)),INDEX(Settings!$B$29:$B$40,MONTH(A659)))))</f>
        <v/>
      </c>
    </row>
    <row r="660" customFormat="false" ht="15" hidden="false" customHeight="false" outlineLevel="0" collapsed="false">
      <c r="H660" s="0" t="str">
        <f aca="false">IF(B660="","",IF(COUNTIF(Campaigns!$A$7:$A$300,B660)&gt;0,"✓",IF(N(C660)=0,"– no spend","⚠ add to Campaigns tab")))</f>
        <v/>
      </c>
      <c r="I660" s="83" t="str">
        <f aca="false">IF(C660="","",C660*IF(Settings!$B$25=Settings!$C$6,1,IF(Settings!$B$25="USD",1/INDEX(Settings!$B$29:$B$40,MONTH(A660)),INDEX(Settings!$B$29:$B$40,MONTH(A660)))))</f>
        <v/>
      </c>
    </row>
    <row r="661" customFormat="false" ht="15" hidden="false" customHeight="false" outlineLevel="0" collapsed="false">
      <c r="H661" s="0" t="str">
        <f aca="false">IF(B661="","",IF(COUNTIF(Campaigns!$A$7:$A$300,B661)&gt;0,"✓",IF(N(C661)=0,"– no spend","⚠ add to Campaigns tab")))</f>
        <v/>
      </c>
      <c r="I661" s="83" t="str">
        <f aca="false">IF(C661="","",C661*IF(Settings!$B$25=Settings!$C$6,1,IF(Settings!$B$25="USD",1/INDEX(Settings!$B$29:$B$40,MONTH(A661)),INDEX(Settings!$B$29:$B$40,MONTH(A661)))))</f>
        <v/>
      </c>
    </row>
    <row r="662" customFormat="false" ht="15" hidden="false" customHeight="false" outlineLevel="0" collapsed="false">
      <c r="H662" s="0" t="str">
        <f aca="false">IF(B662="","",IF(COUNTIF(Campaigns!$A$7:$A$300,B662)&gt;0,"✓",IF(N(C662)=0,"– no spend","⚠ add to Campaigns tab")))</f>
        <v/>
      </c>
      <c r="I662" s="83" t="str">
        <f aca="false">IF(C662="","",C662*IF(Settings!$B$25=Settings!$C$6,1,IF(Settings!$B$25="USD",1/INDEX(Settings!$B$29:$B$40,MONTH(A662)),INDEX(Settings!$B$29:$B$40,MONTH(A662)))))</f>
        <v/>
      </c>
    </row>
    <row r="663" customFormat="false" ht="15" hidden="false" customHeight="false" outlineLevel="0" collapsed="false">
      <c r="H663" s="0" t="str">
        <f aca="false">IF(B663="","",IF(COUNTIF(Campaigns!$A$7:$A$300,B663)&gt;0,"✓",IF(N(C663)=0,"– no spend","⚠ add to Campaigns tab")))</f>
        <v/>
      </c>
      <c r="I663" s="83" t="str">
        <f aca="false">IF(C663="","",C663*IF(Settings!$B$25=Settings!$C$6,1,IF(Settings!$B$25="USD",1/INDEX(Settings!$B$29:$B$40,MONTH(A663)),INDEX(Settings!$B$29:$B$40,MONTH(A663)))))</f>
        <v/>
      </c>
    </row>
    <row r="664" customFormat="false" ht="15" hidden="false" customHeight="false" outlineLevel="0" collapsed="false">
      <c r="H664" s="0" t="str">
        <f aca="false">IF(B664="","",IF(COUNTIF(Campaigns!$A$7:$A$300,B664)&gt;0,"✓",IF(N(C664)=0,"– no spend","⚠ add to Campaigns tab")))</f>
        <v/>
      </c>
      <c r="I664" s="83" t="str">
        <f aca="false">IF(C664="","",C664*IF(Settings!$B$25=Settings!$C$6,1,IF(Settings!$B$25="USD",1/INDEX(Settings!$B$29:$B$40,MONTH(A664)),INDEX(Settings!$B$29:$B$40,MONTH(A664)))))</f>
        <v/>
      </c>
    </row>
    <row r="665" customFormat="false" ht="15" hidden="false" customHeight="false" outlineLevel="0" collapsed="false">
      <c r="H665" s="0" t="str">
        <f aca="false">IF(B665="","",IF(COUNTIF(Campaigns!$A$7:$A$300,B665)&gt;0,"✓",IF(N(C665)=0,"– no spend","⚠ add to Campaigns tab")))</f>
        <v/>
      </c>
      <c r="I665" s="83" t="str">
        <f aca="false">IF(C665="","",C665*IF(Settings!$B$25=Settings!$C$6,1,IF(Settings!$B$25="USD",1/INDEX(Settings!$B$29:$B$40,MONTH(A665)),INDEX(Settings!$B$29:$B$40,MONTH(A665)))))</f>
        <v/>
      </c>
    </row>
    <row r="666" customFormat="false" ht="15" hidden="false" customHeight="false" outlineLevel="0" collapsed="false">
      <c r="H666" s="0" t="str">
        <f aca="false">IF(B666="","",IF(COUNTIF(Campaigns!$A$7:$A$300,B666)&gt;0,"✓",IF(N(C666)=0,"– no spend","⚠ add to Campaigns tab")))</f>
        <v/>
      </c>
      <c r="I666" s="83" t="str">
        <f aca="false">IF(C666="","",C666*IF(Settings!$B$25=Settings!$C$6,1,IF(Settings!$B$25="USD",1/INDEX(Settings!$B$29:$B$40,MONTH(A666)),INDEX(Settings!$B$29:$B$40,MONTH(A666)))))</f>
        <v/>
      </c>
    </row>
    <row r="667" customFormat="false" ht="15" hidden="false" customHeight="false" outlineLevel="0" collapsed="false">
      <c r="H667" s="0" t="str">
        <f aca="false">IF(B667="","",IF(COUNTIF(Campaigns!$A$7:$A$300,B667)&gt;0,"✓",IF(N(C667)=0,"– no spend","⚠ add to Campaigns tab")))</f>
        <v/>
      </c>
      <c r="I667" s="83" t="str">
        <f aca="false">IF(C667="","",C667*IF(Settings!$B$25=Settings!$C$6,1,IF(Settings!$B$25="USD",1/INDEX(Settings!$B$29:$B$40,MONTH(A667)),INDEX(Settings!$B$29:$B$40,MONTH(A667)))))</f>
        <v/>
      </c>
    </row>
    <row r="668" customFormat="false" ht="15" hidden="false" customHeight="false" outlineLevel="0" collapsed="false">
      <c r="H668" s="0" t="str">
        <f aca="false">IF(B668="","",IF(COUNTIF(Campaigns!$A$7:$A$300,B668)&gt;0,"✓",IF(N(C668)=0,"– no spend","⚠ add to Campaigns tab")))</f>
        <v/>
      </c>
      <c r="I668" s="83" t="str">
        <f aca="false">IF(C668="","",C668*IF(Settings!$B$25=Settings!$C$6,1,IF(Settings!$B$25="USD",1/INDEX(Settings!$B$29:$B$40,MONTH(A668)),INDEX(Settings!$B$29:$B$40,MONTH(A668)))))</f>
        <v/>
      </c>
    </row>
    <row r="669" customFormat="false" ht="15" hidden="false" customHeight="false" outlineLevel="0" collapsed="false">
      <c r="H669" s="0" t="str">
        <f aca="false">IF(B669="","",IF(COUNTIF(Campaigns!$A$7:$A$300,B669)&gt;0,"✓",IF(N(C669)=0,"– no spend","⚠ add to Campaigns tab")))</f>
        <v/>
      </c>
      <c r="I669" s="83" t="str">
        <f aca="false">IF(C669="","",C669*IF(Settings!$B$25=Settings!$C$6,1,IF(Settings!$B$25="USD",1/INDEX(Settings!$B$29:$B$40,MONTH(A669)),INDEX(Settings!$B$29:$B$40,MONTH(A669)))))</f>
        <v/>
      </c>
    </row>
    <row r="670" customFormat="false" ht="15" hidden="false" customHeight="false" outlineLevel="0" collapsed="false">
      <c r="H670" s="0" t="str">
        <f aca="false">IF(B670="","",IF(COUNTIF(Campaigns!$A$7:$A$300,B670)&gt;0,"✓",IF(N(C670)=0,"– no spend","⚠ add to Campaigns tab")))</f>
        <v/>
      </c>
      <c r="I670" s="83" t="str">
        <f aca="false">IF(C670="","",C670*IF(Settings!$B$25=Settings!$C$6,1,IF(Settings!$B$25="USD",1/INDEX(Settings!$B$29:$B$40,MONTH(A670)),INDEX(Settings!$B$29:$B$40,MONTH(A670)))))</f>
        <v/>
      </c>
    </row>
    <row r="671" customFormat="false" ht="15" hidden="false" customHeight="false" outlineLevel="0" collapsed="false">
      <c r="H671" s="0" t="str">
        <f aca="false">IF(B671="","",IF(COUNTIF(Campaigns!$A$7:$A$300,B671)&gt;0,"✓",IF(N(C671)=0,"– no spend","⚠ add to Campaigns tab")))</f>
        <v/>
      </c>
      <c r="I671" s="83" t="str">
        <f aca="false">IF(C671="","",C671*IF(Settings!$B$25=Settings!$C$6,1,IF(Settings!$B$25="USD",1/INDEX(Settings!$B$29:$B$40,MONTH(A671)),INDEX(Settings!$B$29:$B$40,MONTH(A671)))))</f>
        <v/>
      </c>
    </row>
    <row r="672" customFormat="false" ht="15" hidden="false" customHeight="false" outlineLevel="0" collapsed="false">
      <c r="H672" s="0" t="str">
        <f aca="false">IF(B672="","",IF(COUNTIF(Campaigns!$A$7:$A$300,B672)&gt;0,"✓",IF(N(C672)=0,"– no spend","⚠ add to Campaigns tab")))</f>
        <v/>
      </c>
      <c r="I672" s="83" t="str">
        <f aca="false">IF(C672="","",C672*IF(Settings!$B$25=Settings!$C$6,1,IF(Settings!$B$25="USD",1/INDEX(Settings!$B$29:$B$40,MONTH(A672)),INDEX(Settings!$B$29:$B$40,MONTH(A672)))))</f>
        <v/>
      </c>
    </row>
    <row r="673" customFormat="false" ht="15" hidden="false" customHeight="false" outlineLevel="0" collapsed="false">
      <c r="H673" s="0" t="str">
        <f aca="false">IF(B673="","",IF(COUNTIF(Campaigns!$A$7:$A$300,B673)&gt;0,"✓",IF(N(C673)=0,"– no spend","⚠ add to Campaigns tab")))</f>
        <v/>
      </c>
      <c r="I673" s="83" t="str">
        <f aca="false">IF(C673="","",C673*IF(Settings!$B$25=Settings!$C$6,1,IF(Settings!$B$25="USD",1/INDEX(Settings!$B$29:$B$40,MONTH(A673)),INDEX(Settings!$B$29:$B$40,MONTH(A673)))))</f>
        <v/>
      </c>
    </row>
    <row r="674" customFormat="false" ht="15" hidden="false" customHeight="false" outlineLevel="0" collapsed="false">
      <c r="H674" s="0" t="str">
        <f aca="false">IF(B674="","",IF(COUNTIF(Campaigns!$A$7:$A$300,B674)&gt;0,"✓",IF(N(C674)=0,"– no spend","⚠ add to Campaigns tab")))</f>
        <v/>
      </c>
      <c r="I674" s="83" t="str">
        <f aca="false">IF(C674="","",C674*IF(Settings!$B$25=Settings!$C$6,1,IF(Settings!$B$25="USD",1/INDEX(Settings!$B$29:$B$40,MONTH(A674)),INDEX(Settings!$B$29:$B$40,MONTH(A674)))))</f>
        <v/>
      </c>
    </row>
    <row r="675" customFormat="false" ht="15" hidden="false" customHeight="false" outlineLevel="0" collapsed="false">
      <c r="H675" s="0" t="str">
        <f aca="false">IF(B675="","",IF(COUNTIF(Campaigns!$A$7:$A$300,B675)&gt;0,"✓",IF(N(C675)=0,"– no spend","⚠ add to Campaigns tab")))</f>
        <v/>
      </c>
      <c r="I675" s="83" t="str">
        <f aca="false">IF(C675="","",C675*IF(Settings!$B$25=Settings!$C$6,1,IF(Settings!$B$25="USD",1/INDEX(Settings!$B$29:$B$40,MONTH(A675)),INDEX(Settings!$B$29:$B$40,MONTH(A675)))))</f>
        <v/>
      </c>
    </row>
    <row r="676" customFormat="false" ht="15" hidden="false" customHeight="false" outlineLevel="0" collapsed="false">
      <c r="H676" s="0" t="str">
        <f aca="false">IF(B676="","",IF(COUNTIF(Campaigns!$A$7:$A$300,B676)&gt;0,"✓",IF(N(C676)=0,"– no spend","⚠ add to Campaigns tab")))</f>
        <v/>
      </c>
      <c r="I676" s="83" t="str">
        <f aca="false">IF(C676="","",C676*IF(Settings!$B$25=Settings!$C$6,1,IF(Settings!$B$25="USD",1/INDEX(Settings!$B$29:$B$40,MONTH(A676)),INDEX(Settings!$B$29:$B$40,MONTH(A676)))))</f>
        <v/>
      </c>
    </row>
    <row r="677" customFormat="false" ht="15" hidden="false" customHeight="false" outlineLevel="0" collapsed="false">
      <c r="H677" s="0" t="str">
        <f aca="false">IF(B677="","",IF(COUNTIF(Campaigns!$A$7:$A$300,B677)&gt;0,"✓",IF(N(C677)=0,"– no spend","⚠ add to Campaigns tab")))</f>
        <v/>
      </c>
      <c r="I677" s="83" t="str">
        <f aca="false">IF(C677="","",C677*IF(Settings!$B$25=Settings!$C$6,1,IF(Settings!$B$25="USD",1/INDEX(Settings!$B$29:$B$40,MONTH(A677)),INDEX(Settings!$B$29:$B$40,MONTH(A677)))))</f>
        <v/>
      </c>
    </row>
    <row r="678" customFormat="false" ht="15" hidden="false" customHeight="false" outlineLevel="0" collapsed="false">
      <c r="H678" s="0" t="str">
        <f aca="false">IF(B678="","",IF(COUNTIF(Campaigns!$A$7:$A$300,B678)&gt;0,"✓",IF(N(C678)=0,"– no spend","⚠ add to Campaigns tab")))</f>
        <v/>
      </c>
      <c r="I678" s="83" t="str">
        <f aca="false">IF(C678="","",C678*IF(Settings!$B$25=Settings!$C$6,1,IF(Settings!$B$25="USD",1/INDEX(Settings!$B$29:$B$40,MONTH(A678)),INDEX(Settings!$B$29:$B$40,MONTH(A678)))))</f>
        <v/>
      </c>
    </row>
    <row r="679" customFormat="false" ht="15" hidden="false" customHeight="false" outlineLevel="0" collapsed="false">
      <c r="H679" s="0" t="str">
        <f aca="false">IF(B679="","",IF(COUNTIF(Campaigns!$A$7:$A$300,B679)&gt;0,"✓",IF(N(C679)=0,"– no spend","⚠ add to Campaigns tab")))</f>
        <v/>
      </c>
      <c r="I679" s="83" t="str">
        <f aca="false">IF(C679="","",C679*IF(Settings!$B$25=Settings!$C$6,1,IF(Settings!$B$25="USD",1/INDEX(Settings!$B$29:$B$40,MONTH(A679)),INDEX(Settings!$B$29:$B$40,MONTH(A679)))))</f>
        <v/>
      </c>
    </row>
    <row r="680" customFormat="false" ht="15" hidden="false" customHeight="false" outlineLevel="0" collapsed="false">
      <c r="H680" s="0" t="str">
        <f aca="false">IF(B680="","",IF(COUNTIF(Campaigns!$A$7:$A$300,B680)&gt;0,"✓",IF(N(C680)=0,"– no spend","⚠ add to Campaigns tab")))</f>
        <v/>
      </c>
      <c r="I680" s="83" t="str">
        <f aca="false">IF(C680="","",C680*IF(Settings!$B$25=Settings!$C$6,1,IF(Settings!$B$25="USD",1/INDEX(Settings!$B$29:$B$40,MONTH(A680)),INDEX(Settings!$B$29:$B$40,MONTH(A680)))))</f>
        <v/>
      </c>
    </row>
    <row r="681" customFormat="false" ht="15" hidden="false" customHeight="false" outlineLevel="0" collapsed="false">
      <c r="H681" s="0" t="str">
        <f aca="false">IF(B681="","",IF(COUNTIF(Campaigns!$A$7:$A$300,B681)&gt;0,"✓",IF(N(C681)=0,"– no spend","⚠ add to Campaigns tab")))</f>
        <v/>
      </c>
      <c r="I681" s="83" t="str">
        <f aca="false">IF(C681="","",C681*IF(Settings!$B$25=Settings!$C$6,1,IF(Settings!$B$25="USD",1/INDEX(Settings!$B$29:$B$40,MONTH(A681)),INDEX(Settings!$B$29:$B$40,MONTH(A681)))))</f>
        <v/>
      </c>
    </row>
    <row r="682" customFormat="false" ht="15" hidden="false" customHeight="false" outlineLevel="0" collapsed="false">
      <c r="H682" s="0" t="str">
        <f aca="false">IF(B682="","",IF(COUNTIF(Campaigns!$A$7:$A$300,B682)&gt;0,"✓",IF(N(C682)=0,"– no spend","⚠ add to Campaigns tab")))</f>
        <v/>
      </c>
      <c r="I682" s="83" t="str">
        <f aca="false">IF(C682="","",C682*IF(Settings!$B$25=Settings!$C$6,1,IF(Settings!$B$25="USD",1/INDEX(Settings!$B$29:$B$40,MONTH(A682)),INDEX(Settings!$B$29:$B$40,MONTH(A682)))))</f>
        <v/>
      </c>
    </row>
    <row r="683" customFormat="false" ht="15" hidden="false" customHeight="false" outlineLevel="0" collapsed="false">
      <c r="H683" s="0" t="str">
        <f aca="false">IF(B683="","",IF(COUNTIF(Campaigns!$A$7:$A$300,B683)&gt;0,"✓",IF(N(C683)=0,"– no spend","⚠ add to Campaigns tab")))</f>
        <v/>
      </c>
      <c r="I683" s="83" t="str">
        <f aca="false">IF(C683="","",C683*IF(Settings!$B$25=Settings!$C$6,1,IF(Settings!$B$25="USD",1/INDEX(Settings!$B$29:$B$40,MONTH(A683)),INDEX(Settings!$B$29:$B$40,MONTH(A683)))))</f>
        <v/>
      </c>
    </row>
    <row r="684" customFormat="false" ht="15" hidden="false" customHeight="false" outlineLevel="0" collapsed="false">
      <c r="H684" s="0" t="str">
        <f aca="false">IF(B684="","",IF(COUNTIF(Campaigns!$A$7:$A$300,B684)&gt;0,"✓",IF(N(C684)=0,"– no spend","⚠ add to Campaigns tab")))</f>
        <v/>
      </c>
      <c r="I684" s="83" t="str">
        <f aca="false">IF(C684="","",C684*IF(Settings!$B$25=Settings!$C$6,1,IF(Settings!$B$25="USD",1/INDEX(Settings!$B$29:$B$40,MONTH(A684)),INDEX(Settings!$B$29:$B$40,MONTH(A684)))))</f>
        <v/>
      </c>
    </row>
    <row r="685" customFormat="false" ht="15" hidden="false" customHeight="false" outlineLevel="0" collapsed="false">
      <c r="H685" s="0" t="str">
        <f aca="false">IF(B685="","",IF(COUNTIF(Campaigns!$A$7:$A$300,B685)&gt;0,"✓",IF(N(C685)=0,"– no spend","⚠ add to Campaigns tab")))</f>
        <v/>
      </c>
      <c r="I685" s="83" t="str">
        <f aca="false">IF(C685="","",C685*IF(Settings!$B$25=Settings!$C$6,1,IF(Settings!$B$25="USD",1/INDEX(Settings!$B$29:$B$40,MONTH(A685)),INDEX(Settings!$B$29:$B$40,MONTH(A685)))))</f>
        <v/>
      </c>
    </row>
    <row r="686" customFormat="false" ht="15" hidden="false" customHeight="false" outlineLevel="0" collapsed="false">
      <c r="H686" s="0" t="str">
        <f aca="false">IF(B686="","",IF(COUNTIF(Campaigns!$A$7:$A$300,B686)&gt;0,"✓",IF(N(C686)=0,"– no spend","⚠ add to Campaigns tab")))</f>
        <v/>
      </c>
      <c r="I686" s="83" t="str">
        <f aca="false">IF(C686="","",C686*IF(Settings!$B$25=Settings!$C$6,1,IF(Settings!$B$25="USD",1/INDEX(Settings!$B$29:$B$40,MONTH(A686)),INDEX(Settings!$B$29:$B$40,MONTH(A686)))))</f>
        <v/>
      </c>
    </row>
    <row r="687" customFormat="false" ht="15" hidden="false" customHeight="false" outlineLevel="0" collapsed="false">
      <c r="H687" s="0" t="str">
        <f aca="false">IF(B687="","",IF(COUNTIF(Campaigns!$A$7:$A$300,B687)&gt;0,"✓",IF(N(C687)=0,"– no spend","⚠ add to Campaigns tab")))</f>
        <v/>
      </c>
      <c r="I687" s="83" t="str">
        <f aca="false">IF(C687="","",C687*IF(Settings!$B$25=Settings!$C$6,1,IF(Settings!$B$25="USD",1/INDEX(Settings!$B$29:$B$40,MONTH(A687)),INDEX(Settings!$B$29:$B$40,MONTH(A687)))))</f>
        <v/>
      </c>
    </row>
    <row r="688" customFormat="false" ht="15" hidden="false" customHeight="false" outlineLevel="0" collapsed="false">
      <c r="H688" s="0" t="str">
        <f aca="false">IF(B688="","",IF(COUNTIF(Campaigns!$A$7:$A$300,B688)&gt;0,"✓",IF(N(C688)=0,"– no spend","⚠ add to Campaigns tab")))</f>
        <v/>
      </c>
      <c r="I688" s="83" t="str">
        <f aca="false">IF(C688="","",C688*IF(Settings!$B$25=Settings!$C$6,1,IF(Settings!$B$25="USD",1/INDEX(Settings!$B$29:$B$40,MONTH(A688)),INDEX(Settings!$B$29:$B$40,MONTH(A688)))))</f>
        <v/>
      </c>
    </row>
    <row r="689" customFormat="false" ht="15" hidden="false" customHeight="false" outlineLevel="0" collapsed="false">
      <c r="H689" s="0" t="str">
        <f aca="false">IF(B689="","",IF(COUNTIF(Campaigns!$A$7:$A$300,B689)&gt;0,"✓",IF(N(C689)=0,"– no spend","⚠ add to Campaigns tab")))</f>
        <v/>
      </c>
      <c r="I689" s="83" t="str">
        <f aca="false">IF(C689="","",C689*IF(Settings!$B$25=Settings!$C$6,1,IF(Settings!$B$25="USD",1/INDEX(Settings!$B$29:$B$40,MONTH(A689)),INDEX(Settings!$B$29:$B$40,MONTH(A689)))))</f>
        <v/>
      </c>
    </row>
    <row r="690" customFormat="false" ht="15" hidden="false" customHeight="false" outlineLevel="0" collapsed="false">
      <c r="H690" s="0" t="str">
        <f aca="false">IF(B690="","",IF(COUNTIF(Campaigns!$A$7:$A$300,B690)&gt;0,"✓",IF(N(C690)=0,"– no spend","⚠ add to Campaigns tab")))</f>
        <v/>
      </c>
      <c r="I690" s="83" t="str">
        <f aca="false">IF(C690="","",C690*IF(Settings!$B$25=Settings!$C$6,1,IF(Settings!$B$25="USD",1/INDEX(Settings!$B$29:$B$40,MONTH(A690)),INDEX(Settings!$B$29:$B$40,MONTH(A690)))))</f>
        <v/>
      </c>
    </row>
    <row r="691" customFormat="false" ht="15" hidden="false" customHeight="false" outlineLevel="0" collapsed="false">
      <c r="H691" s="0" t="str">
        <f aca="false">IF(B691="","",IF(COUNTIF(Campaigns!$A$7:$A$300,B691)&gt;0,"✓",IF(N(C691)=0,"– no spend","⚠ add to Campaigns tab")))</f>
        <v/>
      </c>
      <c r="I691" s="83" t="str">
        <f aca="false">IF(C691="","",C691*IF(Settings!$B$25=Settings!$C$6,1,IF(Settings!$B$25="USD",1/INDEX(Settings!$B$29:$B$40,MONTH(A691)),INDEX(Settings!$B$29:$B$40,MONTH(A691)))))</f>
        <v/>
      </c>
    </row>
    <row r="692" customFormat="false" ht="15" hidden="false" customHeight="false" outlineLevel="0" collapsed="false">
      <c r="H692" s="0" t="str">
        <f aca="false">IF(B692="","",IF(COUNTIF(Campaigns!$A$7:$A$300,B692)&gt;0,"✓",IF(N(C692)=0,"– no spend","⚠ add to Campaigns tab")))</f>
        <v/>
      </c>
      <c r="I692" s="83" t="str">
        <f aca="false">IF(C692="","",C692*IF(Settings!$B$25=Settings!$C$6,1,IF(Settings!$B$25="USD",1/INDEX(Settings!$B$29:$B$40,MONTH(A692)),INDEX(Settings!$B$29:$B$40,MONTH(A692)))))</f>
        <v/>
      </c>
    </row>
    <row r="693" customFormat="false" ht="15" hidden="false" customHeight="false" outlineLevel="0" collapsed="false">
      <c r="H693" s="0" t="str">
        <f aca="false">IF(B693="","",IF(COUNTIF(Campaigns!$A$7:$A$300,B693)&gt;0,"✓",IF(N(C693)=0,"– no spend","⚠ add to Campaigns tab")))</f>
        <v/>
      </c>
      <c r="I693" s="83" t="str">
        <f aca="false">IF(C693="","",C693*IF(Settings!$B$25=Settings!$C$6,1,IF(Settings!$B$25="USD",1/INDEX(Settings!$B$29:$B$40,MONTH(A693)),INDEX(Settings!$B$29:$B$40,MONTH(A693)))))</f>
        <v/>
      </c>
    </row>
    <row r="694" customFormat="false" ht="15" hidden="false" customHeight="false" outlineLevel="0" collapsed="false">
      <c r="H694" s="0" t="str">
        <f aca="false">IF(B694="","",IF(COUNTIF(Campaigns!$A$7:$A$300,B694)&gt;0,"✓",IF(N(C694)=0,"– no spend","⚠ add to Campaigns tab")))</f>
        <v/>
      </c>
      <c r="I694" s="83" t="str">
        <f aca="false">IF(C694="","",C694*IF(Settings!$B$25=Settings!$C$6,1,IF(Settings!$B$25="USD",1/INDEX(Settings!$B$29:$B$40,MONTH(A694)),INDEX(Settings!$B$29:$B$40,MONTH(A694)))))</f>
        <v/>
      </c>
    </row>
    <row r="695" customFormat="false" ht="15" hidden="false" customHeight="false" outlineLevel="0" collapsed="false">
      <c r="H695" s="0" t="str">
        <f aca="false">IF(B695="","",IF(COUNTIF(Campaigns!$A$7:$A$300,B695)&gt;0,"✓",IF(N(C695)=0,"– no spend","⚠ add to Campaigns tab")))</f>
        <v/>
      </c>
      <c r="I695" s="83" t="str">
        <f aca="false">IF(C695="","",C695*IF(Settings!$B$25=Settings!$C$6,1,IF(Settings!$B$25="USD",1/INDEX(Settings!$B$29:$B$40,MONTH(A695)),INDEX(Settings!$B$29:$B$40,MONTH(A695)))))</f>
        <v/>
      </c>
    </row>
    <row r="696" customFormat="false" ht="15" hidden="false" customHeight="false" outlineLevel="0" collapsed="false">
      <c r="H696" s="0" t="str">
        <f aca="false">IF(B696="","",IF(COUNTIF(Campaigns!$A$7:$A$300,B696)&gt;0,"✓",IF(N(C696)=0,"– no spend","⚠ add to Campaigns tab")))</f>
        <v/>
      </c>
      <c r="I696" s="83" t="str">
        <f aca="false">IF(C696="","",C696*IF(Settings!$B$25=Settings!$C$6,1,IF(Settings!$B$25="USD",1/INDEX(Settings!$B$29:$B$40,MONTH(A696)),INDEX(Settings!$B$29:$B$40,MONTH(A696)))))</f>
        <v/>
      </c>
    </row>
    <row r="697" customFormat="false" ht="15" hidden="false" customHeight="false" outlineLevel="0" collapsed="false">
      <c r="H697" s="0" t="str">
        <f aca="false">IF(B697="","",IF(COUNTIF(Campaigns!$A$7:$A$300,B697)&gt;0,"✓",IF(N(C697)=0,"– no spend","⚠ add to Campaigns tab")))</f>
        <v/>
      </c>
      <c r="I697" s="83" t="str">
        <f aca="false">IF(C697="","",C697*IF(Settings!$B$25=Settings!$C$6,1,IF(Settings!$B$25="USD",1/INDEX(Settings!$B$29:$B$40,MONTH(A697)),INDEX(Settings!$B$29:$B$40,MONTH(A697)))))</f>
        <v/>
      </c>
    </row>
    <row r="698" customFormat="false" ht="15" hidden="false" customHeight="false" outlineLevel="0" collapsed="false">
      <c r="H698" s="0" t="str">
        <f aca="false">IF(B698="","",IF(COUNTIF(Campaigns!$A$7:$A$300,B698)&gt;0,"✓",IF(N(C698)=0,"– no spend","⚠ add to Campaigns tab")))</f>
        <v/>
      </c>
      <c r="I698" s="83" t="str">
        <f aca="false">IF(C698="","",C698*IF(Settings!$B$25=Settings!$C$6,1,IF(Settings!$B$25="USD",1/INDEX(Settings!$B$29:$B$40,MONTH(A698)),INDEX(Settings!$B$29:$B$40,MONTH(A698)))))</f>
        <v/>
      </c>
    </row>
    <row r="699" customFormat="false" ht="15" hidden="false" customHeight="false" outlineLevel="0" collapsed="false">
      <c r="H699" s="0" t="str">
        <f aca="false">IF(B699="","",IF(COUNTIF(Campaigns!$A$7:$A$300,B699)&gt;0,"✓",IF(N(C699)=0,"– no spend","⚠ add to Campaigns tab")))</f>
        <v/>
      </c>
      <c r="I699" s="83" t="str">
        <f aca="false">IF(C699="","",C699*IF(Settings!$B$25=Settings!$C$6,1,IF(Settings!$B$25="USD",1/INDEX(Settings!$B$29:$B$40,MONTH(A699)),INDEX(Settings!$B$29:$B$40,MONTH(A699)))))</f>
        <v/>
      </c>
    </row>
    <row r="700" customFormat="false" ht="15" hidden="false" customHeight="false" outlineLevel="0" collapsed="false">
      <c r="H700" s="0" t="str">
        <f aca="false">IF(B700="","",IF(COUNTIF(Campaigns!$A$7:$A$300,B700)&gt;0,"✓",IF(N(C700)=0,"– no spend","⚠ add to Campaigns tab")))</f>
        <v/>
      </c>
      <c r="I700" s="83" t="str">
        <f aca="false">IF(C700="","",C700*IF(Settings!$B$25=Settings!$C$6,1,IF(Settings!$B$25="USD",1/INDEX(Settings!$B$29:$B$40,MONTH(A700)),INDEX(Settings!$B$29:$B$40,MONTH(A700)))))</f>
        <v/>
      </c>
    </row>
    <row r="701" customFormat="false" ht="15" hidden="false" customHeight="false" outlineLevel="0" collapsed="false">
      <c r="H701" s="0" t="str">
        <f aca="false">IF(B701="","",IF(COUNTIF(Campaigns!$A$7:$A$300,B701)&gt;0,"✓",IF(N(C701)=0,"– no spend","⚠ add to Campaigns tab")))</f>
        <v/>
      </c>
      <c r="I701" s="83" t="str">
        <f aca="false">IF(C701="","",C701*IF(Settings!$B$25=Settings!$C$6,1,IF(Settings!$B$25="USD",1/INDEX(Settings!$B$29:$B$40,MONTH(A701)),INDEX(Settings!$B$29:$B$40,MONTH(A701)))))</f>
        <v/>
      </c>
    </row>
    <row r="702" customFormat="false" ht="15" hidden="false" customHeight="false" outlineLevel="0" collapsed="false">
      <c r="H702" s="0" t="str">
        <f aca="false">IF(B702="","",IF(COUNTIF(Campaigns!$A$7:$A$300,B702)&gt;0,"✓",IF(N(C702)=0,"– no spend","⚠ add to Campaigns tab")))</f>
        <v/>
      </c>
      <c r="I702" s="83" t="str">
        <f aca="false">IF(C702="","",C702*IF(Settings!$B$25=Settings!$C$6,1,IF(Settings!$B$25="USD",1/INDEX(Settings!$B$29:$B$40,MONTH(A702)),INDEX(Settings!$B$29:$B$40,MONTH(A702)))))</f>
        <v/>
      </c>
    </row>
    <row r="703" customFormat="false" ht="15" hidden="false" customHeight="false" outlineLevel="0" collapsed="false">
      <c r="H703" s="0" t="str">
        <f aca="false">IF(B703="","",IF(COUNTIF(Campaigns!$A$7:$A$300,B703)&gt;0,"✓",IF(N(C703)=0,"– no spend","⚠ add to Campaigns tab")))</f>
        <v/>
      </c>
      <c r="I703" s="83" t="str">
        <f aca="false">IF(C703="","",C703*IF(Settings!$B$25=Settings!$C$6,1,IF(Settings!$B$25="USD",1/INDEX(Settings!$B$29:$B$40,MONTH(A703)),INDEX(Settings!$B$29:$B$40,MONTH(A703)))))</f>
        <v/>
      </c>
    </row>
    <row r="704" customFormat="false" ht="15" hidden="false" customHeight="false" outlineLevel="0" collapsed="false">
      <c r="H704" s="0" t="str">
        <f aca="false">IF(B704="","",IF(COUNTIF(Campaigns!$A$7:$A$300,B704)&gt;0,"✓",IF(N(C704)=0,"– no spend","⚠ add to Campaigns tab")))</f>
        <v/>
      </c>
      <c r="I704" s="83" t="str">
        <f aca="false">IF(C704="","",C704*IF(Settings!$B$25=Settings!$C$6,1,IF(Settings!$B$25="USD",1/INDEX(Settings!$B$29:$B$40,MONTH(A704)),INDEX(Settings!$B$29:$B$40,MONTH(A704)))))</f>
        <v/>
      </c>
    </row>
    <row r="705" customFormat="false" ht="15" hidden="false" customHeight="false" outlineLevel="0" collapsed="false">
      <c r="H705" s="0" t="str">
        <f aca="false">IF(B705="","",IF(COUNTIF(Campaigns!$A$7:$A$300,B705)&gt;0,"✓",IF(N(C705)=0,"– no spend","⚠ add to Campaigns tab")))</f>
        <v/>
      </c>
      <c r="I705" s="83" t="str">
        <f aca="false">IF(C705="","",C705*IF(Settings!$B$25=Settings!$C$6,1,IF(Settings!$B$25="USD",1/INDEX(Settings!$B$29:$B$40,MONTH(A705)),INDEX(Settings!$B$29:$B$40,MONTH(A705)))))</f>
        <v/>
      </c>
    </row>
    <row r="706" customFormat="false" ht="15" hidden="false" customHeight="false" outlineLevel="0" collapsed="false">
      <c r="H706" s="0" t="str">
        <f aca="false">IF(B706="","",IF(COUNTIF(Campaigns!$A$7:$A$300,B706)&gt;0,"✓",IF(N(C706)=0,"– no spend","⚠ add to Campaigns tab")))</f>
        <v/>
      </c>
      <c r="I706" s="83" t="str">
        <f aca="false">IF(C706="","",C706*IF(Settings!$B$25=Settings!$C$6,1,IF(Settings!$B$25="USD",1/INDEX(Settings!$B$29:$B$40,MONTH(A706)),INDEX(Settings!$B$29:$B$40,MONTH(A706)))))</f>
        <v/>
      </c>
    </row>
    <row r="707" customFormat="false" ht="15" hidden="false" customHeight="false" outlineLevel="0" collapsed="false">
      <c r="H707" s="0" t="str">
        <f aca="false">IF(B707="","",IF(COUNTIF(Campaigns!$A$7:$A$300,B707)&gt;0,"✓",IF(N(C707)=0,"– no spend","⚠ add to Campaigns tab")))</f>
        <v/>
      </c>
      <c r="I707" s="83" t="str">
        <f aca="false">IF(C707="","",C707*IF(Settings!$B$25=Settings!$C$6,1,IF(Settings!$B$25="USD",1/INDEX(Settings!$B$29:$B$40,MONTH(A707)),INDEX(Settings!$B$29:$B$40,MONTH(A707)))))</f>
        <v/>
      </c>
    </row>
    <row r="708" customFormat="false" ht="15" hidden="false" customHeight="false" outlineLevel="0" collapsed="false">
      <c r="H708" s="0" t="str">
        <f aca="false">IF(B708="","",IF(COUNTIF(Campaigns!$A$7:$A$300,B708)&gt;0,"✓",IF(N(C708)=0,"– no spend","⚠ add to Campaigns tab")))</f>
        <v/>
      </c>
      <c r="I708" s="83" t="str">
        <f aca="false">IF(C708="","",C708*IF(Settings!$B$25=Settings!$C$6,1,IF(Settings!$B$25="USD",1/INDEX(Settings!$B$29:$B$40,MONTH(A708)),INDEX(Settings!$B$29:$B$40,MONTH(A708)))))</f>
        <v/>
      </c>
    </row>
    <row r="709" customFormat="false" ht="15" hidden="false" customHeight="false" outlineLevel="0" collapsed="false">
      <c r="H709" s="0" t="str">
        <f aca="false">IF(B709="","",IF(COUNTIF(Campaigns!$A$7:$A$300,B709)&gt;0,"✓",IF(N(C709)=0,"– no spend","⚠ add to Campaigns tab")))</f>
        <v/>
      </c>
      <c r="I709" s="83" t="str">
        <f aca="false">IF(C709="","",C709*IF(Settings!$B$25=Settings!$C$6,1,IF(Settings!$B$25="USD",1/INDEX(Settings!$B$29:$B$40,MONTH(A709)),INDEX(Settings!$B$29:$B$40,MONTH(A709)))))</f>
        <v/>
      </c>
    </row>
    <row r="710" customFormat="false" ht="15" hidden="false" customHeight="false" outlineLevel="0" collapsed="false">
      <c r="H710" s="0" t="str">
        <f aca="false">IF(B710="","",IF(COUNTIF(Campaigns!$A$7:$A$300,B710)&gt;0,"✓",IF(N(C710)=0,"– no spend","⚠ add to Campaigns tab")))</f>
        <v/>
      </c>
      <c r="I710" s="83" t="str">
        <f aca="false">IF(C710="","",C710*IF(Settings!$B$25=Settings!$C$6,1,IF(Settings!$B$25="USD",1/INDEX(Settings!$B$29:$B$40,MONTH(A710)),INDEX(Settings!$B$29:$B$40,MONTH(A710)))))</f>
        <v/>
      </c>
    </row>
    <row r="711" customFormat="false" ht="15" hidden="false" customHeight="false" outlineLevel="0" collapsed="false">
      <c r="H711" s="0" t="str">
        <f aca="false">IF(B711="","",IF(COUNTIF(Campaigns!$A$7:$A$300,B711)&gt;0,"✓",IF(N(C711)=0,"– no spend","⚠ add to Campaigns tab")))</f>
        <v/>
      </c>
      <c r="I711" s="83" t="str">
        <f aca="false">IF(C711="","",C711*IF(Settings!$B$25=Settings!$C$6,1,IF(Settings!$B$25="USD",1/INDEX(Settings!$B$29:$B$40,MONTH(A711)),INDEX(Settings!$B$29:$B$40,MONTH(A711)))))</f>
        <v/>
      </c>
    </row>
    <row r="712" customFormat="false" ht="15" hidden="false" customHeight="false" outlineLevel="0" collapsed="false">
      <c r="H712" s="0" t="str">
        <f aca="false">IF(B712="","",IF(COUNTIF(Campaigns!$A$7:$A$300,B712)&gt;0,"✓",IF(N(C712)=0,"– no spend","⚠ add to Campaigns tab")))</f>
        <v/>
      </c>
      <c r="I712" s="83" t="str">
        <f aca="false">IF(C712="","",C712*IF(Settings!$B$25=Settings!$C$6,1,IF(Settings!$B$25="USD",1/INDEX(Settings!$B$29:$B$40,MONTH(A712)),INDEX(Settings!$B$29:$B$40,MONTH(A712)))))</f>
        <v/>
      </c>
    </row>
    <row r="713" customFormat="false" ht="15" hidden="false" customHeight="false" outlineLevel="0" collapsed="false">
      <c r="H713" s="0" t="str">
        <f aca="false">IF(B713="","",IF(COUNTIF(Campaigns!$A$7:$A$300,B713)&gt;0,"✓",IF(N(C713)=0,"– no spend","⚠ add to Campaigns tab")))</f>
        <v/>
      </c>
      <c r="I713" s="83" t="str">
        <f aca="false">IF(C713="","",C713*IF(Settings!$B$25=Settings!$C$6,1,IF(Settings!$B$25="USD",1/INDEX(Settings!$B$29:$B$40,MONTH(A713)),INDEX(Settings!$B$29:$B$40,MONTH(A713)))))</f>
        <v/>
      </c>
    </row>
    <row r="714" customFormat="false" ht="15" hidden="false" customHeight="false" outlineLevel="0" collapsed="false">
      <c r="H714" s="0" t="str">
        <f aca="false">IF(B714="","",IF(COUNTIF(Campaigns!$A$7:$A$300,B714)&gt;0,"✓",IF(N(C714)=0,"– no spend","⚠ add to Campaigns tab")))</f>
        <v/>
      </c>
      <c r="I714" s="83" t="str">
        <f aca="false">IF(C714="","",C714*IF(Settings!$B$25=Settings!$C$6,1,IF(Settings!$B$25="USD",1/INDEX(Settings!$B$29:$B$40,MONTH(A714)),INDEX(Settings!$B$29:$B$40,MONTH(A714)))))</f>
        <v/>
      </c>
    </row>
    <row r="715" customFormat="false" ht="15" hidden="false" customHeight="false" outlineLevel="0" collapsed="false">
      <c r="H715" s="0" t="str">
        <f aca="false">IF(B715="","",IF(COUNTIF(Campaigns!$A$7:$A$300,B715)&gt;0,"✓",IF(N(C715)=0,"– no spend","⚠ add to Campaigns tab")))</f>
        <v/>
      </c>
      <c r="I715" s="83" t="str">
        <f aca="false">IF(C715="","",C715*IF(Settings!$B$25=Settings!$C$6,1,IF(Settings!$B$25="USD",1/INDEX(Settings!$B$29:$B$40,MONTH(A715)),INDEX(Settings!$B$29:$B$40,MONTH(A715)))))</f>
        <v/>
      </c>
    </row>
    <row r="716" customFormat="false" ht="15" hidden="false" customHeight="false" outlineLevel="0" collapsed="false">
      <c r="H716" s="0" t="str">
        <f aca="false">IF(B716="","",IF(COUNTIF(Campaigns!$A$7:$A$300,B716)&gt;0,"✓",IF(N(C716)=0,"– no spend","⚠ add to Campaigns tab")))</f>
        <v/>
      </c>
      <c r="I716" s="83" t="str">
        <f aca="false">IF(C716="","",C716*IF(Settings!$B$25=Settings!$C$6,1,IF(Settings!$B$25="USD",1/INDEX(Settings!$B$29:$B$40,MONTH(A716)),INDEX(Settings!$B$29:$B$40,MONTH(A716)))))</f>
        <v/>
      </c>
    </row>
    <row r="717" customFormat="false" ht="15" hidden="false" customHeight="false" outlineLevel="0" collapsed="false">
      <c r="H717" s="0" t="str">
        <f aca="false">IF(B717="","",IF(COUNTIF(Campaigns!$A$7:$A$300,B717)&gt;0,"✓",IF(N(C717)=0,"– no spend","⚠ add to Campaigns tab")))</f>
        <v/>
      </c>
      <c r="I717" s="83" t="str">
        <f aca="false">IF(C717="","",C717*IF(Settings!$B$25=Settings!$C$6,1,IF(Settings!$B$25="USD",1/INDEX(Settings!$B$29:$B$40,MONTH(A717)),INDEX(Settings!$B$29:$B$40,MONTH(A717)))))</f>
        <v/>
      </c>
    </row>
    <row r="718" customFormat="false" ht="15" hidden="false" customHeight="false" outlineLevel="0" collapsed="false">
      <c r="H718" s="0" t="str">
        <f aca="false">IF(B718="","",IF(COUNTIF(Campaigns!$A$7:$A$300,B718)&gt;0,"✓",IF(N(C718)=0,"– no spend","⚠ add to Campaigns tab")))</f>
        <v/>
      </c>
      <c r="I718" s="83" t="str">
        <f aca="false">IF(C718="","",C718*IF(Settings!$B$25=Settings!$C$6,1,IF(Settings!$B$25="USD",1/INDEX(Settings!$B$29:$B$40,MONTH(A718)),INDEX(Settings!$B$29:$B$40,MONTH(A718)))))</f>
        <v/>
      </c>
    </row>
    <row r="719" customFormat="false" ht="15" hidden="false" customHeight="false" outlineLevel="0" collapsed="false">
      <c r="H719" s="0" t="str">
        <f aca="false">IF(B719="","",IF(COUNTIF(Campaigns!$A$7:$A$300,B719)&gt;0,"✓",IF(N(C719)=0,"– no spend","⚠ add to Campaigns tab")))</f>
        <v/>
      </c>
      <c r="I719" s="83" t="str">
        <f aca="false">IF(C719="","",C719*IF(Settings!$B$25=Settings!$C$6,1,IF(Settings!$B$25="USD",1/INDEX(Settings!$B$29:$B$40,MONTH(A719)),INDEX(Settings!$B$29:$B$40,MONTH(A719)))))</f>
        <v/>
      </c>
    </row>
    <row r="720" customFormat="false" ht="15" hidden="false" customHeight="false" outlineLevel="0" collapsed="false">
      <c r="H720" s="0" t="str">
        <f aca="false">IF(B720="","",IF(COUNTIF(Campaigns!$A$7:$A$300,B720)&gt;0,"✓",IF(N(C720)=0,"– no spend","⚠ add to Campaigns tab")))</f>
        <v/>
      </c>
      <c r="I720" s="83" t="str">
        <f aca="false">IF(C720="","",C720*IF(Settings!$B$25=Settings!$C$6,1,IF(Settings!$B$25="USD",1/INDEX(Settings!$B$29:$B$40,MONTH(A720)),INDEX(Settings!$B$29:$B$40,MONTH(A720)))))</f>
        <v/>
      </c>
    </row>
    <row r="721" customFormat="false" ht="15" hidden="false" customHeight="false" outlineLevel="0" collapsed="false">
      <c r="H721" s="0" t="str">
        <f aca="false">IF(B721="","",IF(COUNTIF(Campaigns!$A$7:$A$300,B721)&gt;0,"✓",IF(N(C721)=0,"– no spend","⚠ add to Campaigns tab")))</f>
        <v/>
      </c>
      <c r="I721" s="83" t="str">
        <f aca="false">IF(C721="","",C721*IF(Settings!$B$25=Settings!$C$6,1,IF(Settings!$B$25="USD",1/INDEX(Settings!$B$29:$B$40,MONTH(A721)),INDEX(Settings!$B$29:$B$40,MONTH(A721)))))</f>
        <v/>
      </c>
    </row>
    <row r="722" customFormat="false" ht="15" hidden="false" customHeight="false" outlineLevel="0" collapsed="false">
      <c r="H722" s="0" t="str">
        <f aca="false">IF(B722="","",IF(COUNTIF(Campaigns!$A$7:$A$300,B722)&gt;0,"✓",IF(N(C722)=0,"– no spend","⚠ add to Campaigns tab")))</f>
        <v/>
      </c>
      <c r="I722" s="83" t="str">
        <f aca="false">IF(C722="","",C722*IF(Settings!$B$25=Settings!$C$6,1,IF(Settings!$B$25="USD",1/INDEX(Settings!$B$29:$B$40,MONTH(A722)),INDEX(Settings!$B$29:$B$40,MONTH(A722)))))</f>
        <v/>
      </c>
    </row>
    <row r="723" customFormat="false" ht="15" hidden="false" customHeight="false" outlineLevel="0" collapsed="false">
      <c r="H723" s="0" t="str">
        <f aca="false">IF(B723="","",IF(COUNTIF(Campaigns!$A$7:$A$300,B723)&gt;0,"✓",IF(N(C723)=0,"– no spend","⚠ add to Campaigns tab")))</f>
        <v/>
      </c>
      <c r="I723" s="83" t="str">
        <f aca="false">IF(C723="","",C723*IF(Settings!$B$25=Settings!$C$6,1,IF(Settings!$B$25="USD",1/INDEX(Settings!$B$29:$B$40,MONTH(A723)),INDEX(Settings!$B$29:$B$40,MONTH(A723)))))</f>
        <v/>
      </c>
    </row>
    <row r="724" customFormat="false" ht="15" hidden="false" customHeight="false" outlineLevel="0" collapsed="false">
      <c r="H724" s="0" t="str">
        <f aca="false">IF(B724="","",IF(COUNTIF(Campaigns!$A$7:$A$300,B724)&gt;0,"✓",IF(N(C724)=0,"– no spend","⚠ add to Campaigns tab")))</f>
        <v/>
      </c>
      <c r="I724" s="83" t="str">
        <f aca="false">IF(C724="","",C724*IF(Settings!$B$25=Settings!$C$6,1,IF(Settings!$B$25="USD",1/INDEX(Settings!$B$29:$B$40,MONTH(A724)),INDEX(Settings!$B$29:$B$40,MONTH(A724)))))</f>
        <v/>
      </c>
    </row>
    <row r="725" customFormat="false" ht="15" hidden="false" customHeight="false" outlineLevel="0" collapsed="false">
      <c r="H725" s="0" t="str">
        <f aca="false">IF(B725="","",IF(COUNTIF(Campaigns!$A$7:$A$300,B725)&gt;0,"✓",IF(N(C725)=0,"– no spend","⚠ add to Campaigns tab")))</f>
        <v/>
      </c>
      <c r="I725" s="83" t="str">
        <f aca="false">IF(C725="","",C725*IF(Settings!$B$25=Settings!$C$6,1,IF(Settings!$B$25="USD",1/INDEX(Settings!$B$29:$B$40,MONTH(A725)),INDEX(Settings!$B$29:$B$40,MONTH(A725)))))</f>
        <v/>
      </c>
    </row>
    <row r="726" customFormat="false" ht="15" hidden="false" customHeight="false" outlineLevel="0" collapsed="false">
      <c r="H726" s="0" t="str">
        <f aca="false">IF(B726="","",IF(COUNTIF(Campaigns!$A$7:$A$300,B726)&gt;0,"✓",IF(N(C726)=0,"– no spend","⚠ add to Campaigns tab")))</f>
        <v/>
      </c>
      <c r="I726" s="83" t="str">
        <f aca="false">IF(C726="","",C726*IF(Settings!$B$25=Settings!$C$6,1,IF(Settings!$B$25="USD",1/INDEX(Settings!$B$29:$B$40,MONTH(A726)),INDEX(Settings!$B$29:$B$40,MONTH(A726)))))</f>
        <v/>
      </c>
    </row>
    <row r="727" customFormat="false" ht="15" hidden="false" customHeight="false" outlineLevel="0" collapsed="false">
      <c r="H727" s="0" t="str">
        <f aca="false">IF(B727="","",IF(COUNTIF(Campaigns!$A$7:$A$300,B727)&gt;0,"✓",IF(N(C727)=0,"– no spend","⚠ add to Campaigns tab")))</f>
        <v/>
      </c>
      <c r="I727" s="83" t="str">
        <f aca="false">IF(C727="","",C727*IF(Settings!$B$25=Settings!$C$6,1,IF(Settings!$B$25="USD",1/INDEX(Settings!$B$29:$B$40,MONTH(A727)),INDEX(Settings!$B$29:$B$40,MONTH(A727)))))</f>
        <v/>
      </c>
    </row>
    <row r="728" customFormat="false" ht="15" hidden="false" customHeight="false" outlineLevel="0" collapsed="false">
      <c r="H728" s="0" t="str">
        <f aca="false">IF(B728="","",IF(COUNTIF(Campaigns!$A$7:$A$300,B728)&gt;0,"✓",IF(N(C728)=0,"– no spend","⚠ add to Campaigns tab")))</f>
        <v/>
      </c>
      <c r="I728" s="83" t="str">
        <f aca="false">IF(C728="","",C728*IF(Settings!$B$25=Settings!$C$6,1,IF(Settings!$B$25="USD",1/INDEX(Settings!$B$29:$B$40,MONTH(A728)),INDEX(Settings!$B$29:$B$40,MONTH(A728)))))</f>
        <v/>
      </c>
    </row>
    <row r="729" customFormat="false" ht="15" hidden="false" customHeight="false" outlineLevel="0" collapsed="false">
      <c r="H729" s="0" t="str">
        <f aca="false">IF(B729="","",IF(COUNTIF(Campaigns!$A$7:$A$300,B729)&gt;0,"✓",IF(N(C729)=0,"– no spend","⚠ add to Campaigns tab")))</f>
        <v/>
      </c>
      <c r="I729" s="83" t="str">
        <f aca="false">IF(C729="","",C729*IF(Settings!$B$25=Settings!$C$6,1,IF(Settings!$B$25="USD",1/INDEX(Settings!$B$29:$B$40,MONTH(A729)),INDEX(Settings!$B$29:$B$40,MONTH(A729)))))</f>
        <v/>
      </c>
    </row>
    <row r="730" customFormat="false" ht="15" hidden="false" customHeight="false" outlineLevel="0" collapsed="false">
      <c r="H730" s="0" t="str">
        <f aca="false">IF(B730="","",IF(COUNTIF(Campaigns!$A$7:$A$300,B730)&gt;0,"✓",IF(N(C730)=0,"– no spend","⚠ add to Campaigns tab")))</f>
        <v/>
      </c>
      <c r="I730" s="83" t="str">
        <f aca="false">IF(C730="","",C730*IF(Settings!$B$25=Settings!$C$6,1,IF(Settings!$B$25="USD",1/INDEX(Settings!$B$29:$B$40,MONTH(A730)),INDEX(Settings!$B$29:$B$40,MONTH(A730)))))</f>
        <v/>
      </c>
    </row>
    <row r="731" customFormat="false" ht="15" hidden="false" customHeight="false" outlineLevel="0" collapsed="false">
      <c r="H731" s="0" t="str">
        <f aca="false">IF(B731="","",IF(COUNTIF(Campaigns!$A$7:$A$300,B731)&gt;0,"✓",IF(N(C731)=0,"– no spend","⚠ add to Campaigns tab")))</f>
        <v/>
      </c>
      <c r="I731" s="83" t="str">
        <f aca="false">IF(C731="","",C731*IF(Settings!$B$25=Settings!$C$6,1,IF(Settings!$B$25="USD",1/INDEX(Settings!$B$29:$B$40,MONTH(A731)),INDEX(Settings!$B$29:$B$40,MONTH(A731)))))</f>
        <v/>
      </c>
    </row>
    <row r="732" customFormat="false" ht="15" hidden="false" customHeight="false" outlineLevel="0" collapsed="false">
      <c r="H732" s="0" t="str">
        <f aca="false">IF(B732="","",IF(COUNTIF(Campaigns!$A$7:$A$300,B732)&gt;0,"✓",IF(N(C732)=0,"– no spend","⚠ add to Campaigns tab")))</f>
        <v/>
      </c>
      <c r="I732" s="83" t="str">
        <f aca="false">IF(C732="","",C732*IF(Settings!$B$25=Settings!$C$6,1,IF(Settings!$B$25="USD",1/INDEX(Settings!$B$29:$B$40,MONTH(A732)),INDEX(Settings!$B$29:$B$40,MONTH(A732)))))</f>
        <v/>
      </c>
    </row>
    <row r="733" customFormat="false" ht="15" hidden="false" customHeight="false" outlineLevel="0" collapsed="false">
      <c r="H733" s="0" t="str">
        <f aca="false">IF(B733="","",IF(COUNTIF(Campaigns!$A$7:$A$300,B733)&gt;0,"✓",IF(N(C733)=0,"– no spend","⚠ add to Campaigns tab")))</f>
        <v/>
      </c>
      <c r="I733" s="83" t="str">
        <f aca="false">IF(C733="","",C733*IF(Settings!$B$25=Settings!$C$6,1,IF(Settings!$B$25="USD",1/INDEX(Settings!$B$29:$B$40,MONTH(A733)),INDEX(Settings!$B$29:$B$40,MONTH(A733)))))</f>
        <v/>
      </c>
    </row>
    <row r="734" customFormat="false" ht="15" hidden="false" customHeight="false" outlineLevel="0" collapsed="false">
      <c r="H734" s="0" t="str">
        <f aca="false">IF(B734="","",IF(COUNTIF(Campaigns!$A$7:$A$300,B734)&gt;0,"✓",IF(N(C734)=0,"– no spend","⚠ add to Campaigns tab")))</f>
        <v/>
      </c>
      <c r="I734" s="83" t="str">
        <f aca="false">IF(C734="","",C734*IF(Settings!$B$25=Settings!$C$6,1,IF(Settings!$B$25="USD",1/INDEX(Settings!$B$29:$B$40,MONTH(A734)),INDEX(Settings!$B$29:$B$40,MONTH(A734)))))</f>
        <v/>
      </c>
    </row>
    <row r="735" customFormat="false" ht="15" hidden="false" customHeight="false" outlineLevel="0" collapsed="false">
      <c r="H735" s="0" t="str">
        <f aca="false">IF(B735="","",IF(COUNTIF(Campaigns!$A$7:$A$300,B735)&gt;0,"✓",IF(N(C735)=0,"– no spend","⚠ add to Campaigns tab")))</f>
        <v/>
      </c>
      <c r="I735" s="83" t="str">
        <f aca="false">IF(C735="","",C735*IF(Settings!$B$25=Settings!$C$6,1,IF(Settings!$B$25="USD",1/INDEX(Settings!$B$29:$B$40,MONTH(A735)),INDEX(Settings!$B$29:$B$40,MONTH(A735)))))</f>
        <v/>
      </c>
    </row>
    <row r="736" customFormat="false" ht="15" hidden="false" customHeight="false" outlineLevel="0" collapsed="false">
      <c r="H736" s="0" t="str">
        <f aca="false">IF(B736="","",IF(COUNTIF(Campaigns!$A$7:$A$300,B736)&gt;0,"✓",IF(N(C736)=0,"– no spend","⚠ add to Campaigns tab")))</f>
        <v/>
      </c>
      <c r="I736" s="83" t="str">
        <f aca="false">IF(C736="","",C736*IF(Settings!$B$25=Settings!$C$6,1,IF(Settings!$B$25="USD",1/INDEX(Settings!$B$29:$B$40,MONTH(A736)),INDEX(Settings!$B$29:$B$40,MONTH(A736)))))</f>
        <v/>
      </c>
    </row>
    <row r="737" customFormat="false" ht="15" hidden="false" customHeight="false" outlineLevel="0" collapsed="false">
      <c r="H737" s="0" t="str">
        <f aca="false">IF(B737="","",IF(COUNTIF(Campaigns!$A$7:$A$300,B737)&gt;0,"✓",IF(N(C737)=0,"– no spend","⚠ add to Campaigns tab")))</f>
        <v/>
      </c>
      <c r="I737" s="83" t="str">
        <f aca="false">IF(C737="","",C737*IF(Settings!$B$25=Settings!$C$6,1,IF(Settings!$B$25="USD",1/INDEX(Settings!$B$29:$B$40,MONTH(A737)),INDEX(Settings!$B$29:$B$40,MONTH(A737)))))</f>
        <v/>
      </c>
    </row>
    <row r="738" customFormat="false" ht="15" hidden="false" customHeight="false" outlineLevel="0" collapsed="false">
      <c r="H738" s="0" t="str">
        <f aca="false">IF(B738="","",IF(COUNTIF(Campaigns!$A$7:$A$300,B738)&gt;0,"✓",IF(N(C738)=0,"– no spend","⚠ add to Campaigns tab")))</f>
        <v/>
      </c>
      <c r="I738" s="83" t="str">
        <f aca="false">IF(C738="","",C738*IF(Settings!$B$25=Settings!$C$6,1,IF(Settings!$B$25="USD",1/INDEX(Settings!$B$29:$B$40,MONTH(A738)),INDEX(Settings!$B$29:$B$40,MONTH(A738)))))</f>
        <v/>
      </c>
    </row>
    <row r="739" customFormat="false" ht="15" hidden="false" customHeight="false" outlineLevel="0" collapsed="false">
      <c r="H739" s="0" t="str">
        <f aca="false">IF(B739="","",IF(COUNTIF(Campaigns!$A$7:$A$300,B739)&gt;0,"✓",IF(N(C739)=0,"– no spend","⚠ add to Campaigns tab")))</f>
        <v/>
      </c>
      <c r="I739" s="83" t="str">
        <f aca="false">IF(C739="","",C739*IF(Settings!$B$25=Settings!$C$6,1,IF(Settings!$B$25="USD",1/INDEX(Settings!$B$29:$B$40,MONTH(A739)),INDEX(Settings!$B$29:$B$40,MONTH(A739)))))</f>
        <v/>
      </c>
    </row>
    <row r="740" customFormat="false" ht="15" hidden="false" customHeight="false" outlineLevel="0" collapsed="false">
      <c r="H740" s="0" t="str">
        <f aca="false">IF(B740="","",IF(COUNTIF(Campaigns!$A$7:$A$300,B740)&gt;0,"✓",IF(N(C740)=0,"– no spend","⚠ add to Campaigns tab")))</f>
        <v/>
      </c>
      <c r="I740" s="83" t="str">
        <f aca="false">IF(C740="","",C740*IF(Settings!$B$25=Settings!$C$6,1,IF(Settings!$B$25="USD",1/INDEX(Settings!$B$29:$B$40,MONTH(A740)),INDEX(Settings!$B$29:$B$40,MONTH(A740)))))</f>
        <v/>
      </c>
    </row>
    <row r="741" customFormat="false" ht="15" hidden="false" customHeight="false" outlineLevel="0" collapsed="false">
      <c r="H741" s="0" t="str">
        <f aca="false">IF(B741="","",IF(COUNTIF(Campaigns!$A$7:$A$300,B741)&gt;0,"✓",IF(N(C741)=0,"– no spend","⚠ add to Campaigns tab")))</f>
        <v/>
      </c>
      <c r="I741" s="83" t="str">
        <f aca="false">IF(C741="","",C741*IF(Settings!$B$25=Settings!$C$6,1,IF(Settings!$B$25="USD",1/INDEX(Settings!$B$29:$B$40,MONTH(A741)),INDEX(Settings!$B$29:$B$40,MONTH(A741)))))</f>
        <v/>
      </c>
    </row>
    <row r="742" customFormat="false" ht="15" hidden="false" customHeight="false" outlineLevel="0" collapsed="false">
      <c r="H742" s="0" t="str">
        <f aca="false">IF(B742="","",IF(COUNTIF(Campaigns!$A$7:$A$300,B742)&gt;0,"✓",IF(N(C742)=0,"– no spend","⚠ add to Campaigns tab")))</f>
        <v/>
      </c>
      <c r="I742" s="83" t="str">
        <f aca="false">IF(C742="","",C742*IF(Settings!$B$25=Settings!$C$6,1,IF(Settings!$B$25="USD",1/INDEX(Settings!$B$29:$B$40,MONTH(A742)),INDEX(Settings!$B$29:$B$40,MONTH(A742)))))</f>
        <v/>
      </c>
    </row>
    <row r="743" customFormat="false" ht="15" hidden="false" customHeight="false" outlineLevel="0" collapsed="false">
      <c r="H743" s="0" t="str">
        <f aca="false">IF(B743="","",IF(COUNTIF(Campaigns!$A$7:$A$300,B743)&gt;0,"✓",IF(N(C743)=0,"– no spend","⚠ add to Campaigns tab")))</f>
        <v/>
      </c>
      <c r="I743" s="83" t="str">
        <f aca="false">IF(C743="","",C743*IF(Settings!$B$25=Settings!$C$6,1,IF(Settings!$B$25="USD",1/INDEX(Settings!$B$29:$B$40,MONTH(A743)),INDEX(Settings!$B$29:$B$40,MONTH(A743)))))</f>
        <v/>
      </c>
    </row>
    <row r="744" customFormat="false" ht="15" hidden="false" customHeight="false" outlineLevel="0" collapsed="false">
      <c r="H744" s="0" t="str">
        <f aca="false">IF(B744="","",IF(COUNTIF(Campaigns!$A$7:$A$300,B744)&gt;0,"✓",IF(N(C744)=0,"– no spend","⚠ add to Campaigns tab")))</f>
        <v/>
      </c>
      <c r="I744" s="83" t="str">
        <f aca="false">IF(C744="","",C744*IF(Settings!$B$25=Settings!$C$6,1,IF(Settings!$B$25="USD",1/INDEX(Settings!$B$29:$B$40,MONTH(A744)),INDEX(Settings!$B$29:$B$40,MONTH(A744)))))</f>
        <v/>
      </c>
    </row>
    <row r="745" customFormat="false" ht="15" hidden="false" customHeight="false" outlineLevel="0" collapsed="false">
      <c r="H745" s="0" t="str">
        <f aca="false">IF(B745="","",IF(COUNTIF(Campaigns!$A$7:$A$300,B745)&gt;0,"✓",IF(N(C745)=0,"– no spend","⚠ add to Campaigns tab")))</f>
        <v/>
      </c>
      <c r="I745" s="83" t="str">
        <f aca="false">IF(C745="","",C745*IF(Settings!$B$25=Settings!$C$6,1,IF(Settings!$B$25="USD",1/INDEX(Settings!$B$29:$B$40,MONTH(A745)),INDEX(Settings!$B$29:$B$40,MONTH(A745)))))</f>
        <v/>
      </c>
    </row>
    <row r="746" customFormat="false" ht="15" hidden="false" customHeight="false" outlineLevel="0" collapsed="false">
      <c r="H746" s="0" t="str">
        <f aca="false">IF(B746="","",IF(COUNTIF(Campaigns!$A$7:$A$300,B746)&gt;0,"✓",IF(N(C746)=0,"– no spend","⚠ add to Campaigns tab")))</f>
        <v/>
      </c>
      <c r="I746" s="83" t="str">
        <f aca="false">IF(C746="","",C746*IF(Settings!$B$25=Settings!$C$6,1,IF(Settings!$B$25="USD",1/INDEX(Settings!$B$29:$B$40,MONTH(A746)),INDEX(Settings!$B$29:$B$40,MONTH(A746)))))</f>
        <v/>
      </c>
    </row>
    <row r="747" customFormat="false" ht="15" hidden="false" customHeight="false" outlineLevel="0" collapsed="false">
      <c r="H747" s="0" t="str">
        <f aca="false">IF(B747="","",IF(COUNTIF(Campaigns!$A$7:$A$300,B747)&gt;0,"✓",IF(N(C747)=0,"– no spend","⚠ add to Campaigns tab")))</f>
        <v/>
      </c>
      <c r="I747" s="83" t="str">
        <f aca="false">IF(C747="","",C747*IF(Settings!$B$25=Settings!$C$6,1,IF(Settings!$B$25="USD",1/INDEX(Settings!$B$29:$B$40,MONTH(A747)),INDEX(Settings!$B$29:$B$40,MONTH(A747)))))</f>
        <v/>
      </c>
    </row>
    <row r="748" customFormat="false" ht="15" hidden="false" customHeight="false" outlineLevel="0" collapsed="false">
      <c r="H748" s="0" t="str">
        <f aca="false">IF(B748="","",IF(COUNTIF(Campaigns!$A$7:$A$300,B748)&gt;0,"✓",IF(N(C748)=0,"– no spend","⚠ add to Campaigns tab")))</f>
        <v/>
      </c>
      <c r="I748" s="83" t="str">
        <f aca="false">IF(C748="","",C748*IF(Settings!$B$25=Settings!$C$6,1,IF(Settings!$B$25="USD",1/INDEX(Settings!$B$29:$B$40,MONTH(A748)),INDEX(Settings!$B$29:$B$40,MONTH(A748)))))</f>
        <v/>
      </c>
    </row>
    <row r="749" customFormat="false" ht="15" hidden="false" customHeight="false" outlineLevel="0" collapsed="false">
      <c r="H749" s="0" t="str">
        <f aca="false">IF(B749="","",IF(COUNTIF(Campaigns!$A$7:$A$300,B749)&gt;0,"✓",IF(N(C749)=0,"– no spend","⚠ add to Campaigns tab")))</f>
        <v/>
      </c>
      <c r="I749" s="83" t="str">
        <f aca="false">IF(C749="","",C749*IF(Settings!$B$25=Settings!$C$6,1,IF(Settings!$B$25="USD",1/INDEX(Settings!$B$29:$B$40,MONTH(A749)),INDEX(Settings!$B$29:$B$40,MONTH(A749)))))</f>
        <v/>
      </c>
    </row>
    <row r="750" customFormat="false" ht="15" hidden="false" customHeight="false" outlineLevel="0" collapsed="false">
      <c r="H750" s="0" t="str">
        <f aca="false">IF(B750="","",IF(COUNTIF(Campaigns!$A$7:$A$300,B750)&gt;0,"✓",IF(N(C750)=0,"– no spend","⚠ add to Campaigns tab")))</f>
        <v/>
      </c>
      <c r="I750" s="83" t="str">
        <f aca="false">IF(C750="","",C750*IF(Settings!$B$25=Settings!$C$6,1,IF(Settings!$B$25="USD",1/INDEX(Settings!$B$29:$B$40,MONTH(A750)),INDEX(Settings!$B$29:$B$40,MONTH(A750)))))</f>
        <v/>
      </c>
    </row>
    <row r="751" customFormat="false" ht="15" hidden="false" customHeight="false" outlineLevel="0" collapsed="false">
      <c r="H751" s="0" t="str">
        <f aca="false">IF(B751="","",IF(COUNTIF(Campaigns!$A$7:$A$300,B751)&gt;0,"✓",IF(N(C751)=0,"– no spend","⚠ add to Campaigns tab")))</f>
        <v/>
      </c>
      <c r="I751" s="83" t="str">
        <f aca="false">IF(C751="","",C751*IF(Settings!$B$25=Settings!$C$6,1,IF(Settings!$B$25="USD",1/INDEX(Settings!$B$29:$B$40,MONTH(A751)),INDEX(Settings!$B$29:$B$40,MONTH(A751)))))</f>
        <v/>
      </c>
    </row>
    <row r="752" customFormat="false" ht="15" hidden="false" customHeight="false" outlineLevel="0" collapsed="false">
      <c r="H752" s="0" t="str">
        <f aca="false">IF(B752="","",IF(COUNTIF(Campaigns!$A$7:$A$300,B752)&gt;0,"✓",IF(N(C752)=0,"– no spend","⚠ add to Campaigns tab")))</f>
        <v/>
      </c>
      <c r="I752" s="83" t="str">
        <f aca="false">IF(C752="","",C752*IF(Settings!$B$25=Settings!$C$6,1,IF(Settings!$B$25="USD",1/INDEX(Settings!$B$29:$B$40,MONTH(A752)),INDEX(Settings!$B$29:$B$40,MONTH(A752)))))</f>
        <v/>
      </c>
    </row>
    <row r="753" customFormat="false" ht="15" hidden="false" customHeight="false" outlineLevel="0" collapsed="false">
      <c r="H753" s="0" t="str">
        <f aca="false">IF(B753="","",IF(COUNTIF(Campaigns!$A$7:$A$300,B753)&gt;0,"✓",IF(N(C753)=0,"– no spend","⚠ add to Campaigns tab")))</f>
        <v/>
      </c>
      <c r="I753" s="83" t="str">
        <f aca="false">IF(C753="","",C753*IF(Settings!$B$25=Settings!$C$6,1,IF(Settings!$B$25="USD",1/INDEX(Settings!$B$29:$B$40,MONTH(A753)),INDEX(Settings!$B$29:$B$40,MONTH(A753)))))</f>
        <v/>
      </c>
    </row>
    <row r="754" customFormat="false" ht="15" hidden="false" customHeight="false" outlineLevel="0" collapsed="false">
      <c r="H754" s="0" t="str">
        <f aca="false">IF(B754="","",IF(COUNTIF(Campaigns!$A$7:$A$300,B754)&gt;0,"✓",IF(N(C754)=0,"– no spend","⚠ add to Campaigns tab")))</f>
        <v/>
      </c>
      <c r="I754" s="83" t="str">
        <f aca="false">IF(C754="","",C754*IF(Settings!$B$25=Settings!$C$6,1,IF(Settings!$B$25="USD",1/INDEX(Settings!$B$29:$B$40,MONTH(A754)),INDEX(Settings!$B$29:$B$40,MONTH(A754)))))</f>
        <v/>
      </c>
    </row>
    <row r="755" customFormat="false" ht="15" hidden="false" customHeight="false" outlineLevel="0" collapsed="false">
      <c r="H755" s="0" t="str">
        <f aca="false">IF(B755="","",IF(COUNTIF(Campaigns!$A$7:$A$300,B755)&gt;0,"✓",IF(N(C755)=0,"– no spend","⚠ add to Campaigns tab")))</f>
        <v/>
      </c>
      <c r="I755" s="83" t="str">
        <f aca="false">IF(C755="","",C755*IF(Settings!$B$25=Settings!$C$6,1,IF(Settings!$B$25="USD",1/INDEX(Settings!$B$29:$B$40,MONTH(A755)),INDEX(Settings!$B$29:$B$40,MONTH(A755)))))</f>
        <v/>
      </c>
    </row>
    <row r="756" customFormat="false" ht="15" hidden="false" customHeight="false" outlineLevel="0" collapsed="false">
      <c r="H756" s="0" t="str">
        <f aca="false">IF(B756="","",IF(COUNTIF(Campaigns!$A$7:$A$300,B756)&gt;0,"✓",IF(N(C756)=0,"– no spend","⚠ add to Campaigns tab")))</f>
        <v/>
      </c>
      <c r="I756" s="83" t="str">
        <f aca="false">IF(C756="","",C756*IF(Settings!$B$25=Settings!$C$6,1,IF(Settings!$B$25="USD",1/INDEX(Settings!$B$29:$B$40,MONTH(A756)),INDEX(Settings!$B$29:$B$40,MONTH(A756)))))</f>
        <v/>
      </c>
    </row>
    <row r="757" customFormat="false" ht="15" hidden="false" customHeight="false" outlineLevel="0" collapsed="false">
      <c r="H757" s="0" t="str">
        <f aca="false">IF(B757="","",IF(COUNTIF(Campaigns!$A$7:$A$300,B757)&gt;0,"✓",IF(N(C757)=0,"– no spend","⚠ add to Campaigns tab")))</f>
        <v/>
      </c>
      <c r="I757" s="83" t="str">
        <f aca="false">IF(C757="","",C757*IF(Settings!$B$25=Settings!$C$6,1,IF(Settings!$B$25="USD",1/INDEX(Settings!$B$29:$B$40,MONTH(A757)),INDEX(Settings!$B$29:$B$40,MONTH(A757)))))</f>
        <v/>
      </c>
    </row>
    <row r="758" customFormat="false" ht="15" hidden="false" customHeight="false" outlineLevel="0" collapsed="false">
      <c r="H758" s="0" t="str">
        <f aca="false">IF(B758="","",IF(COUNTIF(Campaigns!$A$7:$A$300,B758)&gt;0,"✓",IF(N(C758)=0,"– no spend","⚠ add to Campaigns tab")))</f>
        <v/>
      </c>
      <c r="I758" s="83" t="str">
        <f aca="false">IF(C758="","",C758*IF(Settings!$B$25=Settings!$C$6,1,IF(Settings!$B$25="USD",1/INDEX(Settings!$B$29:$B$40,MONTH(A758)),INDEX(Settings!$B$29:$B$40,MONTH(A758)))))</f>
        <v/>
      </c>
    </row>
    <row r="759" customFormat="false" ht="15" hidden="false" customHeight="false" outlineLevel="0" collapsed="false">
      <c r="H759" s="0" t="str">
        <f aca="false">IF(B759="","",IF(COUNTIF(Campaigns!$A$7:$A$300,B759)&gt;0,"✓",IF(N(C759)=0,"– no spend","⚠ add to Campaigns tab")))</f>
        <v/>
      </c>
      <c r="I759" s="83" t="str">
        <f aca="false">IF(C759="","",C759*IF(Settings!$B$25=Settings!$C$6,1,IF(Settings!$B$25="USD",1/INDEX(Settings!$B$29:$B$40,MONTH(A759)),INDEX(Settings!$B$29:$B$40,MONTH(A759)))))</f>
        <v/>
      </c>
    </row>
    <row r="760" customFormat="false" ht="15" hidden="false" customHeight="false" outlineLevel="0" collapsed="false">
      <c r="H760" s="0" t="str">
        <f aca="false">IF(B760="","",IF(COUNTIF(Campaigns!$A$7:$A$300,B760)&gt;0,"✓",IF(N(C760)=0,"– no spend","⚠ add to Campaigns tab")))</f>
        <v/>
      </c>
      <c r="I760" s="83" t="str">
        <f aca="false">IF(C760="","",C760*IF(Settings!$B$25=Settings!$C$6,1,IF(Settings!$B$25="USD",1/INDEX(Settings!$B$29:$B$40,MONTH(A760)),INDEX(Settings!$B$29:$B$40,MONTH(A760)))))</f>
        <v/>
      </c>
    </row>
    <row r="761" customFormat="false" ht="15" hidden="false" customHeight="false" outlineLevel="0" collapsed="false">
      <c r="H761" s="0" t="str">
        <f aca="false">IF(B761="","",IF(COUNTIF(Campaigns!$A$7:$A$300,B761)&gt;0,"✓",IF(N(C761)=0,"– no spend","⚠ add to Campaigns tab")))</f>
        <v/>
      </c>
      <c r="I761" s="83" t="str">
        <f aca="false">IF(C761="","",C761*IF(Settings!$B$25=Settings!$C$6,1,IF(Settings!$B$25="USD",1/INDEX(Settings!$B$29:$B$40,MONTH(A761)),INDEX(Settings!$B$29:$B$40,MONTH(A761)))))</f>
        <v/>
      </c>
    </row>
    <row r="762" customFormat="false" ht="15" hidden="false" customHeight="false" outlineLevel="0" collapsed="false">
      <c r="H762" s="0" t="str">
        <f aca="false">IF(B762="","",IF(COUNTIF(Campaigns!$A$7:$A$300,B762)&gt;0,"✓",IF(N(C762)=0,"– no spend","⚠ add to Campaigns tab")))</f>
        <v/>
      </c>
      <c r="I762" s="83" t="str">
        <f aca="false">IF(C762="","",C762*IF(Settings!$B$25=Settings!$C$6,1,IF(Settings!$B$25="USD",1/INDEX(Settings!$B$29:$B$40,MONTH(A762)),INDEX(Settings!$B$29:$B$40,MONTH(A762)))))</f>
        <v/>
      </c>
    </row>
    <row r="763" customFormat="false" ht="15" hidden="false" customHeight="false" outlineLevel="0" collapsed="false">
      <c r="H763" s="0" t="str">
        <f aca="false">IF(B763="","",IF(COUNTIF(Campaigns!$A$7:$A$300,B763)&gt;0,"✓",IF(N(C763)=0,"– no spend","⚠ add to Campaigns tab")))</f>
        <v/>
      </c>
      <c r="I763" s="83" t="str">
        <f aca="false">IF(C763="","",C763*IF(Settings!$B$25=Settings!$C$6,1,IF(Settings!$B$25="USD",1/INDEX(Settings!$B$29:$B$40,MONTH(A763)),INDEX(Settings!$B$29:$B$40,MONTH(A763)))))</f>
        <v/>
      </c>
    </row>
    <row r="764" customFormat="false" ht="15" hidden="false" customHeight="false" outlineLevel="0" collapsed="false">
      <c r="H764" s="0" t="str">
        <f aca="false">IF(B764="","",IF(COUNTIF(Campaigns!$A$7:$A$300,B764)&gt;0,"✓",IF(N(C764)=0,"– no spend","⚠ add to Campaigns tab")))</f>
        <v/>
      </c>
      <c r="I764" s="83" t="str">
        <f aca="false">IF(C764="","",C764*IF(Settings!$B$25=Settings!$C$6,1,IF(Settings!$B$25="USD",1/INDEX(Settings!$B$29:$B$40,MONTH(A764)),INDEX(Settings!$B$29:$B$40,MONTH(A764)))))</f>
        <v/>
      </c>
    </row>
    <row r="765" customFormat="false" ht="15" hidden="false" customHeight="false" outlineLevel="0" collapsed="false">
      <c r="H765" s="0" t="str">
        <f aca="false">IF(B765="","",IF(COUNTIF(Campaigns!$A$7:$A$300,B765)&gt;0,"✓",IF(N(C765)=0,"– no spend","⚠ add to Campaigns tab")))</f>
        <v/>
      </c>
      <c r="I765" s="83" t="str">
        <f aca="false">IF(C765="","",C765*IF(Settings!$B$25=Settings!$C$6,1,IF(Settings!$B$25="USD",1/INDEX(Settings!$B$29:$B$40,MONTH(A765)),INDEX(Settings!$B$29:$B$40,MONTH(A765)))))</f>
        <v/>
      </c>
    </row>
    <row r="766" customFormat="false" ht="15" hidden="false" customHeight="false" outlineLevel="0" collapsed="false">
      <c r="H766" s="0" t="str">
        <f aca="false">IF(B766="","",IF(COUNTIF(Campaigns!$A$7:$A$300,B766)&gt;0,"✓",IF(N(C766)=0,"– no spend","⚠ add to Campaigns tab")))</f>
        <v/>
      </c>
      <c r="I766" s="83" t="str">
        <f aca="false">IF(C766="","",C766*IF(Settings!$B$25=Settings!$C$6,1,IF(Settings!$B$25="USD",1/INDEX(Settings!$B$29:$B$40,MONTH(A766)),INDEX(Settings!$B$29:$B$40,MONTH(A766)))))</f>
        <v/>
      </c>
    </row>
    <row r="767" customFormat="false" ht="15" hidden="false" customHeight="false" outlineLevel="0" collapsed="false">
      <c r="H767" s="0" t="str">
        <f aca="false">IF(B767="","",IF(COUNTIF(Campaigns!$A$7:$A$300,B767)&gt;0,"✓",IF(N(C767)=0,"– no spend","⚠ add to Campaigns tab")))</f>
        <v/>
      </c>
      <c r="I767" s="83" t="str">
        <f aca="false">IF(C767="","",C767*IF(Settings!$B$25=Settings!$C$6,1,IF(Settings!$B$25="USD",1/INDEX(Settings!$B$29:$B$40,MONTH(A767)),INDEX(Settings!$B$29:$B$40,MONTH(A767)))))</f>
        <v/>
      </c>
    </row>
    <row r="768" customFormat="false" ht="15" hidden="false" customHeight="false" outlineLevel="0" collapsed="false">
      <c r="H768" s="0" t="str">
        <f aca="false">IF(B768="","",IF(COUNTIF(Campaigns!$A$7:$A$300,B768)&gt;0,"✓",IF(N(C768)=0,"– no spend","⚠ add to Campaigns tab")))</f>
        <v/>
      </c>
      <c r="I768" s="83" t="str">
        <f aca="false">IF(C768="","",C768*IF(Settings!$B$25=Settings!$C$6,1,IF(Settings!$B$25="USD",1/INDEX(Settings!$B$29:$B$40,MONTH(A768)),INDEX(Settings!$B$29:$B$40,MONTH(A768)))))</f>
        <v/>
      </c>
    </row>
    <row r="769" customFormat="false" ht="15" hidden="false" customHeight="false" outlineLevel="0" collapsed="false">
      <c r="H769" s="0" t="str">
        <f aca="false">IF(B769="","",IF(COUNTIF(Campaigns!$A$7:$A$300,B769)&gt;0,"✓",IF(N(C769)=0,"– no spend","⚠ add to Campaigns tab")))</f>
        <v/>
      </c>
      <c r="I769" s="83" t="str">
        <f aca="false">IF(C769="","",C769*IF(Settings!$B$25=Settings!$C$6,1,IF(Settings!$B$25="USD",1/INDEX(Settings!$B$29:$B$40,MONTH(A769)),INDEX(Settings!$B$29:$B$40,MONTH(A769)))))</f>
        <v/>
      </c>
    </row>
    <row r="770" customFormat="false" ht="15" hidden="false" customHeight="false" outlineLevel="0" collapsed="false">
      <c r="H770" s="0" t="str">
        <f aca="false">IF(B770="","",IF(COUNTIF(Campaigns!$A$7:$A$300,B770)&gt;0,"✓",IF(N(C770)=0,"– no spend","⚠ add to Campaigns tab")))</f>
        <v/>
      </c>
      <c r="I770" s="83" t="str">
        <f aca="false">IF(C770="","",C770*IF(Settings!$B$25=Settings!$C$6,1,IF(Settings!$B$25="USD",1/INDEX(Settings!$B$29:$B$40,MONTH(A770)),INDEX(Settings!$B$29:$B$40,MONTH(A770)))))</f>
        <v/>
      </c>
    </row>
    <row r="771" customFormat="false" ht="15" hidden="false" customHeight="false" outlineLevel="0" collapsed="false">
      <c r="H771" s="0" t="str">
        <f aca="false">IF(B771="","",IF(COUNTIF(Campaigns!$A$7:$A$300,B771)&gt;0,"✓",IF(N(C771)=0,"– no spend","⚠ add to Campaigns tab")))</f>
        <v/>
      </c>
      <c r="I771" s="83" t="str">
        <f aca="false">IF(C771="","",C771*IF(Settings!$B$25=Settings!$C$6,1,IF(Settings!$B$25="USD",1/INDEX(Settings!$B$29:$B$40,MONTH(A771)),INDEX(Settings!$B$29:$B$40,MONTH(A771)))))</f>
        <v/>
      </c>
    </row>
    <row r="772" customFormat="false" ht="15" hidden="false" customHeight="false" outlineLevel="0" collapsed="false">
      <c r="H772" s="0" t="str">
        <f aca="false">IF(B772="","",IF(COUNTIF(Campaigns!$A$7:$A$300,B772)&gt;0,"✓",IF(N(C772)=0,"– no spend","⚠ add to Campaigns tab")))</f>
        <v/>
      </c>
      <c r="I772" s="83" t="str">
        <f aca="false">IF(C772="","",C772*IF(Settings!$B$25=Settings!$C$6,1,IF(Settings!$B$25="USD",1/INDEX(Settings!$B$29:$B$40,MONTH(A772)),INDEX(Settings!$B$29:$B$40,MONTH(A772)))))</f>
        <v/>
      </c>
    </row>
    <row r="773" customFormat="false" ht="15" hidden="false" customHeight="false" outlineLevel="0" collapsed="false">
      <c r="H773" s="0" t="str">
        <f aca="false">IF(B773="","",IF(COUNTIF(Campaigns!$A$7:$A$300,B773)&gt;0,"✓",IF(N(C773)=0,"– no spend","⚠ add to Campaigns tab")))</f>
        <v/>
      </c>
      <c r="I773" s="83" t="str">
        <f aca="false">IF(C773="","",C773*IF(Settings!$B$25=Settings!$C$6,1,IF(Settings!$B$25="USD",1/INDEX(Settings!$B$29:$B$40,MONTH(A773)),INDEX(Settings!$B$29:$B$40,MONTH(A773)))))</f>
        <v/>
      </c>
    </row>
    <row r="774" customFormat="false" ht="15" hidden="false" customHeight="false" outlineLevel="0" collapsed="false">
      <c r="H774" s="0" t="str">
        <f aca="false">IF(B774="","",IF(COUNTIF(Campaigns!$A$7:$A$300,B774)&gt;0,"✓",IF(N(C774)=0,"– no spend","⚠ add to Campaigns tab")))</f>
        <v/>
      </c>
      <c r="I774" s="83" t="str">
        <f aca="false">IF(C774="","",C774*IF(Settings!$B$25=Settings!$C$6,1,IF(Settings!$B$25="USD",1/INDEX(Settings!$B$29:$B$40,MONTH(A774)),INDEX(Settings!$B$29:$B$40,MONTH(A774)))))</f>
        <v/>
      </c>
    </row>
    <row r="775" customFormat="false" ht="15" hidden="false" customHeight="false" outlineLevel="0" collapsed="false">
      <c r="H775" s="0" t="str">
        <f aca="false">IF(B775="","",IF(COUNTIF(Campaigns!$A$7:$A$300,B775)&gt;0,"✓",IF(N(C775)=0,"– no spend","⚠ add to Campaigns tab")))</f>
        <v/>
      </c>
      <c r="I775" s="83" t="str">
        <f aca="false">IF(C775="","",C775*IF(Settings!$B$25=Settings!$C$6,1,IF(Settings!$B$25="USD",1/INDEX(Settings!$B$29:$B$40,MONTH(A775)),INDEX(Settings!$B$29:$B$40,MONTH(A775)))))</f>
        <v/>
      </c>
    </row>
    <row r="776" customFormat="false" ht="15" hidden="false" customHeight="false" outlineLevel="0" collapsed="false">
      <c r="H776" s="0" t="str">
        <f aca="false">IF(B776="","",IF(COUNTIF(Campaigns!$A$7:$A$300,B776)&gt;0,"✓",IF(N(C776)=0,"– no spend","⚠ add to Campaigns tab")))</f>
        <v/>
      </c>
      <c r="I776" s="83" t="str">
        <f aca="false">IF(C776="","",C776*IF(Settings!$B$25=Settings!$C$6,1,IF(Settings!$B$25="USD",1/INDEX(Settings!$B$29:$B$40,MONTH(A776)),INDEX(Settings!$B$29:$B$40,MONTH(A776)))))</f>
        <v/>
      </c>
    </row>
    <row r="777" customFormat="false" ht="15" hidden="false" customHeight="false" outlineLevel="0" collapsed="false">
      <c r="H777" s="0" t="str">
        <f aca="false">IF(B777="","",IF(COUNTIF(Campaigns!$A$7:$A$300,B777)&gt;0,"✓",IF(N(C777)=0,"– no spend","⚠ add to Campaigns tab")))</f>
        <v/>
      </c>
      <c r="I777" s="83" t="str">
        <f aca="false">IF(C777="","",C777*IF(Settings!$B$25=Settings!$C$6,1,IF(Settings!$B$25="USD",1/INDEX(Settings!$B$29:$B$40,MONTH(A777)),INDEX(Settings!$B$29:$B$40,MONTH(A777)))))</f>
        <v/>
      </c>
    </row>
    <row r="778" customFormat="false" ht="15" hidden="false" customHeight="false" outlineLevel="0" collapsed="false">
      <c r="H778" s="0" t="str">
        <f aca="false">IF(B778="","",IF(COUNTIF(Campaigns!$A$7:$A$300,B778)&gt;0,"✓",IF(N(C778)=0,"– no spend","⚠ add to Campaigns tab")))</f>
        <v/>
      </c>
      <c r="I778" s="83" t="str">
        <f aca="false">IF(C778="","",C778*IF(Settings!$B$25=Settings!$C$6,1,IF(Settings!$B$25="USD",1/INDEX(Settings!$B$29:$B$40,MONTH(A778)),INDEX(Settings!$B$29:$B$40,MONTH(A778)))))</f>
        <v/>
      </c>
    </row>
    <row r="779" customFormat="false" ht="15" hidden="false" customHeight="false" outlineLevel="0" collapsed="false">
      <c r="H779" s="0" t="str">
        <f aca="false">IF(B779="","",IF(COUNTIF(Campaigns!$A$7:$A$300,B779)&gt;0,"✓",IF(N(C779)=0,"– no spend","⚠ add to Campaigns tab")))</f>
        <v/>
      </c>
      <c r="I779" s="83" t="str">
        <f aca="false">IF(C779="","",C779*IF(Settings!$B$25=Settings!$C$6,1,IF(Settings!$B$25="USD",1/INDEX(Settings!$B$29:$B$40,MONTH(A779)),INDEX(Settings!$B$29:$B$40,MONTH(A779)))))</f>
        <v/>
      </c>
    </row>
    <row r="780" customFormat="false" ht="15" hidden="false" customHeight="false" outlineLevel="0" collapsed="false">
      <c r="H780" s="0" t="str">
        <f aca="false">IF(B780="","",IF(COUNTIF(Campaigns!$A$7:$A$300,B780)&gt;0,"✓",IF(N(C780)=0,"– no spend","⚠ add to Campaigns tab")))</f>
        <v/>
      </c>
      <c r="I780" s="83" t="str">
        <f aca="false">IF(C780="","",C780*IF(Settings!$B$25=Settings!$C$6,1,IF(Settings!$B$25="USD",1/INDEX(Settings!$B$29:$B$40,MONTH(A780)),INDEX(Settings!$B$29:$B$40,MONTH(A780)))))</f>
        <v/>
      </c>
    </row>
    <row r="781" customFormat="false" ht="15" hidden="false" customHeight="false" outlineLevel="0" collapsed="false">
      <c r="H781" s="0" t="str">
        <f aca="false">IF(B781="","",IF(COUNTIF(Campaigns!$A$7:$A$300,B781)&gt;0,"✓",IF(N(C781)=0,"– no spend","⚠ add to Campaigns tab")))</f>
        <v/>
      </c>
      <c r="I781" s="83" t="str">
        <f aca="false">IF(C781="","",C781*IF(Settings!$B$25=Settings!$C$6,1,IF(Settings!$B$25="USD",1/INDEX(Settings!$B$29:$B$40,MONTH(A781)),INDEX(Settings!$B$29:$B$40,MONTH(A781)))))</f>
        <v/>
      </c>
    </row>
    <row r="782" customFormat="false" ht="15" hidden="false" customHeight="false" outlineLevel="0" collapsed="false">
      <c r="H782" s="0" t="str">
        <f aca="false">IF(B782="","",IF(COUNTIF(Campaigns!$A$7:$A$300,B782)&gt;0,"✓",IF(N(C782)=0,"– no spend","⚠ add to Campaigns tab")))</f>
        <v/>
      </c>
      <c r="I782" s="83" t="str">
        <f aca="false">IF(C782="","",C782*IF(Settings!$B$25=Settings!$C$6,1,IF(Settings!$B$25="USD",1/INDEX(Settings!$B$29:$B$40,MONTH(A782)),INDEX(Settings!$B$29:$B$40,MONTH(A782)))))</f>
        <v/>
      </c>
    </row>
    <row r="783" customFormat="false" ht="15" hidden="false" customHeight="false" outlineLevel="0" collapsed="false">
      <c r="H783" s="0" t="str">
        <f aca="false">IF(B783="","",IF(COUNTIF(Campaigns!$A$7:$A$300,B783)&gt;0,"✓",IF(N(C783)=0,"– no spend","⚠ add to Campaigns tab")))</f>
        <v/>
      </c>
      <c r="I783" s="83" t="str">
        <f aca="false">IF(C783="","",C783*IF(Settings!$B$25=Settings!$C$6,1,IF(Settings!$B$25="USD",1/INDEX(Settings!$B$29:$B$40,MONTH(A783)),INDEX(Settings!$B$29:$B$40,MONTH(A783)))))</f>
        <v/>
      </c>
    </row>
    <row r="784" customFormat="false" ht="15" hidden="false" customHeight="false" outlineLevel="0" collapsed="false">
      <c r="H784" s="0" t="str">
        <f aca="false">IF(B784="","",IF(COUNTIF(Campaigns!$A$7:$A$300,B784)&gt;0,"✓",IF(N(C784)=0,"– no spend","⚠ add to Campaigns tab")))</f>
        <v/>
      </c>
      <c r="I784" s="83" t="str">
        <f aca="false">IF(C784="","",C784*IF(Settings!$B$25=Settings!$C$6,1,IF(Settings!$B$25="USD",1/INDEX(Settings!$B$29:$B$40,MONTH(A784)),INDEX(Settings!$B$29:$B$40,MONTH(A784)))))</f>
        <v/>
      </c>
    </row>
    <row r="785" customFormat="false" ht="15" hidden="false" customHeight="false" outlineLevel="0" collapsed="false">
      <c r="H785" s="0" t="str">
        <f aca="false">IF(B785="","",IF(COUNTIF(Campaigns!$A$7:$A$300,B785)&gt;0,"✓",IF(N(C785)=0,"– no spend","⚠ add to Campaigns tab")))</f>
        <v/>
      </c>
      <c r="I785" s="83" t="str">
        <f aca="false">IF(C785="","",C785*IF(Settings!$B$25=Settings!$C$6,1,IF(Settings!$B$25="USD",1/INDEX(Settings!$B$29:$B$40,MONTH(A785)),INDEX(Settings!$B$29:$B$40,MONTH(A785)))))</f>
        <v/>
      </c>
    </row>
    <row r="786" customFormat="false" ht="15" hidden="false" customHeight="false" outlineLevel="0" collapsed="false">
      <c r="H786" s="0" t="str">
        <f aca="false">IF(B786="","",IF(COUNTIF(Campaigns!$A$7:$A$300,B786)&gt;0,"✓",IF(N(C786)=0,"– no spend","⚠ add to Campaigns tab")))</f>
        <v/>
      </c>
      <c r="I786" s="83" t="str">
        <f aca="false">IF(C786="","",C786*IF(Settings!$B$25=Settings!$C$6,1,IF(Settings!$B$25="USD",1/INDEX(Settings!$B$29:$B$40,MONTH(A786)),INDEX(Settings!$B$29:$B$40,MONTH(A786)))))</f>
        <v/>
      </c>
    </row>
    <row r="787" customFormat="false" ht="15" hidden="false" customHeight="false" outlineLevel="0" collapsed="false">
      <c r="H787" s="0" t="str">
        <f aca="false">IF(B787="","",IF(COUNTIF(Campaigns!$A$7:$A$300,B787)&gt;0,"✓",IF(N(C787)=0,"– no spend","⚠ add to Campaigns tab")))</f>
        <v/>
      </c>
      <c r="I787" s="83" t="str">
        <f aca="false">IF(C787="","",C787*IF(Settings!$B$25=Settings!$C$6,1,IF(Settings!$B$25="USD",1/INDEX(Settings!$B$29:$B$40,MONTH(A787)),INDEX(Settings!$B$29:$B$40,MONTH(A787)))))</f>
        <v/>
      </c>
    </row>
    <row r="788" customFormat="false" ht="15" hidden="false" customHeight="false" outlineLevel="0" collapsed="false">
      <c r="H788" s="0" t="str">
        <f aca="false">IF(B788="","",IF(COUNTIF(Campaigns!$A$7:$A$300,B788)&gt;0,"✓",IF(N(C788)=0,"– no spend","⚠ add to Campaigns tab")))</f>
        <v/>
      </c>
      <c r="I788" s="83" t="str">
        <f aca="false">IF(C788="","",C788*IF(Settings!$B$25=Settings!$C$6,1,IF(Settings!$B$25="USD",1/INDEX(Settings!$B$29:$B$40,MONTH(A788)),INDEX(Settings!$B$29:$B$40,MONTH(A788)))))</f>
        <v/>
      </c>
    </row>
    <row r="789" customFormat="false" ht="15" hidden="false" customHeight="false" outlineLevel="0" collapsed="false">
      <c r="H789" s="0" t="str">
        <f aca="false">IF(B789="","",IF(COUNTIF(Campaigns!$A$7:$A$300,B789)&gt;0,"✓",IF(N(C789)=0,"– no spend","⚠ add to Campaigns tab")))</f>
        <v/>
      </c>
      <c r="I789" s="83" t="str">
        <f aca="false">IF(C789="","",C789*IF(Settings!$B$25=Settings!$C$6,1,IF(Settings!$B$25="USD",1/INDEX(Settings!$B$29:$B$40,MONTH(A789)),INDEX(Settings!$B$29:$B$40,MONTH(A789)))))</f>
        <v/>
      </c>
    </row>
    <row r="790" customFormat="false" ht="15" hidden="false" customHeight="false" outlineLevel="0" collapsed="false">
      <c r="H790" s="0" t="str">
        <f aca="false">IF(B790="","",IF(COUNTIF(Campaigns!$A$7:$A$300,B790)&gt;0,"✓",IF(N(C790)=0,"– no spend","⚠ add to Campaigns tab")))</f>
        <v/>
      </c>
      <c r="I790" s="83" t="str">
        <f aca="false">IF(C790="","",C790*IF(Settings!$B$25=Settings!$C$6,1,IF(Settings!$B$25="USD",1/INDEX(Settings!$B$29:$B$40,MONTH(A790)),INDEX(Settings!$B$29:$B$40,MONTH(A790)))))</f>
        <v/>
      </c>
    </row>
    <row r="791" customFormat="false" ht="15" hidden="false" customHeight="false" outlineLevel="0" collapsed="false">
      <c r="H791" s="0" t="str">
        <f aca="false">IF(B791="","",IF(COUNTIF(Campaigns!$A$7:$A$300,B791)&gt;0,"✓",IF(N(C791)=0,"– no spend","⚠ add to Campaigns tab")))</f>
        <v/>
      </c>
      <c r="I791" s="83" t="str">
        <f aca="false">IF(C791="","",C791*IF(Settings!$B$25=Settings!$C$6,1,IF(Settings!$B$25="USD",1/INDEX(Settings!$B$29:$B$40,MONTH(A791)),INDEX(Settings!$B$29:$B$40,MONTH(A791)))))</f>
        <v/>
      </c>
    </row>
    <row r="792" customFormat="false" ht="15" hidden="false" customHeight="false" outlineLevel="0" collapsed="false">
      <c r="H792" s="0" t="str">
        <f aca="false">IF(B792="","",IF(COUNTIF(Campaigns!$A$7:$A$300,B792)&gt;0,"✓",IF(N(C792)=0,"– no spend","⚠ add to Campaigns tab")))</f>
        <v/>
      </c>
      <c r="I792" s="83" t="str">
        <f aca="false">IF(C792="","",C792*IF(Settings!$B$25=Settings!$C$6,1,IF(Settings!$B$25="USD",1/INDEX(Settings!$B$29:$B$40,MONTH(A792)),INDEX(Settings!$B$29:$B$40,MONTH(A792)))))</f>
        <v/>
      </c>
    </row>
    <row r="793" customFormat="false" ht="15" hidden="false" customHeight="false" outlineLevel="0" collapsed="false">
      <c r="H793" s="0" t="str">
        <f aca="false">IF(B793="","",IF(COUNTIF(Campaigns!$A$7:$A$300,B793)&gt;0,"✓",IF(N(C793)=0,"– no spend","⚠ add to Campaigns tab")))</f>
        <v/>
      </c>
      <c r="I793" s="83" t="str">
        <f aca="false">IF(C793="","",C793*IF(Settings!$B$25=Settings!$C$6,1,IF(Settings!$B$25="USD",1/INDEX(Settings!$B$29:$B$40,MONTH(A793)),INDEX(Settings!$B$29:$B$40,MONTH(A793)))))</f>
        <v/>
      </c>
    </row>
    <row r="794" customFormat="false" ht="15" hidden="false" customHeight="false" outlineLevel="0" collapsed="false">
      <c r="H794" s="0" t="str">
        <f aca="false">IF(B794="","",IF(COUNTIF(Campaigns!$A$7:$A$300,B794)&gt;0,"✓",IF(N(C794)=0,"– no spend","⚠ add to Campaigns tab")))</f>
        <v/>
      </c>
      <c r="I794" s="83" t="str">
        <f aca="false">IF(C794="","",C794*IF(Settings!$B$25=Settings!$C$6,1,IF(Settings!$B$25="USD",1/INDEX(Settings!$B$29:$B$40,MONTH(A794)),INDEX(Settings!$B$29:$B$40,MONTH(A794)))))</f>
        <v/>
      </c>
    </row>
    <row r="795" customFormat="false" ht="15" hidden="false" customHeight="false" outlineLevel="0" collapsed="false">
      <c r="H795" s="0" t="str">
        <f aca="false">IF(B795="","",IF(COUNTIF(Campaigns!$A$7:$A$300,B795)&gt;0,"✓",IF(N(C795)=0,"– no spend","⚠ add to Campaigns tab")))</f>
        <v/>
      </c>
      <c r="I795" s="83" t="str">
        <f aca="false">IF(C795="","",C795*IF(Settings!$B$25=Settings!$C$6,1,IF(Settings!$B$25="USD",1/INDEX(Settings!$B$29:$B$40,MONTH(A795)),INDEX(Settings!$B$29:$B$40,MONTH(A795)))))</f>
        <v/>
      </c>
    </row>
    <row r="796" customFormat="false" ht="15" hidden="false" customHeight="false" outlineLevel="0" collapsed="false">
      <c r="H796" s="0" t="str">
        <f aca="false">IF(B796="","",IF(COUNTIF(Campaigns!$A$7:$A$300,B796)&gt;0,"✓",IF(N(C796)=0,"– no spend","⚠ add to Campaigns tab")))</f>
        <v/>
      </c>
      <c r="I796" s="83" t="str">
        <f aca="false">IF(C796="","",C796*IF(Settings!$B$25=Settings!$C$6,1,IF(Settings!$B$25="USD",1/INDEX(Settings!$B$29:$B$40,MONTH(A796)),INDEX(Settings!$B$29:$B$40,MONTH(A796)))))</f>
        <v/>
      </c>
    </row>
    <row r="797" customFormat="false" ht="15" hidden="false" customHeight="false" outlineLevel="0" collapsed="false">
      <c r="H797" s="0" t="str">
        <f aca="false">IF(B797="","",IF(COUNTIF(Campaigns!$A$7:$A$300,B797)&gt;0,"✓",IF(N(C797)=0,"– no spend","⚠ add to Campaigns tab")))</f>
        <v/>
      </c>
      <c r="I797" s="83" t="str">
        <f aca="false">IF(C797="","",C797*IF(Settings!$B$25=Settings!$C$6,1,IF(Settings!$B$25="USD",1/INDEX(Settings!$B$29:$B$40,MONTH(A797)),INDEX(Settings!$B$29:$B$40,MONTH(A797)))))</f>
        <v/>
      </c>
    </row>
    <row r="798" customFormat="false" ht="15" hidden="false" customHeight="false" outlineLevel="0" collapsed="false">
      <c r="H798" s="0" t="str">
        <f aca="false">IF(B798="","",IF(COUNTIF(Campaigns!$A$7:$A$300,B798)&gt;0,"✓",IF(N(C798)=0,"– no spend","⚠ add to Campaigns tab")))</f>
        <v/>
      </c>
      <c r="I798" s="83" t="str">
        <f aca="false">IF(C798="","",C798*IF(Settings!$B$25=Settings!$C$6,1,IF(Settings!$B$25="USD",1/INDEX(Settings!$B$29:$B$40,MONTH(A798)),INDEX(Settings!$B$29:$B$40,MONTH(A798)))))</f>
        <v/>
      </c>
    </row>
    <row r="799" customFormat="false" ht="15" hidden="false" customHeight="false" outlineLevel="0" collapsed="false">
      <c r="H799" s="0" t="str">
        <f aca="false">IF(B799="","",IF(COUNTIF(Campaigns!$A$7:$A$300,B799)&gt;0,"✓",IF(N(C799)=0,"– no spend","⚠ add to Campaigns tab")))</f>
        <v/>
      </c>
      <c r="I799" s="83" t="str">
        <f aca="false">IF(C799="","",C799*IF(Settings!$B$25=Settings!$C$6,1,IF(Settings!$B$25="USD",1/INDEX(Settings!$B$29:$B$40,MONTH(A799)),INDEX(Settings!$B$29:$B$40,MONTH(A799)))))</f>
        <v/>
      </c>
    </row>
    <row r="800" customFormat="false" ht="15" hidden="false" customHeight="false" outlineLevel="0" collapsed="false">
      <c r="H800" s="0" t="str">
        <f aca="false">IF(B800="","",IF(COUNTIF(Campaigns!$A$7:$A$300,B800)&gt;0,"✓",IF(N(C800)=0,"– no spend","⚠ add to Campaigns tab")))</f>
        <v/>
      </c>
      <c r="I800" s="83" t="str">
        <f aca="false">IF(C800="","",C800*IF(Settings!$B$25=Settings!$C$6,1,IF(Settings!$B$25="USD",1/INDEX(Settings!$B$29:$B$40,MONTH(A800)),INDEX(Settings!$B$29:$B$40,MONTH(A800)))))</f>
        <v/>
      </c>
    </row>
    <row r="801" customFormat="false" ht="15" hidden="false" customHeight="false" outlineLevel="0" collapsed="false">
      <c r="H801" s="0" t="str">
        <f aca="false">IF(B801="","",IF(COUNTIF(Campaigns!$A$7:$A$300,B801)&gt;0,"✓",IF(N(C801)=0,"– no spend","⚠ add to Campaigns tab")))</f>
        <v/>
      </c>
      <c r="I801" s="83" t="str">
        <f aca="false">IF(C801="","",C801*IF(Settings!$B$25=Settings!$C$6,1,IF(Settings!$B$25="USD",1/INDEX(Settings!$B$29:$B$40,MONTH(A801)),INDEX(Settings!$B$29:$B$40,MONTH(A801)))))</f>
        <v/>
      </c>
    </row>
    <row r="802" customFormat="false" ht="15" hidden="false" customHeight="false" outlineLevel="0" collapsed="false">
      <c r="H802" s="0" t="str">
        <f aca="false">IF(B802="","",IF(COUNTIF(Campaigns!$A$7:$A$300,B802)&gt;0,"✓",IF(N(C802)=0,"– no spend","⚠ add to Campaigns tab")))</f>
        <v/>
      </c>
      <c r="I802" s="83" t="str">
        <f aca="false">IF(C802="","",C802*IF(Settings!$B$25=Settings!$C$6,1,IF(Settings!$B$25="USD",1/INDEX(Settings!$B$29:$B$40,MONTH(A802)),INDEX(Settings!$B$29:$B$40,MONTH(A802)))))</f>
        <v/>
      </c>
    </row>
    <row r="803" customFormat="false" ht="15" hidden="false" customHeight="false" outlineLevel="0" collapsed="false">
      <c r="H803" s="0" t="str">
        <f aca="false">IF(B803="","",IF(COUNTIF(Campaigns!$A$7:$A$300,B803)&gt;0,"✓",IF(N(C803)=0,"– no spend","⚠ add to Campaigns tab")))</f>
        <v/>
      </c>
      <c r="I803" s="83" t="str">
        <f aca="false">IF(C803="","",C803*IF(Settings!$B$25=Settings!$C$6,1,IF(Settings!$B$25="USD",1/INDEX(Settings!$B$29:$B$40,MONTH(A803)),INDEX(Settings!$B$29:$B$40,MONTH(A803)))))</f>
        <v/>
      </c>
    </row>
    <row r="804" customFormat="false" ht="15" hidden="false" customHeight="false" outlineLevel="0" collapsed="false">
      <c r="H804" s="0" t="str">
        <f aca="false">IF(B804="","",IF(COUNTIF(Campaigns!$A$7:$A$300,B804)&gt;0,"✓",IF(N(C804)=0,"– no spend","⚠ add to Campaigns tab")))</f>
        <v/>
      </c>
      <c r="I804" s="83" t="str">
        <f aca="false">IF(C804="","",C804*IF(Settings!$B$25=Settings!$C$6,1,IF(Settings!$B$25="USD",1/INDEX(Settings!$B$29:$B$40,MONTH(A804)),INDEX(Settings!$B$29:$B$40,MONTH(A804)))))</f>
        <v/>
      </c>
    </row>
    <row r="805" customFormat="false" ht="15" hidden="false" customHeight="false" outlineLevel="0" collapsed="false">
      <c r="H805" s="0" t="str">
        <f aca="false">IF(B805="","",IF(COUNTIF(Campaigns!$A$7:$A$300,B805)&gt;0,"✓",IF(N(C805)=0,"– no spend","⚠ add to Campaigns tab")))</f>
        <v/>
      </c>
      <c r="I805" s="83" t="str">
        <f aca="false">IF(C805="","",C805*IF(Settings!$B$25=Settings!$C$6,1,IF(Settings!$B$25="USD",1/INDEX(Settings!$B$29:$B$40,MONTH(A805)),INDEX(Settings!$B$29:$B$40,MONTH(A805)))))</f>
        <v/>
      </c>
    </row>
    <row r="806" customFormat="false" ht="15" hidden="false" customHeight="false" outlineLevel="0" collapsed="false">
      <c r="H806" s="0" t="str">
        <f aca="false">IF(B806="","",IF(COUNTIF(Campaigns!$A$7:$A$300,B806)&gt;0,"✓",IF(N(C806)=0,"– no spend","⚠ add to Campaigns tab")))</f>
        <v/>
      </c>
      <c r="I806" s="83" t="str">
        <f aca="false">IF(C806="","",C806*IF(Settings!$B$25=Settings!$C$6,1,IF(Settings!$B$25="USD",1/INDEX(Settings!$B$29:$B$40,MONTH(A806)),INDEX(Settings!$B$29:$B$40,MONTH(A806)))))</f>
        <v/>
      </c>
    </row>
    <row r="807" customFormat="false" ht="15" hidden="false" customHeight="false" outlineLevel="0" collapsed="false">
      <c r="H807" s="0" t="str">
        <f aca="false">IF(B807="","",IF(COUNTIF(Campaigns!$A$7:$A$300,B807)&gt;0,"✓",IF(N(C807)=0,"– no spend","⚠ add to Campaigns tab")))</f>
        <v/>
      </c>
      <c r="I807" s="83" t="str">
        <f aca="false">IF(C807="","",C807*IF(Settings!$B$25=Settings!$C$6,1,IF(Settings!$B$25="USD",1/INDEX(Settings!$B$29:$B$40,MONTH(A807)),INDEX(Settings!$B$29:$B$40,MONTH(A807)))))</f>
        <v/>
      </c>
    </row>
    <row r="808" customFormat="false" ht="15" hidden="false" customHeight="false" outlineLevel="0" collapsed="false">
      <c r="H808" s="0" t="str">
        <f aca="false">IF(B808="","",IF(COUNTIF(Campaigns!$A$7:$A$300,B808)&gt;0,"✓",IF(N(C808)=0,"– no spend","⚠ add to Campaigns tab")))</f>
        <v/>
      </c>
      <c r="I808" s="83" t="str">
        <f aca="false">IF(C808="","",C808*IF(Settings!$B$25=Settings!$C$6,1,IF(Settings!$B$25="USD",1/INDEX(Settings!$B$29:$B$40,MONTH(A808)),INDEX(Settings!$B$29:$B$40,MONTH(A808)))))</f>
        <v/>
      </c>
    </row>
    <row r="809" customFormat="false" ht="15" hidden="false" customHeight="false" outlineLevel="0" collapsed="false">
      <c r="H809" s="0" t="str">
        <f aca="false">IF(B809="","",IF(COUNTIF(Campaigns!$A$7:$A$300,B809)&gt;0,"✓",IF(N(C809)=0,"– no spend","⚠ add to Campaigns tab")))</f>
        <v/>
      </c>
      <c r="I809" s="83" t="str">
        <f aca="false">IF(C809="","",C809*IF(Settings!$B$25=Settings!$C$6,1,IF(Settings!$B$25="USD",1/INDEX(Settings!$B$29:$B$40,MONTH(A809)),INDEX(Settings!$B$29:$B$40,MONTH(A809)))))</f>
        <v/>
      </c>
    </row>
    <row r="810" customFormat="false" ht="15" hidden="false" customHeight="false" outlineLevel="0" collapsed="false">
      <c r="H810" s="0" t="str">
        <f aca="false">IF(B810="","",IF(COUNTIF(Campaigns!$A$7:$A$300,B810)&gt;0,"✓",IF(N(C810)=0,"– no spend","⚠ add to Campaigns tab")))</f>
        <v/>
      </c>
      <c r="I810" s="83" t="str">
        <f aca="false">IF(C810="","",C810*IF(Settings!$B$25=Settings!$C$6,1,IF(Settings!$B$25="USD",1/INDEX(Settings!$B$29:$B$40,MONTH(A810)),INDEX(Settings!$B$29:$B$40,MONTH(A810)))))</f>
        <v/>
      </c>
    </row>
    <row r="811" customFormat="false" ht="15" hidden="false" customHeight="false" outlineLevel="0" collapsed="false">
      <c r="H811" s="0" t="str">
        <f aca="false">IF(B811="","",IF(COUNTIF(Campaigns!$A$7:$A$300,B811)&gt;0,"✓",IF(N(C811)=0,"– no spend","⚠ add to Campaigns tab")))</f>
        <v/>
      </c>
      <c r="I811" s="83" t="str">
        <f aca="false">IF(C811="","",C811*IF(Settings!$B$25=Settings!$C$6,1,IF(Settings!$B$25="USD",1/INDEX(Settings!$B$29:$B$40,MONTH(A811)),INDEX(Settings!$B$29:$B$40,MONTH(A811)))))</f>
        <v/>
      </c>
    </row>
    <row r="812" customFormat="false" ht="15" hidden="false" customHeight="false" outlineLevel="0" collapsed="false">
      <c r="H812" s="0" t="str">
        <f aca="false">IF(B812="","",IF(COUNTIF(Campaigns!$A$7:$A$300,B812)&gt;0,"✓",IF(N(C812)=0,"– no spend","⚠ add to Campaigns tab")))</f>
        <v/>
      </c>
      <c r="I812" s="83" t="str">
        <f aca="false">IF(C812="","",C812*IF(Settings!$B$25=Settings!$C$6,1,IF(Settings!$B$25="USD",1/INDEX(Settings!$B$29:$B$40,MONTH(A812)),INDEX(Settings!$B$29:$B$40,MONTH(A812)))))</f>
        <v/>
      </c>
    </row>
    <row r="813" customFormat="false" ht="15" hidden="false" customHeight="false" outlineLevel="0" collapsed="false">
      <c r="H813" s="0" t="str">
        <f aca="false">IF(B813="","",IF(COUNTIF(Campaigns!$A$7:$A$300,B813)&gt;0,"✓",IF(N(C813)=0,"– no spend","⚠ add to Campaigns tab")))</f>
        <v/>
      </c>
      <c r="I813" s="83" t="str">
        <f aca="false">IF(C813="","",C813*IF(Settings!$B$25=Settings!$C$6,1,IF(Settings!$B$25="USD",1/INDEX(Settings!$B$29:$B$40,MONTH(A813)),INDEX(Settings!$B$29:$B$40,MONTH(A813)))))</f>
        <v/>
      </c>
    </row>
    <row r="814" customFormat="false" ht="15" hidden="false" customHeight="false" outlineLevel="0" collapsed="false">
      <c r="H814" s="0" t="str">
        <f aca="false">IF(B814="","",IF(COUNTIF(Campaigns!$A$7:$A$300,B814)&gt;0,"✓",IF(N(C814)=0,"– no spend","⚠ add to Campaigns tab")))</f>
        <v/>
      </c>
      <c r="I814" s="83" t="str">
        <f aca="false">IF(C814="","",C814*IF(Settings!$B$25=Settings!$C$6,1,IF(Settings!$B$25="USD",1/INDEX(Settings!$B$29:$B$40,MONTH(A814)),INDEX(Settings!$B$29:$B$40,MONTH(A814)))))</f>
        <v/>
      </c>
    </row>
    <row r="815" customFormat="false" ht="15" hidden="false" customHeight="false" outlineLevel="0" collapsed="false">
      <c r="H815" s="0" t="str">
        <f aca="false">IF(B815="","",IF(COUNTIF(Campaigns!$A$7:$A$300,B815)&gt;0,"✓",IF(N(C815)=0,"– no spend","⚠ add to Campaigns tab")))</f>
        <v/>
      </c>
      <c r="I815" s="83" t="str">
        <f aca="false">IF(C815="","",C815*IF(Settings!$B$25=Settings!$C$6,1,IF(Settings!$B$25="USD",1/INDEX(Settings!$B$29:$B$40,MONTH(A815)),INDEX(Settings!$B$29:$B$40,MONTH(A815)))))</f>
        <v/>
      </c>
    </row>
    <row r="816" customFormat="false" ht="15" hidden="false" customHeight="false" outlineLevel="0" collapsed="false">
      <c r="H816" s="0" t="str">
        <f aca="false">IF(B816="","",IF(COUNTIF(Campaigns!$A$7:$A$300,B816)&gt;0,"✓",IF(N(C816)=0,"– no spend","⚠ add to Campaigns tab")))</f>
        <v/>
      </c>
      <c r="I816" s="83" t="str">
        <f aca="false">IF(C816="","",C816*IF(Settings!$B$25=Settings!$C$6,1,IF(Settings!$B$25="USD",1/INDEX(Settings!$B$29:$B$40,MONTH(A816)),INDEX(Settings!$B$29:$B$40,MONTH(A816)))))</f>
        <v/>
      </c>
    </row>
    <row r="817" customFormat="false" ht="15" hidden="false" customHeight="false" outlineLevel="0" collapsed="false">
      <c r="H817" s="0" t="str">
        <f aca="false">IF(B817="","",IF(COUNTIF(Campaigns!$A$7:$A$300,B817)&gt;0,"✓",IF(N(C817)=0,"– no spend","⚠ add to Campaigns tab")))</f>
        <v/>
      </c>
      <c r="I817" s="83" t="str">
        <f aca="false">IF(C817="","",C817*IF(Settings!$B$25=Settings!$C$6,1,IF(Settings!$B$25="USD",1/INDEX(Settings!$B$29:$B$40,MONTH(A817)),INDEX(Settings!$B$29:$B$40,MONTH(A817)))))</f>
        <v/>
      </c>
    </row>
    <row r="818" customFormat="false" ht="15" hidden="false" customHeight="false" outlineLevel="0" collapsed="false">
      <c r="H818" s="0" t="str">
        <f aca="false">IF(B818="","",IF(COUNTIF(Campaigns!$A$7:$A$300,B818)&gt;0,"✓",IF(N(C818)=0,"– no spend","⚠ add to Campaigns tab")))</f>
        <v/>
      </c>
      <c r="I818" s="83" t="str">
        <f aca="false">IF(C818="","",C818*IF(Settings!$B$25=Settings!$C$6,1,IF(Settings!$B$25="USD",1/INDEX(Settings!$B$29:$B$40,MONTH(A818)),INDEX(Settings!$B$29:$B$40,MONTH(A818)))))</f>
        <v/>
      </c>
    </row>
    <row r="819" customFormat="false" ht="15" hidden="false" customHeight="false" outlineLevel="0" collapsed="false">
      <c r="H819" s="0" t="str">
        <f aca="false">IF(B819="","",IF(COUNTIF(Campaigns!$A$7:$A$300,B819)&gt;0,"✓",IF(N(C819)=0,"– no spend","⚠ add to Campaigns tab")))</f>
        <v/>
      </c>
      <c r="I819" s="83" t="str">
        <f aca="false">IF(C819="","",C819*IF(Settings!$B$25=Settings!$C$6,1,IF(Settings!$B$25="USD",1/INDEX(Settings!$B$29:$B$40,MONTH(A819)),INDEX(Settings!$B$29:$B$40,MONTH(A819)))))</f>
        <v/>
      </c>
    </row>
    <row r="820" customFormat="false" ht="15" hidden="false" customHeight="false" outlineLevel="0" collapsed="false">
      <c r="H820" s="0" t="str">
        <f aca="false">IF(B820="","",IF(COUNTIF(Campaigns!$A$7:$A$300,B820)&gt;0,"✓",IF(N(C820)=0,"– no spend","⚠ add to Campaigns tab")))</f>
        <v/>
      </c>
      <c r="I820" s="83" t="str">
        <f aca="false">IF(C820="","",C820*IF(Settings!$B$25=Settings!$C$6,1,IF(Settings!$B$25="USD",1/INDEX(Settings!$B$29:$B$40,MONTH(A820)),INDEX(Settings!$B$29:$B$40,MONTH(A820)))))</f>
        <v/>
      </c>
    </row>
    <row r="821" customFormat="false" ht="15" hidden="false" customHeight="false" outlineLevel="0" collapsed="false">
      <c r="H821" s="0" t="str">
        <f aca="false">IF(B821="","",IF(COUNTIF(Campaigns!$A$7:$A$300,B821)&gt;0,"✓",IF(N(C821)=0,"– no spend","⚠ add to Campaigns tab")))</f>
        <v/>
      </c>
      <c r="I821" s="83" t="str">
        <f aca="false">IF(C821="","",C821*IF(Settings!$B$25=Settings!$C$6,1,IF(Settings!$B$25="USD",1/INDEX(Settings!$B$29:$B$40,MONTH(A821)),INDEX(Settings!$B$29:$B$40,MONTH(A821)))))</f>
        <v/>
      </c>
    </row>
    <row r="822" customFormat="false" ht="15" hidden="false" customHeight="false" outlineLevel="0" collapsed="false">
      <c r="H822" s="0" t="str">
        <f aca="false">IF(B822="","",IF(COUNTIF(Campaigns!$A$7:$A$300,B822)&gt;0,"✓",IF(N(C822)=0,"– no spend","⚠ add to Campaigns tab")))</f>
        <v/>
      </c>
      <c r="I822" s="83" t="str">
        <f aca="false">IF(C822="","",C822*IF(Settings!$B$25=Settings!$C$6,1,IF(Settings!$B$25="USD",1/INDEX(Settings!$B$29:$B$40,MONTH(A822)),INDEX(Settings!$B$29:$B$40,MONTH(A822)))))</f>
        <v/>
      </c>
    </row>
    <row r="823" customFormat="false" ht="15" hidden="false" customHeight="false" outlineLevel="0" collapsed="false">
      <c r="H823" s="0" t="str">
        <f aca="false">IF(B823="","",IF(COUNTIF(Campaigns!$A$7:$A$300,B823)&gt;0,"✓",IF(N(C823)=0,"– no spend","⚠ add to Campaigns tab")))</f>
        <v/>
      </c>
      <c r="I823" s="83" t="str">
        <f aca="false">IF(C823="","",C823*IF(Settings!$B$25=Settings!$C$6,1,IF(Settings!$B$25="USD",1/INDEX(Settings!$B$29:$B$40,MONTH(A823)),INDEX(Settings!$B$29:$B$40,MONTH(A823)))))</f>
        <v/>
      </c>
    </row>
    <row r="824" customFormat="false" ht="15" hidden="false" customHeight="false" outlineLevel="0" collapsed="false">
      <c r="H824" s="0" t="str">
        <f aca="false">IF(B824="","",IF(COUNTIF(Campaigns!$A$7:$A$300,B824)&gt;0,"✓",IF(N(C824)=0,"– no spend","⚠ add to Campaigns tab")))</f>
        <v/>
      </c>
      <c r="I824" s="83" t="str">
        <f aca="false">IF(C824="","",C824*IF(Settings!$B$25=Settings!$C$6,1,IF(Settings!$B$25="USD",1/INDEX(Settings!$B$29:$B$40,MONTH(A824)),INDEX(Settings!$B$29:$B$40,MONTH(A824)))))</f>
        <v/>
      </c>
    </row>
    <row r="825" customFormat="false" ht="15" hidden="false" customHeight="false" outlineLevel="0" collapsed="false">
      <c r="H825" s="0" t="str">
        <f aca="false">IF(B825="","",IF(COUNTIF(Campaigns!$A$7:$A$300,B825)&gt;0,"✓",IF(N(C825)=0,"– no spend","⚠ add to Campaigns tab")))</f>
        <v/>
      </c>
      <c r="I825" s="83" t="str">
        <f aca="false">IF(C825="","",C825*IF(Settings!$B$25=Settings!$C$6,1,IF(Settings!$B$25="USD",1/INDEX(Settings!$B$29:$B$40,MONTH(A825)),INDEX(Settings!$B$29:$B$40,MONTH(A825)))))</f>
        <v/>
      </c>
    </row>
    <row r="826" customFormat="false" ht="15" hidden="false" customHeight="false" outlineLevel="0" collapsed="false">
      <c r="H826" s="0" t="str">
        <f aca="false">IF(B826="","",IF(COUNTIF(Campaigns!$A$7:$A$300,B826)&gt;0,"✓",IF(N(C826)=0,"– no spend","⚠ add to Campaigns tab")))</f>
        <v/>
      </c>
      <c r="I826" s="83" t="str">
        <f aca="false">IF(C826="","",C826*IF(Settings!$B$25=Settings!$C$6,1,IF(Settings!$B$25="USD",1/INDEX(Settings!$B$29:$B$40,MONTH(A826)),INDEX(Settings!$B$29:$B$40,MONTH(A826)))))</f>
        <v/>
      </c>
    </row>
    <row r="827" customFormat="false" ht="15" hidden="false" customHeight="false" outlineLevel="0" collapsed="false">
      <c r="H827" s="0" t="str">
        <f aca="false">IF(B827="","",IF(COUNTIF(Campaigns!$A$7:$A$300,B827)&gt;0,"✓",IF(N(C827)=0,"– no spend","⚠ add to Campaigns tab")))</f>
        <v/>
      </c>
      <c r="I827" s="83" t="str">
        <f aca="false">IF(C827="","",C827*IF(Settings!$B$25=Settings!$C$6,1,IF(Settings!$B$25="USD",1/INDEX(Settings!$B$29:$B$40,MONTH(A827)),INDEX(Settings!$B$29:$B$40,MONTH(A827)))))</f>
        <v/>
      </c>
    </row>
    <row r="828" customFormat="false" ht="15" hidden="false" customHeight="false" outlineLevel="0" collapsed="false">
      <c r="H828" s="0" t="str">
        <f aca="false">IF(B828="","",IF(COUNTIF(Campaigns!$A$7:$A$300,B828)&gt;0,"✓",IF(N(C828)=0,"– no spend","⚠ add to Campaigns tab")))</f>
        <v/>
      </c>
      <c r="I828" s="83" t="str">
        <f aca="false">IF(C828="","",C828*IF(Settings!$B$25=Settings!$C$6,1,IF(Settings!$B$25="USD",1/INDEX(Settings!$B$29:$B$40,MONTH(A828)),INDEX(Settings!$B$29:$B$40,MONTH(A828)))))</f>
        <v/>
      </c>
    </row>
    <row r="829" customFormat="false" ht="15" hidden="false" customHeight="false" outlineLevel="0" collapsed="false">
      <c r="H829" s="0" t="str">
        <f aca="false">IF(B829="","",IF(COUNTIF(Campaigns!$A$7:$A$300,B829)&gt;0,"✓",IF(N(C829)=0,"– no spend","⚠ add to Campaigns tab")))</f>
        <v/>
      </c>
      <c r="I829" s="83" t="str">
        <f aca="false">IF(C829="","",C829*IF(Settings!$B$25=Settings!$C$6,1,IF(Settings!$B$25="USD",1/INDEX(Settings!$B$29:$B$40,MONTH(A829)),INDEX(Settings!$B$29:$B$40,MONTH(A829)))))</f>
        <v/>
      </c>
    </row>
    <row r="830" customFormat="false" ht="15" hidden="false" customHeight="false" outlineLevel="0" collapsed="false">
      <c r="H830" s="0" t="str">
        <f aca="false">IF(B830="","",IF(COUNTIF(Campaigns!$A$7:$A$300,B830)&gt;0,"✓",IF(N(C830)=0,"– no spend","⚠ add to Campaigns tab")))</f>
        <v/>
      </c>
      <c r="I830" s="83" t="str">
        <f aca="false">IF(C830="","",C830*IF(Settings!$B$25=Settings!$C$6,1,IF(Settings!$B$25="USD",1/INDEX(Settings!$B$29:$B$40,MONTH(A830)),INDEX(Settings!$B$29:$B$40,MONTH(A830)))))</f>
        <v/>
      </c>
    </row>
    <row r="831" customFormat="false" ht="15" hidden="false" customHeight="false" outlineLevel="0" collapsed="false">
      <c r="H831" s="0" t="str">
        <f aca="false">IF(B831="","",IF(COUNTIF(Campaigns!$A$7:$A$300,B831)&gt;0,"✓",IF(N(C831)=0,"– no spend","⚠ add to Campaigns tab")))</f>
        <v/>
      </c>
      <c r="I831" s="83" t="str">
        <f aca="false">IF(C831="","",C831*IF(Settings!$B$25=Settings!$C$6,1,IF(Settings!$B$25="USD",1/INDEX(Settings!$B$29:$B$40,MONTH(A831)),INDEX(Settings!$B$29:$B$40,MONTH(A831)))))</f>
        <v/>
      </c>
    </row>
    <row r="832" customFormat="false" ht="15" hidden="false" customHeight="false" outlineLevel="0" collapsed="false">
      <c r="H832" s="0" t="str">
        <f aca="false">IF(B832="","",IF(COUNTIF(Campaigns!$A$7:$A$300,B832)&gt;0,"✓",IF(N(C832)=0,"– no spend","⚠ add to Campaigns tab")))</f>
        <v/>
      </c>
      <c r="I832" s="83" t="str">
        <f aca="false">IF(C832="","",C832*IF(Settings!$B$25=Settings!$C$6,1,IF(Settings!$B$25="USD",1/INDEX(Settings!$B$29:$B$40,MONTH(A832)),INDEX(Settings!$B$29:$B$40,MONTH(A832)))))</f>
        <v/>
      </c>
    </row>
    <row r="833" customFormat="false" ht="15" hidden="false" customHeight="false" outlineLevel="0" collapsed="false">
      <c r="H833" s="0" t="str">
        <f aca="false">IF(B833="","",IF(COUNTIF(Campaigns!$A$7:$A$300,B833)&gt;0,"✓",IF(N(C833)=0,"– no spend","⚠ add to Campaigns tab")))</f>
        <v/>
      </c>
      <c r="I833" s="83" t="str">
        <f aca="false">IF(C833="","",C833*IF(Settings!$B$25=Settings!$C$6,1,IF(Settings!$B$25="USD",1/INDEX(Settings!$B$29:$B$40,MONTH(A833)),INDEX(Settings!$B$29:$B$40,MONTH(A833)))))</f>
        <v/>
      </c>
    </row>
    <row r="834" customFormat="false" ht="15" hidden="false" customHeight="false" outlineLevel="0" collapsed="false">
      <c r="H834" s="0" t="str">
        <f aca="false">IF(B834="","",IF(COUNTIF(Campaigns!$A$7:$A$300,B834)&gt;0,"✓",IF(N(C834)=0,"– no spend","⚠ add to Campaigns tab")))</f>
        <v/>
      </c>
      <c r="I834" s="83" t="str">
        <f aca="false">IF(C834="","",C834*IF(Settings!$B$25=Settings!$C$6,1,IF(Settings!$B$25="USD",1/INDEX(Settings!$B$29:$B$40,MONTH(A834)),INDEX(Settings!$B$29:$B$40,MONTH(A834)))))</f>
        <v/>
      </c>
    </row>
    <row r="835" customFormat="false" ht="15" hidden="false" customHeight="false" outlineLevel="0" collapsed="false">
      <c r="H835" s="0" t="str">
        <f aca="false">IF(B835="","",IF(COUNTIF(Campaigns!$A$7:$A$300,B835)&gt;0,"✓",IF(N(C835)=0,"– no spend","⚠ add to Campaigns tab")))</f>
        <v/>
      </c>
      <c r="I835" s="83" t="str">
        <f aca="false">IF(C835="","",C835*IF(Settings!$B$25=Settings!$C$6,1,IF(Settings!$B$25="USD",1/INDEX(Settings!$B$29:$B$40,MONTH(A835)),INDEX(Settings!$B$29:$B$40,MONTH(A835)))))</f>
        <v/>
      </c>
    </row>
    <row r="836" customFormat="false" ht="15" hidden="false" customHeight="false" outlineLevel="0" collapsed="false">
      <c r="H836" s="0" t="str">
        <f aca="false">IF(B836="","",IF(COUNTIF(Campaigns!$A$7:$A$300,B836)&gt;0,"✓",IF(N(C836)=0,"– no spend","⚠ add to Campaigns tab")))</f>
        <v/>
      </c>
      <c r="I836" s="83" t="str">
        <f aca="false">IF(C836="","",C836*IF(Settings!$B$25=Settings!$C$6,1,IF(Settings!$B$25="USD",1/INDEX(Settings!$B$29:$B$40,MONTH(A836)),INDEX(Settings!$B$29:$B$40,MONTH(A836)))))</f>
        <v/>
      </c>
    </row>
    <row r="837" customFormat="false" ht="15" hidden="false" customHeight="false" outlineLevel="0" collapsed="false">
      <c r="H837" s="0" t="str">
        <f aca="false">IF(B837="","",IF(COUNTIF(Campaigns!$A$7:$A$300,B837)&gt;0,"✓",IF(N(C837)=0,"– no spend","⚠ add to Campaigns tab")))</f>
        <v/>
      </c>
      <c r="I837" s="83" t="str">
        <f aca="false">IF(C837="","",C837*IF(Settings!$B$25=Settings!$C$6,1,IF(Settings!$B$25="USD",1/INDEX(Settings!$B$29:$B$40,MONTH(A837)),INDEX(Settings!$B$29:$B$40,MONTH(A837)))))</f>
        <v/>
      </c>
    </row>
    <row r="838" customFormat="false" ht="15" hidden="false" customHeight="false" outlineLevel="0" collapsed="false">
      <c r="H838" s="0" t="str">
        <f aca="false">IF(B838="","",IF(COUNTIF(Campaigns!$A$7:$A$300,B838)&gt;0,"✓",IF(N(C838)=0,"– no spend","⚠ add to Campaigns tab")))</f>
        <v/>
      </c>
      <c r="I838" s="83" t="str">
        <f aca="false">IF(C838="","",C838*IF(Settings!$B$25=Settings!$C$6,1,IF(Settings!$B$25="USD",1/INDEX(Settings!$B$29:$B$40,MONTH(A838)),INDEX(Settings!$B$29:$B$40,MONTH(A838)))))</f>
        <v/>
      </c>
    </row>
    <row r="839" customFormat="false" ht="15" hidden="false" customHeight="false" outlineLevel="0" collapsed="false">
      <c r="H839" s="0" t="str">
        <f aca="false">IF(B839="","",IF(COUNTIF(Campaigns!$A$7:$A$300,B839)&gt;0,"✓",IF(N(C839)=0,"– no spend","⚠ add to Campaigns tab")))</f>
        <v/>
      </c>
      <c r="I839" s="83" t="str">
        <f aca="false">IF(C839="","",C839*IF(Settings!$B$25=Settings!$C$6,1,IF(Settings!$B$25="USD",1/INDEX(Settings!$B$29:$B$40,MONTH(A839)),INDEX(Settings!$B$29:$B$40,MONTH(A839)))))</f>
        <v/>
      </c>
    </row>
    <row r="840" customFormat="false" ht="15" hidden="false" customHeight="false" outlineLevel="0" collapsed="false">
      <c r="H840" s="0" t="str">
        <f aca="false">IF(B840="","",IF(COUNTIF(Campaigns!$A$7:$A$300,B840)&gt;0,"✓",IF(N(C840)=0,"– no spend","⚠ add to Campaigns tab")))</f>
        <v/>
      </c>
      <c r="I840" s="83" t="str">
        <f aca="false">IF(C840="","",C840*IF(Settings!$B$25=Settings!$C$6,1,IF(Settings!$B$25="USD",1/INDEX(Settings!$B$29:$B$40,MONTH(A840)),INDEX(Settings!$B$29:$B$40,MONTH(A840)))))</f>
        <v/>
      </c>
    </row>
    <row r="841" customFormat="false" ht="15" hidden="false" customHeight="false" outlineLevel="0" collapsed="false">
      <c r="H841" s="0" t="str">
        <f aca="false">IF(B841="","",IF(COUNTIF(Campaigns!$A$7:$A$300,B841)&gt;0,"✓",IF(N(C841)=0,"– no spend","⚠ add to Campaigns tab")))</f>
        <v/>
      </c>
      <c r="I841" s="83" t="str">
        <f aca="false">IF(C841="","",C841*IF(Settings!$B$25=Settings!$C$6,1,IF(Settings!$B$25="USD",1/INDEX(Settings!$B$29:$B$40,MONTH(A841)),INDEX(Settings!$B$29:$B$40,MONTH(A841)))))</f>
        <v/>
      </c>
    </row>
    <row r="842" customFormat="false" ht="15" hidden="false" customHeight="false" outlineLevel="0" collapsed="false">
      <c r="H842" s="0" t="str">
        <f aca="false">IF(B842="","",IF(COUNTIF(Campaigns!$A$7:$A$300,B842)&gt;0,"✓",IF(N(C842)=0,"– no spend","⚠ add to Campaigns tab")))</f>
        <v/>
      </c>
      <c r="I842" s="83" t="str">
        <f aca="false">IF(C842="","",C842*IF(Settings!$B$25=Settings!$C$6,1,IF(Settings!$B$25="USD",1/INDEX(Settings!$B$29:$B$40,MONTH(A842)),INDEX(Settings!$B$29:$B$40,MONTH(A842)))))</f>
        <v/>
      </c>
    </row>
    <row r="843" customFormat="false" ht="15" hidden="false" customHeight="false" outlineLevel="0" collapsed="false">
      <c r="H843" s="0" t="str">
        <f aca="false">IF(B843="","",IF(COUNTIF(Campaigns!$A$7:$A$300,B843)&gt;0,"✓",IF(N(C843)=0,"– no spend","⚠ add to Campaigns tab")))</f>
        <v/>
      </c>
      <c r="I843" s="83" t="str">
        <f aca="false">IF(C843="","",C843*IF(Settings!$B$25=Settings!$C$6,1,IF(Settings!$B$25="USD",1/INDEX(Settings!$B$29:$B$40,MONTH(A843)),INDEX(Settings!$B$29:$B$40,MONTH(A843)))))</f>
        <v/>
      </c>
    </row>
    <row r="844" customFormat="false" ht="15" hidden="false" customHeight="false" outlineLevel="0" collapsed="false">
      <c r="H844" s="0" t="str">
        <f aca="false">IF(B844="","",IF(COUNTIF(Campaigns!$A$7:$A$300,B844)&gt;0,"✓",IF(N(C844)=0,"– no spend","⚠ add to Campaigns tab")))</f>
        <v/>
      </c>
      <c r="I844" s="83" t="str">
        <f aca="false">IF(C844="","",C844*IF(Settings!$B$25=Settings!$C$6,1,IF(Settings!$B$25="USD",1/INDEX(Settings!$B$29:$B$40,MONTH(A844)),INDEX(Settings!$B$29:$B$40,MONTH(A844)))))</f>
        <v/>
      </c>
    </row>
    <row r="845" customFormat="false" ht="15" hidden="false" customHeight="false" outlineLevel="0" collapsed="false">
      <c r="H845" s="0" t="str">
        <f aca="false">IF(B845="","",IF(COUNTIF(Campaigns!$A$7:$A$300,B845)&gt;0,"✓",IF(N(C845)=0,"– no spend","⚠ add to Campaigns tab")))</f>
        <v/>
      </c>
      <c r="I845" s="83" t="str">
        <f aca="false">IF(C845="","",C845*IF(Settings!$B$25=Settings!$C$6,1,IF(Settings!$B$25="USD",1/INDEX(Settings!$B$29:$B$40,MONTH(A845)),INDEX(Settings!$B$29:$B$40,MONTH(A845)))))</f>
        <v/>
      </c>
    </row>
    <row r="846" customFormat="false" ht="15" hidden="false" customHeight="false" outlineLevel="0" collapsed="false">
      <c r="H846" s="0" t="str">
        <f aca="false">IF(B846="","",IF(COUNTIF(Campaigns!$A$7:$A$300,B846)&gt;0,"✓",IF(N(C846)=0,"– no spend","⚠ add to Campaigns tab")))</f>
        <v/>
      </c>
      <c r="I846" s="83" t="str">
        <f aca="false">IF(C846="","",C846*IF(Settings!$B$25=Settings!$C$6,1,IF(Settings!$B$25="USD",1/INDEX(Settings!$B$29:$B$40,MONTH(A846)),INDEX(Settings!$B$29:$B$40,MONTH(A846)))))</f>
        <v/>
      </c>
    </row>
    <row r="847" customFormat="false" ht="15" hidden="false" customHeight="false" outlineLevel="0" collapsed="false">
      <c r="H847" s="0" t="str">
        <f aca="false">IF(B847="","",IF(COUNTIF(Campaigns!$A$7:$A$300,B847)&gt;0,"✓",IF(N(C847)=0,"– no spend","⚠ add to Campaigns tab")))</f>
        <v/>
      </c>
      <c r="I847" s="83" t="str">
        <f aca="false">IF(C847="","",C847*IF(Settings!$B$25=Settings!$C$6,1,IF(Settings!$B$25="USD",1/INDEX(Settings!$B$29:$B$40,MONTH(A847)),INDEX(Settings!$B$29:$B$40,MONTH(A847)))))</f>
        <v/>
      </c>
    </row>
    <row r="848" customFormat="false" ht="15" hidden="false" customHeight="false" outlineLevel="0" collapsed="false">
      <c r="H848" s="0" t="str">
        <f aca="false">IF(B848="","",IF(COUNTIF(Campaigns!$A$7:$A$300,B848)&gt;0,"✓",IF(N(C848)=0,"– no spend","⚠ add to Campaigns tab")))</f>
        <v/>
      </c>
      <c r="I848" s="83" t="str">
        <f aca="false">IF(C848="","",C848*IF(Settings!$B$25=Settings!$C$6,1,IF(Settings!$B$25="USD",1/INDEX(Settings!$B$29:$B$40,MONTH(A848)),INDEX(Settings!$B$29:$B$40,MONTH(A848)))))</f>
        <v/>
      </c>
    </row>
    <row r="849" customFormat="false" ht="15" hidden="false" customHeight="false" outlineLevel="0" collapsed="false">
      <c r="H849" s="0" t="str">
        <f aca="false">IF(B849="","",IF(COUNTIF(Campaigns!$A$7:$A$300,B849)&gt;0,"✓",IF(N(C849)=0,"– no spend","⚠ add to Campaigns tab")))</f>
        <v/>
      </c>
      <c r="I849" s="83" t="str">
        <f aca="false">IF(C849="","",C849*IF(Settings!$B$25=Settings!$C$6,1,IF(Settings!$B$25="USD",1/INDEX(Settings!$B$29:$B$40,MONTH(A849)),INDEX(Settings!$B$29:$B$40,MONTH(A849)))))</f>
        <v/>
      </c>
    </row>
    <row r="850" customFormat="false" ht="15" hidden="false" customHeight="false" outlineLevel="0" collapsed="false">
      <c r="H850" s="0" t="str">
        <f aca="false">IF(B850="","",IF(COUNTIF(Campaigns!$A$7:$A$300,B850)&gt;0,"✓",IF(N(C850)=0,"– no spend","⚠ add to Campaigns tab")))</f>
        <v/>
      </c>
      <c r="I850" s="83" t="str">
        <f aca="false">IF(C850="","",C850*IF(Settings!$B$25=Settings!$C$6,1,IF(Settings!$B$25="USD",1/INDEX(Settings!$B$29:$B$40,MONTH(A850)),INDEX(Settings!$B$29:$B$40,MONTH(A850)))))</f>
        <v/>
      </c>
    </row>
    <row r="851" customFormat="false" ht="15" hidden="false" customHeight="false" outlineLevel="0" collapsed="false">
      <c r="H851" s="0" t="str">
        <f aca="false">IF(B851="","",IF(COUNTIF(Campaigns!$A$7:$A$300,B851)&gt;0,"✓",IF(N(C851)=0,"– no spend","⚠ add to Campaigns tab")))</f>
        <v/>
      </c>
      <c r="I851" s="83" t="str">
        <f aca="false">IF(C851="","",C851*IF(Settings!$B$25=Settings!$C$6,1,IF(Settings!$B$25="USD",1/INDEX(Settings!$B$29:$B$40,MONTH(A851)),INDEX(Settings!$B$29:$B$40,MONTH(A851)))))</f>
        <v/>
      </c>
    </row>
    <row r="852" customFormat="false" ht="15" hidden="false" customHeight="false" outlineLevel="0" collapsed="false">
      <c r="H852" s="0" t="str">
        <f aca="false">IF(B852="","",IF(COUNTIF(Campaigns!$A$7:$A$300,B852)&gt;0,"✓",IF(N(C852)=0,"– no spend","⚠ add to Campaigns tab")))</f>
        <v/>
      </c>
      <c r="I852" s="83" t="str">
        <f aca="false">IF(C852="","",C852*IF(Settings!$B$25=Settings!$C$6,1,IF(Settings!$B$25="USD",1/INDEX(Settings!$B$29:$B$40,MONTH(A852)),INDEX(Settings!$B$29:$B$40,MONTH(A852)))))</f>
        <v/>
      </c>
    </row>
    <row r="853" customFormat="false" ht="15" hidden="false" customHeight="false" outlineLevel="0" collapsed="false">
      <c r="H853" s="0" t="str">
        <f aca="false">IF(B853="","",IF(COUNTIF(Campaigns!$A$7:$A$300,B853)&gt;0,"✓",IF(N(C853)=0,"– no spend","⚠ add to Campaigns tab")))</f>
        <v/>
      </c>
      <c r="I853" s="83" t="str">
        <f aca="false">IF(C853="","",C853*IF(Settings!$B$25=Settings!$C$6,1,IF(Settings!$B$25="USD",1/INDEX(Settings!$B$29:$B$40,MONTH(A853)),INDEX(Settings!$B$29:$B$40,MONTH(A853)))))</f>
        <v/>
      </c>
    </row>
    <row r="854" customFormat="false" ht="15" hidden="false" customHeight="false" outlineLevel="0" collapsed="false">
      <c r="H854" s="0" t="str">
        <f aca="false">IF(B854="","",IF(COUNTIF(Campaigns!$A$7:$A$300,B854)&gt;0,"✓",IF(N(C854)=0,"– no spend","⚠ add to Campaigns tab")))</f>
        <v/>
      </c>
      <c r="I854" s="83" t="str">
        <f aca="false">IF(C854="","",C854*IF(Settings!$B$25=Settings!$C$6,1,IF(Settings!$B$25="USD",1/INDEX(Settings!$B$29:$B$40,MONTH(A854)),INDEX(Settings!$B$29:$B$40,MONTH(A854)))))</f>
        <v/>
      </c>
    </row>
    <row r="855" customFormat="false" ht="15" hidden="false" customHeight="false" outlineLevel="0" collapsed="false">
      <c r="H855" s="0" t="str">
        <f aca="false">IF(B855="","",IF(COUNTIF(Campaigns!$A$7:$A$300,B855)&gt;0,"✓",IF(N(C855)=0,"– no spend","⚠ add to Campaigns tab")))</f>
        <v/>
      </c>
      <c r="I855" s="83" t="str">
        <f aca="false">IF(C855="","",C855*IF(Settings!$B$25=Settings!$C$6,1,IF(Settings!$B$25="USD",1/INDEX(Settings!$B$29:$B$40,MONTH(A855)),INDEX(Settings!$B$29:$B$40,MONTH(A855)))))</f>
        <v/>
      </c>
    </row>
    <row r="856" customFormat="false" ht="15" hidden="false" customHeight="false" outlineLevel="0" collapsed="false">
      <c r="H856" s="0" t="str">
        <f aca="false">IF(B856="","",IF(COUNTIF(Campaigns!$A$7:$A$300,B856)&gt;0,"✓",IF(N(C856)=0,"– no spend","⚠ add to Campaigns tab")))</f>
        <v/>
      </c>
      <c r="I856" s="83" t="str">
        <f aca="false">IF(C856="","",C856*IF(Settings!$B$25=Settings!$C$6,1,IF(Settings!$B$25="USD",1/INDEX(Settings!$B$29:$B$40,MONTH(A856)),INDEX(Settings!$B$29:$B$40,MONTH(A856)))))</f>
        <v/>
      </c>
    </row>
    <row r="857" customFormat="false" ht="15" hidden="false" customHeight="false" outlineLevel="0" collapsed="false">
      <c r="H857" s="0" t="str">
        <f aca="false">IF(B857="","",IF(COUNTIF(Campaigns!$A$7:$A$300,B857)&gt;0,"✓",IF(N(C857)=0,"– no spend","⚠ add to Campaigns tab")))</f>
        <v/>
      </c>
      <c r="I857" s="83" t="str">
        <f aca="false">IF(C857="","",C857*IF(Settings!$B$25=Settings!$C$6,1,IF(Settings!$B$25="USD",1/INDEX(Settings!$B$29:$B$40,MONTH(A857)),INDEX(Settings!$B$29:$B$40,MONTH(A857)))))</f>
        <v/>
      </c>
    </row>
    <row r="858" customFormat="false" ht="15" hidden="false" customHeight="false" outlineLevel="0" collapsed="false">
      <c r="H858" s="0" t="str">
        <f aca="false">IF(B858="","",IF(COUNTIF(Campaigns!$A$7:$A$300,B858)&gt;0,"✓",IF(N(C858)=0,"– no spend","⚠ add to Campaigns tab")))</f>
        <v/>
      </c>
      <c r="I858" s="83" t="str">
        <f aca="false">IF(C858="","",C858*IF(Settings!$B$25=Settings!$C$6,1,IF(Settings!$B$25="USD",1/INDEX(Settings!$B$29:$B$40,MONTH(A858)),INDEX(Settings!$B$29:$B$40,MONTH(A858)))))</f>
        <v/>
      </c>
    </row>
    <row r="859" customFormat="false" ht="15" hidden="false" customHeight="false" outlineLevel="0" collapsed="false">
      <c r="H859" s="0" t="str">
        <f aca="false">IF(B859="","",IF(COUNTIF(Campaigns!$A$7:$A$300,B859)&gt;0,"✓",IF(N(C859)=0,"– no spend","⚠ add to Campaigns tab")))</f>
        <v/>
      </c>
      <c r="I859" s="83" t="str">
        <f aca="false">IF(C859="","",C859*IF(Settings!$B$25=Settings!$C$6,1,IF(Settings!$B$25="USD",1/INDEX(Settings!$B$29:$B$40,MONTH(A859)),INDEX(Settings!$B$29:$B$40,MONTH(A859)))))</f>
        <v/>
      </c>
    </row>
    <row r="860" customFormat="false" ht="15" hidden="false" customHeight="false" outlineLevel="0" collapsed="false">
      <c r="H860" s="0" t="str">
        <f aca="false">IF(B860="","",IF(COUNTIF(Campaigns!$A$7:$A$300,B860)&gt;0,"✓",IF(N(C860)=0,"– no spend","⚠ add to Campaigns tab")))</f>
        <v/>
      </c>
      <c r="I860" s="83" t="str">
        <f aca="false">IF(C860="","",C860*IF(Settings!$B$25=Settings!$C$6,1,IF(Settings!$B$25="USD",1/INDEX(Settings!$B$29:$B$40,MONTH(A860)),INDEX(Settings!$B$29:$B$40,MONTH(A860)))))</f>
        <v/>
      </c>
    </row>
    <row r="861" customFormat="false" ht="15" hidden="false" customHeight="false" outlineLevel="0" collapsed="false">
      <c r="H861" s="0" t="str">
        <f aca="false">IF(B861="","",IF(COUNTIF(Campaigns!$A$7:$A$300,B861)&gt;0,"✓",IF(N(C861)=0,"– no spend","⚠ add to Campaigns tab")))</f>
        <v/>
      </c>
      <c r="I861" s="83" t="str">
        <f aca="false">IF(C861="","",C861*IF(Settings!$B$25=Settings!$C$6,1,IF(Settings!$B$25="USD",1/INDEX(Settings!$B$29:$B$40,MONTH(A861)),INDEX(Settings!$B$29:$B$40,MONTH(A861)))))</f>
        <v/>
      </c>
    </row>
    <row r="862" customFormat="false" ht="15" hidden="false" customHeight="false" outlineLevel="0" collapsed="false">
      <c r="H862" s="0" t="str">
        <f aca="false">IF(B862="","",IF(COUNTIF(Campaigns!$A$7:$A$300,B862)&gt;0,"✓",IF(N(C862)=0,"– no spend","⚠ add to Campaigns tab")))</f>
        <v/>
      </c>
      <c r="I862" s="83" t="str">
        <f aca="false">IF(C862="","",C862*IF(Settings!$B$25=Settings!$C$6,1,IF(Settings!$B$25="USD",1/INDEX(Settings!$B$29:$B$40,MONTH(A862)),INDEX(Settings!$B$29:$B$40,MONTH(A862)))))</f>
        <v/>
      </c>
    </row>
    <row r="863" customFormat="false" ht="15" hidden="false" customHeight="false" outlineLevel="0" collapsed="false">
      <c r="H863" s="0" t="str">
        <f aca="false">IF(B863="","",IF(COUNTIF(Campaigns!$A$7:$A$300,B863)&gt;0,"✓",IF(N(C863)=0,"– no spend","⚠ add to Campaigns tab")))</f>
        <v/>
      </c>
      <c r="I863" s="83" t="str">
        <f aca="false">IF(C863="","",C863*IF(Settings!$B$25=Settings!$C$6,1,IF(Settings!$B$25="USD",1/INDEX(Settings!$B$29:$B$40,MONTH(A863)),INDEX(Settings!$B$29:$B$40,MONTH(A863)))))</f>
        <v/>
      </c>
    </row>
    <row r="864" customFormat="false" ht="15" hidden="false" customHeight="false" outlineLevel="0" collapsed="false">
      <c r="H864" s="0" t="str">
        <f aca="false">IF(B864="","",IF(COUNTIF(Campaigns!$A$7:$A$300,B864)&gt;0,"✓",IF(N(C864)=0,"– no spend","⚠ add to Campaigns tab")))</f>
        <v/>
      </c>
      <c r="I864" s="83" t="str">
        <f aca="false">IF(C864="","",C864*IF(Settings!$B$25=Settings!$C$6,1,IF(Settings!$B$25="USD",1/INDEX(Settings!$B$29:$B$40,MONTH(A864)),INDEX(Settings!$B$29:$B$40,MONTH(A864)))))</f>
        <v/>
      </c>
    </row>
    <row r="865" customFormat="false" ht="15" hidden="false" customHeight="false" outlineLevel="0" collapsed="false">
      <c r="H865" s="0" t="str">
        <f aca="false">IF(B865="","",IF(COUNTIF(Campaigns!$A$7:$A$300,B865)&gt;0,"✓",IF(N(C865)=0,"– no spend","⚠ add to Campaigns tab")))</f>
        <v/>
      </c>
      <c r="I865" s="83" t="str">
        <f aca="false">IF(C865="","",C865*IF(Settings!$B$25=Settings!$C$6,1,IF(Settings!$B$25="USD",1/INDEX(Settings!$B$29:$B$40,MONTH(A865)),INDEX(Settings!$B$29:$B$40,MONTH(A865)))))</f>
        <v/>
      </c>
    </row>
    <row r="866" customFormat="false" ht="15" hidden="false" customHeight="false" outlineLevel="0" collapsed="false">
      <c r="H866" s="0" t="str">
        <f aca="false">IF(B866="","",IF(COUNTIF(Campaigns!$A$7:$A$300,B866)&gt;0,"✓",IF(N(C866)=0,"– no spend","⚠ add to Campaigns tab")))</f>
        <v/>
      </c>
      <c r="I866" s="83" t="str">
        <f aca="false">IF(C866="","",C866*IF(Settings!$B$25=Settings!$C$6,1,IF(Settings!$B$25="USD",1/INDEX(Settings!$B$29:$B$40,MONTH(A866)),INDEX(Settings!$B$29:$B$40,MONTH(A866)))))</f>
        <v/>
      </c>
    </row>
    <row r="867" customFormat="false" ht="15" hidden="false" customHeight="false" outlineLevel="0" collapsed="false">
      <c r="H867" s="0" t="str">
        <f aca="false">IF(B867="","",IF(COUNTIF(Campaigns!$A$7:$A$300,B867)&gt;0,"✓",IF(N(C867)=0,"– no spend","⚠ add to Campaigns tab")))</f>
        <v/>
      </c>
      <c r="I867" s="83" t="str">
        <f aca="false">IF(C867="","",C867*IF(Settings!$B$25=Settings!$C$6,1,IF(Settings!$B$25="USD",1/INDEX(Settings!$B$29:$B$40,MONTH(A867)),INDEX(Settings!$B$29:$B$40,MONTH(A867)))))</f>
        <v/>
      </c>
    </row>
    <row r="868" customFormat="false" ht="15" hidden="false" customHeight="false" outlineLevel="0" collapsed="false">
      <c r="H868" s="0" t="str">
        <f aca="false">IF(B868="","",IF(COUNTIF(Campaigns!$A$7:$A$300,B868)&gt;0,"✓",IF(N(C868)=0,"– no spend","⚠ add to Campaigns tab")))</f>
        <v/>
      </c>
      <c r="I868" s="83" t="str">
        <f aca="false">IF(C868="","",C868*IF(Settings!$B$25=Settings!$C$6,1,IF(Settings!$B$25="USD",1/INDEX(Settings!$B$29:$B$40,MONTH(A868)),INDEX(Settings!$B$29:$B$40,MONTH(A868)))))</f>
        <v/>
      </c>
    </row>
    <row r="869" customFormat="false" ht="15" hidden="false" customHeight="false" outlineLevel="0" collapsed="false">
      <c r="H869" s="0" t="str">
        <f aca="false">IF(B869="","",IF(COUNTIF(Campaigns!$A$7:$A$300,B869)&gt;0,"✓",IF(N(C869)=0,"– no spend","⚠ add to Campaigns tab")))</f>
        <v/>
      </c>
      <c r="I869" s="83" t="str">
        <f aca="false">IF(C869="","",C869*IF(Settings!$B$25=Settings!$C$6,1,IF(Settings!$B$25="USD",1/INDEX(Settings!$B$29:$B$40,MONTH(A869)),INDEX(Settings!$B$29:$B$40,MONTH(A869)))))</f>
        <v/>
      </c>
    </row>
    <row r="870" customFormat="false" ht="15" hidden="false" customHeight="false" outlineLevel="0" collapsed="false">
      <c r="H870" s="0" t="str">
        <f aca="false">IF(B870="","",IF(COUNTIF(Campaigns!$A$7:$A$300,B870)&gt;0,"✓",IF(N(C870)=0,"– no spend","⚠ add to Campaigns tab")))</f>
        <v/>
      </c>
      <c r="I870" s="83" t="str">
        <f aca="false">IF(C870="","",C870*IF(Settings!$B$25=Settings!$C$6,1,IF(Settings!$B$25="USD",1/INDEX(Settings!$B$29:$B$40,MONTH(A870)),INDEX(Settings!$B$29:$B$40,MONTH(A870)))))</f>
        <v/>
      </c>
    </row>
    <row r="871" customFormat="false" ht="15" hidden="false" customHeight="false" outlineLevel="0" collapsed="false">
      <c r="H871" s="0" t="str">
        <f aca="false">IF(B871="","",IF(COUNTIF(Campaigns!$A$7:$A$300,B871)&gt;0,"✓",IF(N(C871)=0,"– no spend","⚠ add to Campaigns tab")))</f>
        <v/>
      </c>
      <c r="I871" s="83" t="str">
        <f aca="false">IF(C871="","",C871*IF(Settings!$B$25=Settings!$C$6,1,IF(Settings!$B$25="USD",1/INDEX(Settings!$B$29:$B$40,MONTH(A871)),INDEX(Settings!$B$29:$B$40,MONTH(A871)))))</f>
        <v/>
      </c>
    </row>
    <row r="872" customFormat="false" ht="15" hidden="false" customHeight="false" outlineLevel="0" collapsed="false">
      <c r="H872" s="0" t="str">
        <f aca="false">IF(B872="","",IF(COUNTIF(Campaigns!$A$7:$A$300,B872)&gt;0,"✓",IF(N(C872)=0,"– no spend","⚠ add to Campaigns tab")))</f>
        <v/>
      </c>
      <c r="I872" s="83" t="str">
        <f aca="false">IF(C872="","",C872*IF(Settings!$B$25=Settings!$C$6,1,IF(Settings!$B$25="USD",1/INDEX(Settings!$B$29:$B$40,MONTH(A872)),INDEX(Settings!$B$29:$B$40,MONTH(A872)))))</f>
        <v/>
      </c>
    </row>
    <row r="873" customFormat="false" ht="15" hidden="false" customHeight="false" outlineLevel="0" collapsed="false">
      <c r="H873" s="0" t="str">
        <f aca="false">IF(B873="","",IF(COUNTIF(Campaigns!$A$7:$A$300,B873)&gt;0,"✓",IF(N(C873)=0,"– no spend","⚠ add to Campaigns tab")))</f>
        <v/>
      </c>
      <c r="I873" s="83" t="str">
        <f aca="false">IF(C873="","",C873*IF(Settings!$B$25=Settings!$C$6,1,IF(Settings!$B$25="USD",1/INDEX(Settings!$B$29:$B$40,MONTH(A873)),INDEX(Settings!$B$29:$B$40,MONTH(A873)))))</f>
        <v/>
      </c>
    </row>
    <row r="874" customFormat="false" ht="15" hidden="false" customHeight="false" outlineLevel="0" collapsed="false">
      <c r="H874" s="0" t="str">
        <f aca="false">IF(B874="","",IF(COUNTIF(Campaigns!$A$7:$A$300,B874)&gt;0,"✓",IF(N(C874)=0,"– no spend","⚠ add to Campaigns tab")))</f>
        <v/>
      </c>
      <c r="I874" s="83" t="str">
        <f aca="false">IF(C874="","",C874*IF(Settings!$B$25=Settings!$C$6,1,IF(Settings!$B$25="USD",1/INDEX(Settings!$B$29:$B$40,MONTH(A874)),INDEX(Settings!$B$29:$B$40,MONTH(A874)))))</f>
        <v/>
      </c>
    </row>
    <row r="875" customFormat="false" ht="15" hidden="false" customHeight="false" outlineLevel="0" collapsed="false">
      <c r="H875" s="0" t="str">
        <f aca="false">IF(B875="","",IF(COUNTIF(Campaigns!$A$7:$A$300,B875)&gt;0,"✓",IF(N(C875)=0,"– no spend","⚠ add to Campaigns tab")))</f>
        <v/>
      </c>
      <c r="I875" s="83" t="str">
        <f aca="false">IF(C875="","",C875*IF(Settings!$B$25=Settings!$C$6,1,IF(Settings!$B$25="USD",1/INDEX(Settings!$B$29:$B$40,MONTH(A875)),INDEX(Settings!$B$29:$B$40,MONTH(A875)))))</f>
        <v/>
      </c>
    </row>
    <row r="876" customFormat="false" ht="15" hidden="false" customHeight="false" outlineLevel="0" collapsed="false">
      <c r="H876" s="0" t="str">
        <f aca="false">IF(B876="","",IF(COUNTIF(Campaigns!$A$7:$A$300,B876)&gt;0,"✓",IF(N(C876)=0,"– no spend","⚠ add to Campaigns tab")))</f>
        <v/>
      </c>
      <c r="I876" s="83" t="str">
        <f aca="false">IF(C876="","",C876*IF(Settings!$B$25=Settings!$C$6,1,IF(Settings!$B$25="USD",1/INDEX(Settings!$B$29:$B$40,MONTH(A876)),INDEX(Settings!$B$29:$B$40,MONTH(A876)))))</f>
        <v/>
      </c>
    </row>
    <row r="877" customFormat="false" ht="15" hidden="false" customHeight="false" outlineLevel="0" collapsed="false">
      <c r="H877" s="0" t="str">
        <f aca="false">IF(B877="","",IF(COUNTIF(Campaigns!$A$7:$A$300,B877)&gt;0,"✓",IF(N(C877)=0,"– no spend","⚠ add to Campaigns tab")))</f>
        <v/>
      </c>
      <c r="I877" s="83" t="str">
        <f aca="false">IF(C877="","",C877*IF(Settings!$B$25=Settings!$C$6,1,IF(Settings!$B$25="USD",1/INDEX(Settings!$B$29:$B$40,MONTH(A877)),INDEX(Settings!$B$29:$B$40,MONTH(A877)))))</f>
        <v/>
      </c>
    </row>
    <row r="878" customFormat="false" ht="15" hidden="false" customHeight="false" outlineLevel="0" collapsed="false">
      <c r="H878" s="0" t="str">
        <f aca="false">IF(B878="","",IF(COUNTIF(Campaigns!$A$7:$A$300,B878)&gt;0,"✓",IF(N(C878)=0,"– no spend","⚠ add to Campaigns tab")))</f>
        <v/>
      </c>
      <c r="I878" s="83" t="str">
        <f aca="false">IF(C878="","",C878*IF(Settings!$B$25=Settings!$C$6,1,IF(Settings!$B$25="USD",1/INDEX(Settings!$B$29:$B$40,MONTH(A878)),INDEX(Settings!$B$29:$B$40,MONTH(A878)))))</f>
        <v/>
      </c>
    </row>
    <row r="879" customFormat="false" ht="15" hidden="false" customHeight="false" outlineLevel="0" collapsed="false">
      <c r="H879" s="0" t="str">
        <f aca="false">IF(B879="","",IF(COUNTIF(Campaigns!$A$7:$A$300,B879)&gt;0,"✓",IF(N(C879)=0,"– no spend","⚠ add to Campaigns tab")))</f>
        <v/>
      </c>
      <c r="I879" s="83" t="str">
        <f aca="false">IF(C879="","",C879*IF(Settings!$B$25=Settings!$C$6,1,IF(Settings!$B$25="USD",1/INDEX(Settings!$B$29:$B$40,MONTH(A879)),INDEX(Settings!$B$29:$B$40,MONTH(A879)))))</f>
        <v/>
      </c>
    </row>
    <row r="880" customFormat="false" ht="15" hidden="false" customHeight="false" outlineLevel="0" collapsed="false">
      <c r="H880" s="0" t="str">
        <f aca="false">IF(B880="","",IF(COUNTIF(Campaigns!$A$7:$A$300,B880)&gt;0,"✓",IF(N(C880)=0,"– no spend","⚠ add to Campaigns tab")))</f>
        <v/>
      </c>
      <c r="I880" s="83" t="str">
        <f aca="false">IF(C880="","",C880*IF(Settings!$B$25=Settings!$C$6,1,IF(Settings!$B$25="USD",1/INDEX(Settings!$B$29:$B$40,MONTH(A880)),INDEX(Settings!$B$29:$B$40,MONTH(A880)))))</f>
        <v/>
      </c>
    </row>
    <row r="881" customFormat="false" ht="15" hidden="false" customHeight="false" outlineLevel="0" collapsed="false">
      <c r="H881" s="0" t="str">
        <f aca="false">IF(B881="","",IF(COUNTIF(Campaigns!$A$7:$A$300,B881)&gt;0,"✓",IF(N(C881)=0,"– no spend","⚠ add to Campaigns tab")))</f>
        <v/>
      </c>
      <c r="I881" s="83" t="str">
        <f aca="false">IF(C881="","",C881*IF(Settings!$B$25=Settings!$C$6,1,IF(Settings!$B$25="USD",1/INDEX(Settings!$B$29:$B$40,MONTH(A881)),INDEX(Settings!$B$29:$B$40,MONTH(A881)))))</f>
        <v/>
      </c>
    </row>
    <row r="882" customFormat="false" ht="15" hidden="false" customHeight="false" outlineLevel="0" collapsed="false">
      <c r="H882" s="0" t="str">
        <f aca="false">IF(B882="","",IF(COUNTIF(Campaigns!$A$7:$A$300,B882)&gt;0,"✓",IF(N(C882)=0,"– no spend","⚠ add to Campaigns tab")))</f>
        <v/>
      </c>
      <c r="I882" s="83" t="str">
        <f aca="false">IF(C882="","",C882*IF(Settings!$B$25=Settings!$C$6,1,IF(Settings!$B$25="USD",1/INDEX(Settings!$B$29:$B$40,MONTH(A882)),INDEX(Settings!$B$29:$B$40,MONTH(A882)))))</f>
        <v/>
      </c>
    </row>
    <row r="883" customFormat="false" ht="15" hidden="false" customHeight="false" outlineLevel="0" collapsed="false">
      <c r="H883" s="0" t="str">
        <f aca="false">IF(B883="","",IF(COUNTIF(Campaigns!$A$7:$A$300,B883)&gt;0,"✓",IF(N(C883)=0,"– no spend","⚠ add to Campaigns tab")))</f>
        <v/>
      </c>
      <c r="I883" s="83" t="str">
        <f aca="false">IF(C883="","",C883*IF(Settings!$B$25=Settings!$C$6,1,IF(Settings!$B$25="USD",1/INDEX(Settings!$B$29:$B$40,MONTH(A883)),INDEX(Settings!$B$29:$B$40,MONTH(A883)))))</f>
        <v/>
      </c>
    </row>
    <row r="884" customFormat="false" ht="15" hidden="false" customHeight="false" outlineLevel="0" collapsed="false">
      <c r="H884" s="0" t="str">
        <f aca="false">IF(B884="","",IF(COUNTIF(Campaigns!$A$7:$A$300,B884)&gt;0,"✓",IF(N(C884)=0,"– no spend","⚠ add to Campaigns tab")))</f>
        <v/>
      </c>
      <c r="I884" s="83" t="str">
        <f aca="false">IF(C884="","",C884*IF(Settings!$B$25=Settings!$C$6,1,IF(Settings!$B$25="USD",1/INDEX(Settings!$B$29:$B$40,MONTH(A884)),INDEX(Settings!$B$29:$B$40,MONTH(A884)))))</f>
        <v/>
      </c>
    </row>
    <row r="885" customFormat="false" ht="15" hidden="false" customHeight="false" outlineLevel="0" collapsed="false">
      <c r="H885" s="0" t="str">
        <f aca="false">IF(B885="","",IF(COUNTIF(Campaigns!$A$7:$A$300,B885)&gt;0,"✓",IF(N(C885)=0,"– no spend","⚠ add to Campaigns tab")))</f>
        <v/>
      </c>
      <c r="I885" s="83" t="str">
        <f aca="false">IF(C885="","",C885*IF(Settings!$B$25=Settings!$C$6,1,IF(Settings!$B$25="USD",1/INDEX(Settings!$B$29:$B$40,MONTH(A885)),INDEX(Settings!$B$29:$B$40,MONTH(A885)))))</f>
        <v/>
      </c>
    </row>
    <row r="886" customFormat="false" ht="15" hidden="false" customHeight="false" outlineLevel="0" collapsed="false">
      <c r="H886" s="0" t="str">
        <f aca="false">IF(B886="","",IF(COUNTIF(Campaigns!$A$7:$A$300,B886)&gt;0,"✓",IF(N(C886)=0,"– no spend","⚠ add to Campaigns tab")))</f>
        <v/>
      </c>
      <c r="I886" s="83" t="str">
        <f aca="false">IF(C886="","",C886*IF(Settings!$B$25=Settings!$C$6,1,IF(Settings!$B$25="USD",1/INDEX(Settings!$B$29:$B$40,MONTH(A886)),INDEX(Settings!$B$29:$B$40,MONTH(A886)))))</f>
        <v/>
      </c>
    </row>
    <row r="887" customFormat="false" ht="15" hidden="false" customHeight="false" outlineLevel="0" collapsed="false">
      <c r="H887" s="0" t="str">
        <f aca="false">IF(B887="","",IF(COUNTIF(Campaigns!$A$7:$A$300,B887)&gt;0,"✓",IF(N(C887)=0,"– no spend","⚠ add to Campaigns tab")))</f>
        <v/>
      </c>
      <c r="I887" s="83" t="str">
        <f aca="false">IF(C887="","",C887*IF(Settings!$B$25=Settings!$C$6,1,IF(Settings!$B$25="USD",1/INDEX(Settings!$B$29:$B$40,MONTH(A887)),INDEX(Settings!$B$29:$B$40,MONTH(A887)))))</f>
        <v/>
      </c>
    </row>
    <row r="888" customFormat="false" ht="15" hidden="false" customHeight="false" outlineLevel="0" collapsed="false">
      <c r="H888" s="0" t="str">
        <f aca="false">IF(B888="","",IF(COUNTIF(Campaigns!$A$7:$A$300,B888)&gt;0,"✓",IF(N(C888)=0,"– no spend","⚠ add to Campaigns tab")))</f>
        <v/>
      </c>
      <c r="I888" s="83" t="str">
        <f aca="false">IF(C888="","",C888*IF(Settings!$B$25=Settings!$C$6,1,IF(Settings!$B$25="USD",1/INDEX(Settings!$B$29:$B$40,MONTH(A888)),INDEX(Settings!$B$29:$B$40,MONTH(A888)))))</f>
        <v/>
      </c>
    </row>
    <row r="889" customFormat="false" ht="15" hidden="false" customHeight="false" outlineLevel="0" collapsed="false">
      <c r="H889" s="0" t="str">
        <f aca="false">IF(B889="","",IF(COUNTIF(Campaigns!$A$7:$A$300,B889)&gt;0,"✓",IF(N(C889)=0,"– no spend","⚠ add to Campaigns tab")))</f>
        <v/>
      </c>
      <c r="I889" s="83" t="str">
        <f aca="false">IF(C889="","",C889*IF(Settings!$B$25=Settings!$C$6,1,IF(Settings!$B$25="USD",1/INDEX(Settings!$B$29:$B$40,MONTH(A889)),INDEX(Settings!$B$29:$B$40,MONTH(A889)))))</f>
        <v/>
      </c>
    </row>
    <row r="890" customFormat="false" ht="15" hidden="false" customHeight="false" outlineLevel="0" collapsed="false">
      <c r="H890" s="0" t="str">
        <f aca="false">IF(B890="","",IF(COUNTIF(Campaigns!$A$7:$A$300,B890)&gt;0,"✓",IF(N(C890)=0,"– no spend","⚠ add to Campaigns tab")))</f>
        <v/>
      </c>
      <c r="I890" s="83" t="str">
        <f aca="false">IF(C890="","",C890*IF(Settings!$B$25=Settings!$C$6,1,IF(Settings!$B$25="USD",1/INDEX(Settings!$B$29:$B$40,MONTH(A890)),INDEX(Settings!$B$29:$B$40,MONTH(A890)))))</f>
        <v/>
      </c>
    </row>
    <row r="891" customFormat="false" ht="15" hidden="false" customHeight="false" outlineLevel="0" collapsed="false">
      <c r="H891" s="0" t="str">
        <f aca="false">IF(B891="","",IF(COUNTIF(Campaigns!$A$7:$A$300,B891)&gt;0,"✓",IF(N(C891)=0,"– no spend","⚠ add to Campaigns tab")))</f>
        <v/>
      </c>
      <c r="I891" s="83" t="str">
        <f aca="false">IF(C891="","",C891*IF(Settings!$B$25=Settings!$C$6,1,IF(Settings!$B$25="USD",1/INDEX(Settings!$B$29:$B$40,MONTH(A891)),INDEX(Settings!$B$29:$B$40,MONTH(A891)))))</f>
        <v/>
      </c>
    </row>
    <row r="892" customFormat="false" ht="15" hidden="false" customHeight="false" outlineLevel="0" collapsed="false">
      <c r="H892" s="0" t="str">
        <f aca="false">IF(B892="","",IF(COUNTIF(Campaigns!$A$7:$A$300,B892)&gt;0,"✓",IF(N(C892)=0,"– no spend","⚠ add to Campaigns tab")))</f>
        <v/>
      </c>
      <c r="I892" s="83" t="str">
        <f aca="false">IF(C892="","",C892*IF(Settings!$B$25=Settings!$C$6,1,IF(Settings!$B$25="USD",1/INDEX(Settings!$B$29:$B$40,MONTH(A892)),INDEX(Settings!$B$29:$B$40,MONTH(A892)))))</f>
        <v/>
      </c>
    </row>
    <row r="893" customFormat="false" ht="15" hidden="false" customHeight="false" outlineLevel="0" collapsed="false">
      <c r="H893" s="0" t="str">
        <f aca="false">IF(B893="","",IF(COUNTIF(Campaigns!$A$7:$A$300,B893)&gt;0,"✓",IF(N(C893)=0,"– no spend","⚠ add to Campaigns tab")))</f>
        <v/>
      </c>
      <c r="I893" s="83" t="str">
        <f aca="false">IF(C893="","",C893*IF(Settings!$B$25=Settings!$C$6,1,IF(Settings!$B$25="USD",1/INDEX(Settings!$B$29:$B$40,MONTH(A893)),INDEX(Settings!$B$29:$B$40,MONTH(A893)))))</f>
        <v/>
      </c>
    </row>
    <row r="894" customFormat="false" ht="15" hidden="false" customHeight="false" outlineLevel="0" collapsed="false">
      <c r="H894" s="0" t="str">
        <f aca="false">IF(B894="","",IF(COUNTIF(Campaigns!$A$7:$A$300,B894)&gt;0,"✓",IF(N(C894)=0,"– no spend","⚠ add to Campaigns tab")))</f>
        <v/>
      </c>
      <c r="I894" s="83" t="str">
        <f aca="false">IF(C894="","",C894*IF(Settings!$B$25=Settings!$C$6,1,IF(Settings!$B$25="USD",1/INDEX(Settings!$B$29:$B$40,MONTH(A894)),INDEX(Settings!$B$29:$B$40,MONTH(A894)))))</f>
        <v/>
      </c>
    </row>
    <row r="895" customFormat="false" ht="15" hidden="false" customHeight="false" outlineLevel="0" collapsed="false">
      <c r="H895" s="0" t="str">
        <f aca="false">IF(B895="","",IF(COUNTIF(Campaigns!$A$7:$A$300,B895)&gt;0,"✓",IF(N(C895)=0,"– no spend","⚠ add to Campaigns tab")))</f>
        <v/>
      </c>
      <c r="I895" s="83" t="str">
        <f aca="false">IF(C895="","",C895*IF(Settings!$B$25=Settings!$C$6,1,IF(Settings!$B$25="USD",1/INDEX(Settings!$B$29:$B$40,MONTH(A895)),INDEX(Settings!$B$29:$B$40,MONTH(A895)))))</f>
        <v/>
      </c>
    </row>
    <row r="896" customFormat="false" ht="15" hidden="false" customHeight="false" outlineLevel="0" collapsed="false">
      <c r="H896" s="0" t="str">
        <f aca="false">IF(B896="","",IF(COUNTIF(Campaigns!$A$7:$A$300,B896)&gt;0,"✓",IF(N(C896)=0,"– no spend","⚠ add to Campaigns tab")))</f>
        <v/>
      </c>
      <c r="I896" s="83" t="str">
        <f aca="false">IF(C896="","",C896*IF(Settings!$B$25=Settings!$C$6,1,IF(Settings!$B$25="USD",1/INDEX(Settings!$B$29:$B$40,MONTH(A896)),INDEX(Settings!$B$29:$B$40,MONTH(A896)))))</f>
        <v/>
      </c>
    </row>
    <row r="897" customFormat="false" ht="15" hidden="false" customHeight="false" outlineLevel="0" collapsed="false">
      <c r="H897" s="0" t="str">
        <f aca="false">IF(B897="","",IF(COUNTIF(Campaigns!$A$7:$A$300,B897)&gt;0,"✓",IF(N(C897)=0,"– no spend","⚠ add to Campaigns tab")))</f>
        <v/>
      </c>
      <c r="I897" s="83" t="str">
        <f aca="false">IF(C897="","",C897*IF(Settings!$B$25=Settings!$C$6,1,IF(Settings!$B$25="USD",1/INDEX(Settings!$B$29:$B$40,MONTH(A897)),INDEX(Settings!$B$29:$B$40,MONTH(A897)))))</f>
        <v/>
      </c>
    </row>
    <row r="898" customFormat="false" ht="15" hidden="false" customHeight="false" outlineLevel="0" collapsed="false">
      <c r="H898" s="0" t="str">
        <f aca="false">IF(B898="","",IF(COUNTIF(Campaigns!$A$7:$A$300,B898)&gt;0,"✓",IF(N(C898)=0,"– no spend","⚠ add to Campaigns tab")))</f>
        <v/>
      </c>
      <c r="I898" s="83" t="str">
        <f aca="false">IF(C898="","",C898*IF(Settings!$B$25=Settings!$C$6,1,IF(Settings!$B$25="USD",1/INDEX(Settings!$B$29:$B$40,MONTH(A898)),INDEX(Settings!$B$29:$B$40,MONTH(A898)))))</f>
        <v/>
      </c>
    </row>
    <row r="899" customFormat="false" ht="15" hidden="false" customHeight="false" outlineLevel="0" collapsed="false">
      <c r="H899" s="0" t="str">
        <f aca="false">IF(B899="","",IF(COUNTIF(Campaigns!$A$7:$A$300,B899)&gt;0,"✓",IF(N(C899)=0,"– no spend","⚠ add to Campaigns tab")))</f>
        <v/>
      </c>
      <c r="I899" s="83" t="str">
        <f aca="false">IF(C899="","",C899*IF(Settings!$B$25=Settings!$C$6,1,IF(Settings!$B$25="USD",1/INDEX(Settings!$B$29:$B$40,MONTH(A899)),INDEX(Settings!$B$29:$B$40,MONTH(A899)))))</f>
        <v/>
      </c>
    </row>
    <row r="900" customFormat="false" ht="15" hidden="false" customHeight="false" outlineLevel="0" collapsed="false">
      <c r="H900" s="0" t="str">
        <f aca="false">IF(B900="","",IF(COUNTIF(Campaigns!$A$7:$A$300,B900)&gt;0,"✓",IF(N(C900)=0,"– no spend","⚠ add to Campaigns tab")))</f>
        <v/>
      </c>
      <c r="I900" s="83" t="str">
        <f aca="false">IF(C900="","",C900*IF(Settings!$B$25=Settings!$C$6,1,IF(Settings!$B$25="USD",1/INDEX(Settings!$B$29:$B$40,MONTH(A900)),INDEX(Settings!$B$29:$B$40,MONTH(A900)))))</f>
        <v/>
      </c>
    </row>
    <row r="901" customFormat="false" ht="15" hidden="false" customHeight="false" outlineLevel="0" collapsed="false">
      <c r="H901" s="0" t="str">
        <f aca="false">IF(B901="","",IF(COUNTIF(Campaigns!$A$7:$A$300,B901)&gt;0,"✓",IF(N(C901)=0,"– no spend","⚠ add to Campaigns tab")))</f>
        <v/>
      </c>
      <c r="I901" s="83" t="str">
        <f aca="false">IF(C901="","",C901*IF(Settings!$B$25=Settings!$C$6,1,IF(Settings!$B$25="USD",1/INDEX(Settings!$B$29:$B$40,MONTH(A901)),INDEX(Settings!$B$29:$B$40,MONTH(A901)))))</f>
        <v/>
      </c>
    </row>
    <row r="902" customFormat="false" ht="15" hidden="false" customHeight="false" outlineLevel="0" collapsed="false">
      <c r="H902" s="0" t="str">
        <f aca="false">IF(B902="","",IF(COUNTIF(Campaigns!$A$7:$A$300,B902)&gt;0,"✓",IF(N(C902)=0,"– no spend","⚠ add to Campaigns tab")))</f>
        <v/>
      </c>
      <c r="I902" s="83" t="str">
        <f aca="false">IF(C902="","",C902*IF(Settings!$B$25=Settings!$C$6,1,IF(Settings!$B$25="USD",1/INDEX(Settings!$B$29:$B$40,MONTH(A902)),INDEX(Settings!$B$29:$B$40,MONTH(A902)))))</f>
        <v/>
      </c>
    </row>
    <row r="903" customFormat="false" ht="15" hidden="false" customHeight="false" outlineLevel="0" collapsed="false">
      <c r="H903" s="0" t="str">
        <f aca="false">IF(B903="","",IF(COUNTIF(Campaigns!$A$7:$A$300,B903)&gt;0,"✓",IF(N(C903)=0,"– no spend","⚠ add to Campaigns tab")))</f>
        <v/>
      </c>
      <c r="I903" s="83" t="str">
        <f aca="false">IF(C903="","",C903*IF(Settings!$B$25=Settings!$C$6,1,IF(Settings!$B$25="USD",1/INDEX(Settings!$B$29:$B$40,MONTH(A903)),INDEX(Settings!$B$29:$B$40,MONTH(A903)))))</f>
        <v/>
      </c>
    </row>
    <row r="904" customFormat="false" ht="15" hidden="false" customHeight="false" outlineLevel="0" collapsed="false">
      <c r="H904" s="0" t="str">
        <f aca="false">IF(B904="","",IF(COUNTIF(Campaigns!$A$7:$A$300,B904)&gt;0,"✓",IF(N(C904)=0,"– no spend","⚠ add to Campaigns tab")))</f>
        <v/>
      </c>
      <c r="I904" s="83" t="str">
        <f aca="false">IF(C904="","",C904*IF(Settings!$B$25=Settings!$C$6,1,IF(Settings!$B$25="USD",1/INDEX(Settings!$B$29:$B$40,MONTH(A904)),INDEX(Settings!$B$29:$B$40,MONTH(A904)))))</f>
        <v/>
      </c>
    </row>
    <row r="905" customFormat="false" ht="15" hidden="false" customHeight="false" outlineLevel="0" collapsed="false">
      <c r="H905" s="0" t="str">
        <f aca="false">IF(B905="","",IF(COUNTIF(Campaigns!$A$7:$A$300,B905)&gt;0,"✓",IF(N(C905)=0,"– no spend","⚠ add to Campaigns tab")))</f>
        <v/>
      </c>
      <c r="I905" s="83" t="str">
        <f aca="false">IF(C905="","",C905*IF(Settings!$B$25=Settings!$C$6,1,IF(Settings!$B$25="USD",1/INDEX(Settings!$B$29:$B$40,MONTH(A905)),INDEX(Settings!$B$29:$B$40,MONTH(A905)))))</f>
        <v/>
      </c>
    </row>
    <row r="906" customFormat="false" ht="15" hidden="false" customHeight="false" outlineLevel="0" collapsed="false">
      <c r="H906" s="0" t="str">
        <f aca="false">IF(B906="","",IF(COUNTIF(Campaigns!$A$7:$A$300,B906)&gt;0,"✓",IF(N(C906)=0,"– no spend","⚠ add to Campaigns tab")))</f>
        <v/>
      </c>
      <c r="I906" s="83" t="str">
        <f aca="false">IF(C906="","",C906*IF(Settings!$B$25=Settings!$C$6,1,IF(Settings!$B$25="USD",1/INDEX(Settings!$B$29:$B$40,MONTH(A906)),INDEX(Settings!$B$29:$B$40,MONTH(A906)))))</f>
        <v/>
      </c>
    </row>
    <row r="907" customFormat="false" ht="15" hidden="false" customHeight="false" outlineLevel="0" collapsed="false">
      <c r="H907" s="0" t="str">
        <f aca="false">IF(B907="","",IF(COUNTIF(Campaigns!$A$7:$A$300,B907)&gt;0,"✓",IF(N(C907)=0,"– no spend","⚠ add to Campaigns tab")))</f>
        <v/>
      </c>
      <c r="I907" s="83" t="str">
        <f aca="false">IF(C907="","",C907*IF(Settings!$B$25=Settings!$C$6,1,IF(Settings!$B$25="USD",1/INDEX(Settings!$B$29:$B$40,MONTH(A907)),INDEX(Settings!$B$29:$B$40,MONTH(A907)))))</f>
        <v/>
      </c>
    </row>
    <row r="908" customFormat="false" ht="15" hidden="false" customHeight="false" outlineLevel="0" collapsed="false">
      <c r="H908" s="0" t="str">
        <f aca="false">IF(B908="","",IF(COUNTIF(Campaigns!$A$7:$A$300,B908)&gt;0,"✓",IF(N(C908)=0,"– no spend","⚠ add to Campaigns tab")))</f>
        <v/>
      </c>
      <c r="I908" s="83" t="str">
        <f aca="false">IF(C908="","",C908*IF(Settings!$B$25=Settings!$C$6,1,IF(Settings!$B$25="USD",1/INDEX(Settings!$B$29:$B$40,MONTH(A908)),INDEX(Settings!$B$29:$B$40,MONTH(A908)))))</f>
        <v/>
      </c>
    </row>
    <row r="909" customFormat="false" ht="15" hidden="false" customHeight="false" outlineLevel="0" collapsed="false">
      <c r="H909" s="0" t="str">
        <f aca="false">IF(B909="","",IF(COUNTIF(Campaigns!$A$7:$A$300,B909)&gt;0,"✓",IF(N(C909)=0,"– no spend","⚠ add to Campaigns tab")))</f>
        <v/>
      </c>
      <c r="I909" s="83" t="str">
        <f aca="false">IF(C909="","",C909*IF(Settings!$B$25=Settings!$C$6,1,IF(Settings!$B$25="USD",1/INDEX(Settings!$B$29:$B$40,MONTH(A909)),INDEX(Settings!$B$29:$B$40,MONTH(A909)))))</f>
        <v/>
      </c>
    </row>
    <row r="910" customFormat="false" ht="15" hidden="false" customHeight="false" outlineLevel="0" collapsed="false">
      <c r="H910" s="0" t="str">
        <f aca="false">IF(B910="","",IF(COUNTIF(Campaigns!$A$7:$A$300,B910)&gt;0,"✓",IF(N(C910)=0,"– no spend","⚠ add to Campaigns tab")))</f>
        <v/>
      </c>
      <c r="I910" s="83" t="str">
        <f aca="false">IF(C910="","",C910*IF(Settings!$B$25=Settings!$C$6,1,IF(Settings!$B$25="USD",1/INDEX(Settings!$B$29:$B$40,MONTH(A910)),INDEX(Settings!$B$29:$B$40,MONTH(A910)))))</f>
        <v/>
      </c>
    </row>
    <row r="911" customFormat="false" ht="15" hidden="false" customHeight="false" outlineLevel="0" collapsed="false">
      <c r="H911" s="0" t="str">
        <f aca="false">IF(B911="","",IF(COUNTIF(Campaigns!$A$7:$A$300,B911)&gt;0,"✓",IF(N(C911)=0,"– no spend","⚠ add to Campaigns tab")))</f>
        <v/>
      </c>
      <c r="I911" s="83" t="str">
        <f aca="false">IF(C911="","",C911*IF(Settings!$B$25=Settings!$C$6,1,IF(Settings!$B$25="USD",1/INDEX(Settings!$B$29:$B$40,MONTH(A911)),INDEX(Settings!$B$29:$B$40,MONTH(A911)))))</f>
        <v/>
      </c>
    </row>
    <row r="912" customFormat="false" ht="15" hidden="false" customHeight="false" outlineLevel="0" collapsed="false">
      <c r="H912" s="0" t="str">
        <f aca="false">IF(B912="","",IF(COUNTIF(Campaigns!$A$7:$A$300,B912)&gt;0,"✓",IF(N(C912)=0,"– no spend","⚠ add to Campaigns tab")))</f>
        <v/>
      </c>
      <c r="I912" s="83" t="str">
        <f aca="false">IF(C912="","",C912*IF(Settings!$B$25=Settings!$C$6,1,IF(Settings!$B$25="USD",1/INDEX(Settings!$B$29:$B$40,MONTH(A912)),INDEX(Settings!$B$29:$B$40,MONTH(A912)))))</f>
        <v/>
      </c>
    </row>
    <row r="913" customFormat="false" ht="15" hidden="false" customHeight="false" outlineLevel="0" collapsed="false">
      <c r="H913" s="0" t="str">
        <f aca="false">IF(B913="","",IF(COUNTIF(Campaigns!$A$7:$A$300,B913)&gt;0,"✓",IF(N(C913)=0,"– no spend","⚠ add to Campaigns tab")))</f>
        <v/>
      </c>
      <c r="I913" s="83" t="str">
        <f aca="false">IF(C913="","",C913*IF(Settings!$B$25=Settings!$C$6,1,IF(Settings!$B$25="USD",1/INDEX(Settings!$B$29:$B$40,MONTH(A913)),INDEX(Settings!$B$29:$B$40,MONTH(A913)))))</f>
        <v/>
      </c>
    </row>
    <row r="914" customFormat="false" ht="15" hidden="false" customHeight="false" outlineLevel="0" collapsed="false">
      <c r="H914" s="0" t="str">
        <f aca="false">IF(B914="","",IF(COUNTIF(Campaigns!$A$7:$A$300,B914)&gt;0,"✓",IF(N(C914)=0,"– no spend","⚠ add to Campaigns tab")))</f>
        <v/>
      </c>
      <c r="I914" s="83" t="str">
        <f aca="false">IF(C914="","",C914*IF(Settings!$B$25=Settings!$C$6,1,IF(Settings!$B$25="USD",1/INDEX(Settings!$B$29:$B$40,MONTH(A914)),INDEX(Settings!$B$29:$B$40,MONTH(A914)))))</f>
        <v/>
      </c>
    </row>
    <row r="915" customFormat="false" ht="15" hidden="false" customHeight="false" outlineLevel="0" collapsed="false">
      <c r="H915" s="0" t="str">
        <f aca="false">IF(B915="","",IF(COUNTIF(Campaigns!$A$7:$A$300,B915)&gt;0,"✓",IF(N(C915)=0,"– no spend","⚠ add to Campaigns tab")))</f>
        <v/>
      </c>
      <c r="I915" s="83" t="str">
        <f aca="false">IF(C915="","",C915*IF(Settings!$B$25=Settings!$C$6,1,IF(Settings!$B$25="USD",1/INDEX(Settings!$B$29:$B$40,MONTH(A915)),INDEX(Settings!$B$29:$B$40,MONTH(A915)))))</f>
        <v/>
      </c>
    </row>
    <row r="916" customFormat="false" ht="15" hidden="false" customHeight="false" outlineLevel="0" collapsed="false">
      <c r="H916" s="0" t="str">
        <f aca="false">IF(B916="","",IF(COUNTIF(Campaigns!$A$7:$A$300,B916)&gt;0,"✓",IF(N(C916)=0,"– no spend","⚠ add to Campaigns tab")))</f>
        <v/>
      </c>
      <c r="I916" s="83" t="str">
        <f aca="false">IF(C916="","",C916*IF(Settings!$B$25=Settings!$C$6,1,IF(Settings!$B$25="USD",1/INDEX(Settings!$B$29:$B$40,MONTH(A916)),INDEX(Settings!$B$29:$B$40,MONTH(A916)))))</f>
        <v/>
      </c>
    </row>
    <row r="917" customFormat="false" ht="15" hidden="false" customHeight="false" outlineLevel="0" collapsed="false">
      <c r="H917" s="0" t="str">
        <f aca="false">IF(B917="","",IF(COUNTIF(Campaigns!$A$7:$A$300,B917)&gt;0,"✓",IF(N(C917)=0,"– no spend","⚠ add to Campaigns tab")))</f>
        <v/>
      </c>
      <c r="I917" s="83" t="str">
        <f aca="false">IF(C917="","",C917*IF(Settings!$B$25=Settings!$C$6,1,IF(Settings!$B$25="USD",1/INDEX(Settings!$B$29:$B$40,MONTH(A917)),INDEX(Settings!$B$29:$B$40,MONTH(A917)))))</f>
        <v/>
      </c>
    </row>
    <row r="918" customFormat="false" ht="15" hidden="false" customHeight="false" outlineLevel="0" collapsed="false">
      <c r="H918" s="0" t="str">
        <f aca="false">IF(B918="","",IF(COUNTIF(Campaigns!$A$7:$A$300,B918)&gt;0,"✓",IF(N(C918)=0,"– no spend","⚠ add to Campaigns tab")))</f>
        <v/>
      </c>
      <c r="I918" s="83" t="str">
        <f aca="false">IF(C918="","",C918*IF(Settings!$B$25=Settings!$C$6,1,IF(Settings!$B$25="USD",1/INDEX(Settings!$B$29:$B$40,MONTH(A918)),INDEX(Settings!$B$29:$B$40,MONTH(A918)))))</f>
        <v/>
      </c>
    </row>
    <row r="919" customFormat="false" ht="15" hidden="false" customHeight="false" outlineLevel="0" collapsed="false">
      <c r="H919" s="0" t="str">
        <f aca="false">IF(B919="","",IF(COUNTIF(Campaigns!$A$7:$A$300,B919)&gt;0,"✓",IF(N(C919)=0,"– no spend","⚠ add to Campaigns tab")))</f>
        <v/>
      </c>
      <c r="I919" s="83" t="str">
        <f aca="false">IF(C919="","",C919*IF(Settings!$B$25=Settings!$C$6,1,IF(Settings!$B$25="USD",1/INDEX(Settings!$B$29:$B$40,MONTH(A919)),INDEX(Settings!$B$29:$B$40,MONTH(A919)))))</f>
        <v/>
      </c>
    </row>
    <row r="920" customFormat="false" ht="15" hidden="false" customHeight="false" outlineLevel="0" collapsed="false">
      <c r="H920" s="0" t="str">
        <f aca="false">IF(B920="","",IF(COUNTIF(Campaigns!$A$7:$A$300,B920)&gt;0,"✓",IF(N(C920)=0,"– no spend","⚠ add to Campaigns tab")))</f>
        <v/>
      </c>
      <c r="I920" s="83" t="str">
        <f aca="false">IF(C920="","",C920*IF(Settings!$B$25=Settings!$C$6,1,IF(Settings!$B$25="USD",1/INDEX(Settings!$B$29:$B$40,MONTH(A920)),INDEX(Settings!$B$29:$B$40,MONTH(A920)))))</f>
        <v/>
      </c>
    </row>
    <row r="921" customFormat="false" ht="15" hidden="false" customHeight="false" outlineLevel="0" collapsed="false">
      <c r="H921" s="0" t="str">
        <f aca="false">IF(B921="","",IF(COUNTIF(Campaigns!$A$7:$A$300,B921)&gt;0,"✓",IF(N(C921)=0,"– no spend","⚠ add to Campaigns tab")))</f>
        <v/>
      </c>
      <c r="I921" s="83" t="str">
        <f aca="false">IF(C921="","",C921*IF(Settings!$B$25=Settings!$C$6,1,IF(Settings!$B$25="USD",1/INDEX(Settings!$B$29:$B$40,MONTH(A921)),INDEX(Settings!$B$29:$B$40,MONTH(A921)))))</f>
        <v/>
      </c>
    </row>
    <row r="922" customFormat="false" ht="15" hidden="false" customHeight="false" outlineLevel="0" collapsed="false">
      <c r="H922" s="0" t="str">
        <f aca="false">IF(B922="","",IF(COUNTIF(Campaigns!$A$7:$A$300,B922)&gt;0,"✓",IF(N(C922)=0,"– no spend","⚠ add to Campaigns tab")))</f>
        <v/>
      </c>
      <c r="I922" s="83" t="str">
        <f aca="false">IF(C922="","",C922*IF(Settings!$B$25=Settings!$C$6,1,IF(Settings!$B$25="USD",1/INDEX(Settings!$B$29:$B$40,MONTH(A922)),INDEX(Settings!$B$29:$B$40,MONTH(A922)))))</f>
        <v/>
      </c>
    </row>
    <row r="923" customFormat="false" ht="15" hidden="false" customHeight="false" outlineLevel="0" collapsed="false">
      <c r="H923" s="0" t="str">
        <f aca="false">IF(B923="","",IF(COUNTIF(Campaigns!$A$7:$A$300,B923)&gt;0,"✓",IF(N(C923)=0,"– no spend","⚠ add to Campaigns tab")))</f>
        <v/>
      </c>
      <c r="I923" s="83" t="str">
        <f aca="false">IF(C923="","",C923*IF(Settings!$B$25=Settings!$C$6,1,IF(Settings!$B$25="USD",1/INDEX(Settings!$B$29:$B$40,MONTH(A923)),INDEX(Settings!$B$29:$B$40,MONTH(A923)))))</f>
        <v/>
      </c>
    </row>
    <row r="924" customFormat="false" ht="15" hidden="false" customHeight="false" outlineLevel="0" collapsed="false">
      <c r="H924" s="0" t="str">
        <f aca="false">IF(B924="","",IF(COUNTIF(Campaigns!$A$7:$A$300,B924)&gt;0,"✓",IF(N(C924)=0,"– no spend","⚠ add to Campaigns tab")))</f>
        <v/>
      </c>
      <c r="I924" s="83" t="str">
        <f aca="false">IF(C924="","",C924*IF(Settings!$B$25=Settings!$C$6,1,IF(Settings!$B$25="USD",1/INDEX(Settings!$B$29:$B$40,MONTH(A924)),INDEX(Settings!$B$29:$B$40,MONTH(A924)))))</f>
        <v/>
      </c>
    </row>
    <row r="925" customFormat="false" ht="15" hidden="false" customHeight="false" outlineLevel="0" collapsed="false">
      <c r="H925" s="0" t="str">
        <f aca="false">IF(B925="","",IF(COUNTIF(Campaigns!$A$7:$A$300,B925)&gt;0,"✓",IF(N(C925)=0,"– no spend","⚠ add to Campaigns tab")))</f>
        <v/>
      </c>
      <c r="I925" s="83" t="str">
        <f aca="false">IF(C925="","",C925*IF(Settings!$B$25=Settings!$C$6,1,IF(Settings!$B$25="USD",1/INDEX(Settings!$B$29:$B$40,MONTH(A925)),INDEX(Settings!$B$29:$B$40,MONTH(A925)))))</f>
        <v/>
      </c>
    </row>
    <row r="926" customFormat="false" ht="15" hidden="false" customHeight="false" outlineLevel="0" collapsed="false">
      <c r="H926" s="0" t="str">
        <f aca="false">IF(B926="","",IF(COUNTIF(Campaigns!$A$7:$A$300,B926)&gt;0,"✓",IF(N(C926)=0,"– no spend","⚠ add to Campaigns tab")))</f>
        <v/>
      </c>
      <c r="I926" s="83" t="str">
        <f aca="false">IF(C926="","",C926*IF(Settings!$B$25=Settings!$C$6,1,IF(Settings!$B$25="USD",1/INDEX(Settings!$B$29:$B$40,MONTH(A926)),INDEX(Settings!$B$29:$B$40,MONTH(A926)))))</f>
        <v/>
      </c>
    </row>
    <row r="927" customFormat="false" ht="15" hidden="false" customHeight="false" outlineLevel="0" collapsed="false">
      <c r="H927" s="0" t="str">
        <f aca="false">IF(B927="","",IF(COUNTIF(Campaigns!$A$7:$A$300,B927)&gt;0,"✓",IF(N(C927)=0,"– no spend","⚠ add to Campaigns tab")))</f>
        <v/>
      </c>
      <c r="I927" s="83" t="str">
        <f aca="false">IF(C927="","",C927*IF(Settings!$B$25=Settings!$C$6,1,IF(Settings!$B$25="USD",1/INDEX(Settings!$B$29:$B$40,MONTH(A927)),INDEX(Settings!$B$29:$B$40,MONTH(A927)))))</f>
        <v/>
      </c>
    </row>
    <row r="928" customFormat="false" ht="15" hidden="false" customHeight="false" outlineLevel="0" collapsed="false">
      <c r="H928" s="0" t="str">
        <f aca="false">IF(B928="","",IF(COUNTIF(Campaigns!$A$7:$A$300,B928)&gt;0,"✓",IF(N(C928)=0,"– no spend","⚠ add to Campaigns tab")))</f>
        <v/>
      </c>
      <c r="I928" s="83" t="str">
        <f aca="false">IF(C928="","",C928*IF(Settings!$B$25=Settings!$C$6,1,IF(Settings!$B$25="USD",1/INDEX(Settings!$B$29:$B$40,MONTH(A928)),INDEX(Settings!$B$29:$B$40,MONTH(A928)))))</f>
        <v/>
      </c>
    </row>
    <row r="929" customFormat="false" ht="15" hidden="false" customHeight="false" outlineLevel="0" collapsed="false">
      <c r="H929" s="0" t="str">
        <f aca="false">IF(B929="","",IF(COUNTIF(Campaigns!$A$7:$A$300,B929)&gt;0,"✓",IF(N(C929)=0,"– no spend","⚠ add to Campaigns tab")))</f>
        <v/>
      </c>
      <c r="I929" s="83" t="str">
        <f aca="false">IF(C929="","",C929*IF(Settings!$B$25=Settings!$C$6,1,IF(Settings!$B$25="USD",1/INDEX(Settings!$B$29:$B$40,MONTH(A929)),INDEX(Settings!$B$29:$B$40,MONTH(A929)))))</f>
        <v/>
      </c>
    </row>
    <row r="930" customFormat="false" ht="15" hidden="false" customHeight="false" outlineLevel="0" collapsed="false">
      <c r="H930" s="0" t="str">
        <f aca="false">IF(B930="","",IF(COUNTIF(Campaigns!$A$7:$A$300,B930)&gt;0,"✓",IF(N(C930)=0,"– no spend","⚠ add to Campaigns tab")))</f>
        <v/>
      </c>
      <c r="I930" s="83" t="str">
        <f aca="false">IF(C930="","",C930*IF(Settings!$B$25=Settings!$C$6,1,IF(Settings!$B$25="USD",1/INDEX(Settings!$B$29:$B$40,MONTH(A930)),INDEX(Settings!$B$29:$B$40,MONTH(A930)))))</f>
        <v/>
      </c>
    </row>
    <row r="931" customFormat="false" ht="15" hidden="false" customHeight="false" outlineLevel="0" collapsed="false">
      <c r="H931" s="0" t="str">
        <f aca="false">IF(B931="","",IF(COUNTIF(Campaigns!$A$7:$A$300,B931)&gt;0,"✓",IF(N(C931)=0,"– no spend","⚠ add to Campaigns tab")))</f>
        <v/>
      </c>
      <c r="I931" s="83" t="str">
        <f aca="false">IF(C931="","",C931*IF(Settings!$B$25=Settings!$C$6,1,IF(Settings!$B$25="USD",1/INDEX(Settings!$B$29:$B$40,MONTH(A931)),INDEX(Settings!$B$29:$B$40,MONTH(A931)))))</f>
        <v/>
      </c>
    </row>
    <row r="932" customFormat="false" ht="15" hidden="false" customHeight="false" outlineLevel="0" collapsed="false">
      <c r="H932" s="0" t="str">
        <f aca="false">IF(B932="","",IF(COUNTIF(Campaigns!$A$7:$A$300,B932)&gt;0,"✓",IF(N(C932)=0,"– no spend","⚠ add to Campaigns tab")))</f>
        <v/>
      </c>
      <c r="I932" s="83" t="str">
        <f aca="false">IF(C932="","",C932*IF(Settings!$B$25=Settings!$C$6,1,IF(Settings!$B$25="USD",1/INDEX(Settings!$B$29:$B$40,MONTH(A932)),INDEX(Settings!$B$29:$B$40,MONTH(A932)))))</f>
        <v/>
      </c>
    </row>
    <row r="933" customFormat="false" ht="15" hidden="false" customHeight="false" outlineLevel="0" collapsed="false">
      <c r="H933" s="0" t="str">
        <f aca="false">IF(B933="","",IF(COUNTIF(Campaigns!$A$7:$A$300,B933)&gt;0,"✓",IF(N(C933)=0,"– no spend","⚠ add to Campaigns tab")))</f>
        <v/>
      </c>
      <c r="I933" s="83" t="str">
        <f aca="false">IF(C933="","",C933*IF(Settings!$B$25=Settings!$C$6,1,IF(Settings!$B$25="USD",1/INDEX(Settings!$B$29:$B$40,MONTH(A933)),INDEX(Settings!$B$29:$B$40,MONTH(A933)))))</f>
        <v/>
      </c>
    </row>
    <row r="934" customFormat="false" ht="15" hidden="false" customHeight="false" outlineLevel="0" collapsed="false">
      <c r="H934" s="0" t="str">
        <f aca="false">IF(B934="","",IF(COUNTIF(Campaigns!$A$7:$A$300,B934)&gt;0,"✓",IF(N(C934)=0,"– no spend","⚠ add to Campaigns tab")))</f>
        <v/>
      </c>
      <c r="I934" s="83" t="str">
        <f aca="false">IF(C934="","",C934*IF(Settings!$B$25=Settings!$C$6,1,IF(Settings!$B$25="USD",1/INDEX(Settings!$B$29:$B$40,MONTH(A934)),INDEX(Settings!$B$29:$B$40,MONTH(A934)))))</f>
        <v/>
      </c>
    </row>
    <row r="935" customFormat="false" ht="15" hidden="false" customHeight="false" outlineLevel="0" collapsed="false">
      <c r="H935" s="0" t="str">
        <f aca="false">IF(B935="","",IF(COUNTIF(Campaigns!$A$7:$A$300,B935)&gt;0,"✓",IF(N(C935)=0,"– no spend","⚠ add to Campaigns tab")))</f>
        <v/>
      </c>
      <c r="I935" s="83" t="str">
        <f aca="false">IF(C935="","",C935*IF(Settings!$B$25=Settings!$C$6,1,IF(Settings!$B$25="USD",1/INDEX(Settings!$B$29:$B$40,MONTH(A935)),INDEX(Settings!$B$29:$B$40,MONTH(A935)))))</f>
        <v/>
      </c>
    </row>
    <row r="936" customFormat="false" ht="15" hidden="false" customHeight="false" outlineLevel="0" collapsed="false">
      <c r="H936" s="0" t="str">
        <f aca="false">IF(B936="","",IF(COUNTIF(Campaigns!$A$7:$A$300,B936)&gt;0,"✓",IF(N(C936)=0,"– no spend","⚠ add to Campaigns tab")))</f>
        <v/>
      </c>
      <c r="I936" s="83" t="str">
        <f aca="false">IF(C936="","",C936*IF(Settings!$B$25=Settings!$C$6,1,IF(Settings!$B$25="USD",1/INDEX(Settings!$B$29:$B$40,MONTH(A936)),INDEX(Settings!$B$29:$B$40,MONTH(A936)))))</f>
        <v/>
      </c>
    </row>
    <row r="937" customFormat="false" ht="15" hidden="false" customHeight="false" outlineLevel="0" collapsed="false">
      <c r="H937" s="0" t="str">
        <f aca="false">IF(B937="","",IF(COUNTIF(Campaigns!$A$7:$A$300,B937)&gt;0,"✓",IF(N(C937)=0,"– no spend","⚠ add to Campaigns tab")))</f>
        <v/>
      </c>
      <c r="I937" s="83" t="str">
        <f aca="false">IF(C937="","",C937*IF(Settings!$B$25=Settings!$C$6,1,IF(Settings!$B$25="USD",1/INDEX(Settings!$B$29:$B$40,MONTH(A937)),INDEX(Settings!$B$29:$B$40,MONTH(A937)))))</f>
        <v/>
      </c>
    </row>
    <row r="938" customFormat="false" ht="15" hidden="false" customHeight="false" outlineLevel="0" collapsed="false">
      <c r="H938" s="0" t="str">
        <f aca="false">IF(B938="","",IF(COUNTIF(Campaigns!$A$7:$A$300,B938)&gt;0,"✓",IF(N(C938)=0,"– no spend","⚠ add to Campaigns tab")))</f>
        <v/>
      </c>
      <c r="I938" s="83" t="str">
        <f aca="false">IF(C938="","",C938*IF(Settings!$B$25=Settings!$C$6,1,IF(Settings!$B$25="USD",1/INDEX(Settings!$B$29:$B$40,MONTH(A938)),INDEX(Settings!$B$29:$B$40,MONTH(A938)))))</f>
        <v/>
      </c>
    </row>
    <row r="939" customFormat="false" ht="15" hidden="false" customHeight="false" outlineLevel="0" collapsed="false">
      <c r="H939" s="0" t="str">
        <f aca="false">IF(B939="","",IF(COUNTIF(Campaigns!$A$7:$A$300,B939)&gt;0,"✓",IF(N(C939)=0,"– no spend","⚠ add to Campaigns tab")))</f>
        <v/>
      </c>
      <c r="I939" s="83" t="str">
        <f aca="false">IF(C939="","",C939*IF(Settings!$B$25=Settings!$C$6,1,IF(Settings!$B$25="USD",1/INDEX(Settings!$B$29:$B$40,MONTH(A939)),INDEX(Settings!$B$29:$B$40,MONTH(A939)))))</f>
        <v/>
      </c>
    </row>
    <row r="940" customFormat="false" ht="15" hidden="false" customHeight="false" outlineLevel="0" collapsed="false">
      <c r="H940" s="0" t="str">
        <f aca="false">IF(B940="","",IF(COUNTIF(Campaigns!$A$7:$A$300,B940)&gt;0,"✓",IF(N(C940)=0,"– no spend","⚠ add to Campaigns tab")))</f>
        <v/>
      </c>
      <c r="I940" s="83" t="str">
        <f aca="false">IF(C940="","",C940*IF(Settings!$B$25=Settings!$C$6,1,IF(Settings!$B$25="USD",1/INDEX(Settings!$B$29:$B$40,MONTH(A940)),INDEX(Settings!$B$29:$B$40,MONTH(A940)))))</f>
        <v/>
      </c>
    </row>
    <row r="941" customFormat="false" ht="15" hidden="false" customHeight="false" outlineLevel="0" collapsed="false">
      <c r="H941" s="0" t="str">
        <f aca="false">IF(B941="","",IF(COUNTIF(Campaigns!$A$7:$A$300,B941)&gt;0,"✓",IF(N(C941)=0,"– no spend","⚠ add to Campaigns tab")))</f>
        <v/>
      </c>
      <c r="I941" s="83" t="str">
        <f aca="false">IF(C941="","",C941*IF(Settings!$B$25=Settings!$C$6,1,IF(Settings!$B$25="USD",1/INDEX(Settings!$B$29:$B$40,MONTH(A941)),INDEX(Settings!$B$29:$B$40,MONTH(A941)))))</f>
        <v/>
      </c>
    </row>
    <row r="942" customFormat="false" ht="15" hidden="false" customHeight="false" outlineLevel="0" collapsed="false">
      <c r="H942" s="0" t="str">
        <f aca="false">IF(B942="","",IF(COUNTIF(Campaigns!$A$7:$A$300,B942)&gt;0,"✓",IF(N(C942)=0,"– no spend","⚠ add to Campaigns tab")))</f>
        <v/>
      </c>
      <c r="I942" s="83" t="str">
        <f aca="false">IF(C942="","",C942*IF(Settings!$B$25=Settings!$C$6,1,IF(Settings!$B$25="USD",1/INDEX(Settings!$B$29:$B$40,MONTH(A942)),INDEX(Settings!$B$29:$B$40,MONTH(A942)))))</f>
        <v/>
      </c>
    </row>
    <row r="943" customFormat="false" ht="15" hidden="false" customHeight="false" outlineLevel="0" collapsed="false">
      <c r="H943" s="0" t="str">
        <f aca="false">IF(B943="","",IF(COUNTIF(Campaigns!$A$7:$A$300,B943)&gt;0,"✓",IF(N(C943)=0,"– no spend","⚠ add to Campaigns tab")))</f>
        <v/>
      </c>
      <c r="I943" s="83" t="str">
        <f aca="false">IF(C943="","",C943*IF(Settings!$B$25=Settings!$C$6,1,IF(Settings!$B$25="USD",1/INDEX(Settings!$B$29:$B$40,MONTH(A943)),INDEX(Settings!$B$29:$B$40,MONTH(A943)))))</f>
        <v/>
      </c>
    </row>
    <row r="944" customFormat="false" ht="15" hidden="false" customHeight="false" outlineLevel="0" collapsed="false">
      <c r="H944" s="0" t="str">
        <f aca="false">IF(B944="","",IF(COUNTIF(Campaigns!$A$7:$A$300,B944)&gt;0,"✓",IF(N(C944)=0,"– no spend","⚠ add to Campaigns tab")))</f>
        <v/>
      </c>
      <c r="I944" s="83" t="str">
        <f aca="false">IF(C944="","",C944*IF(Settings!$B$25=Settings!$C$6,1,IF(Settings!$B$25="USD",1/INDEX(Settings!$B$29:$B$40,MONTH(A944)),INDEX(Settings!$B$29:$B$40,MONTH(A944)))))</f>
        <v/>
      </c>
    </row>
    <row r="945" customFormat="false" ht="15" hidden="false" customHeight="false" outlineLevel="0" collapsed="false">
      <c r="H945" s="0" t="str">
        <f aca="false">IF(B945="","",IF(COUNTIF(Campaigns!$A$7:$A$300,B945)&gt;0,"✓",IF(N(C945)=0,"– no spend","⚠ add to Campaigns tab")))</f>
        <v/>
      </c>
      <c r="I945" s="83" t="str">
        <f aca="false">IF(C945="","",C945*IF(Settings!$B$25=Settings!$C$6,1,IF(Settings!$B$25="USD",1/INDEX(Settings!$B$29:$B$40,MONTH(A945)),INDEX(Settings!$B$29:$B$40,MONTH(A945)))))</f>
        <v/>
      </c>
    </row>
    <row r="946" customFormat="false" ht="15" hidden="false" customHeight="false" outlineLevel="0" collapsed="false">
      <c r="H946" s="0" t="str">
        <f aca="false">IF(B946="","",IF(COUNTIF(Campaigns!$A$7:$A$300,B946)&gt;0,"✓",IF(N(C946)=0,"– no spend","⚠ add to Campaigns tab")))</f>
        <v/>
      </c>
      <c r="I946" s="83" t="str">
        <f aca="false">IF(C946="","",C946*IF(Settings!$B$25=Settings!$C$6,1,IF(Settings!$B$25="USD",1/INDEX(Settings!$B$29:$B$40,MONTH(A946)),INDEX(Settings!$B$29:$B$40,MONTH(A946)))))</f>
        <v/>
      </c>
    </row>
    <row r="947" customFormat="false" ht="15" hidden="false" customHeight="false" outlineLevel="0" collapsed="false">
      <c r="H947" s="0" t="str">
        <f aca="false">IF(B947="","",IF(COUNTIF(Campaigns!$A$7:$A$300,B947)&gt;0,"✓",IF(N(C947)=0,"– no spend","⚠ add to Campaigns tab")))</f>
        <v/>
      </c>
      <c r="I947" s="83" t="str">
        <f aca="false">IF(C947="","",C947*IF(Settings!$B$25=Settings!$C$6,1,IF(Settings!$B$25="USD",1/INDEX(Settings!$B$29:$B$40,MONTH(A947)),INDEX(Settings!$B$29:$B$40,MONTH(A947)))))</f>
        <v/>
      </c>
    </row>
    <row r="948" customFormat="false" ht="15" hidden="false" customHeight="false" outlineLevel="0" collapsed="false">
      <c r="H948" s="0" t="str">
        <f aca="false">IF(B948="","",IF(COUNTIF(Campaigns!$A$7:$A$300,B948)&gt;0,"✓",IF(N(C948)=0,"– no spend","⚠ add to Campaigns tab")))</f>
        <v/>
      </c>
      <c r="I948" s="83" t="str">
        <f aca="false">IF(C948="","",C948*IF(Settings!$B$25=Settings!$C$6,1,IF(Settings!$B$25="USD",1/INDEX(Settings!$B$29:$B$40,MONTH(A948)),INDEX(Settings!$B$29:$B$40,MONTH(A948)))))</f>
        <v/>
      </c>
    </row>
    <row r="949" customFormat="false" ht="15" hidden="false" customHeight="false" outlineLevel="0" collapsed="false">
      <c r="H949" s="0" t="str">
        <f aca="false">IF(B949="","",IF(COUNTIF(Campaigns!$A$7:$A$300,B949)&gt;0,"✓",IF(N(C949)=0,"– no spend","⚠ add to Campaigns tab")))</f>
        <v/>
      </c>
      <c r="I949" s="83" t="str">
        <f aca="false">IF(C949="","",C949*IF(Settings!$B$25=Settings!$C$6,1,IF(Settings!$B$25="USD",1/INDEX(Settings!$B$29:$B$40,MONTH(A949)),INDEX(Settings!$B$29:$B$40,MONTH(A949)))))</f>
        <v/>
      </c>
    </row>
    <row r="950" customFormat="false" ht="15" hidden="false" customHeight="false" outlineLevel="0" collapsed="false">
      <c r="H950" s="0" t="str">
        <f aca="false">IF(B950="","",IF(COUNTIF(Campaigns!$A$7:$A$300,B950)&gt;0,"✓",IF(N(C950)=0,"– no spend","⚠ add to Campaigns tab")))</f>
        <v/>
      </c>
      <c r="I950" s="83" t="str">
        <f aca="false">IF(C950="","",C950*IF(Settings!$B$25=Settings!$C$6,1,IF(Settings!$B$25="USD",1/INDEX(Settings!$B$29:$B$40,MONTH(A950)),INDEX(Settings!$B$29:$B$40,MONTH(A950)))))</f>
        <v/>
      </c>
    </row>
    <row r="951" customFormat="false" ht="15" hidden="false" customHeight="false" outlineLevel="0" collapsed="false">
      <c r="H951" s="0" t="str">
        <f aca="false">IF(B951="","",IF(COUNTIF(Campaigns!$A$7:$A$300,B951)&gt;0,"✓",IF(N(C951)=0,"– no spend","⚠ add to Campaigns tab")))</f>
        <v/>
      </c>
      <c r="I951" s="83" t="str">
        <f aca="false">IF(C951="","",C951*IF(Settings!$B$25=Settings!$C$6,1,IF(Settings!$B$25="USD",1/INDEX(Settings!$B$29:$B$40,MONTH(A951)),INDEX(Settings!$B$29:$B$40,MONTH(A951)))))</f>
        <v/>
      </c>
    </row>
    <row r="952" customFormat="false" ht="15" hidden="false" customHeight="false" outlineLevel="0" collapsed="false">
      <c r="H952" s="0" t="str">
        <f aca="false">IF(B952="","",IF(COUNTIF(Campaigns!$A$7:$A$300,B952)&gt;0,"✓",IF(N(C952)=0,"– no spend","⚠ add to Campaigns tab")))</f>
        <v/>
      </c>
      <c r="I952" s="83" t="str">
        <f aca="false">IF(C952="","",C952*IF(Settings!$B$25=Settings!$C$6,1,IF(Settings!$B$25="USD",1/INDEX(Settings!$B$29:$B$40,MONTH(A952)),INDEX(Settings!$B$29:$B$40,MONTH(A952)))))</f>
        <v/>
      </c>
    </row>
    <row r="953" customFormat="false" ht="15" hidden="false" customHeight="false" outlineLevel="0" collapsed="false">
      <c r="H953" s="0" t="str">
        <f aca="false">IF(B953="","",IF(COUNTIF(Campaigns!$A$7:$A$300,B953)&gt;0,"✓",IF(N(C953)=0,"– no spend","⚠ add to Campaigns tab")))</f>
        <v/>
      </c>
      <c r="I953" s="83" t="str">
        <f aca="false">IF(C953="","",C953*IF(Settings!$B$25=Settings!$C$6,1,IF(Settings!$B$25="USD",1/INDEX(Settings!$B$29:$B$40,MONTH(A953)),INDEX(Settings!$B$29:$B$40,MONTH(A953)))))</f>
        <v/>
      </c>
    </row>
    <row r="954" customFormat="false" ht="15" hidden="false" customHeight="false" outlineLevel="0" collapsed="false">
      <c r="H954" s="0" t="str">
        <f aca="false">IF(B954="","",IF(COUNTIF(Campaigns!$A$7:$A$300,B954)&gt;0,"✓",IF(N(C954)=0,"– no spend","⚠ add to Campaigns tab")))</f>
        <v/>
      </c>
      <c r="I954" s="83" t="str">
        <f aca="false">IF(C954="","",C954*IF(Settings!$B$25=Settings!$C$6,1,IF(Settings!$B$25="USD",1/INDEX(Settings!$B$29:$B$40,MONTH(A954)),INDEX(Settings!$B$29:$B$40,MONTH(A954)))))</f>
        <v/>
      </c>
    </row>
    <row r="955" customFormat="false" ht="15" hidden="false" customHeight="false" outlineLevel="0" collapsed="false">
      <c r="H955" s="0" t="str">
        <f aca="false">IF(B955="","",IF(COUNTIF(Campaigns!$A$7:$A$300,B955)&gt;0,"✓",IF(N(C955)=0,"– no spend","⚠ add to Campaigns tab")))</f>
        <v/>
      </c>
      <c r="I955" s="83" t="str">
        <f aca="false">IF(C955="","",C955*IF(Settings!$B$25=Settings!$C$6,1,IF(Settings!$B$25="USD",1/INDEX(Settings!$B$29:$B$40,MONTH(A955)),INDEX(Settings!$B$29:$B$40,MONTH(A955)))))</f>
        <v/>
      </c>
    </row>
    <row r="956" customFormat="false" ht="15" hidden="false" customHeight="false" outlineLevel="0" collapsed="false">
      <c r="H956" s="0" t="str">
        <f aca="false">IF(B956="","",IF(COUNTIF(Campaigns!$A$7:$A$300,B956)&gt;0,"✓",IF(N(C956)=0,"– no spend","⚠ add to Campaigns tab")))</f>
        <v/>
      </c>
      <c r="I956" s="83" t="str">
        <f aca="false">IF(C956="","",C956*IF(Settings!$B$25=Settings!$C$6,1,IF(Settings!$B$25="USD",1/INDEX(Settings!$B$29:$B$40,MONTH(A956)),INDEX(Settings!$B$29:$B$40,MONTH(A956)))))</f>
        <v/>
      </c>
    </row>
    <row r="957" customFormat="false" ht="15" hidden="false" customHeight="false" outlineLevel="0" collapsed="false">
      <c r="H957" s="0" t="str">
        <f aca="false">IF(B957="","",IF(COUNTIF(Campaigns!$A$7:$A$300,B957)&gt;0,"✓",IF(N(C957)=0,"– no spend","⚠ add to Campaigns tab")))</f>
        <v/>
      </c>
      <c r="I957" s="83" t="str">
        <f aca="false">IF(C957="","",C957*IF(Settings!$B$25=Settings!$C$6,1,IF(Settings!$B$25="USD",1/INDEX(Settings!$B$29:$B$40,MONTH(A957)),INDEX(Settings!$B$29:$B$40,MONTH(A957)))))</f>
        <v/>
      </c>
    </row>
    <row r="958" customFormat="false" ht="15" hidden="false" customHeight="false" outlineLevel="0" collapsed="false">
      <c r="H958" s="0" t="str">
        <f aca="false">IF(B958="","",IF(COUNTIF(Campaigns!$A$7:$A$300,B958)&gt;0,"✓",IF(N(C958)=0,"– no spend","⚠ add to Campaigns tab")))</f>
        <v/>
      </c>
      <c r="I958" s="83" t="str">
        <f aca="false">IF(C958="","",C958*IF(Settings!$B$25=Settings!$C$6,1,IF(Settings!$B$25="USD",1/INDEX(Settings!$B$29:$B$40,MONTH(A958)),INDEX(Settings!$B$29:$B$40,MONTH(A958)))))</f>
        <v/>
      </c>
    </row>
    <row r="959" customFormat="false" ht="15" hidden="false" customHeight="false" outlineLevel="0" collapsed="false">
      <c r="H959" s="0" t="str">
        <f aca="false">IF(B959="","",IF(COUNTIF(Campaigns!$A$7:$A$300,B959)&gt;0,"✓",IF(N(C959)=0,"– no spend","⚠ add to Campaigns tab")))</f>
        <v/>
      </c>
      <c r="I959" s="83" t="str">
        <f aca="false">IF(C959="","",C959*IF(Settings!$B$25=Settings!$C$6,1,IF(Settings!$B$25="USD",1/INDEX(Settings!$B$29:$B$40,MONTH(A959)),INDEX(Settings!$B$29:$B$40,MONTH(A959)))))</f>
        <v/>
      </c>
    </row>
    <row r="960" customFormat="false" ht="15" hidden="false" customHeight="false" outlineLevel="0" collapsed="false">
      <c r="H960" s="0" t="str">
        <f aca="false">IF(B960="","",IF(COUNTIF(Campaigns!$A$7:$A$300,B960)&gt;0,"✓",IF(N(C960)=0,"– no spend","⚠ add to Campaigns tab")))</f>
        <v/>
      </c>
      <c r="I960" s="83" t="str">
        <f aca="false">IF(C960="","",C960*IF(Settings!$B$25=Settings!$C$6,1,IF(Settings!$B$25="USD",1/INDEX(Settings!$B$29:$B$40,MONTH(A960)),INDEX(Settings!$B$29:$B$40,MONTH(A960)))))</f>
        <v/>
      </c>
    </row>
    <row r="961" customFormat="false" ht="15" hidden="false" customHeight="false" outlineLevel="0" collapsed="false">
      <c r="H961" s="0" t="str">
        <f aca="false">IF(B961="","",IF(COUNTIF(Campaigns!$A$7:$A$300,B961)&gt;0,"✓",IF(N(C961)=0,"– no spend","⚠ add to Campaigns tab")))</f>
        <v/>
      </c>
      <c r="I961" s="83" t="str">
        <f aca="false">IF(C961="","",C961*IF(Settings!$B$25=Settings!$C$6,1,IF(Settings!$B$25="USD",1/INDEX(Settings!$B$29:$B$40,MONTH(A961)),INDEX(Settings!$B$29:$B$40,MONTH(A961)))))</f>
        <v/>
      </c>
    </row>
    <row r="962" customFormat="false" ht="15" hidden="false" customHeight="false" outlineLevel="0" collapsed="false">
      <c r="H962" s="0" t="str">
        <f aca="false">IF(B962="","",IF(COUNTIF(Campaigns!$A$7:$A$300,B962)&gt;0,"✓",IF(N(C962)=0,"– no spend","⚠ add to Campaigns tab")))</f>
        <v/>
      </c>
      <c r="I962" s="83" t="str">
        <f aca="false">IF(C962="","",C962*IF(Settings!$B$25=Settings!$C$6,1,IF(Settings!$B$25="USD",1/INDEX(Settings!$B$29:$B$40,MONTH(A962)),INDEX(Settings!$B$29:$B$40,MONTH(A962)))))</f>
        <v/>
      </c>
    </row>
    <row r="963" customFormat="false" ht="15" hidden="false" customHeight="false" outlineLevel="0" collapsed="false">
      <c r="H963" s="0" t="str">
        <f aca="false">IF(B963="","",IF(COUNTIF(Campaigns!$A$7:$A$300,B963)&gt;0,"✓",IF(N(C963)=0,"– no spend","⚠ add to Campaigns tab")))</f>
        <v/>
      </c>
      <c r="I963" s="83" t="str">
        <f aca="false">IF(C963="","",C963*IF(Settings!$B$25=Settings!$C$6,1,IF(Settings!$B$25="USD",1/INDEX(Settings!$B$29:$B$40,MONTH(A963)),INDEX(Settings!$B$29:$B$40,MONTH(A963)))))</f>
        <v/>
      </c>
    </row>
    <row r="964" customFormat="false" ht="15" hidden="false" customHeight="false" outlineLevel="0" collapsed="false">
      <c r="H964" s="0" t="str">
        <f aca="false">IF(B964="","",IF(COUNTIF(Campaigns!$A$7:$A$300,B964)&gt;0,"✓",IF(N(C964)=0,"– no spend","⚠ add to Campaigns tab")))</f>
        <v/>
      </c>
      <c r="I964" s="83" t="str">
        <f aca="false">IF(C964="","",C964*IF(Settings!$B$25=Settings!$C$6,1,IF(Settings!$B$25="USD",1/INDEX(Settings!$B$29:$B$40,MONTH(A964)),INDEX(Settings!$B$29:$B$40,MONTH(A964)))))</f>
        <v/>
      </c>
    </row>
    <row r="965" customFormat="false" ht="15" hidden="false" customHeight="false" outlineLevel="0" collapsed="false">
      <c r="H965" s="0" t="str">
        <f aca="false">IF(B965="","",IF(COUNTIF(Campaigns!$A$7:$A$300,B965)&gt;0,"✓",IF(N(C965)=0,"– no spend","⚠ add to Campaigns tab")))</f>
        <v/>
      </c>
      <c r="I965" s="83" t="str">
        <f aca="false">IF(C965="","",C965*IF(Settings!$B$25=Settings!$C$6,1,IF(Settings!$B$25="USD",1/INDEX(Settings!$B$29:$B$40,MONTH(A965)),INDEX(Settings!$B$29:$B$40,MONTH(A965)))))</f>
        <v/>
      </c>
    </row>
    <row r="966" customFormat="false" ht="15" hidden="false" customHeight="false" outlineLevel="0" collapsed="false">
      <c r="H966" s="0" t="str">
        <f aca="false">IF(B966="","",IF(COUNTIF(Campaigns!$A$7:$A$300,B966)&gt;0,"✓",IF(N(C966)=0,"– no spend","⚠ add to Campaigns tab")))</f>
        <v/>
      </c>
      <c r="I966" s="83" t="str">
        <f aca="false">IF(C966="","",C966*IF(Settings!$B$25=Settings!$C$6,1,IF(Settings!$B$25="USD",1/INDEX(Settings!$B$29:$B$40,MONTH(A966)),INDEX(Settings!$B$29:$B$40,MONTH(A966)))))</f>
        <v/>
      </c>
    </row>
    <row r="967" customFormat="false" ht="15" hidden="false" customHeight="false" outlineLevel="0" collapsed="false">
      <c r="H967" s="0" t="str">
        <f aca="false">IF(B967="","",IF(COUNTIF(Campaigns!$A$7:$A$300,B967)&gt;0,"✓",IF(N(C967)=0,"– no spend","⚠ add to Campaigns tab")))</f>
        <v/>
      </c>
      <c r="I967" s="83" t="str">
        <f aca="false">IF(C967="","",C967*IF(Settings!$B$25=Settings!$C$6,1,IF(Settings!$B$25="USD",1/INDEX(Settings!$B$29:$B$40,MONTH(A967)),INDEX(Settings!$B$29:$B$40,MONTH(A967)))))</f>
        <v/>
      </c>
    </row>
    <row r="968" customFormat="false" ht="15" hidden="false" customHeight="false" outlineLevel="0" collapsed="false">
      <c r="H968" s="0" t="str">
        <f aca="false">IF(B968="","",IF(COUNTIF(Campaigns!$A$7:$A$300,B968)&gt;0,"✓",IF(N(C968)=0,"– no spend","⚠ add to Campaigns tab")))</f>
        <v/>
      </c>
      <c r="I968" s="83" t="str">
        <f aca="false">IF(C968="","",C968*IF(Settings!$B$25=Settings!$C$6,1,IF(Settings!$B$25="USD",1/INDEX(Settings!$B$29:$B$40,MONTH(A968)),INDEX(Settings!$B$29:$B$40,MONTH(A968)))))</f>
        <v/>
      </c>
    </row>
    <row r="969" customFormat="false" ht="15" hidden="false" customHeight="false" outlineLevel="0" collapsed="false">
      <c r="H969" s="0" t="str">
        <f aca="false">IF(B969="","",IF(COUNTIF(Campaigns!$A$7:$A$300,B969)&gt;0,"✓",IF(N(C969)=0,"– no spend","⚠ add to Campaigns tab")))</f>
        <v/>
      </c>
      <c r="I969" s="83" t="str">
        <f aca="false">IF(C969="","",C969*IF(Settings!$B$25=Settings!$C$6,1,IF(Settings!$B$25="USD",1/INDEX(Settings!$B$29:$B$40,MONTH(A969)),INDEX(Settings!$B$29:$B$40,MONTH(A969)))))</f>
        <v/>
      </c>
    </row>
    <row r="970" customFormat="false" ht="15" hidden="false" customHeight="false" outlineLevel="0" collapsed="false">
      <c r="H970" s="0" t="str">
        <f aca="false">IF(B970="","",IF(COUNTIF(Campaigns!$A$7:$A$300,B970)&gt;0,"✓",IF(N(C970)=0,"– no spend","⚠ add to Campaigns tab")))</f>
        <v/>
      </c>
      <c r="I970" s="83" t="str">
        <f aca="false">IF(C970="","",C970*IF(Settings!$B$25=Settings!$C$6,1,IF(Settings!$B$25="USD",1/INDEX(Settings!$B$29:$B$40,MONTH(A970)),INDEX(Settings!$B$29:$B$40,MONTH(A970)))))</f>
        <v/>
      </c>
    </row>
    <row r="971" customFormat="false" ht="15" hidden="false" customHeight="false" outlineLevel="0" collapsed="false">
      <c r="H971" s="0" t="str">
        <f aca="false">IF(B971="","",IF(COUNTIF(Campaigns!$A$7:$A$300,B971)&gt;0,"✓",IF(N(C971)=0,"– no spend","⚠ add to Campaigns tab")))</f>
        <v/>
      </c>
      <c r="I971" s="83" t="str">
        <f aca="false">IF(C971="","",C971*IF(Settings!$B$25=Settings!$C$6,1,IF(Settings!$B$25="USD",1/INDEX(Settings!$B$29:$B$40,MONTH(A971)),INDEX(Settings!$B$29:$B$40,MONTH(A971)))))</f>
        <v/>
      </c>
    </row>
    <row r="972" customFormat="false" ht="15" hidden="false" customHeight="false" outlineLevel="0" collapsed="false">
      <c r="H972" s="0" t="str">
        <f aca="false">IF(B972="","",IF(COUNTIF(Campaigns!$A$7:$A$300,B972)&gt;0,"✓",IF(N(C972)=0,"– no spend","⚠ add to Campaigns tab")))</f>
        <v/>
      </c>
      <c r="I972" s="83" t="str">
        <f aca="false">IF(C972="","",C972*IF(Settings!$B$25=Settings!$C$6,1,IF(Settings!$B$25="USD",1/INDEX(Settings!$B$29:$B$40,MONTH(A972)),INDEX(Settings!$B$29:$B$40,MONTH(A972)))))</f>
        <v/>
      </c>
    </row>
    <row r="973" customFormat="false" ht="15" hidden="false" customHeight="false" outlineLevel="0" collapsed="false">
      <c r="H973" s="0" t="str">
        <f aca="false">IF(B973="","",IF(COUNTIF(Campaigns!$A$7:$A$300,B973)&gt;0,"✓",IF(N(C973)=0,"– no spend","⚠ add to Campaigns tab")))</f>
        <v/>
      </c>
      <c r="I973" s="83" t="str">
        <f aca="false">IF(C973="","",C973*IF(Settings!$B$25=Settings!$C$6,1,IF(Settings!$B$25="USD",1/INDEX(Settings!$B$29:$B$40,MONTH(A973)),INDEX(Settings!$B$29:$B$40,MONTH(A973)))))</f>
        <v/>
      </c>
    </row>
    <row r="974" customFormat="false" ht="15" hidden="false" customHeight="false" outlineLevel="0" collapsed="false">
      <c r="H974" s="0" t="str">
        <f aca="false">IF(B974="","",IF(COUNTIF(Campaigns!$A$7:$A$300,B974)&gt;0,"✓",IF(N(C974)=0,"– no spend","⚠ add to Campaigns tab")))</f>
        <v/>
      </c>
      <c r="I974" s="83" t="str">
        <f aca="false">IF(C974="","",C974*IF(Settings!$B$25=Settings!$C$6,1,IF(Settings!$B$25="USD",1/INDEX(Settings!$B$29:$B$40,MONTH(A974)),INDEX(Settings!$B$29:$B$40,MONTH(A974)))))</f>
        <v/>
      </c>
    </row>
    <row r="975" customFormat="false" ht="15" hidden="false" customHeight="false" outlineLevel="0" collapsed="false">
      <c r="H975" s="0" t="str">
        <f aca="false">IF(B975="","",IF(COUNTIF(Campaigns!$A$7:$A$300,B975)&gt;0,"✓",IF(N(C975)=0,"– no spend","⚠ add to Campaigns tab")))</f>
        <v/>
      </c>
      <c r="I975" s="83" t="str">
        <f aca="false">IF(C975="","",C975*IF(Settings!$B$25=Settings!$C$6,1,IF(Settings!$B$25="USD",1/INDEX(Settings!$B$29:$B$40,MONTH(A975)),INDEX(Settings!$B$29:$B$40,MONTH(A975)))))</f>
        <v/>
      </c>
    </row>
    <row r="976" customFormat="false" ht="15" hidden="false" customHeight="false" outlineLevel="0" collapsed="false">
      <c r="H976" s="0" t="str">
        <f aca="false">IF(B976="","",IF(COUNTIF(Campaigns!$A$7:$A$300,B976)&gt;0,"✓",IF(N(C976)=0,"– no spend","⚠ add to Campaigns tab")))</f>
        <v/>
      </c>
      <c r="I976" s="83" t="str">
        <f aca="false">IF(C976="","",C976*IF(Settings!$B$25=Settings!$C$6,1,IF(Settings!$B$25="USD",1/INDEX(Settings!$B$29:$B$40,MONTH(A976)),INDEX(Settings!$B$29:$B$40,MONTH(A976)))))</f>
        <v/>
      </c>
    </row>
    <row r="977" customFormat="false" ht="15" hidden="false" customHeight="false" outlineLevel="0" collapsed="false">
      <c r="H977" s="0" t="str">
        <f aca="false">IF(B977="","",IF(COUNTIF(Campaigns!$A$7:$A$300,B977)&gt;0,"✓",IF(N(C977)=0,"– no spend","⚠ add to Campaigns tab")))</f>
        <v/>
      </c>
      <c r="I977" s="83" t="str">
        <f aca="false">IF(C977="","",C977*IF(Settings!$B$25=Settings!$C$6,1,IF(Settings!$B$25="USD",1/INDEX(Settings!$B$29:$B$40,MONTH(A977)),INDEX(Settings!$B$29:$B$40,MONTH(A977)))))</f>
        <v/>
      </c>
    </row>
    <row r="978" customFormat="false" ht="15" hidden="false" customHeight="false" outlineLevel="0" collapsed="false">
      <c r="H978" s="0" t="str">
        <f aca="false">IF(B978="","",IF(COUNTIF(Campaigns!$A$7:$A$300,B978)&gt;0,"✓",IF(N(C978)=0,"– no spend","⚠ add to Campaigns tab")))</f>
        <v/>
      </c>
      <c r="I978" s="83" t="str">
        <f aca="false">IF(C978="","",C978*IF(Settings!$B$25=Settings!$C$6,1,IF(Settings!$B$25="USD",1/INDEX(Settings!$B$29:$B$40,MONTH(A978)),INDEX(Settings!$B$29:$B$40,MONTH(A978)))))</f>
        <v/>
      </c>
    </row>
    <row r="979" customFormat="false" ht="15" hidden="false" customHeight="false" outlineLevel="0" collapsed="false">
      <c r="H979" s="0" t="str">
        <f aca="false">IF(B979="","",IF(COUNTIF(Campaigns!$A$7:$A$300,B979)&gt;0,"✓",IF(N(C979)=0,"– no spend","⚠ add to Campaigns tab")))</f>
        <v/>
      </c>
      <c r="I979" s="83" t="str">
        <f aca="false">IF(C979="","",C979*IF(Settings!$B$25=Settings!$C$6,1,IF(Settings!$B$25="USD",1/INDEX(Settings!$B$29:$B$40,MONTH(A979)),INDEX(Settings!$B$29:$B$40,MONTH(A979)))))</f>
        <v/>
      </c>
    </row>
    <row r="980" customFormat="false" ht="15" hidden="false" customHeight="false" outlineLevel="0" collapsed="false">
      <c r="H980" s="0" t="str">
        <f aca="false">IF(B980="","",IF(COUNTIF(Campaigns!$A$7:$A$300,B980)&gt;0,"✓",IF(N(C980)=0,"– no spend","⚠ add to Campaigns tab")))</f>
        <v/>
      </c>
      <c r="I980" s="83" t="str">
        <f aca="false">IF(C980="","",C980*IF(Settings!$B$25=Settings!$C$6,1,IF(Settings!$B$25="USD",1/INDEX(Settings!$B$29:$B$40,MONTH(A980)),INDEX(Settings!$B$29:$B$40,MONTH(A980)))))</f>
        <v/>
      </c>
    </row>
    <row r="981" customFormat="false" ht="15" hidden="false" customHeight="false" outlineLevel="0" collapsed="false">
      <c r="H981" s="0" t="str">
        <f aca="false">IF(B981="","",IF(COUNTIF(Campaigns!$A$7:$A$300,B981)&gt;0,"✓",IF(N(C981)=0,"– no spend","⚠ add to Campaigns tab")))</f>
        <v/>
      </c>
      <c r="I981" s="83" t="str">
        <f aca="false">IF(C981="","",C981*IF(Settings!$B$25=Settings!$C$6,1,IF(Settings!$B$25="USD",1/INDEX(Settings!$B$29:$B$40,MONTH(A981)),INDEX(Settings!$B$29:$B$40,MONTH(A981)))))</f>
        <v/>
      </c>
    </row>
    <row r="982" customFormat="false" ht="15" hidden="false" customHeight="false" outlineLevel="0" collapsed="false">
      <c r="H982" s="0" t="str">
        <f aca="false">IF(B982="","",IF(COUNTIF(Campaigns!$A$7:$A$300,B982)&gt;0,"✓",IF(N(C982)=0,"– no spend","⚠ add to Campaigns tab")))</f>
        <v/>
      </c>
      <c r="I982" s="83" t="str">
        <f aca="false">IF(C982="","",C982*IF(Settings!$B$25=Settings!$C$6,1,IF(Settings!$B$25="USD",1/INDEX(Settings!$B$29:$B$40,MONTH(A982)),INDEX(Settings!$B$29:$B$40,MONTH(A982)))))</f>
        <v/>
      </c>
    </row>
    <row r="983" customFormat="false" ht="15" hidden="false" customHeight="false" outlineLevel="0" collapsed="false">
      <c r="H983" s="0" t="str">
        <f aca="false">IF(B983="","",IF(COUNTIF(Campaigns!$A$7:$A$300,B983)&gt;0,"✓",IF(N(C983)=0,"– no spend","⚠ add to Campaigns tab")))</f>
        <v/>
      </c>
      <c r="I983" s="83" t="str">
        <f aca="false">IF(C983="","",C983*IF(Settings!$B$25=Settings!$C$6,1,IF(Settings!$B$25="USD",1/INDEX(Settings!$B$29:$B$40,MONTH(A983)),INDEX(Settings!$B$29:$B$40,MONTH(A983)))))</f>
        <v/>
      </c>
    </row>
    <row r="984" customFormat="false" ht="15" hidden="false" customHeight="false" outlineLevel="0" collapsed="false">
      <c r="H984" s="0" t="str">
        <f aca="false">IF(B984="","",IF(COUNTIF(Campaigns!$A$7:$A$300,B984)&gt;0,"✓",IF(N(C984)=0,"– no spend","⚠ add to Campaigns tab")))</f>
        <v/>
      </c>
      <c r="I984" s="83" t="str">
        <f aca="false">IF(C984="","",C984*IF(Settings!$B$25=Settings!$C$6,1,IF(Settings!$B$25="USD",1/INDEX(Settings!$B$29:$B$40,MONTH(A984)),INDEX(Settings!$B$29:$B$40,MONTH(A984)))))</f>
        <v/>
      </c>
    </row>
    <row r="985" customFormat="false" ht="15" hidden="false" customHeight="false" outlineLevel="0" collapsed="false">
      <c r="H985" s="0" t="str">
        <f aca="false">IF(B985="","",IF(COUNTIF(Campaigns!$A$7:$A$300,B985)&gt;0,"✓",IF(N(C985)=0,"– no spend","⚠ add to Campaigns tab")))</f>
        <v/>
      </c>
      <c r="I985" s="83" t="str">
        <f aca="false">IF(C985="","",C985*IF(Settings!$B$25=Settings!$C$6,1,IF(Settings!$B$25="USD",1/INDEX(Settings!$B$29:$B$40,MONTH(A985)),INDEX(Settings!$B$29:$B$40,MONTH(A985)))))</f>
        <v/>
      </c>
    </row>
    <row r="986" customFormat="false" ht="15" hidden="false" customHeight="false" outlineLevel="0" collapsed="false">
      <c r="H986" s="0" t="str">
        <f aca="false">IF(B986="","",IF(COUNTIF(Campaigns!$A$7:$A$300,B986)&gt;0,"✓",IF(N(C986)=0,"– no spend","⚠ add to Campaigns tab")))</f>
        <v/>
      </c>
      <c r="I986" s="83" t="str">
        <f aca="false">IF(C986="","",C986*IF(Settings!$B$25=Settings!$C$6,1,IF(Settings!$B$25="USD",1/INDEX(Settings!$B$29:$B$40,MONTH(A986)),INDEX(Settings!$B$29:$B$40,MONTH(A986)))))</f>
        <v/>
      </c>
    </row>
    <row r="987" customFormat="false" ht="15" hidden="false" customHeight="false" outlineLevel="0" collapsed="false">
      <c r="H987" s="0" t="str">
        <f aca="false">IF(B987="","",IF(COUNTIF(Campaigns!$A$7:$A$300,B987)&gt;0,"✓",IF(N(C987)=0,"– no spend","⚠ add to Campaigns tab")))</f>
        <v/>
      </c>
      <c r="I987" s="83" t="str">
        <f aca="false">IF(C987="","",C987*IF(Settings!$B$25=Settings!$C$6,1,IF(Settings!$B$25="USD",1/INDEX(Settings!$B$29:$B$40,MONTH(A987)),INDEX(Settings!$B$29:$B$40,MONTH(A987)))))</f>
        <v/>
      </c>
    </row>
    <row r="988" customFormat="false" ht="15" hidden="false" customHeight="false" outlineLevel="0" collapsed="false">
      <c r="H988" s="0" t="str">
        <f aca="false">IF(B988="","",IF(COUNTIF(Campaigns!$A$7:$A$300,B988)&gt;0,"✓",IF(N(C988)=0,"– no spend","⚠ add to Campaigns tab")))</f>
        <v/>
      </c>
      <c r="I988" s="83" t="str">
        <f aca="false">IF(C988="","",C988*IF(Settings!$B$25=Settings!$C$6,1,IF(Settings!$B$25="USD",1/INDEX(Settings!$B$29:$B$40,MONTH(A988)),INDEX(Settings!$B$29:$B$40,MONTH(A988)))))</f>
        <v/>
      </c>
    </row>
    <row r="989" customFormat="false" ht="15" hidden="false" customHeight="false" outlineLevel="0" collapsed="false">
      <c r="H989" s="0" t="str">
        <f aca="false">IF(B989="","",IF(COUNTIF(Campaigns!$A$7:$A$300,B989)&gt;0,"✓",IF(N(C989)=0,"– no spend","⚠ add to Campaigns tab")))</f>
        <v/>
      </c>
      <c r="I989" s="83" t="str">
        <f aca="false">IF(C989="","",C989*IF(Settings!$B$25=Settings!$C$6,1,IF(Settings!$B$25="USD",1/INDEX(Settings!$B$29:$B$40,MONTH(A989)),INDEX(Settings!$B$29:$B$40,MONTH(A989)))))</f>
        <v/>
      </c>
    </row>
    <row r="990" customFormat="false" ht="15" hidden="false" customHeight="false" outlineLevel="0" collapsed="false">
      <c r="H990" s="0" t="str">
        <f aca="false">IF(B990="","",IF(COUNTIF(Campaigns!$A$7:$A$300,B990)&gt;0,"✓",IF(N(C990)=0,"– no spend","⚠ add to Campaigns tab")))</f>
        <v/>
      </c>
      <c r="I990" s="83" t="str">
        <f aca="false">IF(C990="","",C990*IF(Settings!$B$25=Settings!$C$6,1,IF(Settings!$B$25="USD",1/INDEX(Settings!$B$29:$B$40,MONTH(A990)),INDEX(Settings!$B$29:$B$40,MONTH(A990)))))</f>
        <v/>
      </c>
    </row>
    <row r="991" customFormat="false" ht="15" hidden="false" customHeight="false" outlineLevel="0" collapsed="false">
      <c r="H991" s="0" t="str">
        <f aca="false">IF(B991="","",IF(COUNTIF(Campaigns!$A$7:$A$300,B991)&gt;0,"✓",IF(N(C991)=0,"– no spend","⚠ add to Campaigns tab")))</f>
        <v/>
      </c>
      <c r="I991" s="83" t="str">
        <f aca="false">IF(C991="","",C991*IF(Settings!$B$25=Settings!$C$6,1,IF(Settings!$B$25="USD",1/INDEX(Settings!$B$29:$B$40,MONTH(A991)),INDEX(Settings!$B$29:$B$40,MONTH(A991)))))</f>
        <v/>
      </c>
    </row>
    <row r="992" customFormat="false" ht="15" hidden="false" customHeight="false" outlineLevel="0" collapsed="false">
      <c r="H992" s="0" t="str">
        <f aca="false">IF(B992="","",IF(COUNTIF(Campaigns!$A$7:$A$300,B992)&gt;0,"✓",IF(N(C992)=0,"– no spend","⚠ add to Campaigns tab")))</f>
        <v/>
      </c>
      <c r="I992" s="83" t="str">
        <f aca="false">IF(C992="","",C992*IF(Settings!$B$25=Settings!$C$6,1,IF(Settings!$B$25="USD",1/INDEX(Settings!$B$29:$B$40,MONTH(A992)),INDEX(Settings!$B$29:$B$40,MONTH(A992)))))</f>
        <v/>
      </c>
    </row>
    <row r="993" customFormat="false" ht="15" hidden="false" customHeight="false" outlineLevel="0" collapsed="false">
      <c r="H993" s="0" t="str">
        <f aca="false">IF(B993="","",IF(COUNTIF(Campaigns!$A$7:$A$300,B993)&gt;0,"✓",IF(N(C993)=0,"– no spend","⚠ add to Campaigns tab")))</f>
        <v/>
      </c>
      <c r="I993" s="83" t="str">
        <f aca="false">IF(C993="","",C993*IF(Settings!$B$25=Settings!$C$6,1,IF(Settings!$B$25="USD",1/INDEX(Settings!$B$29:$B$40,MONTH(A993)),INDEX(Settings!$B$29:$B$40,MONTH(A993)))))</f>
        <v/>
      </c>
    </row>
    <row r="994" customFormat="false" ht="15" hidden="false" customHeight="false" outlineLevel="0" collapsed="false">
      <c r="H994" s="0" t="str">
        <f aca="false">IF(B994="","",IF(COUNTIF(Campaigns!$A$7:$A$300,B994)&gt;0,"✓",IF(N(C994)=0,"– no spend","⚠ add to Campaigns tab")))</f>
        <v/>
      </c>
      <c r="I994" s="83" t="str">
        <f aca="false">IF(C994="","",C994*IF(Settings!$B$25=Settings!$C$6,1,IF(Settings!$B$25="USD",1/INDEX(Settings!$B$29:$B$40,MONTH(A994)),INDEX(Settings!$B$29:$B$40,MONTH(A994)))))</f>
        <v/>
      </c>
    </row>
    <row r="995" customFormat="false" ht="15" hidden="false" customHeight="false" outlineLevel="0" collapsed="false">
      <c r="H995" s="0" t="str">
        <f aca="false">IF(B995="","",IF(COUNTIF(Campaigns!$A$7:$A$300,B995)&gt;0,"✓",IF(N(C995)=0,"– no spend","⚠ add to Campaigns tab")))</f>
        <v/>
      </c>
      <c r="I995" s="83" t="str">
        <f aca="false">IF(C995="","",C995*IF(Settings!$B$25=Settings!$C$6,1,IF(Settings!$B$25="USD",1/INDEX(Settings!$B$29:$B$40,MONTH(A995)),INDEX(Settings!$B$29:$B$40,MONTH(A995)))))</f>
        <v/>
      </c>
    </row>
    <row r="996" customFormat="false" ht="15" hidden="false" customHeight="false" outlineLevel="0" collapsed="false">
      <c r="H996" s="0" t="str">
        <f aca="false">IF(B996="","",IF(COUNTIF(Campaigns!$A$7:$A$300,B996)&gt;0,"✓",IF(N(C996)=0,"– no spend","⚠ add to Campaigns tab")))</f>
        <v/>
      </c>
      <c r="I996" s="83" t="str">
        <f aca="false">IF(C996="","",C996*IF(Settings!$B$25=Settings!$C$6,1,IF(Settings!$B$25="USD",1/INDEX(Settings!$B$29:$B$40,MONTH(A996)),INDEX(Settings!$B$29:$B$40,MONTH(A996)))))</f>
        <v/>
      </c>
    </row>
    <row r="997" customFormat="false" ht="15" hidden="false" customHeight="false" outlineLevel="0" collapsed="false">
      <c r="H997" s="0" t="str">
        <f aca="false">IF(B997="","",IF(COUNTIF(Campaigns!$A$7:$A$300,B997)&gt;0,"✓",IF(N(C997)=0,"– no spend","⚠ add to Campaigns tab")))</f>
        <v/>
      </c>
      <c r="I997" s="83" t="str">
        <f aca="false">IF(C997="","",C997*IF(Settings!$B$25=Settings!$C$6,1,IF(Settings!$B$25="USD",1/INDEX(Settings!$B$29:$B$40,MONTH(A997)),INDEX(Settings!$B$29:$B$40,MONTH(A997)))))</f>
        <v/>
      </c>
    </row>
    <row r="998" customFormat="false" ht="15" hidden="false" customHeight="false" outlineLevel="0" collapsed="false">
      <c r="H998" s="0" t="str">
        <f aca="false">IF(B998="","",IF(COUNTIF(Campaigns!$A$7:$A$300,B998)&gt;0,"✓",IF(N(C998)=0,"– no spend","⚠ add to Campaigns tab")))</f>
        <v/>
      </c>
      <c r="I998" s="83" t="str">
        <f aca="false">IF(C998="","",C998*IF(Settings!$B$25=Settings!$C$6,1,IF(Settings!$B$25="USD",1/INDEX(Settings!$B$29:$B$40,MONTH(A998)),INDEX(Settings!$B$29:$B$40,MONTH(A998)))))</f>
        <v/>
      </c>
    </row>
    <row r="999" customFormat="false" ht="15" hidden="false" customHeight="false" outlineLevel="0" collapsed="false">
      <c r="H999" s="0" t="str">
        <f aca="false">IF(B999="","",IF(COUNTIF(Campaigns!$A$7:$A$300,B999)&gt;0,"✓",IF(N(C999)=0,"– no spend","⚠ add to Campaigns tab")))</f>
        <v/>
      </c>
      <c r="I999" s="83" t="str">
        <f aca="false">IF(C999="","",C999*IF(Settings!$B$25=Settings!$C$6,1,IF(Settings!$B$25="USD",1/INDEX(Settings!$B$29:$B$40,MONTH(A999)),INDEX(Settings!$B$29:$B$40,MONTH(A999)))))</f>
        <v/>
      </c>
    </row>
    <row r="1000" customFormat="false" ht="15" hidden="false" customHeight="false" outlineLevel="0" collapsed="false">
      <c r="H1000" s="0" t="str">
        <f aca="false">IF(B1000="","",IF(COUNTIF(Campaigns!$A$7:$A$300,B1000)&gt;0,"✓",IF(N(C1000)=0,"– no spend","⚠ add to Campaigns tab")))</f>
        <v/>
      </c>
      <c r="I1000" s="83" t="str">
        <f aca="false">IF(C1000="","",C1000*IF(Settings!$B$25=Settings!$C$6,1,IF(Settings!$B$25="USD",1/INDEX(Settings!$B$29:$B$40,MONTH(A1000)),INDEX(Settings!$B$29:$B$40,MONTH(A1000)))))</f>
        <v/>
      </c>
    </row>
    <row r="1001" customFormat="false" ht="15" hidden="false" customHeight="false" outlineLevel="0" collapsed="false">
      <c r="H1001" s="0" t="str">
        <f aca="false">IF(B1001="","",IF(COUNTIF(Campaigns!$A$7:$A$300,B1001)&gt;0,"✓",IF(N(C1001)=0,"– no spend","⚠ add to Campaigns tab")))</f>
        <v/>
      </c>
      <c r="I1001" s="83" t="str">
        <f aca="false">IF(C1001="","",C1001*IF(Settings!$B$25=Settings!$C$6,1,IF(Settings!$B$25="USD",1/INDEX(Settings!$B$29:$B$40,MONTH(A1001)),INDEX(Settings!$B$29:$B$40,MONTH(A1001)))))</f>
        <v/>
      </c>
    </row>
    <row r="1002" customFormat="false" ht="15" hidden="false" customHeight="false" outlineLevel="0" collapsed="false">
      <c r="H1002" s="0" t="str">
        <f aca="false">IF(B1002="","",IF(COUNTIF(Campaigns!$A$7:$A$300,B1002)&gt;0,"✓",IF(N(C1002)=0,"– no spend","⚠ add to Campaigns tab")))</f>
        <v/>
      </c>
      <c r="I1002" s="83" t="str">
        <f aca="false">IF(C1002="","",C1002*IF(Settings!$B$25=Settings!$C$6,1,IF(Settings!$B$25="USD",1/INDEX(Settings!$B$29:$B$40,MONTH(A1002)),INDEX(Settings!$B$29:$B$40,MONTH(A1002)))))</f>
        <v/>
      </c>
    </row>
    <row r="1003" customFormat="false" ht="15" hidden="false" customHeight="false" outlineLevel="0" collapsed="false">
      <c r="H1003" s="0" t="str">
        <f aca="false">IF(B1003="","",IF(COUNTIF(Campaigns!$A$7:$A$300,B1003)&gt;0,"✓",IF(N(C1003)=0,"– no spend","⚠ add to Campaigns tab")))</f>
        <v/>
      </c>
      <c r="I1003" s="83" t="str">
        <f aca="false">IF(C1003="","",C1003*IF(Settings!$B$25=Settings!$C$6,1,IF(Settings!$B$25="USD",1/INDEX(Settings!$B$29:$B$40,MONTH(A1003)),INDEX(Settings!$B$29:$B$40,MONTH(A1003)))))</f>
        <v/>
      </c>
    </row>
    <row r="1004" customFormat="false" ht="15" hidden="false" customHeight="false" outlineLevel="0" collapsed="false">
      <c r="H1004" s="0" t="str">
        <f aca="false">IF(B1004="","",IF(COUNTIF(Campaigns!$A$7:$A$300,B1004)&gt;0,"✓",IF(N(C1004)=0,"– no spend","⚠ add to Campaigns tab")))</f>
        <v/>
      </c>
      <c r="I1004" s="83" t="str">
        <f aca="false">IF(C1004="","",C1004*IF(Settings!$B$25=Settings!$C$6,1,IF(Settings!$B$25="USD",1/INDEX(Settings!$B$29:$B$40,MONTH(A1004)),INDEX(Settings!$B$29:$B$40,MONTH(A1004)))))</f>
        <v/>
      </c>
    </row>
    <row r="1005" customFormat="false" ht="15" hidden="false" customHeight="false" outlineLevel="0" collapsed="false">
      <c r="H1005" s="0" t="str">
        <f aca="false">IF(B1005="","",IF(COUNTIF(Campaigns!$A$7:$A$300,B1005)&gt;0,"✓",IF(N(C1005)=0,"– no spend","⚠ add to Campaigns tab")))</f>
        <v/>
      </c>
      <c r="I1005" s="83" t="str">
        <f aca="false">IF(C1005="","",C1005*IF(Settings!$B$25=Settings!$C$6,1,IF(Settings!$B$25="USD",1/INDEX(Settings!$B$29:$B$40,MONTH(A1005)),INDEX(Settings!$B$29:$B$40,MONTH(A1005)))))</f>
        <v/>
      </c>
    </row>
    <row r="1006" customFormat="false" ht="15" hidden="false" customHeight="false" outlineLevel="0" collapsed="false">
      <c r="H1006" s="0" t="str">
        <f aca="false">IF(B1006="","",IF(COUNTIF(Campaigns!$A$7:$A$300,B1006)&gt;0,"✓",IF(N(C1006)=0,"– no spend","⚠ add to Campaigns tab")))</f>
        <v/>
      </c>
      <c r="I1006" s="83" t="str">
        <f aca="false">IF(C1006="","",C1006*IF(Settings!$B$25=Settings!$C$6,1,IF(Settings!$B$25="USD",1/INDEX(Settings!$B$29:$B$40,MONTH(A1006)),INDEX(Settings!$B$29:$B$40,MONTH(A1006)))))</f>
        <v/>
      </c>
    </row>
    <row r="1007" customFormat="false" ht="15" hidden="false" customHeight="false" outlineLevel="0" collapsed="false">
      <c r="H1007" s="0" t="str">
        <f aca="false">IF(B1007="","",IF(COUNTIF(Campaigns!$A$7:$A$300,B1007)&gt;0,"✓",IF(N(C1007)=0,"– no spend","⚠ add to Campaigns tab")))</f>
        <v/>
      </c>
      <c r="I1007" s="83" t="str">
        <f aca="false">IF(C1007="","",C1007*IF(Settings!$B$25=Settings!$C$6,1,IF(Settings!$B$25="USD",1/INDEX(Settings!$B$29:$B$40,MONTH(A1007)),INDEX(Settings!$B$29:$B$40,MONTH(A1007)))))</f>
        <v/>
      </c>
    </row>
    <row r="1008" customFormat="false" ht="15" hidden="false" customHeight="false" outlineLevel="0" collapsed="false">
      <c r="H1008" s="0" t="str">
        <f aca="false">IF(B1008="","",IF(COUNTIF(Campaigns!$A$7:$A$300,B1008)&gt;0,"✓",IF(N(C1008)=0,"– no spend","⚠ add to Campaigns tab")))</f>
        <v/>
      </c>
      <c r="I1008" s="83" t="str">
        <f aca="false">IF(C1008="","",C1008*IF(Settings!$B$25=Settings!$C$6,1,IF(Settings!$B$25="USD",1/INDEX(Settings!$B$29:$B$40,MONTH(A1008)),INDEX(Settings!$B$29:$B$40,MONTH(A1008)))))</f>
        <v/>
      </c>
    </row>
    <row r="1009" customFormat="false" ht="15" hidden="false" customHeight="false" outlineLevel="0" collapsed="false">
      <c r="H1009" s="0" t="str">
        <f aca="false">IF(B1009="","",IF(COUNTIF(Campaigns!$A$7:$A$300,B1009)&gt;0,"✓",IF(N(C1009)=0,"– no spend","⚠ add to Campaigns tab")))</f>
        <v/>
      </c>
      <c r="I1009" s="83" t="str">
        <f aca="false">IF(C1009="","",C1009*IF(Settings!$B$25=Settings!$C$6,1,IF(Settings!$B$25="USD",1/INDEX(Settings!$B$29:$B$40,MONTH(A1009)),INDEX(Settings!$B$29:$B$40,MONTH(A1009)))))</f>
        <v/>
      </c>
    </row>
    <row r="1010" customFormat="false" ht="15" hidden="false" customHeight="false" outlineLevel="0" collapsed="false">
      <c r="H1010" s="0" t="str">
        <f aca="false">IF(B1010="","",IF(COUNTIF(Campaigns!$A$7:$A$300,B1010)&gt;0,"✓",IF(N(C1010)=0,"– no spend","⚠ add to Campaigns tab")))</f>
        <v/>
      </c>
      <c r="I1010" s="83" t="str">
        <f aca="false">IF(C1010="","",C1010*IF(Settings!$B$25=Settings!$C$6,1,IF(Settings!$B$25="USD",1/INDEX(Settings!$B$29:$B$40,MONTH(A1010)),INDEX(Settings!$B$29:$B$40,MONTH(A1010)))))</f>
        <v/>
      </c>
    </row>
    <row r="1011" customFormat="false" ht="15" hidden="false" customHeight="false" outlineLevel="0" collapsed="false">
      <c r="H1011" s="0" t="str">
        <f aca="false">IF(B1011="","",IF(COUNTIF(Campaigns!$A$7:$A$300,B1011)&gt;0,"✓",IF(N(C1011)=0,"– no spend","⚠ add to Campaigns tab")))</f>
        <v/>
      </c>
      <c r="I1011" s="83" t="str">
        <f aca="false">IF(C1011="","",C1011*IF(Settings!$B$25=Settings!$C$6,1,IF(Settings!$B$25="USD",1/INDEX(Settings!$B$29:$B$40,MONTH(A1011)),INDEX(Settings!$B$29:$B$40,MONTH(A1011)))))</f>
        <v/>
      </c>
    </row>
    <row r="1012" customFormat="false" ht="15" hidden="false" customHeight="false" outlineLevel="0" collapsed="false">
      <c r="H1012" s="0" t="str">
        <f aca="false">IF(B1012="","",IF(COUNTIF(Campaigns!$A$7:$A$300,B1012)&gt;0,"✓",IF(N(C1012)=0,"– no spend","⚠ add to Campaigns tab")))</f>
        <v/>
      </c>
      <c r="I1012" s="83" t="str">
        <f aca="false">IF(C1012="","",C1012*IF(Settings!$B$25=Settings!$C$6,1,IF(Settings!$B$25="USD",1/INDEX(Settings!$B$29:$B$40,MONTH(A1012)),INDEX(Settings!$B$29:$B$40,MONTH(A1012)))))</f>
        <v/>
      </c>
    </row>
    <row r="1013" customFormat="false" ht="15" hidden="false" customHeight="false" outlineLevel="0" collapsed="false">
      <c r="H1013" s="0" t="str">
        <f aca="false">IF(B1013="","",IF(COUNTIF(Campaigns!$A$7:$A$300,B1013)&gt;0,"✓",IF(N(C1013)=0,"– no spend","⚠ add to Campaigns tab")))</f>
        <v/>
      </c>
      <c r="I1013" s="83" t="str">
        <f aca="false">IF(C1013="","",C1013*IF(Settings!$B$25=Settings!$C$6,1,IF(Settings!$B$25="USD",1/INDEX(Settings!$B$29:$B$40,MONTH(A1013)),INDEX(Settings!$B$29:$B$40,MONTH(A1013)))))</f>
        <v/>
      </c>
    </row>
    <row r="1014" customFormat="false" ht="15" hidden="false" customHeight="false" outlineLevel="0" collapsed="false">
      <c r="H1014" s="0" t="str">
        <f aca="false">IF(B1014="","",IF(COUNTIF(Campaigns!$A$7:$A$300,B1014)&gt;0,"✓",IF(N(C1014)=0,"– no spend","⚠ add to Campaigns tab")))</f>
        <v/>
      </c>
      <c r="I1014" s="83" t="str">
        <f aca="false">IF(C1014="","",C1014*IF(Settings!$B$25=Settings!$C$6,1,IF(Settings!$B$25="USD",1/INDEX(Settings!$B$29:$B$40,MONTH(A1014)),INDEX(Settings!$B$29:$B$40,MONTH(A1014)))))</f>
        <v/>
      </c>
    </row>
    <row r="1015" customFormat="false" ht="15" hidden="false" customHeight="false" outlineLevel="0" collapsed="false">
      <c r="H1015" s="0" t="str">
        <f aca="false">IF(B1015="","",IF(COUNTIF(Campaigns!$A$7:$A$300,B1015)&gt;0,"✓",IF(N(C1015)=0,"– no spend","⚠ add to Campaigns tab")))</f>
        <v/>
      </c>
      <c r="I1015" s="83" t="str">
        <f aca="false">IF(C1015="","",C1015*IF(Settings!$B$25=Settings!$C$6,1,IF(Settings!$B$25="USD",1/INDEX(Settings!$B$29:$B$40,MONTH(A1015)),INDEX(Settings!$B$29:$B$40,MONTH(A1015)))))</f>
        <v/>
      </c>
    </row>
    <row r="1016" customFormat="false" ht="15" hidden="false" customHeight="false" outlineLevel="0" collapsed="false">
      <c r="H1016" s="0" t="str">
        <f aca="false">IF(B1016="","",IF(COUNTIF(Campaigns!$A$7:$A$300,B1016)&gt;0,"✓",IF(N(C1016)=0,"– no spend","⚠ add to Campaigns tab")))</f>
        <v/>
      </c>
      <c r="I1016" s="83" t="str">
        <f aca="false">IF(C1016="","",C1016*IF(Settings!$B$25=Settings!$C$6,1,IF(Settings!$B$25="USD",1/INDEX(Settings!$B$29:$B$40,MONTH(A1016)),INDEX(Settings!$B$29:$B$40,MONTH(A1016)))))</f>
        <v/>
      </c>
    </row>
    <row r="1017" customFormat="false" ht="15" hidden="false" customHeight="false" outlineLevel="0" collapsed="false">
      <c r="H1017" s="0" t="str">
        <f aca="false">IF(B1017="","",IF(COUNTIF(Campaigns!$A$7:$A$300,B1017)&gt;0,"✓",IF(N(C1017)=0,"– no spend","⚠ add to Campaigns tab")))</f>
        <v/>
      </c>
      <c r="I1017" s="83" t="str">
        <f aca="false">IF(C1017="","",C1017*IF(Settings!$B$25=Settings!$C$6,1,IF(Settings!$B$25="USD",1/INDEX(Settings!$B$29:$B$40,MONTH(A1017)),INDEX(Settings!$B$29:$B$40,MONTH(A1017)))))</f>
        <v/>
      </c>
    </row>
    <row r="1018" customFormat="false" ht="15" hidden="false" customHeight="false" outlineLevel="0" collapsed="false">
      <c r="H1018" s="0" t="str">
        <f aca="false">IF(B1018="","",IF(COUNTIF(Campaigns!$A$7:$A$300,B1018)&gt;0,"✓",IF(N(C1018)=0,"– no spend","⚠ add to Campaigns tab")))</f>
        <v/>
      </c>
      <c r="I1018" s="83" t="str">
        <f aca="false">IF(C1018="","",C1018*IF(Settings!$B$25=Settings!$C$6,1,IF(Settings!$B$25="USD",1/INDEX(Settings!$B$29:$B$40,MONTH(A1018)),INDEX(Settings!$B$29:$B$40,MONTH(A1018)))))</f>
        <v/>
      </c>
    </row>
    <row r="1019" customFormat="false" ht="15" hidden="false" customHeight="false" outlineLevel="0" collapsed="false">
      <c r="H1019" s="0" t="str">
        <f aca="false">IF(B1019="","",IF(COUNTIF(Campaigns!$A$7:$A$300,B1019)&gt;0,"✓",IF(N(C1019)=0,"– no spend","⚠ add to Campaigns tab")))</f>
        <v/>
      </c>
      <c r="I1019" s="83" t="str">
        <f aca="false">IF(C1019="","",C1019*IF(Settings!$B$25=Settings!$C$6,1,IF(Settings!$B$25="USD",1/INDEX(Settings!$B$29:$B$40,MONTH(A1019)),INDEX(Settings!$B$29:$B$40,MONTH(A1019)))))</f>
        <v/>
      </c>
    </row>
    <row r="1020" customFormat="false" ht="15" hidden="false" customHeight="false" outlineLevel="0" collapsed="false">
      <c r="H1020" s="0" t="str">
        <f aca="false">IF(B1020="","",IF(COUNTIF(Campaigns!$A$7:$A$300,B1020)&gt;0,"✓",IF(N(C1020)=0,"– no spend","⚠ add to Campaigns tab")))</f>
        <v/>
      </c>
      <c r="I1020" s="83" t="str">
        <f aca="false">IF(C1020="","",C1020*IF(Settings!$B$25=Settings!$C$6,1,IF(Settings!$B$25="USD",1/INDEX(Settings!$B$29:$B$40,MONTH(A1020)),INDEX(Settings!$B$29:$B$40,MONTH(A1020)))))</f>
        <v/>
      </c>
    </row>
    <row r="1021" customFormat="false" ht="15" hidden="false" customHeight="false" outlineLevel="0" collapsed="false">
      <c r="H1021" s="0" t="str">
        <f aca="false">IF(B1021="","",IF(COUNTIF(Campaigns!$A$7:$A$300,B1021)&gt;0,"✓",IF(N(C1021)=0,"– no spend","⚠ add to Campaigns tab")))</f>
        <v/>
      </c>
      <c r="I1021" s="83" t="str">
        <f aca="false">IF(C1021="","",C1021*IF(Settings!$B$25=Settings!$C$6,1,IF(Settings!$B$25="USD",1/INDEX(Settings!$B$29:$B$40,MONTH(A1021)),INDEX(Settings!$B$29:$B$40,MONTH(A1021)))))</f>
        <v/>
      </c>
    </row>
    <row r="1022" customFormat="false" ht="15" hidden="false" customHeight="false" outlineLevel="0" collapsed="false">
      <c r="H1022" s="0" t="str">
        <f aca="false">IF(B1022="","",IF(COUNTIF(Campaigns!$A$7:$A$300,B1022)&gt;0,"✓",IF(N(C1022)=0,"– no spend","⚠ add to Campaigns tab")))</f>
        <v/>
      </c>
      <c r="I1022" s="83" t="str">
        <f aca="false">IF(C1022="","",C1022*IF(Settings!$B$25=Settings!$C$6,1,IF(Settings!$B$25="USD",1/INDEX(Settings!$B$29:$B$40,MONTH(A1022)),INDEX(Settings!$B$29:$B$40,MONTH(A1022)))))</f>
        <v/>
      </c>
    </row>
    <row r="1023" customFormat="false" ht="15" hidden="false" customHeight="false" outlineLevel="0" collapsed="false">
      <c r="H1023" s="0" t="str">
        <f aca="false">IF(B1023="","",IF(COUNTIF(Campaigns!$A$7:$A$300,B1023)&gt;0,"✓",IF(N(C1023)=0,"– no spend","⚠ add to Campaigns tab")))</f>
        <v/>
      </c>
      <c r="I1023" s="83" t="str">
        <f aca="false">IF(C1023="","",C1023*IF(Settings!$B$25=Settings!$C$6,1,IF(Settings!$B$25="USD",1/INDEX(Settings!$B$29:$B$40,MONTH(A1023)),INDEX(Settings!$B$29:$B$40,MONTH(A1023)))))</f>
        <v/>
      </c>
    </row>
    <row r="1024" customFormat="false" ht="15" hidden="false" customHeight="false" outlineLevel="0" collapsed="false">
      <c r="H1024" s="0" t="str">
        <f aca="false">IF(B1024="","",IF(COUNTIF(Campaigns!$A$7:$A$300,B1024)&gt;0,"✓",IF(N(C1024)=0,"– no spend","⚠ add to Campaigns tab")))</f>
        <v/>
      </c>
      <c r="I1024" s="83" t="str">
        <f aca="false">IF(C1024="","",C1024*IF(Settings!$B$25=Settings!$C$6,1,IF(Settings!$B$25="USD",1/INDEX(Settings!$B$29:$B$40,MONTH(A1024)),INDEX(Settings!$B$29:$B$40,MONTH(A1024)))))</f>
        <v/>
      </c>
    </row>
    <row r="1025" customFormat="false" ht="15" hidden="false" customHeight="false" outlineLevel="0" collapsed="false">
      <c r="H1025" s="0" t="str">
        <f aca="false">IF(B1025="","",IF(COUNTIF(Campaigns!$A$7:$A$300,B1025)&gt;0,"✓",IF(N(C1025)=0,"– no spend","⚠ add to Campaigns tab")))</f>
        <v/>
      </c>
      <c r="I1025" s="83" t="str">
        <f aca="false">IF(C1025="","",C1025*IF(Settings!$B$25=Settings!$C$6,1,IF(Settings!$B$25="USD",1/INDEX(Settings!$B$29:$B$40,MONTH(A1025)),INDEX(Settings!$B$29:$B$40,MONTH(A1025)))))</f>
        <v/>
      </c>
    </row>
    <row r="1026" customFormat="false" ht="15" hidden="false" customHeight="false" outlineLevel="0" collapsed="false">
      <c r="H1026" s="0" t="str">
        <f aca="false">IF(B1026="","",IF(COUNTIF(Campaigns!$A$7:$A$300,B1026)&gt;0,"✓",IF(N(C1026)=0,"– no spend","⚠ add to Campaigns tab")))</f>
        <v/>
      </c>
      <c r="I1026" s="83" t="str">
        <f aca="false">IF(C1026="","",C1026*IF(Settings!$B$25=Settings!$C$6,1,IF(Settings!$B$25="USD",1/INDEX(Settings!$B$29:$B$40,MONTH(A1026)),INDEX(Settings!$B$29:$B$40,MONTH(A1026)))))</f>
        <v/>
      </c>
    </row>
    <row r="1027" customFormat="false" ht="15" hidden="false" customHeight="false" outlineLevel="0" collapsed="false">
      <c r="H1027" s="0" t="str">
        <f aca="false">IF(B1027="","",IF(COUNTIF(Campaigns!$A$7:$A$300,B1027)&gt;0,"✓",IF(N(C1027)=0,"– no spend","⚠ add to Campaigns tab")))</f>
        <v/>
      </c>
      <c r="I1027" s="83" t="str">
        <f aca="false">IF(C1027="","",C1027*IF(Settings!$B$25=Settings!$C$6,1,IF(Settings!$B$25="USD",1/INDEX(Settings!$B$29:$B$40,MONTH(A1027)),INDEX(Settings!$B$29:$B$40,MONTH(A1027)))))</f>
        <v/>
      </c>
    </row>
    <row r="1028" customFormat="false" ht="15" hidden="false" customHeight="false" outlineLevel="0" collapsed="false">
      <c r="H1028" s="0" t="str">
        <f aca="false">IF(B1028="","",IF(COUNTIF(Campaigns!$A$7:$A$300,B1028)&gt;0,"✓",IF(N(C1028)=0,"– no spend","⚠ add to Campaigns tab")))</f>
        <v/>
      </c>
      <c r="I1028" s="83" t="str">
        <f aca="false">IF(C1028="","",C1028*IF(Settings!$B$25=Settings!$C$6,1,IF(Settings!$B$25="USD",1/INDEX(Settings!$B$29:$B$40,MONTH(A1028)),INDEX(Settings!$B$29:$B$40,MONTH(A1028)))))</f>
        <v/>
      </c>
    </row>
    <row r="1029" customFormat="false" ht="15" hidden="false" customHeight="false" outlineLevel="0" collapsed="false">
      <c r="H1029" s="0" t="str">
        <f aca="false">IF(B1029="","",IF(COUNTIF(Campaigns!$A$7:$A$300,B1029)&gt;0,"✓",IF(N(C1029)=0,"– no spend","⚠ add to Campaigns tab")))</f>
        <v/>
      </c>
      <c r="I1029" s="83" t="str">
        <f aca="false">IF(C1029="","",C1029*IF(Settings!$B$25=Settings!$C$6,1,IF(Settings!$B$25="USD",1/INDEX(Settings!$B$29:$B$40,MONTH(A1029)),INDEX(Settings!$B$29:$B$40,MONTH(A1029)))))</f>
        <v/>
      </c>
    </row>
    <row r="1030" customFormat="false" ht="15" hidden="false" customHeight="false" outlineLevel="0" collapsed="false">
      <c r="H1030" s="0" t="str">
        <f aca="false">IF(B1030="","",IF(COUNTIF(Campaigns!$A$7:$A$300,B1030)&gt;0,"✓",IF(N(C1030)=0,"– no spend","⚠ add to Campaigns tab")))</f>
        <v/>
      </c>
      <c r="I1030" s="83" t="str">
        <f aca="false">IF(C1030="","",C1030*IF(Settings!$B$25=Settings!$C$6,1,IF(Settings!$B$25="USD",1/INDEX(Settings!$B$29:$B$40,MONTH(A1030)),INDEX(Settings!$B$29:$B$40,MONTH(A1030)))))</f>
        <v/>
      </c>
    </row>
    <row r="1031" customFormat="false" ht="15" hidden="false" customHeight="false" outlineLevel="0" collapsed="false">
      <c r="H1031" s="0" t="str">
        <f aca="false">IF(B1031="","",IF(COUNTIF(Campaigns!$A$7:$A$300,B1031)&gt;0,"✓",IF(N(C1031)=0,"– no spend","⚠ add to Campaigns tab")))</f>
        <v/>
      </c>
      <c r="I1031" s="83" t="str">
        <f aca="false">IF(C1031="","",C1031*IF(Settings!$B$25=Settings!$C$6,1,IF(Settings!$B$25="USD",1/INDEX(Settings!$B$29:$B$40,MONTH(A1031)),INDEX(Settings!$B$29:$B$40,MONTH(A1031)))))</f>
        <v/>
      </c>
    </row>
    <row r="1032" customFormat="false" ht="15" hidden="false" customHeight="false" outlineLevel="0" collapsed="false">
      <c r="H1032" s="0" t="str">
        <f aca="false">IF(B1032="","",IF(COUNTIF(Campaigns!$A$7:$A$300,B1032)&gt;0,"✓",IF(N(C1032)=0,"– no spend","⚠ add to Campaigns tab")))</f>
        <v/>
      </c>
      <c r="I1032" s="83" t="str">
        <f aca="false">IF(C1032="","",C1032*IF(Settings!$B$25=Settings!$C$6,1,IF(Settings!$B$25="USD",1/INDEX(Settings!$B$29:$B$40,MONTH(A1032)),INDEX(Settings!$B$29:$B$40,MONTH(A1032)))))</f>
        <v/>
      </c>
    </row>
    <row r="1033" customFormat="false" ht="15" hidden="false" customHeight="false" outlineLevel="0" collapsed="false">
      <c r="H1033" s="0" t="str">
        <f aca="false">IF(B1033="","",IF(COUNTIF(Campaigns!$A$7:$A$300,B1033)&gt;0,"✓",IF(N(C1033)=0,"– no spend","⚠ add to Campaigns tab")))</f>
        <v/>
      </c>
      <c r="I1033" s="83" t="str">
        <f aca="false">IF(C1033="","",C1033*IF(Settings!$B$25=Settings!$C$6,1,IF(Settings!$B$25="USD",1/INDEX(Settings!$B$29:$B$40,MONTH(A1033)),INDEX(Settings!$B$29:$B$40,MONTH(A1033)))))</f>
        <v/>
      </c>
    </row>
    <row r="1034" customFormat="false" ht="15" hidden="false" customHeight="false" outlineLevel="0" collapsed="false">
      <c r="H1034" s="0" t="str">
        <f aca="false">IF(B1034="","",IF(COUNTIF(Campaigns!$A$7:$A$300,B1034)&gt;0,"✓",IF(N(C1034)=0,"– no spend","⚠ add to Campaigns tab")))</f>
        <v/>
      </c>
      <c r="I1034" s="83" t="str">
        <f aca="false">IF(C1034="","",C1034*IF(Settings!$B$25=Settings!$C$6,1,IF(Settings!$B$25="USD",1/INDEX(Settings!$B$29:$B$40,MONTH(A1034)),INDEX(Settings!$B$29:$B$40,MONTH(A1034)))))</f>
        <v/>
      </c>
    </row>
    <row r="1035" customFormat="false" ht="15" hidden="false" customHeight="false" outlineLevel="0" collapsed="false">
      <c r="H1035" s="0" t="str">
        <f aca="false">IF(B1035="","",IF(COUNTIF(Campaigns!$A$7:$A$300,B1035)&gt;0,"✓",IF(N(C1035)=0,"– no spend","⚠ add to Campaigns tab")))</f>
        <v/>
      </c>
      <c r="I1035" s="83" t="str">
        <f aca="false">IF(C1035="","",C1035*IF(Settings!$B$25=Settings!$C$6,1,IF(Settings!$B$25="USD",1/INDEX(Settings!$B$29:$B$40,MONTH(A1035)),INDEX(Settings!$B$29:$B$40,MONTH(A1035)))))</f>
        <v/>
      </c>
    </row>
    <row r="1036" customFormat="false" ht="15" hidden="false" customHeight="false" outlineLevel="0" collapsed="false">
      <c r="H1036" s="0" t="str">
        <f aca="false">IF(B1036="","",IF(COUNTIF(Campaigns!$A$7:$A$300,B1036)&gt;0,"✓",IF(N(C1036)=0,"– no spend","⚠ add to Campaigns tab")))</f>
        <v/>
      </c>
      <c r="I1036" s="83" t="str">
        <f aca="false">IF(C1036="","",C1036*IF(Settings!$B$25=Settings!$C$6,1,IF(Settings!$B$25="USD",1/INDEX(Settings!$B$29:$B$40,MONTH(A1036)),INDEX(Settings!$B$29:$B$40,MONTH(A1036)))))</f>
        <v/>
      </c>
    </row>
    <row r="1037" customFormat="false" ht="15" hidden="false" customHeight="false" outlineLevel="0" collapsed="false">
      <c r="H1037" s="0" t="str">
        <f aca="false">IF(B1037="","",IF(COUNTIF(Campaigns!$A$7:$A$300,B1037)&gt;0,"✓",IF(N(C1037)=0,"– no spend","⚠ add to Campaigns tab")))</f>
        <v/>
      </c>
      <c r="I1037" s="83" t="str">
        <f aca="false">IF(C1037="","",C1037*IF(Settings!$B$25=Settings!$C$6,1,IF(Settings!$B$25="USD",1/INDEX(Settings!$B$29:$B$40,MONTH(A1037)),INDEX(Settings!$B$29:$B$40,MONTH(A1037)))))</f>
        <v/>
      </c>
    </row>
    <row r="1038" customFormat="false" ht="15" hidden="false" customHeight="false" outlineLevel="0" collapsed="false">
      <c r="H1038" s="0" t="str">
        <f aca="false">IF(B1038="","",IF(COUNTIF(Campaigns!$A$7:$A$300,B1038)&gt;0,"✓",IF(N(C1038)=0,"– no spend","⚠ add to Campaigns tab")))</f>
        <v/>
      </c>
      <c r="I1038" s="83" t="str">
        <f aca="false">IF(C1038="","",C1038*IF(Settings!$B$25=Settings!$C$6,1,IF(Settings!$B$25="USD",1/INDEX(Settings!$B$29:$B$40,MONTH(A1038)),INDEX(Settings!$B$29:$B$40,MONTH(A1038)))))</f>
        <v/>
      </c>
    </row>
    <row r="1039" customFormat="false" ht="15" hidden="false" customHeight="false" outlineLevel="0" collapsed="false">
      <c r="H1039" s="0" t="str">
        <f aca="false">IF(B1039="","",IF(COUNTIF(Campaigns!$A$7:$A$300,B1039)&gt;0,"✓",IF(N(C1039)=0,"– no spend","⚠ add to Campaigns tab")))</f>
        <v/>
      </c>
      <c r="I1039" s="83" t="str">
        <f aca="false">IF(C1039="","",C1039*IF(Settings!$B$25=Settings!$C$6,1,IF(Settings!$B$25="USD",1/INDEX(Settings!$B$29:$B$40,MONTH(A1039)),INDEX(Settings!$B$29:$B$40,MONTH(A1039)))))</f>
        <v/>
      </c>
    </row>
    <row r="1040" customFormat="false" ht="15" hidden="false" customHeight="false" outlineLevel="0" collapsed="false">
      <c r="H1040" s="0" t="str">
        <f aca="false">IF(B1040="","",IF(COUNTIF(Campaigns!$A$7:$A$300,B1040)&gt;0,"✓",IF(N(C1040)=0,"– no spend","⚠ add to Campaigns tab")))</f>
        <v/>
      </c>
      <c r="I1040" s="83" t="str">
        <f aca="false">IF(C1040="","",C1040*IF(Settings!$B$25=Settings!$C$6,1,IF(Settings!$B$25="USD",1/INDEX(Settings!$B$29:$B$40,MONTH(A1040)),INDEX(Settings!$B$29:$B$40,MONTH(A1040)))))</f>
        <v/>
      </c>
    </row>
    <row r="1041" customFormat="false" ht="15" hidden="false" customHeight="false" outlineLevel="0" collapsed="false">
      <c r="H1041" s="0" t="str">
        <f aca="false">IF(B1041="","",IF(COUNTIF(Campaigns!$A$7:$A$300,B1041)&gt;0,"✓",IF(N(C1041)=0,"– no spend","⚠ add to Campaigns tab")))</f>
        <v/>
      </c>
      <c r="I1041" s="83" t="str">
        <f aca="false">IF(C1041="","",C1041*IF(Settings!$B$25=Settings!$C$6,1,IF(Settings!$B$25="USD",1/INDEX(Settings!$B$29:$B$40,MONTH(A1041)),INDEX(Settings!$B$29:$B$40,MONTH(A1041)))))</f>
        <v/>
      </c>
    </row>
    <row r="1042" customFormat="false" ht="15" hidden="false" customHeight="false" outlineLevel="0" collapsed="false">
      <c r="H1042" s="0" t="str">
        <f aca="false">IF(B1042="","",IF(COUNTIF(Campaigns!$A$7:$A$300,B1042)&gt;0,"✓",IF(N(C1042)=0,"– no spend","⚠ add to Campaigns tab")))</f>
        <v/>
      </c>
      <c r="I1042" s="83" t="str">
        <f aca="false">IF(C1042="","",C1042*IF(Settings!$B$25=Settings!$C$6,1,IF(Settings!$B$25="USD",1/INDEX(Settings!$B$29:$B$40,MONTH(A1042)),INDEX(Settings!$B$29:$B$40,MONTH(A1042)))))</f>
        <v/>
      </c>
    </row>
    <row r="1043" customFormat="false" ht="15" hidden="false" customHeight="false" outlineLevel="0" collapsed="false">
      <c r="H1043" s="0" t="str">
        <f aca="false">IF(B1043="","",IF(COUNTIF(Campaigns!$A$7:$A$300,B1043)&gt;0,"✓",IF(N(C1043)=0,"– no spend","⚠ add to Campaigns tab")))</f>
        <v/>
      </c>
      <c r="I1043" s="83" t="str">
        <f aca="false">IF(C1043="","",C1043*IF(Settings!$B$25=Settings!$C$6,1,IF(Settings!$B$25="USD",1/INDEX(Settings!$B$29:$B$40,MONTH(A1043)),INDEX(Settings!$B$29:$B$40,MONTH(A1043)))))</f>
        <v/>
      </c>
    </row>
    <row r="1044" customFormat="false" ht="15" hidden="false" customHeight="false" outlineLevel="0" collapsed="false">
      <c r="H1044" s="0" t="str">
        <f aca="false">IF(B1044="","",IF(COUNTIF(Campaigns!$A$7:$A$300,B1044)&gt;0,"✓",IF(N(C1044)=0,"– no spend","⚠ add to Campaigns tab")))</f>
        <v/>
      </c>
      <c r="I1044" s="83" t="str">
        <f aca="false">IF(C1044="","",C1044*IF(Settings!$B$25=Settings!$C$6,1,IF(Settings!$B$25="USD",1/INDEX(Settings!$B$29:$B$40,MONTH(A1044)),INDEX(Settings!$B$29:$B$40,MONTH(A1044)))))</f>
        <v/>
      </c>
    </row>
    <row r="1045" customFormat="false" ht="15" hidden="false" customHeight="false" outlineLevel="0" collapsed="false">
      <c r="H1045" s="0" t="str">
        <f aca="false">IF(B1045="","",IF(COUNTIF(Campaigns!$A$7:$A$300,B1045)&gt;0,"✓",IF(N(C1045)=0,"– no spend","⚠ add to Campaigns tab")))</f>
        <v/>
      </c>
      <c r="I1045" s="83" t="str">
        <f aca="false">IF(C1045="","",C1045*IF(Settings!$B$25=Settings!$C$6,1,IF(Settings!$B$25="USD",1/INDEX(Settings!$B$29:$B$40,MONTH(A1045)),INDEX(Settings!$B$29:$B$40,MONTH(A1045)))))</f>
        <v/>
      </c>
    </row>
    <row r="1046" customFormat="false" ht="15" hidden="false" customHeight="false" outlineLevel="0" collapsed="false">
      <c r="H1046" s="0" t="str">
        <f aca="false">IF(B1046="","",IF(COUNTIF(Campaigns!$A$7:$A$300,B1046)&gt;0,"✓",IF(N(C1046)=0,"– no spend","⚠ add to Campaigns tab")))</f>
        <v/>
      </c>
      <c r="I1046" s="83" t="str">
        <f aca="false">IF(C1046="","",C1046*IF(Settings!$B$25=Settings!$C$6,1,IF(Settings!$B$25="USD",1/INDEX(Settings!$B$29:$B$40,MONTH(A1046)),INDEX(Settings!$B$29:$B$40,MONTH(A1046)))))</f>
        <v/>
      </c>
    </row>
    <row r="1047" customFormat="false" ht="15" hidden="false" customHeight="false" outlineLevel="0" collapsed="false">
      <c r="H1047" s="0" t="str">
        <f aca="false">IF(B1047="","",IF(COUNTIF(Campaigns!$A$7:$A$300,B1047)&gt;0,"✓",IF(N(C1047)=0,"– no spend","⚠ add to Campaigns tab")))</f>
        <v/>
      </c>
      <c r="I1047" s="83" t="str">
        <f aca="false">IF(C1047="","",C1047*IF(Settings!$B$25=Settings!$C$6,1,IF(Settings!$B$25="USD",1/INDEX(Settings!$B$29:$B$40,MONTH(A1047)),INDEX(Settings!$B$29:$B$40,MONTH(A1047)))))</f>
        <v/>
      </c>
    </row>
    <row r="1048" customFormat="false" ht="15" hidden="false" customHeight="false" outlineLevel="0" collapsed="false">
      <c r="H1048" s="0" t="str">
        <f aca="false">IF(B1048="","",IF(COUNTIF(Campaigns!$A$7:$A$300,B1048)&gt;0,"✓",IF(N(C1048)=0,"– no spend","⚠ add to Campaigns tab")))</f>
        <v/>
      </c>
      <c r="I1048" s="83" t="str">
        <f aca="false">IF(C1048="","",C1048*IF(Settings!$B$25=Settings!$C$6,1,IF(Settings!$B$25="USD",1/INDEX(Settings!$B$29:$B$40,MONTH(A1048)),INDEX(Settings!$B$29:$B$40,MONTH(A1048)))))</f>
        <v/>
      </c>
    </row>
    <row r="1049" customFormat="false" ht="15" hidden="false" customHeight="false" outlineLevel="0" collapsed="false">
      <c r="H1049" s="0" t="str">
        <f aca="false">IF(B1049="","",IF(COUNTIF(Campaigns!$A$7:$A$300,B1049)&gt;0,"✓",IF(N(C1049)=0,"– no spend","⚠ add to Campaigns tab")))</f>
        <v/>
      </c>
      <c r="I1049" s="83" t="str">
        <f aca="false">IF(C1049="","",C1049*IF(Settings!$B$25=Settings!$C$6,1,IF(Settings!$B$25="USD",1/INDEX(Settings!$B$29:$B$40,MONTH(A1049)),INDEX(Settings!$B$29:$B$40,MONTH(A1049)))))</f>
        <v/>
      </c>
    </row>
    <row r="1050" customFormat="false" ht="15" hidden="false" customHeight="false" outlineLevel="0" collapsed="false">
      <c r="H1050" s="0" t="str">
        <f aca="false">IF(B1050="","",IF(COUNTIF(Campaigns!$A$7:$A$300,B1050)&gt;0,"✓",IF(N(C1050)=0,"– no spend","⚠ add to Campaigns tab")))</f>
        <v/>
      </c>
      <c r="I1050" s="83" t="str">
        <f aca="false">IF(C1050="","",C1050*IF(Settings!$B$25=Settings!$C$6,1,IF(Settings!$B$25="USD",1/INDEX(Settings!$B$29:$B$40,MONTH(A1050)),INDEX(Settings!$B$29:$B$40,MONTH(A1050)))))</f>
        <v/>
      </c>
    </row>
    <row r="1051" customFormat="false" ht="15" hidden="false" customHeight="false" outlineLevel="0" collapsed="false">
      <c r="H1051" s="0" t="str">
        <f aca="false">IF(B1051="","",IF(COUNTIF(Campaigns!$A$7:$A$300,B1051)&gt;0,"✓",IF(N(C1051)=0,"– no spend","⚠ add to Campaigns tab")))</f>
        <v/>
      </c>
      <c r="I1051" s="83" t="str">
        <f aca="false">IF(C1051="","",C1051*IF(Settings!$B$25=Settings!$C$6,1,IF(Settings!$B$25="USD",1/INDEX(Settings!$B$29:$B$40,MONTH(A1051)),INDEX(Settings!$B$29:$B$40,MONTH(A1051)))))</f>
        <v/>
      </c>
    </row>
    <row r="1052" customFormat="false" ht="15" hidden="false" customHeight="false" outlineLevel="0" collapsed="false">
      <c r="H1052" s="0" t="str">
        <f aca="false">IF(B1052="","",IF(COUNTIF(Campaigns!$A$7:$A$300,B1052)&gt;0,"✓",IF(N(C1052)=0,"– no spend","⚠ add to Campaigns tab")))</f>
        <v/>
      </c>
      <c r="I1052" s="83" t="str">
        <f aca="false">IF(C1052="","",C1052*IF(Settings!$B$25=Settings!$C$6,1,IF(Settings!$B$25="USD",1/INDEX(Settings!$B$29:$B$40,MONTH(A1052)),INDEX(Settings!$B$29:$B$40,MONTH(A1052)))))</f>
        <v/>
      </c>
    </row>
    <row r="1053" customFormat="false" ht="15" hidden="false" customHeight="false" outlineLevel="0" collapsed="false">
      <c r="H1053" s="0" t="str">
        <f aca="false">IF(B1053="","",IF(COUNTIF(Campaigns!$A$7:$A$300,B1053)&gt;0,"✓",IF(N(C1053)=0,"– no spend","⚠ add to Campaigns tab")))</f>
        <v/>
      </c>
      <c r="I1053" s="83" t="str">
        <f aca="false">IF(C1053="","",C1053*IF(Settings!$B$25=Settings!$C$6,1,IF(Settings!$B$25="USD",1/INDEX(Settings!$B$29:$B$40,MONTH(A1053)),INDEX(Settings!$B$29:$B$40,MONTH(A1053)))))</f>
        <v/>
      </c>
    </row>
    <row r="1054" customFormat="false" ht="15" hidden="false" customHeight="false" outlineLevel="0" collapsed="false">
      <c r="H1054" s="0" t="str">
        <f aca="false">IF(B1054="","",IF(COUNTIF(Campaigns!$A$7:$A$300,B1054)&gt;0,"✓",IF(N(C1054)=0,"– no spend","⚠ add to Campaigns tab")))</f>
        <v/>
      </c>
      <c r="I1054" s="83" t="str">
        <f aca="false">IF(C1054="","",C1054*IF(Settings!$B$25=Settings!$C$6,1,IF(Settings!$B$25="USD",1/INDEX(Settings!$B$29:$B$40,MONTH(A1054)),INDEX(Settings!$B$29:$B$40,MONTH(A1054)))))</f>
        <v/>
      </c>
    </row>
    <row r="1055" customFormat="false" ht="15" hidden="false" customHeight="false" outlineLevel="0" collapsed="false">
      <c r="H1055" s="0" t="str">
        <f aca="false">IF(B1055="","",IF(COUNTIF(Campaigns!$A$7:$A$300,B1055)&gt;0,"✓",IF(N(C1055)=0,"– no spend","⚠ add to Campaigns tab")))</f>
        <v/>
      </c>
      <c r="I1055" s="83" t="str">
        <f aca="false">IF(C1055="","",C1055*IF(Settings!$B$25=Settings!$C$6,1,IF(Settings!$B$25="USD",1/INDEX(Settings!$B$29:$B$40,MONTH(A1055)),INDEX(Settings!$B$29:$B$40,MONTH(A1055)))))</f>
        <v/>
      </c>
    </row>
    <row r="1056" customFormat="false" ht="15" hidden="false" customHeight="false" outlineLevel="0" collapsed="false">
      <c r="H1056" s="0" t="str">
        <f aca="false">IF(B1056="","",IF(COUNTIF(Campaigns!$A$7:$A$300,B1056)&gt;0,"✓",IF(N(C1056)=0,"– no spend","⚠ add to Campaigns tab")))</f>
        <v/>
      </c>
      <c r="I1056" s="83" t="str">
        <f aca="false">IF(C1056="","",C1056*IF(Settings!$B$25=Settings!$C$6,1,IF(Settings!$B$25="USD",1/INDEX(Settings!$B$29:$B$40,MONTH(A1056)),INDEX(Settings!$B$29:$B$40,MONTH(A1056)))))</f>
        <v/>
      </c>
    </row>
    <row r="1057" customFormat="false" ht="15" hidden="false" customHeight="false" outlineLevel="0" collapsed="false">
      <c r="H1057" s="0" t="str">
        <f aca="false">IF(B1057="","",IF(COUNTIF(Campaigns!$A$7:$A$300,B1057)&gt;0,"✓",IF(N(C1057)=0,"– no spend","⚠ add to Campaigns tab")))</f>
        <v/>
      </c>
      <c r="I1057" s="83" t="str">
        <f aca="false">IF(C1057="","",C1057*IF(Settings!$B$25=Settings!$C$6,1,IF(Settings!$B$25="USD",1/INDEX(Settings!$B$29:$B$40,MONTH(A1057)),INDEX(Settings!$B$29:$B$40,MONTH(A1057)))))</f>
        <v/>
      </c>
    </row>
    <row r="1058" customFormat="false" ht="15" hidden="false" customHeight="false" outlineLevel="0" collapsed="false">
      <c r="H1058" s="0" t="str">
        <f aca="false">IF(B1058="","",IF(COUNTIF(Campaigns!$A$7:$A$300,B1058)&gt;0,"✓",IF(N(C1058)=0,"– no spend","⚠ add to Campaigns tab")))</f>
        <v/>
      </c>
      <c r="I1058" s="83" t="str">
        <f aca="false">IF(C1058="","",C1058*IF(Settings!$B$25=Settings!$C$6,1,IF(Settings!$B$25="USD",1/INDEX(Settings!$B$29:$B$40,MONTH(A1058)),INDEX(Settings!$B$29:$B$40,MONTH(A1058)))))</f>
        <v/>
      </c>
    </row>
    <row r="1059" customFormat="false" ht="15" hidden="false" customHeight="false" outlineLevel="0" collapsed="false">
      <c r="H1059" s="0" t="str">
        <f aca="false">IF(B1059="","",IF(COUNTIF(Campaigns!$A$7:$A$300,B1059)&gt;0,"✓",IF(N(C1059)=0,"– no spend","⚠ add to Campaigns tab")))</f>
        <v/>
      </c>
      <c r="I1059" s="83" t="str">
        <f aca="false">IF(C1059="","",C1059*IF(Settings!$B$25=Settings!$C$6,1,IF(Settings!$B$25="USD",1/INDEX(Settings!$B$29:$B$40,MONTH(A1059)),INDEX(Settings!$B$29:$B$40,MONTH(A1059)))))</f>
        <v/>
      </c>
    </row>
    <row r="1060" customFormat="false" ht="15" hidden="false" customHeight="false" outlineLevel="0" collapsed="false">
      <c r="H1060" s="0" t="str">
        <f aca="false">IF(B1060="","",IF(COUNTIF(Campaigns!$A$7:$A$300,B1060)&gt;0,"✓",IF(N(C1060)=0,"– no spend","⚠ add to Campaigns tab")))</f>
        <v/>
      </c>
      <c r="I1060" s="83" t="str">
        <f aca="false">IF(C1060="","",C1060*IF(Settings!$B$25=Settings!$C$6,1,IF(Settings!$B$25="USD",1/INDEX(Settings!$B$29:$B$40,MONTH(A1060)),INDEX(Settings!$B$29:$B$40,MONTH(A1060)))))</f>
        <v/>
      </c>
    </row>
    <row r="1061" customFormat="false" ht="15" hidden="false" customHeight="false" outlineLevel="0" collapsed="false">
      <c r="H1061" s="0" t="str">
        <f aca="false">IF(B1061="","",IF(COUNTIF(Campaigns!$A$7:$A$300,B1061)&gt;0,"✓",IF(N(C1061)=0,"– no spend","⚠ add to Campaigns tab")))</f>
        <v/>
      </c>
      <c r="I1061" s="83" t="str">
        <f aca="false">IF(C1061="","",C1061*IF(Settings!$B$25=Settings!$C$6,1,IF(Settings!$B$25="USD",1/INDEX(Settings!$B$29:$B$40,MONTH(A1061)),INDEX(Settings!$B$29:$B$40,MONTH(A1061)))))</f>
        <v/>
      </c>
    </row>
    <row r="1062" customFormat="false" ht="15" hidden="false" customHeight="false" outlineLevel="0" collapsed="false">
      <c r="H1062" s="0" t="str">
        <f aca="false">IF(B1062="","",IF(COUNTIF(Campaigns!$A$7:$A$300,B1062)&gt;0,"✓",IF(N(C1062)=0,"– no spend","⚠ add to Campaigns tab")))</f>
        <v/>
      </c>
      <c r="I1062" s="83" t="str">
        <f aca="false">IF(C1062="","",C1062*IF(Settings!$B$25=Settings!$C$6,1,IF(Settings!$B$25="USD",1/INDEX(Settings!$B$29:$B$40,MONTH(A1062)),INDEX(Settings!$B$29:$B$40,MONTH(A1062)))))</f>
        <v/>
      </c>
    </row>
    <row r="1063" customFormat="false" ht="15" hidden="false" customHeight="false" outlineLevel="0" collapsed="false">
      <c r="H1063" s="0" t="str">
        <f aca="false">IF(B1063="","",IF(COUNTIF(Campaigns!$A$7:$A$300,B1063)&gt;0,"✓",IF(N(C1063)=0,"– no spend","⚠ add to Campaigns tab")))</f>
        <v/>
      </c>
      <c r="I1063" s="83" t="str">
        <f aca="false">IF(C1063="","",C1063*IF(Settings!$B$25=Settings!$C$6,1,IF(Settings!$B$25="USD",1/INDEX(Settings!$B$29:$B$40,MONTH(A1063)),INDEX(Settings!$B$29:$B$40,MONTH(A1063)))))</f>
        <v/>
      </c>
    </row>
    <row r="1064" customFormat="false" ht="15" hidden="false" customHeight="false" outlineLevel="0" collapsed="false">
      <c r="H1064" s="0" t="str">
        <f aca="false">IF(B1064="","",IF(COUNTIF(Campaigns!$A$7:$A$300,B1064)&gt;0,"✓",IF(N(C1064)=0,"– no spend","⚠ add to Campaigns tab")))</f>
        <v/>
      </c>
      <c r="I1064" s="83" t="str">
        <f aca="false">IF(C1064="","",C1064*IF(Settings!$B$25=Settings!$C$6,1,IF(Settings!$B$25="USD",1/INDEX(Settings!$B$29:$B$40,MONTH(A1064)),INDEX(Settings!$B$29:$B$40,MONTH(A1064)))))</f>
        <v/>
      </c>
    </row>
    <row r="1065" customFormat="false" ht="15" hidden="false" customHeight="false" outlineLevel="0" collapsed="false">
      <c r="H1065" s="0" t="str">
        <f aca="false">IF(B1065="","",IF(COUNTIF(Campaigns!$A$7:$A$300,B1065)&gt;0,"✓",IF(N(C1065)=0,"– no spend","⚠ add to Campaigns tab")))</f>
        <v/>
      </c>
      <c r="I1065" s="83" t="str">
        <f aca="false">IF(C1065="","",C1065*IF(Settings!$B$25=Settings!$C$6,1,IF(Settings!$B$25="USD",1/INDEX(Settings!$B$29:$B$40,MONTH(A1065)),INDEX(Settings!$B$29:$B$40,MONTH(A1065)))))</f>
        <v/>
      </c>
    </row>
    <row r="1066" customFormat="false" ht="15" hidden="false" customHeight="false" outlineLevel="0" collapsed="false">
      <c r="H1066" s="0" t="str">
        <f aca="false">IF(B1066="","",IF(COUNTIF(Campaigns!$A$7:$A$300,B1066)&gt;0,"✓",IF(N(C1066)=0,"– no spend","⚠ add to Campaigns tab")))</f>
        <v/>
      </c>
      <c r="I1066" s="83" t="str">
        <f aca="false">IF(C1066="","",C1066*IF(Settings!$B$25=Settings!$C$6,1,IF(Settings!$B$25="USD",1/INDEX(Settings!$B$29:$B$40,MONTH(A1066)),INDEX(Settings!$B$29:$B$40,MONTH(A1066)))))</f>
        <v/>
      </c>
    </row>
    <row r="1067" customFormat="false" ht="15" hidden="false" customHeight="false" outlineLevel="0" collapsed="false">
      <c r="H1067" s="0" t="str">
        <f aca="false">IF(B1067="","",IF(COUNTIF(Campaigns!$A$7:$A$300,B1067)&gt;0,"✓",IF(N(C1067)=0,"– no spend","⚠ add to Campaigns tab")))</f>
        <v/>
      </c>
      <c r="I1067" s="83" t="str">
        <f aca="false">IF(C1067="","",C1067*IF(Settings!$B$25=Settings!$C$6,1,IF(Settings!$B$25="USD",1/INDEX(Settings!$B$29:$B$40,MONTH(A1067)),INDEX(Settings!$B$29:$B$40,MONTH(A1067)))))</f>
        <v/>
      </c>
    </row>
    <row r="1068" customFormat="false" ht="15" hidden="false" customHeight="false" outlineLevel="0" collapsed="false">
      <c r="H1068" s="0" t="str">
        <f aca="false">IF(B1068="","",IF(COUNTIF(Campaigns!$A$7:$A$300,B1068)&gt;0,"✓",IF(N(C1068)=0,"– no spend","⚠ add to Campaigns tab")))</f>
        <v/>
      </c>
      <c r="I1068" s="83" t="str">
        <f aca="false">IF(C1068="","",C1068*IF(Settings!$B$25=Settings!$C$6,1,IF(Settings!$B$25="USD",1/INDEX(Settings!$B$29:$B$40,MONTH(A1068)),INDEX(Settings!$B$29:$B$40,MONTH(A1068)))))</f>
        <v/>
      </c>
    </row>
    <row r="1069" customFormat="false" ht="15" hidden="false" customHeight="false" outlineLevel="0" collapsed="false">
      <c r="H1069" s="0" t="str">
        <f aca="false">IF(B1069="","",IF(COUNTIF(Campaigns!$A$7:$A$300,B1069)&gt;0,"✓",IF(N(C1069)=0,"– no spend","⚠ add to Campaigns tab")))</f>
        <v/>
      </c>
      <c r="I1069" s="83" t="str">
        <f aca="false">IF(C1069="","",C1069*IF(Settings!$B$25=Settings!$C$6,1,IF(Settings!$B$25="USD",1/INDEX(Settings!$B$29:$B$40,MONTH(A1069)),INDEX(Settings!$B$29:$B$40,MONTH(A1069)))))</f>
        <v/>
      </c>
    </row>
    <row r="1070" customFormat="false" ht="15" hidden="false" customHeight="false" outlineLevel="0" collapsed="false">
      <c r="H1070" s="0" t="str">
        <f aca="false">IF(B1070="","",IF(COUNTIF(Campaigns!$A$7:$A$300,B1070)&gt;0,"✓",IF(N(C1070)=0,"– no spend","⚠ add to Campaigns tab")))</f>
        <v/>
      </c>
      <c r="I1070" s="83" t="str">
        <f aca="false">IF(C1070="","",C1070*IF(Settings!$B$25=Settings!$C$6,1,IF(Settings!$B$25="USD",1/INDEX(Settings!$B$29:$B$40,MONTH(A1070)),INDEX(Settings!$B$29:$B$40,MONTH(A1070)))))</f>
        <v/>
      </c>
    </row>
    <row r="1071" customFormat="false" ht="15" hidden="false" customHeight="false" outlineLevel="0" collapsed="false">
      <c r="H1071" s="0" t="str">
        <f aca="false">IF(B1071="","",IF(COUNTIF(Campaigns!$A$7:$A$300,B1071)&gt;0,"✓",IF(N(C1071)=0,"– no spend","⚠ add to Campaigns tab")))</f>
        <v/>
      </c>
      <c r="I1071" s="83" t="str">
        <f aca="false">IF(C1071="","",C1071*IF(Settings!$B$25=Settings!$C$6,1,IF(Settings!$B$25="USD",1/INDEX(Settings!$B$29:$B$40,MONTH(A1071)),INDEX(Settings!$B$29:$B$40,MONTH(A1071)))))</f>
        <v/>
      </c>
    </row>
    <row r="1072" customFormat="false" ht="15" hidden="false" customHeight="false" outlineLevel="0" collapsed="false">
      <c r="H1072" s="0" t="str">
        <f aca="false">IF(B1072="","",IF(COUNTIF(Campaigns!$A$7:$A$300,B1072)&gt;0,"✓",IF(N(C1072)=0,"– no spend","⚠ add to Campaigns tab")))</f>
        <v/>
      </c>
      <c r="I1072" s="83" t="str">
        <f aca="false">IF(C1072="","",C1072*IF(Settings!$B$25=Settings!$C$6,1,IF(Settings!$B$25="USD",1/INDEX(Settings!$B$29:$B$40,MONTH(A1072)),INDEX(Settings!$B$29:$B$40,MONTH(A1072)))))</f>
        <v/>
      </c>
    </row>
    <row r="1073" customFormat="false" ht="15" hidden="false" customHeight="false" outlineLevel="0" collapsed="false">
      <c r="H1073" s="0" t="str">
        <f aca="false">IF(B1073="","",IF(COUNTIF(Campaigns!$A$7:$A$300,B1073)&gt;0,"✓",IF(N(C1073)=0,"– no spend","⚠ add to Campaigns tab")))</f>
        <v/>
      </c>
      <c r="I1073" s="83" t="str">
        <f aca="false">IF(C1073="","",C1073*IF(Settings!$B$25=Settings!$C$6,1,IF(Settings!$B$25="USD",1/INDEX(Settings!$B$29:$B$40,MONTH(A1073)),INDEX(Settings!$B$29:$B$40,MONTH(A1073)))))</f>
        <v/>
      </c>
    </row>
    <row r="1074" customFormat="false" ht="15" hidden="false" customHeight="false" outlineLevel="0" collapsed="false">
      <c r="H1074" s="0" t="str">
        <f aca="false">IF(B1074="","",IF(COUNTIF(Campaigns!$A$7:$A$300,B1074)&gt;0,"✓",IF(N(C1074)=0,"– no spend","⚠ add to Campaigns tab")))</f>
        <v/>
      </c>
      <c r="I1074" s="83" t="str">
        <f aca="false">IF(C1074="","",C1074*IF(Settings!$B$25=Settings!$C$6,1,IF(Settings!$B$25="USD",1/INDEX(Settings!$B$29:$B$40,MONTH(A1074)),INDEX(Settings!$B$29:$B$40,MONTH(A1074)))))</f>
        <v/>
      </c>
    </row>
    <row r="1075" customFormat="false" ht="15" hidden="false" customHeight="false" outlineLevel="0" collapsed="false">
      <c r="H1075" s="0" t="str">
        <f aca="false">IF(B1075="","",IF(COUNTIF(Campaigns!$A$7:$A$300,B1075)&gt;0,"✓",IF(N(C1075)=0,"– no spend","⚠ add to Campaigns tab")))</f>
        <v/>
      </c>
      <c r="I1075" s="83" t="str">
        <f aca="false">IF(C1075="","",C1075*IF(Settings!$B$25=Settings!$C$6,1,IF(Settings!$B$25="USD",1/INDEX(Settings!$B$29:$B$40,MONTH(A1075)),INDEX(Settings!$B$29:$B$40,MONTH(A1075)))))</f>
        <v/>
      </c>
    </row>
    <row r="1076" customFormat="false" ht="15" hidden="false" customHeight="false" outlineLevel="0" collapsed="false">
      <c r="H1076" s="0" t="str">
        <f aca="false">IF(B1076="","",IF(COUNTIF(Campaigns!$A$7:$A$300,B1076)&gt;0,"✓",IF(N(C1076)=0,"– no spend","⚠ add to Campaigns tab")))</f>
        <v/>
      </c>
      <c r="I1076" s="83" t="str">
        <f aca="false">IF(C1076="","",C1076*IF(Settings!$B$25=Settings!$C$6,1,IF(Settings!$B$25="USD",1/INDEX(Settings!$B$29:$B$40,MONTH(A1076)),INDEX(Settings!$B$29:$B$40,MONTH(A1076)))))</f>
        <v/>
      </c>
    </row>
    <row r="1077" customFormat="false" ht="15" hidden="false" customHeight="false" outlineLevel="0" collapsed="false">
      <c r="H1077" s="0" t="str">
        <f aca="false">IF(B1077="","",IF(COUNTIF(Campaigns!$A$7:$A$300,B1077)&gt;0,"✓",IF(N(C1077)=0,"– no spend","⚠ add to Campaigns tab")))</f>
        <v/>
      </c>
      <c r="I1077" s="83" t="str">
        <f aca="false">IF(C1077="","",C1077*IF(Settings!$B$25=Settings!$C$6,1,IF(Settings!$B$25="USD",1/INDEX(Settings!$B$29:$B$40,MONTH(A1077)),INDEX(Settings!$B$29:$B$40,MONTH(A1077)))))</f>
        <v/>
      </c>
    </row>
    <row r="1078" customFormat="false" ht="15" hidden="false" customHeight="false" outlineLevel="0" collapsed="false">
      <c r="H1078" s="0" t="str">
        <f aca="false">IF(B1078="","",IF(COUNTIF(Campaigns!$A$7:$A$300,B1078)&gt;0,"✓",IF(N(C1078)=0,"– no spend","⚠ add to Campaigns tab")))</f>
        <v/>
      </c>
      <c r="I1078" s="83" t="str">
        <f aca="false">IF(C1078="","",C1078*IF(Settings!$B$25=Settings!$C$6,1,IF(Settings!$B$25="USD",1/INDEX(Settings!$B$29:$B$40,MONTH(A1078)),INDEX(Settings!$B$29:$B$40,MONTH(A1078)))))</f>
        <v/>
      </c>
    </row>
    <row r="1079" customFormat="false" ht="15" hidden="false" customHeight="false" outlineLevel="0" collapsed="false">
      <c r="H1079" s="0" t="str">
        <f aca="false">IF(B1079="","",IF(COUNTIF(Campaigns!$A$7:$A$300,B1079)&gt;0,"✓",IF(N(C1079)=0,"– no spend","⚠ add to Campaigns tab")))</f>
        <v/>
      </c>
      <c r="I1079" s="83" t="str">
        <f aca="false">IF(C1079="","",C1079*IF(Settings!$B$25=Settings!$C$6,1,IF(Settings!$B$25="USD",1/INDEX(Settings!$B$29:$B$40,MONTH(A1079)),INDEX(Settings!$B$29:$B$40,MONTH(A1079)))))</f>
        <v/>
      </c>
    </row>
    <row r="1080" customFormat="false" ht="15" hidden="false" customHeight="false" outlineLevel="0" collapsed="false">
      <c r="H1080" s="0" t="str">
        <f aca="false">IF(B1080="","",IF(COUNTIF(Campaigns!$A$7:$A$300,B1080)&gt;0,"✓",IF(N(C1080)=0,"– no spend","⚠ add to Campaigns tab")))</f>
        <v/>
      </c>
      <c r="I1080" s="83" t="str">
        <f aca="false">IF(C1080="","",C1080*IF(Settings!$B$25=Settings!$C$6,1,IF(Settings!$B$25="USD",1/INDEX(Settings!$B$29:$B$40,MONTH(A1080)),INDEX(Settings!$B$29:$B$40,MONTH(A1080)))))</f>
        <v/>
      </c>
    </row>
    <row r="1081" customFormat="false" ht="15" hidden="false" customHeight="false" outlineLevel="0" collapsed="false">
      <c r="H1081" s="0" t="str">
        <f aca="false">IF(B1081="","",IF(COUNTIF(Campaigns!$A$7:$A$300,B1081)&gt;0,"✓",IF(N(C1081)=0,"– no spend","⚠ add to Campaigns tab")))</f>
        <v/>
      </c>
      <c r="I1081" s="83" t="str">
        <f aca="false">IF(C1081="","",C1081*IF(Settings!$B$25=Settings!$C$6,1,IF(Settings!$B$25="USD",1/INDEX(Settings!$B$29:$B$40,MONTH(A1081)),INDEX(Settings!$B$29:$B$40,MONTH(A1081)))))</f>
        <v/>
      </c>
    </row>
    <row r="1082" customFormat="false" ht="15" hidden="false" customHeight="false" outlineLevel="0" collapsed="false">
      <c r="H1082" s="0" t="str">
        <f aca="false">IF(B1082="","",IF(COUNTIF(Campaigns!$A$7:$A$300,B1082)&gt;0,"✓",IF(N(C1082)=0,"– no spend","⚠ add to Campaigns tab")))</f>
        <v/>
      </c>
      <c r="I1082" s="83" t="str">
        <f aca="false">IF(C1082="","",C1082*IF(Settings!$B$25=Settings!$C$6,1,IF(Settings!$B$25="USD",1/INDEX(Settings!$B$29:$B$40,MONTH(A1082)),INDEX(Settings!$B$29:$B$40,MONTH(A1082)))))</f>
        <v/>
      </c>
    </row>
    <row r="1083" customFormat="false" ht="15" hidden="false" customHeight="false" outlineLevel="0" collapsed="false">
      <c r="H1083" s="0" t="str">
        <f aca="false">IF(B1083="","",IF(COUNTIF(Campaigns!$A$7:$A$300,B1083)&gt;0,"✓",IF(N(C1083)=0,"– no spend","⚠ add to Campaigns tab")))</f>
        <v/>
      </c>
      <c r="I1083" s="83" t="str">
        <f aca="false">IF(C1083="","",C1083*IF(Settings!$B$25=Settings!$C$6,1,IF(Settings!$B$25="USD",1/INDEX(Settings!$B$29:$B$40,MONTH(A1083)),INDEX(Settings!$B$29:$B$40,MONTH(A1083)))))</f>
        <v/>
      </c>
    </row>
    <row r="1084" customFormat="false" ht="15" hidden="false" customHeight="false" outlineLevel="0" collapsed="false">
      <c r="H1084" s="0" t="str">
        <f aca="false">IF(B1084="","",IF(COUNTIF(Campaigns!$A$7:$A$300,B1084)&gt;0,"✓",IF(N(C1084)=0,"– no spend","⚠ add to Campaigns tab")))</f>
        <v/>
      </c>
      <c r="I1084" s="83" t="str">
        <f aca="false">IF(C1084="","",C1084*IF(Settings!$B$25=Settings!$C$6,1,IF(Settings!$B$25="USD",1/INDEX(Settings!$B$29:$B$40,MONTH(A1084)),INDEX(Settings!$B$29:$B$40,MONTH(A1084)))))</f>
        <v/>
      </c>
    </row>
    <row r="1085" customFormat="false" ht="15" hidden="false" customHeight="false" outlineLevel="0" collapsed="false">
      <c r="H1085" s="0" t="str">
        <f aca="false">IF(B1085="","",IF(COUNTIF(Campaigns!$A$7:$A$300,B1085)&gt;0,"✓",IF(N(C1085)=0,"– no spend","⚠ add to Campaigns tab")))</f>
        <v/>
      </c>
      <c r="I1085" s="83" t="str">
        <f aca="false">IF(C1085="","",C1085*IF(Settings!$B$25=Settings!$C$6,1,IF(Settings!$B$25="USD",1/INDEX(Settings!$B$29:$B$40,MONTH(A1085)),INDEX(Settings!$B$29:$B$40,MONTH(A1085)))))</f>
        <v/>
      </c>
    </row>
    <row r="1086" customFormat="false" ht="15" hidden="false" customHeight="false" outlineLevel="0" collapsed="false">
      <c r="H1086" s="0" t="str">
        <f aca="false">IF(B1086="","",IF(COUNTIF(Campaigns!$A$7:$A$300,B1086)&gt;0,"✓",IF(N(C1086)=0,"– no spend","⚠ add to Campaigns tab")))</f>
        <v/>
      </c>
      <c r="I1086" s="83" t="str">
        <f aca="false">IF(C1086="","",C1086*IF(Settings!$B$25=Settings!$C$6,1,IF(Settings!$B$25="USD",1/INDEX(Settings!$B$29:$B$40,MONTH(A1086)),INDEX(Settings!$B$29:$B$40,MONTH(A1086)))))</f>
        <v/>
      </c>
    </row>
    <row r="1087" customFormat="false" ht="15" hidden="false" customHeight="false" outlineLevel="0" collapsed="false">
      <c r="H1087" s="0" t="str">
        <f aca="false">IF(B1087="","",IF(COUNTIF(Campaigns!$A$7:$A$300,B1087)&gt;0,"✓",IF(N(C1087)=0,"– no spend","⚠ add to Campaigns tab")))</f>
        <v/>
      </c>
      <c r="I1087" s="83" t="str">
        <f aca="false">IF(C1087="","",C1087*IF(Settings!$B$25=Settings!$C$6,1,IF(Settings!$B$25="USD",1/INDEX(Settings!$B$29:$B$40,MONTH(A1087)),INDEX(Settings!$B$29:$B$40,MONTH(A1087)))))</f>
        <v/>
      </c>
    </row>
    <row r="1088" customFormat="false" ht="15" hidden="false" customHeight="false" outlineLevel="0" collapsed="false">
      <c r="H1088" s="0" t="str">
        <f aca="false">IF(B1088="","",IF(COUNTIF(Campaigns!$A$7:$A$300,B1088)&gt;0,"✓",IF(N(C1088)=0,"– no spend","⚠ add to Campaigns tab")))</f>
        <v/>
      </c>
      <c r="I1088" s="83" t="str">
        <f aca="false">IF(C1088="","",C1088*IF(Settings!$B$25=Settings!$C$6,1,IF(Settings!$B$25="USD",1/INDEX(Settings!$B$29:$B$40,MONTH(A1088)),INDEX(Settings!$B$29:$B$40,MONTH(A1088)))))</f>
        <v/>
      </c>
    </row>
    <row r="1089" customFormat="false" ht="15" hidden="false" customHeight="false" outlineLevel="0" collapsed="false">
      <c r="H1089" s="0" t="str">
        <f aca="false">IF(B1089="","",IF(COUNTIF(Campaigns!$A$7:$A$300,B1089)&gt;0,"✓",IF(N(C1089)=0,"– no spend","⚠ add to Campaigns tab")))</f>
        <v/>
      </c>
      <c r="I1089" s="83" t="str">
        <f aca="false">IF(C1089="","",C1089*IF(Settings!$B$25=Settings!$C$6,1,IF(Settings!$B$25="USD",1/INDEX(Settings!$B$29:$B$40,MONTH(A1089)),INDEX(Settings!$B$29:$B$40,MONTH(A1089)))))</f>
        <v/>
      </c>
    </row>
    <row r="1090" customFormat="false" ht="15" hidden="false" customHeight="false" outlineLevel="0" collapsed="false">
      <c r="H1090" s="0" t="str">
        <f aca="false">IF(B1090="","",IF(COUNTIF(Campaigns!$A$7:$A$300,B1090)&gt;0,"✓",IF(N(C1090)=0,"– no spend","⚠ add to Campaigns tab")))</f>
        <v/>
      </c>
      <c r="I1090" s="83" t="str">
        <f aca="false">IF(C1090="","",C1090*IF(Settings!$B$25=Settings!$C$6,1,IF(Settings!$B$25="USD",1/INDEX(Settings!$B$29:$B$40,MONTH(A1090)),INDEX(Settings!$B$29:$B$40,MONTH(A1090)))))</f>
        <v/>
      </c>
    </row>
    <row r="1091" customFormat="false" ht="15" hidden="false" customHeight="false" outlineLevel="0" collapsed="false">
      <c r="H1091" s="0" t="str">
        <f aca="false">IF(B1091="","",IF(COUNTIF(Campaigns!$A$7:$A$300,B1091)&gt;0,"✓",IF(N(C1091)=0,"– no spend","⚠ add to Campaigns tab")))</f>
        <v/>
      </c>
      <c r="I1091" s="83" t="str">
        <f aca="false">IF(C1091="","",C1091*IF(Settings!$B$25=Settings!$C$6,1,IF(Settings!$B$25="USD",1/INDEX(Settings!$B$29:$B$40,MONTH(A1091)),INDEX(Settings!$B$29:$B$40,MONTH(A1091)))))</f>
        <v/>
      </c>
    </row>
    <row r="1092" customFormat="false" ht="15" hidden="false" customHeight="false" outlineLevel="0" collapsed="false">
      <c r="H1092" s="0" t="str">
        <f aca="false">IF(B1092="","",IF(COUNTIF(Campaigns!$A$7:$A$300,B1092)&gt;0,"✓",IF(N(C1092)=0,"– no spend","⚠ add to Campaigns tab")))</f>
        <v/>
      </c>
      <c r="I1092" s="83" t="str">
        <f aca="false">IF(C1092="","",C1092*IF(Settings!$B$25=Settings!$C$6,1,IF(Settings!$B$25="USD",1/INDEX(Settings!$B$29:$B$40,MONTH(A1092)),INDEX(Settings!$B$29:$B$40,MONTH(A1092)))))</f>
        <v/>
      </c>
    </row>
    <row r="1093" customFormat="false" ht="15" hidden="false" customHeight="false" outlineLevel="0" collapsed="false">
      <c r="H1093" s="0" t="str">
        <f aca="false">IF(B1093="","",IF(COUNTIF(Campaigns!$A$7:$A$300,B1093)&gt;0,"✓",IF(N(C1093)=0,"– no spend","⚠ add to Campaigns tab")))</f>
        <v/>
      </c>
      <c r="I1093" s="83" t="str">
        <f aca="false">IF(C1093="","",C1093*IF(Settings!$B$25=Settings!$C$6,1,IF(Settings!$B$25="USD",1/INDEX(Settings!$B$29:$B$40,MONTH(A1093)),INDEX(Settings!$B$29:$B$40,MONTH(A1093)))))</f>
        <v/>
      </c>
    </row>
    <row r="1094" customFormat="false" ht="15" hidden="false" customHeight="false" outlineLevel="0" collapsed="false">
      <c r="H1094" s="0" t="str">
        <f aca="false">IF(B1094="","",IF(COUNTIF(Campaigns!$A$7:$A$300,B1094)&gt;0,"✓",IF(N(C1094)=0,"– no spend","⚠ add to Campaigns tab")))</f>
        <v/>
      </c>
      <c r="I1094" s="83" t="str">
        <f aca="false">IF(C1094="","",C1094*IF(Settings!$B$25=Settings!$C$6,1,IF(Settings!$B$25="USD",1/INDEX(Settings!$B$29:$B$40,MONTH(A1094)),INDEX(Settings!$B$29:$B$40,MONTH(A1094)))))</f>
        <v/>
      </c>
    </row>
    <row r="1095" customFormat="false" ht="15" hidden="false" customHeight="false" outlineLevel="0" collapsed="false">
      <c r="H1095" s="0" t="str">
        <f aca="false">IF(B1095="","",IF(COUNTIF(Campaigns!$A$7:$A$300,B1095)&gt;0,"✓",IF(N(C1095)=0,"– no spend","⚠ add to Campaigns tab")))</f>
        <v/>
      </c>
      <c r="I1095" s="83" t="str">
        <f aca="false">IF(C1095="","",C1095*IF(Settings!$B$25=Settings!$C$6,1,IF(Settings!$B$25="USD",1/INDEX(Settings!$B$29:$B$40,MONTH(A1095)),INDEX(Settings!$B$29:$B$40,MONTH(A1095)))))</f>
        <v/>
      </c>
    </row>
    <row r="1096" customFormat="false" ht="15" hidden="false" customHeight="false" outlineLevel="0" collapsed="false">
      <c r="H1096" s="0" t="str">
        <f aca="false">IF(B1096="","",IF(COUNTIF(Campaigns!$A$7:$A$300,B1096)&gt;0,"✓",IF(N(C1096)=0,"– no spend","⚠ add to Campaigns tab")))</f>
        <v/>
      </c>
      <c r="I1096" s="83" t="str">
        <f aca="false">IF(C1096="","",C1096*IF(Settings!$B$25=Settings!$C$6,1,IF(Settings!$B$25="USD",1/INDEX(Settings!$B$29:$B$40,MONTH(A1096)),INDEX(Settings!$B$29:$B$40,MONTH(A1096)))))</f>
        <v/>
      </c>
    </row>
    <row r="1097" customFormat="false" ht="15" hidden="false" customHeight="false" outlineLevel="0" collapsed="false">
      <c r="H1097" s="0" t="str">
        <f aca="false">IF(B1097="","",IF(COUNTIF(Campaigns!$A$7:$A$300,B1097)&gt;0,"✓",IF(N(C1097)=0,"– no spend","⚠ add to Campaigns tab")))</f>
        <v/>
      </c>
      <c r="I1097" s="83" t="str">
        <f aca="false">IF(C1097="","",C1097*IF(Settings!$B$25=Settings!$C$6,1,IF(Settings!$B$25="USD",1/INDEX(Settings!$B$29:$B$40,MONTH(A1097)),INDEX(Settings!$B$29:$B$40,MONTH(A1097)))))</f>
        <v/>
      </c>
    </row>
    <row r="1098" customFormat="false" ht="15" hidden="false" customHeight="false" outlineLevel="0" collapsed="false">
      <c r="H1098" s="0" t="str">
        <f aca="false">IF(B1098="","",IF(COUNTIF(Campaigns!$A$7:$A$300,B1098)&gt;0,"✓",IF(N(C1098)=0,"– no spend","⚠ add to Campaigns tab")))</f>
        <v/>
      </c>
      <c r="I1098" s="83" t="str">
        <f aca="false">IF(C1098="","",C1098*IF(Settings!$B$25=Settings!$C$6,1,IF(Settings!$B$25="USD",1/INDEX(Settings!$B$29:$B$40,MONTH(A1098)),INDEX(Settings!$B$29:$B$40,MONTH(A1098)))))</f>
        <v/>
      </c>
    </row>
    <row r="1099" customFormat="false" ht="15" hidden="false" customHeight="false" outlineLevel="0" collapsed="false">
      <c r="H1099" s="0" t="str">
        <f aca="false">IF(B1099="","",IF(COUNTIF(Campaigns!$A$7:$A$300,B1099)&gt;0,"✓",IF(N(C1099)=0,"– no spend","⚠ add to Campaigns tab")))</f>
        <v/>
      </c>
      <c r="I1099" s="83" t="str">
        <f aca="false">IF(C1099="","",C1099*IF(Settings!$B$25=Settings!$C$6,1,IF(Settings!$B$25="USD",1/INDEX(Settings!$B$29:$B$40,MONTH(A1099)),INDEX(Settings!$B$29:$B$40,MONTH(A1099)))))</f>
        <v/>
      </c>
    </row>
    <row r="1100" customFormat="false" ht="15" hidden="false" customHeight="false" outlineLevel="0" collapsed="false">
      <c r="H1100" s="0" t="str">
        <f aca="false">IF(B1100="","",IF(COUNTIF(Campaigns!$A$7:$A$300,B1100)&gt;0,"✓",IF(N(C1100)=0,"– no spend","⚠ add to Campaigns tab")))</f>
        <v/>
      </c>
      <c r="I1100" s="83" t="str">
        <f aca="false">IF(C1100="","",C1100*IF(Settings!$B$25=Settings!$C$6,1,IF(Settings!$B$25="USD",1/INDEX(Settings!$B$29:$B$40,MONTH(A1100)),INDEX(Settings!$B$29:$B$40,MONTH(A1100)))))</f>
        <v/>
      </c>
    </row>
    <row r="1101" customFormat="false" ht="15" hidden="false" customHeight="false" outlineLevel="0" collapsed="false">
      <c r="H1101" s="0" t="str">
        <f aca="false">IF(B1101="","",IF(COUNTIF(Campaigns!$A$7:$A$300,B1101)&gt;0,"✓",IF(N(C1101)=0,"– no spend","⚠ add to Campaigns tab")))</f>
        <v/>
      </c>
      <c r="I1101" s="83" t="str">
        <f aca="false">IF(C1101="","",C1101*IF(Settings!$B$25=Settings!$C$6,1,IF(Settings!$B$25="USD",1/INDEX(Settings!$B$29:$B$40,MONTH(A1101)),INDEX(Settings!$B$29:$B$40,MONTH(A1101)))))</f>
        <v/>
      </c>
    </row>
    <row r="1102" customFormat="false" ht="15" hidden="false" customHeight="false" outlineLevel="0" collapsed="false">
      <c r="H1102" s="0" t="str">
        <f aca="false">IF(B1102="","",IF(COUNTIF(Campaigns!$A$7:$A$300,B1102)&gt;0,"✓",IF(N(C1102)=0,"– no spend","⚠ add to Campaigns tab")))</f>
        <v/>
      </c>
      <c r="I1102" s="83" t="str">
        <f aca="false">IF(C1102="","",C1102*IF(Settings!$B$25=Settings!$C$6,1,IF(Settings!$B$25="USD",1/INDEX(Settings!$B$29:$B$40,MONTH(A1102)),INDEX(Settings!$B$29:$B$40,MONTH(A1102)))))</f>
        <v/>
      </c>
    </row>
    <row r="1103" customFormat="false" ht="15" hidden="false" customHeight="false" outlineLevel="0" collapsed="false">
      <c r="H1103" s="0" t="str">
        <f aca="false">IF(B1103="","",IF(COUNTIF(Campaigns!$A$7:$A$300,B1103)&gt;0,"✓",IF(N(C1103)=0,"– no spend","⚠ add to Campaigns tab")))</f>
        <v/>
      </c>
      <c r="I1103" s="83" t="str">
        <f aca="false">IF(C1103="","",C1103*IF(Settings!$B$25=Settings!$C$6,1,IF(Settings!$B$25="USD",1/INDEX(Settings!$B$29:$B$40,MONTH(A1103)),INDEX(Settings!$B$29:$B$40,MONTH(A1103)))))</f>
        <v/>
      </c>
    </row>
    <row r="1104" customFormat="false" ht="15" hidden="false" customHeight="false" outlineLevel="0" collapsed="false">
      <c r="H1104" s="0" t="str">
        <f aca="false">IF(B1104="","",IF(COUNTIF(Campaigns!$A$7:$A$300,B1104)&gt;0,"✓",IF(N(C1104)=0,"– no spend","⚠ add to Campaigns tab")))</f>
        <v/>
      </c>
      <c r="I1104" s="83" t="str">
        <f aca="false">IF(C1104="","",C1104*IF(Settings!$B$25=Settings!$C$6,1,IF(Settings!$B$25="USD",1/INDEX(Settings!$B$29:$B$40,MONTH(A1104)),INDEX(Settings!$B$29:$B$40,MONTH(A1104)))))</f>
        <v/>
      </c>
    </row>
    <row r="1105" customFormat="false" ht="15" hidden="false" customHeight="false" outlineLevel="0" collapsed="false">
      <c r="H1105" s="0" t="str">
        <f aca="false">IF(B1105="","",IF(COUNTIF(Campaigns!$A$7:$A$300,B1105)&gt;0,"✓",IF(N(C1105)=0,"– no spend","⚠ add to Campaigns tab")))</f>
        <v/>
      </c>
      <c r="I1105" s="83" t="str">
        <f aca="false">IF(C1105="","",C1105*IF(Settings!$B$25=Settings!$C$6,1,IF(Settings!$B$25="USD",1/INDEX(Settings!$B$29:$B$40,MONTH(A1105)),INDEX(Settings!$B$29:$B$40,MONTH(A1105)))))</f>
        <v/>
      </c>
    </row>
    <row r="1106" customFormat="false" ht="15" hidden="false" customHeight="false" outlineLevel="0" collapsed="false">
      <c r="H1106" s="0" t="str">
        <f aca="false">IF(B1106="","",IF(COUNTIF(Campaigns!$A$7:$A$300,B1106)&gt;0,"✓",IF(N(C1106)=0,"– no spend","⚠ add to Campaigns tab")))</f>
        <v/>
      </c>
      <c r="I1106" s="83" t="str">
        <f aca="false">IF(C1106="","",C1106*IF(Settings!$B$25=Settings!$C$6,1,IF(Settings!$B$25="USD",1/INDEX(Settings!$B$29:$B$40,MONTH(A1106)),INDEX(Settings!$B$29:$B$40,MONTH(A1106)))))</f>
        <v/>
      </c>
    </row>
    <row r="1107" customFormat="false" ht="15" hidden="false" customHeight="false" outlineLevel="0" collapsed="false">
      <c r="H1107" s="0" t="str">
        <f aca="false">IF(B1107="","",IF(COUNTIF(Campaigns!$A$7:$A$300,B1107)&gt;0,"✓",IF(N(C1107)=0,"– no spend","⚠ add to Campaigns tab")))</f>
        <v/>
      </c>
      <c r="I1107" s="83" t="str">
        <f aca="false">IF(C1107="","",C1107*IF(Settings!$B$25=Settings!$C$6,1,IF(Settings!$B$25="USD",1/INDEX(Settings!$B$29:$B$40,MONTH(A1107)),INDEX(Settings!$B$29:$B$40,MONTH(A1107)))))</f>
        <v/>
      </c>
    </row>
    <row r="1108" customFormat="false" ht="15" hidden="false" customHeight="false" outlineLevel="0" collapsed="false">
      <c r="H1108" s="0" t="str">
        <f aca="false">IF(B1108="","",IF(COUNTIF(Campaigns!$A$7:$A$300,B1108)&gt;0,"✓",IF(N(C1108)=0,"– no spend","⚠ add to Campaigns tab")))</f>
        <v/>
      </c>
      <c r="I1108" s="83" t="str">
        <f aca="false">IF(C1108="","",C1108*IF(Settings!$B$25=Settings!$C$6,1,IF(Settings!$B$25="USD",1/INDEX(Settings!$B$29:$B$40,MONTH(A1108)),INDEX(Settings!$B$29:$B$40,MONTH(A1108)))))</f>
        <v/>
      </c>
    </row>
    <row r="1109" customFormat="false" ht="15" hidden="false" customHeight="false" outlineLevel="0" collapsed="false">
      <c r="H1109" s="0" t="str">
        <f aca="false">IF(B1109="","",IF(COUNTIF(Campaigns!$A$7:$A$300,B1109)&gt;0,"✓",IF(N(C1109)=0,"– no spend","⚠ add to Campaigns tab")))</f>
        <v/>
      </c>
      <c r="I1109" s="83" t="str">
        <f aca="false">IF(C1109="","",C1109*IF(Settings!$B$25=Settings!$C$6,1,IF(Settings!$B$25="USD",1/INDEX(Settings!$B$29:$B$40,MONTH(A1109)),INDEX(Settings!$B$29:$B$40,MONTH(A1109)))))</f>
        <v/>
      </c>
    </row>
    <row r="1110" customFormat="false" ht="15" hidden="false" customHeight="false" outlineLevel="0" collapsed="false">
      <c r="H1110" s="0" t="str">
        <f aca="false">IF(B1110="","",IF(COUNTIF(Campaigns!$A$7:$A$300,B1110)&gt;0,"✓",IF(N(C1110)=0,"– no spend","⚠ add to Campaigns tab")))</f>
        <v/>
      </c>
      <c r="I1110" s="83" t="str">
        <f aca="false">IF(C1110="","",C1110*IF(Settings!$B$25=Settings!$C$6,1,IF(Settings!$B$25="USD",1/INDEX(Settings!$B$29:$B$40,MONTH(A1110)),INDEX(Settings!$B$29:$B$40,MONTH(A1110)))))</f>
        <v/>
      </c>
    </row>
    <row r="1111" customFormat="false" ht="15" hidden="false" customHeight="false" outlineLevel="0" collapsed="false">
      <c r="H1111" s="0" t="str">
        <f aca="false">IF(B1111="","",IF(COUNTIF(Campaigns!$A$7:$A$300,B1111)&gt;0,"✓",IF(N(C1111)=0,"– no spend","⚠ add to Campaigns tab")))</f>
        <v/>
      </c>
      <c r="I1111" s="83" t="str">
        <f aca="false">IF(C1111="","",C1111*IF(Settings!$B$25=Settings!$C$6,1,IF(Settings!$B$25="USD",1/INDEX(Settings!$B$29:$B$40,MONTH(A1111)),INDEX(Settings!$B$29:$B$40,MONTH(A1111)))))</f>
        <v/>
      </c>
    </row>
    <row r="1112" customFormat="false" ht="15" hidden="false" customHeight="false" outlineLevel="0" collapsed="false">
      <c r="H1112" s="0" t="str">
        <f aca="false">IF(B1112="","",IF(COUNTIF(Campaigns!$A$7:$A$300,B1112)&gt;0,"✓",IF(N(C1112)=0,"– no spend","⚠ add to Campaigns tab")))</f>
        <v/>
      </c>
      <c r="I1112" s="83" t="str">
        <f aca="false">IF(C1112="","",C1112*IF(Settings!$B$25=Settings!$C$6,1,IF(Settings!$B$25="USD",1/INDEX(Settings!$B$29:$B$40,MONTH(A1112)),INDEX(Settings!$B$29:$B$40,MONTH(A1112)))))</f>
        <v/>
      </c>
    </row>
    <row r="1113" customFormat="false" ht="15" hidden="false" customHeight="false" outlineLevel="0" collapsed="false">
      <c r="H1113" s="0" t="str">
        <f aca="false">IF(B1113="","",IF(COUNTIF(Campaigns!$A$7:$A$300,B1113)&gt;0,"✓",IF(N(C1113)=0,"– no spend","⚠ add to Campaigns tab")))</f>
        <v/>
      </c>
      <c r="I1113" s="83" t="str">
        <f aca="false">IF(C1113="","",C1113*IF(Settings!$B$25=Settings!$C$6,1,IF(Settings!$B$25="USD",1/INDEX(Settings!$B$29:$B$40,MONTH(A1113)),INDEX(Settings!$B$29:$B$40,MONTH(A1113)))))</f>
        <v/>
      </c>
    </row>
    <row r="1114" customFormat="false" ht="15" hidden="false" customHeight="false" outlineLevel="0" collapsed="false">
      <c r="H1114" s="0" t="str">
        <f aca="false">IF(B1114="","",IF(COUNTIF(Campaigns!$A$7:$A$300,B1114)&gt;0,"✓",IF(N(C1114)=0,"– no spend","⚠ add to Campaigns tab")))</f>
        <v/>
      </c>
      <c r="I1114" s="83" t="str">
        <f aca="false">IF(C1114="","",C1114*IF(Settings!$B$25=Settings!$C$6,1,IF(Settings!$B$25="USD",1/INDEX(Settings!$B$29:$B$40,MONTH(A1114)),INDEX(Settings!$B$29:$B$40,MONTH(A1114)))))</f>
        <v/>
      </c>
    </row>
    <row r="1115" customFormat="false" ht="15" hidden="false" customHeight="false" outlineLevel="0" collapsed="false">
      <c r="H1115" s="0" t="str">
        <f aca="false">IF(B1115="","",IF(COUNTIF(Campaigns!$A$7:$A$300,B1115)&gt;0,"✓",IF(N(C1115)=0,"– no spend","⚠ add to Campaigns tab")))</f>
        <v/>
      </c>
      <c r="I1115" s="83" t="str">
        <f aca="false">IF(C1115="","",C1115*IF(Settings!$B$25=Settings!$C$6,1,IF(Settings!$B$25="USD",1/INDEX(Settings!$B$29:$B$40,MONTH(A1115)),INDEX(Settings!$B$29:$B$40,MONTH(A1115)))))</f>
        <v/>
      </c>
    </row>
    <row r="1116" customFormat="false" ht="15" hidden="false" customHeight="false" outlineLevel="0" collapsed="false">
      <c r="H1116" s="0" t="str">
        <f aca="false">IF(B1116="","",IF(COUNTIF(Campaigns!$A$7:$A$300,B1116)&gt;0,"✓",IF(N(C1116)=0,"– no spend","⚠ add to Campaigns tab")))</f>
        <v/>
      </c>
      <c r="I1116" s="83" t="str">
        <f aca="false">IF(C1116="","",C1116*IF(Settings!$B$25=Settings!$C$6,1,IF(Settings!$B$25="USD",1/INDEX(Settings!$B$29:$B$40,MONTH(A1116)),INDEX(Settings!$B$29:$B$40,MONTH(A1116)))))</f>
        <v/>
      </c>
    </row>
    <row r="1117" customFormat="false" ht="15" hidden="false" customHeight="false" outlineLevel="0" collapsed="false">
      <c r="H1117" s="0" t="str">
        <f aca="false">IF(B1117="","",IF(COUNTIF(Campaigns!$A$7:$A$300,B1117)&gt;0,"✓",IF(N(C1117)=0,"– no spend","⚠ add to Campaigns tab")))</f>
        <v/>
      </c>
      <c r="I1117" s="83" t="str">
        <f aca="false">IF(C1117="","",C1117*IF(Settings!$B$25=Settings!$C$6,1,IF(Settings!$B$25="USD",1/INDEX(Settings!$B$29:$B$40,MONTH(A1117)),INDEX(Settings!$B$29:$B$40,MONTH(A1117)))))</f>
        <v/>
      </c>
    </row>
    <row r="1118" customFormat="false" ht="15" hidden="false" customHeight="false" outlineLevel="0" collapsed="false">
      <c r="H1118" s="0" t="str">
        <f aca="false">IF(B1118="","",IF(COUNTIF(Campaigns!$A$7:$A$300,B1118)&gt;0,"✓",IF(N(C1118)=0,"– no spend","⚠ add to Campaigns tab")))</f>
        <v/>
      </c>
      <c r="I1118" s="83" t="str">
        <f aca="false">IF(C1118="","",C1118*IF(Settings!$B$25=Settings!$C$6,1,IF(Settings!$B$25="USD",1/INDEX(Settings!$B$29:$B$40,MONTH(A1118)),INDEX(Settings!$B$29:$B$40,MONTH(A1118)))))</f>
        <v/>
      </c>
    </row>
    <row r="1119" customFormat="false" ht="15" hidden="false" customHeight="false" outlineLevel="0" collapsed="false">
      <c r="H1119" s="0" t="str">
        <f aca="false">IF(B1119="","",IF(COUNTIF(Campaigns!$A$7:$A$300,B1119)&gt;0,"✓",IF(N(C1119)=0,"– no spend","⚠ add to Campaigns tab")))</f>
        <v/>
      </c>
      <c r="I1119" s="83" t="str">
        <f aca="false">IF(C1119="","",C1119*IF(Settings!$B$25=Settings!$C$6,1,IF(Settings!$B$25="USD",1/INDEX(Settings!$B$29:$B$40,MONTH(A1119)),INDEX(Settings!$B$29:$B$40,MONTH(A1119)))))</f>
        <v/>
      </c>
    </row>
    <row r="1120" customFormat="false" ht="15" hidden="false" customHeight="false" outlineLevel="0" collapsed="false">
      <c r="H1120" s="0" t="str">
        <f aca="false">IF(B1120="","",IF(COUNTIF(Campaigns!$A$7:$A$300,B1120)&gt;0,"✓",IF(N(C1120)=0,"– no spend","⚠ add to Campaigns tab")))</f>
        <v/>
      </c>
      <c r="I1120" s="83" t="str">
        <f aca="false">IF(C1120="","",C1120*IF(Settings!$B$25=Settings!$C$6,1,IF(Settings!$B$25="USD",1/INDEX(Settings!$B$29:$B$40,MONTH(A1120)),INDEX(Settings!$B$29:$B$40,MONTH(A1120)))))</f>
        <v/>
      </c>
    </row>
    <row r="1121" customFormat="false" ht="15" hidden="false" customHeight="false" outlineLevel="0" collapsed="false">
      <c r="H1121" s="0" t="str">
        <f aca="false">IF(B1121="","",IF(COUNTIF(Campaigns!$A$7:$A$300,B1121)&gt;0,"✓",IF(N(C1121)=0,"– no spend","⚠ add to Campaigns tab")))</f>
        <v/>
      </c>
      <c r="I1121" s="83" t="str">
        <f aca="false">IF(C1121="","",C1121*IF(Settings!$B$25=Settings!$C$6,1,IF(Settings!$B$25="USD",1/INDEX(Settings!$B$29:$B$40,MONTH(A1121)),INDEX(Settings!$B$29:$B$40,MONTH(A1121)))))</f>
        <v/>
      </c>
    </row>
    <row r="1122" customFormat="false" ht="15" hidden="false" customHeight="false" outlineLevel="0" collapsed="false">
      <c r="H1122" s="0" t="str">
        <f aca="false">IF(B1122="","",IF(COUNTIF(Campaigns!$A$7:$A$300,B1122)&gt;0,"✓",IF(N(C1122)=0,"– no spend","⚠ add to Campaigns tab")))</f>
        <v/>
      </c>
      <c r="I1122" s="83" t="str">
        <f aca="false">IF(C1122="","",C1122*IF(Settings!$B$25=Settings!$C$6,1,IF(Settings!$B$25="USD",1/INDEX(Settings!$B$29:$B$40,MONTH(A1122)),INDEX(Settings!$B$29:$B$40,MONTH(A1122)))))</f>
        <v/>
      </c>
    </row>
    <row r="1123" customFormat="false" ht="15" hidden="false" customHeight="false" outlineLevel="0" collapsed="false">
      <c r="H1123" s="0" t="str">
        <f aca="false">IF(B1123="","",IF(COUNTIF(Campaigns!$A$7:$A$300,B1123)&gt;0,"✓",IF(N(C1123)=0,"– no spend","⚠ add to Campaigns tab")))</f>
        <v/>
      </c>
      <c r="I1123" s="83" t="str">
        <f aca="false">IF(C1123="","",C1123*IF(Settings!$B$25=Settings!$C$6,1,IF(Settings!$B$25="USD",1/INDEX(Settings!$B$29:$B$40,MONTH(A1123)),INDEX(Settings!$B$29:$B$40,MONTH(A1123)))))</f>
        <v/>
      </c>
    </row>
    <row r="1124" customFormat="false" ht="15" hidden="false" customHeight="false" outlineLevel="0" collapsed="false">
      <c r="H1124" s="0" t="str">
        <f aca="false">IF(B1124="","",IF(COUNTIF(Campaigns!$A$7:$A$300,B1124)&gt;0,"✓",IF(N(C1124)=0,"– no spend","⚠ add to Campaigns tab")))</f>
        <v/>
      </c>
      <c r="I1124" s="83" t="str">
        <f aca="false">IF(C1124="","",C1124*IF(Settings!$B$25=Settings!$C$6,1,IF(Settings!$B$25="USD",1/INDEX(Settings!$B$29:$B$40,MONTH(A1124)),INDEX(Settings!$B$29:$B$40,MONTH(A1124)))))</f>
        <v/>
      </c>
    </row>
    <row r="1125" customFormat="false" ht="15" hidden="false" customHeight="false" outlineLevel="0" collapsed="false">
      <c r="H1125" s="0" t="str">
        <f aca="false">IF(B1125="","",IF(COUNTIF(Campaigns!$A$7:$A$300,B1125)&gt;0,"✓",IF(N(C1125)=0,"– no spend","⚠ add to Campaigns tab")))</f>
        <v/>
      </c>
      <c r="I1125" s="83" t="str">
        <f aca="false">IF(C1125="","",C1125*IF(Settings!$B$25=Settings!$C$6,1,IF(Settings!$B$25="USD",1/INDEX(Settings!$B$29:$B$40,MONTH(A1125)),INDEX(Settings!$B$29:$B$40,MONTH(A1125)))))</f>
        <v/>
      </c>
    </row>
    <row r="1126" customFormat="false" ht="15" hidden="false" customHeight="false" outlineLevel="0" collapsed="false">
      <c r="H1126" s="0" t="str">
        <f aca="false">IF(B1126="","",IF(COUNTIF(Campaigns!$A$7:$A$300,B1126)&gt;0,"✓",IF(N(C1126)=0,"– no spend","⚠ add to Campaigns tab")))</f>
        <v/>
      </c>
      <c r="I1126" s="83" t="str">
        <f aca="false">IF(C1126="","",C1126*IF(Settings!$B$25=Settings!$C$6,1,IF(Settings!$B$25="USD",1/INDEX(Settings!$B$29:$B$40,MONTH(A1126)),INDEX(Settings!$B$29:$B$40,MONTH(A1126)))))</f>
        <v/>
      </c>
    </row>
    <row r="1127" customFormat="false" ht="15" hidden="false" customHeight="false" outlineLevel="0" collapsed="false">
      <c r="H1127" s="0" t="str">
        <f aca="false">IF(B1127="","",IF(COUNTIF(Campaigns!$A$7:$A$300,B1127)&gt;0,"✓",IF(N(C1127)=0,"– no spend","⚠ add to Campaigns tab")))</f>
        <v/>
      </c>
      <c r="I1127" s="83" t="str">
        <f aca="false">IF(C1127="","",C1127*IF(Settings!$B$25=Settings!$C$6,1,IF(Settings!$B$25="USD",1/INDEX(Settings!$B$29:$B$40,MONTH(A1127)),INDEX(Settings!$B$29:$B$40,MONTH(A1127)))))</f>
        <v/>
      </c>
    </row>
    <row r="1128" customFormat="false" ht="15" hidden="false" customHeight="false" outlineLevel="0" collapsed="false">
      <c r="H1128" s="0" t="str">
        <f aca="false">IF(B1128="","",IF(COUNTIF(Campaigns!$A$7:$A$300,B1128)&gt;0,"✓",IF(N(C1128)=0,"– no spend","⚠ add to Campaigns tab")))</f>
        <v/>
      </c>
      <c r="I1128" s="83" t="str">
        <f aca="false">IF(C1128="","",C1128*IF(Settings!$B$25=Settings!$C$6,1,IF(Settings!$B$25="USD",1/INDEX(Settings!$B$29:$B$40,MONTH(A1128)),INDEX(Settings!$B$29:$B$40,MONTH(A1128)))))</f>
        <v/>
      </c>
    </row>
    <row r="1129" customFormat="false" ht="15" hidden="false" customHeight="false" outlineLevel="0" collapsed="false">
      <c r="H1129" s="0" t="str">
        <f aca="false">IF(B1129="","",IF(COUNTIF(Campaigns!$A$7:$A$300,B1129)&gt;0,"✓",IF(N(C1129)=0,"– no spend","⚠ add to Campaigns tab")))</f>
        <v/>
      </c>
      <c r="I1129" s="83" t="str">
        <f aca="false">IF(C1129="","",C1129*IF(Settings!$B$25=Settings!$C$6,1,IF(Settings!$B$25="USD",1/INDEX(Settings!$B$29:$B$40,MONTH(A1129)),INDEX(Settings!$B$29:$B$40,MONTH(A1129)))))</f>
        <v/>
      </c>
    </row>
    <row r="1130" customFormat="false" ht="15" hidden="false" customHeight="false" outlineLevel="0" collapsed="false">
      <c r="H1130" s="0" t="str">
        <f aca="false">IF(B1130="","",IF(COUNTIF(Campaigns!$A$7:$A$300,B1130)&gt;0,"✓",IF(N(C1130)=0,"– no spend","⚠ add to Campaigns tab")))</f>
        <v/>
      </c>
      <c r="I1130" s="83" t="str">
        <f aca="false">IF(C1130="","",C1130*IF(Settings!$B$25=Settings!$C$6,1,IF(Settings!$B$25="USD",1/INDEX(Settings!$B$29:$B$40,MONTH(A1130)),INDEX(Settings!$B$29:$B$40,MONTH(A1130)))))</f>
        <v/>
      </c>
    </row>
    <row r="1131" customFormat="false" ht="15" hidden="false" customHeight="false" outlineLevel="0" collapsed="false">
      <c r="H1131" s="0" t="str">
        <f aca="false">IF(B1131="","",IF(COUNTIF(Campaigns!$A$7:$A$300,B1131)&gt;0,"✓",IF(N(C1131)=0,"– no spend","⚠ add to Campaigns tab")))</f>
        <v/>
      </c>
      <c r="I1131" s="83" t="str">
        <f aca="false">IF(C1131="","",C1131*IF(Settings!$B$25=Settings!$C$6,1,IF(Settings!$B$25="USD",1/INDEX(Settings!$B$29:$B$40,MONTH(A1131)),INDEX(Settings!$B$29:$B$40,MONTH(A1131)))))</f>
        <v/>
      </c>
    </row>
    <row r="1132" customFormat="false" ht="15" hidden="false" customHeight="false" outlineLevel="0" collapsed="false">
      <c r="H1132" s="0" t="str">
        <f aca="false">IF(B1132="","",IF(COUNTIF(Campaigns!$A$7:$A$300,B1132)&gt;0,"✓",IF(N(C1132)=0,"– no spend","⚠ add to Campaigns tab")))</f>
        <v/>
      </c>
      <c r="I1132" s="83" t="str">
        <f aca="false">IF(C1132="","",C1132*IF(Settings!$B$25=Settings!$C$6,1,IF(Settings!$B$25="USD",1/INDEX(Settings!$B$29:$B$40,MONTH(A1132)),INDEX(Settings!$B$29:$B$40,MONTH(A1132)))))</f>
        <v/>
      </c>
    </row>
    <row r="1133" customFormat="false" ht="15" hidden="false" customHeight="false" outlineLevel="0" collapsed="false">
      <c r="H1133" s="0" t="str">
        <f aca="false">IF(B1133="","",IF(COUNTIF(Campaigns!$A$7:$A$300,B1133)&gt;0,"✓",IF(N(C1133)=0,"– no spend","⚠ add to Campaigns tab")))</f>
        <v/>
      </c>
      <c r="I1133" s="83" t="str">
        <f aca="false">IF(C1133="","",C1133*IF(Settings!$B$25=Settings!$C$6,1,IF(Settings!$B$25="USD",1/INDEX(Settings!$B$29:$B$40,MONTH(A1133)),INDEX(Settings!$B$29:$B$40,MONTH(A1133)))))</f>
        <v/>
      </c>
    </row>
    <row r="1134" customFormat="false" ht="15" hidden="false" customHeight="false" outlineLevel="0" collapsed="false">
      <c r="H1134" s="0" t="str">
        <f aca="false">IF(B1134="","",IF(COUNTIF(Campaigns!$A$7:$A$300,B1134)&gt;0,"✓",IF(N(C1134)=0,"– no spend","⚠ add to Campaigns tab")))</f>
        <v/>
      </c>
      <c r="I1134" s="83" t="str">
        <f aca="false">IF(C1134="","",C1134*IF(Settings!$B$25=Settings!$C$6,1,IF(Settings!$B$25="USD",1/INDEX(Settings!$B$29:$B$40,MONTH(A1134)),INDEX(Settings!$B$29:$B$40,MONTH(A1134)))))</f>
        <v/>
      </c>
    </row>
    <row r="1135" customFormat="false" ht="15" hidden="false" customHeight="false" outlineLevel="0" collapsed="false">
      <c r="H1135" s="0" t="str">
        <f aca="false">IF(B1135="","",IF(COUNTIF(Campaigns!$A$7:$A$300,B1135)&gt;0,"✓",IF(N(C1135)=0,"– no spend","⚠ add to Campaigns tab")))</f>
        <v/>
      </c>
      <c r="I1135" s="83" t="str">
        <f aca="false">IF(C1135="","",C1135*IF(Settings!$B$25=Settings!$C$6,1,IF(Settings!$B$25="USD",1/INDEX(Settings!$B$29:$B$40,MONTH(A1135)),INDEX(Settings!$B$29:$B$40,MONTH(A1135)))))</f>
        <v/>
      </c>
    </row>
    <row r="1136" customFormat="false" ht="15" hidden="false" customHeight="false" outlineLevel="0" collapsed="false">
      <c r="H1136" s="0" t="str">
        <f aca="false">IF(B1136="","",IF(COUNTIF(Campaigns!$A$7:$A$300,B1136)&gt;0,"✓",IF(N(C1136)=0,"– no spend","⚠ add to Campaigns tab")))</f>
        <v/>
      </c>
      <c r="I1136" s="83" t="str">
        <f aca="false">IF(C1136="","",C1136*IF(Settings!$B$25=Settings!$C$6,1,IF(Settings!$B$25="USD",1/INDEX(Settings!$B$29:$B$40,MONTH(A1136)),INDEX(Settings!$B$29:$B$40,MONTH(A1136)))))</f>
        <v/>
      </c>
    </row>
    <row r="1137" customFormat="false" ht="15" hidden="false" customHeight="false" outlineLevel="0" collapsed="false">
      <c r="H1137" s="0" t="str">
        <f aca="false">IF(B1137="","",IF(COUNTIF(Campaigns!$A$7:$A$300,B1137)&gt;0,"✓",IF(N(C1137)=0,"– no spend","⚠ add to Campaigns tab")))</f>
        <v/>
      </c>
      <c r="I1137" s="83" t="str">
        <f aca="false">IF(C1137="","",C1137*IF(Settings!$B$25=Settings!$C$6,1,IF(Settings!$B$25="USD",1/INDEX(Settings!$B$29:$B$40,MONTH(A1137)),INDEX(Settings!$B$29:$B$40,MONTH(A1137)))))</f>
        <v/>
      </c>
    </row>
    <row r="1138" customFormat="false" ht="15" hidden="false" customHeight="false" outlineLevel="0" collapsed="false">
      <c r="H1138" s="0" t="str">
        <f aca="false">IF(B1138="","",IF(COUNTIF(Campaigns!$A$7:$A$300,B1138)&gt;0,"✓",IF(N(C1138)=0,"– no spend","⚠ add to Campaigns tab")))</f>
        <v/>
      </c>
      <c r="I1138" s="83" t="str">
        <f aca="false">IF(C1138="","",C1138*IF(Settings!$B$25=Settings!$C$6,1,IF(Settings!$B$25="USD",1/INDEX(Settings!$B$29:$B$40,MONTH(A1138)),INDEX(Settings!$B$29:$B$40,MONTH(A1138)))))</f>
        <v/>
      </c>
    </row>
    <row r="1139" customFormat="false" ht="15" hidden="false" customHeight="false" outlineLevel="0" collapsed="false">
      <c r="H1139" s="0" t="str">
        <f aca="false">IF(B1139="","",IF(COUNTIF(Campaigns!$A$7:$A$300,B1139)&gt;0,"✓",IF(N(C1139)=0,"– no spend","⚠ add to Campaigns tab")))</f>
        <v/>
      </c>
      <c r="I1139" s="83" t="str">
        <f aca="false">IF(C1139="","",C1139*IF(Settings!$B$25=Settings!$C$6,1,IF(Settings!$B$25="USD",1/INDEX(Settings!$B$29:$B$40,MONTH(A1139)),INDEX(Settings!$B$29:$B$40,MONTH(A1139)))))</f>
        <v/>
      </c>
    </row>
    <row r="1140" customFormat="false" ht="15" hidden="false" customHeight="false" outlineLevel="0" collapsed="false">
      <c r="H1140" s="0" t="str">
        <f aca="false">IF(B1140="","",IF(COUNTIF(Campaigns!$A$7:$A$300,B1140)&gt;0,"✓",IF(N(C1140)=0,"– no spend","⚠ add to Campaigns tab")))</f>
        <v/>
      </c>
      <c r="I1140" s="83" t="str">
        <f aca="false">IF(C1140="","",C1140*IF(Settings!$B$25=Settings!$C$6,1,IF(Settings!$B$25="USD",1/INDEX(Settings!$B$29:$B$40,MONTH(A1140)),INDEX(Settings!$B$29:$B$40,MONTH(A1140)))))</f>
        <v/>
      </c>
    </row>
    <row r="1141" customFormat="false" ht="15" hidden="false" customHeight="false" outlineLevel="0" collapsed="false">
      <c r="H1141" s="0" t="str">
        <f aca="false">IF(B1141="","",IF(COUNTIF(Campaigns!$A$7:$A$300,B1141)&gt;0,"✓",IF(N(C1141)=0,"– no spend","⚠ add to Campaigns tab")))</f>
        <v/>
      </c>
      <c r="I1141" s="83" t="str">
        <f aca="false">IF(C1141="","",C1141*IF(Settings!$B$25=Settings!$C$6,1,IF(Settings!$B$25="USD",1/INDEX(Settings!$B$29:$B$40,MONTH(A1141)),INDEX(Settings!$B$29:$B$40,MONTH(A1141)))))</f>
        <v/>
      </c>
    </row>
    <row r="1142" customFormat="false" ht="15" hidden="false" customHeight="false" outlineLevel="0" collapsed="false">
      <c r="H1142" s="0" t="str">
        <f aca="false">IF(B1142="","",IF(COUNTIF(Campaigns!$A$7:$A$300,B1142)&gt;0,"✓",IF(N(C1142)=0,"– no spend","⚠ add to Campaigns tab")))</f>
        <v/>
      </c>
      <c r="I1142" s="83" t="str">
        <f aca="false">IF(C1142="","",C1142*IF(Settings!$B$25=Settings!$C$6,1,IF(Settings!$B$25="USD",1/INDEX(Settings!$B$29:$B$40,MONTH(A1142)),INDEX(Settings!$B$29:$B$40,MONTH(A1142)))))</f>
        <v/>
      </c>
    </row>
    <row r="1143" customFormat="false" ht="15" hidden="false" customHeight="false" outlineLevel="0" collapsed="false">
      <c r="H1143" s="0" t="str">
        <f aca="false">IF(B1143="","",IF(COUNTIF(Campaigns!$A$7:$A$300,B1143)&gt;0,"✓",IF(N(C1143)=0,"– no spend","⚠ add to Campaigns tab")))</f>
        <v/>
      </c>
      <c r="I1143" s="83" t="str">
        <f aca="false">IF(C1143="","",C1143*IF(Settings!$B$25=Settings!$C$6,1,IF(Settings!$B$25="USD",1/INDEX(Settings!$B$29:$B$40,MONTH(A1143)),INDEX(Settings!$B$29:$B$40,MONTH(A1143)))))</f>
        <v/>
      </c>
    </row>
    <row r="1144" customFormat="false" ht="15" hidden="false" customHeight="false" outlineLevel="0" collapsed="false">
      <c r="H1144" s="0" t="str">
        <f aca="false">IF(B1144="","",IF(COUNTIF(Campaigns!$A$7:$A$300,B1144)&gt;0,"✓",IF(N(C1144)=0,"– no spend","⚠ add to Campaigns tab")))</f>
        <v/>
      </c>
      <c r="I1144" s="83" t="str">
        <f aca="false">IF(C1144="","",C1144*IF(Settings!$B$25=Settings!$C$6,1,IF(Settings!$B$25="USD",1/INDEX(Settings!$B$29:$B$40,MONTH(A1144)),INDEX(Settings!$B$29:$B$40,MONTH(A1144)))))</f>
        <v/>
      </c>
    </row>
    <row r="1145" customFormat="false" ht="15" hidden="false" customHeight="false" outlineLevel="0" collapsed="false">
      <c r="H1145" s="0" t="str">
        <f aca="false">IF(B1145="","",IF(COUNTIF(Campaigns!$A$7:$A$300,B1145)&gt;0,"✓",IF(N(C1145)=0,"– no spend","⚠ add to Campaigns tab")))</f>
        <v/>
      </c>
      <c r="I1145" s="83" t="str">
        <f aca="false">IF(C1145="","",C1145*IF(Settings!$B$25=Settings!$C$6,1,IF(Settings!$B$25="USD",1/INDEX(Settings!$B$29:$B$40,MONTH(A1145)),INDEX(Settings!$B$29:$B$40,MONTH(A1145)))))</f>
        <v/>
      </c>
    </row>
    <row r="1146" customFormat="false" ht="15" hidden="false" customHeight="false" outlineLevel="0" collapsed="false">
      <c r="H1146" s="0" t="str">
        <f aca="false">IF(B1146="","",IF(COUNTIF(Campaigns!$A$7:$A$300,B1146)&gt;0,"✓",IF(N(C1146)=0,"– no spend","⚠ add to Campaigns tab")))</f>
        <v/>
      </c>
      <c r="I1146" s="83" t="str">
        <f aca="false">IF(C1146="","",C1146*IF(Settings!$B$25=Settings!$C$6,1,IF(Settings!$B$25="USD",1/INDEX(Settings!$B$29:$B$40,MONTH(A1146)),INDEX(Settings!$B$29:$B$40,MONTH(A1146)))))</f>
        <v/>
      </c>
    </row>
    <row r="1147" customFormat="false" ht="15" hidden="false" customHeight="false" outlineLevel="0" collapsed="false">
      <c r="H1147" s="0" t="str">
        <f aca="false">IF(B1147="","",IF(COUNTIF(Campaigns!$A$7:$A$300,B1147)&gt;0,"✓",IF(N(C1147)=0,"– no spend","⚠ add to Campaigns tab")))</f>
        <v/>
      </c>
      <c r="I1147" s="83" t="str">
        <f aca="false">IF(C1147="","",C1147*IF(Settings!$B$25=Settings!$C$6,1,IF(Settings!$B$25="USD",1/INDEX(Settings!$B$29:$B$40,MONTH(A1147)),INDEX(Settings!$B$29:$B$40,MONTH(A1147)))))</f>
        <v/>
      </c>
    </row>
    <row r="1148" customFormat="false" ht="15" hidden="false" customHeight="false" outlineLevel="0" collapsed="false">
      <c r="H1148" s="0" t="str">
        <f aca="false">IF(B1148="","",IF(COUNTIF(Campaigns!$A$7:$A$300,B1148)&gt;0,"✓",IF(N(C1148)=0,"– no spend","⚠ add to Campaigns tab")))</f>
        <v/>
      </c>
      <c r="I1148" s="83" t="str">
        <f aca="false">IF(C1148="","",C1148*IF(Settings!$B$25=Settings!$C$6,1,IF(Settings!$B$25="USD",1/INDEX(Settings!$B$29:$B$40,MONTH(A1148)),INDEX(Settings!$B$29:$B$40,MONTH(A1148)))))</f>
        <v/>
      </c>
    </row>
    <row r="1149" customFormat="false" ht="15" hidden="false" customHeight="false" outlineLevel="0" collapsed="false">
      <c r="H1149" s="0" t="str">
        <f aca="false">IF(B1149="","",IF(COUNTIF(Campaigns!$A$7:$A$300,B1149)&gt;0,"✓",IF(N(C1149)=0,"– no spend","⚠ add to Campaigns tab")))</f>
        <v/>
      </c>
      <c r="I1149" s="83" t="str">
        <f aca="false">IF(C1149="","",C1149*IF(Settings!$B$25=Settings!$C$6,1,IF(Settings!$B$25="USD",1/INDEX(Settings!$B$29:$B$40,MONTH(A1149)),INDEX(Settings!$B$29:$B$40,MONTH(A1149)))))</f>
        <v/>
      </c>
    </row>
    <row r="1150" customFormat="false" ht="15" hidden="false" customHeight="false" outlineLevel="0" collapsed="false">
      <c r="H1150" s="0" t="str">
        <f aca="false">IF(B1150="","",IF(COUNTIF(Campaigns!$A$7:$A$300,B1150)&gt;0,"✓",IF(N(C1150)=0,"– no spend","⚠ add to Campaigns tab")))</f>
        <v/>
      </c>
      <c r="I1150" s="83" t="str">
        <f aca="false">IF(C1150="","",C1150*IF(Settings!$B$25=Settings!$C$6,1,IF(Settings!$B$25="USD",1/INDEX(Settings!$B$29:$B$40,MONTH(A1150)),INDEX(Settings!$B$29:$B$40,MONTH(A1150)))))</f>
        <v/>
      </c>
    </row>
    <row r="1151" customFormat="false" ht="15" hidden="false" customHeight="false" outlineLevel="0" collapsed="false">
      <c r="H1151" s="0" t="str">
        <f aca="false">IF(B1151="","",IF(COUNTIF(Campaigns!$A$7:$A$300,B1151)&gt;0,"✓",IF(N(C1151)=0,"– no spend","⚠ add to Campaigns tab")))</f>
        <v/>
      </c>
      <c r="I1151" s="83" t="str">
        <f aca="false">IF(C1151="","",C1151*IF(Settings!$B$25=Settings!$C$6,1,IF(Settings!$B$25="USD",1/INDEX(Settings!$B$29:$B$40,MONTH(A1151)),INDEX(Settings!$B$29:$B$40,MONTH(A1151)))))</f>
        <v/>
      </c>
    </row>
    <row r="1152" customFormat="false" ht="15" hidden="false" customHeight="false" outlineLevel="0" collapsed="false">
      <c r="H1152" s="0" t="str">
        <f aca="false">IF(B1152="","",IF(COUNTIF(Campaigns!$A$7:$A$300,B1152)&gt;0,"✓",IF(N(C1152)=0,"– no spend","⚠ add to Campaigns tab")))</f>
        <v/>
      </c>
      <c r="I1152" s="83" t="str">
        <f aca="false">IF(C1152="","",C1152*IF(Settings!$B$25=Settings!$C$6,1,IF(Settings!$B$25="USD",1/INDEX(Settings!$B$29:$B$40,MONTH(A1152)),INDEX(Settings!$B$29:$B$40,MONTH(A1152)))))</f>
        <v/>
      </c>
    </row>
    <row r="1153" customFormat="false" ht="15" hidden="false" customHeight="false" outlineLevel="0" collapsed="false">
      <c r="H1153" s="0" t="str">
        <f aca="false">IF(B1153="","",IF(COUNTIF(Campaigns!$A$7:$A$300,B1153)&gt;0,"✓",IF(N(C1153)=0,"– no spend","⚠ add to Campaigns tab")))</f>
        <v/>
      </c>
      <c r="I1153" s="83" t="str">
        <f aca="false">IF(C1153="","",C1153*IF(Settings!$B$25=Settings!$C$6,1,IF(Settings!$B$25="USD",1/INDEX(Settings!$B$29:$B$40,MONTH(A1153)),INDEX(Settings!$B$29:$B$40,MONTH(A1153)))))</f>
        <v/>
      </c>
    </row>
    <row r="1154" customFormat="false" ht="15" hidden="false" customHeight="false" outlineLevel="0" collapsed="false">
      <c r="H1154" s="0" t="str">
        <f aca="false">IF(B1154="","",IF(COUNTIF(Campaigns!$A$7:$A$300,B1154)&gt;0,"✓",IF(N(C1154)=0,"– no spend","⚠ add to Campaigns tab")))</f>
        <v/>
      </c>
      <c r="I1154" s="83" t="str">
        <f aca="false">IF(C1154="","",C1154*IF(Settings!$B$25=Settings!$C$6,1,IF(Settings!$B$25="USD",1/INDEX(Settings!$B$29:$B$40,MONTH(A1154)),INDEX(Settings!$B$29:$B$40,MONTH(A1154)))))</f>
        <v/>
      </c>
    </row>
    <row r="1155" customFormat="false" ht="15" hidden="false" customHeight="false" outlineLevel="0" collapsed="false">
      <c r="H1155" s="0" t="str">
        <f aca="false">IF(B1155="","",IF(COUNTIF(Campaigns!$A$7:$A$300,B1155)&gt;0,"✓",IF(N(C1155)=0,"– no spend","⚠ add to Campaigns tab")))</f>
        <v/>
      </c>
      <c r="I1155" s="83" t="str">
        <f aca="false">IF(C1155="","",C1155*IF(Settings!$B$25=Settings!$C$6,1,IF(Settings!$B$25="USD",1/INDEX(Settings!$B$29:$B$40,MONTH(A1155)),INDEX(Settings!$B$29:$B$40,MONTH(A1155)))))</f>
        <v/>
      </c>
    </row>
    <row r="1156" customFormat="false" ht="15" hidden="false" customHeight="false" outlineLevel="0" collapsed="false">
      <c r="H1156" s="0" t="str">
        <f aca="false">IF(B1156="","",IF(COUNTIF(Campaigns!$A$7:$A$300,B1156)&gt;0,"✓",IF(N(C1156)=0,"– no spend","⚠ add to Campaigns tab")))</f>
        <v/>
      </c>
      <c r="I1156" s="83" t="str">
        <f aca="false">IF(C1156="","",C1156*IF(Settings!$B$25=Settings!$C$6,1,IF(Settings!$B$25="USD",1/INDEX(Settings!$B$29:$B$40,MONTH(A1156)),INDEX(Settings!$B$29:$B$40,MONTH(A1156)))))</f>
        <v/>
      </c>
    </row>
    <row r="1157" customFormat="false" ht="15" hidden="false" customHeight="false" outlineLevel="0" collapsed="false">
      <c r="H1157" s="0" t="str">
        <f aca="false">IF(B1157="","",IF(COUNTIF(Campaigns!$A$7:$A$300,B1157)&gt;0,"✓",IF(N(C1157)=0,"– no spend","⚠ add to Campaigns tab")))</f>
        <v/>
      </c>
      <c r="I1157" s="83" t="str">
        <f aca="false">IF(C1157="","",C1157*IF(Settings!$B$25=Settings!$C$6,1,IF(Settings!$B$25="USD",1/INDEX(Settings!$B$29:$B$40,MONTH(A1157)),INDEX(Settings!$B$29:$B$40,MONTH(A1157)))))</f>
        <v/>
      </c>
    </row>
    <row r="1158" customFormat="false" ht="15" hidden="false" customHeight="false" outlineLevel="0" collapsed="false">
      <c r="H1158" s="0" t="str">
        <f aca="false">IF(B1158="","",IF(COUNTIF(Campaigns!$A$7:$A$300,B1158)&gt;0,"✓",IF(N(C1158)=0,"– no spend","⚠ add to Campaigns tab")))</f>
        <v/>
      </c>
      <c r="I1158" s="83" t="str">
        <f aca="false">IF(C1158="","",C1158*IF(Settings!$B$25=Settings!$C$6,1,IF(Settings!$B$25="USD",1/INDEX(Settings!$B$29:$B$40,MONTH(A1158)),INDEX(Settings!$B$29:$B$40,MONTH(A1158)))))</f>
        <v/>
      </c>
    </row>
    <row r="1159" customFormat="false" ht="15" hidden="false" customHeight="false" outlineLevel="0" collapsed="false">
      <c r="H1159" s="0" t="str">
        <f aca="false">IF(B1159="","",IF(COUNTIF(Campaigns!$A$7:$A$300,B1159)&gt;0,"✓",IF(N(C1159)=0,"– no spend","⚠ add to Campaigns tab")))</f>
        <v/>
      </c>
      <c r="I1159" s="83" t="str">
        <f aca="false">IF(C1159="","",C1159*IF(Settings!$B$25=Settings!$C$6,1,IF(Settings!$B$25="USD",1/INDEX(Settings!$B$29:$B$40,MONTH(A1159)),INDEX(Settings!$B$29:$B$40,MONTH(A1159)))))</f>
        <v/>
      </c>
    </row>
    <row r="1160" customFormat="false" ht="15" hidden="false" customHeight="false" outlineLevel="0" collapsed="false">
      <c r="H1160" s="0" t="str">
        <f aca="false">IF(B1160="","",IF(COUNTIF(Campaigns!$A$7:$A$300,B1160)&gt;0,"✓",IF(N(C1160)=0,"– no spend","⚠ add to Campaigns tab")))</f>
        <v/>
      </c>
      <c r="I1160" s="83" t="str">
        <f aca="false">IF(C1160="","",C1160*IF(Settings!$B$25=Settings!$C$6,1,IF(Settings!$B$25="USD",1/INDEX(Settings!$B$29:$B$40,MONTH(A1160)),INDEX(Settings!$B$29:$B$40,MONTH(A1160)))))</f>
        <v/>
      </c>
    </row>
    <row r="1161" customFormat="false" ht="15" hidden="false" customHeight="false" outlineLevel="0" collapsed="false">
      <c r="H1161" s="0" t="str">
        <f aca="false">IF(B1161="","",IF(COUNTIF(Campaigns!$A$7:$A$300,B1161)&gt;0,"✓",IF(N(C1161)=0,"– no spend","⚠ add to Campaigns tab")))</f>
        <v/>
      </c>
      <c r="I1161" s="83" t="str">
        <f aca="false">IF(C1161="","",C1161*IF(Settings!$B$25=Settings!$C$6,1,IF(Settings!$B$25="USD",1/INDEX(Settings!$B$29:$B$40,MONTH(A1161)),INDEX(Settings!$B$29:$B$40,MONTH(A1161)))))</f>
        <v/>
      </c>
    </row>
    <row r="1162" customFormat="false" ht="15" hidden="false" customHeight="false" outlineLevel="0" collapsed="false">
      <c r="H1162" s="0" t="str">
        <f aca="false">IF(B1162="","",IF(COUNTIF(Campaigns!$A$7:$A$300,B1162)&gt;0,"✓",IF(N(C1162)=0,"– no spend","⚠ add to Campaigns tab")))</f>
        <v/>
      </c>
      <c r="I1162" s="83" t="str">
        <f aca="false">IF(C1162="","",C1162*IF(Settings!$B$25=Settings!$C$6,1,IF(Settings!$B$25="USD",1/INDEX(Settings!$B$29:$B$40,MONTH(A1162)),INDEX(Settings!$B$29:$B$40,MONTH(A1162)))))</f>
        <v/>
      </c>
    </row>
    <row r="1163" customFormat="false" ht="15" hidden="false" customHeight="false" outlineLevel="0" collapsed="false">
      <c r="H1163" s="0" t="str">
        <f aca="false">IF(B1163="","",IF(COUNTIF(Campaigns!$A$7:$A$300,B1163)&gt;0,"✓",IF(N(C1163)=0,"– no spend","⚠ add to Campaigns tab")))</f>
        <v/>
      </c>
      <c r="I1163" s="83" t="str">
        <f aca="false">IF(C1163="","",C1163*IF(Settings!$B$25=Settings!$C$6,1,IF(Settings!$B$25="USD",1/INDEX(Settings!$B$29:$B$40,MONTH(A1163)),INDEX(Settings!$B$29:$B$40,MONTH(A1163)))))</f>
        <v/>
      </c>
    </row>
    <row r="1164" customFormat="false" ht="15" hidden="false" customHeight="false" outlineLevel="0" collapsed="false">
      <c r="H1164" s="0" t="str">
        <f aca="false">IF(B1164="","",IF(COUNTIF(Campaigns!$A$7:$A$300,B1164)&gt;0,"✓",IF(N(C1164)=0,"– no spend","⚠ add to Campaigns tab")))</f>
        <v/>
      </c>
      <c r="I1164" s="83" t="str">
        <f aca="false">IF(C1164="","",C1164*IF(Settings!$B$25=Settings!$C$6,1,IF(Settings!$B$25="USD",1/INDEX(Settings!$B$29:$B$40,MONTH(A1164)),INDEX(Settings!$B$29:$B$40,MONTH(A1164)))))</f>
        <v/>
      </c>
    </row>
    <row r="1165" customFormat="false" ht="15" hidden="false" customHeight="false" outlineLevel="0" collapsed="false">
      <c r="H1165" s="0" t="str">
        <f aca="false">IF(B1165="","",IF(COUNTIF(Campaigns!$A$7:$A$300,B1165)&gt;0,"✓",IF(N(C1165)=0,"– no spend","⚠ add to Campaigns tab")))</f>
        <v/>
      </c>
      <c r="I1165" s="83" t="str">
        <f aca="false">IF(C1165="","",C1165*IF(Settings!$B$25=Settings!$C$6,1,IF(Settings!$B$25="USD",1/INDEX(Settings!$B$29:$B$40,MONTH(A1165)),INDEX(Settings!$B$29:$B$40,MONTH(A1165)))))</f>
        <v/>
      </c>
    </row>
    <row r="1166" customFormat="false" ht="15" hidden="false" customHeight="false" outlineLevel="0" collapsed="false">
      <c r="H1166" s="0" t="str">
        <f aca="false">IF(B1166="","",IF(COUNTIF(Campaigns!$A$7:$A$300,B1166)&gt;0,"✓",IF(N(C1166)=0,"– no spend","⚠ add to Campaigns tab")))</f>
        <v/>
      </c>
      <c r="I1166" s="83" t="str">
        <f aca="false">IF(C1166="","",C1166*IF(Settings!$B$25=Settings!$C$6,1,IF(Settings!$B$25="USD",1/INDEX(Settings!$B$29:$B$40,MONTH(A1166)),INDEX(Settings!$B$29:$B$40,MONTH(A1166)))))</f>
        <v/>
      </c>
    </row>
    <row r="1167" customFormat="false" ht="15" hidden="false" customHeight="false" outlineLevel="0" collapsed="false">
      <c r="H1167" s="0" t="str">
        <f aca="false">IF(B1167="","",IF(COUNTIF(Campaigns!$A$7:$A$300,B1167)&gt;0,"✓",IF(N(C1167)=0,"– no spend","⚠ add to Campaigns tab")))</f>
        <v/>
      </c>
      <c r="I1167" s="83" t="str">
        <f aca="false">IF(C1167="","",C1167*IF(Settings!$B$25=Settings!$C$6,1,IF(Settings!$B$25="USD",1/INDEX(Settings!$B$29:$B$40,MONTH(A1167)),INDEX(Settings!$B$29:$B$40,MONTH(A1167)))))</f>
        <v/>
      </c>
    </row>
    <row r="1168" customFormat="false" ht="15" hidden="false" customHeight="false" outlineLevel="0" collapsed="false">
      <c r="H1168" s="0" t="str">
        <f aca="false">IF(B1168="","",IF(COUNTIF(Campaigns!$A$7:$A$300,B1168)&gt;0,"✓",IF(N(C1168)=0,"– no spend","⚠ add to Campaigns tab")))</f>
        <v/>
      </c>
      <c r="I1168" s="83" t="str">
        <f aca="false">IF(C1168="","",C1168*IF(Settings!$B$25=Settings!$C$6,1,IF(Settings!$B$25="USD",1/INDEX(Settings!$B$29:$B$40,MONTH(A1168)),INDEX(Settings!$B$29:$B$40,MONTH(A1168)))))</f>
        <v/>
      </c>
    </row>
    <row r="1169" customFormat="false" ht="15" hidden="false" customHeight="false" outlineLevel="0" collapsed="false">
      <c r="H1169" s="0" t="str">
        <f aca="false">IF(B1169="","",IF(COUNTIF(Campaigns!$A$7:$A$300,B1169)&gt;0,"✓",IF(N(C1169)=0,"– no spend","⚠ add to Campaigns tab")))</f>
        <v/>
      </c>
      <c r="I1169" s="83" t="str">
        <f aca="false">IF(C1169="","",C1169*IF(Settings!$B$25=Settings!$C$6,1,IF(Settings!$B$25="USD",1/INDEX(Settings!$B$29:$B$40,MONTH(A1169)),INDEX(Settings!$B$29:$B$40,MONTH(A1169)))))</f>
        <v/>
      </c>
    </row>
    <row r="1170" customFormat="false" ht="15" hidden="false" customHeight="false" outlineLevel="0" collapsed="false">
      <c r="H1170" s="0" t="str">
        <f aca="false">IF(B1170="","",IF(COUNTIF(Campaigns!$A$7:$A$300,B1170)&gt;0,"✓",IF(N(C1170)=0,"– no spend","⚠ add to Campaigns tab")))</f>
        <v/>
      </c>
      <c r="I1170" s="83" t="str">
        <f aca="false">IF(C1170="","",C1170*IF(Settings!$B$25=Settings!$C$6,1,IF(Settings!$B$25="USD",1/INDEX(Settings!$B$29:$B$40,MONTH(A1170)),INDEX(Settings!$B$29:$B$40,MONTH(A1170)))))</f>
        <v/>
      </c>
    </row>
    <row r="1171" customFormat="false" ht="15" hidden="false" customHeight="false" outlineLevel="0" collapsed="false">
      <c r="H1171" s="0" t="str">
        <f aca="false">IF(B1171="","",IF(COUNTIF(Campaigns!$A$7:$A$300,B1171)&gt;0,"✓",IF(N(C1171)=0,"– no spend","⚠ add to Campaigns tab")))</f>
        <v/>
      </c>
      <c r="I1171" s="83" t="str">
        <f aca="false">IF(C1171="","",C1171*IF(Settings!$B$25=Settings!$C$6,1,IF(Settings!$B$25="USD",1/INDEX(Settings!$B$29:$B$40,MONTH(A1171)),INDEX(Settings!$B$29:$B$40,MONTH(A1171)))))</f>
        <v/>
      </c>
    </row>
    <row r="1172" customFormat="false" ht="15" hidden="false" customHeight="false" outlineLevel="0" collapsed="false">
      <c r="H1172" s="0" t="str">
        <f aca="false">IF(B1172="","",IF(COUNTIF(Campaigns!$A$7:$A$300,B1172)&gt;0,"✓",IF(N(C1172)=0,"– no spend","⚠ add to Campaigns tab")))</f>
        <v/>
      </c>
      <c r="I1172" s="83" t="str">
        <f aca="false">IF(C1172="","",C1172*IF(Settings!$B$25=Settings!$C$6,1,IF(Settings!$B$25="USD",1/INDEX(Settings!$B$29:$B$40,MONTH(A1172)),INDEX(Settings!$B$29:$B$40,MONTH(A1172)))))</f>
        <v/>
      </c>
    </row>
    <row r="1173" customFormat="false" ht="15" hidden="false" customHeight="false" outlineLevel="0" collapsed="false">
      <c r="H1173" s="0" t="str">
        <f aca="false">IF(B1173="","",IF(COUNTIF(Campaigns!$A$7:$A$300,B1173)&gt;0,"✓",IF(N(C1173)=0,"– no spend","⚠ add to Campaigns tab")))</f>
        <v/>
      </c>
      <c r="I1173" s="83" t="str">
        <f aca="false">IF(C1173="","",C1173*IF(Settings!$B$25=Settings!$C$6,1,IF(Settings!$B$25="USD",1/INDEX(Settings!$B$29:$B$40,MONTH(A1173)),INDEX(Settings!$B$29:$B$40,MONTH(A1173)))))</f>
        <v/>
      </c>
    </row>
    <row r="1174" customFormat="false" ht="15" hidden="false" customHeight="false" outlineLevel="0" collapsed="false">
      <c r="H1174" s="0" t="str">
        <f aca="false">IF(B1174="","",IF(COUNTIF(Campaigns!$A$7:$A$300,B1174)&gt;0,"✓",IF(N(C1174)=0,"– no spend","⚠ add to Campaigns tab")))</f>
        <v/>
      </c>
      <c r="I1174" s="83" t="str">
        <f aca="false">IF(C1174="","",C1174*IF(Settings!$B$25=Settings!$C$6,1,IF(Settings!$B$25="USD",1/INDEX(Settings!$B$29:$B$40,MONTH(A1174)),INDEX(Settings!$B$29:$B$40,MONTH(A1174)))))</f>
        <v/>
      </c>
    </row>
    <row r="1175" customFormat="false" ht="15" hidden="false" customHeight="false" outlineLevel="0" collapsed="false">
      <c r="H1175" s="0" t="str">
        <f aca="false">IF(B1175="","",IF(COUNTIF(Campaigns!$A$7:$A$300,B1175)&gt;0,"✓",IF(N(C1175)=0,"– no spend","⚠ add to Campaigns tab")))</f>
        <v/>
      </c>
      <c r="I1175" s="83" t="str">
        <f aca="false">IF(C1175="","",C1175*IF(Settings!$B$25=Settings!$C$6,1,IF(Settings!$B$25="USD",1/INDEX(Settings!$B$29:$B$40,MONTH(A1175)),INDEX(Settings!$B$29:$B$40,MONTH(A1175)))))</f>
        <v/>
      </c>
    </row>
    <row r="1176" customFormat="false" ht="15" hidden="false" customHeight="false" outlineLevel="0" collapsed="false">
      <c r="H1176" s="0" t="str">
        <f aca="false">IF(B1176="","",IF(COUNTIF(Campaigns!$A$7:$A$300,B1176)&gt;0,"✓",IF(N(C1176)=0,"– no spend","⚠ add to Campaigns tab")))</f>
        <v/>
      </c>
      <c r="I1176" s="83" t="str">
        <f aca="false">IF(C1176="","",C1176*IF(Settings!$B$25=Settings!$C$6,1,IF(Settings!$B$25="USD",1/INDEX(Settings!$B$29:$B$40,MONTH(A1176)),INDEX(Settings!$B$29:$B$40,MONTH(A1176)))))</f>
        <v/>
      </c>
    </row>
    <row r="1177" customFormat="false" ht="15" hidden="false" customHeight="false" outlineLevel="0" collapsed="false">
      <c r="H1177" s="0" t="str">
        <f aca="false">IF(B1177="","",IF(COUNTIF(Campaigns!$A$7:$A$300,B1177)&gt;0,"✓",IF(N(C1177)=0,"– no spend","⚠ add to Campaigns tab")))</f>
        <v/>
      </c>
      <c r="I1177" s="83" t="str">
        <f aca="false">IF(C1177="","",C1177*IF(Settings!$B$25=Settings!$C$6,1,IF(Settings!$B$25="USD",1/INDEX(Settings!$B$29:$B$40,MONTH(A1177)),INDEX(Settings!$B$29:$B$40,MONTH(A1177)))))</f>
        <v/>
      </c>
    </row>
    <row r="1178" customFormat="false" ht="15" hidden="false" customHeight="false" outlineLevel="0" collapsed="false">
      <c r="H1178" s="0" t="str">
        <f aca="false">IF(B1178="","",IF(COUNTIF(Campaigns!$A$7:$A$300,B1178)&gt;0,"✓",IF(N(C1178)=0,"– no spend","⚠ add to Campaigns tab")))</f>
        <v/>
      </c>
      <c r="I1178" s="83" t="str">
        <f aca="false">IF(C1178="","",C1178*IF(Settings!$B$25=Settings!$C$6,1,IF(Settings!$B$25="USD",1/INDEX(Settings!$B$29:$B$40,MONTH(A1178)),INDEX(Settings!$B$29:$B$40,MONTH(A1178)))))</f>
        <v/>
      </c>
    </row>
    <row r="1179" customFormat="false" ht="15" hidden="false" customHeight="false" outlineLevel="0" collapsed="false">
      <c r="H1179" s="0" t="str">
        <f aca="false">IF(B1179="","",IF(COUNTIF(Campaigns!$A$7:$A$300,B1179)&gt;0,"✓",IF(N(C1179)=0,"– no spend","⚠ add to Campaigns tab")))</f>
        <v/>
      </c>
      <c r="I1179" s="83" t="str">
        <f aca="false">IF(C1179="","",C1179*IF(Settings!$B$25=Settings!$C$6,1,IF(Settings!$B$25="USD",1/INDEX(Settings!$B$29:$B$40,MONTH(A1179)),INDEX(Settings!$B$29:$B$40,MONTH(A1179)))))</f>
        <v/>
      </c>
    </row>
    <row r="1180" customFormat="false" ht="15" hidden="false" customHeight="false" outlineLevel="0" collapsed="false">
      <c r="H1180" s="0" t="str">
        <f aca="false">IF(B1180="","",IF(COUNTIF(Campaigns!$A$7:$A$300,B1180)&gt;0,"✓",IF(N(C1180)=0,"– no spend","⚠ add to Campaigns tab")))</f>
        <v/>
      </c>
      <c r="I1180" s="83" t="str">
        <f aca="false">IF(C1180="","",C1180*IF(Settings!$B$25=Settings!$C$6,1,IF(Settings!$B$25="USD",1/INDEX(Settings!$B$29:$B$40,MONTH(A1180)),INDEX(Settings!$B$29:$B$40,MONTH(A1180)))))</f>
        <v/>
      </c>
    </row>
    <row r="1181" customFormat="false" ht="15" hidden="false" customHeight="false" outlineLevel="0" collapsed="false">
      <c r="H1181" s="0" t="str">
        <f aca="false">IF(B1181="","",IF(COUNTIF(Campaigns!$A$7:$A$300,B1181)&gt;0,"✓",IF(N(C1181)=0,"– no spend","⚠ add to Campaigns tab")))</f>
        <v/>
      </c>
      <c r="I1181" s="83" t="str">
        <f aca="false">IF(C1181="","",C1181*IF(Settings!$B$25=Settings!$C$6,1,IF(Settings!$B$25="USD",1/INDEX(Settings!$B$29:$B$40,MONTH(A1181)),INDEX(Settings!$B$29:$B$40,MONTH(A1181)))))</f>
        <v/>
      </c>
    </row>
    <row r="1182" customFormat="false" ht="15" hidden="false" customHeight="false" outlineLevel="0" collapsed="false">
      <c r="H1182" s="0" t="str">
        <f aca="false">IF(B1182="","",IF(COUNTIF(Campaigns!$A$7:$A$300,B1182)&gt;0,"✓",IF(N(C1182)=0,"– no spend","⚠ add to Campaigns tab")))</f>
        <v/>
      </c>
      <c r="I1182" s="83" t="str">
        <f aca="false">IF(C1182="","",C1182*IF(Settings!$B$25=Settings!$C$6,1,IF(Settings!$B$25="USD",1/INDEX(Settings!$B$29:$B$40,MONTH(A1182)),INDEX(Settings!$B$29:$B$40,MONTH(A1182)))))</f>
        <v/>
      </c>
    </row>
    <row r="1183" customFormat="false" ht="15" hidden="false" customHeight="false" outlineLevel="0" collapsed="false">
      <c r="H1183" s="0" t="str">
        <f aca="false">IF(B1183="","",IF(COUNTIF(Campaigns!$A$7:$A$300,B1183)&gt;0,"✓",IF(N(C1183)=0,"– no spend","⚠ add to Campaigns tab")))</f>
        <v/>
      </c>
      <c r="I1183" s="83" t="str">
        <f aca="false">IF(C1183="","",C1183*IF(Settings!$B$25=Settings!$C$6,1,IF(Settings!$B$25="USD",1/INDEX(Settings!$B$29:$B$40,MONTH(A1183)),INDEX(Settings!$B$29:$B$40,MONTH(A1183)))))</f>
        <v/>
      </c>
    </row>
    <row r="1184" customFormat="false" ht="15" hidden="false" customHeight="false" outlineLevel="0" collapsed="false">
      <c r="H1184" s="0" t="str">
        <f aca="false">IF(B1184="","",IF(COUNTIF(Campaigns!$A$7:$A$300,B1184)&gt;0,"✓",IF(N(C1184)=0,"– no spend","⚠ add to Campaigns tab")))</f>
        <v/>
      </c>
      <c r="I1184" s="83" t="str">
        <f aca="false">IF(C1184="","",C1184*IF(Settings!$B$25=Settings!$C$6,1,IF(Settings!$B$25="USD",1/INDEX(Settings!$B$29:$B$40,MONTH(A1184)),INDEX(Settings!$B$29:$B$40,MONTH(A1184)))))</f>
        <v/>
      </c>
    </row>
    <row r="1185" customFormat="false" ht="15" hidden="false" customHeight="false" outlineLevel="0" collapsed="false">
      <c r="H1185" s="0" t="str">
        <f aca="false">IF(B1185="","",IF(COUNTIF(Campaigns!$A$7:$A$300,B1185)&gt;0,"✓",IF(N(C1185)=0,"– no spend","⚠ add to Campaigns tab")))</f>
        <v/>
      </c>
      <c r="I1185" s="83" t="str">
        <f aca="false">IF(C1185="","",C1185*IF(Settings!$B$25=Settings!$C$6,1,IF(Settings!$B$25="USD",1/INDEX(Settings!$B$29:$B$40,MONTH(A1185)),INDEX(Settings!$B$29:$B$40,MONTH(A1185)))))</f>
        <v/>
      </c>
    </row>
    <row r="1186" customFormat="false" ht="15" hidden="false" customHeight="false" outlineLevel="0" collapsed="false">
      <c r="H1186" s="0" t="str">
        <f aca="false">IF(B1186="","",IF(COUNTIF(Campaigns!$A$7:$A$300,B1186)&gt;0,"✓",IF(N(C1186)=0,"– no spend","⚠ add to Campaigns tab")))</f>
        <v/>
      </c>
      <c r="I1186" s="83" t="str">
        <f aca="false">IF(C1186="","",C1186*IF(Settings!$B$25=Settings!$C$6,1,IF(Settings!$B$25="USD",1/INDEX(Settings!$B$29:$B$40,MONTH(A1186)),INDEX(Settings!$B$29:$B$40,MONTH(A1186)))))</f>
        <v/>
      </c>
    </row>
    <row r="1187" customFormat="false" ht="15" hidden="false" customHeight="false" outlineLevel="0" collapsed="false">
      <c r="H1187" s="0" t="str">
        <f aca="false">IF(B1187="","",IF(COUNTIF(Campaigns!$A$7:$A$300,B1187)&gt;0,"✓",IF(N(C1187)=0,"– no spend","⚠ add to Campaigns tab")))</f>
        <v/>
      </c>
      <c r="I1187" s="83" t="str">
        <f aca="false">IF(C1187="","",C1187*IF(Settings!$B$25=Settings!$C$6,1,IF(Settings!$B$25="USD",1/INDEX(Settings!$B$29:$B$40,MONTH(A1187)),INDEX(Settings!$B$29:$B$40,MONTH(A1187)))))</f>
        <v/>
      </c>
    </row>
    <row r="1188" customFormat="false" ht="15" hidden="false" customHeight="false" outlineLevel="0" collapsed="false">
      <c r="H1188" s="0" t="str">
        <f aca="false">IF(B1188="","",IF(COUNTIF(Campaigns!$A$7:$A$300,B1188)&gt;0,"✓",IF(N(C1188)=0,"– no spend","⚠ add to Campaigns tab")))</f>
        <v/>
      </c>
      <c r="I1188" s="83" t="str">
        <f aca="false">IF(C1188="","",C1188*IF(Settings!$B$25=Settings!$C$6,1,IF(Settings!$B$25="USD",1/INDEX(Settings!$B$29:$B$40,MONTH(A1188)),INDEX(Settings!$B$29:$B$40,MONTH(A1188)))))</f>
        <v/>
      </c>
    </row>
    <row r="1189" customFormat="false" ht="15" hidden="false" customHeight="false" outlineLevel="0" collapsed="false">
      <c r="H1189" s="0" t="str">
        <f aca="false">IF(B1189="","",IF(COUNTIF(Campaigns!$A$7:$A$300,B1189)&gt;0,"✓",IF(N(C1189)=0,"– no spend","⚠ add to Campaigns tab")))</f>
        <v/>
      </c>
      <c r="I1189" s="83" t="str">
        <f aca="false">IF(C1189="","",C1189*IF(Settings!$B$25=Settings!$C$6,1,IF(Settings!$B$25="USD",1/INDEX(Settings!$B$29:$B$40,MONTH(A1189)),INDEX(Settings!$B$29:$B$40,MONTH(A1189)))))</f>
        <v/>
      </c>
    </row>
    <row r="1190" customFormat="false" ht="15" hidden="false" customHeight="false" outlineLevel="0" collapsed="false">
      <c r="H1190" s="0" t="str">
        <f aca="false">IF(B1190="","",IF(COUNTIF(Campaigns!$A$7:$A$300,B1190)&gt;0,"✓",IF(N(C1190)=0,"– no spend","⚠ add to Campaigns tab")))</f>
        <v/>
      </c>
      <c r="I1190" s="83" t="str">
        <f aca="false">IF(C1190="","",C1190*IF(Settings!$B$25=Settings!$C$6,1,IF(Settings!$B$25="USD",1/INDEX(Settings!$B$29:$B$40,MONTH(A1190)),INDEX(Settings!$B$29:$B$40,MONTH(A1190)))))</f>
        <v/>
      </c>
    </row>
    <row r="1191" customFormat="false" ht="15" hidden="false" customHeight="false" outlineLevel="0" collapsed="false">
      <c r="H1191" s="0" t="str">
        <f aca="false">IF(B1191="","",IF(COUNTIF(Campaigns!$A$7:$A$300,B1191)&gt;0,"✓",IF(N(C1191)=0,"– no spend","⚠ add to Campaigns tab")))</f>
        <v/>
      </c>
      <c r="I1191" s="83" t="str">
        <f aca="false">IF(C1191="","",C1191*IF(Settings!$B$25=Settings!$C$6,1,IF(Settings!$B$25="USD",1/INDEX(Settings!$B$29:$B$40,MONTH(A1191)),INDEX(Settings!$B$29:$B$40,MONTH(A1191)))))</f>
        <v/>
      </c>
    </row>
    <row r="1192" customFormat="false" ht="15" hidden="false" customHeight="false" outlineLevel="0" collapsed="false">
      <c r="H1192" s="0" t="str">
        <f aca="false">IF(B1192="","",IF(COUNTIF(Campaigns!$A$7:$A$300,B1192)&gt;0,"✓",IF(N(C1192)=0,"– no spend","⚠ add to Campaigns tab")))</f>
        <v/>
      </c>
      <c r="I1192" s="83" t="str">
        <f aca="false">IF(C1192="","",C1192*IF(Settings!$B$25=Settings!$C$6,1,IF(Settings!$B$25="USD",1/INDEX(Settings!$B$29:$B$40,MONTH(A1192)),INDEX(Settings!$B$29:$B$40,MONTH(A1192)))))</f>
        <v/>
      </c>
    </row>
    <row r="1193" customFormat="false" ht="15" hidden="false" customHeight="false" outlineLevel="0" collapsed="false">
      <c r="H1193" s="0" t="str">
        <f aca="false">IF(B1193="","",IF(COUNTIF(Campaigns!$A$7:$A$300,B1193)&gt;0,"✓",IF(N(C1193)=0,"– no spend","⚠ add to Campaigns tab")))</f>
        <v/>
      </c>
      <c r="I1193" s="83" t="str">
        <f aca="false">IF(C1193="","",C1193*IF(Settings!$B$25=Settings!$C$6,1,IF(Settings!$B$25="USD",1/INDEX(Settings!$B$29:$B$40,MONTH(A1193)),INDEX(Settings!$B$29:$B$40,MONTH(A1193)))))</f>
        <v/>
      </c>
    </row>
    <row r="1194" customFormat="false" ht="15" hidden="false" customHeight="false" outlineLevel="0" collapsed="false">
      <c r="H1194" s="0" t="str">
        <f aca="false">IF(B1194="","",IF(COUNTIF(Campaigns!$A$7:$A$300,B1194)&gt;0,"✓",IF(N(C1194)=0,"– no spend","⚠ add to Campaigns tab")))</f>
        <v/>
      </c>
      <c r="I1194" s="83" t="str">
        <f aca="false">IF(C1194="","",C1194*IF(Settings!$B$25=Settings!$C$6,1,IF(Settings!$B$25="USD",1/INDEX(Settings!$B$29:$B$40,MONTH(A1194)),INDEX(Settings!$B$29:$B$40,MONTH(A1194)))))</f>
        <v/>
      </c>
    </row>
    <row r="1195" customFormat="false" ht="15" hidden="false" customHeight="false" outlineLevel="0" collapsed="false">
      <c r="H1195" s="0" t="str">
        <f aca="false">IF(B1195="","",IF(COUNTIF(Campaigns!$A$7:$A$300,B1195)&gt;0,"✓",IF(N(C1195)=0,"– no spend","⚠ add to Campaigns tab")))</f>
        <v/>
      </c>
      <c r="I1195" s="83" t="str">
        <f aca="false">IF(C1195="","",C1195*IF(Settings!$B$25=Settings!$C$6,1,IF(Settings!$B$25="USD",1/INDEX(Settings!$B$29:$B$40,MONTH(A1195)),INDEX(Settings!$B$29:$B$40,MONTH(A1195)))))</f>
        <v/>
      </c>
    </row>
    <row r="1196" customFormat="false" ht="15" hidden="false" customHeight="false" outlineLevel="0" collapsed="false">
      <c r="H1196" s="0" t="str">
        <f aca="false">IF(B1196="","",IF(COUNTIF(Campaigns!$A$7:$A$300,B1196)&gt;0,"✓",IF(N(C1196)=0,"– no spend","⚠ add to Campaigns tab")))</f>
        <v/>
      </c>
      <c r="I1196" s="83" t="str">
        <f aca="false">IF(C1196="","",C1196*IF(Settings!$B$25=Settings!$C$6,1,IF(Settings!$B$25="USD",1/INDEX(Settings!$B$29:$B$40,MONTH(A1196)),INDEX(Settings!$B$29:$B$40,MONTH(A1196)))))</f>
        <v/>
      </c>
    </row>
    <row r="1197" customFormat="false" ht="15" hidden="false" customHeight="false" outlineLevel="0" collapsed="false">
      <c r="H1197" s="0" t="str">
        <f aca="false">IF(B1197="","",IF(COUNTIF(Campaigns!$A$7:$A$300,B1197)&gt;0,"✓",IF(N(C1197)=0,"– no spend","⚠ add to Campaigns tab")))</f>
        <v/>
      </c>
      <c r="I1197" s="83" t="str">
        <f aca="false">IF(C1197="","",C1197*IF(Settings!$B$25=Settings!$C$6,1,IF(Settings!$B$25="USD",1/INDEX(Settings!$B$29:$B$40,MONTH(A1197)),INDEX(Settings!$B$29:$B$40,MONTH(A1197)))))</f>
        <v/>
      </c>
    </row>
    <row r="1198" customFormat="false" ht="15" hidden="false" customHeight="false" outlineLevel="0" collapsed="false">
      <c r="H1198" s="0" t="str">
        <f aca="false">IF(B1198="","",IF(COUNTIF(Campaigns!$A$7:$A$300,B1198)&gt;0,"✓",IF(N(C1198)=0,"– no spend","⚠ add to Campaigns tab")))</f>
        <v/>
      </c>
      <c r="I1198" s="83" t="str">
        <f aca="false">IF(C1198="","",C1198*IF(Settings!$B$25=Settings!$C$6,1,IF(Settings!$B$25="USD",1/INDEX(Settings!$B$29:$B$40,MONTH(A1198)),INDEX(Settings!$B$29:$B$40,MONTH(A1198)))))</f>
        <v/>
      </c>
    </row>
    <row r="1199" customFormat="false" ht="15" hidden="false" customHeight="false" outlineLevel="0" collapsed="false">
      <c r="H1199" s="0" t="str">
        <f aca="false">IF(B1199="","",IF(COUNTIF(Campaigns!$A$7:$A$300,B1199)&gt;0,"✓",IF(N(C1199)=0,"– no spend","⚠ add to Campaigns tab")))</f>
        <v/>
      </c>
      <c r="I1199" s="83" t="str">
        <f aca="false">IF(C1199="","",C1199*IF(Settings!$B$25=Settings!$C$6,1,IF(Settings!$B$25="USD",1/INDEX(Settings!$B$29:$B$40,MONTH(A1199)),INDEX(Settings!$B$29:$B$40,MONTH(A1199)))))</f>
        <v/>
      </c>
    </row>
    <row r="1200" customFormat="false" ht="15" hidden="false" customHeight="false" outlineLevel="0" collapsed="false">
      <c r="H1200" s="0" t="str">
        <f aca="false">IF(B1200="","",IF(COUNTIF(Campaigns!$A$7:$A$300,B1200)&gt;0,"✓",IF(N(C1200)=0,"– no spend","⚠ add to Campaigns tab")))</f>
        <v/>
      </c>
      <c r="I1200" s="83" t="str">
        <f aca="false">IF(C1200="","",C1200*IF(Settings!$B$25=Settings!$C$6,1,IF(Settings!$B$25="USD",1/INDEX(Settings!$B$29:$B$40,MONTH(A1200)),INDEX(Settings!$B$29:$B$40,MONTH(A1200)))))</f>
        <v/>
      </c>
    </row>
    <row r="1201" customFormat="false" ht="15" hidden="false" customHeight="false" outlineLevel="0" collapsed="false">
      <c r="H1201" s="0" t="str">
        <f aca="false">IF(B1201="","",IF(COUNTIF(Campaigns!$A$7:$A$300,B1201)&gt;0,"✓",IF(N(C1201)=0,"– no spend","⚠ add to Campaigns tab")))</f>
        <v/>
      </c>
      <c r="I1201" s="83" t="str">
        <f aca="false">IF(C1201="","",C1201*IF(Settings!$B$25=Settings!$C$6,1,IF(Settings!$B$25="USD",1/INDEX(Settings!$B$29:$B$40,MONTH(A1201)),INDEX(Settings!$B$29:$B$40,MONTH(A1201)))))</f>
        <v/>
      </c>
    </row>
    <row r="1202" customFormat="false" ht="15" hidden="false" customHeight="false" outlineLevel="0" collapsed="false">
      <c r="H1202" s="0" t="str">
        <f aca="false">IF(B1202="","",IF(COUNTIF(Campaigns!$A$7:$A$300,B1202)&gt;0,"✓",IF(N(C1202)=0,"– no spend","⚠ add to Campaigns tab")))</f>
        <v/>
      </c>
      <c r="I1202" s="83" t="str">
        <f aca="false">IF(C1202="","",C1202*IF(Settings!$B$25=Settings!$C$6,1,IF(Settings!$B$25="USD",1/INDEX(Settings!$B$29:$B$40,MONTH(A1202)),INDEX(Settings!$B$29:$B$40,MONTH(A1202)))))</f>
        <v/>
      </c>
    </row>
    <row r="1203" customFormat="false" ht="15" hidden="false" customHeight="false" outlineLevel="0" collapsed="false">
      <c r="H1203" s="0" t="str">
        <f aca="false">IF(B1203="","",IF(COUNTIF(Campaigns!$A$7:$A$300,B1203)&gt;0,"✓",IF(N(C1203)=0,"– no spend","⚠ add to Campaigns tab")))</f>
        <v/>
      </c>
      <c r="I1203" s="83" t="str">
        <f aca="false">IF(C1203="","",C1203*IF(Settings!$B$25=Settings!$C$6,1,IF(Settings!$B$25="USD",1/INDEX(Settings!$B$29:$B$40,MONTH(A1203)),INDEX(Settings!$B$29:$B$40,MONTH(A1203)))))</f>
        <v/>
      </c>
    </row>
    <row r="1204" customFormat="false" ht="15" hidden="false" customHeight="false" outlineLevel="0" collapsed="false">
      <c r="H1204" s="0" t="str">
        <f aca="false">IF(B1204="","",IF(COUNTIF(Campaigns!$A$7:$A$300,B1204)&gt;0,"✓",IF(N(C1204)=0,"– no spend","⚠ add to Campaigns tab")))</f>
        <v/>
      </c>
      <c r="I1204" s="83" t="str">
        <f aca="false">IF(C1204="","",C1204*IF(Settings!$B$25=Settings!$C$6,1,IF(Settings!$B$25="USD",1/INDEX(Settings!$B$29:$B$40,MONTH(A1204)),INDEX(Settings!$B$29:$B$40,MONTH(A1204)))))</f>
        <v/>
      </c>
    </row>
    <row r="1205" customFormat="false" ht="15" hidden="false" customHeight="false" outlineLevel="0" collapsed="false">
      <c r="H1205" s="0" t="str">
        <f aca="false">IF(B1205="","",IF(COUNTIF(Campaigns!$A$7:$A$300,B1205)&gt;0,"✓",IF(N(C1205)=0,"– no spend","⚠ add to Campaigns tab")))</f>
        <v/>
      </c>
      <c r="I1205" s="83" t="str">
        <f aca="false">IF(C1205="","",C1205*IF(Settings!$B$25=Settings!$C$6,1,IF(Settings!$B$25="USD",1/INDEX(Settings!$B$29:$B$40,MONTH(A1205)),INDEX(Settings!$B$29:$B$40,MONTH(A1205)))))</f>
        <v/>
      </c>
    </row>
    <row r="1206" customFormat="false" ht="15" hidden="false" customHeight="false" outlineLevel="0" collapsed="false">
      <c r="H1206" s="0" t="str">
        <f aca="false">IF(B1206="","",IF(COUNTIF(Campaigns!$A$7:$A$300,B1206)&gt;0,"✓",IF(N(C1206)=0,"– no spend","⚠ add to Campaigns tab")))</f>
        <v/>
      </c>
      <c r="I1206" s="83" t="str">
        <f aca="false">IF(C1206="","",C1206*IF(Settings!$B$25=Settings!$C$6,1,IF(Settings!$B$25="USD",1/INDEX(Settings!$B$29:$B$40,MONTH(A1206)),INDEX(Settings!$B$29:$B$40,MONTH(A1206)))))</f>
        <v/>
      </c>
    </row>
    <row r="1207" customFormat="false" ht="15" hidden="false" customHeight="false" outlineLevel="0" collapsed="false">
      <c r="H1207" s="0" t="str">
        <f aca="false">IF(B1207="","",IF(COUNTIF(Campaigns!$A$7:$A$300,B1207)&gt;0,"✓",IF(N(C1207)=0,"– no spend","⚠ add to Campaigns tab")))</f>
        <v/>
      </c>
      <c r="I1207" s="83" t="str">
        <f aca="false">IF(C1207="","",C1207*IF(Settings!$B$25=Settings!$C$6,1,IF(Settings!$B$25="USD",1/INDEX(Settings!$B$29:$B$40,MONTH(A1207)),INDEX(Settings!$B$29:$B$40,MONTH(A1207)))))</f>
        <v/>
      </c>
    </row>
    <row r="1208" customFormat="false" ht="15" hidden="false" customHeight="false" outlineLevel="0" collapsed="false">
      <c r="H1208" s="0" t="str">
        <f aca="false">IF(B1208="","",IF(COUNTIF(Campaigns!$A$7:$A$300,B1208)&gt;0,"✓",IF(N(C1208)=0,"– no spend","⚠ add to Campaigns tab")))</f>
        <v/>
      </c>
      <c r="I1208" s="83" t="str">
        <f aca="false">IF(C1208="","",C1208*IF(Settings!$B$25=Settings!$C$6,1,IF(Settings!$B$25="USD",1/INDEX(Settings!$B$29:$B$40,MONTH(A1208)),INDEX(Settings!$B$29:$B$40,MONTH(A1208)))))</f>
        <v/>
      </c>
    </row>
    <row r="1209" customFormat="false" ht="15" hidden="false" customHeight="false" outlineLevel="0" collapsed="false">
      <c r="H1209" s="0" t="str">
        <f aca="false">IF(B1209="","",IF(COUNTIF(Campaigns!$A$7:$A$300,B1209)&gt;0,"✓",IF(N(C1209)=0,"– no spend","⚠ add to Campaigns tab")))</f>
        <v/>
      </c>
      <c r="I1209" s="83" t="str">
        <f aca="false">IF(C1209="","",C1209*IF(Settings!$B$25=Settings!$C$6,1,IF(Settings!$B$25="USD",1/INDEX(Settings!$B$29:$B$40,MONTH(A1209)),INDEX(Settings!$B$29:$B$40,MONTH(A1209)))))</f>
        <v/>
      </c>
    </row>
    <row r="1210" customFormat="false" ht="15" hidden="false" customHeight="false" outlineLevel="0" collapsed="false">
      <c r="H1210" s="0" t="str">
        <f aca="false">IF(B1210="","",IF(COUNTIF(Campaigns!$A$7:$A$300,B1210)&gt;0,"✓",IF(N(C1210)=0,"– no spend","⚠ add to Campaigns tab")))</f>
        <v/>
      </c>
      <c r="I1210" s="83" t="str">
        <f aca="false">IF(C1210="","",C1210*IF(Settings!$B$25=Settings!$C$6,1,IF(Settings!$B$25="USD",1/INDEX(Settings!$B$29:$B$40,MONTH(A1210)),INDEX(Settings!$B$29:$B$40,MONTH(A1210)))))</f>
        <v/>
      </c>
    </row>
    <row r="1211" customFormat="false" ht="15" hidden="false" customHeight="false" outlineLevel="0" collapsed="false">
      <c r="H1211" s="0" t="str">
        <f aca="false">IF(B1211="","",IF(COUNTIF(Campaigns!$A$7:$A$300,B1211)&gt;0,"✓",IF(N(C1211)=0,"– no spend","⚠ add to Campaigns tab")))</f>
        <v/>
      </c>
      <c r="I1211" s="83" t="str">
        <f aca="false">IF(C1211="","",C1211*IF(Settings!$B$25=Settings!$C$6,1,IF(Settings!$B$25="USD",1/INDEX(Settings!$B$29:$B$40,MONTH(A1211)),INDEX(Settings!$B$29:$B$40,MONTH(A1211)))))</f>
        <v/>
      </c>
    </row>
    <row r="1212" customFormat="false" ht="15" hidden="false" customHeight="false" outlineLevel="0" collapsed="false">
      <c r="H1212" s="0" t="str">
        <f aca="false">IF(B1212="","",IF(COUNTIF(Campaigns!$A$7:$A$300,B1212)&gt;0,"✓",IF(N(C1212)=0,"– no spend","⚠ add to Campaigns tab")))</f>
        <v/>
      </c>
      <c r="I1212" s="83" t="str">
        <f aca="false">IF(C1212="","",C1212*IF(Settings!$B$25=Settings!$C$6,1,IF(Settings!$B$25="USD",1/INDEX(Settings!$B$29:$B$40,MONTH(A1212)),INDEX(Settings!$B$29:$B$40,MONTH(A1212)))))</f>
        <v/>
      </c>
    </row>
    <row r="1213" customFormat="false" ht="15" hidden="false" customHeight="false" outlineLevel="0" collapsed="false">
      <c r="H1213" s="0" t="str">
        <f aca="false">IF(B1213="","",IF(COUNTIF(Campaigns!$A$7:$A$300,B1213)&gt;0,"✓",IF(N(C1213)=0,"– no spend","⚠ add to Campaigns tab")))</f>
        <v/>
      </c>
      <c r="I1213" s="83" t="str">
        <f aca="false">IF(C1213="","",C1213*IF(Settings!$B$25=Settings!$C$6,1,IF(Settings!$B$25="USD",1/INDEX(Settings!$B$29:$B$40,MONTH(A1213)),INDEX(Settings!$B$29:$B$40,MONTH(A1213)))))</f>
        <v/>
      </c>
    </row>
    <row r="1214" customFormat="false" ht="15" hidden="false" customHeight="false" outlineLevel="0" collapsed="false">
      <c r="H1214" s="0" t="str">
        <f aca="false">IF(B1214="","",IF(COUNTIF(Campaigns!$A$7:$A$300,B1214)&gt;0,"✓",IF(N(C1214)=0,"– no spend","⚠ add to Campaigns tab")))</f>
        <v/>
      </c>
      <c r="I1214" s="83" t="str">
        <f aca="false">IF(C1214="","",C1214*IF(Settings!$B$25=Settings!$C$6,1,IF(Settings!$B$25="USD",1/INDEX(Settings!$B$29:$B$40,MONTH(A1214)),INDEX(Settings!$B$29:$B$40,MONTH(A1214)))))</f>
        <v/>
      </c>
    </row>
    <row r="1215" customFormat="false" ht="15" hidden="false" customHeight="false" outlineLevel="0" collapsed="false">
      <c r="H1215" s="0" t="str">
        <f aca="false">IF(B1215="","",IF(COUNTIF(Campaigns!$A$7:$A$300,B1215)&gt;0,"✓",IF(N(C1215)=0,"– no spend","⚠ add to Campaigns tab")))</f>
        <v/>
      </c>
      <c r="I1215" s="83" t="str">
        <f aca="false">IF(C1215="","",C1215*IF(Settings!$B$25=Settings!$C$6,1,IF(Settings!$B$25="USD",1/INDEX(Settings!$B$29:$B$40,MONTH(A1215)),INDEX(Settings!$B$29:$B$40,MONTH(A1215)))))</f>
        <v/>
      </c>
    </row>
    <row r="1216" customFormat="false" ht="15" hidden="false" customHeight="false" outlineLevel="0" collapsed="false">
      <c r="H1216" s="0" t="str">
        <f aca="false">IF(B1216="","",IF(COUNTIF(Campaigns!$A$7:$A$300,B1216)&gt;0,"✓",IF(N(C1216)=0,"– no spend","⚠ add to Campaigns tab")))</f>
        <v/>
      </c>
      <c r="I1216" s="83" t="str">
        <f aca="false">IF(C1216="","",C1216*IF(Settings!$B$25=Settings!$C$6,1,IF(Settings!$B$25="USD",1/INDEX(Settings!$B$29:$B$40,MONTH(A1216)),INDEX(Settings!$B$29:$B$40,MONTH(A1216)))))</f>
        <v/>
      </c>
    </row>
    <row r="1217" customFormat="false" ht="15" hidden="false" customHeight="false" outlineLevel="0" collapsed="false">
      <c r="H1217" s="0" t="str">
        <f aca="false">IF(B1217="","",IF(COUNTIF(Campaigns!$A$7:$A$300,B1217)&gt;0,"✓",IF(N(C1217)=0,"– no spend","⚠ add to Campaigns tab")))</f>
        <v/>
      </c>
      <c r="I1217" s="83" t="str">
        <f aca="false">IF(C1217="","",C1217*IF(Settings!$B$25=Settings!$C$6,1,IF(Settings!$B$25="USD",1/INDEX(Settings!$B$29:$B$40,MONTH(A1217)),INDEX(Settings!$B$29:$B$40,MONTH(A1217)))))</f>
        <v/>
      </c>
    </row>
    <row r="1218" customFormat="false" ht="15" hidden="false" customHeight="false" outlineLevel="0" collapsed="false">
      <c r="H1218" s="0" t="str">
        <f aca="false">IF(B1218="","",IF(COUNTIF(Campaigns!$A$7:$A$300,B1218)&gt;0,"✓",IF(N(C1218)=0,"– no spend","⚠ add to Campaigns tab")))</f>
        <v/>
      </c>
      <c r="I1218" s="83" t="str">
        <f aca="false">IF(C1218="","",C1218*IF(Settings!$B$25=Settings!$C$6,1,IF(Settings!$B$25="USD",1/INDEX(Settings!$B$29:$B$40,MONTH(A1218)),INDEX(Settings!$B$29:$B$40,MONTH(A1218)))))</f>
        <v/>
      </c>
    </row>
    <row r="1219" customFormat="false" ht="15" hidden="false" customHeight="false" outlineLevel="0" collapsed="false">
      <c r="H1219" s="0" t="str">
        <f aca="false">IF(B1219="","",IF(COUNTIF(Campaigns!$A$7:$A$300,B1219)&gt;0,"✓",IF(N(C1219)=0,"– no spend","⚠ add to Campaigns tab")))</f>
        <v/>
      </c>
      <c r="I1219" s="83" t="str">
        <f aca="false">IF(C1219="","",C1219*IF(Settings!$B$25=Settings!$C$6,1,IF(Settings!$B$25="USD",1/INDEX(Settings!$B$29:$B$40,MONTH(A1219)),INDEX(Settings!$B$29:$B$40,MONTH(A1219)))))</f>
        <v/>
      </c>
    </row>
    <row r="1220" customFormat="false" ht="15" hidden="false" customHeight="false" outlineLevel="0" collapsed="false">
      <c r="H1220" s="0" t="str">
        <f aca="false">IF(B1220="","",IF(COUNTIF(Campaigns!$A$7:$A$300,B1220)&gt;0,"✓",IF(N(C1220)=0,"– no spend","⚠ add to Campaigns tab")))</f>
        <v/>
      </c>
      <c r="I1220" s="83" t="str">
        <f aca="false">IF(C1220="","",C1220*IF(Settings!$B$25=Settings!$C$6,1,IF(Settings!$B$25="USD",1/INDEX(Settings!$B$29:$B$40,MONTH(A1220)),INDEX(Settings!$B$29:$B$40,MONTH(A1220)))))</f>
        <v/>
      </c>
    </row>
    <row r="1221" customFormat="false" ht="15" hidden="false" customHeight="false" outlineLevel="0" collapsed="false">
      <c r="H1221" s="0" t="str">
        <f aca="false">IF(B1221="","",IF(COUNTIF(Campaigns!$A$7:$A$300,B1221)&gt;0,"✓",IF(N(C1221)=0,"– no spend","⚠ add to Campaigns tab")))</f>
        <v/>
      </c>
      <c r="I1221" s="83" t="str">
        <f aca="false">IF(C1221="","",C1221*IF(Settings!$B$25=Settings!$C$6,1,IF(Settings!$B$25="USD",1/INDEX(Settings!$B$29:$B$40,MONTH(A1221)),INDEX(Settings!$B$29:$B$40,MONTH(A1221)))))</f>
        <v/>
      </c>
    </row>
    <row r="1222" customFormat="false" ht="15" hidden="false" customHeight="false" outlineLevel="0" collapsed="false">
      <c r="H1222" s="0" t="str">
        <f aca="false">IF(B1222="","",IF(COUNTIF(Campaigns!$A$7:$A$300,B1222)&gt;0,"✓",IF(N(C1222)=0,"– no spend","⚠ add to Campaigns tab")))</f>
        <v/>
      </c>
      <c r="I1222" s="83" t="str">
        <f aca="false">IF(C1222="","",C1222*IF(Settings!$B$25=Settings!$C$6,1,IF(Settings!$B$25="USD",1/INDEX(Settings!$B$29:$B$40,MONTH(A1222)),INDEX(Settings!$B$29:$B$40,MONTH(A1222)))))</f>
        <v/>
      </c>
    </row>
    <row r="1223" customFormat="false" ht="15" hidden="false" customHeight="false" outlineLevel="0" collapsed="false">
      <c r="H1223" s="0" t="str">
        <f aca="false">IF(B1223="","",IF(COUNTIF(Campaigns!$A$7:$A$300,B1223)&gt;0,"✓",IF(N(C1223)=0,"– no spend","⚠ add to Campaigns tab")))</f>
        <v/>
      </c>
      <c r="I1223" s="83" t="str">
        <f aca="false">IF(C1223="","",C1223*IF(Settings!$B$25=Settings!$C$6,1,IF(Settings!$B$25="USD",1/INDEX(Settings!$B$29:$B$40,MONTH(A1223)),INDEX(Settings!$B$29:$B$40,MONTH(A1223)))))</f>
        <v/>
      </c>
    </row>
    <row r="1224" customFormat="false" ht="15" hidden="false" customHeight="false" outlineLevel="0" collapsed="false">
      <c r="H1224" s="0" t="str">
        <f aca="false">IF(B1224="","",IF(COUNTIF(Campaigns!$A$7:$A$300,B1224)&gt;0,"✓",IF(N(C1224)=0,"– no spend","⚠ add to Campaigns tab")))</f>
        <v/>
      </c>
      <c r="I1224" s="83" t="str">
        <f aca="false">IF(C1224="","",C1224*IF(Settings!$B$25=Settings!$C$6,1,IF(Settings!$B$25="USD",1/INDEX(Settings!$B$29:$B$40,MONTH(A1224)),INDEX(Settings!$B$29:$B$40,MONTH(A1224)))))</f>
        <v/>
      </c>
    </row>
    <row r="1225" customFormat="false" ht="15" hidden="false" customHeight="false" outlineLevel="0" collapsed="false">
      <c r="H1225" s="0" t="str">
        <f aca="false">IF(B1225="","",IF(COUNTIF(Campaigns!$A$7:$A$300,B1225)&gt;0,"✓",IF(N(C1225)=0,"– no spend","⚠ add to Campaigns tab")))</f>
        <v/>
      </c>
      <c r="I1225" s="83" t="str">
        <f aca="false">IF(C1225="","",C1225*IF(Settings!$B$25=Settings!$C$6,1,IF(Settings!$B$25="USD",1/INDEX(Settings!$B$29:$B$40,MONTH(A1225)),INDEX(Settings!$B$29:$B$40,MONTH(A1225)))))</f>
        <v/>
      </c>
    </row>
    <row r="1226" customFormat="false" ht="15" hidden="false" customHeight="false" outlineLevel="0" collapsed="false">
      <c r="H1226" s="0" t="str">
        <f aca="false">IF(B1226="","",IF(COUNTIF(Campaigns!$A$7:$A$300,B1226)&gt;0,"✓",IF(N(C1226)=0,"– no spend","⚠ add to Campaigns tab")))</f>
        <v/>
      </c>
      <c r="I1226" s="83" t="str">
        <f aca="false">IF(C1226="","",C1226*IF(Settings!$B$25=Settings!$C$6,1,IF(Settings!$B$25="USD",1/INDEX(Settings!$B$29:$B$40,MONTH(A1226)),INDEX(Settings!$B$29:$B$40,MONTH(A1226)))))</f>
        <v/>
      </c>
    </row>
    <row r="1227" customFormat="false" ht="15" hidden="false" customHeight="false" outlineLevel="0" collapsed="false">
      <c r="H1227" s="0" t="str">
        <f aca="false">IF(B1227="","",IF(COUNTIF(Campaigns!$A$7:$A$300,B1227)&gt;0,"✓",IF(N(C1227)=0,"– no spend","⚠ add to Campaigns tab")))</f>
        <v/>
      </c>
      <c r="I1227" s="83" t="str">
        <f aca="false">IF(C1227="","",C1227*IF(Settings!$B$25=Settings!$C$6,1,IF(Settings!$B$25="USD",1/INDEX(Settings!$B$29:$B$40,MONTH(A1227)),INDEX(Settings!$B$29:$B$40,MONTH(A1227)))))</f>
        <v/>
      </c>
    </row>
    <row r="1228" customFormat="false" ht="15" hidden="false" customHeight="false" outlineLevel="0" collapsed="false">
      <c r="H1228" s="0" t="str">
        <f aca="false">IF(B1228="","",IF(COUNTIF(Campaigns!$A$7:$A$300,B1228)&gt;0,"✓",IF(N(C1228)=0,"– no spend","⚠ add to Campaigns tab")))</f>
        <v/>
      </c>
      <c r="I1228" s="83" t="str">
        <f aca="false">IF(C1228="","",C1228*IF(Settings!$B$25=Settings!$C$6,1,IF(Settings!$B$25="USD",1/INDEX(Settings!$B$29:$B$40,MONTH(A1228)),INDEX(Settings!$B$29:$B$40,MONTH(A1228)))))</f>
        <v/>
      </c>
    </row>
    <row r="1229" customFormat="false" ht="15" hidden="false" customHeight="false" outlineLevel="0" collapsed="false">
      <c r="H1229" s="0" t="str">
        <f aca="false">IF(B1229="","",IF(COUNTIF(Campaigns!$A$7:$A$300,B1229)&gt;0,"✓",IF(N(C1229)=0,"– no spend","⚠ add to Campaigns tab")))</f>
        <v/>
      </c>
      <c r="I1229" s="83" t="str">
        <f aca="false">IF(C1229="","",C1229*IF(Settings!$B$25=Settings!$C$6,1,IF(Settings!$B$25="USD",1/INDEX(Settings!$B$29:$B$40,MONTH(A1229)),INDEX(Settings!$B$29:$B$40,MONTH(A1229)))))</f>
        <v/>
      </c>
    </row>
    <row r="1230" customFormat="false" ht="15" hidden="false" customHeight="false" outlineLevel="0" collapsed="false">
      <c r="H1230" s="0" t="str">
        <f aca="false">IF(B1230="","",IF(COUNTIF(Campaigns!$A$7:$A$300,B1230)&gt;0,"✓",IF(N(C1230)=0,"– no spend","⚠ add to Campaigns tab")))</f>
        <v/>
      </c>
      <c r="I1230" s="83" t="str">
        <f aca="false">IF(C1230="","",C1230*IF(Settings!$B$25=Settings!$C$6,1,IF(Settings!$B$25="USD",1/INDEX(Settings!$B$29:$B$40,MONTH(A1230)),INDEX(Settings!$B$29:$B$40,MONTH(A1230)))))</f>
        <v/>
      </c>
    </row>
    <row r="1231" customFormat="false" ht="15" hidden="false" customHeight="false" outlineLevel="0" collapsed="false">
      <c r="H1231" s="0" t="str">
        <f aca="false">IF(B1231="","",IF(COUNTIF(Campaigns!$A$7:$A$300,B1231)&gt;0,"✓",IF(N(C1231)=0,"– no spend","⚠ add to Campaigns tab")))</f>
        <v/>
      </c>
      <c r="I1231" s="83" t="str">
        <f aca="false">IF(C1231="","",C1231*IF(Settings!$B$25=Settings!$C$6,1,IF(Settings!$B$25="USD",1/INDEX(Settings!$B$29:$B$40,MONTH(A1231)),INDEX(Settings!$B$29:$B$40,MONTH(A1231)))))</f>
        <v/>
      </c>
    </row>
    <row r="1232" customFormat="false" ht="15" hidden="false" customHeight="false" outlineLevel="0" collapsed="false">
      <c r="H1232" s="0" t="str">
        <f aca="false">IF(B1232="","",IF(COUNTIF(Campaigns!$A$7:$A$300,B1232)&gt;0,"✓",IF(N(C1232)=0,"– no spend","⚠ add to Campaigns tab")))</f>
        <v/>
      </c>
      <c r="I1232" s="83" t="str">
        <f aca="false">IF(C1232="","",C1232*IF(Settings!$B$25=Settings!$C$6,1,IF(Settings!$B$25="USD",1/INDEX(Settings!$B$29:$B$40,MONTH(A1232)),INDEX(Settings!$B$29:$B$40,MONTH(A1232)))))</f>
        <v/>
      </c>
    </row>
    <row r="1233" customFormat="false" ht="15" hidden="false" customHeight="false" outlineLevel="0" collapsed="false">
      <c r="H1233" s="0" t="str">
        <f aca="false">IF(B1233="","",IF(COUNTIF(Campaigns!$A$7:$A$300,B1233)&gt;0,"✓",IF(N(C1233)=0,"– no spend","⚠ add to Campaigns tab")))</f>
        <v/>
      </c>
      <c r="I1233" s="83" t="str">
        <f aca="false">IF(C1233="","",C1233*IF(Settings!$B$25=Settings!$C$6,1,IF(Settings!$B$25="USD",1/INDEX(Settings!$B$29:$B$40,MONTH(A1233)),INDEX(Settings!$B$29:$B$40,MONTH(A1233)))))</f>
        <v/>
      </c>
    </row>
    <row r="1234" customFormat="false" ht="15" hidden="false" customHeight="false" outlineLevel="0" collapsed="false">
      <c r="H1234" s="0" t="str">
        <f aca="false">IF(B1234="","",IF(COUNTIF(Campaigns!$A$7:$A$300,B1234)&gt;0,"✓",IF(N(C1234)=0,"– no spend","⚠ add to Campaigns tab")))</f>
        <v/>
      </c>
      <c r="I1234" s="83" t="str">
        <f aca="false">IF(C1234="","",C1234*IF(Settings!$B$25=Settings!$C$6,1,IF(Settings!$B$25="USD",1/INDEX(Settings!$B$29:$B$40,MONTH(A1234)),INDEX(Settings!$B$29:$B$40,MONTH(A1234)))))</f>
        <v/>
      </c>
    </row>
    <row r="1235" customFormat="false" ht="15" hidden="false" customHeight="false" outlineLevel="0" collapsed="false">
      <c r="H1235" s="0" t="str">
        <f aca="false">IF(B1235="","",IF(COUNTIF(Campaigns!$A$7:$A$300,B1235)&gt;0,"✓",IF(N(C1235)=0,"– no spend","⚠ add to Campaigns tab")))</f>
        <v/>
      </c>
      <c r="I1235" s="83" t="str">
        <f aca="false">IF(C1235="","",C1235*IF(Settings!$B$25=Settings!$C$6,1,IF(Settings!$B$25="USD",1/INDEX(Settings!$B$29:$B$40,MONTH(A1235)),INDEX(Settings!$B$29:$B$40,MONTH(A1235)))))</f>
        <v/>
      </c>
    </row>
    <row r="1236" customFormat="false" ht="15" hidden="false" customHeight="false" outlineLevel="0" collapsed="false">
      <c r="H1236" s="0" t="str">
        <f aca="false">IF(B1236="","",IF(COUNTIF(Campaigns!$A$7:$A$300,B1236)&gt;0,"✓",IF(N(C1236)=0,"– no spend","⚠ add to Campaigns tab")))</f>
        <v/>
      </c>
      <c r="I1236" s="83" t="str">
        <f aca="false">IF(C1236="","",C1236*IF(Settings!$B$25=Settings!$C$6,1,IF(Settings!$B$25="USD",1/INDEX(Settings!$B$29:$B$40,MONTH(A1236)),INDEX(Settings!$B$29:$B$40,MONTH(A1236)))))</f>
        <v/>
      </c>
    </row>
    <row r="1237" customFormat="false" ht="15" hidden="false" customHeight="false" outlineLevel="0" collapsed="false">
      <c r="H1237" s="0" t="str">
        <f aca="false">IF(B1237="","",IF(COUNTIF(Campaigns!$A$7:$A$300,B1237)&gt;0,"✓",IF(N(C1237)=0,"– no spend","⚠ add to Campaigns tab")))</f>
        <v/>
      </c>
      <c r="I1237" s="83" t="str">
        <f aca="false">IF(C1237="","",C1237*IF(Settings!$B$25=Settings!$C$6,1,IF(Settings!$B$25="USD",1/INDEX(Settings!$B$29:$B$40,MONTH(A1237)),INDEX(Settings!$B$29:$B$40,MONTH(A1237)))))</f>
        <v/>
      </c>
    </row>
    <row r="1238" customFormat="false" ht="15" hidden="false" customHeight="false" outlineLevel="0" collapsed="false">
      <c r="H1238" s="0" t="str">
        <f aca="false">IF(B1238="","",IF(COUNTIF(Campaigns!$A$7:$A$300,B1238)&gt;0,"✓",IF(N(C1238)=0,"– no spend","⚠ add to Campaigns tab")))</f>
        <v/>
      </c>
      <c r="I1238" s="83" t="str">
        <f aca="false">IF(C1238="","",C1238*IF(Settings!$B$25=Settings!$C$6,1,IF(Settings!$B$25="USD",1/INDEX(Settings!$B$29:$B$40,MONTH(A1238)),INDEX(Settings!$B$29:$B$40,MONTH(A1238)))))</f>
        <v/>
      </c>
    </row>
    <row r="1239" customFormat="false" ht="15" hidden="false" customHeight="false" outlineLevel="0" collapsed="false">
      <c r="H1239" s="0" t="str">
        <f aca="false">IF(B1239="","",IF(COUNTIF(Campaigns!$A$7:$A$300,B1239)&gt;0,"✓",IF(N(C1239)=0,"– no spend","⚠ add to Campaigns tab")))</f>
        <v/>
      </c>
      <c r="I1239" s="83" t="str">
        <f aca="false">IF(C1239="","",C1239*IF(Settings!$B$25=Settings!$C$6,1,IF(Settings!$B$25="USD",1/INDEX(Settings!$B$29:$B$40,MONTH(A1239)),INDEX(Settings!$B$29:$B$40,MONTH(A1239)))))</f>
        <v/>
      </c>
    </row>
    <row r="1240" customFormat="false" ht="15" hidden="false" customHeight="false" outlineLevel="0" collapsed="false">
      <c r="H1240" s="0" t="str">
        <f aca="false">IF(B1240="","",IF(COUNTIF(Campaigns!$A$7:$A$300,B1240)&gt;0,"✓",IF(N(C1240)=0,"– no spend","⚠ add to Campaigns tab")))</f>
        <v/>
      </c>
      <c r="I1240" s="83" t="str">
        <f aca="false">IF(C1240="","",C1240*IF(Settings!$B$25=Settings!$C$6,1,IF(Settings!$B$25="USD",1/INDEX(Settings!$B$29:$B$40,MONTH(A1240)),INDEX(Settings!$B$29:$B$40,MONTH(A1240)))))</f>
        <v/>
      </c>
    </row>
    <row r="1241" customFormat="false" ht="15" hidden="false" customHeight="false" outlineLevel="0" collapsed="false">
      <c r="H1241" s="0" t="str">
        <f aca="false">IF(B1241="","",IF(COUNTIF(Campaigns!$A$7:$A$300,B1241)&gt;0,"✓",IF(N(C1241)=0,"– no spend","⚠ add to Campaigns tab")))</f>
        <v/>
      </c>
      <c r="I1241" s="83" t="str">
        <f aca="false">IF(C1241="","",C1241*IF(Settings!$B$25=Settings!$C$6,1,IF(Settings!$B$25="USD",1/INDEX(Settings!$B$29:$B$40,MONTH(A1241)),INDEX(Settings!$B$29:$B$40,MONTH(A1241)))))</f>
        <v/>
      </c>
    </row>
    <row r="1242" customFormat="false" ht="15" hidden="false" customHeight="false" outlineLevel="0" collapsed="false">
      <c r="H1242" s="0" t="str">
        <f aca="false">IF(B1242="","",IF(COUNTIF(Campaigns!$A$7:$A$300,B1242)&gt;0,"✓",IF(N(C1242)=0,"– no spend","⚠ add to Campaigns tab")))</f>
        <v/>
      </c>
      <c r="I1242" s="83" t="str">
        <f aca="false">IF(C1242="","",C1242*IF(Settings!$B$25=Settings!$C$6,1,IF(Settings!$B$25="USD",1/INDEX(Settings!$B$29:$B$40,MONTH(A1242)),INDEX(Settings!$B$29:$B$40,MONTH(A1242)))))</f>
        <v/>
      </c>
    </row>
    <row r="1243" customFormat="false" ht="15" hidden="false" customHeight="false" outlineLevel="0" collapsed="false">
      <c r="H1243" s="0" t="str">
        <f aca="false">IF(B1243="","",IF(COUNTIF(Campaigns!$A$7:$A$300,B1243)&gt;0,"✓",IF(N(C1243)=0,"– no spend","⚠ add to Campaigns tab")))</f>
        <v/>
      </c>
      <c r="I1243" s="83" t="str">
        <f aca="false">IF(C1243="","",C1243*IF(Settings!$B$25=Settings!$C$6,1,IF(Settings!$B$25="USD",1/INDEX(Settings!$B$29:$B$40,MONTH(A1243)),INDEX(Settings!$B$29:$B$40,MONTH(A1243)))))</f>
        <v/>
      </c>
    </row>
    <row r="1244" customFormat="false" ht="15" hidden="false" customHeight="false" outlineLevel="0" collapsed="false">
      <c r="H1244" s="0" t="str">
        <f aca="false">IF(B1244="","",IF(COUNTIF(Campaigns!$A$7:$A$300,B1244)&gt;0,"✓",IF(N(C1244)=0,"– no spend","⚠ add to Campaigns tab")))</f>
        <v/>
      </c>
      <c r="I1244" s="83" t="str">
        <f aca="false">IF(C1244="","",C1244*IF(Settings!$B$25=Settings!$C$6,1,IF(Settings!$B$25="USD",1/INDEX(Settings!$B$29:$B$40,MONTH(A1244)),INDEX(Settings!$B$29:$B$40,MONTH(A1244)))))</f>
        <v/>
      </c>
    </row>
    <row r="1245" customFormat="false" ht="15" hidden="false" customHeight="false" outlineLevel="0" collapsed="false">
      <c r="H1245" s="0" t="str">
        <f aca="false">IF(B1245="","",IF(COUNTIF(Campaigns!$A$7:$A$300,B1245)&gt;0,"✓",IF(N(C1245)=0,"– no spend","⚠ add to Campaigns tab")))</f>
        <v/>
      </c>
      <c r="I1245" s="83" t="str">
        <f aca="false">IF(C1245="","",C1245*IF(Settings!$B$25=Settings!$C$6,1,IF(Settings!$B$25="USD",1/INDEX(Settings!$B$29:$B$40,MONTH(A1245)),INDEX(Settings!$B$29:$B$40,MONTH(A1245)))))</f>
        <v/>
      </c>
    </row>
    <row r="1246" customFormat="false" ht="15" hidden="false" customHeight="false" outlineLevel="0" collapsed="false">
      <c r="H1246" s="0" t="str">
        <f aca="false">IF(B1246="","",IF(COUNTIF(Campaigns!$A$7:$A$300,B1246)&gt;0,"✓",IF(N(C1246)=0,"– no spend","⚠ add to Campaigns tab")))</f>
        <v/>
      </c>
      <c r="I1246" s="83" t="str">
        <f aca="false">IF(C1246="","",C1246*IF(Settings!$B$25=Settings!$C$6,1,IF(Settings!$B$25="USD",1/INDEX(Settings!$B$29:$B$40,MONTH(A1246)),INDEX(Settings!$B$29:$B$40,MONTH(A1246)))))</f>
        <v/>
      </c>
    </row>
    <row r="1247" customFormat="false" ht="15" hidden="false" customHeight="false" outlineLevel="0" collapsed="false">
      <c r="H1247" s="0" t="str">
        <f aca="false">IF(B1247="","",IF(COUNTIF(Campaigns!$A$7:$A$300,B1247)&gt;0,"✓",IF(N(C1247)=0,"– no spend","⚠ add to Campaigns tab")))</f>
        <v/>
      </c>
      <c r="I1247" s="83" t="str">
        <f aca="false">IF(C1247="","",C1247*IF(Settings!$B$25=Settings!$C$6,1,IF(Settings!$B$25="USD",1/INDEX(Settings!$B$29:$B$40,MONTH(A1247)),INDEX(Settings!$B$29:$B$40,MONTH(A1247)))))</f>
        <v/>
      </c>
    </row>
    <row r="1248" customFormat="false" ht="15" hidden="false" customHeight="false" outlineLevel="0" collapsed="false">
      <c r="H1248" s="0" t="str">
        <f aca="false">IF(B1248="","",IF(COUNTIF(Campaigns!$A$7:$A$300,B1248)&gt;0,"✓",IF(N(C1248)=0,"– no spend","⚠ add to Campaigns tab")))</f>
        <v/>
      </c>
      <c r="I1248" s="83" t="str">
        <f aca="false">IF(C1248="","",C1248*IF(Settings!$B$25=Settings!$C$6,1,IF(Settings!$B$25="USD",1/INDEX(Settings!$B$29:$B$40,MONTH(A1248)),INDEX(Settings!$B$29:$B$40,MONTH(A1248)))))</f>
        <v/>
      </c>
    </row>
    <row r="1249" customFormat="false" ht="15" hidden="false" customHeight="false" outlineLevel="0" collapsed="false">
      <c r="H1249" s="0" t="str">
        <f aca="false">IF(B1249="","",IF(COUNTIF(Campaigns!$A$7:$A$300,B1249)&gt;0,"✓",IF(N(C1249)=0,"– no spend","⚠ add to Campaigns tab")))</f>
        <v/>
      </c>
      <c r="I1249" s="83" t="str">
        <f aca="false">IF(C1249="","",C1249*IF(Settings!$B$25=Settings!$C$6,1,IF(Settings!$B$25="USD",1/INDEX(Settings!$B$29:$B$40,MONTH(A1249)),INDEX(Settings!$B$29:$B$40,MONTH(A1249)))))</f>
        <v/>
      </c>
    </row>
    <row r="1250" customFormat="false" ht="15" hidden="false" customHeight="false" outlineLevel="0" collapsed="false">
      <c r="H1250" s="0" t="str">
        <f aca="false">IF(B1250="","",IF(COUNTIF(Campaigns!$A$7:$A$300,B1250)&gt;0,"✓",IF(N(C1250)=0,"– no spend","⚠ add to Campaigns tab")))</f>
        <v/>
      </c>
      <c r="I1250" s="83" t="str">
        <f aca="false">IF(C1250="","",C1250*IF(Settings!$B$25=Settings!$C$6,1,IF(Settings!$B$25="USD",1/INDEX(Settings!$B$29:$B$40,MONTH(A1250)),INDEX(Settings!$B$29:$B$40,MONTH(A1250)))))</f>
        <v/>
      </c>
    </row>
    <row r="1251" customFormat="false" ht="15" hidden="false" customHeight="false" outlineLevel="0" collapsed="false">
      <c r="H1251" s="0" t="str">
        <f aca="false">IF(B1251="","",IF(COUNTIF(Campaigns!$A$7:$A$300,B1251)&gt;0,"✓",IF(N(C1251)=0,"– no spend","⚠ add to Campaigns tab")))</f>
        <v/>
      </c>
      <c r="I1251" s="83" t="str">
        <f aca="false">IF(C1251="","",C1251*IF(Settings!$B$25=Settings!$C$6,1,IF(Settings!$B$25="USD",1/INDEX(Settings!$B$29:$B$40,MONTH(A1251)),INDEX(Settings!$B$29:$B$40,MONTH(A1251)))))</f>
        <v/>
      </c>
    </row>
    <row r="1252" customFormat="false" ht="15" hidden="false" customHeight="false" outlineLevel="0" collapsed="false">
      <c r="H1252" s="0" t="str">
        <f aca="false">IF(B1252="","",IF(COUNTIF(Campaigns!$A$7:$A$300,B1252)&gt;0,"✓",IF(N(C1252)=0,"– no spend","⚠ add to Campaigns tab")))</f>
        <v/>
      </c>
      <c r="I1252" s="83" t="str">
        <f aca="false">IF(C1252="","",C1252*IF(Settings!$B$25=Settings!$C$6,1,IF(Settings!$B$25="USD",1/INDEX(Settings!$B$29:$B$40,MONTH(A1252)),INDEX(Settings!$B$29:$B$40,MONTH(A1252)))))</f>
        <v/>
      </c>
    </row>
    <row r="1253" customFormat="false" ht="15" hidden="false" customHeight="false" outlineLevel="0" collapsed="false">
      <c r="H1253" s="0" t="str">
        <f aca="false">IF(B1253="","",IF(COUNTIF(Campaigns!$A$7:$A$300,B1253)&gt;0,"✓",IF(N(C1253)=0,"– no spend","⚠ add to Campaigns tab")))</f>
        <v/>
      </c>
      <c r="I1253" s="83" t="str">
        <f aca="false">IF(C1253="","",C1253*IF(Settings!$B$25=Settings!$C$6,1,IF(Settings!$B$25="USD",1/INDEX(Settings!$B$29:$B$40,MONTH(A1253)),INDEX(Settings!$B$29:$B$40,MONTH(A1253)))))</f>
        <v/>
      </c>
    </row>
    <row r="1254" customFormat="false" ht="15" hidden="false" customHeight="false" outlineLevel="0" collapsed="false">
      <c r="H1254" s="0" t="str">
        <f aca="false">IF(B1254="","",IF(COUNTIF(Campaigns!$A$7:$A$300,B1254)&gt;0,"✓",IF(N(C1254)=0,"– no spend","⚠ add to Campaigns tab")))</f>
        <v/>
      </c>
      <c r="I1254" s="83" t="str">
        <f aca="false">IF(C1254="","",C1254*IF(Settings!$B$25=Settings!$C$6,1,IF(Settings!$B$25="USD",1/INDEX(Settings!$B$29:$B$40,MONTH(A1254)),INDEX(Settings!$B$29:$B$40,MONTH(A1254)))))</f>
        <v/>
      </c>
    </row>
    <row r="1255" customFormat="false" ht="15" hidden="false" customHeight="false" outlineLevel="0" collapsed="false">
      <c r="H1255" s="0" t="str">
        <f aca="false">IF(B1255="","",IF(COUNTIF(Campaigns!$A$7:$A$300,B1255)&gt;0,"✓",IF(N(C1255)=0,"– no spend","⚠ add to Campaigns tab")))</f>
        <v/>
      </c>
      <c r="I1255" s="83" t="str">
        <f aca="false">IF(C1255="","",C1255*IF(Settings!$B$25=Settings!$C$6,1,IF(Settings!$B$25="USD",1/INDEX(Settings!$B$29:$B$40,MONTH(A1255)),INDEX(Settings!$B$29:$B$40,MONTH(A1255)))))</f>
        <v/>
      </c>
    </row>
    <row r="1256" customFormat="false" ht="15" hidden="false" customHeight="false" outlineLevel="0" collapsed="false">
      <c r="H1256" s="0" t="str">
        <f aca="false">IF(B1256="","",IF(COUNTIF(Campaigns!$A$7:$A$300,B1256)&gt;0,"✓",IF(N(C1256)=0,"– no spend","⚠ add to Campaigns tab")))</f>
        <v/>
      </c>
      <c r="I1256" s="83" t="str">
        <f aca="false">IF(C1256="","",C1256*IF(Settings!$B$25=Settings!$C$6,1,IF(Settings!$B$25="USD",1/INDEX(Settings!$B$29:$B$40,MONTH(A1256)),INDEX(Settings!$B$29:$B$40,MONTH(A1256)))))</f>
        <v/>
      </c>
    </row>
    <row r="1257" customFormat="false" ht="15" hidden="false" customHeight="false" outlineLevel="0" collapsed="false">
      <c r="H1257" s="0" t="str">
        <f aca="false">IF(B1257="","",IF(COUNTIF(Campaigns!$A$7:$A$300,B1257)&gt;0,"✓",IF(N(C1257)=0,"– no spend","⚠ add to Campaigns tab")))</f>
        <v/>
      </c>
      <c r="I1257" s="83" t="str">
        <f aca="false">IF(C1257="","",C1257*IF(Settings!$B$25=Settings!$C$6,1,IF(Settings!$B$25="USD",1/INDEX(Settings!$B$29:$B$40,MONTH(A1257)),INDEX(Settings!$B$29:$B$40,MONTH(A1257)))))</f>
        <v/>
      </c>
    </row>
    <row r="1258" customFormat="false" ht="15" hidden="false" customHeight="false" outlineLevel="0" collapsed="false">
      <c r="H1258" s="0" t="str">
        <f aca="false">IF(B1258="","",IF(COUNTIF(Campaigns!$A$7:$A$300,B1258)&gt;0,"✓",IF(N(C1258)=0,"– no spend","⚠ add to Campaigns tab")))</f>
        <v/>
      </c>
      <c r="I1258" s="83" t="str">
        <f aca="false">IF(C1258="","",C1258*IF(Settings!$B$25=Settings!$C$6,1,IF(Settings!$B$25="USD",1/INDEX(Settings!$B$29:$B$40,MONTH(A1258)),INDEX(Settings!$B$29:$B$40,MONTH(A1258)))))</f>
        <v/>
      </c>
    </row>
    <row r="1259" customFormat="false" ht="15" hidden="false" customHeight="false" outlineLevel="0" collapsed="false">
      <c r="H1259" s="0" t="str">
        <f aca="false">IF(B1259="","",IF(COUNTIF(Campaigns!$A$7:$A$300,B1259)&gt;0,"✓",IF(N(C1259)=0,"– no spend","⚠ add to Campaigns tab")))</f>
        <v/>
      </c>
      <c r="I1259" s="83" t="str">
        <f aca="false">IF(C1259="","",C1259*IF(Settings!$B$25=Settings!$C$6,1,IF(Settings!$B$25="USD",1/INDEX(Settings!$B$29:$B$40,MONTH(A1259)),INDEX(Settings!$B$29:$B$40,MONTH(A1259)))))</f>
        <v/>
      </c>
    </row>
    <row r="1260" customFormat="false" ht="15" hidden="false" customHeight="false" outlineLevel="0" collapsed="false">
      <c r="H1260" s="0" t="str">
        <f aca="false">IF(B1260="","",IF(COUNTIF(Campaigns!$A$7:$A$300,B1260)&gt;0,"✓",IF(N(C1260)=0,"– no spend","⚠ add to Campaigns tab")))</f>
        <v/>
      </c>
      <c r="I1260" s="83" t="str">
        <f aca="false">IF(C1260="","",C1260*IF(Settings!$B$25=Settings!$C$6,1,IF(Settings!$B$25="USD",1/INDEX(Settings!$B$29:$B$40,MONTH(A1260)),INDEX(Settings!$B$29:$B$40,MONTH(A1260)))))</f>
        <v/>
      </c>
    </row>
    <row r="1261" customFormat="false" ht="15" hidden="false" customHeight="false" outlineLevel="0" collapsed="false">
      <c r="H1261" s="0" t="str">
        <f aca="false">IF(B1261="","",IF(COUNTIF(Campaigns!$A$7:$A$300,B1261)&gt;0,"✓",IF(N(C1261)=0,"– no spend","⚠ add to Campaigns tab")))</f>
        <v/>
      </c>
      <c r="I1261" s="83" t="str">
        <f aca="false">IF(C1261="","",C1261*IF(Settings!$B$25=Settings!$C$6,1,IF(Settings!$B$25="USD",1/INDEX(Settings!$B$29:$B$40,MONTH(A1261)),INDEX(Settings!$B$29:$B$40,MONTH(A1261)))))</f>
        <v/>
      </c>
    </row>
    <row r="1262" customFormat="false" ht="15" hidden="false" customHeight="false" outlineLevel="0" collapsed="false">
      <c r="H1262" s="0" t="str">
        <f aca="false">IF(B1262="","",IF(COUNTIF(Campaigns!$A$7:$A$300,B1262)&gt;0,"✓",IF(N(C1262)=0,"– no spend","⚠ add to Campaigns tab")))</f>
        <v/>
      </c>
      <c r="I1262" s="83" t="str">
        <f aca="false">IF(C1262="","",C1262*IF(Settings!$B$25=Settings!$C$6,1,IF(Settings!$B$25="USD",1/INDEX(Settings!$B$29:$B$40,MONTH(A1262)),INDEX(Settings!$B$29:$B$40,MONTH(A1262)))))</f>
        <v/>
      </c>
    </row>
    <row r="1263" customFormat="false" ht="15" hidden="false" customHeight="false" outlineLevel="0" collapsed="false">
      <c r="H1263" s="0" t="str">
        <f aca="false">IF(B1263="","",IF(COUNTIF(Campaigns!$A$7:$A$300,B1263)&gt;0,"✓",IF(N(C1263)=0,"– no spend","⚠ add to Campaigns tab")))</f>
        <v/>
      </c>
      <c r="I1263" s="83" t="str">
        <f aca="false">IF(C1263="","",C1263*IF(Settings!$B$25=Settings!$C$6,1,IF(Settings!$B$25="USD",1/INDEX(Settings!$B$29:$B$40,MONTH(A1263)),INDEX(Settings!$B$29:$B$40,MONTH(A1263)))))</f>
        <v/>
      </c>
    </row>
    <row r="1264" customFormat="false" ht="15" hidden="false" customHeight="false" outlineLevel="0" collapsed="false">
      <c r="H1264" s="0" t="str">
        <f aca="false">IF(B1264="","",IF(COUNTIF(Campaigns!$A$7:$A$300,B1264)&gt;0,"✓",IF(N(C1264)=0,"– no spend","⚠ add to Campaigns tab")))</f>
        <v/>
      </c>
      <c r="I1264" s="83" t="str">
        <f aca="false">IF(C1264="","",C1264*IF(Settings!$B$25=Settings!$C$6,1,IF(Settings!$B$25="USD",1/INDEX(Settings!$B$29:$B$40,MONTH(A1264)),INDEX(Settings!$B$29:$B$40,MONTH(A1264)))))</f>
        <v/>
      </c>
    </row>
    <row r="1265" customFormat="false" ht="15" hidden="false" customHeight="false" outlineLevel="0" collapsed="false">
      <c r="H1265" s="0" t="str">
        <f aca="false">IF(B1265="","",IF(COUNTIF(Campaigns!$A$7:$A$300,B1265)&gt;0,"✓",IF(N(C1265)=0,"– no spend","⚠ add to Campaigns tab")))</f>
        <v/>
      </c>
      <c r="I1265" s="83" t="str">
        <f aca="false">IF(C1265="","",C1265*IF(Settings!$B$25=Settings!$C$6,1,IF(Settings!$B$25="USD",1/INDEX(Settings!$B$29:$B$40,MONTH(A1265)),INDEX(Settings!$B$29:$B$40,MONTH(A1265)))))</f>
        <v/>
      </c>
    </row>
    <row r="1266" customFormat="false" ht="15" hidden="false" customHeight="false" outlineLevel="0" collapsed="false">
      <c r="H1266" s="0" t="str">
        <f aca="false">IF(B1266="","",IF(COUNTIF(Campaigns!$A$7:$A$300,B1266)&gt;0,"✓",IF(N(C1266)=0,"– no spend","⚠ add to Campaigns tab")))</f>
        <v/>
      </c>
      <c r="I1266" s="83" t="str">
        <f aca="false">IF(C1266="","",C1266*IF(Settings!$B$25=Settings!$C$6,1,IF(Settings!$B$25="USD",1/INDEX(Settings!$B$29:$B$40,MONTH(A1266)),INDEX(Settings!$B$29:$B$40,MONTH(A1266)))))</f>
        <v/>
      </c>
    </row>
    <row r="1267" customFormat="false" ht="15" hidden="false" customHeight="false" outlineLevel="0" collapsed="false">
      <c r="H1267" s="0" t="str">
        <f aca="false">IF(B1267="","",IF(COUNTIF(Campaigns!$A$7:$A$300,B1267)&gt;0,"✓",IF(N(C1267)=0,"– no spend","⚠ add to Campaigns tab")))</f>
        <v/>
      </c>
      <c r="I1267" s="83" t="str">
        <f aca="false">IF(C1267="","",C1267*IF(Settings!$B$25=Settings!$C$6,1,IF(Settings!$B$25="USD",1/INDEX(Settings!$B$29:$B$40,MONTH(A1267)),INDEX(Settings!$B$29:$B$40,MONTH(A1267)))))</f>
        <v/>
      </c>
    </row>
    <row r="1268" customFormat="false" ht="15" hidden="false" customHeight="false" outlineLevel="0" collapsed="false">
      <c r="H1268" s="0" t="str">
        <f aca="false">IF(B1268="","",IF(COUNTIF(Campaigns!$A$7:$A$300,B1268)&gt;0,"✓",IF(N(C1268)=0,"– no spend","⚠ add to Campaigns tab")))</f>
        <v/>
      </c>
      <c r="I1268" s="83" t="str">
        <f aca="false">IF(C1268="","",C1268*IF(Settings!$B$25=Settings!$C$6,1,IF(Settings!$B$25="USD",1/INDEX(Settings!$B$29:$B$40,MONTH(A1268)),INDEX(Settings!$B$29:$B$40,MONTH(A1268)))))</f>
        <v/>
      </c>
    </row>
    <row r="1269" customFormat="false" ht="15" hidden="false" customHeight="false" outlineLevel="0" collapsed="false">
      <c r="H1269" s="0" t="str">
        <f aca="false">IF(B1269="","",IF(COUNTIF(Campaigns!$A$7:$A$300,B1269)&gt;0,"✓",IF(N(C1269)=0,"– no spend","⚠ add to Campaigns tab")))</f>
        <v/>
      </c>
      <c r="I1269" s="83" t="str">
        <f aca="false">IF(C1269="","",C1269*IF(Settings!$B$25=Settings!$C$6,1,IF(Settings!$B$25="USD",1/INDEX(Settings!$B$29:$B$40,MONTH(A1269)),INDEX(Settings!$B$29:$B$40,MONTH(A1269)))))</f>
        <v/>
      </c>
    </row>
    <row r="1270" customFormat="false" ht="15" hidden="false" customHeight="false" outlineLevel="0" collapsed="false">
      <c r="H1270" s="0" t="str">
        <f aca="false">IF(B1270="","",IF(COUNTIF(Campaigns!$A$7:$A$300,B1270)&gt;0,"✓",IF(N(C1270)=0,"– no spend","⚠ add to Campaigns tab")))</f>
        <v/>
      </c>
      <c r="I1270" s="83" t="str">
        <f aca="false">IF(C1270="","",C1270*IF(Settings!$B$25=Settings!$C$6,1,IF(Settings!$B$25="USD",1/INDEX(Settings!$B$29:$B$40,MONTH(A1270)),INDEX(Settings!$B$29:$B$40,MONTH(A1270)))))</f>
        <v/>
      </c>
    </row>
    <row r="1271" customFormat="false" ht="15" hidden="false" customHeight="false" outlineLevel="0" collapsed="false">
      <c r="H1271" s="0" t="str">
        <f aca="false">IF(B1271="","",IF(COUNTIF(Campaigns!$A$7:$A$300,B1271)&gt;0,"✓",IF(N(C1271)=0,"– no spend","⚠ add to Campaigns tab")))</f>
        <v/>
      </c>
      <c r="I1271" s="83" t="str">
        <f aca="false">IF(C1271="","",C1271*IF(Settings!$B$25=Settings!$C$6,1,IF(Settings!$B$25="USD",1/INDEX(Settings!$B$29:$B$40,MONTH(A1271)),INDEX(Settings!$B$29:$B$40,MONTH(A1271)))))</f>
        <v/>
      </c>
    </row>
    <row r="1272" customFormat="false" ht="15" hidden="false" customHeight="false" outlineLevel="0" collapsed="false">
      <c r="H1272" s="0" t="str">
        <f aca="false">IF(B1272="","",IF(COUNTIF(Campaigns!$A$7:$A$300,B1272)&gt;0,"✓",IF(N(C1272)=0,"– no spend","⚠ add to Campaigns tab")))</f>
        <v/>
      </c>
      <c r="I1272" s="83" t="str">
        <f aca="false">IF(C1272="","",C1272*IF(Settings!$B$25=Settings!$C$6,1,IF(Settings!$B$25="USD",1/INDEX(Settings!$B$29:$B$40,MONTH(A1272)),INDEX(Settings!$B$29:$B$40,MONTH(A1272)))))</f>
        <v/>
      </c>
    </row>
    <row r="1273" customFormat="false" ht="15" hidden="false" customHeight="false" outlineLevel="0" collapsed="false">
      <c r="H1273" s="0" t="str">
        <f aca="false">IF(B1273="","",IF(COUNTIF(Campaigns!$A$7:$A$300,B1273)&gt;0,"✓",IF(N(C1273)=0,"– no spend","⚠ add to Campaigns tab")))</f>
        <v/>
      </c>
      <c r="I1273" s="83" t="str">
        <f aca="false">IF(C1273="","",C1273*IF(Settings!$B$25=Settings!$C$6,1,IF(Settings!$B$25="USD",1/INDEX(Settings!$B$29:$B$40,MONTH(A1273)),INDEX(Settings!$B$29:$B$40,MONTH(A1273)))))</f>
        <v/>
      </c>
    </row>
    <row r="1274" customFormat="false" ht="15" hidden="false" customHeight="false" outlineLevel="0" collapsed="false">
      <c r="H1274" s="0" t="str">
        <f aca="false">IF(B1274="","",IF(COUNTIF(Campaigns!$A$7:$A$300,B1274)&gt;0,"✓",IF(N(C1274)=0,"– no spend","⚠ add to Campaigns tab")))</f>
        <v/>
      </c>
      <c r="I1274" s="83" t="str">
        <f aca="false">IF(C1274="","",C1274*IF(Settings!$B$25=Settings!$C$6,1,IF(Settings!$B$25="USD",1/INDEX(Settings!$B$29:$B$40,MONTH(A1274)),INDEX(Settings!$B$29:$B$40,MONTH(A1274)))))</f>
        <v/>
      </c>
    </row>
    <row r="1275" customFormat="false" ht="15" hidden="false" customHeight="false" outlineLevel="0" collapsed="false">
      <c r="H1275" s="0" t="str">
        <f aca="false">IF(B1275="","",IF(COUNTIF(Campaigns!$A$7:$A$300,B1275)&gt;0,"✓",IF(N(C1275)=0,"– no spend","⚠ add to Campaigns tab")))</f>
        <v/>
      </c>
      <c r="I1275" s="83" t="str">
        <f aca="false">IF(C1275="","",C1275*IF(Settings!$B$25=Settings!$C$6,1,IF(Settings!$B$25="USD",1/INDEX(Settings!$B$29:$B$40,MONTH(A1275)),INDEX(Settings!$B$29:$B$40,MONTH(A1275)))))</f>
        <v/>
      </c>
    </row>
    <row r="1276" customFormat="false" ht="15" hidden="false" customHeight="false" outlineLevel="0" collapsed="false">
      <c r="H1276" s="0" t="str">
        <f aca="false">IF(B1276="","",IF(COUNTIF(Campaigns!$A$7:$A$300,B1276)&gt;0,"✓",IF(N(C1276)=0,"– no spend","⚠ add to Campaigns tab")))</f>
        <v/>
      </c>
      <c r="I1276" s="83" t="str">
        <f aca="false">IF(C1276="","",C1276*IF(Settings!$B$25=Settings!$C$6,1,IF(Settings!$B$25="USD",1/INDEX(Settings!$B$29:$B$40,MONTH(A1276)),INDEX(Settings!$B$29:$B$40,MONTH(A1276)))))</f>
        <v/>
      </c>
    </row>
    <row r="1277" customFormat="false" ht="15" hidden="false" customHeight="false" outlineLevel="0" collapsed="false">
      <c r="H1277" s="0" t="str">
        <f aca="false">IF(B1277="","",IF(COUNTIF(Campaigns!$A$7:$A$300,B1277)&gt;0,"✓",IF(N(C1277)=0,"– no spend","⚠ add to Campaigns tab")))</f>
        <v/>
      </c>
      <c r="I1277" s="83" t="str">
        <f aca="false">IF(C1277="","",C1277*IF(Settings!$B$25=Settings!$C$6,1,IF(Settings!$B$25="USD",1/INDEX(Settings!$B$29:$B$40,MONTH(A1277)),INDEX(Settings!$B$29:$B$40,MONTH(A1277)))))</f>
        <v/>
      </c>
    </row>
    <row r="1278" customFormat="false" ht="15" hidden="false" customHeight="false" outlineLevel="0" collapsed="false">
      <c r="H1278" s="0" t="str">
        <f aca="false">IF(B1278="","",IF(COUNTIF(Campaigns!$A$7:$A$300,B1278)&gt;0,"✓",IF(N(C1278)=0,"– no spend","⚠ add to Campaigns tab")))</f>
        <v/>
      </c>
      <c r="I1278" s="83" t="str">
        <f aca="false">IF(C1278="","",C1278*IF(Settings!$B$25=Settings!$C$6,1,IF(Settings!$B$25="USD",1/INDEX(Settings!$B$29:$B$40,MONTH(A1278)),INDEX(Settings!$B$29:$B$40,MONTH(A1278)))))</f>
        <v/>
      </c>
    </row>
    <row r="1279" customFormat="false" ht="15" hidden="false" customHeight="false" outlineLevel="0" collapsed="false">
      <c r="H1279" s="0" t="str">
        <f aca="false">IF(B1279="","",IF(COUNTIF(Campaigns!$A$7:$A$300,B1279)&gt;0,"✓",IF(N(C1279)=0,"– no spend","⚠ add to Campaigns tab")))</f>
        <v/>
      </c>
      <c r="I1279" s="83" t="str">
        <f aca="false">IF(C1279="","",C1279*IF(Settings!$B$25=Settings!$C$6,1,IF(Settings!$B$25="USD",1/INDEX(Settings!$B$29:$B$40,MONTH(A1279)),INDEX(Settings!$B$29:$B$40,MONTH(A1279)))))</f>
        <v/>
      </c>
    </row>
    <row r="1280" customFormat="false" ht="15" hidden="false" customHeight="false" outlineLevel="0" collapsed="false">
      <c r="H1280" s="0" t="str">
        <f aca="false">IF(B1280="","",IF(COUNTIF(Campaigns!$A$7:$A$300,B1280)&gt;0,"✓",IF(N(C1280)=0,"– no spend","⚠ add to Campaigns tab")))</f>
        <v/>
      </c>
      <c r="I1280" s="83" t="str">
        <f aca="false">IF(C1280="","",C1280*IF(Settings!$B$25=Settings!$C$6,1,IF(Settings!$B$25="USD",1/INDEX(Settings!$B$29:$B$40,MONTH(A1280)),INDEX(Settings!$B$29:$B$40,MONTH(A1280)))))</f>
        <v/>
      </c>
    </row>
    <row r="1281" customFormat="false" ht="15" hidden="false" customHeight="false" outlineLevel="0" collapsed="false">
      <c r="H1281" s="0" t="str">
        <f aca="false">IF(B1281="","",IF(COUNTIF(Campaigns!$A$7:$A$300,B1281)&gt;0,"✓",IF(N(C1281)=0,"– no spend","⚠ add to Campaigns tab")))</f>
        <v/>
      </c>
      <c r="I1281" s="83" t="str">
        <f aca="false">IF(C1281="","",C1281*IF(Settings!$B$25=Settings!$C$6,1,IF(Settings!$B$25="USD",1/INDEX(Settings!$B$29:$B$40,MONTH(A1281)),INDEX(Settings!$B$29:$B$40,MONTH(A1281)))))</f>
        <v/>
      </c>
    </row>
    <row r="1282" customFormat="false" ht="15" hidden="false" customHeight="false" outlineLevel="0" collapsed="false">
      <c r="H1282" s="0" t="str">
        <f aca="false">IF(B1282="","",IF(COUNTIF(Campaigns!$A$7:$A$300,B1282)&gt;0,"✓",IF(N(C1282)=0,"– no spend","⚠ add to Campaigns tab")))</f>
        <v/>
      </c>
      <c r="I1282" s="83" t="str">
        <f aca="false">IF(C1282="","",C1282*IF(Settings!$B$25=Settings!$C$6,1,IF(Settings!$B$25="USD",1/INDEX(Settings!$B$29:$B$40,MONTH(A1282)),INDEX(Settings!$B$29:$B$40,MONTH(A1282)))))</f>
        <v/>
      </c>
    </row>
    <row r="1283" customFormat="false" ht="15" hidden="false" customHeight="false" outlineLevel="0" collapsed="false">
      <c r="H1283" s="0" t="str">
        <f aca="false">IF(B1283="","",IF(COUNTIF(Campaigns!$A$7:$A$300,B1283)&gt;0,"✓",IF(N(C1283)=0,"– no spend","⚠ add to Campaigns tab")))</f>
        <v/>
      </c>
      <c r="I1283" s="83" t="str">
        <f aca="false">IF(C1283="","",C1283*IF(Settings!$B$25=Settings!$C$6,1,IF(Settings!$B$25="USD",1/INDEX(Settings!$B$29:$B$40,MONTH(A1283)),INDEX(Settings!$B$29:$B$40,MONTH(A1283)))))</f>
        <v/>
      </c>
    </row>
    <row r="1284" customFormat="false" ht="15" hidden="false" customHeight="false" outlineLevel="0" collapsed="false">
      <c r="H1284" s="0" t="str">
        <f aca="false">IF(B1284="","",IF(COUNTIF(Campaigns!$A$7:$A$300,B1284)&gt;0,"✓",IF(N(C1284)=0,"– no spend","⚠ add to Campaigns tab")))</f>
        <v/>
      </c>
      <c r="I1284" s="83" t="str">
        <f aca="false">IF(C1284="","",C1284*IF(Settings!$B$25=Settings!$C$6,1,IF(Settings!$B$25="USD",1/INDEX(Settings!$B$29:$B$40,MONTH(A1284)),INDEX(Settings!$B$29:$B$40,MONTH(A1284)))))</f>
        <v/>
      </c>
    </row>
    <row r="1285" customFormat="false" ht="15" hidden="false" customHeight="false" outlineLevel="0" collapsed="false">
      <c r="H1285" s="0" t="str">
        <f aca="false">IF(B1285="","",IF(COUNTIF(Campaigns!$A$7:$A$300,B1285)&gt;0,"✓",IF(N(C1285)=0,"– no spend","⚠ add to Campaigns tab")))</f>
        <v/>
      </c>
      <c r="I1285" s="83" t="str">
        <f aca="false">IF(C1285="","",C1285*IF(Settings!$B$25=Settings!$C$6,1,IF(Settings!$B$25="USD",1/INDEX(Settings!$B$29:$B$40,MONTH(A1285)),INDEX(Settings!$B$29:$B$40,MONTH(A1285)))))</f>
        <v/>
      </c>
    </row>
    <row r="1286" customFormat="false" ht="15" hidden="false" customHeight="false" outlineLevel="0" collapsed="false">
      <c r="H1286" s="0" t="str">
        <f aca="false">IF(B1286="","",IF(COUNTIF(Campaigns!$A$7:$A$300,B1286)&gt;0,"✓",IF(N(C1286)=0,"– no spend","⚠ add to Campaigns tab")))</f>
        <v/>
      </c>
      <c r="I1286" s="83" t="str">
        <f aca="false">IF(C1286="","",C1286*IF(Settings!$B$25=Settings!$C$6,1,IF(Settings!$B$25="USD",1/INDEX(Settings!$B$29:$B$40,MONTH(A1286)),INDEX(Settings!$B$29:$B$40,MONTH(A1286)))))</f>
        <v/>
      </c>
    </row>
    <row r="1287" customFormat="false" ht="15" hidden="false" customHeight="false" outlineLevel="0" collapsed="false">
      <c r="H1287" s="0" t="str">
        <f aca="false">IF(B1287="","",IF(COUNTIF(Campaigns!$A$7:$A$300,B1287)&gt;0,"✓",IF(N(C1287)=0,"– no spend","⚠ add to Campaigns tab")))</f>
        <v/>
      </c>
      <c r="I1287" s="83" t="str">
        <f aca="false">IF(C1287="","",C1287*IF(Settings!$B$25=Settings!$C$6,1,IF(Settings!$B$25="USD",1/INDEX(Settings!$B$29:$B$40,MONTH(A1287)),INDEX(Settings!$B$29:$B$40,MONTH(A1287)))))</f>
        <v/>
      </c>
    </row>
    <row r="1288" customFormat="false" ht="15" hidden="false" customHeight="false" outlineLevel="0" collapsed="false">
      <c r="H1288" s="0" t="str">
        <f aca="false">IF(B1288="","",IF(COUNTIF(Campaigns!$A$7:$A$300,B1288)&gt;0,"✓",IF(N(C1288)=0,"– no spend","⚠ add to Campaigns tab")))</f>
        <v/>
      </c>
      <c r="I1288" s="83" t="str">
        <f aca="false">IF(C1288="","",C1288*IF(Settings!$B$25=Settings!$C$6,1,IF(Settings!$B$25="USD",1/INDEX(Settings!$B$29:$B$40,MONTH(A1288)),INDEX(Settings!$B$29:$B$40,MONTH(A1288)))))</f>
        <v/>
      </c>
    </row>
    <row r="1289" customFormat="false" ht="15" hidden="false" customHeight="false" outlineLevel="0" collapsed="false">
      <c r="H1289" s="0" t="str">
        <f aca="false">IF(B1289="","",IF(COUNTIF(Campaigns!$A$7:$A$300,B1289)&gt;0,"✓",IF(N(C1289)=0,"– no spend","⚠ add to Campaigns tab")))</f>
        <v/>
      </c>
      <c r="I1289" s="83" t="str">
        <f aca="false">IF(C1289="","",C1289*IF(Settings!$B$25=Settings!$C$6,1,IF(Settings!$B$25="USD",1/INDEX(Settings!$B$29:$B$40,MONTH(A1289)),INDEX(Settings!$B$29:$B$40,MONTH(A1289)))))</f>
        <v/>
      </c>
    </row>
    <row r="1290" customFormat="false" ht="15" hidden="false" customHeight="false" outlineLevel="0" collapsed="false">
      <c r="H1290" s="0" t="str">
        <f aca="false">IF(B1290="","",IF(COUNTIF(Campaigns!$A$7:$A$300,B1290)&gt;0,"✓",IF(N(C1290)=0,"– no spend","⚠ add to Campaigns tab")))</f>
        <v/>
      </c>
      <c r="I1290" s="83" t="str">
        <f aca="false">IF(C1290="","",C1290*IF(Settings!$B$25=Settings!$C$6,1,IF(Settings!$B$25="USD",1/INDEX(Settings!$B$29:$B$40,MONTH(A1290)),INDEX(Settings!$B$29:$B$40,MONTH(A1290)))))</f>
        <v/>
      </c>
    </row>
    <row r="1291" customFormat="false" ht="15" hidden="false" customHeight="false" outlineLevel="0" collapsed="false">
      <c r="H1291" s="0" t="str">
        <f aca="false">IF(B1291="","",IF(COUNTIF(Campaigns!$A$7:$A$300,B1291)&gt;0,"✓",IF(N(C1291)=0,"– no spend","⚠ add to Campaigns tab")))</f>
        <v/>
      </c>
      <c r="I1291" s="83" t="str">
        <f aca="false">IF(C1291="","",C1291*IF(Settings!$B$25=Settings!$C$6,1,IF(Settings!$B$25="USD",1/INDEX(Settings!$B$29:$B$40,MONTH(A1291)),INDEX(Settings!$B$29:$B$40,MONTH(A1291)))))</f>
        <v/>
      </c>
    </row>
    <row r="1292" customFormat="false" ht="15" hidden="false" customHeight="false" outlineLevel="0" collapsed="false">
      <c r="H1292" s="0" t="str">
        <f aca="false">IF(B1292="","",IF(COUNTIF(Campaigns!$A$7:$A$300,B1292)&gt;0,"✓",IF(N(C1292)=0,"– no spend","⚠ add to Campaigns tab")))</f>
        <v/>
      </c>
      <c r="I1292" s="83" t="str">
        <f aca="false">IF(C1292="","",C1292*IF(Settings!$B$25=Settings!$C$6,1,IF(Settings!$B$25="USD",1/INDEX(Settings!$B$29:$B$40,MONTH(A1292)),INDEX(Settings!$B$29:$B$40,MONTH(A1292)))))</f>
        <v/>
      </c>
    </row>
    <row r="1293" customFormat="false" ht="15" hidden="false" customHeight="false" outlineLevel="0" collapsed="false">
      <c r="H1293" s="0" t="str">
        <f aca="false">IF(B1293="","",IF(COUNTIF(Campaigns!$A$7:$A$300,B1293)&gt;0,"✓",IF(N(C1293)=0,"– no spend","⚠ add to Campaigns tab")))</f>
        <v/>
      </c>
      <c r="I1293" s="83" t="str">
        <f aca="false">IF(C1293="","",C1293*IF(Settings!$B$25=Settings!$C$6,1,IF(Settings!$B$25="USD",1/INDEX(Settings!$B$29:$B$40,MONTH(A1293)),INDEX(Settings!$B$29:$B$40,MONTH(A1293)))))</f>
        <v/>
      </c>
    </row>
    <row r="1294" customFormat="false" ht="15" hidden="false" customHeight="false" outlineLevel="0" collapsed="false">
      <c r="H1294" s="0" t="str">
        <f aca="false">IF(B1294="","",IF(COUNTIF(Campaigns!$A$7:$A$300,B1294)&gt;0,"✓",IF(N(C1294)=0,"– no spend","⚠ add to Campaigns tab")))</f>
        <v/>
      </c>
      <c r="I1294" s="83" t="str">
        <f aca="false">IF(C1294="","",C1294*IF(Settings!$B$25=Settings!$C$6,1,IF(Settings!$B$25="USD",1/INDEX(Settings!$B$29:$B$40,MONTH(A1294)),INDEX(Settings!$B$29:$B$40,MONTH(A1294)))))</f>
        <v/>
      </c>
    </row>
    <row r="1295" customFormat="false" ht="15" hidden="false" customHeight="false" outlineLevel="0" collapsed="false">
      <c r="H1295" s="0" t="str">
        <f aca="false">IF(B1295="","",IF(COUNTIF(Campaigns!$A$7:$A$300,B1295)&gt;0,"✓",IF(N(C1295)=0,"– no spend","⚠ add to Campaigns tab")))</f>
        <v/>
      </c>
      <c r="I1295" s="83" t="str">
        <f aca="false">IF(C1295="","",C1295*IF(Settings!$B$25=Settings!$C$6,1,IF(Settings!$B$25="USD",1/INDEX(Settings!$B$29:$B$40,MONTH(A1295)),INDEX(Settings!$B$29:$B$40,MONTH(A1295)))))</f>
        <v/>
      </c>
    </row>
    <row r="1296" customFormat="false" ht="15" hidden="false" customHeight="false" outlineLevel="0" collapsed="false">
      <c r="H1296" s="0" t="str">
        <f aca="false">IF(B1296="","",IF(COUNTIF(Campaigns!$A$7:$A$300,B1296)&gt;0,"✓",IF(N(C1296)=0,"– no spend","⚠ add to Campaigns tab")))</f>
        <v/>
      </c>
      <c r="I1296" s="83" t="str">
        <f aca="false">IF(C1296="","",C1296*IF(Settings!$B$25=Settings!$C$6,1,IF(Settings!$B$25="USD",1/INDEX(Settings!$B$29:$B$40,MONTH(A1296)),INDEX(Settings!$B$29:$B$40,MONTH(A1296)))))</f>
        <v/>
      </c>
    </row>
    <row r="1297" customFormat="false" ht="15" hidden="false" customHeight="false" outlineLevel="0" collapsed="false">
      <c r="H1297" s="0" t="str">
        <f aca="false">IF(B1297="","",IF(COUNTIF(Campaigns!$A$7:$A$300,B1297)&gt;0,"✓",IF(N(C1297)=0,"– no spend","⚠ add to Campaigns tab")))</f>
        <v/>
      </c>
      <c r="I1297" s="83" t="str">
        <f aca="false">IF(C1297="","",C1297*IF(Settings!$B$25=Settings!$C$6,1,IF(Settings!$B$25="USD",1/INDEX(Settings!$B$29:$B$40,MONTH(A1297)),INDEX(Settings!$B$29:$B$40,MONTH(A1297)))))</f>
        <v/>
      </c>
    </row>
    <row r="1298" customFormat="false" ht="15" hidden="false" customHeight="false" outlineLevel="0" collapsed="false">
      <c r="H1298" s="0" t="str">
        <f aca="false">IF(B1298="","",IF(COUNTIF(Campaigns!$A$7:$A$300,B1298)&gt;0,"✓",IF(N(C1298)=0,"– no spend","⚠ add to Campaigns tab")))</f>
        <v/>
      </c>
      <c r="I1298" s="83" t="str">
        <f aca="false">IF(C1298="","",C1298*IF(Settings!$B$25=Settings!$C$6,1,IF(Settings!$B$25="USD",1/INDEX(Settings!$B$29:$B$40,MONTH(A1298)),INDEX(Settings!$B$29:$B$40,MONTH(A1298)))))</f>
        <v/>
      </c>
    </row>
    <row r="1299" customFormat="false" ht="15" hidden="false" customHeight="false" outlineLevel="0" collapsed="false">
      <c r="H1299" s="0" t="str">
        <f aca="false">IF(B1299="","",IF(COUNTIF(Campaigns!$A$7:$A$300,B1299)&gt;0,"✓",IF(N(C1299)=0,"– no spend","⚠ add to Campaigns tab")))</f>
        <v/>
      </c>
      <c r="I1299" s="83" t="str">
        <f aca="false">IF(C1299="","",C1299*IF(Settings!$B$25=Settings!$C$6,1,IF(Settings!$B$25="USD",1/INDEX(Settings!$B$29:$B$40,MONTH(A1299)),INDEX(Settings!$B$29:$B$40,MONTH(A1299)))))</f>
        <v/>
      </c>
    </row>
    <row r="1300" customFormat="false" ht="15" hidden="false" customHeight="false" outlineLevel="0" collapsed="false">
      <c r="H1300" s="0" t="str">
        <f aca="false">IF(B1300="","",IF(COUNTIF(Campaigns!$A$7:$A$300,B1300)&gt;0,"✓",IF(N(C1300)=0,"– no spend","⚠ add to Campaigns tab")))</f>
        <v/>
      </c>
      <c r="I1300" s="83" t="str">
        <f aca="false">IF(C1300="","",C1300*IF(Settings!$B$25=Settings!$C$6,1,IF(Settings!$B$25="USD",1/INDEX(Settings!$B$29:$B$40,MONTH(A1300)),INDEX(Settings!$B$29:$B$40,MONTH(A1300)))))</f>
        <v/>
      </c>
    </row>
    <row r="1301" customFormat="false" ht="15" hidden="false" customHeight="false" outlineLevel="0" collapsed="false">
      <c r="H1301" s="0" t="str">
        <f aca="false">IF(B1301="","",IF(COUNTIF(Campaigns!$A$7:$A$300,B1301)&gt;0,"✓",IF(N(C1301)=0,"– no spend","⚠ add to Campaigns tab")))</f>
        <v/>
      </c>
      <c r="I1301" s="83" t="str">
        <f aca="false">IF(C1301="","",C1301*IF(Settings!$B$25=Settings!$C$6,1,IF(Settings!$B$25="USD",1/INDEX(Settings!$B$29:$B$40,MONTH(A1301)),INDEX(Settings!$B$29:$B$40,MONTH(A1301)))))</f>
        <v/>
      </c>
    </row>
    <row r="1302" customFormat="false" ht="15" hidden="false" customHeight="false" outlineLevel="0" collapsed="false">
      <c r="H1302" s="0" t="str">
        <f aca="false">IF(B1302="","",IF(COUNTIF(Campaigns!$A$7:$A$300,B1302)&gt;0,"✓",IF(N(C1302)=0,"– no spend","⚠ add to Campaigns tab")))</f>
        <v/>
      </c>
      <c r="I1302" s="83" t="str">
        <f aca="false">IF(C1302="","",C1302*IF(Settings!$B$25=Settings!$C$6,1,IF(Settings!$B$25="USD",1/INDEX(Settings!$B$29:$B$40,MONTH(A1302)),INDEX(Settings!$B$29:$B$40,MONTH(A1302)))))</f>
        <v/>
      </c>
    </row>
    <row r="1303" customFormat="false" ht="15" hidden="false" customHeight="false" outlineLevel="0" collapsed="false">
      <c r="H1303" s="0" t="str">
        <f aca="false">IF(B1303="","",IF(COUNTIF(Campaigns!$A$7:$A$300,B1303)&gt;0,"✓",IF(N(C1303)=0,"– no spend","⚠ add to Campaigns tab")))</f>
        <v/>
      </c>
      <c r="I1303" s="83" t="str">
        <f aca="false">IF(C1303="","",C1303*IF(Settings!$B$25=Settings!$C$6,1,IF(Settings!$B$25="USD",1/INDEX(Settings!$B$29:$B$40,MONTH(A1303)),INDEX(Settings!$B$29:$B$40,MONTH(A1303)))))</f>
        <v/>
      </c>
    </row>
    <row r="1304" customFormat="false" ht="15" hidden="false" customHeight="false" outlineLevel="0" collapsed="false">
      <c r="H1304" s="0" t="str">
        <f aca="false">IF(B1304="","",IF(COUNTIF(Campaigns!$A$7:$A$300,B1304)&gt;0,"✓",IF(N(C1304)=0,"– no spend","⚠ add to Campaigns tab")))</f>
        <v/>
      </c>
      <c r="I1304" s="83" t="str">
        <f aca="false">IF(C1304="","",C1304*IF(Settings!$B$25=Settings!$C$6,1,IF(Settings!$B$25="USD",1/INDEX(Settings!$B$29:$B$40,MONTH(A1304)),INDEX(Settings!$B$29:$B$40,MONTH(A1304)))))</f>
        <v/>
      </c>
    </row>
    <row r="1305" customFormat="false" ht="15" hidden="false" customHeight="false" outlineLevel="0" collapsed="false">
      <c r="H1305" s="0" t="str">
        <f aca="false">IF(B1305="","",IF(COUNTIF(Campaigns!$A$7:$A$300,B1305)&gt;0,"✓",IF(N(C1305)=0,"– no spend","⚠ add to Campaigns tab")))</f>
        <v/>
      </c>
      <c r="I1305" s="83" t="str">
        <f aca="false">IF(C1305="","",C1305*IF(Settings!$B$25=Settings!$C$6,1,IF(Settings!$B$25="USD",1/INDEX(Settings!$B$29:$B$40,MONTH(A1305)),INDEX(Settings!$B$29:$B$40,MONTH(A1305)))))</f>
        <v/>
      </c>
    </row>
    <row r="1306" customFormat="false" ht="15" hidden="false" customHeight="false" outlineLevel="0" collapsed="false">
      <c r="H1306" s="0" t="str">
        <f aca="false">IF(B1306="","",IF(COUNTIF(Campaigns!$A$7:$A$300,B1306)&gt;0,"✓",IF(N(C1306)=0,"– no spend","⚠ add to Campaigns tab")))</f>
        <v/>
      </c>
      <c r="I1306" s="83" t="str">
        <f aca="false">IF(C1306="","",C1306*IF(Settings!$B$25=Settings!$C$6,1,IF(Settings!$B$25="USD",1/INDEX(Settings!$B$29:$B$40,MONTH(A1306)),INDEX(Settings!$B$29:$B$40,MONTH(A1306)))))</f>
        <v/>
      </c>
    </row>
    <row r="1307" customFormat="false" ht="15" hidden="false" customHeight="false" outlineLevel="0" collapsed="false">
      <c r="H1307" s="0" t="str">
        <f aca="false">IF(B1307="","",IF(COUNTIF(Campaigns!$A$7:$A$300,B1307)&gt;0,"✓",IF(N(C1307)=0,"– no spend","⚠ add to Campaigns tab")))</f>
        <v/>
      </c>
      <c r="I1307" s="83" t="str">
        <f aca="false">IF(C1307="","",C1307*IF(Settings!$B$25=Settings!$C$6,1,IF(Settings!$B$25="USD",1/INDEX(Settings!$B$29:$B$40,MONTH(A1307)),INDEX(Settings!$B$29:$B$40,MONTH(A1307)))))</f>
        <v/>
      </c>
    </row>
    <row r="1308" customFormat="false" ht="15" hidden="false" customHeight="false" outlineLevel="0" collapsed="false">
      <c r="H1308" s="0" t="str">
        <f aca="false">IF(B1308="","",IF(COUNTIF(Campaigns!$A$7:$A$300,B1308)&gt;0,"✓",IF(N(C1308)=0,"– no spend","⚠ add to Campaigns tab")))</f>
        <v/>
      </c>
      <c r="I1308" s="83" t="str">
        <f aca="false">IF(C1308="","",C1308*IF(Settings!$B$25=Settings!$C$6,1,IF(Settings!$B$25="USD",1/INDEX(Settings!$B$29:$B$40,MONTH(A1308)),INDEX(Settings!$B$29:$B$40,MONTH(A1308)))))</f>
        <v/>
      </c>
    </row>
    <row r="1309" customFormat="false" ht="15" hidden="false" customHeight="false" outlineLevel="0" collapsed="false">
      <c r="H1309" s="0" t="str">
        <f aca="false">IF(B1309="","",IF(COUNTIF(Campaigns!$A$7:$A$300,B1309)&gt;0,"✓",IF(N(C1309)=0,"– no spend","⚠ add to Campaigns tab")))</f>
        <v/>
      </c>
      <c r="I1309" s="83" t="str">
        <f aca="false">IF(C1309="","",C1309*IF(Settings!$B$25=Settings!$C$6,1,IF(Settings!$B$25="USD",1/INDEX(Settings!$B$29:$B$40,MONTH(A1309)),INDEX(Settings!$B$29:$B$40,MONTH(A1309)))))</f>
        <v/>
      </c>
    </row>
    <row r="1310" customFormat="false" ht="15" hidden="false" customHeight="false" outlineLevel="0" collapsed="false">
      <c r="H1310" s="0" t="str">
        <f aca="false">IF(B1310="","",IF(COUNTIF(Campaigns!$A$7:$A$300,B1310)&gt;0,"✓",IF(N(C1310)=0,"– no spend","⚠ add to Campaigns tab")))</f>
        <v/>
      </c>
      <c r="I1310" s="83" t="str">
        <f aca="false">IF(C1310="","",C1310*IF(Settings!$B$25=Settings!$C$6,1,IF(Settings!$B$25="USD",1/INDEX(Settings!$B$29:$B$40,MONTH(A1310)),INDEX(Settings!$B$29:$B$40,MONTH(A1310)))))</f>
        <v/>
      </c>
    </row>
    <row r="1311" customFormat="false" ht="15" hidden="false" customHeight="false" outlineLevel="0" collapsed="false">
      <c r="H1311" s="0" t="str">
        <f aca="false">IF(B1311="","",IF(COUNTIF(Campaigns!$A$7:$A$300,B1311)&gt;0,"✓",IF(N(C1311)=0,"– no spend","⚠ add to Campaigns tab")))</f>
        <v/>
      </c>
      <c r="I1311" s="83" t="str">
        <f aca="false">IF(C1311="","",C1311*IF(Settings!$B$25=Settings!$C$6,1,IF(Settings!$B$25="USD",1/INDEX(Settings!$B$29:$B$40,MONTH(A1311)),INDEX(Settings!$B$29:$B$40,MONTH(A1311)))))</f>
        <v/>
      </c>
    </row>
    <row r="1312" customFormat="false" ht="15" hidden="false" customHeight="false" outlineLevel="0" collapsed="false">
      <c r="H1312" s="0" t="str">
        <f aca="false">IF(B1312="","",IF(COUNTIF(Campaigns!$A$7:$A$300,B1312)&gt;0,"✓",IF(N(C1312)=0,"– no spend","⚠ add to Campaigns tab")))</f>
        <v/>
      </c>
      <c r="I1312" s="83" t="str">
        <f aca="false">IF(C1312="","",C1312*IF(Settings!$B$25=Settings!$C$6,1,IF(Settings!$B$25="USD",1/INDEX(Settings!$B$29:$B$40,MONTH(A1312)),INDEX(Settings!$B$29:$B$40,MONTH(A1312)))))</f>
        <v/>
      </c>
    </row>
    <row r="1313" customFormat="false" ht="15" hidden="false" customHeight="false" outlineLevel="0" collapsed="false">
      <c r="H1313" s="0" t="str">
        <f aca="false">IF(B1313="","",IF(COUNTIF(Campaigns!$A$7:$A$300,B1313)&gt;0,"✓",IF(N(C1313)=0,"– no spend","⚠ add to Campaigns tab")))</f>
        <v/>
      </c>
      <c r="I1313" s="83" t="str">
        <f aca="false">IF(C1313="","",C1313*IF(Settings!$B$25=Settings!$C$6,1,IF(Settings!$B$25="USD",1/INDEX(Settings!$B$29:$B$40,MONTH(A1313)),INDEX(Settings!$B$29:$B$40,MONTH(A1313)))))</f>
        <v/>
      </c>
    </row>
    <row r="1314" customFormat="false" ht="15" hidden="false" customHeight="false" outlineLevel="0" collapsed="false">
      <c r="H1314" s="0" t="str">
        <f aca="false">IF(B1314="","",IF(COUNTIF(Campaigns!$A$7:$A$300,B1314)&gt;0,"✓",IF(N(C1314)=0,"– no spend","⚠ add to Campaigns tab")))</f>
        <v/>
      </c>
      <c r="I1314" s="83" t="str">
        <f aca="false">IF(C1314="","",C1314*IF(Settings!$B$25=Settings!$C$6,1,IF(Settings!$B$25="USD",1/INDEX(Settings!$B$29:$B$40,MONTH(A1314)),INDEX(Settings!$B$29:$B$40,MONTH(A1314)))))</f>
        <v/>
      </c>
    </row>
    <row r="1315" customFormat="false" ht="15" hidden="false" customHeight="false" outlineLevel="0" collapsed="false">
      <c r="H1315" s="0" t="str">
        <f aca="false">IF(B1315="","",IF(COUNTIF(Campaigns!$A$7:$A$300,B1315)&gt;0,"✓",IF(N(C1315)=0,"– no spend","⚠ add to Campaigns tab")))</f>
        <v/>
      </c>
      <c r="I1315" s="83" t="str">
        <f aca="false">IF(C1315="","",C1315*IF(Settings!$B$25=Settings!$C$6,1,IF(Settings!$B$25="USD",1/INDEX(Settings!$B$29:$B$40,MONTH(A1315)),INDEX(Settings!$B$29:$B$40,MONTH(A1315)))))</f>
        <v/>
      </c>
    </row>
    <row r="1316" customFormat="false" ht="15" hidden="false" customHeight="false" outlineLevel="0" collapsed="false">
      <c r="H1316" s="0" t="str">
        <f aca="false">IF(B1316="","",IF(COUNTIF(Campaigns!$A$7:$A$300,B1316)&gt;0,"✓",IF(N(C1316)=0,"– no spend","⚠ add to Campaigns tab")))</f>
        <v/>
      </c>
      <c r="I1316" s="83" t="str">
        <f aca="false">IF(C1316="","",C1316*IF(Settings!$B$25=Settings!$C$6,1,IF(Settings!$B$25="USD",1/INDEX(Settings!$B$29:$B$40,MONTH(A1316)),INDEX(Settings!$B$29:$B$40,MONTH(A1316)))))</f>
        <v/>
      </c>
    </row>
    <row r="1317" customFormat="false" ht="15" hidden="false" customHeight="false" outlineLevel="0" collapsed="false">
      <c r="H1317" s="0" t="str">
        <f aca="false">IF(B1317="","",IF(COUNTIF(Campaigns!$A$7:$A$300,B1317)&gt;0,"✓",IF(N(C1317)=0,"– no spend","⚠ add to Campaigns tab")))</f>
        <v/>
      </c>
      <c r="I1317" s="83" t="str">
        <f aca="false">IF(C1317="","",C1317*IF(Settings!$B$25=Settings!$C$6,1,IF(Settings!$B$25="USD",1/INDEX(Settings!$B$29:$B$40,MONTH(A1317)),INDEX(Settings!$B$29:$B$40,MONTH(A1317)))))</f>
        <v/>
      </c>
    </row>
    <row r="1318" customFormat="false" ht="15" hidden="false" customHeight="false" outlineLevel="0" collapsed="false">
      <c r="H1318" s="0" t="str">
        <f aca="false">IF(B1318="","",IF(COUNTIF(Campaigns!$A$7:$A$300,B1318)&gt;0,"✓",IF(N(C1318)=0,"– no spend","⚠ add to Campaigns tab")))</f>
        <v/>
      </c>
      <c r="I1318" s="83" t="str">
        <f aca="false">IF(C1318="","",C1318*IF(Settings!$B$25=Settings!$C$6,1,IF(Settings!$B$25="USD",1/INDEX(Settings!$B$29:$B$40,MONTH(A1318)),INDEX(Settings!$B$29:$B$40,MONTH(A1318)))))</f>
        <v/>
      </c>
    </row>
    <row r="1319" customFormat="false" ht="15" hidden="false" customHeight="false" outlineLevel="0" collapsed="false">
      <c r="H1319" s="0" t="str">
        <f aca="false">IF(B1319="","",IF(COUNTIF(Campaigns!$A$7:$A$300,B1319)&gt;0,"✓",IF(N(C1319)=0,"– no spend","⚠ add to Campaigns tab")))</f>
        <v/>
      </c>
      <c r="I1319" s="83" t="str">
        <f aca="false">IF(C1319="","",C1319*IF(Settings!$B$25=Settings!$C$6,1,IF(Settings!$B$25="USD",1/INDEX(Settings!$B$29:$B$40,MONTH(A1319)),INDEX(Settings!$B$29:$B$40,MONTH(A1319)))))</f>
        <v/>
      </c>
    </row>
    <row r="1320" customFormat="false" ht="15" hidden="false" customHeight="false" outlineLevel="0" collapsed="false">
      <c r="H1320" s="0" t="str">
        <f aca="false">IF(B1320="","",IF(COUNTIF(Campaigns!$A$7:$A$300,B1320)&gt;0,"✓",IF(N(C1320)=0,"– no spend","⚠ add to Campaigns tab")))</f>
        <v/>
      </c>
      <c r="I1320" s="83" t="str">
        <f aca="false">IF(C1320="","",C1320*IF(Settings!$B$25=Settings!$C$6,1,IF(Settings!$B$25="USD",1/INDEX(Settings!$B$29:$B$40,MONTH(A1320)),INDEX(Settings!$B$29:$B$40,MONTH(A1320)))))</f>
        <v/>
      </c>
    </row>
    <row r="1321" customFormat="false" ht="15" hidden="false" customHeight="false" outlineLevel="0" collapsed="false">
      <c r="H1321" s="0" t="str">
        <f aca="false">IF(B1321="","",IF(COUNTIF(Campaigns!$A$7:$A$300,B1321)&gt;0,"✓",IF(N(C1321)=0,"– no spend","⚠ add to Campaigns tab")))</f>
        <v/>
      </c>
      <c r="I1321" s="83" t="str">
        <f aca="false">IF(C1321="","",C1321*IF(Settings!$B$25=Settings!$C$6,1,IF(Settings!$B$25="USD",1/INDEX(Settings!$B$29:$B$40,MONTH(A1321)),INDEX(Settings!$B$29:$B$40,MONTH(A1321)))))</f>
        <v/>
      </c>
    </row>
    <row r="1322" customFormat="false" ht="15" hidden="false" customHeight="false" outlineLevel="0" collapsed="false">
      <c r="H1322" s="0" t="str">
        <f aca="false">IF(B1322="","",IF(COUNTIF(Campaigns!$A$7:$A$300,B1322)&gt;0,"✓",IF(N(C1322)=0,"– no spend","⚠ add to Campaigns tab")))</f>
        <v/>
      </c>
      <c r="I1322" s="83" t="str">
        <f aca="false">IF(C1322="","",C1322*IF(Settings!$B$25=Settings!$C$6,1,IF(Settings!$B$25="USD",1/INDEX(Settings!$B$29:$B$40,MONTH(A1322)),INDEX(Settings!$B$29:$B$40,MONTH(A1322)))))</f>
        <v/>
      </c>
    </row>
    <row r="1323" customFormat="false" ht="15" hidden="false" customHeight="false" outlineLevel="0" collapsed="false">
      <c r="H1323" s="0" t="str">
        <f aca="false">IF(B1323="","",IF(COUNTIF(Campaigns!$A$7:$A$300,B1323)&gt;0,"✓",IF(N(C1323)=0,"– no spend","⚠ add to Campaigns tab")))</f>
        <v/>
      </c>
      <c r="I1323" s="83" t="str">
        <f aca="false">IF(C1323="","",C1323*IF(Settings!$B$25=Settings!$C$6,1,IF(Settings!$B$25="USD",1/INDEX(Settings!$B$29:$B$40,MONTH(A1323)),INDEX(Settings!$B$29:$B$40,MONTH(A1323)))))</f>
        <v/>
      </c>
    </row>
    <row r="1324" customFormat="false" ht="15" hidden="false" customHeight="false" outlineLevel="0" collapsed="false">
      <c r="H1324" s="0" t="str">
        <f aca="false">IF(B1324="","",IF(COUNTIF(Campaigns!$A$7:$A$300,B1324)&gt;0,"✓",IF(N(C1324)=0,"– no spend","⚠ add to Campaigns tab")))</f>
        <v/>
      </c>
      <c r="I1324" s="83" t="str">
        <f aca="false">IF(C1324="","",C1324*IF(Settings!$B$25=Settings!$C$6,1,IF(Settings!$B$25="USD",1/INDEX(Settings!$B$29:$B$40,MONTH(A1324)),INDEX(Settings!$B$29:$B$40,MONTH(A1324)))))</f>
        <v/>
      </c>
    </row>
    <row r="1325" customFormat="false" ht="15" hidden="false" customHeight="false" outlineLevel="0" collapsed="false">
      <c r="H1325" s="0" t="str">
        <f aca="false">IF(B1325="","",IF(COUNTIF(Campaigns!$A$7:$A$300,B1325)&gt;0,"✓",IF(N(C1325)=0,"– no spend","⚠ add to Campaigns tab")))</f>
        <v/>
      </c>
      <c r="I1325" s="83" t="str">
        <f aca="false">IF(C1325="","",C1325*IF(Settings!$B$25=Settings!$C$6,1,IF(Settings!$B$25="USD",1/INDEX(Settings!$B$29:$B$40,MONTH(A1325)),INDEX(Settings!$B$29:$B$40,MONTH(A1325)))))</f>
        <v/>
      </c>
    </row>
    <row r="1326" customFormat="false" ht="15" hidden="false" customHeight="false" outlineLevel="0" collapsed="false">
      <c r="H1326" s="0" t="str">
        <f aca="false">IF(B1326="","",IF(COUNTIF(Campaigns!$A$7:$A$300,B1326)&gt;0,"✓",IF(N(C1326)=0,"– no spend","⚠ add to Campaigns tab")))</f>
        <v/>
      </c>
      <c r="I1326" s="83" t="str">
        <f aca="false">IF(C1326="","",C1326*IF(Settings!$B$25=Settings!$C$6,1,IF(Settings!$B$25="USD",1/INDEX(Settings!$B$29:$B$40,MONTH(A1326)),INDEX(Settings!$B$29:$B$40,MONTH(A1326)))))</f>
        <v/>
      </c>
    </row>
    <row r="1327" customFormat="false" ht="15" hidden="false" customHeight="false" outlineLevel="0" collapsed="false">
      <c r="H1327" s="0" t="str">
        <f aca="false">IF(B1327="","",IF(COUNTIF(Campaigns!$A$7:$A$300,B1327)&gt;0,"✓",IF(N(C1327)=0,"– no spend","⚠ add to Campaigns tab")))</f>
        <v/>
      </c>
      <c r="I1327" s="83" t="str">
        <f aca="false">IF(C1327="","",C1327*IF(Settings!$B$25=Settings!$C$6,1,IF(Settings!$B$25="USD",1/INDEX(Settings!$B$29:$B$40,MONTH(A1327)),INDEX(Settings!$B$29:$B$40,MONTH(A1327)))))</f>
        <v/>
      </c>
    </row>
    <row r="1328" customFormat="false" ht="15" hidden="false" customHeight="false" outlineLevel="0" collapsed="false">
      <c r="H1328" s="0" t="str">
        <f aca="false">IF(B1328="","",IF(COUNTIF(Campaigns!$A$7:$A$300,B1328)&gt;0,"✓",IF(N(C1328)=0,"– no spend","⚠ add to Campaigns tab")))</f>
        <v/>
      </c>
      <c r="I1328" s="83" t="str">
        <f aca="false">IF(C1328="","",C1328*IF(Settings!$B$25=Settings!$C$6,1,IF(Settings!$B$25="USD",1/INDEX(Settings!$B$29:$B$40,MONTH(A1328)),INDEX(Settings!$B$29:$B$40,MONTH(A1328)))))</f>
        <v/>
      </c>
    </row>
    <row r="1329" customFormat="false" ht="15" hidden="false" customHeight="false" outlineLevel="0" collapsed="false">
      <c r="H1329" s="0" t="str">
        <f aca="false">IF(B1329="","",IF(COUNTIF(Campaigns!$A$7:$A$300,B1329)&gt;0,"✓",IF(N(C1329)=0,"– no spend","⚠ add to Campaigns tab")))</f>
        <v/>
      </c>
      <c r="I1329" s="83" t="str">
        <f aca="false">IF(C1329="","",C1329*IF(Settings!$B$25=Settings!$C$6,1,IF(Settings!$B$25="USD",1/INDEX(Settings!$B$29:$B$40,MONTH(A1329)),INDEX(Settings!$B$29:$B$40,MONTH(A1329)))))</f>
        <v/>
      </c>
    </row>
    <row r="1330" customFormat="false" ht="15" hidden="false" customHeight="false" outlineLevel="0" collapsed="false">
      <c r="H1330" s="0" t="str">
        <f aca="false">IF(B1330="","",IF(COUNTIF(Campaigns!$A$7:$A$300,B1330)&gt;0,"✓",IF(N(C1330)=0,"– no spend","⚠ add to Campaigns tab")))</f>
        <v/>
      </c>
      <c r="I1330" s="83" t="str">
        <f aca="false">IF(C1330="","",C1330*IF(Settings!$B$25=Settings!$C$6,1,IF(Settings!$B$25="USD",1/INDEX(Settings!$B$29:$B$40,MONTH(A1330)),INDEX(Settings!$B$29:$B$40,MONTH(A1330)))))</f>
        <v/>
      </c>
    </row>
    <row r="1331" customFormat="false" ht="15" hidden="false" customHeight="false" outlineLevel="0" collapsed="false">
      <c r="H1331" s="0" t="str">
        <f aca="false">IF(B1331="","",IF(COUNTIF(Campaigns!$A$7:$A$300,B1331)&gt;0,"✓",IF(N(C1331)=0,"– no spend","⚠ add to Campaigns tab")))</f>
        <v/>
      </c>
      <c r="I1331" s="83" t="str">
        <f aca="false">IF(C1331="","",C1331*IF(Settings!$B$25=Settings!$C$6,1,IF(Settings!$B$25="USD",1/INDEX(Settings!$B$29:$B$40,MONTH(A1331)),INDEX(Settings!$B$29:$B$40,MONTH(A1331)))))</f>
        <v/>
      </c>
    </row>
    <row r="1332" customFormat="false" ht="15" hidden="false" customHeight="false" outlineLevel="0" collapsed="false">
      <c r="H1332" s="0" t="str">
        <f aca="false">IF(B1332="","",IF(COUNTIF(Campaigns!$A$7:$A$300,B1332)&gt;0,"✓",IF(N(C1332)=0,"– no spend","⚠ add to Campaigns tab")))</f>
        <v/>
      </c>
      <c r="I1332" s="83" t="str">
        <f aca="false">IF(C1332="","",C1332*IF(Settings!$B$25=Settings!$C$6,1,IF(Settings!$B$25="USD",1/INDEX(Settings!$B$29:$B$40,MONTH(A1332)),INDEX(Settings!$B$29:$B$40,MONTH(A1332)))))</f>
        <v/>
      </c>
    </row>
    <row r="1333" customFormat="false" ht="15" hidden="false" customHeight="false" outlineLevel="0" collapsed="false">
      <c r="H1333" s="0" t="str">
        <f aca="false">IF(B1333="","",IF(COUNTIF(Campaigns!$A$7:$A$300,B1333)&gt;0,"✓",IF(N(C1333)=0,"– no spend","⚠ add to Campaigns tab")))</f>
        <v/>
      </c>
      <c r="I1333" s="83" t="str">
        <f aca="false">IF(C1333="","",C1333*IF(Settings!$B$25=Settings!$C$6,1,IF(Settings!$B$25="USD",1/INDEX(Settings!$B$29:$B$40,MONTH(A1333)),INDEX(Settings!$B$29:$B$40,MONTH(A1333)))))</f>
        <v/>
      </c>
    </row>
    <row r="1334" customFormat="false" ht="15" hidden="false" customHeight="false" outlineLevel="0" collapsed="false">
      <c r="H1334" s="0" t="str">
        <f aca="false">IF(B1334="","",IF(COUNTIF(Campaigns!$A$7:$A$300,B1334)&gt;0,"✓",IF(N(C1334)=0,"– no spend","⚠ add to Campaigns tab")))</f>
        <v/>
      </c>
      <c r="I1334" s="83" t="str">
        <f aca="false">IF(C1334="","",C1334*IF(Settings!$B$25=Settings!$C$6,1,IF(Settings!$B$25="USD",1/INDEX(Settings!$B$29:$B$40,MONTH(A1334)),INDEX(Settings!$B$29:$B$40,MONTH(A1334)))))</f>
        <v/>
      </c>
    </row>
    <row r="1335" customFormat="false" ht="15" hidden="false" customHeight="false" outlineLevel="0" collapsed="false">
      <c r="H1335" s="0" t="str">
        <f aca="false">IF(B1335="","",IF(COUNTIF(Campaigns!$A$7:$A$300,B1335)&gt;0,"✓",IF(N(C1335)=0,"– no spend","⚠ add to Campaigns tab")))</f>
        <v/>
      </c>
      <c r="I1335" s="83" t="str">
        <f aca="false">IF(C1335="","",C1335*IF(Settings!$B$25=Settings!$C$6,1,IF(Settings!$B$25="USD",1/INDEX(Settings!$B$29:$B$40,MONTH(A1335)),INDEX(Settings!$B$29:$B$40,MONTH(A1335)))))</f>
        <v/>
      </c>
    </row>
    <row r="1336" customFormat="false" ht="15" hidden="false" customHeight="false" outlineLevel="0" collapsed="false">
      <c r="H1336" s="0" t="str">
        <f aca="false">IF(B1336="","",IF(COUNTIF(Campaigns!$A$7:$A$300,B1336)&gt;0,"✓",IF(N(C1336)=0,"– no spend","⚠ add to Campaigns tab")))</f>
        <v/>
      </c>
      <c r="I1336" s="83" t="str">
        <f aca="false">IF(C1336="","",C1336*IF(Settings!$B$25=Settings!$C$6,1,IF(Settings!$B$25="USD",1/INDEX(Settings!$B$29:$B$40,MONTH(A1336)),INDEX(Settings!$B$29:$B$40,MONTH(A1336)))))</f>
        <v/>
      </c>
    </row>
    <row r="1337" customFormat="false" ht="15" hidden="false" customHeight="false" outlineLevel="0" collapsed="false">
      <c r="H1337" s="0" t="str">
        <f aca="false">IF(B1337="","",IF(COUNTIF(Campaigns!$A$7:$A$300,B1337)&gt;0,"✓",IF(N(C1337)=0,"– no spend","⚠ add to Campaigns tab")))</f>
        <v/>
      </c>
      <c r="I1337" s="83" t="str">
        <f aca="false">IF(C1337="","",C1337*IF(Settings!$B$25=Settings!$C$6,1,IF(Settings!$B$25="USD",1/INDEX(Settings!$B$29:$B$40,MONTH(A1337)),INDEX(Settings!$B$29:$B$40,MONTH(A1337)))))</f>
        <v/>
      </c>
    </row>
    <row r="1338" customFormat="false" ht="15" hidden="false" customHeight="false" outlineLevel="0" collapsed="false">
      <c r="H1338" s="0" t="str">
        <f aca="false">IF(B1338="","",IF(COUNTIF(Campaigns!$A$7:$A$300,B1338)&gt;0,"✓",IF(N(C1338)=0,"– no spend","⚠ add to Campaigns tab")))</f>
        <v/>
      </c>
      <c r="I1338" s="83" t="str">
        <f aca="false">IF(C1338="","",C1338*IF(Settings!$B$25=Settings!$C$6,1,IF(Settings!$B$25="USD",1/INDEX(Settings!$B$29:$B$40,MONTH(A1338)),INDEX(Settings!$B$29:$B$40,MONTH(A1338)))))</f>
        <v/>
      </c>
    </row>
    <row r="1339" customFormat="false" ht="15" hidden="false" customHeight="false" outlineLevel="0" collapsed="false">
      <c r="H1339" s="0" t="str">
        <f aca="false">IF(B1339="","",IF(COUNTIF(Campaigns!$A$7:$A$300,B1339)&gt;0,"✓",IF(N(C1339)=0,"– no spend","⚠ add to Campaigns tab")))</f>
        <v/>
      </c>
      <c r="I1339" s="83" t="str">
        <f aca="false">IF(C1339="","",C1339*IF(Settings!$B$25=Settings!$C$6,1,IF(Settings!$B$25="USD",1/INDEX(Settings!$B$29:$B$40,MONTH(A1339)),INDEX(Settings!$B$29:$B$40,MONTH(A1339)))))</f>
        <v/>
      </c>
    </row>
    <row r="1340" customFormat="false" ht="15" hidden="false" customHeight="false" outlineLevel="0" collapsed="false">
      <c r="H1340" s="0" t="str">
        <f aca="false">IF(B1340="","",IF(COUNTIF(Campaigns!$A$7:$A$300,B1340)&gt;0,"✓",IF(N(C1340)=0,"– no spend","⚠ add to Campaigns tab")))</f>
        <v/>
      </c>
      <c r="I1340" s="83" t="str">
        <f aca="false">IF(C1340="","",C1340*IF(Settings!$B$25=Settings!$C$6,1,IF(Settings!$B$25="USD",1/INDEX(Settings!$B$29:$B$40,MONTH(A1340)),INDEX(Settings!$B$29:$B$40,MONTH(A1340)))))</f>
        <v/>
      </c>
    </row>
    <row r="1341" customFormat="false" ht="15" hidden="false" customHeight="false" outlineLevel="0" collapsed="false">
      <c r="H1341" s="0" t="str">
        <f aca="false">IF(B1341="","",IF(COUNTIF(Campaigns!$A$7:$A$300,B1341)&gt;0,"✓",IF(N(C1341)=0,"– no spend","⚠ add to Campaigns tab")))</f>
        <v/>
      </c>
      <c r="I1341" s="83" t="str">
        <f aca="false">IF(C1341="","",C1341*IF(Settings!$B$25=Settings!$C$6,1,IF(Settings!$B$25="USD",1/INDEX(Settings!$B$29:$B$40,MONTH(A1341)),INDEX(Settings!$B$29:$B$40,MONTH(A1341)))))</f>
        <v/>
      </c>
    </row>
    <row r="1342" customFormat="false" ht="15" hidden="false" customHeight="false" outlineLevel="0" collapsed="false">
      <c r="H1342" s="0" t="str">
        <f aca="false">IF(B1342="","",IF(COUNTIF(Campaigns!$A$7:$A$300,B1342)&gt;0,"✓",IF(N(C1342)=0,"– no spend","⚠ add to Campaigns tab")))</f>
        <v/>
      </c>
      <c r="I1342" s="83" t="str">
        <f aca="false">IF(C1342="","",C1342*IF(Settings!$B$25=Settings!$C$6,1,IF(Settings!$B$25="USD",1/INDEX(Settings!$B$29:$B$40,MONTH(A1342)),INDEX(Settings!$B$29:$B$40,MONTH(A1342)))))</f>
        <v/>
      </c>
    </row>
    <row r="1343" customFormat="false" ht="15" hidden="false" customHeight="false" outlineLevel="0" collapsed="false">
      <c r="H1343" s="0" t="str">
        <f aca="false">IF(B1343="","",IF(COUNTIF(Campaigns!$A$7:$A$300,B1343)&gt;0,"✓",IF(N(C1343)=0,"– no spend","⚠ add to Campaigns tab")))</f>
        <v/>
      </c>
      <c r="I1343" s="83" t="str">
        <f aca="false">IF(C1343="","",C1343*IF(Settings!$B$25=Settings!$C$6,1,IF(Settings!$B$25="USD",1/INDEX(Settings!$B$29:$B$40,MONTH(A1343)),INDEX(Settings!$B$29:$B$40,MONTH(A1343)))))</f>
        <v/>
      </c>
    </row>
    <row r="1344" customFormat="false" ht="15" hidden="false" customHeight="false" outlineLevel="0" collapsed="false">
      <c r="H1344" s="0" t="str">
        <f aca="false">IF(B1344="","",IF(COUNTIF(Campaigns!$A$7:$A$300,B1344)&gt;0,"✓",IF(N(C1344)=0,"– no spend","⚠ add to Campaigns tab")))</f>
        <v/>
      </c>
      <c r="I1344" s="83" t="str">
        <f aca="false">IF(C1344="","",C1344*IF(Settings!$B$25=Settings!$C$6,1,IF(Settings!$B$25="USD",1/INDEX(Settings!$B$29:$B$40,MONTH(A1344)),INDEX(Settings!$B$29:$B$40,MONTH(A1344)))))</f>
        <v/>
      </c>
    </row>
    <row r="1345" customFormat="false" ht="15" hidden="false" customHeight="false" outlineLevel="0" collapsed="false">
      <c r="H1345" s="0" t="str">
        <f aca="false">IF(B1345="","",IF(COUNTIF(Campaigns!$A$7:$A$300,B1345)&gt;0,"✓",IF(N(C1345)=0,"– no spend","⚠ add to Campaigns tab")))</f>
        <v/>
      </c>
      <c r="I1345" s="83" t="str">
        <f aca="false">IF(C1345="","",C1345*IF(Settings!$B$25=Settings!$C$6,1,IF(Settings!$B$25="USD",1/INDEX(Settings!$B$29:$B$40,MONTH(A1345)),INDEX(Settings!$B$29:$B$40,MONTH(A1345)))))</f>
        <v/>
      </c>
    </row>
    <row r="1346" customFormat="false" ht="15" hidden="false" customHeight="false" outlineLevel="0" collapsed="false">
      <c r="H1346" s="0" t="str">
        <f aca="false">IF(B1346="","",IF(COUNTIF(Campaigns!$A$7:$A$300,B1346)&gt;0,"✓",IF(N(C1346)=0,"– no spend","⚠ add to Campaigns tab")))</f>
        <v/>
      </c>
      <c r="I1346" s="83" t="str">
        <f aca="false">IF(C1346="","",C1346*IF(Settings!$B$25=Settings!$C$6,1,IF(Settings!$B$25="USD",1/INDEX(Settings!$B$29:$B$40,MONTH(A1346)),INDEX(Settings!$B$29:$B$40,MONTH(A1346)))))</f>
        <v/>
      </c>
    </row>
    <row r="1347" customFormat="false" ht="15" hidden="false" customHeight="false" outlineLevel="0" collapsed="false">
      <c r="H1347" s="0" t="str">
        <f aca="false">IF(B1347="","",IF(COUNTIF(Campaigns!$A$7:$A$300,B1347)&gt;0,"✓",IF(N(C1347)=0,"– no spend","⚠ add to Campaigns tab")))</f>
        <v/>
      </c>
      <c r="I1347" s="83" t="str">
        <f aca="false">IF(C1347="","",C1347*IF(Settings!$B$25=Settings!$C$6,1,IF(Settings!$B$25="USD",1/INDEX(Settings!$B$29:$B$40,MONTH(A1347)),INDEX(Settings!$B$29:$B$40,MONTH(A1347)))))</f>
        <v/>
      </c>
    </row>
    <row r="1348" customFormat="false" ht="15" hidden="false" customHeight="false" outlineLevel="0" collapsed="false">
      <c r="H1348" s="0" t="str">
        <f aca="false">IF(B1348="","",IF(COUNTIF(Campaigns!$A$7:$A$300,B1348)&gt;0,"✓",IF(N(C1348)=0,"– no spend","⚠ add to Campaigns tab")))</f>
        <v/>
      </c>
      <c r="I1348" s="83" t="str">
        <f aca="false">IF(C1348="","",C1348*IF(Settings!$B$25=Settings!$C$6,1,IF(Settings!$B$25="USD",1/INDEX(Settings!$B$29:$B$40,MONTH(A1348)),INDEX(Settings!$B$29:$B$40,MONTH(A1348)))))</f>
        <v/>
      </c>
    </row>
    <row r="1349" customFormat="false" ht="15" hidden="false" customHeight="false" outlineLevel="0" collapsed="false">
      <c r="H1349" s="0" t="str">
        <f aca="false">IF(B1349="","",IF(COUNTIF(Campaigns!$A$7:$A$300,B1349)&gt;0,"✓",IF(N(C1349)=0,"– no spend","⚠ add to Campaigns tab")))</f>
        <v/>
      </c>
      <c r="I1349" s="83" t="str">
        <f aca="false">IF(C1349="","",C1349*IF(Settings!$B$25=Settings!$C$6,1,IF(Settings!$B$25="USD",1/INDEX(Settings!$B$29:$B$40,MONTH(A1349)),INDEX(Settings!$B$29:$B$40,MONTH(A1349)))))</f>
        <v/>
      </c>
    </row>
    <row r="1350" customFormat="false" ht="15" hidden="false" customHeight="false" outlineLevel="0" collapsed="false">
      <c r="H1350" s="0" t="str">
        <f aca="false">IF(B1350="","",IF(COUNTIF(Campaigns!$A$7:$A$300,B1350)&gt;0,"✓",IF(N(C1350)=0,"– no spend","⚠ add to Campaigns tab")))</f>
        <v/>
      </c>
      <c r="I1350" s="83" t="str">
        <f aca="false">IF(C1350="","",C1350*IF(Settings!$B$25=Settings!$C$6,1,IF(Settings!$B$25="USD",1/INDEX(Settings!$B$29:$B$40,MONTH(A1350)),INDEX(Settings!$B$29:$B$40,MONTH(A1350)))))</f>
        <v/>
      </c>
    </row>
    <row r="1351" customFormat="false" ht="15" hidden="false" customHeight="false" outlineLevel="0" collapsed="false">
      <c r="H1351" s="0" t="str">
        <f aca="false">IF(B1351="","",IF(COUNTIF(Campaigns!$A$7:$A$300,B1351)&gt;0,"✓",IF(N(C1351)=0,"– no spend","⚠ add to Campaigns tab")))</f>
        <v/>
      </c>
      <c r="I1351" s="83" t="str">
        <f aca="false">IF(C1351="","",C1351*IF(Settings!$B$25=Settings!$C$6,1,IF(Settings!$B$25="USD",1/INDEX(Settings!$B$29:$B$40,MONTH(A1351)),INDEX(Settings!$B$29:$B$40,MONTH(A1351)))))</f>
        <v/>
      </c>
    </row>
    <row r="1352" customFormat="false" ht="15" hidden="false" customHeight="false" outlineLevel="0" collapsed="false">
      <c r="H1352" s="0" t="str">
        <f aca="false">IF(B1352="","",IF(COUNTIF(Campaigns!$A$7:$A$300,B1352)&gt;0,"✓",IF(N(C1352)=0,"– no spend","⚠ add to Campaigns tab")))</f>
        <v/>
      </c>
      <c r="I1352" s="83" t="str">
        <f aca="false">IF(C1352="","",C1352*IF(Settings!$B$25=Settings!$C$6,1,IF(Settings!$B$25="USD",1/INDEX(Settings!$B$29:$B$40,MONTH(A1352)),INDEX(Settings!$B$29:$B$40,MONTH(A1352)))))</f>
        <v/>
      </c>
    </row>
    <row r="1353" customFormat="false" ht="15" hidden="false" customHeight="false" outlineLevel="0" collapsed="false">
      <c r="H1353" s="0" t="str">
        <f aca="false">IF(B1353="","",IF(COUNTIF(Campaigns!$A$7:$A$300,B1353)&gt;0,"✓",IF(N(C1353)=0,"– no spend","⚠ add to Campaigns tab")))</f>
        <v/>
      </c>
      <c r="I1353" s="83" t="str">
        <f aca="false">IF(C1353="","",C1353*IF(Settings!$B$25=Settings!$C$6,1,IF(Settings!$B$25="USD",1/INDEX(Settings!$B$29:$B$40,MONTH(A1353)),INDEX(Settings!$B$29:$B$40,MONTH(A1353)))))</f>
        <v/>
      </c>
    </row>
    <row r="1354" customFormat="false" ht="15" hidden="false" customHeight="false" outlineLevel="0" collapsed="false">
      <c r="H1354" s="0" t="str">
        <f aca="false">IF(B1354="","",IF(COUNTIF(Campaigns!$A$7:$A$300,B1354)&gt;0,"✓",IF(N(C1354)=0,"– no spend","⚠ add to Campaigns tab")))</f>
        <v/>
      </c>
      <c r="I1354" s="83" t="str">
        <f aca="false">IF(C1354="","",C1354*IF(Settings!$B$25=Settings!$C$6,1,IF(Settings!$B$25="USD",1/INDEX(Settings!$B$29:$B$40,MONTH(A1354)),INDEX(Settings!$B$29:$B$40,MONTH(A1354)))))</f>
        <v/>
      </c>
    </row>
    <row r="1355" customFormat="false" ht="15" hidden="false" customHeight="false" outlineLevel="0" collapsed="false">
      <c r="H1355" s="0" t="str">
        <f aca="false">IF(B1355="","",IF(COUNTIF(Campaigns!$A$7:$A$300,B1355)&gt;0,"✓",IF(N(C1355)=0,"– no spend","⚠ add to Campaigns tab")))</f>
        <v/>
      </c>
      <c r="I1355" s="83" t="str">
        <f aca="false">IF(C1355="","",C1355*IF(Settings!$B$25=Settings!$C$6,1,IF(Settings!$B$25="USD",1/INDEX(Settings!$B$29:$B$40,MONTH(A1355)),INDEX(Settings!$B$29:$B$40,MONTH(A1355)))))</f>
        <v/>
      </c>
    </row>
    <row r="1356" customFormat="false" ht="15" hidden="false" customHeight="false" outlineLevel="0" collapsed="false">
      <c r="H1356" s="0" t="str">
        <f aca="false">IF(B1356="","",IF(COUNTIF(Campaigns!$A$7:$A$300,B1356)&gt;0,"✓",IF(N(C1356)=0,"– no spend","⚠ add to Campaigns tab")))</f>
        <v/>
      </c>
      <c r="I1356" s="83" t="str">
        <f aca="false">IF(C1356="","",C1356*IF(Settings!$B$25=Settings!$C$6,1,IF(Settings!$B$25="USD",1/INDEX(Settings!$B$29:$B$40,MONTH(A1356)),INDEX(Settings!$B$29:$B$40,MONTH(A1356)))))</f>
        <v/>
      </c>
    </row>
    <row r="1357" customFormat="false" ht="15" hidden="false" customHeight="false" outlineLevel="0" collapsed="false">
      <c r="H1357" s="0" t="str">
        <f aca="false">IF(B1357="","",IF(COUNTIF(Campaigns!$A$7:$A$300,B1357)&gt;0,"✓",IF(N(C1357)=0,"– no spend","⚠ add to Campaigns tab")))</f>
        <v/>
      </c>
      <c r="I1357" s="83" t="str">
        <f aca="false">IF(C1357="","",C1357*IF(Settings!$B$25=Settings!$C$6,1,IF(Settings!$B$25="USD",1/INDEX(Settings!$B$29:$B$40,MONTH(A1357)),INDEX(Settings!$B$29:$B$40,MONTH(A1357)))))</f>
        <v/>
      </c>
    </row>
    <row r="1358" customFormat="false" ht="15" hidden="false" customHeight="false" outlineLevel="0" collapsed="false">
      <c r="H1358" s="0" t="str">
        <f aca="false">IF(B1358="","",IF(COUNTIF(Campaigns!$A$7:$A$300,B1358)&gt;0,"✓",IF(N(C1358)=0,"– no spend","⚠ add to Campaigns tab")))</f>
        <v/>
      </c>
      <c r="I1358" s="83" t="str">
        <f aca="false">IF(C1358="","",C1358*IF(Settings!$B$25=Settings!$C$6,1,IF(Settings!$B$25="USD",1/INDEX(Settings!$B$29:$B$40,MONTH(A1358)),INDEX(Settings!$B$29:$B$40,MONTH(A1358)))))</f>
        <v/>
      </c>
    </row>
    <row r="1359" customFormat="false" ht="15" hidden="false" customHeight="false" outlineLevel="0" collapsed="false">
      <c r="H1359" s="0" t="str">
        <f aca="false">IF(B1359="","",IF(COUNTIF(Campaigns!$A$7:$A$300,B1359)&gt;0,"✓",IF(N(C1359)=0,"– no spend","⚠ add to Campaigns tab")))</f>
        <v/>
      </c>
      <c r="I1359" s="83" t="str">
        <f aca="false">IF(C1359="","",C1359*IF(Settings!$B$25=Settings!$C$6,1,IF(Settings!$B$25="USD",1/INDEX(Settings!$B$29:$B$40,MONTH(A1359)),INDEX(Settings!$B$29:$B$40,MONTH(A1359)))))</f>
        <v/>
      </c>
    </row>
    <row r="1360" customFormat="false" ht="15" hidden="false" customHeight="false" outlineLevel="0" collapsed="false">
      <c r="H1360" s="0" t="str">
        <f aca="false">IF(B1360="","",IF(COUNTIF(Campaigns!$A$7:$A$300,B1360)&gt;0,"✓",IF(N(C1360)=0,"– no spend","⚠ add to Campaigns tab")))</f>
        <v/>
      </c>
      <c r="I1360" s="83" t="str">
        <f aca="false">IF(C1360="","",C1360*IF(Settings!$B$25=Settings!$C$6,1,IF(Settings!$B$25="USD",1/INDEX(Settings!$B$29:$B$40,MONTH(A1360)),INDEX(Settings!$B$29:$B$40,MONTH(A1360)))))</f>
        <v/>
      </c>
    </row>
    <row r="1361" customFormat="false" ht="15" hidden="false" customHeight="false" outlineLevel="0" collapsed="false">
      <c r="H1361" s="0" t="str">
        <f aca="false">IF(B1361="","",IF(COUNTIF(Campaigns!$A$7:$A$300,B1361)&gt;0,"✓",IF(N(C1361)=0,"– no spend","⚠ add to Campaigns tab")))</f>
        <v/>
      </c>
      <c r="I1361" s="83" t="str">
        <f aca="false">IF(C1361="","",C1361*IF(Settings!$B$25=Settings!$C$6,1,IF(Settings!$B$25="USD",1/INDEX(Settings!$B$29:$B$40,MONTH(A1361)),INDEX(Settings!$B$29:$B$40,MONTH(A1361)))))</f>
        <v/>
      </c>
    </row>
    <row r="1362" customFormat="false" ht="15" hidden="false" customHeight="false" outlineLevel="0" collapsed="false">
      <c r="H1362" s="0" t="str">
        <f aca="false">IF(B1362="","",IF(COUNTIF(Campaigns!$A$7:$A$300,B1362)&gt;0,"✓",IF(N(C1362)=0,"– no spend","⚠ add to Campaigns tab")))</f>
        <v/>
      </c>
      <c r="I1362" s="83" t="str">
        <f aca="false">IF(C1362="","",C1362*IF(Settings!$B$25=Settings!$C$6,1,IF(Settings!$B$25="USD",1/INDEX(Settings!$B$29:$B$40,MONTH(A1362)),INDEX(Settings!$B$29:$B$40,MONTH(A1362)))))</f>
        <v/>
      </c>
    </row>
    <row r="1363" customFormat="false" ht="15" hidden="false" customHeight="false" outlineLevel="0" collapsed="false">
      <c r="H1363" s="0" t="str">
        <f aca="false">IF(B1363="","",IF(COUNTIF(Campaigns!$A$7:$A$300,B1363)&gt;0,"✓",IF(N(C1363)=0,"– no spend","⚠ add to Campaigns tab")))</f>
        <v/>
      </c>
      <c r="I1363" s="83" t="str">
        <f aca="false">IF(C1363="","",C1363*IF(Settings!$B$25=Settings!$C$6,1,IF(Settings!$B$25="USD",1/INDEX(Settings!$B$29:$B$40,MONTH(A1363)),INDEX(Settings!$B$29:$B$40,MONTH(A1363)))))</f>
        <v/>
      </c>
    </row>
    <row r="1364" customFormat="false" ht="15" hidden="false" customHeight="false" outlineLevel="0" collapsed="false">
      <c r="H1364" s="0" t="str">
        <f aca="false">IF(B1364="","",IF(COUNTIF(Campaigns!$A$7:$A$300,B1364)&gt;0,"✓",IF(N(C1364)=0,"– no spend","⚠ add to Campaigns tab")))</f>
        <v/>
      </c>
      <c r="I1364" s="83" t="str">
        <f aca="false">IF(C1364="","",C1364*IF(Settings!$B$25=Settings!$C$6,1,IF(Settings!$B$25="USD",1/INDEX(Settings!$B$29:$B$40,MONTH(A1364)),INDEX(Settings!$B$29:$B$40,MONTH(A1364)))))</f>
        <v/>
      </c>
    </row>
    <row r="1365" customFormat="false" ht="15" hidden="false" customHeight="false" outlineLevel="0" collapsed="false">
      <c r="H1365" s="0" t="str">
        <f aca="false">IF(B1365="","",IF(COUNTIF(Campaigns!$A$7:$A$300,B1365)&gt;0,"✓",IF(N(C1365)=0,"– no spend","⚠ add to Campaigns tab")))</f>
        <v/>
      </c>
      <c r="I1365" s="83" t="str">
        <f aca="false">IF(C1365="","",C1365*IF(Settings!$B$25=Settings!$C$6,1,IF(Settings!$B$25="USD",1/INDEX(Settings!$B$29:$B$40,MONTH(A1365)),INDEX(Settings!$B$29:$B$40,MONTH(A1365)))))</f>
        <v/>
      </c>
    </row>
    <row r="1366" customFormat="false" ht="15" hidden="false" customHeight="false" outlineLevel="0" collapsed="false">
      <c r="H1366" s="0" t="str">
        <f aca="false">IF(B1366="","",IF(COUNTIF(Campaigns!$A$7:$A$300,B1366)&gt;0,"✓",IF(N(C1366)=0,"– no spend","⚠ add to Campaigns tab")))</f>
        <v/>
      </c>
      <c r="I1366" s="83" t="str">
        <f aca="false">IF(C1366="","",C1366*IF(Settings!$B$25=Settings!$C$6,1,IF(Settings!$B$25="USD",1/INDEX(Settings!$B$29:$B$40,MONTH(A1366)),INDEX(Settings!$B$29:$B$40,MONTH(A1366)))))</f>
        <v/>
      </c>
    </row>
    <row r="1367" customFormat="false" ht="15" hidden="false" customHeight="false" outlineLevel="0" collapsed="false">
      <c r="H1367" s="0" t="str">
        <f aca="false">IF(B1367="","",IF(COUNTIF(Campaigns!$A$7:$A$300,B1367)&gt;0,"✓",IF(N(C1367)=0,"– no spend","⚠ add to Campaigns tab")))</f>
        <v/>
      </c>
      <c r="I1367" s="83" t="str">
        <f aca="false">IF(C1367="","",C1367*IF(Settings!$B$25=Settings!$C$6,1,IF(Settings!$B$25="USD",1/INDEX(Settings!$B$29:$B$40,MONTH(A1367)),INDEX(Settings!$B$29:$B$40,MONTH(A1367)))))</f>
        <v/>
      </c>
    </row>
    <row r="1368" customFormat="false" ht="15" hidden="false" customHeight="false" outlineLevel="0" collapsed="false">
      <c r="H1368" s="0" t="str">
        <f aca="false">IF(B1368="","",IF(COUNTIF(Campaigns!$A$7:$A$300,B1368)&gt;0,"✓",IF(N(C1368)=0,"– no spend","⚠ add to Campaigns tab")))</f>
        <v/>
      </c>
      <c r="I1368" s="83" t="str">
        <f aca="false">IF(C1368="","",C1368*IF(Settings!$B$25=Settings!$C$6,1,IF(Settings!$B$25="USD",1/INDEX(Settings!$B$29:$B$40,MONTH(A1368)),INDEX(Settings!$B$29:$B$40,MONTH(A1368)))))</f>
        <v/>
      </c>
    </row>
    <row r="1369" customFormat="false" ht="15" hidden="false" customHeight="false" outlineLevel="0" collapsed="false">
      <c r="H1369" s="0" t="str">
        <f aca="false">IF(B1369="","",IF(COUNTIF(Campaigns!$A$7:$A$300,B1369)&gt;0,"✓",IF(N(C1369)=0,"– no spend","⚠ add to Campaigns tab")))</f>
        <v/>
      </c>
      <c r="I1369" s="83" t="str">
        <f aca="false">IF(C1369="","",C1369*IF(Settings!$B$25=Settings!$C$6,1,IF(Settings!$B$25="USD",1/INDEX(Settings!$B$29:$B$40,MONTH(A1369)),INDEX(Settings!$B$29:$B$40,MONTH(A1369)))))</f>
        <v/>
      </c>
    </row>
    <row r="1370" customFormat="false" ht="15" hidden="false" customHeight="false" outlineLevel="0" collapsed="false">
      <c r="H1370" s="0" t="str">
        <f aca="false">IF(B1370="","",IF(COUNTIF(Campaigns!$A$7:$A$300,B1370)&gt;0,"✓",IF(N(C1370)=0,"– no spend","⚠ add to Campaigns tab")))</f>
        <v/>
      </c>
      <c r="I1370" s="83" t="str">
        <f aca="false">IF(C1370="","",C1370*IF(Settings!$B$25=Settings!$C$6,1,IF(Settings!$B$25="USD",1/INDEX(Settings!$B$29:$B$40,MONTH(A1370)),INDEX(Settings!$B$29:$B$40,MONTH(A1370)))))</f>
        <v/>
      </c>
    </row>
    <row r="1371" customFormat="false" ht="15" hidden="false" customHeight="false" outlineLevel="0" collapsed="false">
      <c r="H1371" s="0" t="str">
        <f aca="false">IF(B1371="","",IF(COUNTIF(Campaigns!$A$7:$A$300,B1371)&gt;0,"✓",IF(N(C1371)=0,"– no spend","⚠ add to Campaigns tab")))</f>
        <v/>
      </c>
      <c r="I1371" s="83" t="str">
        <f aca="false">IF(C1371="","",C1371*IF(Settings!$B$25=Settings!$C$6,1,IF(Settings!$B$25="USD",1/INDEX(Settings!$B$29:$B$40,MONTH(A1371)),INDEX(Settings!$B$29:$B$40,MONTH(A1371)))))</f>
        <v/>
      </c>
    </row>
    <row r="1372" customFormat="false" ht="15" hidden="false" customHeight="false" outlineLevel="0" collapsed="false">
      <c r="H1372" s="0" t="str">
        <f aca="false">IF(B1372="","",IF(COUNTIF(Campaigns!$A$7:$A$300,B1372)&gt;0,"✓",IF(N(C1372)=0,"– no spend","⚠ add to Campaigns tab")))</f>
        <v/>
      </c>
      <c r="I1372" s="83" t="str">
        <f aca="false">IF(C1372="","",C1372*IF(Settings!$B$25=Settings!$C$6,1,IF(Settings!$B$25="USD",1/INDEX(Settings!$B$29:$B$40,MONTH(A1372)),INDEX(Settings!$B$29:$B$40,MONTH(A1372)))))</f>
        <v/>
      </c>
    </row>
    <row r="1373" customFormat="false" ht="15" hidden="false" customHeight="false" outlineLevel="0" collapsed="false">
      <c r="H1373" s="0" t="str">
        <f aca="false">IF(B1373="","",IF(COUNTIF(Campaigns!$A$7:$A$300,B1373)&gt;0,"✓",IF(N(C1373)=0,"– no spend","⚠ add to Campaigns tab")))</f>
        <v/>
      </c>
      <c r="I1373" s="83" t="str">
        <f aca="false">IF(C1373="","",C1373*IF(Settings!$B$25=Settings!$C$6,1,IF(Settings!$B$25="USD",1/INDEX(Settings!$B$29:$B$40,MONTH(A1373)),INDEX(Settings!$B$29:$B$40,MONTH(A1373)))))</f>
        <v/>
      </c>
    </row>
    <row r="1374" customFormat="false" ht="15" hidden="false" customHeight="false" outlineLevel="0" collapsed="false">
      <c r="H1374" s="0" t="str">
        <f aca="false">IF(B1374="","",IF(COUNTIF(Campaigns!$A$7:$A$300,B1374)&gt;0,"✓",IF(N(C1374)=0,"– no spend","⚠ add to Campaigns tab")))</f>
        <v/>
      </c>
      <c r="I1374" s="83" t="str">
        <f aca="false">IF(C1374="","",C1374*IF(Settings!$B$25=Settings!$C$6,1,IF(Settings!$B$25="USD",1/INDEX(Settings!$B$29:$B$40,MONTH(A1374)),INDEX(Settings!$B$29:$B$40,MONTH(A1374)))))</f>
        <v/>
      </c>
    </row>
    <row r="1375" customFormat="false" ht="15" hidden="false" customHeight="false" outlineLevel="0" collapsed="false">
      <c r="H1375" s="0" t="str">
        <f aca="false">IF(B1375="","",IF(COUNTIF(Campaigns!$A$7:$A$300,B1375)&gt;0,"✓",IF(N(C1375)=0,"– no spend","⚠ add to Campaigns tab")))</f>
        <v/>
      </c>
      <c r="I1375" s="83" t="str">
        <f aca="false">IF(C1375="","",C1375*IF(Settings!$B$25=Settings!$C$6,1,IF(Settings!$B$25="USD",1/INDEX(Settings!$B$29:$B$40,MONTH(A1375)),INDEX(Settings!$B$29:$B$40,MONTH(A1375)))))</f>
        <v/>
      </c>
    </row>
    <row r="1376" customFormat="false" ht="15" hidden="false" customHeight="false" outlineLevel="0" collapsed="false">
      <c r="H1376" s="0" t="str">
        <f aca="false">IF(B1376="","",IF(COUNTIF(Campaigns!$A$7:$A$300,B1376)&gt;0,"✓",IF(N(C1376)=0,"– no spend","⚠ add to Campaigns tab")))</f>
        <v/>
      </c>
      <c r="I1376" s="83" t="str">
        <f aca="false">IF(C1376="","",C1376*IF(Settings!$B$25=Settings!$C$6,1,IF(Settings!$B$25="USD",1/INDEX(Settings!$B$29:$B$40,MONTH(A1376)),INDEX(Settings!$B$29:$B$40,MONTH(A1376)))))</f>
        <v/>
      </c>
    </row>
    <row r="1377" customFormat="false" ht="15" hidden="false" customHeight="false" outlineLevel="0" collapsed="false">
      <c r="H1377" s="0" t="str">
        <f aca="false">IF(B1377="","",IF(COUNTIF(Campaigns!$A$7:$A$300,B1377)&gt;0,"✓",IF(N(C1377)=0,"– no spend","⚠ add to Campaigns tab")))</f>
        <v/>
      </c>
      <c r="I1377" s="83" t="str">
        <f aca="false">IF(C1377="","",C1377*IF(Settings!$B$25=Settings!$C$6,1,IF(Settings!$B$25="USD",1/INDEX(Settings!$B$29:$B$40,MONTH(A1377)),INDEX(Settings!$B$29:$B$40,MONTH(A1377)))))</f>
        <v/>
      </c>
    </row>
    <row r="1378" customFormat="false" ht="15" hidden="false" customHeight="false" outlineLevel="0" collapsed="false">
      <c r="H1378" s="0" t="str">
        <f aca="false">IF(B1378="","",IF(COUNTIF(Campaigns!$A$7:$A$300,B1378)&gt;0,"✓",IF(N(C1378)=0,"– no spend","⚠ add to Campaigns tab")))</f>
        <v/>
      </c>
      <c r="I1378" s="83" t="str">
        <f aca="false">IF(C1378="","",C1378*IF(Settings!$B$25=Settings!$C$6,1,IF(Settings!$B$25="USD",1/INDEX(Settings!$B$29:$B$40,MONTH(A1378)),INDEX(Settings!$B$29:$B$40,MONTH(A1378)))))</f>
        <v/>
      </c>
    </row>
    <row r="1379" customFormat="false" ht="15" hidden="false" customHeight="false" outlineLevel="0" collapsed="false">
      <c r="H1379" s="0" t="str">
        <f aca="false">IF(B1379="","",IF(COUNTIF(Campaigns!$A$7:$A$300,B1379)&gt;0,"✓",IF(N(C1379)=0,"– no spend","⚠ add to Campaigns tab")))</f>
        <v/>
      </c>
      <c r="I1379" s="83" t="str">
        <f aca="false">IF(C1379="","",C1379*IF(Settings!$B$25=Settings!$C$6,1,IF(Settings!$B$25="USD",1/INDEX(Settings!$B$29:$B$40,MONTH(A1379)),INDEX(Settings!$B$29:$B$40,MONTH(A1379)))))</f>
        <v/>
      </c>
    </row>
    <row r="1380" customFormat="false" ht="15" hidden="false" customHeight="false" outlineLevel="0" collapsed="false">
      <c r="H1380" s="0" t="str">
        <f aca="false">IF(B1380="","",IF(COUNTIF(Campaigns!$A$7:$A$300,B1380)&gt;0,"✓",IF(N(C1380)=0,"– no spend","⚠ add to Campaigns tab")))</f>
        <v/>
      </c>
      <c r="I1380" s="83" t="str">
        <f aca="false">IF(C1380="","",C1380*IF(Settings!$B$25=Settings!$C$6,1,IF(Settings!$B$25="USD",1/INDEX(Settings!$B$29:$B$40,MONTH(A1380)),INDEX(Settings!$B$29:$B$40,MONTH(A1380)))))</f>
        <v/>
      </c>
    </row>
    <row r="1381" customFormat="false" ht="15" hidden="false" customHeight="false" outlineLevel="0" collapsed="false">
      <c r="H1381" s="0" t="str">
        <f aca="false">IF(B1381="","",IF(COUNTIF(Campaigns!$A$7:$A$300,B1381)&gt;0,"✓",IF(N(C1381)=0,"– no spend","⚠ add to Campaigns tab")))</f>
        <v/>
      </c>
      <c r="I1381" s="83" t="str">
        <f aca="false">IF(C1381="","",C1381*IF(Settings!$B$25=Settings!$C$6,1,IF(Settings!$B$25="USD",1/INDEX(Settings!$B$29:$B$40,MONTH(A1381)),INDEX(Settings!$B$29:$B$40,MONTH(A1381)))))</f>
        <v/>
      </c>
    </row>
    <row r="1382" customFormat="false" ht="15" hidden="false" customHeight="false" outlineLevel="0" collapsed="false">
      <c r="H1382" s="0" t="str">
        <f aca="false">IF(B1382="","",IF(COUNTIF(Campaigns!$A$7:$A$300,B1382)&gt;0,"✓",IF(N(C1382)=0,"– no spend","⚠ add to Campaigns tab")))</f>
        <v/>
      </c>
      <c r="I1382" s="83" t="str">
        <f aca="false">IF(C1382="","",C1382*IF(Settings!$B$25=Settings!$C$6,1,IF(Settings!$B$25="USD",1/INDEX(Settings!$B$29:$B$40,MONTH(A1382)),INDEX(Settings!$B$29:$B$40,MONTH(A1382)))))</f>
        <v/>
      </c>
    </row>
    <row r="1383" customFormat="false" ht="15" hidden="false" customHeight="false" outlineLevel="0" collapsed="false">
      <c r="H1383" s="0" t="str">
        <f aca="false">IF(B1383="","",IF(COUNTIF(Campaigns!$A$7:$A$300,B1383)&gt;0,"✓",IF(N(C1383)=0,"– no spend","⚠ add to Campaigns tab")))</f>
        <v/>
      </c>
      <c r="I1383" s="83" t="str">
        <f aca="false">IF(C1383="","",C1383*IF(Settings!$B$25=Settings!$C$6,1,IF(Settings!$B$25="USD",1/INDEX(Settings!$B$29:$B$40,MONTH(A1383)),INDEX(Settings!$B$29:$B$40,MONTH(A1383)))))</f>
        <v/>
      </c>
    </row>
    <row r="1384" customFormat="false" ht="15" hidden="false" customHeight="false" outlineLevel="0" collapsed="false">
      <c r="H1384" s="0" t="str">
        <f aca="false">IF(B1384="","",IF(COUNTIF(Campaigns!$A$7:$A$300,B1384)&gt;0,"✓",IF(N(C1384)=0,"– no spend","⚠ add to Campaigns tab")))</f>
        <v/>
      </c>
      <c r="I1384" s="83" t="str">
        <f aca="false">IF(C1384="","",C1384*IF(Settings!$B$25=Settings!$C$6,1,IF(Settings!$B$25="USD",1/INDEX(Settings!$B$29:$B$40,MONTH(A1384)),INDEX(Settings!$B$29:$B$40,MONTH(A1384)))))</f>
        <v/>
      </c>
    </row>
    <row r="1385" customFormat="false" ht="15" hidden="false" customHeight="false" outlineLevel="0" collapsed="false">
      <c r="H1385" s="0" t="str">
        <f aca="false">IF(B1385="","",IF(COUNTIF(Campaigns!$A$7:$A$300,B1385)&gt;0,"✓",IF(N(C1385)=0,"– no spend","⚠ add to Campaigns tab")))</f>
        <v/>
      </c>
      <c r="I1385" s="83" t="str">
        <f aca="false">IF(C1385="","",C1385*IF(Settings!$B$25=Settings!$C$6,1,IF(Settings!$B$25="USD",1/INDEX(Settings!$B$29:$B$40,MONTH(A1385)),INDEX(Settings!$B$29:$B$40,MONTH(A1385)))))</f>
        <v/>
      </c>
    </row>
    <row r="1386" customFormat="false" ht="15" hidden="false" customHeight="false" outlineLevel="0" collapsed="false">
      <c r="H1386" s="0" t="str">
        <f aca="false">IF(B1386="","",IF(COUNTIF(Campaigns!$A$7:$A$300,B1386)&gt;0,"✓",IF(N(C1386)=0,"– no spend","⚠ add to Campaigns tab")))</f>
        <v/>
      </c>
      <c r="I1386" s="83" t="str">
        <f aca="false">IF(C1386="","",C1386*IF(Settings!$B$25=Settings!$C$6,1,IF(Settings!$B$25="USD",1/INDEX(Settings!$B$29:$B$40,MONTH(A1386)),INDEX(Settings!$B$29:$B$40,MONTH(A1386)))))</f>
        <v/>
      </c>
    </row>
    <row r="1387" customFormat="false" ht="15" hidden="false" customHeight="false" outlineLevel="0" collapsed="false">
      <c r="H1387" s="0" t="str">
        <f aca="false">IF(B1387="","",IF(COUNTIF(Campaigns!$A$7:$A$300,B1387)&gt;0,"✓",IF(N(C1387)=0,"– no spend","⚠ add to Campaigns tab")))</f>
        <v/>
      </c>
      <c r="I1387" s="83" t="str">
        <f aca="false">IF(C1387="","",C1387*IF(Settings!$B$25=Settings!$C$6,1,IF(Settings!$B$25="USD",1/INDEX(Settings!$B$29:$B$40,MONTH(A1387)),INDEX(Settings!$B$29:$B$40,MONTH(A1387)))))</f>
        <v/>
      </c>
    </row>
    <row r="1388" customFormat="false" ht="15" hidden="false" customHeight="false" outlineLevel="0" collapsed="false">
      <c r="H1388" s="0" t="str">
        <f aca="false">IF(B1388="","",IF(COUNTIF(Campaigns!$A$7:$A$300,B1388)&gt;0,"✓",IF(N(C1388)=0,"– no spend","⚠ add to Campaigns tab")))</f>
        <v/>
      </c>
      <c r="I1388" s="83" t="str">
        <f aca="false">IF(C1388="","",C1388*IF(Settings!$B$25=Settings!$C$6,1,IF(Settings!$B$25="USD",1/INDEX(Settings!$B$29:$B$40,MONTH(A1388)),INDEX(Settings!$B$29:$B$40,MONTH(A1388)))))</f>
        <v/>
      </c>
    </row>
    <row r="1389" customFormat="false" ht="15" hidden="false" customHeight="false" outlineLevel="0" collapsed="false">
      <c r="H1389" s="0" t="str">
        <f aca="false">IF(B1389="","",IF(COUNTIF(Campaigns!$A$7:$A$300,B1389)&gt;0,"✓",IF(N(C1389)=0,"– no spend","⚠ add to Campaigns tab")))</f>
        <v/>
      </c>
      <c r="I1389" s="83" t="str">
        <f aca="false">IF(C1389="","",C1389*IF(Settings!$B$25=Settings!$C$6,1,IF(Settings!$B$25="USD",1/INDEX(Settings!$B$29:$B$40,MONTH(A1389)),INDEX(Settings!$B$29:$B$40,MONTH(A1389)))))</f>
        <v/>
      </c>
    </row>
    <row r="1390" customFormat="false" ht="15" hidden="false" customHeight="false" outlineLevel="0" collapsed="false">
      <c r="H1390" s="0" t="str">
        <f aca="false">IF(B1390="","",IF(COUNTIF(Campaigns!$A$7:$A$300,B1390)&gt;0,"✓",IF(N(C1390)=0,"– no spend","⚠ add to Campaigns tab")))</f>
        <v/>
      </c>
      <c r="I1390" s="83" t="str">
        <f aca="false">IF(C1390="","",C1390*IF(Settings!$B$25=Settings!$C$6,1,IF(Settings!$B$25="USD",1/INDEX(Settings!$B$29:$B$40,MONTH(A1390)),INDEX(Settings!$B$29:$B$40,MONTH(A1390)))))</f>
        <v/>
      </c>
    </row>
    <row r="1391" customFormat="false" ht="15" hidden="false" customHeight="false" outlineLevel="0" collapsed="false">
      <c r="H1391" s="0" t="str">
        <f aca="false">IF(B1391="","",IF(COUNTIF(Campaigns!$A$7:$A$300,B1391)&gt;0,"✓",IF(N(C1391)=0,"– no spend","⚠ add to Campaigns tab")))</f>
        <v/>
      </c>
      <c r="I1391" s="83" t="str">
        <f aca="false">IF(C1391="","",C1391*IF(Settings!$B$25=Settings!$C$6,1,IF(Settings!$B$25="USD",1/INDEX(Settings!$B$29:$B$40,MONTH(A1391)),INDEX(Settings!$B$29:$B$40,MONTH(A1391)))))</f>
        <v/>
      </c>
    </row>
    <row r="1392" customFormat="false" ht="15" hidden="false" customHeight="false" outlineLevel="0" collapsed="false">
      <c r="H1392" s="0" t="str">
        <f aca="false">IF(B1392="","",IF(COUNTIF(Campaigns!$A$7:$A$300,B1392)&gt;0,"✓",IF(N(C1392)=0,"– no spend","⚠ add to Campaigns tab")))</f>
        <v/>
      </c>
      <c r="I1392" s="83" t="str">
        <f aca="false">IF(C1392="","",C1392*IF(Settings!$B$25=Settings!$C$6,1,IF(Settings!$B$25="USD",1/INDEX(Settings!$B$29:$B$40,MONTH(A1392)),INDEX(Settings!$B$29:$B$40,MONTH(A1392)))))</f>
        <v/>
      </c>
    </row>
    <row r="1393" customFormat="false" ht="15" hidden="false" customHeight="false" outlineLevel="0" collapsed="false">
      <c r="H1393" s="0" t="str">
        <f aca="false">IF(B1393="","",IF(COUNTIF(Campaigns!$A$7:$A$300,B1393)&gt;0,"✓",IF(N(C1393)=0,"– no spend","⚠ add to Campaigns tab")))</f>
        <v/>
      </c>
      <c r="I1393" s="83" t="str">
        <f aca="false">IF(C1393="","",C1393*IF(Settings!$B$25=Settings!$C$6,1,IF(Settings!$B$25="USD",1/INDEX(Settings!$B$29:$B$40,MONTH(A1393)),INDEX(Settings!$B$29:$B$40,MONTH(A1393)))))</f>
        <v/>
      </c>
    </row>
    <row r="1394" customFormat="false" ht="15" hidden="false" customHeight="false" outlineLevel="0" collapsed="false">
      <c r="H1394" s="0" t="str">
        <f aca="false">IF(B1394="","",IF(COUNTIF(Campaigns!$A$7:$A$300,B1394)&gt;0,"✓",IF(N(C1394)=0,"– no spend","⚠ add to Campaigns tab")))</f>
        <v/>
      </c>
      <c r="I1394" s="83" t="str">
        <f aca="false">IF(C1394="","",C1394*IF(Settings!$B$25=Settings!$C$6,1,IF(Settings!$B$25="USD",1/INDEX(Settings!$B$29:$B$40,MONTH(A1394)),INDEX(Settings!$B$29:$B$40,MONTH(A1394)))))</f>
        <v/>
      </c>
    </row>
    <row r="1395" customFormat="false" ht="15" hidden="false" customHeight="false" outlineLevel="0" collapsed="false">
      <c r="H1395" s="0" t="str">
        <f aca="false">IF(B1395="","",IF(COUNTIF(Campaigns!$A$7:$A$300,B1395)&gt;0,"✓",IF(N(C1395)=0,"– no spend","⚠ add to Campaigns tab")))</f>
        <v/>
      </c>
      <c r="I1395" s="83" t="str">
        <f aca="false">IF(C1395="","",C1395*IF(Settings!$B$25=Settings!$C$6,1,IF(Settings!$B$25="USD",1/INDEX(Settings!$B$29:$B$40,MONTH(A1395)),INDEX(Settings!$B$29:$B$40,MONTH(A1395)))))</f>
        <v/>
      </c>
    </row>
    <row r="1396" customFormat="false" ht="15" hidden="false" customHeight="false" outlineLevel="0" collapsed="false">
      <c r="H1396" s="0" t="str">
        <f aca="false">IF(B1396="","",IF(COUNTIF(Campaigns!$A$7:$A$300,B1396)&gt;0,"✓",IF(N(C1396)=0,"– no spend","⚠ add to Campaigns tab")))</f>
        <v/>
      </c>
      <c r="I1396" s="83" t="str">
        <f aca="false">IF(C1396="","",C1396*IF(Settings!$B$25=Settings!$C$6,1,IF(Settings!$B$25="USD",1/INDEX(Settings!$B$29:$B$40,MONTH(A1396)),INDEX(Settings!$B$29:$B$40,MONTH(A1396)))))</f>
        <v/>
      </c>
    </row>
    <row r="1397" customFormat="false" ht="15" hidden="false" customHeight="false" outlineLevel="0" collapsed="false">
      <c r="H1397" s="0" t="str">
        <f aca="false">IF(B1397="","",IF(COUNTIF(Campaigns!$A$7:$A$300,B1397)&gt;0,"✓",IF(N(C1397)=0,"– no spend","⚠ add to Campaigns tab")))</f>
        <v/>
      </c>
      <c r="I1397" s="83" t="str">
        <f aca="false">IF(C1397="","",C1397*IF(Settings!$B$25=Settings!$C$6,1,IF(Settings!$B$25="USD",1/INDEX(Settings!$B$29:$B$40,MONTH(A1397)),INDEX(Settings!$B$29:$B$40,MONTH(A1397)))))</f>
        <v/>
      </c>
    </row>
    <row r="1398" customFormat="false" ht="15" hidden="false" customHeight="false" outlineLevel="0" collapsed="false">
      <c r="H1398" s="0" t="str">
        <f aca="false">IF(B1398="","",IF(COUNTIF(Campaigns!$A$7:$A$300,B1398)&gt;0,"✓",IF(N(C1398)=0,"– no spend","⚠ add to Campaigns tab")))</f>
        <v/>
      </c>
      <c r="I1398" s="83" t="str">
        <f aca="false">IF(C1398="","",C1398*IF(Settings!$B$25=Settings!$C$6,1,IF(Settings!$B$25="USD",1/INDEX(Settings!$B$29:$B$40,MONTH(A1398)),INDEX(Settings!$B$29:$B$40,MONTH(A1398)))))</f>
        <v/>
      </c>
    </row>
    <row r="1399" customFormat="false" ht="15" hidden="false" customHeight="false" outlineLevel="0" collapsed="false">
      <c r="H1399" s="0" t="str">
        <f aca="false">IF(B1399="","",IF(COUNTIF(Campaigns!$A$7:$A$300,B1399)&gt;0,"✓",IF(N(C1399)=0,"– no spend","⚠ add to Campaigns tab")))</f>
        <v/>
      </c>
      <c r="I1399" s="83" t="str">
        <f aca="false">IF(C1399="","",C1399*IF(Settings!$B$25=Settings!$C$6,1,IF(Settings!$B$25="USD",1/INDEX(Settings!$B$29:$B$40,MONTH(A1399)),INDEX(Settings!$B$29:$B$40,MONTH(A1399)))))</f>
        <v/>
      </c>
    </row>
    <row r="1400" customFormat="false" ht="15" hidden="false" customHeight="false" outlineLevel="0" collapsed="false">
      <c r="H1400" s="0" t="str">
        <f aca="false">IF(B1400="","",IF(COUNTIF(Campaigns!$A$7:$A$300,B1400)&gt;0,"✓",IF(N(C1400)=0,"– no spend","⚠ add to Campaigns tab")))</f>
        <v/>
      </c>
      <c r="I1400" s="83" t="str">
        <f aca="false">IF(C1400="","",C1400*IF(Settings!$B$25=Settings!$C$6,1,IF(Settings!$B$25="USD",1/INDEX(Settings!$B$29:$B$40,MONTH(A1400)),INDEX(Settings!$B$29:$B$40,MONTH(A1400)))))</f>
        <v/>
      </c>
    </row>
    <row r="1401" customFormat="false" ht="15" hidden="false" customHeight="false" outlineLevel="0" collapsed="false">
      <c r="H1401" s="0" t="str">
        <f aca="false">IF(B1401="","",IF(COUNTIF(Campaigns!$A$7:$A$300,B1401)&gt;0,"✓",IF(N(C1401)=0,"– no spend","⚠ add to Campaigns tab")))</f>
        <v/>
      </c>
      <c r="I1401" s="83" t="str">
        <f aca="false">IF(C1401="","",C1401*IF(Settings!$B$25=Settings!$C$6,1,IF(Settings!$B$25="USD",1/INDEX(Settings!$B$29:$B$40,MONTH(A1401)),INDEX(Settings!$B$29:$B$40,MONTH(A1401)))))</f>
        <v/>
      </c>
    </row>
    <row r="1402" customFormat="false" ht="15" hidden="false" customHeight="false" outlineLevel="0" collapsed="false">
      <c r="H1402" s="0" t="str">
        <f aca="false">IF(B1402="","",IF(COUNTIF(Campaigns!$A$7:$A$300,B1402)&gt;0,"✓",IF(N(C1402)=0,"– no spend","⚠ add to Campaigns tab")))</f>
        <v/>
      </c>
      <c r="I1402" s="83" t="str">
        <f aca="false">IF(C1402="","",C1402*IF(Settings!$B$25=Settings!$C$6,1,IF(Settings!$B$25="USD",1/INDEX(Settings!$B$29:$B$40,MONTH(A1402)),INDEX(Settings!$B$29:$B$40,MONTH(A1402)))))</f>
        <v/>
      </c>
    </row>
    <row r="1403" customFormat="false" ht="15" hidden="false" customHeight="false" outlineLevel="0" collapsed="false">
      <c r="H1403" s="0" t="str">
        <f aca="false">IF(B1403="","",IF(COUNTIF(Campaigns!$A$7:$A$300,B1403)&gt;0,"✓",IF(N(C1403)=0,"– no spend","⚠ add to Campaigns tab")))</f>
        <v/>
      </c>
      <c r="I1403" s="83" t="str">
        <f aca="false">IF(C1403="","",C1403*IF(Settings!$B$25=Settings!$C$6,1,IF(Settings!$B$25="USD",1/INDEX(Settings!$B$29:$B$40,MONTH(A1403)),INDEX(Settings!$B$29:$B$40,MONTH(A1403)))))</f>
        <v/>
      </c>
    </row>
    <row r="1404" customFormat="false" ht="15" hidden="false" customHeight="false" outlineLevel="0" collapsed="false">
      <c r="H1404" s="0" t="str">
        <f aca="false">IF(B1404="","",IF(COUNTIF(Campaigns!$A$7:$A$300,B1404)&gt;0,"✓",IF(N(C1404)=0,"– no spend","⚠ add to Campaigns tab")))</f>
        <v/>
      </c>
      <c r="I1404" s="83" t="str">
        <f aca="false">IF(C1404="","",C1404*IF(Settings!$B$25=Settings!$C$6,1,IF(Settings!$B$25="USD",1/INDEX(Settings!$B$29:$B$40,MONTH(A1404)),INDEX(Settings!$B$29:$B$40,MONTH(A1404)))))</f>
        <v/>
      </c>
    </row>
    <row r="1405" customFormat="false" ht="15" hidden="false" customHeight="false" outlineLevel="0" collapsed="false">
      <c r="H1405" s="0" t="str">
        <f aca="false">IF(B1405="","",IF(COUNTIF(Campaigns!$A$7:$A$300,B1405)&gt;0,"✓",IF(N(C1405)=0,"– no spend","⚠ add to Campaigns tab")))</f>
        <v/>
      </c>
      <c r="I1405" s="83" t="str">
        <f aca="false">IF(C1405="","",C1405*IF(Settings!$B$25=Settings!$C$6,1,IF(Settings!$B$25="USD",1/INDEX(Settings!$B$29:$B$40,MONTH(A1405)),INDEX(Settings!$B$29:$B$40,MONTH(A1405)))))</f>
        <v/>
      </c>
    </row>
    <row r="1406" customFormat="false" ht="15" hidden="false" customHeight="false" outlineLevel="0" collapsed="false">
      <c r="H1406" s="0" t="str">
        <f aca="false">IF(B1406="","",IF(COUNTIF(Campaigns!$A$7:$A$300,B1406)&gt;0,"✓",IF(N(C1406)=0,"– no spend","⚠ add to Campaigns tab")))</f>
        <v/>
      </c>
      <c r="I1406" s="83" t="str">
        <f aca="false">IF(C1406="","",C1406*IF(Settings!$B$25=Settings!$C$6,1,IF(Settings!$B$25="USD",1/INDEX(Settings!$B$29:$B$40,MONTH(A1406)),INDEX(Settings!$B$29:$B$40,MONTH(A1406)))))</f>
        <v/>
      </c>
    </row>
    <row r="1407" customFormat="false" ht="15" hidden="false" customHeight="false" outlineLevel="0" collapsed="false">
      <c r="H1407" s="0" t="str">
        <f aca="false">IF(B1407="","",IF(COUNTIF(Campaigns!$A$7:$A$300,B1407)&gt;0,"✓",IF(N(C1407)=0,"– no spend","⚠ add to Campaigns tab")))</f>
        <v/>
      </c>
      <c r="I1407" s="83" t="str">
        <f aca="false">IF(C1407="","",C1407*IF(Settings!$B$25=Settings!$C$6,1,IF(Settings!$B$25="USD",1/INDEX(Settings!$B$29:$B$40,MONTH(A1407)),INDEX(Settings!$B$29:$B$40,MONTH(A1407)))))</f>
        <v/>
      </c>
    </row>
    <row r="1408" customFormat="false" ht="15" hidden="false" customHeight="false" outlineLevel="0" collapsed="false">
      <c r="H1408" s="0" t="str">
        <f aca="false">IF(B1408="","",IF(COUNTIF(Campaigns!$A$7:$A$300,B1408)&gt;0,"✓",IF(N(C1408)=0,"– no spend","⚠ add to Campaigns tab")))</f>
        <v/>
      </c>
      <c r="I1408" s="83" t="str">
        <f aca="false">IF(C1408="","",C1408*IF(Settings!$B$25=Settings!$C$6,1,IF(Settings!$B$25="USD",1/INDEX(Settings!$B$29:$B$40,MONTH(A1408)),INDEX(Settings!$B$29:$B$40,MONTH(A1408)))))</f>
        <v/>
      </c>
    </row>
    <row r="1409" customFormat="false" ht="15" hidden="false" customHeight="false" outlineLevel="0" collapsed="false">
      <c r="H1409" s="0" t="str">
        <f aca="false">IF(B1409="","",IF(COUNTIF(Campaigns!$A$7:$A$300,B1409)&gt;0,"✓",IF(N(C1409)=0,"– no spend","⚠ add to Campaigns tab")))</f>
        <v/>
      </c>
      <c r="I1409" s="83" t="str">
        <f aca="false">IF(C1409="","",C1409*IF(Settings!$B$25=Settings!$C$6,1,IF(Settings!$B$25="USD",1/INDEX(Settings!$B$29:$B$40,MONTH(A1409)),INDEX(Settings!$B$29:$B$40,MONTH(A1409)))))</f>
        <v/>
      </c>
    </row>
    <row r="1410" customFormat="false" ht="15" hidden="false" customHeight="false" outlineLevel="0" collapsed="false">
      <c r="H1410" s="0" t="str">
        <f aca="false">IF(B1410="","",IF(COUNTIF(Campaigns!$A$7:$A$300,B1410)&gt;0,"✓",IF(N(C1410)=0,"– no spend","⚠ add to Campaigns tab")))</f>
        <v/>
      </c>
      <c r="I1410" s="83" t="str">
        <f aca="false">IF(C1410="","",C1410*IF(Settings!$B$25=Settings!$C$6,1,IF(Settings!$B$25="USD",1/INDEX(Settings!$B$29:$B$40,MONTH(A1410)),INDEX(Settings!$B$29:$B$40,MONTH(A1410)))))</f>
        <v/>
      </c>
    </row>
    <row r="1411" customFormat="false" ht="15" hidden="false" customHeight="false" outlineLevel="0" collapsed="false">
      <c r="H1411" s="0" t="str">
        <f aca="false">IF(B1411="","",IF(COUNTIF(Campaigns!$A$7:$A$300,B1411)&gt;0,"✓",IF(N(C1411)=0,"– no spend","⚠ add to Campaigns tab")))</f>
        <v/>
      </c>
      <c r="I1411" s="83" t="str">
        <f aca="false">IF(C1411="","",C1411*IF(Settings!$B$25=Settings!$C$6,1,IF(Settings!$B$25="USD",1/INDEX(Settings!$B$29:$B$40,MONTH(A1411)),INDEX(Settings!$B$29:$B$40,MONTH(A1411)))))</f>
        <v/>
      </c>
    </row>
    <row r="1412" customFormat="false" ht="15" hidden="false" customHeight="false" outlineLevel="0" collapsed="false">
      <c r="H1412" s="0" t="str">
        <f aca="false">IF(B1412="","",IF(COUNTIF(Campaigns!$A$7:$A$300,B1412)&gt;0,"✓",IF(N(C1412)=0,"– no spend","⚠ add to Campaigns tab")))</f>
        <v/>
      </c>
      <c r="I1412" s="83" t="str">
        <f aca="false">IF(C1412="","",C1412*IF(Settings!$B$25=Settings!$C$6,1,IF(Settings!$B$25="USD",1/INDEX(Settings!$B$29:$B$40,MONTH(A1412)),INDEX(Settings!$B$29:$B$40,MONTH(A1412)))))</f>
        <v/>
      </c>
    </row>
    <row r="1413" customFormat="false" ht="15" hidden="false" customHeight="false" outlineLevel="0" collapsed="false">
      <c r="H1413" s="0" t="str">
        <f aca="false">IF(B1413="","",IF(COUNTIF(Campaigns!$A$7:$A$300,B1413)&gt;0,"✓",IF(N(C1413)=0,"– no spend","⚠ add to Campaigns tab")))</f>
        <v/>
      </c>
      <c r="I1413" s="83" t="str">
        <f aca="false">IF(C1413="","",C1413*IF(Settings!$B$25=Settings!$C$6,1,IF(Settings!$B$25="USD",1/INDEX(Settings!$B$29:$B$40,MONTH(A1413)),INDEX(Settings!$B$29:$B$40,MONTH(A1413)))))</f>
        <v/>
      </c>
    </row>
    <row r="1414" customFormat="false" ht="15" hidden="false" customHeight="false" outlineLevel="0" collapsed="false">
      <c r="H1414" s="0" t="str">
        <f aca="false">IF(B1414="","",IF(COUNTIF(Campaigns!$A$7:$A$300,B1414)&gt;0,"✓",IF(N(C1414)=0,"– no spend","⚠ add to Campaigns tab")))</f>
        <v/>
      </c>
      <c r="I1414" s="83" t="str">
        <f aca="false">IF(C1414="","",C1414*IF(Settings!$B$25=Settings!$C$6,1,IF(Settings!$B$25="USD",1/INDEX(Settings!$B$29:$B$40,MONTH(A1414)),INDEX(Settings!$B$29:$B$40,MONTH(A1414)))))</f>
        <v/>
      </c>
    </row>
    <row r="1415" customFormat="false" ht="15" hidden="false" customHeight="false" outlineLevel="0" collapsed="false">
      <c r="H1415" s="0" t="str">
        <f aca="false">IF(B1415="","",IF(COUNTIF(Campaigns!$A$7:$A$300,B1415)&gt;0,"✓",IF(N(C1415)=0,"– no spend","⚠ add to Campaigns tab")))</f>
        <v/>
      </c>
      <c r="I1415" s="83" t="str">
        <f aca="false">IF(C1415="","",C1415*IF(Settings!$B$25=Settings!$C$6,1,IF(Settings!$B$25="USD",1/INDEX(Settings!$B$29:$B$40,MONTH(A1415)),INDEX(Settings!$B$29:$B$40,MONTH(A1415)))))</f>
        <v/>
      </c>
    </row>
    <row r="1416" customFormat="false" ht="15" hidden="false" customHeight="false" outlineLevel="0" collapsed="false">
      <c r="H1416" s="0" t="str">
        <f aca="false">IF(B1416="","",IF(COUNTIF(Campaigns!$A$7:$A$300,B1416)&gt;0,"✓",IF(N(C1416)=0,"– no spend","⚠ add to Campaigns tab")))</f>
        <v/>
      </c>
      <c r="I1416" s="83" t="str">
        <f aca="false">IF(C1416="","",C1416*IF(Settings!$B$25=Settings!$C$6,1,IF(Settings!$B$25="USD",1/INDEX(Settings!$B$29:$B$40,MONTH(A1416)),INDEX(Settings!$B$29:$B$40,MONTH(A1416)))))</f>
        <v/>
      </c>
    </row>
    <row r="1417" customFormat="false" ht="15" hidden="false" customHeight="false" outlineLevel="0" collapsed="false">
      <c r="H1417" s="0" t="str">
        <f aca="false">IF(B1417="","",IF(COUNTIF(Campaigns!$A$7:$A$300,B1417)&gt;0,"✓",IF(N(C1417)=0,"– no spend","⚠ add to Campaigns tab")))</f>
        <v/>
      </c>
      <c r="I1417" s="83" t="str">
        <f aca="false">IF(C1417="","",C1417*IF(Settings!$B$25=Settings!$C$6,1,IF(Settings!$B$25="USD",1/INDEX(Settings!$B$29:$B$40,MONTH(A1417)),INDEX(Settings!$B$29:$B$40,MONTH(A1417)))))</f>
        <v/>
      </c>
    </row>
    <row r="1418" customFormat="false" ht="15" hidden="false" customHeight="false" outlineLevel="0" collapsed="false">
      <c r="H1418" s="0" t="str">
        <f aca="false">IF(B1418="","",IF(COUNTIF(Campaigns!$A$7:$A$300,B1418)&gt;0,"✓",IF(N(C1418)=0,"– no spend","⚠ add to Campaigns tab")))</f>
        <v/>
      </c>
      <c r="I1418" s="83" t="str">
        <f aca="false">IF(C1418="","",C1418*IF(Settings!$B$25=Settings!$C$6,1,IF(Settings!$B$25="USD",1/INDEX(Settings!$B$29:$B$40,MONTH(A1418)),INDEX(Settings!$B$29:$B$40,MONTH(A1418)))))</f>
        <v/>
      </c>
    </row>
    <row r="1419" customFormat="false" ht="15" hidden="false" customHeight="false" outlineLevel="0" collapsed="false">
      <c r="H1419" s="0" t="str">
        <f aca="false">IF(B1419="","",IF(COUNTIF(Campaigns!$A$7:$A$300,B1419)&gt;0,"✓",IF(N(C1419)=0,"– no spend","⚠ add to Campaigns tab")))</f>
        <v/>
      </c>
      <c r="I1419" s="83" t="str">
        <f aca="false">IF(C1419="","",C1419*IF(Settings!$B$25=Settings!$C$6,1,IF(Settings!$B$25="USD",1/INDEX(Settings!$B$29:$B$40,MONTH(A1419)),INDEX(Settings!$B$29:$B$40,MONTH(A1419)))))</f>
        <v/>
      </c>
    </row>
    <row r="1420" customFormat="false" ht="15" hidden="false" customHeight="false" outlineLevel="0" collapsed="false">
      <c r="H1420" s="0" t="str">
        <f aca="false">IF(B1420="","",IF(COUNTIF(Campaigns!$A$7:$A$300,B1420)&gt;0,"✓",IF(N(C1420)=0,"– no spend","⚠ add to Campaigns tab")))</f>
        <v/>
      </c>
      <c r="I1420" s="83" t="str">
        <f aca="false">IF(C1420="","",C1420*IF(Settings!$B$25=Settings!$C$6,1,IF(Settings!$B$25="USD",1/INDEX(Settings!$B$29:$B$40,MONTH(A1420)),INDEX(Settings!$B$29:$B$40,MONTH(A1420)))))</f>
        <v/>
      </c>
    </row>
    <row r="1421" customFormat="false" ht="15" hidden="false" customHeight="false" outlineLevel="0" collapsed="false">
      <c r="H1421" s="0" t="str">
        <f aca="false">IF(B1421="","",IF(COUNTIF(Campaigns!$A$7:$A$300,B1421)&gt;0,"✓",IF(N(C1421)=0,"– no spend","⚠ add to Campaigns tab")))</f>
        <v/>
      </c>
      <c r="I1421" s="83" t="str">
        <f aca="false">IF(C1421="","",C1421*IF(Settings!$B$25=Settings!$C$6,1,IF(Settings!$B$25="USD",1/INDEX(Settings!$B$29:$B$40,MONTH(A1421)),INDEX(Settings!$B$29:$B$40,MONTH(A1421)))))</f>
        <v/>
      </c>
    </row>
    <row r="1422" customFormat="false" ht="15" hidden="false" customHeight="false" outlineLevel="0" collapsed="false">
      <c r="H1422" s="0" t="str">
        <f aca="false">IF(B1422="","",IF(COUNTIF(Campaigns!$A$7:$A$300,B1422)&gt;0,"✓",IF(N(C1422)=0,"– no spend","⚠ add to Campaigns tab")))</f>
        <v/>
      </c>
      <c r="I1422" s="83" t="str">
        <f aca="false">IF(C1422="","",C1422*IF(Settings!$B$25=Settings!$C$6,1,IF(Settings!$B$25="USD",1/INDEX(Settings!$B$29:$B$40,MONTH(A1422)),INDEX(Settings!$B$29:$B$40,MONTH(A1422)))))</f>
        <v/>
      </c>
    </row>
    <row r="1423" customFormat="false" ht="15" hidden="false" customHeight="false" outlineLevel="0" collapsed="false">
      <c r="H1423" s="0" t="str">
        <f aca="false">IF(B1423="","",IF(COUNTIF(Campaigns!$A$7:$A$300,B1423)&gt;0,"✓",IF(N(C1423)=0,"– no spend","⚠ add to Campaigns tab")))</f>
        <v/>
      </c>
      <c r="I1423" s="83" t="str">
        <f aca="false">IF(C1423="","",C1423*IF(Settings!$B$25=Settings!$C$6,1,IF(Settings!$B$25="USD",1/INDEX(Settings!$B$29:$B$40,MONTH(A1423)),INDEX(Settings!$B$29:$B$40,MONTH(A1423)))))</f>
        <v/>
      </c>
    </row>
    <row r="1424" customFormat="false" ht="15" hidden="false" customHeight="false" outlineLevel="0" collapsed="false">
      <c r="H1424" s="0" t="str">
        <f aca="false">IF(B1424="","",IF(COUNTIF(Campaigns!$A$7:$A$300,B1424)&gt;0,"✓",IF(N(C1424)=0,"– no spend","⚠ add to Campaigns tab")))</f>
        <v/>
      </c>
      <c r="I1424" s="83" t="str">
        <f aca="false">IF(C1424="","",C1424*IF(Settings!$B$25=Settings!$C$6,1,IF(Settings!$B$25="USD",1/INDEX(Settings!$B$29:$B$40,MONTH(A1424)),INDEX(Settings!$B$29:$B$40,MONTH(A1424)))))</f>
        <v/>
      </c>
    </row>
    <row r="1425" customFormat="false" ht="15" hidden="false" customHeight="false" outlineLevel="0" collapsed="false">
      <c r="H1425" s="0" t="str">
        <f aca="false">IF(B1425="","",IF(COUNTIF(Campaigns!$A$7:$A$300,B1425)&gt;0,"✓",IF(N(C1425)=0,"– no spend","⚠ add to Campaigns tab")))</f>
        <v/>
      </c>
      <c r="I1425" s="83" t="str">
        <f aca="false">IF(C1425="","",C1425*IF(Settings!$B$25=Settings!$C$6,1,IF(Settings!$B$25="USD",1/INDEX(Settings!$B$29:$B$40,MONTH(A1425)),INDEX(Settings!$B$29:$B$40,MONTH(A1425)))))</f>
        <v/>
      </c>
    </row>
    <row r="1426" customFormat="false" ht="15" hidden="false" customHeight="false" outlineLevel="0" collapsed="false">
      <c r="H1426" s="0" t="str">
        <f aca="false">IF(B1426="","",IF(COUNTIF(Campaigns!$A$7:$A$300,B1426)&gt;0,"✓",IF(N(C1426)=0,"– no spend","⚠ add to Campaigns tab")))</f>
        <v/>
      </c>
      <c r="I1426" s="83" t="str">
        <f aca="false">IF(C1426="","",C1426*IF(Settings!$B$25=Settings!$C$6,1,IF(Settings!$B$25="USD",1/INDEX(Settings!$B$29:$B$40,MONTH(A1426)),INDEX(Settings!$B$29:$B$40,MONTH(A1426)))))</f>
        <v/>
      </c>
    </row>
    <row r="1427" customFormat="false" ht="15" hidden="false" customHeight="false" outlineLevel="0" collapsed="false">
      <c r="H1427" s="0" t="str">
        <f aca="false">IF(B1427="","",IF(COUNTIF(Campaigns!$A$7:$A$300,B1427)&gt;0,"✓",IF(N(C1427)=0,"– no spend","⚠ add to Campaigns tab")))</f>
        <v/>
      </c>
      <c r="I1427" s="83" t="str">
        <f aca="false">IF(C1427="","",C1427*IF(Settings!$B$25=Settings!$C$6,1,IF(Settings!$B$25="USD",1/INDEX(Settings!$B$29:$B$40,MONTH(A1427)),INDEX(Settings!$B$29:$B$40,MONTH(A1427)))))</f>
        <v/>
      </c>
    </row>
    <row r="1428" customFormat="false" ht="15" hidden="false" customHeight="false" outlineLevel="0" collapsed="false">
      <c r="H1428" s="0" t="str">
        <f aca="false">IF(B1428="","",IF(COUNTIF(Campaigns!$A$7:$A$300,B1428)&gt;0,"✓",IF(N(C1428)=0,"– no spend","⚠ add to Campaigns tab")))</f>
        <v/>
      </c>
      <c r="I1428" s="83" t="str">
        <f aca="false">IF(C1428="","",C1428*IF(Settings!$B$25=Settings!$C$6,1,IF(Settings!$B$25="USD",1/INDEX(Settings!$B$29:$B$40,MONTH(A1428)),INDEX(Settings!$B$29:$B$40,MONTH(A1428)))))</f>
        <v/>
      </c>
    </row>
    <row r="1429" customFormat="false" ht="15" hidden="false" customHeight="false" outlineLevel="0" collapsed="false">
      <c r="H1429" s="0" t="str">
        <f aca="false">IF(B1429="","",IF(COUNTIF(Campaigns!$A$7:$A$300,B1429)&gt;0,"✓",IF(N(C1429)=0,"– no spend","⚠ add to Campaigns tab")))</f>
        <v/>
      </c>
      <c r="I1429" s="83" t="str">
        <f aca="false">IF(C1429="","",C1429*IF(Settings!$B$25=Settings!$C$6,1,IF(Settings!$B$25="USD",1/INDEX(Settings!$B$29:$B$40,MONTH(A1429)),INDEX(Settings!$B$29:$B$40,MONTH(A1429)))))</f>
        <v/>
      </c>
    </row>
    <row r="1430" customFormat="false" ht="15" hidden="false" customHeight="false" outlineLevel="0" collapsed="false">
      <c r="H1430" s="0" t="str">
        <f aca="false">IF(B1430="","",IF(COUNTIF(Campaigns!$A$7:$A$300,B1430)&gt;0,"✓",IF(N(C1430)=0,"– no spend","⚠ add to Campaigns tab")))</f>
        <v/>
      </c>
      <c r="I1430" s="83" t="str">
        <f aca="false">IF(C1430="","",C1430*IF(Settings!$B$25=Settings!$C$6,1,IF(Settings!$B$25="USD",1/INDEX(Settings!$B$29:$B$40,MONTH(A1430)),INDEX(Settings!$B$29:$B$40,MONTH(A1430)))))</f>
        <v/>
      </c>
    </row>
    <row r="1431" customFormat="false" ht="15" hidden="false" customHeight="false" outlineLevel="0" collapsed="false">
      <c r="H1431" s="0" t="str">
        <f aca="false">IF(B1431="","",IF(COUNTIF(Campaigns!$A$7:$A$300,B1431)&gt;0,"✓",IF(N(C1431)=0,"– no spend","⚠ add to Campaigns tab")))</f>
        <v/>
      </c>
      <c r="I1431" s="83" t="str">
        <f aca="false">IF(C1431="","",C1431*IF(Settings!$B$25=Settings!$C$6,1,IF(Settings!$B$25="USD",1/INDEX(Settings!$B$29:$B$40,MONTH(A1431)),INDEX(Settings!$B$29:$B$40,MONTH(A1431)))))</f>
        <v/>
      </c>
    </row>
    <row r="1432" customFormat="false" ht="15" hidden="false" customHeight="false" outlineLevel="0" collapsed="false">
      <c r="H1432" s="0" t="str">
        <f aca="false">IF(B1432="","",IF(COUNTIF(Campaigns!$A$7:$A$300,B1432)&gt;0,"✓",IF(N(C1432)=0,"– no spend","⚠ add to Campaigns tab")))</f>
        <v/>
      </c>
      <c r="I1432" s="83" t="str">
        <f aca="false">IF(C1432="","",C1432*IF(Settings!$B$25=Settings!$C$6,1,IF(Settings!$B$25="USD",1/INDEX(Settings!$B$29:$B$40,MONTH(A1432)),INDEX(Settings!$B$29:$B$40,MONTH(A1432)))))</f>
        <v/>
      </c>
    </row>
    <row r="1433" customFormat="false" ht="15" hidden="false" customHeight="false" outlineLevel="0" collapsed="false">
      <c r="H1433" s="0" t="str">
        <f aca="false">IF(B1433="","",IF(COUNTIF(Campaigns!$A$7:$A$300,B1433)&gt;0,"✓",IF(N(C1433)=0,"– no spend","⚠ add to Campaigns tab")))</f>
        <v/>
      </c>
      <c r="I1433" s="83" t="str">
        <f aca="false">IF(C1433="","",C1433*IF(Settings!$B$25=Settings!$C$6,1,IF(Settings!$B$25="USD",1/INDEX(Settings!$B$29:$B$40,MONTH(A1433)),INDEX(Settings!$B$29:$B$40,MONTH(A1433)))))</f>
        <v/>
      </c>
    </row>
    <row r="1434" customFormat="false" ht="15" hidden="false" customHeight="false" outlineLevel="0" collapsed="false">
      <c r="H1434" s="0" t="str">
        <f aca="false">IF(B1434="","",IF(COUNTIF(Campaigns!$A$7:$A$300,B1434)&gt;0,"✓",IF(N(C1434)=0,"– no spend","⚠ add to Campaigns tab")))</f>
        <v/>
      </c>
      <c r="I1434" s="83" t="str">
        <f aca="false">IF(C1434="","",C1434*IF(Settings!$B$25=Settings!$C$6,1,IF(Settings!$B$25="USD",1/INDEX(Settings!$B$29:$B$40,MONTH(A1434)),INDEX(Settings!$B$29:$B$40,MONTH(A1434)))))</f>
        <v/>
      </c>
    </row>
    <row r="1435" customFormat="false" ht="15" hidden="false" customHeight="false" outlineLevel="0" collapsed="false">
      <c r="H1435" s="0" t="str">
        <f aca="false">IF(B1435="","",IF(COUNTIF(Campaigns!$A$7:$A$300,B1435)&gt;0,"✓",IF(N(C1435)=0,"– no spend","⚠ add to Campaigns tab")))</f>
        <v/>
      </c>
      <c r="I1435" s="83" t="str">
        <f aca="false">IF(C1435="","",C1435*IF(Settings!$B$25=Settings!$C$6,1,IF(Settings!$B$25="USD",1/INDEX(Settings!$B$29:$B$40,MONTH(A1435)),INDEX(Settings!$B$29:$B$40,MONTH(A1435)))))</f>
        <v/>
      </c>
    </row>
    <row r="1436" customFormat="false" ht="15" hidden="false" customHeight="false" outlineLevel="0" collapsed="false">
      <c r="H1436" s="0" t="str">
        <f aca="false">IF(B1436="","",IF(COUNTIF(Campaigns!$A$7:$A$300,B1436)&gt;0,"✓",IF(N(C1436)=0,"– no spend","⚠ add to Campaigns tab")))</f>
        <v/>
      </c>
      <c r="I1436" s="83" t="str">
        <f aca="false">IF(C1436="","",C1436*IF(Settings!$B$25=Settings!$C$6,1,IF(Settings!$B$25="USD",1/INDEX(Settings!$B$29:$B$40,MONTH(A1436)),INDEX(Settings!$B$29:$B$40,MONTH(A1436)))))</f>
        <v/>
      </c>
    </row>
    <row r="1437" customFormat="false" ht="15" hidden="false" customHeight="false" outlineLevel="0" collapsed="false">
      <c r="H1437" s="0" t="str">
        <f aca="false">IF(B1437="","",IF(COUNTIF(Campaigns!$A$7:$A$300,B1437)&gt;0,"✓",IF(N(C1437)=0,"– no spend","⚠ add to Campaigns tab")))</f>
        <v/>
      </c>
      <c r="I1437" s="83" t="str">
        <f aca="false">IF(C1437="","",C1437*IF(Settings!$B$25=Settings!$C$6,1,IF(Settings!$B$25="USD",1/INDEX(Settings!$B$29:$B$40,MONTH(A1437)),INDEX(Settings!$B$29:$B$40,MONTH(A1437)))))</f>
        <v/>
      </c>
    </row>
    <row r="1438" customFormat="false" ht="15" hidden="false" customHeight="false" outlineLevel="0" collapsed="false">
      <c r="H1438" s="0" t="str">
        <f aca="false">IF(B1438="","",IF(COUNTIF(Campaigns!$A$7:$A$300,B1438)&gt;0,"✓",IF(N(C1438)=0,"– no spend","⚠ add to Campaigns tab")))</f>
        <v/>
      </c>
      <c r="I1438" s="83" t="str">
        <f aca="false">IF(C1438="","",C1438*IF(Settings!$B$25=Settings!$C$6,1,IF(Settings!$B$25="USD",1/INDEX(Settings!$B$29:$B$40,MONTH(A1438)),INDEX(Settings!$B$29:$B$40,MONTH(A1438)))))</f>
        <v/>
      </c>
    </row>
    <row r="1439" customFormat="false" ht="15" hidden="false" customHeight="false" outlineLevel="0" collapsed="false">
      <c r="H1439" s="0" t="str">
        <f aca="false">IF(B1439="","",IF(COUNTIF(Campaigns!$A$7:$A$300,B1439)&gt;0,"✓",IF(N(C1439)=0,"– no spend","⚠ add to Campaigns tab")))</f>
        <v/>
      </c>
      <c r="I1439" s="83" t="str">
        <f aca="false">IF(C1439="","",C1439*IF(Settings!$B$25=Settings!$C$6,1,IF(Settings!$B$25="USD",1/INDEX(Settings!$B$29:$B$40,MONTH(A1439)),INDEX(Settings!$B$29:$B$40,MONTH(A1439)))))</f>
        <v/>
      </c>
    </row>
    <row r="1440" customFormat="false" ht="15" hidden="false" customHeight="false" outlineLevel="0" collapsed="false">
      <c r="H1440" s="0" t="str">
        <f aca="false">IF(B1440="","",IF(COUNTIF(Campaigns!$A$7:$A$300,B1440)&gt;0,"✓",IF(N(C1440)=0,"– no spend","⚠ add to Campaigns tab")))</f>
        <v/>
      </c>
      <c r="I1440" s="83" t="str">
        <f aca="false">IF(C1440="","",C1440*IF(Settings!$B$25=Settings!$C$6,1,IF(Settings!$B$25="USD",1/INDEX(Settings!$B$29:$B$40,MONTH(A1440)),INDEX(Settings!$B$29:$B$40,MONTH(A1440)))))</f>
        <v/>
      </c>
    </row>
    <row r="1441" customFormat="false" ht="15" hidden="false" customHeight="false" outlineLevel="0" collapsed="false">
      <c r="H1441" s="0" t="str">
        <f aca="false">IF(B1441="","",IF(COUNTIF(Campaigns!$A$7:$A$300,B1441)&gt;0,"✓",IF(N(C1441)=0,"– no spend","⚠ add to Campaigns tab")))</f>
        <v/>
      </c>
      <c r="I1441" s="83" t="str">
        <f aca="false">IF(C1441="","",C1441*IF(Settings!$B$25=Settings!$C$6,1,IF(Settings!$B$25="USD",1/INDEX(Settings!$B$29:$B$40,MONTH(A1441)),INDEX(Settings!$B$29:$B$40,MONTH(A1441)))))</f>
        <v/>
      </c>
    </row>
    <row r="1442" customFormat="false" ht="15" hidden="false" customHeight="false" outlineLevel="0" collapsed="false">
      <c r="H1442" s="0" t="str">
        <f aca="false">IF(B1442="","",IF(COUNTIF(Campaigns!$A$7:$A$300,B1442)&gt;0,"✓",IF(N(C1442)=0,"– no spend","⚠ add to Campaigns tab")))</f>
        <v/>
      </c>
      <c r="I1442" s="83" t="str">
        <f aca="false">IF(C1442="","",C1442*IF(Settings!$B$25=Settings!$C$6,1,IF(Settings!$B$25="USD",1/INDEX(Settings!$B$29:$B$40,MONTH(A1442)),INDEX(Settings!$B$29:$B$40,MONTH(A1442)))))</f>
        <v/>
      </c>
    </row>
    <row r="1443" customFormat="false" ht="15" hidden="false" customHeight="false" outlineLevel="0" collapsed="false">
      <c r="H1443" s="0" t="str">
        <f aca="false">IF(B1443="","",IF(COUNTIF(Campaigns!$A$7:$A$300,B1443)&gt;0,"✓",IF(N(C1443)=0,"– no spend","⚠ add to Campaigns tab")))</f>
        <v/>
      </c>
      <c r="I1443" s="83" t="str">
        <f aca="false">IF(C1443="","",C1443*IF(Settings!$B$25=Settings!$C$6,1,IF(Settings!$B$25="USD",1/INDEX(Settings!$B$29:$B$40,MONTH(A1443)),INDEX(Settings!$B$29:$B$40,MONTH(A1443)))))</f>
        <v/>
      </c>
    </row>
    <row r="1444" customFormat="false" ht="15" hidden="false" customHeight="false" outlineLevel="0" collapsed="false">
      <c r="H1444" s="0" t="str">
        <f aca="false">IF(B1444="","",IF(COUNTIF(Campaigns!$A$7:$A$300,B1444)&gt;0,"✓",IF(N(C1444)=0,"– no spend","⚠ add to Campaigns tab")))</f>
        <v/>
      </c>
      <c r="I1444" s="83" t="str">
        <f aca="false">IF(C1444="","",C1444*IF(Settings!$B$25=Settings!$C$6,1,IF(Settings!$B$25="USD",1/INDEX(Settings!$B$29:$B$40,MONTH(A1444)),INDEX(Settings!$B$29:$B$40,MONTH(A1444)))))</f>
        <v/>
      </c>
    </row>
    <row r="1445" customFormat="false" ht="15" hidden="false" customHeight="false" outlineLevel="0" collapsed="false">
      <c r="H1445" s="0" t="str">
        <f aca="false">IF(B1445="","",IF(COUNTIF(Campaigns!$A$7:$A$300,B1445)&gt;0,"✓",IF(N(C1445)=0,"– no spend","⚠ add to Campaigns tab")))</f>
        <v/>
      </c>
      <c r="I1445" s="83" t="str">
        <f aca="false">IF(C1445="","",C1445*IF(Settings!$B$25=Settings!$C$6,1,IF(Settings!$B$25="USD",1/INDEX(Settings!$B$29:$B$40,MONTH(A1445)),INDEX(Settings!$B$29:$B$40,MONTH(A1445)))))</f>
        <v/>
      </c>
    </row>
    <row r="1446" customFormat="false" ht="15" hidden="false" customHeight="false" outlineLevel="0" collapsed="false">
      <c r="H1446" s="0" t="str">
        <f aca="false">IF(B1446="","",IF(COUNTIF(Campaigns!$A$7:$A$300,B1446)&gt;0,"✓",IF(N(C1446)=0,"– no spend","⚠ add to Campaigns tab")))</f>
        <v/>
      </c>
      <c r="I1446" s="83" t="str">
        <f aca="false">IF(C1446="","",C1446*IF(Settings!$B$25=Settings!$C$6,1,IF(Settings!$B$25="USD",1/INDEX(Settings!$B$29:$B$40,MONTH(A1446)),INDEX(Settings!$B$29:$B$40,MONTH(A1446)))))</f>
        <v/>
      </c>
    </row>
    <row r="1447" customFormat="false" ht="15" hidden="false" customHeight="false" outlineLevel="0" collapsed="false">
      <c r="H1447" s="0" t="str">
        <f aca="false">IF(B1447="","",IF(COUNTIF(Campaigns!$A$7:$A$300,B1447)&gt;0,"✓",IF(N(C1447)=0,"– no spend","⚠ add to Campaigns tab")))</f>
        <v/>
      </c>
      <c r="I1447" s="83" t="str">
        <f aca="false">IF(C1447="","",C1447*IF(Settings!$B$25=Settings!$C$6,1,IF(Settings!$B$25="USD",1/INDEX(Settings!$B$29:$B$40,MONTH(A1447)),INDEX(Settings!$B$29:$B$40,MONTH(A1447)))))</f>
        <v/>
      </c>
    </row>
    <row r="1448" customFormat="false" ht="15" hidden="false" customHeight="false" outlineLevel="0" collapsed="false">
      <c r="H1448" s="0" t="str">
        <f aca="false">IF(B1448="","",IF(COUNTIF(Campaigns!$A$7:$A$300,B1448)&gt;0,"✓",IF(N(C1448)=0,"– no spend","⚠ add to Campaigns tab")))</f>
        <v/>
      </c>
      <c r="I1448" s="83" t="str">
        <f aca="false">IF(C1448="","",C1448*IF(Settings!$B$25=Settings!$C$6,1,IF(Settings!$B$25="USD",1/INDEX(Settings!$B$29:$B$40,MONTH(A1448)),INDEX(Settings!$B$29:$B$40,MONTH(A1448)))))</f>
        <v/>
      </c>
    </row>
    <row r="1449" customFormat="false" ht="15" hidden="false" customHeight="false" outlineLevel="0" collapsed="false">
      <c r="H1449" s="0" t="str">
        <f aca="false">IF(B1449="","",IF(COUNTIF(Campaigns!$A$7:$A$300,B1449)&gt;0,"✓",IF(N(C1449)=0,"– no spend","⚠ add to Campaigns tab")))</f>
        <v/>
      </c>
      <c r="I1449" s="83" t="str">
        <f aca="false">IF(C1449="","",C1449*IF(Settings!$B$25=Settings!$C$6,1,IF(Settings!$B$25="USD",1/INDEX(Settings!$B$29:$B$40,MONTH(A1449)),INDEX(Settings!$B$29:$B$40,MONTH(A1449)))))</f>
        <v/>
      </c>
    </row>
    <row r="1450" customFormat="false" ht="15" hidden="false" customHeight="false" outlineLevel="0" collapsed="false">
      <c r="H1450" s="0" t="str">
        <f aca="false">IF(B1450="","",IF(COUNTIF(Campaigns!$A$7:$A$300,B1450)&gt;0,"✓",IF(N(C1450)=0,"– no spend","⚠ add to Campaigns tab")))</f>
        <v/>
      </c>
      <c r="I1450" s="83" t="str">
        <f aca="false">IF(C1450="","",C1450*IF(Settings!$B$25=Settings!$C$6,1,IF(Settings!$B$25="USD",1/INDEX(Settings!$B$29:$B$40,MONTH(A1450)),INDEX(Settings!$B$29:$B$40,MONTH(A1450)))))</f>
        <v/>
      </c>
    </row>
    <row r="1451" customFormat="false" ht="15" hidden="false" customHeight="false" outlineLevel="0" collapsed="false">
      <c r="H1451" s="0" t="str">
        <f aca="false">IF(B1451="","",IF(COUNTIF(Campaigns!$A$7:$A$300,B1451)&gt;0,"✓",IF(N(C1451)=0,"– no spend","⚠ add to Campaigns tab")))</f>
        <v/>
      </c>
      <c r="I1451" s="83" t="str">
        <f aca="false">IF(C1451="","",C1451*IF(Settings!$B$25=Settings!$C$6,1,IF(Settings!$B$25="USD",1/INDEX(Settings!$B$29:$B$40,MONTH(A1451)),INDEX(Settings!$B$29:$B$40,MONTH(A1451)))))</f>
        <v/>
      </c>
    </row>
    <row r="1452" customFormat="false" ht="15" hidden="false" customHeight="false" outlineLevel="0" collapsed="false">
      <c r="H1452" s="0" t="str">
        <f aca="false">IF(B1452="","",IF(COUNTIF(Campaigns!$A$7:$A$300,B1452)&gt;0,"✓",IF(N(C1452)=0,"– no spend","⚠ add to Campaigns tab")))</f>
        <v/>
      </c>
      <c r="I1452" s="83" t="str">
        <f aca="false">IF(C1452="","",C1452*IF(Settings!$B$25=Settings!$C$6,1,IF(Settings!$B$25="USD",1/INDEX(Settings!$B$29:$B$40,MONTH(A1452)),INDEX(Settings!$B$29:$B$40,MONTH(A1452)))))</f>
        <v/>
      </c>
    </row>
    <row r="1453" customFormat="false" ht="15" hidden="false" customHeight="false" outlineLevel="0" collapsed="false">
      <c r="H1453" s="0" t="str">
        <f aca="false">IF(B1453="","",IF(COUNTIF(Campaigns!$A$7:$A$300,B1453)&gt;0,"✓",IF(N(C1453)=0,"– no spend","⚠ add to Campaigns tab")))</f>
        <v/>
      </c>
      <c r="I1453" s="83" t="str">
        <f aca="false">IF(C1453="","",C1453*IF(Settings!$B$25=Settings!$C$6,1,IF(Settings!$B$25="USD",1/INDEX(Settings!$B$29:$B$40,MONTH(A1453)),INDEX(Settings!$B$29:$B$40,MONTH(A1453)))))</f>
        <v/>
      </c>
    </row>
    <row r="1454" customFormat="false" ht="15" hidden="false" customHeight="false" outlineLevel="0" collapsed="false">
      <c r="H1454" s="0" t="str">
        <f aca="false">IF(B1454="","",IF(COUNTIF(Campaigns!$A$7:$A$300,B1454)&gt;0,"✓",IF(N(C1454)=0,"– no spend","⚠ add to Campaigns tab")))</f>
        <v/>
      </c>
      <c r="I1454" s="83" t="str">
        <f aca="false">IF(C1454="","",C1454*IF(Settings!$B$25=Settings!$C$6,1,IF(Settings!$B$25="USD",1/INDEX(Settings!$B$29:$B$40,MONTH(A1454)),INDEX(Settings!$B$29:$B$40,MONTH(A1454)))))</f>
        <v/>
      </c>
    </row>
    <row r="1455" customFormat="false" ht="15" hidden="false" customHeight="false" outlineLevel="0" collapsed="false">
      <c r="H1455" s="0" t="str">
        <f aca="false">IF(B1455="","",IF(COUNTIF(Campaigns!$A$7:$A$300,B1455)&gt;0,"✓",IF(N(C1455)=0,"– no spend","⚠ add to Campaigns tab")))</f>
        <v/>
      </c>
      <c r="I1455" s="83" t="str">
        <f aca="false">IF(C1455="","",C1455*IF(Settings!$B$25=Settings!$C$6,1,IF(Settings!$B$25="USD",1/INDEX(Settings!$B$29:$B$40,MONTH(A1455)),INDEX(Settings!$B$29:$B$40,MONTH(A1455)))))</f>
        <v/>
      </c>
    </row>
    <row r="1456" customFormat="false" ht="15" hidden="false" customHeight="false" outlineLevel="0" collapsed="false">
      <c r="H1456" s="0" t="str">
        <f aca="false">IF(B1456="","",IF(COUNTIF(Campaigns!$A$7:$A$300,B1456)&gt;0,"✓",IF(N(C1456)=0,"– no spend","⚠ add to Campaigns tab")))</f>
        <v/>
      </c>
      <c r="I1456" s="83" t="str">
        <f aca="false">IF(C1456="","",C1456*IF(Settings!$B$25=Settings!$C$6,1,IF(Settings!$B$25="USD",1/INDEX(Settings!$B$29:$B$40,MONTH(A1456)),INDEX(Settings!$B$29:$B$40,MONTH(A1456)))))</f>
        <v/>
      </c>
    </row>
    <row r="1457" customFormat="false" ht="15" hidden="false" customHeight="false" outlineLevel="0" collapsed="false">
      <c r="H1457" s="0" t="str">
        <f aca="false">IF(B1457="","",IF(COUNTIF(Campaigns!$A$7:$A$300,B1457)&gt;0,"✓",IF(N(C1457)=0,"– no spend","⚠ add to Campaigns tab")))</f>
        <v/>
      </c>
      <c r="I1457" s="83" t="str">
        <f aca="false">IF(C1457="","",C1457*IF(Settings!$B$25=Settings!$C$6,1,IF(Settings!$B$25="USD",1/INDEX(Settings!$B$29:$B$40,MONTH(A1457)),INDEX(Settings!$B$29:$B$40,MONTH(A1457)))))</f>
        <v/>
      </c>
    </row>
    <row r="1458" customFormat="false" ht="15" hidden="false" customHeight="false" outlineLevel="0" collapsed="false">
      <c r="H1458" s="0" t="str">
        <f aca="false">IF(B1458="","",IF(COUNTIF(Campaigns!$A$7:$A$300,B1458)&gt;0,"✓",IF(N(C1458)=0,"– no spend","⚠ add to Campaigns tab")))</f>
        <v/>
      </c>
      <c r="I1458" s="83" t="str">
        <f aca="false">IF(C1458="","",C1458*IF(Settings!$B$25=Settings!$C$6,1,IF(Settings!$B$25="USD",1/INDEX(Settings!$B$29:$B$40,MONTH(A1458)),INDEX(Settings!$B$29:$B$40,MONTH(A1458)))))</f>
        <v/>
      </c>
    </row>
    <row r="1459" customFormat="false" ht="15" hidden="false" customHeight="false" outlineLevel="0" collapsed="false">
      <c r="H1459" s="0" t="str">
        <f aca="false">IF(B1459="","",IF(COUNTIF(Campaigns!$A$7:$A$300,B1459)&gt;0,"✓",IF(N(C1459)=0,"– no spend","⚠ add to Campaigns tab")))</f>
        <v/>
      </c>
      <c r="I1459" s="83" t="str">
        <f aca="false">IF(C1459="","",C1459*IF(Settings!$B$25=Settings!$C$6,1,IF(Settings!$B$25="USD",1/INDEX(Settings!$B$29:$B$40,MONTH(A1459)),INDEX(Settings!$B$29:$B$40,MONTH(A1459)))))</f>
        <v/>
      </c>
    </row>
    <row r="1460" customFormat="false" ht="15" hidden="false" customHeight="false" outlineLevel="0" collapsed="false">
      <c r="H1460" s="0" t="str">
        <f aca="false">IF(B1460="","",IF(COUNTIF(Campaigns!$A$7:$A$300,B1460)&gt;0,"✓",IF(N(C1460)=0,"– no spend","⚠ add to Campaigns tab")))</f>
        <v/>
      </c>
      <c r="I1460" s="83" t="str">
        <f aca="false">IF(C1460="","",C1460*IF(Settings!$B$25=Settings!$C$6,1,IF(Settings!$B$25="USD",1/INDEX(Settings!$B$29:$B$40,MONTH(A1460)),INDEX(Settings!$B$29:$B$40,MONTH(A1460)))))</f>
        <v/>
      </c>
    </row>
    <row r="1461" customFormat="false" ht="15" hidden="false" customHeight="false" outlineLevel="0" collapsed="false">
      <c r="H1461" s="0" t="str">
        <f aca="false">IF(B1461="","",IF(COUNTIF(Campaigns!$A$7:$A$300,B1461)&gt;0,"✓",IF(N(C1461)=0,"– no spend","⚠ add to Campaigns tab")))</f>
        <v/>
      </c>
      <c r="I1461" s="83" t="str">
        <f aca="false">IF(C1461="","",C1461*IF(Settings!$B$25=Settings!$C$6,1,IF(Settings!$B$25="USD",1/INDEX(Settings!$B$29:$B$40,MONTH(A1461)),INDEX(Settings!$B$29:$B$40,MONTH(A1461)))))</f>
        <v/>
      </c>
    </row>
    <row r="1462" customFormat="false" ht="15" hidden="false" customHeight="false" outlineLevel="0" collapsed="false">
      <c r="H1462" s="0" t="str">
        <f aca="false">IF(B1462="","",IF(COUNTIF(Campaigns!$A$7:$A$300,B1462)&gt;0,"✓",IF(N(C1462)=0,"– no spend","⚠ add to Campaigns tab")))</f>
        <v/>
      </c>
      <c r="I1462" s="83" t="str">
        <f aca="false">IF(C1462="","",C1462*IF(Settings!$B$25=Settings!$C$6,1,IF(Settings!$B$25="USD",1/INDEX(Settings!$B$29:$B$40,MONTH(A1462)),INDEX(Settings!$B$29:$B$40,MONTH(A1462)))))</f>
        <v/>
      </c>
    </row>
    <row r="1463" customFormat="false" ht="15" hidden="false" customHeight="false" outlineLevel="0" collapsed="false">
      <c r="H1463" s="0" t="str">
        <f aca="false">IF(B1463="","",IF(COUNTIF(Campaigns!$A$7:$A$300,B1463)&gt;0,"✓",IF(N(C1463)=0,"– no spend","⚠ add to Campaigns tab")))</f>
        <v/>
      </c>
      <c r="I1463" s="83" t="str">
        <f aca="false">IF(C1463="","",C1463*IF(Settings!$B$25=Settings!$C$6,1,IF(Settings!$B$25="USD",1/INDEX(Settings!$B$29:$B$40,MONTH(A1463)),INDEX(Settings!$B$29:$B$40,MONTH(A1463)))))</f>
        <v/>
      </c>
    </row>
    <row r="1464" customFormat="false" ht="15" hidden="false" customHeight="false" outlineLevel="0" collapsed="false">
      <c r="H1464" s="0" t="str">
        <f aca="false">IF(B1464="","",IF(COUNTIF(Campaigns!$A$7:$A$300,B1464)&gt;0,"✓",IF(N(C1464)=0,"– no spend","⚠ add to Campaigns tab")))</f>
        <v/>
      </c>
      <c r="I1464" s="83" t="str">
        <f aca="false">IF(C1464="","",C1464*IF(Settings!$B$25=Settings!$C$6,1,IF(Settings!$B$25="USD",1/INDEX(Settings!$B$29:$B$40,MONTH(A1464)),INDEX(Settings!$B$29:$B$40,MONTH(A1464)))))</f>
        <v/>
      </c>
    </row>
    <row r="1465" customFormat="false" ht="15" hidden="false" customHeight="false" outlineLevel="0" collapsed="false">
      <c r="H1465" s="0" t="str">
        <f aca="false">IF(B1465="","",IF(COUNTIF(Campaigns!$A$7:$A$300,B1465)&gt;0,"✓",IF(N(C1465)=0,"– no spend","⚠ add to Campaigns tab")))</f>
        <v/>
      </c>
      <c r="I1465" s="83" t="str">
        <f aca="false">IF(C1465="","",C1465*IF(Settings!$B$25=Settings!$C$6,1,IF(Settings!$B$25="USD",1/INDEX(Settings!$B$29:$B$40,MONTH(A1465)),INDEX(Settings!$B$29:$B$40,MONTH(A1465)))))</f>
        <v/>
      </c>
    </row>
    <row r="1466" customFormat="false" ht="15" hidden="false" customHeight="false" outlineLevel="0" collapsed="false">
      <c r="H1466" s="0" t="str">
        <f aca="false">IF(B1466="","",IF(COUNTIF(Campaigns!$A$7:$A$300,B1466)&gt;0,"✓",IF(N(C1466)=0,"– no spend","⚠ add to Campaigns tab")))</f>
        <v/>
      </c>
      <c r="I1466" s="83" t="str">
        <f aca="false">IF(C1466="","",C1466*IF(Settings!$B$25=Settings!$C$6,1,IF(Settings!$B$25="USD",1/INDEX(Settings!$B$29:$B$40,MONTH(A1466)),INDEX(Settings!$B$29:$B$40,MONTH(A1466)))))</f>
        <v/>
      </c>
    </row>
    <row r="1467" customFormat="false" ht="15" hidden="false" customHeight="false" outlineLevel="0" collapsed="false">
      <c r="H1467" s="0" t="str">
        <f aca="false">IF(B1467="","",IF(COUNTIF(Campaigns!$A$7:$A$300,B1467)&gt;0,"✓",IF(N(C1467)=0,"– no spend","⚠ add to Campaigns tab")))</f>
        <v/>
      </c>
      <c r="I1467" s="83" t="str">
        <f aca="false">IF(C1467="","",C1467*IF(Settings!$B$25=Settings!$C$6,1,IF(Settings!$B$25="USD",1/INDEX(Settings!$B$29:$B$40,MONTH(A1467)),INDEX(Settings!$B$29:$B$40,MONTH(A1467)))))</f>
        <v/>
      </c>
    </row>
    <row r="1468" customFormat="false" ht="15" hidden="false" customHeight="false" outlineLevel="0" collapsed="false">
      <c r="H1468" s="0" t="str">
        <f aca="false">IF(B1468="","",IF(COUNTIF(Campaigns!$A$7:$A$300,B1468)&gt;0,"✓",IF(N(C1468)=0,"– no spend","⚠ add to Campaigns tab")))</f>
        <v/>
      </c>
      <c r="I1468" s="83" t="str">
        <f aca="false">IF(C1468="","",C1468*IF(Settings!$B$25=Settings!$C$6,1,IF(Settings!$B$25="USD",1/INDEX(Settings!$B$29:$B$40,MONTH(A1468)),INDEX(Settings!$B$29:$B$40,MONTH(A1468)))))</f>
        <v/>
      </c>
    </row>
    <row r="1469" customFormat="false" ht="15" hidden="false" customHeight="false" outlineLevel="0" collapsed="false">
      <c r="H1469" s="0" t="str">
        <f aca="false">IF(B1469="","",IF(COUNTIF(Campaigns!$A$7:$A$300,B1469)&gt;0,"✓",IF(N(C1469)=0,"– no spend","⚠ add to Campaigns tab")))</f>
        <v/>
      </c>
      <c r="I1469" s="83" t="str">
        <f aca="false">IF(C1469="","",C1469*IF(Settings!$B$25=Settings!$C$6,1,IF(Settings!$B$25="USD",1/INDEX(Settings!$B$29:$B$40,MONTH(A1469)),INDEX(Settings!$B$29:$B$40,MONTH(A1469)))))</f>
        <v/>
      </c>
    </row>
    <row r="1470" customFormat="false" ht="15" hidden="false" customHeight="false" outlineLevel="0" collapsed="false">
      <c r="H1470" s="0" t="str">
        <f aca="false">IF(B1470="","",IF(COUNTIF(Campaigns!$A$7:$A$300,B1470)&gt;0,"✓",IF(N(C1470)=0,"– no spend","⚠ add to Campaigns tab")))</f>
        <v/>
      </c>
      <c r="I1470" s="83" t="str">
        <f aca="false">IF(C1470="","",C1470*IF(Settings!$B$25=Settings!$C$6,1,IF(Settings!$B$25="USD",1/INDEX(Settings!$B$29:$B$40,MONTH(A1470)),INDEX(Settings!$B$29:$B$40,MONTH(A1470)))))</f>
        <v/>
      </c>
    </row>
    <row r="1471" customFormat="false" ht="15" hidden="false" customHeight="false" outlineLevel="0" collapsed="false">
      <c r="H1471" s="0" t="str">
        <f aca="false">IF(B1471="","",IF(COUNTIF(Campaigns!$A$7:$A$300,B1471)&gt;0,"✓",IF(N(C1471)=0,"– no spend","⚠ add to Campaigns tab")))</f>
        <v/>
      </c>
      <c r="I1471" s="83" t="str">
        <f aca="false">IF(C1471="","",C1471*IF(Settings!$B$25=Settings!$C$6,1,IF(Settings!$B$25="USD",1/INDEX(Settings!$B$29:$B$40,MONTH(A1471)),INDEX(Settings!$B$29:$B$40,MONTH(A1471)))))</f>
        <v/>
      </c>
    </row>
    <row r="1472" customFormat="false" ht="15" hidden="false" customHeight="false" outlineLevel="0" collapsed="false">
      <c r="H1472" s="0" t="str">
        <f aca="false">IF(B1472="","",IF(COUNTIF(Campaigns!$A$7:$A$300,B1472)&gt;0,"✓",IF(N(C1472)=0,"– no spend","⚠ add to Campaigns tab")))</f>
        <v/>
      </c>
      <c r="I1472" s="83" t="str">
        <f aca="false">IF(C1472="","",C1472*IF(Settings!$B$25=Settings!$C$6,1,IF(Settings!$B$25="USD",1/INDEX(Settings!$B$29:$B$40,MONTH(A1472)),INDEX(Settings!$B$29:$B$40,MONTH(A1472)))))</f>
        <v/>
      </c>
    </row>
    <row r="1473" customFormat="false" ht="15" hidden="false" customHeight="false" outlineLevel="0" collapsed="false">
      <c r="H1473" s="0" t="str">
        <f aca="false">IF(B1473="","",IF(COUNTIF(Campaigns!$A$7:$A$300,B1473)&gt;0,"✓",IF(N(C1473)=0,"– no spend","⚠ add to Campaigns tab")))</f>
        <v/>
      </c>
      <c r="I1473" s="83" t="str">
        <f aca="false">IF(C1473="","",C1473*IF(Settings!$B$25=Settings!$C$6,1,IF(Settings!$B$25="USD",1/INDEX(Settings!$B$29:$B$40,MONTH(A1473)),INDEX(Settings!$B$29:$B$40,MONTH(A1473)))))</f>
        <v/>
      </c>
    </row>
    <row r="1474" customFormat="false" ht="15" hidden="false" customHeight="false" outlineLevel="0" collapsed="false">
      <c r="H1474" s="0" t="str">
        <f aca="false">IF(B1474="","",IF(COUNTIF(Campaigns!$A$7:$A$300,B1474)&gt;0,"✓",IF(N(C1474)=0,"– no spend","⚠ add to Campaigns tab")))</f>
        <v/>
      </c>
      <c r="I1474" s="83" t="str">
        <f aca="false">IF(C1474="","",C1474*IF(Settings!$B$25=Settings!$C$6,1,IF(Settings!$B$25="USD",1/INDEX(Settings!$B$29:$B$40,MONTH(A1474)),INDEX(Settings!$B$29:$B$40,MONTH(A1474)))))</f>
        <v/>
      </c>
    </row>
    <row r="1475" customFormat="false" ht="15" hidden="false" customHeight="false" outlineLevel="0" collapsed="false">
      <c r="H1475" s="0" t="str">
        <f aca="false">IF(B1475="","",IF(COUNTIF(Campaigns!$A$7:$A$300,B1475)&gt;0,"✓",IF(N(C1475)=0,"– no spend","⚠ add to Campaigns tab")))</f>
        <v/>
      </c>
      <c r="I1475" s="83" t="str">
        <f aca="false">IF(C1475="","",C1475*IF(Settings!$B$25=Settings!$C$6,1,IF(Settings!$B$25="USD",1/INDEX(Settings!$B$29:$B$40,MONTH(A1475)),INDEX(Settings!$B$29:$B$40,MONTH(A1475)))))</f>
        <v/>
      </c>
    </row>
    <row r="1476" customFormat="false" ht="15" hidden="false" customHeight="false" outlineLevel="0" collapsed="false">
      <c r="H1476" s="0" t="str">
        <f aca="false">IF(B1476="","",IF(COUNTIF(Campaigns!$A$7:$A$300,B1476)&gt;0,"✓",IF(N(C1476)=0,"– no spend","⚠ add to Campaigns tab")))</f>
        <v/>
      </c>
      <c r="I1476" s="83" t="str">
        <f aca="false">IF(C1476="","",C1476*IF(Settings!$B$25=Settings!$C$6,1,IF(Settings!$B$25="USD",1/INDEX(Settings!$B$29:$B$40,MONTH(A1476)),INDEX(Settings!$B$29:$B$40,MONTH(A1476)))))</f>
        <v/>
      </c>
    </row>
    <row r="1477" customFormat="false" ht="15" hidden="false" customHeight="false" outlineLevel="0" collapsed="false">
      <c r="H1477" s="0" t="str">
        <f aca="false">IF(B1477="","",IF(COUNTIF(Campaigns!$A$7:$A$300,B1477)&gt;0,"✓",IF(N(C1477)=0,"– no spend","⚠ add to Campaigns tab")))</f>
        <v/>
      </c>
      <c r="I1477" s="83" t="str">
        <f aca="false">IF(C1477="","",C1477*IF(Settings!$B$25=Settings!$C$6,1,IF(Settings!$B$25="USD",1/INDEX(Settings!$B$29:$B$40,MONTH(A1477)),INDEX(Settings!$B$29:$B$40,MONTH(A1477)))))</f>
        <v/>
      </c>
    </row>
    <row r="1478" customFormat="false" ht="15" hidden="false" customHeight="false" outlineLevel="0" collapsed="false">
      <c r="H1478" s="0" t="str">
        <f aca="false">IF(B1478="","",IF(COUNTIF(Campaigns!$A$7:$A$300,B1478)&gt;0,"✓",IF(N(C1478)=0,"– no spend","⚠ add to Campaigns tab")))</f>
        <v/>
      </c>
      <c r="I1478" s="83" t="str">
        <f aca="false">IF(C1478="","",C1478*IF(Settings!$B$25=Settings!$C$6,1,IF(Settings!$B$25="USD",1/INDEX(Settings!$B$29:$B$40,MONTH(A1478)),INDEX(Settings!$B$29:$B$40,MONTH(A1478)))))</f>
        <v/>
      </c>
    </row>
    <row r="1479" customFormat="false" ht="15" hidden="false" customHeight="false" outlineLevel="0" collapsed="false">
      <c r="H1479" s="0" t="str">
        <f aca="false">IF(B1479="","",IF(COUNTIF(Campaigns!$A$7:$A$300,B1479)&gt;0,"✓",IF(N(C1479)=0,"– no spend","⚠ add to Campaigns tab")))</f>
        <v/>
      </c>
      <c r="I1479" s="83" t="str">
        <f aca="false">IF(C1479="","",C1479*IF(Settings!$B$25=Settings!$C$6,1,IF(Settings!$B$25="USD",1/INDEX(Settings!$B$29:$B$40,MONTH(A1479)),INDEX(Settings!$B$29:$B$40,MONTH(A1479)))))</f>
        <v/>
      </c>
    </row>
    <row r="1480" customFormat="false" ht="15" hidden="false" customHeight="false" outlineLevel="0" collapsed="false">
      <c r="H1480" s="0" t="str">
        <f aca="false">IF(B1480="","",IF(COUNTIF(Campaigns!$A$7:$A$300,B1480)&gt;0,"✓",IF(N(C1480)=0,"– no spend","⚠ add to Campaigns tab")))</f>
        <v/>
      </c>
      <c r="I1480" s="83" t="str">
        <f aca="false">IF(C1480="","",C1480*IF(Settings!$B$25=Settings!$C$6,1,IF(Settings!$B$25="USD",1/INDEX(Settings!$B$29:$B$40,MONTH(A1480)),INDEX(Settings!$B$29:$B$40,MONTH(A1480)))))</f>
        <v/>
      </c>
    </row>
    <row r="1481" customFormat="false" ht="15" hidden="false" customHeight="false" outlineLevel="0" collapsed="false">
      <c r="H1481" s="0" t="str">
        <f aca="false">IF(B1481="","",IF(COUNTIF(Campaigns!$A$7:$A$300,B1481)&gt;0,"✓",IF(N(C1481)=0,"– no spend","⚠ add to Campaigns tab")))</f>
        <v/>
      </c>
      <c r="I1481" s="83" t="str">
        <f aca="false">IF(C1481="","",C1481*IF(Settings!$B$25=Settings!$C$6,1,IF(Settings!$B$25="USD",1/INDEX(Settings!$B$29:$B$40,MONTH(A1481)),INDEX(Settings!$B$29:$B$40,MONTH(A1481)))))</f>
        <v/>
      </c>
    </row>
    <row r="1482" customFormat="false" ht="15" hidden="false" customHeight="false" outlineLevel="0" collapsed="false">
      <c r="H1482" s="0" t="str">
        <f aca="false">IF(B1482="","",IF(COUNTIF(Campaigns!$A$7:$A$300,B1482)&gt;0,"✓",IF(N(C1482)=0,"– no spend","⚠ add to Campaigns tab")))</f>
        <v/>
      </c>
      <c r="I1482" s="83" t="str">
        <f aca="false">IF(C1482="","",C1482*IF(Settings!$B$25=Settings!$C$6,1,IF(Settings!$B$25="USD",1/INDEX(Settings!$B$29:$B$40,MONTH(A1482)),INDEX(Settings!$B$29:$B$40,MONTH(A1482)))))</f>
        <v/>
      </c>
    </row>
    <row r="1483" customFormat="false" ht="15" hidden="false" customHeight="false" outlineLevel="0" collapsed="false">
      <c r="H1483" s="0" t="str">
        <f aca="false">IF(B1483="","",IF(COUNTIF(Campaigns!$A$7:$A$300,B1483)&gt;0,"✓",IF(N(C1483)=0,"– no spend","⚠ add to Campaigns tab")))</f>
        <v/>
      </c>
      <c r="I1483" s="83" t="str">
        <f aca="false">IF(C1483="","",C1483*IF(Settings!$B$25=Settings!$C$6,1,IF(Settings!$B$25="USD",1/INDEX(Settings!$B$29:$B$40,MONTH(A1483)),INDEX(Settings!$B$29:$B$40,MONTH(A1483)))))</f>
        <v/>
      </c>
    </row>
    <row r="1484" customFormat="false" ht="15" hidden="false" customHeight="false" outlineLevel="0" collapsed="false">
      <c r="H1484" s="0" t="str">
        <f aca="false">IF(B1484="","",IF(COUNTIF(Campaigns!$A$7:$A$300,B1484)&gt;0,"✓",IF(N(C1484)=0,"– no spend","⚠ add to Campaigns tab")))</f>
        <v/>
      </c>
      <c r="I1484" s="83" t="str">
        <f aca="false">IF(C1484="","",C1484*IF(Settings!$B$25=Settings!$C$6,1,IF(Settings!$B$25="USD",1/INDEX(Settings!$B$29:$B$40,MONTH(A1484)),INDEX(Settings!$B$29:$B$40,MONTH(A1484)))))</f>
        <v/>
      </c>
    </row>
    <row r="1485" customFormat="false" ht="15" hidden="false" customHeight="false" outlineLevel="0" collapsed="false">
      <c r="H1485" s="0" t="str">
        <f aca="false">IF(B1485="","",IF(COUNTIF(Campaigns!$A$7:$A$300,B1485)&gt;0,"✓",IF(N(C1485)=0,"– no spend","⚠ add to Campaigns tab")))</f>
        <v/>
      </c>
      <c r="I1485" s="83" t="str">
        <f aca="false">IF(C1485="","",C1485*IF(Settings!$B$25=Settings!$C$6,1,IF(Settings!$B$25="USD",1/INDEX(Settings!$B$29:$B$40,MONTH(A1485)),INDEX(Settings!$B$29:$B$40,MONTH(A1485)))))</f>
        <v/>
      </c>
    </row>
    <row r="1486" customFormat="false" ht="15" hidden="false" customHeight="false" outlineLevel="0" collapsed="false">
      <c r="H1486" s="0" t="str">
        <f aca="false">IF(B1486="","",IF(COUNTIF(Campaigns!$A$7:$A$300,B1486)&gt;0,"✓",IF(N(C1486)=0,"– no spend","⚠ add to Campaigns tab")))</f>
        <v/>
      </c>
      <c r="I1486" s="83" t="str">
        <f aca="false">IF(C1486="","",C1486*IF(Settings!$B$25=Settings!$C$6,1,IF(Settings!$B$25="USD",1/INDEX(Settings!$B$29:$B$40,MONTH(A1486)),INDEX(Settings!$B$29:$B$40,MONTH(A1486)))))</f>
        <v/>
      </c>
    </row>
    <row r="1487" customFormat="false" ht="15" hidden="false" customHeight="false" outlineLevel="0" collapsed="false">
      <c r="H1487" s="0" t="str">
        <f aca="false">IF(B1487="","",IF(COUNTIF(Campaigns!$A$7:$A$300,B1487)&gt;0,"✓",IF(N(C1487)=0,"– no spend","⚠ add to Campaigns tab")))</f>
        <v/>
      </c>
      <c r="I1487" s="83" t="str">
        <f aca="false">IF(C1487="","",C1487*IF(Settings!$B$25=Settings!$C$6,1,IF(Settings!$B$25="USD",1/INDEX(Settings!$B$29:$B$40,MONTH(A1487)),INDEX(Settings!$B$29:$B$40,MONTH(A1487)))))</f>
        <v/>
      </c>
    </row>
    <row r="1488" customFormat="false" ht="15" hidden="false" customHeight="false" outlineLevel="0" collapsed="false">
      <c r="H1488" s="0" t="str">
        <f aca="false">IF(B1488="","",IF(COUNTIF(Campaigns!$A$7:$A$300,B1488)&gt;0,"✓",IF(N(C1488)=0,"– no spend","⚠ add to Campaigns tab")))</f>
        <v/>
      </c>
      <c r="I1488" s="83" t="str">
        <f aca="false">IF(C1488="","",C1488*IF(Settings!$B$25=Settings!$C$6,1,IF(Settings!$B$25="USD",1/INDEX(Settings!$B$29:$B$40,MONTH(A1488)),INDEX(Settings!$B$29:$B$40,MONTH(A1488)))))</f>
        <v/>
      </c>
    </row>
    <row r="1489" customFormat="false" ht="15" hidden="false" customHeight="false" outlineLevel="0" collapsed="false">
      <c r="H1489" s="0" t="str">
        <f aca="false">IF(B1489="","",IF(COUNTIF(Campaigns!$A$7:$A$300,B1489)&gt;0,"✓",IF(N(C1489)=0,"– no spend","⚠ add to Campaigns tab")))</f>
        <v/>
      </c>
      <c r="I1489" s="83" t="str">
        <f aca="false">IF(C1489="","",C1489*IF(Settings!$B$25=Settings!$C$6,1,IF(Settings!$B$25="USD",1/INDEX(Settings!$B$29:$B$40,MONTH(A1489)),INDEX(Settings!$B$29:$B$40,MONTH(A1489)))))</f>
        <v/>
      </c>
    </row>
    <row r="1490" customFormat="false" ht="15" hidden="false" customHeight="false" outlineLevel="0" collapsed="false">
      <c r="H1490" s="0" t="str">
        <f aca="false">IF(B1490="","",IF(COUNTIF(Campaigns!$A$7:$A$300,B1490)&gt;0,"✓",IF(N(C1490)=0,"– no spend","⚠ add to Campaigns tab")))</f>
        <v/>
      </c>
      <c r="I1490" s="83" t="str">
        <f aca="false">IF(C1490="","",C1490*IF(Settings!$B$25=Settings!$C$6,1,IF(Settings!$B$25="USD",1/INDEX(Settings!$B$29:$B$40,MONTH(A1490)),INDEX(Settings!$B$29:$B$40,MONTH(A1490)))))</f>
        <v/>
      </c>
    </row>
    <row r="1491" customFormat="false" ht="15" hidden="false" customHeight="false" outlineLevel="0" collapsed="false">
      <c r="H1491" s="0" t="str">
        <f aca="false">IF(B1491="","",IF(COUNTIF(Campaigns!$A$7:$A$300,B1491)&gt;0,"✓",IF(N(C1491)=0,"– no spend","⚠ add to Campaigns tab")))</f>
        <v/>
      </c>
      <c r="I1491" s="83" t="str">
        <f aca="false">IF(C1491="","",C1491*IF(Settings!$B$25=Settings!$C$6,1,IF(Settings!$B$25="USD",1/INDEX(Settings!$B$29:$B$40,MONTH(A1491)),INDEX(Settings!$B$29:$B$40,MONTH(A1491)))))</f>
        <v/>
      </c>
    </row>
    <row r="1492" customFormat="false" ht="15" hidden="false" customHeight="false" outlineLevel="0" collapsed="false">
      <c r="H1492" s="0" t="str">
        <f aca="false">IF(B1492="","",IF(COUNTIF(Campaigns!$A$7:$A$300,B1492)&gt;0,"✓",IF(N(C1492)=0,"– no spend","⚠ add to Campaigns tab")))</f>
        <v/>
      </c>
      <c r="I1492" s="83" t="str">
        <f aca="false">IF(C1492="","",C1492*IF(Settings!$B$25=Settings!$C$6,1,IF(Settings!$B$25="USD",1/INDEX(Settings!$B$29:$B$40,MONTH(A1492)),INDEX(Settings!$B$29:$B$40,MONTH(A1492)))))</f>
        <v/>
      </c>
    </row>
    <row r="1493" customFormat="false" ht="15" hidden="false" customHeight="false" outlineLevel="0" collapsed="false">
      <c r="H1493" s="0" t="str">
        <f aca="false">IF(B1493="","",IF(COUNTIF(Campaigns!$A$7:$A$300,B1493)&gt;0,"✓",IF(N(C1493)=0,"– no spend","⚠ add to Campaigns tab")))</f>
        <v/>
      </c>
      <c r="I1493" s="83" t="str">
        <f aca="false">IF(C1493="","",C1493*IF(Settings!$B$25=Settings!$C$6,1,IF(Settings!$B$25="USD",1/INDEX(Settings!$B$29:$B$40,MONTH(A1493)),INDEX(Settings!$B$29:$B$40,MONTH(A1493)))))</f>
        <v/>
      </c>
    </row>
    <row r="1494" customFormat="false" ht="15" hidden="false" customHeight="false" outlineLevel="0" collapsed="false">
      <c r="H1494" s="0" t="str">
        <f aca="false">IF(B1494="","",IF(COUNTIF(Campaigns!$A$7:$A$300,B1494)&gt;0,"✓",IF(N(C1494)=0,"– no spend","⚠ add to Campaigns tab")))</f>
        <v/>
      </c>
      <c r="I1494" s="83" t="str">
        <f aca="false">IF(C1494="","",C1494*IF(Settings!$B$25=Settings!$C$6,1,IF(Settings!$B$25="USD",1/INDEX(Settings!$B$29:$B$40,MONTH(A1494)),INDEX(Settings!$B$29:$B$40,MONTH(A1494)))))</f>
        <v/>
      </c>
    </row>
    <row r="1495" customFormat="false" ht="15" hidden="false" customHeight="false" outlineLevel="0" collapsed="false">
      <c r="H1495" s="0" t="str">
        <f aca="false">IF(B1495="","",IF(COUNTIF(Campaigns!$A$7:$A$300,B1495)&gt;0,"✓",IF(N(C1495)=0,"– no spend","⚠ add to Campaigns tab")))</f>
        <v/>
      </c>
      <c r="I1495" s="83" t="str">
        <f aca="false">IF(C1495="","",C1495*IF(Settings!$B$25=Settings!$C$6,1,IF(Settings!$B$25="USD",1/INDEX(Settings!$B$29:$B$40,MONTH(A1495)),INDEX(Settings!$B$29:$B$40,MONTH(A1495)))))</f>
        <v/>
      </c>
    </row>
    <row r="1496" customFormat="false" ht="15" hidden="false" customHeight="false" outlineLevel="0" collapsed="false">
      <c r="H1496" s="0" t="str">
        <f aca="false">IF(B1496="","",IF(COUNTIF(Campaigns!$A$7:$A$300,B1496)&gt;0,"✓",IF(N(C1496)=0,"– no spend","⚠ add to Campaigns tab")))</f>
        <v/>
      </c>
      <c r="I1496" s="83" t="str">
        <f aca="false">IF(C1496="","",C1496*IF(Settings!$B$25=Settings!$C$6,1,IF(Settings!$B$25="USD",1/INDEX(Settings!$B$29:$B$40,MONTH(A1496)),INDEX(Settings!$B$29:$B$40,MONTH(A1496)))))</f>
        <v/>
      </c>
    </row>
    <row r="1497" customFormat="false" ht="15" hidden="false" customHeight="false" outlineLevel="0" collapsed="false">
      <c r="H1497" s="0" t="str">
        <f aca="false">IF(B1497="","",IF(COUNTIF(Campaigns!$A$7:$A$300,B1497)&gt;0,"✓",IF(N(C1497)=0,"– no spend","⚠ add to Campaigns tab")))</f>
        <v/>
      </c>
      <c r="I1497" s="83" t="str">
        <f aca="false">IF(C1497="","",C1497*IF(Settings!$B$25=Settings!$C$6,1,IF(Settings!$B$25="USD",1/INDEX(Settings!$B$29:$B$40,MONTH(A1497)),INDEX(Settings!$B$29:$B$40,MONTH(A1497)))))</f>
        <v/>
      </c>
    </row>
    <row r="1498" customFormat="false" ht="15" hidden="false" customHeight="false" outlineLevel="0" collapsed="false">
      <c r="H1498" s="0" t="str">
        <f aca="false">IF(B1498="","",IF(COUNTIF(Campaigns!$A$7:$A$300,B1498)&gt;0,"✓",IF(N(C1498)=0,"– no spend","⚠ add to Campaigns tab")))</f>
        <v/>
      </c>
      <c r="I1498" s="83" t="str">
        <f aca="false">IF(C1498="","",C1498*IF(Settings!$B$25=Settings!$C$6,1,IF(Settings!$B$25="USD",1/INDEX(Settings!$B$29:$B$40,MONTH(A1498)),INDEX(Settings!$B$29:$B$40,MONTH(A1498)))))</f>
        <v/>
      </c>
    </row>
    <row r="1499" customFormat="false" ht="15" hidden="false" customHeight="false" outlineLevel="0" collapsed="false">
      <c r="H1499" s="0" t="str">
        <f aca="false">IF(B1499="","",IF(COUNTIF(Campaigns!$A$7:$A$300,B1499)&gt;0,"✓",IF(N(C1499)=0,"– no spend","⚠ add to Campaigns tab")))</f>
        <v/>
      </c>
      <c r="I1499" s="83" t="str">
        <f aca="false">IF(C1499="","",C1499*IF(Settings!$B$25=Settings!$C$6,1,IF(Settings!$B$25="USD",1/INDEX(Settings!$B$29:$B$40,MONTH(A1499)),INDEX(Settings!$B$29:$B$40,MONTH(A1499)))))</f>
        <v/>
      </c>
    </row>
    <row r="1500" customFormat="false" ht="15" hidden="false" customHeight="false" outlineLevel="0" collapsed="false">
      <c r="H1500" s="0" t="str">
        <f aca="false">IF(B1500="","",IF(COUNTIF(Campaigns!$A$7:$A$300,B1500)&gt;0,"✓",IF(N(C1500)=0,"– no spend","⚠ add to Campaigns tab")))</f>
        <v/>
      </c>
      <c r="I1500" s="83" t="str">
        <f aca="false">IF(C1500="","",C1500*IF(Settings!$B$25=Settings!$C$6,1,IF(Settings!$B$25="USD",1/INDEX(Settings!$B$29:$B$40,MONTH(A1500)),INDEX(Settings!$B$29:$B$40,MONTH(A1500)))))</f>
        <v/>
      </c>
    </row>
    <row r="1501" customFormat="false" ht="15" hidden="false" customHeight="false" outlineLevel="0" collapsed="false">
      <c r="H1501" s="0" t="str">
        <f aca="false">IF(B1501="","",IF(COUNTIF(Campaigns!$A$7:$A$300,B1501)&gt;0,"✓",IF(N(C1501)=0,"– no spend","⚠ add to Campaigns tab")))</f>
        <v/>
      </c>
      <c r="I1501" s="83" t="str">
        <f aca="false">IF(C1501="","",C1501*IF(Settings!$B$25=Settings!$C$6,1,IF(Settings!$B$25="USD",1/INDEX(Settings!$B$29:$B$40,MONTH(A1501)),INDEX(Settings!$B$29:$B$40,MONTH(A1501)))))</f>
        <v/>
      </c>
    </row>
    <row r="1502" customFormat="false" ht="15" hidden="false" customHeight="false" outlineLevel="0" collapsed="false">
      <c r="H1502" s="0" t="str">
        <f aca="false">IF(B1502="","",IF(COUNTIF(Campaigns!$A$7:$A$300,B1502)&gt;0,"✓",IF(N(C1502)=0,"– no spend","⚠ add to Campaigns tab")))</f>
        <v/>
      </c>
      <c r="I1502" s="83" t="str">
        <f aca="false">IF(C1502="","",C1502*IF(Settings!$B$25=Settings!$C$6,1,IF(Settings!$B$25="USD",1/INDEX(Settings!$B$29:$B$40,MONTH(A1502)),INDEX(Settings!$B$29:$B$40,MONTH(A1502)))))</f>
        <v/>
      </c>
    </row>
    <row r="1503" customFormat="false" ht="15" hidden="false" customHeight="false" outlineLevel="0" collapsed="false">
      <c r="H1503" s="0" t="str">
        <f aca="false">IF(B1503="","",IF(COUNTIF(Campaigns!$A$7:$A$300,B1503)&gt;0,"✓",IF(N(C1503)=0,"– no spend","⚠ add to Campaigns tab")))</f>
        <v/>
      </c>
      <c r="I1503" s="83" t="str">
        <f aca="false">IF(C1503="","",C1503*IF(Settings!$B$25=Settings!$C$6,1,IF(Settings!$B$25="USD",1/INDEX(Settings!$B$29:$B$40,MONTH(A1503)),INDEX(Settings!$B$29:$B$40,MONTH(A1503)))))</f>
        <v/>
      </c>
    </row>
    <row r="1504" customFormat="false" ht="15" hidden="false" customHeight="false" outlineLevel="0" collapsed="false">
      <c r="H1504" s="0" t="str">
        <f aca="false">IF(B1504="","",IF(COUNTIF(Campaigns!$A$7:$A$300,B1504)&gt;0,"✓",IF(N(C1504)=0,"– no spend","⚠ add to Campaigns tab")))</f>
        <v/>
      </c>
      <c r="I1504" s="83" t="str">
        <f aca="false">IF(C1504="","",C1504*IF(Settings!$B$25=Settings!$C$6,1,IF(Settings!$B$25="USD",1/INDEX(Settings!$B$29:$B$40,MONTH(A1504)),INDEX(Settings!$B$29:$B$40,MONTH(A1504)))))</f>
        <v/>
      </c>
    </row>
    <row r="1505" customFormat="false" ht="15" hidden="false" customHeight="false" outlineLevel="0" collapsed="false">
      <c r="H1505" s="0" t="str">
        <f aca="false">IF(B1505="","",IF(COUNTIF(Campaigns!$A$7:$A$300,B1505)&gt;0,"✓",IF(N(C1505)=0,"– no spend","⚠ add to Campaigns tab")))</f>
        <v/>
      </c>
      <c r="I1505" s="83" t="str">
        <f aca="false">IF(C1505="","",C1505*IF(Settings!$B$25=Settings!$C$6,1,IF(Settings!$B$25="USD",1/INDEX(Settings!$B$29:$B$40,MONTH(A1505)),INDEX(Settings!$B$29:$B$40,MONTH(A1505)))))</f>
        <v/>
      </c>
    </row>
    <row r="1506" customFormat="false" ht="15" hidden="false" customHeight="false" outlineLevel="0" collapsed="false">
      <c r="H1506" s="0" t="str">
        <f aca="false">IF(B1506="","",IF(COUNTIF(Campaigns!$A$7:$A$300,B1506)&gt;0,"✓",IF(N(C1506)=0,"– no spend","⚠ add to Campaigns tab")))</f>
        <v/>
      </c>
      <c r="I1506" s="83" t="str">
        <f aca="false">IF(C1506="","",C1506*IF(Settings!$B$25=Settings!$C$6,1,IF(Settings!$B$25="USD",1/INDEX(Settings!$B$29:$B$40,MONTH(A1506)),INDEX(Settings!$B$29:$B$40,MONTH(A1506)))))</f>
        <v/>
      </c>
    </row>
    <row r="1507" customFormat="false" ht="15" hidden="false" customHeight="false" outlineLevel="0" collapsed="false">
      <c r="H1507" s="0" t="str">
        <f aca="false">IF(B1507="","",IF(COUNTIF(Campaigns!$A$7:$A$300,B1507)&gt;0,"✓",IF(N(C1507)=0,"– no spend","⚠ add to Campaigns tab")))</f>
        <v/>
      </c>
      <c r="I1507" s="83" t="str">
        <f aca="false">IF(C1507="","",C1507*IF(Settings!$B$25=Settings!$C$6,1,IF(Settings!$B$25="USD",1/INDEX(Settings!$B$29:$B$40,MONTH(A1507)),INDEX(Settings!$B$29:$B$40,MONTH(A1507)))))</f>
        <v/>
      </c>
    </row>
    <row r="1508" customFormat="false" ht="15" hidden="false" customHeight="false" outlineLevel="0" collapsed="false">
      <c r="H1508" s="0" t="str">
        <f aca="false">IF(B1508="","",IF(COUNTIF(Campaigns!$A$7:$A$300,B1508)&gt;0,"✓",IF(N(C1508)=0,"– no spend","⚠ add to Campaigns tab")))</f>
        <v/>
      </c>
      <c r="I1508" s="83" t="str">
        <f aca="false">IF(C1508="","",C1508*IF(Settings!$B$25=Settings!$C$6,1,IF(Settings!$B$25="USD",1/INDEX(Settings!$B$29:$B$40,MONTH(A1508)),INDEX(Settings!$B$29:$B$40,MONTH(A1508)))))</f>
        <v/>
      </c>
    </row>
    <row r="1509" customFormat="false" ht="15" hidden="false" customHeight="false" outlineLevel="0" collapsed="false">
      <c r="H1509" s="0" t="str">
        <f aca="false">IF(B1509="","",IF(COUNTIF(Campaigns!$A$7:$A$300,B1509)&gt;0,"✓",IF(N(C1509)=0,"– no spend","⚠ add to Campaigns tab")))</f>
        <v/>
      </c>
      <c r="I1509" s="83" t="str">
        <f aca="false">IF(C1509="","",C1509*IF(Settings!$B$25=Settings!$C$6,1,IF(Settings!$B$25="USD",1/INDEX(Settings!$B$29:$B$40,MONTH(A1509)),INDEX(Settings!$B$29:$B$40,MONTH(A1509)))))</f>
        <v/>
      </c>
    </row>
    <row r="1510" customFormat="false" ht="15" hidden="false" customHeight="false" outlineLevel="0" collapsed="false">
      <c r="H1510" s="0" t="str">
        <f aca="false">IF(B1510="","",IF(COUNTIF(Campaigns!$A$7:$A$300,B1510)&gt;0,"✓",IF(N(C1510)=0,"– no spend","⚠ add to Campaigns tab")))</f>
        <v/>
      </c>
      <c r="I1510" s="83" t="str">
        <f aca="false">IF(C1510="","",C1510*IF(Settings!$B$25=Settings!$C$6,1,IF(Settings!$B$25="USD",1/INDEX(Settings!$B$29:$B$40,MONTH(A1510)),INDEX(Settings!$B$29:$B$40,MONTH(A1510)))))</f>
        <v/>
      </c>
    </row>
    <row r="1511" customFormat="false" ht="15" hidden="false" customHeight="false" outlineLevel="0" collapsed="false">
      <c r="H1511" s="0" t="str">
        <f aca="false">IF(B1511="","",IF(COUNTIF(Campaigns!$A$7:$A$300,B1511)&gt;0,"✓",IF(N(C1511)=0,"– no spend","⚠ add to Campaigns tab")))</f>
        <v/>
      </c>
      <c r="I1511" s="83" t="str">
        <f aca="false">IF(C1511="","",C1511*IF(Settings!$B$25=Settings!$C$6,1,IF(Settings!$B$25="USD",1/INDEX(Settings!$B$29:$B$40,MONTH(A1511)),INDEX(Settings!$B$29:$B$40,MONTH(A1511)))))</f>
        <v/>
      </c>
    </row>
    <row r="1512" customFormat="false" ht="15" hidden="false" customHeight="false" outlineLevel="0" collapsed="false">
      <c r="H1512" s="0" t="str">
        <f aca="false">IF(B1512="","",IF(COUNTIF(Campaigns!$A$7:$A$300,B1512)&gt;0,"✓",IF(N(C1512)=0,"– no spend","⚠ add to Campaigns tab")))</f>
        <v/>
      </c>
      <c r="I1512" s="83" t="str">
        <f aca="false">IF(C1512="","",C1512*IF(Settings!$B$25=Settings!$C$6,1,IF(Settings!$B$25="USD",1/INDEX(Settings!$B$29:$B$40,MONTH(A1512)),INDEX(Settings!$B$29:$B$40,MONTH(A1512)))))</f>
        <v/>
      </c>
    </row>
    <row r="1513" customFormat="false" ht="15" hidden="false" customHeight="false" outlineLevel="0" collapsed="false">
      <c r="H1513" s="0" t="str">
        <f aca="false">IF(B1513="","",IF(COUNTIF(Campaigns!$A$7:$A$300,B1513)&gt;0,"✓",IF(N(C1513)=0,"– no spend","⚠ add to Campaigns tab")))</f>
        <v/>
      </c>
      <c r="I1513" s="83" t="str">
        <f aca="false">IF(C1513="","",C1513*IF(Settings!$B$25=Settings!$C$6,1,IF(Settings!$B$25="USD",1/INDEX(Settings!$B$29:$B$40,MONTH(A1513)),INDEX(Settings!$B$29:$B$40,MONTH(A1513)))))</f>
        <v/>
      </c>
    </row>
    <row r="1514" customFormat="false" ht="15" hidden="false" customHeight="false" outlineLevel="0" collapsed="false">
      <c r="H1514" s="0" t="str">
        <f aca="false">IF(B1514="","",IF(COUNTIF(Campaigns!$A$7:$A$300,B1514)&gt;0,"✓",IF(N(C1514)=0,"– no spend","⚠ add to Campaigns tab")))</f>
        <v/>
      </c>
      <c r="I1514" s="83" t="str">
        <f aca="false">IF(C1514="","",C1514*IF(Settings!$B$25=Settings!$C$6,1,IF(Settings!$B$25="USD",1/INDEX(Settings!$B$29:$B$40,MONTH(A1514)),INDEX(Settings!$B$29:$B$40,MONTH(A1514)))))</f>
        <v/>
      </c>
    </row>
    <row r="1515" customFormat="false" ht="15" hidden="false" customHeight="false" outlineLevel="0" collapsed="false">
      <c r="H1515" s="0" t="str">
        <f aca="false">IF(B1515="","",IF(COUNTIF(Campaigns!$A$7:$A$300,B1515)&gt;0,"✓",IF(N(C1515)=0,"– no spend","⚠ add to Campaigns tab")))</f>
        <v/>
      </c>
      <c r="I1515" s="83" t="str">
        <f aca="false">IF(C1515="","",C1515*IF(Settings!$B$25=Settings!$C$6,1,IF(Settings!$B$25="USD",1/INDEX(Settings!$B$29:$B$40,MONTH(A1515)),INDEX(Settings!$B$29:$B$40,MONTH(A1515)))))</f>
        <v/>
      </c>
    </row>
    <row r="1516" customFormat="false" ht="15" hidden="false" customHeight="false" outlineLevel="0" collapsed="false">
      <c r="H1516" s="0" t="str">
        <f aca="false">IF(B1516="","",IF(COUNTIF(Campaigns!$A$7:$A$300,B1516)&gt;0,"✓",IF(N(C1516)=0,"– no spend","⚠ add to Campaigns tab")))</f>
        <v/>
      </c>
      <c r="I1516" s="83" t="str">
        <f aca="false">IF(C1516="","",C1516*IF(Settings!$B$25=Settings!$C$6,1,IF(Settings!$B$25="USD",1/INDEX(Settings!$B$29:$B$40,MONTH(A1516)),INDEX(Settings!$B$29:$B$40,MONTH(A1516)))))</f>
        <v/>
      </c>
    </row>
    <row r="1517" customFormat="false" ht="15" hidden="false" customHeight="false" outlineLevel="0" collapsed="false">
      <c r="H1517" s="0" t="str">
        <f aca="false">IF(B1517="","",IF(COUNTIF(Campaigns!$A$7:$A$300,B1517)&gt;0,"✓",IF(N(C1517)=0,"– no spend","⚠ add to Campaigns tab")))</f>
        <v/>
      </c>
      <c r="I1517" s="83" t="str">
        <f aca="false">IF(C1517="","",C1517*IF(Settings!$B$25=Settings!$C$6,1,IF(Settings!$B$25="USD",1/INDEX(Settings!$B$29:$B$40,MONTH(A1517)),INDEX(Settings!$B$29:$B$40,MONTH(A1517)))))</f>
        <v/>
      </c>
    </row>
    <row r="1518" customFormat="false" ht="15" hidden="false" customHeight="false" outlineLevel="0" collapsed="false">
      <c r="H1518" s="0" t="str">
        <f aca="false">IF(B1518="","",IF(COUNTIF(Campaigns!$A$7:$A$300,B1518)&gt;0,"✓",IF(N(C1518)=0,"– no spend","⚠ add to Campaigns tab")))</f>
        <v/>
      </c>
      <c r="I1518" s="83" t="str">
        <f aca="false">IF(C1518="","",C1518*IF(Settings!$B$25=Settings!$C$6,1,IF(Settings!$B$25="USD",1/INDEX(Settings!$B$29:$B$40,MONTH(A1518)),INDEX(Settings!$B$29:$B$40,MONTH(A1518)))))</f>
        <v/>
      </c>
    </row>
    <row r="1519" customFormat="false" ht="15" hidden="false" customHeight="false" outlineLevel="0" collapsed="false">
      <c r="H1519" s="0" t="str">
        <f aca="false">IF(B1519="","",IF(COUNTIF(Campaigns!$A$7:$A$300,B1519)&gt;0,"✓",IF(N(C1519)=0,"– no spend","⚠ add to Campaigns tab")))</f>
        <v/>
      </c>
      <c r="I1519" s="83" t="str">
        <f aca="false">IF(C1519="","",C1519*IF(Settings!$B$25=Settings!$C$6,1,IF(Settings!$B$25="USD",1/INDEX(Settings!$B$29:$B$40,MONTH(A1519)),INDEX(Settings!$B$29:$B$40,MONTH(A1519)))))</f>
        <v/>
      </c>
    </row>
    <row r="1520" customFormat="false" ht="15" hidden="false" customHeight="false" outlineLevel="0" collapsed="false">
      <c r="H1520" s="0" t="str">
        <f aca="false">IF(B1520="","",IF(COUNTIF(Campaigns!$A$7:$A$300,B1520)&gt;0,"✓",IF(N(C1520)=0,"– no spend","⚠ add to Campaigns tab")))</f>
        <v/>
      </c>
      <c r="I1520" s="83" t="str">
        <f aca="false">IF(C1520="","",C1520*IF(Settings!$B$25=Settings!$C$6,1,IF(Settings!$B$25="USD",1/INDEX(Settings!$B$29:$B$40,MONTH(A1520)),INDEX(Settings!$B$29:$B$40,MONTH(A1520)))))</f>
        <v/>
      </c>
    </row>
    <row r="1521" customFormat="false" ht="15" hidden="false" customHeight="false" outlineLevel="0" collapsed="false">
      <c r="H1521" s="0" t="str">
        <f aca="false">IF(B1521="","",IF(COUNTIF(Campaigns!$A$7:$A$300,B1521)&gt;0,"✓",IF(N(C1521)=0,"– no spend","⚠ add to Campaigns tab")))</f>
        <v/>
      </c>
      <c r="I1521" s="83" t="str">
        <f aca="false">IF(C1521="","",C1521*IF(Settings!$B$25=Settings!$C$6,1,IF(Settings!$B$25="USD",1/INDEX(Settings!$B$29:$B$40,MONTH(A1521)),INDEX(Settings!$B$29:$B$40,MONTH(A1521)))))</f>
        <v/>
      </c>
    </row>
    <row r="1522" customFormat="false" ht="15" hidden="false" customHeight="false" outlineLevel="0" collapsed="false">
      <c r="H1522" s="0" t="str">
        <f aca="false">IF(B1522="","",IF(COUNTIF(Campaigns!$A$7:$A$300,B1522)&gt;0,"✓",IF(N(C1522)=0,"– no spend","⚠ add to Campaigns tab")))</f>
        <v/>
      </c>
      <c r="I1522" s="83" t="str">
        <f aca="false">IF(C1522="","",C1522*IF(Settings!$B$25=Settings!$C$6,1,IF(Settings!$B$25="USD",1/INDEX(Settings!$B$29:$B$40,MONTH(A1522)),INDEX(Settings!$B$29:$B$40,MONTH(A1522)))))</f>
        <v/>
      </c>
    </row>
    <row r="1523" customFormat="false" ht="15" hidden="false" customHeight="false" outlineLevel="0" collapsed="false">
      <c r="H1523" s="0" t="str">
        <f aca="false">IF(B1523="","",IF(COUNTIF(Campaigns!$A$7:$A$300,B1523)&gt;0,"✓",IF(N(C1523)=0,"– no spend","⚠ add to Campaigns tab")))</f>
        <v/>
      </c>
      <c r="I1523" s="83" t="str">
        <f aca="false">IF(C1523="","",C1523*IF(Settings!$B$25=Settings!$C$6,1,IF(Settings!$B$25="USD",1/INDEX(Settings!$B$29:$B$40,MONTH(A1523)),INDEX(Settings!$B$29:$B$40,MONTH(A1523)))))</f>
        <v/>
      </c>
    </row>
    <row r="1524" customFormat="false" ht="15" hidden="false" customHeight="false" outlineLevel="0" collapsed="false">
      <c r="H1524" s="0" t="str">
        <f aca="false">IF(B1524="","",IF(COUNTIF(Campaigns!$A$7:$A$300,B1524)&gt;0,"✓",IF(N(C1524)=0,"– no spend","⚠ add to Campaigns tab")))</f>
        <v/>
      </c>
      <c r="I1524" s="83" t="str">
        <f aca="false">IF(C1524="","",C1524*IF(Settings!$B$25=Settings!$C$6,1,IF(Settings!$B$25="USD",1/INDEX(Settings!$B$29:$B$40,MONTH(A1524)),INDEX(Settings!$B$29:$B$40,MONTH(A1524)))))</f>
        <v/>
      </c>
    </row>
    <row r="1525" customFormat="false" ht="15" hidden="false" customHeight="false" outlineLevel="0" collapsed="false">
      <c r="H1525" s="0" t="str">
        <f aca="false">IF(B1525="","",IF(COUNTIF(Campaigns!$A$7:$A$300,B1525)&gt;0,"✓",IF(N(C1525)=0,"– no spend","⚠ add to Campaigns tab")))</f>
        <v/>
      </c>
      <c r="I1525" s="83" t="str">
        <f aca="false">IF(C1525="","",C1525*IF(Settings!$B$25=Settings!$C$6,1,IF(Settings!$B$25="USD",1/INDEX(Settings!$B$29:$B$40,MONTH(A1525)),INDEX(Settings!$B$29:$B$40,MONTH(A1525)))))</f>
        <v/>
      </c>
    </row>
    <row r="1526" customFormat="false" ht="15" hidden="false" customHeight="false" outlineLevel="0" collapsed="false">
      <c r="H1526" s="0" t="str">
        <f aca="false">IF(B1526="","",IF(COUNTIF(Campaigns!$A$7:$A$300,B1526)&gt;0,"✓",IF(N(C1526)=0,"– no spend","⚠ add to Campaigns tab")))</f>
        <v/>
      </c>
      <c r="I1526" s="83" t="str">
        <f aca="false">IF(C1526="","",C1526*IF(Settings!$B$25=Settings!$C$6,1,IF(Settings!$B$25="USD",1/INDEX(Settings!$B$29:$B$40,MONTH(A1526)),INDEX(Settings!$B$29:$B$40,MONTH(A1526)))))</f>
        <v/>
      </c>
    </row>
    <row r="1527" customFormat="false" ht="15" hidden="false" customHeight="false" outlineLevel="0" collapsed="false">
      <c r="H1527" s="0" t="str">
        <f aca="false">IF(B1527="","",IF(COUNTIF(Campaigns!$A$7:$A$300,B1527)&gt;0,"✓",IF(N(C1527)=0,"– no spend","⚠ add to Campaigns tab")))</f>
        <v/>
      </c>
      <c r="I1527" s="83" t="str">
        <f aca="false">IF(C1527="","",C1527*IF(Settings!$B$25=Settings!$C$6,1,IF(Settings!$B$25="USD",1/INDEX(Settings!$B$29:$B$40,MONTH(A1527)),INDEX(Settings!$B$29:$B$40,MONTH(A1527)))))</f>
        <v/>
      </c>
    </row>
    <row r="1528" customFormat="false" ht="15" hidden="false" customHeight="false" outlineLevel="0" collapsed="false">
      <c r="H1528" s="0" t="str">
        <f aca="false">IF(B1528="","",IF(COUNTIF(Campaigns!$A$7:$A$300,B1528)&gt;0,"✓",IF(N(C1528)=0,"– no spend","⚠ add to Campaigns tab")))</f>
        <v/>
      </c>
      <c r="I1528" s="83" t="str">
        <f aca="false">IF(C1528="","",C1528*IF(Settings!$B$25=Settings!$C$6,1,IF(Settings!$B$25="USD",1/INDEX(Settings!$B$29:$B$40,MONTH(A1528)),INDEX(Settings!$B$29:$B$40,MONTH(A1528)))))</f>
        <v/>
      </c>
    </row>
    <row r="1529" customFormat="false" ht="15" hidden="false" customHeight="false" outlineLevel="0" collapsed="false">
      <c r="H1529" s="0" t="str">
        <f aca="false">IF(B1529="","",IF(COUNTIF(Campaigns!$A$7:$A$300,B1529)&gt;0,"✓",IF(N(C1529)=0,"– no spend","⚠ add to Campaigns tab")))</f>
        <v/>
      </c>
      <c r="I1529" s="83" t="str">
        <f aca="false">IF(C1529="","",C1529*IF(Settings!$B$25=Settings!$C$6,1,IF(Settings!$B$25="USD",1/INDEX(Settings!$B$29:$B$40,MONTH(A1529)),INDEX(Settings!$B$29:$B$40,MONTH(A1529)))))</f>
        <v/>
      </c>
    </row>
    <row r="1530" customFormat="false" ht="15" hidden="false" customHeight="false" outlineLevel="0" collapsed="false">
      <c r="H1530" s="0" t="str">
        <f aca="false">IF(B1530="","",IF(COUNTIF(Campaigns!$A$7:$A$300,B1530)&gt;0,"✓",IF(N(C1530)=0,"– no spend","⚠ add to Campaigns tab")))</f>
        <v/>
      </c>
      <c r="I1530" s="83" t="str">
        <f aca="false">IF(C1530="","",C1530*IF(Settings!$B$25=Settings!$C$6,1,IF(Settings!$B$25="USD",1/INDEX(Settings!$B$29:$B$40,MONTH(A1530)),INDEX(Settings!$B$29:$B$40,MONTH(A1530)))))</f>
        <v/>
      </c>
    </row>
    <row r="1531" customFormat="false" ht="15" hidden="false" customHeight="false" outlineLevel="0" collapsed="false">
      <c r="H1531" s="0" t="str">
        <f aca="false">IF(B1531="","",IF(COUNTIF(Campaigns!$A$7:$A$300,B1531)&gt;0,"✓",IF(N(C1531)=0,"– no spend","⚠ add to Campaigns tab")))</f>
        <v/>
      </c>
      <c r="I1531" s="83" t="str">
        <f aca="false">IF(C1531="","",C1531*IF(Settings!$B$25=Settings!$C$6,1,IF(Settings!$B$25="USD",1/INDEX(Settings!$B$29:$B$40,MONTH(A1531)),INDEX(Settings!$B$29:$B$40,MONTH(A1531)))))</f>
        <v/>
      </c>
    </row>
    <row r="1532" customFormat="false" ht="15" hidden="false" customHeight="false" outlineLevel="0" collapsed="false">
      <c r="H1532" s="0" t="str">
        <f aca="false">IF(B1532="","",IF(COUNTIF(Campaigns!$A$7:$A$300,B1532)&gt;0,"✓",IF(N(C1532)=0,"– no spend","⚠ add to Campaigns tab")))</f>
        <v/>
      </c>
      <c r="I1532" s="83" t="str">
        <f aca="false">IF(C1532="","",C1532*IF(Settings!$B$25=Settings!$C$6,1,IF(Settings!$B$25="USD",1/INDEX(Settings!$B$29:$B$40,MONTH(A1532)),INDEX(Settings!$B$29:$B$40,MONTH(A1532)))))</f>
        <v/>
      </c>
    </row>
    <row r="1533" customFormat="false" ht="15" hidden="false" customHeight="false" outlineLevel="0" collapsed="false">
      <c r="H1533" s="0" t="str">
        <f aca="false">IF(B1533="","",IF(COUNTIF(Campaigns!$A$7:$A$300,B1533)&gt;0,"✓",IF(N(C1533)=0,"– no spend","⚠ add to Campaigns tab")))</f>
        <v/>
      </c>
      <c r="I1533" s="83" t="str">
        <f aca="false">IF(C1533="","",C1533*IF(Settings!$B$25=Settings!$C$6,1,IF(Settings!$B$25="USD",1/INDEX(Settings!$B$29:$B$40,MONTH(A1533)),INDEX(Settings!$B$29:$B$40,MONTH(A1533)))))</f>
        <v/>
      </c>
    </row>
    <row r="1534" customFormat="false" ht="15" hidden="false" customHeight="false" outlineLevel="0" collapsed="false">
      <c r="H1534" s="0" t="str">
        <f aca="false">IF(B1534="","",IF(COUNTIF(Campaigns!$A$7:$A$300,B1534)&gt;0,"✓",IF(N(C1534)=0,"– no spend","⚠ add to Campaigns tab")))</f>
        <v/>
      </c>
      <c r="I1534" s="83" t="str">
        <f aca="false">IF(C1534="","",C1534*IF(Settings!$B$25=Settings!$C$6,1,IF(Settings!$B$25="USD",1/INDEX(Settings!$B$29:$B$40,MONTH(A1534)),INDEX(Settings!$B$29:$B$40,MONTH(A1534)))))</f>
        <v/>
      </c>
    </row>
    <row r="1535" customFormat="false" ht="15" hidden="false" customHeight="false" outlineLevel="0" collapsed="false">
      <c r="H1535" s="0" t="str">
        <f aca="false">IF(B1535="","",IF(COUNTIF(Campaigns!$A$7:$A$300,B1535)&gt;0,"✓",IF(N(C1535)=0,"– no spend","⚠ add to Campaigns tab")))</f>
        <v/>
      </c>
      <c r="I1535" s="83" t="str">
        <f aca="false">IF(C1535="","",C1535*IF(Settings!$B$25=Settings!$C$6,1,IF(Settings!$B$25="USD",1/INDEX(Settings!$B$29:$B$40,MONTH(A1535)),INDEX(Settings!$B$29:$B$40,MONTH(A1535)))))</f>
        <v/>
      </c>
    </row>
    <row r="1536" customFormat="false" ht="15" hidden="false" customHeight="false" outlineLevel="0" collapsed="false">
      <c r="H1536" s="0" t="str">
        <f aca="false">IF(B1536="","",IF(COUNTIF(Campaigns!$A$7:$A$300,B1536)&gt;0,"✓",IF(N(C1536)=0,"– no spend","⚠ add to Campaigns tab")))</f>
        <v/>
      </c>
      <c r="I1536" s="83" t="str">
        <f aca="false">IF(C1536="","",C1536*IF(Settings!$B$25=Settings!$C$6,1,IF(Settings!$B$25="USD",1/INDEX(Settings!$B$29:$B$40,MONTH(A1536)),INDEX(Settings!$B$29:$B$40,MONTH(A1536)))))</f>
        <v/>
      </c>
    </row>
    <row r="1537" customFormat="false" ht="15" hidden="false" customHeight="false" outlineLevel="0" collapsed="false">
      <c r="H1537" s="0" t="str">
        <f aca="false">IF(B1537="","",IF(COUNTIF(Campaigns!$A$7:$A$300,B1537)&gt;0,"✓",IF(N(C1537)=0,"– no spend","⚠ add to Campaigns tab")))</f>
        <v/>
      </c>
      <c r="I1537" s="83" t="str">
        <f aca="false">IF(C1537="","",C1537*IF(Settings!$B$25=Settings!$C$6,1,IF(Settings!$B$25="USD",1/INDEX(Settings!$B$29:$B$40,MONTH(A1537)),INDEX(Settings!$B$29:$B$40,MONTH(A1537)))))</f>
        <v/>
      </c>
    </row>
    <row r="1538" customFormat="false" ht="15" hidden="false" customHeight="false" outlineLevel="0" collapsed="false">
      <c r="H1538" s="0" t="str">
        <f aca="false">IF(B1538="","",IF(COUNTIF(Campaigns!$A$7:$A$300,B1538)&gt;0,"✓",IF(N(C1538)=0,"– no spend","⚠ add to Campaigns tab")))</f>
        <v/>
      </c>
      <c r="I1538" s="83" t="str">
        <f aca="false">IF(C1538="","",C1538*IF(Settings!$B$25=Settings!$C$6,1,IF(Settings!$B$25="USD",1/INDEX(Settings!$B$29:$B$40,MONTH(A1538)),INDEX(Settings!$B$29:$B$40,MONTH(A1538)))))</f>
        <v/>
      </c>
    </row>
    <row r="1539" customFormat="false" ht="15" hidden="false" customHeight="false" outlineLevel="0" collapsed="false">
      <c r="H1539" s="0" t="str">
        <f aca="false">IF(B1539="","",IF(COUNTIF(Campaigns!$A$7:$A$300,B1539)&gt;0,"✓",IF(N(C1539)=0,"– no spend","⚠ add to Campaigns tab")))</f>
        <v/>
      </c>
      <c r="I1539" s="83" t="str">
        <f aca="false">IF(C1539="","",C1539*IF(Settings!$B$25=Settings!$C$6,1,IF(Settings!$B$25="USD",1/INDEX(Settings!$B$29:$B$40,MONTH(A1539)),INDEX(Settings!$B$29:$B$40,MONTH(A1539)))))</f>
        <v/>
      </c>
    </row>
    <row r="1540" customFormat="false" ht="15" hidden="false" customHeight="false" outlineLevel="0" collapsed="false">
      <c r="H1540" s="0" t="str">
        <f aca="false">IF(B1540="","",IF(COUNTIF(Campaigns!$A$7:$A$300,B1540)&gt;0,"✓",IF(N(C1540)=0,"– no spend","⚠ add to Campaigns tab")))</f>
        <v/>
      </c>
      <c r="I1540" s="83" t="str">
        <f aca="false">IF(C1540="","",C1540*IF(Settings!$B$25=Settings!$C$6,1,IF(Settings!$B$25="USD",1/INDEX(Settings!$B$29:$B$40,MONTH(A1540)),INDEX(Settings!$B$29:$B$40,MONTH(A1540)))))</f>
        <v/>
      </c>
    </row>
    <row r="1541" customFormat="false" ht="15" hidden="false" customHeight="false" outlineLevel="0" collapsed="false">
      <c r="H1541" s="0" t="str">
        <f aca="false">IF(B1541="","",IF(COUNTIF(Campaigns!$A$7:$A$300,B1541)&gt;0,"✓",IF(N(C1541)=0,"– no spend","⚠ add to Campaigns tab")))</f>
        <v/>
      </c>
      <c r="I1541" s="83" t="str">
        <f aca="false">IF(C1541="","",C1541*IF(Settings!$B$25=Settings!$C$6,1,IF(Settings!$B$25="USD",1/INDEX(Settings!$B$29:$B$40,MONTH(A1541)),INDEX(Settings!$B$29:$B$40,MONTH(A1541)))))</f>
        <v/>
      </c>
    </row>
    <row r="1542" customFormat="false" ht="15" hidden="false" customHeight="false" outlineLevel="0" collapsed="false">
      <c r="H1542" s="0" t="str">
        <f aca="false">IF(B1542="","",IF(COUNTIF(Campaigns!$A$7:$A$300,B1542)&gt;0,"✓",IF(N(C1542)=0,"– no spend","⚠ add to Campaigns tab")))</f>
        <v/>
      </c>
      <c r="I1542" s="83" t="str">
        <f aca="false">IF(C1542="","",C1542*IF(Settings!$B$25=Settings!$C$6,1,IF(Settings!$B$25="USD",1/INDEX(Settings!$B$29:$B$40,MONTH(A1542)),INDEX(Settings!$B$29:$B$40,MONTH(A1542)))))</f>
        <v/>
      </c>
    </row>
    <row r="1543" customFormat="false" ht="15" hidden="false" customHeight="false" outlineLevel="0" collapsed="false">
      <c r="H1543" s="0" t="str">
        <f aca="false">IF(B1543="","",IF(COUNTIF(Campaigns!$A$7:$A$300,B1543)&gt;0,"✓",IF(N(C1543)=0,"– no spend","⚠ add to Campaigns tab")))</f>
        <v/>
      </c>
      <c r="I1543" s="83" t="str">
        <f aca="false">IF(C1543="","",C1543*IF(Settings!$B$25=Settings!$C$6,1,IF(Settings!$B$25="USD",1/INDEX(Settings!$B$29:$B$40,MONTH(A1543)),INDEX(Settings!$B$29:$B$40,MONTH(A1543)))))</f>
        <v/>
      </c>
    </row>
    <row r="1544" customFormat="false" ht="15" hidden="false" customHeight="false" outlineLevel="0" collapsed="false">
      <c r="H1544" s="0" t="str">
        <f aca="false">IF(B1544="","",IF(COUNTIF(Campaigns!$A$7:$A$300,B1544)&gt;0,"✓",IF(N(C1544)=0,"– no spend","⚠ add to Campaigns tab")))</f>
        <v/>
      </c>
      <c r="I1544" s="83" t="str">
        <f aca="false">IF(C1544="","",C1544*IF(Settings!$B$25=Settings!$C$6,1,IF(Settings!$B$25="USD",1/INDEX(Settings!$B$29:$B$40,MONTH(A1544)),INDEX(Settings!$B$29:$B$40,MONTH(A1544)))))</f>
        <v/>
      </c>
    </row>
    <row r="1545" customFormat="false" ht="15" hidden="false" customHeight="false" outlineLevel="0" collapsed="false">
      <c r="H1545" s="0" t="str">
        <f aca="false">IF(B1545="","",IF(COUNTIF(Campaigns!$A$7:$A$300,B1545)&gt;0,"✓",IF(N(C1545)=0,"– no spend","⚠ add to Campaigns tab")))</f>
        <v/>
      </c>
      <c r="I1545" s="83" t="str">
        <f aca="false">IF(C1545="","",C1545*IF(Settings!$B$25=Settings!$C$6,1,IF(Settings!$B$25="USD",1/INDEX(Settings!$B$29:$B$40,MONTH(A1545)),INDEX(Settings!$B$29:$B$40,MONTH(A1545)))))</f>
        <v/>
      </c>
    </row>
    <row r="1546" customFormat="false" ht="15" hidden="false" customHeight="false" outlineLevel="0" collapsed="false">
      <c r="H1546" s="0" t="str">
        <f aca="false">IF(B1546="","",IF(COUNTIF(Campaigns!$A$7:$A$300,B1546)&gt;0,"✓",IF(N(C1546)=0,"– no spend","⚠ add to Campaigns tab")))</f>
        <v/>
      </c>
      <c r="I1546" s="83" t="str">
        <f aca="false">IF(C1546="","",C1546*IF(Settings!$B$25=Settings!$C$6,1,IF(Settings!$B$25="USD",1/INDEX(Settings!$B$29:$B$40,MONTH(A1546)),INDEX(Settings!$B$29:$B$40,MONTH(A1546)))))</f>
        <v/>
      </c>
    </row>
    <row r="1547" customFormat="false" ht="15" hidden="false" customHeight="false" outlineLevel="0" collapsed="false">
      <c r="H1547" s="0" t="str">
        <f aca="false">IF(B1547="","",IF(COUNTIF(Campaigns!$A$7:$A$300,B1547)&gt;0,"✓",IF(N(C1547)=0,"– no spend","⚠ add to Campaigns tab")))</f>
        <v/>
      </c>
      <c r="I1547" s="83" t="str">
        <f aca="false">IF(C1547="","",C1547*IF(Settings!$B$25=Settings!$C$6,1,IF(Settings!$B$25="USD",1/INDEX(Settings!$B$29:$B$40,MONTH(A1547)),INDEX(Settings!$B$29:$B$40,MONTH(A1547)))))</f>
        <v/>
      </c>
    </row>
    <row r="1548" customFormat="false" ht="15" hidden="false" customHeight="false" outlineLevel="0" collapsed="false">
      <c r="H1548" s="0" t="str">
        <f aca="false">IF(B1548="","",IF(COUNTIF(Campaigns!$A$7:$A$300,B1548)&gt;0,"✓",IF(N(C1548)=0,"– no spend","⚠ add to Campaigns tab")))</f>
        <v/>
      </c>
      <c r="I1548" s="83" t="str">
        <f aca="false">IF(C1548="","",C1548*IF(Settings!$B$25=Settings!$C$6,1,IF(Settings!$B$25="USD",1/INDEX(Settings!$B$29:$B$40,MONTH(A1548)),INDEX(Settings!$B$29:$B$40,MONTH(A1548)))))</f>
        <v/>
      </c>
    </row>
    <row r="1549" customFormat="false" ht="15" hidden="false" customHeight="false" outlineLevel="0" collapsed="false">
      <c r="H1549" s="0" t="str">
        <f aca="false">IF(B1549="","",IF(COUNTIF(Campaigns!$A$7:$A$300,B1549)&gt;0,"✓",IF(N(C1549)=0,"– no spend","⚠ add to Campaigns tab")))</f>
        <v/>
      </c>
      <c r="I1549" s="83" t="str">
        <f aca="false">IF(C1549="","",C1549*IF(Settings!$B$25=Settings!$C$6,1,IF(Settings!$B$25="USD",1/INDEX(Settings!$B$29:$B$40,MONTH(A1549)),INDEX(Settings!$B$29:$B$40,MONTH(A1549)))))</f>
        <v/>
      </c>
    </row>
    <row r="1550" customFormat="false" ht="15" hidden="false" customHeight="false" outlineLevel="0" collapsed="false">
      <c r="H1550" s="0" t="str">
        <f aca="false">IF(B1550="","",IF(COUNTIF(Campaigns!$A$7:$A$300,B1550)&gt;0,"✓",IF(N(C1550)=0,"– no spend","⚠ add to Campaigns tab")))</f>
        <v/>
      </c>
      <c r="I1550" s="83" t="str">
        <f aca="false">IF(C1550="","",C1550*IF(Settings!$B$25=Settings!$C$6,1,IF(Settings!$B$25="USD",1/INDEX(Settings!$B$29:$B$40,MONTH(A1550)),INDEX(Settings!$B$29:$B$40,MONTH(A1550)))))</f>
        <v/>
      </c>
    </row>
    <row r="1551" customFormat="false" ht="15" hidden="false" customHeight="false" outlineLevel="0" collapsed="false">
      <c r="H1551" s="0" t="str">
        <f aca="false">IF(B1551="","",IF(COUNTIF(Campaigns!$A$7:$A$300,B1551)&gt;0,"✓",IF(N(C1551)=0,"– no spend","⚠ add to Campaigns tab")))</f>
        <v/>
      </c>
      <c r="I1551" s="83" t="str">
        <f aca="false">IF(C1551="","",C1551*IF(Settings!$B$25=Settings!$C$6,1,IF(Settings!$B$25="USD",1/INDEX(Settings!$B$29:$B$40,MONTH(A1551)),INDEX(Settings!$B$29:$B$40,MONTH(A1551)))))</f>
        <v/>
      </c>
    </row>
    <row r="1552" customFormat="false" ht="15" hidden="false" customHeight="false" outlineLevel="0" collapsed="false">
      <c r="H1552" s="0" t="str">
        <f aca="false">IF(B1552="","",IF(COUNTIF(Campaigns!$A$7:$A$300,B1552)&gt;0,"✓",IF(N(C1552)=0,"– no spend","⚠ add to Campaigns tab")))</f>
        <v/>
      </c>
      <c r="I1552" s="83" t="str">
        <f aca="false">IF(C1552="","",C1552*IF(Settings!$B$25=Settings!$C$6,1,IF(Settings!$B$25="USD",1/INDEX(Settings!$B$29:$B$40,MONTH(A1552)),INDEX(Settings!$B$29:$B$40,MONTH(A1552)))))</f>
        <v/>
      </c>
    </row>
    <row r="1553" customFormat="false" ht="15" hidden="false" customHeight="false" outlineLevel="0" collapsed="false">
      <c r="H1553" s="0" t="str">
        <f aca="false">IF(B1553="","",IF(COUNTIF(Campaigns!$A$7:$A$300,B1553)&gt;0,"✓",IF(N(C1553)=0,"– no spend","⚠ add to Campaigns tab")))</f>
        <v/>
      </c>
      <c r="I1553" s="83" t="str">
        <f aca="false">IF(C1553="","",C1553*IF(Settings!$B$25=Settings!$C$6,1,IF(Settings!$B$25="USD",1/INDEX(Settings!$B$29:$B$40,MONTH(A1553)),INDEX(Settings!$B$29:$B$40,MONTH(A1553)))))</f>
        <v/>
      </c>
    </row>
    <row r="1554" customFormat="false" ht="15" hidden="false" customHeight="false" outlineLevel="0" collapsed="false">
      <c r="H1554" s="0" t="str">
        <f aca="false">IF(B1554="","",IF(COUNTIF(Campaigns!$A$7:$A$300,B1554)&gt;0,"✓",IF(N(C1554)=0,"– no spend","⚠ add to Campaigns tab")))</f>
        <v/>
      </c>
      <c r="I1554" s="83" t="str">
        <f aca="false">IF(C1554="","",C1554*IF(Settings!$B$25=Settings!$C$6,1,IF(Settings!$B$25="USD",1/INDEX(Settings!$B$29:$B$40,MONTH(A1554)),INDEX(Settings!$B$29:$B$40,MONTH(A1554)))))</f>
        <v/>
      </c>
    </row>
    <row r="1555" customFormat="false" ht="15" hidden="false" customHeight="false" outlineLevel="0" collapsed="false">
      <c r="H1555" s="0" t="str">
        <f aca="false">IF(B1555="","",IF(COUNTIF(Campaigns!$A$7:$A$300,B1555)&gt;0,"✓",IF(N(C1555)=0,"– no spend","⚠ add to Campaigns tab")))</f>
        <v/>
      </c>
      <c r="I1555" s="83" t="str">
        <f aca="false">IF(C1555="","",C1555*IF(Settings!$B$25=Settings!$C$6,1,IF(Settings!$B$25="USD",1/INDEX(Settings!$B$29:$B$40,MONTH(A1555)),INDEX(Settings!$B$29:$B$40,MONTH(A1555)))))</f>
        <v/>
      </c>
    </row>
    <row r="1556" customFormat="false" ht="15" hidden="false" customHeight="false" outlineLevel="0" collapsed="false">
      <c r="H1556" s="0" t="str">
        <f aca="false">IF(B1556="","",IF(COUNTIF(Campaigns!$A$7:$A$300,B1556)&gt;0,"✓",IF(N(C1556)=0,"– no spend","⚠ add to Campaigns tab")))</f>
        <v/>
      </c>
      <c r="I1556" s="83" t="str">
        <f aca="false">IF(C1556="","",C1556*IF(Settings!$B$25=Settings!$C$6,1,IF(Settings!$B$25="USD",1/INDEX(Settings!$B$29:$B$40,MONTH(A1556)),INDEX(Settings!$B$29:$B$40,MONTH(A1556)))))</f>
        <v/>
      </c>
    </row>
    <row r="1557" customFormat="false" ht="15" hidden="false" customHeight="false" outlineLevel="0" collapsed="false">
      <c r="H1557" s="0" t="str">
        <f aca="false">IF(B1557="","",IF(COUNTIF(Campaigns!$A$7:$A$300,B1557)&gt;0,"✓",IF(N(C1557)=0,"– no spend","⚠ add to Campaigns tab")))</f>
        <v/>
      </c>
      <c r="I1557" s="83" t="str">
        <f aca="false">IF(C1557="","",C1557*IF(Settings!$B$25=Settings!$C$6,1,IF(Settings!$B$25="USD",1/INDEX(Settings!$B$29:$B$40,MONTH(A1557)),INDEX(Settings!$B$29:$B$40,MONTH(A1557)))))</f>
        <v/>
      </c>
    </row>
    <row r="1558" customFormat="false" ht="15" hidden="false" customHeight="false" outlineLevel="0" collapsed="false">
      <c r="H1558" s="0" t="str">
        <f aca="false">IF(B1558="","",IF(COUNTIF(Campaigns!$A$7:$A$300,B1558)&gt;0,"✓",IF(N(C1558)=0,"– no spend","⚠ add to Campaigns tab")))</f>
        <v/>
      </c>
      <c r="I1558" s="83" t="str">
        <f aca="false">IF(C1558="","",C1558*IF(Settings!$B$25=Settings!$C$6,1,IF(Settings!$B$25="USD",1/INDEX(Settings!$B$29:$B$40,MONTH(A1558)),INDEX(Settings!$B$29:$B$40,MONTH(A1558)))))</f>
        <v/>
      </c>
    </row>
    <row r="1559" customFormat="false" ht="15" hidden="false" customHeight="false" outlineLevel="0" collapsed="false">
      <c r="H1559" s="0" t="str">
        <f aca="false">IF(B1559="","",IF(COUNTIF(Campaigns!$A$7:$A$300,B1559)&gt;0,"✓",IF(N(C1559)=0,"– no spend","⚠ add to Campaigns tab")))</f>
        <v/>
      </c>
      <c r="I1559" s="83" t="str">
        <f aca="false">IF(C1559="","",C1559*IF(Settings!$B$25=Settings!$C$6,1,IF(Settings!$B$25="USD",1/INDEX(Settings!$B$29:$B$40,MONTH(A1559)),INDEX(Settings!$B$29:$B$40,MONTH(A1559)))))</f>
        <v/>
      </c>
    </row>
    <row r="1560" customFormat="false" ht="15" hidden="false" customHeight="false" outlineLevel="0" collapsed="false">
      <c r="H1560" s="0" t="str">
        <f aca="false">IF(B1560="","",IF(COUNTIF(Campaigns!$A$7:$A$300,B1560)&gt;0,"✓",IF(N(C1560)=0,"– no spend","⚠ add to Campaigns tab")))</f>
        <v/>
      </c>
      <c r="I1560" s="83" t="str">
        <f aca="false">IF(C1560="","",C1560*IF(Settings!$B$25=Settings!$C$6,1,IF(Settings!$B$25="USD",1/INDEX(Settings!$B$29:$B$40,MONTH(A1560)),INDEX(Settings!$B$29:$B$40,MONTH(A1560)))))</f>
        <v/>
      </c>
    </row>
    <row r="1561" customFormat="false" ht="15" hidden="false" customHeight="false" outlineLevel="0" collapsed="false">
      <c r="H1561" s="0" t="str">
        <f aca="false">IF(B1561="","",IF(COUNTIF(Campaigns!$A$7:$A$300,B1561)&gt;0,"✓",IF(N(C1561)=0,"– no spend","⚠ add to Campaigns tab")))</f>
        <v/>
      </c>
      <c r="I1561" s="83" t="str">
        <f aca="false">IF(C1561="","",C1561*IF(Settings!$B$25=Settings!$C$6,1,IF(Settings!$B$25="USD",1/INDEX(Settings!$B$29:$B$40,MONTH(A1561)),INDEX(Settings!$B$29:$B$40,MONTH(A1561)))))</f>
        <v/>
      </c>
    </row>
    <row r="1562" customFormat="false" ht="15" hidden="false" customHeight="false" outlineLevel="0" collapsed="false">
      <c r="H1562" s="0" t="str">
        <f aca="false">IF(B1562="","",IF(COUNTIF(Campaigns!$A$7:$A$300,B1562)&gt;0,"✓",IF(N(C1562)=0,"– no spend","⚠ add to Campaigns tab")))</f>
        <v/>
      </c>
      <c r="I1562" s="83" t="str">
        <f aca="false">IF(C1562="","",C1562*IF(Settings!$B$25=Settings!$C$6,1,IF(Settings!$B$25="USD",1/INDEX(Settings!$B$29:$B$40,MONTH(A1562)),INDEX(Settings!$B$29:$B$40,MONTH(A1562)))))</f>
        <v/>
      </c>
    </row>
    <row r="1563" customFormat="false" ht="15" hidden="false" customHeight="false" outlineLevel="0" collapsed="false">
      <c r="H1563" s="0" t="str">
        <f aca="false">IF(B1563="","",IF(COUNTIF(Campaigns!$A$7:$A$300,B1563)&gt;0,"✓",IF(N(C1563)=0,"– no spend","⚠ add to Campaigns tab")))</f>
        <v/>
      </c>
      <c r="I1563" s="83" t="str">
        <f aca="false">IF(C1563="","",C1563*IF(Settings!$B$25=Settings!$C$6,1,IF(Settings!$B$25="USD",1/INDEX(Settings!$B$29:$B$40,MONTH(A1563)),INDEX(Settings!$B$29:$B$40,MONTH(A1563)))))</f>
        <v/>
      </c>
    </row>
    <row r="1564" customFormat="false" ht="15" hidden="false" customHeight="false" outlineLevel="0" collapsed="false">
      <c r="H1564" s="0" t="str">
        <f aca="false">IF(B1564="","",IF(COUNTIF(Campaigns!$A$7:$A$300,B1564)&gt;0,"✓",IF(N(C1564)=0,"– no spend","⚠ add to Campaigns tab")))</f>
        <v/>
      </c>
      <c r="I1564" s="83" t="str">
        <f aca="false">IF(C1564="","",C1564*IF(Settings!$B$25=Settings!$C$6,1,IF(Settings!$B$25="USD",1/INDEX(Settings!$B$29:$B$40,MONTH(A1564)),INDEX(Settings!$B$29:$B$40,MONTH(A1564)))))</f>
        <v/>
      </c>
    </row>
    <row r="1565" customFormat="false" ht="15" hidden="false" customHeight="false" outlineLevel="0" collapsed="false">
      <c r="H1565" s="0" t="str">
        <f aca="false">IF(B1565="","",IF(COUNTIF(Campaigns!$A$7:$A$300,B1565)&gt;0,"✓",IF(N(C1565)=0,"– no spend","⚠ add to Campaigns tab")))</f>
        <v/>
      </c>
      <c r="I1565" s="83" t="str">
        <f aca="false">IF(C1565="","",C1565*IF(Settings!$B$25=Settings!$C$6,1,IF(Settings!$B$25="USD",1/INDEX(Settings!$B$29:$B$40,MONTH(A1565)),INDEX(Settings!$B$29:$B$40,MONTH(A1565)))))</f>
        <v/>
      </c>
    </row>
    <row r="1566" customFormat="false" ht="15" hidden="false" customHeight="false" outlineLevel="0" collapsed="false">
      <c r="H1566" s="0" t="str">
        <f aca="false">IF(B1566="","",IF(COUNTIF(Campaigns!$A$7:$A$300,B1566)&gt;0,"✓",IF(N(C1566)=0,"– no spend","⚠ add to Campaigns tab")))</f>
        <v/>
      </c>
      <c r="I1566" s="83" t="str">
        <f aca="false">IF(C1566="","",C1566*IF(Settings!$B$25=Settings!$C$6,1,IF(Settings!$B$25="USD",1/INDEX(Settings!$B$29:$B$40,MONTH(A1566)),INDEX(Settings!$B$29:$B$40,MONTH(A1566)))))</f>
        <v/>
      </c>
    </row>
    <row r="1567" customFormat="false" ht="15" hidden="false" customHeight="false" outlineLevel="0" collapsed="false">
      <c r="H1567" s="0" t="str">
        <f aca="false">IF(B1567="","",IF(COUNTIF(Campaigns!$A$7:$A$300,B1567)&gt;0,"✓",IF(N(C1567)=0,"– no spend","⚠ add to Campaigns tab")))</f>
        <v/>
      </c>
      <c r="I1567" s="83" t="str">
        <f aca="false">IF(C1567="","",C1567*IF(Settings!$B$25=Settings!$C$6,1,IF(Settings!$B$25="USD",1/INDEX(Settings!$B$29:$B$40,MONTH(A1567)),INDEX(Settings!$B$29:$B$40,MONTH(A1567)))))</f>
        <v/>
      </c>
    </row>
    <row r="1568" customFormat="false" ht="15" hidden="false" customHeight="false" outlineLevel="0" collapsed="false">
      <c r="H1568" s="0" t="str">
        <f aca="false">IF(B1568="","",IF(COUNTIF(Campaigns!$A$7:$A$300,B1568)&gt;0,"✓",IF(N(C1568)=0,"– no spend","⚠ add to Campaigns tab")))</f>
        <v/>
      </c>
      <c r="I1568" s="83" t="str">
        <f aca="false">IF(C1568="","",C1568*IF(Settings!$B$25=Settings!$C$6,1,IF(Settings!$B$25="USD",1/INDEX(Settings!$B$29:$B$40,MONTH(A1568)),INDEX(Settings!$B$29:$B$40,MONTH(A1568)))))</f>
        <v/>
      </c>
    </row>
    <row r="1569" customFormat="false" ht="15" hidden="false" customHeight="false" outlineLevel="0" collapsed="false">
      <c r="H1569" s="0" t="str">
        <f aca="false">IF(B1569="","",IF(COUNTIF(Campaigns!$A$7:$A$300,B1569)&gt;0,"✓",IF(N(C1569)=0,"– no spend","⚠ add to Campaigns tab")))</f>
        <v/>
      </c>
      <c r="I1569" s="83" t="str">
        <f aca="false">IF(C1569="","",C1569*IF(Settings!$B$25=Settings!$C$6,1,IF(Settings!$B$25="USD",1/INDEX(Settings!$B$29:$B$40,MONTH(A1569)),INDEX(Settings!$B$29:$B$40,MONTH(A1569)))))</f>
        <v/>
      </c>
    </row>
    <row r="1570" customFormat="false" ht="15" hidden="false" customHeight="false" outlineLevel="0" collapsed="false">
      <c r="H1570" s="0" t="str">
        <f aca="false">IF(B1570="","",IF(COUNTIF(Campaigns!$A$7:$A$300,B1570)&gt;0,"✓",IF(N(C1570)=0,"– no spend","⚠ add to Campaigns tab")))</f>
        <v/>
      </c>
      <c r="I1570" s="83" t="str">
        <f aca="false">IF(C1570="","",C1570*IF(Settings!$B$25=Settings!$C$6,1,IF(Settings!$B$25="USD",1/INDEX(Settings!$B$29:$B$40,MONTH(A1570)),INDEX(Settings!$B$29:$B$40,MONTH(A1570)))))</f>
        <v/>
      </c>
    </row>
    <row r="1571" customFormat="false" ht="15" hidden="false" customHeight="false" outlineLevel="0" collapsed="false">
      <c r="H1571" s="0" t="str">
        <f aca="false">IF(B1571="","",IF(COUNTIF(Campaigns!$A$7:$A$300,B1571)&gt;0,"✓",IF(N(C1571)=0,"– no spend","⚠ add to Campaigns tab")))</f>
        <v/>
      </c>
      <c r="I1571" s="83" t="str">
        <f aca="false">IF(C1571="","",C1571*IF(Settings!$B$25=Settings!$C$6,1,IF(Settings!$B$25="USD",1/INDEX(Settings!$B$29:$B$40,MONTH(A1571)),INDEX(Settings!$B$29:$B$40,MONTH(A1571)))))</f>
        <v/>
      </c>
    </row>
    <row r="1572" customFormat="false" ht="15" hidden="false" customHeight="false" outlineLevel="0" collapsed="false">
      <c r="H1572" s="0" t="str">
        <f aca="false">IF(B1572="","",IF(COUNTIF(Campaigns!$A$7:$A$300,B1572)&gt;0,"✓",IF(N(C1572)=0,"– no spend","⚠ add to Campaigns tab")))</f>
        <v/>
      </c>
      <c r="I1572" s="83" t="str">
        <f aca="false">IF(C1572="","",C1572*IF(Settings!$B$25=Settings!$C$6,1,IF(Settings!$B$25="USD",1/INDEX(Settings!$B$29:$B$40,MONTH(A1572)),INDEX(Settings!$B$29:$B$40,MONTH(A1572)))))</f>
        <v/>
      </c>
    </row>
    <row r="1573" customFormat="false" ht="15" hidden="false" customHeight="false" outlineLevel="0" collapsed="false">
      <c r="H1573" s="0" t="str">
        <f aca="false">IF(B1573="","",IF(COUNTIF(Campaigns!$A$7:$A$300,B1573)&gt;0,"✓",IF(N(C1573)=0,"– no spend","⚠ add to Campaigns tab")))</f>
        <v/>
      </c>
      <c r="I1573" s="83" t="str">
        <f aca="false">IF(C1573="","",C1573*IF(Settings!$B$25=Settings!$C$6,1,IF(Settings!$B$25="USD",1/INDEX(Settings!$B$29:$B$40,MONTH(A1573)),INDEX(Settings!$B$29:$B$40,MONTH(A1573)))))</f>
        <v/>
      </c>
    </row>
    <row r="1574" customFormat="false" ht="15" hidden="false" customHeight="false" outlineLevel="0" collapsed="false">
      <c r="H1574" s="0" t="str">
        <f aca="false">IF(B1574="","",IF(COUNTIF(Campaigns!$A$7:$A$300,B1574)&gt;0,"✓",IF(N(C1574)=0,"– no spend","⚠ add to Campaigns tab")))</f>
        <v/>
      </c>
      <c r="I1574" s="83" t="str">
        <f aca="false">IF(C1574="","",C1574*IF(Settings!$B$25=Settings!$C$6,1,IF(Settings!$B$25="USD",1/INDEX(Settings!$B$29:$B$40,MONTH(A1574)),INDEX(Settings!$B$29:$B$40,MONTH(A1574)))))</f>
        <v/>
      </c>
    </row>
    <row r="1575" customFormat="false" ht="15" hidden="false" customHeight="false" outlineLevel="0" collapsed="false">
      <c r="H1575" s="0" t="str">
        <f aca="false">IF(B1575="","",IF(COUNTIF(Campaigns!$A$7:$A$300,B1575)&gt;0,"✓",IF(N(C1575)=0,"– no spend","⚠ add to Campaigns tab")))</f>
        <v/>
      </c>
      <c r="I1575" s="83" t="str">
        <f aca="false">IF(C1575="","",C1575*IF(Settings!$B$25=Settings!$C$6,1,IF(Settings!$B$25="USD",1/INDEX(Settings!$B$29:$B$40,MONTH(A1575)),INDEX(Settings!$B$29:$B$40,MONTH(A1575)))))</f>
        <v/>
      </c>
    </row>
    <row r="1576" customFormat="false" ht="15" hidden="false" customHeight="false" outlineLevel="0" collapsed="false">
      <c r="H1576" s="0" t="str">
        <f aca="false">IF(B1576="","",IF(COUNTIF(Campaigns!$A$7:$A$300,B1576)&gt;0,"✓",IF(N(C1576)=0,"– no spend","⚠ add to Campaigns tab")))</f>
        <v/>
      </c>
      <c r="I1576" s="83" t="str">
        <f aca="false">IF(C1576="","",C1576*IF(Settings!$B$25=Settings!$C$6,1,IF(Settings!$B$25="USD",1/INDEX(Settings!$B$29:$B$40,MONTH(A1576)),INDEX(Settings!$B$29:$B$40,MONTH(A1576)))))</f>
        <v/>
      </c>
    </row>
    <row r="1577" customFormat="false" ht="15" hidden="false" customHeight="false" outlineLevel="0" collapsed="false">
      <c r="H1577" s="0" t="str">
        <f aca="false">IF(B1577="","",IF(COUNTIF(Campaigns!$A$7:$A$300,B1577)&gt;0,"✓",IF(N(C1577)=0,"– no spend","⚠ add to Campaigns tab")))</f>
        <v/>
      </c>
      <c r="I1577" s="83" t="str">
        <f aca="false">IF(C1577="","",C1577*IF(Settings!$B$25=Settings!$C$6,1,IF(Settings!$B$25="USD",1/INDEX(Settings!$B$29:$B$40,MONTH(A1577)),INDEX(Settings!$B$29:$B$40,MONTH(A1577)))))</f>
        <v/>
      </c>
    </row>
    <row r="1578" customFormat="false" ht="15" hidden="false" customHeight="false" outlineLevel="0" collapsed="false">
      <c r="H1578" s="0" t="str">
        <f aca="false">IF(B1578="","",IF(COUNTIF(Campaigns!$A$7:$A$300,B1578)&gt;0,"✓",IF(N(C1578)=0,"– no spend","⚠ add to Campaigns tab")))</f>
        <v/>
      </c>
      <c r="I1578" s="83" t="str">
        <f aca="false">IF(C1578="","",C1578*IF(Settings!$B$25=Settings!$C$6,1,IF(Settings!$B$25="USD",1/INDEX(Settings!$B$29:$B$40,MONTH(A1578)),INDEX(Settings!$B$29:$B$40,MONTH(A1578)))))</f>
        <v/>
      </c>
    </row>
    <row r="1579" customFormat="false" ht="15" hidden="false" customHeight="false" outlineLevel="0" collapsed="false">
      <c r="H1579" s="0" t="str">
        <f aca="false">IF(B1579="","",IF(COUNTIF(Campaigns!$A$7:$A$300,B1579)&gt;0,"✓",IF(N(C1579)=0,"– no spend","⚠ add to Campaigns tab")))</f>
        <v/>
      </c>
      <c r="I1579" s="83" t="str">
        <f aca="false">IF(C1579="","",C1579*IF(Settings!$B$25=Settings!$C$6,1,IF(Settings!$B$25="USD",1/INDEX(Settings!$B$29:$B$40,MONTH(A1579)),INDEX(Settings!$B$29:$B$40,MONTH(A1579)))))</f>
        <v/>
      </c>
    </row>
    <row r="1580" customFormat="false" ht="15" hidden="false" customHeight="false" outlineLevel="0" collapsed="false">
      <c r="H1580" s="0" t="str">
        <f aca="false">IF(B1580="","",IF(COUNTIF(Campaigns!$A$7:$A$300,B1580)&gt;0,"✓",IF(N(C1580)=0,"– no spend","⚠ add to Campaigns tab")))</f>
        <v/>
      </c>
      <c r="I1580" s="83" t="str">
        <f aca="false">IF(C1580="","",C1580*IF(Settings!$B$25=Settings!$C$6,1,IF(Settings!$B$25="USD",1/INDEX(Settings!$B$29:$B$40,MONTH(A1580)),INDEX(Settings!$B$29:$B$40,MONTH(A1580)))))</f>
        <v/>
      </c>
    </row>
    <row r="1581" customFormat="false" ht="15" hidden="false" customHeight="false" outlineLevel="0" collapsed="false">
      <c r="H1581" s="0" t="str">
        <f aca="false">IF(B1581="","",IF(COUNTIF(Campaigns!$A$7:$A$300,B1581)&gt;0,"✓",IF(N(C1581)=0,"– no spend","⚠ add to Campaigns tab")))</f>
        <v/>
      </c>
      <c r="I1581" s="83" t="str">
        <f aca="false">IF(C1581="","",C1581*IF(Settings!$B$25=Settings!$C$6,1,IF(Settings!$B$25="USD",1/INDEX(Settings!$B$29:$B$40,MONTH(A1581)),INDEX(Settings!$B$29:$B$40,MONTH(A1581)))))</f>
        <v/>
      </c>
    </row>
    <row r="1582" customFormat="false" ht="15" hidden="false" customHeight="false" outlineLevel="0" collapsed="false">
      <c r="H1582" s="0" t="str">
        <f aca="false">IF(B1582="","",IF(COUNTIF(Campaigns!$A$7:$A$300,B1582)&gt;0,"✓",IF(N(C1582)=0,"– no spend","⚠ add to Campaigns tab")))</f>
        <v/>
      </c>
      <c r="I1582" s="83" t="str">
        <f aca="false">IF(C1582="","",C1582*IF(Settings!$B$25=Settings!$C$6,1,IF(Settings!$B$25="USD",1/INDEX(Settings!$B$29:$B$40,MONTH(A1582)),INDEX(Settings!$B$29:$B$40,MONTH(A1582)))))</f>
        <v/>
      </c>
    </row>
    <row r="1583" customFormat="false" ht="15" hidden="false" customHeight="false" outlineLevel="0" collapsed="false">
      <c r="H1583" s="0" t="str">
        <f aca="false">IF(B1583="","",IF(COUNTIF(Campaigns!$A$7:$A$300,B1583)&gt;0,"✓",IF(N(C1583)=0,"– no spend","⚠ add to Campaigns tab")))</f>
        <v/>
      </c>
      <c r="I1583" s="83" t="str">
        <f aca="false">IF(C1583="","",C1583*IF(Settings!$B$25=Settings!$C$6,1,IF(Settings!$B$25="USD",1/INDEX(Settings!$B$29:$B$40,MONTH(A1583)),INDEX(Settings!$B$29:$B$40,MONTH(A1583)))))</f>
        <v/>
      </c>
    </row>
    <row r="1584" customFormat="false" ht="15" hidden="false" customHeight="false" outlineLevel="0" collapsed="false">
      <c r="H1584" s="0" t="str">
        <f aca="false">IF(B1584="","",IF(COUNTIF(Campaigns!$A$7:$A$300,B1584)&gt;0,"✓",IF(N(C1584)=0,"– no spend","⚠ add to Campaigns tab")))</f>
        <v/>
      </c>
      <c r="I1584" s="83" t="str">
        <f aca="false">IF(C1584="","",C1584*IF(Settings!$B$25=Settings!$C$6,1,IF(Settings!$B$25="USD",1/INDEX(Settings!$B$29:$B$40,MONTH(A1584)),INDEX(Settings!$B$29:$B$40,MONTH(A1584)))))</f>
        <v/>
      </c>
    </row>
    <row r="1585" customFormat="false" ht="15" hidden="false" customHeight="false" outlineLevel="0" collapsed="false">
      <c r="H1585" s="0" t="str">
        <f aca="false">IF(B1585="","",IF(COUNTIF(Campaigns!$A$7:$A$300,B1585)&gt;0,"✓",IF(N(C1585)=0,"– no spend","⚠ add to Campaigns tab")))</f>
        <v/>
      </c>
      <c r="I1585" s="83" t="str">
        <f aca="false">IF(C1585="","",C1585*IF(Settings!$B$25=Settings!$C$6,1,IF(Settings!$B$25="USD",1/INDEX(Settings!$B$29:$B$40,MONTH(A1585)),INDEX(Settings!$B$29:$B$40,MONTH(A1585)))))</f>
        <v/>
      </c>
    </row>
    <row r="1586" customFormat="false" ht="15" hidden="false" customHeight="false" outlineLevel="0" collapsed="false">
      <c r="H1586" s="0" t="str">
        <f aca="false">IF(B1586="","",IF(COUNTIF(Campaigns!$A$7:$A$300,B1586)&gt;0,"✓",IF(N(C1586)=0,"– no spend","⚠ add to Campaigns tab")))</f>
        <v/>
      </c>
      <c r="I1586" s="83" t="str">
        <f aca="false">IF(C1586="","",C1586*IF(Settings!$B$25=Settings!$C$6,1,IF(Settings!$B$25="USD",1/INDEX(Settings!$B$29:$B$40,MONTH(A1586)),INDEX(Settings!$B$29:$B$40,MONTH(A1586)))))</f>
        <v/>
      </c>
    </row>
    <row r="1587" customFormat="false" ht="15" hidden="false" customHeight="false" outlineLevel="0" collapsed="false">
      <c r="H1587" s="0" t="str">
        <f aca="false">IF(B1587="","",IF(COUNTIF(Campaigns!$A$7:$A$300,B1587)&gt;0,"✓",IF(N(C1587)=0,"– no spend","⚠ add to Campaigns tab")))</f>
        <v/>
      </c>
      <c r="I1587" s="83" t="str">
        <f aca="false">IF(C1587="","",C1587*IF(Settings!$B$25=Settings!$C$6,1,IF(Settings!$B$25="USD",1/INDEX(Settings!$B$29:$B$40,MONTH(A1587)),INDEX(Settings!$B$29:$B$40,MONTH(A1587)))))</f>
        <v/>
      </c>
    </row>
    <row r="1588" customFormat="false" ht="15" hidden="false" customHeight="false" outlineLevel="0" collapsed="false">
      <c r="H1588" s="0" t="str">
        <f aca="false">IF(B1588="","",IF(COUNTIF(Campaigns!$A$7:$A$300,B1588)&gt;0,"✓",IF(N(C1588)=0,"– no spend","⚠ add to Campaigns tab")))</f>
        <v/>
      </c>
      <c r="I1588" s="83" t="str">
        <f aca="false">IF(C1588="","",C1588*IF(Settings!$B$25=Settings!$C$6,1,IF(Settings!$B$25="USD",1/INDEX(Settings!$B$29:$B$40,MONTH(A1588)),INDEX(Settings!$B$29:$B$40,MONTH(A1588)))))</f>
        <v/>
      </c>
    </row>
    <row r="1589" customFormat="false" ht="15" hidden="false" customHeight="false" outlineLevel="0" collapsed="false">
      <c r="H1589" s="0" t="str">
        <f aca="false">IF(B1589="","",IF(COUNTIF(Campaigns!$A$7:$A$300,B1589)&gt;0,"✓",IF(N(C1589)=0,"– no spend","⚠ add to Campaigns tab")))</f>
        <v/>
      </c>
      <c r="I1589" s="83" t="str">
        <f aca="false">IF(C1589="","",C1589*IF(Settings!$B$25=Settings!$C$6,1,IF(Settings!$B$25="USD",1/INDEX(Settings!$B$29:$B$40,MONTH(A1589)),INDEX(Settings!$B$29:$B$40,MONTH(A1589)))))</f>
        <v/>
      </c>
    </row>
    <row r="1590" customFormat="false" ht="15" hidden="false" customHeight="false" outlineLevel="0" collapsed="false">
      <c r="H1590" s="0" t="str">
        <f aca="false">IF(B1590="","",IF(COUNTIF(Campaigns!$A$7:$A$300,B1590)&gt;0,"✓",IF(N(C1590)=0,"– no spend","⚠ add to Campaigns tab")))</f>
        <v/>
      </c>
      <c r="I1590" s="83" t="str">
        <f aca="false">IF(C1590="","",C1590*IF(Settings!$B$25=Settings!$C$6,1,IF(Settings!$B$25="USD",1/INDEX(Settings!$B$29:$B$40,MONTH(A1590)),INDEX(Settings!$B$29:$B$40,MONTH(A1590)))))</f>
        <v/>
      </c>
    </row>
    <row r="1591" customFormat="false" ht="15" hidden="false" customHeight="false" outlineLevel="0" collapsed="false">
      <c r="H1591" s="0" t="str">
        <f aca="false">IF(B1591="","",IF(COUNTIF(Campaigns!$A$7:$A$300,B1591)&gt;0,"✓",IF(N(C1591)=0,"– no spend","⚠ add to Campaigns tab")))</f>
        <v/>
      </c>
      <c r="I1591" s="83" t="str">
        <f aca="false">IF(C1591="","",C1591*IF(Settings!$B$25=Settings!$C$6,1,IF(Settings!$B$25="USD",1/INDEX(Settings!$B$29:$B$40,MONTH(A1591)),INDEX(Settings!$B$29:$B$40,MONTH(A1591)))))</f>
        <v/>
      </c>
    </row>
    <row r="1592" customFormat="false" ht="15" hidden="false" customHeight="false" outlineLevel="0" collapsed="false">
      <c r="H1592" s="0" t="str">
        <f aca="false">IF(B1592="","",IF(COUNTIF(Campaigns!$A$7:$A$300,B1592)&gt;0,"✓",IF(N(C1592)=0,"– no spend","⚠ add to Campaigns tab")))</f>
        <v/>
      </c>
      <c r="I1592" s="83" t="str">
        <f aca="false">IF(C1592="","",C1592*IF(Settings!$B$25=Settings!$C$6,1,IF(Settings!$B$25="USD",1/INDEX(Settings!$B$29:$B$40,MONTH(A1592)),INDEX(Settings!$B$29:$B$40,MONTH(A1592)))))</f>
        <v/>
      </c>
    </row>
    <row r="1593" customFormat="false" ht="15" hidden="false" customHeight="false" outlineLevel="0" collapsed="false">
      <c r="H1593" s="0" t="str">
        <f aca="false">IF(B1593="","",IF(COUNTIF(Campaigns!$A$7:$A$300,B1593)&gt;0,"✓",IF(N(C1593)=0,"– no spend","⚠ add to Campaigns tab")))</f>
        <v/>
      </c>
      <c r="I1593" s="83" t="str">
        <f aca="false">IF(C1593="","",C1593*IF(Settings!$B$25=Settings!$C$6,1,IF(Settings!$B$25="USD",1/INDEX(Settings!$B$29:$B$40,MONTH(A1593)),INDEX(Settings!$B$29:$B$40,MONTH(A1593)))))</f>
        <v/>
      </c>
    </row>
    <row r="1594" customFormat="false" ht="15" hidden="false" customHeight="false" outlineLevel="0" collapsed="false">
      <c r="H1594" s="0" t="str">
        <f aca="false">IF(B1594="","",IF(COUNTIF(Campaigns!$A$7:$A$300,B1594)&gt;0,"✓",IF(N(C1594)=0,"– no spend","⚠ add to Campaigns tab")))</f>
        <v/>
      </c>
      <c r="I1594" s="83" t="str">
        <f aca="false">IF(C1594="","",C1594*IF(Settings!$B$25=Settings!$C$6,1,IF(Settings!$B$25="USD",1/INDEX(Settings!$B$29:$B$40,MONTH(A1594)),INDEX(Settings!$B$29:$B$40,MONTH(A1594)))))</f>
        <v/>
      </c>
    </row>
    <row r="1595" customFormat="false" ht="15" hidden="false" customHeight="false" outlineLevel="0" collapsed="false">
      <c r="H1595" s="0" t="str">
        <f aca="false">IF(B1595="","",IF(COUNTIF(Campaigns!$A$7:$A$300,B1595)&gt;0,"✓",IF(N(C1595)=0,"– no spend","⚠ add to Campaigns tab")))</f>
        <v/>
      </c>
      <c r="I1595" s="83" t="str">
        <f aca="false">IF(C1595="","",C1595*IF(Settings!$B$25=Settings!$C$6,1,IF(Settings!$B$25="USD",1/INDEX(Settings!$B$29:$B$40,MONTH(A1595)),INDEX(Settings!$B$29:$B$40,MONTH(A1595)))))</f>
        <v/>
      </c>
    </row>
    <row r="1596" customFormat="false" ht="15" hidden="false" customHeight="false" outlineLevel="0" collapsed="false">
      <c r="H1596" s="0" t="str">
        <f aca="false">IF(B1596="","",IF(COUNTIF(Campaigns!$A$7:$A$300,B1596)&gt;0,"✓",IF(N(C1596)=0,"– no spend","⚠ add to Campaigns tab")))</f>
        <v/>
      </c>
      <c r="I1596" s="83" t="str">
        <f aca="false">IF(C1596="","",C1596*IF(Settings!$B$25=Settings!$C$6,1,IF(Settings!$B$25="USD",1/INDEX(Settings!$B$29:$B$40,MONTH(A1596)),INDEX(Settings!$B$29:$B$40,MONTH(A1596)))))</f>
        <v/>
      </c>
    </row>
    <row r="1597" customFormat="false" ht="15" hidden="false" customHeight="false" outlineLevel="0" collapsed="false">
      <c r="H1597" s="0" t="str">
        <f aca="false">IF(B1597="","",IF(COUNTIF(Campaigns!$A$7:$A$300,B1597)&gt;0,"✓",IF(N(C1597)=0,"– no spend","⚠ add to Campaigns tab")))</f>
        <v/>
      </c>
      <c r="I1597" s="83" t="str">
        <f aca="false">IF(C1597="","",C1597*IF(Settings!$B$25=Settings!$C$6,1,IF(Settings!$B$25="USD",1/INDEX(Settings!$B$29:$B$40,MONTH(A1597)),INDEX(Settings!$B$29:$B$40,MONTH(A1597)))))</f>
        <v/>
      </c>
    </row>
    <row r="1598" customFormat="false" ht="15" hidden="false" customHeight="false" outlineLevel="0" collapsed="false">
      <c r="H1598" s="0" t="str">
        <f aca="false">IF(B1598="","",IF(COUNTIF(Campaigns!$A$7:$A$300,B1598)&gt;0,"✓",IF(N(C1598)=0,"– no spend","⚠ add to Campaigns tab")))</f>
        <v/>
      </c>
      <c r="I1598" s="83" t="str">
        <f aca="false">IF(C1598="","",C1598*IF(Settings!$B$25=Settings!$C$6,1,IF(Settings!$B$25="USD",1/INDEX(Settings!$B$29:$B$40,MONTH(A1598)),INDEX(Settings!$B$29:$B$40,MONTH(A1598)))))</f>
        <v/>
      </c>
    </row>
    <row r="1599" customFormat="false" ht="15" hidden="false" customHeight="false" outlineLevel="0" collapsed="false">
      <c r="H1599" s="0" t="str">
        <f aca="false">IF(B1599="","",IF(COUNTIF(Campaigns!$A$7:$A$300,B1599)&gt;0,"✓",IF(N(C1599)=0,"– no spend","⚠ add to Campaigns tab")))</f>
        <v/>
      </c>
      <c r="I1599" s="83" t="str">
        <f aca="false">IF(C1599="","",C1599*IF(Settings!$B$25=Settings!$C$6,1,IF(Settings!$B$25="USD",1/INDEX(Settings!$B$29:$B$40,MONTH(A1599)),INDEX(Settings!$B$29:$B$40,MONTH(A1599)))))</f>
        <v/>
      </c>
    </row>
    <row r="1600" customFormat="false" ht="15" hidden="false" customHeight="false" outlineLevel="0" collapsed="false">
      <c r="H1600" s="0" t="str">
        <f aca="false">IF(B1600="","",IF(COUNTIF(Campaigns!$A$7:$A$300,B1600)&gt;0,"✓",IF(N(C1600)=0,"– no spend","⚠ add to Campaigns tab")))</f>
        <v/>
      </c>
      <c r="I1600" s="83" t="str">
        <f aca="false">IF(C1600="","",C1600*IF(Settings!$B$25=Settings!$C$6,1,IF(Settings!$B$25="USD",1/INDEX(Settings!$B$29:$B$40,MONTH(A1600)),INDEX(Settings!$B$29:$B$40,MONTH(A1600)))))</f>
        <v/>
      </c>
    </row>
    <row r="1601" customFormat="false" ht="15" hidden="false" customHeight="false" outlineLevel="0" collapsed="false">
      <c r="H1601" s="0" t="str">
        <f aca="false">IF(B1601="","",IF(COUNTIF(Campaigns!$A$7:$A$300,B1601)&gt;0,"✓",IF(N(C1601)=0,"– no spend","⚠ add to Campaigns tab")))</f>
        <v/>
      </c>
      <c r="I1601" s="83" t="str">
        <f aca="false">IF(C1601="","",C1601*IF(Settings!$B$25=Settings!$C$6,1,IF(Settings!$B$25="USD",1/INDEX(Settings!$B$29:$B$40,MONTH(A1601)),INDEX(Settings!$B$29:$B$40,MONTH(A1601)))))</f>
        <v/>
      </c>
    </row>
    <row r="1602" customFormat="false" ht="15" hidden="false" customHeight="false" outlineLevel="0" collapsed="false">
      <c r="H1602" s="0" t="str">
        <f aca="false">IF(B1602="","",IF(COUNTIF(Campaigns!$A$7:$A$300,B1602)&gt;0,"✓",IF(N(C1602)=0,"– no spend","⚠ add to Campaigns tab")))</f>
        <v/>
      </c>
      <c r="I1602" s="83" t="str">
        <f aca="false">IF(C1602="","",C1602*IF(Settings!$B$25=Settings!$C$6,1,IF(Settings!$B$25="USD",1/INDEX(Settings!$B$29:$B$40,MONTH(A1602)),INDEX(Settings!$B$29:$B$40,MONTH(A1602)))))</f>
        <v/>
      </c>
    </row>
    <row r="1603" customFormat="false" ht="15" hidden="false" customHeight="false" outlineLevel="0" collapsed="false">
      <c r="H1603" s="0" t="str">
        <f aca="false">IF(B1603="","",IF(COUNTIF(Campaigns!$A$7:$A$300,B1603)&gt;0,"✓",IF(N(C1603)=0,"– no spend","⚠ add to Campaigns tab")))</f>
        <v/>
      </c>
      <c r="I1603" s="83" t="str">
        <f aca="false">IF(C1603="","",C1603*IF(Settings!$B$25=Settings!$C$6,1,IF(Settings!$B$25="USD",1/INDEX(Settings!$B$29:$B$40,MONTH(A1603)),INDEX(Settings!$B$29:$B$40,MONTH(A1603)))))</f>
        <v/>
      </c>
    </row>
    <row r="1604" customFormat="false" ht="15" hidden="false" customHeight="false" outlineLevel="0" collapsed="false">
      <c r="H1604" s="0" t="str">
        <f aca="false">IF(B1604="","",IF(COUNTIF(Campaigns!$A$7:$A$300,B1604)&gt;0,"✓",IF(N(C1604)=0,"– no spend","⚠ add to Campaigns tab")))</f>
        <v/>
      </c>
      <c r="I1604" s="83" t="str">
        <f aca="false">IF(C1604="","",C1604*IF(Settings!$B$25=Settings!$C$6,1,IF(Settings!$B$25="USD",1/INDEX(Settings!$B$29:$B$40,MONTH(A1604)),INDEX(Settings!$B$29:$B$40,MONTH(A1604)))))</f>
        <v/>
      </c>
    </row>
    <row r="1605" customFormat="false" ht="15" hidden="false" customHeight="false" outlineLevel="0" collapsed="false">
      <c r="H1605" s="0" t="str">
        <f aca="false">IF(B1605="","",IF(COUNTIF(Campaigns!$A$7:$A$300,B1605)&gt;0,"✓",IF(N(C1605)=0,"– no spend","⚠ add to Campaigns tab")))</f>
        <v/>
      </c>
      <c r="I1605" s="83" t="str">
        <f aca="false">IF(C1605="","",C1605*IF(Settings!$B$25=Settings!$C$6,1,IF(Settings!$B$25="USD",1/INDEX(Settings!$B$29:$B$40,MONTH(A1605)),INDEX(Settings!$B$29:$B$40,MONTH(A1605)))))</f>
        <v/>
      </c>
    </row>
    <row r="1606" customFormat="false" ht="15" hidden="false" customHeight="false" outlineLevel="0" collapsed="false">
      <c r="H1606" s="0" t="str">
        <f aca="false">IF(B1606="","",IF(COUNTIF(Campaigns!$A$7:$A$300,B1606)&gt;0,"✓",IF(N(C1606)=0,"– no spend","⚠ add to Campaigns tab")))</f>
        <v/>
      </c>
      <c r="I1606" s="83" t="str">
        <f aca="false">IF(C1606="","",C1606*IF(Settings!$B$25=Settings!$C$6,1,IF(Settings!$B$25="USD",1/INDEX(Settings!$B$29:$B$40,MONTH(A1606)),INDEX(Settings!$B$29:$B$40,MONTH(A1606)))))</f>
        <v/>
      </c>
    </row>
    <row r="1607" customFormat="false" ht="15" hidden="false" customHeight="false" outlineLevel="0" collapsed="false">
      <c r="H1607" s="0" t="str">
        <f aca="false">IF(B1607="","",IF(COUNTIF(Campaigns!$A$7:$A$300,B1607)&gt;0,"✓",IF(N(C1607)=0,"– no spend","⚠ add to Campaigns tab")))</f>
        <v/>
      </c>
      <c r="I1607" s="83" t="str">
        <f aca="false">IF(C1607="","",C1607*IF(Settings!$B$25=Settings!$C$6,1,IF(Settings!$B$25="USD",1/INDEX(Settings!$B$29:$B$40,MONTH(A1607)),INDEX(Settings!$B$29:$B$40,MONTH(A1607)))))</f>
        <v/>
      </c>
    </row>
    <row r="1608" customFormat="false" ht="15" hidden="false" customHeight="false" outlineLevel="0" collapsed="false">
      <c r="H1608" s="0" t="str">
        <f aca="false">IF(B1608="","",IF(COUNTIF(Campaigns!$A$7:$A$300,B1608)&gt;0,"✓",IF(N(C1608)=0,"– no spend","⚠ add to Campaigns tab")))</f>
        <v/>
      </c>
      <c r="I1608" s="83" t="str">
        <f aca="false">IF(C1608="","",C1608*IF(Settings!$B$25=Settings!$C$6,1,IF(Settings!$B$25="USD",1/INDEX(Settings!$B$29:$B$40,MONTH(A1608)),INDEX(Settings!$B$29:$B$40,MONTH(A1608)))))</f>
        <v/>
      </c>
    </row>
    <row r="1609" customFormat="false" ht="15" hidden="false" customHeight="false" outlineLevel="0" collapsed="false">
      <c r="H1609" s="0" t="str">
        <f aca="false">IF(B1609="","",IF(COUNTIF(Campaigns!$A$7:$A$300,B1609)&gt;0,"✓",IF(N(C1609)=0,"– no spend","⚠ add to Campaigns tab")))</f>
        <v/>
      </c>
      <c r="I1609" s="83" t="str">
        <f aca="false">IF(C1609="","",C1609*IF(Settings!$B$25=Settings!$C$6,1,IF(Settings!$B$25="USD",1/INDEX(Settings!$B$29:$B$40,MONTH(A1609)),INDEX(Settings!$B$29:$B$40,MONTH(A1609)))))</f>
        <v/>
      </c>
    </row>
    <row r="1610" customFormat="false" ht="15" hidden="false" customHeight="false" outlineLevel="0" collapsed="false">
      <c r="H1610" s="0" t="str">
        <f aca="false">IF(B1610="","",IF(COUNTIF(Campaigns!$A$7:$A$300,B1610)&gt;0,"✓",IF(N(C1610)=0,"– no spend","⚠ add to Campaigns tab")))</f>
        <v/>
      </c>
      <c r="I1610" s="83" t="str">
        <f aca="false">IF(C1610="","",C1610*IF(Settings!$B$25=Settings!$C$6,1,IF(Settings!$B$25="USD",1/INDEX(Settings!$B$29:$B$40,MONTH(A1610)),INDEX(Settings!$B$29:$B$40,MONTH(A1610)))))</f>
        <v/>
      </c>
    </row>
    <row r="1611" customFormat="false" ht="15" hidden="false" customHeight="false" outlineLevel="0" collapsed="false">
      <c r="H1611" s="0" t="str">
        <f aca="false">IF(B1611="","",IF(COUNTIF(Campaigns!$A$7:$A$300,B1611)&gt;0,"✓",IF(N(C1611)=0,"– no spend","⚠ add to Campaigns tab")))</f>
        <v/>
      </c>
      <c r="I1611" s="83" t="str">
        <f aca="false">IF(C1611="","",C1611*IF(Settings!$B$25=Settings!$C$6,1,IF(Settings!$B$25="USD",1/INDEX(Settings!$B$29:$B$40,MONTH(A1611)),INDEX(Settings!$B$29:$B$40,MONTH(A1611)))))</f>
        <v/>
      </c>
    </row>
    <row r="1612" customFormat="false" ht="15" hidden="false" customHeight="false" outlineLevel="0" collapsed="false">
      <c r="H1612" s="0" t="str">
        <f aca="false">IF(B1612="","",IF(COUNTIF(Campaigns!$A$7:$A$300,B1612)&gt;0,"✓",IF(N(C1612)=0,"– no spend","⚠ add to Campaigns tab")))</f>
        <v/>
      </c>
      <c r="I1612" s="83" t="str">
        <f aca="false">IF(C1612="","",C1612*IF(Settings!$B$25=Settings!$C$6,1,IF(Settings!$B$25="USD",1/INDEX(Settings!$B$29:$B$40,MONTH(A1612)),INDEX(Settings!$B$29:$B$40,MONTH(A1612)))))</f>
        <v/>
      </c>
    </row>
    <row r="1613" customFormat="false" ht="15" hidden="false" customHeight="false" outlineLevel="0" collapsed="false">
      <c r="H1613" s="0" t="str">
        <f aca="false">IF(B1613="","",IF(COUNTIF(Campaigns!$A$7:$A$300,B1613)&gt;0,"✓",IF(N(C1613)=0,"– no spend","⚠ add to Campaigns tab")))</f>
        <v/>
      </c>
      <c r="I1613" s="83" t="str">
        <f aca="false">IF(C1613="","",C1613*IF(Settings!$B$25=Settings!$C$6,1,IF(Settings!$B$25="USD",1/INDEX(Settings!$B$29:$B$40,MONTH(A1613)),INDEX(Settings!$B$29:$B$40,MONTH(A1613)))))</f>
        <v/>
      </c>
    </row>
    <row r="1614" customFormat="false" ht="15" hidden="false" customHeight="false" outlineLevel="0" collapsed="false">
      <c r="H1614" s="0" t="str">
        <f aca="false">IF(B1614="","",IF(COUNTIF(Campaigns!$A$7:$A$300,B1614)&gt;0,"✓",IF(N(C1614)=0,"– no spend","⚠ add to Campaigns tab")))</f>
        <v/>
      </c>
      <c r="I1614" s="83" t="str">
        <f aca="false">IF(C1614="","",C1614*IF(Settings!$B$25=Settings!$C$6,1,IF(Settings!$B$25="USD",1/INDEX(Settings!$B$29:$B$40,MONTH(A1614)),INDEX(Settings!$B$29:$B$40,MONTH(A1614)))))</f>
        <v/>
      </c>
    </row>
    <row r="1615" customFormat="false" ht="15" hidden="false" customHeight="false" outlineLevel="0" collapsed="false">
      <c r="H1615" s="0" t="str">
        <f aca="false">IF(B1615="","",IF(COUNTIF(Campaigns!$A$7:$A$300,B1615)&gt;0,"✓",IF(N(C1615)=0,"– no spend","⚠ add to Campaigns tab")))</f>
        <v/>
      </c>
      <c r="I1615" s="83" t="str">
        <f aca="false">IF(C1615="","",C1615*IF(Settings!$B$25=Settings!$C$6,1,IF(Settings!$B$25="USD",1/INDEX(Settings!$B$29:$B$40,MONTH(A1615)),INDEX(Settings!$B$29:$B$40,MONTH(A1615)))))</f>
        <v/>
      </c>
    </row>
    <row r="1616" customFormat="false" ht="15" hidden="false" customHeight="false" outlineLevel="0" collapsed="false">
      <c r="H1616" s="0" t="str">
        <f aca="false">IF(B1616="","",IF(COUNTIF(Campaigns!$A$7:$A$300,B1616)&gt;0,"✓",IF(N(C1616)=0,"– no spend","⚠ add to Campaigns tab")))</f>
        <v/>
      </c>
      <c r="I1616" s="83" t="str">
        <f aca="false">IF(C1616="","",C1616*IF(Settings!$B$25=Settings!$C$6,1,IF(Settings!$B$25="USD",1/INDEX(Settings!$B$29:$B$40,MONTH(A1616)),INDEX(Settings!$B$29:$B$40,MONTH(A1616)))))</f>
        <v/>
      </c>
    </row>
    <row r="1617" customFormat="false" ht="15" hidden="false" customHeight="false" outlineLevel="0" collapsed="false">
      <c r="H1617" s="0" t="str">
        <f aca="false">IF(B1617="","",IF(COUNTIF(Campaigns!$A$7:$A$300,B1617)&gt;0,"✓",IF(N(C1617)=0,"– no spend","⚠ add to Campaigns tab")))</f>
        <v/>
      </c>
      <c r="I1617" s="83" t="str">
        <f aca="false">IF(C1617="","",C1617*IF(Settings!$B$25=Settings!$C$6,1,IF(Settings!$B$25="USD",1/INDEX(Settings!$B$29:$B$40,MONTH(A1617)),INDEX(Settings!$B$29:$B$40,MONTH(A1617)))))</f>
        <v/>
      </c>
    </row>
    <row r="1618" customFormat="false" ht="15" hidden="false" customHeight="false" outlineLevel="0" collapsed="false">
      <c r="H1618" s="0" t="str">
        <f aca="false">IF(B1618="","",IF(COUNTIF(Campaigns!$A$7:$A$300,B1618)&gt;0,"✓",IF(N(C1618)=0,"– no spend","⚠ add to Campaigns tab")))</f>
        <v/>
      </c>
      <c r="I1618" s="83" t="str">
        <f aca="false">IF(C1618="","",C1618*IF(Settings!$B$25=Settings!$C$6,1,IF(Settings!$B$25="USD",1/INDEX(Settings!$B$29:$B$40,MONTH(A1618)),INDEX(Settings!$B$29:$B$40,MONTH(A1618)))))</f>
        <v/>
      </c>
    </row>
    <row r="1619" customFormat="false" ht="15" hidden="false" customHeight="false" outlineLevel="0" collapsed="false">
      <c r="H1619" s="0" t="str">
        <f aca="false">IF(B1619="","",IF(COUNTIF(Campaigns!$A$7:$A$300,B1619)&gt;0,"✓",IF(N(C1619)=0,"– no spend","⚠ add to Campaigns tab")))</f>
        <v/>
      </c>
      <c r="I1619" s="83" t="str">
        <f aca="false">IF(C1619="","",C1619*IF(Settings!$B$25=Settings!$C$6,1,IF(Settings!$B$25="USD",1/INDEX(Settings!$B$29:$B$40,MONTH(A1619)),INDEX(Settings!$B$29:$B$40,MONTH(A1619)))))</f>
        <v/>
      </c>
    </row>
    <row r="1620" customFormat="false" ht="15" hidden="false" customHeight="false" outlineLevel="0" collapsed="false">
      <c r="H1620" s="0" t="str">
        <f aca="false">IF(B1620="","",IF(COUNTIF(Campaigns!$A$7:$A$300,B1620)&gt;0,"✓",IF(N(C1620)=0,"– no spend","⚠ add to Campaigns tab")))</f>
        <v/>
      </c>
      <c r="I1620" s="83" t="str">
        <f aca="false">IF(C1620="","",C1620*IF(Settings!$B$25=Settings!$C$6,1,IF(Settings!$B$25="USD",1/INDEX(Settings!$B$29:$B$40,MONTH(A1620)),INDEX(Settings!$B$29:$B$40,MONTH(A1620)))))</f>
        <v/>
      </c>
    </row>
    <row r="1621" customFormat="false" ht="15" hidden="false" customHeight="false" outlineLevel="0" collapsed="false">
      <c r="H1621" s="0" t="str">
        <f aca="false">IF(B1621="","",IF(COUNTIF(Campaigns!$A$7:$A$300,B1621)&gt;0,"✓",IF(N(C1621)=0,"– no spend","⚠ add to Campaigns tab")))</f>
        <v/>
      </c>
      <c r="I1621" s="83" t="str">
        <f aca="false">IF(C1621="","",C1621*IF(Settings!$B$25=Settings!$C$6,1,IF(Settings!$B$25="USD",1/INDEX(Settings!$B$29:$B$40,MONTH(A1621)),INDEX(Settings!$B$29:$B$40,MONTH(A1621)))))</f>
        <v/>
      </c>
    </row>
    <row r="1622" customFormat="false" ht="15" hidden="false" customHeight="false" outlineLevel="0" collapsed="false">
      <c r="H1622" s="0" t="str">
        <f aca="false">IF(B1622="","",IF(COUNTIF(Campaigns!$A$7:$A$300,B1622)&gt;0,"✓",IF(N(C1622)=0,"– no spend","⚠ add to Campaigns tab")))</f>
        <v/>
      </c>
      <c r="I1622" s="83" t="str">
        <f aca="false">IF(C1622="","",C1622*IF(Settings!$B$25=Settings!$C$6,1,IF(Settings!$B$25="USD",1/INDEX(Settings!$B$29:$B$40,MONTH(A1622)),INDEX(Settings!$B$29:$B$40,MONTH(A1622)))))</f>
        <v/>
      </c>
    </row>
    <row r="1623" customFormat="false" ht="15" hidden="false" customHeight="false" outlineLevel="0" collapsed="false">
      <c r="H1623" s="0" t="str">
        <f aca="false">IF(B1623="","",IF(COUNTIF(Campaigns!$A$7:$A$300,B1623)&gt;0,"✓",IF(N(C1623)=0,"– no spend","⚠ add to Campaigns tab")))</f>
        <v/>
      </c>
      <c r="I1623" s="83" t="str">
        <f aca="false">IF(C1623="","",C1623*IF(Settings!$B$25=Settings!$C$6,1,IF(Settings!$B$25="USD",1/INDEX(Settings!$B$29:$B$40,MONTH(A1623)),INDEX(Settings!$B$29:$B$40,MONTH(A1623)))))</f>
        <v/>
      </c>
    </row>
    <row r="1624" customFormat="false" ht="15" hidden="false" customHeight="false" outlineLevel="0" collapsed="false">
      <c r="H1624" s="0" t="str">
        <f aca="false">IF(B1624="","",IF(COUNTIF(Campaigns!$A$7:$A$300,B1624)&gt;0,"✓",IF(N(C1624)=0,"– no spend","⚠ add to Campaigns tab")))</f>
        <v/>
      </c>
      <c r="I1624" s="83" t="str">
        <f aca="false">IF(C1624="","",C1624*IF(Settings!$B$25=Settings!$C$6,1,IF(Settings!$B$25="USD",1/INDEX(Settings!$B$29:$B$40,MONTH(A1624)),INDEX(Settings!$B$29:$B$40,MONTH(A1624)))))</f>
        <v/>
      </c>
    </row>
    <row r="1625" customFormat="false" ht="15" hidden="false" customHeight="false" outlineLevel="0" collapsed="false">
      <c r="H1625" s="0" t="str">
        <f aca="false">IF(B1625="","",IF(COUNTIF(Campaigns!$A$7:$A$300,B1625)&gt;0,"✓",IF(N(C1625)=0,"– no spend","⚠ add to Campaigns tab")))</f>
        <v/>
      </c>
      <c r="I1625" s="83" t="str">
        <f aca="false">IF(C1625="","",C1625*IF(Settings!$B$25=Settings!$C$6,1,IF(Settings!$B$25="USD",1/INDEX(Settings!$B$29:$B$40,MONTH(A1625)),INDEX(Settings!$B$29:$B$40,MONTH(A1625)))))</f>
        <v/>
      </c>
    </row>
    <row r="1626" customFormat="false" ht="15" hidden="false" customHeight="false" outlineLevel="0" collapsed="false">
      <c r="H1626" s="0" t="str">
        <f aca="false">IF(B1626="","",IF(COUNTIF(Campaigns!$A$7:$A$300,B1626)&gt;0,"✓",IF(N(C1626)=0,"– no spend","⚠ add to Campaigns tab")))</f>
        <v/>
      </c>
      <c r="I1626" s="83" t="str">
        <f aca="false">IF(C1626="","",C1626*IF(Settings!$B$25=Settings!$C$6,1,IF(Settings!$B$25="USD",1/INDEX(Settings!$B$29:$B$40,MONTH(A1626)),INDEX(Settings!$B$29:$B$40,MONTH(A1626)))))</f>
        <v/>
      </c>
    </row>
    <row r="1627" customFormat="false" ht="15" hidden="false" customHeight="false" outlineLevel="0" collapsed="false">
      <c r="H1627" s="0" t="str">
        <f aca="false">IF(B1627="","",IF(COUNTIF(Campaigns!$A$7:$A$300,B1627)&gt;0,"✓",IF(N(C1627)=0,"– no spend","⚠ add to Campaigns tab")))</f>
        <v/>
      </c>
      <c r="I1627" s="83" t="str">
        <f aca="false">IF(C1627="","",C1627*IF(Settings!$B$25=Settings!$C$6,1,IF(Settings!$B$25="USD",1/INDEX(Settings!$B$29:$B$40,MONTH(A1627)),INDEX(Settings!$B$29:$B$40,MONTH(A1627)))))</f>
        <v/>
      </c>
    </row>
    <row r="1628" customFormat="false" ht="15" hidden="false" customHeight="false" outlineLevel="0" collapsed="false">
      <c r="H1628" s="0" t="str">
        <f aca="false">IF(B1628="","",IF(COUNTIF(Campaigns!$A$7:$A$300,B1628)&gt;0,"✓",IF(N(C1628)=0,"– no spend","⚠ add to Campaigns tab")))</f>
        <v/>
      </c>
      <c r="I1628" s="83" t="str">
        <f aca="false">IF(C1628="","",C1628*IF(Settings!$B$25=Settings!$C$6,1,IF(Settings!$B$25="USD",1/INDEX(Settings!$B$29:$B$40,MONTH(A1628)),INDEX(Settings!$B$29:$B$40,MONTH(A1628)))))</f>
        <v/>
      </c>
    </row>
    <row r="1629" customFormat="false" ht="15" hidden="false" customHeight="false" outlineLevel="0" collapsed="false">
      <c r="H1629" s="0" t="str">
        <f aca="false">IF(B1629="","",IF(COUNTIF(Campaigns!$A$7:$A$300,B1629)&gt;0,"✓",IF(N(C1629)=0,"– no spend","⚠ add to Campaigns tab")))</f>
        <v/>
      </c>
      <c r="I1629" s="83" t="str">
        <f aca="false">IF(C1629="","",C1629*IF(Settings!$B$25=Settings!$C$6,1,IF(Settings!$B$25="USD",1/INDEX(Settings!$B$29:$B$40,MONTH(A1629)),INDEX(Settings!$B$29:$B$40,MONTH(A1629)))))</f>
        <v/>
      </c>
    </row>
    <row r="1630" customFormat="false" ht="15" hidden="false" customHeight="false" outlineLevel="0" collapsed="false">
      <c r="H1630" s="0" t="str">
        <f aca="false">IF(B1630="","",IF(COUNTIF(Campaigns!$A$7:$A$300,B1630)&gt;0,"✓",IF(N(C1630)=0,"– no spend","⚠ add to Campaigns tab")))</f>
        <v/>
      </c>
      <c r="I1630" s="83" t="str">
        <f aca="false">IF(C1630="","",C1630*IF(Settings!$B$25=Settings!$C$6,1,IF(Settings!$B$25="USD",1/INDEX(Settings!$B$29:$B$40,MONTH(A1630)),INDEX(Settings!$B$29:$B$40,MONTH(A1630)))))</f>
        <v/>
      </c>
    </row>
    <row r="1631" customFormat="false" ht="15" hidden="false" customHeight="false" outlineLevel="0" collapsed="false">
      <c r="H1631" s="0" t="str">
        <f aca="false">IF(B1631="","",IF(COUNTIF(Campaigns!$A$7:$A$300,B1631)&gt;0,"✓",IF(N(C1631)=0,"– no spend","⚠ add to Campaigns tab")))</f>
        <v/>
      </c>
      <c r="I1631" s="83" t="str">
        <f aca="false">IF(C1631="","",C1631*IF(Settings!$B$25=Settings!$C$6,1,IF(Settings!$B$25="USD",1/INDEX(Settings!$B$29:$B$40,MONTH(A1631)),INDEX(Settings!$B$29:$B$40,MONTH(A1631)))))</f>
        <v/>
      </c>
    </row>
    <row r="1632" customFormat="false" ht="15" hidden="false" customHeight="false" outlineLevel="0" collapsed="false">
      <c r="H1632" s="0" t="str">
        <f aca="false">IF(B1632="","",IF(COUNTIF(Campaigns!$A$7:$A$300,B1632)&gt;0,"✓",IF(N(C1632)=0,"– no spend","⚠ add to Campaigns tab")))</f>
        <v/>
      </c>
      <c r="I1632" s="83" t="str">
        <f aca="false">IF(C1632="","",C1632*IF(Settings!$B$25=Settings!$C$6,1,IF(Settings!$B$25="USD",1/INDEX(Settings!$B$29:$B$40,MONTH(A1632)),INDEX(Settings!$B$29:$B$40,MONTH(A1632)))))</f>
        <v/>
      </c>
    </row>
    <row r="1633" customFormat="false" ht="15" hidden="false" customHeight="false" outlineLevel="0" collapsed="false">
      <c r="H1633" s="0" t="str">
        <f aca="false">IF(B1633="","",IF(COUNTIF(Campaigns!$A$7:$A$300,B1633)&gt;0,"✓",IF(N(C1633)=0,"– no spend","⚠ add to Campaigns tab")))</f>
        <v/>
      </c>
      <c r="I1633" s="83" t="str">
        <f aca="false">IF(C1633="","",C1633*IF(Settings!$B$25=Settings!$C$6,1,IF(Settings!$B$25="USD",1/INDEX(Settings!$B$29:$B$40,MONTH(A1633)),INDEX(Settings!$B$29:$B$40,MONTH(A1633)))))</f>
        <v/>
      </c>
    </row>
    <row r="1634" customFormat="false" ht="15" hidden="false" customHeight="false" outlineLevel="0" collapsed="false">
      <c r="H1634" s="0" t="str">
        <f aca="false">IF(B1634="","",IF(COUNTIF(Campaigns!$A$7:$A$300,B1634)&gt;0,"✓",IF(N(C1634)=0,"– no spend","⚠ add to Campaigns tab")))</f>
        <v/>
      </c>
      <c r="I1634" s="83" t="str">
        <f aca="false">IF(C1634="","",C1634*IF(Settings!$B$25=Settings!$C$6,1,IF(Settings!$B$25="USD",1/INDEX(Settings!$B$29:$B$40,MONTH(A1634)),INDEX(Settings!$B$29:$B$40,MONTH(A1634)))))</f>
        <v/>
      </c>
    </row>
    <row r="1635" customFormat="false" ht="15" hidden="false" customHeight="false" outlineLevel="0" collapsed="false">
      <c r="H1635" s="0" t="str">
        <f aca="false">IF(B1635="","",IF(COUNTIF(Campaigns!$A$7:$A$300,B1635)&gt;0,"✓",IF(N(C1635)=0,"– no spend","⚠ add to Campaigns tab")))</f>
        <v/>
      </c>
      <c r="I1635" s="83" t="str">
        <f aca="false">IF(C1635="","",C1635*IF(Settings!$B$25=Settings!$C$6,1,IF(Settings!$B$25="USD",1/INDEX(Settings!$B$29:$B$40,MONTH(A1635)),INDEX(Settings!$B$29:$B$40,MONTH(A1635)))))</f>
        <v/>
      </c>
    </row>
    <row r="1636" customFormat="false" ht="15" hidden="false" customHeight="false" outlineLevel="0" collapsed="false">
      <c r="H1636" s="0" t="str">
        <f aca="false">IF(B1636="","",IF(COUNTIF(Campaigns!$A$7:$A$300,B1636)&gt;0,"✓",IF(N(C1636)=0,"– no spend","⚠ add to Campaigns tab")))</f>
        <v/>
      </c>
      <c r="I1636" s="83" t="str">
        <f aca="false">IF(C1636="","",C1636*IF(Settings!$B$25=Settings!$C$6,1,IF(Settings!$B$25="USD",1/INDEX(Settings!$B$29:$B$40,MONTH(A1636)),INDEX(Settings!$B$29:$B$40,MONTH(A1636)))))</f>
        <v/>
      </c>
    </row>
    <row r="1637" customFormat="false" ht="15" hidden="false" customHeight="false" outlineLevel="0" collapsed="false">
      <c r="H1637" s="0" t="str">
        <f aca="false">IF(B1637="","",IF(COUNTIF(Campaigns!$A$7:$A$300,B1637)&gt;0,"✓",IF(N(C1637)=0,"– no spend","⚠ add to Campaigns tab")))</f>
        <v/>
      </c>
      <c r="I1637" s="83" t="str">
        <f aca="false">IF(C1637="","",C1637*IF(Settings!$B$25=Settings!$C$6,1,IF(Settings!$B$25="USD",1/INDEX(Settings!$B$29:$B$40,MONTH(A1637)),INDEX(Settings!$B$29:$B$40,MONTH(A1637)))))</f>
        <v/>
      </c>
    </row>
    <row r="1638" customFormat="false" ht="15" hidden="false" customHeight="false" outlineLevel="0" collapsed="false">
      <c r="H1638" s="0" t="str">
        <f aca="false">IF(B1638="","",IF(COUNTIF(Campaigns!$A$7:$A$300,B1638)&gt;0,"✓",IF(N(C1638)=0,"– no spend","⚠ add to Campaigns tab")))</f>
        <v/>
      </c>
      <c r="I1638" s="83" t="str">
        <f aca="false">IF(C1638="","",C1638*IF(Settings!$B$25=Settings!$C$6,1,IF(Settings!$B$25="USD",1/INDEX(Settings!$B$29:$B$40,MONTH(A1638)),INDEX(Settings!$B$29:$B$40,MONTH(A1638)))))</f>
        <v/>
      </c>
    </row>
    <row r="1639" customFormat="false" ht="15" hidden="false" customHeight="false" outlineLevel="0" collapsed="false">
      <c r="H1639" s="0" t="str">
        <f aca="false">IF(B1639="","",IF(COUNTIF(Campaigns!$A$7:$A$300,B1639)&gt;0,"✓",IF(N(C1639)=0,"– no spend","⚠ add to Campaigns tab")))</f>
        <v/>
      </c>
      <c r="I1639" s="83" t="str">
        <f aca="false">IF(C1639="","",C1639*IF(Settings!$B$25=Settings!$C$6,1,IF(Settings!$B$25="USD",1/INDEX(Settings!$B$29:$B$40,MONTH(A1639)),INDEX(Settings!$B$29:$B$40,MONTH(A1639)))))</f>
        <v/>
      </c>
    </row>
    <row r="1640" customFormat="false" ht="15" hidden="false" customHeight="false" outlineLevel="0" collapsed="false">
      <c r="H1640" s="0" t="str">
        <f aca="false">IF(B1640="","",IF(COUNTIF(Campaigns!$A$7:$A$300,B1640)&gt;0,"✓",IF(N(C1640)=0,"– no spend","⚠ add to Campaigns tab")))</f>
        <v/>
      </c>
      <c r="I1640" s="83" t="str">
        <f aca="false">IF(C1640="","",C1640*IF(Settings!$B$25=Settings!$C$6,1,IF(Settings!$B$25="USD",1/INDEX(Settings!$B$29:$B$40,MONTH(A1640)),INDEX(Settings!$B$29:$B$40,MONTH(A1640)))))</f>
        <v/>
      </c>
    </row>
    <row r="1641" customFormat="false" ht="15" hidden="false" customHeight="false" outlineLevel="0" collapsed="false">
      <c r="H1641" s="0" t="str">
        <f aca="false">IF(B1641="","",IF(COUNTIF(Campaigns!$A$7:$A$300,B1641)&gt;0,"✓",IF(N(C1641)=0,"– no spend","⚠ add to Campaigns tab")))</f>
        <v/>
      </c>
      <c r="I1641" s="83" t="str">
        <f aca="false">IF(C1641="","",C1641*IF(Settings!$B$25=Settings!$C$6,1,IF(Settings!$B$25="USD",1/INDEX(Settings!$B$29:$B$40,MONTH(A1641)),INDEX(Settings!$B$29:$B$40,MONTH(A1641)))))</f>
        <v/>
      </c>
    </row>
    <row r="1642" customFormat="false" ht="15" hidden="false" customHeight="false" outlineLevel="0" collapsed="false">
      <c r="H1642" s="0" t="str">
        <f aca="false">IF(B1642="","",IF(COUNTIF(Campaigns!$A$7:$A$300,B1642)&gt;0,"✓",IF(N(C1642)=0,"– no spend","⚠ add to Campaigns tab")))</f>
        <v/>
      </c>
      <c r="I1642" s="83" t="str">
        <f aca="false">IF(C1642="","",C1642*IF(Settings!$B$25=Settings!$C$6,1,IF(Settings!$B$25="USD",1/INDEX(Settings!$B$29:$B$40,MONTH(A1642)),INDEX(Settings!$B$29:$B$40,MONTH(A1642)))))</f>
        <v/>
      </c>
    </row>
    <row r="1643" customFormat="false" ht="15" hidden="false" customHeight="false" outlineLevel="0" collapsed="false">
      <c r="H1643" s="0" t="str">
        <f aca="false">IF(B1643="","",IF(COUNTIF(Campaigns!$A$7:$A$300,B1643)&gt;0,"✓",IF(N(C1643)=0,"– no spend","⚠ add to Campaigns tab")))</f>
        <v/>
      </c>
      <c r="I1643" s="83" t="str">
        <f aca="false">IF(C1643="","",C1643*IF(Settings!$B$25=Settings!$C$6,1,IF(Settings!$B$25="USD",1/INDEX(Settings!$B$29:$B$40,MONTH(A1643)),INDEX(Settings!$B$29:$B$40,MONTH(A1643)))))</f>
        <v/>
      </c>
    </row>
    <row r="1644" customFormat="false" ht="15" hidden="false" customHeight="false" outlineLevel="0" collapsed="false">
      <c r="H1644" s="0" t="str">
        <f aca="false">IF(B1644="","",IF(COUNTIF(Campaigns!$A$7:$A$300,B1644)&gt;0,"✓",IF(N(C1644)=0,"– no spend","⚠ add to Campaigns tab")))</f>
        <v/>
      </c>
      <c r="I1644" s="83" t="str">
        <f aca="false">IF(C1644="","",C1644*IF(Settings!$B$25=Settings!$C$6,1,IF(Settings!$B$25="USD",1/INDEX(Settings!$B$29:$B$40,MONTH(A1644)),INDEX(Settings!$B$29:$B$40,MONTH(A1644)))))</f>
        <v/>
      </c>
    </row>
    <row r="1645" customFormat="false" ht="15" hidden="false" customHeight="false" outlineLevel="0" collapsed="false">
      <c r="H1645" s="0" t="str">
        <f aca="false">IF(B1645="","",IF(COUNTIF(Campaigns!$A$7:$A$300,B1645)&gt;0,"✓",IF(N(C1645)=0,"– no spend","⚠ add to Campaigns tab")))</f>
        <v/>
      </c>
      <c r="I1645" s="83" t="str">
        <f aca="false">IF(C1645="","",C1645*IF(Settings!$B$25=Settings!$C$6,1,IF(Settings!$B$25="USD",1/INDEX(Settings!$B$29:$B$40,MONTH(A1645)),INDEX(Settings!$B$29:$B$40,MONTH(A1645)))))</f>
        <v/>
      </c>
    </row>
    <row r="1646" customFormat="false" ht="15" hidden="false" customHeight="false" outlineLevel="0" collapsed="false">
      <c r="H1646" s="0" t="str">
        <f aca="false">IF(B1646="","",IF(COUNTIF(Campaigns!$A$7:$A$300,B1646)&gt;0,"✓",IF(N(C1646)=0,"– no spend","⚠ add to Campaigns tab")))</f>
        <v/>
      </c>
      <c r="I1646" s="83" t="str">
        <f aca="false">IF(C1646="","",C1646*IF(Settings!$B$25=Settings!$C$6,1,IF(Settings!$B$25="USD",1/INDEX(Settings!$B$29:$B$40,MONTH(A1646)),INDEX(Settings!$B$29:$B$40,MONTH(A1646)))))</f>
        <v/>
      </c>
    </row>
    <row r="1647" customFormat="false" ht="15" hidden="false" customHeight="false" outlineLevel="0" collapsed="false">
      <c r="H1647" s="0" t="str">
        <f aca="false">IF(B1647="","",IF(COUNTIF(Campaigns!$A$7:$A$300,B1647)&gt;0,"✓",IF(N(C1647)=0,"– no spend","⚠ add to Campaigns tab")))</f>
        <v/>
      </c>
      <c r="I1647" s="83" t="str">
        <f aca="false">IF(C1647="","",C1647*IF(Settings!$B$25=Settings!$C$6,1,IF(Settings!$B$25="USD",1/INDEX(Settings!$B$29:$B$40,MONTH(A1647)),INDEX(Settings!$B$29:$B$40,MONTH(A1647)))))</f>
        <v/>
      </c>
    </row>
    <row r="1648" customFormat="false" ht="15" hidden="false" customHeight="false" outlineLevel="0" collapsed="false">
      <c r="H1648" s="0" t="str">
        <f aca="false">IF(B1648="","",IF(COUNTIF(Campaigns!$A$7:$A$300,B1648)&gt;0,"✓",IF(N(C1648)=0,"– no spend","⚠ add to Campaigns tab")))</f>
        <v/>
      </c>
      <c r="I1648" s="83" t="str">
        <f aca="false">IF(C1648="","",C1648*IF(Settings!$B$25=Settings!$C$6,1,IF(Settings!$B$25="USD",1/INDEX(Settings!$B$29:$B$40,MONTH(A1648)),INDEX(Settings!$B$29:$B$40,MONTH(A1648)))))</f>
        <v/>
      </c>
    </row>
    <row r="1649" customFormat="false" ht="15" hidden="false" customHeight="false" outlineLevel="0" collapsed="false">
      <c r="H1649" s="0" t="str">
        <f aca="false">IF(B1649="","",IF(COUNTIF(Campaigns!$A$7:$A$300,B1649)&gt;0,"✓",IF(N(C1649)=0,"– no spend","⚠ add to Campaigns tab")))</f>
        <v/>
      </c>
      <c r="I1649" s="83" t="str">
        <f aca="false">IF(C1649="","",C1649*IF(Settings!$B$25=Settings!$C$6,1,IF(Settings!$B$25="USD",1/INDEX(Settings!$B$29:$B$40,MONTH(A1649)),INDEX(Settings!$B$29:$B$40,MONTH(A1649)))))</f>
        <v/>
      </c>
    </row>
    <row r="1650" customFormat="false" ht="15" hidden="false" customHeight="false" outlineLevel="0" collapsed="false">
      <c r="H1650" s="0" t="str">
        <f aca="false">IF(B1650="","",IF(COUNTIF(Campaigns!$A$7:$A$300,B1650)&gt;0,"✓",IF(N(C1650)=0,"– no spend","⚠ add to Campaigns tab")))</f>
        <v/>
      </c>
      <c r="I1650" s="83" t="str">
        <f aca="false">IF(C1650="","",C1650*IF(Settings!$B$25=Settings!$C$6,1,IF(Settings!$B$25="USD",1/INDEX(Settings!$B$29:$B$40,MONTH(A1650)),INDEX(Settings!$B$29:$B$40,MONTH(A1650)))))</f>
        <v/>
      </c>
    </row>
    <row r="1651" customFormat="false" ht="15" hidden="false" customHeight="false" outlineLevel="0" collapsed="false">
      <c r="H1651" s="0" t="str">
        <f aca="false">IF(B1651="","",IF(COUNTIF(Campaigns!$A$7:$A$300,B1651)&gt;0,"✓",IF(N(C1651)=0,"– no spend","⚠ add to Campaigns tab")))</f>
        <v/>
      </c>
      <c r="I1651" s="83" t="str">
        <f aca="false">IF(C1651="","",C1651*IF(Settings!$B$25=Settings!$C$6,1,IF(Settings!$B$25="USD",1/INDEX(Settings!$B$29:$B$40,MONTH(A1651)),INDEX(Settings!$B$29:$B$40,MONTH(A1651)))))</f>
        <v/>
      </c>
    </row>
    <row r="1652" customFormat="false" ht="15" hidden="false" customHeight="false" outlineLevel="0" collapsed="false">
      <c r="H1652" s="0" t="str">
        <f aca="false">IF(B1652="","",IF(COUNTIF(Campaigns!$A$7:$A$300,B1652)&gt;0,"✓",IF(N(C1652)=0,"– no spend","⚠ add to Campaigns tab")))</f>
        <v/>
      </c>
      <c r="I1652" s="83" t="str">
        <f aca="false">IF(C1652="","",C1652*IF(Settings!$B$25=Settings!$C$6,1,IF(Settings!$B$25="USD",1/INDEX(Settings!$B$29:$B$40,MONTH(A1652)),INDEX(Settings!$B$29:$B$40,MONTH(A1652)))))</f>
        <v/>
      </c>
    </row>
    <row r="1653" customFormat="false" ht="15" hidden="false" customHeight="false" outlineLevel="0" collapsed="false">
      <c r="H1653" s="0" t="str">
        <f aca="false">IF(B1653="","",IF(COUNTIF(Campaigns!$A$7:$A$300,B1653)&gt;0,"✓",IF(N(C1653)=0,"– no spend","⚠ add to Campaigns tab")))</f>
        <v/>
      </c>
      <c r="I1653" s="83" t="str">
        <f aca="false">IF(C1653="","",C1653*IF(Settings!$B$25=Settings!$C$6,1,IF(Settings!$B$25="USD",1/INDEX(Settings!$B$29:$B$40,MONTH(A1653)),INDEX(Settings!$B$29:$B$40,MONTH(A1653)))))</f>
        <v/>
      </c>
    </row>
    <row r="1654" customFormat="false" ht="15" hidden="false" customHeight="false" outlineLevel="0" collapsed="false">
      <c r="H1654" s="0" t="str">
        <f aca="false">IF(B1654="","",IF(COUNTIF(Campaigns!$A$7:$A$300,B1654)&gt;0,"✓",IF(N(C1654)=0,"– no spend","⚠ add to Campaigns tab")))</f>
        <v/>
      </c>
      <c r="I1654" s="83" t="str">
        <f aca="false">IF(C1654="","",C1654*IF(Settings!$B$25=Settings!$C$6,1,IF(Settings!$B$25="USD",1/INDEX(Settings!$B$29:$B$40,MONTH(A1654)),INDEX(Settings!$B$29:$B$40,MONTH(A1654)))))</f>
        <v/>
      </c>
    </row>
    <row r="1655" customFormat="false" ht="15" hidden="false" customHeight="false" outlineLevel="0" collapsed="false">
      <c r="H1655" s="0" t="str">
        <f aca="false">IF(B1655="","",IF(COUNTIF(Campaigns!$A$7:$A$300,B1655)&gt;0,"✓",IF(N(C1655)=0,"– no spend","⚠ add to Campaigns tab")))</f>
        <v/>
      </c>
      <c r="I1655" s="83" t="str">
        <f aca="false">IF(C1655="","",C1655*IF(Settings!$B$25=Settings!$C$6,1,IF(Settings!$B$25="USD",1/INDEX(Settings!$B$29:$B$40,MONTH(A1655)),INDEX(Settings!$B$29:$B$40,MONTH(A1655)))))</f>
        <v/>
      </c>
    </row>
    <row r="1656" customFormat="false" ht="15" hidden="false" customHeight="false" outlineLevel="0" collapsed="false">
      <c r="H1656" s="0" t="str">
        <f aca="false">IF(B1656="","",IF(COUNTIF(Campaigns!$A$7:$A$300,B1656)&gt;0,"✓",IF(N(C1656)=0,"– no spend","⚠ add to Campaigns tab")))</f>
        <v/>
      </c>
      <c r="I1656" s="83" t="str">
        <f aca="false">IF(C1656="","",C1656*IF(Settings!$B$25=Settings!$C$6,1,IF(Settings!$B$25="USD",1/INDEX(Settings!$B$29:$B$40,MONTH(A1656)),INDEX(Settings!$B$29:$B$40,MONTH(A1656)))))</f>
        <v/>
      </c>
    </row>
    <row r="1657" customFormat="false" ht="15" hidden="false" customHeight="false" outlineLevel="0" collapsed="false">
      <c r="H1657" s="0" t="str">
        <f aca="false">IF(B1657="","",IF(COUNTIF(Campaigns!$A$7:$A$300,B1657)&gt;0,"✓",IF(N(C1657)=0,"– no spend","⚠ add to Campaigns tab")))</f>
        <v/>
      </c>
      <c r="I1657" s="83" t="str">
        <f aca="false">IF(C1657="","",C1657*IF(Settings!$B$25=Settings!$C$6,1,IF(Settings!$B$25="USD",1/INDEX(Settings!$B$29:$B$40,MONTH(A1657)),INDEX(Settings!$B$29:$B$40,MONTH(A1657)))))</f>
        <v/>
      </c>
    </row>
    <row r="1658" customFormat="false" ht="15" hidden="false" customHeight="false" outlineLevel="0" collapsed="false">
      <c r="H1658" s="0" t="str">
        <f aca="false">IF(B1658="","",IF(COUNTIF(Campaigns!$A$7:$A$300,B1658)&gt;0,"✓",IF(N(C1658)=0,"– no spend","⚠ add to Campaigns tab")))</f>
        <v/>
      </c>
      <c r="I1658" s="83" t="str">
        <f aca="false">IF(C1658="","",C1658*IF(Settings!$B$25=Settings!$C$6,1,IF(Settings!$B$25="USD",1/INDEX(Settings!$B$29:$B$40,MONTH(A1658)),INDEX(Settings!$B$29:$B$40,MONTH(A1658)))))</f>
        <v/>
      </c>
    </row>
    <row r="1659" customFormat="false" ht="15" hidden="false" customHeight="false" outlineLevel="0" collapsed="false">
      <c r="H1659" s="0" t="str">
        <f aca="false">IF(B1659="","",IF(COUNTIF(Campaigns!$A$7:$A$300,B1659)&gt;0,"✓",IF(N(C1659)=0,"– no spend","⚠ add to Campaigns tab")))</f>
        <v/>
      </c>
      <c r="I1659" s="83" t="str">
        <f aca="false">IF(C1659="","",C1659*IF(Settings!$B$25=Settings!$C$6,1,IF(Settings!$B$25="USD",1/INDEX(Settings!$B$29:$B$40,MONTH(A1659)),INDEX(Settings!$B$29:$B$40,MONTH(A1659)))))</f>
        <v/>
      </c>
    </row>
    <row r="1660" customFormat="false" ht="15" hidden="false" customHeight="false" outlineLevel="0" collapsed="false">
      <c r="H1660" s="0" t="str">
        <f aca="false">IF(B1660="","",IF(COUNTIF(Campaigns!$A$7:$A$300,B1660)&gt;0,"✓",IF(N(C1660)=0,"– no spend","⚠ add to Campaigns tab")))</f>
        <v/>
      </c>
      <c r="I1660" s="83" t="str">
        <f aca="false">IF(C1660="","",C1660*IF(Settings!$B$25=Settings!$C$6,1,IF(Settings!$B$25="USD",1/INDEX(Settings!$B$29:$B$40,MONTH(A1660)),INDEX(Settings!$B$29:$B$40,MONTH(A1660)))))</f>
        <v/>
      </c>
    </row>
    <row r="1661" customFormat="false" ht="15" hidden="false" customHeight="false" outlineLevel="0" collapsed="false">
      <c r="H1661" s="0" t="str">
        <f aca="false">IF(B1661="","",IF(COUNTIF(Campaigns!$A$7:$A$300,B1661)&gt;0,"✓",IF(N(C1661)=0,"– no spend","⚠ add to Campaigns tab")))</f>
        <v/>
      </c>
      <c r="I1661" s="83" t="str">
        <f aca="false">IF(C1661="","",C1661*IF(Settings!$B$25=Settings!$C$6,1,IF(Settings!$B$25="USD",1/INDEX(Settings!$B$29:$B$40,MONTH(A1661)),INDEX(Settings!$B$29:$B$40,MONTH(A1661)))))</f>
        <v/>
      </c>
    </row>
    <row r="1662" customFormat="false" ht="15" hidden="false" customHeight="false" outlineLevel="0" collapsed="false">
      <c r="H1662" s="0" t="str">
        <f aca="false">IF(B1662="","",IF(COUNTIF(Campaigns!$A$7:$A$300,B1662)&gt;0,"✓",IF(N(C1662)=0,"– no spend","⚠ add to Campaigns tab")))</f>
        <v/>
      </c>
      <c r="I1662" s="83" t="str">
        <f aca="false">IF(C1662="","",C1662*IF(Settings!$B$25=Settings!$C$6,1,IF(Settings!$B$25="USD",1/INDEX(Settings!$B$29:$B$40,MONTH(A1662)),INDEX(Settings!$B$29:$B$40,MONTH(A1662)))))</f>
        <v/>
      </c>
    </row>
    <row r="1663" customFormat="false" ht="15" hidden="false" customHeight="false" outlineLevel="0" collapsed="false">
      <c r="H1663" s="0" t="str">
        <f aca="false">IF(B1663="","",IF(COUNTIF(Campaigns!$A$7:$A$300,B1663)&gt;0,"✓",IF(N(C1663)=0,"– no spend","⚠ add to Campaigns tab")))</f>
        <v/>
      </c>
      <c r="I1663" s="83" t="str">
        <f aca="false">IF(C1663="","",C1663*IF(Settings!$B$25=Settings!$C$6,1,IF(Settings!$B$25="USD",1/INDEX(Settings!$B$29:$B$40,MONTH(A1663)),INDEX(Settings!$B$29:$B$40,MONTH(A1663)))))</f>
        <v/>
      </c>
    </row>
    <row r="1664" customFormat="false" ht="15" hidden="false" customHeight="false" outlineLevel="0" collapsed="false">
      <c r="H1664" s="0" t="str">
        <f aca="false">IF(B1664="","",IF(COUNTIF(Campaigns!$A$7:$A$300,B1664)&gt;0,"✓",IF(N(C1664)=0,"– no spend","⚠ add to Campaigns tab")))</f>
        <v/>
      </c>
      <c r="I1664" s="83" t="str">
        <f aca="false">IF(C1664="","",C1664*IF(Settings!$B$25=Settings!$C$6,1,IF(Settings!$B$25="USD",1/INDEX(Settings!$B$29:$B$40,MONTH(A1664)),INDEX(Settings!$B$29:$B$40,MONTH(A1664)))))</f>
        <v/>
      </c>
    </row>
    <row r="1665" customFormat="false" ht="15" hidden="false" customHeight="false" outlineLevel="0" collapsed="false">
      <c r="H1665" s="0" t="str">
        <f aca="false">IF(B1665="","",IF(COUNTIF(Campaigns!$A$7:$A$300,B1665)&gt;0,"✓",IF(N(C1665)=0,"– no spend","⚠ add to Campaigns tab")))</f>
        <v/>
      </c>
      <c r="I1665" s="83" t="str">
        <f aca="false">IF(C1665="","",C1665*IF(Settings!$B$25=Settings!$C$6,1,IF(Settings!$B$25="USD",1/INDEX(Settings!$B$29:$B$40,MONTH(A1665)),INDEX(Settings!$B$29:$B$40,MONTH(A1665)))))</f>
        <v/>
      </c>
    </row>
    <row r="1666" customFormat="false" ht="15" hidden="false" customHeight="false" outlineLevel="0" collapsed="false">
      <c r="H1666" s="0" t="str">
        <f aca="false">IF(B1666="","",IF(COUNTIF(Campaigns!$A$7:$A$300,B1666)&gt;0,"✓",IF(N(C1666)=0,"– no spend","⚠ add to Campaigns tab")))</f>
        <v/>
      </c>
      <c r="I1666" s="83" t="str">
        <f aca="false">IF(C1666="","",C1666*IF(Settings!$B$25=Settings!$C$6,1,IF(Settings!$B$25="USD",1/INDEX(Settings!$B$29:$B$40,MONTH(A1666)),INDEX(Settings!$B$29:$B$40,MONTH(A1666)))))</f>
        <v/>
      </c>
    </row>
    <row r="1667" customFormat="false" ht="15" hidden="false" customHeight="false" outlineLevel="0" collapsed="false">
      <c r="H1667" s="0" t="str">
        <f aca="false">IF(B1667="","",IF(COUNTIF(Campaigns!$A$7:$A$300,B1667)&gt;0,"✓",IF(N(C1667)=0,"– no spend","⚠ add to Campaigns tab")))</f>
        <v/>
      </c>
      <c r="I1667" s="83" t="str">
        <f aca="false">IF(C1667="","",C1667*IF(Settings!$B$25=Settings!$C$6,1,IF(Settings!$B$25="USD",1/INDEX(Settings!$B$29:$B$40,MONTH(A1667)),INDEX(Settings!$B$29:$B$40,MONTH(A1667)))))</f>
        <v/>
      </c>
    </row>
    <row r="1668" customFormat="false" ht="15" hidden="false" customHeight="false" outlineLevel="0" collapsed="false">
      <c r="H1668" s="0" t="str">
        <f aca="false">IF(B1668="","",IF(COUNTIF(Campaigns!$A$7:$A$300,B1668)&gt;0,"✓",IF(N(C1668)=0,"– no spend","⚠ add to Campaigns tab")))</f>
        <v/>
      </c>
      <c r="I1668" s="83" t="str">
        <f aca="false">IF(C1668="","",C1668*IF(Settings!$B$25=Settings!$C$6,1,IF(Settings!$B$25="USD",1/INDEX(Settings!$B$29:$B$40,MONTH(A1668)),INDEX(Settings!$B$29:$B$40,MONTH(A1668)))))</f>
        <v/>
      </c>
    </row>
    <row r="1669" customFormat="false" ht="15" hidden="false" customHeight="false" outlineLevel="0" collapsed="false">
      <c r="H1669" s="0" t="str">
        <f aca="false">IF(B1669="","",IF(COUNTIF(Campaigns!$A$7:$A$300,B1669)&gt;0,"✓",IF(N(C1669)=0,"– no spend","⚠ add to Campaigns tab")))</f>
        <v/>
      </c>
      <c r="I1669" s="83" t="str">
        <f aca="false">IF(C1669="","",C1669*IF(Settings!$B$25=Settings!$C$6,1,IF(Settings!$B$25="USD",1/INDEX(Settings!$B$29:$B$40,MONTH(A1669)),INDEX(Settings!$B$29:$B$40,MONTH(A1669)))))</f>
        <v/>
      </c>
    </row>
    <row r="1670" customFormat="false" ht="15" hidden="false" customHeight="false" outlineLevel="0" collapsed="false">
      <c r="H1670" s="0" t="str">
        <f aca="false">IF(B1670="","",IF(COUNTIF(Campaigns!$A$7:$A$300,B1670)&gt;0,"✓",IF(N(C1670)=0,"– no spend","⚠ add to Campaigns tab")))</f>
        <v/>
      </c>
      <c r="I1670" s="83" t="str">
        <f aca="false">IF(C1670="","",C1670*IF(Settings!$B$25=Settings!$C$6,1,IF(Settings!$B$25="USD",1/INDEX(Settings!$B$29:$B$40,MONTH(A1670)),INDEX(Settings!$B$29:$B$40,MONTH(A1670)))))</f>
        <v/>
      </c>
    </row>
    <row r="1671" customFormat="false" ht="15" hidden="false" customHeight="false" outlineLevel="0" collapsed="false">
      <c r="H1671" s="0" t="str">
        <f aca="false">IF(B1671="","",IF(COUNTIF(Campaigns!$A$7:$A$300,B1671)&gt;0,"✓",IF(N(C1671)=0,"– no spend","⚠ add to Campaigns tab")))</f>
        <v/>
      </c>
      <c r="I1671" s="83" t="str">
        <f aca="false">IF(C1671="","",C1671*IF(Settings!$B$25=Settings!$C$6,1,IF(Settings!$B$25="USD",1/INDEX(Settings!$B$29:$B$40,MONTH(A1671)),INDEX(Settings!$B$29:$B$40,MONTH(A1671)))))</f>
        <v/>
      </c>
    </row>
    <row r="1672" customFormat="false" ht="15" hidden="false" customHeight="false" outlineLevel="0" collapsed="false">
      <c r="H1672" s="0" t="str">
        <f aca="false">IF(B1672="","",IF(COUNTIF(Campaigns!$A$7:$A$300,B1672)&gt;0,"✓",IF(N(C1672)=0,"– no spend","⚠ add to Campaigns tab")))</f>
        <v/>
      </c>
      <c r="I1672" s="83" t="str">
        <f aca="false">IF(C1672="","",C1672*IF(Settings!$B$25=Settings!$C$6,1,IF(Settings!$B$25="USD",1/INDEX(Settings!$B$29:$B$40,MONTH(A1672)),INDEX(Settings!$B$29:$B$40,MONTH(A1672)))))</f>
        <v/>
      </c>
    </row>
    <row r="1673" customFormat="false" ht="15" hidden="false" customHeight="false" outlineLevel="0" collapsed="false">
      <c r="H1673" s="0" t="str">
        <f aca="false">IF(B1673="","",IF(COUNTIF(Campaigns!$A$7:$A$300,B1673)&gt;0,"✓",IF(N(C1673)=0,"– no spend","⚠ add to Campaigns tab")))</f>
        <v/>
      </c>
      <c r="I1673" s="83" t="str">
        <f aca="false">IF(C1673="","",C1673*IF(Settings!$B$25=Settings!$C$6,1,IF(Settings!$B$25="USD",1/INDEX(Settings!$B$29:$B$40,MONTH(A1673)),INDEX(Settings!$B$29:$B$40,MONTH(A1673)))))</f>
        <v/>
      </c>
    </row>
    <row r="1674" customFormat="false" ht="15" hidden="false" customHeight="false" outlineLevel="0" collapsed="false">
      <c r="H1674" s="0" t="str">
        <f aca="false">IF(B1674="","",IF(COUNTIF(Campaigns!$A$7:$A$300,B1674)&gt;0,"✓",IF(N(C1674)=0,"– no spend","⚠ add to Campaigns tab")))</f>
        <v/>
      </c>
      <c r="I1674" s="83" t="str">
        <f aca="false">IF(C1674="","",C1674*IF(Settings!$B$25=Settings!$C$6,1,IF(Settings!$B$25="USD",1/INDEX(Settings!$B$29:$B$40,MONTH(A1674)),INDEX(Settings!$B$29:$B$40,MONTH(A1674)))))</f>
        <v/>
      </c>
    </row>
    <row r="1675" customFormat="false" ht="15" hidden="false" customHeight="false" outlineLevel="0" collapsed="false">
      <c r="H1675" s="0" t="str">
        <f aca="false">IF(B1675="","",IF(COUNTIF(Campaigns!$A$7:$A$300,B1675)&gt;0,"✓",IF(N(C1675)=0,"– no spend","⚠ add to Campaigns tab")))</f>
        <v/>
      </c>
      <c r="I1675" s="83" t="str">
        <f aca="false">IF(C1675="","",C1675*IF(Settings!$B$25=Settings!$C$6,1,IF(Settings!$B$25="USD",1/INDEX(Settings!$B$29:$B$40,MONTH(A1675)),INDEX(Settings!$B$29:$B$40,MONTH(A1675)))))</f>
        <v/>
      </c>
    </row>
    <row r="1676" customFormat="false" ht="15" hidden="false" customHeight="false" outlineLevel="0" collapsed="false">
      <c r="H1676" s="0" t="str">
        <f aca="false">IF(B1676="","",IF(COUNTIF(Campaigns!$A$7:$A$300,B1676)&gt;0,"✓",IF(N(C1676)=0,"– no spend","⚠ add to Campaigns tab")))</f>
        <v/>
      </c>
      <c r="I1676" s="83" t="str">
        <f aca="false">IF(C1676="","",C1676*IF(Settings!$B$25=Settings!$C$6,1,IF(Settings!$B$25="USD",1/INDEX(Settings!$B$29:$B$40,MONTH(A1676)),INDEX(Settings!$B$29:$B$40,MONTH(A1676)))))</f>
        <v/>
      </c>
    </row>
    <row r="1677" customFormat="false" ht="15" hidden="false" customHeight="false" outlineLevel="0" collapsed="false">
      <c r="H1677" s="0" t="str">
        <f aca="false">IF(B1677="","",IF(COUNTIF(Campaigns!$A$7:$A$300,B1677)&gt;0,"✓",IF(N(C1677)=0,"– no spend","⚠ add to Campaigns tab")))</f>
        <v/>
      </c>
      <c r="I1677" s="83" t="str">
        <f aca="false">IF(C1677="","",C1677*IF(Settings!$B$25=Settings!$C$6,1,IF(Settings!$B$25="USD",1/INDEX(Settings!$B$29:$B$40,MONTH(A1677)),INDEX(Settings!$B$29:$B$40,MONTH(A1677)))))</f>
        <v/>
      </c>
    </row>
    <row r="1678" customFormat="false" ht="15" hidden="false" customHeight="false" outlineLevel="0" collapsed="false">
      <c r="H1678" s="0" t="str">
        <f aca="false">IF(B1678="","",IF(COUNTIF(Campaigns!$A$7:$A$300,B1678)&gt;0,"✓",IF(N(C1678)=0,"– no spend","⚠ add to Campaigns tab")))</f>
        <v/>
      </c>
      <c r="I1678" s="83" t="str">
        <f aca="false">IF(C1678="","",C1678*IF(Settings!$B$25=Settings!$C$6,1,IF(Settings!$B$25="USD",1/INDEX(Settings!$B$29:$B$40,MONTH(A1678)),INDEX(Settings!$B$29:$B$40,MONTH(A1678)))))</f>
        <v/>
      </c>
    </row>
    <row r="1679" customFormat="false" ht="15" hidden="false" customHeight="false" outlineLevel="0" collapsed="false">
      <c r="H1679" s="0" t="str">
        <f aca="false">IF(B1679="","",IF(COUNTIF(Campaigns!$A$7:$A$300,B1679)&gt;0,"✓",IF(N(C1679)=0,"– no spend","⚠ add to Campaigns tab")))</f>
        <v/>
      </c>
      <c r="I1679" s="83" t="str">
        <f aca="false">IF(C1679="","",C1679*IF(Settings!$B$25=Settings!$C$6,1,IF(Settings!$B$25="USD",1/INDEX(Settings!$B$29:$B$40,MONTH(A1679)),INDEX(Settings!$B$29:$B$40,MONTH(A1679)))))</f>
        <v/>
      </c>
    </row>
    <row r="1680" customFormat="false" ht="15" hidden="false" customHeight="false" outlineLevel="0" collapsed="false">
      <c r="H1680" s="0" t="str">
        <f aca="false">IF(B1680="","",IF(COUNTIF(Campaigns!$A$7:$A$300,B1680)&gt;0,"✓",IF(N(C1680)=0,"– no spend","⚠ add to Campaigns tab")))</f>
        <v/>
      </c>
      <c r="I1680" s="83" t="str">
        <f aca="false">IF(C1680="","",C1680*IF(Settings!$B$25=Settings!$C$6,1,IF(Settings!$B$25="USD",1/INDEX(Settings!$B$29:$B$40,MONTH(A1680)),INDEX(Settings!$B$29:$B$40,MONTH(A1680)))))</f>
        <v/>
      </c>
    </row>
    <row r="1681" customFormat="false" ht="15" hidden="false" customHeight="false" outlineLevel="0" collapsed="false">
      <c r="H1681" s="0" t="str">
        <f aca="false">IF(B1681="","",IF(COUNTIF(Campaigns!$A$7:$A$300,B1681)&gt;0,"✓",IF(N(C1681)=0,"– no spend","⚠ add to Campaigns tab")))</f>
        <v/>
      </c>
      <c r="I1681" s="83" t="str">
        <f aca="false">IF(C1681="","",C1681*IF(Settings!$B$25=Settings!$C$6,1,IF(Settings!$B$25="USD",1/INDEX(Settings!$B$29:$B$40,MONTH(A1681)),INDEX(Settings!$B$29:$B$40,MONTH(A1681)))))</f>
        <v/>
      </c>
    </row>
    <row r="1682" customFormat="false" ht="15" hidden="false" customHeight="false" outlineLevel="0" collapsed="false">
      <c r="H1682" s="0" t="str">
        <f aca="false">IF(B1682="","",IF(COUNTIF(Campaigns!$A$7:$A$300,B1682)&gt;0,"✓",IF(N(C1682)=0,"– no spend","⚠ add to Campaigns tab")))</f>
        <v/>
      </c>
      <c r="I1682" s="83" t="str">
        <f aca="false">IF(C1682="","",C1682*IF(Settings!$B$25=Settings!$C$6,1,IF(Settings!$B$25="USD",1/INDEX(Settings!$B$29:$B$40,MONTH(A1682)),INDEX(Settings!$B$29:$B$40,MONTH(A1682)))))</f>
        <v/>
      </c>
    </row>
    <row r="1683" customFormat="false" ht="15" hidden="false" customHeight="false" outlineLevel="0" collapsed="false">
      <c r="H1683" s="0" t="str">
        <f aca="false">IF(B1683="","",IF(COUNTIF(Campaigns!$A$7:$A$300,B1683)&gt;0,"✓",IF(N(C1683)=0,"– no spend","⚠ add to Campaigns tab")))</f>
        <v/>
      </c>
      <c r="I1683" s="83" t="str">
        <f aca="false">IF(C1683="","",C1683*IF(Settings!$B$25=Settings!$C$6,1,IF(Settings!$B$25="USD",1/INDEX(Settings!$B$29:$B$40,MONTH(A1683)),INDEX(Settings!$B$29:$B$40,MONTH(A1683)))))</f>
        <v/>
      </c>
    </row>
    <row r="1684" customFormat="false" ht="15" hidden="false" customHeight="false" outlineLevel="0" collapsed="false">
      <c r="H1684" s="0" t="str">
        <f aca="false">IF(B1684="","",IF(COUNTIF(Campaigns!$A$7:$A$300,B1684)&gt;0,"✓",IF(N(C1684)=0,"– no spend","⚠ add to Campaigns tab")))</f>
        <v/>
      </c>
      <c r="I1684" s="83" t="str">
        <f aca="false">IF(C1684="","",C1684*IF(Settings!$B$25=Settings!$C$6,1,IF(Settings!$B$25="USD",1/INDEX(Settings!$B$29:$B$40,MONTH(A1684)),INDEX(Settings!$B$29:$B$40,MONTH(A1684)))))</f>
        <v/>
      </c>
    </row>
    <row r="1685" customFormat="false" ht="15" hidden="false" customHeight="false" outlineLevel="0" collapsed="false">
      <c r="H1685" s="0" t="str">
        <f aca="false">IF(B1685="","",IF(COUNTIF(Campaigns!$A$7:$A$300,B1685)&gt;0,"✓",IF(N(C1685)=0,"– no spend","⚠ add to Campaigns tab")))</f>
        <v/>
      </c>
      <c r="I1685" s="83" t="str">
        <f aca="false">IF(C1685="","",C1685*IF(Settings!$B$25=Settings!$C$6,1,IF(Settings!$B$25="USD",1/INDEX(Settings!$B$29:$B$40,MONTH(A1685)),INDEX(Settings!$B$29:$B$40,MONTH(A1685)))))</f>
        <v/>
      </c>
    </row>
    <row r="1686" customFormat="false" ht="15" hidden="false" customHeight="false" outlineLevel="0" collapsed="false">
      <c r="H1686" s="0" t="str">
        <f aca="false">IF(B1686="","",IF(COUNTIF(Campaigns!$A$7:$A$300,B1686)&gt;0,"✓",IF(N(C1686)=0,"– no spend","⚠ add to Campaigns tab")))</f>
        <v/>
      </c>
      <c r="I1686" s="83" t="str">
        <f aca="false">IF(C1686="","",C1686*IF(Settings!$B$25=Settings!$C$6,1,IF(Settings!$B$25="USD",1/INDEX(Settings!$B$29:$B$40,MONTH(A1686)),INDEX(Settings!$B$29:$B$40,MONTH(A1686)))))</f>
        <v/>
      </c>
    </row>
    <row r="1687" customFormat="false" ht="15" hidden="false" customHeight="false" outlineLevel="0" collapsed="false">
      <c r="H1687" s="0" t="str">
        <f aca="false">IF(B1687="","",IF(COUNTIF(Campaigns!$A$7:$A$300,B1687)&gt;0,"✓",IF(N(C1687)=0,"– no spend","⚠ add to Campaigns tab")))</f>
        <v/>
      </c>
      <c r="I1687" s="83" t="str">
        <f aca="false">IF(C1687="","",C1687*IF(Settings!$B$25=Settings!$C$6,1,IF(Settings!$B$25="USD",1/INDEX(Settings!$B$29:$B$40,MONTH(A1687)),INDEX(Settings!$B$29:$B$40,MONTH(A1687)))))</f>
        <v/>
      </c>
    </row>
    <row r="1688" customFormat="false" ht="15" hidden="false" customHeight="false" outlineLevel="0" collapsed="false">
      <c r="H1688" s="0" t="str">
        <f aca="false">IF(B1688="","",IF(COUNTIF(Campaigns!$A$7:$A$300,B1688)&gt;0,"✓",IF(N(C1688)=0,"– no spend","⚠ add to Campaigns tab")))</f>
        <v/>
      </c>
      <c r="I1688" s="83" t="str">
        <f aca="false">IF(C1688="","",C1688*IF(Settings!$B$25=Settings!$C$6,1,IF(Settings!$B$25="USD",1/INDEX(Settings!$B$29:$B$40,MONTH(A1688)),INDEX(Settings!$B$29:$B$40,MONTH(A1688)))))</f>
        <v/>
      </c>
    </row>
    <row r="1689" customFormat="false" ht="15" hidden="false" customHeight="false" outlineLevel="0" collapsed="false">
      <c r="H1689" s="0" t="str">
        <f aca="false">IF(B1689="","",IF(COUNTIF(Campaigns!$A$7:$A$300,B1689)&gt;0,"✓",IF(N(C1689)=0,"– no spend","⚠ add to Campaigns tab")))</f>
        <v/>
      </c>
      <c r="I1689" s="83" t="str">
        <f aca="false">IF(C1689="","",C1689*IF(Settings!$B$25=Settings!$C$6,1,IF(Settings!$B$25="USD",1/INDEX(Settings!$B$29:$B$40,MONTH(A1689)),INDEX(Settings!$B$29:$B$40,MONTH(A1689)))))</f>
        <v/>
      </c>
    </row>
    <row r="1690" customFormat="false" ht="15" hidden="false" customHeight="false" outlineLevel="0" collapsed="false">
      <c r="H1690" s="0" t="str">
        <f aca="false">IF(B1690="","",IF(COUNTIF(Campaigns!$A$7:$A$300,B1690)&gt;0,"✓",IF(N(C1690)=0,"– no spend","⚠ add to Campaigns tab")))</f>
        <v/>
      </c>
      <c r="I1690" s="83" t="str">
        <f aca="false">IF(C1690="","",C1690*IF(Settings!$B$25=Settings!$C$6,1,IF(Settings!$B$25="USD",1/INDEX(Settings!$B$29:$B$40,MONTH(A1690)),INDEX(Settings!$B$29:$B$40,MONTH(A1690)))))</f>
        <v/>
      </c>
    </row>
    <row r="1691" customFormat="false" ht="15" hidden="false" customHeight="false" outlineLevel="0" collapsed="false">
      <c r="H1691" s="0" t="str">
        <f aca="false">IF(B1691="","",IF(COUNTIF(Campaigns!$A$7:$A$300,B1691)&gt;0,"✓",IF(N(C1691)=0,"– no spend","⚠ add to Campaigns tab")))</f>
        <v/>
      </c>
      <c r="I1691" s="83" t="str">
        <f aca="false">IF(C1691="","",C1691*IF(Settings!$B$25=Settings!$C$6,1,IF(Settings!$B$25="USD",1/INDEX(Settings!$B$29:$B$40,MONTH(A1691)),INDEX(Settings!$B$29:$B$40,MONTH(A1691)))))</f>
        <v/>
      </c>
    </row>
    <row r="1692" customFormat="false" ht="15" hidden="false" customHeight="false" outlineLevel="0" collapsed="false">
      <c r="H1692" s="0" t="str">
        <f aca="false">IF(B1692="","",IF(COUNTIF(Campaigns!$A$7:$A$300,B1692)&gt;0,"✓",IF(N(C1692)=0,"– no spend","⚠ add to Campaigns tab")))</f>
        <v/>
      </c>
      <c r="I1692" s="83" t="str">
        <f aca="false">IF(C1692="","",C1692*IF(Settings!$B$25=Settings!$C$6,1,IF(Settings!$B$25="USD",1/INDEX(Settings!$B$29:$B$40,MONTH(A1692)),INDEX(Settings!$B$29:$B$40,MONTH(A1692)))))</f>
        <v/>
      </c>
    </row>
    <row r="1693" customFormat="false" ht="15" hidden="false" customHeight="false" outlineLevel="0" collapsed="false">
      <c r="H1693" s="0" t="str">
        <f aca="false">IF(B1693="","",IF(COUNTIF(Campaigns!$A$7:$A$300,B1693)&gt;0,"✓",IF(N(C1693)=0,"– no spend","⚠ add to Campaigns tab")))</f>
        <v/>
      </c>
      <c r="I1693" s="83" t="str">
        <f aca="false">IF(C1693="","",C1693*IF(Settings!$B$25=Settings!$C$6,1,IF(Settings!$B$25="USD",1/INDEX(Settings!$B$29:$B$40,MONTH(A1693)),INDEX(Settings!$B$29:$B$40,MONTH(A1693)))))</f>
        <v/>
      </c>
    </row>
    <row r="1694" customFormat="false" ht="15" hidden="false" customHeight="false" outlineLevel="0" collapsed="false">
      <c r="H1694" s="0" t="str">
        <f aca="false">IF(B1694="","",IF(COUNTIF(Campaigns!$A$7:$A$300,B1694)&gt;0,"✓",IF(N(C1694)=0,"– no spend","⚠ add to Campaigns tab")))</f>
        <v/>
      </c>
      <c r="I1694" s="83" t="str">
        <f aca="false">IF(C1694="","",C1694*IF(Settings!$B$25=Settings!$C$6,1,IF(Settings!$B$25="USD",1/INDEX(Settings!$B$29:$B$40,MONTH(A1694)),INDEX(Settings!$B$29:$B$40,MONTH(A1694)))))</f>
        <v/>
      </c>
    </row>
    <row r="1695" customFormat="false" ht="15" hidden="false" customHeight="false" outlineLevel="0" collapsed="false">
      <c r="H1695" s="0" t="str">
        <f aca="false">IF(B1695="","",IF(COUNTIF(Campaigns!$A$7:$A$300,B1695)&gt;0,"✓",IF(N(C1695)=0,"– no spend","⚠ add to Campaigns tab")))</f>
        <v/>
      </c>
      <c r="I1695" s="83" t="str">
        <f aca="false">IF(C1695="","",C1695*IF(Settings!$B$25=Settings!$C$6,1,IF(Settings!$B$25="USD",1/INDEX(Settings!$B$29:$B$40,MONTH(A1695)),INDEX(Settings!$B$29:$B$40,MONTH(A1695)))))</f>
        <v/>
      </c>
    </row>
    <row r="1696" customFormat="false" ht="15" hidden="false" customHeight="false" outlineLevel="0" collapsed="false">
      <c r="H1696" s="0" t="str">
        <f aca="false">IF(B1696="","",IF(COUNTIF(Campaigns!$A$7:$A$300,B1696)&gt;0,"✓",IF(N(C1696)=0,"– no spend","⚠ add to Campaigns tab")))</f>
        <v/>
      </c>
      <c r="I1696" s="83" t="str">
        <f aca="false">IF(C1696="","",C1696*IF(Settings!$B$25=Settings!$C$6,1,IF(Settings!$B$25="USD",1/INDEX(Settings!$B$29:$B$40,MONTH(A1696)),INDEX(Settings!$B$29:$B$40,MONTH(A1696)))))</f>
        <v/>
      </c>
    </row>
    <row r="1697" customFormat="false" ht="15" hidden="false" customHeight="false" outlineLevel="0" collapsed="false">
      <c r="H1697" s="0" t="str">
        <f aca="false">IF(B1697="","",IF(COUNTIF(Campaigns!$A$7:$A$300,B1697)&gt;0,"✓",IF(N(C1697)=0,"– no spend","⚠ add to Campaigns tab")))</f>
        <v/>
      </c>
      <c r="I1697" s="83" t="str">
        <f aca="false">IF(C1697="","",C1697*IF(Settings!$B$25=Settings!$C$6,1,IF(Settings!$B$25="USD",1/INDEX(Settings!$B$29:$B$40,MONTH(A1697)),INDEX(Settings!$B$29:$B$40,MONTH(A1697)))))</f>
        <v/>
      </c>
    </row>
    <row r="1698" customFormat="false" ht="15" hidden="false" customHeight="false" outlineLevel="0" collapsed="false">
      <c r="H1698" s="0" t="str">
        <f aca="false">IF(B1698="","",IF(COUNTIF(Campaigns!$A$7:$A$300,B1698)&gt;0,"✓",IF(N(C1698)=0,"– no spend","⚠ add to Campaigns tab")))</f>
        <v/>
      </c>
      <c r="I1698" s="83" t="str">
        <f aca="false">IF(C1698="","",C1698*IF(Settings!$B$25=Settings!$C$6,1,IF(Settings!$B$25="USD",1/INDEX(Settings!$B$29:$B$40,MONTH(A1698)),INDEX(Settings!$B$29:$B$40,MONTH(A1698)))))</f>
        <v/>
      </c>
    </row>
    <row r="1699" customFormat="false" ht="15" hidden="false" customHeight="false" outlineLevel="0" collapsed="false">
      <c r="H1699" s="0" t="str">
        <f aca="false">IF(B1699="","",IF(COUNTIF(Campaigns!$A$7:$A$300,B1699)&gt;0,"✓",IF(N(C1699)=0,"– no spend","⚠ add to Campaigns tab")))</f>
        <v/>
      </c>
      <c r="I1699" s="83" t="str">
        <f aca="false">IF(C1699="","",C1699*IF(Settings!$B$25=Settings!$C$6,1,IF(Settings!$B$25="USD",1/INDEX(Settings!$B$29:$B$40,MONTH(A1699)),INDEX(Settings!$B$29:$B$40,MONTH(A1699)))))</f>
        <v/>
      </c>
    </row>
    <row r="1700" customFormat="false" ht="15" hidden="false" customHeight="false" outlineLevel="0" collapsed="false">
      <c r="H1700" s="0" t="str">
        <f aca="false">IF(B1700="","",IF(COUNTIF(Campaigns!$A$7:$A$300,B1700)&gt;0,"✓",IF(N(C1700)=0,"– no spend","⚠ add to Campaigns tab")))</f>
        <v/>
      </c>
      <c r="I1700" s="83" t="str">
        <f aca="false">IF(C1700="","",C1700*IF(Settings!$B$25=Settings!$C$6,1,IF(Settings!$B$25="USD",1/INDEX(Settings!$B$29:$B$40,MONTH(A1700)),INDEX(Settings!$B$29:$B$40,MONTH(A1700)))))</f>
        <v/>
      </c>
    </row>
    <row r="1701" customFormat="false" ht="15" hidden="false" customHeight="false" outlineLevel="0" collapsed="false">
      <c r="H1701" s="0" t="str">
        <f aca="false">IF(B1701="","",IF(COUNTIF(Campaigns!$A$7:$A$300,B1701)&gt;0,"✓",IF(N(C1701)=0,"– no spend","⚠ add to Campaigns tab")))</f>
        <v/>
      </c>
      <c r="I1701" s="83" t="str">
        <f aca="false">IF(C1701="","",C1701*IF(Settings!$B$25=Settings!$C$6,1,IF(Settings!$B$25="USD",1/INDEX(Settings!$B$29:$B$40,MONTH(A1701)),INDEX(Settings!$B$29:$B$40,MONTH(A1701)))))</f>
        <v/>
      </c>
    </row>
    <row r="1702" customFormat="false" ht="15" hidden="false" customHeight="false" outlineLevel="0" collapsed="false">
      <c r="H1702" s="0" t="str">
        <f aca="false">IF(B1702="","",IF(COUNTIF(Campaigns!$A$7:$A$300,B1702)&gt;0,"✓",IF(N(C1702)=0,"– no spend","⚠ add to Campaigns tab")))</f>
        <v/>
      </c>
      <c r="I1702" s="83" t="str">
        <f aca="false">IF(C1702="","",C1702*IF(Settings!$B$25=Settings!$C$6,1,IF(Settings!$B$25="USD",1/INDEX(Settings!$B$29:$B$40,MONTH(A1702)),INDEX(Settings!$B$29:$B$40,MONTH(A1702)))))</f>
        <v/>
      </c>
    </row>
    <row r="1703" customFormat="false" ht="15" hidden="false" customHeight="false" outlineLevel="0" collapsed="false">
      <c r="H1703" s="0" t="str">
        <f aca="false">IF(B1703="","",IF(COUNTIF(Campaigns!$A$7:$A$300,B1703)&gt;0,"✓",IF(N(C1703)=0,"– no spend","⚠ add to Campaigns tab")))</f>
        <v/>
      </c>
      <c r="I1703" s="83" t="str">
        <f aca="false">IF(C1703="","",C1703*IF(Settings!$B$25=Settings!$C$6,1,IF(Settings!$B$25="USD",1/INDEX(Settings!$B$29:$B$40,MONTH(A1703)),INDEX(Settings!$B$29:$B$40,MONTH(A1703)))))</f>
        <v/>
      </c>
    </row>
    <row r="1704" customFormat="false" ht="15" hidden="false" customHeight="false" outlineLevel="0" collapsed="false">
      <c r="H1704" s="0" t="str">
        <f aca="false">IF(B1704="","",IF(COUNTIF(Campaigns!$A$7:$A$300,B1704)&gt;0,"✓",IF(N(C1704)=0,"– no spend","⚠ add to Campaigns tab")))</f>
        <v/>
      </c>
      <c r="I1704" s="83" t="str">
        <f aca="false">IF(C1704="","",C1704*IF(Settings!$B$25=Settings!$C$6,1,IF(Settings!$B$25="USD",1/INDEX(Settings!$B$29:$B$40,MONTH(A1704)),INDEX(Settings!$B$29:$B$40,MONTH(A1704)))))</f>
        <v/>
      </c>
    </row>
    <row r="1705" customFormat="false" ht="15" hidden="false" customHeight="false" outlineLevel="0" collapsed="false">
      <c r="H1705" s="0" t="str">
        <f aca="false">IF(B1705="","",IF(COUNTIF(Campaigns!$A$7:$A$300,B1705)&gt;0,"✓",IF(N(C1705)=0,"– no spend","⚠ add to Campaigns tab")))</f>
        <v/>
      </c>
      <c r="I1705" s="83" t="str">
        <f aca="false">IF(C1705="","",C1705*IF(Settings!$B$25=Settings!$C$6,1,IF(Settings!$B$25="USD",1/INDEX(Settings!$B$29:$B$40,MONTH(A1705)),INDEX(Settings!$B$29:$B$40,MONTH(A1705)))))</f>
        <v/>
      </c>
    </row>
    <row r="1706" customFormat="false" ht="15" hidden="false" customHeight="false" outlineLevel="0" collapsed="false">
      <c r="H1706" s="0" t="str">
        <f aca="false">IF(B1706="","",IF(COUNTIF(Campaigns!$A$7:$A$300,B1706)&gt;0,"✓",IF(N(C1706)=0,"– no spend","⚠ add to Campaigns tab")))</f>
        <v/>
      </c>
      <c r="I1706" s="83" t="str">
        <f aca="false">IF(C1706="","",C1706*IF(Settings!$B$25=Settings!$C$6,1,IF(Settings!$B$25="USD",1/INDEX(Settings!$B$29:$B$40,MONTH(A1706)),INDEX(Settings!$B$29:$B$40,MONTH(A1706)))))</f>
        <v/>
      </c>
    </row>
    <row r="1707" customFormat="false" ht="15" hidden="false" customHeight="false" outlineLevel="0" collapsed="false">
      <c r="H1707" s="0" t="str">
        <f aca="false">IF(B1707="","",IF(COUNTIF(Campaigns!$A$7:$A$300,B1707)&gt;0,"✓",IF(N(C1707)=0,"– no spend","⚠ add to Campaigns tab")))</f>
        <v/>
      </c>
      <c r="I1707" s="83" t="str">
        <f aca="false">IF(C1707="","",C1707*IF(Settings!$B$25=Settings!$C$6,1,IF(Settings!$B$25="USD",1/INDEX(Settings!$B$29:$B$40,MONTH(A1707)),INDEX(Settings!$B$29:$B$40,MONTH(A1707)))))</f>
        <v/>
      </c>
    </row>
    <row r="1708" customFormat="false" ht="15" hidden="false" customHeight="false" outlineLevel="0" collapsed="false">
      <c r="H1708" s="0" t="str">
        <f aca="false">IF(B1708="","",IF(COUNTIF(Campaigns!$A$7:$A$300,B1708)&gt;0,"✓",IF(N(C1708)=0,"– no spend","⚠ add to Campaigns tab")))</f>
        <v/>
      </c>
      <c r="I1708" s="83" t="str">
        <f aca="false">IF(C1708="","",C1708*IF(Settings!$B$25=Settings!$C$6,1,IF(Settings!$B$25="USD",1/INDEX(Settings!$B$29:$B$40,MONTH(A1708)),INDEX(Settings!$B$29:$B$40,MONTH(A1708)))))</f>
        <v/>
      </c>
    </row>
    <row r="1709" customFormat="false" ht="15" hidden="false" customHeight="false" outlineLevel="0" collapsed="false">
      <c r="H1709" s="0" t="str">
        <f aca="false">IF(B1709="","",IF(COUNTIF(Campaigns!$A$7:$A$300,B1709)&gt;0,"✓",IF(N(C1709)=0,"– no spend","⚠ add to Campaigns tab")))</f>
        <v/>
      </c>
      <c r="I1709" s="83" t="str">
        <f aca="false">IF(C1709="","",C1709*IF(Settings!$B$25=Settings!$C$6,1,IF(Settings!$B$25="USD",1/INDEX(Settings!$B$29:$B$40,MONTH(A1709)),INDEX(Settings!$B$29:$B$40,MONTH(A1709)))))</f>
        <v/>
      </c>
    </row>
    <row r="1710" customFormat="false" ht="15" hidden="false" customHeight="false" outlineLevel="0" collapsed="false">
      <c r="H1710" s="0" t="str">
        <f aca="false">IF(B1710="","",IF(COUNTIF(Campaigns!$A$7:$A$300,B1710)&gt;0,"✓",IF(N(C1710)=0,"– no spend","⚠ add to Campaigns tab")))</f>
        <v/>
      </c>
      <c r="I1710" s="83" t="str">
        <f aca="false">IF(C1710="","",C1710*IF(Settings!$B$25=Settings!$C$6,1,IF(Settings!$B$25="USD",1/INDEX(Settings!$B$29:$B$40,MONTH(A1710)),INDEX(Settings!$B$29:$B$40,MONTH(A1710)))))</f>
        <v/>
      </c>
    </row>
    <row r="1711" customFormat="false" ht="15" hidden="false" customHeight="false" outlineLevel="0" collapsed="false">
      <c r="H1711" s="0" t="str">
        <f aca="false">IF(B1711="","",IF(COUNTIF(Campaigns!$A$7:$A$300,B1711)&gt;0,"✓",IF(N(C1711)=0,"– no spend","⚠ add to Campaigns tab")))</f>
        <v/>
      </c>
      <c r="I1711" s="83" t="str">
        <f aca="false">IF(C1711="","",C1711*IF(Settings!$B$25=Settings!$C$6,1,IF(Settings!$B$25="USD",1/INDEX(Settings!$B$29:$B$40,MONTH(A1711)),INDEX(Settings!$B$29:$B$40,MONTH(A1711)))))</f>
        <v/>
      </c>
    </row>
    <row r="1712" customFormat="false" ht="15" hidden="false" customHeight="false" outlineLevel="0" collapsed="false">
      <c r="H1712" s="0" t="str">
        <f aca="false">IF(B1712="","",IF(COUNTIF(Campaigns!$A$7:$A$300,B1712)&gt;0,"✓",IF(N(C1712)=0,"– no spend","⚠ add to Campaigns tab")))</f>
        <v/>
      </c>
      <c r="I1712" s="83" t="str">
        <f aca="false">IF(C1712="","",C1712*IF(Settings!$B$25=Settings!$C$6,1,IF(Settings!$B$25="USD",1/INDEX(Settings!$B$29:$B$40,MONTH(A1712)),INDEX(Settings!$B$29:$B$40,MONTH(A1712)))))</f>
        <v/>
      </c>
    </row>
    <row r="1713" customFormat="false" ht="15" hidden="false" customHeight="false" outlineLevel="0" collapsed="false">
      <c r="H1713" s="0" t="str">
        <f aca="false">IF(B1713="","",IF(COUNTIF(Campaigns!$A$7:$A$300,B1713)&gt;0,"✓",IF(N(C1713)=0,"– no spend","⚠ add to Campaigns tab")))</f>
        <v/>
      </c>
      <c r="I1713" s="83" t="str">
        <f aca="false">IF(C1713="","",C1713*IF(Settings!$B$25=Settings!$C$6,1,IF(Settings!$B$25="USD",1/INDEX(Settings!$B$29:$B$40,MONTH(A1713)),INDEX(Settings!$B$29:$B$40,MONTH(A1713)))))</f>
        <v/>
      </c>
    </row>
    <row r="1714" customFormat="false" ht="15" hidden="false" customHeight="false" outlineLevel="0" collapsed="false">
      <c r="H1714" s="0" t="str">
        <f aca="false">IF(B1714="","",IF(COUNTIF(Campaigns!$A$7:$A$300,B1714)&gt;0,"✓",IF(N(C1714)=0,"– no spend","⚠ add to Campaigns tab")))</f>
        <v/>
      </c>
      <c r="I1714" s="83" t="str">
        <f aca="false">IF(C1714="","",C1714*IF(Settings!$B$25=Settings!$C$6,1,IF(Settings!$B$25="USD",1/INDEX(Settings!$B$29:$B$40,MONTH(A1714)),INDEX(Settings!$B$29:$B$40,MONTH(A1714)))))</f>
        <v/>
      </c>
    </row>
    <row r="1715" customFormat="false" ht="15" hidden="false" customHeight="false" outlineLevel="0" collapsed="false">
      <c r="H1715" s="0" t="str">
        <f aca="false">IF(B1715="","",IF(COUNTIF(Campaigns!$A$7:$A$300,B1715)&gt;0,"✓",IF(N(C1715)=0,"– no spend","⚠ add to Campaigns tab")))</f>
        <v/>
      </c>
      <c r="I1715" s="83" t="str">
        <f aca="false">IF(C1715="","",C1715*IF(Settings!$B$25=Settings!$C$6,1,IF(Settings!$B$25="USD",1/INDEX(Settings!$B$29:$B$40,MONTH(A1715)),INDEX(Settings!$B$29:$B$40,MONTH(A1715)))))</f>
        <v/>
      </c>
    </row>
    <row r="1716" customFormat="false" ht="15" hidden="false" customHeight="false" outlineLevel="0" collapsed="false">
      <c r="H1716" s="0" t="str">
        <f aca="false">IF(B1716="","",IF(COUNTIF(Campaigns!$A$7:$A$300,B1716)&gt;0,"✓",IF(N(C1716)=0,"– no spend","⚠ add to Campaigns tab")))</f>
        <v/>
      </c>
      <c r="I1716" s="83" t="str">
        <f aca="false">IF(C1716="","",C1716*IF(Settings!$B$25=Settings!$C$6,1,IF(Settings!$B$25="USD",1/INDEX(Settings!$B$29:$B$40,MONTH(A1716)),INDEX(Settings!$B$29:$B$40,MONTH(A1716)))))</f>
        <v/>
      </c>
    </row>
    <row r="1717" customFormat="false" ht="15" hidden="false" customHeight="false" outlineLevel="0" collapsed="false">
      <c r="H1717" s="0" t="str">
        <f aca="false">IF(B1717="","",IF(COUNTIF(Campaigns!$A$7:$A$300,B1717)&gt;0,"✓",IF(N(C1717)=0,"– no spend","⚠ add to Campaigns tab")))</f>
        <v/>
      </c>
      <c r="I1717" s="83" t="str">
        <f aca="false">IF(C1717="","",C1717*IF(Settings!$B$25=Settings!$C$6,1,IF(Settings!$B$25="USD",1/INDEX(Settings!$B$29:$B$40,MONTH(A1717)),INDEX(Settings!$B$29:$B$40,MONTH(A1717)))))</f>
        <v/>
      </c>
    </row>
    <row r="1718" customFormat="false" ht="15" hidden="false" customHeight="false" outlineLevel="0" collapsed="false">
      <c r="H1718" s="0" t="str">
        <f aca="false">IF(B1718="","",IF(COUNTIF(Campaigns!$A$7:$A$300,B1718)&gt;0,"✓",IF(N(C1718)=0,"– no spend","⚠ add to Campaigns tab")))</f>
        <v/>
      </c>
      <c r="I1718" s="83" t="str">
        <f aca="false">IF(C1718="","",C1718*IF(Settings!$B$25=Settings!$C$6,1,IF(Settings!$B$25="USD",1/INDEX(Settings!$B$29:$B$40,MONTH(A1718)),INDEX(Settings!$B$29:$B$40,MONTH(A1718)))))</f>
        <v/>
      </c>
    </row>
    <row r="1719" customFormat="false" ht="15" hidden="false" customHeight="false" outlineLevel="0" collapsed="false">
      <c r="H1719" s="0" t="str">
        <f aca="false">IF(B1719="","",IF(COUNTIF(Campaigns!$A$7:$A$300,B1719)&gt;0,"✓",IF(N(C1719)=0,"– no spend","⚠ add to Campaigns tab")))</f>
        <v/>
      </c>
      <c r="I1719" s="83" t="str">
        <f aca="false">IF(C1719="","",C1719*IF(Settings!$B$25=Settings!$C$6,1,IF(Settings!$B$25="USD",1/INDEX(Settings!$B$29:$B$40,MONTH(A1719)),INDEX(Settings!$B$29:$B$40,MONTH(A1719)))))</f>
        <v/>
      </c>
    </row>
    <row r="1720" customFormat="false" ht="15" hidden="false" customHeight="false" outlineLevel="0" collapsed="false">
      <c r="H1720" s="0" t="str">
        <f aca="false">IF(B1720="","",IF(COUNTIF(Campaigns!$A$7:$A$300,B1720)&gt;0,"✓",IF(N(C1720)=0,"– no spend","⚠ add to Campaigns tab")))</f>
        <v/>
      </c>
      <c r="I1720" s="83" t="str">
        <f aca="false">IF(C1720="","",C1720*IF(Settings!$B$25=Settings!$C$6,1,IF(Settings!$B$25="USD",1/INDEX(Settings!$B$29:$B$40,MONTH(A1720)),INDEX(Settings!$B$29:$B$40,MONTH(A1720)))))</f>
        <v/>
      </c>
    </row>
    <row r="1721" customFormat="false" ht="15" hidden="false" customHeight="false" outlineLevel="0" collapsed="false">
      <c r="H1721" s="0" t="str">
        <f aca="false">IF(B1721="","",IF(COUNTIF(Campaigns!$A$7:$A$300,B1721)&gt;0,"✓",IF(N(C1721)=0,"– no spend","⚠ add to Campaigns tab")))</f>
        <v/>
      </c>
      <c r="I1721" s="83" t="str">
        <f aca="false">IF(C1721="","",C1721*IF(Settings!$B$25=Settings!$C$6,1,IF(Settings!$B$25="USD",1/INDEX(Settings!$B$29:$B$40,MONTH(A1721)),INDEX(Settings!$B$29:$B$40,MONTH(A1721)))))</f>
        <v/>
      </c>
    </row>
    <row r="1722" customFormat="false" ht="15" hidden="false" customHeight="false" outlineLevel="0" collapsed="false">
      <c r="H1722" s="0" t="str">
        <f aca="false">IF(B1722="","",IF(COUNTIF(Campaigns!$A$7:$A$300,B1722)&gt;0,"✓",IF(N(C1722)=0,"– no spend","⚠ add to Campaigns tab")))</f>
        <v/>
      </c>
      <c r="I1722" s="83" t="str">
        <f aca="false">IF(C1722="","",C1722*IF(Settings!$B$25=Settings!$C$6,1,IF(Settings!$B$25="USD",1/INDEX(Settings!$B$29:$B$40,MONTH(A1722)),INDEX(Settings!$B$29:$B$40,MONTH(A1722)))))</f>
        <v/>
      </c>
    </row>
    <row r="1723" customFormat="false" ht="15" hidden="false" customHeight="false" outlineLevel="0" collapsed="false">
      <c r="H1723" s="0" t="str">
        <f aca="false">IF(B1723="","",IF(COUNTIF(Campaigns!$A$7:$A$300,B1723)&gt;0,"✓",IF(N(C1723)=0,"– no spend","⚠ add to Campaigns tab")))</f>
        <v/>
      </c>
      <c r="I1723" s="83" t="str">
        <f aca="false">IF(C1723="","",C1723*IF(Settings!$B$25=Settings!$C$6,1,IF(Settings!$B$25="USD",1/INDEX(Settings!$B$29:$B$40,MONTH(A1723)),INDEX(Settings!$B$29:$B$40,MONTH(A1723)))))</f>
        <v/>
      </c>
    </row>
    <row r="1724" customFormat="false" ht="15" hidden="false" customHeight="false" outlineLevel="0" collapsed="false">
      <c r="H1724" s="0" t="str">
        <f aca="false">IF(B1724="","",IF(COUNTIF(Campaigns!$A$7:$A$300,B1724)&gt;0,"✓",IF(N(C1724)=0,"– no spend","⚠ add to Campaigns tab")))</f>
        <v/>
      </c>
      <c r="I1724" s="83" t="str">
        <f aca="false">IF(C1724="","",C1724*IF(Settings!$B$25=Settings!$C$6,1,IF(Settings!$B$25="USD",1/INDEX(Settings!$B$29:$B$40,MONTH(A1724)),INDEX(Settings!$B$29:$B$40,MONTH(A1724)))))</f>
        <v/>
      </c>
    </row>
    <row r="1725" customFormat="false" ht="15" hidden="false" customHeight="false" outlineLevel="0" collapsed="false">
      <c r="H1725" s="0" t="str">
        <f aca="false">IF(B1725="","",IF(COUNTIF(Campaigns!$A$7:$A$300,B1725)&gt;0,"✓",IF(N(C1725)=0,"– no spend","⚠ add to Campaigns tab")))</f>
        <v/>
      </c>
      <c r="I1725" s="83" t="str">
        <f aca="false">IF(C1725="","",C1725*IF(Settings!$B$25=Settings!$C$6,1,IF(Settings!$B$25="USD",1/INDEX(Settings!$B$29:$B$40,MONTH(A1725)),INDEX(Settings!$B$29:$B$40,MONTH(A1725)))))</f>
        <v/>
      </c>
    </row>
    <row r="1726" customFormat="false" ht="15" hidden="false" customHeight="false" outlineLevel="0" collapsed="false">
      <c r="H1726" s="0" t="str">
        <f aca="false">IF(B1726="","",IF(COUNTIF(Campaigns!$A$7:$A$300,B1726)&gt;0,"✓",IF(N(C1726)=0,"– no spend","⚠ add to Campaigns tab")))</f>
        <v/>
      </c>
      <c r="I1726" s="83" t="str">
        <f aca="false">IF(C1726="","",C1726*IF(Settings!$B$25=Settings!$C$6,1,IF(Settings!$B$25="USD",1/INDEX(Settings!$B$29:$B$40,MONTH(A1726)),INDEX(Settings!$B$29:$B$40,MONTH(A1726)))))</f>
        <v/>
      </c>
    </row>
    <row r="1727" customFormat="false" ht="15" hidden="false" customHeight="false" outlineLevel="0" collapsed="false">
      <c r="H1727" s="0" t="str">
        <f aca="false">IF(B1727="","",IF(COUNTIF(Campaigns!$A$7:$A$300,B1727)&gt;0,"✓",IF(N(C1727)=0,"– no spend","⚠ add to Campaigns tab")))</f>
        <v/>
      </c>
      <c r="I1727" s="83" t="str">
        <f aca="false">IF(C1727="","",C1727*IF(Settings!$B$25=Settings!$C$6,1,IF(Settings!$B$25="USD",1/INDEX(Settings!$B$29:$B$40,MONTH(A1727)),INDEX(Settings!$B$29:$B$40,MONTH(A1727)))))</f>
        <v/>
      </c>
    </row>
    <row r="1728" customFormat="false" ht="15" hidden="false" customHeight="false" outlineLevel="0" collapsed="false">
      <c r="H1728" s="0" t="str">
        <f aca="false">IF(B1728="","",IF(COUNTIF(Campaigns!$A$7:$A$300,B1728)&gt;0,"✓",IF(N(C1728)=0,"– no spend","⚠ add to Campaigns tab")))</f>
        <v/>
      </c>
      <c r="I1728" s="83" t="str">
        <f aca="false">IF(C1728="","",C1728*IF(Settings!$B$25=Settings!$C$6,1,IF(Settings!$B$25="USD",1/INDEX(Settings!$B$29:$B$40,MONTH(A1728)),INDEX(Settings!$B$29:$B$40,MONTH(A1728)))))</f>
        <v/>
      </c>
    </row>
    <row r="1729" customFormat="false" ht="15" hidden="false" customHeight="false" outlineLevel="0" collapsed="false">
      <c r="H1729" s="0" t="str">
        <f aca="false">IF(B1729="","",IF(COUNTIF(Campaigns!$A$7:$A$300,B1729)&gt;0,"✓",IF(N(C1729)=0,"– no spend","⚠ add to Campaigns tab")))</f>
        <v/>
      </c>
      <c r="I1729" s="83" t="str">
        <f aca="false">IF(C1729="","",C1729*IF(Settings!$B$25=Settings!$C$6,1,IF(Settings!$B$25="USD",1/INDEX(Settings!$B$29:$B$40,MONTH(A1729)),INDEX(Settings!$B$29:$B$40,MONTH(A1729)))))</f>
        <v/>
      </c>
    </row>
    <row r="1730" customFormat="false" ht="15" hidden="false" customHeight="false" outlineLevel="0" collapsed="false">
      <c r="H1730" s="0" t="str">
        <f aca="false">IF(B1730="","",IF(COUNTIF(Campaigns!$A$7:$A$300,B1730)&gt;0,"✓",IF(N(C1730)=0,"– no spend","⚠ add to Campaigns tab")))</f>
        <v/>
      </c>
      <c r="I1730" s="83" t="str">
        <f aca="false">IF(C1730="","",C1730*IF(Settings!$B$25=Settings!$C$6,1,IF(Settings!$B$25="USD",1/INDEX(Settings!$B$29:$B$40,MONTH(A1730)),INDEX(Settings!$B$29:$B$40,MONTH(A1730)))))</f>
        <v/>
      </c>
    </row>
    <row r="1731" customFormat="false" ht="15" hidden="false" customHeight="false" outlineLevel="0" collapsed="false">
      <c r="H1731" s="0" t="str">
        <f aca="false">IF(B1731="","",IF(COUNTIF(Campaigns!$A$7:$A$300,B1731)&gt;0,"✓",IF(N(C1731)=0,"– no spend","⚠ add to Campaigns tab")))</f>
        <v/>
      </c>
      <c r="I1731" s="83" t="str">
        <f aca="false">IF(C1731="","",C1731*IF(Settings!$B$25=Settings!$C$6,1,IF(Settings!$B$25="USD",1/INDEX(Settings!$B$29:$B$40,MONTH(A1731)),INDEX(Settings!$B$29:$B$40,MONTH(A1731)))))</f>
        <v/>
      </c>
    </row>
    <row r="1732" customFormat="false" ht="15" hidden="false" customHeight="false" outlineLevel="0" collapsed="false">
      <c r="H1732" s="0" t="str">
        <f aca="false">IF(B1732="","",IF(COUNTIF(Campaigns!$A$7:$A$300,B1732)&gt;0,"✓",IF(N(C1732)=0,"– no spend","⚠ add to Campaigns tab")))</f>
        <v/>
      </c>
      <c r="I1732" s="83" t="str">
        <f aca="false">IF(C1732="","",C1732*IF(Settings!$B$25=Settings!$C$6,1,IF(Settings!$B$25="USD",1/INDEX(Settings!$B$29:$B$40,MONTH(A1732)),INDEX(Settings!$B$29:$B$40,MONTH(A1732)))))</f>
        <v/>
      </c>
    </row>
    <row r="1733" customFormat="false" ht="15" hidden="false" customHeight="false" outlineLevel="0" collapsed="false">
      <c r="H1733" s="0" t="str">
        <f aca="false">IF(B1733="","",IF(COUNTIF(Campaigns!$A$7:$A$300,B1733)&gt;0,"✓",IF(N(C1733)=0,"– no spend","⚠ add to Campaigns tab")))</f>
        <v/>
      </c>
      <c r="I1733" s="83" t="str">
        <f aca="false">IF(C1733="","",C1733*IF(Settings!$B$25=Settings!$C$6,1,IF(Settings!$B$25="USD",1/INDEX(Settings!$B$29:$B$40,MONTH(A1733)),INDEX(Settings!$B$29:$B$40,MONTH(A1733)))))</f>
        <v/>
      </c>
    </row>
    <row r="1734" customFormat="false" ht="15" hidden="false" customHeight="false" outlineLevel="0" collapsed="false">
      <c r="H1734" s="0" t="str">
        <f aca="false">IF(B1734="","",IF(COUNTIF(Campaigns!$A$7:$A$300,B1734)&gt;0,"✓",IF(N(C1734)=0,"– no spend","⚠ add to Campaigns tab")))</f>
        <v/>
      </c>
      <c r="I1734" s="83" t="str">
        <f aca="false">IF(C1734="","",C1734*IF(Settings!$B$25=Settings!$C$6,1,IF(Settings!$B$25="USD",1/INDEX(Settings!$B$29:$B$40,MONTH(A1734)),INDEX(Settings!$B$29:$B$40,MONTH(A1734)))))</f>
        <v/>
      </c>
    </row>
    <row r="1735" customFormat="false" ht="15" hidden="false" customHeight="false" outlineLevel="0" collapsed="false">
      <c r="H1735" s="0" t="str">
        <f aca="false">IF(B1735="","",IF(COUNTIF(Campaigns!$A$7:$A$300,B1735)&gt;0,"✓",IF(N(C1735)=0,"– no spend","⚠ add to Campaigns tab")))</f>
        <v/>
      </c>
      <c r="I1735" s="83" t="str">
        <f aca="false">IF(C1735="","",C1735*IF(Settings!$B$25=Settings!$C$6,1,IF(Settings!$B$25="USD",1/INDEX(Settings!$B$29:$B$40,MONTH(A1735)),INDEX(Settings!$B$29:$B$40,MONTH(A1735)))))</f>
        <v/>
      </c>
    </row>
    <row r="1736" customFormat="false" ht="15" hidden="false" customHeight="false" outlineLevel="0" collapsed="false">
      <c r="H1736" s="0" t="str">
        <f aca="false">IF(B1736="","",IF(COUNTIF(Campaigns!$A$7:$A$300,B1736)&gt;0,"✓",IF(N(C1736)=0,"– no spend","⚠ add to Campaigns tab")))</f>
        <v/>
      </c>
      <c r="I1736" s="83" t="str">
        <f aca="false">IF(C1736="","",C1736*IF(Settings!$B$25=Settings!$C$6,1,IF(Settings!$B$25="USD",1/INDEX(Settings!$B$29:$B$40,MONTH(A1736)),INDEX(Settings!$B$29:$B$40,MONTH(A1736)))))</f>
        <v/>
      </c>
    </row>
    <row r="1737" customFormat="false" ht="15" hidden="false" customHeight="false" outlineLevel="0" collapsed="false">
      <c r="H1737" s="0" t="str">
        <f aca="false">IF(B1737="","",IF(COUNTIF(Campaigns!$A$7:$A$300,B1737)&gt;0,"✓",IF(N(C1737)=0,"– no spend","⚠ add to Campaigns tab")))</f>
        <v/>
      </c>
      <c r="I1737" s="83" t="str">
        <f aca="false">IF(C1737="","",C1737*IF(Settings!$B$25=Settings!$C$6,1,IF(Settings!$B$25="USD",1/INDEX(Settings!$B$29:$B$40,MONTH(A1737)),INDEX(Settings!$B$29:$B$40,MONTH(A1737)))))</f>
        <v/>
      </c>
    </row>
    <row r="1738" customFormat="false" ht="15" hidden="false" customHeight="false" outlineLevel="0" collapsed="false">
      <c r="H1738" s="0" t="str">
        <f aca="false">IF(B1738="","",IF(COUNTIF(Campaigns!$A$7:$A$300,B1738)&gt;0,"✓",IF(N(C1738)=0,"– no spend","⚠ add to Campaigns tab")))</f>
        <v/>
      </c>
      <c r="I1738" s="83" t="str">
        <f aca="false">IF(C1738="","",C1738*IF(Settings!$B$25=Settings!$C$6,1,IF(Settings!$B$25="USD",1/INDEX(Settings!$B$29:$B$40,MONTH(A1738)),INDEX(Settings!$B$29:$B$40,MONTH(A1738)))))</f>
        <v/>
      </c>
    </row>
    <row r="1739" customFormat="false" ht="15" hidden="false" customHeight="false" outlineLevel="0" collapsed="false">
      <c r="H1739" s="0" t="str">
        <f aca="false">IF(B1739="","",IF(COUNTIF(Campaigns!$A$7:$A$300,B1739)&gt;0,"✓",IF(N(C1739)=0,"– no spend","⚠ add to Campaigns tab")))</f>
        <v/>
      </c>
      <c r="I1739" s="83" t="str">
        <f aca="false">IF(C1739="","",C1739*IF(Settings!$B$25=Settings!$C$6,1,IF(Settings!$B$25="USD",1/INDEX(Settings!$B$29:$B$40,MONTH(A1739)),INDEX(Settings!$B$29:$B$40,MONTH(A1739)))))</f>
        <v/>
      </c>
    </row>
    <row r="1740" customFormat="false" ht="15" hidden="false" customHeight="false" outlineLevel="0" collapsed="false">
      <c r="H1740" s="0" t="str">
        <f aca="false">IF(B1740="","",IF(COUNTIF(Campaigns!$A$7:$A$300,B1740)&gt;0,"✓",IF(N(C1740)=0,"– no spend","⚠ add to Campaigns tab")))</f>
        <v/>
      </c>
      <c r="I1740" s="83" t="str">
        <f aca="false">IF(C1740="","",C1740*IF(Settings!$B$25=Settings!$C$6,1,IF(Settings!$B$25="USD",1/INDEX(Settings!$B$29:$B$40,MONTH(A1740)),INDEX(Settings!$B$29:$B$40,MONTH(A1740)))))</f>
        <v/>
      </c>
    </row>
    <row r="1741" customFormat="false" ht="15" hidden="false" customHeight="false" outlineLevel="0" collapsed="false">
      <c r="H1741" s="0" t="str">
        <f aca="false">IF(B1741="","",IF(COUNTIF(Campaigns!$A$7:$A$300,B1741)&gt;0,"✓",IF(N(C1741)=0,"– no spend","⚠ add to Campaigns tab")))</f>
        <v/>
      </c>
      <c r="I1741" s="83" t="str">
        <f aca="false">IF(C1741="","",C1741*IF(Settings!$B$25=Settings!$C$6,1,IF(Settings!$B$25="USD",1/INDEX(Settings!$B$29:$B$40,MONTH(A1741)),INDEX(Settings!$B$29:$B$40,MONTH(A1741)))))</f>
        <v/>
      </c>
    </row>
    <row r="1742" customFormat="false" ht="15" hidden="false" customHeight="false" outlineLevel="0" collapsed="false">
      <c r="H1742" s="0" t="str">
        <f aca="false">IF(B1742="","",IF(COUNTIF(Campaigns!$A$7:$A$300,B1742)&gt;0,"✓",IF(N(C1742)=0,"– no spend","⚠ add to Campaigns tab")))</f>
        <v/>
      </c>
      <c r="I1742" s="83" t="str">
        <f aca="false">IF(C1742="","",C1742*IF(Settings!$B$25=Settings!$C$6,1,IF(Settings!$B$25="USD",1/INDEX(Settings!$B$29:$B$40,MONTH(A1742)),INDEX(Settings!$B$29:$B$40,MONTH(A1742)))))</f>
        <v/>
      </c>
    </row>
    <row r="1743" customFormat="false" ht="15" hidden="false" customHeight="false" outlineLevel="0" collapsed="false">
      <c r="H1743" s="0" t="str">
        <f aca="false">IF(B1743="","",IF(COUNTIF(Campaigns!$A$7:$A$300,B1743)&gt;0,"✓",IF(N(C1743)=0,"– no spend","⚠ add to Campaigns tab")))</f>
        <v/>
      </c>
      <c r="I1743" s="83" t="str">
        <f aca="false">IF(C1743="","",C1743*IF(Settings!$B$25=Settings!$C$6,1,IF(Settings!$B$25="USD",1/INDEX(Settings!$B$29:$B$40,MONTH(A1743)),INDEX(Settings!$B$29:$B$40,MONTH(A1743)))))</f>
        <v/>
      </c>
    </row>
    <row r="1744" customFormat="false" ht="15" hidden="false" customHeight="false" outlineLevel="0" collapsed="false">
      <c r="H1744" s="0" t="str">
        <f aca="false">IF(B1744="","",IF(COUNTIF(Campaigns!$A$7:$A$300,B1744)&gt;0,"✓",IF(N(C1744)=0,"– no spend","⚠ add to Campaigns tab")))</f>
        <v/>
      </c>
      <c r="I1744" s="83" t="str">
        <f aca="false">IF(C1744="","",C1744*IF(Settings!$B$25=Settings!$C$6,1,IF(Settings!$B$25="USD",1/INDEX(Settings!$B$29:$B$40,MONTH(A1744)),INDEX(Settings!$B$29:$B$40,MONTH(A1744)))))</f>
        <v/>
      </c>
    </row>
    <row r="1745" customFormat="false" ht="15" hidden="false" customHeight="false" outlineLevel="0" collapsed="false">
      <c r="H1745" s="0" t="str">
        <f aca="false">IF(B1745="","",IF(COUNTIF(Campaigns!$A$7:$A$300,B1745)&gt;0,"✓",IF(N(C1745)=0,"– no spend","⚠ add to Campaigns tab")))</f>
        <v/>
      </c>
      <c r="I1745" s="83" t="str">
        <f aca="false">IF(C1745="","",C1745*IF(Settings!$B$25=Settings!$C$6,1,IF(Settings!$B$25="USD",1/INDEX(Settings!$B$29:$B$40,MONTH(A1745)),INDEX(Settings!$B$29:$B$40,MONTH(A1745)))))</f>
        <v/>
      </c>
    </row>
    <row r="1746" customFormat="false" ht="15" hidden="false" customHeight="false" outlineLevel="0" collapsed="false">
      <c r="H1746" s="0" t="str">
        <f aca="false">IF(B1746="","",IF(COUNTIF(Campaigns!$A$7:$A$300,B1746)&gt;0,"✓",IF(N(C1746)=0,"– no spend","⚠ add to Campaigns tab")))</f>
        <v/>
      </c>
      <c r="I1746" s="83" t="str">
        <f aca="false">IF(C1746="","",C1746*IF(Settings!$B$25=Settings!$C$6,1,IF(Settings!$B$25="USD",1/INDEX(Settings!$B$29:$B$40,MONTH(A1746)),INDEX(Settings!$B$29:$B$40,MONTH(A1746)))))</f>
        <v/>
      </c>
    </row>
    <row r="1747" customFormat="false" ht="15" hidden="false" customHeight="false" outlineLevel="0" collapsed="false">
      <c r="H1747" s="0" t="str">
        <f aca="false">IF(B1747="","",IF(COUNTIF(Campaigns!$A$7:$A$300,B1747)&gt;0,"✓",IF(N(C1747)=0,"– no spend","⚠ add to Campaigns tab")))</f>
        <v/>
      </c>
      <c r="I1747" s="83" t="str">
        <f aca="false">IF(C1747="","",C1747*IF(Settings!$B$25=Settings!$C$6,1,IF(Settings!$B$25="USD",1/INDEX(Settings!$B$29:$B$40,MONTH(A1747)),INDEX(Settings!$B$29:$B$40,MONTH(A1747)))))</f>
        <v/>
      </c>
    </row>
    <row r="1748" customFormat="false" ht="15" hidden="false" customHeight="false" outlineLevel="0" collapsed="false">
      <c r="H1748" s="0" t="str">
        <f aca="false">IF(B1748="","",IF(COUNTIF(Campaigns!$A$7:$A$300,B1748)&gt;0,"✓",IF(N(C1748)=0,"– no spend","⚠ add to Campaigns tab")))</f>
        <v/>
      </c>
      <c r="I1748" s="83" t="str">
        <f aca="false">IF(C1748="","",C1748*IF(Settings!$B$25=Settings!$C$6,1,IF(Settings!$B$25="USD",1/INDEX(Settings!$B$29:$B$40,MONTH(A1748)),INDEX(Settings!$B$29:$B$40,MONTH(A1748)))))</f>
        <v/>
      </c>
    </row>
    <row r="1749" customFormat="false" ht="15" hidden="false" customHeight="false" outlineLevel="0" collapsed="false">
      <c r="H1749" s="0" t="str">
        <f aca="false">IF(B1749="","",IF(COUNTIF(Campaigns!$A$7:$A$300,B1749)&gt;0,"✓",IF(N(C1749)=0,"– no spend","⚠ add to Campaigns tab")))</f>
        <v/>
      </c>
      <c r="I1749" s="83" t="str">
        <f aca="false">IF(C1749="","",C1749*IF(Settings!$B$25=Settings!$C$6,1,IF(Settings!$B$25="USD",1/INDEX(Settings!$B$29:$B$40,MONTH(A1749)),INDEX(Settings!$B$29:$B$40,MONTH(A1749)))))</f>
        <v/>
      </c>
    </row>
    <row r="1750" customFormat="false" ht="15" hidden="false" customHeight="false" outlineLevel="0" collapsed="false">
      <c r="H1750" s="0" t="str">
        <f aca="false">IF(B1750="","",IF(COUNTIF(Campaigns!$A$7:$A$300,B1750)&gt;0,"✓",IF(N(C1750)=0,"– no spend","⚠ add to Campaigns tab")))</f>
        <v/>
      </c>
      <c r="I1750" s="83" t="str">
        <f aca="false">IF(C1750="","",C1750*IF(Settings!$B$25=Settings!$C$6,1,IF(Settings!$B$25="USD",1/INDEX(Settings!$B$29:$B$40,MONTH(A1750)),INDEX(Settings!$B$29:$B$40,MONTH(A1750)))))</f>
        <v/>
      </c>
    </row>
    <row r="1751" customFormat="false" ht="15" hidden="false" customHeight="false" outlineLevel="0" collapsed="false">
      <c r="H1751" s="0" t="str">
        <f aca="false">IF(B1751="","",IF(COUNTIF(Campaigns!$A$7:$A$300,B1751)&gt;0,"✓",IF(N(C1751)=0,"– no spend","⚠ add to Campaigns tab")))</f>
        <v/>
      </c>
      <c r="I1751" s="83" t="str">
        <f aca="false">IF(C1751="","",C1751*IF(Settings!$B$25=Settings!$C$6,1,IF(Settings!$B$25="USD",1/INDEX(Settings!$B$29:$B$40,MONTH(A1751)),INDEX(Settings!$B$29:$B$40,MONTH(A1751)))))</f>
        <v/>
      </c>
    </row>
    <row r="1752" customFormat="false" ht="15" hidden="false" customHeight="false" outlineLevel="0" collapsed="false">
      <c r="H1752" s="0" t="str">
        <f aca="false">IF(B1752="","",IF(COUNTIF(Campaigns!$A$7:$A$300,B1752)&gt;0,"✓",IF(N(C1752)=0,"– no spend","⚠ add to Campaigns tab")))</f>
        <v/>
      </c>
      <c r="I1752" s="83" t="str">
        <f aca="false">IF(C1752="","",C1752*IF(Settings!$B$25=Settings!$C$6,1,IF(Settings!$B$25="USD",1/INDEX(Settings!$B$29:$B$40,MONTH(A1752)),INDEX(Settings!$B$29:$B$40,MONTH(A1752)))))</f>
        <v/>
      </c>
    </row>
    <row r="1753" customFormat="false" ht="15" hidden="false" customHeight="false" outlineLevel="0" collapsed="false">
      <c r="H1753" s="0" t="str">
        <f aca="false">IF(B1753="","",IF(COUNTIF(Campaigns!$A$7:$A$300,B1753)&gt;0,"✓",IF(N(C1753)=0,"– no spend","⚠ add to Campaigns tab")))</f>
        <v/>
      </c>
      <c r="I1753" s="83" t="str">
        <f aca="false">IF(C1753="","",C1753*IF(Settings!$B$25=Settings!$C$6,1,IF(Settings!$B$25="USD",1/INDEX(Settings!$B$29:$B$40,MONTH(A1753)),INDEX(Settings!$B$29:$B$40,MONTH(A1753)))))</f>
        <v/>
      </c>
    </row>
    <row r="1754" customFormat="false" ht="15" hidden="false" customHeight="false" outlineLevel="0" collapsed="false">
      <c r="H1754" s="0" t="str">
        <f aca="false">IF(B1754="","",IF(COUNTIF(Campaigns!$A$7:$A$300,B1754)&gt;0,"✓",IF(N(C1754)=0,"– no spend","⚠ add to Campaigns tab")))</f>
        <v/>
      </c>
      <c r="I1754" s="83" t="str">
        <f aca="false">IF(C1754="","",C1754*IF(Settings!$B$25=Settings!$C$6,1,IF(Settings!$B$25="USD",1/INDEX(Settings!$B$29:$B$40,MONTH(A1754)),INDEX(Settings!$B$29:$B$40,MONTH(A1754)))))</f>
        <v/>
      </c>
    </row>
    <row r="1755" customFormat="false" ht="15" hidden="false" customHeight="false" outlineLevel="0" collapsed="false">
      <c r="H1755" s="0" t="str">
        <f aca="false">IF(B1755="","",IF(COUNTIF(Campaigns!$A$7:$A$300,B1755)&gt;0,"✓",IF(N(C1755)=0,"– no spend","⚠ add to Campaigns tab")))</f>
        <v/>
      </c>
      <c r="I1755" s="83" t="str">
        <f aca="false">IF(C1755="","",C1755*IF(Settings!$B$25=Settings!$C$6,1,IF(Settings!$B$25="USD",1/INDEX(Settings!$B$29:$B$40,MONTH(A1755)),INDEX(Settings!$B$29:$B$40,MONTH(A1755)))))</f>
        <v/>
      </c>
    </row>
    <row r="1756" customFormat="false" ht="15" hidden="false" customHeight="false" outlineLevel="0" collapsed="false">
      <c r="H1756" s="0" t="str">
        <f aca="false">IF(B1756="","",IF(COUNTIF(Campaigns!$A$7:$A$300,B1756)&gt;0,"✓",IF(N(C1756)=0,"– no spend","⚠ add to Campaigns tab")))</f>
        <v/>
      </c>
      <c r="I1756" s="83" t="str">
        <f aca="false">IF(C1756="","",C1756*IF(Settings!$B$25=Settings!$C$6,1,IF(Settings!$B$25="USD",1/INDEX(Settings!$B$29:$B$40,MONTH(A1756)),INDEX(Settings!$B$29:$B$40,MONTH(A1756)))))</f>
        <v/>
      </c>
    </row>
    <row r="1757" customFormat="false" ht="15" hidden="false" customHeight="false" outlineLevel="0" collapsed="false">
      <c r="H1757" s="0" t="str">
        <f aca="false">IF(B1757="","",IF(COUNTIF(Campaigns!$A$7:$A$300,B1757)&gt;0,"✓",IF(N(C1757)=0,"– no spend","⚠ add to Campaigns tab")))</f>
        <v/>
      </c>
      <c r="I1757" s="83" t="str">
        <f aca="false">IF(C1757="","",C1757*IF(Settings!$B$25=Settings!$C$6,1,IF(Settings!$B$25="USD",1/INDEX(Settings!$B$29:$B$40,MONTH(A1757)),INDEX(Settings!$B$29:$B$40,MONTH(A1757)))))</f>
        <v/>
      </c>
    </row>
    <row r="1758" customFormat="false" ht="15" hidden="false" customHeight="false" outlineLevel="0" collapsed="false">
      <c r="H1758" s="0" t="str">
        <f aca="false">IF(B1758="","",IF(COUNTIF(Campaigns!$A$7:$A$300,B1758)&gt;0,"✓",IF(N(C1758)=0,"– no spend","⚠ add to Campaigns tab")))</f>
        <v/>
      </c>
      <c r="I1758" s="83" t="str">
        <f aca="false">IF(C1758="","",C1758*IF(Settings!$B$25=Settings!$C$6,1,IF(Settings!$B$25="USD",1/INDEX(Settings!$B$29:$B$40,MONTH(A1758)),INDEX(Settings!$B$29:$B$40,MONTH(A1758)))))</f>
        <v/>
      </c>
    </row>
    <row r="1759" customFormat="false" ht="15" hidden="false" customHeight="false" outlineLevel="0" collapsed="false">
      <c r="H1759" s="0" t="str">
        <f aca="false">IF(B1759="","",IF(COUNTIF(Campaigns!$A$7:$A$300,B1759)&gt;0,"✓",IF(N(C1759)=0,"– no spend","⚠ add to Campaigns tab")))</f>
        <v/>
      </c>
      <c r="I1759" s="83" t="str">
        <f aca="false">IF(C1759="","",C1759*IF(Settings!$B$25=Settings!$C$6,1,IF(Settings!$B$25="USD",1/INDEX(Settings!$B$29:$B$40,MONTH(A1759)),INDEX(Settings!$B$29:$B$40,MONTH(A1759)))))</f>
        <v/>
      </c>
    </row>
    <row r="1760" customFormat="false" ht="15" hidden="false" customHeight="false" outlineLevel="0" collapsed="false">
      <c r="H1760" s="0" t="str">
        <f aca="false">IF(B1760="","",IF(COUNTIF(Campaigns!$A$7:$A$300,B1760)&gt;0,"✓",IF(N(C1760)=0,"– no spend","⚠ add to Campaigns tab")))</f>
        <v/>
      </c>
      <c r="I1760" s="83" t="str">
        <f aca="false">IF(C1760="","",C1760*IF(Settings!$B$25=Settings!$C$6,1,IF(Settings!$B$25="USD",1/INDEX(Settings!$B$29:$B$40,MONTH(A1760)),INDEX(Settings!$B$29:$B$40,MONTH(A1760)))))</f>
        <v/>
      </c>
    </row>
    <row r="1761" customFormat="false" ht="15" hidden="false" customHeight="false" outlineLevel="0" collapsed="false">
      <c r="H1761" s="0" t="str">
        <f aca="false">IF(B1761="","",IF(COUNTIF(Campaigns!$A$7:$A$300,B1761)&gt;0,"✓",IF(N(C1761)=0,"– no spend","⚠ add to Campaigns tab")))</f>
        <v/>
      </c>
      <c r="I1761" s="83" t="str">
        <f aca="false">IF(C1761="","",C1761*IF(Settings!$B$25=Settings!$C$6,1,IF(Settings!$B$25="USD",1/INDEX(Settings!$B$29:$B$40,MONTH(A1761)),INDEX(Settings!$B$29:$B$40,MONTH(A1761)))))</f>
        <v/>
      </c>
    </row>
    <row r="1762" customFormat="false" ht="15" hidden="false" customHeight="false" outlineLevel="0" collapsed="false">
      <c r="H1762" s="0" t="str">
        <f aca="false">IF(B1762="","",IF(COUNTIF(Campaigns!$A$7:$A$300,B1762)&gt;0,"✓",IF(N(C1762)=0,"– no spend","⚠ add to Campaigns tab")))</f>
        <v/>
      </c>
      <c r="I1762" s="83" t="str">
        <f aca="false">IF(C1762="","",C1762*IF(Settings!$B$25=Settings!$C$6,1,IF(Settings!$B$25="USD",1/INDEX(Settings!$B$29:$B$40,MONTH(A1762)),INDEX(Settings!$B$29:$B$40,MONTH(A1762)))))</f>
        <v/>
      </c>
    </row>
    <row r="1763" customFormat="false" ht="15" hidden="false" customHeight="false" outlineLevel="0" collapsed="false">
      <c r="H1763" s="0" t="str">
        <f aca="false">IF(B1763="","",IF(COUNTIF(Campaigns!$A$7:$A$300,B1763)&gt;0,"✓",IF(N(C1763)=0,"– no spend","⚠ add to Campaigns tab")))</f>
        <v/>
      </c>
      <c r="I1763" s="83" t="str">
        <f aca="false">IF(C1763="","",C1763*IF(Settings!$B$25=Settings!$C$6,1,IF(Settings!$B$25="USD",1/INDEX(Settings!$B$29:$B$40,MONTH(A1763)),INDEX(Settings!$B$29:$B$40,MONTH(A1763)))))</f>
        <v/>
      </c>
    </row>
    <row r="1764" customFormat="false" ht="15" hidden="false" customHeight="false" outlineLevel="0" collapsed="false">
      <c r="H1764" s="0" t="str">
        <f aca="false">IF(B1764="","",IF(COUNTIF(Campaigns!$A$7:$A$300,B1764)&gt;0,"✓",IF(N(C1764)=0,"– no spend","⚠ add to Campaigns tab")))</f>
        <v/>
      </c>
      <c r="I1764" s="83" t="str">
        <f aca="false">IF(C1764="","",C1764*IF(Settings!$B$25=Settings!$C$6,1,IF(Settings!$B$25="USD",1/INDEX(Settings!$B$29:$B$40,MONTH(A1764)),INDEX(Settings!$B$29:$B$40,MONTH(A1764)))))</f>
        <v/>
      </c>
    </row>
    <row r="1765" customFormat="false" ht="15" hidden="false" customHeight="false" outlineLevel="0" collapsed="false">
      <c r="H1765" s="0" t="str">
        <f aca="false">IF(B1765="","",IF(COUNTIF(Campaigns!$A$7:$A$300,B1765)&gt;0,"✓",IF(N(C1765)=0,"– no spend","⚠ add to Campaigns tab")))</f>
        <v/>
      </c>
      <c r="I1765" s="83" t="str">
        <f aca="false">IF(C1765="","",C1765*IF(Settings!$B$25=Settings!$C$6,1,IF(Settings!$B$25="USD",1/INDEX(Settings!$B$29:$B$40,MONTH(A1765)),INDEX(Settings!$B$29:$B$40,MONTH(A1765)))))</f>
        <v/>
      </c>
    </row>
    <row r="1766" customFormat="false" ht="15" hidden="false" customHeight="false" outlineLevel="0" collapsed="false">
      <c r="H1766" s="0" t="str">
        <f aca="false">IF(B1766="","",IF(COUNTIF(Campaigns!$A$7:$A$300,B1766)&gt;0,"✓",IF(N(C1766)=0,"– no spend","⚠ add to Campaigns tab")))</f>
        <v/>
      </c>
      <c r="I1766" s="83" t="str">
        <f aca="false">IF(C1766="","",C1766*IF(Settings!$B$25=Settings!$C$6,1,IF(Settings!$B$25="USD",1/INDEX(Settings!$B$29:$B$40,MONTH(A1766)),INDEX(Settings!$B$29:$B$40,MONTH(A1766)))))</f>
        <v/>
      </c>
    </row>
    <row r="1767" customFormat="false" ht="15" hidden="false" customHeight="false" outlineLevel="0" collapsed="false">
      <c r="H1767" s="0" t="str">
        <f aca="false">IF(B1767="","",IF(COUNTIF(Campaigns!$A$7:$A$300,B1767)&gt;0,"✓",IF(N(C1767)=0,"– no spend","⚠ add to Campaigns tab")))</f>
        <v/>
      </c>
      <c r="I1767" s="83" t="str">
        <f aca="false">IF(C1767="","",C1767*IF(Settings!$B$25=Settings!$C$6,1,IF(Settings!$B$25="USD",1/INDEX(Settings!$B$29:$B$40,MONTH(A1767)),INDEX(Settings!$B$29:$B$40,MONTH(A1767)))))</f>
        <v/>
      </c>
    </row>
    <row r="1768" customFormat="false" ht="15" hidden="false" customHeight="false" outlineLevel="0" collapsed="false">
      <c r="H1768" s="0" t="str">
        <f aca="false">IF(B1768="","",IF(COUNTIF(Campaigns!$A$7:$A$300,B1768)&gt;0,"✓",IF(N(C1768)=0,"– no spend","⚠ add to Campaigns tab")))</f>
        <v/>
      </c>
      <c r="I1768" s="83" t="str">
        <f aca="false">IF(C1768="","",C1768*IF(Settings!$B$25=Settings!$C$6,1,IF(Settings!$B$25="USD",1/INDEX(Settings!$B$29:$B$40,MONTH(A1768)),INDEX(Settings!$B$29:$B$40,MONTH(A1768)))))</f>
        <v/>
      </c>
    </row>
    <row r="1769" customFormat="false" ht="15" hidden="false" customHeight="false" outlineLevel="0" collapsed="false">
      <c r="H1769" s="0" t="str">
        <f aca="false">IF(B1769="","",IF(COUNTIF(Campaigns!$A$7:$A$300,B1769)&gt;0,"✓",IF(N(C1769)=0,"– no spend","⚠ add to Campaigns tab")))</f>
        <v/>
      </c>
      <c r="I1769" s="83" t="str">
        <f aca="false">IF(C1769="","",C1769*IF(Settings!$B$25=Settings!$C$6,1,IF(Settings!$B$25="USD",1/INDEX(Settings!$B$29:$B$40,MONTH(A1769)),INDEX(Settings!$B$29:$B$40,MONTH(A1769)))))</f>
        <v/>
      </c>
    </row>
    <row r="1770" customFormat="false" ht="15" hidden="false" customHeight="false" outlineLevel="0" collapsed="false">
      <c r="H1770" s="0" t="str">
        <f aca="false">IF(B1770="","",IF(COUNTIF(Campaigns!$A$7:$A$300,B1770)&gt;0,"✓",IF(N(C1770)=0,"– no spend","⚠ add to Campaigns tab")))</f>
        <v/>
      </c>
      <c r="I1770" s="83" t="str">
        <f aca="false">IF(C1770="","",C1770*IF(Settings!$B$25=Settings!$C$6,1,IF(Settings!$B$25="USD",1/INDEX(Settings!$B$29:$B$40,MONTH(A1770)),INDEX(Settings!$B$29:$B$40,MONTH(A1770)))))</f>
        <v/>
      </c>
    </row>
    <row r="1771" customFormat="false" ht="15" hidden="false" customHeight="false" outlineLevel="0" collapsed="false">
      <c r="H1771" s="0" t="str">
        <f aca="false">IF(B1771="","",IF(COUNTIF(Campaigns!$A$7:$A$300,B1771)&gt;0,"✓",IF(N(C1771)=0,"– no spend","⚠ add to Campaigns tab")))</f>
        <v/>
      </c>
      <c r="I1771" s="83" t="str">
        <f aca="false">IF(C1771="","",C1771*IF(Settings!$B$25=Settings!$C$6,1,IF(Settings!$B$25="USD",1/INDEX(Settings!$B$29:$B$40,MONTH(A1771)),INDEX(Settings!$B$29:$B$40,MONTH(A1771)))))</f>
        <v/>
      </c>
    </row>
    <row r="1772" customFormat="false" ht="15" hidden="false" customHeight="false" outlineLevel="0" collapsed="false">
      <c r="H1772" s="0" t="str">
        <f aca="false">IF(B1772="","",IF(COUNTIF(Campaigns!$A$7:$A$300,B1772)&gt;0,"✓",IF(N(C1772)=0,"– no spend","⚠ add to Campaigns tab")))</f>
        <v/>
      </c>
      <c r="I1772" s="83" t="str">
        <f aca="false">IF(C1772="","",C1772*IF(Settings!$B$25=Settings!$C$6,1,IF(Settings!$B$25="USD",1/INDEX(Settings!$B$29:$B$40,MONTH(A1772)),INDEX(Settings!$B$29:$B$40,MONTH(A1772)))))</f>
        <v/>
      </c>
    </row>
    <row r="1773" customFormat="false" ht="15" hidden="false" customHeight="false" outlineLevel="0" collapsed="false">
      <c r="H1773" s="0" t="str">
        <f aca="false">IF(B1773="","",IF(COUNTIF(Campaigns!$A$7:$A$300,B1773)&gt;0,"✓",IF(N(C1773)=0,"– no spend","⚠ add to Campaigns tab")))</f>
        <v/>
      </c>
      <c r="I1773" s="83" t="str">
        <f aca="false">IF(C1773="","",C1773*IF(Settings!$B$25=Settings!$C$6,1,IF(Settings!$B$25="USD",1/INDEX(Settings!$B$29:$B$40,MONTH(A1773)),INDEX(Settings!$B$29:$B$40,MONTH(A1773)))))</f>
        <v/>
      </c>
    </row>
    <row r="1774" customFormat="false" ht="15" hidden="false" customHeight="false" outlineLevel="0" collapsed="false">
      <c r="H1774" s="0" t="str">
        <f aca="false">IF(B1774="","",IF(COUNTIF(Campaigns!$A$7:$A$300,B1774)&gt;0,"✓",IF(N(C1774)=0,"– no spend","⚠ add to Campaigns tab")))</f>
        <v/>
      </c>
      <c r="I1774" s="83" t="str">
        <f aca="false">IF(C1774="","",C1774*IF(Settings!$B$25=Settings!$C$6,1,IF(Settings!$B$25="USD",1/INDEX(Settings!$B$29:$B$40,MONTH(A1774)),INDEX(Settings!$B$29:$B$40,MONTH(A1774)))))</f>
        <v/>
      </c>
    </row>
    <row r="1775" customFormat="false" ht="15" hidden="false" customHeight="false" outlineLevel="0" collapsed="false">
      <c r="H1775" s="0" t="str">
        <f aca="false">IF(B1775="","",IF(COUNTIF(Campaigns!$A$7:$A$300,B1775)&gt;0,"✓",IF(N(C1775)=0,"– no spend","⚠ add to Campaigns tab")))</f>
        <v/>
      </c>
      <c r="I1775" s="83" t="str">
        <f aca="false">IF(C1775="","",C1775*IF(Settings!$B$25=Settings!$C$6,1,IF(Settings!$B$25="USD",1/INDEX(Settings!$B$29:$B$40,MONTH(A1775)),INDEX(Settings!$B$29:$B$40,MONTH(A1775)))))</f>
        <v/>
      </c>
    </row>
    <row r="1776" customFormat="false" ht="15" hidden="false" customHeight="false" outlineLevel="0" collapsed="false">
      <c r="H1776" s="0" t="str">
        <f aca="false">IF(B1776="","",IF(COUNTIF(Campaigns!$A$7:$A$300,B1776)&gt;0,"✓",IF(N(C1776)=0,"– no spend","⚠ add to Campaigns tab")))</f>
        <v/>
      </c>
      <c r="I1776" s="83" t="str">
        <f aca="false">IF(C1776="","",C1776*IF(Settings!$B$25=Settings!$C$6,1,IF(Settings!$B$25="USD",1/INDEX(Settings!$B$29:$B$40,MONTH(A1776)),INDEX(Settings!$B$29:$B$40,MONTH(A1776)))))</f>
        <v/>
      </c>
    </row>
    <row r="1777" customFormat="false" ht="15" hidden="false" customHeight="false" outlineLevel="0" collapsed="false">
      <c r="H1777" s="0" t="str">
        <f aca="false">IF(B1777="","",IF(COUNTIF(Campaigns!$A$7:$A$300,B1777)&gt;0,"✓",IF(N(C1777)=0,"– no spend","⚠ add to Campaigns tab")))</f>
        <v/>
      </c>
      <c r="I1777" s="83" t="str">
        <f aca="false">IF(C1777="","",C1777*IF(Settings!$B$25=Settings!$C$6,1,IF(Settings!$B$25="USD",1/INDEX(Settings!$B$29:$B$40,MONTH(A1777)),INDEX(Settings!$B$29:$B$40,MONTH(A1777)))))</f>
        <v/>
      </c>
    </row>
    <row r="1778" customFormat="false" ht="15" hidden="false" customHeight="false" outlineLevel="0" collapsed="false">
      <c r="H1778" s="0" t="str">
        <f aca="false">IF(B1778="","",IF(COUNTIF(Campaigns!$A$7:$A$300,B1778)&gt;0,"✓",IF(N(C1778)=0,"– no spend","⚠ add to Campaigns tab")))</f>
        <v/>
      </c>
      <c r="I1778" s="83" t="str">
        <f aca="false">IF(C1778="","",C1778*IF(Settings!$B$25=Settings!$C$6,1,IF(Settings!$B$25="USD",1/INDEX(Settings!$B$29:$B$40,MONTH(A1778)),INDEX(Settings!$B$29:$B$40,MONTH(A1778)))))</f>
        <v/>
      </c>
    </row>
    <row r="1779" customFormat="false" ht="15" hidden="false" customHeight="false" outlineLevel="0" collapsed="false">
      <c r="H1779" s="0" t="str">
        <f aca="false">IF(B1779="","",IF(COUNTIF(Campaigns!$A$7:$A$300,B1779)&gt;0,"✓",IF(N(C1779)=0,"– no spend","⚠ add to Campaigns tab")))</f>
        <v/>
      </c>
      <c r="I1779" s="83" t="str">
        <f aca="false">IF(C1779="","",C1779*IF(Settings!$B$25=Settings!$C$6,1,IF(Settings!$B$25="USD",1/INDEX(Settings!$B$29:$B$40,MONTH(A1779)),INDEX(Settings!$B$29:$B$40,MONTH(A1779)))))</f>
        <v/>
      </c>
    </row>
    <row r="1780" customFormat="false" ht="15" hidden="false" customHeight="false" outlineLevel="0" collapsed="false">
      <c r="H1780" s="0" t="str">
        <f aca="false">IF(B1780="","",IF(COUNTIF(Campaigns!$A$7:$A$300,B1780)&gt;0,"✓",IF(N(C1780)=0,"– no spend","⚠ add to Campaigns tab")))</f>
        <v/>
      </c>
      <c r="I1780" s="83" t="str">
        <f aca="false">IF(C1780="","",C1780*IF(Settings!$B$25=Settings!$C$6,1,IF(Settings!$B$25="USD",1/INDEX(Settings!$B$29:$B$40,MONTH(A1780)),INDEX(Settings!$B$29:$B$40,MONTH(A1780)))))</f>
        <v/>
      </c>
    </row>
    <row r="1781" customFormat="false" ht="15" hidden="false" customHeight="false" outlineLevel="0" collapsed="false">
      <c r="H1781" s="0" t="str">
        <f aca="false">IF(B1781="","",IF(COUNTIF(Campaigns!$A$7:$A$300,B1781)&gt;0,"✓",IF(N(C1781)=0,"– no spend","⚠ add to Campaigns tab")))</f>
        <v/>
      </c>
      <c r="I1781" s="83" t="str">
        <f aca="false">IF(C1781="","",C1781*IF(Settings!$B$25=Settings!$C$6,1,IF(Settings!$B$25="USD",1/INDEX(Settings!$B$29:$B$40,MONTH(A1781)),INDEX(Settings!$B$29:$B$40,MONTH(A1781)))))</f>
        <v/>
      </c>
    </row>
    <row r="1782" customFormat="false" ht="15" hidden="false" customHeight="false" outlineLevel="0" collapsed="false">
      <c r="H1782" s="0" t="str">
        <f aca="false">IF(B1782="","",IF(COUNTIF(Campaigns!$A$7:$A$300,B1782)&gt;0,"✓",IF(N(C1782)=0,"– no spend","⚠ add to Campaigns tab")))</f>
        <v/>
      </c>
      <c r="I1782" s="83" t="str">
        <f aca="false">IF(C1782="","",C1782*IF(Settings!$B$25=Settings!$C$6,1,IF(Settings!$B$25="USD",1/INDEX(Settings!$B$29:$B$40,MONTH(A1782)),INDEX(Settings!$B$29:$B$40,MONTH(A1782)))))</f>
        <v/>
      </c>
    </row>
    <row r="1783" customFormat="false" ht="15" hidden="false" customHeight="false" outlineLevel="0" collapsed="false">
      <c r="H1783" s="0" t="str">
        <f aca="false">IF(B1783="","",IF(COUNTIF(Campaigns!$A$7:$A$300,B1783)&gt;0,"✓",IF(N(C1783)=0,"– no spend","⚠ add to Campaigns tab")))</f>
        <v/>
      </c>
      <c r="I1783" s="83" t="str">
        <f aca="false">IF(C1783="","",C1783*IF(Settings!$B$25=Settings!$C$6,1,IF(Settings!$B$25="USD",1/INDEX(Settings!$B$29:$B$40,MONTH(A1783)),INDEX(Settings!$B$29:$B$40,MONTH(A1783)))))</f>
        <v/>
      </c>
    </row>
    <row r="1784" customFormat="false" ht="15" hidden="false" customHeight="false" outlineLevel="0" collapsed="false">
      <c r="H1784" s="0" t="str">
        <f aca="false">IF(B1784="","",IF(COUNTIF(Campaigns!$A$7:$A$300,B1784)&gt;0,"✓",IF(N(C1784)=0,"– no spend","⚠ add to Campaigns tab")))</f>
        <v/>
      </c>
      <c r="I1784" s="83" t="str">
        <f aca="false">IF(C1784="","",C1784*IF(Settings!$B$25=Settings!$C$6,1,IF(Settings!$B$25="USD",1/INDEX(Settings!$B$29:$B$40,MONTH(A1784)),INDEX(Settings!$B$29:$B$40,MONTH(A1784)))))</f>
        <v/>
      </c>
    </row>
    <row r="1785" customFormat="false" ht="15" hidden="false" customHeight="false" outlineLevel="0" collapsed="false">
      <c r="H1785" s="0" t="str">
        <f aca="false">IF(B1785="","",IF(COUNTIF(Campaigns!$A$7:$A$300,B1785)&gt;0,"✓",IF(N(C1785)=0,"– no spend","⚠ add to Campaigns tab")))</f>
        <v/>
      </c>
      <c r="I1785" s="83" t="str">
        <f aca="false">IF(C1785="","",C1785*IF(Settings!$B$25=Settings!$C$6,1,IF(Settings!$B$25="USD",1/INDEX(Settings!$B$29:$B$40,MONTH(A1785)),INDEX(Settings!$B$29:$B$40,MONTH(A1785)))))</f>
        <v/>
      </c>
    </row>
    <row r="1786" customFormat="false" ht="15" hidden="false" customHeight="false" outlineLevel="0" collapsed="false">
      <c r="H1786" s="0" t="str">
        <f aca="false">IF(B1786="","",IF(COUNTIF(Campaigns!$A$7:$A$300,B1786)&gt;0,"✓",IF(N(C1786)=0,"– no spend","⚠ add to Campaigns tab")))</f>
        <v/>
      </c>
      <c r="I1786" s="83" t="str">
        <f aca="false">IF(C1786="","",C1786*IF(Settings!$B$25=Settings!$C$6,1,IF(Settings!$B$25="USD",1/INDEX(Settings!$B$29:$B$40,MONTH(A1786)),INDEX(Settings!$B$29:$B$40,MONTH(A1786)))))</f>
        <v/>
      </c>
    </row>
    <row r="1787" customFormat="false" ht="15" hidden="false" customHeight="false" outlineLevel="0" collapsed="false">
      <c r="H1787" s="0" t="str">
        <f aca="false">IF(B1787="","",IF(COUNTIF(Campaigns!$A$7:$A$300,B1787)&gt;0,"✓",IF(N(C1787)=0,"– no spend","⚠ add to Campaigns tab")))</f>
        <v/>
      </c>
      <c r="I1787" s="83" t="str">
        <f aca="false">IF(C1787="","",C1787*IF(Settings!$B$25=Settings!$C$6,1,IF(Settings!$B$25="USD",1/INDEX(Settings!$B$29:$B$40,MONTH(A1787)),INDEX(Settings!$B$29:$B$40,MONTH(A1787)))))</f>
        <v/>
      </c>
    </row>
    <row r="1788" customFormat="false" ht="15" hidden="false" customHeight="false" outlineLevel="0" collapsed="false">
      <c r="H1788" s="0" t="str">
        <f aca="false">IF(B1788="","",IF(COUNTIF(Campaigns!$A$7:$A$300,B1788)&gt;0,"✓",IF(N(C1788)=0,"– no spend","⚠ add to Campaigns tab")))</f>
        <v/>
      </c>
      <c r="I1788" s="83" t="str">
        <f aca="false">IF(C1788="","",C1788*IF(Settings!$B$25=Settings!$C$6,1,IF(Settings!$B$25="USD",1/INDEX(Settings!$B$29:$B$40,MONTH(A1788)),INDEX(Settings!$B$29:$B$40,MONTH(A1788)))))</f>
        <v/>
      </c>
    </row>
    <row r="1789" customFormat="false" ht="15" hidden="false" customHeight="false" outlineLevel="0" collapsed="false">
      <c r="H1789" s="0" t="str">
        <f aca="false">IF(B1789="","",IF(COUNTIF(Campaigns!$A$7:$A$300,B1789)&gt;0,"✓",IF(N(C1789)=0,"– no spend","⚠ add to Campaigns tab")))</f>
        <v/>
      </c>
      <c r="I1789" s="83" t="str">
        <f aca="false">IF(C1789="","",C1789*IF(Settings!$B$25=Settings!$C$6,1,IF(Settings!$B$25="USD",1/INDEX(Settings!$B$29:$B$40,MONTH(A1789)),INDEX(Settings!$B$29:$B$40,MONTH(A1789)))))</f>
        <v/>
      </c>
    </row>
    <row r="1790" customFormat="false" ht="15" hidden="false" customHeight="false" outlineLevel="0" collapsed="false">
      <c r="H1790" s="0" t="str">
        <f aca="false">IF(B1790="","",IF(COUNTIF(Campaigns!$A$7:$A$300,B1790)&gt;0,"✓",IF(N(C1790)=0,"– no spend","⚠ add to Campaigns tab")))</f>
        <v/>
      </c>
      <c r="I1790" s="83" t="str">
        <f aca="false">IF(C1790="","",C1790*IF(Settings!$B$25=Settings!$C$6,1,IF(Settings!$B$25="USD",1/INDEX(Settings!$B$29:$B$40,MONTH(A1790)),INDEX(Settings!$B$29:$B$40,MONTH(A1790)))))</f>
        <v/>
      </c>
    </row>
    <row r="1791" customFormat="false" ht="15" hidden="false" customHeight="false" outlineLevel="0" collapsed="false">
      <c r="H1791" s="0" t="str">
        <f aca="false">IF(B1791="","",IF(COUNTIF(Campaigns!$A$7:$A$300,B1791)&gt;0,"✓",IF(N(C1791)=0,"– no spend","⚠ add to Campaigns tab")))</f>
        <v/>
      </c>
      <c r="I1791" s="83" t="str">
        <f aca="false">IF(C1791="","",C1791*IF(Settings!$B$25=Settings!$C$6,1,IF(Settings!$B$25="USD",1/INDEX(Settings!$B$29:$B$40,MONTH(A1791)),INDEX(Settings!$B$29:$B$40,MONTH(A1791)))))</f>
        <v/>
      </c>
    </row>
    <row r="1792" customFormat="false" ht="15" hidden="false" customHeight="false" outlineLevel="0" collapsed="false">
      <c r="H1792" s="0" t="str">
        <f aca="false">IF(B1792="","",IF(COUNTIF(Campaigns!$A$7:$A$300,B1792)&gt;0,"✓",IF(N(C1792)=0,"– no spend","⚠ add to Campaigns tab")))</f>
        <v/>
      </c>
      <c r="I1792" s="83" t="str">
        <f aca="false">IF(C1792="","",C1792*IF(Settings!$B$25=Settings!$C$6,1,IF(Settings!$B$25="USD",1/INDEX(Settings!$B$29:$B$40,MONTH(A1792)),INDEX(Settings!$B$29:$B$40,MONTH(A1792)))))</f>
        <v/>
      </c>
    </row>
    <row r="1793" customFormat="false" ht="15" hidden="false" customHeight="false" outlineLevel="0" collapsed="false">
      <c r="H1793" s="0" t="str">
        <f aca="false">IF(B1793="","",IF(COUNTIF(Campaigns!$A$7:$A$300,B1793)&gt;0,"✓",IF(N(C1793)=0,"– no spend","⚠ add to Campaigns tab")))</f>
        <v/>
      </c>
      <c r="I1793" s="83" t="str">
        <f aca="false">IF(C1793="","",C1793*IF(Settings!$B$25=Settings!$C$6,1,IF(Settings!$B$25="USD",1/INDEX(Settings!$B$29:$B$40,MONTH(A1793)),INDEX(Settings!$B$29:$B$40,MONTH(A1793)))))</f>
        <v/>
      </c>
    </row>
    <row r="1794" customFormat="false" ht="15" hidden="false" customHeight="false" outlineLevel="0" collapsed="false">
      <c r="H1794" s="0" t="str">
        <f aca="false">IF(B1794="","",IF(COUNTIF(Campaigns!$A$7:$A$300,B1794)&gt;0,"✓",IF(N(C1794)=0,"– no spend","⚠ add to Campaigns tab")))</f>
        <v/>
      </c>
      <c r="I1794" s="83" t="str">
        <f aca="false">IF(C1794="","",C1794*IF(Settings!$B$25=Settings!$C$6,1,IF(Settings!$B$25="USD",1/INDEX(Settings!$B$29:$B$40,MONTH(A1794)),INDEX(Settings!$B$29:$B$40,MONTH(A1794)))))</f>
        <v/>
      </c>
    </row>
    <row r="1795" customFormat="false" ht="15" hidden="false" customHeight="false" outlineLevel="0" collapsed="false">
      <c r="H1795" s="0" t="str">
        <f aca="false">IF(B1795="","",IF(COUNTIF(Campaigns!$A$7:$A$300,B1795)&gt;0,"✓",IF(N(C1795)=0,"– no spend","⚠ add to Campaigns tab")))</f>
        <v/>
      </c>
      <c r="I1795" s="83" t="str">
        <f aca="false">IF(C1795="","",C1795*IF(Settings!$B$25=Settings!$C$6,1,IF(Settings!$B$25="USD",1/INDEX(Settings!$B$29:$B$40,MONTH(A1795)),INDEX(Settings!$B$29:$B$40,MONTH(A1795)))))</f>
        <v/>
      </c>
    </row>
    <row r="1796" customFormat="false" ht="15" hidden="false" customHeight="false" outlineLevel="0" collapsed="false">
      <c r="H1796" s="0" t="str">
        <f aca="false">IF(B1796="","",IF(COUNTIF(Campaigns!$A$7:$A$300,B1796)&gt;0,"✓",IF(N(C1796)=0,"– no spend","⚠ add to Campaigns tab")))</f>
        <v/>
      </c>
      <c r="I1796" s="83" t="str">
        <f aca="false">IF(C1796="","",C1796*IF(Settings!$B$25=Settings!$C$6,1,IF(Settings!$B$25="USD",1/INDEX(Settings!$B$29:$B$40,MONTH(A1796)),INDEX(Settings!$B$29:$B$40,MONTH(A1796)))))</f>
        <v/>
      </c>
    </row>
    <row r="1797" customFormat="false" ht="15" hidden="false" customHeight="false" outlineLevel="0" collapsed="false">
      <c r="H1797" s="0" t="str">
        <f aca="false">IF(B1797="","",IF(COUNTIF(Campaigns!$A$7:$A$300,B1797)&gt;0,"✓",IF(N(C1797)=0,"– no spend","⚠ add to Campaigns tab")))</f>
        <v/>
      </c>
      <c r="I1797" s="83" t="str">
        <f aca="false">IF(C1797="","",C1797*IF(Settings!$B$25=Settings!$C$6,1,IF(Settings!$B$25="USD",1/INDEX(Settings!$B$29:$B$40,MONTH(A1797)),INDEX(Settings!$B$29:$B$40,MONTH(A1797)))))</f>
        <v/>
      </c>
    </row>
    <row r="1798" customFormat="false" ht="15" hidden="false" customHeight="false" outlineLevel="0" collapsed="false">
      <c r="H1798" s="0" t="str">
        <f aca="false">IF(B1798="","",IF(COUNTIF(Campaigns!$A$7:$A$300,B1798)&gt;0,"✓",IF(N(C1798)=0,"– no spend","⚠ add to Campaigns tab")))</f>
        <v/>
      </c>
      <c r="I1798" s="83" t="str">
        <f aca="false">IF(C1798="","",C1798*IF(Settings!$B$25=Settings!$C$6,1,IF(Settings!$B$25="USD",1/INDEX(Settings!$B$29:$B$40,MONTH(A1798)),INDEX(Settings!$B$29:$B$40,MONTH(A1798)))))</f>
        <v/>
      </c>
    </row>
    <row r="1799" customFormat="false" ht="15" hidden="false" customHeight="false" outlineLevel="0" collapsed="false">
      <c r="H1799" s="0" t="str">
        <f aca="false">IF(B1799="","",IF(COUNTIF(Campaigns!$A$7:$A$300,B1799)&gt;0,"✓",IF(N(C1799)=0,"– no spend","⚠ add to Campaigns tab")))</f>
        <v/>
      </c>
      <c r="I1799" s="83" t="str">
        <f aca="false">IF(C1799="","",C1799*IF(Settings!$B$25=Settings!$C$6,1,IF(Settings!$B$25="USD",1/INDEX(Settings!$B$29:$B$40,MONTH(A1799)),INDEX(Settings!$B$29:$B$40,MONTH(A1799)))))</f>
        <v/>
      </c>
    </row>
    <row r="1800" customFormat="false" ht="15" hidden="false" customHeight="false" outlineLevel="0" collapsed="false">
      <c r="H1800" s="0" t="str">
        <f aca="false">IF(B1800="","",IF(COUNTIF(Campaigns!$A$7:$A$300,B1800)&gt;0,"✓",IF(N(C1800)=0,"– no spend","⚠ add to Campaigns tab")))</f>
        <v/>
      </c>
      <c r="I1800" s="83" t="str">
        <f aca="false">IF(C1800="","",C1800*IF(Settings!$B$25=Settings!$C$6,1,IF(Settings!$B$25="USD",1/INDEX(Settings!$B$29:$B$40,MONTH(A1800)),INDEX(Settings!$B$29:$B$40,MONTH(A1800)))))</f>
        <v/>
      </c>
    </row>
    <row r="1801" customFormat="false" ht="15" hidden="false" customHeight="false" outlineLevel="0" collapsed="false">
      <c r="H1801" s="0" t="str">
        <f aca="false">IF(B1801="","",IF(COUNTIF(Campaigns!$A$7:$A$300,B1801)&gt;0,"✓",IF(N(C1801)=0,"– no spend","⚠ add to Campaigns tab")))</f>
        <v/>
      </c>
      <c r="I1801" s="83" t="str">
        <f aca="false">IF(C1801="","",C1801*IF(Settings!$B$25=Settings!$C$6,1,IF(Settings!$B$25="USD",1/INDEX(Settings!$B$29:$B$40,MONTH(A1801)),INDEX(Settings!$B$29:$B$40,MONTH(A1801)))))</f>
        <v/>
      </c>
    </row>
    <row r="1802" customFormat="false" ht="15" hidden="false" customHeight="false" outlineLevel="0" collapsed="false">
      <c r="H1802" s="0" t="str">
        <f aca="false">IF(B1802="","",IF(COUNTIF(Campaigns!$A$7:$A$300,B1802)&gt;0,"✓",IF(N(C1802)=0,"– no spend","⚠ add to Campaigns tab")))</f>
        <v/>
      </c>
      <c r="I1802" s="83" t="str">
        <f aca="false">IF(C1802="","",C1802*IF(Settings!$B$25=Settings!$C$6,1,IF(Settings!$B$25="USD",1/INDEX(Settings!$B$29:$B$40,MONTH(A1802)),INDEX(Settings!$B$29:$B$40,MONTH(A1802)))))</f>
        <v/>
      </c>
    </row>
    <row r="1803" customFormat="false" ht="15" hidden="false" customHeight="false" outlineLevel="0" collapsed="false">
      <c r="H1803" s="0" t="str">
        <f aca="false">IF(B1803="","",IF(COUNTIF(Campaigns!$A$7:$A$300,B1803)&gt;0,"✓",IF(N(C1803)=0,"– no spend","⚠ add to Campaigns tab")))</f>
        <v/>
      </c>
      <c r="I1803" s="83" t="str">
        <f aca="false">IF(C1803="","",C1803*IF(Settings!$B$25=Settings!$C$6,1,IF(Settings!$B$25="USD",1/INDEX(Settings!$B$29:$B$40,MONTH(A1803)),INDEX(Settings!$B$29:$B$40,MONTH(A1803)))))</f>
        <v/>
      </c>
    </row>
    <row r="1804" customFormat="false" ht="15" hidden="false" customHeight="false" outlineLevel="0" collapsed="false">
      <c r="H1804" s="0" t="str">
        <f aca="false">IF(B1804="","",IF(COUNTIF(Campaigns!$A$7:$A$300,B1804)&gt;0,"✓",IF(N(C1804)=0,"– no spend","⚠ add to Campaigns tab")))</f>
        <v/>
      </c>
      <c r="I1804" s="83" t="str">
        <f aca="false">IF(C1804="","",C1804*IF(Settings!$B$25=Settings!$C$6,1,IF(Settings!$B$25="USD",1/INDEX(Settings!$B$29:$B$40,MONTH(A1804)),INDEX(Settings!$B$29:$B$40,MONTH(A1804)))))</f>
        <v/>
      </c>
    </row>
    <row r="1805" customFormat="false" ht="15" hidden="false" customHeight="false" outlineLevel="0" collapsed="false">
      <c r="H1805" s="0" t="str">
        <f aca="false">IF(B1805="","",IF(COUNTIF(Campaigns!$A$7:$A$300,B1805)&gt;0,"✓",IF(N(C1805)=0,"– no spend","⚠ add to Campaigns tab")))</f>
        <v/>
      </c>
      <c r="I1805" s="83" t="str">
        <f aca="false">IF(C1805="","",C1805*IF(Settings!$B$25=Settings!$C$6,1,IF(Settings!$B$25="USD",1/INDEX(Settings!$B$29:$B$40,MONTH(A1805)),INDEX(Settings!$B$29:$B$40,MONTH(A1805)))))</f>
        <v/>
      </c>
    </row>
    <row r="1806" customFormat="false" ht="15" hidden="false" customHeight="false" outlineLevel="0" collapsed="false">
      <c r="H1806" s="0" t="str">
        <f aca="false">IF(B1806="","",IF(COUNTIF(Campaigns!$A$7:$A$300,B1806)&gt;0,"✓",IF(N(C1806)=0,"– no spend","⚠ add to Campaigns tab")))</f>
        <v/>
      </c>
      <c r="I1806" s="83" t="str">
        <f aca="false">IF(C1806="","",C1806*IF(Settings!$B$25=Settings!$C$6,1,IF(Settings!$B$25="USD",1/INDEX(Settings!$B$29:$B$40,MONTH(A1806)),INDEX(Settings!$B$29:$B$40,MONTH(A1806)))))</f>
        <v/>
      </c>
    </row>
    <row r="1807" customFormat="false" ht="15" hidden="false" customHeight="false" outlineLevel="0" collapsed="false">
      <c r="H1807" s="0" t="str">
        <f aca="false">IF(B1807="","",IF(COUNTIF(Campaigns!$A$7:$A$300,B1807)&gt;0,"✓",IF(N(C1807)=0,"– no spend","⚠ add to Campaigns tab")))</f>
        <v/>
      </c>
      <c r="I1807" s="83" t="str">
        <f aca="false">IF(C1807="","",C1807*IF(Settings!$B$25=Settings!$C$6,1,IF(Settings!$B$25="USD",1/INDEX(Settings!$B$29:$B$40,MONTH(A1807)),INDEX(Settings!$B$29:$B$40,MONTH(A1807)))))</f>
        <v/>
      </c>
    </row>
    <row r="1808" customFormat="false" ht="15" hidden="false" customHeight="false" outlineLevel="0" collapsed="false">
      <c r="H1808" s="0" t="str">
        <f aca="false">IF(B1808="","",IF(COUNTIF(Campaigns!$A$7:$A$300,B1808)&gt;0,"✓",IF(N(C1808)=0,"– no spend","⚠ add to Campaigns tab")))</f>
        <v/>
      </c>
      <c r="I1808" s="83" t="str">
        <f aca="false">IF(C1808="","",C1808*IF(Settings!$B$25=Settings!$C$6,1,IF(Settings!$B$25="USD",1/INDEX(Settings!$B$29:$B$40,MONTH(A1808)),INDEX(Settings!$B$29:$B$40,MONTH(A1808)))))</f>
        <v/>
      </c>
    </row>
    <row r="1809" customFormat="false" ht="15" hidden="false" customHeight="false" outlineLevel="0" collapsed="false">
      <c r="H1809" s="0" t="str">
        <f aca="false">IF(B1809="","",IF(COUNTIF(Campaigns!$A$7:$A$300,B1809)&gt;0,"✓",IF(N(C1809)=0,"– no spend","⚠ add to Campaigns tab")))</f>
        <v/>
      </c>
      <c r="I1809" s="83" t="str">
        <f aca="false">IF(C1809="","",C1809*IF(Settings!$B$25=Settings!$C$6,1,IF(Settings!$B$25="USD",1/INDEX(Settings!$B$29:$B$40,MONTH(A1809)),INDEX(Settings!$B$29:$B$40,MONTH(A1809)))))</f>
        <v/>
      </c>
    </row>
    <row r="1810" customFormat="false" ht="15" hidden="false" customHeight="false" outlineLevel="0" collapsed="false">
      <c r="H1810" s="0" t="str">
        <f aca="false">IF(B1810="","",IF(COUNTIF(Campaigns!$A$7:$A$300,B1810)&gt;0,"✓",IF(N(C1810)=0,"– no spend","⚠ add to Campaigns tab")))</f>
        <v/>
      </c>
      <c r="I1810" s="83" t="str">
        <f aca="false">IF(C1810="","",C1810*IF(Settings!$B$25=Settings!$C$6,1,IF(Settings!$B$25="USD",1/INDEX(Settings!$B$29:$B$40,MONTH(A1810)),INDEX(Settings!$B$29:$B$40,MONTH(A1810)))))</f>
        <v/>
      </c>
    </row>
    <row r="1811" customFormat="false" ht="15" hidden="false" customHeight="false" outlineLevel="0" collapsed="false">
      <c r="H1811" s="0" t="str">
        <f aca="false">IF(B1811="","",IF(COUNTIF(Campaigns!$A$7:$A$300,B1811)&gt;0,"✓",IF(N(C1811)=0,"– no spend","⚠ add to Campaigns tab")))</f>
        <v/>
      </c>
      <c r="I1811" s="83" t="str">
        <f aca="false">IF(C1811="","",C1811*IF(Settings!$B$25=Settings!$C$6,1,IF(Settings!$B$25="USD",1/INDEX(Settings!$B$29:$B$40,MONTH(A1811)),INDEX(Settings!$B$29:$B$40,MONTH(A1811)))))</f>
        <v/>
      </c>
    </row>
    <row r="1812" customFormat="false" ht="15" hidden="false" customHeight="false" outlineLevel="0" collapsed="false">
      <c r="H1812" s="0" t="str">
        <f aca="false">IF(B1812="","",IF(COUNTIF(Campaigns!$A$7:$A$300,B1812)&gt;0,"✓",IF(N(C1812)=0,"– no spend","⚠ add to Campaigns tab")))</f>
        <v/>
      </c>
      <c r="I1812" s="83" t="str">
        <f aca="false">IF(C1812="","",C1812*IF(Settings!$B$25=Settings!$C$6,1,IF(Settings!$B$25="USD",1/INDEX(Settings!$B$29:$B$40,MONTH(A1812)),INDEX(Settings!$B$29:$B$40,MONTH(A1812)))))</f>
        <v/>
      </c>
    </row>
    <row r="1813" customFormat="false" ht="15" hidden="false" customHeight="false" outlineLevel="0" collapsed="false">
      <c r="H1813" s="0" t="str">
        <f aca="false">IF(B1813="","",IF(COUNTIF(Campaigns!$A$7:$A$300,B1813)&gt;0,"✓",IF(N(C1813)=0,"– no spend","⚠ add to Campaigns tab")))</f>
        <v/>
      </c>
      <c r="I1813" s="83" t="str">
        <f aca="false">IF(C1813="","",C1813*IF(Settings!$B$25=Settings!$C$6,1,IF(Settings!$B$25="USD",1/INDEX(Settings!$B$29:$B$40,MONTH(A1813)),INDEX(Settings!$B$29:$B$40,MONTH(A1813)))))</f>
        <v/>
      </c>
    </row>
    <row r="1814" customFormat="false" ht="15" hidden="false" customHeight="false" outlineLevel="0" collapsed="false">
      <c r="H1814" s="0" t="str">
        <f aca="false">IF(B1814="","",IF(COUNTIF(Campaigns!$A$7:$A$300,B1814)&gt;0,"✓",IF(N(C1814)=0,"– no spend","⚠ add to Campaigns tab")))</f>
        <v/>
      </c>
      <c r="I1814" s="83" t="str">
        <f aca="false">IF(C1814="","",C1814*IF(Settings!$B$25=Settings!$C$6,1,IF(Settings!$B$25="USD",1/INDEX(Settings!$B$29:$B$40,MONTH(A1814)),INDEX(Settings!$B$29:$B$40,MONTH(A1814)))))</f>
        <v/>
      </c>
    </row>
    <row r="1815" customFormat="false" ht="15" hidden="false" customHeight="false" outlineLevel="0" collapsed="false">
      <c r="H1815" s="0" t="str">
        <f aca="false">IF(B1815="","",IF(COUNTIF(Campaigns!$A$7:$A$300,B1815)&gt;0,"✓",IF(N(C1815)=0,"– no spend","⚠ add to Campaigns tab")))</f>
        <v/>
      </c>
      <c r="I1815" s="83" t="str">
        <f aca="false">IF(C1815="","",C1815*IF(Settings!$B$25=Settings!$C$6,1,IF(Settings!$B$25="USD",1/INDEX(Settings!$B$29:$B$40,MONTH(A1815)),INDEX(Settings!$B$29:$B$40,MONTH(A1815)))))</f>
        <v/>
      </c>
    </row>
    <row r="1816" customFormat="false" ht="15" hidden="false" customHeight="false" outlineLevel="0" collapsed="false">
      <c r="H1816" s="0" t="str">
        <f aca="false">IF(B1816="","",IF(COUNTIF(Campaigns!$A$7:$A$300,B1816)&gt;0,"✓",IF(N(C1816)=0,"– no spend","⚠ add to Campaigns tab")))</f>
        <v/>
      </c>
      <c r="I1816" s="83" t="str">
        <f aca="false">IF(C1816="","",C1816*IF(Settings!$B$25=Settings!$C$6,1,IF(Settings!$B$25="USD",1/INDEX(Settings!$B$29:$B$40,MONTH(A1816)),INDEX(Settings!$B$29:$B$40,MONTH(A1816)))))</f>
        <v/>
      </c>
    </row>
    <row r="1817" customFormat="false" ht="15" hidden="false" customHeight="false" outlineLevel="0" collapsed="false">
      <c r="H1817" s="0" t="str">
        <f aca="false">IF(B1817="","",IF(COUNTIF(Campaigns!$A$7:$A$300,B1817)&gt;0,"✓",IF(N(C1817)=0,"– no spend","⚠ add to Campaigns tab")))</f>
        <v/>
      </c>
      <c r="I1817" s="83" t="str">
        <f aca="false">IF(C1817="","",C1817*IF(Settings!$B$25=Settings!$C$6,1,IF(Settings!$B$25="USD",1/INDEX(Settings!$B$29:$B$40,MONTH(A1817)),INDEX(Settings!$B$29:$B$40,MONTH(A1817)))))</f>
        <v/>
      </c>
    </row>
    <row r="1818" customFormat="false" ht="15" hidden="false" customHeight="false" outlineLevel="0" collapsed="false">
      <c r="H1818" s="0" t="str">
        <f aca="false">IF(B1818="","",IF(COUNTIF(Campaigns!$A$7:$A$300,B1818)&gt;0,"✓",IF(N(C1818)=0,"– no spend","⚠ add to Campaigns tab")))</f>
        <v/>
      </c>
      <c r="I1818" s="83" t="str">
        <f aca="false">IF(C1818="","",C1818*IF(Settings!$B$25=Settings!$C$6,1,IF(Settings!$B$25="USD",1/INDEX(Settings!$B$29:$B$40,MONTH(A1818)),INDEX(Settings!$B$29:$B$40,MONTH(A1818)))))</f>
        <v/>
      </c>
    </row>
    <row r="1819" customFormat="false" ht="15" hidden="false" customHeight="false" outlineLevel="0" collapsed="false">
      <c r="H1819" s="0" t="str">
        <f aca="false">IF(B1819="","",IF(COUNTIF(Campaigns!$A$7:$A$300,B1819)&gt;0,"✓",IF(N(C1819)=0,"– no spend","⚠ add to Campaigns tab")))</f>
        <v/>
      </c>
      <c r="I1819" s="83" t="str">
        <f aca="false">IF(C1819="","",C1819*IF(Settings!$B$25=Settings!$C$6,1,IF(Settings!$B$25="USD",1/INDEX(Settings!$B$29:$B$40,MONTH(A1819)),INDEX(Settings!$B$29:$B$40,MONTH(A1819)))))</f>
        <v/>
      </c>
    </row>
    <row r="1820" customFormat="false" ht="15" hidden="false" customHeight="false" outlineLevel="0" collapsed="false">
      <c r="H1820" s="0" t="str">
        <f aca="false">IF(B1820="","",IF(COUNTIF(Campaigns!$A$7:$A$300,B1820)&gt;0,"✓",IF(N(C1820)=0,"– no spend","⚠ add to Campaigns tab")))</f>
        <v/>
      </c>
      <c r="I1820" s="83" t="str">
        <f aca="false">IF(C1820="","",C1820*IF(Settings!$B$25=Settings!$C$6,1,IF(Settings!$B$25="USD",1/INDEX(Settings!$B$29:$B$40,MONTH(A1820)),INDEX(Settings!$B$29:$B$40,MONTH(A1820)))))</f>
        <v/>
      </c>
    </row>
    <row r="1821" customFormat="false" ht="15" hidden="false" customHeight="false" outlineLevel="0" collapsed="false">
      <c r="H1821" s="0" t="str">
        <f aca="false">IF(B1821="","",IF(COUNTIF(Campaigns!$A$7:$A$300,B1821)&gt;0,"✓",IF(N(C1821)=0,"– no spend","⚠ add to Campaigns tab")))</f>
        <v/>
      </c>
      <c r="I1821" s="83" t="str">
        <f aca="false">IF(C1821="","",C1821*IF(Settings!$B$25=Settings!$C$6,1,IF(Settings!$B$25="USD",1/INDEX(Settings!$B$29:$B$40,MONTH(A1821)),INDEX(Settings!$B$29:$B$40,MONTH(A1821)))))</f>
        <v/>
      </c>
    </row>
    <row r="1822" customFormat="false" ht="15" hidden="false" customHeight="false" outlineLevel="0" collapsed="false">
      <c r="H1822" s="0" t="str">
        <f aca="false">IF(B1822="","",IF(COUNTIF(Campaigns!$A$7:$A$300,B1822)&gt;0,"✓",IF(N(C1822)=0,"– no spend","⚠ add to Campaigns tab")))</f>
        <v/>
      </c>
      <c r="I1822" s="83" t="str">
        <f aca="false">IF(C1822="","",C1822*IF(Settings!$B$25=Settings!$C$6,1,IF(Settings!$B$25="USD",1/INDEX(Settings!$B$29:$B$40,MONTH(A1822)),INDEX(Settings!$B$29:$B$40,MONTH(A1822)))))</f>
        <v/>
      </c>
    </row>
    <row r="1823" customFormat="false" ht="15" hidden="false" customHeight="false" outlineLevel="0" collapsed="false">
      <c r="H1823" s="0" t="str">
        <f aca="false">IF(B1823="","",IF(COUNTIF(Campaigns!$A$7:$A$300,B1823)&gt;0,"✓",IF(N(C1823)=0,"– no spend","⚠ add to Campaigns tab")))</f>
        <v/>
      </c>
      <c r="I1823" s="83" t="str">
        <f aca="false">IF(C1823="","",C1823*IF(Settings!$B$25=Settings!$C$6,1,IF(Settings!$B$25="USD",1/INDEX(Settings!$B$29:$B$40,MONTH(A1823)),INDEX(Settings!$B$29:$B$40,MONTH(A1823)))))</f>
        <v/>
      </c>
    </row>
    <row r="1824" customFormat="false" ht="15" hidden="false" customHeight="false" outlineLevel="0" collapsed="false">
      <c r="H1824" s="0" t="str">
        <f aca="false">IF(B1824="","",IF(COUNTIF(Campaigns!$A$7:$A$300,B1824)&gt;0,"✓",IF(N(C1824)=0,"– no spend","⚠ add to Campaigns tab")))</f>
        <v/>
      </c>
      <c r="I1824" s="83" t="str">
        <f aca="false">IF(C1824="","",C1824*IF(Settings!$B$25=Settings!$C$6,1,IF(Settings!$B$25="USD",1/INDEX(Settings!$B$29:$B$40,MONTH(A1824)),INDEX(Settings!$B$29:$B$40,MONTH(A1824)))))</f>
        <v/>
      </c>
    </row>
    <row r="1825" customFormat="false" ht="15" hidden="false" customHeight="false" outlineLevel="0" collapsed="false">
      <c r="H1825" s="0" t="str">
        <f aca="false">IF(B1825="","",IF(COUNTIF(Campaigns!$A$7:$A$300,B1825)&gt;0,"✓",IF(N(C1825)=0,"– no spend","⚠ add to Campaigns tab")))</f>
        <v/>
      </c>
      <c r="I1825" s="83" t="str">
        <f aca="false">IF(C1825="","",C1825*IF(Settings!$B$25=Settings!$C$6,1,IF(Settings!$B$25="USD",1/INDEX(Settings!$B$29:$B$40,MONTH(A1825)),INDEX(Settings!$B$29:$B$40,MONTH(A1825)))))</f>
        <v/>
      </c>
    </row>
    <row r="1826" customFormat="false" ht="15" hidden="false" customHeight="false" outlineLevel="0" collapsed="false">
      <c r="H1826" s="0" t="str">
        <f aca="false">IF(B1826="","",IF(COUNTIF(Campaigns!$A$7:$A$300,B1826)&gt;0,"✓",IF(N(C1826)=0,"– no spend","⚠ add to Campaigns tab")))</f>
        <v/>
      </c>
      <c r="I1826" s="83" t="str">
        <f aca="false">IF(C1826="","",C1826*IF(Settings!$B$25=Settings!$C$6,1,IF(Settings!$B$25="USD",1/INDEX(Settings!$B$29:$B$40,MONTH(A1826)),INDEX(Settings!$B$29:$B$40,MONTH(A1826)))))</f>
        <v/>
      </c>
    </row>
    <row r="1827" customFormat="false" ht="15" hidden="false" customHeight="false" outlineLevel="0" collapsed="false">
      <c r="H1827" s="0" t="str">
        <f aca="false">IF(B1827="","",IF(COUNTIF(Campaigns!$A$7:$A$300,B1827)&gt;0,"✓",IF(N(C1827)=0,"– no spend","⚠ add to Campaigns tab")))</f>
        <v/>
      </c>
      <c r="I1827" s="83" t="str">
        <f aca="false">IF(C1827="","",C1827*IF(Settings!$B$25=Settings!$C$6,1,IF(Settings!$B$25="USD",1/INDEX(Settings!$B$29:$B$40,MONTH(A1827)),INDEX(Settings!$B$29:$B$40,MONTH(A1827)))))</f>
        <v/>
      </c>
    </row>
    <row r="1828" customFormat="false" ht="15" hidden="false" customHeight="false" outlineLevel="0" collapsed="false">
      <c r="H1828" s="0" t="str">
        <f aca="false">IF(B1828="","",IF(COUNTIF(Campaigns!$A$7:$A$300,B1828)&gt;0,"✓",IF(N(C1828)=0,"– no spend","⚠ add to Campaigns tab")))</f>
        <v/>
      </c>
      <c r="I1828" s="83" t="str">
        <f aca="false">IF(C1828="","",C1828*IF(Settings!$B$25=Settings!$C$6,1,IF(Settings!$B$25="USD",1/INDEX(Settings!$B$29:$B$40,MONTH(A1828)),INDEX(Settings!$B$29:$B$40,MONTH(A1828)))))</f>
        <v/>
      </c>
    </row>
    <row r="1829" customFormat="false" ht="15" hidden="false" customHeight="false" outlineLevel="0" collapsed="false">
      <c r="H1829" s="0" t="str">
        <f aca="false">IF(B1829="","",IF(COUNTIF(Campaigns!$A$7:$A$300,B1829)&gt;0,"✓",IF(N(C1829)=0,"– no spend","⚠ add to Campaigns tab")))</f>
        <v/>
      </c>
      <c r="I1829" s="83" t="str">
        <f aca="false">IF(C1829="","",C1829*IF(Settings!$B$25=Settings!$C$6,1,IF(Settings!$B$25="USD",1/INDEX(Settings!$B$29:$B$40,MONTH(A1829)),INDEX(Settings!$B$29:$B$40,MONTH(A1829)))))</f>
        <v/>
      </c>
    </row>
    <row r="1830" customFormat="false" ht="15" hidden="false" customHeight="false" outlineLevel="0" collapsed="false">
      <c r="H1830" s="0" t="str">
        <f aca="false">IF(B1830="","",IF(COUNTIF(Campaigns!$A$7:$A$300,B1830)&gt;0,"✓",IF(N(C1830)=0,"– no spend","⚠ add to Campaigns tab")))</f>
        <v/>
      </c>
      <c r="I1830" s="83" t="str">
        <f aca="false">IF(C1830="","",C1830*IF(Settings!$B$25=Settings!$C$6,1,IF(Settings!$B$25="USD",1/INDEX(Settings!$B$29:$B$40,MONTH(A1830)),INDEX(Settings!$B$29:$B$40,MONTH(A1830)))))</f>
        <v/>
      </c>
    </row>
    <row r="1831" customFormat="false" ht="15" hidden="false" customHeight="false" outlineLevel="0" collapsed="false">
      <c r="H1831" s="0" t="str">
        <f aca="false">IF(B1831="","",IF(COUNTIF(Campaigns!$A$7:$A$300,B1831)&gt;0,"✓",IF(N(C1831)=0,"– no spend","⚠ add to Campaigns tab")))</f>
        <v/>
      </c>
      <c r="I1831" s="83" t="str">
        <f aca="false">IF(C1831="","",C1831*IF(Settings!$B$25=Settings!$C$6,1,IF(Settings!$B$25="USD",1/INDEX(Settings!$B$29:$B$40,MONTH(A1831)),INDEX(Settings!$B$29:$B$40,MONTH(A1831)))))</f>
        <v/>
      </c>
    </row>
    <row r="1832" customFormat="false" ht="15" hidden="false" customHeight="false" outlineLevel="0" collapsed="false">
      <c r="H1832" s="0" t="str">
        <f aca="false">IF(B1832="","",IF(COUNTIF(Campaigns!$A$7:$A$300,B1832)&gt;0,"✓",IF(N(C1832)=0,"– no spend","⚠ add to Campaigns tab")))</f>
        <v/>
      </c>
      <c r="I1832" s="83" t="str">
        <f aca="false">IF(C1832="","",C1832*IF(Settings!$B$25=Settings!$C$6,1,IF(Settings!$B$25="USD",1/INDEX(Settings!$B$29:$B$40,MONTH(A1832)),INDEX(Settings!$B$29:$B$40,MONTH(A1832)))))</f>
        <v/>
      </c>
    </row>
    <row r="1833" customFormat="false" ht="15" hidden="false" customHeight="false" outlineLevel="0" collapsed="false">
      <c r="H1833" s="0" t="str">
        <f aca="false">IF(B1833="","",IF(COUNTIF(Campaigns!$A$7:$A$300,B1833)&gt;0,"✓",IF(N(C1833)=0,"– no spend","⚠ add to Campaigns tab")))</f>
        <v/>
      </c>
      <c r="I1833" s="83" t="str">
        <f aca="false">IF(C1833="","",C1833*IF(Settings!$B$25=Settings!$C$6,1,IF(Settings!$B$25="USD",1/INDEX(Settings!$B$29:$B$40,MONTH(A1833)),INDEX(Settings!$B$29:$B$40,MONTH(A1833)))))</f>
        <v/>
      </c>
    </row>
    <row r="1834" customFormat="false" ht="15" hidden="false" customHeight="false" outlineLevel="0" collapsed="false">
      <c r="H1834" s="0" t="str">
        <f aca="false">IF(B1834="","",IF(COUNTIF(Campaigns!$A$7:$A$300,B1834)&gt;0,"✓",IF(N(C1834)=0,"– no spend","⚠ add to Campaigns tab")))</f>
        <v/>
      </c>
      <c r="I1834" s="83" t="str">
        <f aca="false">IF(C1834="","",C1834*IF(Settings!$B$25=Settings!$C$6,1,IF(Settings!$B$25="USD",1/INDEX(Settings!$B$29:$B$40,MONTH(A1834)),INDEX(Settings!$B$29:$B$40,MONTH(A1834)))))</f>
        <v/>
      </c>
    </row>
    <row r="1835" customFormat="false" ht="15" hidden="false" customHeight="false" outlineLevel="0" collapsed="false">
      <c r="H1835" s="0" t="str">
        <f aca="false">IF(B1835="","",IF(COUNTIF(Campaigns!$A$7:$A$300,B1835)&gt;0,"✓",IF(N(C1835)=0,"– no spend","⚠ add to Campaigns tab")))</f>
        <v/>
      </c>
      <c r="I1835" s="83" t="str">
        <f aca="false">IF(C1835="","",C1835*IF(Settings!$B$25=Settings!$C$6,1,IF(Settings!$B$25="USD",1/INDEX(Settings!$B$29:$B$40,MONTH(A1835)),INDEX(Settings!$B$29:$B$40,MONTH(A1835)))))</f>
        <v/>
      </c>
    </row>
    <row r="1836" customFormat="false" ht="15" hidden="false" customHeight="false" outlineLevel="0" collapsed="false">
      <c r="H1836" s="0" t="str">
        <f aca="false">IF(B1836="","",IF(COUNTIF(Campaigns!$A$7:$A$300,B1836)&gt;0,"✓",IF(N(C1836)=0,"– no spend","⚠ add to Campaigns tab")))</f>
        <v/>
      </c>
      <c r="I1836" s="83" t="str">
        <f aca="false">IF(C1836="","",C1836*IF(Settings!$B$25=Settings!$C$6,1,IF(Settings!$B$25="USD",1/INDEX(Settings!$B$29:$B$40,MONTH(A1836)),INDEX(Settings!$B$29:$B$40,MONTH(A1836)))))</f>
        <v/>
      </c>
    </row>
    <row r="1837" customFormat="false" ht="15" hidden="false" customHeight="false" outlineLevel="0" collapsed="false">
      <c r="H1837" s="0" t="str">
        <f aca="false">IF(B1837="","",IF(COUNTIF(Campaigns!$A$7:$A$300,B1837)&gt;0,"✓",IF(N(C1837)=0,"– no spend","⚠ add to Campaigns tab")))</f>
        <v/>
      </c>
      <c r="I1837" s="83" t="str">
        <f aca="false">IF(C1837="","",C1837*IF(Settings!$B$25=Settings!$C$6,1,IF(Settings!$B$25="USD",1/INDEX(Settings!$B$29:$B$40,MONTH(A1837)),INDEX(Settings!$B$29:$B$40,MONTH(A1837)))))</f>
        <v/>
      </c>
    </row>
    <row r="1838" customFormat="false" ht="15" hidden="false" customHeight="false" outlineLevel="0" collapsed="false">
      <c r="H1838" s="0" t="str">
        <f aca="false">IF(B1838="","",IF(COUNTIF(Campaigns!$A$7:$A$300,B1838)&gt;0,"✓",IF(N(C1838)=0,"– no spend","⚠ add to Campaigns tab")))</f>
        <v/>
      </c>
      <c r="I1838" s="83" t="str">
        <f aca="false">IF(C1838="","",C1838*IF(Settings!$B$25=Settings!$C$6,1,IF(Settings!$B$25="USD",1/INDEX(Settings!$B$29:$B$40,MONTH(A1838)),INDEX(Settings!$B$29:$B$40,MONTH(A1838)))))</f>
        <v/>
      </c>
    </row>
    <row r="1839" customFormat="false" ht="15" hidden="false" customHeight="false" outlineLevel="0" collapsed="false">
      <c r="H1839" s="0" t="str">
        <f aca="false">IF(B1839="","",IF(COUNTIF(Campaigns!$A$7:$A$300,B1839)&gt;0,"✓",IF(N(C1839)=0,"– no spend","⚠ add to Campaigns tab")))</f>
        <v/>
      </c>
      <c r="I1839" s="83" t="str">
        <f aca="false">IF(C1839="","",C1839*IF(Settings!$B$25=Settings!$C$6,1,IF(Settings!$B$25="USD",1/INDEX(Settings!$B$29:$B$40,MONTH(A1839)),INDEX(Settings!$B$29:$B$40,MONTH(A1839)))))</f>
        <v/>
      </c>
    </row>
    <row r="1840" customFormat="false" ht="15" hidden="false" customHeight="false" outlineLevel="0" collapsed="false">
      <c r="H1840" s="0" t="str">
        <f aca="false">IF(B1840="","",IF(COUNTIF(Campaigns!$A$7:$A$300,B1840)&gt;0,"✓",IF(N(C1840)=0,"– no spend","⚠ add to Campaigns tab")))</f>
        <v/>
      </c>
      <c r="I1840" s="83" t="str">
        <f aca="false">IF(C1840="","",C1840*IF(Settings!$B$25=Settings!$C$6,1,IF(Settings!$B$25="USD",1/INDEX(Settings!$B$29:$B$40,MONTH(A1840)),INDEX(Settings!$B$29:$B$40,MONTH(A1840)))))</f>
        <v/>
      </c>
    </row>
    <row r="1841" customFormat="false" ht="15" hidden="false" customHeight="false" outlineLevel="0" collapsed="false">
      <c r="H1841" s="0" t="str">
        <f aca="false">IF(B1841="","",IF(COUNTIF(Campaigns!$A$7:$A$300,B1841)&gt;0,"✓",IF(N(C1841)=0,"– no spend","⚠ add to Campaigns tab")))</f>
        <v/>
      </c>
      <c r="I1841" s="83" t="str">
        <f aca="false">IF(C1841="","",C1841*IF(Settings!$B$25=Settings!$C$6,1,IF(Settings!$B$25="USD",1/INDEX(Settings!$B$29:$B$40,MONTH(A1841)),INDEX(Settings!$B$29:$B$40,MONTH(A1841)))))</f>
        <v/>
      </c>
    </row>
    <row r="1842" customFormat="false" ht="15" hidden="false" customHeight="false" outlineLevel="0" collapsed="false">
      <c r="H1842" s="0" t="str">
        <f aca="false">IF(B1842="","",IF(COUNTIF(Campaigns!$A$7:$A$300,B1842)&gt;0,"✓",IF(N(C1842)=0,"– no spend","⚠ add to Campaigns tab")))</f>
        <v/>
      </c>
      <c r="I1842" s="83" t="str">
        <f aca="false">IF(C1842="","",C1842*IF(Settings!$B$25=Settings!$C$6,1,IF(Settings!$B$25="USD",1/INDEX(Settings!$B$29:$B$40,MONTH(A1842)),INDEX(Settings!$B$29:$B$40,MONTH(A1842)))))</f>
        <v/>
      </c>
    </row>
    <row r="1843" customFormat="false" ht="15" hidden="false" customHeight="false" outlineLevel="0" collapsed="false">
      <c r="H1843" s="0" t="str">
        <f aca="false">IF(B1843="","",IF(COUNTIF(Campaigns!$A$7:$A$300,B1843)&gt;0,"✓",IF(N(C1843)=0,"– no spend","⚠ add to Campaigns tab")))</f>
        <v/>
      </c>
      <c r="I1843" s="83" t="str">
        <f aca="false">IF(C1843="","",C1843*IF(Settings!$B$25=Settings!$C$6,1,IF(Settings!$B$25="USD",1/INDEX(Settings!$B$29:$B$40,MONTH(A1843)),INDEX(Settings!$B$29:$B$40,MONTH(A1843)))))</f>
        <v/>
      </c>
    </row>
    <row r="1844" customFormat="false" ht="15" hidden="false" customHeight="false" outlineLevel="0" collapsed="false">
      <c r="H1844" s="0" t="str">
        <f aca="false">IF(B1844="","",IF(COUNTIF(Campaigns!$A$7:$A$300,B1844)&gt;0,"✓",IF(N(C1844)=0,"– no spend","⚠ add to Campaigns tab")))</f>
        <v/>
      </c>
      <c r="I1844" s="83" t="str">
        <f aca="false">IF(C1844="","",C1844*IF(Settings!$B$25=Settings!$C$6,1,IF(Settings!$B$25="USD",1/INDEX(Settings!$B$29:$B$40,MONTH(A1844)),INDEX(Settings!$B$29:$B$40,MONTH(A1844)))))</f>
        <v/>
      </c>
    </row>
    <row r="1845" customFormat="false" ht="15" hidden="false" customHeight="false" outlineLevel="0" collapsed="false">
      <c r="H1845" s="0" t="str">
        <f aca="false">IF(B1845="","",IF(COUNTIF(Campaigns!$A$7:$A$300,B1845)&gt;0,"✓",IF(N(C1845)=0,"– no spend","⚠ add to Campaigns tab")))</f>
        <v/>
      </c>
      <c r="I1845" s="83" t="str">
        <f aca="false">IF(C1845="","",C1845*IF(Settings!$B$25=Settings!$C$6,1,IF(Settings!$B$25="USD",1/INDEX(Settings!$B$29:$B$40,MONTH(A1845)),INDEX(Settings!$B$29:$B$40,MONTH(A1845)))))</f>
        <v/>
      </c>
    </row>
    <row r="1846" customFormat="false" ht="15" hidden="false" customHeight="false" outlineLevel="0" collapsed="false">
      <c r="H1846" s="0" t="str">
        <f aca="false">IF(B1846="","",IF(COUNTIF(Campaigns!$A$7:$A$300,B1846)&gt;0,"✓",IF(N(C1846)=0,"– no spend","⚠ add to Campaigns tab")))</f>
        <v/>
      </c>
      <c r="I1846" s="83" t="str">
        <f aca="false">IF(C1846="","",C1846*IF(Settings!$B$25=Settings!$C$6,1,IF(Settings!$B$25="USD",1/INDEX(Settings!$B$29:$B$40,MONTH(A1846)),INDEX(Settings!$B$29:$B$40,MONTH(A1846)))))</f>
        <v/>
      </c>
    </row>
    <row r="1847" customFormat="false" ht="15" hidden="false" customHeight="false" outlineLevel="0" collapsed="false">
      <c r="H1847" s="0" t="str">
        <f aca="false">IF(B1847="","",IF(COUNTIF(Campaigns!$A$7:$A$300,B1847)&gt;0,"✓",IF(N(C1847)=0,"– no spend","⚠ add to Campaigns tab")))</f>
        <v/>
      </c>
      <c r="I1847" s="83" t="str">
        <f aca="false">IF(C1847="","",C1847*IF(Settings!$B$25=Settings!$C$6,1,IF(Settings!$B$25="USD",1/INDEX(Settings!$B$29:$B$40,MONTH(A1847)),INDEX(Settings!$B$29:$B$40,MONTH(A1847)))))</f>
        <v/>
      </c>
    </row>
    <row r="1848" customFormat="false" ht="15" hidden="false" customHeight="false" outlineLevel="0" collapsed="false">
      <c r="H1848" s="0" t="str">
        <f aca="false">IF(B1848="","",IF(COUNTIF(Campaigns!$A$7:$A$300,B1848)&gt;0,"✓",IF(N(C1848)=0,"– no spend","⚠ add to Campaigns tab")))</f>
        <v/>
      </c>
      <c r="I1848" s="83" t="str">
        <f aca="false">IF(C1848="","",C1848*IF(Settings!$B$25=Settings!$C$6,1,IF(Settings!$B$25="USD",1/INDEX(Settings!$B$29:$B$40,MONTH(A1848)),INDEX(Settings!$B$29:$B$40,MONTH(A1848)))))</f>
        <v/>
      </c>
    </row>
    <row r="1849" customFormat="false" ht="15" hidden="false" customHeight="false" outlineLevel="0" collapsed="false">
      <c r="H1849" s="0" t="str">
        <f aca="false">IF(B1849="","",IF(COUNTIF(Campaigns!$A$7:$A$300,B1849)&gt;0,"✓",IF(N(C1849)=0,"– no spend","⚠ add to Campaigns tab")))</f>
        <v/>
      </c>
      <c r="I1849" s="83" t="str">
        <f aca="false">IF(C1849="","",C1849*IF(Settings!$B$25=Settings!$C$6,1,IF(Settings!$B$25="USD",1/INDEX(Settings!$B$29:$B$40,MONTH(A1849)),INDEX(Settings!$B$29:$B$40,MONTH(A1849)))))</f>
        <v/>
      </c>
    </row>
    <row r="1850" customFormat="false" ht="15" hidden="false" customHeight="false" outlineLevel="0" collapsed="false">
      <c r="H1850" s="0" t="str">
        <f aca="false">IF(B1850="","",IF(COUNTIF(Campaigns!$A$7:$A$300,B1850)&gt;0,"✓",IF(N(C1850)=0,"– no spend","⚠ add to Campaigns tab")))</f>
        <v/>
      </c>
      <c r="I1850" s="83" t="str">
        <f aca="false">IF(C1850="","",C1850*IF(Settings!$B$25=Settings!$C$6,1,IF(Settings!$B$25="USD",1/INDEX(Settings!$B$29:$B$40,MONTH(A1850)),INDEX(Settings!$B$29:$B$40,MONTH(A1850)))))</f>
        <v/>
      </c>
    </row>
    <row r="1851" customFormat="false" ht="15" hidden="false" customHeight="false" outlineLevel="0" collapsed="false">
      <c r="H1851" s="0" t="str">
        <f aca="false">IF(B1851="","",IF(COUNTIF(Campaigns!$A$7:$A$300,B1851)&gt;0,"✓",IF(N(C1851)=0,"– no spend","⚠ add to Campaigns tab")))</f>
        <v/>
      </c>
      <c r="I1851" s="83" t="str">
        <f aca="false">IF(C1851="","",C1851*IF(Settings!$B$25=Settings!$C$6,1,IF(Settings!$B$25="USD",1/INDEX(Settings!$B$29:$B$40,MONTH(A1851)),INDEX(Settings!$B$29:$B$40,MONTH(A1851)))))</f>
        <v/>
      </c>
    </row>
    <row r="1852" customFormat="false" ht="15" hidden="false" customHeight="false" outlineLevel="0" collapsed="false">
      <c r="H1852" s="0" t="str">
        <f aca="false">IF(B1852="","",IF(COUNTIF(Campaigns!$A$7:$A$300,B1852)&gt;0,"✓",IF(N(C1852)=0,"– no spend","⚠ add to Campaigns tab")))</f>
        <v/>
      </c>
      <c r="I1852" s="83" t="str">
        <f aca="false">IF(C1852="","",C1852*IF(Settings!$B$25=Settings!$C$6,1,IF(Settings!$B$25="USD",1/INDEX(Settings!$B$29:$B$40,MONTH(A1852)),INDEX(Settings!$B$29:$B$40,MONTH(A1852)))))</f>
        <v/>
      </c>
    </row>
    <row r="1853" customFormat="false" ht="15" hidden="false" customHeight="false" outlineLevel="0" collapsed="false">
      <c r="H1853" s="0" t="str">
        <f aca="false">IF(B1853="","",IF(COUNTIF(Campaigns!$A$7:$A$300,B1853)&gt;0,"✓",IF(N(C1853)=0,"– no spend","⚠ add to Campaigns tab")))</f>
        <v/>
      </c>
      <c r="I1853" s="83" t="str">
        <f aca="false">IF(C1853="","",C1853*IF(Settings!$B$25=Settings!$C$6,1,IF(Settings!$B$25="USD",1/INDEX(Settings!$B$29:$B$40,MONTH(A1853)),INDEX(Settings!$B$29:$B$40,MONTH(A1853)))))</f>
        <v/>
      </c>
    </row>
    <row r="1854" customFormat="false" ht="15" hidden="false" customHeight="false" outlineLevel="0" collapsed="false">
      <c r="H1854" s="0" t="str">
        <f aca="false">IF(B1854="","",IF(COUNTIF(Campaigns!$A$7:$A$300,B1854)&gt;0,"✓",IF(N(C1854)=0,"– no spend","⚠ add to Campaigns tab")))</f>
        <v/>
      </c>
      <c r="I1854" s="83" t="str">
        <f aca="false">IF(C1854="","",C1854*IF(Settings!$B$25=Settings!$C$6,1,IF(Settings!$B$25="USD",1/INDEX(Settings!$B$29:$B$40,MONTH(A1854)),INDEX(Settings!$B$29:$B$40,MONTH(A1854)))))</f>
        <v/>
      </c>
    </row>
    <row r="1855" customFormat="false" ht="15" hidden="false" customHeight="false" outlineLevel="0" collapsed="false">
      <c r="H1855" s="0" t="str">
        <f aca="false">IF(B1855="","",IF(COUNTIF(Campaigns!$A$7:$A$300,B1855)&gt;0,"✓",IF(N(C1855)=0,"– no spend","⚠ add to Campaigns tab")))</f>
        <v/>
      </c>
      <c r="I1855" s="83" t="str">
        <f aca="false">IF(C1855="","",C1855*IF(Settings!$B$25=Settings!$C$6,1,IF(Settings!$B$25="USD",1/INDEX(Settings!$B$29:$B$40,MONTH(A1855)),INDEX(Settings!$B$29:$B$40,MONTH(A1855)))))</f>
        <v/>
      </c>
    </row>
    <row r="1856" customFormat="false" ht="15" hidden="false" customHeight="false" outlineLevel="0" collapsed="false">
      <c r="H1856" s="0" t="str">
        <f aca="false">IF(B1856="","",IF(COUNTIF(Campaigns!$A$7:$A$300,B1856)&gt;0,"✓",IF(N(C1856)=0,"– no spend","⚠ add to Campaigns tab")))</f>
        <v/>
      </c>
      <c r="I1856" s="83" t="str">
        <f aca="false">IF(C1856="","",C1856*IF(Settings!$B$25=Settings!$C$6,1,IF(Settings!$B$25="USD",1/INDEX(Settings!$B$29:$B$40,MONTH(A1856)),INDEX(Settings!$B$29:$B$40,MONTH(A1856)))))</f>
        <v/>
      </c>
    </row>
    <row r="1857" customFormat="false" ht="15" hidden="false" customHeight="false" outlineLevel="0" collapsed="false">
      <c r="H1857" s="0" t="str">
        <f aca="false">IF(B1857="","",IF(COUNTIF(Campaigns!$A$7:$A$300,B1857)&gt;0,"✓",IF(N(C1857)=0,"– no spend","⚠ add to Campaigns tab")))</f>
        <v/>
      </c>
      <c r="I1857" s="83" t="str">
        <f aca="false">IF(C1857="","",C1857*IF(Settings!$B$25=Settings!$C$6,1,IF(Settings!$B$25="USD",1/INDEX(Settings!$B$29:$B$40,MONTH(A1857)),INDEX(Settings!$B$29:$B$40,MONTH(A1857)))))</f>
        <v/>
      </c>
    </row>
    <row r="1858" customFormat="false" ht="15" hidden="false" customHeight="false" outlineLevel="0" collapsed="false">
      <c r="H1858" s="0" t="str">
        <f aca="false">IF(B1858="","",IF(COUNTIF(Campaigns!$A$7:$A$300,B1858)&gt;0,"✓",IF(N(C1858)=0,"– no spend","⚠ add to Campaigns tab")))</f>
        <v/>
      </c>
      <c r="I1858" s="83" t="str">
        <f aca="false">IF(C1858="","",C1858*IF(Settings!$B$25=Settings!$C$6,1,IF(Settings!$B$25="USD",1/INDEX(Settings!$B$29:$B$40,MONTH(A1858)),INDEX(Settings!$B$29:$B$40,MONTH(A1858)))))</f>
        <v/>
      </c>
    </row>
    <row r="1859" customFormat="false" ht="15" hidden="false" customHeight="false" outlineLevel="0" collapsed="false">
      <c r="H1859" s="0" t="str">
        <f aca="false">IF(B1859="","",IF(COUNTIF(Campaigns!$A$7:$A$300,B1859)&gt;0,"✓",IF(N(C1859)=0,"– no spend","⚠ add to Campaigns tab")))</f>
        <v/>
      </c>
      <c r="I1859" s="83" t="str">
        <f aca="false">IF(C1859="","",C1859*IF(Settings!$B$25=Settings!$C$6,1,IF(Settings!$B$25="USD",1/INDEX(Settings!$B$29:$B$40,MONTH(A1859)),INDEX(Settings!$B$29:$B$40,MONTH(A1859)))))</f>
        <v/>
      </c>
    </row>
    <row r="1860" customFormat="false" ht="15" hidden="false" customHeight="false" outlineLevel="0" collapsed="false">
      <c r="H1860" s="0" t="str">
        <f aca="false">IF(B1860="","",IF(COUNTIF(Campaigns!$A$7:$A$300,B1860)&gt;0,"✓",IF(N(C1860)=0,"– no spend","⚠ add to Campaigns tab")))</f>
        <v/>
      </c>
      <c r="I1860" s="83" t="str">
        <f aca="false">IF(C1860="","",C1860*IF(Settings!$B$25=Settings!$C$6,1,IF(Settings!$B$25="USD",1/INDEX(Settings!$B$29:$B$40,MONTH(A1860)),INDEX(Settings!$B$29:$B$40,MONTH(A1860)))))</f>
        <v/>
      </c>
    </row>
    <row r="1861" customFormat="false" ht="15" hidden="false" customHeight="false" outlineLevel="0" collapsed="false">
      <c r="H1861" s="0" t="str">
        <f aca="false">IF(B1861="","",IF(COUNTIF(Campaigns!$A$7:$A$300,B1861)&gt;0,"✓",IF(N(C1861)=0,"– no spend","⚠ add to Campaigns tab")))</f>
        <v/>
      </c>
      <c r="I1861" s="83" t="str">
        <f aca="false">IF(C1861="","",C1861*IF(Settings!$B$25=Settings!$C$6,1,IF(Settings!$B$25="USD",1/INDEX(Settings!$B$29:$B$40,MONTH(A1861)),INDEX(Settings!$B$29:$B$40,MONTH(A1861)))))</f>
        <v/>
      </c>
    </row>
    <row r="1862" customFormat="false" ht="15" hidden="false" customHeight="false" outlineLevel="0" collapsed="false">
      <c r="H1862" s="0" t="str">
        <f aca="false">IF(B1862="","",IF(COUNTIF(Campaigns!$A$7:$A$300,B1862)&gt;0,"✓",IF(N(C1862)=0,"– no spend","⚠ add to Campaigns tab")))</f>
        <v/>
      </c>
      <c r="I1862" s="83" t="str">
        <f aca="false">IF(C1862="","",C1862*IF(Settings!$B$25=Settings!$C$6,1,IF(Settings!$B$25="USD",1/INDEX(Settings!$B$29:$B$40,MONTH(A1862)),INDEX(Settings!$B$29:$B$40,MONTH(A1862)))))</f>
        <v/>
      </c>
    </row>
    <row r="1863" customFormat="false" ht="15" hidden="false" customHeight="false" outlineLevel="0" collapsed="false">
      <c r="H1863" s="0" t="str">
        <f aca="false">IF(B1863="","",IF(COUNTIF(Campaigns!$A$7:$A$300,B1863)&gt;0,"✓",IF(N(C1863)=0,"– no spend","⚠ add to Campaigns tab")))</f>
        <v/>
      </c>
      <c r="I1863" s="83" t="str">
        <f aca="false">IF(C1863="","",C1863*IF(Settings!$B$25=Settings!$C$6,1,IF(Settings!$B$25="USD",1/INDEX(Settings!$B$29:$B$40,MONTH(A1863)),INDEX(Settings!$B$29:$B$40,MONTH(A1863)))))</f>
        <v/>
      </c>
    </row>
    <row r="1864" customFormat="false" ht="15" hidden="false" customHeight="false" outlineLevel="0" collapsed="false">
      <c r="H1864" s="0" t="str">
        <f aca="false">IF(B1864="","",IF(COUNTIF(Campaigns!$A$7:$A$300,B1864)&gt;0,"✓",IF(N(C1864)=0,"– no spend","⚠ add to Campaigns tab")))</f>
        <v/>
      </c>
      <c r="I1864" s="83" t="str">
        <f aca="false">IF(C1864="","",C1864*IF(Settings!$B$25=Settings!$C$6,1,IF(Settings!$B$25="USD",1/INDEX(Settings!$B$29:$B$40,MONTH(A1864)),INDEX(Settings!$B$29:$B$40,MONTH(A1864)))))</f>
        <v/>
      </c>
    </row>
    <row r="1865" customFormat="false" ht="15" hidden="false" customHeight="false" outlineLevel="0" collapsed="false">
      <c r="H1865" s="0" t="str">
        <f aca="false">IF(B1865="","",IF(COUNTIF(Campaigns!$A$7:$A$300,B1865)&gt;0,"✓",IF(N(C1865)=0,"– no spend","⚠ add to Campaigns tab")))</f>
        <v/>
      </c>
      <c r="I1865" s="83" t="str">
        <f aca="false">IF(C1865="","",C1865*IF(Settings!$B$25=Settings!$C$6,1,IF(Settings!$B$25="USD",1/INDEX(Settings!$B$29:$B$40,MONTH(A1865)),INDEX(Settings!$B$29:$B$40,MONTH(A1865)))))</f>
        <v/>
      </c>
    </row>
    <row r="1866" customFormat="false" ht="15" hidden="false" customHeight="false" outlineLevel="0" collapsed="false">
      <c r="H1866" s="0" t="str">
        <f aca="false">IF(B1866="","",IF(COUNTIF(Campaigns!$A$7:$A$300,B1866)&gt;0,"✓",IF(N(C1866)=0,"– no spend","⚠ add to Campaigns tab")))</f>
        <v/>
      </c>
      <c r="I1866" s="83" t="str">
        <f aca="false">IF(C1866="","",C1866*IF(Settings!$B$25=Settings!$C$6,1,IF(Settings!$B$25="USD",1/INDEX(Settings!$B$29:$B$40,MONTH(A1866)),INDEX(Settings!$B$29:$B$40,MONTH(A1866)))))</f>
        <v/>
      </c>
    </row>
    <row r="1867" customFormat="false" ht="15" hidden="false" customHeight="false" outlineLevel="0" collapsed="false">
      <c r="H1867" s="0" t="str">
        <f aca="false">IF(B1867="","",IF(COUNTIF(Campaigns!$A$7:$A$300,B1867)&gt;0,"✓",IF(N(C1867)=0,"– no spend","⚠ add to Campaigns tab")))</f>
        <v/>
      </c>
      <c r="I1867" s="83" t="str">
        <f aca="false">IF(C1867="","",C1867*IF(Settings!$B$25=Settings!$C$6,1,IF(Settings!$B$25="USD",1/INDEX(Settings!$B$29:$B$40,MONTH(A1867)),INDEX(Settings!$B$29:$B$40,MONTH(A1867)))))</f>
        <v/>
      </c>
    </row>
    <row r="1868" customFormat="false" ht="15" hidden="false" customHeight="false" outlineLevel="0" collapsed="false">
      <c r="H1868" s="0" t="str">
        <f aca="false">IF(B1868="","",IF(COUNTIF(Campaigns!$A$7:$A$300,B1868)&gt;0,"✓",IF(N(C1868)=0,"– no spend","⚠ add to Campaigns tab")))</f>
        <v/>
      </c>
      <c r="I1868" s="83" t="str">
        <f aca="false">IF(C1868="","",C1868*IF(Settings!$B$25=Settings!$C$6,1,IF(Settings!$B$25="USD",1/INDEX(Settings!$B$29:$B$40,MONTH(A1868)),INDEX(Settings!$B$29:$B$40,MONTH(A1868)))))</f>
        <v/>
      </c>
    </row>
    <row r="1869" customFormat="false" ht="15" hidden="false" customHeight="false" outlineLevel="0" collapsed="false">
      <c r="H1869" s="0" t="str">
        <f aca="false">IF(B1869="","",IF(COUNTIF(Campaigns!$A$7:$A$300,B1869)&gt;0,"✓",IF(N(C1869)=0,"– no spend","⚠ add to Campaigns tab")))</f>
        <v/>
      </c>
      <c r="I1869" s="83" t="str">
        <f aca="false">IF(C1869="","",C1869*IF(Settings!$B$25=Settings!$C$6,1,IF(Settings!$B$25="USD",1/INDEX(Settings!$B$29:$B$40,MONTH(A1869)),INDEX(Settings!$B$29:$B$40,MONTH(A1869)))))</f>
        <v/>
      </c>
    </row>
    <row r="1870" customFormat="false" ht="15" hidden="false" customHeight="false" outlineLevel="0" collapsed="false">
      <c r="H1870" s="0" t="str">
        <f aca="false">IF(B1870="","",IF(COUNTIF(Campaigns!$A$7:$A$300,B1870)&gt;0,"✓",IF(N(C1870)=0,"– no spend","⚠ add to Campaigns tab")))</f>
        <v/>
      </c>
      <c r="I1870" s="83" t="str">
        <f aca="false">IF(C1870="","",C1870*IF(Settings!$B$25=Settings!$C$6,1,IF(Settings!$B$25="USD",1/INDEX(Settings!$B$29:$B$40,MONTH(A1870)),INDEX(Settings!$B$29:$B$40,MONTH(A1870)))))</f>
        <v/>
      </c>
    </row>
    <row r="1871" customFormat="false" ht="15" hidden="false" customHeight="false" outlineLevel="0" collapsed="false">
      <c r="H1871" s="0" t="str">
        <f aca="false">IF(B1871="","",IF(COUNTIF(Campaigns!$A$7:$A$300,B1871)&gt;0,"✓",IF(N(C1871)=0,"– no spend","⚠ add to Campaigns tab")))</f>
        <v/>
      </c>
      <c r="I1871" s="83" t="str">
        <f aca="false">IF(C1871="","",C1871*IF(Settings!$B$25=Settings!$C$6,1,IF(Settings!$B$25="USD",1/INDEX(Settings!$B$29:$B$40,MONTH(A1871)),INDEX(Settings!$B$29:$B$40,MONTH(A1871)))))</f>
        <v/>
      </c>
    </row>
    <row r="1872" customFormat="false" ht="15" hidden="false" customHeight="false" outlineLevel="0" collapsed="false">
      <c r="H1872" s="0" t="str">
        <f aca="false">IF(B1872="","",IF(COUNTIF(Campaigns!$A$7:$A$300,B1872)&gt;0,"✓",IF(N(C1872)=0,"– no spend","⚠ add to Campaigns tab")))</f>
        <v/>
      </c>
      <c r="I1872" s="83" t="str">
        <f aca="false">IF(C1872="","",C1872*IF(Settings!$B$25=Settings!$C$6,1,IF(Settings!$B$25="USD",1/INDEX(Settings!$B$29:$B$40,MONTH(A1872)),INDEX(Settings!$B$29:$B$40,MONTH(A1872)))))</f>
        <v/>
      </c>
    </row>
    <row r="1873" customFormat="false" ht="15" hidden="false" customHeight="false" outlineLevel="0" collapsed="false">
      <c r="H1873" s="0" t="str">
        <f aca="false">IF(B1873="","",IF(COUNTIF(Campaigns!$A$7:$A$300,B1873)&gt;0,"✓",IF(N(C1873)=0,"– no spend","⚠ add to Campaigns tab")))</f>
        <v/>
      </c>
      <c r="I1873" s="83" t="str">
        <f aca="false">IF(C1873="","",C1873*IF(Settings!$B$25=Settings!$C$6,1,IF(Settings!$B$25="USD",1/INDEX(Settings!$B$29:$B$40,MONTH(A1873)),INDEX(Settings!$B$29:$B$40,MONTH(A1873)))))</f>
        <v/>
      </c>
    </row>
    <row r="1874" customFormat="false" ht="15" hidden="false" customHeight="false" outlineLevel="0" collapsed="false">
      <c r="H1874" s="0" t="str">
        <f aca="false">IF(B1874="","",IF(COUNTIF(Campaigns!$A$7:$A$300,B1874)&gt;0,"✓",IF(N(C1874)=0,"– no spend","⚠ add to Campaigns tab")))</f>
        <v/>
      </c>
      <c r="I1874" s="83" t="str">
        <f aca="false">IF(C1874="","",C1874*IF(Settings!$B$25=Settings!$C$6,1,IF(Settings!$B$25="USD",1/INDEX(Settings!$B$29:$B$40,MONTH(A1874)),INDEX(Settings!$B$29:$B$40,MONTH(A1874)))))</f>
        <v/>
      </c>
    </row>
    <row r="1875" customFormat="false" ht="15" hidden="false" customHeight="false" outlineLevel="0" collapsed="false">
      <c r="H1875" s="0" t="str">
        <f aca="false">IF(B1875="","",IF(COUNTIF(Campaigns!$A$7:$A$300,B1875)&gt;0,"✓",IF(N(C1875)=0,"– no spend","⚠ add to Campaigns tab")))</f>
        <v/>
      </c>
      <c r="I1875" s="83" t="str">
        <f aca="false">IF(C1875="","",C1875*IF(Settings!$B$25=Settings!$C$6,1,IF(Settings!$B$25="USD",1/INDEX(Settings!$B$29:$B$40,MONTH(A1875)),INDEX(Settings!$B$29:$B$40,MONTH(A1875)))))</f>
        <v/>
      </c>
    </row>
    <row r="1876" customFormat="false" ht="15" hidden="false" customHeight="false" outlineLevel="0" collapsed="false">
      <c r="H1876" s="0" t="str">
        <f aca="false">IF(B1876="","",IF(COUNTIF(Campaigns!$A$7:$A$300,B1876)&gt;0,"✓",IF(N(C1876)=0,"– no spend","⚠ add to Campaigns tab")))</f>
        <v/>
      </c>
      <c r="I1876" s="83" t="str">
        <f aca="false">IF(C1876="","",C1876*IF(Settings!$B$25=Settings!$C$6,1,IF(Settings!$B$25="USD",1/INDEX(Settings!$B$29:$B$40,MONTH(A1876)),INDEX(Settings!$B$29:$B$40,MONTH(A1876)))))</f>
        <v/>
      </c>
    </row>
    <row r="1877" customFormat="false" ht="15" hidden="false" customHeight="false" outlineLevel="0" collapsed="false">
      <c r="H1877" s="0" t="str">
        <f aca="false">IF(B1877="","",IF(COUNTIF(Campaigns!$A$7:$A$300,B1877)&gt;0,"✓",IF(N(C1877)=0,"– no spend","⚠ add to Campaigns tab")))</f>
        <v/>
      </c>
      <c r="I1877" s="83" t="str">
        <f aca="false">IF(C1877="","",C1877*IF(Settings!$B$25=Settings!$C$6,1,IF(Settings!$B$25="USD",1/INDEX(Settings!$B$29:$B$40,MONTH(A1877)),INDEX(Settings!$B$29:$B$40,MONTH(A1877)))))</f>
        <v/>
      </c>
    </row>
    <row r="1878" customFormat="false" ht="15" hidden="false" customHeight="false" outlineLevel="0" collapsed="false">
      <c r="H1878" s="0" t="str">
        <f aca="false">IF(B1878="","",IF(COUNTIF(Campaigns!$A$7:$A$300,B1878)&gt;0,"✓",IF(N(C1878)=0,"– no spend","⚠ add to Campaigns tab")))</f>
        <v/>
      </c>
      <c r="I1878" s="83" t="str">
        <f aca="false">IF(C1878="","",C1878*IF(Settings!$B$25=Settings!$C$6,1,IF(Settings!$B$25="USD",1/INDEX(Settings!$B$29:$B$40,MONTH(A1878)),INDEX(Settings!$B$29:$B$40,MONTH(A1878)))))</f>
        <v/>
      </c>
    </row>
    <row r="1879" customFormat="false" ht="15" hidden="false" customHeight="false" outlineLevel="0" collapsed="false">
      <c r="H1879" s="0" t="str">
        <f aca="false">IF(B1879="","",IF(COUNTIF(Campaigns!$A$7:$A$300,B1879)&gt;0,"✓",IF(N(C1879)=0,"– no spend","⚠ add to Campaigns tab")))</f>
        <v/>
      </c>
      <c r="I1879" s="83" t="str">
        <f aca="false">IF(C1879="","",C1879*IF(Settings!$B$25=Settings!$C$6,1,IF(Settings!$B$25="USD",1/INDEX(Settings!$B$29:$B$40,MONTH(A1879)),INDEX(Settings!$B$29:$B$40,MONTH(A1879)))))</f>
        <v/>
      </c>
    </row>
    <row r="1880" customFormat="false" ht="15" hidden="false" customHeight="false" outlineLevel="0" collapsed="false">
      <c r="H1880" s="0" t="str">
        <f aca="false">IF(B1880="","",IF(COUNTIF(Campaigns!$A$7:$A$300,B1880)&gt;0,"✓",IF(N(C1880)=0,"– no spend","⚠ add to Campaigns tab")))</f>
        <v/>
      </c>
      <c r="I1880" s="83" t="str">
        <f aca="false">IF(C1880="","",C1880*IF(Settings!$B$25=Settings!$C$6,1,IF(Settings!$B$25="USD",1/INDEX(Settings!$B$29:$B$40,MONTH(A1880)),INDEX(Settings!$B$29:$B$40,MONTH(A1880)))))</f>
        <v/>
      </c>
    </row>
    <row r="1881" customFormat="false" ht="15" hidden="false" customHeight="false" outlineLevel="0" collapsed="false">
      <c r="H1881" s="0" t="str">
        <f aca="false">IF(B1881="","",IF(COUNTIF(Campaigns!$A$7:$A$300,B1881)&gt;0,"✓",IF(N(C1881)=0,"– no spend","⚠ add to Campaigns tab")))</f>
        <v/>
      </c>
      <c r="I1881" s="83" t="str">
        <f aca="false">IF(C1881="","",C1881*IF(Settings!$B$25=Settings!$C$6,1,IF(Settings!$B$25="USD",1/INDEX(Settings!$B$29:$B$40,MONTH(A1881)),INDEX(Settings!$B$29:$B$40,MONTH(A1881)))))</f>
        <v/>
      </c>
    </row>
    <row r="1882" customFormat="false" ht="15" hidden="false" customHeight="false" outlineLevel="0" collapsed="false">
      <c r="H1882" s="0" t="str">
        <f aca="false">IF(B1882="","",IF(COUNTIF(Campaigns!$A$7:$A$300,B1882)&gt;0,"✓",IF(N(C1882)=0,"– no spend","⚠ add to Campaigns tab")))</f>
        <v/>
      </c>
      <c r="I1882" s="83" t="str">
        <f aca="false">IF(C1882="","",C1882*IF(Settings!$B$25=Settings!$C$6,1,IF(Settings!$B$25="USD",1/INDEX(Settings!$B$29:$B$40,MONTH(A1882)),INDEX(Settings!$B$29:$B$40,MONTH(A1882)))))</f>
        <v/>
      </c>
    </row>
    <row r="1883" customFormat="false" ht="15" hidden="false" customHeight="false" outlineLevel="0" collapsed="false">
      <c r="H1883" s="0" t="str">
        <f aca="false">IF(B1883="","",IF(COUNTIF(Campaigns!$A$7:$A$300,B1883)&gt;0,"✓",IF(N(C1883)=0,"– no spend","⚠ add to Campaigns tab")))</f>
        <v/>
      </c>
      <c r="I1883" s="83" t="str">
        <f aca="false">IF(C1883="","",C1883*IF(Settings!$B$25=Settings!$C$6,1,IF(Settings!$B$25="USD",1/INDEX(Settings!$B$29:$B$40,MONTH(A1883)),INDEX(Settings!$B$29:$B$40,MONTH(A1883)))))</f>
        <v/>
      </c>
    </row>
    <row r="1884" customFormat="false" ht="15" hidden="false" customHeight="false" outlineLevel="0" collapsed="false">
      <c r="H1884" s="0" t="str">
        <f aca="false">IF(B1884="","",IF(COUNTIF(Campaigns!$A$7:$A$300,B1884)&gt;0,"✓",IF(N(C1884)=0,"– no spend","⚠ add to Campaigns tab")))</f>
        <v/>
      </c>
      <c r="I1884" s="83" t="str">
        <f aca="false">IF(C1884="","",C1884*IF(Settings!$B$25=Settings!$C$6,1,IF(Settings!$B$25="USD",1/INDEX(Settings!$B$29:$B$40,MONTH(A1884)),INDEX(Settings!$B$29:$B$40,MONTH(A1884)))))</f>
        <v/>
      </c>
    </row>
    <row r="1885" customFormat="false" ht="15" hidden="false" customHeight="false" outlineLevel="0" collapsed="false">
      <c r="H1885" s="0" t="str">
        <f aca="false">IF(B1885="","",IF(COUNTIF(Campaigns!$A$7:$A$300,B1885)&gt;0,"✓",IF(N(C1885)=0,"– no spend","⚠ add to Campaigns tab")))</f>
        <v/>
      </c>
      <c r="I1885" s="83" t="str">
        <f aca="false">IF(C1885="","",C1885*IF(Settings!$B$25=Settings!$C$6,1,IF(Settings!$B$25="USD",1/INDEX(Settings!$B$29:$B$40,MONTH(A1885)),INDEX(Settings!$B$29:$B$40,MONTH(A1885)))))</f>
        <v/>
      </c>
    </row>
    <row r="1886" customFormat="false" ht="15" hidden="false" customHeight="false" outlineLevel="0" collapsed="false">
      <c r="H1886" s="0" t="str">
        <f aca="false">IF(B1886="","",IF(COUNTIF(Campaigns!$A$7:$A$300,B1886)&gt;0,"✓",IF(N(C1886)=0,"– no spend","⚠ add to Campaigns tab")))</f>
        <v/>
      </c>
      <c r="I1886" s="83" t="str">
        <f aca="false">IF(C1886="","",C1886*IF(Settings!$B$25=Settings!$C$6,1,IF(Settings!$B$25="USD",1/INDEX(Settings!$B$29:$B$40,MONTH(A1886)),INDEX(Settings!$B$29:$B$40,MONTH(A1886)))))</f>
        <v/>
      </c>
    </row>
    <row r="1887" customFormat="false" ht="15" hidden="false" customHeight="false" outlineLevel="0" collapsed="false">
      <c r="H1887" s="0" t="str">
        <f aca="false">IF(B1887="","",IF(COUNTIF(Campaigns!$A$7:$A$300,B1887)&gt;0,"✓",IF(N(C1887)=0,"– no spend","⚠ add to Campaigns tab")))</f>
        <v/>
      </c>
      <c r="I1887" s="83" t="str">
        <f aca="false">IF(C1887="","",C1887*IF(Settings!$B$25=Settings!$C$6,1,IF(Settings!$B$25="USD",1/INDEX(Settings!$B$29:$B$40,MONTH(A1887)),INDEX(Settings!$B$29:$B$40,MONTH(A1887)))))</f>
        <v/>
      </c>
    </row>
    <row r="1888" customFormat="false" ht="15" hidden="false" customHeight="false" outlineLevel="0" collapsed="false">
      <c r="H1888" s="0" t="str">
        <f aca="false">IF(B1888="","",IF(COUNTIF(Campaigns!$A$7:$A$300,B1888)&gt;0,"✓",IF(N(C1888)=0,"– no spend","⚠ add to Campaigns tab")))</f>
        <v/>
      </c>
      <c r="I1888" s="83" t="str">
        <f aca="false">IF(C1888="","",C1888*IF(Settings!$B$25=Settings!$C$6,1,IF(Settings!$B$25="USD",1/INDEX(Settings!$B$29:$B$40,MONTH(A1888)),INDEX(Settings!$B$29:$B$40,MONTH(A1888)))))</f>
        <v/>
      </c>
    </row>
    <row r="1889" customFormat="false" ht="15" hidden="false" customHeight="false" outlineLevel="0" collapsed="false">
      <c r="H1889" s="0" t="str">
        <f aca="false">IF(B1889="","",IF(COUNTIF(Campaigns!$A$7:$A$300,B1889)&gt;0,"✓",IF(N(C1889)=0,"– no spend","⚠ add to Campaigns tab")))</f>
        <v/>
      </c>
      <c r="I1889" s="83" t="str">
        <f aca="false">IF(C1889="","",C1889*IF(Settings!$B$25=Settings!$C$6,1,IF(Settings!$B$25="USD",1/INDEX(Settings!$B$29:$B$40,MONTH(A1889)),INDEX(Settings!$B$29:$B$40,MONTH(A1889)))))</f>
        <v/>
      </c>
    </row>
    <row r="1890" customFormat="false" ht="15" hidden="false" customHeight="false" outlineLevel="0" collapsed="false">
      <c r="H1890" s="0" t="str">
        <f aca="false">IF(B1890="","",IF(COUNTIF(Campaigns!$A$7:$A$300,B1890)&gt;0,"✓",IF(N(C1890)=0,"– no spend","⚠ add to Campaigns tab")))</f>
        <v/>
      </c>
      <c r="I1890" s="83" t="str">
        <f aca="false">IF(C1890="","",C1890*IF(Settings!$B$25=Settings!$C$6,1,IF(Settings!$B$25="USD",1/INDEX(Settings!$B$29:$B$40,MONTH(A1890)),INDEX(Settings!$B$29:$B$40,MONTH(A1890)))))</f>
        <v/>
      </c>
    </row>
    <row r="1891" customFormat="false" ht="15" hidden="false" customHeight="false" outlineLevel="0" collapsed="false">
      <c r="H1891" s="0" t="str">
        <f aca="false">IF(B1891="","",IF(COUNTIF(Campaigns!$A$7:$A$300,B1891)&gt;0,"✓",IF(N(C1891)=0,"– no spend","⚠ add to Campaigns tab")))</f>
        <v/>
      </c>
      <c r="I1891" s="83" t="str">
        <f aca="false">IF(C1891="","",C1891*IF(Settings!$B$25=Settings!$C$6,1,IF(Settings!$B$25="USD",1/INDEX(Settings!$B$29:$B$40,MONTH(A1891)),INDEX(Settings!$B$29:$B$40,MONTH(A1891)))))</f>
        <v/>
      </c>
    </row>
    <row r="1892" customFormat="false" ht="15" hidden="false" customHeight="false" outlineLevel="0" collapsed="false">
      <c r="H1892" s="0" t="str">
        <f aca="false">IF(B1892="","",IF(COUNTIF(Campaigns!$A$7:$A$300,B1892)&gt;0,"✓",IF(N(C1892)=0,"– no spend","⚠ add to Campaigns tab")))</f>
        <v/>
      </c>
      <c r="I1892" s="83" t="str">
        <f aca="false">IF(C1892="","",C1892*IF(Settings!$B$25=Settings!$C$6,1,IF(Settings!$B$25="USD",1/INDEX(Settings!$B$29:$B$40,MONTH(A1892)),INDEX(Settings!$B$29:$B$40,MONTH(A1892)))))</f>
        <v/>
      </c>
    </row>
    <row r="1893" customFormat="false" ht="15" hidden="false" customHeight="false" outlineLevel="0" collapsed="false">
      <c r="H1893" s="0" t="str">
        <f aca="false">IF(B1893="","",IF(COUNTIF(Campaigns!$A$7:$A$300,B1893)&gt;0,"✓",IF(N(C1893)=0,"– no spend","⚠ add to Campaigns tab")))</f>
        <v/>
      </c>
      <c r="I1893" s="83" t="str">
        <f aca="false">IF(C1893="","",C1893*IF(Settings!$B$25=Settings!$C$6,1,IF(Settings!$B$25="USD",1/INDEX(Settings!$B$29:$B$40,MONTH(A1893)),INDEX(Settings!$B$29:$B$40,MONTH(A1893)))))</f>
        <v/>
      </c>
    </row>
    <row r="1894" customFormat="false" ht="15" hidden="false" customHeight="false" outlineLevel="0" collapsed="false">
      <c r="H1894" s="0" t="str">
        <f aca="false">IF(B1894="","",IF(COUNTIF(Campaigns!$A$7:$A$300,B1894)&gt;0,"✓",IF(N(C1894)=0,"– no spend","⚠ add to Campaigns tab")))</f>
        <v/>
      </c>
      <c r="I1894" s="83" t="str">
        <f aca="false">IF(C1894="","",C1894*IF(Settings!$B$25=Settings!$C$6,1,IF(Settings!$B$25="USD",1/INDEX(Settings!$B$29:$B$40,MONTH(A1894)),INDEX(Settings!$B$29:$B$40,MONTH(A1894)))))</f>
        <v/>
      </c>
    </row>
    <row r="1895" customFormat="false" ht="15" hidden="false" customHeight="false" outlineLevel="0" collapsed="false">
      <c r="H1895" s="0" t="str">
        <f aca="false">IF(B1895="","",IF(COUNTIF(Campaigns!$A$7:$A$300,B1895)&gt;0,"✓",IF(N(C1895)=0,"– no spend","⚠ add to Campaigns tab")))</f>
        <v/>
      </c>
      <c r="I1895" s="83" t="str">
        <f aca="false">IF(C1895="","",C1895*IF(Settings!$B$25=Settings!$C$6,1,IF(Settings!$B$25="USD",1/INDEX(Settings!$B$29:$B$40,MONTH(A1895)),INDEX(Settings!$B$29:$B$40,MONTH(A1895)))))</f>
        <v/>
      </c>
    </row>
    <row r="1896" customFormat="false" ht="15" hidden="false" customHeight="false" outlineLevel="0" collapsed="false">
      <c r="H1896" s="0" t="str">
        <f aca="false">IF(B1896="","",IF(COUNTIF(Campaigns!$A$7:$A$300,B1896)&gt;0,"✓",IF(N(C1896)=0,"– no spend","⚠ add to Campaigns tab")))</f>
        <v/>
      </c>
      <c r="I1896" s="83" t="str">
        <f aca="false">IF(C1896="","",C1896*IF(Settings!$B$25=Settings!$C$6,1,IF(Settings!$B$25="USD",1/INDEX(Settings!$B$29:$B$40,MONTH(A1896)),INDEX(Settings!$B$29:$B$40,MONTH(A1896)))))</f>
        <v/>
      </c>
    </row>
    <row r="1897" customFormat="false" ht="15" hidden="false" customHeight="false" outlineLevel="0" collapsed="false">
      <c r="H1897" s="0" t="str">
        <f aca="false">IF(B1897="","",IF(COUNTIF(Campaigns!$A$7:$A$300,B1897)&gt;0,"✓",IF(N(C1897)=0,"– no spend","⚠ add to Campaigns tab")))</f>
        <v/>
      </c>
      <c r="I1897" s="83" t="str">
        <f aca="false">IF(C1897="","",C1897*IF(Settings!$B$25=Settings!$C$6,1,IF(Settings!$B$25="USD",1/INDEX(Settings!$B$29:$B$40,MONTH(A1897)),INDEX(Settings!$B$29:$B$40,MONTH(A1897)))))</f>
        <v/>
      </c>
    </row>
    <row r="1898" customFormat="false" ht="15" hidden="false" customHeight="false" outlineLevel="0" collapsed="false">
      <c r="H1898" s="0" t="str">
        <f aca="false">IF(B1898="","",IF(COUNTIF(Campaigns!$A$7:$A$300,B1898)&gt;0,"✓",IF(N(C1898)=0,"– no spend","⚠ add to Campaigns tab")))</f>
        <v/>
      </c>
      <c r="I1898" s="83" t="str">
        <f aca="false">IF(C1898="","",C1898*IF(Settings!$B$25=Settings!$C$6,1,IF(Settings!$B$25="USD",1/INDEX(Settings!$B$29:$B$40,MONTH(A1898)),INDEX(Settings!$B$29:$B$40,MONTH(A1898)))))</f>
        <v/>
      </c>
    </row>
    <row r="1899" customFormat="false" ht="15" hidden="false" customHeight="false" outlineLevel="0" collapsed="false">
      <c r="H1899" s="0" t="str">
        <f aca="false">IF(B1899="","",IF(COUNTIF(Campaigns!$A$7:$A$300,B1899)&gt;0,"✓",IF(N(C1899)=0,"– no spend","⚠ add to Campaigns tab")))</f>
        <v/>
      </c>
      <c r="I1899" s="83" t="str">
        <f aca="false">IF(C1899="","",C1899*IF(Settings!$B$25=Settings!$C$6,1,IF(Settings!$B$25="USD",1/INDEX(Settings!$B$29:$B$40,MONTH(A1899)),INDEX(Settings!$B$29:$B$40,MONTH(A1899)))))</f>
        <v/>
      </c>
    </row>
    <row r="1900" customFormat="false" ht="15" hidden="false" customHeight="false" outlineLevel="0" collapsed="false">
      <c r="H1900" s="0" t="str">
        <f aca="false">IF(B1900="","",IF(COUNTIF(Campaigns!$A$7:$A$300,B1900)&gt;0,"✓",IF(N(C1900)=0,"– no spend","⚠ add to Campaigns tab")))</f>
        <v/>
      </c>
      <c r="I1900" s="83" t="str">
        <f aca="false">IF(C1900="","",C1900*IF(Settings!$B$25=Settings!$C$6,1,IF(Settings!$B$25="USD",1/INDEX(Settings!$B$29:$B$40,MONTH(A1900)),INDEX(Settings!$B$29:$B$40,MONTH(A1900)))))</f>
        <v/>
      </c>
    </row>
    <row r="1901" customFormat="false" ht="15" hidden="false" customHeight="false" outlineLevel="0" collapsed="false">
      <c r="H1901" s="0" t="str">
        <f aca="false">IF(B1901="","",IF(COUNTIF(Campaigns!$A$7:$A$300,B1901)&gt;0,"✓",IF(N(C1901)=0,"– no spend","⚠ add to Campaigns tab")))</f>
        <v/>
      </c>
      <c r="I1901" s="83" t="str">
        <f aca="false">IF(C1901="","",C1901*IF(Settings!$B$25=Settings!$C$6,1,IF(Settings!$B$25="USD",1/INDEX(Settings!$B$29:$B$40,MONTH(A1901)),INDEX(Settings!$B$29:$B$40,MONTH(A1901)))))</f>
        <v/>
      </c>
    </row>
    <row r="1902" customFormat="false" ht="15" hidden="false" customHeight="false" outlineLevel="0" collapsed="false">
      <c r="H1902" s="0" t="str">
        <f aca="false">IF(B1902="","",IF(COUNTIF(Campaigns!$A$7:$A$300,B1902)&gt;0,"✓",IF(N(C1902)=0,"– no spend","⚠ add to Campaigns tab")))</f>
        <v/>
      </c>
      <c r="I1902" s="83" t="str">
        <f aca="false">IF(C1902="","",C1902*IF(Settings!$B$25=Settings!$C$6,1,IF(Settings!$B$25="USD",1/INDEX(Settings!$B$29:$B$40,MONTH(A1902)),INDEX(Settings!$B$29:$B$40,MONTH(A1902)))))</f>
        <v/>
      </c>
    </row>
    <row r="1903" customFormat="false" ht="15" hidden="false" customHeight="false" outlineLevel="0" collapsed="false">
      <c r="H1903" s="0" t="str">
        <f aca="false">IF(B1903="","",IF(COUNTIF(Campaigns!$A$7:$A$300,B1903)&gt;0,"✓",IF(N(C1903)=0,"– no spend","⚠ add to Campaigns tab")))</f>
        <v/>
      </c>
      <c r="I1903" s="83" t="str">
        <f aca="false">IF(C1903="","",C1903*IF(Settings!$B$25=Settings!$C$6,1,IF(Settings!$B$25="USD",1/INDEX(Settings!$B$29:$B$40,MONTH(A1903)),INDEX(Settings!$B$29:$B$40,MONTH(A1903)))))</f>
        <v/>
      </c>
    </row>
    <row r="1904" customFormat="false" ht="15" hidden="false" customHeight="false" outlineLevel="0" collapsed="false">
      <c r="H1904" s="0" t="str">
        <f aca="false">IF(B1904="","",IF(COUNTIF(Campaigns!$A$7:$A$300,B1904)&gt;0,"✓",IF(N(C1904)=0,"– no spend","⚠ add to Campaigns tab")))</f>
        <v/>
      </c>
      <c r="I1904" s="83" t="str">
        <f aca="false">IF(C1904="","",C1904*IF(Settings!$B$25=Settings!$C$6,1,IF(Settings!$B$25="USD",1/INDEX(Settings!$B$29:$B$40,MONTH(A1904)),INDEX(Settings!$B$29:$B$40,MONTH(A1904)))))</f>
        <v/>
      </c>
    </row>
    <row r="1905" customFormat="false" ht="15" hidden="false" customHeight="false" outlineLevel="0" collapsed="false">
      <c r="H1905" s="0" t="str">
        <f aca="false">IF(B1905="","",IF(COUNTIF(Campaigns!$A$7:$A$300,B1905)&gt;0,"✓",IF(N(C1905)=0,"– no spend","⚠ add to Campaigns tab")))</f>
        <v/>
      </c>
      <c r="I1905" s="83" t="str">
        <f aca="false">IF(C1905="","",C1905*IF(Settings!$B$25=Settings!$C$6,1,IF(Settings!$B$25="USD",1/INDEX(Settings!$B$29:$B$40,MONTH(A1905)),INDEX(Settings!$B$29:$B$40,MONTH(A1905)))))</f>
        <v/>
      </c>
    </row>
    <row r="1906" customFormat="false" ht="15" hidden="false" customHeight="false" outlineLevel="0" collapsed="false">
      <c r="H1906" s="0" t="str">
        <f aca="false">IF(B1906="","",IF(COUNTIF(Campaigns!$A$7:$A$300,B1906)&gt;0,"✓",IF(N(C1906)=0,"– no spend","⚠ add to Campaigns tab")))</f>
        <v/>
      </c>
      <c r="I1906" s="83" t="str">
        <f aca="false">IF(C1906="","",C1906*IF(Settings!$B$25=Settings!$C$6,1,IF(Settings!$B$25="USD",1/INDEX(Settings!$B$29:$B$40,MONTH(A1906)),INDEX(Settings!$B$29:$B$40,MONTH(A1906)))))</f>
        <v/>
      </c>
    </row>
    <row r="1907" customFormat="false" ht="15" hidden="false" customHeight="false" outlineLevel="0" collapsed="false">
      <c r="H1907" s="0" t="str">
        <f aca="false">IF(B1907="","",IF(COUNTIF(Campaigns!$A$7:$A$300,B1907)&gt;0,"✓",IF(N(C1907)=0,"– no spend","⚠ add to Campaigns tab")))</f>
        <v/>
      </c>
      <c r="I1907" s="83" t="str">
        <f aca="false">IF(C1907="","",C1907*IF(Settings!$B$25=Settings!$C$6,1,IF(Settings!$B$25="USD",1/INDEX(Settings!$B$29:$B$40,MONTH(A1907)),INDEX(Settings!$B$29:$B$40,MONTH(A1907)))))</f>
        <v/>
      </c>
    </row>
    <row r="1908" customFormat="false" ht="15" hidden="false" customHeight="false" outlineLevel="0" collapsed="false">
      <c r="H1908" s="0" t="str">
        <f aca="false">IF(B1908="","",IF(COUNTIF(Campaigns!$A$7:$A$300,B1908)&gt;0,"✓",IF(N(C1908)=0,"– no spend","⚠ add to Campaigns tab")))</f>
        <v/>
      </c>
      <c r="I1908" s="83" t="str">
        <f aca="false">IF(C1908="","",C1908*IF(Settings!$B$25=Settings!$C$6,1,IF(Settings!$B$25="USD",1/INDEX(Settings!$B$29:$B$40,MONTH(A1908)),INDEX(Settings!$B$29:$B$40,MONTH(A1908)))))</f>
        <v/>
      </c>
    </row>
    <row r="1909" customFormat="false" ht="15" hidden="false" customHeight="false" outlineLevel="0" collapsed="false">
      <c r="H1909" s="0" t="str">
        <f aca="false">IF(B1909="","",IF(COUNTIF(Campaigns!$A$7:$A$300,B1909)&gt;0,"✓",IF(N(C1909)=0,"– no spend","⚠ add to Campaigns tab")))</f>
        <v/>
      </c>
      <c r="I1909" s="83" t="str">
        <f aca="false">IF(C1909="","",C1909*IF(Settings!$B$25=Settings!$C$6,1,IF(Settings!$B$25="USD",1/INDEX(Settings!$B$29:$B$40,MONTH(A1909)),INDEX(Settings!$B$29:$B$40,MONTH(A1909)))))</f>
        <v/>
      </c>
    </row>
    <row r="1910" customFormat="false" ht="15" hidden="false" customHeight="false" outlineLevel="0" collapsed="false">
      <c r="H1910" s="0" t="str">
        <f aca="false">IF(B1910="","",IF(COUNTIF(Campaigns!$A$7:$A$300,B1910)&gt;0,"✓",IF(N(C1910)=0,"– no spend","⚠ add to Campaigns tab")))</f>
        <v/>
      </c>
      <c r="I1910" s="83" t="str">
        <f aca="false">IF(C1910="","",C1910*IF(Settings!$B$25=Settings!$C$6,1,IF(Settings!$B$25="USD",1/INDEX(Settings!$B$29:$B$40,MONTH(A1910)),INDEX(Settings!$B$29:$B$40,MONTH(A1910)))))</f>
        <v/>
      </c>
    </row>
    <row r="1911" customFormat="false" ht="15" hidden="false" customHeight="false" outlineLevel="0" collapsed="false">
      <c r="H1911" s="0" t="str">
        <f aca="false">IF(B1911="","",IF(COUNTIF(Campaigns!$A$7:$A$300,B1911)&gt;0,"✓",IF(N(C1911)=0,"– no spend","⚠ add to Campaigns tab")))</f>
        <v/>
      </c>
      <c r="I1911" s="83" t="str">
        <f aca="false">IF(C1911="","",C1911*IF(Settings!$B$25=Settings!$C$6,1,IF(Settings!$B$25="USD",1/INDEX(Settings!$B$29:$B$40,MONTH(A1911)),INDEX(Settings!$B$29:$B$40,MONTH(A1911)))))</f>
        <v/>
      </c>
    </row>
    <row r="1912" customFormat="false" ht="15" hidden="false" customHeight="false" outlineLevel="0" collapsed="false">
      <c r="H1912" s="0" t="str">
        <f aca="false">IF(B1912="","",IF(COUNTIF(Campaigns!$A$7:$A$300,B1912)&gt;0,"✓",IF(N(C1912)=0,"– no spend","⚠ add to Campaigns tab")))</f>
        <v/>
      </c>
      <c r="I1912" s="83" t="str">
        <f aca="false">IF(C1912="","",C1912*IF(Settings!$B$25=Settings!$C$6,1,IF(Settings!$B$25="USD",1/INDEX(Settings!$B$29:$B$40,MONTH(A1912)),INDEX(Settings!$B$29:$B$40,MONTH(A1912)))))</f>
        <v/>
      </c>
    </row>
    <row r="1913" customFormat="false" ht="15" hidden="false" customHeight="false" outlineLevel="0" collapsed="false">
      <c r="H1913" s="0" t="str">
        <f aca="false">IF(B1913="","",IF(COUNTIF(Campaigns!$A$7:$A$300,B1913)&gt;0,"✓",IF(N(C1913)=0,"– no spend","⚠ add to Campaigns tab")))</f>
        <v/>
      </c>
      <c r="I1913" s="83" t="str">
        <f aca="false">IF(C1913="","",C1913*IF(Settings!$B$25=Settings!$C$6,1,IF(Settings!$B$25="USD",1/INDEX(Settings!$B$29:$B$40,MONTH(A1913)),INDEX(Settings!$B$29:$B$40,MONTH(A1913)))))</f>
        <v/>
      </c>
    </row>
    <row r="1914" customFormat="false" ht="15" hidden="false" customHeight="false" outlineLevel="0" collapsed="false">
      <c r="H1914" s="0" t="str">
        <f aca="false">IF(B1914="","",IF(COUNTIF(Campaigns!$A$7:$A$300,B1914)&gt;0,"✓",IF(N(C1914)=0,"– no spend","⚠ add to Campaigns tab")))</f>
        <v/>
      </c>
      <c r="I1914" s="83" t="str">
        <f aca="false">IF(C1914="","",C1914*IF(Settings!$B$25=Settings!$C$6,1,IF(Settings!$B$25="USD",1/INDEX(Settings!$B$29:$B$40,MONTH(A1914)),INDEX(Settings!$B$29:$B$40,MONTH(A1914)))))</f>
        <v/>
      </c>
    </row>
    <row r="1915" customFormat="false" ht="15" hidden="false" customHeight="false" outlineLevel="0" collapsed="false">
      <c r="H1915" s="0" t="str">
        <f aca="false">IF(B1915="","",IF(COUNTIF(Campaigns!$A$7:$A$300,B1915)&gt;0,"✓",IF(N(C1915)=0,"– no spend","⚠ add to Campaigns tab")))</f>
        <v/>
      </c>
      <c r="I1915" s="83" t="str">
        <f aca="false">IF(C1915="","",C1915*IF(Settings!$B$25=Settings!$C$6,1,IF(Settings!$B$25="USD",1/INDEX(Settings!$B$29:$B$40,MONTH(A1915)),INDEX(Settings!$B$29:$B$40,MONTH(A1915)))))</f>
        <v/>
      </c>
    </row>
    <row r="1916" customFormat="false" ht="15" hidden="false" customHeight="false" outlineLevel="0" collapsed="false">
      <c r="H1916" s="0" t="str">
        <f aca="false">IF(B1916="","",IF(COUNTIF(Campaigns!$A$7:$A$300,B1916)&gt;0,"✓",IF(N(C1916)=0,"– no spend","⚠ add to Campaigns tab")))</f>
        <v/>
      </c>
      <c r="I1916" s="83" t="str">
        <f aca="false">IF(C1916="","",C1916*IF(Settings!$B$25=Settings!$C$6,1,IF(Settings!$B$25="USD",1/INDEX(Settings!$B$29:$B$40,MONTH(A1916)),INDEX(Settings!$B$29:$B$40,MONTH(A1916)))))</f>
        <v/>
      </c>
    </row>
    <row r="1917" customFormat="false" ht="15" hidden="false" customHeight="false" outlineLevel="0" collapsed="false">
      <c r="H1917" s="0" t="str">
        <f aca="false">IF(B1917="","",IF(COUNTIF(Campaigns!$A$7:$A$300,B1917)&gt;0,"✓",IF(N(C1917)=0,"– no spend","⚠ add to Campaigns tab")))</f>
        <v/>
      </c>
      <c r="I1917" s="83" t="str">
        <f aca="false">IF(C1917="","",C1917*IF(Settings!$B$25=Settings!$C$6,1,IF(Settings!$B$25="USD",1/INDEX(Settings!$B$29:$B$40,MONTH(A1917)),INDEX(Settings!$B$29:$B$40,MONTH(A1917)))))</f>
        <v/>
      </c>
    </row>
    <row r="1918" customFormat="false" ht="15" hidden="false" customHeight="false" outlineLevel="0" collapsed="false">
      <c r="H1918" s="0" t="str">
        <f aca="false">IF(B1918="","",IF(COUNTIF(Campaigns!$A$7:$A$300,B1918)&gt;0,"✓",IF(N(C1918)=0,"– no spend","⚠ add to Campaigns tab")))</f>
        <v/>
      </c>
      <c r="I1918" s="83" t="str">
        <f aca="false">IF(C1918="","",C1918*IF(Settings!$B$25=Settings!$C$6,1,IF(Settings!$B$25="USD",1/INDEX(Settings!$B$29:$B$40,MONTH(A1918)),INDEX(Settings!$B$29:$B$40,MONTH(A1918)))))</f>
        <v/>
      </c>
    </row>
    <row r="1919" customFormat="false" ht="15" hidden="false" customHeight="false" outlineLevel="0" collapsed="false">
      <c r="H1919" s="0" t="str">
        <f aca="false">IF(B1919="","",IF(COUNTIF(Campaigns!$A$7:$A$300,B1919)&gt;0,"✓",IF(N(C1919)=0,"– no spend","⚠ add to Campaigns tab")))</f>
        <v/>
      </c>
      <c r="I1919" s="83" t="str">
        <f aca="false">IF(C1919="","",C1919*IF(Settings!$B$25=Settings!$C$6,1,IF(Settings!$B$25="USD",1/INDEX(Settings!$B$29:$B$40,MONTH(A1919)),INDEX(Settings!$B$29:$B$40,MONTH(A1919)))))</f>
        <v/>
      </c>
    </row>
    <row r="1920" customFormat="false" ht="15" hidden="false" customHeight="false" outlineLevel="0" collapsed="false">
      <c r="H1920" s="0" t="str">
        <f aca="false">IF(B1920="","",IF(COUNTIF(Campaigns!$A$7:$A$300,B1920)&gt;0,"✓",IF(N(C1920)=0,"– no spend","⚠ add to Campaigns tab")))</f>
        <v/>
      </c>
      <c r="I1920" s="83" t="str">
        <f aca="false">IF(C1920="","",C1920*IF(Settings!$B$25=Settings!$C$6,1,IF(Settings!$B$25="USD",1/INDEX(Settings!$B$29:$B$40,MONTH(A1920)),INDEX(Settings!$B$29:$B$40,MONTH(A1920)))))</f>
        <v/>
      </c>
    </row>
    <row r="1921" customFormat="false" ht="15" hidden="false" customHeight="false" outlineLevel="0" collapsed="false">
      <c r="H1921" s="0" t="str">
        <f aca="false">IF(B1921="","",IF(COUNTIF(Campaigns!$A$7:$A$300,B1921)&gt;0,"✓",IF(N(C1921)=0,"– no spend","⚠ add to Campaigns tab")))</f>
        <v/>
      </c>
      <c r="I1921" s="83" t="str">
        <f aca="false">IF(C1921="","",C1921*IF(Settings!$B$25=Settings!$C$6,1,IF(Settings!$B$25="USD",1/INDEX(Settings!$B$29:$B$40,MONTH(A1921)),INDEX(Settings!$B$29:$B$40,MONTH(A1921)))))</f>
        <v/>
      </c>
    </row>
    <row r="1922" customFormat="false" ht="15" hidden="false" customHeight="false" outlineLevel="0" collapsed="false">
      <c r="H1922" s="0" t="str">
        <f aca="false">IF(B1922="","",IF(COUNTIF(Campaigns!$A$7:$A$300,B1922)&gt;0,"✓",IF(N(C1922)=0,"– no spend","⚠ add to Campaigns tab")))</f>
        <v/>
      </c>
      <c r="I1922" s="83" t="str">
        <f aca="false">IF(C1922="","",C1922*IF(Settings!$B$25=Settings!$C$6,1,IF(Settings!$B$25="USD",1/INDEX(Settings!$B$29:$B$40,MONTH(A1922)),INDEX(Settings!$B$29:$B$40,MONTH(A1922)))))</f>
        <v/>
      </c>
    </row>
    <row r="1923" customFormat="false" ht="15" hidden="false" customHeight="false" outlineLevel="0" collapsed="false">
      <c r="H1923" s="0" t="str">
        <f aca="false">IF(B1923="","",IF(COUNTIF(Campaigns!$A$7:$A$300,B1923)&gt;0,"✓",IF(N(C1923)=0,"– no spend","⚠ add to Campaigns tab")))</f>
        <v/>
      </c>
      <c r="I1923" s="83" t="str">
        <f aca="false">IF(C1923="","",C1923*IF(Settings!$B$25=Settings!$C$6,1,IF(Settings!$B$25="USD",1/INDEX(Settings!$B$29:$B$40,MONTH(A1923)),INDEX(Settings!$B$29:$B$40,MONTH(A1923)))))</f>
        <v/>
      </c>
    </row>
    <row r="1924" customFormat="false" ht="15" hidden="false" customHeight="false" outlineLevel="0" collapsed="false">
      <c r="H1924" s="0" t="str">
        <f aca="false">IF(B1924="","",IF(COUNTIF(Campaigns!$A$7:$A$300,B1924)&gt;0,"✓",IF(N(C1924)=0,"– no spend","⚠ add to Campaigns tab")))</f>
        <v/>
      </c>
      <c r="I1924" s="83" t="str">
        <f aca="false">IF(C1924="","",C1924*IF(Settings!$B$25=Settings!$C$6,1,IF(Settings!$B$25="USD",1/INDEX(Settings!$B$29:$B$40,MONTH(A1924)),INDEX(Settings!$B$29:$B$40,MONTH(A1924)))))</f>
        <v/>
      </c>
    </row>
    <row r="1925" customFormat="false" ht="15" hidden="false" customHeight="false" outlineLevel="0" collapsed="false">
      <c r="H1925" s="0" t="str">
        <f aca="false">IF(B1925="","",IF(COUNTIF(Campaigns!$A$7:$A$300,B1925)&gt;0,"✓",IF(N(C1925)=0,"– no spend","⚠ add to Campaigns tab")))</f>
        <v/>
      </c>
      <c r="I1925" s="83" t="str">
        <f aca="false">IF(C1925="","",C1925*IF(Settings!$B$25=Settings!$C$6,1,IF(Settings!$B$25="USD",1/INDEX(Settings!$B$29:$B$40,MONTH(A1925)),INDEX(Settings!$B$29:$B$40,MONTH(A1925)))))</f>
        <v/>
      </c>
    </row>
    <row r="1926" customFormat="false" ht="15" hidden="false" customHeight="false" outlineLevel="0" collapsed="false">
      <c r="H1926" s="0" t="str">
        <f aca="false">IF(B1926="","",IF(COUNTIF(Campaigns!$A$7:$A$300,B1926)&gt;0,"✓",IF(N(C1926)=0,"– no spend","⚠ add to Campaigns tab")))</f>
        <v/>
      </c>
      <c r="I1926" s="83" t="str">
        <f aca="false">IF(C1926="","",C1926*IF(Settings!$B$25=Settings!$C$6,1,IF(Settings!$B$25="USD",1/INDEX(Settings!$B$29:$B$40,MONTH(A1926)),INDEX(Settings!$B$29:$B$40,MONTH(A1926)))))</f>
        <v/>
      </c>
    </row>
    <row r="1927" customFormat="false" ht="15" hidden="false" customHeight="false" outlineLevel="0" collapsed="false">
      <c r="H1927" s="0" t="str">
        <f aca="false">IF(B1927="","",IF(COUNTIF(Campaigns!$A$7:$A$300,B1927)&gt;0,"✓",IF(N(C1927)=0,"– no spend","⚠ add to Campaigns tab")))</f>
        <v/>
      </c>
      <c r="I1927" s="83" t="str">
        <f aca="false">IF(C1927="","",C1927*IF(Settings!$B$25=Settings!$C$6,1,IF(Settings!$B$25="USD",1/INDEX(Settings!$B$29:$B$40,MONTH(A1927)),INDEX(Settings!$B$29:$B$40,MONTH(A1927)))))</f>
        <v/>
      </c>
    </row>
    <row r="1928" customFormat="false" ht="15" hidden="false" customHeight="false" outlineLevel="0" collapsed="false">
      <c r="H1928" s="0" t="str">
        <f aca="false">IF(B1928="","",IF(COUNTIF(Campaigns!$A$7:$A$300,B1928)&gt;0,"✓",IF(N(C1928)=0,"– no spend","⚠ add to Campaigns tab")))</f>
        <v/>
      </c>
      <c r="I1928" s="83" t="str">
        <f aca="false">IF(C1928="","",C1928*IF(Settings!$B$25=Settings!$C$6,1,IF(Settings!$B$25="USD",1/INDEX(Settings!$B$29:$B$40,MONTH(A1928)),INDEX(Settings!$B$29:$B$40,MONTH(A1928)))))</f>
        <v/>
      </c>
    </row>
    <row r="1929" customFormat="false" ht="15" hidden="false" customHeight="false" outlineLevel="0" collapsed="false">
      <c r="H1929" s="0" t="str">
        <f aca="false">IF(B1929="","",IF(COUNTIF(Campaigns!$A$7:$A$300,B1929)&gt;0,"✓",IF(N(C1929)=0,"– no spend","⚠ add to Campaigns tab")))</f>
        <v/>
      </c>
      <c r="I1929" s="83" t="str">
        <f aca="false">IF(C1929="","",C1929*IF(Settings!$B$25=Settings!$C$6,1,IF(Settings!$B$25="USD",1/INDEX(Settings!$B$29:$B$40,MONTH(A1929)),INDEX(Settings!$B$29:$B$40,MONTH(A1929)))))</f>
        <v/>
      </c>
    </row>
    <row r="1930" customFormat="false" ht="15" hidden="false" customHeight="false" outlineLevel="0" collapsed="false">
      <c r="H1930" s="0" t="str">
        <f aca="false">IF(B1930="","",IF(COUNTIF(Campaigns!$A$7:$A$300,B1930)&gt;0,"✓",IF(N(C1930)=0,"– no spend","⚠ add to Campaigns tab")))</f>
        <v/>
      </c>
      <c r="I1930" s="83" t="str">
        <f aca="false">IF(C1930="","",C1930*IF(Settings!$B$25=Settings!$C$6,1,IF(Settings!$B$25="USD",1/INDEX(Settings!$B$29:$B$40,MONTH(A1930)),INDEX(Settings!$B$29:$B$40,MONTH(A1930)))))</f>
        <v/>
      </c>
    </row>
    <row r="1931" customFormat="false" ht="15" hidden="false" customHeight="false" outlineLevel="0" collapsed="false">
      <c r="H1931" s="0" t="str">
        <f aca="false">IF(B1931="","",IF(COUNTIF(Campaigns!$A$7:$A$300,B1931)&gt;0,"✓",IF(N(C1931)=0,"– no spend","⚠ add to Campaigns tab")))</f>
        <v/>
      </c>
      <c r="I1931" s="83" t="str">
        <f aca="false">IF(C1931="","",C1931*IF(Settings!$B$25=Settings!$C$6,1,IF(Settings!$B$25="USD",1/INDEX(Settings!$B$29:$B$40,MONTH(A1931)),INDEX(Settings!$B$29:$B$40,MONTH(A1931)))))</f>
        <v/>
      </c>
    </row>
    <row r="1932" customFormat="false" ht="15" hidden="false" customHeight="false" outlineLevel="0" collapsed="false">
      <c r="H1932" s="0" t="str">
        <f aca="false">IF(B1932="","",IF(COUNTIF(Campaigns!$A$7:$A$300,B1932)&gt;0,"✓",IF(N(C1932)=0,"– no spend","⚠ add to Campaigns tab")))</f>
        <v/>
      </c>
      <c r="I1932" s="83" t="str">
        <f aca="false">IF(C1932="","",C1932*IF(Settings!$B$25=Settings!$C$6,1,IF(Settings!$B$25="USD",1/INDEX(Settings!$B$29:$B$40,MONTH(A1932)),INDEX(Settings!$B$29:$B$40,MONTH(A1932)))))</f>
        <v/>
      </c>
    </row>
    <row r="1933" customFormat="false" ht="15" hidden="false" customHeight="false" outlineLevel="0" collapsed="false">
      <c r="H1933" s="0" t="str">
        <f aca="false">IF(B1933="","",IF(COUNTIF(Campaigns!$A$7:$A$300,B1933)&gt;0,"✓",IF(N(C1933)=0,"– no spend","⚠ add to Campaigns tab")))</f>
        <v/>
      </c>
      <c r="I1933" s="83" t="str">
        <f aca="false">IF(C1933="","",C1933*IF(Settings!$B$25=Settings!$C$6,1,IF(Settings!$B$25="USD",1/INDEX(Settings!$B$29:$B$40,MONTH(A1933)),INDEX(Settings!$B$29:$B$40,MONTH(A1933)))))</f>
        <v/>
      </c>
    </row>
    <row r="1934" customFormat="false" ht="15" hidden="false" customHeight="false" outlineLevel="0" collapsed="false">
      <c r="H1934" s="0" t="str">
        <f aca="false">IF(B1934="","",IF(COUNTIF(Campaigns!$A$7:$A$300,B1934)&gt;0,"✓",IF(N(C1934)=0,"– no spend","⚠ add to Campaigns tab")))</f>
        <v/>
      </c>
      <c r="I1934" s="83" t="str">
        <f aca="false">IF(C1934="","",C1934*IF(Settings!$B$25=Settings!$C$6,1,IF(Settings!$B$25="USD",1/INDEX(Settings!$B$29:$B$40,MONTH(A1934)),INDEX(Settings!$B$29:$B$40,MONTH(A1934)))))</f>
        <v/>
      </c>
    </row>
    <row r="1935" customFormat="false" ht="15" hidden="false" customHeight="false" outlineLevel="0" collapsed="false">
      <c r="H1935" s="0" t="str">
        <f aca="false">IF(B1935="","",IF(COUNTIF(Campaigns!$A$7:$A$300,B1935)&gt;0,"✓",IF(N(C1935)=0,"– no spend","⚠ add to Campaigns tab")))</f>
        <v/>
      </c>
      <c r="I1935" s="83" t="str">
        <f aca="false">IF(C1935="","",C1935*IF(Settings!$B$25=Settings!$C$6,1,IF(Settings!$B$25="USD",1/INDEX(Settings!$B$29:$B$40,MONTH(A1935)),INDEX(Settings!$B$29:$B$40,MONTH(A1935)))))</f>
        <v/>
      </c>
    </row>
    <row r="1936" customFormat="false" ht="15" hidden="false" customHeight="false" outlineLevel="0" collapsed="false">
      <c r="H1936" s="0" t="str">
        <f aca="false">IF(B1936="","",IF(COUNTIF(Campaigns!$A$7:$A$300,B1936)&gt;0,"✓",IF(N(C1936)=0,"– no spend","⚠ add to Campaigns tab")))</f>
        <v/>
      </c>
      <c r="I1936" s="83" t="str">
        <f aca="false">IF(C1936="","",C1936*IF(Settings!$B$25=Settings!$C$6,1,IF(Settings!$B$25="USD",1/INDEX(Settings!$B$29:$B$40,MONTH(A1936)),INDEX(Settings!$B$29:$B$40,MONTH(A1936)))))</f>
        <v/>
      </c>
    </row>
    <row r="1937" customFormat="false" ht="15" hidden="false" customHeight="false" outlineLevel="0" collapsed="false">
      <c r="H1937" s="0" t="str">
        <f aca="false">IF(B1937="","",IF(COUNTIF(Campaigns!$A$7:$A$300,B1937)&gt;0,"✓",IF(N(C1937)=0,"– no spend","⚠ add to Campaigns tab")))</f>
        <v/>
      </c>
      <c r="I1937" s="83" t="str">
        <f aca="false">IF(C1937="","",C1937*IF(Settings!$B$25=Settings!$C$6,1,IF(Settings!$B$25="USD",1/INDEX(Settings!$B$29:$B$40,MONTH(A1937)),INDEX(Settings!$B$29:$B$40,MONTH(A1937)))))</f>
        <v/>
      </c>
    </row>
    <row r="1938" customFormat="false" ht="15" hidden="false" customHeight="false" outlineLevel="0" collapsed="false">
      <c r="H1938" s="0" t="str">
        <f aca="false">IF(B1938="","",IF(COUNTIF(Campaigns!$A$7:$A$300,B1938)&gt;0,"✓",IF(N(C1938)=0,"– no spend","⚠ add to Campaigns tab")))</f>
        <v/>
      </c>
      <c r="I1938" s="83" t="str">
        <f aca="false">IF(C1938="","",C1938*IF(Settings!$B$25=Settings!$C$6,1,IF(Settings!$B$25="USD",1/INDEX(Settings!$B$29:$B$40,MONTH(A1938)),INDEX(Settings!$B$29:$B$40,MONTH(A1938)))))</f>
        <v/>
      </c>
    </row>
    <row r="1939" customFormat="false" ht="15" hidden="false" customHeight="false" outlineLevel="0" collapsed="false">
      <c r="H1939" s="0" t="str">
        <f aca="false">IF(B1939="","",IF(COUNTIF(Campaigns!$A$7:$A$300,B1939)&gt;0,"✓",IF(N(C1939)=0,"– no spend","⚠ add to Campaigns tab")))</f>
        <v/>
      </c>
      <c r="I1939" s="83" t="str">
        <f aca="false">IF(C1939="","",C1939*IF(Settings!$B$25=Settings!$C$6,1,IF(Settings!$B$25="USD",1/INDEX(Settings!$B$29:$B$40,MONTH(A1939)),INDEX(Settings!$B$29:$B$40,MONTH(A1939)))))</f>
        <v/>
      </c>
    </row>
    <row r="1940" customFormat="false" ht="15" hidden="false" customHeight="false" outlineLevel="0" collapsed="false">
      <c r="H1940" s="0" t="str">
        <f aca="false">IF(B1940="","",IF(COUNTIF(Campaigns!$A$7:$A$300,B1940)&gt;0,"✓",IF(N(C1940)=0,"– no spend","⚠ add to Campaigns tab")))</f>
        <v/>
      </c>
      <c r="I1940" s="83" t="str">
        <f aca="false">IF(C1940="","",C1940*IF(Settings!$B$25=Settings!$C$6,1,IF(Settings!$B$25="USD",1/INDEX(Settings!$B$29:$B$40,MONTH(A1940)),INDEX(Settings!$B$29:$B$40,MONTH(A1940)))))</f>
        <v/>
      </c>
    </row>
    <row r="1941" customFormat="false" ht="15" hidden="false" customHeight="false" outlineLevel="0" collapsed="false">
      <c r="H1941" s="0" t="str">
        <f aca="false">IF(B1941="","",IF(COUNTIF(Campaigns!$A$7:$A$300,B1941)&gt;0,"✓",IF(N(C1941)=0,"– no spend","⚠ add to Campaigns tab")))</f>
        <v/>
      </c>
      <c r="I1941" s="83" t="str">
        <f aca="false">IF(C1941="","",C1941*IF(Settings!$B$25=Settings!$C$6,1,IF(Settings!$B$25="USD",1/INDEX(Settings!$B$29:$B$40,MONTH(A1941)),INDEX(Settings!$B$29:$B$40,MONTH(A1941)))))</f>
        <v/>
      </c>
    </row>
    <row r="1942" customFormat="false" ht="15" hidden="false" customHeight="false" outlineLevel="0" collapsed="false">
      <c r="H1942" s="0" t="str">
        <f aca="false">IF(B1942="","",IF(COUNTIF(Campaigns!$A$7:$A$300,B1942)&gt;0,"✓",IF(N(C1942)=0,"– no spend","⚠ add to Campaigns tab")))</f>
        <v/>
      </c>
      <c r="I1942" s="83" t="str">
        <f aca="false">IF(C1942="","",C1942*IF(Settings!$B$25=Settings!$C$6,1,IF(Settings!$B$25="USD",1/INDEX(Settings!$B$29:$B$40,MONTH(A1942)),INDEX(Settings!$B$29:$B$40,MONTH(A1942)))))</f>
        <v/>
      </c>
    </row>
    <row r="1943" customFormat="false" ht="15" hidden="false" customHeight="false" outlineLevel="0" collapsed="false">
      <c r="H1943" s="0" t="str">
        <f aca="false">IF(B1943="","",IF(COUNTIF(Campaigns!$A$7:$A$300,B1943)&gt;0,"✓",IF(N(C1943)=0,"– no spend","⚠ add to Campaigns tab")))</f>
        <v/>
      </c>
      <c r="I1943" s="83" t="str">
        <f aca="false">IF(C1943="","",C1943*IF(Settings!$B$25=Settings!$C$6,1,IF(Settings!$B$25="USD",1/INDEX(Settings!$B$29:$B$40,MONTH(A1943)),INDEX(Settings!$B$29:$B$40,MONTH(A1943)))))</f>
        <v/>
      </c>
    </row>
    <row r="1944" customFormat="false" ht="15" hidden="false" customHeight="false" outlineLevel="0" collapsed="false">
      <c r="H1944" s="0" t="str">
        <f aca="false">IF(B1944="","",IF(COUNTIF(Campaigns!$A$7:$A$300,B1944)&gt;0,"✓",IF(N(C1944)=0,"– no spend","⚠ add to Campaigns tab")))</f>
        <v/>
      </c>
      <c r="I1944" s="83" t="str">
        <f aca="false">IF(C1944="","",C1944*IF(Settings!$B$25=Settings!$C$6,1,IF(Settings!$B$25="USD",1/INDEX(Settings!$B$29:$B$40,MONTH(A1944)),INDEX(Settings!$B$29:$B$40,MONTH(A1944)))))</f>
        <v/>
      </c>
    </row>
    <row r="1945" customFormat="false" ht="15" hidden="false" customHeight="false" outlineLevel="0" collapsed="false">
      <c r="H1945" s="0" t="str">
        <f aca="false">IF(B1945="","",IF(COUNTIF(Campaigns!$A$7:$A$300,B1945)&gt;0,"✓",IF(N(C1945)=0,"– no spend","⚠ add to Campaigns tab")))</f>
        <v/>
      </c>
      <c r="I1945" s="83" t="str">
        <f aca="false">IF(C1945="","",C1945*IF(Settings!$B$25=Settings!$C$6,1,IF(Settings!$B$25="USD",1/INDEX(Settings!$B$29:$B$40,MONTH(A1945)),INDEX(Settings!$B$29:$B$40,MONTH(A1945)))))</f>
        <v/>
      </c>
    </row>
    <row r="1946" customFormat="false" ht="15" hidden="false" customHeight="false" outlineLevel="0" collapsed="false">
      <c r="H1946" s="0" t="str">
        <f aca="false">IF(B1946="","",IF(COUNTIF(Campaigns!$A$7:$A$300,B1946)&gt;0,"✓",IF(N(C1946)=0,"– no spend","⚠ add to Campaigns tab")))</f>
        <v/>
      </c>
      <c r="I1946" s="83" t="str">
        <f aca="false">IF(C1946="","",C1946*IF(Settings!$B$25=Settings!$C$6,1,IF(Settings!$B$25="USD",1/INDEX(Settings!$B$29:$B$40,MONTH(A1946)),INDEX(Settings!$B$29:$B$40,MONTH(A1946)))))</f>
        <v/>
      </c>
    </row>
    <row r="1947" customFormat="false" ht="15" hidden="false" customHeight="false" outlineLevel="0" collapsed="false">
      <c r="H1947" s="0" t="str">
        <f aca="false">IF(B1947="","",IF(COUNTIF(Campaigns!$A$7:$A$300,B1947)&gt;0,"✓",IF(N(C1947)=0,"– no spend","⚠ add to Campaigns tab")))</f>
        <v/>
      </c>
      <c r="I1947" s="83" t="str">
        <f aca="false">IF(C1947="","",C1947*IF(Settings!$B$25=Settings!$C$6,1,IF(Settings!$B$25="USD",1/INDEX(Settings!$B$29:$B$40,MONTH(A1947)),INDEX(Settings!$B$29:$B$40,MONTH(A1947)))))</f>
        <v/>
      </c>
    </row>
    <row r="1948" customFormat="false" ht="15" hidden="false" customHeight="false" outlineLevel="0" collapsed="false">
      <c r="H1948" s="0" t="str">
        <f aca="false">IF(B1948="","",IF(COUNTIF(Campaigns!$A$7:$A$300,B1948)&gt;0,"✓",IF(N(C1948)=0,"– no spend","⚠ add to Campaigns tab")))</f>
        <v/>
      </c>
      <c r="I1948" s="83" t="str">
        <f aca="false">IF(C1948="","",C1948*IF(Settings!$B$25=Settings!$C$6,1,IF(Settings!$B$25="USD",1/INDEX(Settings!$B$29:$B$40,MONTH(A1948)),INDEX(Settings!$B$29:$B$40,MONTH(A1948)))))</f>
        <v/>
      </c>
    </row>
    <row r="1949" customFormat="false" ht="15" hidden="false" customHeight="false" outlineLevel="0" collapsed="false">
      <c r="H1949" s="0" t="str">
        <f aca="false">IF(B1949="","",IF(COUNTIF(Campaigns!$A$7:$A$300,B1949)&gt;0,"✓",IF(N(C1949)=0,"– no spend","⚠ add to Campaigns tab")))</f>
        <v/>
      </c>
      <c r="I1949" s="83" t="str">
        <f aca="false">IF(C1949="","",C1949*IF(Settings!$B$25=Settings!$C$6,1,IF(Settings!$B$25="USD",1/INDEX(Settings!$B$29:$B$40,MONTH(A1949)),INDEX(Settings!$B$29:$B$40,MONTH(A1949)))))</f>
        <v/>
      </c>
    </row>
    <row r="1950" customFormat="false" ht="15" hidden="false" customHeight="false" outlineLevel="0" collapsed="false">
      <c r="H1950" s="0" t="str">
        <f aca="false">IF(B1950="","",IF(COUNTIF(Campaigns!$A$7:$A$300,B1950)&gt;0,"✓",IF(N(C1950)=0,"– no spend","⚠ add to Campaigns tab")))</f>
        <v/>
      </c>
      <c r="I1950" s="83" t="str">
        <f aca="false">IF(C1950="","",C1950*IF(Settings!$B$25=Settings!$C$6,1,IF(Settings!$B$25="USD",1/INDEX(Settings!$B$29:$B$40,MONTH(A1950)),INDEX(Settings!$B$29:$B$40,MONTH(A1950)))))</f>
        <v/>
      </c>
    </row>
    <row r="1951" customFormat="false" ht="15" hidden="false" customHeight="false" outlineLevel="0" collapsed="false">
      <c r="H1951" s="0" t="str">
        <f aca="false">IF(B1951="","",IF(COUNTIF(Campaigns!$A$7:$A$300,B1951)&gt;0,"✓",IF(N(C1951)=0,"– no spend","⚠ add to Campaigns tab")))</f>
        <v/>
      </c>
      <c r="I1951" s="83" t="str">
        <f aca="false">IF(C1951="","",C1951*IF(Settings!$B$25=Settings!$C$6,1,IF(Settings!$B$25="USD",1/INDEX(Settings!$B$29:$B$40,MONTH(A1951)),INDEX(Settings!$B$29:$B$40,MONTH(A1951)))))</f>
        <v/>
      </c>
    </row>
    <row r="1952" customFormat="false" ht="15" hidden="false" customHeight="false" outlineLevel="0" collapsed="false">
      <c r="H1952" s="0" t="str">
        <f aca="false">IF(B1952="","",IF(COUNTIF(Campaigns!$A$7:$A$300,B1952)&gt;0,"✓",IF(N(C1952)=0,"– no spend","⚠ add to Campaigns tab")))</f>
        <v/>
      </c>
      <c r="I1952" s="83" t="str">
        <f aca="false">IF(C1952="","",C1952*IF(Settings!$B$25=Settings!$C$6,1,IF(Settings!$B$25="USD",1/INDEX(Settings!$B$29:$B$40,MONTH(A1952)),INDEX(Settings!$B$29:$B$40,MONTH(A1952)))))</f>
        <v/>
      </c>
    </row>
    <row r="1953" customFormat="false" ht="15" hidden="false" customHeight="false" outlineLevel="0" collapsed="false">
      <c r="H1953" s="0" t="str">
        <f aca="false">IF(B1953="","",IF(COUNTIF(Campaigns!$A$7:$A$300,B1953)&gt;0,"✓",IF(N(C1953)=0,"– no spend","⚠ add to Campaigns tab")))</f>
        <v/>
      </c>
      <c r="I1953" s="83" t="str">
        <f aca="false">IF(C1953="","",C1953*IF(Settings!$B$25=Settings!$C$6,1,IF(Settings!$B$25="USD",1/INDEX(Settings!$B$29:$B$40,MONTH(A1953)),INDEX(Settings!$B$29:$B$40,MONTH(A1953)))))</f>
        <v/>
      </c>
    </row>
    <row r="1954" customFormat="false" ht="15" hidden="false" customHeight="false" outlineLevel="0" collapsed="false">
      <c r="H1954" s="0" t="str">
        <f aca="false">IF(B1954="","",IF(COUNTIF(Campaigns!$A$7:$A$300,B1954)&gt;0,"✓",IF(N(C1954)=0,"– no spend","⚠ add to Campaigns tab")))</f>
        <v/>
      </c>
      <c r="I1954" s="83" t="str">
        <f aca="false">IF(C1954="","",C1954*IF(Settings!$B$25=Settings!$C$6,1,IF(Settings!$B$25="USD",1/INDEX(Settings!$B$29:$B$40,MONTH(A1954)),INDEX(Settings!$B$29:$B$40,MONTH(A1954)))))</f>
        <v/>
      </c>
    </row>
    <row r="1955" customFormat="false" ht="15" hidden="false" customHeight="false" outlineLevel="0" collapsed="false">
      <c r="H1955" s="0" t="str">
        <f aca="false">IF(B1955="","",IF(COUNTIF(Campaigns!$A$7:$A$300,B1955)&gt;0,"✓",IF(N(C1955)=0,"– no spend","⚠ add to Campaigns tab")))</f>
        <v/>
      </c>
      <c r="I1955" s="83" t="str">
        <f aca="false">IF(C1955="","",C1955*IF(Settings!$B$25=Settings!$C$6,1,IF(Settings!$B$25="USD",1/INDEX(Settings!$B$29:$B$40,MONTH(A1955)),INDEX(Settings!$B$29:$B$40,MONTH(A1955)))))</f>
        <v/>
      </c>
    </row>
    <row r="1956" customFormat="false" ht="15" hidden="false" customHeight="false" outlineLevel="0" collapsed="false">
      <c r="H1956" s="0" t="str">
        <f aca="false">IF(B1956="","",IF(COUNTIF(Campaigns!$A$7:$A$300,B1956)&gt;0,"✓",IF(N(C1956)=0,"– no spend","⚠ add to Campaigns tab")))</f>
        <v/>
      </c>
      <c r="I1956" s="83" t="str">
        <f aca="false">IF(C1956="","",C1956*IF(Settings!$B$25=Settings!$C$6,1,IF(Settings!$B$25="USD",1/INDEX(Settings!$B$29:$B$40,MONTH(A1956)),INDEX(Settings!$B$29:$B$40,MONTH(A1956)))))</f>
        <v/>
      </c>
    </row>
    <row r="1957" customFormat="false" ht="15" hidden="false" customHeight="false" outlineLevel="0" collapsed="false">
      <c r="H1957" s="0" t="str">
        <f aca="false">IF(B1957="","",IF(COUNTIF(Campaigns!$A$7:$A$300,B1957)&gt;0,"✓",IF(N(C1957)=0,"– no spend","⚠ add to Campaigns tab")))</f>
        <v/>
      </c>
      <c r="I1957" s="83" t="str">
        <f aca="false">IF(C1957="","",C1957*IF(Settings!$B$25=Settings!$C$6,1,IF(Settings!$B$25="USD",1/INDEX(Settings!$B$29:$B$40,MONTH(A1957)),INDEX(Settings!$B$29:$B$40,MONTH(A1957)))))</f>
        <v/>
      </c>
    </row>
    <row r="1958" customFormat="false" ht="15" hidden="false" customHeight="false" outlineLevel="0" collapsed="false">
      <c r="H1958" s="0" t="str">
        <f aca="false">IF(B1958="","",IF(COUNTIF(Campaigns!$A$7:$A$300,B1958)&gt;0,"✓",IF(N(C1958)=0,"– no spend","⚠ add to Campaigns tab")))</f>
        <v/>
      </c>
      <c r="I1958" s="83" t="str">
        <f aca="false">IF(C1958="","",C1958*IF(Settings!$B$25=Settings!$C$6,1,IF(Settings!$B$25="USD",1/INDEX(Settings!$B$29:$B$40,MONTH(A1958)),INDEX(Settings!$B$29:$B$40,MONTH(A1958)))))</f>
        <v/>
      </c>
    </row>
    <row r="1959" customFormat="false" ht="15" hidden="false" customHeight="false" outlineLevel="0" collapsed="false">
      <c r="H1959" s="0" t="str">
        <f aca="false">IF(B1959="","",IF(COUNTIF(Campaigns!$A$7:$A$300,B1959)&gt;0,"✓",IF(N(C1959)=0,"– no spend","⚠ add to Campaigns tab")))</f>
        <v/>
      </c>
      <c r="I1959" s="83" t="str">
        <f aca="false">IF(C1959="","",C1959*IF(Settings!$B$25=Settings!$C$6,1,IF(Settings!$B$25="USD",1/INDEX(Settings!$B$29:$B$40,MONTH(A1959)),INDEX(Settings!$B$29:$B$40,MONTH(A1959)))))</f>
        <v/>
      </c>
    </row>
    <row r="1960" customFormat="false" ht="15" hidden="false" customHeight="false" outlineLevel="0" collapsed="false">
      <c r="H1960" s="0" t="str">
        <f aca="false">IF(B1960="","",IF(COUNTIF(Campaigns!$A$7:$A$300,B1960)&gt;0,"✓",IF(N(C1960)=0,"– no spend","⚠ add to Campaigns tab")))</f>
        <v/>
      </c>
      <c r="I1960" s="83" t="str">
        <f aca="false">IF(C1960="","",C1960*IF(Settings!$B$25=Settings!$C$6,1,IF(Settings!$B$25="USD",1/INDEX(Settings!$B$29:$B$40,MONTH(A1960)),INDEX(Settings!$B$29:$B$40,MONTH(A1960)))))</f>
        <v/>
      </c>
    </row>
    <row r="1961" customFormat="false" ht="15" hidden="false" customHeight="false" outlineLevel="0" collapsed="false">
      <c r="H1961" s="0" t="str">
        <f aca="false">IF(B1961="","",IF(COUNTIF(Campaigns!$A$7:$A$300,B1961)&gt;0,"✓",IF(N(C1961)=0,"– no spend","⚠ add to Campaigns tab")))</f>
        <v/>
      </c>
      <c r="I1961" s="83" t="str">
        <f aca="false">IF(C1961="","",C1961*IF(Settings!$B$25=Settings!$C$6,1,IF(Settings!$B$25="USD",1/INDEX(Settings!$B$29:$B$40,MONTH(A1961)),INDEX(Settings!$B$29:$B$40,MONTH(A1961)))))</f>
        <v/>
      </c>
    </row>
    <row r="1962" customFormat="false" ht="15" hidden="false" customHeight="false" outlineLevel="0" collapsed="false">
      <c r="H1962" s="0" t="str">
        <f aca="false">IF(B1962="","",IF(COUNTIF(Campaigns!$A$7:$A$300,B1962)&gt;0,"✓",IF(N(C1962)=0,"– no spend","⚠ add to Campaigns tab")))</f>
        <v/>
      </c>
      <c r="I1962" s="83" t="str">
        <f aca="false">IF(C1962="","",C1962*IF(Settings!$B$25=Settings!$C$6,1,IF(Settings!$B$25="USD",1/INDEX(Settings!$B$29:$B$40,MONTH(A1962)),INDEX(Settings!$B$29:$B$40,MONTH(A1962)))))</f>
        <v/>
      </c>
    </row>
    <row r="1963" customFormat="false" ht="15" hidden="false" customHeight="false" outlineLevel="0" collapsed="false">
      <c r="H1963" s="0" t="str">
        <f aca="false">IF(B1963="","",IF(COUNTIF(Campaigns!$A$7:$A$300,B1963)&gt;0,"✓",IF(N(C1963)=0,"– no spend","⚠ add to Campaigns tab")))</f>
        <v/>
      </c>
      <c r="I1963" s="83" t="str">
        <f aca="false">IF(C1963="","",C1963*IF(Settings!$B$25=Settings!$C$6,1,IF(Settings!$B$25="USD",1/INDEX(Settings!$B$29:$B$40,MONTH(A1963)),INDEX(Settings!$B$29:$B$40,MONTH(A1963)))))</f>
        <v/>
      </c>
    </row>
    <row r="1964" customFormat="false" ht="15" hidden="false" customHeight="false" outlineLevel="0" collapsed="false">
      <c r="H1964" s="0" t="str">
        <f aca="false">IF(B1964="","",IF(COUNTIF(Campaigns!$A$7:$A$300,B1964)&gt;0,"✓",IF(N(C1964)=0,"– no spend","⚠ add to Campaigns tab")))</f>
        <v/>
      </c>
      <c r="I1964" s="83" t="str">
        <f aca="false">IF(C1964="","",C1964*IF(Settings!$B$25=Settings!$C$6,1,IF(Settings!$B$25="USD",1/INDEX(Settings!$B$29:$B$40,MONTH(A1964)),INDEX(Settings!$B$29:$B$40,MONTH(A1964)))))</f>
        <v/>
      </c>
    </row>
    <row r="1965" customFormat="false" ht="15" hidden="false" customHeight="false" outlineLevel="0" collapsed="false">
      <c r="H1965" s="0" t="str">
        <f aca="false">IF(B1965="","",IF(COUNTIF(Campaigns!$A$7:$A$300,B1965)&gt;0,"✓",IF(N(C1965)=0,"– no spend","⚠ add to Campaigns tab")))</f>
        <v/>
      </c>
      <c r="I1965" s="83" t="str">
        <f aca="false">IF(C1965="","",C1965*IF(Settings!$B$25=Settings!$C$6,1,IF(Settings!$B$25="USD",1/INDEX(Settings!$B$29:$B$40,MONTH(A1965)),INDEX(Settings!$B$29:$B$40,MONTH(A1965)))))</f>
        <v/>
      </c>
    </row>
    <row r="1966" customFormat="false" ht="15" hidden="false" customHeight="false" outlineLevel="0" collapsed="false">
      <c r="H1966" s="0" t="str">
        <f aca="false">IF(B1966="","",IF(COUNTIF(Campaigns!$A$7:$A$300,B1966)&gt;0,"✓",IF(N(C1966)=0,"– no spend","⚠ add to Campaigns tab")))</f>
        <v/>
      </c>
      <c r="I1966" s="83" t="str">
        <f aca="false">IF(C1966="","",C1966*IF(Settings!$B$25=Settings!$C$6,1,IF(Settings!$B$25="USD",1/INDEX(Settings!$B$29:$B$40,MONTH(A1966)),INDEX(Settings!$B$29:$B$40,MONTH(A1966)))))</f>
        <v/>
      </c>
    </row>
    <row r="1967" customFormat="false" ht="15" hidden="false" customHeight="false" outlineLevel="0" collapsed="false">
      <c r="H1967" s="0" t="str">
        <f aca="false">IF(B1967="","",IF(COUNTIF(Campaigns!$A$7:$A$300,B1967)&gt;0,"✓",IF(N(C1967)=0,"– no spend","⚠ add to Campaigns tab")))</f>
        <v/>
      </c>
      <c r="I1967" s="83" t="str">
        <f aca="false">IF(C1967="","",C1967*IF(Settings!$B$25=Settings!$C$6,1,IF(Settings!$B$25="USD",1/INDEX(Settings!$B$29:$B$40,MONTH(A1967)),INDEX(Settings!$B$29:$B$40,MONTH(A1967)))))</f>
        <v/>
      </c>
    </row>
    <row r="1968" customFormat="false" ht="15" hidden="false" customHeight="false" outlineLevel="0" collapsed="false">
      <c r="H1968" s="0" t="str">
        <f aca="false">IF(B1968="","",IF(COUNTIF(Campaigns!$A$7:$A$300,B1968)&gt;0,"✓",IF(N(C1968)=0,"– no spend","⚠ add to Campaigns tab")))</f>
        <v/>
      </c>
      <c r="I1968" s="83" t="str">
        <f aca="false">IF(C1968="","",C1968*IF(Settings!$B$25=Settings!$C$6,1,IF(Settings!$B$25="USD",1/INDEX(Settings!$B$29:$B$40,MONTH(A1968)),INDEX(Settings!$B$29:$B$40,MONTH(A1968)))))</f>
        <v/>
      </c>
    </row>
    <row r="1969" customFormat="false" ht="15" hidden="false" customHeight="false" outlineLevel="0" collapsed="false">
      <c r="H1969" s="0" t="str">
        <f aca="false">IF(B1969="","",IF(COUNTIF(Campaigns!$A$7:$A$300,B1969)&gt;0,"✓",IF(N(C1969)=0,"– no spend","⚠ add to Campaigns tab")))</f>
        <v/>
      </c>
      <c r="I1969" s="83" t="str">
        <f aca="false">IF(C1969="","",C1969*IF(Settings!$B$25=Settings!$C$6,1,IF(Settings!$B$25="USD",1/INDEX(Settings!$B$29:$B$40,MONTH(A1969)),INDEX(Settings!$B$29:$B$40,MONTH(A1969)))))</f>
        <v/>
      </c>
    </row>
    <row r="1970" customFormat="false" ht="15" hidden="false" customHeight="false" outlineLevel="0" collapsed="false">
      <c r="H1970" s="0" t="str">
        <f aca="false">IF(B1970="","",IF(COUNTIF(Campaigns!$A$7:$A$300,B1970)&gt;0,"✓",IF(N(C1970)=0,"– no spend","⚠ add to Campaigns tab")))</f>
        <v/>
      </c>
      <c r="I1970" s="83" t="str">
        <f aca="false">IF(C1970="","",C1970*IF(Settings!$B$25=Settings!$C$6,1,IF(Settings!$B$25="USD",1/INDEX(Settings!$B$29:$B$40,MONTH(A1970)),INDEX(Settings!$B$29:$B$40,MONTH(A1970)))))</f>
        <v/>
      </c>
    </row>
    <row r="1971" customFormat="false" ht="15" hidden="false" customHeight="false" outlineLevel="0" collapsed="false">
      <c r="H1971" s="0" t="str">
        <f aca="false">IF(B1971="","",IF(COUNTIF(Campaigns!$A$7:$A$300,B1971)&gt;0,"✓",IF(N(C1971)=0,"– no spend","⚠ add to Campaigns tab")))</f>
        <v/>
      </c>
      <c r="I1971" s="83" t="str">
        <f aca="false">IF(C1971="","",C1971*IF(Settings!$B$25=Settings!$C$6,1,IF(Settings!$B$25="USD",1/INDEX(Settings!$B$29:$B$40,MONTH(A1971)),INDEX(Settings!$B$29:$B$40,MONTH(A1971)))))</f>
        <v/>
      </c>
    </row>
    <row r="1972" customFormat="false" ht="15" hidden="false" customHeight="false" outlineLevel="0" collapsed="false">
      <c r="H1972" s="0" t="str">
        <f aca="false">IF(B1972="","",IF(COUNTIF(Campaigns!$A$7:$A$300,B1972)&gt;0,"✓",IF(N(C1972)=0,"– no spend","⚠ add to Campaigns tab")))</f>
        <v/>
      </c>
      <c r="I1972" s="83" t="str">
        <f aca="false">IF(C1972="","",C1972*IF(Settings!$B$25=Settings!$C$6,1,IF(Settings!$B$25="USD",1/INDEX(Settings!$B$29:$B$40,MONTH(A1972)),INDEX(Settings!$B$29:$B$40,MONTH(A1972)))))</f>
        <v/>
      </c>
    </row>
    <row r="1973" customFormat="false" ht="15" hidden="false" customHeight="false" outlineLevel="0" collapsed="false">
      <c r="H1973" s="0" t="str">
        <f aca="false">IF(B1973="","",IF(COUNTIF(Campaigns!$A$7:$A$300,B1973)&gt;0,"✓",IF(N(C1973)=0,"– no spend","⚠ add to Campaigns tab")))</f>
        <v/>
      </c>
      <c r="I1973" s="83" t="str">
        <f aca="false">IF(C1973="","",C1973*IF(Settings!$B$25=Settings!$C$6,1,IF(Settings!$B$25="USD",1/INDEX(Settings!$B$29:$B$40,MONTH(A1973)),INDEX(Settings!$B$29:$B$40,MONTH(A1973)))))</f>
        <v/>
      </c>
    </row>
    <row r="1974" customFormat="false" ht="15" hidden="false" customHeight="false" outlineLevel="0" collapsed="false">
      <c r="H1974" s="0" t="str">
        <f aca="false">IF(B1974="","",IF(COUNTIF(Campaigns!$A$7:$A$300,B1974)&gt;0,"✓",IF(N(C1974)=0,"– no spend","⚠ add to Campaigns tab")))</f>
        <v/>
      </c>
      <c r="I1974" s="83" t="str">
        <f aca="false">IF(C1974="","",C1974*IF(Settings!$B$25=Settings!$C$6,1,IF(Settings!$B$25="USD",1/INDEX(Settings!$B$29:$B$40,MONTH(A1974)),INDEX(Settings!$B$29:$B$40,MONTH(A1974)))))</f>
        <v/>
      </c>
    </row>
    <row r="1975" customFormat="false" ht="15" hidden="false" customHeight="false" outlineLevel="0" collapsed="false">
      <c r="H1975" s="0" t="str">
        <f aca="false">IF(B1975="","",IF(COUNTIF(Campaigns!$A$7:$A$300,B1975)&gt;0,"✓",IF(N(C1975)=0,"– no spend","⚠ add to Campaigns tab")))</f>
        <v/>
      </c>
      <c r="I1975" s="83" t="str">
        <f aca="false">IF(C1975="","",C1975*IF(Settings!$B$25=Settings!$C$6,1,IF(Settings!$B$25="USD",1/INDEX(Settings!$B$29:$B$40,MONTH(A1975)),INDEX(Settings!$B$29:$B$40,MONTH(A1975)))))</f>
        <v/>
      </c>
    </row>
    <row r="1976" customFormat="false" ht="15" hidden="false" customHeight="false" outlineLevel="0" collapsed="false">
      <c r="H1976" s="0" t="str">
        <f aca="false">IF(B1976="","",IF(COUNTIF(Campaigns!$A$7:$A$300,B1976)&gt;0,"✓",IF(N(C1976)=0,"– no spend","⚠ add to Campaigns tab")))</f>
        <v/>
      </c>
      <c r="I1976" s="83" t="str">
        <f aca="false">IF(C1976="","",C1976*IF(Settings!$B$25=Settings!$C$6,1,IF(Settings!$B$25="USD",1/INDEX(Settings!$B$29:$B$40,MONTH(A1976)),INDEX(Settings!$B$29:$B$40,MONTH(A1976)))))</f>
        <v/>
      </c>
    </row>
    <row r="1977" customFormat="false" ht="15" hidden="false" customHeight="false" outlineLevel="0" collapsed="false">
      <c r="H1977" s="0" t="str">
        <f aca="false">IF(B1977="","",IF(COUNTIF(Campaigns!$A$7:$A$300,B1977)&gt;0,"✓",IF(N(C1977)=0,"– no spend","⚠ add to Campaigns tab")))</f>
        <v/>
      </c>
      <c r="I1977" s="83" t="str">
        <f aca="false">IF(C1977="","",C1977*IF(Settings!$B$25=Settings!$C$6,1,IF(Settings!$B$25="USD",1/INDEX(Settings!$B$29:$B$40,MONTH(A1977)),INDEX(Settings!$B$29:$B$40,MONTH(A1977)))))</f>
        <v/>
      </c>
    </row>
    <row r="1978" customFormat="false" ht="15" hidden="false" customHeight="false" outlineLevel="0" collapsed="false">
      <c r="H1978" s="0" t="str">
        <f aca="false">IF(B1978="","",IF(COUNTIF(Campaigns!$A$7:$A$300,B1978)&gt;0,"✓",IF(N(C1978)=0,"– no spend","⚠ add to Campaigns tab")))</f>
        <v/>
      </c>
      <c r="I1978" s="83" t="str">
        <f aca="false">IF(C1978="","",C1978*IF(Settings!$B$25=Settings!$C$6,1,IF(Settings!$B$25="USD",1/INDEX(Settings!$B$29:$B$40,MONTH(A1978)),INDEX(Settings!$B$29:$B$40,MONTH(A1978)))))</f>
        <v/>
      </c>
    </row>
    <row r="1979" customFormat="false" ht="15" hidden="false" customHeight="false" outlineLevel="0" collapsed="false">
      <c r="H1979" s="0" t="str">
        <f aca="false">IF(B1979="","",IF(COUNTIF(Campaigns!$A$7:$A$300,B1979)&gt;0,"✓",IF(N(C1979)=0,"– no spend","⚠ add to Campaigns tab")))</f>
        <v/>
      </c>
      <c r="I1979" s="83" t="str">
        <f aca="false">IF(C1979="","",C1979*IF(Settings!$B$25=Settings!$C$6,1,IF(Settings!$B$25="USD",1/INDEX(Settings!$B$29:$B$40,MONTH(A1979)),INDEX(Settings!$B$29:$B$40,MONTH(A1979)))))</f>
        <v/>
      </c>
    </row>
    <row r="1980" customFormat="false" ht="15" hidden="false" customHeight="false" outlineLevel="0" collapsed="false">
      <c r="H1980" s="0" t="str">
        <f aca="false">IF(B1980="","",IF(COUNTIF(Campaigns!$A$7:$A$300,B1980)&gt;0,"✓",IF(N(C1980)=0,"– no spend","⚠ add to Campaigns tab")))</f>
        <v/>
      </c>
      <c r="I1980" s="83" t="str">
        <f aca="false">IF(C1980="","",C1980*IF(Settings!$B$25=Settings!$C$6,1,IF(Settings!$B$25="USD",1/INDEX(Settings!$B$29:$B$40,MONTH(A1980)),INDEX(Settings!$B$29:$B$40,MONTH(A1980)))))</f>
        <v/>
      </c>
    </row>
    <row r="1981" customFormat="false" ht="15" hidden="false" customHeight="false" outlineLevel="0" collapsed="false">
      <c r="H1981" s="0" t="str">
        <f aca="false">IF(B1981="","",IF(COUNTIF(Campaigns!$A$7:$A$300,B1981)&gt;0,"✓",IF(N(C1981)=0,"– no spend","⚠ add to Campaigns tab")))</f>
        <v/>
      </c>
      <c r="I1981" s="83" t="str">
        <f aca="false">IF(C1981="","",C1981*IF(Settings!$B$25=Settings!$C$6,1,IF(Settings!$B$25="USD",1/INDEX(Settings!$B$29:$B$40,MONTH(A1981)),INDEX(Settings!$B$29:$B$40,MONTH(A1981)))))</f>
        <v/>
      </c>
    </row>
    <row r="1982" customFormat="false" ht="15" hidden="false" customHeight="false" outlineLevel="0" collapsed="false">
      <c r="H1982" s="0" t="str">
        <f aca="false">IF(B1982="","",IF(COUNTIF(Campaigns!$A$7:$A$300,B1982)&gt;0,"✓",IF(N(C1982)=0,"– no spend","⚠ add to Campaigns tab")))</f>
        <v/>
      </c>
      <c r="I1982" s="83" t="str">
        <f aca="false">IF(C1982="","",C1982*IF(Settings!$B$25=Settings!$C$6,1,IF(Settings!$B$25="USD",1/INDEX(Settings!$B$29:$B$40,MONTH(A1982)),INDEX(Settings!$B$29:$B$40,MONTH(A1982)))))</f>
        <v/>
      </c>
    </row>
    <row r="1983" customFormat="false" ht="15" hidden="false" customHeight="false" outlineLevel="0" collapsed="false">
      <c r="H1983" s="0" t="str">
        <f aca="false">IF(B1983="","",IF(COUNTIF(Campaigns!$A$7:$A$300,B1983)&gt;0,"✓",IF(N(C1983)=0,"– no spend","⚠ add to Campaigns tab")))</f>
        <v/>
      </c>
      <c r="I1983" s="83" t="str">
        <f aca="false">IF(C1983="","",C1983*IF(Settings!$B$25=Settings!$C$6,1,IF(Settings!$B$25="USD",1/INDEX(Settings!$B$29:$B$40,MONTH(A1983)),INDEX(Settings!$B$29:$B$40,MONTH(A1983)))))</f>
        <v/>
      </c>
    </row>
    <row r="1984" customFormat="false" ht="15" hidden="false" customHeight="false" outlineLevel="0" collapsed="false">
      <c r="H1984" s="0" t="str">
        <f aca="false">IF(B1984="","",IF(COUNTIF(Campaigns!$A$7:$A$300,B1984)&gt;0,"✓",IF(N(C1984)=0,"– no spend","⚠ add to Campaigns tab")))</f>
        <v/>
      </c>
      <c r="I1984" s="83" t="str">
        <f aca="false">IF(C1984="","",C1984*IF(Settings!$B$25=Settings!$C$6,1,IF(Settings!$B$25="USD",1/INDEX(Settings!$B$29:$B$40,MONTH(A1984)),INDEX(Settings!$B$29:$B$40,MONTH(A1984)))))</f>
        <v/>
      </c>
    </row>
    <row r="1985" customFormat="false" ht="15" hidden="false" customHeight="false" outlineLevel="0" collapsed="false">
      <c r="H1985" s="0" t="str">
        <f aca="false">IF(B1985="","",IF(COUNTIF(Campaigns!$A$7:$A$300,B1985)&gt;0,"✓",IF(N(C1985)=0,"– no spend","⚠ add to Campaigns tab")))</f>
        <v/>
      </c>
      <c r="I1985" s="83" t="str">
        <f aca="false">IF(C1985="","",C1985*IF(Settings!$B$25=Settings!$C$6,1,IF(Settings!$B$25="USD",1/INDEX(Settings!$B$29:$B$40,MONTH(A1985)),INDEX(Settings!$B$29:$B$40,MONTH(A1985)))))</f>
        <v/>
      </c>
    </row>
    <row r="1986" customFormat="false" ht="15" hidden="false" customHeight="false" outlineLevel="0" collapsed="false">
      <c r="H1986" s="0" t="str">
        <f aca="false">IF(B1986="","",IF(COUNTIF(Campaigns!$A$7:$A$300,B1986)&gt;0,"✓",IF(N(C1986)=0,"– no spend","⚠ add to Campaigns tab")))</f>
        <v/>
      </c>
      <c r="I1986" s="83" t="str">
        <f aca="false">IF(C1986="","",C1986*IF(Settings!$B$25=Settings!$C$6,1,IF(Settings!$B$25="USD",1/INDEX(Settings!$B$29:$B$40,MONTH(A1986)),INDEX(Settings!$B$29:$B$40,MONTH(A1986)))))</f>
        <v/>
      </c>
    </row>
    <row r="1987" customFormat="false" ht="15" hidden="false" customHeight="false" outlineLevel="0" collapsed="false">
      <c r="H1987" s="0" t="str">
        <f aca="false">IF(B1987="","",IF(COUNTIF(Campaigns!$A$7:$A$300,B1987)&gt;0,"✓",IF(N(C1987)=0,"– no spend","⚠ add to Campaigns tab")))</f>
        <v/>
      </c>
      <c r="I1987" s="83" t="str">
        <f aca="false">IF(C1987="","",C1987*IF(Settings!$B$25=Settings!$C$6,1,IF(Settings!$B$25="USD",1/INDEX(Settings!$B$29:$B$40,MONTH(A1987)),INDEX(Settings!$B$29:$B$40,MONTH(A1987)))))</f>
        <v/>
      </c>
    </row>
    <row r="1988" customFormat="false" ht="15" hidden="false" customHeight="false" outlineLevel="0" collapsed="false">
      <c r="H1988" s="0" t="str">
        <f aca="false">IF(B1988="","",IF(COUNTIF(Campaigns!$A$7:$A$300,B1988)&gt;0,"✓",IF(N(C1988)=0,"– no spend","⚠ add to Campaigns tab")))</f>
        <v/>
      </c>
      <c r="I1988" s="83" t="str">
        <f aca="false">IF(C1988="","",C1988*IF(Settings!$B$25=Settings!$C$6,1,IF(Settings!$B$25="USD",1/INDEX(Settings!$B$29:$B$40,MONTH(A1988)),INDEX(Settings!$B$29:$B$40,MONTH(A1988)))))</f>
        <v/>
      </c>
    </row>
    <row r="1989" customFormat="false" ht="15" hidden="false" customHeight="false" outlineLevel="0" collapsed="false">
      <c r="H1989" s="0" t="str">
        <f aca="false">IF(B1989="","",IF(COUNTIF(Campaigns!$A$7:$A$300,B1989)&gt;0,"✓",IF(N(C1989)=0,"– no spend","⚠ add to Campaigns tab")))</f>
        <v/>
      </c>
      <c r="I1989" s="83" t="str">
        <f aca="false">IF(C1989="","",C1989*IF(Settings!$B$25=Settings!$C$6,1,IF(Settings!$B$25="USD",1/INDEX(Settings!$B$29:$B$40,MONTH(A1989)),INDEX(Settings!$B$29:$B$40,MONTH(A1989)))))</f>
        <v/>
      </c>
    </row>
    <row r="1990" customFormat="false" ht="15" hidden="false" customHeight="false" outlineLevel="0" collapsed="false">
      <c r="H1990" s="0" t="str">
        <f aca="false">IF(B1990="","",IF(COUNTIF(Campaigns!$A$7:$A$300,B1990)&gt;0,"✓",IF(N(C1990)=0,"– no spend","⚠ add to Campaigns tab")))</f>
        <v/>
      </c>
      <c r="I1990" s="83" t="str">
        <f aca="false">IF(C1990="","",C1990*IF(Settings!$B$25=Settings!$C$6,1,IF(Settings!$B$25="USD",1/INDEX(Settings!$B$29:$B$40,MONTH(A1990)),INDEX(Settings!$B$29:$B$40,MONTH(A1990)))))</f>
        <v/>
      </c>
    </row>
    <row r="1991" customFormat="false" ht="15" hidden="false" customHeight="false" outlineLevel="0" collapsed="false">
      <c r="H1991" s="0" t="str">
        <f aca="false">IF(B1991="","",IF(COUNTIF(Campaigns!$A$7:$A$300,B1991)&gt;0,"✓",IF(N(C1991)=0,"– no spend","⚠ add to Campaigns tab")))</f>
        <v/>
      </c>
      <c r="I1991" s="83" t="str">
        <f aca="false">IF(C1991="","",C1991*IF(Settings!$B$25=Settings!$C$6,1,IF(Settings!$B$25="USD",1/INDEX(Settings!$B$29:$B$40,MONTH(A1991)),INDEX(Settings!$B$29:$B$40,MONTH(A1991)))))</f>
        <v/>
      </c>
    </row>
    <row r="1992" customFormat="false" ht="15" hidden="false" customHeight="false" outlineLevel="0" collapsed="false">
      <c r="H1992" s="0" t="str">
        <f aca="false">IF(B1992="","",IF(COUNTIF(Campaigns!$A$7:$A$300,B1992)&gt;0,"✓",IF(N(C1992)=0,"– no spend","⚠ add to Campaigns tab")))</f>
        <v/>
      </c>
      <c r="I1992" s="83" t="str">
        <f aca="false">IF(C1992="","",C1992*IF(Settings!$B$25=Settings!$C$6,1,IF(Settings!$B$25="USD",1/INDEX(Settings!$B$29:$B$40,MONTH(A1992)),INDEX(Settings!$B$29:$B$40,MONTH(A1992)))))</f>
        <v/>
      </c>
    </row>
    <row r="1993" customFormat="false" ht="15" hidden="false" customHeight="false" outlineLevel="0" collapsed="false">
      <c r="H1993" s="0" t="str">
        <f aca="false">IF(B1993="","",IF(COUNTIF(Campaigns!$A$7:$A$300,B1993)&gt;0,"✓",IF(N(C1993)=0,"– no spend","⚠ add to Campaigns tab")))</f>
        <v/>
      </c>
      <c r="I1993" s="83" t="str">
        <f aca="false">IF(C1993="","",C1993*IF(Settings!$B$25=Settings!$C$6,1,IF(Settings!$B$25="USD",1/INDEX(Settings!$B$29:$B$40,MONTH(A1993)),INDEX(Settings!$B$29:$B$40,MONTH(A1993)))))</f>
        <v/>
      </c>
    </row>
    <row r="1994" customFormat="false" ht="15" hidden="false" customHeight="false" outlineLevel="0" collapsed="false">
      <c r="H1994" s="0" t="str">
        <f aca="false">IF(B1994="","",IF(COUNTIF(Campaigns!$A$7:$A$300,B1994)&gt;0,"✓",IF(N(C1994)=0,"– no spend","⚠ add to Campaigns tab")))</f>
        <v/>
      </c>
      <c r="I1994" s="83" t="str">
        <f aca="false">IF(C1994="","",C1994*IF(Settings!$B$25=Settings!$C$6,1,IF(Settings!$B$25="USD",1/INDEX(Settings!$B$29:$B$40,MONTH(A1994)),INDEX(Settings!$B$29:$B$40,MONTH(A1994)))))</f>
        <v/>
      </c>
    </row>
    <row r="1995" customFormat="false" ht="15" hidden="false" customHeight="false" outlineLevel="0" collapsed="false">
      <c r="H1995" s="0" t="str">
        <f aca="false">IF(B1995="","",IF(COUNTIF(Campaigns!$A$7:$A$300,B1995)&gt;0,"✓",IF(N(C1995)=0,"– no spend","⚠ add to Campaigns tab")))</f>
        <v/>
      </c>
      <c r="I1995" s="83" t="str">
        <f aca="false">IF(C1995="","",C1995*IF(Settings!$B$25=Settings!$C$6,1,IF(Settings!$B$25="USD",1/INDEX(Settings!$B$29:$B$40,MONTH(A1995)),INDEX(Settings!$B$29:$B$40,MONTH(A1995)))))</f>
        <v/>
      </c>
    </row>
    <row r="1996" customFormat="false" ht="15" hidden="false" customHeight="false" outlineLevel="0" collapsed="false">
      <c r="H1996" s="0" t="str">
        <f aca="false">IF(B1996="","",IF(COUNTIF(Campaigns!$A$7:$A$300,B1996)&gt;0,"✓",IF(N(C1996)=0,"– no spend","⚠ add to Campaigns tab")))</f>
        <v/>
      </c>
      <c r="I1996" s="83" t="str">
        <f aca="false">IF(C1996="","",C1996*IF(Settings!$B$25=Settings!$C$6,1,IF(Settings!$B$25="USD",1/INDEX(Settings!$B$29:$B$40,MONTH(A1996)),INDEX(Settings!$B$29:$B$40,MONTH(A1996)))))</f>
        <v/>
      </c>
    </row>
    <row r="1997" customFormat="false" ht="15" hidden="false" customHeight="false" outlineLevel="0" collapsed="false">
      <c r="H1997" s="0" t="str">
        <f aca="false">IF(B1997="","",IF(COUNTIF(Campaigns!$A$7:$A$300,B1997)&gt;0,"✓",IF(N(C1997)=0,"– no spend","⚠ add to Campaigns tab")))</f>
        <v/>
      </c>
      <c r="I1997" s="83" t="str">
        <f aca="false">IF(C1997="","",C1997*IF(Settings!$B$25=Settings!$C$6,1,IF(Settings!$B$25="USD",1/INDEX(Settings!$B$29:$B$40,MONTH(A1997)),INDEX(Settings!$B$29:$B$40,MONTH(A1997)))))</f>
        <v/>
      </c>
    </row>
    <row r="1998" customFormat="false" ht="15" hidden="false" customHeight="false" outlineLevel="0" collapsed="false">
      <c r="H1998" s="0" t="str">
        <f aca="false">IF(B1998="","",IF(COUNTIF(Campaigns!$A$7:$A$300,B1998)&gt;0,"✓",IF(N(C1998)=0,"– no spend","⚠ add to Campaigns tab")))</f>
        <v/>
      </c>
      <c r="I1998" s="83" t="str">
        <f aca="false">IF(C1998="","",C1998*IF(Settings!$B$25=Settings!$C$6,1,IF(Settings!$B$25="USD",1/INDEX(Settings!$B$29:$B$40,MONTH(A1998)),INDEX(Settings!$B$29:$B$40,MONTH(A1998)))))</f>
        <v/>
      </c>
    </row>
    <row r="1999" customFormat="false" ht="15" hidden="false" customHeight="false" outlineLevel="0" collapsed="false">
      <c r="H1999" s="0" t="str">
        <f aca="false">IF(B1999="","",IF(COUNTIF(Campaigns!$A$7:$A$300,B1999)&gt;0,"✓",IF(N(C1999)=0,"– no spend","⚠ add to Campaigns tab")))</f>
        <v/>
      </c>
      <c r="I1999" s="83" t="str">
        <f aca="false">IF(C1999="","",C1999*IF(Settings!$B$25=Settings!$C$6,1,IF(Settings!$B$25="USD",1/INDEX(Settings!$B$29:$B$40,MONTH(A1999)),INDEX(Settings!$B$29:$B$40,MONTH(A1999)))))</f>
        <v/>
      </c>
    </row>
    <row r="2000" customFormat="false" ht="15" hidden="false" customHeight="false" outlineLevel="0" collapsed="false">
      <c r="H2000" s="0" t="str">
        <f aca="false">IF(B2000="","",IF(COUNTIF(Campaigns!$A$7:$A$300,B2000)&gt;0,"✓",IF(N(C2000)=0,"– no spend","⚠ add to Campaigns tab")))</f>
        <v/>
      </c>
      <c r="I2000" s="83" t="str">
        <f aca="false">IF(C2000="","",C2000*IF(Settings!$B$25=Settings!$C$6,1,IF(Settings!$B$25="USD",1/INDEX(Settings!$B$29:$B$40,MONTH(A2000)),INDEX(Settings!$B$29:$B$40,MONTH(A2000)))))</f>
        <v/>
      </c>
    </row>
  </sheetData>
  <mergeCells count="1">
    <mergeCell ref="A1:I1"/>
  </mergeCells>
  <conditionalFormatting sqref="H3:H2000">
    <cfRule type="expression" priority="2" aboveAverage="0" equalAverage="0" bottom="0" percent="0" rank="0" text="" dxfId="7">
      <formula>LEFT(H3,1)="⚠"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I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16"/>
    <col collapsed="false" customWidth="true" hidden="false" outlineLevel="0" max="9" min="4" style="0" width="14"/>
  </cols>
  <sheetData>
    <row r="1" customFormat="false" ht="19.7" hidden="false" customHeight="false" outlineLevel="0" collapsed="false">
      <c r="A1" s="31" t="s">
        <v>548</v>
      </c>
    </row>
    <row r="2" customFormat="false" ht="15" hidden="false" customHeight="false" outlineLevel="0" collapsed="false">
      <c r="A2" s="30" t="s">
        <v>549</v>
      </c>
    </row>
    <row r="3" customFormat="false" ht="15" hidden="false" customHeight="false" outlineLevel="0" collapsed="false">
      <c r="B3" s="53" t="s">
        <v>550</v>
      </c>
      <c r="C3" s="71" t="n">
        <f aca="false">Settings!$C$5</f>
        <v>46307</v>
      </c>
    </row>
    <row r="4" customFormat="false" ht="15" hidden="false" customHeight="false" outlineLevel="0" collapsed="false">
      <c r="B4" s="53" t="s">
        <v>435</v>
      </c>
      <c r="C4" s="71" t="n">
        <f aca="false">Settings!$C$10</f>
        <v>46023</v>
      </c>
    </row>
    <row r="5" customFormat="false" ht="15" hidden="false" customHeight="false" outlineLevel="0" collapsed="false">
      <c r="B5" s="53" t="s">
        <v>436</v>
      </c>
      <c r="C5" s="71" t="n">
        <f aca="false">Settings!$C$11</f>
        <v>46387</v>
      </c>
    </row>
    <row r="6" customFormat="false" ht="15" hidden="false" customHeight="false" outlineLevel="0" collapsed="false">
      <c r="B6" s="53" t="s">
        <v>551</v>
      </c>
      <c r="C6" s="70" t="n">
        <f aca="false">C5-C4+1</f>
        <v>365</v>
      </c>
    </row>
    <row r="7" customFormat="false" ht="15" hidden="false" customHeight="false" outlineLevel="0" collapsed="false">
      <c r="B7" s="53" t="s">
        <v>552</v>
      </c>
      <c r="C7" s="70" t="n">
        <f aca="false">MAX(0,MIN(C3,C5)-C4+1)</f>
        <v>285</v>
      </c>
    </row>
    <row r="8" customFormat="false" ht="15" hidden="false" customHeight="false" outlineLevel="0" collapsed="false">
      <c r="B8" s="53" t="s">
        <v>553</v>
      </c>
      <c r="C8" s="70" t="n">
        <f aca="false">MAX(0,C5-MAX(C3,C4-1))</f>
        <v>80</v>
      </c>
    </row>
    <row r="9" customFormat="false" ht="15" hidden="false" customHeight="false" outlineLevel="0" collapsed="false">
      <c r="B9" s="53" t="s">
        <v>554</v>
      </c>
      <c r="C9" s="84" t="n">
        <f aca="false">IF(C6&gt;0,C7/C6,0)</f>
        <v>0.780821917808219</v>
      </c>
    </row>
    <row r="10" customFormat="false" ht="15" hidden="false" customHeight="false" outlineLevel="0" collapsed="false">
      <c r="B10" s="53" t="s">
        <v>555</v>
      </c>
      <c r="C10" s="71" t="n">
        <f aca="false">IF(C3=EOMONTH(C3,0),C3,EOMONTH(C3,-1))</f>
        <v>46295</v>
      </c>
    </row>
    <row r="11" customFormat="false" ht="15" hidden="false" customHeight="false" outlineLevel="0" collapsed="false">
      <c r="B11" s="53" t="s">
        <v>556</v>
      </c>
      <c r="C11" s="71" t="n">
        <f aca="false">EOMONTH(C10,-1)+1</f>
        <v>46266</v>
      </c>
    </row>
    <row r="12" customFormat="false" ht="15" hidden="false" customHeight="false" outlineLevel="0" collapsed="false">
      <c r="B12" s="53" t="s">
        <v>557</v>
      </c>
      <c r="C12" s="71" t="n">
        <f aca="false">EOMONTH(C10,-3)+1</f>
        <v>46204</v>
      </c>
    </row>
    <row r="13" customFormat="false" ht="15" hidden="false" customHeight="false" outlineLevel="0" collapsed="false">
      <c r="B13" s="53" t="s">
        <v>558</v>
      </c>
      <c r="C13" s="71" t="n">
        <f aca="false">C3-MOD(WEEKDAY(C3,2),7)</f>
        <v>46306</v>
      </c>
    </row>
    <row r="14" customFormat="false" ht="15" hidden="false" customHeight="false" outlineLevel="0" collapsed="false">
      <c r="B14" s="53" t="s">
        <v>559</v>
      </c>
      <c r="C14" s="71" t="n">
        <f aca="false">C13-6</f>
        <v>46300</v>
      </c>
    </row>
    <row r="15" customFormat="false" ht="15" hidden="false" customHeight="false" outlineLevel="0" collapsed="false">
      <c r="B15" s="53" t="s">
        <v>560</v>
      </c>
      <c r="C15" s="71" t="n">
        <f aca="false">C13-20</f>
        <v>46286</v>
      </c>
    </row>
    <row r="16" customFormat="false" ht="15" hidden="false" customHeight="false" outlineLevel="0" collapsed="false">
      <c r="B16" s="53" t="s">
        <v>561</v>
      </c>
      <c r="C16" s="65" t="n">
        <f aca="false">C8/7</f>
        <v>11.4285714285714</v>
      </c>
    </row>
    <row r="17" customFormat="false" ht="15" hidden="false" customHeight="false" outlineLevel="0" collapsed="false">
      <c r="B17" s="53" t="s">
        <v>562</v>
      </c>
      <c r="C17" s="70" t="n">
        <f aca="false">C10-C11+1</f>
        <v>30</v>
      </c>
    </row>
    <row r="19" customFormat="false" ht="30" hidden="false" customHeight="true" outlineLevel="0" collapsed="false">
      <c r="B19" s="12" t="s">
        <v>11</v>
      </c>
      <c r="C19" s="12" t="s">
        <v>16</v>
      </c>
      <c r="D19" s="12" t="s">
        <v>563</v>
      </c>
      <c r="E19" s="12" t="s">
        <v>564</v>
      </c>
      <c r="F19" s="12" t="s">
        <v>565</v>
      </c>
      <c r="G19" s="12" t="s">
        <v>566</v>
      </c>
      <c r="H19" s="12" t="s">
        <v>567</v>
      </c>
      <c r="I19" s="12" t="s">
        <v>121</v>
      </c>
    </row>
    <row r="20" customFormat="false" ht="15" hidden="false" customHeight="false" outlineLevel="0" collapsed="false">
      <c r="B20" s="13" t="s">
        <v>19</v>
      </c>
      <c r="C20" s="22" t="str">
        <f aca="false">Settings!C22</f>
        <v>Yes</v>
      </c>
      <c r="D20" s="14" t="n">
        <f aca="false">SUMIFS('Meta data'!$V$3:$V$20000,'Meta data'!$A$3:$A$20000,"&gt;="&amp;$C$4,'Meta data'!$A$3:$A$20000,"&lt;="&amp;MIN($C$3,$C$5))</f>
        <v>180767.35</v>
      </c>
      <c r="E20" s="14" t="n">
        <f aca="false">SUMIFS('Meta data'!$V$3:$V$20000,'Meta data'!$A$3:$A$20000,"&gt;="&amp;$C$11,'Meta data'!$A$3:$A$20000,"&lt;="&amp;$C$10)</f>
        <v>11062.98</v>
      </c>
      <c r="F20" s="14" t="n">
        <f aca="false">SUMIFS('Meta data'!$V$3:$V$20000,'Meta data'!$A$3:$A$20000,"&gt;="&amp;$C$12,'Meta data'!$A$3:$A$20000,"&lt;="&amp;$C$10)</f>
        <v>40663.58</v>
      </c>
      <c r="G20" s="14" t="n">
        <f aca="false">SUMIFS('Meta data'!$V$3:$V$20000,'Meta data'!$A$3:$A$20000,"&gt;="&amp;$C$14,'Meta data'!$A$3:$A$20000,"&lt;="&amp;$C$13,'Meta data'!$T$3:$T$20000,"&lt;&gt;Month total")</f>
        <v>1174.12</v>
      </c>
      <c r="H20" s="14" t="n">
        <f aca="false">SUMIFS('Meta data'!$V$3:$V$20000,'Meta data'!$A$3:$A$20000,"&gt;="&amp;$C$15,'Meta data'!$A$3:$A$20000,"&lt;="&amp;$C$13,'Meta data'!$T$3:$T$20000,"&lt;&gt;Month total")</f>
        <v>5907.13</v>
      </c>
      <c r="I20" s="85" t="n">
        <f aca="false">IF($D$25=0,"",D20/$D$25)</f>
        <v>0.639830779348206</v>
      </c>
    </row>
    <row r="21" customFormat="false" ht="15" hidden="false" customHeight="false" outlineLevel="0" collapsed="false">
      <c r="B21" s="13" t="s">
        <v>20</v>
      </c>
      <c r="C21" s="22" t="str">
        <f aca="false">Settings!C23</f>
        <v>Yes</v>
      </c>
      <c r="D21" s="14" t="n">
        <f aca="false">SUMIFS('Google data'!$J$3:$J$20000,'Google data'!$B$3:$B$20000,"&gt;="&amp;$C$4,'Google data'!$B$3:$B$20000,"&lt;="&amp;MIN($C$3,$C$5))</f>
        <v>101499.756479</v>
      </c>
      <c r="E21" s="14" t="n">
        <f aca="false">SUMIFS('Google data'!$J$3:$J$20000,'Google data'!$B$3:$B$20000,"&gt;="&amp;$C$11,'Google data'!$B$3:$B$20000,"&lt;="&amp;$C$10)</f>
        <v>6854.261719</v>
      </c>
      <c r="F21" s="14" t="n">
        <f aca="false">SUMIFS('Google data'!$J$3:$J$20000,'Google data'!$B$3:$B$20000,"&gt;="&amp;$C$12,'Google data'!$B$3:$B$20000,"&lt;="&amp;$C$10)</f>
        <v>32249.255171</v>
      </c>
      <c r="G21" s="14" t="n">
        <f aca="false">SUMIFS('Google data'!$J$3:$J$20000,'Google data'!$B$3:$B$20000,"&gt;="&amp;$C$14,'Google data'!$B$3:$B$20000,"&lt;="&amp;$C$13,'Google data'!$H$3:$H$20000,"&lt;&gt;Month total")</f>
        <v>713.148485</v>
      </c>
      <c r="H21" s="14" t="n">
        <f aca="false">SUMIFS('Google data'!$J$3:$J$20000,'Google data'!$B$3:$B$20000,"&gt;="&amp;$C$15,'Google data'!$B$3:$B$20000,"&lt;="&amp;$C$13,'Google data'!$H$3:$H$20000,"&lt;&gt;Month total")</f>
        <v>2264.426669</v>
      </c>
      <c r="I21" s="85" t="n">
        <f aca="false">IF($D$25=0,"",D21/$D$25)</f>
        <v>0.359261051797305</v>
      </c>
    </row>
    <row r="22" customFormat="false" ht="15" hidden="false" customHeight="false" outlineLevel="0" collapsed="false">
      <c r="B22" s="13" t="s">
        <v>21</v>
      </c>
      <c r="C22" s="22" t="str">
        <f aca="false">Settings!C24</f>
        <v>Yes</v>
      </c>
      <c r="D22" s="14" t="n">
        <f aca="false">SUMIFS('ChatGPT data'!$I$3:$I$20000,'ChatGPT data'!$A$3:$A$20000,"&gt;="&amp;$C$4,'ChatGPT data'!$A$3:$A$20000,"&lt;="&amp;MIN($C$3,$C$5))</f>
        <v>256.579212</v>
      </c>
      <c r="E22" s="14" t="n">
        <f aca="false">SUMIFS('ChatGPT data'!$I$3:$I$20000,'ChatGPT data'!$A$3:$A$20000,"&gt;="&amp;$C$11,'ChatGPT data'!$A$3:$A$20000,"&lt;="&amp;$C$10)</f>
        <v>256.579212</v>
      </c>
      <c r="F22" s="14" t="n">
        <f aca="false">SUMIFS('ChatGPT data'!$I$3:$I$20000,'ChatGPT data'!$A$3:$A$20000,"&gt;="&amp;$C$12,'ChatGPT data'!$A$3:$A$20000,"&lt;="&amp;$C$10)</f>
        <v>256.579212</v>
      </c>
      <c r="G22" s="14" t="n">
        <f aca="false">SUMIFS('ChatGPT data'!$I$3:$I$20000,'ChatGPT data'!$A$3:$A$20000,"&gt;="&amp;$C$14,'ChatGPT data'!$A$3:$A$20000,"&lt;="&amp;$C$13,'ChatGPT data'!$G$3:$G$20000,"&lt;&gt;Month total")</f>
        <v>0</v>
      </c>
      <c r="H22" s="14" t="n">
        <f aca="false">SUMIFS('ChatGPT data'!$I$3:$I$20000,'ChatGPT data'!$A$3:$A$20000,"&gt;="&amp;$C$15,'ChatGPT data'!$A$3:$A$20000,"&lt;="&amp;$C$13,'ChatGPT data'!$G$3:$G$20000,"&lt;&gt;Month total")</f>
        <v>0</v>
      </c>
      <c r="I22" s="85" t="n">
        <f aca="false">IF($D$25=0,"",D22/$D$25)</f>
        <v>0.00090816885448898</v>
      </c>
    </row>
    <row r="23" customFormat="false" ht="15" hidden="false" customHeight="false" outlineLevel="0" collapsed="false">
      <c r="B23" s="13" t="s">
        <v>22</v>
      </c>
      <c r="C23" s="22" t="str">
        <f aca="false">Settings!C25</f>
        <v>Yes</v>
      </c>
      <c r="D23" s="14" t="n">
        <f aca="false">SUMIFS('LinkedIn data'!$I$3:$I$20000,'LinkedIn data'!$A$3:$A$20000,"&gt;="&amp;$C$4,'LinkedIn data'!$A$3:$A$20000,"&lt;="&amp;MIN($C$3,$C$5))</f>
        <v>0</v>
      </c>
      <c r="E23" s="14" t="n">
        <f aca="false">SUMIFS('LinkedIn data'!$I$3:$I$20000,'LinkedIn data'!$A$3:$A$20000,"&gt;="&amp;$C$11,'LinkedIn data'!$A$3:$A$20000,"&lt;="&amp;$C$10)</f>
        <v>0</v>
      </c>
      <c r="F23" s="14" t="n">
        <f aca="false">SUMIFS('LinkedIn data'!$I$3:$I$20000,'LinkedIn data'!$A$3:$A$20000,"&gt;="&amp;$C$12,'LinkedIn data'!$A$3:$A$20000,"&lt;="&amp;$C$10)</f>
        <v>0</v>
      </c>
      <c r="G23" s="14" t="n">
        <f aca="false">SUMIFS('LinkedIn data'!$I$3:$I$20000,'LinkedIn data'!$A$3:$A$20000,"&gt;="&amp;$C$14,'LinkedIn data'!$A$3:$A$20000,"&lt;="&amp;$C$13,'LinkedIn data'!$G$3:$G$20000,"&lt;&gt;Month total")</f>
        <v>0</v>
      </c>
      <c r="H23" s="14" t="n">
        <f aca="false">SUMIFS('LinkedIn data'!$I$3:$I$20000,'LinkedIn data'!$A$3:$A$20000,"&gt;="&amp;$C$15,'LinkedIn data'!$A$3:$A$20000,"&lt;="&amp;$C$13,'LinkedIn data'!$G$3:$G$20000,"&lt;&gt;Month total")</f>
        <v>0</v>
      </c>
      <c r="I23" s="85" t="n">
        <f aca="false">IF($D$25=0,"",D23/$D$25)</f>
        <v>0</v>
      </c>
    </row>
    <row r="24" customFormat="false" ht="15" hidden="false" customHeight="false" outlineLevel="0" collapsed="false">
      <c r="B24" s="24" t="s">
        <v>568</v>
      </c>
      <c r="C24" s="27"/>
      <c r="D24" s="29" t="n">
        <f aca="false">SUMIFS(D20:D23,$C$20:$C$23,"Yes")</f>
        <v>282523.685691</v>
      </c>
      <c r="E24" s="29" t="n">
        <f aca="false">SUMIFS(E20:E23,$C$20:$C$23,"Yes")</f>
        <v>18173.820931</v>
      </c>
      <c r="F24" s="29" t="n">
        <f aca="false">SUMIFS(F20:F23,$C$20:$C$23,"Yes")</f>
        <v>73169.414383</v>
      </c>
      <c r="G24" s="29" t="n">
        <f aca="false">SUMIFS(G20:G23,$C$20:$C$23,"Yes")</f>
        <v>1887.268485</v>
      </c>
      <c r="H24" s="29" t="n">
        <f aca="false">SUMIFS(H20:H23,$C$20:$C$23,"Yes")</f>
        <v>8171.556669</v>
      </c>
      <c r="I24" s="86" t="n">
        <f aca="false">IF($D$25=0,"",D24/$D$25)</f>
        <v>1</v>
      </c>
    </row>
    <row r="25" customFormat="false" ht="15" hidden="false" customHeight="false" outlineLevel="0" collapsed="false">
      <c r="B25" s="24" t="s">
        <v>23</v>
      </c>
      <c r="C25" s="27"/>
      <c r="D25" s="29" t="n">
        <f aca="false">SUM(D20:D23)</f>
        <v>282523.685691</v>
      </c>
      <c r="E25" s="29" t="n">
        <f aca="false">SUM(E20:E23)</f>
        <v>18173.820931</v>
      </c>
      <c r="F25" s="29" t="n">
        <f aca="false">SUM(F20:F23)</f>
        <v>73169.414383</v>
      </c>
      <c r="G25" s="29" t="n">
        <f aca="false">SUM(G20:G23)</f>
        <v>1887.268485</v>
      </c>
      <c r="H25" s="29" t="n">
        <f aca="false">SUM(H20:H23)</f>
        <v>8171.556669</v>
      </c>
      <c r="I25" s="27"/>
    </row>
    <row r="27" customFormat="false" ht="15" hidden="false" customHeight="false" outlineLevel="0" collapsed="false">
      <c r="B27" s="53" t="s">
        <v>8</v>
      </c>
      <c r="C27" s="14" t="n">
        <f aca="false">Settings!$D$16</f>
        <v>300000</v>
      </c>
    </row>
    <row r="28" customFormat="false" ht="15" hidden="false" customHeight="false" outlineLevel="0" collapsed="false">
      <c r="B28" s="53" t="s">
        <v>9</v>
      </c>
      <c r="C28" s="14" t="n">
        <f aca="false">Settings!$D$17</f>
        <v>320000</v>
      </c>
    </row>
    <row r="29" customFormat="false" ht="15" hidden="false" customHeight="false" outlineLevel="0" collapsed="false">
      <c r="B29" s="53" t="s">
        <v>446</v>
      </c>
      <c r="C29" s="14" t="n">
        <f aca="false">Settings!$D$18</f>
        <v>350000</v>
      </c>
    </row>
    <row r="30" customFormat="false" ht="15" hidden="false" customHeight="false" outlineLevel="0" collapsed="false">
      <c r="B30" s="53" t="s">
        <v>569</v>
      </c>
      <c r="C30" s="14" t="n">
        <f aca="false">D24</f>
        <v>282523.685691</v>
      </c>
    </row>
    <row r="31" customFormat="false" ht="15" hidden="false" customHeight="false" outlineLevel="0" collapsed="false">
      <c r="B31" s="53" t="s">
        <v>570</v>
      </c>
      <c r="C31" s="14" t="n">
        <f aca="false">C27-C30</f>
        <v>17476.314309</v>
      </c>
    </row>
    <row r="32" customFormat="false" ht="15" hidden="false" customHeight="false" outlineLevel="0" collapsed="false">
      <c r="B32" s="53" t="s">
        <v>571</v>
      </c>
      <c r="C32" s="14" t="n">
        <f aca="false">C28-C30</f>
        <v>37476.314309</v>
      </c>
    </row>
    <row r="33" customFormat="false" ht="15" hidden="false" customHeight="false" outlineLevel="0" collapsed="false">
      <c r="B33" s="53" t="s">
        <v>107</v>
      </c>
      <c r="C33" s="85" t="n">
        <f aca="false">IF(C27=0,"",C30/C27)</f>
        <v>0.94174561897</v>
      </c>
    </row>
    <row r="34" customFormat="false" ht="15" hidden="false" customHeight="false" outlineLevel="0" collapsed="false">
      <c r="B34" s="53" t="s">
        <v>572</v>
      </c>
      <c r="C34" s="85" t="n">
        <f aca="false">IF(C28=0,"",C30/C28)</f>
        <v>0.882886517784375</v>
      </c>
    </row>
    <row r="35" customFormat="false" ht="15" hidden="false" customHeight="false" outlineLevel="0" collapsed="false">
      <c r="B35" s="53" t="s">
        <v>573</v>
      </c>
      <c r="C35" s="14" t="n">
        <f aca="false">C27*C9</f>
        <v>234246.575342466</v>
      </c>
    </row>
    <row r="36" customFormat="false" ht="15" hidden="false" customHeight="false" outlineLevel="0" collapsed="false">
      <c r="B36" s="53" t="s">
        <v>574</v>
      </c>
      <c r="C36" s="14" t="n">
        <f aca="false">C30-C35</f>
        <v>48277.1103485343</v>
      </c>
    </row>
    <row r="37" customFormat="false" ht="15" hidden="false" customHeight="false" outlineLevel="0" collapsed="false">
      <c r="B37" s="53" t="s">
        <v>575</v>
      </c>
      <c r="C37" s="14" t="n">
        <f aca="false">(SUMIFS(Campaigns!$W$7:$W$300,Campaigns!$B$7:$B$300,"Meta",Campaigns!$V$7:$V$300,"&lt;&gt;Ended")*(Settings!$C$22="Yes")+SUMIFS(Campaigns!$W$7:$W$300,Campaigns!$B$7:$B$300,"Google Ads",Campaigns!$V$7:$V$300,"&lt;&gt;Ended")*(Settings!$C$23="Yes")+SUMIFS(Campaigns!$W$7:$W$300,Campaigns!$B$7:$B$300,"ChatGPT Ads",Campaigns!$V$7:$V$300,"&lt;&gt;Ended")*(Settings!$C$24="Yes")+SUMIFS(Campaigns!$W$7:$W$300,Campaigns!$B$7:$B$300,"LinkedIn Ads",Campaigns!$V$7:$V$300,"&lt;&gt;Ended")*(Settings!$C$25="Yes"))/3</f>
        <v>1860.752223</v>
      </c>
    </row>
    <row r="38" customFormat="false" ht="15" hidden="false" customHeight="false" outlineLevel="0" collapsed="false">
      <c r="B38" s="53" t="s">
        <v>576</v>
      </c>
      <c r="C38" s="14" t="n">
        <f aca="false">(('Agency reports'!C44+'Agency reports'!C45+'Agency reports'!C46)*IF(Settings!$C$6="USD",1,1/INDEX(Settings!$B$29:$B$40,MONTH('Agency reports'!A46)))+('Agency reports'!G44+'Agency reports'!G45+'Agency reports'!G46)*IF(Settings!$C$6="USD",INDEX(Settings!$B$29:$B$40,MONTH('Agency reports'!A46)),1))/3</f>
        <v>1860.8593</v>
      </c>
    </row>
    <row r="39" customFormat="false" ht="15" hidden="false" customHeight="false" outlineLevel="0" collapsed="false">
      <c r="B39" s="53" t="s">
        <v>577</v>
      </c>
      <c r="C39" s="14" t="n">
        <f aca="false">IF(C37&gt;0,C37,C38)</f>
        <v>1860.752223</v>
      </c>
    </row>
    <row r="40" customFormat="false" ht="15" hidden="false" customHeight="false" outlineLevel="0" collapsed="false">
      <c r="B40" s="53" t="s">
        <v>578</v>
      </c>
      <c r="C40" s="53" t="str">
        <f aca="false">IF(C37&gt;0,"the platform exports: last 3 full weeks ("&amp;TEXT(C15,"d mmm")&amp;" – "&amp;TEXT(C13,"d mmm")&amp;"), campaigns still running",C41)</f>
        <v>the platform exports: last 3 full weeks (21 Sep – 11 Oct), campaigns still running</v>
      </c>
    </row>
    <row r="41" customFormat="false" ht="15" hidden="false" customHeight="false" outlineLevel="0" collapsed="false">
      <c r="B41" s="53" t="s">
        <v>579</v>
      </c>
      <c r="C41" s="53" t="str">
        <f aca="false">"the agency reports for W/C "&amp;TEXT('Agency reports'!A44,"d mmm")&amp;" – "&amp;TEXT('Agency reports'!A46,"d mmm")&amp;" (after the September cuts)"</f>
        <v>the agency reports for W/C 21 Sep – 5 Oct (after the September cuts)</v>
      </c>
    </row>
    <row r="42" customFormat="false" ht="15" hidden="false" customHeight="false" outlineLevel="0" collapsed="false">
      <c r="B42" s="53" t="s">
        <v>580</v>
      </c>
      <c r="C42" s="14" t="n">
        <f aca="false">C30+C39*C16</f>
        <v>303789.425382429</v>
      </c>
    </row>
    <row r="43" customFormat="false" ht="15" hidden="false" customHeight="false" outlineLevel="0" collapsed="false">
      <c r="B43" s="53" t="s">
        <v>581</v>
      </c>
      <c r="C43" s="14" t="n">
        <f aca="false">IF(C16&lt;=0,0,C31/C16)</f>
        <v>1529.1775020375</v>
      </c>
    </row>
    <row r="44" customFormat="false" ht="15" hidden="false" customHeight="false" outlineLevel="0" collapsed="false">
      <c r="B44" s="53" t="s">
        <v>582</v>
      </c>
      <c r="C44" s="14" t="n">
        <f aca="false">IF(C16&lt;=0,0,C32/C16)</f>
        <v>3279.1775020375</v>
      </c>
    </row>
    <row r="45" customFormat="false" ht="15" hidden="false" customHeight="false" outlineLevel="0" collapsed="false">
      <c r="B45" s="53" t="s">
        <v>583</v>
      </c>
      <c r="C45" s="14" t="n">
        <f aca="false">E24</f>
        <v>18173.820931</v>
      </c>
    </row>
    <row r="46" customFormat="false" ht="15" hidden="false" customHeight="false" outlineLevel="0" collapsed="false">
      <c r="B46" s="53" t="s">
        <v>584</v>
      </c>
      <c r="C46" s="14" t="n">
        <f aca="false">SUM('Meta data'!$V$3:$V$20000)+SUM('Google data'!$J$3:$J$20000)+SUM('ChatGPT data'!$I$3:$I$20000)+SUM('LinkedIn data'!$I$3:$I$20000)</f>
        <v>282523.685691</v>
      </c>
    </row>
    <row r="47" customFormat="false" ht="15" hidden="false" customHeight="false" outlineLevel="0" collapsed="false">
      <c r="B47" s="53" t="s">
        <v>585</v>
      </c>
      <c r="C47" s="14" t="n">
        <f aca="false">C30+E24/C17*C8</f>
        <v>330987.208173667</v>
      </c>
    </row>
    <row r="48" customFormat="false" ht="15" hidden="false" customHeight="false" outlineLevel="0" collapsed="false">
      <c r="B48" s="53" t="s">
        <v>586</v>
      </c>
      <c r="C48" s="14" t="n">
        <f aca="false">G24</f>
        <v>1887.268485</v>
      </c>
    </row>
    <row r="49" customFormat="false" ht="15" hidden="false" customHeight="false" outlineLevel="0" collapsed="false">
      <c r="B49" s="53" t="s">
        <v>587</v>
      </c>
      <c r="C49" s="14" t="n">
        <f aca="false">MAX(0,H24-C37*3)</f>
        <v>2589.3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2026-10-13T13:24:48Z</dcterms:created>
  <dc:creator>openpyxl</dc:creator>
  <dc:description/>
  <dc:language>en-US</dc:language>
  <cp:lastModifiedBy/>
  <dcterms:modified xsi:type="dcterms:W3CDTF">2026-10-13T13:24:54Z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